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assidy.nicholas\Downloads\"/>
    </mc:Choice>
  </mc:AlternateContent>
  <xr:revisionPtr revIDLastSave="0" documentId="13_ncr:1_{017ADA88-1637-4A0D-8360-1359146C884F}" xr6:coauthVersionLast="45" xr6:coauthVersionMax="45" xr10:uidLastSave="{00000000-0000-0000-0000-000000000000}"/>
  <bookViews>
    <workbookView xWindow="-120" yWindow="-120" windowWidth="20730" windowHeight="11160" tabRatio="601" activeTab="1" xr2:uid="{00000000-000D-0000-FFFF-FFFF00000000}"/>
  </bookViews>
  <sheets>
    <sheet name="Deflators" sheetId="3" r:id="rId1"/>
    <sheet name="Raw Data" sheetId="5" r:id="rId2"/>
    <sheet name="Sheet1" sheetId="4" state="hidden" r:id="rId3"/>
    <sheet name="Archive" sheetId="1" state="hidden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</externalReferences>
  <definedNames>
    <definedName name="LookupStatus">[1]Info!$D$2:$D$4</definedName>
    <definedName name="LookupTopics">[1]Info!$F$2:$F$21</definedName>
  </definedNames>
  <calcPr calcId="191029"/>
  <fileRecoveryPr autoRecover="0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UW34" i="5" l="1"/>
  <c r="BUV34" i="5"/>
  <c r="BUU34" i="5"/>
  <c r="BUT34" i="5"/>
  <c r="BUS34" i="5"/>
  <c r="BBT34" i="5" s="1"/>
  <c r="BUR34" i="5"/>
  <c r="BUQ34" i="5"/>
  <c r="BUP34" i="5"/>
  <c r="BUO34" i="5"/>
  <c r="BBP34" i="5" s="1"/>
  <c r="BUN34" i="5"/>
  <c r="BUM34" i="5"/>
  <c r="BUL34" i="5"/>
  <c r="BUK34" i="5"/>
  <c r="BBM34" i="5" s="1"/>
  <c r="BUJ34" i="5"/>
  <c r="BUI34" i="5"/>
  <c r="BUH34" i="5"/>
  <c r="BUG34" i="5"/>
  <c r="BBI34" i="5" s="1"/>
  <c r="BUF34" i="5"/>
  <c r="BUE34" i="5"/>
  <c r="BUD34" i="5"/>
  <c r="BUC34" i="5"/>
  <c r="BUB34" i="5"/>
  <c r="BUA34" i="5"/>
  <c r="BTZ34" i="5"/>
  <c r="BTY34" i="5"/>
  <c r="BTX34" i="5"/>
  <c r="BTW34" i="5"/>
  <c r="BTV34" i="5"/>
  <c r="BTU34" i="5"/>
  <c r="BTT34" i="5"/>
  <c r="BTS34" i="5"/>
  <c r="BTR34" i="5"/>
  <c r="BTQ34" i="5"/>
  <c r="BTP34" i="5"/>
  <c r="BTO34" i="5"/>
  <c r="BTN34" i="5"/>
  <c r="BTM34" i="5"/>
  <c r="BTL34" i="5"/>
  <c r="BTK34" i="5"/>
  <c r="BTJ34" i="5"/>
  <c r="BTI34" i="5"/>
  <c r="BTH34" i="5"/>
  <c r="BTG34" i="5"/>
  <c r="BTF34" i="5"/>
  <c r="BTE34" i="5"/>
  <c r="BTD34" i="5"/>
  <c r="BTC34" i="5"/>
  <c r="BTB34" i="5"/>
  <c r="BTA34" i="5"/>
  <c r="BSZ34" i="5"/>
  <c r="BSY34" i="5"/>
  <c r="BSX34" i="5"/>
  <c r="BSW34" i="5"/>
  <c r="BSV34" i="5"/>
  <c r="BSU34" i="5"/>
  <c r="BST34" i="5"/>
  <c r="BSS34" i="5"/>
  <c r="BSR34" i="5"/>
  <c r="BSK34" i="5"/>
  <c r="BSJ34" i="5" a="1"/>
  <c r="BSJ34" i="5" s="1"/>
  <c r="BSI34" i="5" a="1"/>
  <c r="BSI34" i="5" s="1"/>
  <c r="BSH34" i="5" a="1"/>
  <c r="BSH34" i="5" s="1"/>
  <c r="BSG34" i="5" a="1"/>
  <c r="BSG34" i="5" s="1"/>
  <c r="BSF34" i="5" a="1"/>
  <c r="BSF34" i="5" s="1"/>
  <c r="BSE34" i="5" a="1"/>
  <c r="BSE34" i="5" s="1"/>
  <c r="BSD34" i="5" a="1"/>
  <c r="BSD34" i="5" s="1"/>
  <c r="BSC34" i="5" a="1"/>
  <c r="BSC34" i="5" s="1"/>
  <c r="BSB34" i="5" a="1"/>
  <c r="BSB34" i="5" s="1"/>
  <c r="BSA34" i="5"/>
  <c r="BRZ34" i="5" a="1"/>
  <c r="BRZ34" i="5" s="1"/>
  <c r="BRY34" i="5"/>
  <c r="BRY34" i="5" a="1"/>
  <c r="BRX34" i="5" a="1"/>
  <c r="BRX34" i="5" s="1"/>
  <c r="BRW34" i="5"/>
  <c r="BRW34" i="5" a="1"/>
  <c r="BRV34" i="5" a="1"/>
  <c r="BRV34" i="5" s="1"/>
  <c r="BRU34" i="5"/>
  <c r="BRU34" i="5" a="1"/>
  <c r="BRT34" i="5" a="1"/>
  <c r="BRT34" i="5" s="1"/>
  <c r="BRS34" i="5"/>
  <c r="BRS34" i="5" a="1"/>
  <c r="BRR34" i="5" a="1"/>
  <c r="BRR34" i="5" s="1"/>
  <c r="BRQ34" i="5" a="1"/>
  <c r="BRQ34" i="5" s="1"/>
  <c r="BRP34" i="5" a="1"/>
  <c r="BRP34" i="5" s="1"/>
  <c r="BRO34" i="5" a="1"/>
  <c r="BRO34" i="5" s="1"/>
  <c r="BRN34" i="5" a="1"/>
  <c r="BRN34" i="5" s="1"/>
  <c r="BRM34" i="5"/>
  <c r="BRM34" i="5" a="1"/>
  <c r="BRL34" i="5" a="1"/>
  <c r="BRL34" i="5" s="1"/>
  <c r="BRK34" i="5"/>
  <c r="BRK34" i="5" a="1"/>
  <c r="BRJ34" i="5" a="1"/>
  <c r="BRJ34" i="5" s="1"/>
  <c r="BRI34" i="5" a="1"/>
  <c r="BRI34" i="5" s="1"/>
  <c r="BRH34" i="5" a="1"/>
  <c r="BRH34" i="5" s="1"/>
  <c r="BRG34" i="5" a="1"/>
  <c r="BRG34" i="5" s="1"/>
  <c r="BRF34" i="5" a="1"/>
  <c r="BRF34" i="5" s="1"/>
  <c r="BRE34" i="5"/>
  <c r="BRE34" i="5" a="1"/>
  <c r="BRD34" i="5" a="1"/>
  <c r="BRD34" i="5" s="1"/>
  <c r="BRC34" i="5"/>
  <c r="BRC34" i="5" a="1"/>
  <c r="BRB34" i="5" a="1"/>
  <c r="BRB34" i="5" s="1"/>
  <c r="BRA34" i="5" a="1"/>
  <c r="BRA34" i="5" s="1"/>
  <c r="BQZ34" i="5" a="1"/>
  <c r="BQZ34" i="5" s="1"/>
  <c r="BQY34" i="5" a="1"/>
  <c r="BQY34" i="5" s="1"/>
  <c r="BQX34" i="5" a="1"/>
  <c r="BQX34" i="5" s="1"/>
  <c r="BQW34" i="5"/>
  <c r="BQW34" i="5" a="1"/>
  <c r="BQV34" i="5" a="1"/>
  <c r="BQV34" i="5" s="1"/>
  <c r="BQU34" i="5"/>
  <c r="BQU34" i="5" a="1"/>
  <c r="BQT34" i="5" a="1"/>
  <c r="BQT34" i="5" s="1"/>
  <c r="BQS34" i="5" a="1"/>
  <c r="BQS34" i="5" s="1"/>
  <c r="BQR34" i="5" a="1"/>
  <c r="BQR34" i="5" s="1"/>
  <c r="BQQ34" i="5" a="1"/>
  <c r="BQQ34" i="5" s="1"/>
  <c r="BQP34" i="5" a="1"/>
  <c r="BQP34" i="5" s="1"/>
  <c r="BQO34" i="5"/>
  <c r="BQO34" i="5" a="1"/>
  <c r="BQN34" i="5" a="1"/>
  <c r="BQN34" i="5" s="1"/>
  <c r="BQM34" i="5"/>
  <c r="BQM34" i="5" a="1"/>
  <c r="BQL34" i="5" a="1"/>
  <c r="BQL34" i="5" s="1"/>
  <c r="BQK34" i="5" a="1"/>
  <c r="BQK34" i="5" s="1"/>
  <c r="BQJ34" i="5" a="1"/>
  <c r="BQJ34" i="5" s="1"/>
  <c r="BQI34" i="5" a="1"/>
  <c r="BQI34" i="5" s="1"/>
  <c r="BQH34" i="5" a="1"/>
  <c r="BQH34" i="5" s="1"/>
  <c r="BQG34" i="5"/>
  <c r="BQG34" i="5" a="1"/>
  <c r="BQF34" i="5" a="1"/>
  <c r="BQF34" i="5" s="1"/>
  <c r="BQE34" i="5"/>
  <c r="BQE34" i="5" a="1"/>
  <c r="BQD34" i="5" a="1"/>
  <c r="BQD34" i="5" s="1"/>
  <c r="BQC34" i="5" a="1"/>
  <c r="BQC34" i="5" s="1"/>
  <c r="BQB34" i="5" a="1"/>
  <c r="BQB34" i="5" s="1"/>
  <c r="BQA34" i="5" a="1"/>
  <c r="BQA34" i="5" s="1"/>
  <c r="BPZ34" i="5" a="1"/>
  <c r="BPZ34" i="5" s="1"/>
  <c r="BPY34" i="5"/>
  <c r="BPY34" i="5" a="1"/>
  <c r="BPX34" i="5" a="1"/>
  <c r="BPX34" i="5" s="1"/>
  <c r="BPW34" i="5"/>
  <c r="BPW34" i="5" a="1"/>
  <c r="BPV34" i="5" a="1"/>
  <c r="BPV34" i="5" s="1"/>
  <c r="BPU34" i="5" a="1"/>
  <c r="BPU34" i="5" s="1"/>
  <c r="BPT34" i="5"/>
  <c r="BPS34" i="5"/>
  <c r="BPR34" i="5"/>
  <c r="BPQ34" i="5"/>
  <c r="BPP34" i="5"/>
  <c r="BPO34" i="5"/>
  <c r="BPN34" i="5"/>
  <c r="BPM34" i="5"/>
  <c r="BPL34" i="5"/>
  <c r="BPK34" i="5"/>
  <c r="BPJ34" i="5"/>
  <c r="BPI34" i="5"/>
  <c r="BPH34" i="5"/>
  <c r="BPG34" i="5"/>
  <c r="BPF34" i="5"/>
  <c r="BPE34" i="5"/>
  <c r="BPD34" i="5"/>
  <c r="BPC34" i="5"/>
  <c r="BPB34" i="5"/>
  <c r="BPA34" i="5"/>
  <c r="BOZ34" i="5"/>
  <c r="BOY34" i="5"/>
  <c r="BOX34" i="5"/>
  <c r="BOW34" i="5"/>
  <c r="BOV34" i="5"/>
  <c r="BOU34" i="5"/>
  <c r="BOT34" i="5"/>
  <c r="BOI34" i="5" a="1"/>
  <c r="BOI34" i="5" s="1"/>
  <c r="BOH34" i="5"/>
  <c r="BOH34" i="5" a="1"/>
  <c r="BOG34" i="5" a="1"/>
  <c r="BOG34" i="5" s="1"/>
  <c r="BOS34" i="5" s="1"/>
  <c r="BOF34" i="5"/>
  <c r="BOE34" i="5"/>
  <c r="BOD34" i="5"/>
  <c r="BOR34" i="5" s="1"/>
  <c r="BOC34" i="5"/>
  <c r="BOB34" i="5"/>
  <c r="BOA34" i="5" s="1"/>
  <c r="BOQ34" i="5" s="1"/>
  <c r="BNY34" i="5"/>
  <c r="BNX34" i="5" s="1"/>
  <c r="BOP34" i="5" s="1"/>
  <c r="BNV34" i="5"/>
  <c r="BNU34" i="5" s="1"/>
  <c r="BOO34" i="5" s="1"/>
  <c r="BNS34" i="5"/>
  <c r="BNR34" i="5"/>
  <c r="BON34" i="5" s="1"/>
  <c r="BNP34" i="5"/>
  <c r="BNO34" i="5" s="1"/>
  <c r="BOM34" i="5" s="1"/>
  <c r="BNM34" i="5"/>
  <c r="BNL34" i="5" s="1"/>
  <c r="BOL34" i="5" s="1"/>
  <c r="BNJ34" i="5"/>
  <c r="BNI34" i="5" s="1"/>
  <c r="BOK34" i="5" s="1"/>
  <c r="BNG34" i="5"/>
  <c r="BNF34" i="5"/>
  <c r="BOJ34" i="5" s="1"/>
  <c r="BNE34" i="5"/>
  <c r="BND34" i="5"/>
  <c r="BNC34" i="5"/>
  <c r="BNB34" i="5"/>
  <c r="BNA34" i="5"/>
  <c r="BMZ34" i="5"/>
  <c r="BMY34" i="5"/>
  <c r="BMX34" i="5"/>
  <c r="BMW34" i="5"/>
  <c r="BMS34" i="5"/>
  <c r="BMQ34" i="5" s="1"/>
  <c r="BMR34" i="5"/>
  <c r="BMJ34" i="5"/>
  <c r="BMI34" i="5"/>
  <c r="BMH34" i="5"/>
  <c r="BMG34" i="5"/>
  <c r="BMF34" i="5"/>
  <c r="BME34" i="5"/>
  <c r="BMD34" i="5"/>
  <c r="BMC34" i="5"/>
  <c r="BMB34" i="5"/>
  <c r="BMA34" i="5"/>
  <c r="BLZ34" i="5"/>
  <c r="BLY34" i="5"/>
  <c r="BLX34" i="5"/>
  <c r="BLW34" i="5"/>
  <c r="BLV34" i="5"/>
  <c r="BLU34" i="5"/>
  <c r="BLT34" i="5"/>
  <c r="BLS34" i="5"/>
  <c r="BLH34" i="5"/>
  <c r="BLH34" i="5" a="1"/>
  <c r="BLG34" i="5" a="1"/>
  <c r="BLG34" i="5" s="1"/>
  <c r="BLF34" i="5"/>
  <c r="BLR34" i="5" s="1"/>
  <c r="BLF34" i="5" a="1"/>
  <c r="BLE34" i="5"/>
  <c r="BLD34" i="5"/>
  <c r="BLC34" i="5"/>
  <c r="BLQ34" i="5" s="1"/>
  <c r="BLB34" i="5"/>
  <c r="BKZ34" i="5" s="1"/>
  <c r="BLP34" i="5" s="1"/>
  <c r="BLA34" i="5"/>
  <c r="BKY34" i="5"/>
  <c r="BKX34" i="5"/>
  <c r="BKW34" i="5" s="1"/>
  <c r="BLO34" i="5" s="1"/>
  <c r="BKU34" i="5"/>
  <c r="BKT34" i="5"/>
  <c r="BLN34" i="5" s="1"/>
  <c r="BKR34" i="5"/>
  <c r="BKQ34" i="5" s="1"/>
  <c r="BLM34" i="5" s="1"/>
  <c r="BKO34" i="5"/>
  <c r="BKN34" i="5"/>
  <c r="BLL34" i="5" s="1"/>
  <c r="BKL34" i="5"/>
  <c r="BKK34" i="5" s="1"/>
  <c r="BLK34" i="5" s="1"/>
  <c r="BKI34" i="5"/>
  <c r="BKH34" i="5"/>
  <c r="BLJ34" i="5" s="1"/>
  <c r="BKG34" i="5"/>
  <c r="BKE34" i="5" s="1"/>
  <c r="BLI34" i="5" s="1"/>
  <c r="BKF34" i="5"/>
  <c r="BKD34" i="5"/>
  <c r="BKC34" i="5"/>
  <c r="BKB34" i="5"/>
  <c r="BKA34" i="5"/>
  <c r="BJZ34" i="5"/>
  <c r="BJY34" i="5"/>
  <c r="BJX34" i="5"/>
  <c r="BJW34" i="5"/>
  <c r="BJV34" i="5"/>
  <c r="BJU34" i="5"/>
  <c r="BJS34" i="5" s="1"/>
  <c r="BJT34" i="5"/>
  <c r="BJR34" i="5"/>
  <c r="BJP34" i="5" s="1"/>
  <c r="BJO34" i="5"/>
  <c r="BJM34" i="5" s="1"/>
  <c r="BJL34" i="5"/>
  <c r="BJJ34" i="5" s="1"/>
  <c r="BJI34" i="5"/>
  <c r="BJG34" i="5"/>
  <c r="BJF34" i="5"/>
  <c r="BJE34" i="5"/>
  <c r="BJD34" i="5"/>
  <c r="BJC34" i="5"/>
  <c r="BJB34" i="5"/>
  <c r="BJA34" i="5"/>
  <c r="BIZ34" i="5"/>
  <c r="BIY34" i="5"/>
  <c r="BIX34" i="5"/>
  <c r="BIW34" i="5"/>
  <c r="BIV34" i="5"/>
  <c r="BIU34" i="5"/>
  <c r="BIT34" i="5"/>
  <c r="BIS34" i="5"/>
  <c r="BIR34" i="5"/>
  <c r="BIQ34" i="5"/>
  <c r="BIP34" i="5"/>
  <c r="BIO34" i="5"/>
  <c r="BIN34" i="5"/>
  <c r="BIM34" i="5"/>
  <c r="BIL34" i="5"/>
  <c r="BIK34" i="5"/>
  <c r="BIJ34" i="5"/>
  <c r="BII34" i="5"/>
  <c r="BIH34" i="5"/>
  <c r="BIG34" i="5"/>
  <c r="BIF34" i="5"/>
  <c r="BIE34" i="5"/>
  <c r="BID34" i="5"/>
  <c r="BIC34" i="5"/>
  <c r="BIB34" i="5"/>
  <c r="BIA34" i="5"/>
  <c r="BHZ34" i="5"/>
  <c r="BHY34" i="5"/>
  <c r="BHX34" i="5"/>
  <c r="BHW34" i="5"/>
  <c r="BHV34" i="5"/>
  <c r="BHU34" i="5"/>
  <c r="BHT34" i="5"/>
  <c r="BHS34" i="5"/>
  <c r="BHR34" i="5"/>
  <c r="BHQ34" i="5"/>
  <c r="BHP34" i="5"/>
  <c r="BHO34" i="5"/>
  <c r="BHN34" i="5"/>
  <c r="BHM34" i="5"/>
  <c r="BHL34" i="5"/>
  <c r="BHK34" i="5"/>
  <c r="BHJ34" i="5"/>
  <c r="BHI34" i="5"/>
  <c r="BHH34" i="5"/>
  <c r="BHG34" i="5"/>
  <c r="BHF34" i="5"/>
  <c r="BHE34" i="5"/>
  <c r="BHD34" i="5"/>
  <c r="BHC34" i="5"/>
  <c r="BHB34" i="5"/>
  <c r="BHA34" i="5"/>
  <c r="BGZ34" i="5"/>
  <c r="BGY34" i="5"/>
  <c r="BGX34" i="5"/>
  <c r="BGW34" i="5"/>
  <c r="BGV34" i="5"/>
  <c r="BGU34" i="5" a="1"/>
  <c r="BGU34" i="5" s="1"/>
  <c r="BGT34" i="5"/>
  <c r="BGT34" i="5" a="1"/>
  <c r="BGS34" i="5" a="1"/>
  <c r="BGS34" i="5" s="1"/>
  <c r="BGR34" i="5"/>
  <c r="BGR34" i="5" a="1"/>
  <c r="BGQ34" i="5" a="1"/>
  <c r="BGQ34" i="5" s="1"/>
  <c r="BGP34" i="5"/>
  <c r="BGP34" i="5" a="1"/>
  <c r="BGO34" i="5" a="1"/>
  <c r="BGO34" i="5" s="1"/>
  <c r="BGN34" i="5"/>
  <c r="BGN34" i="5" a="1"/>
  <c r="BGM34" i="5" a="1"/>
  <c r="BGM34" i="5" s="1"/>
  <c r="BGL34" i="5"/>
  <c r="BGL34" i="5" a="1"/>
  <c r="BGK34" i="5" a="1"/>
  <c r="BGK34" i="5" s="1"/>
  <c r="BGJ34" i="5"/>
  <c r="BGJ34" i="5" a="1"/>
  <c r="BGI34" i="5"/>
  <c r="BGH34" i="5"/>
  <c r="BGG34" i="5"/>
  <c r="BGF34" i="5"/>
  <c r="BGE34" i="5"/>
  <c r="BGD34" i="5"/>
  <c r="BGC34" i="5"/>
  <c r="BGB34" i="5"/>
  <c r="BGA34" i="5"/>
  <c r="BFZ34" i="5"/>
  <c r="BFY34" i="5"/>
  <c r="BFX34" i="5"/>
  <c r="BFW34" i="5"/>
  <c r="BFV34" i="5"/>
  <c r="BFU34" i="5"/>
  <c r="BFT34" i="5"/>
  <c r="BFS34" i="5"/>
  <c r="BFR34" i="5"/>
  <c r="BFN34" i="5"/>
  <c r="BFM34" i="5"/>
  <c r="BFL34" i="5"/>
  <c r="BFK34" i="5"/>
  <c r="BFJ34" i="5"/>
  <c r="BFI34" i="5"/>
  <c r="BFH34" i="5"/>
  <c r="BFG34" i="5"/>
  <c r="BFF34" i="5"/>
  <c r="BFE34" i="5"/>
  <c r="BFD34" i="5"/>
  <c r="BFC34" i="5"/>
  <c r="BFB34" i="5"/>
  <c r="BFA34" i="5"/>
  <c r="BEZ34" i="5"/>
  <c r="BEY34" i="5"/>
  <c r="BEX34" i="5"/>
  <c r="BEW34" i="5"/>
  <c r="BEV34" i="5"/>
  <c r="BEU34" i="5"/>
  <c r="BET34" i="5"/>
  <c r="BEP34" i="5"/>
  <c r="BEO34" i="5"/>
  <c r="BEN34" i="5"/>
  <c r="BEM34" i="5"/>
  <c r="BEL34" i="5"/>
  <c r="BEK34" i="5"/>
  <c r="BEJ34" i="5"/>
  <c r="BEI34" i="5"/>
  <c r="BEH34" i="5"/>
  <c r="BEG34" i="5"/>
  <c r="BEF34" i="5"/>
  <c r="BEE34" i="5"/>
  <c r="BED34" i="5"/>
  <c r="BEC34" i="5"/>
  <c r="BEB34" i="5"/>
  <c r="BEA34" i="5"/>
  <c r="BDZ34" i="5"/>
  <c r="BDY34" i="5"/>
  <c r="BDX34" i="5"/>
  <c r="BDW34" i="5"/>
  <c r="BDV34" i="5"/>
  <c r="BDR34" i="5"/>
  <c r="BDQ34" i="5"/>
  <c r="BDP34" i="5"/>
  <c r="BDO34" i="5"/>
  <c r="BDN34" i="5"/>
  <c r="BDM34" i="5"/>
  <c r="BDL34" i="5"/>
  <c r="BDK34" i="5"/>
  <c r="BDJ34" i="5"/>
  <c r="BDI34" i="5"/>
  <c r="BDH34" i="5"/>
  <c r="BDG34" i="5"/>
  <c r="BDF34" i="5"/>
  <c r="BDE34" i="5"/>
  <c r="BDD34" i="5"/>
  <c r="BDC34" i="5"/>
  <c r="BDB34" i="5"/>
  <c r="BDA34" i="5"/>
  <c r="BCZ34" i="5"/>
  <c r="BCY34" i="5"/>
  <c r="BCX34" i="5"/>
  <c r="BCT34" i="5"/>
  <c r="BCS34" i="5"/>
  <c r="BCR34" i="5"/>
  <c r="BCQ34" i="5"/>
  <c r="BCP34" i="5"/>
  <c r="BCO34" i="5"/>
  <c r="BCN34" i="5"/>
  <c r="BCM34" i="5"/>
  <c r="BCL34" i="5"/>
  <c r="BCK34" i="5"/>
  <c r="BCJ34" i="5"/>
  <c r="BCI34" i="5"/>
  <c r="BCH34" i="5"/>
  <c r="BCG34" i="5"/>
  <c r="BCF34" i="5"/>
  <c r="BCE34" i="5"/>
  <c r="BCD34" i="5"/>
  <c r="BCC34" i="5"/>
  <c r="BCB34" i="5"/>
  <c r="BCA34" i="5"/>
  <c r="BBZ34" i="5"/>
  <c r="BBV34" i="5"/>
  <c r="BBU34" i="5"/>
  <c r="BBS34" i="5"/>
  <c r="BBR34" i="5"/>
  <c r="BBQ34" i="5"/>
  <c r="BBO34" i="5"/>
  <c r="BBN34" i="5"/>
  <c r="BBK34" i="5"/>
  <c r="BBJ34" i="5"/>
  <c r="BBH34" i="5"/>
  <c r="BBG34" i="5"/>
  <c r="BBF34" i="5"/>
  <c r="BBE34" i="5"/>
  <c r="BAW34" i="5"/>
  <c r="BAS34" i="5"/>
  <c r="BAP34" i="5" a="1"/>
  <c r="BAP34" i="5" s="1"/>
  <c r="BAO34" i="5"/>
  <c r="BAO34" i="5" a="1"/>
  <c r="BAN34" i="5" a="1"/>
  <c r="BAN34" i="5" s="1"/>
  <c r="BAX34" i="5" s="1"/>
  <c r="BAM34" i="5"/>
  <c r="BAL34" i="5"/>
  <c r="BAK34" i="5"/>
  <c r="BAJ34" i="5"/>
  <c r="BAI34" i="5"/>
  <c r="BAH34" i="5" s="1"/>
  <c r="BAV34" i="5" s="1"/>
  <c r="BAG34" i="5"/>
  <c r="BAF34" i="5"/>
  <c r="BAE34" i="5" s="1"/>
  <c r="BAU34" i="5" s="1"/>
  <c r="BAB34" i="5"/>
  <c r="BAT34" i="5" s="1"/>
  <c r="AZY34" i="5"/>
  <c r="AZV34" i="5"/>
  <c r="BAR34" i="5" s="1"/>
  <c r="AZS34" i="5"/>
  <c r="BAQ34" i="5" s="1"/>
  <c r="AZQ34" i="5"/>
  <c r="AZP34" i="5"/>
  <c r="AZL34" i="5"/>
  <c r="AZJ34" i="5" a="1"/>
  <c r="AZJ34" i="5" s="1"/>
  <c r="AZI34" i="5"/>
  <c r="AZI34" i="5" a="1"/>
  <c r="AZH34" i="5" a="1"/>
  <c r="AZH34" i="5" s="1"/>
  <c r="AZR34" i="5" s="1"/>
  <c r="AZG34" i="5"/>
  <c r="AZF34" i="5"/>
  <c r="AZE34" i="5"/>
  <c r="AZD34" i="5"/>
  <c r="AZC34" i="5"/>
  <c r="AZB34" i="5" s="1"/>
  <c r="AZA34" i="5"/>
  <c r="AYZ34" i="5"/>
  <c r="AYY34" i="5"/>
  <c r="AZO34" i="5" s="1"/>
  <c r="AYV34" i="5"/>
  <c r="AZN34" i="5" s="1"/>
  <c r="AYS34" i="5"/>
  <c r="AZM34" i="5" s="1"/>
  <c r="AYP34" i="5"/>
  <c r="AYM34" i="5"/>
  <c r="AZK34" i="5" s="1"/>
  <c r="AYI34" i="5"/>
  <c r="AYH34" i="5"/>
  <c r="AYE34" i="5"/>
  <c r="AYD34" i="5"/>
  <c r="AYC34" i="5"/>
  <c r="AYB34" i="5" a="1"/>
  <c r="AYB34" i="5" s="1"/>
  <c r="AYA34" i="5"/>
  <c r="AYA34" i="5" a="1"/>
  <c r="AXZ34" i="5" a="1"/>
  <c r="AXZ34" i="5" s="1"/>
  <c r="AYL34" i="5" s="1"/>
  <c r="AXY34" i="5"/>
  <c r="AXX34" i="5"/>
  <c r="AXW34" i="5"/>
  <c r="AYK34" i="5" s="1"/>
  <c r="AXV34" i="5"/>
  <c r="AXU34" i="5"/>
  <c r="AXS34" i="5"/>
  <c r="AXR34" i="5"/>
  <c r="AXQ34" i="5" s="1"/>
  <c r="AXO34" i="5"/>
  <c r="AXN34" i="5"/>
  <c r="AXL34" i="5"/>
  <c r="AXK34" i="5" s="1"/>
  <c r="AYG34" i="5" s="1"/>
  <c r="AXI34" i="5"/>
  <c r="AXH34" i="5"/>
  <c r="AYF34" i="5" s="1"/>
  <c r="AXF34" i="5"/>
  <c r="AXE34" i="5" s="1"/>
  <c r="AXB34" i="5"/>
  <c r="AWX34" i="5"/>
  <c r="AWW34" i="5"/>
  <c r="AWV34" i="5"/>
  <c r="AWU34" i="5"/>
  <c r="AWN34" i="5"/>
  <c r="AWM34" i="5"/>
  <c r="AWL34" i="5"/>
  <c r="AWD34" i="5"/>
  <c r="AWC34" i="5"/>
  <c r="AWB34" i="5"/>
  <c r="AWA34" i="5"/>
  <c r="AVT34" i="5"/>
  <c r="AVS34" i="5"/>
  <c r="AVR34" i="5"/>
  <c r="AVQ34" i="5"/>
  <c r="AUZ34" i="5"/>
  <c r="AUZ34" i="5" a="1"/>
  <c r="AUY34" i="5" a="1"/>
  <c r="AUY34" i="5" s="1"/>
  <c r="AUX34" i="5"/>
  <c r="AVJ34" i="5" s="1"/>
  <c r="AUX34" i="5" a="1"/>
  <c r="AUW34" i="5"/>
  <c r="AUV34" i="5"/>
  <c r="AUU34" i="5"/>
  <c r="AVI34" i="5" s="1"/>
  <c r="AUT34" i="5"/>
  <c r="AUR34" i="5" s="1"/>
  <c r="AVH34" i="5" s="1"/>
  <c r="AUS34" i="5"/>
  <c r="AUP34" i="5"/>
  <c r="AUN34" i="5"/>
  <c r="AUM34" i="5"/>
  <c r="AUL34" i="5" s="1"/>
  <c r="AVF34" i="5" s="1"/>
  <c r="AUK34" i="5"/>
  <c r="AUJ34" i="5"/>
  <c r="AUI34" i="5"/>
  <c r="AVE34" i="5" s="1"/>
  <c r="AUH34" i="5"/>
  <c r="AUF34" i="5" s="1"/>
  <c r="AVD34" i="5" s="1"/>
  <c r="AUG34" i="5"/>
  <c r="AUE34" i="5"/>
  <c r="AUD34" i="5"/>
  <c r="AUC34" i="5" s="1"/>
  <c r="AVC34" i="5" s="1"/>
  <c r="AUA34" i="5"/>
  <c r="ATZ34" i="5"/>
  <c r="AVB34" i="5" s="1"/>
  <c r="ATX34" i="5"/>
  <c r="ATW34" i="5" s="1"/>
  <c r="AVA34" i="5" s="1"/>
  <c r="ATV34" i="5"/>
  <c r="ATU34" i="5"/>
  <c r="ATT34" i="5"/>
  <c r="ATH34" i="5"/>
  <c r="ATG34" i="5"/>
  <c r="ATF34" i="5"/>
  <c r="ATE34" i="5"/>
  <c r="ATD34" i="5"/>
  <c r="ATC34" i="5"/>
  <c r="ATB34" i="5"/>
  <c r="ATB34" i="5" a="1"/>
  <c r="ATA34" i="5" a="1"/>
  <c r="ATA34" i="5" s="1"/>
  <c r="ASZ34" i="5"/>
  <c r="ATL34" i="5" s="1"/>
  <c r="ASZ34" i="5" a="1"/>
  <c r="ASY34" i="5"/>
  <c r="ASX34" i="5"/>
  <c r="ASW34" i="5"/>
  <c r="ATK34" i="5" s="1"/>
  <c r="ASV34" i="5"/>
  <c r="AST34" i="5" s="1"/>
  <c r="ATJ34" i="5" s="1"/>
  <c r="ASU34" i="5"/>
  <c r="ASS34" i="5"/>
  <c r="ASR34" i="5"/>
  <c r="ARW34" i="5"/>
  <c r="ARS34" i="5"/>
  <c r="ARR34" i="5"/>
  <c r="ARP34" i="5"/>
  <c r="ARO34" i="5"/>
  <c r="ARO34" i="5" a="1"/>
  <c r="ARN34" i="5" a="1"/>
  <c r="ARN34" i="5" s="1"/>
  <c r="ARX34" i="5" s="1"/>
  <c r="ARM34" i="5"/>
  <c r="ARL34" i="5"/>
  <c r="ARK34" i="5"/>
  <c r="ARJ34" i="5"/>
  <c r="ARI34" i="5"/>
  <c r="ARH34" i="5" s="1"/>
  <c r="ARV34" i="5" s="1"/>
  <c r="ARG34" i="5"/>
  <c r="ARF34" i="5"/>
  <c r="ARE34" i="5"/>
  <c r="ARU34" i="5" s="1"/>
  <c r="ARB34" i="5"/>
  <c r="ART34" i="5" s="1"/>
  <c r="AQY34" i="5"/>
  <c r="AQV34" i="5"/>
  <c r="AQS34" i="5"/>
  <c r="ARQ34" i="5" s="1"/>
  <c r="AQR34" i="5"/>
  <c r="AQO34" i="5"/>
  <c r="AQN34" i="5"/>
  <c r="AQK34" i="5"/>
  <c r="AQH34" i="5"/>
  <c r="AQQ34" i="5" s="1"/>
  <c r="AQE34" i="5"/>
  <c r="AQP34" i="5" s="1"/>
  <c r="AQB34" i="5"/>
  <c r="APY34" i="5"/>
  <c r="APW34" i="5"/>
  <c r="APT34" i="5"/>
  <c r="APP34" i="5" a="1"/>
  <c r="APP34" i="5" s="1"/>
  <c r="APO34" i="5"/>
  <c r="APO34" i="5" a="1"/>
  <c r="APN34" i="5" a="1"/>
  <c r="APN34" i="5" s="1"/>
  <c r="APX34" i="5" s="1"/>
  <c r="APM34" i="5"/>
  <c r="APL34" i="5"/>
  <c r="APK34" i="5"/>
  <c r="APJ34" i="5"/>
  <c r="API34" i="5"/>
  <c r="APH34" i="5" s="1"/>
  <c r="APV34" i="5" s="1"/>
  <c r="APG34" i="5"/>
  <c r="APF34" i="5"/>
  <c r="APE34" i="5" s="1"/>
  <c r="APU34" i="5" s="1"/>
  <c r="APB34" i="5"/>
  <c r="AOZ34" i="5"/>
  <c r="AOY34" i="5"/>
  <c r="APS34" i="5" s="1"/>
  <c r="AOV34" i="5"/>
  <c r="APR34" i="5" s="1"/>
  <c r="AOS34" i="5"/>
  <c r="APQ34" i="5" s="1"/>
  <c r="AOQ34" i="5"/>
  <c r="AOP34" i="5"/>
  <c r="AOK34" i="5"/>
  <c r="AOR34" i="5" s="1"/>
  <c r="AOH34" i="5"/>
  <c r="AOE34" i="5"/>
  <c r="AOB34" i="5"/>
  <c r="AOO34" i="5" s="1"/>
  <c r="ANY34" i="5"/>
  <c r="AON34" i="5" s="1"/>
  <c r="ANX34" i="5"/>
  <c r="ANW34" i="5"/>
  <c r="ANV34" i="5"/>
  <c r="ANU34" i="5"/>
  <c r="ANT34" i="5"/>
  <c r="ANS34" i="5"/>
  <c r="ANR34" i="5"/>
  <c r="ANQ34" i="5"/>
  <c r="ANP34" i="5"/>
  <c r="ANO34" i="5"/>
  <c r="ANN34" i="5"/>
  <c r="ANM34" i="5"/>
  <c r="ANL34" i="5"/>
  <c r="ANK34" i="5"/>
  <c r="ANJ34" i="5"/>
  <c r="ANI34" i="5"/>
  <c r="ANH34" i="5"/>
  <c r="ANG34" i="5"/>
  <c r="ANF34" i="5"/>
  <c r="ANE34" i="5"/>
  <c r="AND34" i="5"/>
  <c r="ANC34" i="5"/>
  <c r="ANB34" i="5"/>
  <c r="ANA34" i="5"/>
  <c r="AMZ34" i="5"/>
  <c r="AMY34" i="5"/>
  <c r="AMX34" i="5"/>
  <c r="AMW34" i="5"/>
  <c r="AMR34" i="5"/>
  <c r="AMQ34" i="5"/>
  <c r="AMP34" i="5"/>
  <c r="AMO34" i="5"/>
  <c r="AMN34" i="5"/>
  <c r="AMM34" i="5"/>
  <c r="AML34" i="5" a="1"/>
  <c r="AML34" i="5" s="1"/>
  <c r="AMK34" i="5"/>
  <c r="AMK34" i="5" a="1"/>
  <c r="AMJ34" i="5" a="1"/>
  <c r="AMJ34" i="5" s="1"/>
  <c r="AMV34" i="5" s="1"/>
  <c r="AMI34" i="5"/>
  <c r="AMH34" i="5"/>
  <c r="AMG34" i="5"/>
  <c r="AMU34" i="5" s="1"/>
  <c r="AMF34" i="5"/>
  <c r="AME34" i="5"/>
  <c r="AMD34" i="5" s="1"/>
  <c r="AMT34" i="5" s="1"/>
  <c r="AMC34" i="5"/>
  <c r="AMB34" i="5"/>
  <c r="AMA34" i="5" s="1"/>
  <c r="AMS34" i="5" s="1"/>
  <c r="ALF34" i="5"/>
  <c r="AKX34" i="5"/>
  <c r="AKX34" i="5" a="1"/>
  <c r="AKW34" i="5" a="1"/>
  <c r="AKW34" i="5" s="1"/>
  <c r="AKV34" i="5"/>
  <c r="ALH34" i="5" s="1"/>
  <c r="AKV34" i="5" a="1"/>
  <c r="AKU34" i="5"/>
  <c r="AKT34" i="5"/>
  <c r="AKS34" i="5"/>
  <c r="ALG34" i="5" s="1"/>
  <c r="AKR34" i="5"/>
  <c r="AKP34" i="5" s="1"/>
  <c r="AKQ34" i="5"/>
  <c r="AKO34" i="5"/>
  <c r="AKN34" i="5"/>
  <c r="AKM34" i="5" s="1"/>
  <c r="ALE34" i="5" s="1"/>
  <c r="AKL34" i="5"/>
  <c r="AKK34" i="5"/>
  <c r="AKJ34" i="5" s="1"/>
  <c r="ALD34" i="5" s="1"/>
  <c r="AKI34" i="5"/>
  <c r="AKH34" i="5"/>
  <c r="AKG34" i="5"/>
  <c r="ALC34" i="5" s="1"/>
  <c r="AKF34" i="5"/>
  <c r="AKD34" i="5" s="1"/>
  <c r="ALB34" i="5" s="1"/>
  <c r="AKE34" i="5"/>
  <c r="AKC34" i="5"/>
  <c r="AKB34" i="5"/>
  <c r="AJZ34" i="5"/>
  <c r="AJY34" i="5"/>
  <c r="AJX34" i="5" s="1"/>
  <c r="AKZ34" i="5" s="1"/>
  <c r="AJW34" i="5"/>
  <c r="AJV34" i="5"/>
  <c r="AJU34" i="5"/>
  <c r="AKY34" i="5" s="1"/>
  <c r="AJP34" i="5"/>
  <c r="AJO34" i="5"/>
  <c r="AJN34" i="5"/>
  <c r="AJM34" i="5"/>
  <c r="AJL34" i="5"/>
  <c r="AJK34" i="5"/>
  <c r="AJJ34" i="5" a="1"/>
  <c r="AJJ34" i="5" s="1"/>
  <c r="AJI34" i="5"/>
  <c r="AJI34" i="5" a="1"/>
  <c r="AJH34" i="5" a="1"/>
  <c r="AJH34" i="5" s="1"/>
  <c r="AJT34" i="5" s="1"/>
  <c r="AJG34" i="5"/>
  <c r="AJF34" i="5"/>
  <c r="AJE34" i="5"/>
  <c r="AJS34" i="5" s="1"/>
  <c r="AJD34" i="5"/>
  <c r="AJC34" i="5"/>
  <c r="AJB34" i="5" s="1"/>
  <c r="AJR34" i="5" s="1"/>
  <c r="AJA34" i="5"/>
  <c r="AIZ34" i="5"/>
  <c r="AIY34" i="5" s="1"/>
  <c r="AJQ34" i="5" s="1"/>
  <c r="AIB34" i="5"/>
  <c r="AIA34" i="5"/>
  <c r="AHZ34" i="5"/>
  <c r="AHY34" i="5"/>
  <c r="AHX34" i="5"/>
  <c r="AHW34" i="5"/>
  <c r="AHV34" i="5"/>
  <c r="AHV34" i="5" a="1"/>
  <c r="AHU34" i="5" a="1"/>
  <c r="AHU34" i="5" s="1"/>
  <c r="AHT34" i="5" a="1"/>
  <c r="AHT34" i="5" s="1"/>
  <c r="AIF34" i="5" s="1"/>
  <c r="AHS34" i="5"/>
  <c r="AHR34" i="5"/>
  <c r="AHQ34" i="5"/>
  <c r="AIE34" i="5" s="1"/>
  <c r="AHP34" i="5"/>
  <c r="AHN34" i="5" s="1"/>
  <c r="AID34" i="5" s="1"/>
  <c r="AHO34" i="5"/>
  <c r="AHM34" i="5"/>
  <c r="AHL34" i="5"/>
  <c r="AGR34" i="5"/>
  <c r="AGQ34" i="5"/>
  <c r="AGP34" i="5"/>
  <c r="AGO34" i="5"/>
  <c r="AGN34" i="5"/>
  <c r="AGM34" i="5"/>
  <c r="AGL34" i="5"/>
  <c r="AGK34" i="5"/>
  <c r="AGJ34" i="5"/>
  <c r="AGI34" i="5"/>
  <c r="AGH34" i="5"/>
  <c r="AGG34" i="5"/>
  <c r="AGF34" i="5"/>
  <c r="AGE34" i="5"/>
  <c r="AGD34" i="5"/>
  <c r="AGC34" i="5"/>
  <c r="AGB34" i="5"/>
  <c r="AGA34" i="5"/>
  <c r="AFZ34" i="5"/>
  <c r="AFY34" i="5"/>
  <c r="AFX34" i="5"/>
  <c r="AFW34" i="5"/>
  <c r="AFV34" i="5"/>
  <c r="AFU34" i="5"/>
  <c r="AFT34" i="5"/>
  <c r="AFS34" i="5"/>
  <c r="AFR34" i="5"/>
  <c r="AFQ34" i="5"/>
  <c r="AFP34" i="5"/>
  <c r="AFO34" i="5"/>
  <c r="AFN34" i="5"/>
  <c r="AFM34" i="5"/>
  <c r="AFL34" i="5"/>
  <c r="AFK34" i="5"/>
  <c r="AFJ34" i="5"/>
  <c r="AFI34" i="5"/>
  <c r="AFH34" i="5"/>
  <c r="AFG34" i="5"/>
  <c r="AFF34" i="5"/>
  <c r="AFE34" i="5"/>
  <c r="AFD34" i="5"/>
  <c r="AFC34" i="5"/>
  <c r="AFB34" i="5"/>
  <c r="AFA34" i="5"/>
  <c r="AEZ34" i="5"/>
  <c r="AEY34" i="5"/>
  <c r="AEX34" i="5"/>
  <c r="AEW34" i="5"/>
  <c r="AEV34" i="5"/>
  <c r="AEU34" i="5"/>
  <c r="AET34" i="5"/>
  <c r="AES34" i="5"/>
  <c r="AER34" i="5"/>
  <c r="AEQ34" i="5"/>
  <c r="AEP34" i="5"/>
  <c r="AEO34" i="5"/>
  <c r="AEN34" i="5"/>
  <c r="AEM34" i="5"/>
  <c r="AEL34" i="5"/>
  <c r="AEK34" i="5"/>
  <c r="ADZ34" i="5"/>
  <c r="ADZ34" i="5" a="1"/>
  <c r="ADY34" i="5"/>
  <c r="ADY34" i="5" a="1"/>
  <c r="ADX34" i="5"/>
  <c r="AEJ34" i="5" s="1"/>
  <c r="ADX34" i="5" a="1"/>
  <c r="ADW34" i="5"/>
  <c r="ADV34" i="5"/>
  <c r="ADU34" i="5"/>
  <c r="AEI34" i="5" s="1"/>
  <c r="ADT34" i="5" a="1"/>
  <c r="ADT34" i="5" s="1"/>
  <c r="ADS34" i="5"/>
  <c r="ADR34" i="5" s="1"/>
  <c r="AEH34" i="5" s="1"/>
  <c r="ADQ34" i="5"/>
  <c r="ADQ34" i="5" a="1"/>
  <c r="ADP34" i="5"/>
  <c r="ADO34" i="5" s="1"/>
  <c r="AEG34" i="5" s="1"/>
  <c r="ADN34" i="5"/>
  <c r="ADN34" i="5" a="1"/>
  <c r="ADL34" i="5"/>
  <c r="AEF34" i="5" s="1"/>
  <c r="ADK34" i="5" a="1"/>
  <c r="ADK34" i="5" s="1"/>
  <c r="ADI34" i="5" s="1"/>
  <c r="AEE34" i="5" s="1"/>
  <c r="ADH34" i="5"/>
  <c r="ADF34" i="5" s="1"/>
  <c r="AED34" i="5" s="1"/>
  <c r="ADH34" i="5" a="1"/>
  <c r="ADE34" i="5" a="1"/>
  <c r="ADE34" i="5" s="1"/>
  <c r="ADC34" i="5" s="1"/>
  <c r="AEC34" i="5" s="1"/>
  <c r="ADB34" i="5"/>
  <c r="ADB34" i="5" a="1"/>
  <c r="ACZ34" i="5"/>
  <c r="AEB34" i="5" s="1"/>
  <c r="ACY34" i="5" a="1"/>
  <c r="ACY34" i="5" s="1"/>
  <c r="ACW34" i="5" s="1"/>
  <c r="AEA34" i="5" s="1"/>
  <c r="ACV34" i="5"/>
  <c r="ACU34" i="5"/>
  <c r="ACT34" i="5"/>
  <c r="ACS34" i="5"/>
  <c r="ACR34" i="5"/>
  <c r="ACQ34" i="5"/>
  <c r="ACP34" i="5"/>
  <c r="ACO34" i="5"/>
  <c r="ACN34" i="5"/>
  <c r="ACM34" i="5"/>
  <c r="ACL34" i="5"/>
  <c r="ACK34" i="5"/>
  <c r="ACJ34" i="5"/>
  <c r="ACI34" i="5"/>
  <c r="ACF34" i="5"/>
  <c r="ACE34" i="5"/>
  <c r="ACB34" i="5"/>
  <c r="ACA34" i="5"/>
  <c r="ABZ34" i="5"/>
  <c r="ABY34" i="5"/>
  <c r="ABX34" i="5"/>
  <c r="ABW34" i="5"/>
  <c r="ABV34" i="5"/>
  <c r="ABU34" i="5"/>
  <c r="ABT34" i="5"/>
  <c r="ABS34" i="5"/>
  <c r="ABR34" i="5"/>
  <c r="ABR34" i="5" a="1"/>
  <c r="ABQ34" i="5"/>
  <c r="ABQ34" i="5" a="1"/>
  <c r="ABP34" i="5"/>
  <c r="ABP34" i="5" a="1"/>
  <c r="ABO34" i="5"/>
  <c r="ABN34" i="5"/>
  <c r="ABM34" i="5"/>
  <c r="ABL34" i="5"/>
  <c r="ABK34" i="5"/>
  <c r="ABJ34" i="5" s="1"/>
  <c r="ABI34" i="5"/>
  <c r="ABH34" i="5"/>
  <c r="ABG34" i="5"/>
  <c r="ABD34" i="5"/>
  <c r="ABA34" i="5"/>
  <c r="AAX34" i="5"/>
  <c r="AAU34" i="5"/>
  <c r="AAT34" i="5"/>
  <c r="AAR34" i="5"/>
  <c r="AAQ34" i="5"/>
  <c r="AAO34" i="5"/>
  <c r="AAM34" i="5"/>
  <c r="AAD34" i="5" a="1"/>
  <c r="AAD34" i="5" s="1"/>
  <c r="AAC34" i="5" a="1"/>
  <c r="AAC34" i="5" s="1"/>
  <c r="AAB34" i="5" a="1"/>
  <c r="AAB34" i="5" s="1"/>
  <c r="AAN34" i="5" s="1"/>
  <c r="AAA34" i="5"/>
  <c r="ZZ34" i="5"/>
  <c r="ZY34" i="5"/>
  <c r="ZX34" i="5"/>
  <c r="ZV34" i="5" s="1"/>
  <c r="AAL34" i="5" s="1"/>
  <c r="ZW34" i="5"/>
  <c r="ZU34" i="5"/>
  <c r="ZT34" i="5"/>
  <c r="ZS34" i="5" s="1"/>
  <c r="AAK34" i="5" s="1"/>
  <c r="ZR34" i="5"/>
  <c r="ZP34" i="5" s="1"/>
  <c r="AAJ34" i="5" s="1"/>
  <c r="ZO34" i="5"/>
  <c r="ZM34" i="5" s="1"/>
  <c r="AAI34" i="5" s="1"/>
  <c r="ZL34" i="5"/>
  <c r="ZJ34" i="5" s="1"/>
  <c r="AAH34" i="5" s="1"/>
  <c r="ZI34" i="5"/>
  <c r="ZG34" i="5" s="1"/>
  <c r="AAG34" i="5" s="1"/>
  <c r="ZF34" i="5"/>
  <c r="ZD34" i="5" s="1"/>
  <c r="AAF34" i="5" s="1"/>
  <c r="ZC34" i="5"/>
  <c r="ZA34" i="5" s="1"/>
  <c r="AAE34" i="5" s="1"/>
  <c r="YZ34" i="5"/>
  <c r="YY34" i="5"/>
  <c r="YX34" i="5"/>
  <c r="YW34" i="5"/>
  <c r="YV34" i="5"/>
  <c r="YU34" i="5"/>
  <c r="YT34" i="5"/>
  <c r="YS34" i="5"/>
  <c r="YR34" i="5"/>
  <c r="YQ34" i="5"/>
  <c r="YP34" i="5"/>
  <c r="YO34" i="5"/>
  <c r="YN34" i="5"/>
  <c r="YM34" i="5"/>
  <c r="YL34" i="5"/>
  <c r="YK34" i="5"/>
  <c r="YJ34" i="5"/>
  <c r="YI34" i="5"/>
  <c r="YH34" i="5"/>
  <c r="YG34" i="5"/>
  <c r="YF34" i="5"/>
  <c r="YE34" i="5"/>
  <c r="YD34" i="5"/>
  <c r="YC34" i="5"/>
  <c r="YB34" i="5"/>
  <c r="YA34" i="5"/>
  <c r="XZ34" i="5"/>
  <c r="XY34" i="5"/>
  <c r="XX34" i="5"/>
  <c r="XW34" i="5"/>
  <c r="XV34" i="5"/>
  <c r="XU34" i="5"/>
  <c r="XT34" i="5"/>
  <c r="XS34" i="5"/>
  <c r="XR34" i="5"/>
  <c r="XQ34" i="5"/>
  <c r="XP34" i="5"/>
  <c r="XO34" i="5"/>
  <c r="XN34" i="5"/>
  <c r="XM34" i="5"/>
  <c r="XL34" i="5"/>
  <c r="XK34" i="5"/>
  <c r="XJ34" i="5"/>
  <c r="XI34" i="5"/>
  <c r="XH34" i="5"/>
  <c r="XG34" i="5"/>
  <c r="XF34" i="5"/>
  <c r="XE34" i="5"/>
  <c r="XD34" i="5"/>
  <c r="XC34" i="5"/>
  <c r="XB34" i="5"/>
  <c r="XA34" i="5"/>
  <c r="WZ34" i="5"/>
  <c r="WY34" i="5"/>
  <c r="WX34" i="5"/>
  <c r="WW34" i="5"/>
  <c r="WV34" i="5"/>
  <c r="WU34" i="5"/>
  <c r="WT34" i="5"/>
  <c r="WS34" i="5"/>
  <c r="WR34" i="5"/>
  <c r="WQ34" i="5"/>
  <c r="WP34" i="5"/>
  <c r="WO34" i="5"/>
  <c r="WN34" i="5"/>
  <c r="WM34" i="5"/>
  <c r="WL34" i="5"/>
  <c r="WK34" i="5"/>
  <c r="WJ34" i="5"/>
  <c r="WI34" i="5"/>
  <c r="WH34" i="5"/>
  <c r="WG34" i="5"/>
  <c r="WF34" i="5"/>
  <c r="WE34" i="5"/>
  <c r="WD34" i="5"/>
  <c r="WC34" i="5"/>
  <c r="WB34" i="5"/>
  <c r="WA34" i="5"/>
  <c r="VZ34" i="5"/>
  <c r="VY34" i="5"/>
  <c r="VX34" i="5"/>
  <c r="VW34" i="5"/>
  <c r="VV34" i="5"/>
  <c r="VU34" i="5"/>
  <c r="VT34" i="5"/>
  <c r="VS34" i="5"/>
  <c r="VR34" i="5"/>
  <c r="VQ34" i="5"/>
  <c r="VP34" i="5"/>
  <c r="VO34" i="5"/>
  <c r="VN34" i="5"/>
  <c r="VM34" i="5"/>
  <c r="VL34" i="5"/>
  <c r="VK34" i="5"/>
  <c r="VJ34" i="5"/>
  <c r="VI34" i="5"/>
  <c r="VH34" i="5"/>
  <c r="VG34" i="5"/>
  <c r="VF34" i="5"/>
  <c r="VE34" i="5"/>
  <c r="VD34" i="5"/>
  <c r="VC34" i="5"/>
  <c r="VB34" i="5"/>
  <c r="VA34" i="5"/>
  <c r="UZ34" i="5"/>
  <c r="UY34" i="5"/>
  <c r="UX34" i="5"/>
  <c r="UW34" i="5"/>
  <c r="UV34" i="5"/>
  <c r="UU34" i="5"/>
  <c r="UT34" i="5"/>
  <c r="US34" i="5"/>
  <c r="UR34" i="5"/>
  <c r="UQ34" i="5"/>
  <c r="UP34" i="5"/>
  <c r="UO34" i="5"/>
  <c r="UN34" i="5"/>
  <c r="UM34" i="5"/>
  <c r="UL34" i="5"/>
  <c r="UK34" i="5"/>
  <c r="UA34" i="5"/>
  <c r="TZ34" i="5"/>
  <c r="TY34" i="5"/>
  <c r="TX34" i="5"/>
  <c r="UJ34" i="5" s="1"/>
  <c r="TW34" i="5"/>
  <c r="TV34" i="5"/>
  <c r="TU34" i="5"/>
  <c r="UI34" i="5" s="1"/>
  <c r="TT34" i="5"/>
  <c r="TS34" i="5"/>
  <c r="TR34" i="5"/>
  <c r="UH34" i="5" s="1"/>
  <c r="TQ34" i="5"/>
  <c r="TP34" i="5"/>
  <c r="TO34" i="5"/>
  <c r="UG34" i="5" s="1"/>
  <c r="TN34" i="5"/>
  <c r="TM34" i="5"/>
  <c r="TL34" i="5"/>
  <c r="UF34" i="5" s="1"/>
  <c r="TK34" i="5"/>
  <c r="TJ34" i="5"/>
  <c r="TI34" i="5"/>
  <c r="UE34" i="5" s="1"/>
  <c r="TH34" i="5"/>
  <c r="TG34" i="5"/>
  <c r="TF34" i="5"/>
  <c r="UD34" i="5" s="1"/>
  <c r="TE34" i="5"/>
  <c r="TD34" i="5"/>
  <c r="TC34" i="5"/>
  <c r="UC34" i="5" s="1"/>
  <c r="TB34" i="5"/>
  <c r="TA34" i="5"/>
  <c r="SZ34" i="5"/>
  <c r="UB34" i="5" s="1"/>
  <c r="SY34" i="5"/>
  <c r="SX34" i="5"/>
  <c r="SW34" i="5"/>
  <c r="SV34" i="5"/>
  <c r="SU34" i="5"/>
  <c r="ST34" i="5"/>
  <c r="SS34" i="5"/>
  <c r="SR34" i="5"/>
  <c r="SQ34" i="5"/>
  <c r="SP34" i="5"/>
  <c r="SO34" i="5"/>
  <c r="SN34" i="5"/>
  <c r="SM34" i="5"/>
  <c r="SL34" i="5"/>
  <c r="SK34" i="5"/>
  <c r="SJ34" i="5"/>
  <c r="SI34" i="5"/>
  <c r="SH34" i="5"/>
  <c r="SG34" i="5"/>
  <c r="SF34" i="5"/>
  <c r="SE34" i="5"/>
  <c r="SD34" i="5"/>
  <c r="SC34" i="5"/>
  <c r="SB34" i="5"/>
  <c r="SA34" i="5"/>
  <c r="RZ34" i="5"/>
  <c r="RY34" i="5"/>
  <c r="RX34" i="5"/>
  <c r="RW34" i="5"/>
  <c r="RV34" i="5"/>
  <c r="RU34" i="5"/>
  <c r="RT34" i="5"/>
  <c r="RS34" i="5"/>
  <c r="RR34" i="5"/>
  <c r="RQ34" i="5"/>
  <c r="RP34" i="5"/>
  <c r="RO34" i="5"/>
  <c r="RN34" i="5"/>
  <c r="RM34" i="5"/>
  <c r="RL34" i="5"/>
  <c r="RK34" i="5"/>
  <c r="RJ34" i="5"/>
  <c r="RI34" i="5"/>
  <c r="RH34" i="5"/>
  <c r="RG34" i="5"/>
  <c r="RF34" i="5"/>
  <c r="RE34" i="5"/>
  <c r="RD34" i="5"/>
  <c r="RC34" i="5" a="1"/>
  <c r="RC34" i="5" s="1"/>
  <c r="RB34" i="5" a="1"/>
  <c r="RB34" i="5" s="1"/>
  <c r="RA34" i="5" a="1"/>
  <c r="RA34" i="5" s="1"/>
  <c r="QZ34" i="5" a="1"/>
  <c r="QZ34" i="5" s="1"/>
  <c r="QX34" i="5" s="1"/>
  <c r="QY34" i="5"/>
  <c r="QW34" i="5" a="1"/>
  <c r="QW34" i="5" s="1"/>
  <c r="QU34" i="5" s="1"/>
  <c r="QV34" i="5"/>
  <c r="QT34" i="5" a="1"/>
  <c r="QT34" i="5" s="1"/>
  <c r="QR34" i="5" s="1"/>
  <c r="QS34" i="5"/>
  <c r="QQ34" i="5" a="1"/>
  <c r="QQ34" i="5" s="1"/>
  <c r="QO34" i="5" s="1"/>
  <c r="QN34" i="5"/>
  <c r="QL34" i="5" s="1"/>
  <c r="QN34" i="5" a="1"/>
  <c r="QK34" i="5" a="1"/>
  <c r="QK34" i="5" s="1"/>
  <c r="QI34" i="5" s="1"/>
  <c r="QH34" i="5"/>
  <c r="QH34" i="5" a="1"/>
  <c r="QF34" i="5"/>
  <c r="QE34" i="5" a="1"/>
  <c r="QE34" i="5" s="1"/>
  <c r="QC34" i="5" s="1"/>
  <c r="QB34" i="5"/>
  <c r="PZ34" i="5" s="1"/>
  <c r="QB34" i="5" a="1"/>
  <c r="PY34" i="5"/>
  <c r="PX34" i="5"/>
  <c r="PW34" i="5"/>
  <c r="PV34" i="5"/>
  <c r="PO34" i="5"/>
  <c r="PN34" i="5"/>
  <c r="PM34" i="5"/>
  <c r="PL34" i="5"/>
  <c r="PG34" i="5"/>
  <c r="PF34" i="5"/>
  <c r="PE34" i="5"/>
  <c r="PD34" i="5"/>
  <c r="PB34" i="5"/>
  <c r="PA34" i="5"/>
  <c r="OZ34" i="5"/>
  <c r="OY34" i="5"/>
  <c r="OX34" i="5"/>
  <c r="OW34" i="5"/>
  <c r="OV34" i="5"/>
  <c r="OU34" i="5"/>
  <c r="OT34" i="5"/>
  <c r="OP34" i="5"/>
  <c r="OO34" i="5"/>
  <c r="ON34" i="5"/>
  <c r="OM34" i="5"/>
  <c r="OL34" i="5"/>
  <c r="OK34" i="5"/>
  <c r="OJ34" i="5"/>
  <c r="OI34" i="5"/>
  <c r="OH34" i="5"/>
  <c r="OD34" i="5"/>
  <c r="OC34" i="5"/>
  <c r="OB34" i="5"/>
  <c r="OA34" i="5"/>
  <c r="NZ34" i="5"/>
  <c r="NY34" i="5"/>
  <c r="NX34" i="5"/>
  <c r="NW34" i="5"/>
  <c r="NV34" i="5"/>
  <c r="NU34" i="5"/>
  <c r="NT34" i="5"/>
  <c r="NS34" i="5"/>
  <c r="NR34" i="5"/>
  <c r="NQ34" i="5"/>
  <c r="NP34" i="5"/>
  <c r="NO34" i="5"/>
  <c r="NN34" i="5"/>
  <c r="NL34" i="5"/>
  <c r="NK34" i="5"/>
  <c r="NJ34" i="5"/>
  <c r="NG34" i="5"/>
  <c r="NF34" i="5"/>
  <c r="NE34" i="5"/>
  <c r="NB34" i="5"/>
  <c r="NA34" i="5"/>
  <c r="MZ34" i="5"/>
  <c r="MX34" i="5"/>
  <c r="MW34" i="5"/>
  <c r="MV34" i="5"/>
  <c r="MU34" i="5"/>
  <c r="MS34" i="5"/>
  <c r="MR34" i="5"/>
  <c r="MQ34" i="5"/>
  <c r="MP34" i="5"/>
  <c r="MN34" i="5"/>
  <c r="MM34" i="5"/>
  <c r="ML34" i="5"/>
  <c r="MK34" i="5"/>
  <c r="MI34" i="5"/>
  <c r="MH34" i="5"/>
  <c r="MG34" i="5"/>
  <c r="MF34" i="5"/>
  <c r="MD34" i="5"/>
  <c r="MC34" i="5"/>
  <c r="MB34" i="5"/>
  <c r="MA34" i="5"/>
  <c r="LY34" i="5"/>
  <c r="LX34" i="5"/>
  <c r="LW34" i="5"/>
  <c r="LV34" i="5"/>
  <c r="LT34" i="5"/>
  <c r="LS34" i="5"/>
  <c r="LR34" i="5"/>
  <c r="LQ34" i="5"/>
  <c r="LO34" i="5"/>
  <c r="LN34" i="5"/>
  <c r="LM34" i="5"/>
  <c r="LL34" i="5"/>
  <c r="LJ34" i="5"/>
  <c r="LI34" i="5"/>
  <c r="LH34" i="5"/>
  <c r="LG34" i="5"/>
  <c r="LE34" i="5"/>
  <c r="LD34" i="5"/>
  <c r="LC34" i="5"/>
  <c r="LB34" i="5"/>
  <c r="LA34" i="5"/>
  <c r="KZ34" i="5"/>
  <c r="KY34" i="5"/>
  <c r="KV34" i="5"/>
  <c r="KU34" i="5"/>
  <c r="KT34" i="5"/>
  <c r="KS34" i="5"/>
  <c r="KR34" i="5"/>
  <c r="KQ34" i="5"/>
  <c r="KP34" i="5"/>
  <c r="KM34" i="5"/>
  <c r="KL34" i="5"/>
  <c r="KK34" i="5"/>
  <c r="KJ34" i="5"/>
  <c r="KI34" i="5"/>
  <c r="KH34" i="5"/>
  <c r="KG34" i="5"/>
  <c r="KD34" i="5"/>
  <c r="KC34" i="5"/>
  <c r="KB34" i="5"/>
  <c r="KA34" i="5"/>
  <c r="JZ34" i="5"/>
  <c r="JY34" i="5"/>
  <c r="JX34" i="5"/>
  <c r="JU34" i="5"/>
  <c r="JT34" i="5"/>
  <c r="JS34" i="5"/>
  <c r="JR34" i="5"/>
  <c r="JQ34" i="5"/>
  <c r="JP34" i="5"/>
  <c r="JO34" i="5"/>
  <c r="JL34" i="5"/>
  <c r="JK34" i="5"/>
  <c r="JJ34" i="5"/>
  <c r="JI34" i="5"/>
  <c r="JH34" i="5"/>
  <c r="JG34" i="5"/>
  <c r="JF34" i="5"/>
  <c r="JC34" i="5"/>
  <c r="JB34" i="5"/>
  <c r="JA34" i="5"/>
  <c r="IZ34" i="5"/>
  <c r="IT34" i="5"/>
  <c r="IS34" i="5"/>
  <c r="IR34" i="5"/>
  <c r="IQ34" i="5"/>
  <c r="IM34" i="5"/>
  <c r="IL34" i="5"/>
  <c r="IK34" i="5"/>
  <c r="IJ34" i="5"/>
  <c r="IB34" i="5"/>
  <c r="HY34" i="5"/>
  <c r="HX34" i="5"/>
  <c r="HW34" i="5"/>
  <c r="HV34" i="5"/>
  <c r="HU34" i="5"/>
  <c r="HT34" i="5"/>
  <c r="HS34" i="5" a="1"/>
  <c r="HS34" i="5" s="1"/>
  <c r="HR34" i="5" a="1"/>
  <c r="HR34" i="5" s="1"/>
  <c r="HQ34" i="5" a="1"/>
  <c r="HQ34" i="5" s="1"/>
  <c r="IC34" i="5" s="1"/>
  <c r="HP34" i="5"/>
  <c r="HO34" i="5"/>
  <c r="HN34" i="5"/>
  <c r="HM34" i="5"/>
  <c r="HK34" i="5" s="1"/>
  <c r="IA34" i="5" s="1"/>
  <c r="HL34" i="5"/>
  <c r="HJ34" i="5"/>
  <c r="HI34" i="5"/>
  <c r="HH34" i="5" s="1"/>
  <c r="HZ34" i="5" s="1"/>
  <c r="GK34" i="5"/>
  <c r="GJ34" i="5"/>
  <c r="GI34" i="5"/>
  <c r="GH34" i="5"/>
  <c r="GG34" i="5"/>
  <c r="GF34" i="5"/>
  <c r="GE34" i="5"/>
  <c r="GE34" i="5" a="1"/>
  <c r="GD34" i="5"/>
  <c r="GD34" i="5" a="1"/>
  <c r="GC34" i="5"/>
  <c r="GO34" i="5" s="1"/>
  <c r="GC34" i="5" a="1"/>
  <c r="GB34" i="5"/>
  <c r="GA34" i="5"/>
  <c r="FZ34" i="5"/>
  <c r="GN34" i="5" s="1"/>
  <c r="FY34" i="5"/>
  <c r="FX34" i="5"/>
  <c r="FW34" i="5" s="1"/>
  <c r="GM34" i="5" s="1"/>
  <c r="FV34" i="5"/>
  <c r="FT34" i="5" s="1"/>
  <c r="GL34" i="5" s="1"/>
  <c r="FU34" i="5"/>
  <c r="FA34" i="5"/>
  <c r="EZ34" i="5"/>
  <c r="EY34" i="5"/>
  <c r="EX34" i="5"/>
  <c r="EW34" i="5"/>
  <c r="EV34" i="5"/>
  <c r="EU34" i="5"/>
  <c r="ET34" i="5"/>
  <c r="ER34" i="5"/>
  <c r="EQ34" i="5"/>
  <c r="EP34" i="5"/>
  <c r="EO34" i="5"/>
  <c r="EN34" i="5"/>
  <c r="EM34" i="5"/>
  <c r="EL34" i="5"/>
  <c r="EK34" i="5"/>
  <c r="EI34" i="5"/>
  <c r="EH34" i="5"/>
  <c r="EG34" i="5"/>
  <c r="EF34" i="5"/>
  <c r="EE34" i="5"/>
  <c r="ED34" i="5"/>
  <c r="EC34" i="5"/>
  <c r="EB34" i="5"/>
  <c r="DZ34" i="5"/>
  <c r="DY34" i="5"/>
  <c r="DX34" i="5"/>
  <c r="DW34" i="5"/>
  <c r="DV34" i="5"/>
  <c r="DU34" i="5"/>
  <c r="DT34" i="5"/>
  <c r="DS34" i="5"/>
  <c r="DP34" i="5"/>
  <c r="DL34" i="5"/>
  <c r="DJ34" i="5"/>
  <c r="DH34" i="5"/>
  <c r="DG34" i="5" a="1"/>
  <c r="DG34" i="5" s="1"/>
  <c r="DF34" i="5" a="1"/>
  <c r="DF34" i="5" s="1"/>
  <c r="DE34" i="5" a="1"/>
  <c r="DE34" i="5" s="1"/>
  <c r="DQ34" i="5" s="1"/>
  <c r="DD34" i="5"/>
  <c r="DC34" i="5"/>
  <c r="DB34" i="5"/>
  <c r="DA34" i="5"/>
  <c r="CZ34" i="5"/>
  <c r="CY34" i="5"/>
  <c r="DO34" i="5" s="1"/>
  <c r="CX34" i="5"/>
  <c r="CW34" i="5"/>
  <c r="CV34" i="5" s="1"/>
  <c r="DN34" i="5" s="1"/>
  <c r="CS34" i="5"/>
  <c r="DM34" i="5" s="1"/>
  <c r="CP34" i="5"/>
  <c r="CM34" i="5"/>
  <c r="DK34" i="5" s="1"/>
  <c r="CJ34" i="5"/>
  <c r="CG34" i="5"/>
  <c r="DI34" i="5" s="1"/>
  <c r="CD34" i="5"/>
  <c r="BS34" i="5"/>
  <c r="BS34" i="5" a="1"/>
  <c r="BR34" i="5"/>
  <c r="BR34" i="5" a="1"/>
  <c r="BQ34" i="5"/>
  <c r="CC34" i="5" s="1"/>
  <c r="BQ34" i="5" a="1"/>
  <c r="BP34" i="5"/>
  <c r="BM34" i="5"/>
  <c r="BJ34" i="5"/>
  <c r="AJ34" i="5"/>
  <c r="AE34" i="5" a="1"/>
  <c r="AE34" i="5" s="1"/>
  <c r="AD34" i="5"/>
  <c r="AC34" i="5"/>
  <c r="AO34" i="5" s="1"/>
  <c r="AC34" i="5" a="1"/>
  <c r="AB34" i="5"/>
  <c r="AA34" i="5"/>
  <c r="Z34" i="5"/>
  <c r="AN34" i="5" s="1"/>
  <c r="Y34" i="5"/>
  <c r="V34" i="5"/>
  <c r="N34" i="5"/>
  <c r="BUW33" i="5"/>
  <c r="BUV33" i="5"/>
  <c r="BUU33" i="5"/>
  <c r="BUT33" i="5"/>
  <c r="BUS33" i="5"/>
  <c r="BUR33" i="5"/>
  <c r="BUQ33" i="5"/>
  <c r="BUP33" i="5"/>
  <c r="BUO33" i="5"/>
  <c r="BUN33" i="5"/>
  <c r="BUM33" i="5"/>
  <c r="BUL33" i="5"/>
  <c r="BUK33" i="5"/>
  <c r="BUJ33" i="5"/>
  <c r="BUI33" i="5"/>
  <c r="BUH33" i="5"/>
  <c r="BUG33" i="5"/>
  <c r="BUF33" i="5"/>
  <c r="BUE33" i="5"/>
  <c r="BUD33" i="5"/>
  <c r="BUC33" i="5"/>
  <c r="BUB33" i="5"/>
  <c r="BUA33" i="5"/>
  <c r="BTZ33" i="5"/>
  <c r="BTY33" i="5"/>
  <c r="BTX33" i="5"/>
  <c r="BTW33" i="5"/>
  <c r="BTV33" i="5"/>
  <c r="BTU33" i="5"/>
  <c r="BTT33" i="5"/>
  <c r="BTS33" i="5"/>
  <c r="BTR33" i="5"/>
  <c r="BTQ33" i="5"/>
  <c r="BTP33" i="5"/>
  <c r="BTO33" i="5"/>
  <c r="BTN33" i="5"/>
  <c r="BTM33" i="5"/>
  <c r="BTL33" i="5"/>
  <c r="BTK33" i="5"/>
  <c r="BTJ33" i="5"/>
  <c r="BTI33" i="5"/>
  <c r="BTH33" i="5"/>
  <c r="BTG33" i="5"/>
  <c r="BTF33" i="5"/>
  <c r="BTE33" i="5"/>
  <c r="BTD33" i="5"/>
  <c r="BTC33" i="5"/>
  <c r="BTB33" i="5"/>
  <c r="BTA33" i="5"/>
  <c r="BSZ33" i="5"/>
  <c r="BSY33" i="5"/>
  <c r="BSX33" i="5"/>
  <c r="BSW33" i="5"/>
  <c r="BSV33" i="5"/>
  <c r="BSU33" i="5"/>
  <c r="BST33" i="5"/>
  <c r="BSS33" i="5"/>
  <c r="BSR33" i="5"/>
  <c r="BSK33" i="5"/>
  <c r="BSJ33" i="5" a="1"/>
  <c r="BSJ33" i="5" s="1"/>
  <c r="BSI33" i="5" a="1"/>
  <c r="BSI33" i="5" s="1"/>
  <c r="BSH33" i="5" a="1"/>
  <c r="BSH33" i="5" s="1"/>
  <c r="BSG33" i="5" a="1"/>
  <c r="BSG33" i="5" s="1"/>
  <c r="BSF33" i="5" a="1"/>
  <c r="BSF33" i="5" s="1"/>
  <c r="BSE33" i="5" a="1"/>
  <c r="BSE33" i="5" s="1"/>
  <c r="BSD33" i="5" a="1"/>
  <c r="BSD33" i="5" s="1"/>
  <c r="BSC33" i="5" a="1"/>
  <c r="BSC33" i="5" s="1"/>
  <c r="BSB33" i="5" a="1"/>
  <c r="BSB33" i="5" s="1"/>
  <c r="BSA33" i="5"/>
  <c r="BRZ33" i="5"/>
  <c r="BRZ33" i="5" a="1"/>
  <c r="BRY33" i="5" a="1"/>
  <c r="BRY33" i="5" s="1"/>
  <c r="BRX33" i="5"/>
  <c r="BRX33" i="5" a="1"/>
  <c r="BRW33" i="5" a="1"/>
  <c r="BRW33" i="5" s="1"/>
  <c r="BRV33" i="5"/>
  <c r="BRV33" i="5" a="1"/>
  <c r="BRU33" i="5" a="1"/>
  <c r="BRU33" i="5" s="1"/>
  <c r="BRT33" i="5"/>
  <c r="BRT33" i="5" a="1"/>
  <c r="BRS33" i="5" a="1"/>
  <c r="BRS33" i="5" s="1"/>
  <c r="BRR33" i="5"/>
  <c r="BRR33" i="5" a="1"/>
  <c r="BRQ33" i="5" a="1"/>
  <c r="BRQ33" i="5" s="1"/>
  <c r="BRP33" i="5" a="1"/>
  <c r="BRP33" i="5" s="1"/>
  <c r="BRO33" i="5" a="1"/>
  <c r="BRO33" i="5" s="1"/>
  <c r="BRN33" i="5" a="1"/>
  <c r="BRN33" i="5" s="1"/>
  <c r="BRM33" i="5" a="1"/>
  <c r="BRM33" i="5" s="1"/>
  <c r="BRL33" i="5" a="1"/>
  <c r="BRL33" i="5" s="1"/>
  <c r="BRK33" i="5" a="1"/>
  <c r="BRK33" i="5" s="1"/>
  <c r="BRJ33" i="5" a="1"/>
  <c r="BRJ33" i="5" s="1"/>
  <c r="BRI33" i="5" a="1"/>
  <c r="BRI33" i="5" s="1"/>
  <c r="BRH33" i="5" a="1"/>
  <c r="BRH33" i="5" s="1"/>
  <c r="BRG33" i="5" a="1"/>
  <c r="BRG33" i="5" s="1"/>
  <c r="BRF33" i="5" a="1"/>
  <c r="BRF33" i="5" s="1"/>
  <c r="BRE33" i="5" a="1"/>
  <c r="BRE33" i="5" s="1"/>
  <c r="BRD33" i="5" a="1"/>
  <c r="BRD33" i="5" s="1"/>
  <c r="BRC33" i="5" a="1"/>
  <c r="BRC33" i="5" s="1"/>
  <c r="BRB33" i="5" a="1"/>
  <c r="BRB33" i="5" s="1"/>
  <c r="BRA33" i="5" a="1"/>
  <c r="BRA33" i="5" s="1"/>
  <c r="BQZ33" i="5" a="1"/>
  <c r="BQZ33" i="5" s="1"/>
  <c r="BQY33" i="5" a="1"/>
  <c r="BQY33" i="5" s="1"/>
  <c r="BQX33" i="5" a="1"/>
  <c r="BQX33" i="5" s="1"/>
  <c r="BQW33" i="5" a="1"/>
  <c r="BQW33" i="5" s="1"/>
  <c r="BQV33" i="5" a="1"/>
  <c r="BQV33" i="5" s="1"/>
  <c r="BQU33" i="5" a="1"/>
  <c r="BQU33" i="5" s="1"/>
  <c r="BQT33" i="5" a="1"/>
  <c r="BQT33" i="5" s="1"/>
  <c r="BQS33" i="5" a="1"/>
  <c r="BQS33" i="5" s="1"/>
  <c r="BQR33" i="5" a="1"/>
  <c r="BQR33" i="5" s="1"/>
  <c r="BQQ33" i="5" a="1"/>
  <c r="BQQ33" i="5" s="1"/>
  <c r="BQP33" i="5" a="1"/>
  <c r="BQP33" i="5" s="1"/>
  <c r="BQO33" i="5" a="1"/>
  <c r="BQO33" i="5" s="1"/>
  <c r="BQN33" i="5" a="1"/>
  <c r="BQN33" i="5" s="1"/>
  <c r="BQM33" i="5" a="1"/>
  <c r="BQM33" i="5" s="1"/>
  <c r="BQL33" i="5" a="1"/>
  <c r="BQL33" i="5" s="1"/>
  <c r="BQK33" i="5" a="1"/>
  <c r="BQK33" i="5" s="1"/>
  <c r="BQJ33" i="5" a="1"/>
  <c r="BQJ33" i="5" s="1"/>
  <c r="BQI33" i="5" a="1"/>
  <c r="BQI33" i="5" s="1"/>
  <c r="BQH33" i="5" a="1"/>
  <c r="BQH33" i="5" s="1"/>
  <c r="BQG33" i="5" a="1"/>
  <c r="BQG33" i="5" s="1"/>
  <c r="BQF33" i="5" a="1"/>
  <c r="BQF33" i="5" s="1"/>
  <c r="BQE33" i="5" a="1"/>
  <c r="BQE33" i="5" s="1"/>
  <c r="BQD33" i="5" a="1"/>
  <c r="BQD33" i="5" s="1"/>
  <c r="BQC33" i="5" a="1"/>
  <c r="BQC33" i="5" s="1"/>
  <c r="BQB33" i="5"/>
  <c r="BQB33" i="5" a="1"/>
  <c r="BQA33" i="5" a="1"/>
  <c r="BQA33" i="5" s="1"/>
  <c r="BPZ33" i="5" a="1"/>
  <c r="BPZ33" i="5" s="1"/>
  <c r="BPY33" i="5" a="1"/>
  <c r="BPY33" i="5" s="1"/>
  <c r="BPX33" i="5"/>
  <c r="BPX33" i="5" a="1"/>
  <c r="BPW33" i="5" a="1"/>
  <c r="BPW33" i="5" s="1"/>
  <c r="BPV33" i="5" a="1"/>
  <c r="BPV33" i="5" s="1"/>
  <c r="BPU33" i="5" a="1"/>
  <c r="BPU33" i="5" s="1"/>
  <c r="BPT33" i="5"/>
  <c r="BPS33" i="5"/>
  <c r="BPR33" i="5"/>
  <c r="BPQ33" i="5"/>
  <c r="BPP33" i="5"/>
  <c r="BPO33" i="5"/>
  <c r="BPN33" i="5"/>
  <c r="BPM33" i="5"/>
  <c r="BPL33" i="5"/>
  <c r="BPK33" i="5"/>
  <c r="BPJ33" i="5"/>
  <c r="BPI33" i="5"/>
  <c r="BPH33" i="5"/>
  <c r="BPG33" i="5"/>
  <c r="BPF33" i="5"/>
  <c r="BPE33" i="5"/>
  <c r="BPD33" i="5"/>
  <c r="BPC33" i="5"/>
  <c r="BPB33" i="5"/>
  <c r="BPA33" i="5"/>
  <c r="BOZ33" i="5"/>
  <c r="BOY33" i="5"/>
  <c r="BOX33" i="5"/>
  <c r="BOW33" i="5"/>
  <c r="BOV33" i="5"/>
  <c r="BOU33" i="5"/>
  <c r="BOT33" i="5"/>
  <c r="BOR33" i="5"/>
  <c r="BOI33" i="5" a="1"/>
  <c r="BOI33" i="5" s="1"/>
  <c r="BOH33" i="5" a="1"/>
  <c r="BOH33" i="5" s="1"/>
  <c r="BOG33" i="5" a="1"/>
  <c r="BOG33" i="5" s="1"/>
  <c r="BOS33" i="5" s="1"/>
  <c r="BOF33" i="5"/>
  <c r="BOE33" i="5"/>
  <c r="BOD33" i="5"/>
  <c r="BOC33" i="5"/>
  <c r="BOB33" i="5"/>
  <c r="BOA33" i="5"/>
  <c r="BOQ33" i="5" s="1"/>
  <c r="BNY33" i="5"/>
  <c r="BNX33" i="5" s="1"/>
  <c r="BOP33" i="5" s="1"/>
  <c r="BNV33" i="5"/>
  <c r="BNU33" i="5" s="1"/>
  <c r="BOO33" i="5" s="1"/>
  <c r="BNS33" i="5"/>
  <c r="BNR33" i="5" s="1"/>
  <c r="BON33" i="5" s="1"/>
  <c r="BNP33" i="5"/>
  <c r="BNO33" i="5" s="1"/>
  <c r="BOM33" i="5" s="1"/>
  <c r="BNM33" i="5"/>
  <c r="BNL33" i="5" s="1"/>
  <c r="BOL33" i="5" s="1"/>
  <c r="BNJ33" i="5"/>
  <c r="BNI33" i="5" s="1"/>
  <c r="BOK33" i="5" s="1"/>
  <c r="BNG33" i="5"/>
  <c r="BNF33" i="5" s="1"/>
  <c r="BOJ33" i="5" s="1"/>
  <c r="BNE33" i="5"/>
  <c r="BND33" i="5"/>
  <c r="BNC33" i="5"/>
  <c r="BNB33" i="5"/>
  <c r="BNA33" i="5"/>
  <c r="BMZ33" i="5"/>
  <c r="BMY33" i="5"/>
  <c r="BMX33" i="5"/>
  <c r="BMW33" i="5"/>
  <c r="BMU33" i="5"/>
  <c r="BMJ33" i="5"/>
  <c r="BMI33" i="5"/>
  <c r="BMH33" i="5"/>
  <c r="BMG33" i="5"/>
  <c r="BMF33" i="5"/>
  <c r="BME33" i="5"/>
  <c r="BMD33" i="5"/>
  <c r="BMC33" i="5"/>
  <c r="BMB33" i="5"/>
  <c r="BMA33" i="5"/>
  <c r="BLZ33" i="5"/>
  <c r="BLY33" i="5"/>
  <c r="BLX33" i="5"/>
  <c r="BLW33" i="5"/>
  <c r="BLH33" i="5" a="1"/>
  <c r="BLH33" i="5" s="1"/>
  <c r="BLG33" i="5" a="1"/>
  <c r="BLG33" i="5" s="1"/>
  <c r="BLF33" i="5" a="1"/>
  <c r="BLF33" i="5" s="1"/>
  <c r="BLR33" i="5" s="1"/>
  <c r="BLE33" i="5"/>
  <c r="BLD33" i="5"/>
  <c r="BLC33" i="5"/>
  <c r="BLQ33" i="5" s="1"/>
  <c r="BLB33" i="5"/>
  <c r="BKZ33" i="5" s="1"/>
  <c r="BLP33" i="5" s="1"/>
  <c r="BLA33" i="5"/>
  <c r="BKY33" i="5"/>
  <c r="BKX33" i="5"/>
  <c r="BKW33" i="5" s="1"/>
  <c r="BLO33" i="5" s="1"/>
  <c r="BKU33" i="5"/>
  <c r="BKT33" i="5"/>
  <c r="BLN33" i="5" s="1"/>
  <c r="BKR33" i="5"/>
  <c r="BKQ33" i="5" s="1"/>
  <c r="BLM33" i="5" s="1"/>
  <c r="BKO33" i="5"/>
  <c r="BKN33" i="5"/>
  <c r="BLL33" i="5" s="1"/>
  <c r="BKL33" i="5"/>
  <c r="BKK33" i="5" s="1"/>
  <c r="BLK33" i="5" s="1"/>
  <c r="BKI33" i="5"/>
  <c r="BKH33" i="5"/>
  <c r="BLJ33" i="5" s="1"/>
  <c r="BKF33" i="5"/>
  <c r="BKE33" i="5" s="1"/>
  <c r="BLI33" i="5" s="1"/>
  <c r="BKD33" i="5"/>
  <c r="BKC33" i="5"/>
  <c r="BKB33" i="5"/>
  <c r="BKA33" i="5"/>
  <c r="BJZ33" i="5"/>
  <c r="BJY33" i="5"/>
  <c r="BJX33" i="5"/>
  <c r="BJV33" i="5" s="1"/>
  <c r="BJW33" i="5"/>
  <c r="BJU33" i="5"/>
  <c r="BJT33" i="5"/>
  <c r="BJR33" i="5"/>
  <c r="BJP33" i="5" s="1"/>
  <c r="BJO33" i="5"/>
  <c r="BJM33" i="5" s="1"/>
  <c r="BJL33" i="5"/>
  <c r="BJJ33" i="5"/>
  <c r="BJI33" i="5"/>
  <c r="BJG33" i="5" s="1"/>
  <c r="BJF33" i="5"/>
  <c r="BJE33" i="5"/>
  <c r="BJD33" i="5"/>
  <c r="BJC33" i="5"/>
  <c r="BJB33" i="5"/>
  <c r="BJA33" i="5"/>
  <c r="BIZ33" i="5"/>
  <c r="BIY33" i="5"/>
  <c r="BIX33" i="5"/>
  <c r="BIW33" i="5"/>
  <c r="BIV33" i="5"/>
  <c r="BIU33" i="5"/>
  <c r="BIT33" i="5"/>
  <c r="BIS33" i="5"/>
  <c r="BIR33" i="5"/>
  <c r="BIQ33" i="5"/>
  <c r="BIP33" i="5"/>
  <c r="BIO33" i="5"/>
  <c r="BIN33" i="5"/>
  <c r="BIM33" i="5"/>
  <c r="BIL33" i="5"/>
  <c r="BIK33" i="5"/>
  <c r="BIJ33" i="5"/>
  <c r="BII33" i="5"/>
  <c r="BIH33" i="5"/>
  <c r="BIG33" i="5"/>
  <c r="BIF33" i="5"/>
  <c r="BIE33" i="5"/>
  <c r="BID33" i="5"/>
  <c r="BIC33" i="5"/>
  <c r="BIB33" i="5"/>
  <c r="BIA33" i="5"/>
  <c r="BHZ33" i="5"/>
  <c r="BHY33" i="5"/>
  <c r="BHX33" i="5"/>
  <c r="BHW33" i="5"/>
  <c r="BHV33" i="5"/>
  <c r="BHU33" i="5"/>
  <c r="BHT33" i="5"/>
  <c r="BHS33" i="5"/>
  <c r="BHR33" i="5"/>
  <c r="BHQ33" i="5"/>
  <c r="BHP33" i="5"/>
  <c r="BHO33" i="5"/>
  <c r="BHN33" i="5"/>
  <c r="BHM33" i="5"/>
  <c r="BHL33" i="5"/>
  <c r="BHK33" i="5"/>
  <c r="BHJ33" i="5"/>
  <c r="BHI33" i="5"/>
  <c r="BHH33" i="5"/>
  <c r="BHG33" i="5"/>
  <c r="BHF33" i="5"/>
  <c r="BHE33" i="5"/>
  <c r="BHD33" i="5"/>
  <c r="BHC33" i="5"/>
  <c r="BHB33" i="5"/>
  <c r="BHA33" i="5"/>
  <c r="BGZ33" i="5"/>
  <c r="BGY33" i="5"/>
  <c r="BGX33" i="5"/>
  <c r="BGW33" i="5"/>
  <c r="BGV33" i="5"/>
  <c r="BGU33" i="5" a="1"/>
  <c r="BGU33" i="5" s="1"/>
  <c r="BGT33" i="5" a="1"/>
  <c r="BGT33" i="5" s="1"/>
  <c r="BGS33" i="5" a="1"/>
  <c r="BGS33" i="5" s="1"/>
  <c r="BGR33" i="5" a="1"/>
  <c r="BGR33" i="5" s="1"/>
  <c r="BGQ33" i="5" a="1"/>
  <c r="BGQ33" i="5" s="1"/>
  <c r="BGP33" i="5" a="1"/>
  <c r="BGP33" i="5" s="1"/>
  <c r="BGO33" i="5" a="1"/>
  <c r="BGO33" i="5" s="1"/>
  <c r="BGN33" i="5" a="1"/>
  <c r="BGN33" i="5" s="1"/>
  <c r="BGM33" i="5" a="1"/>
  <c r="BGM33" i="5" s="1"/>
  <c r="BGL33" i="5" a="1"/>
  <c r="BGL33" i="5" s="1"/>
  <c r="BGK33" i="5" a="1"/>
  <c r="BGK33" i="5" s="1"/>
  <c r="BGJ33" i="5" a="1"/>
  <c r="BGJ33" i="5" s="1"/>
  <c r="BGI33" i="5"/>
  <c r="BGH33" i="5"/>
  <c r="BGG33" i="5"/>
  <c r="BGF33" i="5"/>
  <c r="BGE33" i="5"/>
  <c r="BGD33" i="5"/>
  <c r="BGC33" i="5"/>
  <c r="BGB33" i="5"/>
  <c r="BGA33" i="5"/>
  <c r="BFZ33" i="5"/>
  <c r="BFY33" i="5"/>
  <c r="BFX33" i="5"/>
  <c r="BFW33" i="5"/>
  <c r="BFV33" i="5"/>
  <c r="BFU33" i="5"/>
  <c r="BFT33" i="5"/>
  <c r="BFS33" i="5"/>
  <c r="BFR33" i="5"/>
  <c r="BFN33" i="5"/>
  <c r="BFM33" i="5"/>
  <c r="BFL33" i="5"/>
  <c r="BFK33" i="5"/>
  <c r="BFJ33" i="5"/>
  <c r="BFI33" i="5"/>
  <c r="BFH33" i="5"/>
  <c r="BFG33" i="5"/>
  <c r="BFF33" i="5"/>
  <c r="BFE33" i="5"/>
  <c r="BFD33" i="5"/>
  <c r="BFC33" i="5"/>
  <c r="BFB33" i="5"/>
  <c r="BFA33" i="5"/>
  <c r="BEZ33" i="5"/>
  <c r="BEY33" i="5"/>
  <c r="BEX33" i="5"/>
  <c r="BEW33" i="5"/>
  <c r="BEV33" i="5"/>
  <c r="BEU33" i="5"/>
  <c r="BET33" i="5"/>
  <c r="BEP33" i="5"/>
  <c r="BEO33" i="5"/>
  <c r="BEN33" i="5"/>
  <c r="BEM33" i="5"/>
  <c r="BEL33" i="5"/>
  <c r="BEK33" i="5"/>
  <c r="BEJ33" i="5"/>
  <c r="BEI33" i="5"/>
  <c r="BEH33" i="5"/>
  <c r="BEG33" i="5"/>
  <c r="BEF33" i="5"/>
  <c r="BEE33" i="5"/>
  <c r="BED33" i="5"/>
  <c r="BEC33" i="5"/>
  <c r="BEB33" i="5"/>
  <c r="BEA33" i="5"/>
  <c r="BDZ33" i="5"/>
  <c r="BDY33" i="5"/>
  <c r="BDX33" i="5"/>
  <c r="BDW33" i="5"/>
  <c r="BDV33" i="5"/>
  <c r="BDR33" i="5"/>
  <c r="BDQ33" i="5"/>
  <c r="BDP33" i="5"/>
  <c r="BDO33" i="5"/>
  <c r="BDN33" i="5"/>
  <c r="BDM33" i="5"/>
  <c r="BDL33" i="5"/>
  <c r="BDK33" i="5"/>
  <c r="BDJ33" i="5"/>
  <c r="BDI33" i="5"/>
  <c r="BDH33" i="5"/>
  <c r="BDG33" i="5"/>
  <c r="BDF33" i="5"/>
  <c r="BDE33" i="5"/>
  <c r="BDD33" i="5"/>
  <c r="BDC33" i="5"/>
  <c r="BDB33" i="5"/>
  <c r="BDA33" i="5"/>
  <c r="BCZ33" i="5"/>
  <c r="BCY33" i="5"/>
  <c r="BCX33" i="5"/>
  <c r="BCT33" i="5"/>
  <c r="BCS33" i="5"/>
  <c r="BCR33" i="5"/>
  <c r="BCQ33" i="5"/>
  <c r="BCP33" i="5"/>
  <c r="BCO33" i="5"/>
  <c r="BCN33" i="5"/>
  <c r="BCM33" i="5"/>
  <c r="BCL33" i="5"/>
  <c r="BCK33" i="5"/>
  <c r="BCJ33" i="5"/>
  <c r="BCI33" i="5"/>
  <c r="BCH33" i="5"/>
  <c r="BCG33" i="5"/>
  <c r="BCF33" i="5"/>
  <c r="BCE33" i="5"/>
  <c r="BCD33" i="5"/>
  <c r="BCC33" i="5"/>
  <c r="BCB33" i="5"/>
  <c r="BCA33" i="5"/>
  <c r="BBZ33" i="5"/>
  <c r="BBV33" i="5"/>
  <c r="BBU33" i="5"/>
  <c r="BBT33" i="5"/>
  <c r="BBS33" i="5"/>
  <c r="BBR33" i="5"/>
  <c r="BBQ33" i="5"/>
  <c r="BBP33" i="5"/>
  <c r="BBO33" i="5"/>
  <c r="BBN33" i="5"/>
  <c r="BBM33" i="5"/>
  <c r="BBL33" i="5"/>
  <c r="BBK33" i="5"/>
  <c r="BBJ33" i="5"/>
  <c r="BBI33" i="5"/>
  <c r="BBH33" i="5"/>
  <c r="BBG33" i="5"/>
  <c r="BBF33" i="5"/>
  <c r="BBE33" i="5"/>
  <c r="BAW33" i="5"/>
  <c r="BAS33" i="5"/>
  <c r="BAQ33" i="5"/>
  <c r="BAP33" i="5" a="1"/>
  <c r="BAP33" i="5" s="1"/>
  <c r="BAO33" i="5"/>
  <c r="BAO33" i="5" a="1"/>
  <c r="BAN33" i="5" a="1"/>
  <c r="BAN33" i="5" s="1"/>
  <c r="BAX33" i="5" s="1"/>
  <c r="BAM33" i="5"/>
  <c r="BAL33" i="5"/>
  <c r="BAK33" i="5"/>
  <c r="BAJ33" i="5"/>
  <c r="BAI33" i="5"/>
  <c r="BAH33" i="5"/>
  <c r="BAV33" i="5" s="1"/>
  <c r="BAG33" i="5"/>
  <c r="BMV33" i="5" s="1"/>
  <c r="BMT33" i="5" s="1"/>
  <c r="BAF33" i="5"/>
  <c r="BAE33" i="5" s="1"/>
  <c r="BAU33" i="5" s="1"/>
  <c r="BAB33" i="5"/>
  <c r="BAT33" i="5" s="1"/>
  <c r="AZY33" i="5"/>
  <c r="AZV33" i="5"/>
  <c r="BAR33" i="5" s="1"/>
  <c r="AZS33" i="5"/>
  <c r="AZM33" i="5"/>
  <c r="AZK33" i="5"/>
  <c r="AZJ33" i="5" a="1"/>
  <c r="AZJ33" i="5" s="1"/>
  <c r="AZI33" i="5" a="1"/>
  <c r="AZI33" i="5" s="1"/>
  <c r="AZH33" i="5" a="1"/>
  <c r="AZH33" i="5" s="1"/>
  <c r="AZR33" i="5" s="1"/>
  <c r="AZG33" i="5"/>
  <c r="AZF33" i="5"/>
  <c r="AZE33" i="5"/>
  <c r="AZQ33" i="5" s="1"/>
  <c r="AZD33" i="5"/>
  <c r="AZB33" i="5" s="1"/>
  <c r="AZP33" i="5" s="1"/>
  <c r="AZC33" i="5"/>
  <c r="AZA33" i="5"/>
  <c r="AYZ33" i="5"/>
  <c r="AYY33" i="5" s="1"/>
  <c r="AZO33" i="5" s="1"/>
  <c r="AYV33" i="5"/>
  <c r="AZN33" i="5" s="1"/>
  <c r="AYS33" i="5"/>
  <c r="AYP33" i="5"/>
  <c r="AZL33" i="5" s="1"/>
  <c r="AYM33" i="5"/>
  <c r="AYD33" i="5"/>
  <c r="AYC33" i="5"/>
  <c r="AYB33" i="5"/>
  <c r="AYB33" i="5" a="1"/>
  <c r="AYA33" i="5"/>
  <c r="AYA33" i="5" a="1"/>
  <c r="AXZ33" i="5"/>
  <c r="AYL33" i="5" s="1"/>
  <c r="AXZ33" i="5" a="1"/>
  <c r="AXY33" i="5"/>
  <c r="AXX33" i="5"/>
  <c r="AXW33" i="5"/>
  <c r="AYK33" i="5" s="1"/>
  <c r="AXV33" i="5"/>
  <c r="AXU33" i="5"/>
  <c r="AXT33" i="5" s="1"/>
  <c r="AYJ33" i="5" s="1"/>
  <c r="AXS33" i="5"/>
  <c r="AXQ33" i="5" s="1"/>
  <c r="AYI33" i="5" s="1"/>
  <c r="AXR33" i="5"/>
  <c r="AXO33" i="5"/>
  <c r="AXN33" i="5"/>
  <c r="AYH33" i="5" s="1"/>
  <c r="AXL33" i="5"/>
  <c r="AXK33" i="5"/>
  <c r="AYG33" i="5" s="1"/>
  <c r="AXI33" i="5"/>
  <c r="AXH33" i="5"/>
  <c r="AYF33" i="5" s="1"/>
  <c r="AXF33" i="5"/>
  <c r="AXE33" i="5"/>
  <c r="AYE33" i="5" s="1"/>
  <c r="AXB33" i="5"/>
  <c r="AWX33" i="5"/>
  <c r="AWW33" i="5"/>
  <c r="AWV33" i="5"/>
  <c r="AWU33" i="5"/>
  <c r="AWN33" i="5"/>
  <c r="AWM33" i="5"/>
  <c r="AWL33" i="5"/>
  <c r="AWK33" i="5"/>
  <c r="AWD33" i="5"/>
  <c r="AWC33" i="5"/>
  <c r="AWB33" i="5"/>
  <c r="AWA33" i="5"/>
  <c r="AVT33" i="5"/>
  <c r="AVS33" i="5"/>
  <c r="AVR33" i="5"/>
  <c r="AVQ33" i="5"/>
  <c r="AVJ33" i="5"/>
  <c r="AVF33" i="5"/>
  <c r="AVB33" i="5"/>
  <c r="AUZ33" i="5"/>
  <c r="AUZ33" i="5" a="1"/>
  <c r="AUY33" i="5"/>
  <c r="AUY33" i="5" a="1"/>
  <c r="AUX33" i="5"/>
  <c r="AUX33" i="5" a="1"/>
  <c r="AUW33" i="5"/>
  <c r="AUV33" i="5"/>
  <c r="AUU33" i="5"/>
  <c r="AVI33" i="5" s="1"/>
  <c r="AUT33" i="5"/>
  <c r="AUS33" i="5"/>
  <c r="AUR33" i="5" s="1"/>
  <c r="AVH33" i="5" s="1"/>
  <c r="AUQ33" i="5"/>
  <c r="AUP33" i="5"/>
  <c r="AUO33" i="5"/>
  <c r="AVG33" i="5" s="1"/>
  <c r="AUM33" i="5"/>
  <c r="AUL33" i="5"/>
  <c r="AUJ33" i="5"/>
  <c r="AUI33" i="5"/>
  <c r="AVE33" i="5" s="1"/>
  <c r="AUG33" i="5"/>
  <c r="AUF33" i="5"/>
  <c r="AVD33" i="5" s="1"/>
  <c r="AUD33" i="5"/>
  <c r="AUC33" i="5"/>
  <c r="AVC33" i="5" s="1"/>
  <c r="AUA33" i="5"/>
  <c r="ATZ33" i="5"/>
  <c r="ATX33" i="5"/>
  <c r="ATW33" i="5"/>
  <c r="AVA33" i="5" s="1"/>
  <c r="ATV33" i="5"/>
  <c r="ATU33" i="5"/>
  <c r="ATT33" i="5"/>
  <c r="ATS33" i="5"/>
  <c r="ATK33" i="5"/>
  <c r="ATH33" i="5"/>
  <c r="ATG33" i="5"/>
  <c r="ATF33" i="5"/>
  <c r="ATE33" i="5"/>
  <c r="ATD33" i="5"/>
  <c r="ATC33" i="5"/>
  <c r="ATB33" i="5" a="1"/>
  <c r="ATB33" i="5" s="1"/>
  <c r="ATA33" i="5" a="1"/>
  <c r="ATA33" i="5" s="1"/>
  <c r="ASZ33" i="5" a="1"/>
  <c r="ASZ33" i="5" s="1"/>
  <c r="ATL33" i="5" s="1"/>
  <c r="ASY33" i="5"/>
  <c r="ASX33" i="5"/>
  <c r="ASW33" i="5"/>
  <c r="ASV33" i="5"/>
  <c r="AST33" i="5" s="1"/>
  <c r="ATJ33" i="5" s="1"/>
  <c r="ASU33" i="5"/>
  <c r="ASS33" i="5"/>
  <c r="ASR33" i="5"/>
  <c r="ASQ33" i="5" s="1"/>
  <c r="ATI33" i="5" s="1"/>
  <c r="ART33" i="5"/>
  <c r="ARR33" i="5"/>
  <c r="ARP33" i="5"/>
  <c r="ARP33" i="5" a="1"/>
  <c r="ARO33" i="5"/>
  <c r="ARO33" i="5" a="1"/>
  <c r="ARN33" i="5"/>
  <c r="ARX33" i="5" s="1"/>
  <c r="ARN33" i="5" a="1"/>
  <c r="ARM33" i="5"/>
  <c r="ARL33" i="5"/>
  <c r="ARK33" i="5"/>
  <c r="ARW33" i="5" s="1"/>
  <c r="ARJ33" i="5"/>
  <c r="ARI33" i="5"/>
  <c r="ARH33" i="5" s="1"/>
  <c r="ARV33" i="5" s="1"/>
  <c r="ARG33" i="5"/>
  <c r="ARF33" i="5"/>
  <c r="ARE33" i="5"/>
  <c r="ARU33" i="5" s="1"/>
  <c r="ARB33" i="5"/>
  <c r="AQY33" i="5"/>
  <c r="ARS33" i="5" s="1"/>
  <c r="AQV33" i="5"/>
  <c r="AQS33" i="5"/>
  <c r="ARQ33" i="5" s="1"/>
  <c r="AQQ33" i="5"/>
  <c r="AQO33" i="5"/>
  <c r="AQK33" i="5"/>
  <c r="AQR33" i="5" s="1"/>
  <c r="AQH33" i="5"/>
  <c r="AQE33" i="5"/>
  <c r="AQP33" i="5" s="1"/>
  <c r="AQB33" i="5"/>
  <c r="APY33" i="5"/>
  <c r="AQN33" i="5" s="1"/>
  <c r="APW33" i="5"/>
  <c r="APS33" i="5"/>
  <c r="APQ33" i="5"/>
  <c r="APP33" i="5" a="1"/>
  <c r="APP33" i="5" s="1"/>
  <c r="APO33" i="5" a="1"/>
  <c r="APO33" i="5" s="1"/>
  <c r="APN33" i="5" a="1"/>
  <c r="APN33" i="5" s="1"/>
  <c r="APX33" i="5" s="1"/>
  <c r="APM33" i="5"/>
  <c r="APL33" i="5"/>
  <c r="APK33" i="5"/>
  <c r="APJ33" i="5"/>
  <c r="APH33" i="5" s="1"/>
  <c r="APV33" i="5" s="1"/>
  <c r="API33" i="5"/>
  <c r="APG33" i="5"/>
  <c r="APF33" i="5"/>
  <c r="APE33" i="5" s="1"/>
  <c r="APU33" i="5" s="1"/>
  <c r="APB33" i="5"/>
  <c r="APT33" i="5" s="1"/>
  <c r="AOY33" i="5"/>
  <c r="AOV33" i="5"/>
  <c r="APR33" i="5" s="1"/>
  <c r="AOS33" i="5"/>
  <c r="AOR33" i="5"/>
  <c r="AOP33" i="5"/>
  <c r="AON33" i="5"/>
  <c r="AOK33" i="5"/>
  <c r="AOH33" i="5"/>
  <c r="AOQ33" i="5" s="1"/>
  <c r="AOE33" i="5"/>
  <c r="AOB33" i="5"/>
  <c r="AOO33" i="5" s="1"/>
  <c r="ANY33" i="5"/>
  <c r="ANX33" i="5"/>
  <c r="ANW33" i="5"/>
  <c r="ANV33" i="5"/>
  <c r="ANU33" i="5"/>
  <c r="ANT33" i="5"/>
  <c r="ANS33" i="5"/>
  <c r="ANR33" i="5"/>
  <c r="ANQ33" i="5"/>
  <c r="ANP33" i="5"/>
  <c r="ANO33" i="5"/>
  <c r="ANN33" i="5"/>
  <c r="ANM33" i="5"/>
  <c r="ANL33" i="5"/>
  <c r="ANK33" i="5"/>
  <c r="ANJ33" i="5"/>
  <c r="ANI33" i="5"/>
  <c r="ANH33" i="5"/>
  <c r="ANG33" i="5"/>
  <c r="ANF33" i="5"/>
  <c r="ANE33" i="5"/>
  <c r="AND33" i="5"/>
  <c r="ANC33" i="5"/>
  <c r="ANB33" i="5"/>
  <c r="ANA33" i="5"/>
  <c r="AMZ33" i="5"/>
  <c r="AMY33" i="5"/>
  <c r="AMX33" i="5"/>
  <c r="AMW33" i="5"/>
  <c r="AMR33" i="5"/>
  <c r="AMQ33" i="5"/>
  <c r="AMP33" i="5"/>
  <c r="AMO33" i="5"/>
  <c r="AMN33" i="5"/>
  <c r="AMM33" i="5"/>
  <c r="AML33" i="5"/>
  <c r="AML33" i="5" a="1"/>
  <c r="AMK33" i="5"/>
  <c r="AMK33" i="5" a="1"/>
  <c r="AMJ33" i="5" a="1"/>
  <c r="AMJ33" i="5" s="1"/>
  <c r="AMV33" i="5" s="1"/>
  <c r="AMI33" i="5"/>
  <c r="AMH33" i="5"/>
  <c r="AMG33" i="5"/>
  <c r="AMU33" i="5" s="1"/>
  <c r="AMF33" i="5"/>
  <c r="AME33" i="5"/>
  <c r="AMD33" i="5" s="1"/>
  <c r="AMT33" i="5" s="1"/>
  <c r="AMC33" i="5"/>
  <c r="AMB33" i="5"/>
  <c r="AMA33" i="5"/>
  <c r="AMS33" i="5" s="1"/>
  <c r="ALD33" i="5"/>
  <c r="ALC33" i="5"/>
  <c r="ALB33" i="5"/>
  <c r="ALA33" i="5"/>
  <c r="AKZ33" i="5"/>
  <c r="AKY33" i="5"/>
  <c r="AKX33" i="5" a="1"/>
  <c r="AKX33" i="5" s="1"/>
  <c r="AKW33" i="5" a="1"/>
  <c r="AKW33" i="5" s="1"/>
  <c r="AKV33" i="5" a="1"/>
  <c r="AKV33" i="5" s="1"/>
  <c r="ALH33" i="5" s="1"/>
  <c r="AKU33" i="5"/>
  <c r="AKT33" i="5"/>
  <c r="AKS33" i="5"/>
  <c r="ALG33" i="5" s="1"/>
  <c r="AKR33" i="5"/>
  <c r="AKP33" i="5" s="1"/>
  <c r="ALF33" i="5" s="1"/>
  <c r="AKQ33" i="5"/>
  <c r="AKO33" i="5"/>
  <c r="AKN33" i="5"/>
  <c r="AKM33" i="5" s="1"/>
  <c r="ALE33" i="5" s="1"/>
  <c r="AJR33" i="5"/>
  <c r="AJP33" i="5"/>
  <c r="AJO33" i="5"/>
  <c r="AJN33" i="5"/>
  <c r="AJM33" i="5"/>
  <c r="AJL33" i="5"/>
  <c r="AJK33" i="5"/>
  <c r="AJJ33" i="5"/>
  <c r="AJJ33" i="5" a="1"/>
  <c r="AJI33" i="5" a="1"/>
  <c r="AJI33" i="5" s="1"/>
  <c r="AJH33" i="5"/>
  <c r="AJT33" i="5" s="1"/>
  <c r="AJH33" i="5" a="1"/>
  <c r="AJG33" i="5"/>
  <c r="AJF33" i="5"/>
  <c r="AJE33" i="5"/>
  <c r="AJS33" i="5" s="1"/>
  <c r="AJD33" i="5"/>
  <c r="AJC33" i="5"/>
  <c r="AJB33" i="5"/>
  <c r="AJA33" i="5"/>
  <c r="AIY33" i="5" s="1"/>
  <c r="AJQ33" i="5" s="1"/>
  <c r="AIZ33" i="5"/>
  <c r="AIE33" i="5"/>
  <c r="AIB33" i="5"/>
  <c r="AIA33" i="5"/>
  <c r="AHZ33" i="5"/>
  <c r="AHY33" i="5"/>
  <c r="AHX33" i="5"/>
  <c r="AHW33" i="5"/>
  <c r="AHV33" i="5" a="1"/>
  <c r="AHV33" i="5" s="1"/>
  <c r="AHU33" i="5" a="1"/>
  <c r="AHU33" i="5" s="1"/>
  <c r="AHT33" i="5" a="1"/>
  <c r="AHT33" i="5" s="1"/>
  <c r="AIF33" i="5" s="1"/>
  <c r="AHS33" i="5"/>
  <c r="AHR33" i="5"/>
  <c r="AHQ33" i="5"/>
  <c r="AHP33" i="5"/>
  <c r="AHO33" i="5"/>
  <c r="AHN33" i="5"/>
  <c r="AID33" i="5" s="1"/>
  <c r="AHM33" i="5"/>
  <c r="AHL33" i="5"/>
  <c r="AHK33" i="5" s="1"/>
  <c r="AIC33" i="5" s="1"/>
  <c r="AGR33" i="5"/>
  <c r="AGQ33" i="5"/>
  <c r="AGP33" i="5"/>
  <c r="AGO33" i="5"/>
  <c r="AGN33" i="5"/>
  <c r="AGM33" i="5"/>
  <c r="AGL33" i="5"/>
  <c r="AGK33" i="5"/>
  <c r="AGJ33" i="5"/>
  <c r="AGI33" i="5"/>
  <c r="AGH33" i="5"/>
  <c r="AGG33" i="5"/>
  <c r="AGF33" i="5"/>
  <c r="AGE33" i="5"/>
  <c r="AGD33" i="5"/>
  <c r="AGC33" i="5"/>
  <c r="AGB33" i="5"/>
  <c r="AGA33" i="5"/>
  <c r="AFZ33" i="5"/>
  <c r="AFY33" i="5"/>
  <c r="AFX33" i="5"/>
  <c r="AFW33" i="5"/>
  <c r="AFV33" i="5"/>
  <c r="AFU33" i="5"/>
  <c r="AFT33" i="5"/>
  <c r="AFS33" i="5"/>
  <c r="AFR33" i="5"/>
  <c r="AFQ33" i="5"/>
  <c r="AFP33" i="5"/>
  <c r="AFO33" i="5"/>
  <c r="AFN33" i="5"/>
  <c r="AFM33" i="5"/>
  <c r="AFL33" i="5"/>
  <c r="AFK33" i="5"/>
  <c r="AFJ33" i="5"/>
  <c r="AFI33" i="5"/>
  <c r="AFH33" i="5"/>
  <c r="AFG33" i="5"/>
  <c r="AFF33" i="5"/>
  <c r="AFE33" i="5"/>
  <c r="AFD33" i="5"/>
  <c r="AFC33" i="5"/>
  <c r="AFB33" i="5"/>
  <c r="AFA33" i="5"/>
  <c r="AEZ33" i="5"/>
  <c r="AEY33" i="5"/>
  <c r="AEX33" i="5"/>
  <c r="AEW33" i="5"/>
  <c r="AEV33" i="5"/>
  <c r="AEU33" i="5"/>
  <c r="AET33" i="5"/>
  <c r="AES33" i="5"/>
  <c r="AER33" i="5"/>
  <c r="AEQ33" i="5"/>
  <c r="AEP33" i="5"/>
  <c r="AEO33" i="5"/>
  <c r="AEN33" i="5"/>
  <c r="AEM33" i="5"/>
  <c r="AEL33" i="5"/>
  <c r="AEK33" i="5"/>
  <c r="ADZ33" i="5"/>
  <c r="ADZ33" i="5" a="1"/>
  <c r="ADY33" i="5"/>
  <c r="ADY33" i="5" a="1"/>
  <c r="ADX33" i="5" a="1"/>
  <c r="ADX33" i="5" s="1"/>
  <c r="AEJ33" i="5" s="1"/>
  <c r="ADW33" i="5"/>
  <c r="ADV33" i="5"/>
  <c r="ADU33" i="5"/>
  <c r="AEI33" i="5" s="1"/>
  <c r="ADT33" i="5" a="1"/>
  <c r="ADT33" i="5" s="1"/>
  <c r="ADR33" i="5" s="1"/>
  <c r="AEH33" i="5" s="1"/>
  <c r="ADS33" i="5"/>
  <c r="ADQ33" i="5" a="1"/>
  <c r="ADQ33" i="5" s="1"/>
  <c r="ADO33" i="5" s="1"/>
  <c r="AEG33" i="5" s="1"/>
  <c r="ADP33" i="5"/>
  <c r="ADN33" i="5" a="1"/>
  <c r="ADN33" i="5" s="1"/>
  <c r="ADL33" i="5" s="1"/>
  <c r="AEF33" i="5" s="1"/>
  <c r="ADK33" i="5" a="1"/>
  <c r="ADK33" i="5" s="1"/>
  <c r="ADI33" i="5" s="1"/>
  <c r="AEE33" i="5" s="1"/>
  <c r="ADH33" i="5" a="1"/>
  <c r="ADH33" i="5" s="1"/>
  <c r="ADF33" i="5" s="1"/>
  <c r="AED33" i="5" s="1"/>
  <c r="ADE33" i="5"/>
  <c r="ADC33" i="5" s="1"/>
  <c r="AEC33" i="5" s="1"/>
  <c r="ADE33" i="5" a="1"/>
  <c r="ADB33" i="5" a="1"/>
  <c r="ADB33" i="5" s="1"/>
  <c r="ACZ33" i="5" s="1"/>
  <c r="AEB33" i="5" s="1"/>
  <c r="ACY33" i="5" a="1"/>
  <c r="ACY33" i="5" s="1"/>
  <c r="ACW33" i="5" s="1"/>
  <c r="AEA33" i="5" s="1"/>
  <c r="ACV33" i="5"/>
  <c r="ACU33" i="5"/>
  <c r="ACT33" i="5"/>
  <c r="ACS33" i="5"/>
  <c r="ACR33" i="5"/>
  <c r="ACQ33" i="5"/>
  <c r="ACP33" i="5"/>
  <c r="ACO33" i="5"/>
  <c r="ACN33" i="5"/>
  <c r="ACM33" i="5"/>
  <c r="ACL33" i="5"/>
  <c r="ACK33" i="5"/>
  <c r="ACJ33" i="5"/>
  <c r="ACI33" i="5"/>
  <c r="ACF33" i="5"/>
  <c r="ACE33" i="5"/>
  <c r="ACB33" i="5"/>
  <c r="ACA33" i="5"/>
  <c r="ABZ33" i="5"/>
  <c r="ABY33" i="5"/>
  <c r="ABX33" i="5"/>
  <c r="ABW33" i="5"/>
  <c r="ABV33" i="5"/>
  <c r="ABU33" i="5"/>
  <c r="ABT33" i="5"/>
  <c r="ABS33" i="5"/>
  <c r="ABR33" i="5" a="1"/>
  <c r="ABR33" i="5" s="1"/>
  <c r="ABQ33" i="5" a="1"/>
  <c r="ABQ33" i="5" s="1"/>
  <c r="ABP33" i="5" a="1"/>
  <c r="ABP33" i="5" s="1"/>
  <c r="ABO33" i="5"/>
  <c r="ABN33" i="5"/>
  <c r="ABM33" i="5"/>
  <c r="ABL33" i="5"/>
  <c r="ABJ33" i="5" s="1"/>
  <c r="ABK33" i="5"/>
  <c r="ABI33" i="5"/>
  <c r="ABH33" i="5"/>
  <c r="ABG33" i="5" s="1"/>
  <c r="ABD33" i="5"/>
  <c r="ABA33" i="5"/>
  <c r="AAX33" i="5"/>
  <c r="AAU33" i="5"/>
  <c r="AAR33" i="5"/>
  <c r="AAO33" i="5"/>
  <c r="AAJ33" i="5"/>
  <c r="AAF33" i="5"/>
  <c r="AAD33" i="5" a="1"/>
  <c r="AAD33" i="5" s="1"/>
  <c r="AAC33" i="5"/>
  <c r="AAC33" i="5" a="1"/>
  <c r="AAB33" i="5" a="1"/>
  <c r="AAB33" i="5" s="1"/>
  <c r="AAN33" i="5" s="1"/>
  <c r="AAA33" i="5"/>
  <c r="ZZ33" i="5"/>
  <c r="ZY33" i="5"/>
  <c r="AAM33" i="5" s="1"/>
  <c r="ZX33" i="5"/>
  <c r="ZW33" i="5"/>
  <c r="ZV33" i="5" s="1"/>
  <c r="AAL33" i="5" s="1"/>
  <c r="ZU33" i="5"/>
  <c r="ZT33" i="5"/>
  <c r="ZS33" i="5"/>
  <c r="AAK33" i="5" s="1"/>
  <c r="ZR33" i="5"/>
  <c r="ZP33" i="5"/>
  <c r="ZO33" i="5"/>
  <c r="ZM33" i="5"/>
  <c r="AAI33" i="5" s="1"/>
  <c r="ZL33" i="5"/>
  <c r="ZJ33" i="5"/>
  <c r="AAH33" i="5" s="1"/>
  <c r="ZI33" i="5"/>
  <c r="ZG33" i="5"/>
  <c r="AAG33" i="5" s="1"/>
  <c r="ZF33" i="5"/>
  <c r="ZD33" i="5"/>
  <c r="ZC33" i="5"/>
  <c r="ZA33" i="5"/>
  <c r="AAE33" i="5" s="1"/>
  <c r="YZ33" i="5"/>
  <c r="YY33" i="5"/>
  <c r="YX33" i="5"/>
  <c r="YW33" i="5"/>
  <c r="YV33" i="5"/>
  <c r="YU33" i="5"/>
  <c r="YT33" i="5"/>
  <c r="YS33" i="5"/>
  <c r="YR33" i="5"/>
  <c r="YQ33" i="5"/>
  <c r="YP33" i="5"/>
  <c r="YO33" i="5"/>
  <c r="YN33" i="5"/>
  <c r="YM33" i="5"/>
  <c r="YL33" i="5"/>
  <c r="YK33" i="5"/>
  <c r="YJ33" i="5"/>
  <c r="YI33" i="5"/>
  <c r="YH33" i="5"/>
  <c r="YG33" i="5"/>
  <c r="YF33" i="5"/>
  <c r="YE33" i="5"/>
  <c r="YD33" i="5"/>
  <c r="YC33" i="5"/>
  <c r="YB33" i="5"/>
  <c r="YA33" i="5"/>
  <c r="XZ33" i="5"/>
  <c r="XY33" i="5"/>
  <c r="XX33" i="5"/>
  <c r="XW33" i="5"/>
  <c r="XV33" i="5"/>
  <c r="XU33" i="5"/>
  <c r="XT33" i="5"/>
  <c r="XS33" i="5"/>
  <c r="XR33" i="5"/>
  <c r="XQ33" i="5"/>
  <c r="XP33" i="5"/>
  <c r="XO33" i="5"/>
  <c r="XN33" i="5"/>
  <c r="XM33" i="5"/>
  <c r="XL33" i="5"/>
  <c r="XK33" i="5"/>
  <c r="XJ33" i="5"/>
  <c r="XI33" i="5"/>
  <c r="XH33" i="5"/>
  <c r="XG33" i="5"/>
  <c r="XF33" i="5"/>
  <c r="XE33" i="5"/>
  <c r="XD33" i="5"/>
  <c r="XC33" i="5"/>
  <c r="XB33" i="5"/>
  <c r="XA33" i="5"/>
  <c r="WZ33" i="5"/>
  <c r="WY33" i="5"/>
  <c r="WX33" i="5"/>
  <c r="WW33" i="5"/>
  <c r="WV33" i="5"/>
  <c r="WU33" i="5"/>
  <c r="WT33" i="5"/>
  <c r="WS33" i="5"/>
  <c r="WR33" i="5"/>
  <c r="WQ33" i="5"/>
  <c r="WP33" i="5"/>
  <c r="WO33" i="5"/>
  <c r="WN33" i="5"/>
  <c r="WM33" i="5"/>
  <c r="WL33" i="5"/>
  <c r="WK33" i="5"/>
  <c r="WJ33" i="5"/>
  <c r="WI33" i="5"/>
  <c r="WH33" i="5"/>
  <c r="WG33" i="5"/>
  <c r="WF33" i="5"/>
  <c r="WE33" i="5"/>
  <c r="WD33" i="5"/>
  <c r="WC33" i="5"/>
  <c r="WB33" i="5"/>
  <c r="WA33" i="5"/>
  <c r="VZ33" i="5"/>
  <c r="VY33" i="5"/>
  <c r="VX33" i="5"/>
  <c r="VW33" i="5"/>
  <c r="VV33" i="5"/>
  <c r="VU33" i="5"/>
  <c r="VT33" i="5"/>
  <c r="VS33" i="5"/>
  <c r="VR33" i="5"/>
  <c r="VQ33" i="5"/>
  <c r="VP33" i="5"/>
  <c r="VO33" i="5"/>
  <c r="VN33" i="5"/>
  <c r="VM33" i="5"/>
  <c r="VL33" i="5"/>
  <c r="VK33" i="5"/>
  <c r="VJ33" i="5"/>
  <c r="VI33" i="5"/>
  <c r="VH33" i="5"/>
  <c r="VG33" i="5"/>
  <c r="VF33" i="5"/>
  <c r="VE33" i="5"/>
  <c r="VD33" i="5"/>
  <c r="VC33" i="5"/>
  <c r="VB33" i="5"/>
  <c r="VA33" i="5"/>
  <c r="UZ33" i="5"/>
  <c r="UY33" i="5"/>
  <c r="UX33" i="5"/>
  <c r="UW33" i="5"/>
  <c r="UV33" i="5"/>
  <c r="UU33" i="5"/>
  <c r="UT33" i="5"/>
  <c r="US33" i="5"/>
  <c r="UR33" i="5"/>
  <c r="UQ33" i="5"/>
  <c r="UP33" i="5"/>
  <c r="UO33" i="5"/>
  <c r="UN33" i="5"/>
  <c r="UM33" i="5"/>
  <c r="UL33" i="5"/>
  <c r="UK33" i="5"/>
  <c r="UG33" i="5"/>
  <c r="UC33" i="5"/>
  <c r="TZ33" i="5"/>
  <c r="TY33" i="5"/>
  <c r="TX33" i="5"/>
  <c r="UJ33" i="5" s="1"/>
  <c r="TW33" i="5"/>
  <c r="TV33" i="5"/>
  <c r="TU33" i="5"/>
  <c r="UI33" i="5" s="1"/>
  <c r="TT33" i="5"/>
  <c r="TS33" i="5"/>
  <c r="TR33" i="5"/>
  <c r="UH33" i="5" s="1"/>
  <c r="TQ33" i="5"/>
  <c r="TP33" i="5"/>
  <c r="TO33" i="5"/>
  <c r="TN33" i="5"/>
  <c r="TM33" i="5"/>
  <c r="TL33" i="5"/>
  <c r="UF33" i="5" s="1"/>
  <c r="TK33" i="5"/>
  <c r="TJ33" i="5"/>
  <c r="TI33" i="5"/>
  <c r="UE33" i="5" s="1"/>
  <c r="TH33" i="5"/>
  <c r="TG33" i="5"/>
  <c r="TF33" i="5"/>
  <c r="UD33" i="5" s="1"/>
  <c r="TE33" i="5"/>
  <c r="TD33" i="5"/>
  <c r="TC33" i="5"/>
  <c r="TB33" i="5"/>
  <c r="TA33" i="5"/>
  <c r="SZ33" i="5"/>
  <c r="UB33" i="5" s="1"/>
  <c r="SY33" i="5"/>
  <c r="SX33" i="5"/>
  <c r="SW33" i="5"/>
  <c r="UA33" i="5" s="1"/>
  <c r="SV33" i="5"/>
  <c r="SU33" i="5"/>
  <c r="ST33" i="5"/>
  <c r="SS33" i="5"/>
  <c r="SR33" i="5"/>
  <c r="SQ33" i="5"/>
  <c r="SP33" i="5"/>
  <c r="SO33" i="5"/>
  <c r="SN33" i="5"/>
  <c r="SM33" i="5"/>
  <c r="SL33" i="5"/>
  <c r="SK33" i="5"/>
  <c r="SJ33" i="5"/>
  <c r="SI33" i="5"/>
  <c r="SH33" i="5"/>
  <c r="SG33" i="5"/>
  <c r="SF33" i="5"/>
  <c r="SE33" i="5"/>
  <c r="SD33" i="5"/>
  <c r="SC33" i="5"/>
  <c r="SB33" i="5"/>
  <c r="SA33" i="5"/>
  <c r="RZ33" i="5"/>
  <c r="RY33" i="5"/>
  <c r="RX33" i="5"/>
  <c r="RW33" i="5"/>
  <c r="RV33" i="5"/>
  <c r="RU33" i="5"/>
  <c r="RT33" i="5"/>
  <c r="RS33" i="5"/>
  <c r="RR33" i="5"/>
  <c r="RQ33" i="5"/>
  <c r="RP33" i="5"/>
  <c r="RO33" i="5"/>
  <c r="RN33" i="5"/>
  <c r="RM33" i="5"/>
  <c r="RL33" i="5"/>
  <c r="RK33" i="5"/>
  <c r="RJ33" i="5"/>
  <c r="RI33" i="5"/>
  <c r="RH33" i="5"/>
  <c r="RG33" i="5"/>
  <c r="RF33" i="5"/>
  <c r="RE33" i="5"/>
  <c r="RD33" i="5"/>
  <c r="RC33" i="5" a="1"/>
  <c r="RC33" i="5" s="1"/>
  <c r="RB33" i="5"/>
  <c r="RB33" i="5" a="1"/>
  <c r="RA33" i="5" a="1"/>
  <c r="RA33" i="5" s="1"/>
  <c r="QZ33" i="5"/>
  <c r="QX33" i="5" s="1"/>
  <c r="QZ33" i="5" a="1"/>
  <c r="QY33" i="5"/>
  <c r="QW33" i="5"/>
  <c r="QU33" i="5" s="1"/>
  <c r="QW33" i="5" a="1"/>
  <c r="QV33" i="5"/>
  <c r="QT33" i="5"/>
  <c r="QR33" i="5" s="1"/>
  <c r="QT33" i="5" a="1"/>
  <c r="QS33" i="5"/>
  <c r="QQ33" i="5"/>
  <c r="QO33" i="5" s="1"/>
  <c r="QQ33" i="5" a="1"/>
  <c r="QN33" i="5" a="1"/>
  <c r="QN33" i="5" s="1"/>
  <c r="QL33" i="5" s="1"/>
  <c r="QK33" i="5" a="1"/>
  <c r="QK33" i="5" s="1"/>
  <c r="QI33" i="5" s="1"/>
  <c r="QH33" i="5" a="1"/>
  <c r="QH33" i="5" s="1"/>
  <c r="QF33" i="5" s="1"/>
  <c r="QE33" i="5"/>
  <c r="QC33" i="5" s="1"/>
  <c r="QE33" i="5" a="1"/>
  <c r="QB33" i="5" a="1"/>
  <c r="QB33" i="5" s="1"/>
  <c r="PZ33" i="5" s="1"/>
  <c r="PY33" i="5"/>
  <c r="PX33" i="5"/>
  <c r="PW33" i="5"/>
  <c r="PV33" i="5"/>
  <c r="PO33" i="5"/>
  <c r="PN33" i="5"/>
  <c r="PM33" i="5"/>
  <c r="PL33" i="5"/>
  <c r="PG33" i="5"/>
  <c r="PF33" i="5"/>
  <c r="PE33" i="5"/>
  <c r="PD33" i="5"/>
  <c r="PB33" i="5"/>
  <c r="PA33" i="5"/>
  <c r="OZ33" i="5"/>
  <c r="OY33" i="5"/>
  <c r="OX33" i="5"/>
  <c r="OW33" i="5"/>
  <c r="OV33" i="5"/>
  <c r="OU33" i="5"/>
  <c r="OT33" i="5"/>
  <c r="OP33" i="5"/>
  <c r="OO33" i="5"/>
  <c r="ON33" i="5"/>
  <c r="OM33" i="5"/>
  <c r="OL33" i="5"/>
  <c r="OK33" i="5"/>
  <c r="OJ33" i="5"/>
  <c r="OI33" i="5"/>
  <c r="OH33" i="5"/>
  <c r="OD33" i="5"/>
  <c r="OC33" i="5"/>
  <c r="OB33" i="5"/>
  <c r="OA33" i="5"/>
  <c r="NZ33" i="5"/>
  <c r="NY33" i="5"/>
  <c r="NX33" i="5"/>
  <c r="NW33" i="5"/>
  <c r="NV33" i="5"/>
  <c r="NU33" i="5"/>
  <c r="NT33" i="5"/>
  <c r="NS33" i="5"/>
  <c r="NR33" i="5"/>
  <c r="NQ33" i="5"/>
  <c r="NP33" i="5"/>
  <c r="NO33" i="5"/>
  <c r="NN33" i="5"/>
  <c r="NL33" i="5"/>
  <c r="NK33" i="5"/>
  <c r="NJ33" i="5"/>
  <c r="NG33" i="5"/>
  <c r="NF33" i="5"/>
  <c r="NE33" i="5"/>
  <c r="NB33" i="5"/>
  <c r="NA33" i="5"/>
  <c r="MZ33" i="5"/>
  <c r="MX33" i="5"/>
  <c r="MW33" i="5"/>
  <c r="MV33" i="5"/>
  <c r="MU33" i="5"/>
  <c r="MS33" i="5"/>
  <c r="MR33" i="5"/>
  <c r="MQ33" i="5"/>
  <c r="MP33" i="5"/>
  <c r="MN33" i="5"/>
  <c r="MM33" i="5"/>
  <c r="ML33" i="5"/>
  <c r="MK33" i="5"/>
  <c r="MI33" i="5"/>
  <c r="MH33" i="5"/>
  <c r="MG33" i="5"/>
  <c r="MF33" i="5"/>
  <c r="MD33" i="5"/>
  <c r="MC33" i="5"/>
  <c r="MB33" i="5"/>
  <c r="MA33" i="5"/>
  <c r="LY33" i="5"/>
  <c r="LX33" i="5"/>
  <c r="LW33" i="5"/>
  <c r="LV33" i="5"/>
  <c r="LT33" i="5"/>
  <c r="LS33" i="5"/>
  <c r="LR33" i="5"/>
  <c r="LQ33" i="5"/>
  <c r="LO33" i="5"/>
  <c r="LN33" i="5"/>
  <c r="LM33" i="5"/>
  <c r="LL33" i="5"/>
  <c r="LJ33" i="5"/>
  <c r="LI33" i="5"/>
  <c r="LH33" i="5"/>
  <c r="LG33" i="5"/>
  <c r="LE33" i="5"/>
  <c r="LD33" i="5"/>
  <c r="LC33" i="5"/>
  <c r="LB33" i="5"/>
  <c r="LA33" i="5"/>
  <c r="KZ33" i="5"/>
  <c r="KY33" i="5"/>
  <c r="KV33" i="5"/>
  <c r="KU33" i="5"/>
  <c r="KT33" i="5"/>
  <c r="KS33" i="5"/>
  <c r="KR33" i="5"/>
  <c r="KQ33" i="5"/>
  <c r="KP33" i="5"/>
  <c r="KM33" i="5"/>
  <c r="KL33" i="5"/>
  <c r="KK33" i="5"/>
  <c r="KJ33" i="5"/>
  <c r="KI33" i="5"/>
  <c r="KH33" i="5"/>
  <c r="KG33" i="5"/>
  <c r="KD33" i="5"/>
  <c r="KC33" i="5"/>
  <c r="KB33" i="5"/>
  <c r="KA33" i="5"/>
  <c r="JZ33" i="5"/>
  <c r="JY33" i="5"/>
  <c r="JX33" i="5"/>
  <c r="JU33" i="5"/>
  <c r="JT33" i="5"/>
  <c r="JS33" i="5"/>
  <c r="JR33" i="5"/>
  <c r="JQ33" i="5"/>
  <c r="JP33" i="5"/>
  <c r="JO33" i="5"/>
  <c r="JL33" i="5"/>
  <c r="JK33" i="5"/>
  <c r="JJ33" i="5"/>
  <c r="JI33" i="5"/>
  <c r="JH33" i="5"/>
  <c r="JG33" i="5"/>
  <c r="JF33" i="5"/>
  <c r="JC33" i="5"/>
  <c r="JB33" i="5"/>
  <c r="JA33" i="5"/>
  <c r="IZ33" i="5"/>
  <c r="IT33" i="5"/>
  <c r="IS33" i="5"/>
  <c r="IR33" i="5"/>
  <c r="IQ33" i="5"/>
  <c r="IM33" i="5"/>
  <c r="IL33" i="5"/>
  <c r="IK33" i="5"/>
  <c r="IJ33" i="5"/>
  <c r="HY33" i="5"/>
  <c r="HX33" i="5"/>
  <c r="HW33" i="5"/>
  <c r="HV33" i="5"/>
  <c r="HU33" i="5"/>
  <c r="HT33" i="5"/>
  <c r="HS33" i="5" a="1"/>
  <c r="HS33" i="5" s="1"/>
  <c r="HR33" i="5"/>
  <c r="HR33" i="5" a="1"/>
  <c r="HQ33" i="5" a="1"/>
  <c r="HQ33" i="5" s="1"/>
  <c r="IC33" i="5" s="1"/>
  <c r="HP33" i="5"/>
  <c r="HO33" i="5"/>
  <c r="HN33" i="5"/>
  <c r="IB33" i="5" s="1"/>
  <c r="HM33" i="5"/>
  <c r="HL33" i="5"/>
  <c r="HJ33" i="5"/>
  <c r="HI33" i="5"/>
  <c r="HH33" i="5" s="1"/>
  <c r="HZ33" i="5" s="1"/>
  <c r="GK33" i="5"/>
  <c r="GJ33" i="5"/>
  <c r="GI33" i="5"/>
  <c r="GH33" i="5"/>
  <c r="GG33" i="5"/>
  <c r="GF33" i="5"/>
  <c r="GE33" i="5"/>
  <c r="GE33" i="5" a="1"/>
  <c r="GD33" i="5" a="1"/>
  <c r="GD33" i="5" s="1"/>
  <c r="GC33" i="5"/>
  <c r="GO33" i="5" s="1"/>
  <c r="GC33" i="5" a="1"/>
  <c r="GB33" i="5"/>
  <c r="GA33" i="5"/>
  <c r="FZ33" i="5"/>
  <c r="GN33" i="5" s="1"/>
  <c r="FY33" i="5"/>
  <c r="FW33" i="5" s="1"/>
  <c r="GM33" i="5" s="1"/>
  <c r="FX33" i="5"/>
  <c r="FV33" i="5"/>
  <c r="FU33" i="5"/>
  <c r="FA33" i="5"/>
  <c r="EZ33" i="5"/>
  <c r="EY33" i="5"/>
  <c r="EX33" i="5"/>
  <c r="EW33" i="5"/>
  <c r="EV33" i="5"/>
  <c r="EU33" i="5"/>
  <c r="ET33" i="5"/>
  <c r="ER33" i="5"/>
  <c r="EQ33" i="5"/>
  <c r="EP33" i="5"/>
  <c r="EO33" i="5"/>
  <c r="EN33" i="5"/>
  <c r="EM33" i="5"/>
  <c r="EL33" i="5"/>
  <c r="EK33" i="5"/>
  <c r="EI33" i="5"/>
  <c r="EH33" i="5"/>
  <c r="EG33" i="5"/>
  <c r="EF33" i="5"/>
  <c r="EE33" i="5"/>
  <c r="ED33" i="5"/>
  <c r="EC33" i="5"/>
  <c r="EB33" i="5"/>
  <c r="DZ33" i="5"/>
  <c r="DY33" i="5"/>
  <c r="DX33" i="5"/>
  <c r="DW33" i="5"/>
  <c r="DV33" i="5"/>
  <c r="DU33" i="5"/>
  <c r="DT33" i="5"/>
  <c r="DS33" i="5"/>
  <c r="DP33" i="5"/>
  <c r="DL33" i="5"/>
  <c r="DK33" i="5"/>
  <c r="DH33" i="5"/>
  <c r="DG33" i="5"/>
  <c r="DG33" i="5" a="1"/>
  <c r="DF33" i="5" a="1"/>
  <c r="DF33" i="5" s="1"/>
  <c r="DE33" i="5"/>
  <c r="DQ33" i="5" s="1"/>
  <c r="DE33" i="5" a="1"/>
  <c r="DD33" i="5"/>
  <c r="DC33" i="5"/>
  <c r="DB33" i="5"/>
  <c r="DA33" i="5"/>
  <c r="CZ33" i="5"/>
  <c r="CY33" i="5"/>
  <c r="DO33" i="5" s="1"/>
  <c r="CX33" i="5"/>
  <c r="CW33" i="5"/>
  <c r="CV33" i="5" s="1"/>
  <c r="DN33" i="5" s="1"/>
  <c r="CS33" i="5"/>
  <c r="DM33" i="5" s="1"/>
  <c r="CP33" i="5"/>
  <c r="CM33" i="5"/>
  <c r="CJ33" i="5"/>
  <c r="DJ33" i="5" s="1"/>
  <c r="CG33" i="5"/>
  <c r="DI33" i="5" s="1"/>
  <c r="CD33" i="5"/>
  <c r="BY33" i="5"/>
  <c r="BW33" i="5"/>
  <c r="BV33" i="5"/>
  <c r="BU33" i="5"/>
  <c r="BS33" i="5"/>
  <c r="BS33" i="5" a="1"/>
  <c r="BR33" i="5"/>
  <c r="BR33" i="5" a="1"/>
  <c r="BQ33" i="5"/>
  <c r="CC33" i="5" s="1"/>
  <c r="BQ33" i="5" a="1"/>
  <c r="BP33" i="5"/>
  <c r="BO33" i="5"/>
  <c r="BN33" i="5"/>
  <c r="CB33" i="5" s="1"/>
  <c r="BM33" i="5"/>
  <c r="BL33" i="5"/>
  <c r="BK33" i="5" s="1"/>
  <c r="CA33" i="5" s="1"/>
  <c r="BJ33" i="5"/>
  <c r="BI33" i="5"/>
  <c r="BH33" i="5" s="1"/>
  <c r="BZ33" i="5" s="1"/>
  <c r="BE33" i="5"/>
  <c r="BB33" i="5"/>
  <c r="BX33" i="5" s="1"/>
  <c r="AY33" i="5"/>
  <c r="AV33" i="5"/>
  <c r="AS33" i="5"/>
  <c r="AP33" i="5"/>
  <c r="BT33" i="5" s="1"/>
  <c r="AN33" i="5"/>
  <c r="AK33" i="5"/>
  <c r="AJ33" i="5"/>
  <c r="AH33" i="5"/>
  <c r="AG33" i="5"/>
  <c r="AF33" i="5"/>
  <c r="AE33" i="5" a="1"/>
  <c r="AE33" i="5" s="1"/>
  <c r="AD33" i="5"/>
  <c r="AD33" i="5" a="1"/>
  <c r="AC33" i="5" a="1"/>
  <c r="AC33" i="5" s="1"/>
  <c r="AO33" i="5" s="1"/>
  <c r="AB33" i="5"/>
  <c r="AA33" i="5"/>
  <c r="Z33" i="5"/>
  <c r="Y33" i="5"/>
  <c r="X33" i="5"/>
  <c r="V33" i="5"/>
  <c r="U33" i="5"/>
  <c r="T33" i="5" s="1"/>
  <c r="AL33" i="5" s="1"/>
  <c r="Q33" i="5"/>
  <c r="N33" i="5"/>
  <c r="K33" i="5"/>
  <c r="AI33" i="5" s="1"/>
  <c r="H33" i="5"/>
  <c r="E33" i="5"/>
  <c r="B33" i="5"/>
  <c r="BUW32" i="5"/>
  <c r="BUV32" i="5"/>
  <c r="BUU32" i="5"/>
  <c r="BUT32" i="5"/>
  <c r="BUS32" i="5"/>
  <c r="BUR32" i="5"/>
  <c r="BUQ32" i="5"/>
  <c r="BUP32" i="5"/>
  <c r="BUO32" i="5"/>
  <c r="BUN32" i="5"/>
  <c r="BUM32" i="5"/>
  <c r="BUL32" i="5"/>
  <c r="BUK32" i="5"/>
  <c r="BUJ32" i="5"/>
  <c r="BUI32" i="5"/>
  <c r="BUH32" i="5"/>
  <c r="BUG32" i="5"/>
  <c r="BUF32" i="5"/>
  <c r="BUE32" i="5"/>
  <c r="BUD32" i="5"/>
  <c r="BUC32" i="5"/>
  <c r="BUB32" i="5"/>
  <c r="BUA32" i="5"/>
  <c r="BTZ32" i="5"/>
  <c r="BTY32" i="5"/>
  <c r="BTX32" i="5"/>
  <c r="BTW32" i="5"/>
  <c r="BTV32" i="5"/>
  <c r="BTU32" i="5"/>
  <c r="BTT32" i="5"/>
  <c r="BTS32" i="5"/>
  <c r="BTR32" i="5"/>
  <c r="BTQ32" i="5"/>
  <c r="BTP32" i="5"/>
  <c r="BTO32" i="5"/>
  <c r="BTN32" i="5"/>
  <c r="BTM32" i="5"/>
  <c r="BTL32" i="5"/>
  <c r="BTK32" i="5"/>
  <c r="BTJ32" i="5"/>
  <c r="BTI32" i="5"/>
  <c r="BTH32" i="5"/>
  <c r="BTG32" i="5"/>
  <c r="BTF32" i="5"/>
  <c r="BTE32" i="5"/>
  <c r="BTD32" i="5"/>
  <c r="BTC32" i="5"/>
  <c r="BTB32" i="5"/>
  <c r="BTA32" i="5"/>
  <c r="BSZ32" i="5"/>
  <c r="BSY32" i="5"/>
  <c r="BSX32" i="5"/>
  <c r="BSW32" i="5"/>
  <c r="BSV32" i="5"/>
  <c r="BSU32" i="5"/>
  <c r="BST32" i="5"/>
  <c r="BSS32" i="5"/>
  <c r="BSR32" i="5"/>
  <c r="BSK32" i="5"/>
  <c r="BSJ32" i="5" a="1"/>
  <c r="BSJ32" i="5" s="1"/>
  <c r="BSI32" i="5" a="1"/>
  <c r="BSI32" i="5" s="1"/>
  <c r="BSH32" i="5" a="1"/>
  <c r="BSH32" i="5" s="1"/>
  <c r="BSG32" i="5" a="1"/>
  <c r="BSG32" i="5" s="1"/>
  <c r="BSF32" i="5" a="1"/>
  <c r="BSF32" i="5" s="1"/>
  <c r="BSE32" i="5"/>
  <c r="BSE32" i="5" a="1"/>
  <c r="BSD32" i="5" a="1"/>
  <c r="BSD32" i="5" s="1"/>
  <c r="BSC32" i="5"/>
  <c r="BSC32" i="5" a="1"/>
  <c r="BSB32" i="5" a="1"/>
  <c r="BSB32" i="5" s="1"/>
  <c r="BSA32" i="5"/>
  <c r="BRZ32" i="5"/>
  <c r="BRZ32" i="5" a="1"/>
  <c r="BRY32" i="5" a="1"/>
  <c r="BRY32" i="5" s="1"/>
  <c r="BRX32" i="5" a="1"/>
  <c r="BRX32" i="5" s="1"/>
  <c r="BRW32" i="5" a="1"/>
  <c r="BRW32" i="5" s="1"/>
  <c r="BRV32" i="5" a="1"/>
  <c r="BRV32" i="5" s="1"/>
  <c r="BRU32" i="5" a="1"/>
  <c r="BRU32" i="5" s="1"/>
  <c r="BRT32" i="5"/>
  <c r="BRT32" i="5" a="1"/>
  <c r="BRS32" i="5" a="1"/>
  <c r="BRS32" i="5" s="1"/>
  <c r="BRR32" i="5"/>
  <c r="BRR32" i="5" a="1"/>
  <c r="BRQ32" i="5" a="1"/>
  <c r="BRQ32" i="5" s="1"/>
  <c r="BRP32" i="5"/>
  <c r="BRP32" i="5" a="1"/>
  <c r="BRO32" i="5" a="1"/>
  <c r="BRO32" i="5" s="1"/>
  <c r="BRN32" i="5" a="1"/>
  <c r="BRN32" i="5" s="1"/>
  <c r="BRM32" i="5" a="1"/>
  <c r="BRM32" i="5" s="1"/>
  <c r="BRL32" i="5"/>
  <c r="BRL32" i="5" a="1"/>
  <c r="BRK32" i="5" a="1"/>
  <c r="BRK32" i="5" s="1"/>
  <c r="BRJ32" i="5" a="1"/>
  <c r="BRJ32" i="5" s="1"/>
  <c r="BRI32" i="5"/>
  <c r="BRI32" i="5" a="1"/>
  <c r="BRH32" i="5" a="1"/>
  <c r="BRH32" i="5" s="1"/>
  <c r="BRG32" i="5" a="1"/>
  <c r="BRG32" i="5" s="1"/>
  <c r="BRF32" i="5" a="1"/>
  <c r="BRF32" i="5" s="1"/>
  <c r="BRE32" i="5" a="1"/>
  <c r="BRE32" i="5" s="1"/>
  <c r="BRD32" i="5" a="1"/>
  <c r="BRD32" i="5" s="1"/>
  <c r="BRC32" i="5" a="1"/>
  <c r="BRC32" i="5" s="1"/>
  <c r="BRB32" i="5" a="1"/>
  <c r="BRB32" i="5" s="1"/>
  <c r="BRA32" i="5"/>
  <c r="BRA32" i="5" a="1"/>
  <c r="BQZ32" i="5" a="1"/>
  <c r="BQZ32" i="5" s="1"/>
  <c r="BQY32" i="5" a="1"/>
  <c r="BQY32" i="5" s="1"/>
  <c r="BQX32" i="5" a="1"/>
  <c r="BQX32" i="5" s="1"/>
  <c r="BQW32" i="5" a="1"/>
  <c r="BQW32" i="5" s="1"/>
  <c r="BQV32" i="5" a="1"/>
  <c r="BQV32" i="5" s="1"/>
  <c r="BQU32" i="5" a="1"/>
  <c r="BQU32" i="5" s="1"/>
  <c r="BQT32" i="5" a="1"/>
  <c r="BQT32" i="5" s="1"/>
  <c r="BQS32" i="5"/>
  <c r="BQS32" i="5" a="1"/>
  <c r="BQR32" i="5" a="1"/>
  <c r="BQR32" i="5" s="1"/>
  <c r="BQQ32" i="5" a="1"/>
  <c r="BQQ32" i="5" s="1"/>
  <c r="BQP32" i="5" a="1"/>
  <c r="BQP32" i="5" s="1"/>
  <c r="BQO32" i="5" a="1"/>
  <c r="BQO32" i="5" s="1"/>
  <c r="BQN32" i="5" a="1"/>
  <c r="BQN32" i="5" s="1"/>
  <c r="BQM32" i="5" a="1"/>
  <c r="BQM32" i="5" s="1"/>
  <c r="BQL32" i="5" a="1"/>
  <c r="BQL32" i="5" s="1"/>
  <c r="BQK32" i="5"/>
  <c r="BQK32" i="5" a="1"/>
  <c r="BQJ32" i="5" a="1"/>
  <c r="BQJ32" i="5" s="1"/>
  <c r="BQI32" i="5" a="1"/>
  <c r="BQI32" i="5" s="1"/>
  <c r="BQH32" i="5" a="1"/>
  <c r="BQH32" i="5" s="1"/>
  <c r="BQG32" i="5" a="1"/>
  <c r="BQG32" i="5" s="1"/>
  <c r="BQF32" i="5" a="1"/>
  <c r="BQF32" i="5" s="1"/>
  <c r="BQE32" i="5" a="1"/>
  <c r="BQE32" i="5" s="1"/>
  <c r="BQD32" i="5" a="1"/>
  <c r="BQD32" i="5" s="1"/>
  <c r="BQC32" i="5"/>
  <c r="BQC32" i="5" a="1"/>
  <c r="BQB32" i="5" a="1"/>
  <c r="BQB32" i="5" s="1"/>
  <c r="BQA32" i="5" a="1"/>
  <c r="BQA32" i="5" s="1"/>
  <c r="BPZ32" i="5" a="1"/>
  <c r="BPZ32" i="5" s="1"/>
  <c r="BPY32" i="5" a="1"/>
  <c r="BPY32" i="5" s="1"/>
  <c r="BPX32" i="5" a="1"/>
  <c r="BPX32" i="5" s="1"/>
  <c r="BPW32" i="5" a="1"/>
  <c r="BPW32" i="5" s="1"/>
  <c r="BPV32" i="5" a="1"/>
  <c r="BPV32" i="5" s="1"/>
  <c r="BPU32" i="5"/>
  <c r="BPU32" i="5" a="1"/>
  <c r="BPT32" i="5"/>
  <c r="BPS32" i="5"/>
  <c r="BPR32" i="5"/>
  <c r="BPQ32" i="5"/>
  <c r="BPP32" i="5"/>
  <c r="BPO32" i="5"/>
  <c r="BPN32" i="5"/>
  <c r="BPM32" i="5"/>
  <c r="BPL32" i="5"/>
  <c r="BPK32" i="5"/>
  <c r="BPJ32" i="5"/>
  <c r="BPI32" i="5"/>
  <c r="BPH32" i="5"/>
  <c r="BPG32" i="5"/>
  <c r="BPF32" i="5"/>
  <c r="BPE32" i="5"/>
  <c r="BPD32" i="5"/>
  <c r="BPC32" i="5"/>
  <c r="BPB32" i="5"/>
  <c r="BPA32" i="5"/>
  <c r="BOZ32" i="5"/>
  <c r="BOY32" i="5"/>
  <c r="BOX32" i="5"/>
  <c r="BOW32" i="5"/>
  <c r="BOV32" i="5"/>
  <c r="BOU32" i="5"/>
  <c r="BOT32" i="5"/>
  <c r="BOI32" i="5"/>
  <c r="BOI32" i="5" a="1"/>
  <c r="BOH32" i="5" a="1"/>
  <c r="BOH32" i="5" s="1"/>
  <c r="BOG32" i="5"/>
  <c r="BOS32" i="5" s="1"/>
  <c r="BOG32" i="5" a="1"/>
  <c r="BOF32" i="5"/>
  <c r="BOE32" i="5"/>
  <c r="BOD32" i="5"/>
  <c r="BOR32" i="5" s="1"/>
  <c r="BOC32" i="5"/>
  <c r="BOB32" i="5"/>
  <c r="BOA32" i="5"/>
  <c r="BOQ32" i="5" s="1"/>
  <c r="BNY32" i="5"/>
  <c r="BNX32" i="5" s="1"/>
  <c r="BOP32" i="5" s="1"/>
  <c r="BNV32" i="5"/>
  <c r="BNU32" i="5" s="1"/>
  <c r="BOO32" i="5" s="1"/>
  <c r="BNS32" i="5"/>
  <c r="BNR32" i="5" s="1"/>
  <c r="BON32" i="5" s="1"/>
  <c r="BNP32" i="5"/>
  <c r="BNO32" i="5"/>
  <c r="BOM32" i="5" s="1"/>
  <c r="BNM32" i="5"/>
  <c r="BNL32" i="5" s="1"/>
  <c r="BOL32" i="5" s="1"/>
  <c r="BNJ32" i="5"/>
  <c r="BNI32" i="5" s="1"/>
  <c r="BOK32" i="5" s="1"/>
  <c r="BNG32" i="5"/>
  <c r="BNF32" i="5" s="1"/>
  <c r="BOJ32" i="5" s="1"/>
  <c r="BNE32" i="5"/>
  <c r="BND32" i="5"/>
  <c r="BNC32" i="5"/>
  <c r="BNB32" i="5"/>
  <c r="BNA32" i="5"/>
  <c r="BMZ32" i="5"/>
  <c r="BMY32" i="5"/>
  <c r="BMX32" i="5"/>
  <c r="BMW32" i="5"/>
  <c r="BMV32" i="5"/>
  <c r="BMU32" i="5"/>
  <c r="BMT32" i="5" s="1"/>
  <c r="BMJ32" i="5"/>
  <c r="BMI32" i="5"/>
  <c r="BMH32" i="5"/>
  <c r="BMG32" i="5"/>
  <c r="BMF32" i="5"/>
  <c r="BME32" i="5"/>
  <c r="BMD32" i="5"/>
  <c r="BMC32" i="5"/>
  <c r="BMB32" i="5"/>
  <c r="BMA32" i="5"/>
  <c r="BLZ32" i="5"/>
  <c r="BLY32" i="5"/>
  <c r="BLX32" i="5"/>
  <c r="BLW32" i="5"/>
  <c r="BLN32" i="5"/>
  <c r="BLJ32" i="5"/>
  <c r="BLH32" i="5" a="1"/>
  <c r="BLH32" i="5" s="1"/>
  <c r="BLG32" i="5"/>
  <c r="BLG32" i="5" a="1"/>
  <c r="BLF32" i="5" a="1"/>
  <c r="BLF32" i="5" s="1"/>
  <c r="BLR32" i="5" s="1"/>
  <c r="BLE32" i="5"/>
  <c r="BLD32" i="5"/>
  <c r="BLC32" i="5"/>
  <c r="BLQ32" i="5" s="1"/>
  <c r="BLB32" i="5"/>
  <c r="BLA32" i="5"/>
  <c r="BKZ32" i="5" s="1"/>
  <c r="BLP32" i="5" s="1"/>
  <c r="BKY32" i="5"/>
  <c r="BKX32" i="5"/>
  <c r="BKW32" i="5" s="1"/>
  <c r="BLO32" i="5" s="1"/>
  <c r="BKU32" i="5"/>
  <c r="BKT32" i="5"/>
  <c r="BKR32" i="5"/>
  <c r="BKQ32" i="5" s="1"/>
  <c r="BLM32" i="5" s="1"/>
  <c r="BKO32" i="5"/>
  <c r="BKN32" i="5"/>
  <c r="BLL32" i="5" s="1"/>
  <c r="BKL32" i="5"/>
  <c r="BKK32" i="5" s="1"/>
  <c r="BLK32" i="5" s="1"/>
  <c r="BKI32" i="5"/>
  <c r="BKH32" i="5"/>
  <c r="BKF32" i="5"/>
  <c r="BKE32" i="5" s="1"/>
  <c r="BLI32" i="5" s="1"/>
  <c r="BKD32" i="5"/>
  <c r="BKC32" i="5"/>
  <c r="BKB32" i="5"/>
  <c r="BKA32" i="5"/>
  <c r="BJZ32" i="5"/>
  <c r="BJY32" i="5"/>
  <c r="BJX32" i="5"/>
  <c r="BJW32" i="5"/>
  <c r="BJV32" i="5" s="1"/>
  <c r="BJU32" i="5"/>
  <c r="BJT32" i="5"/>
  <c r="BJR32" i="5"/>
  <c r="BJP32" i="5" s="1"/>
  <c r="BJO32" i="5"/>
  <c r="BJM32" i="5" s="1"/>
  <c r="BJL32" i="5"/>
  <c r="BJJ32" i="5" s="1"/>
  <c r="BJI32" i="5"/>
  <c r="BJG32" i="5" s="1"/>
  <c r="BJF32" i="5"/>
  <c r="BJE32" i="5"/>
  <c r="BJD32" i="5"/>
  <c r="BJC32" i="5"/>
  <c r="BJB32" i="5"/>
  <c r="BJA32" i="5"/>
  <c r="BIZ32" i="5"/>
  <c r="BIY32" i="5"/>
  <c r="BIX32" i="5"/>
  <c r="BIW32" i="5"/>
  <c r="BIV32" i="5"/>
  <c r="BIU32" i="5"/>
  <c r="BIT32" i="5"/>
  <c r="BIS32" i="5"/>
  <c r="BIR32" i="5"/>
  <c r="BIQ32" i="5"/>
  <c r="BIP32" i="5" a="1"/>
  <c r="BIP32" i="5" s="1"/>
  <c r="BIO32" i="5"/>
  <c r="BIN32" i="5"/>
  <c r="BIM32" i="5"/>
  <c r="BIL32" i="5"/>
  <c r="BIK32" i="5"/>
  <c r="BIJ32" i="5"/>
  <c r="BII32" i="5"/>
  <c r="BIH32" i="5"/>
  <c r="BIG32" i="5"/>
  <c r="BIF32" i="5"/>
  <c r="BIE32" i="5"/>
  <c r="BID32" i="5"/>
  <c r="BIC32" i="5"/>
  <c r="BIB32" i="5"/>
  <c r="BIA32" i="5"/>
  <c r="BHZ32" i="5"/>
  <c r="BHY32" i="5"/>
  <c r="BHX32" i="5"/>
  <c r="BHW32" i="5"/>
  <c r="BHV32" i="5"/>
  <c r="BHU32" i="5"/>
  <c r="BHT32" i="5"/>
  <c r="BHS32" i="5"/>
  <c r="BHR32" i="5"/>
  <c r="BHQ32" i="5"/>
  <c r="BHP32" i="5"/>
  <c r="BHO32" i="5"/>
  <c r="BHN32" i="5"/>
  <c r="BHM32" i="5"/>
  <c r="BHL32" i="5"/>
  <c r="BHK32" i="5"/>
  <c r="BHJ32" i="5"/>
  <c r="BHI32" i="5"/>
  <c r="BHH32" i="5"/>
  <c r="BHG32" i="5"/>
  <c r="BHF32" i="5"/>
  <c r="BHE32" i="5"/>
  <c r="BHD32" i="5"/>
  <c r="BHC32" i="5"/>
  <c r="BHB32" i="5"/>
  <c r="BHA32" i="5"/>
  <c r="BGZ32" i="5"/>
  <c r="BGY32" i="5"/>
  <c r="BGX32" i="5"/>
  <c r="BGW32" i="5"/>
  <c r="BGV32" i="5"/>
  <c r="BGU32" i="5"/>
  <c r="BGU32" i="5" a="1"/>
  <c r="BGT32" i="5"/>
  <c r="BGT32" i="5" a="1"/>
  <c r="BGS32" i="5"/>
  <c r="BGS32" i="5" a="1"/>
  <c r="BGR32" i="5"/>
  <c r="BGR32" i="5" a="1"/>
  <c r="BGQ32" i="5"/>
  <c r="BGQ32" i="5" a="1"/>
  <c r="BGP32" i="5"/>
  <c r="BGP32" i="5" a="1"/>
  <c r="BGO32" i="5"/>
  <c r="BGO32" i="5" a="1"/>
  <c r="BGN32" i="5"/>
  <c r="BGN32" i="5" a="1"/>
  <c r="BGM32" i="5"/>
  <c r="BGM32" i="5" a="1"/>
  <c r="BGL32" i="5"/>
  <c r="BGL32" i="5" a="1"/>
  <c r="BGK32" i="5"/>
  <c r="BGK32" i="5" a="1"/>
  <c r="BGJ32" i="5"/>
  <c r="BGJ32" i="5" a="1"/>
  <c r="BGI32" i="5"/>
  <c r="BGH32" i="5"/>
  <c r="BGG32" i="5"/>
  <c r="BGF32" i="5"/>
  <c r="BGE32" i="5"/>
  <c r="BGD32" i="5"/>
  <c r="BGC32" i="5"/>
  <c r="BGB32" i="5"/>
  <c r="BGA32" i="5"/>
  <c r="BFZ32" i="5"/>
  <c r="BFY32" i="5"/>
  <c r="BFX32" i="5"/>
  <c r="BFW32" i="5"/>
  <c r="BFV32" i="5"/>
  <c r="BFU32" i="5"/>
  <c r="BFT32" i="5"/>
  <c r="BFS32" i="5"/>
  <c r="BFR32" i="5"/>
  <c r="BFN32" i="5"/>
  <c r="BFM32" i="5"/>
  <c r="BFL32" i="5"/>
  <c r="BFK32" i="5"/>
  <c r="BFJ32" i="5"/>
  <c r="BFI32" i="5"/>
  <c r="BFH32" i="5"/>
  <c r="BFG32" i="5"/>
  <c r="BFF32" i="5"/>
  <c r="BFE32" i="5"/>
  <c r="BFD32" i="5"/>
  <c r="BFC32" i="5"/>
  <c r="BFB32" i="5"/>
  <c r="BFA32" i="5"/>
  <c r="BEZ32" i="5"/>
  <c r="BEY32" i="5"/>
  <c r="BEX32" i="5"/>
  <c r="BEW32" i="5"/>
  <c r="BEV32" i="5"/>
  <c r="BEU32" i="5"/>
  <c r="BET32" i="5"/>
  <c r="BEP32" i="5"/>
  <c r="BEO32" i="5"/>
  <c r="BEN32" i="5"/>
  <c r="BEM32" i="5"/>
  <c r="BEL32" i="5"/>
  <c r="BEK32" i="5"/>
  <c r="BEJ32" i="5"/>
  <c r="BEI32" i="5"/>
  <c r="BEH32" i="5"/>
  <c r="BEG32" i="5"/>
  <c r="BEF32" i="5"/>
  <c r="BEE32" i="5"/>
  <c r="BED32" i="5"/>
  <c r="BEC32" i="5"/>
  <c r="BEB32" i="5"/>
  <c r="BEA32" i="5"/>
  <c r="BDZ32" i="5"/>
  <c r="BDY32" i="5"/>
  <c r="BDX32" i="5"/>
  <c r="BDW32" i="5"/>
  <c r="BDV32" i="5"/>
  <c r="BDR32" i="5"/>
  <c r="BDQ32" i="5"/>
  <c r="BDP32" i="5"/>
  <c r="BDO32" i="5"/>
  <c r="BDN32" i="5"/>
  <c r="BDM32" i="5"/>
  <c r="BDL32" i="5"/>
  <c r="BDK32" i="5"/>
  <c r="BDJ32" i="5"/>
  <c r="BDI32" i="5"/>
  <c r="BDH32" i="5"/>
  <c r="BDG32" i="5"/>
  <c r="BDF32" i="5"/>
  <c r="BDE32" i="5"/>
  <c r="BDD32" i="5"/>
  <c r="BDC32" i="5"/>
  <c r="BDB32" i="5"/>
  <c r="BDA32" i="5"/>
  <c r="BCZ32" i="5"/>
  <c r="BCY32" i="5"/>
  <c r="BCX32" i="5"/>
  <c r="BCT32" i="5"/>
  <c r="BCS32" i="5"/>
  <c r="BCR32" i="5"/>
  <c r="BCQ32" i="5"/>
  <c r="BCP32" i="5"/>
  <c r="BCO32" i="5"/>
  <c r="BCN32" i="5"/>
  <c r="BCM32" i="5"/>
  <c r="BCL32" i="5"/>
  <c r="BCK32" i="5"/>
  <c r="BCJ32" i="5"/>
  <c r="BCI32" i="5"/>
  <c r="BCH32" i="5"/>
  <c r="BCG32" i="5"/>
  <c r="BCF32" i="5"/>
  <c r="BCE32" i="5"/>
  <c r="BCD32" i="5"/>
  <c r="BCC32" i="5"/>
  <c r="BCB32" i="5"/>
  <c r="BCA32" i="5"/>
  <c r="BBZ32" i="5"/>
  <c r="BBV32" i="5"/>
  <c r="BBU32" i="5"/>
  <c r="BBT32" i="5"/>
  <c r="BBS32" i="5"/>
  <c r="BBR32" i="5"/>
  <c r="BBQ32" i="5"/>
  <c r="BBP32" i="5"/>
  <c r="BBO32" i="5"/>
  <c r="BBN32" i="5"/>
  <c r="BBM32" i="5"/>
  <c r="BBL32" i="5"/>
  <c r="BBK32" i="5"/>
  <c r="BBJ32" i="5"/>
  <c r="BBI32" i="5"/>
  <c r="BBH32" i="5"/>
  <c r="BBG32" i="5"/>
  <c r="BBF32" i="5"/>
  <c r="BBE32" i="5"/>
  <c r="BAR32" i="5"/>
  <c r="BAP32" i="5"/>
  <c r="BAP32" i="5" a="1"/>
  <c r="BAO32" i="5"/>
  <c r="BAO32" i="5" a="1"/>
  <c r="BAN32" i="5"/>
  <c r="BAX32" i="5" s="1"/>
  <c r="BAN32" i="5" a="1"/>
  <c r="BAM32" i="5"/>
  <c r="BAL32" i="5"/>
  <c r="BAK32" i="5"/>
  <c r="BAW32" i="5" s="1"/>
  <c r="BAJ32" i="5"/>
  <c r="BAI32" i="5"/>
  <c r="BAH32" i="5" s="1"/>
  <c r="BAV32" i="5" s="1"/>
  <c r="BAG32" i="5"/>
  <c r="BAF32" i="5"/>
  <c r="BAE32" i="5"/>
  <c r="BAU32" i="5" s="1"/>
  <c r="BAB32" i="5"/>
  <c r="BAT32" i="5" s="1"/>
  <c r="AZY32" i="5"/>
  <c r="BAS32" i="5" s="1"/>
  <c r="AZV32" i="5"/>
  <c r="AZS32" i="5"/>
  <c r="BAQ32" i="5" s="1"/>
  <c r="AZK32" i="5"/>
  <c r="AZJ32" i="5"/>
  <c r="AZJ32" i="5" a="1"/>
  <c r="AZI32" i="5" a="1"/>
  <c r="AZI32" i="5" s="1"/>
  <c r="AZH32" i="5"/>
  <c r="AZR32" i="5" s="1"/>
  <c r="AZH32" i="5" a="1"/>
  <c r="AZG32" i="5"/>
  <c r="AZF32" i="5"/>
  <c r="AZE32" i="5"/>
  <c r="AZQ32" i="5" s="1"/>
  <c r="AZD32" i="5"/>
  <c r="AZC32" i="5"/>
  <c r="AZB32" i="5"/>
  <c r="AZP32" i="5" s="1"/>
  <c r="AZA32" i="5"/>
  <c r="AYZ32" i="5"/>
  <c r="AYY32" i="5" s="1"/>
  <c r="AZO32" i="5" s="1"/>
  <c r="AYV32" i="5"/>
  <c r="AZN32" i="5" s="1"/>
  <c r="AYS32" i="5"/>
  <c r="AZM32" i="5" s="1"/>
  <c r="AYP32" i="5"/>
  <c r="AZL32" i="5" s="1"/>
  <c r="AYM32" i="5"/>
  <c r="AYL32" i="5"/>
  <c r="AYH32" i="5"/>
  <c r="AYD32" i="5"/>
  <c r="AYC32" i="5"/>
  <c r="AYB32" i="5"/>
  <c r="AYB32" i="5" a="1"/>
  <c r="AYA32" i="5"/>
  <c r="AYA32" i="5" a="1"/>
  <c r="AXZ32" i="5"/>
  <c r="AXZ32" i="5" a="1"/>
  <c r="AXY32" i="5"/>
  <c r="AXX32" i="5"/>
  <c r="AXW32" i="5"/>
  <c r="AYK32" i="5" s="1"/>
  <c r="AXV32" i="5"/>
  <c r="AXU32" i="5"/>
  <c r="AXT32" i="5" s="1"/>
  <c r="AYJ32" i="5" s="1"/>
  <c r="AXS32" i="5"/>
  <c r="AXR32" i="5"/>
  <c r="AXQ32" i="5"/>
  <c r="AYI32" i="5" s="1"/>
  <c r="AXO32" i="5"/>
  <c r="AXN32" i="5"/>
  <c r="AXL32" i="5"/>
  <c r="AXK32" i="5"/>
  <c r="AYG32" i="5" s="1"/>
  <c r="AXI32" i="5"/>
  <c r="AXH32" i="5"/>
  <c r="AYF32" i="5" s="1"/>
  <c r="AXF32" i="5"/>
  <c r="AXE32" i="5"/>
  <c r="AYE32" i="5" s="1"/>
  <c r="AXB32" i="5"/>
  <c r="AWX32" i="5"/>
  <c r="AWW32" i="5"/>
  <c r="AWV32" i="5"/>
  <c r="AWU32" i="5"/>
  <c r="AWN32" i="5"/>
  <c r="AWM32" i="5"/>
  <c r="AWL32" i="5"/>
  <c r="AWK32" i="5"/>
  <c r="AWD32" i="5"/>
  <c r="AWC32" i="5"/>
  <c r="AWB32" i="5"/>
  <c r="AWA32" i="5"/>
  <c r="AVT32" i="5"/>
  <c r="AVS32" i="5"/>
  <c r="AVR32" i="5"/>
  <c r="AVQ32" i="5"/>
  <c r="AUZ32" i="5"/>
  <c r="AUZ32" i="5" a="1"/>
  <c r="AUY32" i="5"/>
  <c r="AUY32" i="5" a="1"/>
  <c r="AUX32" i="5"/>
  <c r="AVJ32" i="5" s="1"/>
  <c r="AUW32" i="5"/>
  <c r="AUV32" i="5"/>
  <c r="AUU32" i="5"/>
  <c r="AVI32" i="5" s="1"/>
  <c r="AUT32" i="5"/>
  <c r="AUS32" i="5"/>
  <c r="AUR32" i="5" s="1"/>
  <c r="AVH32" i="5" s="1"/>
  <c r="AUQ32" i="5"/>
  <c r="AUP32" i="5"/>
  <c r="AUO32" i="5" s="1"/>
  <c r="AVG32" i="5" s="1"/>
  <c r="AUM32" i="5"/>
  <c r="AUL32" i="5" s="1"/>
  <c r="AVF32" i="5" s="1"/>
  <c r="AUJ32" i="5"/>
  <c r="AUI32" i="5" s="1"/>
  <c r="AVE32" i="5" s="1"/>
  <c r="AUG32" i="5"/>
  <c r="AUF32" i="5" s="1"/>
  <c r="AVD32" i="5" s="1"/>
  <c r="AUD32" i="5"/>
  <c r="AUC32" i="5" s="1"/>
  <c r="AVC32" i="5" s="1"/>
  <c r="AUA32" i="5"/>
  <c r="ATZ32" i="5" s="1"/>
  <c r="AVB32" i="5" s="1"/>
  <c r="ATX32" i="5"/>
  <c r="ATW32" i="5" s="1"/>
  <c r="AVA32" i="5" s="1"/>
  <c r="ATV32" i="5"/>
  <c r="ATU32" i="5"/>
  <c r="ATT32" i="5"/>
  <c r="ATS32" i="5"/>
  <c r="ATH32" i="5"/>
  <c r="ATG32" i="5"/>
  <c r="ATF32" i="5"/>
  <c r="ATE32" i="5"/>
  <c r="ATD32" i="5"/>
  <c r="ATC32" i="5"/>
  <c r="ATB32" i="5"/>
  <c r="ATB32" i="5" a="1"/>
  <c r="ATA32" i="5"/>
  <c r="ATA32" i="5" a="1"/>
  <c r="ASZ32" i="5"/>
  <c r="ATL32" i="5" s="1"/>
  <c r="ASZ32" i="5" a="1"/>
  <c r="ASY32" i="5"/>
  <c r="ASX32" i="5"/>
  <c r="ASW32" i="5"/>
  <c r="ATK32" i="5" s="1"/>
  <c r="ASV32" i="5"/>
  <c r="ASU32" i="5"/>
  <c r="AST32" i="5" s="1"/>
  <c r="ATJ32" i="5" s="1"/>
  <c r="ASS32" i="5"/>
  <c r="ASR32" i="5"/>
  <c r="ASQ32" i="5" s="1"/>
  <c r="ATI32" i="5" s="1"/>
  <c r="ARW32" i="5"/>
  <c r="ARS32" i="5"/>
  <c r="ARP32" i="5" a="1"/>
  <c r="ARP32" i="5" s="1"/>
  <c r="ARO32" i="5"/>
  <c r="ARO32" i="5" a="1"/>
  <c r="ARN32" i="5" a="1"/>
  <c r="ARN32" i="5" s="1"/>
  <c r="ARX32" i="5" s="1"/>
  <c r="ARM32" i="5"/>
  <c r="ARL32" i="5"/>
  <c r="ARK32" i="5"/>
  <c r="ARJ32" i="5"/>
  <c r="ARI32" i="5"/>
  <c r="ARH32" i="5" s="1"/>
  <c r="ARV32" i="5" s="1"/>
  <c r="ARG32" i="5"/>
  <c r="ARF32" i="5"/>
  <c r="ARE32" i="5" s="1"/>
  <c r="ARU32" i="5" s="1"/>
  <c r="ARB32" i="5"/>
  <c r="ART32" i="5" s="1"/>
  <c r="AQY32" i="5"/>
  <c r="AQV32" i="5"/>
  <c r="ARR32" i="5" s="1"/>
  <c r="AQS32" i="5"/>
  <c r="ARQ32" i="5" s="1"/>
  <c r="AQR32" i="5"/>
  <c r="AQP32" i="5"/>
  <c r="AQO32" i="5"/>
  <c r="AQN32" i="5"/>
  <c r="AQK32" i="5"/>
  <c r="AQH32" i="5"/>
  <c r="AQQ32" i="5" s="1"/>
  <c r="AQE32" i="5"/>
  <c r="AQB32" i="5"/>
  <c r="APY32" i="5"/>
  <c r="APT32" i="5"/>
  <c r="APP32" i="5"/>
  <c r="APP32" i="5" a="1"/>
  <c r="APO32" i="5"/>
  <c r="APO32" i="5" a="1"/>
  <c r="APN32" i="5"/>
  <c r="APX32" i="5" s="1"/>
  <c r="APN32" i="5" a="1"/>
  <c r="APM32" i="5"/>
  <c r="APL32" i="5"/>
  <c r="APK32" i="5"/>
  <c r="APW32" i="5" s="1"/>
  <c r="APJ32" i="5"/>
  <c r="API32" i="5"/>
  <c r="APH32" i="5" s="1"/>
  <c r="APV32" i="5" s="1"/>
  <c r="APG32" i="5"/>
  <c r="APF32" i="5"/>
  <c r="APE32" i="5" s="1"/>
  <c r="APU32" i="5" s="1"/>
  <c r="APB32" i="5"/>
  <c r="AOY32" i="5"/>
  <c r="APS32" i="5" s="1"/>
  <c r="AOV32" i="5"/>
  <c r="APR32" i="5" s="1"/>
  <c r="AOS32" i="5"/>
  <c r="APQ32" i="5" s="1"/>
  <c r="AOQ32" i="5"/>
  <c r="AOP32" i="5"/>
  <c r="AOO32" i="5"/>
  <c r="AOK32" i="5"/>
  <c r="AOR32" i="5" s="1"/>
  <c r="AOH32" i="5"/>
  <c r="AOE32" i="5"/>
  <c r="AOB32" i="5"/>
  <c r="ANY32" i="5"/>
  <c r="AON32" i="5" s="1"/>
  <c r="ANX32" i="5"/>
  <c r="ANW32" i="5"/>
  <c r="ANV32" i="5"/>
  <c r="ANU32" i="5"/>
  <c r="ANT32" i="5"/>
  <c r="ANS32" i="5"/>
  <c r="ANR32" i="5"/>
  <c r="ANQ32" i="5"/>
  <c r="ANP32" i="5"/>
  <c r="ANO32" i="5"/>
  <c r="ANN32" i="5"/>
  <c r="ANM32" i="5"/>
  <c r="ANL32" i="5"/>
  <c r="ANK32" i="5"/>
  <c r="ANJ32" i="5"/>
  <c r="ANI32" i="5"/>
  <c r="ANH32" i="5"/>
  <c r="ANG32" i="5"/>
  <c r="ANF32" i="5"/>
  <c r="ANE32" i="5"/>
  <c r="AND32" i="5"/>
  <c r="ANC32" i="5"/>
  <c r="ANB32" i="5"/>
  <c r="ANA32" i="5"/>
  <c r="AMZ32" i="5"/>
  <c r="AMY32" i="5"/>
  <c r="AMX32" i="5"/>
  <c r="AMW32" i="5"/>
  <c r="AMU32" i="5"/>
  <c r="AMR32" i="5"/>
  <c r="AMQ32" i="5"/>
  <c r="AMP32" i="5"/>
  <c r="AMO32" i="5"/>
  <c r="AMN32" i="5"/>
  <c r="AMM32" i="5"/>
  <c r="AML32" i="5" a="1"/>
  <c r="AML32" i="5" s="1"/>
  <c r="AMK32" i="5"/>
  <c r="AMK32" i="5" a="1"/>
  <c r="AMJ32" i="5" a="1"/>
  <c r="AMJ32" i="5" s="1"/>
  <c r="AMV32" i="5" s="1"/>
  <c r="AMI32" i="5"/>
  <c r="AMH32" i="5"/>
  <c r="AMG32" i="5"/>
  <c r="AMF32" i="5"/>
  <c r="AME32" i="5"/>
  <c r="AMD32" i="5" s="1"/>
  <c r="AMT32" i="5" s="1"/>
  <c r="AMC32" i="5"/>
  <c r="AMB32" i="5"/>
  <c r="AMA32" i="5" s="1"/>
  <c r="AMS32" i="5" s="1"/>
  <c r="ALD32" i="5"/>
  <c r="ALC32" i="5"/>
  <c r="ALB32" i="5"/>
  <c r="ALA32" i="5"/>
  <c r="AKZ32" i="5"/>
  <c r="AKY32" i="5"/>
  <c r="AKX32" i="5"/>
  <c r="AKX32" i="5" a="1"/>
  <c r="AKW32" i="5"/>
  <c r="AKW32" i="5" a="1"/>
  <c r="AKV32" i="5"/>
  <c r="ALH32" i="5" s="1"/>
  <c r="AKV32" i="5" a="1"/>
  <c r="AKU32" i="5"/>
  <c r="AKT32" i="5"/>
  <c r="AKS32" i="5"/>
  <c r="ALG32" i="5" s="1"/>
  <c r="AKR32" i="5"/>
  <c r="AKQ32" i="5"/>
  <c r="AKP32" i="5" s="1"/>
  <c r="ALF32" i="5" s="1"/>
  <c r="AKO32" i="5"/>
  <c r="AKN32" i="5"/>
  <c r="AKM32" i="5" s="1"/>
  <c r="ALE32" i="5" s="1"/>
  <c r="AJS32" i="5"/>
  <c r="AJP32" i="5"/>
  <c r="AJO32" i="5"/>
  <c r="AJN32" i="5"/>
  <c r="AJM32" i="5"/>
  <c r="AJL32" i="5"/>
  <c r="AJK32" i="5"/>
  <c r="AJJ32" i="5"/>
  <c r="AJJ32" i="5" a="1"/>
  <c r="AJI32" i="5" a="1"/>
  <c r="AJI32" i="5" s="1"/>
  <c r="AJH32" i="5"/>
  <c r="AJT32" i="5" s="1"/>
  <c r="AJH32" i="5" a="1"/>
  <c r="AJG32" i="5"/>
  <c r="AJF32" i="5"/>
  <c r="AJE32" i="5"/>
  <c r="AJD32" i="5"/>
  <c r="AJC32" i="5"/>
  <c r="AJB32" i="5"/>
  <c r="AJR32" i="5" s="1"/>
  <c r="AJA32" i="5"/>
  <c r="AIZ32" i="5"/>
  <c r="AIY32" i="5" s="1"/>
  <c r="AJQ32" i="5" s="1"/>
  <c r="AIF32" i="5"/>
  <c r="AIE32" i="5"/>
  <c r="AIB32" i="5"/>
  <c r="AIA32" i="5"/>
  <c r="AHZ32" i="5"/>
  <c r="AHY32" i="5"/>
  <c r="AHX32" i="5"/>
  <c r="AHW32" i="5"/>
  <c r="AHV32" i="5"/>
  <c r="AHV32" i="5" a="1"/>
  <c r="AHU32" i="5"/>
  <c r="AHU32" i="5" a="1"/>
  <c r="AHT32" i="5"/>
  <c r="AHT32" i="5" a="1"/>
  <c r="AHS32" i="5"/>
  <c r="AHR32" i="5"/>
  <c r="AHQ32" i="5"/>
  <c r="AHP32" i="5"/>
  <c r="AHO32" i="5"/>
  <c r="AHN32" i="5" s="1"/>
  <c r="AID32" i="5" s="1"/>
  <c r="AHM32" i="5"/>
  <c r="AHL32" i="5"/>
  <c r="AHK32" i="5"/>
  <c r="AIC32" i="5" s="1"/>
  <c r="AGR32" i="5"/>
  <c r="AGQ32" i="5"/>
  <c r="AGP32" i="5"/>
  <c r="AGO32" i="5"/>
  <c r="AGN32" i="5"/>
  <c r="AGM32" i="5"/>
  <c r="AGL32" i="5"/>
  <c r="AGK32" i="5"/>
  <c r="AGJ32" i="5"/>
  <c r="AGI32" i="5"/>
  <c r="AGH32" i="5"/>
  <c r="AGG32" i="5"/>
  <c r="AGF32" i="5"/>
  <c r="AGE32" i="5"/>
  <c r="AGD32" i="5"/>
  <c r="AGC32" i="5"/>
  <c r="AGB32" i="5"/>
  <c r="AGA32" i="5"/>
  <c r="AFZ32" i="5"/>
  <c r="AFY32" i="5"/>
  <c r="AFX32" i="5"/>
  <c r="AFW32" i="5"/>
  <c r="AFV32" i="5"/>
  <c r="AFU32" i="5"/>
  <c r="AFT32" i="5"/>
  <c r="AFS32" i="5"/>
  <c r="AFR32" i="5"/>
  <c r="AFQ32" i="5"/>
  <c r="AFP32" i="5"/>
  <c r="AFO32" i="5"/>
  <c r="AFN32" i="5"/>
  <c r="AFM32" i="5"/>
  <c r="AFL32" i="5"/>
  <c r="AFK32" i="5"/>
  <c r="AFJ32" i="5"/>
  <c r="AFI32" i="5"/>
  <c r="AFH32" i="5"/>
  <c r="AFG32" i="5"/>
  <c r="AFF32" i="5"/>
  <c r="AFE32" i="5"/>
  <c r="AFD32" i="5"/>
  <c r="AFC32" i="5"/>
  <c r="AFB32" i="5"/>
  <c r="AFA32" i="5"/>
  <c r="AEZ32" i="5"/>
  <c r="AEY32" i="5"/>
  <c r="AEX32" i="5"/>
  <c r="AEW32" i="5"/>
  <c r="AEV32" i="5"/>
  <c r="AEU32" i="5"/>
  <c r="AET32" i="5"/>
  <c r="AES32" i="5"/>
  <c r="AER32" i="5"/>
  <c r="AEQ32" i="5"/>
  <c r="AEP32" i="5"/>
  <c r="AEO32" i="5"/>
  <c r="AEN32" i="5"/>
  <c r="AEM32" i="5"/>
  <c r="AEL32" i="5"/>
  <c r="AEK32" i="5"/>
  <c r="AEI32" i="5"/>
  <c r="ADZ32" i="5" a="1"/>
  <c r="ADZ32" i="5" s="1"/>
  <c r="ADY32" i="5"/>
  <c r="ADY32" i="5" a="1"/>
  <c r="ADX32" i="5" a="1"/>
  <c r="ADX32" i="5" s="1"/>
  <c r="AEJ32" i="5" s="1"/>
  <c r="ADW32" i="5"/>
  <c r="ADV32" i="5"/>
  <c r="ADU32" i="5"/>
  <c r="ADT32" i="5"/>
  <c r="ADT32" i="5" a="1"/>
  <c r="ADS32" i="5"/>
  <c r="ADR32" i="5" s="1"/>
  <c r="AEH32" i="5" s="1"/>
  <c r="ADQ32" i="5"/>
  <c r="ADQ32" i="5" a="1"/>
  <c r="ADP32" i="5"/>
  <c r="ADO32" i="5" s="1"/>
  <c r="AEG32" i="5" s="1"/>
  <c r="ADN32" i="5"/>
  <c r="ADL32" i="5" s="1"/>
  <c r="AEF32" i="5" s="1"/>
  <c r="ADN32" i="5" a="1"/>
  <c r="ADK32" i="5" a="1"/>
  <c r="ADK32" i="5" s="1"/>
  <c r="ADI32" i="5" s="1"/>
  <c r="AEE32" i="5" s="1"/>
  <c r="ADH32" i="5"/>
  <c r="ADH32" i="5" a="1"/>
  <c r="ADF32" i="5"/>
  <c r="AED32" i="5" s="1"/>
  <c r="ADE32" i="5"/>
  <c r="ADC32" i="5" s="1"/>
  <c r="AEC32" i="5" s="1"/>
  <c r="ADE32" i="5" a="1"/>
  <c r="ADB32" i="5"/>
  <c r="ACZ32" i="5" s="1"/>
  <c r="AEB32" i="5" s="1"/>
  <c r="ADB32" i="5" a="1"/>
  <c r="ACY32" i="5" a="1"/>
  <c r="ACY32" i="5" s="1"/>
  <c r="ACW32" i="5" s="1"/>
  <c r="AEA32" i="5" s="1"/>
  <c r="ACV32" i="5"/>
  <c r="ACU32" i="5"/>
  <c r="ACT32" i="5"/>
  <c r="ACS32" i="5"/>
  <c r="ACR32" i="5"/>
  <c r="ACQ32" i="5"/>
  <c r="ACP32" i="5"/>
  <c r="ACO32" i="5"/>
  <c r="ACN32" i="5"/>
  <c r="ACM32" i="5"/>
  <c r="ACL32" i="5"/>
  <c r="ACK32" i="5"/>
  <c r="ACJ32" i="5"/>
  <c r="ACI32" i="5"/>
  <c r="ACF32" i="5"/>
  <c r="ACE32" i="5"/>
  <c r="ACB32" i="5"/>
  <c r="ACA32" i="5"/>
  <c r="ABZ32" i="5"/>
  <c r="ABY32" i="5"/>
  <c r="ABX32" i="5"/>
  <c r="ABW32" i="5"/>
  <c r="ABV32" i="5"/>
  <c r="ABU32" i="5"/>
  <c r="ABT32" i="5"/>
  <c r="ABS32" i="5"/>
  <c r="ABR32" i="5"/>
  <c r="ABR32" i="5" a="1"/>
  <c r="ABQ32" i="5" a="1"/>
  <c r="ABQ32" i="5" s="1"/>
  <c r="ABP32" i="5"/>
  <c r="ABP32" i="5" a="1"/>
  <c r="ABO32" i="5"/>
  <c r="ABN32" i="5"/>
  <c r="ABM32" i="5"/>
  <c r="ABL32" i="5"/>
  <c r="ABJ32" i="5" s="1"/>
  <c r="ABK32" i="5"/>
  <c r="ABI32" i="5"/>
  <c r="ABH32" i="5"/>
  <c r="ABG32" i="5" s="1"/>
  <c r="ABD32" i="5"/>
  <c r="ABA32" i="5"/>
  <c r="AAX32" i="5"/>
  <c r="AAU32" i="5"/>
  <c r="AAR32" i="5"/>
  <c r="AAO32" i="5"/>
  <c r="AAJ32" i="5"/>
  <c r="AAF32" i="5"/>
  <c r="AAD32" i="5" a="1"/>
  <c r="AAD32" i="5" s="1"/>
  <c r="AAC32" i="5"/>
  <c r="AAC32" i="5" a="1"/>
  <c r="AAB32" i="5" a="1"/>
  <c r="AAB32" i="5" s="1"/>
  <c r="AAN32" i="5" s="1"/>
  <c r="AAA32" i="5"/>
  <c r="ZZ32" i="5"/>
  <c r="ZY32" i="5"/>
  <c r="AAM32" i="5" s="1"/>
  <c r="ZX32" i="5"/>
  <c r="ZW32" i="5"/>
  <c r="ZV32" i="5" s="1"/>
  <c r="AAL32" i="5" s="1"/>
  <c r="ZU32" i="5"/>
  <c r="ZT32" i="5"/>
  <c r="ZS32" i="5" s="1"/>
  <c r="AAK32" i="5" s="1"/>
  <c r="ZR32" i="5"/>
  <c r="ZP32" i="5"/>
  <c r="ZO32" i="5"/>
  <c r="ZM32" i="5" s="1"/>
  <c r="AAI32" i="5" s="1"/>
  <c r="ZL32" i="5"/>
  <c r="ZJ32" i="5"/>
  <c r="AAH32" i="5" s="1"/>
  <c r="ZI32" i="5"/>
  <c r="ZG32" i="5" s="1"/>
  <c r="AAG32" i="5" s="1"/>
  <c r="ZF32" i="5"/>
  <c r="ZD32" i="5"/>
  <c r="ZC32" i="5"/>
  <c r="ZA32" i="5" s="1"/>
  <c r="AAE32" i="5" s="1"/>
  <c r="YZ32" i="5"/>
  <c r="YY32" i="5"/>
  <c r="YX32" i="5"/>
  <c r="YW32" i="5"/>
  <c r="YV32" i="5"/>
  <c r="YU32" i="5"/>
  <c r="YT32" i="5"/>
  <c r="YS32" i="5"/>
  <c r="YR32" i="5"/>
  <c r="YQ32" i="5"/>
  <c r="YP32" i="5"/>
  <c r="YO32" i="5"/>
  <c r="YN32" i="5"/>
  <c r="YM32" i="5"/>
  <c r="YL32" i="5"/>
  <c r="YK32" i="5"/>
  <c r="YJ32" i="5"/>
  <c r="YI32" i="5"/>
  <c r="YH32" i="5"/>
  <c r="YG32" i="5"/>
  <c r="YF32" i="5"/>
  <c r="YE32" i="5"/>
  <c r="YD32" i="5"/>
  <c r="YC32" i="5"/>
  <c r="YB32" i="5"/>
  <c r="YA32" i="5"/>
  <c r="XZ32" i="5"/>
  <c r="XY32" i="5"/>
  <c r="XX32" i="5"/>
  <c r="XW32" i="5"/>
  <c r="XV32" i="5"/>
  <c r="XU32" i="5"/>
  <c r="XT32" i="5"/>
  <c r="XS32" i="5"/>
  <c r="XR32" i="5"/>
  <c r="XQ32" i="5"/>
  <c r="XP32" i="5"/>
  <c r="XO32" i="5"/>
  <c r="XN32" i="5"/>
  <c r="XM32" i="5"/>
  <c r="XL32" i="5"/>
  <c r="XK32" i="5"/>
  <c r="XJ32" i="5"/>
  <c r="XI32" i="5"/>
  <c r="XH32" i="5"/>
  <c r="XG32" i="5"/>
  <c r="XF32" i="5"/>
  <c r="XE32" i="5"/>
  <c r="XD32" i="5"/>
  <c r="XC32" i="5"/>
  <c r="XB32" i="5"/>
  <c r="XA32" i="5"/>
  <c r="WZ32" i="5"/>
  <c r="WY32" i="5"/>
  <c r="WX32" i="5"/>
  <c r="WW32" i="5"/>
  <c r="WV32" i="5"/>
  <c r="WU32" i="5"/>
  <c r="WT32" i="5"/>
  <c r="WS32" i="5"/>
  <c r="WR32" i="5"/>
  <c r="WQ32" i="5"/>
  <c r="WP32" i="5"/>
  <c r="WO32" i="5"/>
  <c r="WN32" i="5"/>
  <c r="WM32" i="5"/>
  <c r="WL32" i="5"/>
  <c r="WK32" i="5"/>
  <c r="WJ32" i="5"/>
  <c r="WI32" i="5"/>
  <c r="WH32" i="5"/>
  <c r="WG32" i="5"/>
  <c r="WF32" i="5"/>
  <c r="WE32" i="5"/>
  <c r="WD32" i="5"/>
  <c r="WC32" i="5"/>
  <c r="WB32" i="5"/>
  <c r="WA32" i="5"/>
  <c r="VZ32" i="5"/>
  <c r="VY32" i="5"/>
  <c r="VX32" i="5"/>
  <c r="VW32" i="5"/>
  <c r="VV32" i="5"/>
  <c r="VU32" i="5"/>
  <c r="VT32" i="5"/>
  <c r="VS32" i="5"/>
  <c r="VR32" i="5"/>
  <c r="VQ32" i="5"/>
  <c r="VP32" i="5"/>
  <c r="VO32" i="5"/>
  <c r="VN32" i="5"/>
  <c r="VM32" i="5"/>
  <c r="VL32" i="5"/>
  <c r="VK32" i="5"/>
  <c r="VJ32" i="5"/>
  <c r="VI32" i="5"/>
  <c r="VH32" i="5"/>
  <c r="VG32" i="5"/>
  <c r="VF32" i="5"/>
  <c r="VE32" i="5"/>
  <c r="VD32" i="5"/>
  <c r="VC32" i="5"/>
  <c r="VB32" i="5"/>
  <c r="VA32" i="5"/>
  <c r="UZ32" i="5"/>
  <c r="UY32" i="5"/>
  <c r="UX32" i="5"/>
  <c r="UW32" i="5"/>
  <c r="UV32" i="5"/>
  <c r="UU32" i="5"/>
  <c r="UT32" i="5"/>
  <c r="US32" i="5"/>
  <c r="UR32" i="5"/>
  <c r="UQ32" i="5"/>
  <c r="UP32" i="5"/>
  <c r="UO32" i="5"/>
  <c r="UN32" i="5"/>
  <c r="UM32" i="5"/>
  <c r="UL32" i="5"/>
  <c r="UK32" i="5"/>
  <c r="UI32" i="5"/>
  <c r="TZ32" i="5"/>
  <c r="TY32" i="5"/>
  <c r="TX32" i="5"/>
  <c r="UJ32" i="5" s="1"/>
  <c r="TW32" i="5"/>
  <c r="TV32" i="5"/>
  <c r="TU32" i="5"/>
  <c r="TT32" i="5"/>
  <c r="TS32" i="5"/>
  <c r="TR32" i="5"/>
  <c r="UH32" i="5" s="1"/>
  <c r="TQ32" i="5"/>
  <c r="TP32" i="5"/>
  <c r="TO32" i="5"/>
  <c r="UG32" i="5" s="1"/>
  <c r="TN32" i="5"/>
  <c r="TM32" i="5"/>
  <c r="TL32" i="5"/>
  <c r="UF32" i="5" s="1"/>
  <c r="TK32" i="5"/>
  <c r="TJ32" i="5"/>
  <c r="TI32" i="5"/>
  <c r="UE32" i="5" s="1"/>
  <c r="TH32" i="5"/>
  <c r="TG32" i="5"/>
  <c r="TF32" i="5"/>
  <c r="UD32" i="5" s="1"/>
  <c r="TE32" i="5"/>
  <c r="TD32" i="5"/>
  <c r="TC32" i="5"/>
  <c r="UC32" i="5" s="1"/>
  <c r="TB32" i="5"/>
  <c r="TA32" i="5"/>
  <c r="SZ32" i="5"/>
  <c r="UB32" i="5" s="1"/>
  <c r="SY32" i="5"/>
  <c r="SX32" i="5"/>
  <c r="SW32" i="5"/>
  <c r="UA32" i="5" s="1"/>
  <c r="SV32" i="5"/>
  <c r="SU32" i="5"/>
  <c r="ST32" i="5"/>
  <c r="SS32" i="5"/>
  <c r="SR32" i="5"/>
  <c r="SQ32" i="5"/>
  <c r="SP32" i="5"/>
  <c r="SO32" i="5"/>
  <c r="SN32" i="5"/>
  <c r="SM32" i="5"/>
  <c r="SL32" i="5"/>
  <c r="SK32" i="5"/>
  <c r="SJ32" i="5"/>
  <c r="SI32" i="5"/>
  <c r="SH32" i="5"/>
  <c r="SG32" i="5"/>
  <c r="SF32" i="5"/>
  <c r="SE32" i="5"/>
  <c r="SD32" i="5"/>
  <c r="SC32" i="5"/>
  <c r="SB32" i="5"/>
  <c r="SA32" i="5"/>
  <c r="RZ32" i="5"/>
  <c r="RY32" i="5"/>
  <c r="RX32" i="5"/>
  <c r="RW32" i="5"/>
  <c r="RV32" i="5"/>
  <c r="RU32" i="5"/>
  <c r="RT32" i="5"/>
  <c r="RS32" i="5"/>
  <c r="RR32" i="5"/>
  <c r="RQ32" i="5"/>
  <c r="RP32" i="5"/>
  <c r="RO32" i="5"/>
  <c r="RN32" i="5"/>
  <c r="RM32" i="5"/>
  <c r="RL32" i="5"/>
  <c r="RK32" i="5"/>
  <c r="RJ32" i="5"/>
  <c r="RI32" i="5"/>
  <c r="RH32" i="5"/>
  <c r="RG32" i="5"/>
  <c r="RF32" i="5"/>
  <c r="RE32" i="5"/>
  <c r="RD32" i="5"/>
  <c r="RC32" i="5" a="1"/>
  <c r="RC32" i="5" s="1"/>
  <c r="RB32" i="5"/>
  <c r="RB32" i="5" a="1"/>
  <c r="RA32" i="5" a="1"/>
  <c r="RA32" i="5" s="1"/>
  <c r="QZ32" i="5"/>
  <c r="QZ32" i="5" a="1"/>
  <c r="QY32" i="5"/>
  <c r="QX32" i="5"/>
  <c r="QW32" i="5"/>
  <c r="QW32" i="5" a="1"/>
  <c r="QV32" i="5"/>
  <c r="QU32" i="5"/>
  <c r="QT32" i="5"/>
  <c r="QT32" i="5" a="1"/>
  <c r="QS32" i="5"/>
  <c r="QR32" i="5"/>
  <c r="QQ32" i="5"/>
  <c r="QQ32" i="5" a="1"/>
  <c r="QO32" i="5"/>
  <c r="QN32" i="5"/>
  <c r="QL32" i="5" s="1"/>
  <c r="QN32" i="5" a="1"/>
  <c r="QK32" i="5" a="1"/>
  <c r="QK32" i="5" s="1"/>
  <c r="QI32" i="5" s="1"/>
  <c r="QH32" i="5" a="1"/>
  <c r="QH32" i="5" s="1"/>
  <c r="QF32" i="5" s="1"/>
  <c r="QE32" i="5"/>
  <c r="QE32" i="5" a="1"/>
  <c r="QC32" i="5"/>
  <c r="QB32" i="5"/>
  <c r="PZ32" i="5" s="1"/>
  <c r="QB32" i="5" a="1"/>
  <c r="PY32" i="5"/>
  <c r="PX32" i="5"/>
  <c r="PW32" i="5"/>
  <c r="PV32" i="5"/>
  <c r="PO32" i="5"/>
  <c r="PN32" i="5"/>
  <c r="PM32" i="5"/>
  <c r="PL32" i="5"/>
  <c r="PG32" i="5"/>
  <c r="PF32" i="5"/>
  <c r="PE32" i="5"/>
  <c r="PD32" i="5"/>
  <c r="PB32" i="5"/>
  <c r="PA32" i="5"/>
  <c r="OZ32" i="5"/>
  <c r="OY32" i="5"/>
  <c r="OX32" i="5"/>
  <c r="OW32" i="5"/>
  <c r="OV32" i="5"/>
  <c r="OU32" i="5"/>
  <c r="OT32" i="5"/>
  <c r="OP32" i="5"/>
  <c r="OO32" i="5"/>
  <c r="ON32" i="5"/>
  <c r="OM32" i="5"/>
  <c r="OL32" i="5"/>
  <c r="OK32" i="5"/>
  <c r="OJ32" i="5"/>
  <c r="OI32" i="5"/>
  <c r="OH32" i="5"/>
  <c r="OD32" i="5"/>
  <c r="OC32" i="5"/>
  <c r="OB32" i="5"/>
  <c r="OA32" i="5"/>
  <c r="NZ32" i="5"/>
  <c r="NY32" i="5"/>
  <c r="NX32" i="5"/>
  <c r="NW32" i="5"/>
  <c r="NV32" i="5"/>
  <c r="NU32" i="5"/>
  <c r="NT32" i="5"/>
  <c r="NS32" i="5"/>
  <c r="NR32" i="5"/>
  <c r="NQ32" i="5"/>
  <c r="NP32" i="5"/>
  <c r="NO32" i="5"/>
  <c r="NN32" i="5"/>
  <c r="NL32" i="5"/>
  <c r="NK32" i="5"/>
  <c r="NJ32" i="5"/>
  <c r="NG32" i="5"/>
  <c r="NF32" i="5"/>
  <c r="NE32" i="5"/>
  <c r="NB32" i="5"/>
  <c r="NA32" i="5"/>
  <c r="MZ32" i="5"/>
  <c r="MX32" i="5"/>
  <c r="MW32" i="5"/>
  <c r="MV32" i="5"/>
  <c r="MU32" i="5"/>
  <c r="MS32" i="5"/>
  <c r="MR32" i="5"/>
  <c r="MQ32" i="5"/>
  <c r="MP32" i="5"/>
  <c r="MN32" i="5"/>
  <c r="MM32" i="5"/>
  <c r="ML32" i="5"/>
  <c r="MK32" i="5"/>
  <c r="MI32" i="5"/>
  <c r="MH32" i="5"/>
  <c r="MG32" i="5"/>
  <c r="MF32" i="5"/>
  <c r="MD32" i="5"/>
  <c r="MC32" i="5"/>
  <c r="MB32" i="5"/>
  <c r="MA32" i="5"/>
  <c r="LY32" i="5"/>
  <c r="LX32" i="5"/>
  <c r="LW32" i="5"/>
  <c r="LV32" i="5"/>
  <c r="LT32" i="5"/>
  <c r="LS32" i="5"/>
  <c r="LR32" i="5"/>
  <c r="LQ32" i="5"/>
  <c r="LO32" i="5"/>
  <c r="LN32" i="5"/>
  <c r="LM32" i="5"/>
  <c r="LL32" i="5"/>
  <c r="LJ32" i="5"/>
  <c r="LI32" i="5"/>
  <c r="LH32" i="5"/>
  <c r="LG32" i="5"/>
  <c r="LE32" i="5"/>
  <c r="LD32" i="5"/>
  <c r="LC32" i="5"/>
  <c r="LB32" i="5"/>
  <c r="LA32" i="5"/>
  <c r="KZ32" i="5"/>
  <c r="KY32" i="5"/>
  <c r="KV32" i="5"/>
  <c r="KU32" i="5"/>
  <c r="KT32" i="5"/>
  <c r="KS32" i="5"/>
  <c r="KR32" i="5"/>
  <c r="KQ32" i="5"/>
  <c r="KP32" i="5"/>
  <c r="KM32" i="5"/>
  <c r="KL32" i="5"/>
  <c r="KK32" i="5"/>
  <c r="KJ32" i="5"/>
  <c r="KI32" i="5"/>
  <c r="KH32" i="5"/>
  <c r="KG32" i="5"/>
  <c r="KD32" i="5"/>
  <c r="KC32" i="5"/>
  <c r="KB32" i="5"/>
  <c r="KA32" i="5"/>
  <c r="JZ32" i="5"/>
  <c r="JY32" i="5"/>
  <c r="JX32" i="5"/>
  <c r="JU32" i="5"/>
  <c r="JT32" i="5"/>
  <c r="JS32" i="5"/>
  <c r="JR32" i="5"/>
  <c r="JQ32" i="5"/>
  <c r="JP32" i="5"/>
  <c r="JO32" i="5"/>
  <c r="JL32" i="5"/>
  <c r="JK32" i="5"/>
  <c r="JJ32" i="5"/>
  <c r="JI32" i="5"/>
  <c r="JH32" i="5"/>
  <c r="JG32" i="5"/>
  <c r="JF32" i="5"/>
  <c r="JC32" i="5"/>
  <c r="JB32" i="5"/>
  <c r="JA32" i="5"/>
  <c r="IZ32" i="5"/>
  <c r="IT32" i="5"/>
  <c r="IS32" i="5"/>
  <c r="IR32" i="5"/>
  <c r="IQ32" i="5"/>
  <c r="IM32" i="5"/>
  <c r="IL32" i="5"/>
  <c r="IK32" i="5"/>
  <c r="IJ32" i="5"/>
  <c r="HY32" i="5"/>
  <c r="HX32" i="5"/>
  <c r="HW32" i="5"/>
  <c r="HV32" i="5"/>
  <c r="HU32" i="5"/>
  <c r="HT32" i="5"/>
  <c r="HS32" i="5"/>
  <c r="HS32" i="5" a="1"/>
  <c r="HR32" i="5"/>
  <c r="HR32" i="5" a="1"/>
  <c r="HQ32" i="5"/>
  <c r="IC32" i="5" s="1"/>
  <c r="HQ32" i="5" a="1"/>
  <c r="HP32" i="5"/>
  <c r="HO32" i="5"/>
  <c r="HN32" i="5"/>
  <c r="IB32" i="5" s="1"/>
  <c r="HM32" i="5"/>
  <c r="HL32" i="5"/>
  <c r="HK32" i="5" s="1"/>
  <c r="IA32" i="5" s="1"/>
  <c r="HJ32" i="5"/>
  <c r="HI32" i="5"/>
  <c r="HH32" i="5" s="1"/>
  <c r="HZ32" i="5" s="1"/>
  <c r="GN32" i="5"/>
  <c r="GK32" i="5"/>
  <c r="GJ32" i="5"/>
  <c r="GI32" i="5"/>
  <c r="GH32" i="5"/>
  <c r="GG32" i="5"/>
  <c r="GF32" i="5"/>
  <c r="GE32" i="5"/>
  <c r="GE32" i="5" a="1"/>
  <c r="GD32" i="5" a="1"/>
  <c r="GD32" i="5" s="1"/>
  <c r="GC32" i="5"/>
  <c r="GO32" i="5" s="1"/>
  <c r="GC32" i="5" a="1"/>
  <c r="GB32" i="5"/>
  <c r="GA32" i="5"/>
  <c r="FZ32" i="5"/>
  <c r="FY32" i="5"/>
  <c r="FX32" i="5"/>
  <c r="FW32" i="5"/>
  <c r="GM32" i="5" s="1"/>
  <c r="FV32" i="5"/>
  <c r="FU32" i="5"/>
  <c r="FT32" i="5" s="1"/>
  <c r="GL32" i="5" s="1"/>
  <c r="FA32" i="5"/>
  <c r="EZ32" i="5"/>
  <c r="EY32" i="5"/>
  <c r="EX32" i="5"/>
  <c r="EW32" i="5"/>
  <c r="EV32" i="5"/>
  <c r="EU32" i="5"/>
  <c r="ET32" i="5"/>
  <c r="ER32" i="5"/>
  <c r="EQ32" i="5"/>
  <c r="EP32" i="5"/>
  <c r="EO32" i="5"/>
  <c r="EN32" i="5"/>
  <c r="EM32" i="5"/>
  <c r="EL32" i="5"/>
  <c r="EK32" i="5"/>
  <c r="EI32" i="5"/>
  <c r="EH32" i="5"/>
  <c r="EG32" i="5"/>
  <c r="EF32" i="5"/>
  <c r="EE32" i="5"/>
  <c r="ED32" i="5"/>
  <c r="EC32" i="5"/>
  <c r="EB32" i="5"/>
  <c r="DZ32" i="5"/>
  <c r="DY32" i="5"/>
  <c r="DX32" i="5"/>
  <c r="DW32" i="5"/>
  <c r="DV32" i="5"/>
  <c r="DU32" i="5"/>
  <c r="DT32" i="5"/>
  <c r="DS32" i="5"/>
  <c r="DQ32" i="5"/>
  <c r="DP32" i="5"/>
  <c r="DM32" i="5"/>
  <c r="DL32" i="5"/>
  <c r="DK32" i="5"/>
  <c r="DI32" i="5"/>
  <c r="DH32" i="5"/>
  <c r="DG32" i="5"/>
  <c r="DG32" i="5" a="1"/>
  <c r="DF32" i="5"/>
  <c r="DF32" i="5" a="1"/>
  <c r="DE32" i="5"/>
  <c r="DE32" i="5" a="1"/>
  <c r="DD32" i="5"/>
  <c r="DC32" i="5"/>
  <c r="DB32" i="5"/>
  <c r="DA32" i="5"/>
  <c r="CZ32" i="5"/>
  <c r="CY32" i="5" s="1"/>
  <c r="DO32" i="5" s="1"/>
  <c r="CX32" i="5"/>
  <c r="CW32" i="5"/>
  <c r="CV32" i="5"/>
  <c r="DN32" i="5" s="1"/>
  <c r="CS32" i="5"/>
  <c r="CP32" i="5"/>
  <c r="CM32" i="5"/>
  <c r="CJ32" i="5"/>
  <c r="DJ32" i="5" s="1"/>
  <c r="CG32" i="5"/>
  <c r="CD32" i="5"/>
  <c r="CB32" i="5"/>
  <c r="BX32" i="5"/>
  <c r="BW32" i="5"/>
  <c r="BV32" i="5"/>
  <c r="BT32" i="5"/>
  <c r="BS32" i="5"/>
  <c r="BS32" i="5" a="1"/>
  <c r="BR32" i="5" a="1"/>
  <c r="BR32" i="5" s="1"/>
  <c r="BQ32" i="5"/>
  <c r="CC32" i="5" s="1"/>
  <c r="BQ32" i="5" a="1"/>
  <c r="BP32" i="5"/>
  <c r="BO32" i="5"/>
  <c r="BN32" i="5"/>
  <c r="BM32" i="5"/>
  <c r="BL32" i="5"/>
  <c r="BK32" i="5"/>
  <c r="CA32" i="5" s="1"/>
  <c r="BJ32" i="5"/>
  <c r="BI32" i="5"/>
  <c r="BH32" i="5" s="1"/>
  <c r="BZ32" i="5" s="1"/>
  <c r="BE32" i="5"/>
  <c r="BY32" i="5" s="1"/>
  <c r="BB32" i="5"/>
  <c r="AY32" i="5"/>
  <c r="AV32" i="5"/>
  <c r="AS32" i="5"/>
  <c r="BU32" i="5" s="1"/>
  <c r="AP32" i="5"/>
  <c r="AK32" i="5"/>
  <c r="AI32" i="5"/>
  <c r="AH32" i="5"/>
  <c r="AG32" i="5"/>
  <c r="AE32" i="5"/>
  <c r="AE32" i="5" a="1"/>
  <c r="AD32" i="5"/>
  <c r="AD32" i="5" a="1"/>
  <c r="AC32" i="5"/>
  <c r="AO32" i="5" s="1"/>
  <c r="AC32" i="5" a="1"/>
  <c r="AB32" i="5"/>
  <c r="AA32" i="5"/>
  <c r="Z32" i="5"/>
  <c r="AN32" i="5" s="1"/>
  <c r="Y32" i="5"/>
  <c r="X32" i="5"/>
  <c r="W32" i="5" s="1"/>
  <c r="AM32" i="5" s="1"/>
  <c r="V32" i="5"/>
  <c r="U32" i="5"/>
  <c r="T32" i="5" s="1"/>
  <c r="AL32" i="5" s="1"/>
  <c r="Q32" i="5"/>
  <c r="N32" i="5"/>
  <c r="AJ32" i="5" s="1"/>
  <c r="K32" i="5"/>
  <c r="H32" i="5"/>
  <c r="E32" i="5"/>
  <c r="B32" i="5"/>
  <c r="AF32" i="5" s="1"/>
  <c r="BUW31" i="5"/>
  <c r="BUV31" i="5"/>
  <c r="BUU31" i="5"/>
  <c r="BUT31" i="5"/>
  <c r="BUS31" i="5"/>
  <c r="BUR31" i="5"/>
  <c r="BUQ31" i="5"/>
  <c r="BUP31" i="5"/>
  <c r="BUO31" i="5"/>
  <c r="BUN31" i="5"/>
  <c r="BUM31" i="5"/>
  <c r="BUL31" i="5"/>
  <c r="BBM31" i="5" s="1"/>
  <c r="BUK31" i="5"/>
  <c r="BUJ31" i="5"/>
  <c r="BUI31" i="5"/>
  <c r="BUH31" i="5"/>
  <c r="BBI31" i="5" s="1"/>
  <c r="BUG31" i="5"/>
  <c r="BUF31" i="5"/>
  <c r="BUE31" i="5"/>
  <c r="BUD31" i="5"/>
  <c r="BUC31" i="5"/>
  <c r="BUB31" i="5"/>
  <c r="BUA31" i="5"/>
  <c r="BTZ31" i="5"/>
  <c r="BTY31" i="5"/>
  <c r="BTX31" i="5"/>
  <c r="BTW31" i="5"/>
  <c r="BTV31" i="5"/>
  <c r="BTU31" i="5"/>
  <c r="BTT31" i="5"/>
  <c r="BTS31" i="5"/>
  <c r="BTR31" i="5"/>
  <c r="BTQ31" i="5"/>
  <c r="BTP31" i="5"/>
  <c r="BTO31" i="5"/>
  <c r="BTN31" i="5"/>
  <c r="BTM31" i="5"/>
  <c r="BTL31" i="5"/>
  <c r="BTK31" i="5"/>
  <c r="BTJ31" i="5"/>
  <c r="BTI31" i="5"/>
  <c r="BTH31" i="5"/>
  <c r="BTG31" i="5"/>
  <c r="BTF31" i="5"/>
  <c r="BTE31" i="5"/>
  <c r="BTD31" i="5"/>
  <c r="BTC31" i="5"/>
  <c r="BTB31" i="5"/>
  <c r="BTA31" i="5"/>
  <c r="BSZ31" i="5"/>
  <c r="BSY31" i="5"/>
  <c r="BSX31" i="5"/>
  <c r="BSW31" i="5"/>
  <c r="BSV31" i="5"/>
  <c r="BSU31" i="5"/>
  <c r="BST31" i="5"/>
  <c r="BSS31" i="5"/>
  <c r="BSR31" i="5"/>
  <c r="BSK31" i="5"/>
  <c r="BSJ31" i="5" a="1"/>
  <c r="BSJ31" i="5" s="1"/>
  <c r="BSI31" i="5"/>
  <c r="BSI31" i="5" a="1"/>
  <c r="BSH31" i="5" a="1"/>
  <c r="BSH31" i="5" s="1"/>
  <c r="BSG31" i="5"/>
  <c r="BSG31" i="5" a="1"/>
  <c r="BSF31" i="5" a="1"/>
  <c r="BSF31" i="5" s="1"/>
  <c r="BSE31" i="5"/>
  <c r="BSE31" i="5" a="1"/>
  <c r="BSD31" i="5" a="1"/>
  <c r="BSD31" i="5" s="1"/>
  <c r="BSC31" i="5"/>
  <c r="BSC31" i="5" a="1"/>
  <c r="BSB31" i="5" a="1"/>
  <c r="BSB31" i="5" s="1"/>
  <c r="BSA31" i="5"/>
  <c r="BRZ31" i="5" a="1"/>
  <c r="BRZ31" i="5" s="1"/>
  <c r="BRY31" i="5" a="1"/>
  <c r="BRY31" i="5" s="1"/>
  <c r="BRX31" i="5" a="1"/>
  <c r="BRX31" i="5" s="1"/>
  <c r="BRW31" i="5"/>
  <c r="BRW31" i="5" a="1"/>
  <c r="BRV31" i="5" a="1"/>
  <c r="BRV31" i="5" s="1"/>
  <c r="BRU31" i="5"/>
  <c r="BRU31" i="5" a="1"/>
  <c r="BRT31" i="5" a="1"/>
  <c r="BRT31" i="5" s="1"/>
  <c r="BRS31" i="5" a="1"/>
  <c r="BRS31" i="5" s="1"/>
  <c r="BRR31" i="5" a="1"/>
  <c r="BRR31" i="5" s="1"/>
  <c r="BRQ31" i="5"/>
  <c r="BRQ31" i="5" a="1"/>
  <c r="BRP31" i="5" a="1"/>
  <c r="BRP31" i="5" s="1"/>
  <c r="BRO31" i="5" a="1"/>
  <c r="BRO31" i="5" s="1"/>
  <c r="BRN31" i="5" a="1"/>
  <c r="BRN31" i="5" s="1"/>
  <c r="BRM31" i="5"/>
  <c r="BRM31" i="5" a="1"/>
  <c r="BRL31" i="5" a="1"/>
  <c r="BRL31" i="5" s="1"/>
  <c r="BRK31" i="5" a="1"/>
  <c r="BRK31" i="5" s="1"/>
  <c r="BRJ31" i="5" a="1"/>
  <c r="BRJ31" i="5" s="1"/>
  <c r="BRI31" i="5"/>
  <c r="BRI31" i="5" a="1"/>
  <c r="BRH31" i="5" a="1"/>
  <c r="BRH31" i="5" s="1"/>
  <c r="BRG31" i="5" a="1"/>
  <c r="BRG31" i="5" s="1"/>
  <c r="BRF31" i="5" a="1"/>
  <c r="BRF31" i="5" s="1"/>
  <c r="BRE31" i="5"/>
  <c r="BRE31" i="5" a="1"/>
  <c r="BRD31" i="5" a="1"/>
  <c r="BRD31" i="5" s="1"/>
  <c r="BRC31" i="5" a="1"/>
  <c r="BRC31" i="5" s="1"/>
  <c r="BRB31" i="5" a="1"/>
  <c r="BRB31" i="5" s="1"/>
  <c r="BRA31" i="5"/>
  <c r="BRA31" i="5" a="1"/>
  <c r="BQZ31" i="5" a="1"/>
  <c r="BQZ31" i="5" s="1"/>
  <c r="BQY31" i="5" a="1"/>
  <c r="BQY31" i="5" s="1"/>
  <c r="BQX31" i="5" a="1"/>
  <c r="BQX31" i="5" s="1"/>
  <c r="BQW31" i="5"/>
  <c r="BQW31" i="5" a="1"/>
  <c r="BQV31" i="5" a="1"/>
  <c r="BQV31" i="5" s="1"/>
  <c r="BQU31" i="5" a="1"/>
  <c r="BQU31" i="5" s="1"/>
  <c r="BQT31" i="5" a="1"/>
  <c r="BQT31" i="5" s="1"/>
  <c r="BQS31" i="5"/>
  <c r="BQS31" i="5" a="1"/>
  <c r="BQR31" i="5" a="1"/>
  <c r="BQR31" i="5" s="1"/>
  <c r="BQQ31" i="5" a="1"/>
  <c r="BQQ31" i="5" s="1"/>
  <c r="BQP31" i="5" a="1"/>
  <c r="BQP31" i="5" s="1"/>
  <c r="BQO31" i="5"/>
  <c r="BQO31" i="5" a="1"/>
  <c r="BQN31" i="5" a="1"/>
  <c r="BQN31" i="5" s="1"/>
  <c r="BQM31" i="5" a="1"/>
  <c r="BQM31" i="5" s="1"/>
  <c r="BQL31" i="5" a="1"/>
  <c r="BQL31" i="5" s="1"/>
  <c r="BQK31" i="5"/>
  <c r="BQK31" i="5" a="1"/>
  <c r="BQJ31" i="5" a="1"/>
  <c r="BQJ31" i="5" s="1"/>
  <c r="BQI31" i="5" a="1"/>
  <c r="BQI31" i="5" s="1"/>
  <c r="BQH31" i="5" a="1"/>
  <c r="BQH31" i="5" s="1"/>
  <c r="BQG31" i="5" a="1"/>
  <c r="BQG31" i="5" s="1"/>
  <c r="BQF31" i="5" a="1"/>
  <c r="BQF31" i="5" s="1"/>
  <c r="BQE31" i="5" a="1"/>
  <c r="BQE31" i="5" s="1"/>
  <c r="BQD31" i="5" a="1"/>
  <c r="BQD31" i="5" s="1"/>
  <c r="BQC31" i="5" a="1"/>
  <c r="BQC31" i="5" s="1"/>
  <c r="BQB31" i="5" a="1"/>
  <c r="BQB31" i="5" s="1"/>
  <c r="BQA31" i="5" a="1"/>
  <c r="BQA31" i="5" s="1"/>
  <c r="BPZ31" i="5" a="1"/>
  <c r="BPZ31" i="5" s="1"/>
  <c r="BPY31" i="5" a="1"/>
  <c r="BPY31" i="5" s="1"/>
  <c r="BPX31" i="5" a="1"/>
  <c r="BPX31" i="5" s="1"/>
  <c r="BPW31" i="5" a="1"/>
  <c r="BPW31" i="5" s="1"/>
  <c r="BPV31" i="5" a="1"/>
  <c r="BPV31" i="5" s="1"/>
  <c r="BPU31" i="5" a="1"/>
  <c r="BPU31" i="5" s="1"/>
  <c r="BPT31" i="5"/>
  <c r="BPS31" i="5"/>
  <c r="BPR31" i="5"/>
  <c r="BPQ31" i="5"/>
  <c r="BPP31" i="5"/>
  <c r="BPO31" i="5"/>
  <c r="BPN31" i="5"/>
  <c r="BPM31" i="5"/>
  <c r="BPL31" i="5"/>
  <c r="BPK31" i="5"/>
  <c r="BPJ31" i="5"/>
  <c r="BPI31" i="5"/>
  <c r="BPH31" i="5"/>
  <c r="BPG31" i="5"/>
  <c r="BPF31" i="5"/>
  <c r="BPE31" i="5"/>
  <c r="BPD31" i="5"/>
  <c r="BPC31" i="5"/>
  <c r="BPB31" i="5"/>
  <c r="BPA31" i="5"/>
  <c r="BOZ31" i="5"/>
  <c r="BOY31" i="5"/>
  <c r="BOX31" i="5"/>
  <c r="BOW31" i="5"/>
  <c r="BOV31" i="5"/>
  <c r="BOU31" i="5"/>
  <c r="BOT31" i="5"/>
  <c r="BOI31" i="5"/>
  <c r="BOI31" i="5" a="1"/>
  <c r="BOH31" i="5"/>
  <c r="BOH31" i="5" a="1"/>
  <c r="BOG31" i="5"/>
  <c r="BOS31" i="5" s="1"/>
  <c r="BOG31" i="5" a="1"/>
  <c r="BOF31" i="5"/>
  <c r="BOE31" i="5"/>
  <c r="BOD31" i="5"/>
  <c r="BOR31" i="5" s="1"/>
  <c r="BOC31" i="5"/>
  <c r="BOB31" i="5"/>
  <c r="BOA31" i="5" s="1"/>
  <c r="BOQ31" i="5" s="1"/>
  <c r="BNY31" i="5"/>
  <c r="BNX31" i="5" s="1"/>
  <c r="BOP31" i="5" s="1"/>
  <c r="BNV31" i="5"/>
  <c r="BNU31" i="5" s="1"/>
  <c r="BOO31" i="5" s="1"/>
  <c r="BNS31" i="5"/>
  <c r="BNR31" i="5" s="1"/>
  <c r="BON31" i="5" s="1"/>
  <c r="BNP31" i="5"/>
  <c r="BNO31" i="5" s="1"/>
  <c r="BOM31" i="5" s="1"/>
  <c r="BNM31" i="5"/>
  <c r="BNL31" i="5" s="1"/>
  <c r="BOL31" i="5" s="1"/>
  <c r="BNJ31" i="5"/>
  <c r="BNI31" i="5" s="1"/>
  <c r="BOK31" i="5" s="1"/>
  <c r="BNG31" i="5"/>
  <c r="BNF31" i="5" s="1"/>
  <c r="BOJ31" i="5" s="1"/>
  <c r="BNE31" i="5"/>
  <c r="BND31" i="5"/>
  <c r="BNC31" i="5"/>
  <c r="BNB31" i="5"/>
  <c r="BNA31" i="5"/>
  <c r="BMZ31" i="5"/>
  <c r="BMY31" i="5"/>
  <c r="BMX31" i="5"/>
  <c r="BMW31" i="5"/>
  <c r="BMU31" i="5"/>
  <c r="BMJ31" i="5"/>
  <c r="BMI31" i="5"/>
  <c r="BMH31" i="5"/>
  <c r="BMG31" i="5"/>
  <c r="BMF31" i="5"/>
  <c r="BME31" i="5"/>
  <c r="BMD31" i="5"/>
  <c r="BMC31" i="5"/>
  <c r="BMB31" i="5"/>
  <c r="BMA31" i="5"/>
  <c r="BLZ31" i="5"/>
  <c r="BLY31" i="5"/>
  <c r="BLX31" i="5"/>
  <c r="BLW31" i="5"/>
  <c r="BLR31" i="5"/>
  <c r="BLN31" i="5"/>
  <c r="BLJ31" i="5"/>
  <c r="BLH31" i="5"/>
  <c r="BLH31" i="5" a="1"/>
  <c r="BLG31" i="5"/>
  <c r="BLG31" i="5" a="1"/>
  <c r="BLF31" i="5"/>
  <c r="BLF31" i="5" a="1"/>
  <c r="BLE31" i="5"/>
  <c r="BLD31" i="5"/>
  <c r="BLC31" i="5"/>
  <c r="BLQ31" i="5" s="1"/>
  <c r="BLB31" i="5"/>
  <c r="BLA31" i="5"/>
  <c r="BKZ31" i="5" s="1"/>
  <c r="BLP31" i="5" s="1"/>
  <c r="BKY31" i="5"/>
  <c r="BKX31" i="5"/>
  <c r="BKW31" i="5"/>
  <c r="BLO31" i="5" s="1"/>
  <c r="BKU31" i="5"/>
  <c r="BKT31" i="5"/>
  <c r="BKR31" i="5"/>
  <c r="BKQ31" i="5"/>
  <c r="BLM31" i="5" s="1"/>
  <c r="BKO31" i="5"/>
  <c r="BKN31" i="5"/>
  <c r="BLL31" i="5" s="1"/>
  <c r="BKL31" i="5"/>
  <c r="BKK31" i="5"/>
  <c r="BLK31" i="5" s="1"/>
  <c r="BKI31" i="5"/>
  <c r="BKH31" i="5"/>
  <c r="BKF31" i="5"/>
  <c r="BKE31" i="5"/>
  <c r="BLI31" i="5" s="1"/>
  <c r="BKD31" i="5"/>
  <c r="BKC31" i="5"/>
  <c r="BKB31" i="5"/>
  <c r="BKA31" i="5"/>
  <c r="BJZ31" i="5"/>
  <c r="BJY31" i="5"/>
  <c r="BJX31" i="5"/>
  <c r="BJW31" i="5"/>
  <c r="BJU31" i="5"/>
  <c r="BJS31" i="5" s="1"/>
  <c r="BJT31" i="5"/>
  <c r="BJR31" i="5"/>
  <c r="BJP31" i="5"/>
  <c r="BJO31" i="5"/>
  <c r="BJM31" i="5"/>
  <c r="BJL31" i="5"/>
  <c r="BJJ31" i="5"/>
  <c r="BJI31" i="5"/>
  <c r="BJG31" i="5" s="1"/>
  <c r="BJF31" i="5"/>
  <c r="BJE31" i="5"/>
  <c r="BJD31" i="5"/>
  <c r="BJC31" i="5"/>
  <c r="BJB31" i="5"/>
  <c r="BJA31" i="5"/>
  <c r="BIZ31" i="5"/>
  <c r="BIY31" i="5"/>
  <c r="BIX31" i="5"/>
  <c r="BIW31" i="5"/>
  <c r="BIV31" i="5"/>
  <c r="BIU31" i="5"/>
  <c r="BIT31" i="5"/>
  <c r="BIS31" i="5"/>
  <c r="BIR31" i="5"/>
  <c r="BIQ31" i="5"/>
  <c r="BIP31" i="5"/>
  <c r="BIO31" i="5"/>
  <c r="BIN31" i="5"/>
  <c r="BIM31" i="5"/>
  <c r="BIL31" i="5"/>
  <c r="BIK31" i="5"/>
  <c r="BIJ31" i="5"/>
  <c r="BII31" i="5"/>
  <c r="BIH31" i="5"/>
  <c r="BIG31" i="5"/>
  <c r="BIF31" i="5"/>
  <c r="BIE31" i="5"/>
  <c r="BID31" i="5"/>
  <c r="BIC31" i="5"/>
  <c r="BIB31" i="5"/>
  <c r="BIA31" i="5"/>
  <c r="BHZ31" i="5"/>
  <c r="BHY31" i="5"/>
  <c r="BHX31" i="5"/>
  <c r="BHW31" i="5"/>
  <c r="BHV31" i="5"/>
  <c r="BHU31" i="5"/>
  <c r="BHT31" i="5"/>
  <c r="BHS31" i="5"/>
  <c r="BHR31" i="5"/>
  <c r="BHQ31" i="5"/>
  <c r="BHP31" i="5"/>
  <c r="BHO31" i="5"/>
  <c r="BHN31" i="5"/>
  <c r="BHM31" i="5"/>
  <c r="BHL31" i="5"/>
  <c r="BHK31" i="5"/>
  <c r="BHJ31" i="5"/>
  <c r="BHI31" i="5"/>
  <c r="BHH31" i="5"/>
  <c r="BHG31" i="5"/>
  <c r="BHF31" i="5"/>
  <c r="BHE31" i="5"/>
  <c r="BHD31" i="5"/>
  <c r="BHC31" i="5"/>
  <c r="BHB31" i="5"/>
  <c r="BHA31" i="5"/>
  <c r="BGZ31" i="5"/>
  <c r="BGY31" i="5"/>
  <c r="BGX31" i="5"/>
  <c r="BGW31" i="5"/>
  <c r="BGV31" i="5"/>
  <c r="BGU31" i="5"/>
  <c r="BGU31" i="5" a="1"/>
  <c r="BGT31" i="5"/>
  <c r="BGT31" i="5" a="1"/>
  <c r="BGS31" i="5"/>
  <c r="BGS31" i="5" a="1"/>
  <c r="BGR31" i="5"/>
  <c r="BGR31" i="5" a="1"/>
  <c r="BGQ31" i="5"/>
  <c r="BGQ31" i="5" a="1"/>
  <c r="BGP31" i="5"/>
  <c r="BGP31" i="5" a="1"/>
  <c r="BGO31" i="5"/>
  <c r="BGO31" i="5" a="1"/>
  <c r="BGN31" i="5"/>
  <c r="BGN31" i="5" a="1"/>
  <c r="BGM31" i="5"/>
  <c r="BGM31" i="5" a="1"/>
  <c r="BGL31" i="5"/>
  <c r="BGL31" i="5" a="1"/>
  <c r="BGK31" i="5"/>
  <c r="BGK31" i="5" a="1"/>
  <c r="BGJ31" i="5"/>
  <c r="BGJ31" i="5" a="1"/>
  <c r="BGI31" i="5"/>
  <c r="BGH31" i="5"/>
  <c r="BGG31" i="5"/>
  <c r="BGF31" i="5"/>
  <c r="BGE31" i="5"/>
  <c r="BGD31" i="5"/>
  <c r="BGC31" i="5"/>
  <c r="BGB31" i="5"/>
  <c r="BGA31" i="5"/>
  <c r="BFZ31" i="5"/>
  <c r="BFY31" i="5"/>
  <c r="BFX31" i="5"/>
  <c r="BFW31" i="5"/>
  <c r="BFV31" i="5"/>
  <c r="BFU31" i="5"/>
  <c r="BFT31" i="5"/>
  <c r="BFS31" i="5"/>
  <c r="BFR31" i="5"/>
  <c r="BFN31" i="5"/>
  <c r="BFM31" i="5"/>
  <c r="BFL31" i="5"/>
  <c r="BFK31" i="5"/>
  <c r="BFJ31" i="5"/>
  <c r="BFI31" i="5"/>
  <c r="BFH31" i="5"/>
  <c r="BFG31" i="5"/>
  <c r="BFF31" i="5"/>
  <c r="BFE31" i="5"/>
  <c r="BFD31" i="5"/>
  <c r="BFC31" i="5"/>
  <c r="BFB31" i="5"/>
  <c r="BFA31" i="5"/>
  <c r="BEZ31" i="5"/>
  <c r="BEY31" i="5"/>
  <c r="BEX31" i="5"/>
  <c r="BEW31" i="5"/>
  <c r="BEV31" i="5"/>
  <c r="BEU31" i="5"/>
  <c r="BET31" i="5"/>
  <c r="BEP31" i="5"/>
  <c r="BEO31" i="5"/>
  <c r="BEN31" i="5"/>
  <c r="BEM31" i="5"/>
  <c r="BEL31" i="5"/>
  <c r="BEK31" i="5"/>
  <c r="BEJ31" i="5"/>
  <c r="BEI31" i="5"/>
  <c r="BEH31" i="5"/>
  <c r="BEG31" i="5"/>
  <c r="BEF31" i="5"/>
  <c r="BEE31" i="5"/>
  <c r="BED31" i="5"/>
  <c r="BEC31" i="5"/>
  <c r="BEB31" i="5"/>
  <c r="BEA31" i="5"/>
  <c r="BDZ31" i="5"/>
  <c r="BDY31" i="5"/>
  <c r="BDX31" i="5"/>
  <c r="BDW31" i="5"/>
  <c r="BDV31" i="5"/>
  <c r="BDR31" i="5"/>
  <c r="BDQ31" i="5"/>
  <c r="BDP31" i="5"/>
  <c r="BDO31" i="5"/>
  <c r="BDN31" i="5"/>
  <c r="BDM31" i="5"/>
  <c r="BDL31" i="5"/>
  <c r="BDK31" i="5"/>
  <c r="BDJ31" i="5"/>
  <c r="BDI31" i="5"/>
  <c r="BDH31" i="5"/>
  <c r="BDG31" i="5"/>
  <c r="BDF31" i="5"/>
  <c r="BDE31" i="5"/>
  <c r="BDD31" i="5"/>
  <c r="BDC31" i="5"/>
  <c r="BDB31" i="5"/>
  <c r="BDA31" i="5"/>
  <c r="BCZ31" i="5"/>
  <c r="BCY31" i="5"/>
  <c r="BCX31" i="5"/>
  <c r="BCT31" i="5"/>
  <c r="BCS31" i="5"/>
  <c r="BCR31" i="5"/>
  <c r="BCQ31" i="5"/>
  <c r="BCP31" i="5"/>
  <c r="BCO31" i="5"/>
  <c r="BCN31" i="5"/>
  <c r="BCM31" i="5"/>
  <c r="BCL31" i="5"/>
  <c r="BCK31" i="5"/>
  <c r="BCJ31" i="5"/>
  <c r="BCI31" i="5"/>
  <c r="BCH31" i="5"/>
  <c r="BCG31" i="5"/>
  <c r="BCF31" i="5"/>
  <c r="BCE31" i="5"/>
  <c r="BCD31" i="5"/>
  <c r="BCC31" i="5"/>
  <c r="BCB31" i="5"/>
  <c r="BCA31" i="5"/>
  <c r="BBZ31" i="5"/>
  <c r="BBV31" i="5"/>
  <c r="BBU31" i="5"/>
  <c r="BBT31" i="5"/>
  <c r="BBS31" i="5"/>
  <c r="BBR31" i="5"/>
  <c r="BBQ31" i="5"/>
  <c r="BBP31" i="5"/>
  <c r="BBO31" i="5"/>
  <c r="BBN31" i="5"/>
  <c r="BBL31" i="5"/>
  <c r="BBK31" i="5"/>
  <c r="BBJ31" i="5"/>
  <c r="BBH31" i="5"/>
  <c r="BBG31" i="5"/>
  <c r="BBF31" i="5"/>
  <c r="BBE31" i="5"/>
  <c r="BAX31" i="5"/>
  <c r="BAT31" i="5"/>
  <c r="BAR31" i="5"/>
  <c r="BAP31" i="5"/>
  <c r="BAP31" i="5" a="1"/>
  <c r="BAO31" i="5"/>
  <c r="BAO31" i="5" a="1"/>
  <c r="BAN31" i="5"/>
  <c r="BAN31" i="5" a="1"/>
  <c r="BAM31" i="5"/>
  <c r="BAL31" i="5"/>
  <c r="BAK31" i="5"/>
  <c r="BAW31" i="5" s="1"/>
  <c r="BAJ31" i="5"/>
  <c r="BAI31" i="5"/>
  <c r="BAH31" i="5" s="1"/>
  <c r="BAV31" i="5" s="1"/>
  <c r="BAG31" i="5"/>
  <c r="BAF31" i="5"/>
  <c r="BAB31" i="5"/>
  <c r="AZY31" i="5"/>
  <c r="BAS31" i="5" s="1"/>
  <c r="AZV31" i="5"/>
  <c r="AZS31" i="5"/>
  <c r="BAQ31" i="5" s="1"/>
  <c r="AZQ31" i="5"/>
  <c r="AZM31" i="5"/>
  <c r="AZK31" i="5"/>
  <c r="AZJ31" i="5" a="1"/>
  <c r="AZJ31" i="5" s="1"/>
  <c r="AZI31" i="5" a="1"/>
  <c r="AZI31" i="5" s="1"/>
  <c r="AZH31" i="5" a="1"/>
  <c r="AZH31" i="5" s="1"/>
  <c r="AZR31" i="5" s="1"/>
  <c r="AZG31" i="5"/>
  <c r="AZF31" i="5"/>
  <c r="AZE31" i="5"/>
  <c r="AZD31" i="5"/>
  <c r="AZB31" i="5" s="1"/>
  <c r="AZP31" i="5" s="1"/>
  <c r="AZC31" i="5"/>
  <c r="AZA31" i="5"/>
  <c r="AYZ31" i="5"/>
  <c r="AYY31" i="5" s="1"/>
  <c r="AZO31" i="5" s="1"/>
  <c r="AYV31" i="5"/>
  <c r="AZN31" i="5" s="1"/>
  <c r="AYS31" i="5"/>
  <c r="AYP31" i="5"/>
  <c r="AZL31" i="5" s="1"/>
  <c r="AYM31" i="5"/>
  <c r="AYL31" i="5"/>
  <c r="AYF31" i="5"/>
  <c r="AYD31" i="5"/>
  <c r="AYC31" i="5"/>
  <c r="AYB31" i="5"/>
  <c r="AYB31" i="5" a="1"/>
  <c r="AYA31" i="5"/>
  <c r="AYA31" i="5" a="1"/>
  <c r="AXZ31" i="5"/>
  <c r="AXZ31" i="5" a="1"/>
  <c r="AXY31" i="5"/>
  <c r="AXX31" i="5"/>
  <c r="AXW31" i="5"/>
  <c r="AYK31" i="5" s="1"/>
  <c r="AXV31" i="5"/>
  <c r="AXU31" i="5"/>
  <c r="AXT31" i="5" s="1"/>
  <c r="AYJ31" i="5" s="1"/>
  <c r="AXS31" i="5"/>
  <c r="AXR31" i="5"/>
  <c r="AXQ31" i="5"/>
  <c r="AYI31" i="5" s="1"/>
  <c r="AXO31" i="5"/>
  <c r="AXN31" i="5"/>
  <c r="AYH31" i="5" s="1"/>
  <c r="AXL31" i="5"/>
  <c r="AXK31" i="5"/>
  <c r="AYG31" i="5" s="1"/>
  <c r="AXI31" i="5"/>
  <c r="AXH31" i="5"/>
  <c r="AXF31" i="5"/>
  <c r="AXE31" i="5"/>
  <c r="AYE31" i="5" s="1"/>
  <c r="AXB31" i="5"/>
  <c r="AWX31" i="5"/>
  <c r="AWW31" i="5"/>
  <c r="AWV31" i="5"/>
  <c r="AWU31" i="5"/>
  <c r="AWN31" i="5"/>
  <c r="AWM31" i="5"/>
  <c r="AWL31" i="5"/>
  <c r="AWK31" i="5"/>
  <c r="AWD31" i="5"/>
  <c r="AWC31" i="5"/>
  <c r="AWB31" i="5"/>
  <c r="AWA31" i="5"/>
  <c r="AVT31" i="5"/>
  <c r="AVS31" i="5"/>
  <c r="AVR31" i="5"/>
  <c r="AVQ31" i="5"/>
  <c r="AVJ31" i="5"/>
  <c r="AVF31" i="5"/>
  <c r="AVD31" i="5"/>
  <c r="AUZ31" i="5"/>
  <c r="AUZ31" i="5" a="1"/>
  <c r="AUY31" i="5"/>
  <c r="AUY31" i="5" a="1"/>
  <c r="AUX31" i="5"/>
  <c r="AUX31" i="5" a="1"/>
  <c r="AUW31" i="5"/>
  <c r="AUV31" i="5"/>
  <c r="AUU31" i="5"/>
  <c r="AVI31" i="5" s="1"/>
  <c r="AUT31" i="5"/>
  <c r="AUS31" i="5"/>
  <c r="AUR31" i="5" s="1"/>
  <c r="AVH31" i="5" s="1"/>
  <c r="AUQ31" i="5"/>
  <c r="AUP31" i="5"/>
  <c r="AUO31" i="5"/>
  <c r="AVG31" i="5" s="1"/>
  <c r="AUM31" i="5"/>
  <c r="AUL31" i="5"/>
  <c r="AUJ31" i="5"/>
  <c r="AUI31" i="5"/>
  <c r="AVE31" i="5" s="1"/>
  <c r="AUG31" i="5"/>
  <c r="AUF31" i="5"/>
  <c r="AUD31" i="5"/>
  <c r="AUC31" i="5"/>
  <c r="AVC31" i="5" s="1"/>
  <c r="AUA31" i="5"/>
  <c r="ATZ31" i="5"/>
  <c r="AVB31" i="5" s="1"/>
  <c r="ATX31" i="5"/>
  <c r="ATW31" i="5"/>
  <c r="AVA31" i="5" s="1"/>
  <c r="ATV31" i="5"/>
  <c r="ATU31" i="5"/>
  <c r="ATT31" i="5"/>
  <c r="ATS31" i="5"/>
  <c r="ATK31" i="5"/>
  <c r="ATI31" i="5"/>
  <c r="ATH31" i="5"/>
  <c r="ATG31" i="5"/>
  <c r="ATF31" i="5"/>
  <c r="ATE31" i="5"/>
  <c r="ATD31" i="5"/>
  <c r="ATC31" i="5"/>
  <c r="ATB31" i="5" a="1"/>
  <c r="ATB31" i="5" s="1"/>
  <c r="ATA31" i="5" a="1"/>
  <c r="ATA31" i="5" s="1"/>
  <c r="ASZ31" i="5" a="1"/>
  <c r="ASZ31" i="5" s="1"/>
  <c r="ATL31" i="5" s="1"/>
  <c r="ASY31" i="5"/>
  <c r="ASX31" i="5"/>
  <c r="ASW31" i="5"/>
  <c r="ASV31" i="5"/>
  <c r="ASU31" i="5"/>
  <c r="AST31" i="5"/>
  <c r="ATJ31" i="5" s="1"/>
  <c r="ASS31" i="5"/>
  <c r="ASR31" i="5"/>
  <c r="ASQ31" i="5" s="1"/>
  <c r="ARV31" i="5"/>
  <c r="ART31" i="5"/>
  <c r="ARR31" i="5"/>
  <c r="ARP31" i="5"/>
  <c r="ARP31" i="5" a="1"/>
  <c r="ARO31" i="5"/>
  <c r="ARO31" i="5" a="1"/>
  <c r="ARN31" i="5"/>
  <c r="ARX31" i="5" s="1"/>
  <c r="ARN31" i="5" a="1"/>
  <c r="ARM31" i="5"/>
  <c r="ARL31" i="5"/>
  <c r="ARK31" i="5"/>
  <c r="ARW31" i="5" s="1"/>
  <c r="ARJ31" i="5"/>
  <c r="ARI31" i="5"/>
  <c r="ARH31" i="5" s="1"/>
  <c r="ARG31" i="5"/>
  <c r="ARF31" i="5"/>
  <c r="ARE31" i="5"/>
  <c r="ARU31" i="5" s="1"/>
  <c r="ARB31" i="5"/>
  <c r="AQY31" i="5"/>
  <c r="ARS31" i="5" s="1"/>
  <c r="AQV31" i="5"/>
  <c r="AQS31" i="5"/>
  <c r="ARQ31" i="5" s="1"/>
  <c r="AQQ31" i="5"/>
  <c r="AQO31" i="5"/>
  <c r="AQK31" i="5"/>
  <c r="AQR31" i="5" s="1"/>
  <c r="AQH31" i="5"/>
  <c r="AQE31" i="5"/>
  <c r="AQP31" i="5" s="1"/>
  <c r="AQB31" i="5"/>
  <c r="APY31" i="5"/>
  <c r="AQN31" i="5" s="1"/>
  <c r="APW31" i="5"/>
  <c r="APU31" i="5"/>
  <c r="APS31" i="5"/>
  <c r="APQ31" i="5"/>
  <c r="APP31" i="5" a="1"/>
  <c r="APP31" i="5" s="1"/>
  <c r="APO31" i="5" a="1"/>
  <c r="APO31" i="5" s="1"/>
  <c r="APN31" i="5" a="1"/>
  <c r="APN31" i="5" s="1"/>
  <c r="APX31" i="5" s="1"/>
  <c r="APM31" i="5"/>
  <c r="APL31" i="5"/>
  <c r="APK31" i="5"/>
  <c r="APJ31" i="5"/>
  <c r="API31" i="5"/>
  <c r="APH31" i="5"/>
  <c r="APV31" i="5" s="1"/>
  <c r="APG31" i="5"/>
  <c r="APF31" i="5"/>
  <c r="APE31" i="5" s="1"/>
  <c r="APB31" i="5"/>
  <c r="APT31" i="5" s="1"/>
  <c r="AOY31" i="5"/>
  <c r="AOV31" i="5"/>
  <c r="APR31" i="5" s="1"/>
  <c r="AOS31" i="5"/>
  <c r="AOR31" i="5"/>
  <c r="AOP31" i="5"/>
  <c r="AON31" i="5"/>
  <c r="AOK31" i="5"/>
  <c r="AOH31" i="5"/>
  <c r="AOQ31" i="5" s="1"/>
  <c r="AOE31" i="5"/>
  <c r="AOB31" i="5"/>
  <c r="AOO31" i="5" s="1"/>
  <c r="ANY31" i="5"/>
  <c r="ANX31" i="5"/>
  <c r="ANW31" i="5"/>
  <c r="ANV31" i="5"/>
  <c r="ANU31" i="5"/>
  <c r="ANT31" i="5"/>
  <c r="ANS31" i="5"/>
  <c r="ANR31" i="5"/>
  <c r="ANQ31" i="5"/>
  <c r="ANP31" i="5"/>
  <c r="ANO31" i="5"/>
  <c r="ANN31" i="5"/>
  <c r="ANM31" i="5"/>
  <c r="ANL31" i="5"/>
  <c r="ANK31" i="5"/>
  <c r="ANJ31" i="5"/>
  <c r="ANI31" i="5"/>
  <c r="ANH31" i="5"/>
  <c r="ANG31" i="5"/>
  <c r="ANF31" i="5"/>
  <c r="ANE31" i="5"/>
  <c r="AND31" i="5"/>
  <c r="ANC31" i="5"/>
  <c r="ANB31" i="5"/>
  <c r="ANA31" i="5"/>
  <c r="AMZ31" i="5"/>
  <c r="AMY31" i="5"/>
  <c r="AMX31" i="5"/>
  <c r="AMW31" i="5"/>
  <c r="AMT31" i="5"/>
  <c r="AMR31" i="5"/>
  <c r="AMQ31" i="5"/>
  <c r="AMP31" i="5"/>
  <c r="AMO31" i="5"/>
  <c r="AMN31" i="5"/>
  <c r="AMM31" i="5"/>
  <c r="AML31" i="5"/>
  <c r="AML31" i="5" a="1"/>
  <c r="AMK31" i="5"/>
  <c r="AMK31" i="5" a="1"/>
  <c r="AMJ31" i="5"/>
  <c r="AMV31" i="5" s="1"/>
  <c r="AMJ31" i="5" a="1"/>
  <c r="AMI31" i="5"/>
  <c r="AMH31" i="5"/>
  <c r="AMG31" i="5"/>
  <c r="AMU31" i="5" s="1"/>
  <c r="AMF31" i="5"/>
  <c r="AME31" i="5"/>
  <c r="AMD31" i="5" s="1"/>
  <c r="AMC31" i="5"/>
  <c r="AMB31" i="5"/>
  <c r="AMA31" i="5"/>
  <c r="AMS31" i="5" s="1"/>
  <c r="ALG31" i="5"/>
  <c r="ALD31" i="5"/>
  <c r="ALC31" i="5"/>
  <c r="ALB31" i="5"/>
  <c r="ALA31" i="5"/>
  <c r="AKZ31" i="5"/>
  <c r="AKY31" i="5"/>
  <c r="AKX31" i="5" a="1"/>
  <c r="AKX31" i="5" s="1"/>
  <c r="AKW31" i="5" a="1"/>
  <c r="AKW31" i="5" s="1"/>
  <c r="AKV31" i="5" a="1"/>
  <c r="AKV31" i="5" s="1"/>
  <c r="ALH31" i="5" s="1"/>
  <c r="AKU31" i="5"/>
  <c r="AKT31" i="5"/>
  <c r="AKS31" i="5"/>
  <c r="AKR31" i="5"/>
  <c r="AKP31" i="5" s="1"/>
  <c r="ALF31" i="5" s="1"/>
  <c r="AKQ31" i="5"/>
  <c r="AKO31" i="5"/>
  <c r="AKN31" i="5"/>
  <c r="AKM31" i="5" s="1"/>
  <c r="ALE31" i="5" s="1"/>
  <c r="AJR31" i="5"/>
  <c r="AJP31" i="5"/>
  <c r="AJO31" i="5"/>
  <c r="AJN31" i="5"/>
  <c r="AJM31" i="5"/>
  <c r="AJL31" i="5"/>
  <c r="AJK31" i="5"/>
  <c r="AJJ31" i="5"/>
  <c r="AJJ31" i="5" a="1"/>
  <c r="AJI31" i="5"/>
  <c r="AJI31" i="5" a="1"/>
  <c r="AJH31" i="5"/>
  <c r="AJT31" i="5" s="1"/>
  <c r="AJH31" i="5" a="1"/>
  <c r="AJG31" i="5"/>
  <c r="AJF31" i="5"/>
  <c r="AJE31" i="5"/>
  <c r="AJS31" i="5" s="1"/>
  <c r="AJD31" i="5"/>
  <c r="AJC31" i="5"/>
  <c r="AJB31" i="5" s="1"/>
  <c r="AJA31" i="5"/>
  <c r="AIY31" i="5" s="1"/>
  <c r="AJQ31" i="5" s="1"/>
  <c r="AIZ31" i="5"/>
  <c r="AIE31" i="5"/>
  <c r="AIB31" i="5"/>
  <c r="AIA31" i="5"/>
  <c r="AHZ31" i="5"/>
  <c r="AHY31" i="5"/>
  <c r="AHX31" i="5"/>
  <c r="AHW31" i="5"/>
  <c r="AHV31" i="5" a="1"/>
  <c r="AHV31" i="5" s="1"/>
  <c r="AHU31" i="5" a="1"/>
  <c r="AHU31" i="5" s="1"/>
  <c r="AHT31" i="5" a="1"/>
  <c r="AHT31" i="5" s="1"/>
  <c r="AIF31" i="5" s="1"/>
  <c r="AHS31" i="5"/>
  <c r="AHR31" i="5"/>
  <c r="AHQ31" i="5"/>
  <c r="AHP31" i="5"/>
  <c r="AHN31" i="5" s="1"/>
  <c r="AID31" i="5" s="1"/>
  <c r="AHO31" i="5"/>
  <c r="AHM31" i="5"/>
  <c r="AHL31" i="5"/>
  <c r="AHK31" i="5" s="1"/>
  <c r="AIC31" i="5" s="1"/>
  <c r="AGR31" i="5"/>
  <c r="AGQ31" i="5"/>
  <c r="AGP31" i="5"/>
  <c r="AGO31" i="5"/>
  <c r="AGN31" i="5"/>
  <c r="AGM31" i="5"/>
  <c r="AGL31" i="5"/>
  <c r="AGK31" i="5"/>
  <c r="AGJ31" i="5"/>
  <c r="AGI31" i="5"/>
  <c r="AGH31" i="5"/>
  <c r="AGG31" i="5"/>
  <c r="AGF31" i="5"/>
  <c r="AGE31" i="5"/>
  <c r="AGD31" i="5"/>
  <c r="AGC31" i="5"/>
  <c r="AGB31" i="5"/>
  <c r="AGA31" i="5"/>
  <c r="AFZ31" i="5"/>
  <c r="AFY31" i="5"/>
  <c r="AFX31" i="5"/>
  <c r="AFW31" i="5"/>
  <c r="AFV31" i="5"/>
  <c r="AFU31" i="5"/>
  <c r="AFT31" i="5"/>
  <c r="AFS31" i="5"/>
  <c r="AFR31" i="5"/>
  <c r="AFQ31" i="5"/>
  <c r="AFP31" i="5"/>
  <c r="AFO31" i="5"/>
  <c r="AFN31" i="5"/>
  <c r="AFM31" i="5"/>
  <c r="AFL31" i="5"/>
  <c r="AFK31" i="5"/>
  <c r="AFJ31" i="5"/>
  <c r="AFI31" i="5"/>
  <c r="AFH31" i="5"/>
  <c r="AFG31" i="5"/>
  <c r="AFF31" i="5"/>
  <c r="AFE31" i="5"/>
  <c r="AFD31" i="5"/>
  <c r="AFC31" i="5"/>
  <c r="AFB31" i="5"/>
  <c r="AFA31" i="5"/>
  <c r="AEZ31" i="5"/>
  <c r="AEY31" i="5"/>
  <c r="AEX31" i="5"/>
  <c r="AEW31" i="5"/>
  <c r="AEV31" i="5"/>
  <c r="AEU31" i="5"/>
  <c r="AET31" i="5"/>
  <c r="AES31" i="5"/>
  <c r="AER31" i="5"/>
  <c r="AEQ31" i="5"/>
  <c r="AEP31" i="5"/>
  <c r="AEO31" i="5"/>
  <c r="AEN31" i="5"/>
  <c r="AEM31" i="5"/>
  <c r="AEL31" i="5"/>
  <c r="AEK31" i="5"/>
  <c r="AEJ31" i="5"/>
  <c r="ADZ31" i="5"/>
  <c r="ADZ31" i="5" a="1"/>
  <c r="ADY31" i="5"/>
  <c r="ADY31" i="5" a="1"/>
  <c r="ADX31" i="5"/>
  <c r="ADX31" i="5" a="1"/>
  <c r="ADW31" i="5"/>
  <c r="ADV31" i="5"/>
  <c r="ADU31" i="5"/>
  <c r="AEI31" i="5" s="1"/>
  <c r="ADT31" i="5" a="1"/>
  <c r="ADT31" i="5" s="1"/>
  <c r="ADS31" i="5"/>
  <c r="ADR31" i="5" s="1"/>
  <c r="AEH31" i="5" s="1"/>
  <c r="ADQ31" i="5" a="1"/>
  <c r="ADQ31" i="5" s="1"/>
  <c r="ADP31" i="5"/>
  <c r="ADO31" i="5"/>
  <c r="AEG31" i="5" s="1"/>
  <c r="ADN31" i="5" a="1"/>
  <c r="ADN31" i="5" s="1"/>
  <c r="ADL31" i="5" s="1"/>
  <c r="AEF31" i="5" s="1"/>
  <c r="ADK31" i="5"/>
  <c r="ADI31" i="5" s="1"/>
  <c r="AEE31" i="5" s="1"/>
  <c r="ADK31" i="5" a="1"/>
  <c r="ADH31" i="5" a="1"/>
  <c r="ADH31" i="5" s="1"/>
  <c r="ADF31" i="5" s="1"/>
  <c r="AED31" i="5" s="1"/>
  <c r="ADE31" i="5"/>
  <c r="ADC31" i="5" s="1"/>
  <c r="AEC31" i="5" s="1"/>
  <c r="ADE31" i="5" a="1"/>
  <c r="ADB31" i="5" a="1"/>
  <c r="ADB31" i="5" s="1"/>
  <c r="ACZ31" i="5"/>
  <c r="AEB31" i="5" s="1"/>
  <c r="ACY31" i="5"/>
  <c r="ACY31" i="5" a="1"/>
  <c r="ACW31" i="5"/>
  <c r="AEA31" i="5" s="1"/>
  <c r="ACV31" i="5"/>
  <c r="ACU31" i="5"/>
  <c r="ACT31" i="5"/>
  <c r="ACS31" i="5"/>
  <c r="ACR31" i="5"/>
  <c r="ACQ31" i="5"/>
  <c r="ACP31" i="5"/>
  <c r="ACO31" i="5"/>
  <c r="ACN31" i="5"/>
  <c r="ACM31" i="5"/>
  <c r="ACL31" i="5"/>
  <c r="ACK31" i="5"/>
  <c r="ACJ31" i="5"/>
  <c r="ACI31" i="5"/>
  <c r="ACF31" i="5"/>
  <c r="ACE31" i="5"/>
  <c r="ACB31" i="5"/>
  <c r="ACA31" i="5"/>
  <c r="ABZ31" i="5"/>
  <c r="ABY31" i="5"/>
  <c r="ABX31" i="5"/>
  <c r="ABW31" i="5"/>
  <c r="ABV31" i="5"/>
  <c r="ABU31" i="5"/>
  <c r="ABT31" i="5"/>
  <c r="ABS31" i="5"/>
  <c r="ABR31" i="5" a="1"/>
  <c r="ABR31" i="5" s="1"/>
  <c r="ABQ31" i="5" a="1"/>
  <c r="ABQ31" i="5" s="1"/>
  <c r="ABP31" i="5" a="1"/>
  <c r="ABP31" i="5" s="1"/>
  <c r="ABO31" i="5"/>
  <c r="ABN31" i="5"/>
  <c r="ABM31" i="5"/>
  <c r="ABL31" i="5"/>
  <c r="ABK31" i="5"/>
  <c r="ABJ31" i="5"/>
  <c r="ABI31" i="5"/>
  <c r="ABH31" i="5"/>
  <c r="ABG31" i="5" s="1"/>
  <c r="ABD31" i="5"/>
  <c r="ABA31" i="5"/>
  <c r="AAX31" i="5"/>
  <c r="AAU31" i="5"/>
  <c r="AAR31" i="5"/>
  <c r="AAO31" i="5"/>
  <c r="AAE31" i="5"/>
  <c r="AAD31" i="5"/>
  <c r="AAD31" i="5" a="1"/>
  <c r="AAC31" i="5" a="1"/>
  <c r="AAC31" i="5" s="1"/>
  <c r="AAB31" i="5"/>
  <c r="AAN31" i="5" s="1"/>
  <c r="AAB31" i="5" a="1"/>
  <c r="AAA31" i="5"/>
  <c r="ZZ31" i="5"/>
  <c r="ZY31" i="5"/>
  <c r="AAM31" i="5" s="1"/>
  <c r="ZX31" i="5"/>
  <c r="ZW31" i="5"/>
  <c r="ZV31" i="5"/>
  <c r="AAL31" i="5" s="1"/>
  <c r="ZU31" i="5"/>
  <c r="ZT31" i="5"/>
  <c r="ZS31" i="5"/>
  <c r="AAK31" i="5" s="1"/>
  <c r="ZR31" i="5"/>
  <c r="ZP31" i="5" s="1"/>
  <c r="AAJ31" i="5" s="1"/>
  <c r="ZO31" i="5"/>
  <c r="ZM31" i="5"/>
  <c r="AAI31" i="5" s="1"/>
  <c r="ZL31" i="5"/>
  <c r="ZJ31" i="5" s="1"/>
  <c r="AAH31" i="5" s="1"/>
  <c r="ZI31" i="5"/>
  <c r="ZG31" i="5"/>
  <c r="AAG31" i="5" s="1"/>
  <c r="ZF31" i="5"/>
  <c r="ZD31" i="5" s="1"/>
  <c r="AAF31" i="5" s="1"/>
  <c r="ZC31" i="5"/>
  <c r="ZA31" i="5"/>
  <c r="YZ31" i="5"/>
  <c r="YY31" i="5"/>
  <c r="YX31" i="5"/>
  <c r="YW31" i="5"/>
  <c r="YV31" i="5"/>
  <c r="YU31" i="5"/>
  <c r="YT31" i="5"/>
  <c r="YS31" i="5"/>
  <c r="YR31" i="5"/>
  <c r="YQ31" i="5"/>
  <c r="YP31" i="5"/>
  <c r="YO31" i="5"/>
  <c r="YN31" i="5"/>
  <c r="YM31" i="5"/>
  <c r="YL31" i="5"/>
  <c r="YK31" i="5"/>
  <c r="YJ31" i="5"/>
  <c r="YI31" i="5"/>
  <c r="YH31" i="5"/>
  <c r="YG31" i="5"/>
  <c r="YF31" i="5"/>
  <c r="YE31" i="5"/>
  <c r="YD31" i="5"/>
  <c r="YC31" i="5"/>
  <c r="YB31" i="5"/>
  <c r="YA31" i="5"/>
  <c r="XZ31" i="5"/>
  <c r="XY31" i="5"/>
  <c r="XX31" i="5"/>
  <c r="XW31" i="5"/>
  <c r="XV31" i="5"/>
  <c r="XU31" i="5"/>
  <c r="XT31" i="5"/>
  <c r="XS31" i="5"/>
  <c r="XR31" i="5"/>
  <c r="XQ31" i="5"/>
  <c r="XP31" i="5"/>
  <c r="XO31" i="5"/>
  <c r="XN31" i="5"/>
  <c r="XM31" i="5"/>
  <c r="XL31" i="5"/>
  <c r="XK31" i="5"/>
  <c r="XJ31" i="5"/>
  <c r="XI31" i="5"/>
  <c r="XH31" i="5"/>
  <c r="XG31" i="5"/>
  <c r="XF31" i="5"/>
  <c r="XE31" i="5"/>
  <c r="XD31" i="5"/>
  <c r="XC31" i="5"/>
  <c r="XB31" i="5"/>
  <c r="XA31" i="5"/>
  <c r="WZ31" i="5"/>
  <c r="WY31" i="5"/>
  <c r="WX31" i="5"/>
  <c r="WW31" i="5"/>
  <c r="WV31" i="5"/>
  <c r="WU31" i="5"/>
  <c r="WT31" i="5"/>
  <c r="WS31" i="5"/>
  <c r="WR31" i="5"/>
  <c r="WQ31" i="5"/>
  <c r="WP31" i="5"/>
  <c r="WO31" i="5"/>
  <c r="WN31" i="5"/>
  <c r="WM31" i="5"/>
  <c r="WL31" i="5"/>
  <c r="WK31" i="5"/>
  <c r="WJ31" i="5"/>
  <c r="WI31" i="5"/>
  <c r="WH31" i="5"/>
  <c r="WG31" i="5"/>
  <c r="WF31" i="5"/>
  <c r="WE31" i="5"/>
  <c r="WD31" i="5"/>
  <c r="WC31" i="5"/>
  <c r="WB31" i="5"/>
  <c r="WA31" i="5"/>
  <c r="VZ31" i="5"/>
  <c r="VY31" i="5"/>
  <c r="VX31" i="5"/>
  <c r="VW31" i="5"/>
  <c r="VV31" i="5"/>
  <c r="VU31" i="5"/>
  <c r="VT31" i="5"/>
  <c r="VS31" i="5"/>
  <c r="VR31" i="5"/>
  <c r="VQ31" i="5"/>
  <c r="VP31" i="5"/>
  <c r="VO31" i="5"/>
  <c r="VN31" i="5"/>
  <c r="VM31" i="5"/>
  <c r="VL31" i="5"/>
  <c r="VK31" i="5"/>
  <c r="VJ31" i="5"/>
  <c r="VI31" i="5"/>
  <c r="VH31" i="5"/>
  <c r="VG31" i="5"/>
  <c r="VF31" i="5"/>
  <c r="VE31" i="5"/>
  <c r="VD31" i="5"/>
  <c r="VC31" i="5"/>
  <c r="VB31" i="5"/>
  <c r="VA31" i="5"/>
  <c r="UZ31" i="5"/>
  <c r="UY31" i="5"/>
  <c r="UX31" i="5"/>
  <c r="UW31" i="5"/>
  <c r="UV31" i="5"/>
  <c r="UU31" i="5"/>
  <c r="UT31" i="5"/>
  <c r="US31" i="5"/>
  <c r="UR31" i="5"/>
  <c r="UQ31" i="5"/>
  <c r="UP31" i="5"/>
  <c r="UO31" i="5"/>
  <c r="UN31" i="5"/>
  <c r="UM31" i="5"/>
  <c r="UL31" i="5"/>
  <c r="UK31" i="5"/>
  <c r="UJ31" i="5"/>
  <c r="UE31" i="5"/>
  <c r="UA31" i="5"/>
  <c r="TZ31" i="5"/>
  <c r="TY31" i="5"/>
  <c r="TX31" i="5"/>
  <c r="TW31" i="5"/>
  <c r="TV31" i="5"/>
  <c r="TU31" i="5"/>
  <c r="UI31" i="5" s="1"/>
  <c r="TT31" i="5"/>
  <c r="TS31" i="5"/>
  <c r="TR31" i="5"/>
  <c r="UH31" i="5" s="1"/>
  <c r="TQ31" i="5"/>
  <c r="TP31" i="5"/>
  <c r="TO31" i="5"/>
  <c r="UG31" i="5" s="1"/>
  <c r="TN31" i="5"/>
  <c r="TM31" i="5"/>
  <c r="TL31" i="5"/>
  <c r="UF31" i="5" s="1"/>
  <c r="TK31" i="5"/>
  <c r="TJ31" i="5"/>
  <c r="TI31" i="5"/>
  <c r="TH31" i="5"/>
  <c r="TG31" i="5"/>
  <c r="TF31" i="5"/>
  <c r="UD31" i="5" s="1"/>
  <c r="TE31" i="5"/>
  <c r="TD31" i="5"/>
  <c r="TC31" i="5"/>
  <c r="UC31" i="5" s="1"/>
  <c r="TB31" i="5"/>
  <c r="TA31" i="5"/>
  <c r="SZ31" i="5"/>
  <c r="UB31" i="5" s="1"/>
  <c r="SY31" i="5"/>
  <c r="SX31" i="5"/>
  <c r="SW31" i="5"/>
  <c r="SV31" i="5"/>
  <c r="SU31" i="5"/>
  <c r="ST31" i="5"/>
  <c r="SS31" i="5"/>
  <c r="SR31" i="5"/>
  <c r="SQ31" i="5"/>
  <c r="SP31" i="5"/>
  <c r="SO31" i="5"/>
  <c r="SN31" i="5"/>
  <c r="SM31" i="5"/>
  <c r="SL31" i="5"/>
  <c r="SK31" i="5"/>
  <c r="SJ31" i="5"/>
  <c r="SI31" i="5"/>
  <c r="SH31" i="5"/>
  <c r="SG31" i="5"/>
  <c r="SF31" i="5"/>
  <c r="SE31" i="5"/>
  <c r="SD31" i="5"/>
  <c r="SC31" i="5"/>
  <c r="SB31" i="5"/>
  <c r="SA31" i="5"/>
  <c r="RZ31" i="5"/>
  <c r="RY31" i="5"/>
  <c r="RX31" i="5"/>
  <c r="RW31" i="5"/>
  <c r="RV31" i="5"/>
  <c r="RU31" i="5"/>
  <c r="RT31" i="5"/>
  <c r="RS31" i="5"/>
  <c r="RR31" i="5"/>
  <c r="RQ31" i="5"/>
  <c r="RP31" i="5"/>
  <c r="RO31" i="5"/>
  <c r="RN31" i="5"/>
  <c r="RM31" i="5"/>
  <c r="RL31" i="5"/>
  <c r="RK31" i="5"/>
  <c r="RJ31" i="5"/>
  <c r="RI31" i="5"/>
  <c r="RH31" i="5"/>
  <c r="RG31" i="5"/>
  <c r="RF31" i="5"/>
  <c r="RE31" i="5"/>
  <c r="RD31" i="5"/>
  <c r="RC31" i="5"/>
  <c r="RC31" i="5" a="1"/>
  <c r="RB31" i="5"/>
  <c r="RB31" i="5" a="1"/>
  <c r="RA31" i="5"/>
  <c r="RA31" i="5" a="1"/>
  <c r="QZ31" i="5"/>
  <c r="QZ31" i="5" a="1"/>
  <c r="QY31" i="5"/>
  <c r="QX31" i="5" s="1"/>
  <c r="QW31" i="5"/>
  <c r="QU31" i="5" s="1"/>
  <c r="QW31" i="5" a="1"/>
  <c r="QV31" i="5"/>
  <c r="QT31" i="5"/>
  <c r="QR31" i="5" s="1"/>
  <c r="QT31" i="5" a="1"/>
  <c r="QS31" i="5"/>
  <c r="QQ31" i="5"/>
  <c r="QO31" i="5" s="1"/>
  <c r="QQ31" i="5" a="1"/>
  <c r="QN31" i="5" a="1"/>
  <c r="QN31" i="5" s="1"/>
  <c r="QL31" i="5" s="1"/>
  <c r="QK31" i="5" a="1"/>
  <c r="QK31" i="5" s="1"/>
  <c r="QI31" i="5" s="1"/>
  <c r="QH31" i="5"/>
  <c r="QH31" i="5" a="1"/>
  <c r="QF31" i="5"/>
  <c r="QE31" i="5"/>
  <c r="QC31" i="5" s="1"/>
  <c r="QE31" i="5" a="1"/>
  <c r="QB31" i="5" a="1"/>
  <c r="QB31" i="5" s="1"/>
  <c r="PZ31" i="5" s="1"/>
  <c r="PY31" i="5"/>
  <c r="PX31" i="5"/>
  <c r="PW31" i="5"/>
  <c r="PV31" i="5"/>
  <c r="PO31" i="5"/>
  <c r="PN31" i="5"/>
  <c r="PM31" i="5"/>
  <c r="PL31" i="5"/>
  <c r="PG31" i="5"/>
  <c r="PF31" i="5"/>
  <c r="PE31" i="5"/>
  <c r="PD31" i="5"/>
  <c r="PB31" i="5"/>
  <c r="PA31" i="5"/>
  <c r="OZ31" i="5"/>
  <c r="OY31" i="5"/>
  <c r="OX31" i="5"/>
  <c r="OW31" i="5"/>
  <c r="OV31" i="5"/>
  <c r="OU31" i="5"/>
  <c r="OT31" i="5"/>
  <c r="OP31" i="5"/>
  <c r="OO31" i="5"/>
  <c r="ON31" i="5"/>
  <c r="OM31" i="5"/>
  <c r="OL31" i="5"/>
  <c r="OK31" i="5"/>
  <c r="OJ31" i="5"/>
  <c r="OI31" i="5"/>
  <c r="OH31" i="5"/>
  <c r="OD31" i="5"/>
  <c r="OC31" i="5"/>
  <c r="OB31" i="5"/>
  <c r="OA31" i="5"/>
  <c r="NZ31" i="5"/>
  <c r="NY31" i="5"/>
  <c r="NX31" i="5"/>
  <c r="NW31" i="5"/>
  <c r="NV31" i="5"/>
  <c r="NU31" i="5"/>
  <c r="NT31" i="5"/>
  <c r="NS31" i="5"/>
  <c r="NR31" i="5"/>
  <c r="NQ31" i="5"/>
  <c r="NP31" i="5"/>
  <c r="NO31" i="5"/>
  <c r="NN31" i="5"/>
  <c r="NL31" i="5"/>
  <c r="NK31" i="5"/>
  <c r="NJ31" i="5"/>
  <c r="NG31" i="5"/>
  <c r="NF31" i="5"/>
  <c r="NE31" i="5"/>
  <c r="NB31" i="5"/>
  <c r="NA31" i="5"/>
  <c r="MZ31" i="5"/>
  <c r="MX31" i="5"/>
  <c r="MW31" i="5"/>
  <c r="MV31" i="5"/>
  <c r="MU31" i="5"/>
  <c r="MS31" i="5"/>
  <c r="MR31" i="5"/>
  <c r="MQ31" i="5"/>
  <c r="MP31" i="5"/>
  <c r="MN31" i="5"/>
  <c r="MM31" i="5"/>
  <c r="ML31" i="5"/>
  <c r="MK31" i="5"/>
  <c r="MI31" i="5"/>
  <c r="MH31" i="5"/>
  <c r="MG31" i="5"/>
  <c r="MF31" i="5"/>
  <c r="MD31" i="5"/>
  <c r="MC31" i="5"/>
  <c r="MB31" i="5"/>
  <c r="MA31" i="5"/>
  <c r="LY31" i="5"/>
  <c r="LX31" i="5"/>
  <c r="LW31" i="5"/>
  <c r="LV31" i="5"/>
  <c r="LT31" i="5"/>
  <c r="LS31" i="5"/>
  <c r="LR31" i="5"/>
  <c r="LQ31" i="5"/>
  <c r="LO31" i="5"/>
  <c r="LN31" i="5"/>
  <c r="LM31" i="5"/>
  <c r="LL31" i="5"/>
  <c r="LJ31" i="5"/>
  <c r="LI31" i="5"/>
  <c r="LH31" i="5"/>
  <c r="LG31" i="5"/>
  <c r="LE31" i="5"/>
  <c r="LD31" i="5"/>
  <c r="LC31" i="5"/>
  <c r="LB31" i="5"/>
  <c r="LA31" i="5"/>
  <c r="KZ31" i="5"/>
  <c r="KY31" i="5"/>
  <c r="KV31" i="5"/>
  <c r="KU31" i="5"/>
  <c r="KT31" i="5"/>
  <c r="KS31" i="5"/>
  <c r="KR31" i="5"/>
  <c r="KQ31" i="5"/>
  <c r="KP31" i="5"/>
  <c r="KM31" i="5"/>
  <c r="KL31" i="5"/>
  <c r="KK31" i="5"/>
  <c r="KJ31" i="5"/>
  <c r="KI31" i="5"/>
  <c r="KH31" i="5"/>
  <c r="KG31" i="5"/>
  <c r="KD31" i="5"/>
  <c r="KC31" i="5"/>
  <c r="KB31" i="5"/>
  <c r="KA31" i="5"/>
  <c r="JZ31" i="5"/>
  <c r="JY31" i="5"/>
  <c r="JX31" i="5"/>
  <c r="JU31" i="5"/>
  <c r="JT31" i="5"/>
  <c r="JS31" i="5"/>
  <c r="JR31" i="5"/>
  <c r="JQ31" i="5"/>
  <c r="JP31" i="5"/>
  <c r="JO31" i="5"/>
  <c r="JL31" i="5"/>
  <c r="JK31" i="5"/>
  <c r="JJ31" i="5"/>
  <c r="JI31" i="5"/>
  <c r="JH31" i="5"/>
  <c r="JG31" i="5"/>
  <c r="JF31" i="5"/>
  <c r="JC31" i="5"/>
  <c r="JB31" i="5"/>
  <c r="JA31" i="5"/>
  <c r="IZ31" i="5"/>
  <c r="IT31" i="5"/>
  <c r="IS31" i="5"/>
  <c r="IR31" i="5"/>
  <c r="IQ31" i="5"/>
  <c r="IM31" i="5"/>
  <c r="IL31" i="5"/>
  <c r="IK31" i="5"/>
  <c r="IJ31" i="5"/>
  <c r="IB31" i="5"/>
  <c r="HY31" i="5"/>
  <c r="HX31" i="5"/>
  <c r="HW31" i="5"/>
  <c r="HV31" i="5"/>
  <c r="HU31" i="5"/>
  <c r="HT31" i="5"/>
  <c r="HS31" i="5" a="1"/>
  <c r="HS31" i="5" s="1"/>
  <c r="HR31" i="5"/>
  <c r="HR31" i="5" a="1"/>
  <c r="HQ31" i="5" a="1"/>
  <c r="HQ31" i="5" s="1"/>
  <c r="IC31" i="5" s="1"/>
  <c r="HP31" i="5"/>
  <c r="HO31" i="5"/>
  <c r="HN31" i="5"/>
  <c r="HM31" i="5"/>
  <c r="HL31" i="5"/>
  <c r="HK31" i="5" s="1"/>
  <c r="IA31" i="5" s="1"/>
  <c r="HJ31" i="5"/>
  <c r="HI31" i="5"/>
  <c r="HH31" i="5"/>
  <c r="HZ31" i="5" s="1"/>
  <c r="GK31" i="5"/>
  <c r="GJ31" i="5"/>
  <c r="GI31" i="5"/>
  <c r="GH31" i="5"/>
  <c r="GG31" i="5"/>
  <c r="GF31" i="5"/>
  <c r="GE31" i="5" a="1"/>
  <c r="GE31" i="5" s="1"/>
  <c r="GD31" i="5"/>
  <c r="GD31" i="5" a="1"/>
  <c r="GC31" i="5" a="1"/>
  <c r="GC31" i="5" s="1"/>
  <c r="GO31" i="5" s="1"/>
  <c r="GB31" i="5"/>
  <c r="GA31" i="5"/>
  <c r="FZ31" i="5"/>
  <c r="GN31" i="5" s="1"/>
  <c r="FY31" i="5"/>
  <c r="FX31" i="5"/>
  <c r="FW31" i="5" s="1"/>
  <c r="GM31" i="5" s="1"/>
  <c r="FV31" i="5"/>
  <c r="FU31" i="5"/>
  <c r="FT31" i="5" s="1"/>
  <c r="GL31" i="5" s="1"/>
  <c r="FA31" i="5"/>
  <c r="EZ31" i="5"/>
  <c r="EY31" i="5"/>
  <c r="EX31" i="5"/>
  <c r="EW31" i="5"/>
  <c r="EV31" i="5"/>
  <c r="EU31" i="5"/>
  <c r="ET31" i="5"/>
  <c r="ER31" i="5"/>
  <c r="EQ31" i="5"/>
  <c r="EP31" i="5"/>
  <c r="EO31" i="5"/>
  <c r="EN31" i="5"/>
  <c r="EM31" i="5"/>
  <c r="EL31" i="5"/>
  <c r="EK31" i="5"/>
  <c r="EI31" i="5"/>
  <c r="EH31" i="5"/>
  <c r="EG31" i="5"/>
  <c r="EF31" i="5"/>
  <c r="EE31" i="5"/>
  <c r="ED31" i="5"/>
  <c r="EC31" i="5"/>
  <c r="EB31" i="5"/>
  <c r="DZ31" i="5"/>
  <c r="DY31" i="5"/>
  <c r="DX31" i="5"/>
  <c r="DW31" i="5"/>
  <c r="DV31" i="5"/>
  <c r="DU31" i="5"/>
  <c r="DT31" i="5"/>
  <c r="DS31" i="5"/>
  <c r="DO31" i="5"/>
  <c r="DK31" i="5"/>
  <c r="DJ31" i="5"/>
  <c r="DG31" i="5"/>
  <c r="DG31" i="5" a="1"/>
  <c r="DF31" i="5" a="1"/>
  <c r="DF31" i="5" s="1"/>
  <c r="DE31" i="5"/>
  <c r="DQ31" i="5" s="1"/>
  <c r="DE31" i="5" a="1"/>
  <c r="DD31" i="5"/>
  <c r="DC31" i="5"/>
  <c r="DB31" i="5"/>
  <c r="DP31" i="5" s="1"/>
  <c r="DA31" i="5"/>
  <c r="CZ31" i="5"/>
  <c r="CY31" i="5"/>
  <c r="CX31" i="5"/>
  <c r="CW31" i="5"/>
  <c r="CV31" i="5" s="1"/>
  <c r="DN31" i="5" s="1"/>
  <c r="CS31" i="5"/>
  <c r="DM31" i="5" s="1"/>
  <c r="CP31" i="5"/>
  <c r="DL31" i="5" s="1"/>
  <c r="CM31" i="5"/>
  <c r="CJ31" i="5"/>
  <c r="CG31" i="5"/>
  <c r="DI31" i="5" s="1"/>
  <c r="CD31" i="5"/>
  <c r="DH31" i="5" s="1"/>
  <c r="BY31" i="5"/>
  <c r="BV31" i="5"/>
  <c r="BU31" i="5"/>
  <c r="BS31" i="5" a="1"/>
  <c r="BS31" i="5" s="1"/>
  <c r="BR31" i="5"/>
  <c r="BR31" i="5" a="1"/>
  <c r="BQ31" i="5" a="1"/>
  <c r="BQ31" i="5" s="1"/>
  <c r="CC31" i="5" s="1"/>
  <c r="BP31" i="5"/>
  <c r="BO31" i="5"/>
  <c r="BN31" i="5"/>
  <c r="CB31" i="5" s="1"/>
  <c r="BM31" i="5"/>
  <c r="BL31" i="5"/>
  <c r="BK31" i="5" s="1"/>
  <c r="CA31" i="5" s="1"/>
  <c r="BJ31" i="5"/>
  <c r="BI31" i="5"/>
  <c r="BH31" i="5" s="1"/>
  <c r="BZ31" i="5" s="1"/>
  <c r="BE31" i="5"/>
  <c r="BB31" i="5"/>
  <c r="BX31" i="5" s="1"/>
  <c r="AY31" i="5"/>
  <c r="BW31" i="5" s="1"/>
  <c r="AV31" i="5"/>
  <c r="AS31" i="5"/>
  <c r="AP31" i="5"/>
  <c r="BT31" i="5" s="1"/>
  <c r="AN31" i="5"/>
  <c r="AK31" i="5"/>
  <c r="AJ31" i="5"/>
  <c r="AG31" i="5"/>
  <c r="AF31" i="5"/>
  <c r="AE31" i="5" a="1"/>
  <c r="AE31" i="5" s="1"/>
  <c r="AD31" i="5"/>
  <c r="AD31" i="5" a="1"/>
  <c r="AC31" i="5" a="1"/>
  <c r="AC31" i="5" s="1"/>
  <c r="AO31" i="5" s="1"/>
  <c r="AB31" i="5"/>
  <c r="AA31" i="5"/>
  <c r="Z31" i="5"/>
  <c r="Y31" i="5"/>
  <c r="X31" i="5"/>
  <c r="W31" i="5" s="1"/>
  <c r="AM31" i="5" s="1"/>
  <c r="V31" i="5"/>
  <c r="U31" i="5"/>
  <c r="T31" i="5"/>
  <c r="AL31" i="5" s="1"/>
  <c r="Q31" i="5"/>
  <c r="N31" i="5"/>
  <c r="K31" i="5"/>
  <c r="AI31" i="5" s="1"/>
  <c r="H31" i="5"/>
  <c r="AH31" i="5" s="1"/>
  <c r="E31" i="5"/>
  <c r="B31" i="5"/>
  <c r="BUW30" i="5"/>
  <c r="BUV30" i="5"/>
  <c r="BUU30" i="5"/>
  <c r="BUT30" i="5"/>
  <c r="BUS30" i="5"/>
  <c r="BUR30" i="5"/>
  <c r="BUQ30" i="5"/>
  <c r="BUP30" i="5"/>
  <c r="BUO30" i="5"/>
  <c r="BUN30" i="5"/>
  <c r="BUM30" i="5"/>
  <c r="BUL30" i="5"/>
  <c r="BUK30" i="5"/>
  <c r="BUJ30" i="5"/>
  <c r="BBM30" i="5" s="1"/>
  <c r="BUI30" i="5"/>
  <c r="BUH30" i="5"/>
  <c r="BUG30" i="5"/>
  <c r="BUF30" i="5"/>
  <c r="BBI30" i="5" s="1"/>
  <c r="BUE30" i="5"/>
  <c r="BUD30" i="5"/>
  <c r="BUC30" i="5"/>
  <c r="BUB30" i="5"/>
  <c r="BUA30" i="5"/>
  <c r="BTZ30" i="5"/>
  <c r="BTY30" i="5"/>
  <c r="BTX30" i="5"/>
  <c r="BTW30" i="5"/>
  <c r="BTV30" i="5"/>
  <c r="BTU30" i="5"/>
  <c r="BTT30" i="5"/>
  <c r="ANP30" i="5" s="1"/>
  <c r="BTS30" i="5"/>
  <c r="BTR30" i="5"/>
  <c r="BTQ30" i="5"/>
  <c r="BTP30" i="5"/>
  <c r="ANL30" i="5" s="1"/>
  <c r="BTO30" i="5"/>
  <c r="BTN30" i="5"/>
  <c r="BTM30" i="5"/>
  <c r="BTL30" i="5"/>
  <c r="BTK30" i="5"/>
  <c r="BTJ30" i="5"/>
  <c r="BTI30" i="5"/>
  <c r="BTH30" i="5"/>
  <c r="BTG30" i="5"/>
  <c r="BTF30" i="5"/>
  <c r="BTE30" i="5"/>
  <c r="BTD30" i="5"/>
  <c r="BTC30" i="5"/>
  <c r="BTB30" i="5"/>
  <c r="BTA30" i="5"/>
  <c r="BSZ30" i="5"/>
  <c r="AMZ30" i="5" s="1"/>
  <c r="BSY30" i="5"/>
  <c r="BSX30" i="5"/>
  <c r="BSW30" i="5"/>
  <c r="BSV30" i="5"/>
  <c r="BSU30" i="5"/>
  <c r="BST30" i="5"/>
  <c r="BSS30" i="5"/>
  <c r="BSR30" i="5"/>
  <c r="BSK30" i="5"/>
  <c r="BSJ30" i="5" a="1"/>
  <c r="BSJ30" i="5" s="1"/>
  <c r="BSI30" i="5"/>
  <c r="BSI30" i="5" a="1"/>
  <c r="BSH30" i="5" a="1"/>
  <c r="BSH30" i="5" s="1"/>
  <c r="BSG30" i="5" a="1"/>
  <c r="BSG30" i="5" s="1"/>
  <c r="BSF30" i="5" a="1"/>
  <c r="BSF30" i="5" s="1"/>
  <c r="BSE30" i="5" a="1"/>
  <c r="BSE30" i="5" s="1"/>
  <c r="BSD30" i="5" a="1"/>
  <c r="BSD30" i="5" s="1"/>
  <c r="BSC30" i="5"/>
  <c r="BSC30" i="5" a="1"/>
  <c r="BSB30" i="5" a="1"/>
  <c r="BSB30" i="5" s="1"/>
  <c r="BSA30" i="5"/>
  <c r="BRZ30" i="5"/>
  <c r="BRZ30" i="5" a="1"/>
  <c r="BRY30" i="5" a="1"/>
  <c r="BRY30" i="5" s="1"/>
  <c r="BRX30" i="5"/>
  <c r="BRX30" i="5" a="1"/>
  <c r="BRW30" i="5" a="1"/>
  <c r="BRW30" i="5" s="1"/>
  <c r="BRV30" i="5" a="1"/>
  <c r="BRV30" i="5" s="1"/>
  <c r="BRU30" i="5" a="1"/>
  <c r="BRU30" i="5" s="1"/>
  <c r="BRT30" i="5" a="1"/>
  <c r="BRT30" i="5" s="1"/>
  <c r="BRS30" i="5" a="1"/>
  <c r="BRS30" i="5" s="1"/>
  <c r="BRR30" i="5"/>
  <c r="BRR30" i="5" a="1"/>
  <c r="BRQ30" i="5" a="1"/>
  <c r="BRQ30" i="5" s="1"/>
  <c r="BRP30" i="5"/>
  <c r="BRP30" i="5" a="1"/>
  <c r="BRO30" i="5" a="1"/>
  <c r="BRO30" i="5" s="1"/>
  <c r="BRN30" i="5" a="1"/>
  <c r="BRN30" i="5" s="1"/>
  <c r="BRM30" i="5" a="1"/>
  <c r="BRM30" i="5" s="1"/>
  <c r="BRL30" i="5"/>
  <c r="BRL30" i="5" a="1"/>
  <c r="BRK30" i="5" a="1"/>
  <c r="BRK30" i="5" s="1"/>
  <c r="BRJ30" i="5" a="1"/>
  <c r="BRJ30" i="5" s="1"/>
  <c r="BRI30" i="5" a="1"/>
  <c r="BRI30" i="5" s="1"/>
  <c r="BRH30" i="5"/>
  <c r="BRH30" i="5" a="1"/>
  <c r="BRG30" i="5" a="1"/>
  <c r="BRG30" i="5" s="1"/>
  <c r="BRF30" i="5" a="1"/>
  <c r="BRF30" i="5" s="1"/>
  <c r="BRE30" i="5" a="1"/>
  <c r="BRE30" i="5" s="1"/>
  <c r="BRD30" i="5"/>
  <c r="BRD30" i="5" a="1"/>
  <c r="BRC30" i="5" a="1"/>
  <c r="BRC30" i="5" s="1"/>
  <c r="BRB30" i="5" a="1"/>
  <c r="BRB30" i="5" s="1"/>
  <c r="BRA30" i="5" a="1"/>
  <c r="BRA30" i="5" s="1"/>
  <c r="BQZ30" i="5"/>
  <c r="BQZ30" i="5" a="1"/>
  <c r="BQY30" i="5" a="1"/>
  <c r="BQY30" i="5" s="1"/>
  <c r="BQX30" i="5" a="1"/>
  <c r="BQX30" i="5" s="1"/>
  <c r="BQW30" i="5" a="1"/>
  <c r="BQW30" i="5" s="1"/>
  <c r="BQV30" i="5"/>
  <c r="BQV30" i="5" a="1"/>
  <c r="BQU30" i="5" a="1"/>
  <c r="BQU30" i="5" s="1"/>
  <c r="BQT30" i="5" a="1"/>
  <c r="BQT30" i="5" s="1"/>
  <c r="BQS30" i="5" a="1"/>
  <c r="BQS30" i="5" s="1"/>
  <c r="BQR30" i="5"/>
  <c r="BQR30" i="5" a="1"/>
  <c r="BQQ30" i="5" a="1"/>
  <c r="BQQ30" i="5" s="1"/>
  <c r="BQP30" i="5" a="1"/>
  <c r="BQP30" i="5" s="1"/>
  <c r="BQO30" i="5" a="1"/>
  <c r="BQO30" i="5" s="1"/>
  <c r="BQN30" i="5"/>
  <c r="BQN30" i="5" a="1"/>
  <c r="BQM30" i="5" a="1"/>
  <c r="BQM30" i="5" s="1"/>
  <c r="BQL30" i="5" a="1"/>
  <c r="BQL30" i="5" s="1"/>
  <c r="BQK30" i="5" a="1"/>
  <c r="BQK30" i="5" s="1"/>
  <c r="BQJ30" i="5"/>
  <c r="BQJ30" i="5" a="1"/>
  <c r="BQI30" i="5" a="1"/>
  <c r="BQI30" i="5" s="1"/>
  <c r="BQH30" i="5" a="1"/>
  <c r="BQH30" i="5" s="1"/>
  <c r="BQG30" i="5" a="1"/>
  <c r="BQG30" i="5" s="1"/>
  <c r="BQF30" i="5"/>
  <c r="BQF30" i="5" a="1"/>
  <c r="BQE30" i="5" a="1"/>
  <c r="BQE30" i="5" s="1"/>
  <c r="BQD30" i="5" a="1"/>
  <c r="BQD30" i="5" s="1"/>
  <c r="BQC30" i="5" a="1"/>
  <c r="BQC30" i="5" s="1"/>
  <c r="BQB30" i="5"/>
  <c r="BQB30" i="5" a="1"/>
  <c r="BQA30" i="5" a="1"/>
  <c r="BQA30" i="5" s="1"/>
  <c r="BPZ30" i="5" a="1"/>
  <c r="BPZ30" i="5" s="1"/>
  <c r="BPY30" i="5" a="1"/>
  <c r="BPY30" i="5" s="1"/>
  <c r="BPX30" i="5"/>
  <c r="BPX30" i="5" a="1"/>
  <c r="BPW30" i="5" a="1"/>
  <c r="BPW30" i="5" s="1"/>
  <c r="BPV30" i="5" a="1"/>
  <c r="BPV30" i="5" s="1"/>
  <c r="BPU30" i="5" a="1"/>
  <c r="BPU30" i="5" s="1"/>
  <c r="BPT30" i="5"/>
  <c r="BPS30" i="5"/>
  <c r="BPR30" i="5"/>
  <c r="BPQ30" i="5"/>
  <c r="BPP30" i="5"/>
  <c r="BPO30" i="5"/>
  <c r="BPN30" i="5"/>
  <c r="BPM30" i="5"/>
  <c r="BPL30" i="5"/>
  <c r="BPK30" i="5"/>
  <c r="BPJ30" i="5"/>
  <c r="BPI30" i="5"/>
  <c r="BPH30" i="5"/>
  <c r="BPG30" i="5"/>
  <c r="BPF30" i="5"/>
  <c r="BPE30" i="5"/>
  <c r="BPD30" i="5"/>
  <c r="BPC30" i="5"/>
  <c r="BPB30" i="5"/>
  <c r="BPA30" i="5"/>
  <c r="BOZ30" i="5"/>
  <c r="BOY30" i="5"/>
  <c r="BOX30" i="5"/>
  <c r="BOW30" i="5"/>
  <c r="BOV30" i="5"/>
  <c r="BOU30" i="5"/>
  <c r="BOT30" i="5"/>
  <c r="BOR30" i="5"/>
  <c r="BOI30" i="5" a="1"/>
  <c r="BOI30" i="5" s="1"/>
  <c r="BOH30" i="5"/>
  <c r="BOH30" i="5" a="1"/>
  <c r="BOG30" i="5" a="1"/>
  <c r="BOG30" i="5" s="1"/>
  <c r="BOS30" i="5" s="1"/>
  <c r="BOF30" i="5"/>
  <c r="BOE30" i="5"/>
  <c r="BOD30" i="5"/>
  <c r="BOC30" i="5"/>
  <c r="BOB30" i="5"/>
  <c r="BOA30" i="5" s="1"/>
  <c r="BOQ30" i="5" s="1"/>
  <c r="BNY30" i="5"/>
  <c r="BNX30" i="5" s="1"/>
  <c r="BOP30" i="5" s="1"/>
  <c r="BNV30" i="5"/>
  <c r="BNU30" i="5" s="1"/>
  <c r="BOO30" i="5" s="1"/>
  <c r="BNS30" i="5"/>
  <c r="BNR30" i="5"/>
  <c r="BON30" i="5" s="1"/>
  <c r="BNP30" i="5"/>
  <c r="BNO30" i="5" s="1"/>
  <c r="BOM30" i="5" s="1"/>
  <c r="BNM30" i="5"/>
  <c r="BNL30" i="5" s="1"/>
  <c r="BOL30" i="5" s="1"/>
  <c r="BNJ30" i="5"/>
  <c r="BNI30" i="5" s="1"/>
  <c r="BOK30" i="5" s="1"/>
  <c r="BNG30" i="5"/>
  <c r="BNF30" i="5"/>
  <c r="BOJ30" i="5" s="1"/>
  <c r="BNE30" i="5"/>
  <c r="BND30" i="5"/>
  <c r="BNC30" i="5"/>
  <c r="BNB30" i="5"/>
  <c r="BNA30" i="5"/>
  <c r="BMZ30" i="5"/>
  <c r="BMY30" i="5"/>
  <c r="BMX30" i="5"/>
  <c r="BMW30" i="5"/>
  <c r="BMU30" i="5"/>
  <c r="BMJ30" i="5"/>
  <c r="BMI30" i="5"/>
  <c r="BMH30" i="5"/>
  <c r="BMG30" i="5"/>
  <c r="BMF30" i="5"/>
  <c r="BME30" i="5"/>
  <c r="BMD30" i="5"/>
  <c r="BMC30" i="5"/>
  <c r="BMB30" i="5"/>
  <c r="BMA30" i="5"/>
  <c r="BLZ30" i="5"/>
  <c r="BLY30" i="5"/>
  <c r="BLX30" i="5"/>
  <c r="BLW30" i="5"/>
  <c r="BLP30" i="5"/>
  <c r="BLH30" i="5"/>
  <c r="BLH30" i="5" a="1"/>
  <c r="BLG30" i="5" a="1"/>
  <c r="BLG30" i="5" s="1"/>
  <c r="BLF30" i="5"/>
  <c r="BLR30" i="5" s="1"/>
  <c r="BLF30" i="5" a="1"/>
  <c r="BLE30" i="5"/>
  <c r="BLD30" i="5"/>
  <c r="BLC30" i="5"/>
  <c r="BLQ30" i="5" s="1"/>
  <c r="BLB30" i="5"/>
  <c r="BLA30" i="5"/>
  <c r="BKZ30" i="5"/>
  <c r="BKY30" i="5"/>
  <c r="BKX30" i="5"/>
  <c r="BKW30" i="5" s="1"/>
  <c r="BLO30" i="5" s="1"/>
  <c r="BKU30" i="5"/>
  <c r="BKT30" i="5"/>
  <c r="BLN30" i="5" s="1"/>
  <c r="BKR30" i="5"/>
  <c r="BKQ30" i="5" s="1"/>
  <c r="BLM30" i="5" s="1"/>
  <c r="BKO30" i="5"/>
  <c r="BKN30" i="5"/>
  <c r="BLL30" i="5" s="1"/>
  <c r="BKL30" i="5"/>
  <c r="BKK30" i="5" s="1"/>
  <c r="BLK30" i="5" s="1"/>
  <c r="BKI30" i="5"/>
  <c r="BKH30" i="5"/>
  <c r="BLJ30" i="5" s="1"/>
  <c r="BKF30" i="5"/>
  <c r="BKE30" i="5" s="1"/>
  <c r="BLI30" i="5" s="1"/>
  <c r="BKD30" i="5"/>
  <c r="BKC30" i="5"/>
  <c r="BKB30" i="5"/>
  <c r="BKA30" i="5"/>
  <c r="BJZ30" i="5"/>
  <c r="BJY30" i="5"/>
  <c r="BJX30" i="5"/>
  <c r="BJV30" i="5" s="1"/>
  <c r="BJW30" i="5"/>
  <c r="BJU30" i="5"/>
  <c r="BJT30" i="5"/>
  <c r="BJR30" i="5"/>
  <c r="BJP30" i="5" s="1"/>
  <c r="BJO30" i="5"/>
  <c r="BJM30" i="5" s="1"/>
  <c r="BJL30" i="5"/>
  <c r="BJJ30" i="5" s="1"/>
  <c r="BJI30" i="5"/>
  <c r="BJG30" i="5" s="1"/>
  <c r="BJF30" i="5"/>
  <c r="BJE30" i="5"/>
  <c r="BJD30" i="5"/>
  <c r="BJC30" i="5"/>
  <c r="BJB30" i="5"/>
  <c r="BJA30" i="5"/>
  <c r="BIZ30" i="5"/>
  <c r="BIY30" i="5"/>
  <c r="BIX30" i="5"/>
  <c r="BIW30" i="5"/>
  <c r="BIV30" i="5"/>
  <c r="BIU30" i="5"/>
  <c r="BIT30" i="5"/>
  <c r="BIS30" i="5"/>
  <c r="BIR30" i="5"/>
  <c r="BIQ30" i="5"/>
  <c r="BIP30" i="5"/>
  <c r="BIO30" i="5"/>
  <c r="BIN30" i="5"/>
  <c r="BIM30" i="5"/>
  <c r="BIL30" i="5"/>
  <c r="BIK30" i="5"/>
  <c r="BIJ30" i="5"/>
  <c r="BII30" i="5"/>
  <c r="BIH30" i="5"/>
  <c r="BIG30" i="5"/>
  <c r="BIF30" i="5"/>
  <c r="BIE30" i="5"/>
  <c r="BID30" i="5"/>
  <c r="BIC30" i="5"/>
  <c r="BIB30" i="5"/>
  <c r="BIA30" i="5"/>
  <c r="BHZ30" i="5"/>
  <c r="BHY30" i="5"/>
  <c r="BHX30" i="5"/>
  <c r="BHW30" i="5"/>
  <c r="BHV30" i="5"/>
  <c r="BHU30" i="5"/>
  <c r="BHT30" i="5"/>
  <c r="BHS30" i="5"/>
  <c r="BHR30" i="5"/>
  <c r="BHQ30" i="5"/>
  <c r="BHP30" i="5"/>
  <c r="BHO30" i="5"/>
  <c r="BHN30" i="5"/>
  <c r="BHM30" i="5"/>
  <c r="BHL30" i="5"/>
  <c r="BHK30" i="5"/>
  <c r="BHJ30" i="5"/>
  <c r="BHI30" i="5"/>
  <c r="BHH30" i="5"/>
  <c r="BHG30" i="5"/>
  <c r="BHF30" i="5"/>
  <c r="BHE30" i="5"/>
  <c r="BHD30" i="5"/>
  <c r="BHC30" i="5"/>
  <c r="BHB30" i="5"/>
  <c r="BHA30" i="5"/>
  <c r="BGZ30" i="5"/>
  <c r="BGY30" i="5"/>
  <c r="BGX30" i="5"/>
  <c r="BGW30" i="5"/>
  <c r="BGV30" i="5"/>
  <c r="BGU30" i="5" a="1"/>
  <c r="BGU30" i="5" s="1"/>
  <c r="BGT30" i="5"/>
  <c r="BGT30" i="5" a="1"/>
  <c r="BGS30" i="5" a="1"/>
  <c r="BGS30" i="5" s="1"/>
  <c r="BGR30" i="5"/>
  <c r="BGR30" i="5" a="1"/>
  <c r="BGQ30" i="5" a="1"/>
  <c r="BGQ30" i="5" s="1"/>
  <c r="BGP30" i="5"/>
  <c r="BGP30" i="5" a="1"/>
  <c r="BGO30" i="5" a="1"/>
  <c r="BGO30" i="5" s="1"/>
  <c r="BGN30" i="5"/>
  <c r="BGN30" i="5" a="1"/>
  <c r="BGM30" i="5" a="1"/>
  <c r="BGM30" i="5" s="1"/>
  <c r="BGL30" i="5"/>
  <c r="BGL30" i="5" a="1"/>
  <c r="BGK30" i="5" a="1"/>
  <c r="BGK30" i="5" s="1"/>
  <c r="BGJ30" i="5"/>
  <c r="BGJ30" i="5" a="1"/>
  <c r="BGI30" i="5"/>
  <c r="BGH30" i="5"/>
  <c r="BGG30" i="5"/>
  <c r="BGF30" i="5"/>
  <c r="BGE30" i="5"/>
  <c r="BGD30" i="5"/>
  <c r="BGC30" i="5"/>
  <c r="BGB30" i="5"/>
  <c r="BGA30" i="5"/>
  <c r="BFZ30" i="5"/>
  <c r="BFY30" i="5"/>
  <c r="BFX30" i="5"/>
  <c r="BFW30" i="5"/>
  <c r="BFV30" i="5"/>
  <c r="BFU30" i="5"/>
  <c r="BFT30" i="5"/>
  <c r="BFS30" i="5"/>
  <c r="BFR30" i="5"/>
  <c r="BFN30" i="5"/>
  <c r="BFM30" i="5"/>
  <c r="BFL30" i="5"/>
  <c r="BFK30" i="5"/>
  <c r="BFJ30" i="5"/>
  <c r="BFI30" i="5"/>
  <c r="BFH30" i="5"/>
  <c r="BFG30" i="5"/>
  <c r="BFF30" i="5"/>
  <c r="BFE30" i="5"/>
  <c r="BFD30" i="5"/>
  <c r="BFC30" i="5"/>
  <c r="BFB30" i="5"/>
  <c r="BFA30" i="5"/>
  <c r="BEZ30" i="5"/>
  <c r="BEY30" i="5"/>
  <c r="BEX30" i="5"/>
  <c r="BEW30" i="5"/>
  <c r="BEV30" i="5"/>
  <c r="BEU30" i="5"/>
  <c r="BET30" i="5"/>
  <c r="BEP30" i="5"/>
  <c r="BEO30" i="5"/>
  <c r="BEN30" i="5"/>
  <c r="BEM30" i="5"/>
  <c r="BEL30" i="5"/>
  <c r="BEK30" i="5"/>
  <c r="BEJ30" i="5"/>
  <c r="BEI30" i="5"/>
  <c r="BEH30" i="5"/>
  <c r="BEG30" i="5"/>
  <c r="BEF30" i="5"/>
  <c r="BEE30" i="5"/>
  <c r="BED30" i="5"/>
  <c r="BEC30" i="5"/>
  <c r="BEB30" i="5"/>
  <c r="BEA30" i="5"/>
  <c r="BDZ30" i="5"/>
  <c r="BDY30" i="5"/>
  <c r="BDX30" i="5"/>
  <c r="BDW30" i="5"/>
  <c r="BDV30" i="5"/>
  <c r="BDR30" i="5"/>
  <c r="BDQ30" i="5"/>
  <c r="BDP30" i="5"/>
  <c r="BDO30" i="5"/>
  <c r="BDN30" i="5"/>
  <c r="BDM30" i="5"/>
  <c r="BDL30" i="5"/>
  <c r="BDK30" i="5"/>
  <c r="BDJ30" i="5"/>
  <c r="BDI30" i="5"/>
  <c r="BDH30" i="5"/>
  <c r="BDG30" i="5"/>
  <c r="BDF30" i="5"/>
  <c r="BDE30" i="5"/>
  <c r="BDD30" i="5"/>
  <c r="BDC30" i="5"/>
  <c r="BDB30" i="5"/>
  <c r="BDA30" i="5"/>
  <c r="BCZ30" i="5"/>
  <c r="BCY30" i="5"/>
  <c r="BCX30" i="5"/>
  <c r="BCT30" i="5"/>
  <c r="BCS30" i="5"/>
  <c r="BCR30" i="5"/>
  <c r="BCQ30" i="5"/>
  <c r="BCP30" i="5"/>
  <c r="BCO30" i="5"/>
  <c r="BCN30" i="5"/>
  <c r="BCM30" i="5"/>
  <c r="BCL30" i="5"/>
  <c r="BCK30" i="5"/>
  <c r="BCJ30" i="5"/>
  <c r="BCI30" i="5"/>
  <c r="BCH30" i="5"/>
  <c r="BCG30" i="5"/>
  <c r="BCF30" i="5"/>
  <c r="BCE30" i="5"/>
  <c r="BCD30" i="5"/>
  <c r="BCC30" i="5"/>
  <c r="BCB30" i="5"/>
  <c r="BCA30" i="5"/>
  <c r="BBZ30" i="5"/>
  <c r="BBV30" i="5"/>
  <c r="BBU30" i="5"/>
  <c r="BBT30" i="5"/>
  <c r="BBS30" i="5"/>
  <c r="BBR30" i="5"/>
  <c r="BBQ30" i="5"/>
  <c r="BBP30" i="5"/>
  <c r="BBO30" i="5"/>
  <c r="BBN30" i="5"/>
  <c r="BBK30" i="5"/>
  <c r="BBJ30" i="5"/>
  <c r="BBH30" i="5"/>
  <c r="BBG30" i="5"/>
  <c r="BBF30" i="5"/>
  <c r="BBE30" i="5"/>
  <c r="BAW30" i="5"/>
  <c r="BAV30" i="5"/>
  <c r="BAS30" i="5"/>
  <c r="BAR30" i="5"/>
  <c r="BAP30" i="5" a="1"/>
  <c r="BAP30" i="5" s="1"/>
  <c r="BAO30" i="5"/>
  <c r="BAO30" i="5" a="1"/>
  <c r="BAN30" i="5" a="1"/>
  <c r="BAN30" i="5" s="1"/>
  <c r="BAX30" i="5" s="1"/>
  <c r="BAM30" i="5"/>
  <c r="BAL30" i="5"/>
  <c r="BAK30" i="5"/>
  <c r="BAJ30" i="5"/>
  <c r="BAI30" i="5"/>
  <c r="BAH30" i="5" s="1"/>
  <c r="BAG30" i="5"/>
  <c r="BMV30" i="5" s="1"/>
  <c r="BMT30" i="5" s="1"/>
  <c r="BAF30" i="5"/>
  <c r="BAE30" i="5"/>
  <c r="BAU30" i="5" s="1"/>
  <c r="BAB30" i="5"/>
  <c r="BAT30" i="5" s="1"/>
  <c r="AZY30" i="5"/>
  <c r="AZV30" i="5"/>
  <c r="AZS30" i="5"/>
  <c r="BAQ30" i="5" s="1"/>
  <c r="AZO30" i="5"/>
  <c r="AZL30" i="5"/>
  <c r="AZK30" i="5"/>
  <c r="AZJ30" i="5"/>
  <c r="AZJ30" i="5" a="1"/>
  <c r="AZI30" i="5" a="1"/>
  <c r="AZI30" i="5" s="1"/>
  <c r="AZH30" i="5"/>
  <c r="AZR30" i="5" s="1"/>
  <c r="AZH30" i="5" a="1"/>
  <c r="AZG30" i="5"/>
  <c r="AZF30" i="5"/>
  <c r="AZE30" i="5"/>
  <c r="AZQ30" i="5" s="1"/>
  <c r="AZD30" i="5"/>
  <c r="AZC30" i="5"/>
  <c r="AZB30" i="5"/>
  <c r="AZP30" i="5" s="1"/>
  <c r="AZA30" i="5"/>
  <c r="AYZ30" i="5"/>
  <c r="AYY30" i="5"/>
  <c r="AYV30" i="5"/>
  <c r="AZN30" i="5" s="1"/>
  <c r="AYS30" i="5"/>
  <c r="AZM30" i="5" s="1"/>
  <c r="AYP30" i="5"/>
  <c r="AYM30" i="5"/>
  <c r="AYK30" i="5"/>
  <c r="AYD30" i="5"/>
  <c r="AYC30" i="5"/>
  <c r="AYB30" i="5" a="1"/>
  <c r="AYB30" i="5" s="1"/>
  <c r="AYA30" i="5"/>
  <c r="AYA30" i="5" a="1"/>
  <c r="AXZ30" i="5" a="1"/>
  <c r="AXZ30" i="5" s="1"/>
  <c r="AYL30" i="5" s="1"/>
  <c r="AXY30" i="5"/>
  <c r="AXX30" i="5"/>
  <c r="AXW30" i="5"/>
  <c r="AXV30" i="5"/>
  <c r="AXU30" i="5"/>
  <c r="AXT30" i="5" s="1"/>
  <c r="AYJ30" i="5" s="1"/>
  <c r="AXS30" i="5"/>
  <c r="AXR30" i="5"/>
  <c r="AXQ30" i="5"/>
  <c r="AYI30" i="5" s="1"/>
  <c r="AXO30" i="5"/>
  <c r="AXN30" i="5" s="1"/>
  <c r="AYH30" i="5" s="1"/>
  <c r="AXL30" i="5"/>
  <c r="AXK30" i="5"/>
  <c r="AYG30" i="5" s="1"/>
  <c r="AXI30" i="5"/>
  <c r="AXH30" i="5" s="1"/>
  <c r="AYF30" i="5" s="1"/>
  <c r="AXF30" i="5"/>
  <c r="AXE30" i="5"/>
  <c r="AYE30" i="5" s="1"/>
  <c r="AXB30" i="5"/>
  <c r="AWX30" i="5"/>
  <c r="AWW30" i="5"/>
  <c r="AWV30" i="5"/>
  <c r="AWU30" i="5"/>
  <c r="AWN30" i="5"/>
  <c r="AWM30" i="5"/>
  <c r="AWL30" i="5"/>
  <c r="AWK30" i="5"/>
  <c r="AWD30" i="5"/>
  <c r="AWC30" i="5"/>
  <c r="AWB30" i="5"/>
  <c r="AWA30" i="5"/>
  <c r="AVT30" i="5"/>
  <c r="AVS30" i="5"/>
  <c r="AVR30" i="5"/>
  <c r="AVQ30" i="5"/>
  <c r="AVH30" i="5"/>
  <c r="AVD30" i="5"/>
  <c r="AUZ30" i="5"/>
  <c r="AUZ30" i="5" a="1"/>
  <c r="AUY30" i="5" a="1"/>
  <c r="AUY30" i="5" s="1"/>
  <c r="AUX30" i="5"/>
  <c r="AVJ30" i="5" s="1"/>
  <c r="AUX30" i="5" a="1"/>
  <c r="AUW30" i="5"/>
  <c r="AUV30" i="5"/>
  <c r="AUU30" i="5"/>
  <c r="AVI30" i="5" s="1"/>
  <c r="AUT30" i="5"/>
  <c r="AUS30" i="5"/>
  <c r="AUR30" i="5"/>
  <c r="AUQ30" i="5"/>
  <c r="AUP30" i="5"/>
  <c r="AUM30" i="5"/>
  <c r="AUL30" i="5"/>
  <c r="AVF30" i="5" s="1"/>
  <c r="AUJ30" i="5"/>
  <c r="AUI30" i="5" s="1"/>
  <c r="AVE30" i="5" s="1"/>
  <c r="AUG30" i="5"/>
  <c r="AUF30" i="5"/>
  <c r="AUD30" i="5"/>
  <c r="AUC30" i="5" s="1"/>
  <c r="AVC30" i="5" s="1"/>
  <c r="AUA30" i="5"/>
  <c r="ATZ30" i="5"/>
  <c r="AVB30" i="5" s="1"/>
  <c r="ATX30" i="5"/>
  <c r="ATW30" i="5" s="1"/>
  <c r="AVA30" i="5" s="1"/>
  <c r="ATV30" i="5"/>
  <c r="ATU30" i="5"/>
  <c r="ATT30" i="5"/>
  <c r="ATS30" i="5"/>
  <c r="ATL30" i="5"/>
  <c r="ATK30" i="5"/>
  <c r="ATH30" i="5"/>
  <c r="ATG30" i="5"/>
  <c r="ATF30" i="5"/>
  <c r="ATE30" i="5"/>
  <c r="ATD30" i="5"/>
  <c r="ATC30" i="5"/>
  <c r="ATB30" i="5"/>
  <c r="ATB30" i="5" a="1"/>
  <c r="ATA30" i="5" a="1"/>
  <c r="ATA30" i="5" s="1"/>
  <c r="ASZ30" i="5"/>
  <c r="ASZ30" i="5" a="1"/>
  <c r="ASY30" i="5"/>
  <c r="ASX30" i="5"/>
  <c r="ASW30" i="5"/>
  <c r="ASV30" i="5"/>
  <c r="ASU30" i="5"/>
  <c r="AST30" i="5"/>
  <c r="ATJ30" i="5" s="1"/>
  <c r="ASS30" i="5"/>
  <c r="ASR30" i="5"/>
  <c r="ASQ30" i="5"/>
  <c r="ATI30" i="5" s="1"/>
  <c r="ART30" i="5"/>
  <c r="ARQ30" i="5"/>
  <c r="ARP30" i="5"/>
  <c r="ARP30" i="5" a="1"/>
  <c r="ARO30" i="5" a="1"/>
  <c r="ARO30" i="5" s="1"/>
  <c r="ARN30" i="5"/>
  <c r="ARX30" i="5" s="1"/>
  <c r="ARN30" i="5" a="1"/>
  <c r="ARM30" i="5"/>
  <c r="ARL30" i="5"/>
  <c r="ARK30" i="5"/>
  <c r="ARW30" i="5" s="1"/>
  <c r="ARJ30" i="5"/>
  <c r="ARI30" i="5"/>
  <c r="ARH30" i="5"/>
  <c r="ARV30" i="5" s="1"/>
  <c r="ARG30" i="5"/>
  <c r="ARF30" i="5"/>
  <c r="ARE30" i="5" s="1"/>
  <c r="ARU30" i="5" s="1"/>
  <c r="ARB30" i="5"/>
  <c r="AQY30" i="5"/>
  <c r="ARS30" i="5" s="1"/>
  <c r="AQV30" i="5"/>
  <c r="ARR30" i="5" s="1"/>
  <c r="AQS30" i="5"/>
  <c r="AQQ30" i="5"/>
  <c r="AQP30" i="5"/>
  <c r="AQK30" i="5"/>
  <c r="AQR30" i="5" s="1"/>
  <c r="AQH30" i="5"/>
  <c r="AQE30" i="5"/>
  <c r="AQB30" i="5"/>
  <c r="AQO30" i="5" s="1"/>
  <c r="APY30" i="5"/>
  <c r="AQN30" i="5" s="1"/>
  <c r="APR30" i="5"/>
  <c r="APQ30" i="5"/>
  <c r="APP30" i="5"/>
  <c r="APP30" i="5" a="1"/>
  <c r="APO30" i="5" a="1"/>
  <c r="APO30" i="5" s="1"/>
  <c r="APN30" i="5"/>
  <c r="APX30" i="5" s="1"/>
  <c r="APN30" i="5" a="1"/>
  <c r="APM30" i="5"/>
  <c r="APL30" i="5"/>
  <c r="APK30" i="5"/>
  <c r="APW30" i="5" s="1"/>
  <c r="APJ30" i="5"/>
  <c r="API30" i="5"/>
  <c r="APH30" i="5"/>
  <c r="APV30" i="5" s="1"/>
  <c r="APG30" i="5"/>
  <c r="APF30" i="5"/>
  <c r="APE30" i="5"/>
  <c r="APU30" i="5" s="1"/>
  <c r="APB30" i="5"/>
  <c r="APT30" i="5" s="1"/>
  <c r="AOY30" i="5"/>
  <c r="APS30" i="5" s="1"/>
  <c r="AOV30" i="5"/>
  <c r="AOS30" i="5"/>
  <c r="AOR30" i="5"/>
  <c r="AOQ30" i="5"/>
  <c r="AON30" i="5"/>
  <c r="AOK30" i="5"/>
  <c r="AOH30" i="5"/>
  <c r="AOE30" i="5"/>
  <c r="AOP30" i="5" s="1"/>
  <c r="AOB30" i="5"/>
  <c r="AOO30" i="5" s="1"/>
  <c r="ANY30" i="5"/>
  <c r="ANX30" i="5"/>
  <c r="ANW30" i="5"/>
  <c r="ANV30" i="5"/>
  <c r="ANU30" i="5"/>
  <c r="ANT30" i="5"/>
  <c r="ANS30" i="5"/>
  <c r="ANR30" i="5"/>
  <c r="ANQ30" i="5"/>
  <c r="ANO30" i="5"/>
  <c r="ANN30" i="5"/>
  <c r="ANM30" i="5"/>
  <c r="ANK30" i="5"/>
  <c r="ANJ30" i="5"/>
  <c r="ANI30" i="5"/>
  <c r="ANH30" i="5"/>
  <c r="ANG30" i="5"/>
  <c r="ANF30" i="5"/>
  <c r="ANE30" i="5"/>
  <c r="AND30" i="5"/>
  <c r="ANC30" i="5"/>
  <c r="ANB30" i="5"/>
  <c r="ANA30" i="5"/>
  <c r="AMY30" i="5"/>
  <c r="AMX30" i="5"/>
  <c r="AMW30" i="5"/>
  <c r="AMT30" i="5"/>
  <c r="AMR30" i="5"/>
  <c r="AMQ30" i="5"/>
  <c r="AMP30" i="5"/>
  <c r="AMO30" i="5"/>
  <c r="AMN30" i="5"/>
  <c r="AMM30" i="5"/>
  <c r="AML30" i="5"/>
  <c r="AML30" i="5" a="1"/>
  <c r="AMK30" i="5" a="1"/>
  <c r="AMK30" i="5" s="1"/>
  <c r="AMJ30" i="5"/>
  <c r="AMV30" i="5" s="1"/>
  <c r="AMJ30" i="5" a="1"/>
  <c r="AMI30" i="5"/>
  <c r="AMH30" i="5"/>
  <c r="AMG30" i="5"/>
  <c r="AMU30" i="5" s="1"/>
  <c r="AMF30" i="5"/>
  <c r="AME30" i="5"/>
  <c r="AMD30" i="5"/>
  <c r="AMC30" i="5"/>
  <c r="AMB30" i="5"/>
  <c r="ALH30" i="5"/>
  <c r="ALG30" i="5"/>
  <c r="ALD30" i="5"/>
  <c r="ALC30" i="5"/>
  <c r="ALB30" i="5"/>
  <c r="ALA30" i="5"/>
  <c r="AKZ30" i="5"/>
  <c r="AKY30" i="5"/>
  <c r="AKX30" i="5"/>
  <c r="AKX30" i="5" a="1"/>
  <c r="AKW30" i="5" a="1"/>
  <c r="AKW30" i="5" s="1"/>
  <c r="AKV30" i="5"/>
  <c r="AKV30" i="5" a="1"/>
  <c r="AKU30" i="5"/>
  <c r="AKT30" i="5"/>
  <c r="AKS30" i="5"/>
  <c r="AKR30" i="5"/>
  <c r="AKQ30" i="5"/>
  <c r="AKP30" i="5"/>
  <c r="ALF30" i="5" s="1"/>
  <c r="AKO30" i="5"/>
  <c r="AKN30" i="5"/>
  <c r="AKM30" i="5"/>
  <c r="ALE30" i="5" s="1"/>
  <c r="AJT30" i="5"/>
  <c r="AJS30" i="5"/>
  <c r="AJP30" i="5"/>
  <c r="AJO30" i="5"/>
  <c r="AJN30" i="5"/>
  <c r="AJM30" i="5"/>
  <c r="AJL30" i="5"/>
  <c r="AJK30" i="5"/>
  <c r="AJJ30" i="5" a="1"/>
  <c r="AJJ30" i="5" s="1"/>
  <c r="AJI30" i="5"/>
  <c r="AJI30" i="5" a="1"/>
  <c r="AJH30" i="5" a="1"/>
  <c r="AJH30" i="5" s="1"/>
  <c r="AJG30" i="5"/>
  <c r="AJF30" i="5"/>
  <c r="AJE30" i="5"/>
  <c r="AJD30" i="5"/>
  <c r="AJC30" i="5"/>
  <c r="AJB30" i="5" s="1"/>
  <c r="AJR30" i="5" s="1"/>
  <c r="AJA30" i="5"/>
  <c r="AIZ30" i="5"/>
  <c r="AIY30" i="5"/>
  <c r="AJQ30" i="5" s="1"/>
  <c r="AIC30" i="5"/>
  <c r="AIB30" i="5"/>
  <c r="AIA30" i="5"/>
  <c r="AHZ30" i="5"/>
  <c r="AHY30" i="5"/>
  <c r="AHX30" i="5"/>
  <c r="AHW30" i="5"/>
  <c r="AHV30" i="5" a="1"/>
  <c r="AHV30" i="5" s="1"/>
  <c r="AHU30" i="5"/>
  <c r="AHU30" i="5" a="1"/>
  <c r="AHT30" i="5" a="1"/>
  <c r="AHT30" i="5" s="1"/>
  <c r="AIF30" i="5" s="1"/>
  <c r="AHS30" i="5"/>
  <c r="AHR30" i="5"/>
  <c r="AHQ30" i="5"/>
  <c r="AIE30" i="5" s="1"/>
  <c r="AHP30" i="5"/>
  <c r="AHO30" i="5"/>
  <c r="AHN30" i="5" s="1"/>
  <c r="AID30" i="5" s="1"/>
  <c r="AHM30" i="5"/>
  <c r="AHL30" i="5"/>
  <c r="AHK30" i="5" s="1"/>
  <c r="AGR30" i="5"/>
  <c r="AGQ30" i="5"/>
  <c r="AGP30" i="5"/>
  <c r="AGO30" i="5"/>
  <c r="AGN30" i="5"/>
  <c r="AGM30" i="5"/>
  <c r="AGL30" i="5"/>
  <c r="AGK30" i="5"/>
  <c r="AGJ30" i="5"/>
  <c r="AGI30" i="5"/>
  <c r="AGH30" i="5"/>
  <c r="AGG30" i="5"/>
  <c r="AGF30" i="5"/>
  <c r="AGE30" i="5"/>
  <c r="AGD30" i="5"/>
  <c r="AGC30" i="5"/>
  <c r="AGB30" i="5"/>
  <c r="AGA30" i="5"/>
  <c r="AFZ30" i="5"/>
  <c r="AFY30" i="5"/>
  <c r="AFX30" i="5"/>
  <c r="AFW30" i="5"/>
  <c r="AFV30" i="5"/>
  <c r="AFU30" i="5"/>
  <c r="AFT30" i="5"/>
  <c r="AFS30" i="5"/>
  <c r="AFR30" i="5"/>
  <c r="AFQ30" i="5"/>
  <c r="AFP30" i="5"/>
  <c r="AFO30" i="5"/>
  <c r="AFN30" i="5"/>
  <c r="AFM30" i="5"/>
  <c r="AFL30" i="5"/>
  <c r="AFK30" i="5"/>
  <c r="AFJ30" i="5"/>
  <c r="AFI30" i="5"/>
  <c r="AFH30" i="5"/>
  <c r="AFG30" i="5"/>
  <c r="AFF30" i="5"/>
  <c r="AFE30" i="5"/>
  <c r="AFD30" i="5"/>
  <c r="AFC30" i="5"/>
  <c r="AFB30" i="5"/>
  <c r="AFA30" i="5"/>
  <c r="AEZ30" i="5"/>
  <c r="AEY30" i="5"/>
  <c r="AEX30" i="5"/>
  <c r="AEW30" i="5"/>
  <c r="AEV30" i="5"/>
  <c r="AEU30" i="5"/>
  <c r="AET30" i="5"/>
  <c r="AES30" i="5"/>
  <c r="AER30" i="5"/>
  <c r="AEQ30" i="5"/>
  <c r="AEP30" i="5"/>
  <c r="AEO30" i="5"/>
  <c r="AEN30" i="5"/>
  <c r="AEM30" i="5"/>
  <c r="AEL30" i="5"/>
  <c r="AEK30" i="5"/>
  <c r="AED30" i="5"/>
  <c r="ADZ30" i="5"/>
  <c r="ADZ30" i="5" a="1"/>
  <c r="ADY30" i="5" a="1"/>
  <c r="ADY30" i="5" s="1"/>
  <c r="ADX30" i="5"/>
  <c r="AEJ30" i="5" s="1"/>
  <c r="ADX30" i="5" a="1"/>
  <c r="ADW30" i="5"/>
  <c r="ADV30" i="5"/>
  <c r="ADU30" i="5"/>
  <c r="AEI30" i="5" s="1"/>
  <c r="ADT30" i="5"/>
  <c r="ADT30" i="5" a="1"/>
  <c r="ADS30" i="5"/>
  <c r="ADR30" i="5"/>
  <c r="AEH30" i="5" s="1"/>
  <c r="ADQ30" i="5"/>
  <c r="ADQ30" i="5" a="1"/>
  <c r="ADP30" i="5"/>
  <c r="ADO30" i="5"/>
  <c r="AEG30" i="5" s="1"/>
  <c r="ADN30" i="5"/>
  <c r="ADN30" i="5" a="1"/>
  <c r="ADL30" i="5"/>
  <c r="AEF30" i="5" s="1"/>
  <c r="ADK30" i="5"/>
  <c r="ADI30" i="5" s="1"/>
  <c r="AEE30" i="5" s="1"/>
  <c r="ADK30" i="5" a="1"/>
  <c r="ADH30" i="5" a="1"/>
  <c r="ADH30" i="5" s="1"/>
  <c r="ADF30" i="5" s="1"/>
  <c r="ADE30" i="5" a="1"/>
  <c r="ADE30" i="5" s="1"/>
  <c r="ADC30" i="5"/>
  <c r="AEC30" i="5" s="1"/>
  <c r="ADB30" i="5"/>
  <c r="ADB30" i="5" a="1"/>
  <c r="ACZ30" i="5"/>
  <c r="AEB30" i="5" s="1"/>
  <c r="ACY30" i="5"/>
  <c r="ACW30" i="5" s="1"/>
  <c r="AEA30" i="5" s="1"/>
  <c r="ACY30" i="5" a="1"/>
  <c r="ACV30" i="5"/>
  <c r="ACU30" i="5"/>
  <c r="ACT30" i="5"/>
  <c r="ACS30" i="5"/>
  <c r="ACR30" i="5"/>
  <c r="ACQ30" i="5"/>
  <c r="ACP30" i="5"/>
  <c r="ACO30" i="5"/>
  <c r="ACN30" i="5"/>
  <c r="ACM30" i="5"/>
  <c r="ACL30" i="5"/>
  <c r="ACK30" i="5"/>
  <c r="ACJ30" i="5"/>
  <c r="ACI30" i="5"/>
  <c r="ACF30" i="5"/>
  <c r="ACE30" i="5"/>
  <c r="ACB30" i="5"/>
  <c r="ACA30" i="5"/>
  <c r="ABZ30" i="5"/>
  <c r="ABY30" i="5"/>
  <c r="ABX30" i="5"/>
  <c r="ABW30" i="5"/>
  <c r="ABV30" i="5"/>
  <c r="ABU30" i="5"/>
  <c r="ABT30" i="5"/>
  <c r="ABS30" i="5"/>
  <c r="ABR30" i="5"/>
  <c r="ABR30" i="5" a="1"/>
  <c r="ABQ30" i="5" a="1"/>
  <c r="ABQ30" i="5" s="1"/>
  <c r="ABP30" i="5"/>
  <c r="ABP30" i="5" a="1"/>
  <c r="ABO30" i="5"/>
  <c r="ABN30" i="5"/>
  <c r="ABM30" i="5"/>
  <c r="ABL30" i="5"/>
  <c r="ABK30" i="5"/>
  <c r="ABJ30" i="5"/>
  <c r="ABI30" i="5"/>
  <c r="ABH30" i="5"/>
  <c r="ABG30" i="5"/>
  <c r="ABD30" i="5"/>
  <c r="ABA30" i="5"/>
  <c r="AAX30" i="5"/>
  <c r="AAU30" i="5"/>
  <c r="AAR30" i="5"/>
  <c r="AAO30" i="5"/>
  <c r="AAL30" i="5"/>
  <c r="AAH30" i="5"/>
  <c r="AAD30" i="5"/>
  <c r="AAD30" i="5" a="1"/>
  <c r="AAC30" i="5" a="1"/>
  <c r="AAC30" i="5" s="1"/>
  <c r="AAB30" i="5"/>
  <c r="AAN30" i="5" s="1"/>
  <c r="AAB30" i="5" a="1"/>
  <c r="AAA30" i="5"/>
  <c r="ZZ30" i="5"/>
  <c r="ZY30" i="5"/>
  <c r="AAM30" i="5" s="1"/>
  <c r="ZX30" i="5"/>
  <c r="ZW30" i="5"/>
  <c r="ZV30" i="5"/>
  <c r="ZU30" i="5"/>
  <c r="ZT30" i="5"/>
  <c r="ZR30" i="5"/>
  <c r="ZP30" i="5"/>
  <c r="AAJ30" i="5" s="1"/>
  <c r="ZO30" i="5"/>
  <c r="ZM30" i="5" s="1"/>
  <c r="AAI30" i="5" s="1"/>
  <c r="ZL30" i="5"/>
  <c r="ZJ30" i="5"/>
  <c r="ZI30" i="5"/>
  <c r="ZG30" i="5" s="1"/>
  <c r="AAG30" i="5" s="1"/>
  <c r="ZF30" i="5"/>
  <c r="ZD30" i="5"/>
  <c r="AAF30" i="5" s="1"/>
  <c r="ZC30" i="5"/>
  <c r="ZA30" i="5" s="1"/>
  <c r="AAE30" i="5" s="1"/>
  <c r="YZ30" i="5"/>
  <c r="YY30" i="5"/>
  <c r="YX30" i="5"/>
  <c r="YW30" i="5"/>
  <c r="YV30" i="5"/>
  <c r="YU30" i="5"/>
  <c r="YT30" i="5"/>
  <c r="YS30" i="5"/>
  <c r="YR30" i="5"/>
  <c r="YQ30" i="5"/>
  <c r="YP30" i="5"/>
  <c r="YO30" i="5"/>
  <c r="YN30" i="5"/>
  <c r="YM30" i="5"/>
  <c r="YL30" i="5"/>
  <c r="YK30" i="5"/>
  <c r="YJ30" i="5"/>
  <c r="YI30" i="5"/>
  <c r="YH30" i="5"/>
  <c r="YG30" i="5"/>
  <c r="YF30" i="5"/>
  <c r="YE30" i="5"/>
  <c r="YD30" i="5"/>
  <c r="YC30" i="5"/>
  <c r="YB30" i="5"/>
  <c r="YA30" i="5"/>
  <c r="XZ30" i="5"/>
  <c r="XY30" i="5"/>
  <c r="XX30" i="5"/>
  <c r="XW30" i="5"/>
  <c r="XV30" i="5"/>
  <c r="XU30" i="5"/>
  <c r="XT30" i="5"/>
  <c r="XS30" i="5"/>
  <c r="XR30" i="5"/>
  <c r="XQ30" i="5"/>
  <c r="XP30" i="5"/>
  <c r="XO30" i="5"/>
  <c r="XN30" i="5"/>
  <c r="XM30" i="5"/>
  <c r="XL30" i="5"/>
  <c r="XK30" i="5"/>
  <c r="XJ30" i="5"/>
  <c r="XI30" i="5"/>
  <c r="XH30" i="5"/>
  <c r="XG30" i="5"/>
  <c r="XF30" i="5"/>
  <c r="XE30" i="5"/>
  <c r="XD30" i="5"/>
  <c r="XC30" i="5"/>
  <c r="XB30" i="5"/>
  <c r="XA30" i="5"/>
  <c r="WZ30" i="5"/>
  <c r="WY30" i="5"/>
  <c r="WX30" i="5"/>
  <c r="WW30" i="5"/>
  <c r="WV30" i="5"/>
  <c r="WU30" i="5"/>
  <c r="WT30" i="5"/>
  <c r="WS30" i="5"/>
  <c r="WR30" i="5"/>
  <c r="WQ30" i="5"/>
  <c r="WP30" i="5"/>
  <c r="WO30" i="5"/>
  <c r="WN30" i="5"/>
  <c r="WM30" i="5"/>
  <c r="WL30" i="5"/>
  <c r="WK30" i="5"/>
  <c r="WJ30" i="5"/>
  <c r="WI30" i="5"/>
  <c r="WH30" i="5"/>
  <c r="WG30" i="5"/>
  <c r="WF30" i="5"/>
  <c r="WE30" i="5"/>
  <c r="WD30" i="5"/>
  <c r="WC30" i="5"/>
  <c r="WB30" i="5"/>
  <c r="WA30" i="5"/>
  <c r="VZ30" i="5"/>
  <c r="VY30" i="5"/>
  <c r="VX30" i="5"/>
  <c r="VW30" i="5"/>
  <c r="VV30" i="5"/>
  <c r="VU30" i="5"/>
  <c r="VT30" i="5"/>
  <c r="VS30" i="5"/>
  <c r="VR30" i="5"/>
  <c r="VQ30" i="5"/>
  <c r="VP30" i="5"/>
  <c r="VO30" i="5"/>
  <c r="VN30" i="5"/>
  <c r="VM30" i="5"/>
  <c r="VL30" i="5"/>
  <c r="VK30" i="5"/>
  <c r="VJ30" i="5"/>
  <c r="VI30" i="5"/>
  <c r="VH30" i="5"/>
  <c r="VG30" i="5"/>
  <c r="VF30" i="5"/>
  <c r="VE30" i="5"/>
  <c r="VD30" i="5"/>
  <c r="VC30" i="5"/>
  <c r="VB30" i="5"/>
  <c r="VA30" i="5"/>
  <c r="UZ30" i="5"/>
  <c r="UY30" i="5"/>
  <c r="UX30" i="5"/>
  <c r="UW30" i="5"/>
  <c r="UV30" i="5"/>
  <c r="UU30" i="5"/>
  <c r="UT30" i="5"/>
  <c r="US30" i="5"/>
  <c r="UR30" i="5"/>
  <c r="UQ30" i="5"/>
  <c r="UP30" i="5"/>
  <c r="UO30" i="5"/>
  <c r="UN30" i="5"/>
  <c r="UM30" i="5"/>
  <c r="UL30" i="5"/>
  <c r="UK30" i="5"/>
  <c r="UA30" i="5"/>
  <c r="TZ30" i="5"/>
  <c r="TY30" i="5"/>
  <c r="TX30" i="5"/>
  <c r="UJ30" i="5" s="1"/>
  <c r="TW30" i="5"/>
  <c r="TV30" i="5"/>
  <c r="TU30" i="5"/>
  <c r="UI30" i="5" s="1"/>
  <c r="TT30" i="5"/>
  <c r="TS30" i="5"/>
  <c r="TR30" i="5"/>
  <c r="UH30" i="5" s="1"/>
  <c r="TQ30" i="5"/>
  <c r="TP30" i="5"/>
  <c r="TO30" i="5"/>
  <c r="UG30" i="5" s="1"/>
  <c r="TN30" i="5"/>
  <c r="TM30" i="5"/>
  <c r="TL30" i="5"/>
  <c r="UF30" i="5" s="1"/>
  <c r="TK30" i="5"/>
  <c r="TJ30" i="5"/>
  <c r="TI30" i="5"/>
  <c r="UE30" i="5" s="1"/>
  <c r="TH30" i="5"/>
  <c r="TG30" i="5"/>
  <c r="TF30" i="5"/>
  <c r="UD30" i="5" s="1"/>
  <c r="TE30" i="5"/>
  <c r="TD30" i="5"/>
  <c r="TC30" i="5"/>
  <c r="UC30" i="5" s="1"/>
  <c r="TB30" i="5"/>
  <c r="TA30" i="5"/>
  <c r="SZ30" i="5"/>
  <c r="UB30" i="5" s="1"/>
  <c r="SY30" i="5"/>
  <c r="SX30" i="5"/>
  <c r="SW30" i="5"/>
  <c r="SV30" i="5"/>
  <c r="SU30" i="5"/>
  <c r="ST30" i="5"/>
  <c r="SS30" i="5"/>
  <c r="SR30" i="5"/>
  <c r="SQ30" i="5"/>
  <c r="SP30" i="5"/>
  <c r="SO30" i="5"/>
  <c r="SN30" i="5"/>
  <c r="SM30" i="5"/>
  <c r="SL30" i="5"/>
  <c r="SK30" i="5"/>
  <c r="SJ30" i="5"/>
  <c r="SI30" i="5"/>
  <c r="SH30" i="5"/>
  <c r="SG30" i="5"/>
  <c r="SF30" i="5"/>
  <c r="SE30" i="5"/>
  <c r="SD30" i="5"/>
  <c r="SC30" i="5"/>
  <c r="SB30" i="5"/>
  <c r="SA30" i="5"/>
  <c r="RZ30" i="5"/>
  <c r="RY30" i="5"/>
  <c r="RX30" i="5"/>
  <c r="RW30" i="5"/>
  <c r="RV30" i="5"/>
  <c r="RU30" i="5"/>
  <c r="RT30" i="5"/>
  <c r="RS30" i="5"/>
  <c r="RR30" i="5"/>
  <c r="RQ30" i="5"/>
  <c r="RP30" i="5"/>
  <c r="RO30" i="5"/>
  <c r="RN30" i="5"/>
  <c r="RM30" i="5"/>
  <c r="RL30" i="5"/>
  <c r="RK30" i="5"/>
  <c r="RJ30" i="5"/>
  <c r="RI30" i="5"/>
  <c r="RH30" i="5"/>
  <c r="RG30" i="5"/>
  <c r="RF30" i="5"/>
  <c r="RE30" i="5"/>
  <c r="RD30" i="5"/>
  <c r="RC30" i="5"/>
  <c r="RC30" i="5" a="1"/>
  <c r="RB30" i="5" a="1"/>
  <c r="RB30" i="5" s="1"/>
  <c r="RA30" i="5"/>
  <c r="RA30" i="5" a="1"/>
  <c r="QZ30" i="5" a="1"/>
  <c r="QZ30" i="5" s="1"/>
  <c r="QY30" i="5"/>
  <c r="QX30" i="5" s="1"/>
  <c r="QW30" i="5" a="1"/>
  <c r="QW30" i="5" s="1"/>
  <c r="QV30" i="5"/>
  <c r="QT30" i="5" a="1"/>
  <c r="QT30" i="5" s="1"/>
  <c r="QS30" i="5"/>
  <c r="QR30" i="5" s="1"/>
  <c r="QQ30" i="5" a="1"/>
  <c r="QQ30" i="5" s="1"/>
  <c r="QO30" i="5" s="1"/>
  <c r="QN30" i="5"/>
  <c r="QN30" i="5" a="1"/>
  <c r="QL30" i="5"/>
  <c r="QK30" i="5"/>
  <c r="QI30" i="5" s="1"/>
  <c r="QK30" i="5" a="1"/>
  <c r="QH30" i="5" a="1"/>
  <c r="QH30" i="5" s="1"/>
  <c r="QF30" i="5" s="1"/>
  <c r="QE30" i="5" a="1"/>
  <c r="QE30" i="5" s="1"/>
  <c r="QC30" i="5" s="1"/>
  <c r="QB30" i="5"/>
  <c r="QB30" i="5" a="1"/>
  <c r="PZ30" i="5"/>
  <c r="PY30" i="5"/>
  <c r="PX30" i="5"/>
  <c r="PW30" i="5"/>
  <c r="PV30" i="5"/>
  <c r="PO30" i="5"/>
  <c r="PN30" i="5"/>
  <c r="PM30" i="5"/>
  <c r="PL30" i="5"/>
  <c r="PG30" i="5"/>
  <c r="PF30" i="5"/>
  <c r="PE30" i="5"/>
  <c r="PD30" i="5"/>
  <c r="PB30" i="5"/>
  <c r="PA30" i="5"/>
  <c r="OZ30" i="5"/>
  <c r="OY30" i="5"/>
  <c r="OX30" i="5"/>
  <c r="OW30" i="5"/>
  <c r="OV30" i="5"/>
  <c r="OU30" i="5"/>
  <c r="OT30" i="5"/>
  <c r="OP30" i="5"/>
  <c r="OO30" i="5"/>
  <c r="ON30" i="5"/>
  <c r="OM30" i="5"/>
  <c r="OL30" i="5"/>
  <c r="OK30" i="5"/>
  <c r="OJ30" i="5"/>
  <c r="OI30" i="5"/>
  <c r="OH30" i="5"/>
  <c r="OD30" i="5"/>
  <c r="OC30" i="5"/>
  <c r="OB30" i="5"/>
  <c r="OA30" i="5"/>
  <c r="NZ30" i="5"/>
  <c r="NY30" i="5"/>
  <c r="NX30" i="5"/>
  <c r="NW30" i="5"/>
  <c r="NV30" i="5"/>
  <c r="NU30" i="5"/>
  <c r="NT30" i="5"/>
  <c r="NS30" i="5"/>
  <c r="NR30" i="5"/>
  <c r="NQ30" i="5"/>
  <c r="NP30" i="5"/>
  <c r="NO30" i="5"/>
  <c r="NN30" i="5"/>
  <c r="NL30" i="5"/>
  <c r="NK30" i="5"/>
  <c r="NJ30" i="5"/>
  <c r="NG30" i="5"/>
  <c r="NF30" i="5"/>
  <c r="NE30" i="5"/>
  <c r="NB30" i="5"/>
  <c r="NA30" i="5"/>
  <c r="MZ30" i="5"/>
  <c r="MX30" i="5"/>
  <c r="MW30" i="5"/>
  <c r="MV30" i="5"/>
  <c r="MU30" i="5"/>
  <c r="MS30" i="5"/>
  <c r="MR30" i="5"/>
  <c r="MQ30" i="5"/>
  <c r="MP30" i="5"/>
  <c r="MN30" i="5"/>
  <c r="MM30" i="5"/>
  <c r="ML30" i="5"/>
  <c r="MK30" i="5"/>
  <c r="MI30" i="5"/>
  <c r="MH30" i="5"/>
  <c r="MG30" i="5"/>
  <c r="MF30" i="5"/>
  <c r="MD30" i="5"/>
  <c r="MC30" i="5"/>
  <c r="MB30" i="5"/>
  <c r="MA30" i="5"/>
  <c r="LY30" i="5"/>
  <c r="LX30" i="5"/>
  <c r="LW30" i="5"/>
  <c r="LV30" i="5"/>
  <c r="LT30" i="5"/>
  <c r="LS30" i="5"/>
  <c r="LR30" i="5"/>
  <c r="LQ30" i="5"/>
  <c r="LO30" i="5"/>
  <c r="LN30" i="5"/>
  <c r="LM30" i="5"/>
  <c r="LL30" i="5"/>
  <c r="LJ30" i="5"/>
  <c r="LI30" i="5"/>
  <c r="LH30" i="5"/>
  <c r="LG30" i="5"/>
  <c r="LE30" i="5"/>
  <c r="LD30" i="5"/>
  <c r="LC30" i="5"/>
  <c r="LB30" i="5"/>
  <c r="LA30" i="5"/>
  <c r="KZ30" i="5"/>
  <c r="KY30" i="5"/>
  <c r="KV30" i="5"/>
  <c r="KU30" i="5"/>
  <c r="KT30" i="5"/>
  <c r="KS30" i="5"/>
  <c r="KR30" i="5"/>
  <c r="KQ30" i="5"/>
  <c r="KP30" i="5"/>
  <c r="KM30" i="5"/>
  <c r="KL30" i="5"/>
  <c r="KK30" i="5"/>
  <c r="KJ30" i="5"/>
  <c r="KI30" i="5"/>
  <c r="KH30" i="5"/>
  <c r="KG30" i="5"/>
  <c r="KD30" i="5"/>
  <c r="KC30" i="5"/>
  <c r="KB30" i="5"/>
  <c r="KA30" i="5"/>
  <c r="JZ30" i="5"/>
  <c r="JY30" i="5"/>
  <c r="JX30" i="5"/>
  <c r="JU30" i="5"/>
  <c r="JT30" i="5"/>
  <c r="JS30" i="5"/>
  <c r="JR30" i="5"/>
  <c r="JQ30" i="5"/>
  <c r="JP30" i="5"/>
  <c r="JO30" i="5"/>
  <c r="JL30" i="5"/>
  <c r="JK30" i="5"/>
  <c r="JJ30" i="5"/>
  <c r="JI30" i="5"/>
  <c r="JH30" i="5"/>
  <c r="JG30" i="5"/>
  <c r="JF30" i="5"/>
  <c r="JC30" i="5"/>
  <c r="JB30" i="5"/>
  <c r="JA30" i="5"/>
  <c r="IZ30" i="5"/>
  <c r="IT30" i="5"/>
  <c r="IS30" i="5"/>
  <c r="IR30" i="5"/>
  <c r="IQ30" i="5"/>
  <c r="IM30" i="5"/>
  <c r="IL30" i="5"/>
  <c r="IK30" i="5"/>
  <c r="IJ30" i="5"/>
  <c r="IB30" i="5"/>
  <c r="IA30" i="5"/>
  <c r="HY30" i="5"/>
  <c r="HX30" i="5"/>
  <c r="HW30" i="5"/>
  <c r="HV30" i="5"/>
  <c r="HU30" i="5"/>
  <c r="HT30" i="5"/>
  <c r="HS30" i="5"/>
  <c r="HS30" i="5" a="1"/>
  <c r="HR30" i="5" a="1"/>
  <c r="HR30" i="5" s="1"/>
  <c r="HQ30" i="5"/>
  <c r="IC30" i="5" s="1"/>
  <c r="HQ30" i="5" a="1"/>
  <c r="HP30" i="5"/>
  <c r="HO30" i="5"/>
  <c r="HN30" i="5"/>
  <c r="HM30" i="5"/>
  <c r="HL30" i="5"/>
  <c r="HK30" i="5"/>
  <c r="HJ30" i="5"/>
  <c r="HI30" i="5"/>
  <c r="HH30" i="5" s="1"/>
  <c r="HZ30" i="5" s="1"/>
  <c r="GO30" i="5"/>
  <c r="GN30" i="5"/>
  <c r="GK30" i="5"/>
  <c r="GJ30" i="5"/>
  <c r="GI30" i="5"/>
  <c r="GH30" i="5"/>
  <c r="GG30" i="5"/>
  <c r="GF30" i="5"/>
  <c r="GE30" i="5"/>
  <c r="GE30" i="5" a="1"/>
  <c r="GD30" i="5" a="1"/>
  <c r="GD30" i="5" s="1"/>
  <c r="GC30" i="5"/>
  <c r="GC30" i="5" a="1"/>
  <c r="GB30" i="5"/>
  <c r="GA30" i="5"/>
  <c r="FZ30" i="5"/>
  <c r="FY30" i="5"/>
  <c r="FX30" i="5"/>
  <c r="FW30" i="5"/>
  <c r="GM30" i="5" s="1"/>
  <c r="FV30" i="5"/>
  <c r="FU30" i="5"/>
  <c r="FT30" i="5"/>
  <c r="GL30" i="5" s="1"/>
  <c r="FA30" i="5"/>
  <c r="EZ30" i="5"/>
  <c r="EY30" i="5"/>
  <c r="EX30" i="5"/>
  <c r="EW30" i="5"/>
  <c r="EV30" i="5"/>
  <c r="EU30" i="5"/>
  <c r="ET30" i="5"/>
  <c r="ER30" i="5"/>
  <c r="EQ30" i="5"/>
  <c r="EP30" i="5"/>
  <c r="EO30" i="5"/>
  <c r="EN30" i="5"/>
  <c r="EM30" i="5"/>
  <c r="EL30" i="5"/>
  <c r="EK30" i="5"/>
  <c r="EI30" i="5"/>
  <c r="EH30" i="5"/>
  <c r="EG30" i="5"/>
  <c r="EF30" i="5"/>
  <c r="EE30" i="5"/>
  <c r="ED30" i="5"/>
  <c r="EC30" i="5"/>
  <c r="EB30" i="5"/>
  <c r="DZ30" i="5"/>
  <c r="DY30" i="5"/>
  <c r="DX30" i="5"/>
  <c r="DW30" i="5"/>
  <c r="DV30" i="5"/>
  <c r="DU30" i="5"/>
  <c r="DT30" i="5"/>
  <c r="DS30" i="5"/>
  <c r="DQ30" i="5"/>
  <c r="DP30" i="5"/>
  <c r="DM30" i="5"/>
  <c r="DL30" i="5"/>
  <c r="DJ30" i="5"/>
  <c r="DI30" i="5"/>
  <c r="DH30" i="5"/>
  <c r="DG30" i="5" a="1"/>
  <c r="DG30" i="5" s="1"/>
  <c r="DF30" i="5"/>
  <c r="DF30" i="5" a="1"/>
  <c r="DE30" i="5" a="1"/>
  <c r="DE30" i="5" s="1"/>
  <c r="DD30" i="5"/>
  <c r="DC30" i="5"/>
  <c r="DB30" i="5"/>
  <c r="DA30" i="5"/>
  <c r="CZ30" i="5"/>
  <c r="CY30" i="5" s="1"/>
  <c r="DO30" i="5" s="1"/>
  <c r="CX30" i="5"/>
  <c r="CW30" i="5"/>
  <c r="CV30" i="5" s="1"/>
  <c r="DN30" i="5" s="1"/>
  <c r="CS30" i="5"/>
  <c r="CP30" i="5"/>
  <c r="CM30" i="5"/>
  <c r="DK30" i="5" s="1"/>
  <c r="CJ30" i="5"/>
  <c r="CG30" i="5"/>
  <c r="CD30" i="5"/>
  <c r="CC30" i="5"/>
  <c r="CB30" i="5"/>
  <c r="BX30" i="5"/>
  <c r="BW30" i="5"/>
  <c r="BT30" i="5"/>
  <c r="BS30" i="5"/>
  <c r="BS30" i="5" a="1"/>
  <c r="BR30" i="5" a="1"/>
  <c r="BR30" i="5" s="1"/>
  <c r="BQ30" i="5"/>
  <c r="BQ30" i="5" a="1"/>
  <c r="BP30" i="5"/>
  <c r="BO30" i="5"/>
  <c r="BN30" i="5"/>
  <c r="BM30" i="5"/>
  <c r="BL30" i="5"/>
  <c r="BK30" i="5"/>
  <c r="CA30" i="5" s="1"/>
  <c r="BJ30" i="5"/>
  <c r="BI30" i="5"/>
  <c r="BH30" i="5"/>
  <c r="BZ30" i="5" s="1"/>
  <c r="BE30" i="5"/>
  <c r="BY30" i="5" s="1"/>
  <c r="BB30" i="5"/>
  <c r="AY30" i="5"/>
  <c r="AV30" i="5"/>
  <c r="BV30" i="5" s="1"/>
  <c r="AS30" i="5"/>
  <c r="BU30" i="5" s="1"/>
  <c r="AP30" i="5"/>
  <c r="AN30" i="5"/>
  <c r="AI30" i="5"/>
  <c r="AH30" i="5"/>
  <c r="AE30" i="5"/>
  <c r="AE30" i="5" a="1"/>
  <c r="AD30" i="5" a="1"/>
  <c r="AD30" i="5" s="1"/>
  <c r="AC30" i="5"/>
  <c r="AO30" i="5" s="1"/>
  <c r="AC30" i="5" a="1"/>
  <c r="AB30" i="5"/>
  <c r="AA30" i="5"/>
  <c r="Z30" i="5"/>
  <c r="Y30" i="5"/>
  <c r="X30" i="5"/>
  <c r="W30" i="5"/>
  <c r="AM30" i="5" s="1"/>
  <c r="V30" i="5"/>
  <c r="U30" i="5"/>
  <c r="T30" i="5" s="1"/>
  <c r="AL30" i="5" s="1"/>
  <c r="Q30" i="5"/>
  <c r="AK30" i="5" s="1"/>
  <c r="N30" i="5"/>
  <c r="AJ30" i="5" s="1"/>
  <c r="K30" i="5"/>
  <c r="H30" i="5"/>
  <c r="E30" i="5"/>
  <c r="AG30" i="5" s="1"/>
  <c r="B30" i="5"/>
  <c r="AF30" i="5" s="1"/>
  <c r="BUW29" i="5"/>
  <c r="BUV29" i="5"/>
  <c r="BUU29" i="5"/>
  <c r="BBV29" i="5" s="1"/>
  <c r="BUT29" i="5"/>
  <c r="BBS29" i="5" s="1"/>
  <c r="BUS29" i="5"/>
  <c r="BUR29" i="5"/>
  <c r="BUQ29" i="5"/>
  <c r="BBR29" i="5" s="1"/>
  <c r="BUP29" i="5"/>
  <c r="BBP29" i="5" s="1"/>
  <c r="BUO29" i="5"/>
  <c r="BUN29" i="5"/>
  <c r="BUM29" i="5"/>
  <c r="BUL29" i="5"/>
  <c r="BUK29" i="5"/>
  <c r="BUJ29" i="5"/>
  <c r="BUI29" i="5"/>
  <c r="BBL29" i="5" s="1"/>
  <c r="BUH29" i="5"/>
  <c r="BBK29" i="5" s="1"/>
  <c r="BUG29" i="5"/>
  <c r="BUF29" i="5"/>
  <c r="BUE29" i="5"/>
  <c r="BUD29" i="5"/>
  <c r="BUC29" i="5"/>
  <c r="BUB29" i="5"/>
  <c r="BUA29" i="5"/>
  <c r="ANV29" i="5" s="1"/>
  <c r="BTZ29" i="5"/>
  <c r="BTY29" i="5"/>
  <c r="BTX29" i="5"/>
  <c r="BTW29" i="5"/>
  <c r="ANR29" i="5" s="1"/>
  <c r="BTV29" i="5"/>
  <c r="BTU29" i="5"/>
  <c r="BTT29" i="5"/>
  <c r="BTS29" i="5"/>
  <c r="ANO29" i="5" s="1"/>
  <c r="BTR29" i="5"/>
  <c r="ANN29" i="5" s="1"/>
  <c r="BTQ29" i="5"/>
  <c r="BTP29" i="5"/>
  <c r="BTO29" i="5"/>
  <c r="ANK29" i="5" s="1"/>
  <c r="BTN29" i="5"/>
  <c r="BTM29" i="5"/>
  <c r="BTL29" i="5"/>
  <c r="BTK29" i="5"/>
  <c r="ANJ29" i="5" s="1"/>
  <c r="BTJ29" i="5"/>
  <c r="BTI29" i="5"/>
  <c r="BTH29" i="5"/>
  <c r="BTG29" i="5"/>
  <c r="ANF29" i="5" s="1"/>
  <c r="BTF29" i="5"/>
  <c r="ANE29" i="5" s="1"/>
  <c r="BTE29" i="5"/>
  <c r="BTD29" i="5"/>
  <c r="BTC29" i="5"/>
  <c r="ANC29" i="5" s="1"/>
  <c r="BTB29" i="5"/>
  <c r="ANB29" i="5" s="1"/>
  <c r="BTA29" i="5"/>
  <c r="BSZ29" i="5"/>
  <c r="BSY29" i="5"/>
  <c r="AMY29" i="5" s="1"/>
  <c r="BSX29" i="5"/>
  <c r="AMX29" i="5" s="1"/>
  <c r="BSW29" i="5"/>
  <c r="BSV29" i="5"/>
  <c r="BSU29" i="5"/>
  <c r="BST29" i="5"/>
  <c r="BSS29" i="5"/>
  <c r="BSR29" i="5"/>
  <c r="BSK29" i="5"/>
  <c r="BSJ29" i="5" a="1"/>
  <c r="BSJ29" i="5" s="1"/>
  <c r="BSI29" i="5" a="1"/>
  <c r="BSI29" i="5" s="1"/>
  <c r="BSH29" i="5"/>
  <c r="BSH29" i="5" a="1"/>
  <c r="BSG29" i="5" a="1"/>
  <c r="BSG29" i="5" s="1"/>
  <c r="BSF29" i="5"/>
  <c r="BSF29" i="5" a="1"/>
  <c r="BSE29" i="5" a="1"/>
  <c r="BSE29" i="5" s="1"/>
  <c r="BSD29" i="5" a="1"/>
  <c r="BSD29" i="5" s="1"/>
  <c r="BSC29" i="5" a="1"/>
  <c r="BSC29" i="5" s="1"/>
  <c r="BSB29" i="5" a="1"/>
  <c r="BSB29" i="5" s="1"/>
  <c r="BSA29" i="5"/>
  <c r="BRZ29" i="5"/>
  <c r="BRZ29" i="5" a="1"/>
  <c r="BRY29" i="5" a="1"/>
  <c r="BRY29" i="5" s="1"/>
  <c r="BRX29" i="5"/>
  <c r="BRX29" i="5" a="1"/>
  <c r="BRW29" i="5" a="1"/>
  <c r="BRW29" i="5" s="1"/>
  <c r="BRV29" i="5"/>
  <c r="BRV29" i="5" a="1"/>
  <c r="BRU29" i="5" a="1"/>
  <c r="BRU29" i="5" s="1"/>
  <c r="BRT29" i="5"/>
  <c r="BRT29" i="5" a="1"/>
  <c r="BRS29" i="5" a="1"/>
  <c r="BRS29" i="5" s="1"/>
  <c r="BRR29" i="5"/>
  <c r="BRR29" i="5" a="1"/>
  <c r="BRQ29" i="5"/>
  <c r="BRQ29" i="5" a="1"/>
  <c r="BRP29" i="5"/>
  <c r="BRP29" i="5" a="1"/>
  <c r="BRO29" i="5"/>
  <c r="BRO29" i="5" a="1"/>
  <c r="BRN29" i="5"/>
  <c r="BRN29" i="5" a="1"/>
  <c r="BRM29" i="5"/>
  <c r="BRM29" i="5" a="1"/>
  <c r="BRL29" i="5"/>
  <c r="BRL29" i="5" a="1"/>
  <c r="BRK29" i="5"/>
  <c r="BRK29" i="5" a="1"/>
  <c r="BRJ29" i="5"/>
  <c r="BRJ29" i="5" a="1"/>
  <c r="BRI29" i="5"/>
  <c r="BRI29" i="5" a="1"/>
  <c r="BRH29" i="5"/>
  <c r="BRH29" i="5" a="1"/>
  <c r="BRG29" i="5"/>
  <c r="BRG29" i="5" a="1"/>
  <c r="BRF29" i="5"/>
  <c r="BRF29" i="5" a="1"/>
  <c r="BRE29" i="5"/>
  <c r="BRE29" i="5" a="1"/>
  <c r="BRD29" i="5"/>
  <c r="BRD29" i="5" a="1"/>
  <c r="BRC29" i="5"/>
  <c r="BRC29" i="5" a="1"/>
  <c r="BRB29" i="5"/>
  <c r="BRB29" i="5" a="1"/>
  <c r="BRA29" i="5"/>
  <c r="BRA29" i="5" a="1"/>
  <c r="BQZ29" i="5"/>
  <c r="BQZ29" i="5" a="1"/>
  <c r="BQY29" i="5"/>
  <c r="BQY29" i="5" a="1"/>
  <c r="BQX29" i="5"/>
  <c r="BQX29" i="5" a="1"/>
  <c r="BQW29" i="5"/>
  <c r="BQW29" i="5" a="1"/>
  <c r="BQV29" i="5"/>
  <c r="BQV29" i="5" a="1"/>
  <c r="BQU29" i="5"/>
  <c r="BQU29" i="5" a="1"/>
  <c r="BQT29" i="5"/>
  <c r="BQT29" i="5" a="1"/>
  <c r="BQS29" i="5"/>
  <c r="BQS29" i="5" a="1"/>
  <c r="BQR29" i="5"/>
  <c r="BQR29" i="5" a="1"/>
  <c r="BQQ29" i="5"/>
  <c r="BQQ29" i="5" a="1"/>
  <c r="BQP29" i="5"/>
  <c r="BQP29" i="5" a="1"/>
  <c r="BQO29" i="5"/>
  <c r="BQO29" i="5" a="1"/>
  <c r="BQN29" i="5"/>
  <c r="BQN29" i="5" a="1"/>
  <c r="BQM29" i="5"/>
  <c r="BQM29" i="5" a="1"/>
  <c r="BQL29" i="5"/>
  <c r="BQL29" i="5" a="1"/>
  <c r="BQK29" i="5"/>
  <c r="BQK29" i="5" a="1"/>
  <c r="BQJ29" i="5" a="1"/>
  <c r="BQJ29" i="5" s="1"/>
  <c r="BQI29" i="5"/>
  <c r="BQI29" i="5" a="1"/>
  <c r="BQH29" i="5" a="1"/>
  <c r="BQH29" i="5" s="1"/>
  <c r="BQG29" i="5"/>
  <c r="BQG29" i="5" a="1"/>
  <c r="BQF29" i="5" a="1"/>
  <c r="BQF29" i="5" s="1"/>
  <c r="BQE29" i="5"/>
  <c r="BQE29" i="5" a="1"/>
  <c r="BQD29" i="5" a="1"/>
  <c r="BQD29" i="5" s="1"/>
  <c r="BQC29" i="5"/>
  <c r="BQC29" i="5" a="1"/>
  <c r="BQB29" i="5" a="1"/>
  <c r="BQB29" i="5" s="1"/>
  <c r="BQA29" i="5"/>
  <c r="BQA29" i="5" a="1"/>
  <c r="BPZ29" i="5" a="1"/>
  <c r="BPZ29" i="5" s="1"/>
  <c r="BPY29" i="5"/>
  <c r="BPY29" i="5" a="1"/>
  <c r="BPX29" i="5" a="1"/>
  <c r="BPX29" i="5" s="1"/>
  <c r="BPW29" i="5"/>
  <c r="BPV29" i="5" a="1"/>
  <c r="BPV29" i="5" s="1"/>
  <c r="BPU29" i="5" a="1"/>
  <c r="BPU29" i="5" s="1"/>
  <c r="BPT29" i="5"/>
  <c r="BPS29" i="5"/>
  <c r="BPR29" i="5"/>
  <c r="BPQ29" i="5"/>
  <c r="BPP29" i="5"/>
  <c r="BPO29" i="5"/>
  <c r="BPN29" i="5"/>
  <c r="BPM29" i="5"/>
  <c r="BPL29" i="5"/>
  <c r="BPK29" i="5"/>
  <c r="BPJ29" i="5"/>
  <c r="BPI29" i="5"/>
  <c r="BPH29" i="5"/>
  <c r="BPG29" i="5"/>
  <c r="BPF29" i="5"/>
  <c r="BPE29" i="5"/>
  <c r="BPD29" i="5"/>
  <c r="BPC29" i="5"/>
  <c r="BPB29" i="5"/>
  <c r="BPA29" i="5"/>
  <c r="BOZ29" i="5"/>
  <c r="BOY29" i="5"/>
  <c r="BOX29" i="5"/>
  <c r="BOW29" i="5"/>
  <c r="BOV29" i="5"/>
  <c r="BOU29" i="5"/>
  <c r="BOT29" i="5"/>
  <c r="BOQ29" i="5"/>
  <c r="BOI29" i="5"/>
  <c r="BOI29" i="5" a="1"/>
  <c r="BOH29" i="5"/>
  <c r="BOH29" i="5" a="1"/>
  <c r="BOG29" i="5"/>
  <c r="BOS29" i="5" s="1"/>
  <c r="BOG29" i="5" a="1"/>
  <c r="BOF29" i="5"/>
  <c r="BOE29" i="5"/>
  <c r="BOD29" i="5"/>
  <c r="BOR29" i="5" s="1"/>
  <c r="BOC29" i="5"/>
  <c r="BOB29" i="5"/>
  <c r="BOA29" i="5" s="1"/>
  <c r="BNY29" i="5"/>
  <c r="BNX29" i="5" s="1"/>
  <c r="BOP29" i="5" s="1"/>
  <c r="BNV29" i="5"/>
  <c r="BNU29" i="5" s="1"/>
  <c r="BOO29" i="5" s="1"/>
  <c r="BNS29" i="5"/>
  <c r="BNR29" i="5"/>
  <c r="BON29" i="5" s="1"/>
  <c r="BNP29" i="5"/>
  <c r="BNO29" i="5" s="1"/>
  <c r="BOM29" i="5" s="1"/>
  <c r="BNM29" i="5"/>
  <c r="BNL29" i="5" s="1"/>
  <c r="BOL29" i="5" s="1"/>
  <c r="BNJ29" i="5"/>
  <c r="BNI29" i="5" s="1"/>
  <c r="BOK29" i="5" s="1"/>
  <c r="BNG29" i="5"/>
  <c r="BNF29" i="5" s="1"/>
  <c r="BOJ29" i="5" s="1"/>
  <c r="BNE29" i="5"/>
  <c r="BND29" i="5"/>
  <c r="BNC29" i="5"/>
  <c r="BNB29" i="5"/>
  <c r="BNA29" i="5"/>
  <c r="BMZ29" i="5"/>
  <c r="BMY29" i="5"/>
  <c r="BMX29" i="5"/>
  <c r="BMW29" i="5"/>
  <c r="BMU29" i="5"/>
  <c r="BMT29" i="5" s="1"/>
  <c r="BMJ29" i="5"/>
  <c r="BMI29" i="5"/>
  <c r="BMH29" i="5"/>
  <c r="BMG29" i="5"/>
  <c r="BMF29" i="5"/>
  <c r="BME29" i="5"/>
  <c r="BMD29" i="5"/>
  <c r="BMC29" i="5"/>
  <c r="BMB29" i="5"/>
  <c r="BMA29" i="5"/>
  <c r="BLZ29" i="5"/>
  <c r="BLY29" i="5"/>
  <c r="BLX29" i="5"/>
  <c r="BLW29" i="5"/>
  <c r="BLR29" i="5"/>
  <c r="BLQ29" i="5"/>
  <c r="BLJ29" i="5"/>
  <c r="BLH29" i="5"/>
  <c r="BLH29" i="5" a="1"/>
  <c r="BLG29" i="5"/>
  <c r="BLG29" i="5" a="1"/>
  <c r="BLF29" i="5"/>
  <c r="BLF29" i="5" a="1"/>
  <c r="BLE29" i="5"/>
  <c r="BLD29" i="5"/>
  <c r="BLC29" i="5"/>
  <c r="BLB29" i="5"/>
  <c r="BLA29" i="5"/>
  <c r="BKZ29" i="5" s="1"/>
  <c r="BLP29" i="5" s="1"/>
  <c r="BKY29" i="5"/>
  <c r="BKX29" i="5"/>
  <c r="BKW29" i="5"/>
  <c r="BLO29" i="5" s="1"/>
  <c r="BKU29" i="5"/>
  <c r="BKT29" i="5" s="1"/>
  <c r="BLN29" i="5" s="1"/>
  <c r="BKR29" i="5"/>
  <c r="BKQ29" i="5"/>
  <c r="BLM29" i="5" s="1"/>
  <c r="BKO29" i="5"/>
  <c r="BKN29" i="5" s="1"/>
  <c r="BLL29" i="5" s="1"/>
  <c r="BKL29" i="5"/>
  <c r="BKK29" i="5"/>
  <c r="BLK29" i="5" s="1"/>
  <c r="BKI29" i="5"/>
  <c r="BKH29" i="5" s="1"/>
  <c r="BKF29" i="5"/>
  <c r="BKE29" i="5"/>
  <c r="BLI29" i="5" s="1"/>
  <c r="BKD29" i="5"/>
  <c r="BKC29" i="5"/>
  <c r="BKB29" i="5"/>
  <c r="BKA29" i="5"/>
  <c r="BJZ29" i="5"/>
  <c r="BJY29" i="5"/>
  <c r="BJX29" i="5"/>
  <c r="BJW29" i="5"/>
  <c r="BJV29" i="5" s="1"/>
  <c r="BJU29" i="5"/>
  <c r="BJS29" i="5" s="1"/>
  <c r="BJT29" i="5"/>
  <c r="BJR29" i="5"/>
  <c r="BJP29" i="5" s="1"/>
  <c r="BJO29" i="5"/>
  <c r="BJM29" i="5" s="1"/>
  <c r="BJL29" i="5"/>
  <c r="BJJ29" i="5" s="1"/>
  <c r="BJI29" i="5"/>
  <c r="BJG29" i="5" s="1"/>
  <c r="BJF29" i="5"/>
  <c r="BJE29" i="5"/>
  <c r="BJD29" i="5"/>
  <c r="BJC29" i="5"/>
  <c r="BJB29" i="5"/>
  <c r="BJA29" i="5"/>
  <c r="BIZ29" i="5"/>
  <c r="BIY29" i="5"/>
  <c r="BIX29" i="5"/>
  <c r="BIW29" i="5"/>
  <c r="BIV29" i="5"/>
  <c r="BIU29" i="5"/>
  <c r="BIT29" i="5"/>
  <c r="BIS29" i="5"/>
  <c r="BIR29" i="5"/>
  <c r="BIQ29" i="5"/>
  <c r="BIP29" i="5"/>
  <c r="BIO29" i="5"/>
  <c r="BIN29" i="5"/>
  <c r="BIM29" i="5"/>
  <c r="BIL29" i="5"/>
  <c r="BIK29" i="5"/>
  <c r="BIJ29" i="5"/>
  <c r="BII29" i="5"/>
  <c r="BIH29" i="5"/>
  <c r="BIG29" i="5"/>
  <c r="BIF29" i="5"/>
  <c r="BIE29" i="5"/>
  <c r="BID29" i="5"/>
  <c r="BIC29" i="5"/>
  <c r="BIB29" i="5"/>
  <c r="BIA29" i="5"/>
  <c r="BHZ29" i="5"/>
  <c r="BHY29" i="5"/>
  <c r="BHX29" i="5"/>
  <c r="BHW29" i="5"/>
  <c r="BHV29" i="5"/>
  <c r="BHU29" i="5"/>
  <c r="BHT29" i="5"/>
  <c r="BHS29" i="5"/>
  <c r="BHR29" i="5"/>
  <c r="BHQ29" i="5"/>
  <c r="BHP29" i="5"/>
  <c r="BHO29" i="5"/>
  <c r="BHN29" i="5"/>
  <c r="BHM29" i="5"/>
  <c r="BHL29" i="5"/>
  <c r="BHK29" i="5"/>
  <c r="BHJ29" i="5"/>
  <c r="BHI29" i="5"/>
  <c r="BHH29" i="5"/>
  <c r="BHG29" i="5"/>
  <c r="BHF29" i="5"/>
  <c r="BHE29" i="5"/>
  <c r="BHD29" i="5"/>
  <c r="BHC29" i="5"/>
  <c r="BHB29" i="5"/>
  <c r="BHA29" i="5"/>
  <c r="BGZ29" i="5"/>
  <c r="BGY29" i="5"/>
  <c r="BGX29" i="5"/>
  <c r="BGW29" i="5"/>
  <c r="BGV29" i="5"/>
  <c r="BGU29" i="5" a="1"/>
  <c r="BGU29" i="5" s="1"/>
  <c r="BGT29" i="5"/>
  <c r="BGT29" i="5" a="1"/>
  <c r="BGS29" i="5" a="1"/>
  <c r="BGS29" i="5" s="1"/>
  <c r="BGR29" i="5"/>
  <c r="BGR29" i="5" a="1"/>
  <c r="BGQ29" i="5" a="1"/>
  <c r="BGQ29" i="5" s="1"/>
  <c r="BGP29" i="5"/>
  <c r="BGP29" i="5" a="1"/>
  <c r="BGO29" i="5" a="1"/>
  <c r="BGO29" i="5" s="1"/>
  <c r="BGN29" i="5"/>
  <c r="BGN29" i="5" a="1"/>
  <c r="BGM29" i="5" a="1"/>
  <c r="BGM29" i="5" s="1"/>
  <c r="BGL29" i="5"/>
  <c r="BGL29" i="5" a="1"/>
  <c r="BGK29" i="5" a="1"/>
  <c r="BGK29" i="5" s="1"/>
  <c r="BGJ29" i="5"/>
  <c r="BGJ29" i="5" a="1"/>
  <c r="BGI29" i="5"/>
  <c r="BGH29" i="5"/>
  <c r="BGG29" i="5"/>
  <c r="BGF29" i="5"/>
  <c r="BGE29" i="5"/>
  <c r="BGD29" i="5"/>
  <c r="BGC29" i="5"/>
  <c r="BGB29" i="5"/>
  <c r="BGA29" i="5"/>
  <c r="BFZ29" i="5"/>
  <c r="BFY29" i="5"/>
  <c r="BFX29" i="5"/>
  <c r="BFW29" i="5"/>
  <c r="BFV29" i="5"/>
  <c r="BFU29" i="5"/>
  <c r="BFT29" i="5"/>
  <c r="BFS29" i="5"/>
  <c r="BFR29" i="5"/>
  <c r="BFN29" i="5"/>
  <c r="BFM29" i="5"/>
  <c r="BFL29" i="5"/>
  <c r="BFK29" i="5"/>
  <c r="BFJ29" i="5"/>
  <c r="BFI29" i="5"/>
  <c r="BFH29" i="5"/>
  <c r="BFG29" i="5"/>
  <c r="BFF29" i="5"/>
  <c r="BFE29" i="5"/>
  <c r="BFD29" i="5"/>
  <c r="BFC29" i="5"/>
  <c r="BFB29" i="5"/>
  <c r="BFA29" i="5"/>
  <c r="BEZ29" i="5"/>
  <c r="BEY29" i="5"/>
  <c r="BEX29" i="5"/>
  <c r="BEW29" i="5"/>
  <c r="BEV29" i="5"/>
  <c r="BEU29" i="5"/>
  <c r="BET29" i="5"/>
  <c r="BEP29" i="5"/>
  <c r="BEO29" i="5"/>
  <c r="BEN29" i="5"/>
  <c r="BEM29" i="5"/>
  <c r="BEL29" i="5"/>
  <c r="BEK29" i="5"/>
  <c r="BEJ29" i="5"/>
  <c r="BEI29" i="5"/>
  <c r="BEH29" i="5"/>
  <c r="BEG29" i="5"/>
  <c r="BEF29" i="5"/>
  <c r="BEE29" i="5"/>
  <c r="BED29" i="5"/>
  <c r="BEC29" i="5"/>
  <c r="BEB29" i="5"/>
  <c r="BEA29" i="5"/>
  <c r="BDZ29" i="5"/>
  <c r="BDY29" i="5"/>
  <c r="BDX29" i="5"/>
  <c r="BDW29" i="5"/>
  <c r="BDV29" i="5"/>
  <c r="BDR29" i="5"/>
  <c r="BDQ29" i="5"/>
  <c r="BDP29" i="5"/>
  <c r="BDO29" i="5"/>
  <c r="BDN29" i="5"/>
  <c r="BDM29" i="5"/>
  <c r="BDL29" i="5"/>
  <c r="BDK29" i="5"/>
  <c r="BDJ29" i="5"/>
  <c r="BDI29" i="5"/>
  <c r="BDH29" i="5"/>
  <c r="BDG29" i="5"/>
  <c r="BDF29" i="5"/>
  <c r="BDE29" i="5"/>
  <c r="BDD29" i="5"/>
  <c r="BDC29" i="5"/>
  <c r="BDB29" i="5"/>
  <c r="BDA29" i="5"/>
  <c r="BCZ29" i="5"/>
  <c r="BCY29" i="5"/>
  <c r="BCX29" i="5"/>
  <c r="BCT29" i="5"/>
  <c r="BCS29" i="5"/>
  <c r="BCR29" i="5"/>
  <c r="BCQ29" i="5"/>
  <c r="BCP29" i="5"/>
  <c r="BCO29" i="5"/>
  <c r="BCN29" i="5"/>
  <c r="BCM29" i="5"/>
  <c r="BCL29" i="5"/>
  <c r="BCK29" i="5"/>
  <c r="BCJ29" i="5"/>
  <c r="BCI29" i="5"/>
  <c r="BCH29" i="5"/>
  <c r="BCG29" i="5"/>
  <c r="BCF29" i="5"/>
  <c r="BCE29" i="5"/>
  <c r="BCD29" i="5"/>
  <c r="BCC29" i="5"/>
  <c r="BCB29" i="5"/>
  <c r="BCA29" i="5"/>
  <c r="BBZ29" i="5"/>
  <c r="BBO29" i="5"/>
  <c r="BBH29" i="5"/>
  <c r="BBG29" i="5"/>
  <c r="BBF29" i="5"/>
  <c r="BBE29" i="5"/>
  <c r="BAT29" i="5"/>
  <c r="BAP29" i="5"/>
  <c r="BAP29" i="5" a="1"/>
  <c r="BAO29" i="5"/>
  <c r="BAO29" i="5" a="1"/>
  <c r="BAN29" i="5"/>
  <c r="BAX29" i="5" s="1"/>
  <c r="BAN29" i="5" a="1"/>
  <c r="BAM29" i="5"/>
  <c r="BAL29" i="5"/>
  <c r="BAK29" i="5"/>
  <c r="BAW29" i="5" s="1"/>
  <c r="BAJ29" i="5"/>
  <c r="BAI29" i="5"/>
  <c r="BAG29" i="5"/>
  <c r="BMV29" i="5" s="1"/>
  <c r="BAF29" i="5"/>
  <c r="BAE29" i="5" s="1"/>
  <c r="BAU29" i="5" s="1"/>
  <c r="BAB29" i="5"/>
  <c r="AZY29" i="5"/>
  <c r="BAS29" i="5" s="1"/>
  <c r="AZV29" i="5"/>
  <c r="BAR29" i="5" s="1"/>
  <c r="AZS29" i="5"/>
  <c r="BAQ29" i="5" s="1"/>
  <c r="AZQ29" i="5"/>
  <c r="AZM29" i="5"/>
  <c r="AZJ29" i="5" a="1"/>
  <c r="AZJ29" i="5" s="1"/>
  <c r="AZI29" i="5"/>
  <c r="AZI29" i="5" a="1"/>
  <c r="AZH29" i="5" a="1"/>
  <c r="AZH29" i="5" s="1"/>
  <c r="AZR29" i="5" s="1"/>
  <c r="AZG29" i="5"/>
  <c r="AZF29" i="5"/>
  <c r="AZE29" i="5"/>
  <c r="AZD29" i="5"/>
  <c r="AZC29" i="5"/>
  <c r="AZB29" i="5" s="1"/>
  <c r="AZP29" i="5" s="1"/>
  <c r="AZA29" i="5"/>
  <c r="AYZ29" i="5"/>
  <c r="AYY29" i="5"/>
  <c r="AZO29" i="5" s="1"/>
  <c r="AYV29" i="5"/>
  <c r="AZN29" i="5" s="1"/>
  <c r="AYS29" i="5"/>
  <c r="AYP29" i="5"/>
  <c r="AZL29" i="5" s="1"/>
  <c r="AYM29" i="5"/>
  <c r="AZK29" i="5" s="1"/>
  <c r="AYD29" i="5"/>
  <c r="AYC29" i="5"/>
  <c r="AYB29" i="5"/>
  <c r="AYB29" i="5" a="1"/>
  <c r="AYA29" i="5"/>
  <c r="AYA29" i="5" a="1"/>
  <c r="AXZ29" i="5"/>
  <c r="AYL29" i="5" s="1"/>
  <c r="AXZ29" i="5" a="1"/>
  <c r="AXY29" i="5"/>
  <c r="AXX29" i="5"/>
  <c r="AXW29" i="5"/>
  <c r="AYK29" i="5" s="1"/>
  <c r="AXV29" i="5"/>
  <c r="AXU29" i="5"/>
  <c r="AXT29" i="5" s="1"/>
  <c r="AYJ29" i="5" s="1"/>
  <c r="AXS29" i="5"/>
  <c r="AXR29" i="5"/>
  <c r="AXQ29" i="5" s="1"/>
  <c r="AYI29" i="5" s="1"/>
  <c r="AXO29" i="5"/>
  <c r="AXN29" i="5"/>
  <c r="AYH29" i="5" s="1"/>
  <c r="AXL29" i="5"/>
  <c r="AXK29" i="5" s="1"/>
  <c r="AYG29" i="5" s="1"/>
  <c r="AXI29" i="5"/>
  <c r="AXH29" i="5"/>
  <c r="AYF29" i="5" s="1"/>
  <c r="AXF29" i="5"/>
  <c r="AXE29" i="5" s="1"/>
  <c r="AYE29" i="5" s="1"/>
  <c r="AXB29" i="5"/>
  <c r="AWX29" i="5"/>
  <c r="AWW29" i="5"/>
  <c r="AWV29" i="5"/>
  <c r="AWU29" i="5"/>
  <c r="AWN29" i="5"/>
  <c r="AWM29" i="5"/>
  <c r="AWL29" i="5"/>
  <c r="AWK29" i="5"/>
  <c r="AWD29" i="5"/>
  <c r="AWC29" i="5"/>
  <c r="AWB29" i="5"/>
  <c r="AWA29" i="5"/>
  <c r="AVT29" i="5"/>
  <c r="AVS29" i="5"/>
  <c r="AVR29" i="5"/>
  <c r="AVQ29" i="5"/>
  <c r="AVI29" i="5"/>
  <c r="AUZ29" i="5" a="1"/>
  <c r="AUZ29" i="5" s="1"/>
  <c r="AUY29" i="5"/>
  <c r="AUY29" i="5" a="1"/>
  <c r="AUX29" i="5" a="1"/>
  <c r="AUX29" i="5" s="1"/>
  <c r="AVJ29" i="5" s="1"/>
  <c r="AUW29" i="5"/>
  <c r="AUV29" i="5"/>
  <c r="AUU29" i="5"/>
  <c r="AUT29" i="5"/>
  <c r="AUS29" i="5"/>
  <c r="AUR29" i="5" s="1"/>
  <c r="AVH29" i="5" s="1"/>
  <c r="AUQ29" i="5"/>
  <c r="AUP29" i="5"/>
  <c r="AUO29" i="5"/>
  <c r="AVG29" i="5" s="1"/>
  <c r="AUM29" i="5"/>
  <c r="AUL29" i="5" s="1"/>
  <c r="AVF29" i="5" s="1"/>
  <c r="AUJ29" i="5"/>
  <c r="AUI29" i="5"/>
  <c r="AVE29" i="5" s="1"/>
  <c r="AUG29" i="5"/>
  <c r="AUF29" i="5" s="1"/>
  <c r="AVD29" i="5" s="1"/>
  <c r="AUD29" i="5"/>
  <c r="AUC29" i="5"/>
  <c r="AVC29" i="5" s="1"/>
  <c r="AUA29" i="5"/>
  <c r="ATZ29" i="5" s="1"/>
  <c r="AVB29" i="5" s="1"/>
  <c r="ATX29" i="5"/>
  <c r="ATW29" i="5"/>
  <c r="AVA29" i="5" s="1"/>
  <c r="ATV29" i="5"/>
  <c r="ATU29" i="5"/>
  <c r="ATT29" i="5"/>
  <c r="ATS29" i="5"/>
  <c r="ATH29" i="5"/>
  <c r="ATG29" i="5"/>
  <c r="ATF29" i="5"/>
  <c r="ATE29" i="5"/>
  <c r="ATD29" i="5"/>
  <c r="ATC29" i="5"/>
  <c r="ATB29" i="5" a="1"/>
  <c r="ATB29" i="5" s="1"/>
  <c r="ATA29" i="5"/>
  <c r="ATA29" i="5" a="1"/>
  <c r="ASZ29" i="5" a="1"/>
  <c r="ASZ29" i="5" s="1"/>
  <c r="ATL29" i="5" s="1"/>
  <c r="ASY29" i="5"/>
  <c r="ASX29" i="5"/>
  <c r="ASW29" i="5"/>
  <c r="ATK29" i="5" s="1"/>
  <c r="ASV29" i="5"/>
  <c r="ASU29" i="5"/>
  <c r="AST29" i="5" s="1"/>
  <c r="ATJ29" i="5" s="1"/>
  <c r="ASS29" i="5"/>
  <c r="ASR29" i="5"/>
  <c r="ASQ29" i="5" s="1"/>
  <c r="ATI29" i="5" s="1"/>
  <c r="ARW29" i="5"/>
  <c r="ARS29" i="5"/>
  <c r="ARR29" i="5"/>
  <c r="ARP29" i="5" a="1"/>
  <c r="ARP29" i="5" s="1"/>
  <c r="ARO29" i="5"/>
  <c r="ARO29" i="5" a="1"/>
  <c r="ARN29" i="5" a="1"/>
  <c r="ARN29" i="5" s="1"/>
  <c r="ARX29" i="5" s="1"/>
  <c r="ARM29" i="5"/>
  <c r="ARL29" i="5"/>
  <c r="ARK29" i="5"/>
  <c r="ARJ29" i="5"/>
  <c r="ARI29" i="5"/>
  <c r="ARH29" i="5" s="1"/>
  <c r="ARV29" i="5" s="1"/>
  <c r="ARG29" i="5"/>
  <c r="ARF29" i="5"/>
  <c r="ARE29" i="5"/>
  <c r="ARU29" i="5" s="1"/>
  <c r="ARB29" i="5"/>
  <c r="ART29" i="5" s="1"/>
  <c r="AQY29" i="5"/>
  <c r="AQV29" i="5"/>
  <c r="AQS29" i="5"/>
  <c r="ARQ29" i="5" s="1"/>
  <c r="AQR29" i="5"/>
  <c r="AQO29" i="5"/>
  <c r="AQN29" i="5"/>
  <c r="AQK29" i="5"/>
  <c r="AQH29" i="5"/>
  <c r="AQQ29" i="5" s="1"/>
  <c r="AQE29" i="5"/>
  <c r="AQP29" i="5" s="1"/>
  <c r="AQB29" i="5"/>
  <c r="APY29" i="5"/>
  <c r="APW29" i="5"/>
  <c r="APT29" i="5"/>
  <c r="APS29" i="5"/>
  <c r="APP29" i="5" a="1"/>
  <c r="APP29" i="5" s="1"/>
  <c r="APO29" i="5"/>
  <c r="APO29" i="5" a="1"/>
  <c r="APN29" i="5" a="1"/>
  <c r="APN29" i="5" s="1"/>
  <c r="APX29" i="5" s="1"/>
  <c r="APM29" i="5"/>
  <c r="APL29" i="5"/>
  <c r="APK29" i="5"/>
  <c r="APJ29" i="5"/>
  <c r="API29" i="5"/>
  <c r="APH29" i="5" s="1"/>
  <c r="APV29" i="5" s="1"/>
  <c r="APG29" i="5"/>
  <c r="APF29" i="5"/>
  <c r="APE29" i="5" s="1"/>
  <c r="APU29" i="5" s="1"/>
  <c r="APB29" i="5"/>
  <c r="AOY29" i="5"/>
  <c r="AOV29" i="5"/>
  <c r="APR29" i="5" s="1"/>
  <c r="AOS29" i="5"/>
  <c r="APQ29" i="5" s="1"/>
  <c r="AOP29" i="5"/>
  <c r="AOO29" i="5"/>
  <c r="AOK29" i="5"/>
  <c r="AOR29" i="5" s="1"/>
  <c r="AOH29" i="5"/>
  <c r="AOQ29" i="5" s="1"/>
  <c r="AOE29" i="5"/>
  <c r="AOB29" i="5"/>
  <c r="ANY29" i="5"/>
  <c r="AON29" i="5" s="1"/>
  <c r="ANX29" i="5"/>
  <c r="ANW29" i="5"/>
  <c r="ANT29" i="5"/>
  <c r="ANS29" i="5"/>
  <c r="ANQ29" i="5"/>
  <c r="ANP29" i="5"/>
  <c r="ANM29" i="5"/>
  <c r="ANL29" i="5"/>
  <c r="ANH29" i="5"/>
  <c r="ANG29" i="5"/>
  <c r="AND29" i="5"/>
  <c r="AMZ29" i="5"/>
  <c r="AMU29" i="5"/>
  <c r="AMR29" i="5"/>
  <c r="AMQ29" i="5"/>
  <c r="AMP29" i="5"/>
  <c r="AMO29" i="5"/>
  <c r="AMN29" i="5"/>
  <c r="AMM29" i="5"/>
  <c r="AML29" i="5" a="1"/>
  <c r="AML29" i="5" s="1"/>
  <c r="AMK29" i="5"/>
  <c r="AMK29" i="5" a="1"/>
  <c r="AMJ29" i="5" a="1"/>
  <c r="AMJ29" i="5" s="1"/>
  <c r="AMV29" i="5" s="1"/>
  <c r="AMI29" i="5"/>
  <c r="AMH29" i="5"/>
  <c r="AMG29" i="5"/>
  <c r="AMF29" i="5"/>
  <c r="AME29" i="5"/>
  <c r="AMD29" i="5" s="1"/>
  <c r="AMT29" i="5" s="1"/>
  <c r="AMC29" i="5"/>
  <c r="AMB29" i="5"/>
  <c r="AMA29" i="5"/>
  <c r="AMS29" i="5" s="1"/>
  <c r="ALD29" i="5"/>
  <c r="ALC29" i="5"/>
  <c r="ALB29" i="5"/>
  <c r="ALA29" i="5"/>
  <c r="AKZ29" i="5"/>
  <c r="AKY29" i="5"/>
  <c r="AKX29" i="5" a="1"/>
  <c r="AKX29" i="5" s="1"/>
  <c r="AKW29" i="5"/>
  <c r="AKW29" i="5" a="1"/>
  <c r="AKV29" i="5" a="1"/>
  <c r="AKV29" i="5" s="1"/>
  <c r="ALH29" i="5" s="1"/>
  <c r="AKU29" i="5"/>
  <c r="AKT29" i="5"/>
  <c r="AKS29" i="5"/>
  <c r="ALG29" i="5" s="1"/>
  <c r="AKR29" i="5"/>
  <c r="AKQ29" i="5"/>
  <c r="AKP29" i="5" s="1"/>
  <c r="ALF29" i="5" s="1"/>
  <c r="AKO29" i="5"/>
  <c r="AKN29" i="5"/>
  <c r="AKM29" i="5" s="1"/>
  <c r="ALE29" i="5" s="1"/>
  <c r="AJP29" i="5"/>
  <c r="AJO29" i="5"/>
  <c r="AJN29" i="5"/>
  <c r="AJM29" i="5"/>
  <c r="AJL29" i="5"/>
  <c r="AJK29" i="5"/>
  <c r="AJJ29" i="5"/>
  <c r="AJJ29" i="5" a="1"/>
  <c r="AJI29" i="5" a="1"/>
  <c r="AJI29" i="5" s="1"/>
  <c r="AJH29" i="5"/>
  <c r="AJT29" i="5" s="1"/>
  <c r="AJH29" i="5" a="1"/>
  <c r="AJG29" i="5"/>
  <c r="AJF29" i="5"/>
  <c r="AJE29" i="5"/>
  <c r="AJS29" i="5" s="1"/>
  <c r="AJD29" i="5"/>
  <c r="AJB29" i="5" s="1"/>
  <c r="AJR29" i="5" s="1"/>
  <c r="AJC29" i="5"/>
  <c r="AJA29" i="5"/>
  <c r="AIZ29" i="5"/>
  <c r="AIY29" i="5" s="1"/>
  <c r="AJQ29" i="5" s="1"/>
  <c r="AIE29" i="5"/>
  <c r="AIB29" i="5"/>
  <c r="AIA29" i="5"/>
  <c r="AHZ29" i="5"/>
  <c r="AHY29" i="5"/>
  <c r="AHX29" i="5"/>
  <c r="AHW29" i="5"/>
  <c r="AHV29" i="5"/>
  <c r="AHV29" i="5" a="1"/>
  <c r="AHU29" i="5" a="1"/>
  <c r="AHU29" i="5" s="1"/>
  <c r="AHT29" i="5"/>
  <c r="AIF29" i="5" s="1"/>
  <c r="AHT29" i="5" a="1"/>
  <c r="AHS29" i="5"/>
  <c r="AHR29" i="5"/>
  <c r="AHQ29" i="5"/>
  <c r="AHP29" i="5"/>
  <c r="AHO29" i="5"/>
  <c r="AHN29" i="5"/>
  <c r="AID29" i="5" s="1"/>
  <c r="AHM29" i="5"/>
  <c r="AHK29" i="5" s="1"/>
  <c r="AIC29" i="5" s="1"/>
  <c r="AHL29" i="5"/>
  <c r="AGR29" i="5"/>
  <c r="AGQ29" i="5"/>
  <c r="AGP29" i="5"/>
  <c r="AGO29" i="5"/>
  <c r="AGN29" i="5"/>
  <c r="AGM29" i="5"/>
  <c r="AGL29" i="5"/>
  <c r="AGK29" i="5"/>
  <c r="AGJ29" i="5"/>
  <c r="AGI29" i="5"/>
  <c r="AGH29" i="5"/>
  <c r="AGG29" i="5"/>
  <c r="AGF29" i="5"/>
  <c r="AGE29" i="5"/>
  <c r="AGD29" i="5"/>
  <c r="AGC29" i="5"/>
  <c r="AGB29" i="5"/>
  <c r="AGA29" i="5"/>
  <c r="AFZ29" i="5"/>
  <c r="AFY29" i="5"/>
  <c r="AFX29" i="5"/>
  <c r="AFW29" i="5"/>
  <c r="AFV29" i="5"/>
  <c r="AFU29" i="5"/>
  <c r="AFT29" i="5"/>
  <c r="AFS29" i="5"/>
  <c r="AFR29" i="5"/>
  <c r="AFQ29" i="5"/>
  <c r="AFP29" i="5"/>
  <c r="AFO29" i="5"/>
  <c r="AFN29" i="5"/>
  <c r="AFM29" i="5"/>
  <c r="AFL29" i="5"/>
  <c r="AFK29" i="5"/>
  <c r="AFJ29" i="5"/>
  <c r="AFI29" i="5"/>
  <c r="AFH29" i="5"/>
  <c r="AFG29" i="5"/>
  <c r="AFF29" i="5"/>
  <c r="AFE29" i="5"/>
  <c r="AFD29" i="5"/>
  <c r="AFC29" i="5"/>
  <c r="AFB29" i="5"/>
  <c r="AFA29" i="5"/>
  <c r="AEZ29" i="5"/>
  <c r="AEY29" i="5"/>
  <c r="AEX29" i="5"/>
  <c r="AEW29" i="5"/>
  <c r="AEV29" i="5"/>
  <c r="AEU29" i="5"/>
  <c r="AET29" i="5"/>
  <c r="AES29" i="5"/>
  <c r="AER29" i="5"/>
  <c r="AEQ29" i="5"/>
  <c r="AEP29" i="5"/>
  <c r="AEO29" i="5"/>
  <c r="AEN29" i="5"/>
  <c r="AEM29" i="5"/>
  <c r="AEL29" i="5"/>
  <c r="AEK29" i="5"/>
  <c r="AEI29" i="5"/>
  <c r="ADZ29" i="5" a="1"/>
  <c r="ADZ29" i="5" s="1"/>
  <c r="ADY29" i="5"/>
  <c r="ADY29" i="5" a="1"/>
  <c r="ADX29" i="5" a="1"/>
  <c r="ADX29" i="5" s="1"/>
  <c r="AEJ29" i="5" s="1"/>
  <c r="ADW29" i="5"/>
  <c r="ADV29" i="5"/>
  <c r="ADU29" i="5"/>
  <c r="ADT29" i="5" a="1"/>
  <c r="ADT29" i="5" s="1"/>
  <c r="ADS29" i="5"/>
  <c r="ADR29" i="5" s="1"/>
  <c r="AEH29" i="5" s="1"/>
  <c r="ADQ29" i="5" a="1"/>
  <c r="ADQ29" i="5" s="1"/>
  <c r="ADP29" i="5"/>
  <c r="ADO29" i="5" s="1"/>
  <c r="AEG29" i="5" s="1"/>
  <c r="ADN29" i="5" a="1"/>
  <c r="ADN29" i="5" s="1"/>
  <c r="ADL29" i="5" s="1"/>
  <c r="AEF29" i="5" s="1"/>
  <c r="ADK29" i="5" a="1"/>
  <c r="ADK29" i="5" s="1"/>
  <c r="ADI29" i="5" s="1"/>
  <c r="AEE29" i="5" s="1"/>
  <c r="ADH29" i="5"/>
  <c r="ADF29" i="5" s="1"/>
  <c r="AED29" i="5" s="1"/>
  <c r="ADH29" i="5" a="1"/>
  <c r="ADE29" i="5"/>
  <c r="ADC29" i="5" s="1"/>
  <c r="AEC29" i="5" s="1"/>
  <c r="ADE29" i="5" a="1"/>
  <c r="ADB29" i="5" a="1"/>
  <c r="ADB29" i="5" s="1"/>
  <c r="ACZ29" i="5" s="1"/>
  <c r="AEB29" i="5" s="1"/>
  <c r="ACY29" i="5" a="1"/>
  <c r="ACY29" i="5" s="1"/>
  <c r="ACW29" i="5" s="1"/>
  <c r="AEA29" i="5" s="1"/>
  <c r="ACV29" i="5"/>
  <c r="ACU29" i="5"/>
  <c r="ACT29" i="5"/>
  <c r="ACS29" i="5"/>
  <c r="ACR29" i="5"/>
  <c r="ACQ29" i="5"/>
  <c r="ACP29" i="5"/>
  <c r="ACO29" i="5"/>
  <c r="ACN29" i="5"/>
  <c r="ACM29" i="5"/>
  <c r="ACL29" i="5"/>
  <c r="ACK29" i="5"/>
  <c r="ACJ29" i="5"/>
  <c r="ACI29" i="5"/>
  <c r="ACF29" i="5"/>
  <c r="ACE29" i="5"/>
  <c r="ACB29" i="5"/>
  <c r="ACA29" i="5"/>
  <c r="ABZ29" i="5"/>
  <c r="ABY29" i="5"/>
  <c r="ABX29" i="5"/>
  <c r="ABW29" i="5"/>
  <c r="ABV29" i="5"/>
  <c r="ABU29" i="5"/>
  <c r="ABT29" i="5"/>
  <c r="ABS29" i="5"/>
  <c r="ABR29" i="5" a="1"/>
  <c r="ABR29" i="5" s="1"/>
  <c r="ABQ29" i="5"/>
  <c r="ABQ29" i="5" a="1"/>
  <c r="ABP29" i="5" a="1"/>
  <c r="ABP29" i="5" s="1"/>
  <c r="ABO29" i="5"/>
  <c r="ABN29" i="5"/>
  <c r="ABM29" i="5"/>
  <c r="ABL29" i="5"/>
  <c r="ABK29" i="5"/>
  <c r="ABJ29" i="5" s="1"/>
  <c r="ABI29" i="5"/>
  <c r="ABH29" i="5"/>
  <c r="ABG29" i="5" s="1"/>
  <c r="ABD29" i="5"/>
  <c r="ABA29" i="5"/>
  <c r="AAX29" i="5"/>
  <c r="AAU29" i="5"/>
  <c r="AAR29" i="5"/>
  <c r="AAO29" i="5"/>
  <c r="AAM29" i="5"/>
  <c r="AAD29" i="5" a="1"/>
  <c r="AAD29" i="5" s="1"/>
  <c r="AAC29" i="5"/>
  <c r="AAC29" i="5" a="1"/>
  <c r="AAB29" i="5" a="1"/>
  <c r="AAB29" i="5" s="1"/>
  <c r="AAN29" i="5" s="1"/>
  <c r="AAA29" i="5"/>
  <c r="ZZ29" i="5"/>
  <c r="ZY29" i="5"/>
  <c r="ZX29" i="5"/>
  <c r="ZW29" i="5"/>
  <c r="ZV29" i="5" s="1"/>
  <c r="AAL29" i="5" s="1"/>
  <c r="ZU29" i="5"/>
  <c r="ZT29" i="5"/>
  <c r="ZS29" i="5"/>
  <c r="AAK29" i="5" s="1"/>
  <c r="ZR29" i="5"/>
  <c r="ZP29" i="5" s="1"/>
  <c r="AAJ29" i="5" s="1"/>
  <c r="ZO29" i="5"/>
  <c r="ZM29" i="5"/>
  <c r="AAI29" i="5" s="1"/>
  <c r="ZL29" i="5"/>
  <c r="ZJ29" i="5" s="1"/>
  <c r="AAH29" i="5" s="1"/>
  <c r="ZI29" i="5"/>
  <c r="ZG29" i="5"/>
  <c r="AAG29" i="5" s="1"/>
  <c r="ZF29" i="5"/>
  <c r="ZD29" i="5" s="1"/>
  <c r="AAF29" i="5" s="1"/>
  <c r="ZC29" i="5"/>
  <c r="ZA29" i="5"/>
  <c r="AAE29" i="5" s="1"/>
  <c r="YZ29" i="5"/>
  <c r="YY29" i="5"/>
  <c r="YX29" i="5"/>
  <c r="YW29" i="5"/>
  <c r="YV29" i="5"/>
  <c r="YU29" i="5"/>
  <c r="YT29" i="5"/>
  <c r="YS29" i="5"/>
  <c r="YR29" i="5"/>
  <c r="YQ29" i="5"/>
  <c r="YP29" i="5"/>
  <c r="YO29" i="5"/>
  <c r="YN29" i="5"/>
  <c r="YM29" i="5"/>
  <c r="YL29" i="5"/>
  <c r="YK29" i="5"/>
  <c r="YJ29" i="5"/>
  <c r="YI29" i="5"/>
  <c r="YH29" i="5"/>
  <c r="YG29" i="5"/>
  <c r="YF29" i="5"/>
  <c r="YE29" i="5"/>
  <c r="YD29" i="5"/>
  <c r="YC29" i="5"/>
  <c r="YB29" i="5"/>
  <c r="YA29" i="5"/>
  <c r="XZ29" i="5"/>
  <c r="XY29" i="5"/>
  <c r="XX29" i="5"/>
  <c r="XW29" i="5"/>
  <c r="XV29" i="5"/>
  <c r="XU29" i="5"/>
  <c r="XT29" i="5"/>
  <c r="XS29" i="5"/>
  <c r="XR29" i="5"/>
  <c r="XQ29" i="5"/>
  <c r="XP29" i="5"/>
  <c r="XO29" i="5"/>
  <c r="XN29" i="5"/>
  <c r="XM29" i="5"/>
  <c r="XL29" i="5"/>
  <c r="XK29" i="5"/>
  <c r="XJ29" i="5"/>
  <c r="XI29" i="5"/>
  <c r="XH29" i="5"/>
  <c r="XG29" i="5"/>
  <c r="XF29" i="5"/>
  <c r="XE29" i="5"/>
  <c r="XD29" i="5"/>
  <c r="XC29" i="5"/>
  <c r="XB29" i="5"/>
  <c r="XA29" i="5"/>
  <c r="WZ29" i="5"/>
  <c r="WY29" i="5"/>
  <c r="WX29" i="5"/>
  <c r="WW29" i="5"/>
  <c r="WV29" i="5"/>
  <c r="WU29" i="5"/>
  <c r="WT29" i="5"/>
  <c r="WS29" i="5"/>
  <c r="WR29" i="5"/>
  <c r="WQ29" i="5"/>
  <c r="WP29" i="5"/>
  <c r="WO29" i="5"/>
  <c r="WN29" i="5"/>
  <c r="WM29" i="5"/>
  <c r="WL29" i="5"/>
  <c r="WK29" i="5"/>
  <c r="WJ29" i="5"/>
  <c r="WI29" i="5"/>
  <c r="WH29" i="5"/>
  <c r="WG29" i="5"/>
  <c r="WF29" i="5"/>
  <c r="WE29" i="5"/>
  <c r="WD29" i="5"/>
  <c r="WC29" i="5"/>
  <c r="WB29" i="5"/>
  <c r="WA29" i="5"/>
  <c r="VZ29" i="5"/>
  <c r="VY29" i="5"/>
  <c r="VX29" i="5"/>
  <c r="VW29" i="5"/>
  <c r="VV29" i="5"/>
  <c r="VU29" i="5"/>
  <c r="VT29" i="5"/>
  <c r="VS29" i="5"/>
  <c r="VR29" i="5"/>
  <c r="VQ29" i="5"/>
  <c r="VP29" i="5"/>
  <c r="VO29" i="5"/>
  <c r="VN29" i="5"/>
  <c r="VM29" i="5"/>
  <c r="VL29" i="5"/>
  <c r="VK29" i="5"/>
  <c r="VJ29" i="5"/>
  <c r="VI29" i="5"/>
  <c r="VH29" i="5"/>
  <c r="VG29" i="5"/>
  <c r="VF29" i="5"/>
  <c r="VE29" i="5"/>
  <c r="VD29" i="5"/>
  <c r="VC29" i="5"/>
  <c r="VB29" i="5"/>
  <c r="VA29" i="5"/>
  <c r="UZ29" i="5"/>
  <c r="UY29" i="5"/>
  <c r="UX29" i="5"/>
  <c r="UW29" i="5"/>
  <c r="UV29" i="5"/>
  <c r="UU29" i="5"/>
  <c r="UT29" i="5"/>
  <c r="US29" i="5"/>
  <c r="UR29" i="5"/>
  <c r="UQ29" i="5"/>
  <c r="UP29" i="5"/>
  <c r="UO29" i="5"/>
  <c r="UN29" i="5"/>
  <c r="UM29" i="5"/>
  <c r="UL29" i="5"/>
  <c r="UK29" i="5"/>
  <c r="UG29" i="5"/>
  <c r="UC29" i="5"/>
  <c r="TZ29" i="5"/>
  <c r="TY29" i="5"/>
  <c r="TX29" i="5"/>
  <c r="UJ29" i="5" s="1"/>
  <c r="TW29" i="5"/>
  <c r="TV29" i="5"/>
  <c r="TU29" i="5"/>
  <c r="UI29" i="5" s="1"/>
  <c r="TT29" i="5"/>
  <c r="TS29" i="5"/>
  <c r="TR29" i="5"/>
  <c r="UH29" i="5" s="1"/>
  <c r="TQ29" i="5"/>
  <c r="TP29" i="5"/>
  <c r="TO29" i="5"/>
  <c r="TN29" i="5"/>
  <c r="TM29" i="5"/>
  <c r="TL29" i="5"/>
  <c r="UF29" i="5" s="1"/>
  <c r="TK29" i="5"/>
  <c r="TJ29" i="5"/>
  <c r="TI29" i="5"/>
  <c r="UE29" i="5" s="1"/>
  <c r="TH29" i="5"/>
  <c r="TG29" i="5"/>
  <c r="TF29" i="5"/>
  <c r="UD29" i="5" s="1"/>
  <c r="TE29" i="5"/>
  <c r="TD29" i="5"/>
  <c r="TC29" i="5"/>
  <c r="TB29" i="5"/>
  <c r="TA29" i="5"/>
  <c r="SZ29" i="5"/>
  <c r="UB29" i="5" s="1"/>
  <c r="SY29" i="5"/>
  <c r="SX29" i="5"/>
  <c r="SW29" i="5"/>
  <c r="UA29" i="5" s="1"/>
  <c r="SV29" i="5"/>
  <c r="SU29" i="5"/>
  <c r="ST29" i="5"/>
  <c r="SS29" i="5"/>
  <c r="SR29" i="5"/>
  <c r="SQ29" i="5"/>
  <c r="SP29" i="5"/>
  <c r="SO29" i="5"/>
  <c r="SN29" i="5"/>
  <c r="SM29" i="5"/>
  <c r="SL29" i="5"/>
  <c r="SK29" i="5"/>
  <c r="SJ29" i="5"/>
  <c r="SI29" i="5"/>
  <c r="SH29" i="5"/>
  <c r="SG29" i="5"/>
  <c r="SF29" i="5"/>
  <c r="SE29" i="5"/>
  <c r="SD29" i="5"/>
  <c r="SC29" i="5"/>
  <c r="SB29" i="5"/>
  <c r="SA29" i="5"/>
  <c r="RZ29" i="5"/>
  <c r="RY29" i="5"/>
  <c r="RX29" i="5"/>
  <c r="RW29" i="5"/>
  <c r="RV29" i="5"/>
  <c r="RU29" i="5"/>
  <c r="RT29" i="5"/>
  <c r="RS29" i="5"/>
  <c r="RR29" i="5"/>
  <c r="RQ29" i="5"/>
  <c r="RP29" i="5"/>
  <c r="RO29" i="5"/>
  <c r="RN29" i="5"/>
  <c r="RM29" i="5"/>
  <c r="RL29" i="5"/>
  <c r="RK29" i="5"/>
  <c r="RJ29" i="5"/>
  <c r="RI29" i="5"/>
  <c r="RH29" i="5"/>
  <c r="RG29" i="5"/>
  <c r="RF29" i="5"/>
  <c r="RE29" i="5"/>
  <c r="RD29" i="5"/>
  <c r="RC29" i="5" a="1"/>
  <c r="RC29" i="5" s="1"/>
  <c r="RB29" i="5"/>
  <c r="RB29" i="5" a="1"/>
  <c r="RA29" i="5" a="1"/>
  <c r="RA29" i="5" s="1"/>
  <c r="QZ29" i="5"/>
  <c r="QX29" i="5" s="1"/>
  <c r="QZ29" i="5" a="1"/>
  <c r="QY29" i="5"/>
  <c r="QW29" i="5"/>
  <c r="QU29" i="5" s="1"/>
  <c r="QW29" i="5" a="1"/>
  <c r="QV29" i="5"/>
  <c r="QT29" i="5"/>
  <c r="QR29" i="5" s="1"/>
  <c r="QT29" i="5" a="1"/>
  <c r="QS29" i="5"/>
  <c r="QQ29" i="5"/>
  <c r="QO29" i="5" s="1"/>
  <c r="QQ29" i="5" a="1"/>
  <c r="QN29" i="5" a="1"/>
  <c r="QN29" i="5" s="1"/>
  <c r="QL29" i="5" s="1"/>
  <c r="QK29" i="5" a="1"/>
  <c r="QK29" i="5" s="1"/>
  <c r="QI29" i="5" s="1"/>
  <c r="QH29" i="5"/>
  <c r="QF29" i="5" s="1"/>
  <c r="QH29" i="5" a="1"/>
  <c r="QE29" i="5"/>
  <c r="QC29" i="5" s="1"/>
  <c r="QE29" i="5" a="1"/>
  <c r="QB29" i="5" a="1"/>
  <c r="QB29" i="5" s="1"/>
  <c r="PZ29" i="5" s="1"/>
  <c r="PY29" i="5"/>
  <c r="PX29" i="5"/>
  <c r="PW29" i="5"/>
  <c r="PV29" i="5"/>
  <c r="PO29" i="5"/>
  <c r="PN29" i="5"/>
  <c r="PM29" i="5"/>
  <c r="PL29" i="5"/>
  <c r="PG29" i="5"/>
  <c r="PF29" i="5"/>
  <c r="PE29" i="5"/>
  <c r="PD29" i="5"/>
  <c r="PB29" i="5"/>
  <c r="PA29" i="5"/>
  <c r="OZ29" i="5"/>
  <c r="OY29" i="5"/>
  <c r="OX29" i="5"/>
  <c r="OW29" i="5"/>
  <c r="OV29" i="5"/>
  <c r="OU29" i="5"/>
  <c r="OT29" i="5"/>
  <c r="OP29" i="5"/>
  <c r="OO29" i="5"/>
  <c r="ON29" i="5"/>
  <c r="OM29" i="5"/>
  <c r="OL29" i="5"/>
  <c r="OK29" i="5"/>
  <c r="OJ29" i="5"/>
  <c r="OI29" i="5"/>
  <c r="OH29" i="5"/>
  <c r="OD29" i="5"/>
  <c r="OC29" i="5"/>
  <c r="OB29" i="5"/>
  <c r="OA29" i="5"/>
  <c r="NZ29" i="5"/>
  <c r="NY29" i="5"/>
  <c r="NX29" i="5"/>
  <c r="NW29" i="5"/>
  <c r="NV29" i="5"/>
  <c r="NU29" i="5"/>
  <c r="NT29" i="5"/>
  <c r="NS29" i="5"/>
  <c r="NR29" i="5"/>
  <c r="NQ29" i="5"/>
  <c r="NP29" i="5"/>
  <c r="NO29" i="5"/>
  <c r="NN29" i="5"/>
  <c r="NL29" i="5"/>
  <c r="NK29" i="5"/>
  <c r="NJ29" i="5"/>
  <c r="NG29" i="5"/>
  <c r="NF29" i="5"/>
  <c r="NE29" i="5"/>
  <c r="NB29" i="5"/>
  <c r="NA29" i="5"/>
  <c r="MZ29" i="5"/>
  <c r="MX29" i="5"/>
  <c r="MW29" i="5"/>
  <c r="MV29" i="5"/>
  <c r="MU29" i="5"/>
  <c r="MS29" i="5"/>
  <c r="MR29" i="5"/>
  <c r="MQ29" i="5"/>
  <c r="MP29" i="5"/>
  <c r="MN29" i="5"/>
  <c r="MM29" i="5"/>
  <c r="ML29" i="5"/>
  <c r="MK29" i="5"/>
  <c r="MI29" i="5"/>
  <c r="MH29" i="5"/>
  <c r="MG29" i="5"/>
  <c r="MF29" i="5"/>
  <c r="MD29" i="5"/>
  <c r="MC29" i="5"/>
  <c r="MB29" i="5"/>
  <c r="MA29" i="5"/>
  <c r="LY29" i="5"/>
  <c r="LX29" i="5"/>
  <c r="LW29" i="5"/>
  <c r="LV29" i="5"/>
  <c r="LT29" i="5"/>
  <c r="LS29" i="5"/>
  <c r="LR29" i="5"/>
  <c r="LQ29" i="5"/>
  <c r="LO29" i="5"/>
  <c r="LN29" i="5"/>
  <c r="LM29" i="5"/>
  <c r="LL29" i="5"/>
  <c r="LJ29" i="5"/>
  <c r="LI29" i="5"/>
  <c r="LH29" i="5"/>
  <c r="LG29" i="5"/>
  <c r="LE29" i="5"/>
  <c r="LD29" i="5"/>
  <c r="LC29" i="5"/>
  <c r="LB29" i="5"/>
  <c r="LA29" i="5"/>
  <c r="KZ29" i="5"/>
  <c r="KY29" i="5"/>
  <c r="KV29" i="5"/>
  <c r="KU29" i="5"/>
  <c r="KT29" i="5"/>
  <c r="KS29" i="5"/>
  <c r="KR29" i="5"/>
  <c r="KQ29" i="5"/>
  <c r="KP29" i="5"/>
  <c r="KM29" i="5"/>
  <c r="KL29" i="5"/>
  <c r="KK29" i="5"/>
  <c r="KJ29" i="5"/>
  <c r="KI29" i="5"/>
  <c r="KH29" i="5"/>
  <c r="KG29" i="5"/>
  <c r="KD29" i="5"/>
  <c r="KC29" i="5"/>
  <c r="KB29" i="5"/>
  <c r="KA29" i="5"/>
  <c r="JZ29" i="5"/>
  <c r="JY29" i="5"/>
  <c r="JX29" i="5"/>
  <c r="JU29" i="5"/>
  <c r="JT29" i="5"/>
  <c r="JS29" i="5"/>
  <c r="JR29" i="5"/>
  <c r="JQ29" i="5"/>
  <c r="JP29" i="5"/>
  <c r="JO29" i="5"/>
  <c r="JL29" i="5"/>
  <c r="JK29" i="5"/>
  <c r="JJ29" i="5"/>
  <c r="JI29" i="5"/>
  <c r="JH29" i="5"/>
  <c r="JG29" i="5"/>
  <c r="JF29" i="5"/>
  <c r="JC29" i="5"/>
  <c r="JB29" i="5"/>
  <c r="JA29" i="5"/>
  <c r="IZ29" i="5"/>
  <c r="IT29" i="5"/>
  <c r="IS29" i="5"/>
  <c r="IR29" i="5"/>
  <c r="IQ29" i="5"/>
  <c r="IM29" i="5"/>
  <c r="IL29" i="5"/>
  <c r="IK29" i="5"/>
  <c r="IJ29" i="5"/>
  <c r="IC29" i="5"/>
  <c r="IB29" i="5"/>
  <c r="HY29" i="5"/>
  <c r="HX29" i="5"/>
  <c r="HW29" i="5"/>
  <c r="HV29" i="5"/>
  <c r="HU29" i="5"/>
  <c r="HT29" i="5"/>
  <c r="HS29" i="5" a="1"/>
  <c r="HS29" i="5" s="1"/>
  <c r="HR29" i="5"/>
  <c r="HR29" i="5" a="1"/>
  <c r="HQ29" i="5" a="1"/>
  <c r="HQ29" i="5" s="1"/>
  <c r="HP29" i="5"/>
  <c r="HO29" i="5"/>
  <c r="HN29" i="5"/>
  <c r="HM29" i="5"/>
  <c r="HL29" i="5"/>
  <c r="HK29" i="5" s="1"/>
  <c r="IA29" i="5" s="1"/>
  <c r="HJ29" i="5"/>
  <c r="HI29" i="5"/>
  <c r="HH29" i="5"/>
  <c r="HZ29" i="5" s="1"/>
  <c r="GL29" i="5"/>
  <c r="GK29" i="5"/>
  <c r="GJ29" i="5"/>
  <c r="GI29" i="5"/>
  <c r="GH29" i="5"/>
  <c r="GG29" i="5"/>
  <c r="GF29" i="5"/>
  <c r="GE29" i="5" a="1"/>
  <c r="GE29" i="5" s="1"/>
  <c r="GD29" i="5"/>
  <c r="GD29" i="5" a="1"/>
  <c r="GC29" i="5" a="1"/>
  <c r="GC29" i="5" s="1"/>
  <c r="GO29" i="5" s="1"/>
  <c r="GB29" i="5"/>
  <c r="GA29" i="5"/>
  <c r="FZ29" i="5"/>
  <c r="GN29" i="5" s="1"/>
  <c r="FY29" i="5"/>
  <c r="FX29" i="5"/>
  <c r="FV29" i="5"/>
  <c r="FU29" i="5"/>
  <c r="FT29" i="5" s="1"/>
  <c r="FA29" i="5"/>
  <c r="EZ29" i="5"/>
  <c r="EY29" i="5"/>
  <c r="EX29" i="5"/>
  <c r="EW29" i="5"/>
  <c r="EV29" i="5"/>
  <c r="EU29" i="5"/>
  <c r="ET29" i="5"/>
  <c r="ER29" i="5"/>
  <c r="EQ29" i="5"/>
  <c r="EP29" i="5"/>
  <c r="EO29" i="5"/>
  <c r="EN29" i="5"/>
  <c r="EM29" i="5"/>
  <c r="EL29" i="5"/>
  <c r="EK29" i="5"/>
  <c r="EI29" i="5"/>
  <c r="EH29" i="5"/>
  <c r="EG29" i="5"/>
  <c r="EF29" i="5"/>
  <c r="EE29" i="5"/>
  <c r="ED29" i="5"/>
  <c r="EC29" i="5"/>
  <c r="EB29" i="5"/>
  <c r="DZ29" i="5"/>
  <c r="DY29" i="5"/>
  <c r="DX29" i="5"/>
  <c r="DW29" i="5"/>
  <c r="DV29" i="5"/>
  <c r="DU29" i="5"/>
  <c r="DT29" i="5"/>
  <c r="DS29" i="5"/>
  <c r="DO29" i="5"/>
  <c r="DK29" i="5"/>
  <c r="DJ29" i="5"/>
  <c r="DG29" i="5"/>
  <c r="DG29" i="5" a="1"/>
  <c r="DF29" i="5" a="1"/>
  <c r="DF29" i="5" s="1"/>
  <c r="DE29" i="5"/>
  <c r="DQ29" i="5" s="1"/>
  <c r="DE29" i="5" a="1"/>
  <c r="DD29" i="5"/>
  <c r="DC29" i="5"/>
  <c r="DB29" i="5"/>
  <c r="DP29" i="5" s="1"/>
  <c r="DA29" i="5"/>
  <c r="CY29" i="5" s="1"/>
  <c r="CZ29" i="5"/>
  <c r="CX29" i="5"/>
  <c r="CW29" i="5"/>
  <c r="CV29" i="5" s="1"/>
  <c r="DN29" i="5" s="1"/>
  <c r="CS29" i="5"/>
  <c r="DM29" i="5" s="1"/>
  <c r="CP29" i="5"/>
  <c r="DL29" i="5" s="1"/>
  <c r="CM29" i="5"/>
  <c r="CJ29" i="5"/>
  <c r="CG29" i="5"/>
  <c r="DI29" i="5" s="1"/>
  <c r="CD29" i="5"/>
  <c r="DH29" i="5" s="1"/>
  <c r="BY29" i="5"/>
  <c r="BV29" i="5"/>
  <c r="BU29" i="5"/>
  <c r="BS29" i="5" a="1"/>
  <c r="BS29" i="5" s="1"/>
  <c r="BR29" i="5"/>
  <c r="BR29" i="5" a="1"/>
  <c r="BQ29" i="5" a="1"/>
  <c r="BQ29" i="5" s="1"/>
  <c r="CC29" i="5" s="1"/>
  <c r="BP29" i="5"/>
  <c r="BO29" i="5"/>
  <c r="BN29" i="5"/>
  <c r="CB29" i="5" s="1"/>
  <c r="BM29" i="5"/>
  <c r="BL29" i="5"/>
  <c r="BJ29" i="5"/>
  <c r="BI29" i="5"/>
  <c r="BH29" i="5" s="1"/>
  <c r="BZ29" i="5" s="1"/>
  <c r="BE29" i="5"/>
  <c r="BB29" i="5"/>
  <c r="BX29" i="5" s="1"/>
  <c r="AY29" i="5"/>
  <c r="BW29" i="5" s="1"/>
  <c r="AV29" i="5"/>
  <c r="AS29" i="5"/>
  <c r="AP29" i="5"/>
  <c r="BT29" i="5" s="1"/>
  <c r="AO29" i="5"/>
  <c r="AN29" i="5"/>
  <c r="AK29" i="5"/>
  <c r="AJ29" i="5"/>
  <c r="AG29" i="5"/>
  <c r="AF29" i="5"/>
  <c r="AE29" i="5" a="1"/>
  <c r="AE29" i="5" s="1"/>
  <c r="AD29" i="5"/>
  <c r="AD29" i="5" a="1"/>
  <c r="AC29" i="5" a="1"/>
  <c r="AC29" i="5" s="1"/>
  <c r="AB29" i="5"/>
  <c r="AA29" i="5"/>
  <c r="Z29" i="5"/>
  <c r="Y29" i="5"/>
  <c r="X29" i="5"/>
  <c r="W29" i="5" s="1"/>
  <c r="AM29" i="5" s="1"/>
  <c r="V29" i="5"/>
  <c r="U29" i="5"/>
  <c r="T29" i="5"/>
  <c r="AL29" i="5" s="1"/>
  <c r="Q29" i="5"/>
  <c r="N29" i="5"/>
  <c r="K29" i="5"/>
  <c r="AI29" i="5" s="1"/>
  <c r="H29" i="5"/>
  <c r="AH29" i="5" s="1"/>
  <c r="E29" i="5"/>
  <c r="B29" i="5"/>
  <c r="BUW28" i="5"/>
  <c r="BUV28" i="5"/>
  <c r="BBU28" i="5" s="1"/>
  <c r="BUU28" i="5"/>
  <c r="BBV28" i="5" s="1"/>
  <c r="BUT28" i="5"/>
  <c r="BUS28" i="5"/>
  <c r="BUR28" i="5"/>
  <c r="BUQ28" i="5"/>
  <c r="BUP28" i="5"/>
  <c r="BUO28" i="5"/>
  <c r="BUN28" i="5"/>
  <c r="BBO28" i="5" s="1"/>
  <c r="BUM28" i="5"/>
  <c r="BBN28" i="5" s="1"/>
  <c r="BUL28" i="5"/>
  <c r="BUK28" i="5"/>
  <c r="BUJ28" i="5"/>
  <c r="BUI28" i="5"/>
  <c r="BBJ28" i="5" s="1"/>
  <c r="BUH28" i="5"/>
  <c r="BUG28" i="5"/>
  <c r="BUF28" i="5"/>
  <c r="BBI28" i="5" s="1"/>
  <c r="BUE28" i="5"/>
  <c r="BUD28" i="5"/>
  <c r="BUC28" i="5"/>
  <c r="BUB28" i="5"/>
  <c r="BUA28" i="5"/>
  <c r="BTZ28" i="5"/>
  <c r="BTY28" i="5"/>
  <c r="BTX28" i="5"/>
  <c r="ANS28" i="5" s="1"/>
  <c r="BTW28" i="5"/>
  <c r="BTV28" i="5"/>
  <c r="BTU28" i="5"/>
  <c r="BTT28" i="5"/>
  <c r="BTS28" i="5"/>
  <c r="ANN28" i="5" s="1"/>
  <c r="BTR28" i="5"/>
  <c r="BTQ28" i="5"/>
  <c r="BTP28" i="5"/>
  <c r="BTO28" i="5"/>
  <c r="BTN28" i="5"/>
  <c r="BTM28" i="5"/>
  <c r="BTL28" i="5"/>
  <c r="ANI28" i="5" s="1"/>
  <c r="BTK28" i="5"/>
  <c r="BTJ28" i="5"/>
  <c r="BTI28" i="5"/>
  <c r="BTH28" i="5"/>
  <c r="BTG28" i="5"/>
  <c r="BTF28" i="5"/>
  <c r="BTE28" i="5"/>
  <c r="BTD28" i="5"/>
  <c r="ANC28" i="5" s="1"/>
  <c r="BTC28" i="5"/>
  <c r="ANB28" i="5" s="1"/>
  <c r="BTB28" i="5"/>
  <c r="BTA28" i="5"/>
  <c r="BSZ28" i="5"/>
  <c r="BSY28" i="5"/>
  <c r="AMX28" i="5" s="1"/>
  <c r="BSX28" i="5"/>
  <c r="BSW28" i="5"/>
  <c r="BSV28" i="5"/>
  <c r="AMW28" i="5" s="1"/>
  <c r="BSU28" i="5"/>
  <c r="BST28" i="5"/>
  <c r="BSS28" i="5"/>
  <c r="BSR28" i="5"/>
  <c r="BSK28" i="5"/>
  <c r="BSJ28" i="5" a="1"/>
  <c r="BSJ28" i="5" s="1"/>
  <c r="BSI28" i="5" a="1"/>
  <c r="BSI28" i="5" s="1"/>
  <c r="BSH28" i="5" a="1"/>
  <c r="BSH28" i="5" s="1"/>
  <c r="BSG28" i="5" a="1"/>
  <c r="BSG28" i="5" s="1"/>
  <c r="BSF28" i="5" a="1"/>
  <c r="BSF28" i="5" s="1"/>
  <c r="BSE28" i="5"/>
  <c r="BSE28" i="5" a="1"/>
  <c r="BSD28" i="5" a="1"/>
  <c r="BSD28" i="5" s="1"/>
  <c r="BSC28" i="5"/>
  <c r="BSC28" i="5" a="1"/>
  <c r="BSB28" i="5" a="1"/>
  <c r="BSB28" i="5" s="1"/>
  <c r="BSA28" i="5"/>
  <c r="BRZ28" i="5"/>
  <c r="BRZ28" i="5" a="1"/>
  <c r="BRY28" i="5" a="1"/>
  <c r="BRY28" i="5" s="1"/>
  <c r="BRX28" i="5" a="1"/>
  <c r="BRX28" i="5" s="1"/>
  <c r="BRW28" i="5" a="1"/>
  <c r="BRW28" i="5" s="1"/>
  <c r="BRV28" i="5" a="1"/>
  <c r="BRV28" i="5" s="1"/>
  <c r="BRU28" i="5" a="1"/>
  <c r="BRU28" i="5" s="1"/>
  <c r="BRT28" i="5"/>
  <c r="BRT28" i="5" a="1"/>
  <c r="BRS28" i="5" a="1"/>
  <c r="BRS28" i="5" s="1"/>
  <c r="BRR28" i="5"/>
  <c r="BRR28" i="5" a="1"/>
  <c r="BRQ28" i="5" a="1"/>
  <c r="BRQ28" i="5" s="1"/>
  <c r="BRP28" i="5"/>
  <c r="BRP28" i="5" a="1"/>
  <c r="BRO28" i="5" a="1"/>
  <c r="BRO28" i="5" s="1"/>
  <c r="BRN28" i="5" a="1"/>
  <c r="BRN28" i="5" s="1"/>
  <c r="BRM28" i="5" a="1"/>
  <c r="BRM28" i="5" s="1"/>
  <c r="BRL28" i="5" a="1"/>
  <c r="BRL28" i="5" s="1"/>
  <c r="BRK28" i="5" a="1"/>
  <c r="BRK28" i="5" s="1"/>
  <c r="BRJ28" i="5"/>
  <c r="BRJ28" i="5" a="1"/>
  <c r="BRI28" i="5" a="1"/>
  <c r="BRI28" i="5" s="1"/>
  <c r="BRH28" i="5"/>
  <c r="BRH28" i="5" a="1"/>
  <c r="BRG28" i="5" a="1"/>
  <c r="BRG28" i="5" s="1"/>
  <c r="BRF28" i="5" a="1"/>
  <c r="BRF28" i="5" s="1"/>
  <c r="BRE28" i="5" a="1"/>
  <c r="BRE28" i="5" s="1"/>
  <c r="BRD28" i="5" a="1"/>
  <c r="BRD28" i="5" s="1"/>
  <c r="BRC28" i="5" a="1"/>
  <c r="BRC28" i="5" s="1"/>
  <c r="BRB28" i="5"/>
  <c r="BRB28" i="5" a="1"/>
  <c r="BRA28" i="5" a="1"/>
  <c r="BRA28" i="5" s="1"/>
  <c r="BQZ28" i="5"/>
  <c r="BQZ28" i="5" a="1"/>
  <c r="BQY28" i="5" a="1"/>
  <c r="BQY28" i="5" s="1"/>
  <c r="BQX28" i="5" a="1"/>
  <c r="BQX28" i="5" s="1"/>
  <c r="BQW28" i="5" a="1"/>
  <c r="BQW28" i="5" s="1"/>
  <c r="BQV28" i="5" a="1"/>
  <c r="BQV28" i="5" s="1"/>
  <c r="BQU28" i="5" a="1"/>
  <c r="BQU28" i="5" s="1"/>
  <c r="BQT28" i="5"/>
  <c r="BQT28" i="5" a="1"/>
  <c r="BQS28" i="5" a="1"/>
  <c r="BQS28" i="5" s="1"/>
  <c r="BQR28" i="5"/>
  <c r="BQR28" i="5" a="1"/>
  <c r="BQQ28" i="5" a="1"/>
  <c r="BQQ28" i="5" s="1"/>
  <c r="BQP28" i="5" a="1"/>
  <c r="BQP28" i="5" s="1"/>
  <c r="BQO28" i="5" a="1"/>
  <c r="BQO28" i="5" s="1"/>
  <c r="BQN28" i="5" a="1"/>
  <c r="BQN28" i="5" s="1"/>
  <c r="BQM28" i="5" a="1"/>
  <c r="BQM28" i="5" s="1"/>
  <c r="BQL28" i="5"/>
  <c r="BQL28" i="5" a="1"/>
  <c r="BQK28" i="5" a="1"/>
  <c r="BQK28" i="5" s="1"/>
  <c r="BQJ28" i="5"/>
  <c r="BQJ28" i="5" a="1"/>
  <c r="BQI28" i="5" a="1"/>
  <c r="BQI28" i="5" s="1"/>
  <c r="BQH28" i="5" a="1"/>
  <c r="BQH28" i="5" s="1"/>
  <c r="BQG28" i="5" a="1"/>
  <c r="BQG28" i="5" s="1"/>
  <c r="BQF28" i="5" a="1"/>
  <c r="BQF28" i="5" s="1"/>
  <c r="BQE28" i="5" a="1"/>
  <c r="BQE28" i="5" s="1"/>
  <c r="BQD28" i="5"/>
  <c r="BQD28" i="5" a="1"/>
  <c r="BQC28" i="5" a="1"/>
  <c r="BQC28" i="5" s="1"/>
  <c r="BQB28" i="5"/>
  <c r="BQB28" i="5" a="1"/>
  <c r="BQA28" i="5" a="1"/>
  <c r="BQA28" i="5" s="1"/>
  <c r="BPZ28" i="5" a="1"/>
  <c r="BPZ28" i="5" s="1"/>
  <c r="BPY28" i="5" a="1"/>
  <c r="BPY28" i="5" s="1"/>
  <c r="BPX28" i="5" a="1"/>
  <c r="BPX28" i="5" s="1"/>
  <c r="BPW28" i="5" a="1"/>
  <c r="BPW28" i="5" s="1"/>
  <c r="BPV28" i="5"/>
  <c r="BPV28" i="5" a="1"/>
  <c r="BPU28" i="5" a="1"/>
  <c r="BPU28" i="5" s="1"/>
  <c r="BPT28" i="5"/>
  <c r="BPS28" i="5"/>
  <c r="BPR28" i="5"/>
  <c r="BPQ28" i="5"/>
  <c r="BPP28" i="5"/>
  <c r="BPO28" i="5"/>
  <c r="BPN28" i="5"/>
  <c r="BPM28" i="5"/>
  <c r="BPL28" i="5"/>
  <c r="BPK28" i="5"/>
  <c r="BPJ28" i="5"/>
  <c r="BPI28" i="5"/>
  <c r="BPH28" i="5"/>
  <c r="BPG28" i="5"/>
  <c r="BPF28" i="5"/>
  <c r="BPE28" i="5"/>
  <c r="BPD28" i="5"/>
  <c r="BPC28" i="5"/>
  <c r="BPB28" i="5"/>
  <c r="BPA28" i="5"/>
  <c r="BOZ28" i="5"/>
  <c r="BOY28" i="5"/>
  <c r="BOX28" i="5"/>
  <c r="BOW28" i="5"/>
  <c r="BOV28" i="5"/>
  <c r="BOU28" i="5"/>
  <c r="BOT28" i="5"/>
  <c r="BOR28" i="5"/>
  <c r="BOK28" i="5"/>
  <c r="BOI28" i="5" a="1"/>
  <c r="BOI28" i="5" s="1"/>
  <c r="BOH28" i="5"/>
  <c r="BOH28" i="5" a="1"/>
  <c r="BOG28" i="5" a="1"/>
  <c r="BOG28" i="5" s="1"/>
  <c r="BOS28" i="5" s="1"/>
  <c r="BOF28" i="5"/>
  <c r="BOE28" i="5"/>
  <c r="BOD28" i="5"/>
  <c r="BOC28" i="5"/>
  <c r="BOB28" i="5"/>
  <c r="BOA28" i="5" s="1"/>
  <c r="BOQ28" i="5" s="1"/>
  <c r="BNY28" i="5"/>
  <c r="BNX28" i="5"/>
  <c r="BOP28" i="5" s="1"/>
  <c r="BNV28" i="5"/>
  <c r="BNU28" i="5" s="1"/>
  <c r="BOO28" i="5" s="1"/>
  <c r="BNS28" i="5"/>
  <c r="BNR28" i="5"/>
  <c r="BON28" i="5" s="1"/>
  <c r="BNP28" i="5"/>
  <c r="BNO28" i="5" s="1"/>
  <c r="BOM28" i="5" s="1"/>
  <c r="BNM28" i="5"/>
  <c r="BNL28" i="5" s="1"/>
  <c r="BOL28" i="5" s="1"/>
  <c r="BNJ28" i="5"/>
  <c r="BNI28" i="5" s="1"/>
  <c r="BNG28" i="5"/>
  <c r="BNF28" i="5" s="1"/>
  <c r="BOJ28" i="5" s="1"/>
  <c r="BNE28" i="5"/>
  <c r="BND28" i="5"/>
  <c r="BNC28" i="5"/>
  <c r="BNB28" i="5"/>
  <c r="BNA28" i="5"/>
  <c r="BMZ28" i="5"/>
  <c r="BMY28" i="5"/>
  <c r="BMX28" i="5"/>
  <c r="BMW28" i="5"/>
  <c r="BMU28" i="5"/>
  <c r="BMJ28" i="5"/>
  <c r="BMI28" i="5"/>
  <c r="BMH28" i="5"/>
  <c r="BMG28" i="5"/>
  <c r="BMF28" i="5"/>
  <c r="BME28" i="5"/>
  <c r="BMD28" i="5"/>
  <c r="BMC28" i="5"/>
  <c r="BMB28" i="5"/>
  <c r="BMA28" i="5"/>
  <c r="BLZ28" i="5"/>
  <c r="BLY28" i="5"/>
  <c r="BLX28" i="5"/>
  <c r="BLW28" i="5"/>
  <c r="BLP28" i="5"/>
  <c r="BLH28" i="5"/>
  <c r="BLH28" i="5" a="1"/>
  <c r="BLG28" i="5" a="1"/>
  <c r="BLG28" i="5" s="1"/>
  <c r="BLF28" i="5"/>
  <c r="BLR28" i="5" s="1"/>
  <c r="BLF28" i="5" a="1"/>
  <c r="BLE28" i="5"/>
  <c r="BLD28" i="5"/>
  <c r="BLC28" i="5"/>
  <c r="BLQ28" i="5" s="1"/>
  <c r="BLB28" i="5"/>
  <c r="BKZ28" i="5" s="1"/>
  <c r="BLA28" i="5"/>
  <c r="BKY28" i="5"/>
  <c r="BKX28" i="5"/>
  <c r="BKU28" i="5"/>
  <c r="BKT28" i="5"/>
  <c r="BLN28" i="5" s="1"/>
  <c r="BKR28" i="5"/>
  <c r="BKQ28" i="5" s="1"/>
  <c r="BLM28" i="5" s="1"/>
  <c r="BKO28" i="5"/>
  <c r="BKN28" i="5"/>
  <c r="BLL28" i="5" s="1"/>
  <c r="BKL28" i="5"/>
  <c r="BKK28" i="5" s="1"/>
  <c r="BLK28" i="5" s="1"/>
  <c r="BKI28" i="5"/>
  <c r="BKH28" i="5"/>
  <c r="BLJ28" i="5" s="1"/>
  <c r="BKF28" i="5"/>
  <c r="BKE28" i="5" s="1"/>
  <c r="BLI28" i="5" s="1"/>
  <c r="BKD28" i="5"/>
  <c r="BKC28" i="5"/>
  <c r="BKB28" i="5"/>
  <c r="BKA28" i="5"/>
  <c r="BJZ28" i="5"/>
  <c r="BJY28" i="5"/>
  <c r="BJX28" i="5"/>
  <c r="BJV28" i="5" s="1"/>
  <c r="BJW28" i="5"/>
  <c r="BJU28" i="5"/>
  <c r="BJT28" i="5"/>
  <c r="BJR28" i="5"/>
  <c r="BJP28" i="5" s="1"/>
  <c r="BJO28" i="5"/>
  <c r="BJL28" i="5"/>
  <c r="BJI28" i="5"/>
  <c r="BJG28" i="5" s="1"/>
  <c r="BJF28" i="5"/>
  <c r="BJE28" i="5"/>
  <c r="BJD28" i="5"/>
  <c r="BJC28" i="5"/>
  <c r="BJB28" i="5"/>
  <c r="BJA28" i="5"/>
  <c r="BIZ28" i="5"/>
  <c r="BIY28" i="5"/>
  <c r="BIX28" i="5"/>
  <c r="BIW28" i="5"/>
  <c r="BIV28" i="5"/>
  <c r="BIU28" i="5"/>
  <c r="BIT28" i="5"/>
  <c r="BIS28" i="5"/>
  <c r="BIR28" i="5"/>
  <c r="BIQ28" i="5"/>
  <c r="BIP28" i="5"/>
  <c r="BIO28" i="5"/>
  <c r="BIN28" i="5"/>
  <c r="BIM28" i="5"/>
  <c r="BIL28" i="5"/>
  <c r="BIK28" i="5"/>
  <c r="BIJ28" i="5"/>
  <c r="BII28" i="5"/>
  <c r="BIH28" i="5"/>
  <c r="BIG28" i="5"/>
  <c r="BIF28" i="5"/>
  <c r="BIE28" i="5"/>
  <c r="BID28" i="5"/>
  <c r="BIC28" i="5"/>
  <c r="BIB28" i="5"/>
  <c r="BIA28" i="5"/>
  <c r="BHZ28" i="5"/>
  <c r="BHY28" i="5"/>
  <c r="BHX28" i="5"/>
  <c r="BHW28" i="5"/>
  <c r="BHV28" i="5"/>
  <c r="BHU28" i="5"/>
  <c r="BHT28" i="5"/>
  <c r="BHS28" i="5"/>
  <c r="BHR28" i="5"/>
  <c r="BHQ28" i="5"/>
  <c r="BHP28" i="5"/>
  <c r="BHO28" i="5"/>
  <c r="BHN28" i="5"/>
  <c r="BHM28" i="5"/>
  <c r="BHL28" i="5"/>
  <c r="BHK28" i="5"/>
  <c r="BHJ28" i="5"/>
  <c r="BHI28" i="5"/>
  <c r="BHH28" i="5"/>
  <c r="BHG28" i="5"/>
  <c r="BHF28" i="5"/>
  <c r="BHE28" i="5"/>
  <c r="BHD28" i="5"/>
  <c r="BHC28" i="5"/>
  <c r="BHB28" i="5"/>
  <c r="BHA28" i="5"/>
  <c r="BGZ28" i="5"/>
  <c r="BGY28" i="5"/>
  <c r="BGX28" i="5"/>
  <c r="BGW28" i="5"/>
  <c r="BGV28" i="5"/>
  <c r="BGU28" i="5"/>
  <c r="BGU28" i="5" a="1"/>
  <c r="BGT28" i="5" a="1"/>
  <c r="BGT28" i="5" s="1"/>
  <c r="BGS28" i="5"/>
  <c r="BGS28" i="5" a="1"/>
  <c r="BGR28" i="5" a="1"/>
  <c r="BGR28" i="5" s="1"/>
  <c r="BGQ28" i="5"/>
  <c r="BGQ28" i="5" a="1"/>
  <c r="BGP28" i="5" a="1"/>
  <c r="BGP28" i="5" s="1"/>
  <c r="BGO28" i="5"/>
  <c r="BGO28" i="5" a="1"/>
  <c r="BGN28" i="5" a="1"/>
  <c r="BGN28" i="5" s="1"/>
  <c r="BGM28" i="5"/>
  <c r="BGM28" i="5" a="1"/>
  <c r="BGL28" i="5" a="1"/>
  <c r="BGL28" i="5" s="1"/>
  <c r="BGK28" i="5"/>
  <c r="BGK28" i="5" a="1"/>
  <c r="BGJ28" i="5" a="1"/>
  <c r="BGJ28" i="5" s="1"/>
  <c r="BGI28" i="5"/>
  <c r="BGH28" i="5"/>
  <c r="BGG28" i="5"/>
  <c r="BGF28" i="5"/>
  <c r="BGE28" i="5"/>
  <c r="BGD28" i="5"/>
  <c r="BGC28" i="5"/>
  <c r="BGB28" i="5"/>
  <c r="BGA28" i="5"/>
  <c r="BFZ28" i="5"/>
  <c r="BFY28" i="5"/>
  <c r="BFX28" i="5"/>
  <c r="BFW28" i="5"/>
  <c r="BFV28" i="5"/>
  <c r="BFU28" i="5"/>
  <c r="BFT28" i="5"/>
  <c r="BFS28" i="5"/>
  <c r="BFR28" i="5"/>
  <c r="BFN28" i="5"/>
  <c r="BFM28" i="5"/>
  <c r="BFL28" i="5"/>
  <c r="BFK28" i="5"/>
  <c r="BFJ28" i="5"/>
  <c r="BFI28" i="5"/>
  <c r="BFH28" i="5"/>
  <c r="BFG28" i="5"/>
  <c r="BFF28" i="5"/>
  <c r="BFE28" i="5"/>
  <c r="BFD28" i="5"/>
  <c r="BFC28" i="5"/>
  <c r="BFB28" i="5"/>
  <c r="BFA28" i="5"/>
  <c r="BEZ28" i="5"/>
  <c r="BEY28" i="5"/>
  <c r="BEX28" i="5"/>
  <c r="BEW28" i="5"/>
  <c r="BEV28" i="5"/>
  <c r="BEU28" i="5"/>
  <c r="BET28" i="5"/>
  <c r="BEP28" i="5"/>
  <c r="BEO28" i="5"/>
  <c r="BEN28" i="5"/>
  <c r="BEM28" i="5"/>
  <c r="BEL28" i="5"/>
  <c r="BEK28" i="5"/>
  <c r="BEJ28" i="5"/>
  <c r="BEI28" i="5"/>
  <c r="BEH28" i="5"/>
  <c r="BEG28" i="5"/>
  <c r="BEF28" i="5"/>
  <c r="BEE28" i="5"/>
  <c r="BED28" i="5"/>
  <c r="BEC28" i="5"/>
  <c r="BEB28" i="5"/>
  <c r="BEA28" i="5"/>
  <c r="BDZ28" i="5"/>
  <c r="BDY28" i="5"/>
  <c r="BDX28" i="5"/>
  <c r="BDW28" i="5"/>
  <c r="BDV28" i="5"/>
  <c r="BDR28" i="5"/>
  <c r="BDQ28" i="5"/>
  <c r="BDP28" i="5"/>
  <c r="BDO28" i="5"/>
  <c r="BDN28" i="5"/>
  <c r="BDM28" i="5"/>
  <c r="BDL28" i="5"/>
  <c r="BDK28" i="5"/>
  <c r="BDJ28" i="5"/>
  <c r="BDI28" i="5"/>
  <c r="BDH28" i="5"/>
  <c r="BDG28" i="5"/>
  <c r="BDF28" i="5"/>
  <c r="BDE28" i="5"/>
  <c r="BDD28" i="5"/>
  <c r="BDC28" i="5"/>
  <c r="BDB28" i="5"/>
  <c r="BDA28" i="5"/>
  <c r="BCZ28" i="5"/>
  <c r="BCY28" i="5"/>
  <c r="BCX28" i="5"/>
  <c r="BCT28" i="5"/>
  <c r="BCS28" i="5"/>
  <c r="BCR28" i="5"/>
  <c r="BCQ28" i="5"/>
  <c r="BCP28" i="5"/>
  <c r="BCO28" i="5"/>
  <c r="BCN28" i="5"/>
  <c r="BCM28" i="5"/>
  <c r="BCL28" i="5"/>
  <c r="BCK28" i="5"/>
  <c r="BCJ28" i="5"/>
  <c r="BCI28" i="5"/>
  <c r="BCH28" i="5"/>
  <c r="BCG28" i="5"/>
  <c r="BCF28" i="5"/>
  <c r="BCE28" i="5"/>
  <c r="BCD28" i="5"/>
  <c r="BCC28" i="5"/>
  <c r="BCB28" i="5"/>
  <c r="BCA28" i="5"/>
  <c r="BBZ28" i="5"/>
  <c r="BBT28" i="5"/>
  <c r="BBP28" i="5"/>
  <c r="BBL28" i="5"/>
  <c r="BBH28" i="5"/>
  <c r="BBG28" i="5"/>
  <c r="BBF28" i="5"/>
  <c r="BBE28" i="5"/>
  <c r="BAT28" i="5"/>
  <c r="BAQ28" i="5"/>
  <c r="BAP28" i="5"/>
  <c r="BAP28" i="5" a="1"/>
  <c r="BAO28" i="5" a="1"/>
  <c r="BAO28" i="5" s="1"/>
  <c r="BAN28" i="5"/>
  <c r="BAX28" i="5" s="1"/>
  <c r="BAN28" i="5" a="1"/>
  <c r="BAM28" i="5"/>
  <c r="BAL28" i="5"/>
  <c r="BAK28" i="5"/>
  <c r="BAW28" i="5" s="1"/>
  <c r="BAJ28" i="5"/>
  <c r="BAH28" i="5" s="1"/>
  <c r="BAV28" i="5" s="1"/>
  <c r="BAI28" i="5"/>
  <c r="BAG28" i="5"/>
  <c r="BMV28" i="5" s="1"/>
  <c r="BMT28" i="5" s="1"/>
  <c r="BAF28" i="5"/>
  <c r="BAE28" i="5" s="1"/>
  <c r="BAU28" i="5" s="1"/>
  <c r="BAB28" i="5"/>
  <c r="AZY28" i="5"/>
  <c r="BAS28" i="5" s="1"/>
  <c r="AZV28" i="5"/>
  <c r="BAR28" i="5" s="1"/>
  <c r="AZS28" i="5"/>
  <c r="AZQ28" i="5"/>
  <c r="AZN28" i="5"/>
  <c r="AZM28" i="5"/>
  <c r="AZJ28" i="5" a="1"/>
  <c r="AZJ28" i="5" s="1"/>
  <c r="AZI28" i="5"/>
  <c r="AZI28" i="5" a="1"/>
  <c r="AZH28" i="5" a="1"/>
  <c r="AZH28" i="5" s="1"/>
  <c r="AZR28" i="5" s="1"/>
  <c r="AZG28" i="5"/>
  <c r="AZF28" i="5"/>
  <c r="AZE28" i="5"/>
  <c r="AZD28" i="5"/>
  <c r="AZC28" i="5"/>
  <c r="AZB28" i="5" s="1"/>
  <c r="AZP28" i="5" s="1"/>
  <c r="AZA28" i="5"/>
  <c r="AYZ28" i="5"/>
  <c r="AYY28" i="5" s="1"/>
  <c r="AZO28" i="5" s="1"/>
  <c r="AYV28" i="5"/>
  <c r="AYS28" i="5"/>
  <c r="AYP28" i="5"/>
  <c r="AZL28" i="5" s="1"/>
  <c r="AYM28" i="5"/>
  <c r="AZK28" i="5" s="1"/>
  <c r="AYJ28" i="5"/>
  <c r="AYF28" i="5"/>
  <c r="AYC28" i="5"/>
  <c r="AYB28" i="5"/>
  <c r="AYB28" i="5" a="1"/>
  <c r="AYA28" i="5" a="1"/>
  <c r="AYA28" i="5" s="1"/>
  <c r="AXZ28" i="5"/>
  <c r="AYL28" i="5" s="1"/>
  <c r="AXZ28" i="5" a="1"/>
  <c r="AXY28" i="5"/>
  <c r="AXX28" i="5"/>
  <c r="AXW28" i="5"/>
  <c r="AYK28" i="5" s="1"/>
  <c r="AXV28" i="5"/>
  <c r="AXT28" i="5" s="1"/>
  <c r="AXU28" i="5"/>
  <c r="AXS28" i="5"/>
  <c r="AXR28" i="5"/>
  <c r="AXQ28" i="5" s="1"/>
  <c r="AYI28" i="5" s="1"/>
  <c r="AXO28" i="5"/>
  <c r="AXN28" i="5"/>
  <c r="AYH28" i="5" s="1"/>
  <c r="AXL28" i="5"/>
  <c r="AXK28" i="5" s="1"/>
  <c r="AYG28" i="5" s="1"/>
  <c r="AXI28" i="5"/>
  <c r="AXH28" i="5"/>
  <c r="AXF28" i="5"/>
  <c r="AXE28" i="5" s="1"/>
  <c r="AYE28" i="5" s="1"/>
  <c r="AXB28" i="5"/>
  <c r="AYD28" i="5" s="1"/>
  <c r="AWX28" i="5"/>
  <c r="AWW28" i="5"/>
  <c r="AWV28" i="5"/>
  <c r="AWU28" i="5"/>
  <c r="AWN28" i="5"/>
  <c r="AWM28" i="5"/>
  <c r="AWL28" i="5"/>
  <c r="AWK28" i="5"/>
  <c r="AWD28" i="5"/>
  <c r="AWC28" i="5"/>
  <c r="AWB28" i="5"/>
  <c r="AWA28" i="5"/>
  <c r="AVT28" i="5"/>
  <c r="AVS28" i="5"/>
  <c r="AVR28" i="5"/>
  <c r="AVQ28" i="5"/>
  <c r="AVJ28" i="5"/>
  <c r="AVI28" i="5"/>
  <c r="AVB28" i="5"/>
  <c r="AUZ28" i="5" a="1"/>
  <c r="AUZ28" i="5" s="1"/>
  <c r="AUY28" i="5"/>
  <c r="AUY28" i="5" a="1"/>
  <c r="AUX28" i="5" a="1"/>
  <c r="AUX28" i="5" s="1"/>
  <c r="AUW28" i="5"/>
  <c r="AUV28" i="5"/>
  <c r="AUU28" i="5"/>
  <c r="AUT28" i="5"/>
  <c r="AUS28" i="5"/>
  <c r="AUR28" i="5" s="1"/>
  <c r="AVH28" i="5" s="1"/>
  <c r="AUQ28" i="5"/>
  <c r="AUP28" i="5"/>
  <c r="AUO28" i="5"/>
  <c r="AVG28" i="5" s="1"/>
  <c r="AUM28" i="5"/>
  <c r="AUL28" i="5" s="1"/>
  <c r="AVF28" i="5" s="1"/>
  <c r="AUJ28" i="5"/>
  <c r="AUI28" i="5"/>
  <c r="AVE28" i="5" s="1"/>
  <c r="AUG28" i="5"/>
  <c r="AUF28" i="5" s="1"/>
  <c r="AVD28" i="5" s="1"/>
  <c r="AUD28" i="5"/>
  <c r="AUC28" i="5"/>
  <c r="AVC28" i="5" s="1"/>
  <c r="AUA28" i="5"/>
  <c r="ATZ28" i="5" s="1"/>
  <c r="ATX28" i="5"/>
  <c r="ATW28" i="5"/>
  <c r="AVA28" i="5" s="1"/>
  <c r="ATV28" i="5"/>
  <c r="ATU28" i="5"/>
  <c r="ATT28" i="5"/>
  <c r="ATS28" i="5"/>
  <c r="ATH28" i="5"/>
  <c r="ATG28" i="5"/>
  <c r="ATF28" i="5"/>
  <c r="ATE28" i="5"/>
  <c r="ATD28" i="5"/>
  <c r="ATC28" i="5"/>
  <c r="ATB28" i="5" a="1"/>
  <c r="ATB28" i="5" s="1"/>
  <c r="ATA28" i="5"/>
  <c r="ATA28" i="5" a="1"/>
  <c r="ASZ28" i="5" a="1"/>
  <c r="ASZ28" i="5" s="1"/>
  <c r="ATL28" i="5" s="1"/>
  <c r="ASY28" i="5"/>
  <c r="ASX28" i="5"/>
  <c r="ASW28" i="5"/>
  <c r="ATK28" i="5" s="1"/>
  <c r="ASV28" i="5"/>
  <c r="ASU28" i="5"/>
  <c r="AST28" i="5" s="1"/>
  <c r="ATJ28" i="5" s="1"/>
  <c r="ASS28" i="5"/>
  <c r="ASR28" i="5"/>
  <c r="ASQ28" i="5" s="1"/>
  <c r="ATI28" i="5" s="1"/>
  <c r="ARW28" i="5"/>
  <c r="ARV28" i="5"/>
  <c r="ARS28" i="5"/>
  <c r="ARR28" i="5"/>
  <c r="ARP28" i="5" a="1"/>
  <c r="ARP28" i="5" s="1"/>
  <c r="ARO28" i="5"/>
  <c r="ARO28" i="5" a="1"/>
  <c r="ARN28" i="5" a="1"/>
  <c r="ARN28" i="5" s="1"/>
  <c r="ARX28" i="5" s="1"/>
  <c r="ARM28" i="5"/>
  <c r="ARL28" i="5"/>
  <c r="ARK28" i="5"/>
  <c r="ARJ28" i="5"/>
  <c r="ARI28" i="5"/>
  <c r="ARH28" i="5" s="1"/>
  <c r="ARG28" i="5"/>
  <c r="ARF28" i="5"/>
  <c r="ARE28" i="5"/>
  <c r="ARU28" i="5" s="1"/>
  <c r="ARB28" i="5"/>
  <c r="ART28" i="5" s="1"/>
  <c r="AQY28" i="5"/>
  <c r="AQV28" i="5"/>
  <c r="AQS28" i="5"/>
  <c r="ARQ28" i="5" s="1"/>
  <c r="AQR28" i="5"/>
  <c r="AQO28" i="5"/>
  <c r="AQN28" i="5"/>
  <c r="AQK28" i="5"/>
  <c r="AQH28" i="5"/>
  <c r="AQQ28" i="5" s="1"/>
  <c r="AQE28" i="5"/>
  <c r="AQP28" i="5" s="1"/>
  <c r="AQB28" i="5"/>
  <c r="APY28" i="5"/>
  <c r="APW28" i="5"/>
  <c r="APT28" i="5"/>
  <c r="APS28" i="5"/>
  <c r="APP28" i="5" a="1"/>
  <c r="APP28" i="5" s="1"/>
  <c r="APO28" i="5"/>
  <c r="APO28" i="5" a="1"/>
  <c r="APN28" i="5" a="1"/>
  <c r="APN28" i="5" s="1"/>
  <c r="APX28" i="5" s="1"/>
  <c r="APM28" i="5"/>
  <c r="APL28" i="5"/>
  <c r="APK28" i="5"/>
  <c r="APJ28" i="5"/>
  <c r="API28" i="5"/>
  <c r="APH28" i="5" s="1"/>
  <c r="APV28" i="5" s="1"/>
  <c r="APG28" i="5"/>
  <c r="APF28" i="5"/>
  <c r="APE28" i="5" s="1"/>
  <c r="APU28" i="5" s="1"/>
  <c r="APB28" i="5"/>
  <c r="AOY28" i="5"/>
  <c r="AOV28" i="5"/>
  <c r="APR28" i="5" s="1"/>
  <c r="AOS28" i="5"/>
  <c r="APQ28" i="5" s="1"/>
  <c r="AOP28" i="5"/>
  <c r="AOO28" i="5"/>
  <c r="AOK28" i="5"/>
  <c r="AOR28" i="5" s="1"/>
  <c r="AOH28" i="5"/>
  <c r="AOQ28" i="5" s="1"/>
  <c r="AOE28" i="5"/>
  <c r="AOB28" i="5"/>
  <c r="ANY28" i="5"/>
  <c r="AON28" i="5" s="1"/>
  <c r="ANX28" i="5"/>
  <c r="ANT28" i="5"/>
  <c r="ANP28" i="5"/>
  <c r="ANL28" i="5"/>
  <c r="ANH28" i="5"/>
  <c r="AND28" i="5"/>
  <c r="AMZ28" i="5"/>
  <c r="AMV28" i="5"/>
  <c r="AMU28" i="5"/>
  <c r="AMR28" i="5"/>
  <c r="AMQ28" i="5"/>
  <c r="AMP28" i="5"/>
  <c r="AMO28" i="5"/>
  <c r="AMN28" i="5"/>
  <c r="AMM28" i="5"/>
  <c r="AML28" i="5" a="1"/>
  <c r="AML28" i="5" s="1"/>
  <c r="AMK28" i="5"/>
  <c r="AMK28" i="5" a="1"/>
  <c r="AMJ28" i="5" a="1"/>
  <c r="AMJ28" i="5" s="1"/>
  <c r="AMI28" i="5"/>
  <c r="AMH28" i="5"/>
  <c r="AMG28" i="5"/>
  <c r="AMF28" i="5"/>
  <c r="AME28" i="5"/>
  <c r="AMD28" i="5" s="1"/>
  <c r="AMT28" i="5" s="1"/>
  <c r="AMC28" i="5"/>
  <c r="AMB28" i="5"/>
  <c r="AMA28" i="5"/>
  <c r="AMS28" i="5" s="1"/>
  <c r="ALD28" i="5"/>
  <c r="ALC28" i="5"/>
  <c r="ALB28" i="5"/>
  <c r="ALA28" i="5"/>
  <c r="AKZ28" i="5"/>
  <c r="AKY28" i="5"/>
  <c r="AKX28" i="5" a="1"/>
  <c r="AKX28" i="5" s="1"/>
  <c r="AKW28" i="5"/>
  <c r="AKW28" i="5" a="1"/>
  <c r="AKV28" i="5" a="1"/>
  <c r="AKV28" i="5" s="1"/>
  <c r="ALH28" i="5" s="1"/>
  <c r="AKU28" i="5"/>
  <c r="AKT28" i="5"/>
  <c r="AKS28" i="5"/>
  <c r="ALG28" i="5" s="1"/>
  <c r="AKR28" i="5"/>
  <c r="AKQ28" i="5"/>
  <c r="AKP28" i="5" s="1"/>
  <c r="ALF28" i="5" s="1"/>
  <c r="AKO28" i="5"/>
  <c r="AKN28" i="5"/>
  <c r="AKM28" i="5" s="1"/>
  <c r="ALE28" i="5" s="1"/>
  <c r="AJP28" i="5"/>
  <c r="AJO28" i="5"/>
  <c r="AJN28" i="5"/>
  <c r="AJM28" i="5"/>
  <c r="AJL28" i="5"/>
  <c r="AJK28" i="5"/>
  <c r="AJJ28" i="5" a="1"/>
  <c r="AJJ28" i="5" s="1"/>
  <c r="AJI28" i="5" a="1"/>
  <c r="AJI28" i="5" s="1"/>
  <c r="AJH28" i="5" a="1"/>
  <c r="AJH28" i="5" s="1"/>
  <c r="AJT28" i="5" s="1"/>
  <c r="AJG28" i="5"/>
  <c r="AJF28" i="5"/>
  <c r="AJE28" i="5"/>
  <c r="AJS28" i="5" s="1"/>
  <c r="AJD28" i="5"/>
  <c r="AJB28" i="5" s="1"/>
  <c r="AJR28" i="5" s="1"/>
  <c r="AJC28" i="5"/>
  <c r="AJA28" i="5"/>
  <c r="AIZ28" i="5"/>
  <c r="AIE28" i="5"/>
  <c r="AIB28" i="5"/>
  <c r="AIA28" i="5"/>
  <c r="AHZ28" i="5"/>
  <c r="AHY28" i="5"/>
  <c r="AHX28" i="5"/>
  <c r="AHW28" i="5"/>
  <c r="AHV28" i="5"/>
  <c r="AHV28" i="5" a="1"/>
  <c r="AHU28" i="5" a="1"/>
  <c r="AHU28" i="5" s="1"/>
  <c r="AHT28" i="5"/>
  <c r="AIF28" i="5" s="1"/>
  <c r="AHT28" i="5" a="1"/>
  <c r="AHS28" i="5"/>
  <c r="AHR28" i="5"/>
  <c r="AHQ28" i="5"/>
  <c r="AHP28" i="5"/>
  <c r="AHO28" i="5"/>
  <c r="AHN28" i="5"/>
  <c r="AID28" i="5" s="1"/>
  <c r="AHM28" i="5"/>
  <c r="AHK28" i="5" s="1"/>
  <c r="AIC28" i="5" s="1"/>
  <c r="AHL28" i="5"/>
  <c r="AGR28" i="5"/>
  <c r="AGQ28" i="5"/>
  <c r="AGP28" i="5"/>
  <c r="AGO28" i="5"/>
  <c r="AGN28" i="5"/>
  <c r="AGM28" i="5"/>
  <c r="AGL28" i="5"/>
  <c r="AGK28" i="5"/>
  <c r="AGJ28" i="5"/>
  <c r="AGI28" i="5"/>
  <c r="AGH28" i="5"/>
  <c r="AGG28" i="5"/>
  <c r="AGF28" i="5"/>
  <c r="AGE28" i="5"/>
  <c r="AGD28" i="5"/>
  <c r="AGC28" i="5"/>
  <c r="AGB28" i="5"/>
  <c r="AGA28" i="5"/>
  <c r="AFZ28" i="5"/>
  <c r="AFY28" i="5"/>
  <c r="AFX28" i="5"/>
  <c r="AFW28" i="5"/>
  <c r="AFV28" i="5"/>
  <c r="AFU28" i="5"/>
  <c r="AFT28" i="5"/>
  <c r="AFS28" i="5"/>
  <c r="AFR28" i="5"/>
  <c r="AFQ28" i="5"/>
  <c r="AFP28" i="5"/>
  <c r="AFO28" i="5"/>
  <c r="AFN28" i="5"/>
  <c r="AFM28" i="5"/>
  <c r="AFL28" i="5"/>
  <c r="AFK28" i="5"/>
  <c r="AFJ28" i="5"/>
  <c r="AFI28" i="5"/>
  <c r="AFH28" i="5"/>
  <c r="AFG28" i="5"/>
  <c r="AFF28" i="5"/>
  <c r="AFE28" i="5"/>
  <c r="AFD28" i="5"/>
  <c r="AFC28" i="5"/>
  <c r="AFB28" i="5"/>
  <c r="AFA28" i="5"/>
  <c r="AEZ28" i="5"/>
  <c r="AEY28" i="5"/>
  <c r="AEX28" i="5"/>
  <c r="AEW28" i="5"/>
  <c r="AEV28" i="5"/>
  <c r="AEU28" i="5"/>
  <c r="AET28" i="5"/>
  <c r="AES28" i="5"/>
  <c r="AER28" i="5"/>
  <c r="AEQ28" i="5"/>
  <c r="AEP28" i="5"/>
  <c r="AEO28" i="5"/>
  <c r="AEN28" i="5"/>
  <c r="AEM28" i="5"/>
  <c r="AEL28" i="5"/>
  <c r="AEK28" i="5"/>
  <c r="AEI28" i="5"/>
  <c r="AEA28" i="5"/>
  <c r="ADZ28" i="5" a="1"/>
  <c r="ADZ28" i="5" s="1"/>
  <c r="ADY28" i="5" a="1"/>
  <c r="ADY28" i="5" s="1"/>
  <c r="ADX28" i="5" a="1"/>
  <c r="ADX28" i="5" s="1"/>
  <c r="AEJ28" i="5" s="1"/>
  <c r="ADW28" i="5"/>
  <c r="ADV28" i="5"/>
  <c r="ADU28" i="5"/>
  <c r="ADT28" i="5" a="1"/>
  <c r="ADT28" i="5" s="1"/>
  <c r="ADS28" i="5"/>
  <c r="ADQ28" i="5" a="1"/>
  <c r="ADQ28" i="5" s="1"/>
  <c r="ADP28" i="5"/>
  <c r="ADO28" i="5" s="1"/>
  <c r="AEG28" i="5" s="1"/>
  <c r="ADN28" i="5" a="1"/>
  <c r="ADN28" i="5" s="1"/>
  <c r="ADL28" i="5" s="1"/>
  <c r="AEF28" i="5" s="1"/>
  <c r="ADK28" i="5" a="1"/>
  <c r="ADK28" i="5" s="1"/>
  <c r="ADI28" i="5"/>
  <c r="AEE28" i="5" s="1"/>
  <c r="ADH28" i="5"/>
  <c r="ADF28" i="5" s="1"/>
  <c r="AED28" i="5" s="1"/>
  <c r="ADH28" i="5" a="1"/>
  <c r="ADE28" i="5" a="1"/>
  <c r="ADE28" i="5" s="1"/>
  <c r="ADC28" i="5" s="1"/>
  <c r="AEC28" i="5" s="1"/>
  <c r="ADB28" i="5" a="1"/>
  <c r="ADB28" i="5" s="1"/>
  <c r="ACZ28" i="5" s="1"/>
  <c r="AEB28" i="5" s="1"/>
  <c r="ACY28" i="5" a="1"/>
  <c r="ACY28" i="5" s="1"/>
  <c r="ACW28" i="5"/>
  <c r="ACV28" i="5"/>
  <c r="ACU28" i="5"/>
  <c r="ACT28" i="5"/>
  <c r="ACS28" i="5"/>
  <c r="ACR28" i="5"/>
  <c r="ACQ28" i="5"/>
  <c r="ACP28" i="5"/>
  <c r="ACO28" i="5"/>
  <c r="ACN28" i="5"/>
  <c r="ACM28" i="5"/>
  <c r="ACL28" i="5"/>
  <c r="ACK28" i="5"/>
  <c r="ACJ28" i="5"/>
  <c r="ACI28" i="5"/>
  <c r="ACF28" i="5"/>
  <c r="ACE28" i="5"/>
  <c r="ACB28" i="5"/>
  <c r="ACA28" i="5"/>
  <c r="ABZ28" i="5"/>
  <c r="ABY28" i="5"/>
  <c r="ABX28" i="5"/>
  <c r="ABW28" i="5"/>
  <c r="ABV28" i="5"/>
  <c r="ABU28" i="5"/>
  <c r="ABT28" i="5"/>
  <c r="ABS28" i="5"/>
  <c r="ABR28" i="5" a="1"/>
  <c r="ABR28" i="5" s="1"/>
  <c r="ABQ28" i="5"/>
  <c r="ABQ28" i="5" a="1"/>
  <c r="ABP28" i="5" a="1"/>
  <c r="ABP28" i="5" s="1"/>
  <c r="ABO28" i="5"/>
  <c r="ABN28" i="5"/>
  <c r="ABM28" i="5"/>
  <c r="ABL28" i="5"/>
  <c r="ABK28" i="5"/>
  <c r="ABJ28" i="5" s="1"/>
  <c r="ABI28" i="5"/>
  <c r="ABH28" i="5"/>
  <c r="ABG28" i="5" s="1"/>
  <c r="ABD28" i="5"/>
  <c r="ABA28" i="5"/>
  <c r="AAX28" i="5"/>
  <c r="AAU28" i="5"/>
  <c r="AAR28" i="5"/>
  <c r="AAO28" i="5"/>
  <c r="AAN28" i="5"/>
  <c r="AAM28" i="5"/>
  <c r="AAI28" i="5"/>
  <c r="AAF28" i="5"/>
  <c r="AAD28" i="5" a="1"/>
  <c r="AAD28" i="5" s="1"/>
  <c r="AAC28" i="5" a="1"/>
  <c r="AAC28" i="5" s="1"/>
  <c r="AAB28" i="5" a="1"/>
  <c r="AAB28" i="5" s="1"/>
  <c r="AAA28" i="5"/>
  <c r="ZZ28" i="5"/>
  <c r="ZY28" i="5"/>
  <c r="ZX28" i="5"/>
  <c r="ZW28" i="5"/>
  <c r="ZV28" i="5"/>
  <c r="AAL28" i="5" s="1"/>
  <c r="ZU28" i="5"/>
  <c r="ZT28" i="5"/>
  <c r="ZS28" i="5"/>
  <c r="AAK28" i="5" s="1"/>
  <c r="ZR28" i="5"/>
  <c r="ZP28" i="5" s="1"/>
  <c r="AAJ28" i="5" s="1"/>
  <c r="ZO28" i="5"/>
  <c r="ZM28" i="5"/>
  <c r="ZL28" i="5"/>
  <c r="ZJ28" i="5" s="1"/>
  <c r="AAH28" i="5" s="1"/>
  <c r="ZI28" i="5"/>
  <c r="ZG28" i="5"/>
  <c r="AAG28" i="5" s="1"/>
  <c r="ZF28" i="5"/>
  <c r="ZD28" i="5" s="1"/>
  <c r="ZC28" i="5"/>
  <c r="ZA28" i="5"/>
  <c r="AAE28" i="5" s="1"/>
  <c r="YZ28" i="5"/>
  <c r="YY28" i="5"/>
  <c r="YX28" i="5"/>
  <c r="YW28" i="5"/>
  <c r="YV28" i="5"/>
  <c r="YU28" i="5"/>
  <c r="YT28" i="5"/>
  <c r="YS28" i="5"/>
  <c r="YR28" i="5"/>
  <c r="YQ28" i="5"/>
  <c r="YP28" i="5"/>
  <c r="YO28" i="5"/>
  <c r="YN28" i="5"/>
  <c r="YM28" i="5"/>
  <c r="YL28" i="5"/>
  <c r="YK28" i="5"/>
  <c r="YJ28" i="5"/>
  <c r="YI28" i="5"/>
  <c r="YH28" i="5"/>
  <c r="YG28" i="5"/>
  <c r="YF28" i="5"/>
  <c r="YE28" i="5"/>
  <c r="YD28" i="5"/>
  <c r="YC28" i="5"/>
  <c r="YB28" i="5"/>
  <c r="YA28" i="5"/>
  <c r="XZ28" i="5"/>
  <c r="XY28" i="5"/>
  <c r="XX28" i="5"/>
  <c r="XW28" i="5"/>
  <c r="XV28" i="5"/>
  <c r="XU28" i="5"/>
  <c r="XT28" i="5"/>
  <c r="XS28" i="5"/>
  <c r="XR28" i="5"/>
  <c r="XQ28" i="5"/>
  <c r="XP28" i="5"/>
  <c r="XO28" i="5"/>
  <c r="XN28" i="5"/>
  <c r="XM28" i="5"/>
  <c r="XL28" i="5"/>
  <c r="XK28" i="5"/>
  <c r="XJ28" i="5"/>
  <c r="XI28" i="5"/>
  <c r="XH28" i="5"/>
  <c r="XG28" i="5"/>
  <c r="XF28" i="5"/>
  <c r="XE28" i="5"/>
  <c r="XD28" i="5"/>
  <c r="XC28" i="5"/>
  <c r="XB28" i="5"/>
  <c r="XA28" i="5"/>
  <c r="WZ28" i="5"/>
  <c r="WY28" i="5"/>
  <c r="WX28" i="5"/>
  <c r="WW28" i="5"/>
  <c r="WV28" i="5"/>
  <c r="WU28" i="5"/>
  <c r="WT28" i="5"/>
  <c r="WS28" i="5"/>
  <c r="WR28" i="5"/>
  <c r="WQ28" i="5"/>
  <c r="WP28" i="5"/>
  <c r="WO28" i="5"/>
  <c r="WN28" i="5"/>
  <c r="WM28" i="5"/>
  <c r="WL28" i="5"/>
  <c r="WK28" i="5"/>
  <c r="WJ28" i="5"/>
  <c r="WI28" i="5"/>
  <c r="WH28" i="5"/>
  <c r="WG28" i="5"/>
  <c r="WF28" i="5"/>
  <c r="WE28" i="5"/>
  <c r="WD28" i="5"/>
  <c r="WC28" i="5"/>
  <c r="WB28" i="5"/>
  <c r="WA28" i="5"/>
  <c r="VZ28" i="5"/>
  <c r="VY28" i="5"/>
  <c r="VX28" i="5"/>
  <c r="VW28" i="5"/>
  <c r="VV28" i="5"/>
  <c r="VU28" i="5"/>
  <c r="VT28" i="5"/>
  <c r="VS28" i="5"/>
  <c r="VR28" i="5"/>
  <c r="VQ28" i="5"/>
  <c r="VP28" i="5"/>
  <c r="VO28" i="5"/>
  <c r="VN28" i="5"/>
  <c r="VM28" i="5"/>
  <c r="VL28" i="5"/>
  <c r="VK28" i="5"/>
  <c r="VJ28" i="5"/>
  <c r="VI28" i="5"/>
  <c r="VH28" i="5"/>
  <c r="VG28" i="5"/>
  <c r="VF28" i="5"/>
  <c r="VE28" i="5"/>
  <c r="VD28" i="5"/>
  <c r="VC28" i="5"/>
  <c r="VB28" i="5"/>
  <c r="VA28" i="5"/>
  <c r="UZ28" i="5"/>
  <c r="UY28" i="5"/>
  <c r="UX28" i="5"/>
  <c r="UW28" i="5"/>
  <c r="UV28" i="5"/>
  <c r="UU28" i="5"/>
  <c r="UT28" i="5"/>
  <c r="US28" i="5"/>
  <c r="UR28" i="5"/>
  <c r="UQ28" i="5"/>
  <c r="UP28" i="5"/>
  <c r="UO28" i="5"/>
  <c r="UN28" i="5"/>
  <c r="UM28" i="5"/>
  <c r="UL28" i="5"/>
  <c r="UK28" i="5"/>
  <c r="UG28" i="5"/>
  <c r="UC28" i="5"/>
  <c r="UB28" i="5"/>
  <c r="TZ28" i="5"/>
  <c r="TY28" i="5"/>
  <c r="TX28" i="5"/>
  <c r="UJ28" i="5" s="1"/>
  <c r="TW28" i="5"/>
  <c r="TV28" i="5"/>
  <c r="TU28" i="5"/>
  <c r="UI28" i="5" s="1"/>
  <c r="TT28" i="5"/>
  <c r="TS28" i="5"/>
  <c r="TR28" i="5"/>
  <c r="UH28" i="5" s="1"/>
  <c r="TQ28" i="5"/>
  <c r="TP28" i="5"/>
  <c r="TO28" i="5"/>
  <c r="TN28" i="5"/>
  <c r="TM28" i="5"/>
  <c r="TL28" i="5"/>
  <c r="UF28" i="5" s="1"/>
  <c r="TK28" i="5"/>
  <c r="TJ28" i="5"/>
  <c r="TI28" i="5"/>
  <c r="UE28" i="5" s="1"/>
  <c r="TH28" i="5"/>
  <c r="TG28" i="5"/>
  <c r="TF28" i="5"/>
  <c r="UD28" i="5" s="1"/>
  <c r="TE28" i="5"/>
  <c r="TD28" i="5"/>
  <c r="TC28" i="5"/>
  <c r="TB28" i="5"/>
  <c r="TA28" i="5"/>
  <c r="SZ28" i="5"/>
  <c r="SY28" i="5"/>
  <c r="SX28" i="5"/>
  <c r="SW28" i="5"/>
  <c r="UA28" i="5" s="1"/>
  <c r="SV28" i="5"/>
  <c r="SU28" i="5"/>
  <c r="ST28" i="5"/>
  <c r="SS28" i="5"/>
  <c r="SR28" i="5"/>
  <c r="SQ28" i="5"/>
  <c r="SP28" i="5"/>
  <c r="SO28" i="5"/>
  <c r="SN28" i="5"/>
  <c r="SM28" i="5"/>
  <c r="SL28" i="5"/>
  <c r="SK28" i="5"/>
  <c r="SJ28" i="5"/>
  <c r="SI28" i="5"/>
  <c r="SH28" i="5"/>
  <c r="SG28" i="5"/>
  <c r="SF28" i="5"/>
  <c r="SE28" i="5"/>
  <c r="SD28" i="5"/>
  <c r="SC28" i="5"/>
  <c r="SB28" i="5"/>
  <c r="SA28" i="5"/>
  <c r="RZ28" i="5"/>
  <c r="RY28" i="5"/>
  <c r="RX28" i="5"/>
  <c r="RW28" i="5"/>
  <c r="RV28" i="5"/>
  <c r="RU28" i="5"/>
  <c r="RT28" i="5"/>
  <c r="RS28" i="5"/>
  <c r="RR28" i="5"/>
  <c r="RQ28" i="5"/>
  <c r="RP28" i="5"/>
  <c r="RO28" i="5"/>
  <c r="RN28" i="5"/>
  <c r="RM28" i="5"/>
  <c r="RL28" i="5"/>
  <c r="RK28" i="5"/>
  <c r="RJ28" i="5"/>
  <c r="RI28" i="5"/>
  <c r="RH28" i="5"/>
  <c r="RG28" i="5"/>
  <c r="RF28" i="5"/>
  <c r="RE28" i="5"/>
  <c r="RD28" i="5"/>
  <c r="RC28" i="5" a="1"/>
  <c r="RC28" i="5" s="1"/>
  <c r="RB28" i="5" a="1"/>
  <c r="RB28" i="5" s="1"/>
  <c r="RA28" i="5" a="1"/>
  <c r="RA28" i="5" s="1"/>
  <c r="QZ28" i="5"/>
  <c r="QX28" i="5" s="1"/>
  <c r="QZ28" i="5" a="1"/>
  <c r="QY28" i="5"/>
  <c r="QW28" i="5" a="1"/>
  <c r="QW28" i="5" s="1"/>
  <c r="QU28" i="5" s="1"/>
  <c r="QV28" i="5"/>
  <c r="QT28" i="5" a="1"/>
  <c r="QT28" i="5" s="1"/>
  <c r="QR28" i="5" s="1"/>
  <c r="QS28" i="5"/>
  <c r="QQ28" i="5" a="1"/>
  <c r="QQ28" i="5" s="1"/>
  <c r="QO28" i="5" s="1"/>
  <c r="QN28" i="5" a="1"/>
  <c r="QN28" i="5" s="1"/>
  <c r="QL28" i="5"/>
  <c r="QK28" i="5" a="1"/>
  <c r="QK28" i="5" s="1"/>
  <c r="QI28" i="5"/>
  <c r="QH28" i="5"/>
  <c r="QF28" i="5" s="1"/>
  <c r="QH28" i="5" a="1"/>
  <c r="QE28" i="5" a="1"/>
  <c r="QE28" i="5" s="1"/>
  <c r="QC28" i="5" s="1"/>
  <c r="QB28" i="5" a="1"/>
  <c r="QB28" i="5" s="1"/>
  <c r="PY28" i="5"/>
  <c r="PX28" i="5"/>
  <c r="PW28" i="5"/>
  <c r="PV28" i="5"/>
  <c r="PO28" i="5"/>
  <c r="PN28" i="5"/>
  <c r="PM28" i="5"/>
  <c r="PL28" i="5"/>
  <c r="PG28" i="5"/>
  <c r="PF28" i="5"/>
  <c r="PE28" i="5"/>
  <c r="PD28" i="5"/>
  <c r="PB28" i="5"/>
  <c r="PA28" i="5"/>
  <c r="OZ28" i="5"/>
  <c r="OY28" i="5"/>
  <c r="OX28" i="5"/>
  <c r="OW28" i="5"/>
  <c r="OV28" i="5"/>
  <c r="OU28" i="5"/>
  <c r="OT28" i="5"/>
  <c r="OP28" i="5"/>
  <c r="OO28" i="5"/>
  <c r="ON28" i="5"/>
  <c r="OM28" i="5"/>
  <c r="OL28" i="5"/>
  <c r="OK28" i="5"/>
  <c r="OJ28" i="5"/>
  <c r="OI28" i="5"/>
  <c r="OH28" i="5"/>
  <c r="OD28" i="5"/>
  <c r="OC28" i="5"/>
  <c r="OB28" i="5"/>
  <c r="OA28" i="5"/>
  <c r="NZ28" i="5"/>
  <c r="NY28" i="5"/>
  <c r="NX28" i="5"/>
  <c r="NW28" i="5"/>
  <c r="NV28" i="5"/>
  <c r="NU28" i="5"/>
  <c r="NT28" i="5"/>
  <c r="NS28" i="5"/>
  <c r="NR28" i="5"/>
  <c r="NQ28" i="5"/>
  <c r="NP28" i="5"/>
  <c r="NO28" i="5"/>
  <c r="NN28" i="5"/>
  <c r="NL28" i="5"/>
  <c r="NK28" i="5"/>
  <c r="NJ28" i="5"/>
  <c r="NG28" i="5"/>
  <c r="NF28" i="5"/>
  <c r="NE28" i="5"/>
  <c r="NB28" i="5"/>
  <c r="NA28" i="5"/>
  <c r="MZ28" i="5"/>
  <c r="MX28" i="5"/>
  <c r="MW28" i="5"/>
  <c r="MV28" i="5"/>
  <c r="MU28" i="5"/>
  <c r="MS28" i="5"/>
  <c r="MR28" i="5"/>
  <c r="MQ28" i="5"/>
  <c r="MP28" i="5"/>
  <c r="MN28" i="5"/>
  <c r="MM28" i="5"/>
  <c r="ML28" i="5"/>
  <c r="MK28" i="5"/>
  <c r="MI28" i="5"/>
  <c r="MH28" i="5"/>
  <c r="MG28" i="5"/>
  <c r="MF28" i="5"/>
  <c r="MD28" i="5"/>
  <c r="MC28" i="5"/>
  <c r="MB28" i="5"/>
  <c r="MA28" i="5"/>
  <c r="LY28" i="5"/>
  <c r="LX28" i="5"/>
  <c r="LW28" i="5"/>
  <c r="LV28" i="5"/>
  <c r="LT28" i="5"/>
  <c r="LS28" i="5"/>
  <c r="LR28" i="5"/>
  <c r="LQ28" i="5"/>
  <c r="LO28" i="5"/>
  <c r="LN28" i="5"/>
  <c r="LM28" i="5"/>
  <c r="LL28" i="5"/>
  <c r="LJ28" i="5"/>
  <c r="LI28" i="5"/>
  <c r="LH28" i="5"/>
  <c r="LG28" i="5"/>
  <c r="LE28" i="5"/>
  <c r="LD28" i="5"/>
  <c r="LC28" i="5"/>
  <c r="LB28" i="5"/>
  <c r="LA28" i="5"/>
  <c r="KZ28" i="5"/>
  <c r="KY28" i="5"/>
  <c r="KV28" i="5"/>
  <c r="KU28" i="5"/>
  <c r="KT28" i="5"/>
  <c r="KS28" i="5"/>
  <c r="KR28" i="5"/>
  <c r="KQ28" i="5"/>
  <c r="KP28" i="5"/>
  <c r="KM28" i="5"/>
  <c r="KL28" i="5"/>
  <c r="KK28" i="5"/>
  <c r="KJ28" i="5"/>
  <c r="KI28" i="5"/>
  <c r="KH28" i="5"/>
  <c r="KG28" i="5"/>
  <c r="KD28" i="5"/>
  <c r="KC28" i="5"/>
  <c r="KB28" i="5"/>
  <c r="KA28" i="5"/>
  <c r="JZ28" i="5"/>
  <c r="JY28" i="5"/>
  <c r="JX28" i="5"/>
  <c r="JU28" i="5"/>
  <c r="JT28" i="5"/>
  <c r="JS28" i="5"/>
  <c r="JR28" i="5"/>
  <c r="JQ28" i="5"/>
  <c r="JP28" i="5"/>
  <c r="JO28" i="5"/>
  <c r="JL28" i="5"/>
  <c r="JK28" i="5"/>
  <c r="JJ28" i="5"/>
  <c r="JI28" i="5"/>
  <c r="JH28" i="5"/>
  <c r="JG28" i="5"/>
  <c r="JF28" i="5"/>
  <c r="JC28" i="5"/>
  <c r="JB28" i="5"/>
  <c r="JA28" i="5"/>
  <c r="IZ28" i="5"/>
  <c r="IT28" i="5"/>
  <c r="IS28" i="5"/>
  <c r="IR28" i="5"/>
  <c r="IQ28" i="5"/>
  <c r="IM28" i="5"/>
  <c r="IL28" i="5"/>
  <c r="IK28" i="5"/>
  <c r="IJ28" i="5"/>
  <c r="IB28" i="5"/>
  <c r="HY28" i="5"/>
  <c r="HX28" i="5"/>
  <c r="HW28" i="5"/>
  <c r="HV28" i="5"/>
  <c r="HU28" i="5"/>
  <c r="HT28" i="5"/>
  <c r="HS28" i="5"/>
  <c r="HS28" i="5" a="1"/>
  <c r="HR28" i="5" a="1"/>
  <c r="HR28" i="5" s="1"/>
  <c r="HQ28" i="5"/>
  <c r="IC28" i="5" s="1"/>
  <c r="HQ28" i="5" a="1"/>
  <c r="HP28" i="5"/>
  <c r="HO28" i="5"/>
  <c r="HN28" i="5"/>
  <c r="HM28" i="5"/>
  <c r="HL28" i="5"/>
  <c r="HK28" i="5"/>
  <c r="IA28" i="5" s="1"/>
  <c r="HJ28" i="5"/>
  <c r="HI28" i="5"/>
  <c r="HH28" i="5"/>
  <c r="HZ28" i="5" s="1"/>
  <c r="GN28" i="5"/>
  <c r="GK28" i="5"/>
  <c r="GJ28" i="5"/>
  <c r="GI28" i="5"/>
  <c r="GH28" i="5"/>
  <c r="GG28" i="5"/>
  <c r="GF28" i="5"/>
  <c r="GE28" i="5" a="1"/>
  <c r="GE28" i="5" s="1"/>
  <c r="GD28" i="5" a="1"/>
  <c r="GD28" i="5" s="1"/>
  <c r="GC28" i="5" a="1"/>
  <c r="GC28" i="5" s="1"/>
  <c r="GO28" i="5" s="1"/>
  <c r="GB28" i="5"/>
  <c r="GA28" i="5"/>
  <c r="FZ28" i="5"/>
  <c r="FY28" i="5"/>
  <c r="FW28" i="5" s="1"/>
  <c r="GM28" i="5" s="1"/>
  <c r="FX28" i="5"/>
  <c r="FV28" i="5"/>
  <c r="FU28" i="5"/>
  <c r="FT28" i="5" s="1"/>
  <c r="GL28" i="5" s="1"/>
  <c r="FA28" i="5"/>
  <c r="EZ28" i="5"/>
  <c r="EY28" i="5"/>
  <c r="EX28" i="5"/>
  <c r="EW28" i="5"/>
  <c r="EV28" i="5"/>
  <c r="EU28" i="5"/>
  <c r="ET28" i="5"/>
  <c r="ER28" i="5"/>
  <c r="EQ28" i="5"/>
  <c r="EP28" i="5"/>
  <c r="EO28" i="5"/>
  <c r="EN28" i="5"/>
  <c r="EM28" i="5"/>
  <c r="EL28" i="5"/>
  <c r="EK28" i="5"/>
  <c r="EI28" i="5"/>
  <c r="EH28" i="5"/>
  <c r="EG28" i="5"/>
  <c r="EF28" i="5"/>
  <c r="EE28" i="5"/>
  <c r="ED28" i="5"/>
  <c r="EC28" i="5"/>
  <c r="EB28" i="5"/>
  <c r="DZ28" i="5"/>
  <c r="DY28" i="5"/>
  <c r="DX28" i="5"/>
  <c r="DW28" i="5"/>
  <c r="DV28" i="5"/>
  <c r="DU28" i="5"/>
  <c r="DT28" i="5"/>
  <c r="DS28" i="5"/>
  <c r="DM28" i="5"/>
  <c r="DK28" i="5"/>
  <c r="DJ28" i="5"/>
  <c r="DI28" i="5"/>
  <c r="DG28" i="5" a="1"/>
  <c r="DG28" i="5" s="1"/>
  <c r="DF28" i="5"/>
  <c r="DF28" i="5" a="1"/>
  <c r="DE28" i="5" a="1"/>
  <c r="DE28" i="5" s="1"/>
  <c r="DQ28" i="5" s="1"/>
  <c r="DD28" i="5"/>
  <c r="DC28" i="5"/>
  <c r="DB28" i="5"/>
  <c r="DP28" i="5" s="1"/>
  <c r="DA28" i="5"/>
  <c r="CZ28" i="5"/>
  <c r="CY28" i="5" s="1"/>
  <c r="DO28" i="5" s="1"/>
  <c r="CX28" i="5"/>
  <c r="CV28" i="5" s="1"/>
  <c r="DN28" i="5" s="1"/>
  <c r="CW28" i="5"/>
  <c r="CS28" i="5"/>
  <c r="CP28" i="5"/>
  <c r="DL28" i="5" s="1"/>
  <c r="CM28" i="5"/>
  <c r="CJ28" i="5"/>
  <c r="CG28" i="5"/>
  <c r="CD28" i="5"/>
  <c r="DH28" i="5" s="1"/>
  <c r="CB28" i="5"/>
  <c r="BY28" i="5"/>
  <c r="BX28" i="5"/>
  <c r="BV28" i="5"/>
  <c r="BU28" i="5"/>
  <c r="BT28" i="5"/>
  <c r="BS28" i="5" a="1"/>
  <c r="BS28" i="5" s="1"/>
  <c r="BR28" i="5" a="1"/>
  <c r="BR28" i="5" s="1"/>
  <c r="BQ28" i="5" a="1"/>
  <c r="BQ28" i="5" s="1"/>
  <c r="CC28" i="5" s="1"/>
  <c r="BP28" i="5"/>
  <c r="BO28" i="5"/>
  <c r="BN28" i="5"/>
  <c r="BM28" i="5"/>
  <c r="BK28" i="5" s="1"/>
  <c r="CA28" i="5" s="1"/>
  <c r="BL28" i="5"/>
  <c r="BJ28" i="5"/>
  <c r="BI28" i="5"/>
  <c r="BH28" i="5" s="1"/>
  <c r="BZ28" i="5" s="1"/>
  <c r="BE28" i="5"/>
  <c r="BB28" i="5"/>
  <c r="AY28" i="5"/>
  <c r="BW28" i="5" s="1"/>
  <c r="AV28" i="5"/>
  <c r="AS28" i="5"/>
  <c r="AP28" i="5"/>
  <c r="AI28" i="5"/>
  <c r="AE28" i="5"/>
  <c r="AE28" i="5" a="1"/>
  <c r="AD28" i="5" a="1"/>
  <c r="AD28" i="5" s="1"/>
  <c r="AC28" i="5"/>
  <c r="AO28" i="5" s="1"/>
  <c r="AC28" i="5" a="1"/>
  <c r="AB28" i="5"/>
  <c r="AA28" i="5"/>
  <c r="Z28" i="5"/>
  <c r="AN28" i="5" s="1"/>
  <c r="Y28" i="5"/>
  <c r="X28" i="5"/>
  <c r="W28" i="5"/>
  <c r="AM28" i="5" s="1"/>
  <c r="V28" i="5"/>
  <c r="T28" i="5" s="1"/>
  <c r="AL28" i="5" s="1"/>
  <c r="U28" i="5"/>
  <c r="Q28" i="5"/>
  <c r="AK28" i="5" s="1"/>
  <c r="N28" i="5"/>
  <c r="AJ28" i="5" s="1"/>
  <c r="K28" i="5"/>
  <c r="H28" i="5"/>
  <c r="AH28" i="5" s="1"/>
  <c r="E28" i="5"/>
  <c r="AG28" i="5" s="1"/>
  <c r="B28" i="5"/>
  <c r="AF28" i="5" s="1"/>
  <c r="BUW27" i="5"/>
  <c r="BUV27" i="5"/>
  <c r="BUU27" i="5"/>
  <c r="BBV27" i="5" s="1"/>
  <c r="BUT27" i="5"/>
  <c r="BUS27" i="5"/>
  <c r="BUR27" i="5"/>
  <c r="BUQ27" i="5"/>
  <c r="BBR27" i="5" s="1"/>
  <c r="BUP27" i="5"/>
  <c r="BUO27" i="5"/>
  <c r="BUN27" i="5"/>
  <c r="BUM27" i="5"/>
  <c r="BUL27" i="5"/>
  <c r="BBN27" i="5" s="1"/>
  <c r="BUK27" i="5"/>
  <c r="BUJ27" i="5"/>
  <c r="BUI27" i="5"/>
  <c r="BUH27" i="5"/>
  <c r="BBJ27" i="5" s="1"/>
  <c r="BUG27" i="5"/>
  <c r="BUF27" i="5"/>
  <c r="BUE27" i="5"/>
  <c r="BUD27" i="5"/>
  <c r="BUC27" i="5"/>
  <c r="BUB27" i="5"/>
  <c r="BUA27" i="5"/>
  <c r="ANV27" i="5" s="1"/>
  <c r="BTZ27" i="5"/>
  <c r="BTY27" i="5"/>
  <c r="BTX27" i="5"/>
  <c r="BTW27" i="5"/>
  <c r="ANR27" i="5" s="1"/>
  <c r="BTV27" i="5"/>
  <c r="BTU27" i="5"/>
  <c r="BTT27" i="5"/>
  <c r="BTS27" i="5"/>
  <c r="BTR27" i="5"/>
  <c r="ANN27" i="5" s="1"/>
  <c r="BTQ27" i="5"/>
  <c r="BTP27" i="5"/>
  <c r="BTO27" i="5"/>
  <c r="BTN27" i="5"/>
  <c r="BTM27" i="5"/>
  <c r="BTL27" i="5"/>
  <c r="BTK27" i="5"/>
  <c r="ANJ27" i="5" s="1"/>
  <c r="BTJ27" i="5"/>
  <c r="BTI27" i="5"/>
  <c r="BTH27" i="5"/>
  <c r="BTG27" i="5"/>
  <c r="ANF27" i="5" s="1"/>
  <c r="BTF27" i="5"/>
  <c r="BTE27" i="5"/>
  <c r="BTD27" i="5"/>
  <c r="BTC27" i="5"/>
  <c r="BTB27" i="5"/>
  <c r="ANB27" i="5" s="1"/>
  <c r="BTA27" i="5"/>
  <c r="BSZ27" i="5"/>
  <c r="BSY27" i="5"/>
  <c r="BSX27" i="5"/>
  <c r="AMX27" i="5" s="1"/>
  <c r="BSW27" i="5"/>
  <c r="BSV27" i="5"/>
  <c r="BSU27" i="5"/>
  <c r="BST27" i="5"/>
  <c r="BSS27" i="5"/>
  <c r="BSR27" i="5"/>
  <c r="BSK27" i="5"/>
  <c r="BSJ27" i="5" a="1"/>
  <c r="BSJ27" i="5" s="1"/>
  <c r="BSI27" i="5" a="1"/>
  <c r="BSI27" i="5" s="1"/>
  <c r="BSH27" i="5" a="1"/>
  <c r="BSH27" i="5" s="1"/>
  <c r="BSG27" i="5" a="1"/>
  <c r="BSG27" i="5" s="1"/>
  <c r="BSF27" i="5"/>
  <c r="BSF27" i="5" a="1"/>
  <c r="BSE27" i="5" a="1"/>
  <c r="BSE27" i="5" s="1"/>
  <c r="BSD27" i="5"/>
  <c r="BSD27" i="5" a="1"/>
  <c r="BSC27" i="5" a="1"/>
  <c r="BSC27" i="5" s="1"/>
  <c r="BSB27" i="5" a="1"/>
  <c r="BSB27" i="5" s="1"/>
  <c r="BSA27" i="5"/>
  <c r="BRZ27" i="5" a="1"/>
  <c r="BRZ27" i="5" s="1"/>
  <c r="BRY27" i="5" a="1"/>
  <c r="BRY27" i="5" s="1"/>
  <c r="BRX27" i="5" a="1"/>
  <c r="BRX27" i="5" s="1"/>
  <c r="BRW27" i="5" a="1"/>
  <c r="BRW27" i="5" s="1"/>
  <c r="BRV27" i="5" a="1"/>
  <c r="BRV27" i="5" s="1"/>
  <c r="BRU27" i="5" a="1"/>
  <c r="BRU27" i="5" s="1"/>
  <c r="BRT27" i="5"/>
  <c r="BRT27" i="5" a="1"/>
  <c r="BRS27" i="5" a="1"/>
  <c r="BRS27" i="5" s="1"/>
  <c r="BRR27" i="5" a="1"/>
  <c r="BRR27" i="5" s="1"/>
  <c r="BRQ27" i="5" a="1"/>
  <c r="BRQ27" i="5" s="1"/>
  <c r="BRP27" i="5" a="1"/>
  <c r="BRP27" i="5" s="1"/>
  <c r="BRO27" i="5" a="1"/>
  <c r="BRO27" i="5" s="1"/>
  <c r="BRN27" i="5" a="1"/>
  <c r="BRN27" i="5" s="1"/>
  <c r="BRM27" i="5" a="1"/>
  <c r="BRM27" i="5" s="1"/>
  <c r="BRL27" i="5" a="1"/>
  <c r="BRL27" i="5" s="1"/>
  <c r="BRK27" i="5" a="1"/>
  <c r="BRK27" i="5" s="1"/>
  <c r="BRJ27" i="5" a="1"/>
  <c r="BRJ27" i="5" s="1"/>
  <c r="BRI27" i="5" a="1"/>
  <c r="BRI27" i="5" s="1"/>
  <c r="BRH27" i="5" a="1"/>
  <c r="BRH27" i="5" s="1"/>
  <c r="BRG27" i="5" a="1"/>
  <c r="BRG27" i="5" s="1"/>
  <c r="BRF27" i="5" a="1"/>
  <c r="BRF27" i="5" s="1"/>
  <c r="BRE27" i="5" a="1"/>
  <c r="BRE27" i="5" s="1"/>
  <c r="BRD27" i="5"/>
  <c r="BRD27" i="5" a="1"/>
  <c r="BRC27" i="5" a="1"/>
  <c r="BRC27" i="5" s="1"/>
  <c r="BRB27" i="5" a="1"/>
  <c r="BRB27" i="5" s="1"/>
  <c r="BRA27" i="5" a="1"/>
  <c r="BRA27" i="5" s="1"/>
  <c r="BQZ27" i="5" a="1"/>
  <c r="BQZ27" i="5" s="1"/>
  <c r="BQY27" i="5" a="1"/>
  <c r="BQY27" i="5" s="1"/>
  <c r="BQX27" i="5" a="1"/>
  <c r="BQX27" i="5" s="1"/>
  <c r="BQW27" i="5" a="1"/>
  <c r="BQW27" i="5" s="1"/>
  <c r="BQV27" i="5"/>
  <c r="BQV27" i="5" a="1"/>
  <c r="BQU27" i="5" a="1"/>
  <c r="BQU27" i="5" s="1"/>
  <c r="BQT27" i="5" a="1"/>
  <c r="BQT27" i="5" s="1"/>
  <c r="BQS27" i="5" a="1"/>
  <c r="BQS27" i="5" s="1"/>
  <c r="BQR27" i="5" a="1"/>
  <c r="BQR27" i="5" s="1"/>
  <c r="BQQ27" i="5" a="1"/>
  <c r="BQQ27" i="5" s="1"/>
  <c r="BQP27" i="5" a="1"/>
  <c r="BQP27" i="5" s="1"/>
  <c r="BQO27" i="5" a="1"/>
  <c r="BQO27" i="5" s="1"/>
  <c r="BQN27" i="5" a="1"/>
  <c r="BQN27" i="5" s="1"/>
  <c r="BQM27" i="5" a="1"/>
  <c r="BQM27" i="5" s="1"/>
  <c r="BQL27" i="5" a="1"/>
  <c r="BQL27" i="5" s="1"/>
  <c r="BQK27" i="5" a="1"/>
  <c r="BQK27" i="5" s="1"/>
  <c r="BQJ27" i="5" a="1"/>
  <c r="BQJ27" i="5" s="1"/>
  <c r="BQI27" i="5" a="1"/>
  <c r="BQI27" i="5" s="1"/>
  <c r="BQH27" i="5" a="1"/>
  <c r="BQH27" i="5" s="1"/>
  <c r="BQG27" i="5" a="1"/>
  <c r="BQG27" i="5" s="1"/>
  <c r="BQF27" i="5" a="1"/>
  <c r="BQF27" i="5" s="1"/>
  <c r="BQE27" i="5" a="1"/>
  <c r="BQE27" i="5" s="1"/>
  <c r="BQD27" i="5" a="1"/>
  <c r="BQD27" i="5" s="1"/>
  <c r="BQC27" i="5" a="1"/>
  <c r="BQC27" i="5" s="1"/>
  <c r="BQB27" i="5" a="1"/>
  <c r="BQB27" i="5" s="1"/>
  <c r="BQA27" i="5" a="1"/>
  <c r="BQA27" i="5" s="1"/>
  <c r="BPZ27" i="5" a="1"/>
  <c r="BPZ27" i="5" s="1"/>
  <c r="BPY27" i="5" a="1"/>
  <c r="BPY27" i="5" s="1"/>
  <c r="BPX27" i="5"/>
  <c r="BPX27" i="5" a="1"/>
  <c r="BPW27" i="5" a="1"/>
  <c r="BPW27" i="5" s="1"/>
  <c r="BPV27" i="5" a="1"/>
  <c r="BPV27" i="5" s="1"/>
  <c r="BPU27" i="5" a="1"/>
  <c r="BPU27" i="5" s="1"/>
  <c r="BPT27" i="5"/>
  <c r="BPS27" i="5"/>
  <c r="BPR27" i="5"/>
  <c r="BPQ27" i="5"/>
  <c r="BPP27" i="5"/>
  <c r="BPO27" i="5"/>
  <c r="BPN27" i="5"/>
  <c r="BPM27" i="5"/>
  <c r="BPL27" i="5"/>
  <c r="BPK27" i="5"/>
  <c r="BPJ27" i="5"/>
  <c r="BPI27" i="5"/>
  <c r="BPH27" i="5"/>
  <c r="BPG27" i="5"/>
  <c r="BPF27" i="5"/>
  <c r="BPE27" i="5"/>
  <c r="BPD27" i="5"/>
  <c r="BPC27" i="5"/>
  <c r="BPB27" i="5"/>
  <c r="BPA27" i="5"/>
  <c r="BOZ27" i="5"/>
  <c r="BOY27" i="5"/>
  <c r="BOX27" i="5"/>
  <c r="BOW27" i="5"/>
  <c r="BOV27" i="5"/>
  <c r="BOU27" i="5"/>
  <c r="BOT27" i="5"/>
  <c r="BOR27" i="5"/>
  <c r="BOI27" i="5"/>
  <c r="BOI27" i="5" a="1"/>
  <c r="BOH27" i="5" a="1"/>
  <c r="BOH27" i="5" s="1"/>
  <c r="BOG27" i="5"/>
  <c r="BOS27" i="5" s="1"/>
  <c r="BOG27" i="5" a="1"/>
  <c r="BOF27" i="5"/>
  <c r="BOE27" i="5"/>
  <c r="BOD27" i="5"/>
  <c r="BOC27" i="5"/>
  <c r="BOB27" i="5"/>
  <c r="BOA27" i="5"/>
  <c r="BOQ27" i="5" s="1"/>
  <c r="BNY27" i="5"/>
  <c r="BNX27" i="5" s="1"/>
  <c r="BOP27" i="5" s="1"/>
  <c r="BNV27" i="5"/>
  <c r="BNU27" i="5"/>
  <c r="BOO27" i="5" s="1"/>
  <c r="BNS27" i="5"/>
  <c r="BNR27" i="5" s="1"/>
  <c r="BON27" i="5" s="1"/>
  <c r="BNP27" i="5"/>
  <c r="BNO27" i="5" s="1"/>
  <c r="BOM27" i="5" s="1"/>
  <c r="BNM27" i="5"/>
  <c r="BNL27" i="5" s="1"/>
  <c r="BOL27" i="5" s="1"/>
  <c r="BNJ27" i="5"/>
  <c r="BNI27" i="5" s="1"/>
  <c r="BOK27" i="5" s="1"/>
  <c r="BNG27" i="5"/>
  <c r="BNF27" i="5" s="1"/>
  <c r="BOJ27" i="5" s="1"/>
  <c r="BNE27" i="5"/>
  <c r="BND27" i="5"/>
  <c r="BNC27" i="5"/>
  <c r="BNB27" i="5"/>
  <c r="BNA27" i="5"/>
  <c r="BMZ27" i="5"/>
  <c r="BMY27" i="5"/>
  <c r="BMX27" i="5"/>
  <c r="BMW27" i="5"/>
  <c r="BMU27" i="5"/>
  <c r="BMJ27" i="5"/>
  <c r="BMI27" i="5"/>
  <c r="BMH27" i="5"/>
  <c r="BMG27" i="5"/>
  <c r="BMF27" i="5"/>
  <c r="BME27" i="5"/>
  <c r="BMD27" i="5"/>
  <c r="BMC27" i="5"/>
  <c r="BMB27" i="5"/>
  <c r="BMA27" i="5"/>
  <c r="BLZ27" i="5"/>
  <c r="BLY27" i="5"/>
  <c r="BLX27" i="5"/>
  <c r="BLW27" i="5"/>
  <c r="BLN27" i="5"/>
  <c r="BLL27" i="5"/>
  <c r="BLH27" i="5" a="1"/>
  <c r="BLH27" i="5" s="1"/>
  <c r="BLG27" i="5"/>
  <c r="BLG27" i="5" a="1"/>
  <c r="BLF27" i="5" a="1"/>
  <c r="BLF27" i="5" s="1"/>
  <c r="BLR27" i="5" s="1"/>
  <c r="BLE27" i="5"/>
  <c r="BLD27" i="5"/>
  <c r="BLC27" i="5"/>
  <c r="BLQ27" i="5" s="1"/>
  <c r="BLB27" i="5"/>
  <c r="BLA27" i="5"/>
  <c r="BKY27" i="5"/>
  <c r="BKX27" i="5"/>
  <c r="BKW27" i="5"/>
  <c r="BLO27" i="5" s="1"/>
  <c r="BKU27" i="5"/>
  <c r="BKT27" i="5"/>
  <c r="BKR27" i="5"/>
  <c r="BKQ27" i="5"/>
  <c r="BLM27" i="5" s="1"/>
  <c r="BKO27" i="5"/>
  <c r="BKN27" i="5"/>
  <c r="BKL27" i="5"/>
  <c r="BKK27" i="5"/>
  <c r="BLK27" i="5" s="1"/>
  <c r="BKI27" i="5"/>
  <c r="BKH27" i="5"/>
  <c r="BLJ27" i="5" s="1"/>
  <c r="BKF27" i="5"/>
  <c r="BKE27" i="5"/>
  <c r="BLI27" i="5" s="1"/>
  <c r="BKD27" i="5"/>
  <c r="BKC27" i="5"/>
  <c r="BKB27" i="5"/>
  <c r="BKA27" i="5"/>
  <c r="BJZ27" i="5"/>
  <c r="BJY27" i="5"/>
  <c r="BJX27" i="5"/>
  <c r="BJW27" i="5"/>
  <c r="BJV27" i="5" s="1"/>
  <c r="BJU27" i="5"/>
  <c r="BJS27" i="5" s="1"/>
  <c r="BJT27" i="5"/>
  <c r="BJR27" i="5"/>
  <c r="BJP27" i="5" s="1"/>
  <c r="BJO27" i="5"/>
  <c r="BJM27" i="5"/>
  <c r="BJL27" i="5"/>
  <c r="BJJ27" i="5" s="1"/>
  <c r="BJI27" i="5"/>
  <c r="BJG27" i="5"/>
  <c r="BJF27" i="5"/>
  <c r="BJE27" i="5"/>
  <c r="BJD27" i="5"/>
  <c r="BJC27" i="5"/>
  <c r="BJB27" i="5"/>
  <c r="BJA27" i="5"/>
  <c r="BIZ27" i="5"/>
  <c r="BIY27" i="5"/>
  <c r="BIX27" i="5"/>
  <c r="BIW27" i="5"/>
  <c r="BIV27" i="5"/>
  <c r="BIU27" i="5"/>
  <c r="BIT27" i="5"/>
  <c r="BIS27" i="5"/>
  <c r="BIR27" i="5"/>
  <c r="BIQ27" i="5"/>
  <c r="BIP27" i="5"/>
  <c r="BIO27" i="5"/>
  <c r="BIN27" i="5"/>
  <c r="BIM27" i="5"/>
  <c r="BIL27" i="5"/>
  <c r="BIK27" i="5"/>
  <c r="BIJ27" i="5"/>
  <c r="BII27" i="5"/>
  <c r="BIH27" i="5"/>
  <c r="BIG27" i="5"/>
  <c r="BIF27" i="5"/>
  <c r="BIE27" i="5"/>
  <c r="BID27" i="5"/>
  <c r="BIC27" i="5"/>
  <c r="BIB27" i="5"/>
  <c r="BIA27" i="5"/>
  <c r="BHZ27" i="5"/>
  <c r="BHY27" i="5"/>
  <c r="BHX27" i="5"/>
  <c r="BHW27" i="5"/>
  <c r="BHV27" i="5"/>
  <c r="BHU27" i="5"/>
  <c r="BHT27" i="5"/>
  <c r="BHS27" i="5"/>
  <c r="BHR27" i="5"/>
  <c r="BHQ27" i="5"/>
  <c r="BHP27" i="5"/>
  <c r="BHO27" i="5"/>
  <c r="BHN27" i="5"/>
  <c r="BHM27" i="5"/>
  <c r="BHL27" i="5"/>
  <c r="BHK27" i="5"/>
  <c r="BHJ27" i="5"/>
  <c r="BHI27" i="5"/>
  <c r="BHH27" i="5"/>
  <c r="BHG27" i="5"/>
  <c r="BHF27" i="5"/>
  <c r="BHE27" i="5"/>
  <c r="BHD27" i="5"/>
  <c r="BHC27" i="5"/>
  <c r="BHB27" i="5"/>
  <c r="BHA27" i="5"/>
  <c r="BGZ27" i="5"/>
  <c r="BGY27" i="5"/>
  <c r="BGX27" i="5"/>
  <c r="BGW27" i="5"/>
  <c r="BGV27" i="5"/>
  <c r="BGU27" i="5" a="1"/>
  <c r="BGU27" i="5" s="1"/>
  <c r="BGT27" i="5" a="1"/>
  <c r="BGT27" i="5" s="1"/>
  <c r="BGS27" i="5" a="1"/>
  <c r="BGS27" i="5" s="1"/>
  <c r="BGR27" i="5" a="1"/>
  <c r="BGR27" i="5" s="1"/>
  <c r="BGQ27" i="5" a="1"/>
  <c r="BGQ27" i="5" s="1"/>
  <c r="BGP27" i="5" a="1"/>
  <c r="BGP27" i="5" s="1"/>
  <c r="BGO27" i="5" a="1"/>
  <c r="BGO27" i="5" s="1"/>
  <c r="BGN27" i="5" a="1"/>
  <c r="BGN27" i="5" s="1"/>
  <c r="BGM27" i="5" a="1"/>
  <c r="BGM27" i="5" s="1"/>
  <c r="BGL27" i="5" a="1"/>
  <c r="BGL27" i="5" s="1"/>
  <c r="BGK27" i="5" a="1"/>
  <c r="BGK27" i="5" s="1"/>
  <c r="BGJ27" i="5" a="1"/>
  <c r="BGJ27" i="5" s="1"/>
  <c r="BGI27" i="5"/>
  <c r="BGH27" i="5"/>
  <c r="BGG27" i="5"/>
  <c r="BGF27" i="5"/>
  <c r="BGE27" i="5"/>
  <c r="BGD27" i="5"/>
  <c r="BGC27" i="5"/>
  <c r="BGB27" i="5"/>
  <c r="BGA27" i="5"/>
  <c r="BFZ27" i="5"/>
  <c r="BFY27" i="5"/>
  <c r="BFX27" i="5"/>
  <c r="BFW27" i="5"/>
  <c r="BFV27" i="5"/>
  <c r="BFU27" i="5"/>
  <c r="BFT27" i="5"/>
  <c r="BFS27" i="5"/>
  <c r="BFR27" i="5"/>
  <c r="BFN27" i="5"/>
  <c r="BFM27" i="5"/>
  <c r="BFL27" i="5"/>
  <c r="BFK27" i="5"/>
  <c r="BFJ27" i="5"/>
  <c r="BFI27" i="5"/>
  <c r="BFH27" i="5"/>
  <c r="BFG27" i="5"/>
  <c r="BFF27" i="5"/>
  <c r="BFE27" i="5"/>
  <c r="BFD27" i="5"/>
  <c r="BFC27" i="5"/>
  <c r="BFB27" i="5"/>
  <c r="BFA27" i="5"/>
  <c r="BEZ27" i="5"/>
  <c r="BEY27" i="5"/>
  <c r="BEX27" i="5"/>
  <c r="BEW27" i="5"/>
  <c r="BEV27" i="5"/>
  <c r="BEU27" i="5"/>
  <c r="BET27" i="5"/>
  <c r="BEP27" i="5"/>
  <c r="BEO27" i="5"/>
  <c r="BEN27" i="5"/>
  <c r="BEM27" i="5"/>
  <c r="BEL27" i="5"/>
  <c r="BEK27" i="5"/>
  <c r="BEJ27" i="5"/>
  <c r="BEI27" i="5"/>
  <c r="BEH27" i="5"/>
  <c r="BEG27" i="5"/>
  <c r="BEF27" i="5"/>
  <c r="BEE27" i="5"/>
  <c r="BED27" i="5"/>
  <c r="BEC27" i="5"/>
  <c r="BEB27" i="5"/>
  <c r="BEA27" i="5"/>
  <c r="BDZ27" i="5"/>
  <c r="BDY27" i="5"/>
  <c r="BDX27" i="5"/>
  <c r="BDW27" i="5"/>
  <c r="BDV27" i="5"/>
  <c r="BDR27" i="5"/>
  <c r="BDQ27" i="5"/>
  <c r="BDP27" i="5"/>
  <c r="BDO27" i="5"/>
  <c r="BDN27" i="5"/>
  <c r="BDM27" i="5"/>
  <c r="BDL27" i="5"/>
  <c r="BDK27" i="5"/>
  <c r="BDJ27" i="5"/>
  <c r="BDI27" i="5"/>
  <c r="BDH27" i="5"/>
  <c r="BDG27" i="5"/>
  <c r="BDF27" i="5"/>
  <c r="BDE27" i="5"/>
  <c r="BDD27" i="5"/>
  <c r="BDC27" i="5"/>
  <c r="BDB27" i="5"/>
  <c r="BDA27" i="5"/>
  <c r="BCZ27" i="5"/>
  <c r="BCY27" i="5"/>
  <c r="BCX27" i="5"/>
  <c r="BCT27" i="5"/>
  <c r="BCS27" i="5"/>
  <c r="BCR27" i="5"/>
  <c r="BCQ27" i="5"/>
  <c r="BCP27" i="5"/>
  <c r="BCO27" i="5"/>
  <c r="BCN27" i="5"/>
  <c r="BCM27" i="5"/>
  <c r="BCL27" i="5"/>
  <c r="BCK27" i="5"/>
  <c r="BCJ27" i="5"/>
  <c r="BCI27" i="5"/>
  <c r="BCH27" i="5"/>
  <c r="BCG27" i="5"/>
  <c r="BCF27" i="5"/>
  <c r="BCE27" i="5"/>
  <c r="BCD27" i="5"/>
  <c r="BCC27" i="5"/>
  <c r="BCB27" i="5"/>
  <c r="BCA27" i="5"/>
  <c r="BBZ27" i="5"/>
  <c r="BBU27" i="5"/>
  <c r="BBT27" i="5"/>
  <c r="BBS27" i="5"/>
  <c r="BBQ27" i="5"/>
  <c r="BBP27" i="5"/>
  <c r="BBO27" i="5"/>
  <c r="BBM27" i="5"/>
  <c r="BBL27" i="5"/>
  <c r="BBK27" i="5"/>
  <c r="BBH27" i="5"/>
  <c r="BBG27" i="5"/>
  <c r="BBF27" i="5"/>
  <c r="BBE27" i="5"/>
  <c r="BAW27" i="5"/>
  <c r="BAT27" i="5"/>
  <c r="BAS27" i="5"/>
  <c r="BAQ27" i="5"/>
  <c r="BAP27" i="5" a="1"/>
  <c r="BAP27" i="5" s="1"/>
  <c r="BAO27" i="5" a="1"/>
  <c r="BAO27" i="5" s="1"/>
  <c r="BAN27" i="5" a="1"/>
  <c r="BAN27" i="5" s="1"/>
  <c r="BAX27" i="5" s="1"/>
  <c r="BAM27" i="5"/>
  <c r="BAL27" i="5"/>
  <c r="BAK27" i="5"/>
  <c r="BAJ27" i="5"/>
  <c r="BAH27" i="5" s="1"/>
  <c r="BAV27" i="5" s="1"/>
  <c r="BAI27" i="5"/>
  <c r="BAG27" i="5"/>
  <c r="BMV27" i="5" s="1"/>
  <c r="BAF27" i="5"/>
  <c r="BAE27" i="5" s="1"/>
  <c r="BAU27" i="5" s="1"/>
  <c r="BAB27" i="5"/>
  <c r="AZY27" i="5"/>
  <c r="AZV27" i="5"/>
  <c r="BAR27" i="5" s="1"/>
  <c r="AZS27" i="5"/>
  <c r="AZQ27" i="5"/>
  <c r="AZN27" i="5"/>
  <c r="AZM27" i="5"/>
  <c r="AZL27" i="5"/>
  <c r="AZJ27" i="5" a="1"/>
  <c r="AZJ27" i="5" s="1"/>
  <c r="AZI27" i="5"/>
  <c r="AZI27" i="5" a="1"/>
  <c r="AZH27" i="5" a="1"/>
  <c r="AZH27" i="5" s="1"/>
  <c r="AZR27" i="5" s="1"/>
  <c r="AZG27" i="5"/>
  <c r="AZF27" i="5"/>
  <c r="AZE27" i="5"/>
  <c r="AZD27" i="5"/>
  <c r="AZC27" i="5"/>
  <c r="AZB27" i="5" s="1"/>
  <c r="AZP27" i="5" s="1"/>
  <c r="AZA27" i="5"/>
  <c r="AYZ27" i="5"/>
  <c r="AYY27" i="5"/>
  <c r="AZO27" i="5" s="1"/>
  <c r="AYV27" i="5"/>
  <c r="AYS27" i="5"/>
  <c r="AYP27" i="5"/>
  <c r="AYM27" i="5"/>
  <c r="AZK27" i="5" s="1"/>
  <c r="AYC27" i="5"/>
  <c r="AYB27" i="5" a="1"/>
  <c r="AYB27" i="5" s="1"/>
  <c r="AYA27" i="5" a="1"/>
  <c r="AYA27" i="5" s="1"/>
  <c r="AXZ27" i="5" a="1"/>
  <c r="AXZ27" i="5" s="1"/>
  <c r="AYL27" i="5" s="1"/>
  <c r="AXY27" i="5"/>
  <c r="AXX27" i="5"/>
  <c r="AXW27" i="5"/>
  <c r="AYK27" i="5" s="1"/>
  <c r="AXV27" i="5"/>
  <c r="AXT27" i="5" s="1"/>
  <c r="AYJ27" i="5" s="1"/>
  <c r="AXU27" i="5"/>
  <c r="AXS27" i="5"/>
  <c r="AXR27" i="5"/>
  <c r="AXQ27" i="5" s="1"/>
  <c r="AYI27" i="5" s="1"/>
  <c r="AXO27" i="5"/>
  <c r="AXN27" i="5"/>
  <c r="AYH27" i="5" s="1"/>
  <c r="AXL27" i="5"/>
  <c r="AXK27" i="5" s="1"/>
  <c r="AYG27" i="5" s="1"/>
  <c r="AXI27" i="5"/>
  <c r="AXH27" i="5"/>
  <c r="AYF27" i="5" s="1"/>
  <c r="AXF27" i="5"/>
  <c r="AXE27" i="5" s="1"/>
  <c r="AYE27" i="5" s="1"/>
  <c r="AXB27" i="5"/>
  <c r="AYD27" i="5" s="1"/>
  <c r="AWX27" i="5"/>
  <c r="AWW27" i="5"/>
  <c r="AWV27" i="5"/>
  <c r="AWU27" i="5"/>
  <c r="AWN27" i="5"/>
  <c r="AWM27" i="5"/>
  <c r="AWL27" i="5"/>
  <c r="AWK27" i="5"/>
  <c r="AWD27" i="5"/>
  <c r="AWC27" i="5"/>
  <c r="AWB27" i="5"/>
  <c r="AWA27" i="5"/>
  <c r="AVT27" i="5"/>
  <c r="AVS27" i="5"/>
  <c r="AVR27" i="5"/>
  <c r="AVQ27" i="5"/>
  <c r="AVI27" i="5"/>
  <c r="AVE27" i="5"/>
  <c r="AVA27" i="5"/>
  <c r="AUZ27" i="5" a="1"/>
  <c r="AUZ27" i="5" s="1"/>
  <c r="AUY27" i="5" a="1"/>
  <c r="AUY27" i="5" s="1"/>
  <c r="AUX27" i="5" a="1"/>
  <c r="AUX27" i="5" s="1"/>
  <c r="AVJ27" i="5" s="1"/>
  <c r="AUW27" i="5"/>
  <c r="AUV27" i="5"/>
  <c r="AUU27" i="5"/>
  <c r="AUT27" i="5"/>
  <c r="AUS27" i="5"/>
  <c r="AUR27" i="5"/>
  <c r="AVH27" i="5" s="1"/>
  <c r="AUQ27" i="5"/>
  <c r="AUP27" i="5"/>
  <c r="AUO27" i="5"/>
  <c r="AVG27" i="5" s="1"/>
  <c r="AUM27" i="5"/>
  <c r="AUL27" i="5" s="1"/>
  <c r="AVF27" i="5" s="1"/>
  <c r="AUJ27" i="5"/>
  <c r="AUI27" i="5"/>
  <c r="AUG27" i="5"/>
  <c r="AUF27" i="5" s="1"/>
  <c r="AVD27" i="5" s="1"/>
  <c r="AUD27" i="5"/>
  <c r="AUC27" i="5"/>
  <c r="AVC27" i="5" s="1"/>
  <c r="AUA27" i="5"/>
  <c r="ATZ27" i="5" s="1"/>
  <c r="AVB27" i="5" s="1"/>
  <c r="ATX27" i="5"/>
  <c r="ATW27" i="5"/>
  <c r="ATV27" i="5"/>
  <c r="ATU27" i="5"/>
  <c r="ATT27" i="5"/>
  <c r="ATS27" i="5"/>
  <c r="ATH27" i="5"/>
  <c r="ATG27" i="5"/>
  <c r="ATF27" i="5"/>
  <c r="ATE27" i="5"/>
  <c r="ATD27" i="5"/>
  <c r="ATC27" i="5"/>
  <c r="ATB27" i="5" a="1"/>
  <c r="ATB27" i="5" s="1"/>
  <c r="ATA27" i="5"/>
  <c r="ATA27" i="5" a="1"/>
  <c r="ASZ27" i="5" a="1"/>
  <c r="ASZ27" i="5" s="1"/>
  <c r="ATL27" i="5" s="1"/>
  <c r="ASY27" i="5"/>
  <c r="ASX27" i="5"/>
  <c r="ASW27" i="5"/>
  <c r="ATK27" i="5" s="1"/>
  <c r="ASV27" i="5"/>
  <c r="ASU27" i="5"/>
  <c r="AST27" i="5" s="1"/>
  <c r="ATJ27" i="5" s="1"/>
  <c r="ASS27" i="5"/>
  <c r="ASR27" i="5"/>
  <c r="ASQ27" i="5"/>
  <c r="ATI27" i="5" s="1"/>
  <c r="ARW27" i="5"/>
  <c r="ARS27" i="5"/>
  <c r="ARR27" i="5"/>
  <c r="ARQ27" i="5"/>
  <c r="ARP27" i="5" a="1"/>
  <c r="ARP27" i="5" s="1"/>
  <c r="ARO27" i="5" a="1"/>
  <c r="ARO27" i="5" s="1"/>
  <c r="ARN27" i="5" a="1"/>
  <c r="ARN27" i="5" s="1"/>
  <c r="ARX27" i="5" s="1"/>
  <c r="ARM27" i="5"/>
  <c r="ARL27" i="5"/>
  <c r="ARK27" i="5"/>
  <c r="ARJ27" i="5"/>
  <c r="ARI27" i="5"/>
  <c r="ARH27" i="5"/>
  <c r="ARV27" i="5" s="1"/>
  <c r="ARG27" i="5"/>
  <c r="ARF27" i="5"/>
  <c r="ARE27" i="5"/>
  <c r="ARU27" i="5" s="1"/>
  <c r="ARB27" i="5"/>
  <c r="ART27" i="5" s="1"/>
  <c r="AQY27" i="5"/>
  <c r="AQV27" i="5"/>
  <c r="AQS27" i="5"/>
  <c r="AQR27" i="5"/>
  <c r="AQN27" i="5"/>
  <c r="AQK27" i="5"/>
  <c r="AQH27" i="5"/>
  <c r="AQQ27" i="5" s="1"/>
  <c r="AQE27" i="5"/>
  <c r="AQP27" i="5" s="1"/>
  <c r="AQB27" i="5"/>
  <c r="AQO27" i="5" s="1"/>
  <c r="APY27" i="5"/>
  <c r="APW27" i="5"/>
  <c r="APT27" i="5"/>
  <c r="APS27" i="5"/>
  <c r="APR27" i="5"/>
  <c r="APP27" i="5" a="1"/>
  <c r="APP27" i="5" s="1"/>
  <c r="APO27" i="5"/>
  <c r="APO27" i="5" a="1"/>
  <c r="APN27" i="5" a="1"/>
  <c r="APN27" i="5" s="1"/>
  <c r="APX27" i="5" s="1"/>
  <c r="APM27" i="5"/>
  <c r="APL27" i="5"/>
  <c r="APK27" i="5"/>
  <c r="APJ27" i="5"/>
  <c r="API27" i="5"/>
  <c r="APH27" i="5" s="1"/>
  <c r="APV27" i="5" s="1"/>
  <c r="APG27" i="5"/>
  <c r="APF27" i="5"/>
  <c r="APE27" i="5"/>
  <c r="APU27" i="5" s="1"/>
  <c r="APB27" i="5"/>
  <c r="AOY27" i="5"/>
  <c r="AOV27" i="5"/>
  <c r="AOS27" i="5"/>
  <c r="APQ27" i="5" s="1"/>
  <c r="AOO27" i="5"/>
  <c r="AOK27" i="5"/>
  <c r="AOR27" i="5" s="1"/>
  <c r="AOH27" i="5"/>
  <c r="AOQ27" i="5" s="1"/>
  <c r="AOE27" i="5"/>
  <c r="AOP27" i="5" s="1"/>
  <c r="AOB27" i="5"/>
  <c r="ANY27" i="5"/>
  <c r="AON27" i="5" s="1"/>
  <c r="ANX27" i="5"/>
  <c r="ANW27" i="5"/>
  <c r="ANU27" i="5"/>
  <c r="ANT27" i="5"/>
  <c r="ANS27" i="5"/>
  <c r="ANQ27" i="5"/>
  <c r="ANP27" i="5"/>
  <c r="ANO27" i="5"/>
  <c r="ANM27" i="5"/>
  <c r="ANL27" i="5"/>
  <c r="ANK27" i="5"/>
  <c r="ANI27" i="5"/>
  <c r="ANH27" i="5"/>
  <c r="ANG27" i="5"/>
  <c r="ANE27" i="5"/>
  <c r="AND27" i="5"/>
  <c r="ANC27" i="5"/>
  <c r="ANA27" i="5"/>
  <c r="AMZ27" i="5"/>
  <c r="AMY27" i="5"/>
  <c r="AMW27" i="5"/>
  <c r="AMU27" i="5"/>
  <c r="AMR27" i="5"/>
  <c r="AMQ27" i="5"/>
  <c r="AMP27" i="5"/>
  <c r="AMO27" i="5"/>
  <c r="AMN27" i="5"/>
  <c r="AMM27" i="5"/>
  <c r="AML27" i="5" a="1"/>
  <c r="AML27" i="5" s="1"/>
  <c r="AMK27" i="5" a="1"/>
  <c r="AMK27" i="5" s="1"/>
  <c r="AMJ27" i="5" a="1"/>
  <c r="AMJ27" i="5" s="1"/>
  <c r="AMV27" i="5" s="1"/>
  <c r="AMI27" i="5"/>
  <c r="AMH27" i="5"/>
  <c r="AMG27" i="5"/>
  <c r="AMF27" i="5"/>
  <c r="AME27" i="5"/>
  <c r="AMD27" i="5"/>
  <c r="AMT27" i="5" s="1"/>
  <c r="AMC27" i="5"/>
  <c r="AMB27" i="5"/>
  <c r="AMA27" i="5"/>
  <c r="AMS27" i="5" s="1"/>
  <c r="ALD27" i="5"/>
  <c r="ALC27" i="5"/>
  <c r="ALB27" i="5"/>
  <c r="ALA27" i="5"/>
  <c r="AKZ27" i="5"/>
  <c r="AKY27" i="5"/>
  <c r="AKX27" i="5" a="1"/>
  <c r="AKX27" i="5" s="1"/>
  <c r="AKW27" i="5"/>
  <c r="AKW27" i="5" a="1"/>
  <c r="AKV27" i="5" a="1"/>
  <c r="AKV27" i="5" s="1"/>
  <c r="ALH27" i="5" s="1"/>
  <c r="AKU27" i="5"/>
  <c r="AKT27" i="5"/>
  <c r="AKS27" i="5"/>
  <c r="ALG27" i="5" s="1"/>
  <c r="AKR27" i="5"/>
  <c r="AKQ27" i="5"/>
  <c r="AKP27" i="5" s="1"/>
  <c r="ALF27" i="5" s="1"/>
  <c r="AKO27" i="5"/>
  <c r="AKN27" i="5"/>
  <c r="AKM27" i="5"/>
  <c r="ALE27" i="5" s="1"/>
  <c r="AJP27" i="5"/>
  <c r="AJO27" i="5"/>
  <c r="AJN27" i="5"/>
  <c r="AJM27" i="5"/>
  <c r="AJL27" i="5"/>
  <c r="AJK27" i="5"/>
  <c r="AJJ27" i="5" a="1"/>
  <c r="AJJ27" i="5" s="1"/>
  <c r="AJI27" i="5" a="1"/>
  <c r="AJI27" i="5" s="1"/>
  <c r="AJH27" i="5" a="1"/>
  <c r="AJH27" i="5" s="1"/>
  <c r="AJT27" i="5" s="1"/>
  <c r="AJG27" i="5"/>
  <c r="AJF27" i="5"/>
  <c r="AJE27" i="5"/>
  <c r="AJS27" i="5" s="1"/>
  <c r="AJD27" i="5"/>
  <c r="AJB27" i="5" s="1"/>
  <c r="AJR27" i="5" s="1"/>
  <c r="AJC27" i="5"/>
  <c r="AJA27" i="5"/>
  <c r="AIZ27" i="5"/>
  <c r="AIY27" i="5" s="1"/>
  <c r="AJQ27" i="5" s="1"/>
  <c r="AID27" i="5"/>
  <c r="AIB27" i="5"/>
  <c r="AIA27" i="5"/>
  <c r="AHZ27" i="5"/>
  <c r="AHY27" i="5"/>
  <c r="AHX27" i="5"/>
  <c r="AHW27" i="5"/>
  <c r="AHV27" i="5"/>
  <c r="AHV27" i="5" a="1"/>
  <c r="AHU27" i="5" a="1"/>
  <c r="AHU27" i="5" s="1"/>
  <c r="AHT27" i="5"/>
  <c r="AIF27" i="5" s="1"/>
  <c r="AHT27" i="5" a="1"/>
  <c r="AHS27" i="5"/>
  <c r="AHR27" i="5"/>
  <c r="AHQ27" i="5"/>
  <c r="AIE27" i="5" s="1"/>
  <c r="AHP27" i="5"/>
  <c r="AHO27" i="5"/>
  <c r="AHN27" i="5"/>
  <c r="AHM27" i="5"/>
  <c r="AHK27" i="5" s="1"/>
  <c r="AIC27" i="5" s="1"/>
  <c r="AHL27" i="5"/>
  <c r="AGR27" i="5"/>
  <c r="AGQ27" i="5"/>
  <c r="AGP27" i="5"/>
  <c r="AGO27" i="5"/>
  <c r="AGN27" i="5"/>
  <c r="AGM27" i="5"/>
  <c r="AGL27" i="5"/>
  <c r="AGK27" i="5"/>
  <c r="AGJ27" i="5"/>
  <c r="AGI27" i="5"/>
  <c r="AGH27" i="5"/>
  <c r="AGG27" i="5"/>
  <c r="AGF27" i="5"/>
  <c r="AGE27" i="5"/>
  <c r="AGD27" i="5"/>
  <c r="AGC27" i="5"/>
  <c r="AGB27" i="5"/>
  <c r="AGA27" i="5"/>
  <c r="AFZ27" i="5"/>
  <c r="AFY27" i="5"/>
  <c r="AFX27" i="5"/>
  <c r="AFW27" i="5"/>
  <c r="AFV27" i="5"/>
  <c r="AFU27" i="5"/>
  <c r="AFT27" i="5"/>
  <c r="AFS27" i="5"/>
  <c r="AFR27" i="5"/>
  <c r="AFQ27" i="5"/>
  <c r="AFP27" i="5"/>
  <c r="AFO27" i="5"/>
  <c r="AFN27" i="5"/>
  <c r="AFM27" i="5"/>
  <c r="AFL27" i="5"/>
  <c r="AFK27" i="5"/>
  <c r="AFJ27" i="5"/>
  <c r="AFI27" i="5"/>
  <c r="AFH27" i="5"/>
  <c r="AFG27" i="5"/>
  <c r="AFF27" i="5"/>
  <c r="AFE27" i="5"/>
  <c r="AFD27" i="5"/>
  <c r="AFC27" i="5"/>
  <c r="AFB27" i="5"/>
  <c r="AFA27" i="5"/>
  <c r="AEZ27" i="5"/>
  <c r="AEY27" i="5"/>
  <c r="AEX27" i="5"/>
  <c r="AEW27" i="5"/>
  <c r="AEV27" i="5"/>
  <c r="AEU27" i="5"/>
  <c r="AET27" i="5"/>
  <c r="AES27" i="5"/>
  <c r="AER27" i="5"/>
  <c r="AEQ27" i="5"/>
  <c r="AEP27" i="5"/>
  <c r="AEO27" i="5"/>
  <c r="AEN27" i="5"/>
  <c r="AEM27" i="5"/>
  <c r="AEL27" i="5"/>
  <c r="AEK27" i="5"/>
  <c r="AEI27" i="5"/>
  <c r="ADZ27" i="5" a="1"/>
  <c r="ADZ27" i="5" s="1"/>
  <c r="ADY27" i="5" a="1"/>
  <c r="ADY27" i="5" s="1"/>
  <c r="ADX27" i="5" a="1"/>
  <c r="ADX27" i="5" s="1"/>
  <c r="AEJ27" i="5" s="1"/>
  <c r="ADW27" i="5"/>
  <c r="ADV27" i="5"/>
  <c r="ADU27" i="5"/>
  <c r="ADT27" i="5" a="1"/>
  <c r="ADT27" i="5" s="1"/>
  <c r="ADS27" i="5"/>
  <c r="ADQ27" i="5" a="1"/>
  <c r="ADQ27" i="5" s="1"/>
  <c r="ADP27" i="5"/>
  <c r="ADN27" i="5" a="1"/>
  <c r="ADN27" i="5" s="1"/>
  <c r="ADL27" i="5" s="1"/>
  <c r="AEF27" i="5" s="1"/>
  <c r="ADK27" i="5" a="1"/>
  <c r="ADK27" i="5" s="1"/>
  <c r="ADI27" i="5" s="1"/>
  <c r="AEE27" i="5" s="1"/>
  <c r="ADH27" i="5"/>
  <c r="ADF27" i="5" s="1"/>
  <c r="AED27" i="5" s="1"/>
  <c r="ADH27" i="5" a="1"/>
  <c r="ADE27" i="5" a="1"/>
  <c r="ADE27" i="5" s="1"/>
  <c r="ADC27" i="5" s="1"/>
  <c r="AEC27" i="5" s="1"/>
  <c r="ADB27" i="5" a="1"/>
  <c r="ADB27" i="5" s="1"/>
  <c r="ACZ27" i="5" s="1"/>
  <c r="AEB27" i="5" s="1"/>
  <c r="ACY27" i="5" a="1"/>
  <c r="ACY27" i="5" s="1"/>
  <c r="ACW27" i="5" s="1"/>
  <c r="AEA27" i="5" s="1"/>
  <c r="ACV27" i="5"/>
  <c r="ACU27" i="5"/>
  <c r="ACT27" i="5"/>
  <c r="ACS27" i="5"/>
  <c r="ACR27" i="5"/>
  <c r="ACQ27" i="5"/>
  <c r="ACP27" i="5"/>
  <c r="ACO27" i="5"/>
  <c r="ACN27" i="5"/>
  <c r="ACM27" i="5"/>
  <c r="ACL27" i="5"/>
  <c r="ACK27" i="5"/>
  <c r="ACJ27" i="5"/>
  <c r="ACI27" i="5"/>
  <c r="ACF27" i="5"/>
  <c r="ACE27" i="5"/>
  <c r="ACB27" i="5"/>
  <c r="ACA27" i="5"/>
  <c r="ABZ27" i="5"/>
  <c r="ABY27" i="5"/>
  <c r="ABX27" i="5"/>
  <c r="ABW27" i="5"/>
  <c r="ABV27" i="5"/>
  <c r="ABU27" i="5"/>
  <c r="ABT27" i="5"/>
  <c r="ABS27" i="5"/>
  <c r="ABR27" i="5" a="1"/>
  <c r="ABR27" i="5" s="1"/>
  <c r="ABQ27" i="5"/>
  <c r="ABQ27" i="5" a="1"/>
  <c r="ABP27" i="5" a="1"/>
  <c r="ABP27" i="5" s="1"/>
  <c r="ABO27" i="5"/>
  <c r="ABN27" i="5"/>
  <c r="ABM27" i="5"/>
  <c r="ABL27" i="5"/>
  <c r="ABK27" i="5"/>
  <c r="ABJ27" i="5" s="1"/>
  <c r="ABI27" i="5"/>
  <c r="ABH27" i="5"/>
  <c r="ABG27" i="5"/>
  <c r="ABD27" i="5"/>
  <c r="ABA27" i="5"/>
  <c r="AAX27" i="5"/>
  <c r="AAU27" i="5"/>
  <c r="AAR27" i="5"/>
  <c r="AAO27" i="5"/>
  <c r="AAM27" i="5"/>
  <c r="AAI27" i="5"/>
  <c r="AAE27" i="5"/>
  <c r="AAD27" i="5" a="1"/>
  <c r="AAD27" i="5" s="1"/>
  <c r="AAC27" i="5" a="1"/>
  <c r="AAC27" i="5" s="1"/>
  <c r="AAB27" i="5" a="1"/>
  <c r="AAB27" i="5" s="1"/>
  <c r="AAN27" i="5" s="1"/>
  <c r="AAA27" i="5"/>
  <c r="ZZ27" i="5"/>
  <c r="ZY27" i="5"/>
  <c r="ZX27" i="5"/>
  <c r="ZW27" i="5"/>
  <c r="ZV27" i="5"/>
  <c r="AAL27" i="5" s="1"/>
  <c r="ZU27" i="5"/>
  <c r="ZT27" i="5"/>
  <c r="ZS27" i="5"/>
  <c r="AAK27" i="5" s="1"/>
  <c r="ZR27" i="5"/>
  <c r="ZP27" i="5" s="1"/>
  <c r="AAJ27" i="5" s="1"/>
  <c r="ZO27" i="5"/>
  <c r="ZM27" i="5"/>
  <c r="ZL27" i="5"/>
  <c r="ZJ27" i="5" s="1"/>
  <c r="AAH27" i="5" s="1"/>
  <c r="ZI27" i="5"/>
  <c r="ZG27" i="5"/>
  <c r="AAG27" i="5" s="1"/>
  <c r="ZF27" i="5"/>
  <c r="ZD27" i="5" s="1"/>
  <c r="AAF27" i="5" s="1"/>
  <c r="ZC27" i="5"/>
  <c r="ZA27" i="5"/>
  <c r="YZ27" i="5"/>
  <c r="YY27" i="5"/>
  <c r="YX27" i="5"/>
  <c r="YW27" i="5"/>
  <c r="YV27" i="5"/>
  <c r="YU27" i="5"/>
  <c r="YT27" i="5"/>
  <c r="YS27" i="5"/>
  <c r="YR27" i="5"/>
  <c r="YQ27" i="5"/>
  <c r="YP27" i="5"/>
  <c r="YO27" i="5"/>
  <c r="YN27" i="5"/>
  <c r="YM27" i="5"/>
  <c r="YL27" i="5"/>
  <c r="YK27" i="5"/>
  <c r="YJ27" i="5"/>
  <c r="YI27" i="5"/>
  <c r="YH27" i="5"/>
  <c r="YG27" i="5"/>
  <c r="YF27" i="5"/>
  <c r="YE27" i="5"/>
  <c r="YD27" i="5"/>
  <c r="YC27" i="5"/>
  <c r="YB27" i="5"/>
  <c r="YA27" i="5"/>
  <c r="XZ27" i="5"/>
  <c r="XY27" i="5"/>
  <c r="XX27" i="5"/>
  <c r="XW27" i="5"/>
  <c r="XV27" i="5"/>
  <c r="XU27" i="5"/>
  <c r="XT27" i="5"/>
  <c r="XS27" i="5"/>
  <c r="XR27" i="5"/>
  <c r="XQ27" i="5"/>
  <c r="XP27" i="5"/>
  <c r="XO27" i="5"/>
  <c r="XN27" i="5"/>
  <c r="XM27" i="5"/>
  <c r="XL27" i="5"/>
  <c r="XK27" i="5"/>
  <c r="XJ27" i="5"/>
  <c r="XI27" i="5"/>
  <c r="XH27" i="5"/>
  <c r="XG27" i="5"/>
  <c r="XF27" i="5"/>
  <c r="XE27" i="5"/>
  <c r="XD27" i="5"/>
  <c r="XC27" i="5"/>
  <c r="XB27" i="5"/>
  <c r="XA27" i="5"/>
  <c r="WZ27" i="5"/>
  <c r="WY27" i="5"/>
  <c r="WX27" i="5"/>
  <c r="WW27" i="5"/>
  <c r="WV27" i="5"/>
  <c r="WU27" i="5"/>
  <c r="WT27" i="5"/>
  <c r="WS27" i="5"/>
  <c r="WR27" i="5"/>
  <c r="WQ27" i="5"/>
  <c r="WP27" i="5"/>
  <c r="WO27" i="5"/>
  <c r="WN27" i="5"/>
  <c r="WM27" i="5"/>
  <c r="WL27" i="5"/>
  <c r="WK27" i="5"/>
  <c r="WJ27" i="5"/>
  <c r="WI27" i="5"/>
  <c r="WH27" i="5"/>
  <c r="WG27" i="5"/>
  <c r="WF27" i="5"/>
  <c r="WE27" i="5"/>
  <c r="WD27" i="5"/>
  <c r="WC27" i="5"/>
  <c r="WB27" i="5"/>
  <c r="WA27" i="5"/>
  <c r="VZ27" i="5"/>
  <c r="VY27" i="5"/>
  <c r="VX27" i="5"/>
  <c r="VW27" i="5"/>
  <c r="VV27" i="5"/>
  <c r="VU27" i="5"/>
  <c r="VT27" i="5"/>
  <c r="VS27" i="5"/>
  <c r="VR27" i="5"/>
  <c r="VQ27" i="5"/>
  <c r="VP27" i="5"/>
  <c r="VO27" i="5"/>
  <c r="VN27" i="5"/>
  <c r="VM27" i="5"/>
  <c r="VL27" i="5"/>
  <c r="VK27" i="5"/>
  <c r="VJ27" i="5"/>
  <c r="VI27" i="5"/>
  <c r="VH27" i="5"/>
  <c r="VG27" i="5"/>
  <c r="VF27" i="5"/>
  <c r="VE27" i="5"/>
  <c r="VD27" i="5"/>
  <c r="VC27" i="5"/>
  <c r="VB27" i="5"/>
  <c r="VA27" i="5"/>
  <c r="UZ27" i="5"/>
  <c r="UY27" i="5"/>
  <c r="UX27" i="5"/>
  <c r="UW27" i="5"/>
  <c r="UV27" i="5"/>
  <c r="UU27" i="5"/>
  <c r="UT27" i="5"/>
  <c r="US27" i="5"/>
  <c r="UR27" i="5"/>
  <c r="UQ27" i="5"/>
  <c r="UP27" i="5"/>
  <c r="UO27" i="5"/>
  <c r="UN27" i="5"/>
  <c r="UM27" i="5"/>
  <c r="UL27" i="5"/>
  <c r="UK27" i="5"/>
  <c r="UG27" i="5"/>
  <c r="UC27" i="5"/>
  <c r="TZ27" i="5"/>
  <c r="TY27" i="5"/>
  <c r="TX27" i="5"/>
  <c r="UJ27" i="5" s="1"/>
  <c r="TW27" i="5"/>
  <c r="TV27" i="5"/>
  <c r="TU27" i="5"/>
  <c r="UI27" i="5" s="1"/>
  <c r="TT27" i="5"/>
  <c r="TS27" i="5"/>
  <c r="TR27" i="5"/>
  <c r="UH27" i="5" s="1"/>
  <c r="TQ27" i="5"/>
  <c r="TP27" i="5"/>
  <c r="TO27" i="5"/>
  <c r="TN27" i="5"/>
  <c r="TM27" i="5"/>
  <c r="TL27" i="5"/>
  <c r="UF27" i="5" s="1"/>
  <c r="TK27" i="5"/>
  <c r="TJ27" i="5"/>
  <c r="TI27" i="5"/>
  <c r="UE27" i="5" s="1"/>
  <c r="TH27" i="5"/>
  <c r="TG27" i="5"/>
  <c r="TF27" i="5"/>
  <c r="UD27" i="5" s="1"/>
  <c r="TE27" i="5"/>
  <c r="TD27" i="5"/>
  <c r="TC27" i="5"/>
  <c r="TB27" i="5"/>
  <c r="TA27" i="5"/>
  <c r="SZ27" i="5"/>
  <c r="UB27" i="5" s="1"/>
  <c r="SY27" i="5"/>
  <c r="SX27" i="5"/>
  <c r="SW27" i="5"/>
  <c r="UA27" i="5" s="1"/>
  <c r="SV27" i="5"/>
  <c r="SU27" i="5"/>
  <c r="ST27" i="5"/>
  <c r="SS27" i="5"/>
  <c r="SR27" i="5"/>
  <c r="SQ27" i="5"/>
  <c r="SP27" i="5"/>
  <c r="SO27" i="5"/>
  <c r="SN27" i="5"/>
  <c r="SM27" i="5"/>
  <c r="SL27" i="5"/>
  <c r="SK27" i="5"/>
  <c r="SJ27" i="5"/>
  <c r="SI27" i="5"/>
  <c r="SH27" i="5"/>
  <c r="SG27" i="5"/>
  <c r="SF27" i="5"/>
  <c r="SE27" i="5"/>
  <c r="SD27" i="5"/>
  <c r="SC27" i="5"/>
  <c r="SB27" i="5"/>
  <c r="SA27" i="5"/>
  <c r="RZ27" i="5"/>
  <c r="RY27" i="5"/>
  <c r="RX27" i="5"/>
  <c r="RW27" i="5"/>
  <c r="RV27" i="5"/>
  <c r="RU27" i="5"/>
  <c r="RT27" i="5"/>
  <c r="RS27" i="5"/>
  <c r="RR27" i="5"/>
  <c r="RQ27" i="5"/>
  <c r="RP27" i="5"/>
  <c r="RO27" i="5"/>
  <c r="RN27" i="5"/>
  <c r="RM27" i="5"/>
  <c r="RL27" i="5"/>
  <c r="RK27" i="5"/>
  <c r="RJ27" i="5"/>
  <c r="RI27" i="5"/>
  <c r="RH27" i="5"/>
  <c r="RG27" i="5"/>
  <c r="RF27" i="5"/>
  <c r="RE27" i="5"/>
  <c r="RD27" i="5"/>
  <c r="RC27" i="5" a="1"/>
  <c r="RC27" i="5" s="1"/>
  <c r="RB27" i="5" a="1"/>
  <c r="RB27" i="5" s="1"/>
  <c r="RA27" i="5" a="1"/>
  <c r="RA27" i="5" s="1"/>
  <c r="QZ27" i="5" a="1"/>
  <c r="QZ27" i="5" s="1"/>
  <c r="QX27" i="5" s="1"/>
  <c r="QY27" i="5"/>
  <c r="QW27" i="5" a="1"/>
  <c r="QW27" i="5" s="1"/>
  <c r="QU27" i="5" s="1"/>
  <c r="QV27" i="5"/>
  <c r="QT27" i="5" a="1"/>
  <c r="QT27" i="5" s="1"/>
  <c r="QR27" i="5" s="1"/>
  <c r="QS27" i="5"/>
  <c r="QQ27" i="5" a="1"/>
  <c r="QQ27" i="5" s="1"/>
  <c r="QO27" i="5" s="1"/>
  <c r="QN27" i="5" a="1"/>
  <c r="QN27" i="5" s="1"/>
  <c r="QL27" i="5" s="1"/>
  <c r="QK27" i="5" a="1"/>
  <c r="QK27" i="5" s="1"/>
  <c r="QI27" i="5" s="1"/>
  <c r="QH27" i="5"/>
  <c r="QF27" i="5" s="1"/>
  <c r="QH27" i="5" a="1"/>
  <c r="QE27" i="5" a="1"/>
  <c r="QE27" i="5" s="1"/>
  <c r="QC27" i="5" s="1"/>
  <c r="QB27" i="5" a="1"/>
  <c r="QB27" i="5" s="1"/>
  <c r="PZ27" i="5" s="1"/>
  <c r="PY27" i="5"/>
  <c r="PX27" i="5"/>
  <c r="PW27" i="5"/>
  <c r="PV27" i="5"/>
  <c r="PO27" i="5"/>
  <c r="PN27" i="5"/>
  <c r="PM27" i="5"/>
  <c r="PL27" i="5"/>
  <c r="PG27" i="5"/>
  <c r="PF27" i="5"/>
  <c r="PE27" i="5"/>
  <c r="PD27" i="5"/>
  <c r="PB27" i="5"/>
  <c r="PA27" i="5"/>
  <c r="OZ27" i="5"/>
  <c r="OY27" i="5"/>
  <c r="OX27" i="5"/>
  <c r="OW27" i="5"/>
  <c r="OV27" i="5"/>
  <c r="OU27" i="5"/>
  <c r="OT27" i="5"/>
  <c r="OP27" i="5"/>
  <c r="OO27" i="5"/>
  <c r="ON27" i="5"/>
  <c r="OM27" i="5"/>
  <c r="OL27" i="5"/>
  <c r="OK27" i="5"/>
  <c r="OJ27" i="5"/>
  <c r="OI27" i="5"/>
  <c r="OH27" i="5"/>
  <c r="OD27" i="5"/>
  <c r="OC27" i="5"/>
  <c r="OB27" i="5"/>
  <c r="OA27" i="5"/>
  <c r="NZ27" i="5"/>
  <c r="NY27" i="5"/>
  <c r="NX27" i="5"/>
  <c r="NW27" i="5"/>
  <c r="NV27" i="5"/>
  <c r="NU27" i="5"/>
  <c r="NT27" i="5"/>
  <c r="NS27" i="5"/>
  <c r="NR27" i="5"/>
  <c r="NQ27" i="5"/>
  <c r="NP27" i="5"/>
  <c r="NO27" i="5"/>
  <c r="NN27" i="5"/>
  <c r="NL27" i="5"/>
  <c r="NK27" i="5"/>
  <c r="NJ27" i="5"/>
  <c r="NG27" i="5"/>
  <c r="NF27" i="5"/>
  <c r="NE27" i="5"/>
  <c r="NB27" i="5"/>
  <c r="NA27" i="5"/>
  <c r="MZ27" i="5"/>
  <c r="MX27" i="5"/>
  <c r="MW27" i="5"/>
  <c r="MV27" i="5"/>
  <c r="MU27" i="5"/>
  <c r="MS27" i="5"/>
  <c r="MR27" i="5"/>
  <c r="MQ27" i="5"/>
  <c r="MP27" i="5"/>
  <c r="MN27" i="5"/>
  <c r="MM27" i="5"/>
  <c r="ML27" i="5"/>
  <c r="MK27" i="5"/>
  <c r="MI27" i="5"/>
  <c r="MH27" i="5"/>
  <c r="MG27" i="5"/>
  <c r="MF27" i="5"/>
  <c r="MD27" i="5"/>
  <c r="MC27" i="5"/>
  <c r="MB27" i="5"/>
  <c r="MA27" i="5"/>
  <c r="LY27" i="5"/>
  <c r="LX27" i="5"/>
  <c r="LW27" i="5"/>
  <c r="LV27" i="5"/>
  <c r="LT27" i="5"/>
  <c r="LS27" i="5"/>
  <c r="LR27" i="5"/>
  <c r="LQ27" i="5"/>
  <c r="LO27" i="5"/>
  <c r="LN27" i="5"/>
  <c r="LM27" i="5"/>
  <c r="LL27" i="5"/>
  <c r="LJ27" i="5"/>
  <c r="LI27" i="5"/>
  <c r="LH27" i="5"/>
  <c r="LG27" i="5"/>
  <c r="LE27" i="5"/>
  <c r="LD27" i="5"/>
  <c r="LC27" i="5"/>
  <c r="LB27" i="5"/>
  <c r="LA27" i="5"/>
  <c r="KZ27" i="5"/>
  <c r="KY27" i="5"/>
  <c r="KV27" i="5"/>
  <c r="KU27" i="5"/>
  <c r="KT27" i="5"/>
  <c r="KS27" i="5"/>
  <c r="KR27" i="5"/>
  <c r="KQ27" i="5"/>
  <c r="KP27" i="5"/>
  <c r="KM27" i="5"/>
  <c r="KL27" i="5"/>
  <c r="KK27" i="5"/>
  <c r="KJ27" i="5"/>
  <c r="KI27" i="5"/>
  <c r="KH27" i="5"/>
  <c r="KG27" i="5"/>
  <c r="KD27" i="5"/>
  <c r="KC27" i="5"/>
  <c r="KB27" i="5"/>
  <c r="KA27" i="5"/>
  <c r="JZ27" i="5"/>
  <c r="JY27" i="5"/>
  <c r="JX27" i="5"/>
  <c r="JU27" i="5"/>
  <c r="JT27" i="5"/>
  <c r="JS27" i="5"/>
  <c r="JR27" i="5"/>
  <c r="JQ27" i="5"/>
  <c r="JP27" i="5"/>
  <c r="JO27" i="5"/>
  <c r="JL27" i="5"/>
  <c r="JK27" i="5"/>
  <c r="JJ27" i="5"/>
  <c r="JI27" i="5"/>
  <c r="JH27" i="5"/>
  <c r="JG27" i="5"/>
  <c r="JF27" i="5"/>
  <c r="JC27" i="5"/>
  <c r="JB27" i="5"/>
  <c r="JA27" i="5"/>
  <c r="IZ27" i="5"/>
  <c r="IT27" i="5"/>
  <c r="IS27" i="5"/>
  <c r="IR27" i="5"/>
  <c r="IQ27" i="5"/>
  <c r="IM27" i="5"/>
  <c r="IL27" i="5"/>
  <c r="IK27" i="5"/>
  <c r="IJ27" i="5"/>
  <c r="IB27" i="5"/>
  <c r="HY27" i="5"/>
  <c r="HX27" i="5"/>
  <c r="HW27" i="5"/>
  <c r="HV27" i="5"/>
  <c r="HU27" i="5"/>
  <c r="HT27" i="5"/>
  <c r="HS27" i="5" a="1"/>
  <c r="HS27" i="5" s="1"/>
  <c r="HR27" i="5" a="1"/>
  <c r="HR27" i="5" s="1"/>
  <c r="HQ27" i="5" a="1"/>
  <c r="HQ27" i="5" s="1"/>
  <c r="IC27" i="5" s="1"/>
  <c r="HP27" i="5"/>
  <c r="HO27" i="5"/>
  <c r="HN27" i="5"/>
  <c r="HM27" i="5"/>
  <c r="HL27" i="5"/>
  <c r="HK27" i="5"/>
  <c r="IA27" i="5" s="1"/>
  <c r="HJ27" i="5"/>
  <c r="HI27" i="5"/>
  <c r="HH27" i="5"/>
  <c r="HZ27" i="5" s="1"/>
  <c r="GK27" i="5"/>
  <c r="GJ27" i="5"/>
  <c r="GI27" i="5"/>
  <c r="GH27" i="5"/>
  <c r="GG27" i="5"/>
  <c r="GF27" i="5"/>
  <c r="GE27" i="5" a="1"/>
  <c r="GE27" i="5" s="1"/>
  <c r="GD27" i="5"/>
  <c r="GD27" i="5" a="1"/>
  <c r="GC27" i="5" a="1"/>
  <c r="GC27" i="5" s="1"/>
  <c r="GO27" i="5" s="1"/>
  <c r="GB27" i="5"/>
  <c r="GA27" i="5"/>
  <c r="FZ27" i="5"/>
  <c r="GN27" i="5" s="1"/>
  <c r="FY27" i="5"/>
  <c r="FX27" i="5"/>
  <c r="FW27" i="5" s="1"/>
  <c r="GM27" i="5" s="1"/>
  <c r="FV27" i="5"/>
  <c r="FU27" i="5"/>
  <c r="FT27" i="5"/>
  <c r="GL27" i="5" s="1"/>
  <c r="FA27" i="5"/>
  <c r="EZ27" i="5"/>
  <c r="EY27" i="5"/>
  <c r="EX27" i="5"/>
  <c r="EW27" i="5"/>
  <c r="EV27" i="5"/>
  <c r="EU27" i="5"/>
  <c r="ET27" i="5"/>
  <c r="ER27" i="5"/>
  <c r="EQ27" i="5"/>
  <c r="EP27" i="5"/>
  <c r="EO27" i="5"/>
  <c r="EN27" i="5"/>
  <c r="EM27" i="5"/>
  <c r="EL27" i="5"/>
  <c r="EK27" i="5"/>
  <c r="EI27" i="5"/>
  <c r="EH27" i="5"/>
  <c r="EG27" i="5"/>
  <c r="EF27" i="5"/>
  <c r="EE27" i="5"/>
  <c r="ED27" i="5"/>
  <c r="EC27" i="5"/>
  <c r="EB27" i="5"/>
  <c r="DZ27" i="5"/>
  <c r="DY27" i="5"/>
  <c r="DX27" i="5"/>
  <c r="DW27" i="5"/>
  <c r="DV27" i="5"/>
  <c r="DU27" i="5"/>
  <c r="DT27" i="5"/>
  <c r="DS27" i="5"/>
  <c r="DJ27" i="5"/>
  <c r="DG27" i="5" a="1"/>
  <c r="DG27" i="5" s="1"/>
  <c r="DF27" i="5" a="1"/>
  <c r="DF27" i="5" s="1"/>
  <c r="DE27" i="5" a="1"/>
  <c r="DE27" i="5" s="1"/>
  <c r="DQ27" i="5" s="1"/>
  <c r="DD27" i="5"/>
  <c r="DC27" i="5"/>
  <c r="DB27" i="5"/>
  <c r="DP27" i="5" s="1"/>
  <c r="DA27" i="5"/>
  <c r="CY27" i="5" s="1"/>
  <c r="DO27" i="5" s="1"/>
  <c r="CZ27" i="5"/>
  <c r="CX27" i="5"/>
  <c r="CW27" i="5"/>
  <c r="CV27" i="5" s="1"/>
  <c r="DN27" i="5" s="1"/>
  <c r="CS27" i="5"/>
  <c r="DM27" i="5" s="1"/>
  <c r="CP27" i="5"/>
  <c r="DL27" i="5" s="1"/>
  <c r="CM27" i="5"/>
  <c r="DK27" i="5" s="1"/>
  <c r="CJ27" i="5"/>
  <c r="CG27" i="5"/>
  <c r="DI27" i="5" s="1"/>
  <c r="CD27" i="5"/>
  <c r="DH27" i="5" s="1"/>
  <c r="BY27" i="5"/>
  <c r="BU27" i="5"/>
  <c r="BS27" i="5" a="1"/>
  <c r="BS27" i="5" s="1"/>
  <c r="BR27" i="5"/>
  <c r="BR27" i="5" a="1"/>
  <c r="BQ27" i="5" a="1"/>
  <c r="BQ27" i="5" s="1"/>
  <c r="CC27" i="5" s="1"/>
  <c r="BP27" i="5"/>
  <c r="BO27" i="5"/>
  <c r="BN27" i="5"/>
  <c r="CB27" i="5" s="1"/>
  <c r="BM27" i="5"/>
  <c r="BL27" i="5"/>
  <c r="BK27" i="5" s="1"/>
  <c r="CA27" i="5" s="1"/>
  <c r="BJ27" i="5"/>
  <c r="BI27" i="5"/>
  <c r="BH27" i="5"/>
  <c r="BZ27" i="5" s="1"/>
  <c r="BE27" i="5"/>
  <c r="BB27" i="5"/>
  <c r="BX27" i="5" s="1"/>
  <c r="AY27" i="5"/>
  <c r="BW27" i="5" s="1"/>
  <c r="AV27" i="5"/>
  <c r="BV27" i="5" s="1"/>
  <c r="AS27" i="5"/>
  <c r="AP27" i="5"/>
  <c r="BT27" i="5" s="1"/>
  <c r="AN27" i="5"/>
  <c r="AJ27" i="5"/>
  <c r="AF27" i="5"/>
  <c r="AE27" i="5" a="1"/>
  <c r="AE27" i="5" s="1"/>
  <c r="AD27" i="5" a="1"/>
  <c r="AD27" i="5" s="1"/>
  <c r="AC27" i="5" a="1"/>
  <c r="AC27" i="5" s="1"/>
  <c r="AO27" i="5" s="1"/>
  <c r="AB27" i="5"/>
  <c r="AA27" i="5"/>
  <c r="Z27" i="5"/>
  <c r="Y27" i="5"/>
  <c r="X27" i="5"/>
  <c r="W27" i="5"/>
  <c r="AM27" i="5" s="1"/>
  <c r="V27" i="5"/>
  <c r="U27" i="5"/>
  <c r="T27" i="5"/>
  <c r="AL27" i="5" s="1"/>
  <c r="Q27" i="5"/>
  <c r="AK27" i="5" s="1"/>
  <c r="N27" i="5"/>
  <c r="K27" i="5"/>
  <c r="AI27" i="5" s="1"/>
  <c r="H27" i="5"/>
  <c r="AH27" i="5" s="1"/>
  <c r="E27" i="5"/>
  <c r="AG27" i="5" s="1"/>
  <c r="B27" i="5"/>
  <c r="BUW26" i="5"/>
  <c r="BUV26" i="5"/>
  <c r="BUU26" i="5"/>
  <c r="BBT26" i="5" s="1"/>
  <c r="BUT26" i="5"/>
  <c r="BUS26" i="5"/>
  <c r="BUR26" i="5"/>
  <c r="BUQ26" i="5"/>
  <c r="BBP26" i="5" s="1"/>
  <c r="BUP26" i="5"/>
  <c r="BUO26" i="5"/>
  <c r="BUN26" i="5"/>
  <c r="BUM26" i="5"/>
  <c r="BBO26" i="5" s="1"/>
  <c r="BUL26" i="5"/>
  <c r="BUK26" i="5"/>
  <c r="BUJ26" i="5"/>
  <c r="BUI26" i="5"/>
  <c r="BBL26" i="5" s="1"/>
  <c r="BUH26" i="5"/>
  <c r="BUG26" i="5"/>
  <c r="BUF26" i="5"/>
  <c r="BUE26" i="5"/>
  <c r="BUD26" i="5"/>
  <c r="BUC26" i="5"/>
  <c r="BUB26" i="5"/>
  <c r="ANW26" i="5" s="1"/>
  <c r="BUA26" i="5"/>
  <c r="BTZ26" i="5"/>
  <c r="BTY26" i="5"/>
  <c r="BTX26" i="5"/>
  <c r="ANS26" i="5" s="1"/>
  <c r="BTW26" i="5"/>
  <c r="BTV26" i="5"/>
  <c r="BTU26" i="5"/>
  <c r="BTT26" i="5"/>
  <c r="BTS26" i="5"/>
  <c r="ANO26" i="5" s="1"/>
  <c r="BTR26" i="5"/>
  <c r="BTQ26" i="5"/>
  <c r="BTP26" i="5"/>
  <c r="BTO26" i="5"/>
  <c r="ANK26" i="5" s="1"/>
  <c r="BTN26" i="5"/>
  <c r="BTM26" i="5"/>
  <c r="BTL26" i="5"/>
  <c r="BTK26" i="5"/>
  <c r="BTJ26" i="5"/>
  <c r="BTI26" i="5"/>
  <c r="BTH26" i="5"/>
  <c r="ANG26" i="5" s="1"/>
  <c r="BTG26" i="5"/>
  <c r="BTF26" i="5"/>
  <c r="BTE26" i="5"/>
  <c r="BTD26" i="5"/>
  <c r="BTC26" i="5"/>
  <c r="ANC26" i="5" s="1"/>
  <c r="BTB26" i="5"/>
  <c r="BTA26" i="5"/>
  <c r="BSZ26" i="5"/>
  <c r="BSY26" i="5"/>
  <c r="AMY26" i="5" s="1"/>
  <c r="BSX26" i="5"/>
  <c r="BSW26" i="5"/>
  <c r="BSV26" i="5"/>
  <c r="BSU26" i="5"/>
  <c r="BST26" i="5"/>
  <c r="BSS26" i="5"/>
  <c r="BSR26" i="5"/>
  <c r="BSK26" i="5"/>
  <c r="BSJ26" i="5" a="1"/>
  <c r="BSJ26" i="5" s="1"/>
  <c r="BSI26" i="5" a="1"/>
  <c r="BSI26" i="5" s="1"/>
  <c r="BSH26" i="5" a="1"/>
  <c r="BSH26" i="5" s="1"/>
  <c r="BSG26" i="5" a="1"/>
  <c r="BSG26" i="5" s="1"/>
  <c r="BSF26" i="5" a="1"/>
  <c r="BSF26" i="5" s="1"/>
  <c r="BSE26" i="5" a="1"/>
  <c r="BSE26" i="5" s="1"/>
  <c r="BSD26" i="5" a="1"/>
  <c r="BSD26" i="5" s="1"/>
  <c r="BSC26" i="5" a="1"/>
  <c r="BSC26" i="5" s="1"/>
  <c r="BSB26" i="5" a="1"/>
  <c r="BSB26" i="5" s="1"/>
  <c r="BSA26" i="5"/>
  <c r="BRZ26" i="5" a="1"/>
  <c r="BRZ26" i="5" s="1"/>
  <c r="BRY26" i="5" a="1"/>
  <c r="BRY26" i="5" s="1"/>
  <c r="BRX26" i="5" a="1"/>
  <c r="BRX26" i="5" s="1"/>
  <c r="BRW26" i="5" a="1"/>
  <c r="BRW26" i="5" s="1"/>
  <c r="BRV26" i="5"/>
  <c r="BRV26" i="5" a="1"/>
  <c r="BRU26" i="5" a="1"/>
  <c r="BRU26" i="5" s="1"/>
  <c r="BRT26" i="5"/>
  <c r="BRT26" i="5" a="1"/>
  <c r="BRS26" i="5" a="1"/>
  <c r="BRS26" i="5" s="1"/>
  <c r="BRR26" i="5" a="1"/>
  <c r="BRR26" i="5" s="1"/>
  <c r="BRQ26" i="5" a="1"/>
  <c r="BRQ26" i="5" s="1"/>
  <c r="BRP26" i="5"/>
  <c r="BRP26" i="5" a="1"/>
  <c r="BRO26" i="5" a="1"/>
  <c r="BRO26" i="5" s="1"/>
  <c r="BRN26" i="5"/>
  <c r="BRN26" i="5" a="1"/>
  <c r="BRM26" i="5" a="1"/>
  <c r="BRM26" i="5" s="1"/>
  <c r="BRL26" i="5" a="1"/>
  <c r="BRL26" i="5" s="1"/>
  <c r="BRK26" i="5" a="1"/>
  <c r="BRK26" i="5" s="1"/>
  <c r="BRJ26" i="5" a="1"/>
  <c r="BRJ26" i="5" s="1"/>
  <c r="BRI26" i="5" a="1"/>
  <c r="BRI26" i="5" s="1"/>
  <c r="BRH26" i="5"/>
  <c r="BRH26" i="5" a="1"/>
  <c r="BRG26" i="5" a="1"/>
  <c r="BRG26" i="5" s="1"/>
  <c r="BRF26" i="5"/>
  <c r="BRF26" i="5" a="1"/>
  <c r="BRE26" i="5" a="1"/>
  <c r="BRE26" i="5" s="1"/>
  <c r="BRD26" i="5" a="1"/>
  <c r="BRD26" i="5" s="1"/>
  <c r="BRC26" i="5" a="1"/>
  <c r="BRC26" i="5" s="1"/>
  <c r="BRB26" i="5" a="1"/>
  <c r="BRB26" i="5" s="1"/>
  <c r="BRA26" i="5" a="1"/>
  <c r="BRA26" i="5" s="1"/>
  <c r="BQZ26" i="5"/>
  <c r="BQZ26" i="5" a="1"/>
  <c r="BQY26" i="5" a="1"/>
  <c r="BQY26" i="5" s="1"/>
  <c r="BQX26" i="5"/>
  <c r="BQX26" i="5" a="1"/>
  <c r="BQW26" i="5" a="1"/>
  <c r="BQW26" i="5" s="1"/>
  <c r="BQV26" i="5" a="1"/>
  <c r="BQV26" i="5" s="1"/>
  <c r="BQU26" i="5" a="1"/>
  <c r="BQU26" i="5" s="1"/>
  <c r="BQT26" i="5" a="1"/>
  <c r="BQT26" i="5" s="1"/>
  <c r="BQS26" i="5" a="1"/>
  <c r="BQS26" i="5" s="1"/>
  <c r="BQR26" i="5"/>
  <c r="BQR26" i="5" a="1"/>
  <c r="BQQ26" i="5" a="1"/>
  <c r="BQQ26" i="5" s="1"/>
  <c r="BQP26" i="5"/>
  <c r="BQP26" i="5" a="1"/>
  <c r="BQO26" i="5" a="1"/>
  <c r="BQO26" i="5" s="1"/>
  <c r="BQN26" i="5" a="1"/>
  <c r="BQN26" i="5" s="1"/>
  <c r="BQM26" i="5" a="1"/>
  <c r="BQM26" i="5" s="1"/>
  <c r="BQL26" i="5" a="1"/>
  <c r="BQL26" i="5" s="1"/>
  <c r="BQK26" i="5" a="1"/>
  <c r="BQK26" i="5" s="1"/>
  <c r="BQJ26" i="5"/>
  <c r="BQJ26" i="5" a="1"/>
  <c r="BQI26" i="5" a="1"/>
  <c r="BQI26" i="5" s="1"/>
  <c r="BQH26" i="5"/>
  <c r="BQH26" i="5" a="1"/>
  <c r="BQG26" i="5" a="1"/>
  <c r="BQG26" i="5" s="1"/>
  <c r="BQF26" i="5" a="1"/>
  <c r="BQF26" i="5" s="1"/>
  <c r="BQE26" i="5" a="1"/>
  <c r="BQE26" i="5" s="1"/>
  <c r="BQD26" i="5" a="1"/>
  <c r="BQD26" i="5" s="1"/>
  <c r="BQC26" i="5" a="1"/>
  <c r="BQC26" i="5" s="1"/>
  <c r="BQB26" i="5"/>
  <c r="BQB26" i="5" a="1"/>
  <c r="BQA26" i="5" a="1"/>
  <c r="BQA26" i="5" s="1"/>
  <c r="BPZ26" i="5"/>
  <c r="BPZ26" i="5" a="1"/>
  <c r="BPY26" i="5" a="1"/>
  <c r="BPY26" i="5" s="1"/>
  <c r="BPX26" i="5" a="1"/>
  <c r="BPX26" i="5" s="1"/>
  <c r="BPW26" i="5" a="1"/>
  <c r="BPW26" i="5" s="1"/>
  <c r="BPV26" i="5" a="1"/>
  <c r="BPV26" i="5" s="1"/>
  <c r="BPU26" i="5" a="1"/>
  <c r="BPU26" i="5" s="1"/>
  <c r="BPT26" i="5"/>
  <c r="BPS26" i="5"/>
  <c r="BPR26" i="5"/>
  <c r="BPQ26" i="5"/>
  <c r="BPP26" i="5"/>
  <c r="BPO26" i="5"/>
  <c r="BPN26" i="5"/>
  <c r="BPM26" i="5"/>
  <c r="BPL26" i="5"/>
  <c r="BPK26" i="5"/>
  <c r="BPJ26" i="5"/>
  <c r="BPI26" i="5"/>
  <c r="BPH26" i="5"/>
  <c r="BPG26" i="5"/>
  <c r="BPF26" i="5"/>
  <c r="BPE26" i="5"/>
  <c r="BPD26" i="5"/>
  <c r="BPC26" i="5"/>
  <c r="BPB26" i="5"/>
  <c r="BPA26" i="5"/>
  <c r="BOZ26" i="5"/>
  <c r="BOY26" i="5"/>
  <c r="BOX26" i="5"/>
  <c r="BOW26" i="5"/>
  <c r="BOV26" i="5"/>
  <c r="BOU26" i="5"/>
  <c r="BOT26" i="5"/>
  <c r="BOR26" i="5"/>
  <c r="BOI26" i="5" a="1"/>
  <c r="BOI26" i="5" s="1"/>
  <c r="BOH26" i="5" a="1"/>
  <c r="BOH26" i="5" s="1"/>
  <c r="BOG26" i="5" a="1"/>
  <c r="BOG26" i="5" s="1"/>
  <c r="BOS26" i="5" s="1"/>
  <c r="BOF26" i="5"/>
  <c r="BOE26" i="5"/>
  <c r="BOD26" i="5"/>
  <c r="BOC26" i="5"/>
  <c r="BOB26" i="5"/>
  <c r="BOA26" i="5"/>
  <c r="BOQ26" i="5" s="1"/>
  <c r="BNY26" i="5"/>
  <c r="BNX26" i="5" s="1"/>
  <c r="BOP26" i="5" s="1"/>
  <c r="BNV26" i="5"/>
  <c r="BNU26" i="5" s="1"/>
  <c r="BOO26" i="5" s="1"/>
  <c r="BNS26" i="5"/>
  <c r="BNR26" i="5" s="1"/>
  <c r="BON26" i="5" s="1"/>
  <c r="BNP26" i="5"/>
  <c r="BNO26" i="5" s="1"/>
  <c r="BOM26" i="5" s="1"/>
  <c r="BNM26" i="5"/>
  <c r="BNL26" i="5" s="1"/>
  <c r="BOL26" i="5" s="1"/>
  <c r="BNJ26" i="5"/>
  <c r="BNI26" i="5" s="1"/>
  <c r="BOK26" i="5" s="1"/>
  <c r="BNG26" i="5"/>
  <c r="BNF26" i="5" s="1"/>
  <c r="BOJ26" i="5" s="1"/>
  <c r="BNE26" i="5"/>
  <c r="BND26" i="5"/>
  <c r="BNC26" i="5"/>
  <c r="BNB26" i="5"/>
  <c r="BNA26" i="5"/>
  <c r="BMZ26" i="5"/>
  <c r="BMY26" i="5"/>
  <c r="BMX26" i="5"/>
  <c r="BMW26" i="5"/>
  <c r="BMV26" i="5"/>
  <c r="BMT26" i="5" s="1"/>
  <c r="BMU26" i="5"/>
  <c r="BMJ26" i="5"/>
  <c r="BMI26" i="5"/>
  <c r="BMH26" i="5"/>
  <c r="BMG26" i="5"/>
  <c r="BMF26" i="5"/>
  <c r="BME26" i="5"/>
  <c r="BMD26" i="5"/>
  <c r="BMC26" i="5"/>
  <c r="BMB26" i="5"/>
  <c r="BMA26" i="5"/>
  <c r="BLZ26" i="5"/>
  <c r="BLY26" i="5"/>
  <c r="BLX26" i="5"/>
  <c r="BLW26" i="5"/>
  <c r="BLH26" i="5" a="1"/>
  <c r="BLH26" i="5" s="1"/>
  <c r="BLG26" i="5" a="1"/>
  <c r="BLG26" i="5" s="1"/>
  <c r="BLF26" i="5" a="1"/>
  <c r="BLF26" i="5" s="1"/>
  <c r="BLR26" i="5" s="1"/>
  <c r="BLE26" i="5"/>
  <c r="BLD26" i="5"/>
  <c r="BLC26" i="5"/>
  <c r="BLQ26" i="5" s="1"/>
  <c r="BLB26" i="5"/>
  <c r="BKZ26" i="5" s="1"/>
  <c r="BLP26" i="5" s="1"/>
  <c r="BLA26" i="5"/>
  <c r="BKY26" i="5"/>
  <c r="BKX26" i="5"/>
  <c r="BKW26" i="5" s="1"/>
  <c r="BLO26" i="5" s="1"/>
  <c r="BKU26" i="5"/>
  <c r="BKT26" i="5"/>
  <c r="BLN26" i="5" s="1"/>
  <c r="BKR26" i="5"/>
  <c r="BKQ26" i="5" s="1"/>
  <c r="BLM26" i="5" s="1"/>
  <c r="BKO26" i="5"/>
  <c r="BKN26" i="5"/>
  <c r="BLL26" i="5" s="1"/>
  <c r="BKL26" i="5"/>
  <c r="BKK26" i="5" s="1"/>
  <c r="BLK26" i="5" s="1"/>
  <c r="BKI26" i="5"/>
  <c r="BKH26" i="5"/>
  <c r="BLJ26" i="5" s="1"/>
  <c r="BKF26" i="5"/>
  <c r="BKE26" i="5" s="1"/>
  <c r="BLI26" i="5" s="1"/>
  <c r="BKD26" i="5"/>
  <c r="BKC26" i="5"/>
  <c r="BKB26" i="5"/>
  <c r="BKA26" i="5"/>
  <c r="BJZ26" i="5"/>
  <c r="BJY26" i="5"/>
  <c r="BJX26" i="5"/>
  <c r="BJV26" i="5" s="1"/>
  <c r="BJW26" i="5"/>
  <c r="BJU26" i="5"/>
  <c r="BJT26" i="5"/>
  <c r="BJR26" i="5"/>
  <c r="BJP26" i="5"/>
  <c r="BJO26" i="5"/>
  <c r="BJM26" i="5" s="1"/>
  <c r="BJL26" i="5"/>
  <c r="BJJ26" i="5"/>
  <c r="BJI26" i="5"/>
  <c r="BJG26" i="5" s="1"/>
  <c r="BJF26" i="5"/>
  <c r="BJE26" i="5"/>
  <c r="BJD26" i="5"/>
  <c r="BJC26" i="5"/>
  <c r="BJB26" i="5"/>
  <c r="BJA26" i="5"/>
  <c r="BIZ26" i="5"/>
  <c r="BIY26" i="5"/>
  <c r="BIX26" i="5"/>
  <c r="BIW26" i="5"/>
  <c r="BIV26" i="5"/>
  <c r="BIU26" i="5"/>
  <c r="BIT26" i="5"/>
  <c r="BIS26" i="5"/>
  <c r="BIR26" i="5"/>
  <c r="BIQ26" i="5"/>
  <c r="BIP26" i="5"/>
  <c r="BIO26" i="5"/>
  <c r="BIN26" i="5"/>
  <c r="BIM26" i="5"/>
  <c r="BIL26" i="5"/>
  <c r="BIK26" i="5"/>
  <c r="BIJ26" i="5"/>
  <c r="BII26" i="5"/>
  <c r="BIH26" i="5"/>
  <c r="BIG26" i="5"/>
  <c r="BIF26" i="5"/>
  <c r="BIE26" i="5"/>
  <c r="BID26" i="5"/>
  <c r="BIC26" i="5"/>
  <c r="BIB26" i="5"/>
  <c r="BIA26" i="5"/>
  <c r="BHZ26" i="5"/>
  <c r="BHY26" i="5"/>
  <c r="BHX26" i="5"/>
  <c r="BHW26" i="5"/>
  <c r="BHV26" i="5"/>
  <c r="BHU26" i="5"/>
  <c r="BHT26" i="5"/>
  <c r="BHS26" i="5"/>
  <c r="BHR26" i="5"/>
  <c r="BHQ26" i="5"/>
  <c r="BHP26" i="5"/>
  <c r="BHO26" i="5"/>
  <c r="BHN26" i="5"/>
  <c r="BHM26" i="5"/>
  <c r="BHL26" i="5"/>
  <c r="BHK26" i="5"/>
  <c r="BHJ26" i="5"/>
  <c r="BHI26" i="5"/>
  <c r="BHH26" i="5"/>
  <c r="BHG26" i="5"/>
  <c r="BHF26" i="5"/>
  <c r="BHE26" i="5"/>
  <c r="BHD26" i="5"/>
  <c r="BHC26" i="5"/>
  <c r="BHB26" i="5"/>
  <c r="BHA26" i="5"/>
  <c r="BGZ26" i="5"/>
  <c r="BGY26" i="5"/>
  <c r="BGX26" i="5"/>
  <c r="BGW26" i="5"/>
  <c r="BGV26" i="5"/>
  <c r="BGU26" i="5" a="1"/>
  <c r="BGU26" i="5" s="1"/>
  <c r="BGT26" i="5" a="1"/>
  <c r="BGT26" i="5" s="1"/>
  <c r="BGS26" i="5" a="1"/>
  <c r="BGS26" i="5" s="1"/>
  <c r="BGR26" i="5" a="1"/>
  <c r="BGR26" i="5" s="1"/>
  <c r="BGQ26" i="5" a="1"/>
  <c r="BGQ26" i="5" s="1"/>
  <c r="BGP26" i="5" a="1"/>
  <c r="BGP26" i="5" s="1"/>
  <c r="BGO26" i="5" a="1"/>
  <c r="BGO26" i="5" s="1"/>
  <c r="BGN26" i="5" a="1"/>
  <c r="BGN26" i="5" s="1"/>
  <c r="BGM26" i="5" a="1"/>
  <c r="BGM26" i="5" s="1"/>
  <c r="BGL26" i="5" a="1"/>
  <c r="BGL26" i="5" s="1"/>
  <c r="BGK26" i="5" a="1"/>
  <c r="BGK26" i="5" s="1"/>
  <c r="BGJ26" i="5" a="1"/>
  <c r="BGJ26" i="5" s="1"/>
  <c r="BGI26" i="5"/>
  <c r="BGH26" i="5"/>
  <c r="BGG26" i="5"/>
  <c r="BGF26" i="5"/>
  <c r="BGE26" i="5"/>
  <c r="BGD26" i="5"/>
  <c r="BGC26" i="5"/>
  <c r="BGB26" i="5"/>
  <c r="BGA26" i="5"/>
  <c r="BFZ26" i="5"/>
  <c r="BFY26" i="5"/>
  <c r="BFX26" i="5"/>
  <c r="BFW26" i="5"/>
  <c r="BFV26" i="5"/>
  <c r="BFU26" i="5"/>
  <c r="BFT26" i="5"/>
  <c r="BFS26" i="5"/>
  <c r="BFR26" i="5"/>
  <c r="BFN26" i="5"/>
  <c r="BFM26" i="5"/>
  <c r="BFL26" i="5"/>
  <c r="BFK26" i="5"/>
  <c r="BFJ26" i="5"/>
  <c r="BFI26" i="5"/>
  <c r="BFH26" i="5"/>
  <c r="BFG26" i="5"/>
  <c r="BFF26" i="5"/>
  <c r="BFE26" i="5"/>
  <c r="BFD26" i="5"/>
  <c r="BFC26" i="5"/>
  <c r="BFB26" i="5"/>
  <c r="BFA26" i="5"/>
  <c r="BEZ26" i="5"/>
  <c r="BEY26" i="5"/>
  <c r="BEX26" i="5"/>
  <c r="BEW26" i="5"/>
  <c r="BEV26" i="5"/>
  <c r="BEU26" i="5"/>
  <c r="BET26" i="5"/>
  <c r="BEP26" i="5"/>
  <c r="BEO26" i="5"/>
  <c r="BEN26" i="5"/>
  <c r="BEM26" i="5"/>
  <c r="BEL26" i="5"/>
  <c r="BEK26" i="5"/>
  <c r="BEJ26" i="5"/>
  <c r="BEI26" i="5"/>
  <c r="BEH26" i="5"/>
  <c r="BEG26" i="5"/>
  <c r="BEF26" i="5"/>
  <c r="BEE26" i="5"/>
  <c r="BED26" i="5"/>
  <c r="BEC26" i="5"/>
  <c r="BEB26" i="5"/>
  <c r="BEA26" i="5"/>
  <c r="BDZ26" i="5"/>
  <c r="BDY26" i="5"/>
  <c r="BDX26" i="5"/>
  <c r="BDW26" i="5"/>
  <c r="BDV26" i="5"/>
  <c r="BDR26" i="5"/>
  <c r="BDQ26" i="5"/>
  <c r="BDP26" i="5"/>
  <c r="BDO26" i="5"/>
  <c r="BDN26" i="5"/>
  <c r="BDM26" i="5"/>
  <c r="BDL26" i="5"/>
  <c r="BDK26" i="5"/>
  <c r="BDJ26" i="5"/>
  <c r="BDI26" i="5"/>
  <c r="BDH26" i="5"/>
  <c r="BDG26" i="5"/>
  <c r="BDF26" i="5"/>
  <c r="BDE26" i="5"/>
  <c r="BDD26" i="5"/>
  <c r="BDC26" i="5"/>
  <c r="BDB26" i="5"/>
  <c r="BDA26" i="5"/>
  <c r="BCZ26" i="5"/>
  <c r="BCY26" i="5"/>
  <c r="BCX26" i="5"/>
  <c r="BCT26" i="5"/>
  <c r="BCS26" i="5"/>
  <c r="BCR26" i="5"/>
  <c r="BCQ26" i="5"/>
  <c r="BCP26" i="5"/>
  <c r="BCO26" i="5"/>
  <c r="BCN26" i="5"/>
  <c r="BCM26" i="5"/>
  <c r="BCL26" i="5"/>
  <c r="BCK26" i="5"/>
  <c r="BCJ26" i="5"/>
  <c r="BCI26" i="5"/>
  <c r="BCH26" i="5"/>
  <c r="BCG26" i="5"/>
  <c r="BCF26" i="5"/>
  <c r="BCE26" i="5"/>
  <c r="BCD26" i="5"/>
  <c r="BCC26" i="5"/>
  <c r="BCB26" i="5"/>
  <c r="BCA26" i="5"/>
  <c r="BBZ26" i="5"/>
  <c r="BBV26" i="5"/>
  <c r="BBU26" i="5"/>
  <c r="BBS26" i="5"/>
  <c r="BBR26" i="5"/>
  <c r="BBQ26" i="5"/>
  <c r="BBN26" i="5"/>
  <c r="BBM26" i="5"/>
  <c r="BBJ26" i="5"/>
  <c r="BBI26" i="5"/>
  <c r="BBH26" i="5"/>
  <c r="BBG26" i="5"/>
  <c r="BBF26" i="5"/>
  <c r="BBE26" i="5"/>
  <c r="BAW26" i="5"/>
  <c r="BAU26" i="5"/>
  <c r="BAS26" i="5"/>
  <c r="BAR26" i="5"/>
  <c r="BAQ26" i="5"/>
  <c r="BAP26" i="5" a="1"/>
  <c r="BAP26" i="5" s="1"/>
  <c r="BAO26" i="5" a="1"/>
  <c r="BAO26" i="5" s="1"/>
  <c r="BAN26" i="5" a="1"/>
  <c r="BAN26" i="5" s="1"/>
  <c r="BAX26" i="5" s="1"/>
  <c r="BAM26" i="5"/>
  <c r="BAL26" i="5"/>
  <c r="BAK26" i="5"/>
  <c r="BAJ26" i="5"/>
  <c r="BAI26" i="5"/>
  <c r="BAH26" i="5"/>
  <c r="BAV26" i="5" s="1"/>
  <c r="BAG26" i="5"/>
  <c r="BAF26" i="5"/>
  <c r="BAE26" i="5"/>
  <c r="BAB26" i="5"/>
  <c r="BAT26" i="5" s="1"/>
  <c r="AZY26" i="5"/>
  <c r="AZV26" i="5"/>
  <c r="AZS26" i="5"/>
  <c r="AZN26" i="5"/>
  <c r="AZL26" i="5"/>
  <c r="AZK26" i="5"/>
  <c r="AZJ26" i="5"/>
  <c r="AZJ26" i="5" a="1"/>
  <c r="AZI26" i="5" a="1"/>
  <c r="AZI26" i="5" s="1"/>
  <c r="AZH26" i="5"/>
  <c r="AZR26" i="5" s="1"/>
  <c r="AZH26" i="5" a="1"/>
  <c r="AZG26" i="5"/>
  <c r="AZF26" i="5"/>
  <c r="AZE26" i="5"/>
  <c r="AZQ26" i="5" s="1"/>
  <c r="AZD26" i="5"/>
  <c r="AZC26" i="5"/>
  <c r="AZB26" i="5"/>
  <c r="AZP26" i="5" s="1"/>
  <c r="AZA26" i="5"/>
  <c r="AYY26" i="5" s="1"/>
  <c r="AZO26" i="5" s="1"/>
  <c r="AYZ26" i="5"/>
  <c r="AYV26" i="5"/>
  <c r="AYS26" i="5"/>
  <c r="AZM26" i="5" s="1"/>
  <c r="AYP26" i="5"/>
  <c r="AYM26" i="5"/>
  <c r="AYK26" i="5"/>
  <c r="AYG26" i="5"/>
  <c r="AYC26" i="5"/>
  <c r="AYB26" i="5" a="1"/>
  <c r="AYB26" i="5" s="1"/>
  <c r="AYA26" i="5" a="1"/>
  <c r="AYA26" i="5" s="1"/>
  <c r="AXZ26" i="5" a="1"/>
  <c r="AXZ26" i="5" s="1"/>
  <c r="AYL26" i="5" s="1"/>
  <c r="AXY26" i="5"/>
  <c r="AXX26" i="5"/>
  <c r="AXW26" i="5"/>
  <c r="AXV26" i="5"/>
  <c r="AXU26" i="5"/>
  <c r="AXT26" i="5"/>
  <c r="AYJ26" i="5" s="1"/>
  <c r="AXS26" i="5"/>
  <c r="AXR26" i="5"/>
  <c r="AXQ26" i="5"/>
  <c r="AYI26" i="5" s="1"/>
  <c r="AXO26" i="5"/>
  <c r="AXN26" i="5" s="1"/>
  <c r="AYH26" i="5" s="1"/>
  <c r="AXL26" i="5"/>
  <c r="AXK26" i="5"/>
  <c r="AXI26" i="5"/>
  <c r="AXH26" i="5" s="1"/>
  <c r="AYF26" i="5" s="1"/>
  <c r="AXF26" i="5"/>
  <c r="AXE26" i="5"/>
  <c r="AYE26" i="5" s="1"/>
  <c r="AXB26" i="5"/>
  <c r="AYD26" i="5" s="1"/>
  <c r="AWX26" i="5"/>
  <c r="AWW26" i="5"/>
  <c r="AWV26" i="5"/>
  <c r="AWU26" i="5"/>
  <c r="AWN26" i="5"/>
  <c r="AWM26" i="5"/>
  <c r="AWL26" i="5"/>
  <c r="AWK26" i="5"/>
  <c r="AWD26" i="5"/>
  <c r="AWC26" i="5"/>
  <c r="AWB26" i="5"/>
  <c r="AWA26" i="5"/>
  <c r="AVT26" i="5"/>
  <c r="AVS26" i="5"/>
  <c r="AVR26" i="5"/>
  <c r="AVQ26" i="5"/>
  <c r="AUZ26" i="5" a="1"/>
  <c r="AUZ26" i="5" s="1"/>
  <c r="AUY26" i="5" a="1"/>
  <c r="AUY26" i="5" s="1"/>
  <c r="AUX26" i="5" a="1"/>
  <c r="AUX26" i="5" s="1"/>
  <c r="AVJ26" i="5" s="1"/>
  <c r="AUW26" i="5"/>
  <c r="AUV26" i="5"/>
  <c r="AUU26" i="5"/>
  <c r="AVI26" i="5" s="1"/>
  <c r="AUT26" i="5"/>
  <c r="AUR26" i="5" s="1"/>
  <c r="AVH26" i="5" s="1"/>
  <c r="AUS26" i="5"/>
  <c r="AUQ26" i="5"/>
  <c r="AUP26" i="5"/>
  <c r="AUO26" i="5" s="1"/>
  <c r="AVG26" i="5" s="1"/>
  <c r="AUM26" i="5"/>
  <c r="AUL26" i="5"/>
  <c r="AVF26" i="5" s="1"/>
  <c r="AUJ26" i="5"/>
  <c r="AUI26" i="5" s="1"/>
  <c r="AVE26" i="5" s="1"/>
  <c r="AUG26" i="5"/>
  <c r="AUF26" i="5"/>
  <c r="AVD26" i="5" s="1"/>
  <c r="AUD26" i="5"/>
  <c r="AUC26" i="5" s="1"/>
  <c r="AVC26" i="5" s="1"/>
  <c r="AUA26" i="5"/>
  <c r="ATZ26" i="5"/>
  <c r="AVB26" i="5" s="1"/>
  <c r="ATX26" i="5"/>
  <c r="ATW26" i="5" s="1"/>
  <c r="AVA26" i="5" s="1"/>
  <c r="ATV26" i="5"/>
  <c r="ATU26" i="5"/>
  <c r="ATT26" i="5"/>
  <c r="ATS26" i="5"/>
  <c r="ATJ26" i="5"/>
  <c r="ATH26" i="5"/>
  <c r="ATG26" i="5"/>
  <c r="ATF26" i="5"/>
  <c r="ATE26" i="5"/>
  <c r="ATD26" i="5"/>
  <c r="ATC26" i="5"/>
  <c r="ATB26" i="5"/>
  <c r="ATB26" i="5" a="1"/>
  <c r="ATA26" i="5" a="1"/>
  <c r="ATA26" i="5" s="1"/>
  <c r="ASZ26" i="5"/>
  <c r="ATL26" i="5" s="1"/>
  <c r="ASZ26" i="5" a="1"/>
  <c r="ASY26" i="5"/>
  <c r="ASX26" i="5"/>
  <c r="ASW26" i="5"/>
  <c r="ATK26" i="5" s="1"/>
  <c r="ASV26" i="5"/>
  <c r="ASU26" i="5"/>
  <c r="AST26" i="5"/>
  <c r="ASS26" i="5"/>
  <c r="ASQ26" i="5" s="1"/>
  <c r="ATI26" i="5" s="1"/>
  <c r="ASR26" i="5"/>
  <c r="ARW26" i="5"/>
  <c r="ART26" i="5"/>
  <c r="ARS26" i="5"/>
  <c r="ARQ26" i="5"/>
  <c r="ARP26" i="5" a="1"/>
  <c r="ARP26" i="5" s="1"/>
  <c r="ARO26" i="5" a="1"/>
  <c r="ARO26" i="5" s="1"/>
  <c r="ARN26" i="5" a="1"/>
  <c r="ARN26" i="5" s="1"/>
  <c r="ARX26" i="5" s="1"/>
  <c r="ARM26" i="5"/>
  <c r="ARL26" i="5"/>
  <c r="ARK26" i="5"/>
  <c r="ARJ26" i="5"/>
  <c r="ARH26" i="5" s="1"/>
  <c r="ARV26" i="5" s="1"/>
  <c r="ARI26" i="5"/>
  <c r="ARG26" i="5"/>
  <c r="ARF26" i="5"/>
  <c r="ARE26" i="5" s="1"/>
  <c r="ARU26" i="5" s="1"/>
  <c r="ARB26" i="5"/>
  <c r="AQY26" i="5"/>
  <c r="AQV26" i="5"/>
  <c r="ARR26" i="5" s="1"/>
  <c r="AQS26" i="5"/>
  <c r="AQP26" i="5"/>
  <c r="AQK26" i="5"/>
  <c r="AQR26" i="5" s="1"/>
  <c r="AQH26" i="5"/>
  <c r="AQQ26" i="5" s="1"/>
  <c r="AQE26" i="5"/>
  <c r="AQB26" i="5"/>
  <c r="AQO26" i="5" s="1"/>
  <c r="APY26" i="5"/>
  <c r="AQN26" i="5" s="1"/>
  <c r="APT26" i="5"/>
  <c r="APQ26" i="5"/>
  <c r="APP26" i="5"/>
  <c r="APO26" i="5" a="1"/>
  <c r="APO26" i="5" s="1"/>
  <c r="APN26" i="5" a="1"/>
  <c r="APN26" i="5" s="1"/>
  <c r="APX26" i="5" s="1"/>
  <c r="APM26" i="5"/>
  <c r="APL26" i="5"/>
  <c r="APK26" i="5"/>
  <c r="APW26" i="5" s="1"/>
  <c r="APJ26" i="5"/>
  <c r="APH26" i="5" s="1"/>
  <c r="APV26" i="5" s="1"/>
  <c r="API26" i="5"/>
  <c r="APG26" i="5"/>
  <c r="APF26" i="5"/>
  <c r="APE26" i="5" s="1"/>
  <c r="APU26" i="5" s="1"/>
  <c r="APB26" i="5"/>
  <c r="AOY26" i="5"/>
  <c r="APS26" i="5" s="1"/>
  <c r="AOV26" i="5"/>
  <c r="APR26" i="5" s="1"/>
  <c r="AOS26" i="5"/>
  <c r="AOP26" i="5"/>
  <c r="AOK26" i="5"/>
  <c r="AOR26" i="5" s="1"/>
  <c r="AOH26" i="5"/>
  <c r="AOQ26" i="5" s="1"/>
  <c r="AOE26" i="5"/>
  <c r="AOB26" i="5"/>
  <c r="AOO26" i="5" s="1"/>
  <c r="ANY26" i="5"/>
  <c r="AON26" i="5" s="1"/>
  <c r="ANX26" i="5"/>
  <c r="ANV26" i="5"/>
  <c r="ANU26" i="5"/>
  <c r="ANT26" i="5"/>
  <c r="ANR26" i="5"/>
  <c r="ANQ26" i="5"/>
  <c r="ANP26" i="5"/>
  <c r="ANN26" i="5"/>
  <c r="ANM26" i="5"/>
  <c r="ANL26" i="5"/>
  <c r="ANJ26" i="5"/>
  <c r="ANI26" i="5"/>
  <c r="ANH26" i="5"/>
  <c r="ANF26" i="5"/>
  <c r="ANE26" i="5"/>
  <c r="AND26" i="5"/>
  <c r="ANB26" i="5"/>
  <c r="ANA26" i="5"/>
  <c r="AMZ26" i="5"/>
  <c r="AMX26" i="5"/>
  <c r="AMW26" i="5"/>
  <c r="AMR26" i="5"/>
  <c r="AMQ26" i="5"/>
  <c r="AMP26" i="5"/>
  <c r="AMO26" i="5"/>
  <c r="AMN26" i="5"/>
  <c r="AMM26" i="5"/>
  <c r="AML26" i="5" a="1"/>
  <c r="AML26" i="5" s="1"/>
  <c r="AMK26" i="5"/>
  <c r="AMK26" i="5" a="1"/>
  <c r="AMJ26" i="5" a="1"/>
  <c r="AMJ26" i="5" s="1"/>
  <c r="AMV26" i="5" s="1"/>
  <c r="AMI26" i="5"/>
  <c r="AMH26" i="5"/>
  <c r="AMG26" i="5"/>
  <c r="AMU26" i="5" s="1"/>
  <c r="AMF26" i="5"/>
  <c r="AME26" i="5"/>
  <c r="AMD26" i="5" s="1"/>
  <c r="AMT26" i="5" s="1"/>
  <c r="AMC26" i="5"/>
  <c r="AMB26" i="5"/>
  <c r="AMA26" i="5"/>
  <c r="AMS26" i="5" s="1"/>
  <c r="ALD26" i="5"/>
  <c r="ALC26" i="5"/>
  <c r="ALB26" i="5"/>
  <c r="ALA26" i="5"/>
  <c r="AKZ26" i="5"/>
  <c r="AKY26" i="5"/>
  <c r="AKX26" i="5" a="1"/>
  <c r="AKX26" i="5" s="1"/>
  <c r="AKW26" i="5" a="1"/>
  <c r="AKW26" i="5" s="1"/>
  <c r="AKV26" i="5" a="1"/>
  <c r="AKV26" i="5" s="1"/>
  <c r="ALH26" i="5" s="1"/>
  <c r="AKU26" i="5"/>
  <c r="AKT26" i="5"/>
  <c r="AKS26" i="5"/>
  <c r="ALG26" i="5" s="1"/>
  <c r="AKR26" i="5"/>
  <c r="AKP26" i="5" s="1"/>
  <c r="ALF26" i="5" s="1"/>
  <c r="AKQ26" i="5"/>
  <c r="AKO26" i="5"/>
  <c r="AKN26" i="5"/>
  <c r="AKM26" i="5" s="1"/>
  <c r="ALE26" i="5" s="1"/>
  <c r="AJR26" i="5"/>
  <c r="AJP26" i="5"/>
  <c r="AJO26" i="5"/>
  <c r="AJN26" i="5"/>
  <c r="AJM26" i="5"/>
  <c r="AJL26" i="5"/>
  <c r="AJK26" i="5"/>
  <c r="AJJ26" i="5"/>
  <c r="AJJ26" i="5" a="1"/>
  <c r="AJI26" i="5" a="1"/>
  <c r="AJI26" i="5" s="1"/>
  <c r="AJH26" i="5"/>
  <c r="AJT26" i="5" s="1"/>
  <c r="AJH26" i="5" a="1"/>
  <c r="AJG26" i="5"/>
  <c r="AJF26" i="5"/>
  <c r="AJE26" i="5"/>
  <c r="AJS26" i="5" s="1"/>
  <c r="AJD26" i="5"/>
  <c r="AJC26" i="5"/>
  <c r="AJB26" i="5"/>
  <c r="AJA26" i="5"/>
  <c r="AIY26" i="5" s="1"/>
  <c r="AJQ26" i="5" s="1"/>
  <c r="AIZ26" i="5"/>
  <c r="AIE26" i="5"/>
  <c r="AIB26" i="5"/>
  <c r="AIA26" i="5"/>
  <c r="AHZ26" i="5"/>
  <c r="AHY26" i="5"/>
  <c r="AHX26" i="5"/>
  <c r="AHW26" i="5"/>
  <c r="AHV26" i="5" a="1"/>
  <c r="AHV26" i="5" s="1"/>
  <c r="AHU26" i="5" a="1"/>
  <c r="AHU26" i="5" s="1"/>
  <c r="AHT26" i="5" a="1"/>
  <c r="AHT26" i="5" s="1"/>
  <c r="AIF26" i="5" s="1"/>
  <c r="AHS26" i="5"/>
  <c r="AHR26" i="5"/>
  <c r="AHQ26" i="5"/>
  <c r="AHP26" i="5"/>
  <c r="AHO26" i="5"/>
  <c r="AHN26" i="5"/>
  <c r="AID26" i="5" s="1"/>
  <c r="AHM26" i="5"/>
  <c r="AHL26" i="5"/>
  <c r="AHK26" i="5"/>
  <c r="AIC26" i="5" s="1"/>
  <c r="AGR26" i="5"/>
  <c r="AGQ26" i="5"/>
  <c r="AGP26" i="5"/>
  <c r="AGO26" i="5"/>
  <c r="AGN26" i="5"/>
  <c r="AGM26" i="5"/>
  <c r="AGL26" i="5"/>
  <c r="AGK26" i="5"/>
  <c r="AGJ26" i="5"/>
  <c r="AGI26" i="5"/>
  <c r="AGH26" i="5"/>
  <c r="AGG26" i="5"/>
  <c r="AGF26" i="5"/>
  <c r="AGE26" i="5"/>
  <c r="AGD26" i="5"/>
  <c r="AGC26" i="5"/>
  <c r="AGB26" i="5"/>
  <c r="AGA26" i="5"/>
  <c r="AFZ26" i="5"/>
  <c r="AFY26" i="5"/>
  <c r="AFX26" i="5"/>
  <c r="AFW26" i="5"/>
  <c r="AFV26" i="5"/>
  <c r="AFU26" i="5"/>
  <c r="AFT26" i="5"/>
  <c r="AFS26" i="5"/>
  <c r="AFR26" i="5"/>
  <c r="AFQ26" i="5"/>
  <c r="AFP26" i="5"/>
  <c r="AFO26" i="5"/>
  <c r="AFN26" i="5"/>
  <c r="AFM26" i="5"/>
  <c r="AFL26" i="5"/>
  <c r="AFK26" i="5"/>
  <c r="AFJ26" i="5"/>
  <c r="AFI26" i="5"/>
  <c r="AFH26" i="5"/>
  <c r="AFG26" i="5"/>
  <c r="AFF26" i="5"/>
  <c r="AFE26" i="5"/>
  <c r="AFD26" i="5"/>
  <c r="AFC26" i="5"/>
  <c r="AFB26" i="5"/>
  <c r="AFA26" i="5"/>
  <c r="AEZ26" i="5"/>
  <c r="AEY26" i="5"/>
  <c r="AEX26" i="5"/>
  <c r="AEW26" i="5"/>
  <c r="AEV26" i="5"/>
  <c r="AEU26" i="5"/>
  <c r="AET26" i="5"/>
  <c r="AES26" i="5"/>
  <c r="AER26" i="5"/>
  <c r="AEQ26" i="5"/>
  <c r="AEP26" i="5"/>
  <c r="AEO26" i="5"/>
  <c r="AEN26" i="5"/>
  <c r="AEM26" i="5"/>
  <c r="AEL26" i="5"/>
  <c r="AEK26" i="5"/>
  <c r="ADZ26" i="5" a="1"/>
  <c r="ADZ26" i="5" s="1"/>
  <c r="ADY26" i="5"/>
  <c r="ADY26" i="5" a="1"/>
  <c r="ADX26" i="5" a="1"/>
  <c r="ADX26" i="5" s="1"/>
  <c r="AEJ26" i="5" s="1"/>
  <c r="ADW26" i="5"/>
  <c r="ADV26" i="5"/>
  <c r="ADU26" i="5"/>
  <c r="AEI26" i="5" s="1"/>
  <c r="ADT26" i="5" a="1"/>
  <c r="ADT26" i="5" s="1"/>
  <c r="ADR26" i="5" s="1"/>
  <c r="AEH26" i="5" s="1"/>
  <c r="ADS26" i="5"/>
  <c r="ADQ26" i="5" a="1"/>
  <c r="ADQ26" i="5" s="1"/>
  <c r="ADO26" i="5" s="1"/>
  <c r="AEG26" i="5" s="1"/>
  <c r="ADP26" i="5"/>
  <c r="ADN26" i="5" a="1"/>
  <c r="ADN26" i="5" s="1"/>
  <c r="ADL26" i="5" s="1"/>
  <c r="AEF26" i="5" s="1"/>
  <c r="ADK26" i="5" a="1"/>
  <c r="ADK26" i="5" s="1"/>
  <c r="ADI26" i="5" s="1"/>
  <c r="AEE26" i="5" s="1"/>
  <c r="ADH26" i="5" a="1"/>
  <c r="ADH26" i="5" s="1"/>
  <c r="ADF26" i="5" s="1"/>
  <c r="AED26" i="5" s="1"/>
  <c r="ADE26" i="5"/>
  <c r="ADC26" i="5" s="1"/>
  <c r="AEC26" i="5" s="1"/>
  <c r="ADE26" i="5" a="1"/>
  <c r="ADB26" i="5" a="1"/>
  <c r="ADB26" i="5" s="1"/>
  <c r="ACZ26" i="5" s="1"/>
  <c r="AEB26" i="5" s="1"/>
  <c r="ACY26" i="5" a="1"/>
  <c r="ACY26" i="5" s="1"/>
  <c r="ACW26" i="5" s="1"/>
  <c r="AEA26" i="5" s="1"/>
  <c r="ACV26" i="5"/>
  <c r="ACU26" i="5"/>
  <c r="ACT26" i="5"/>
  <c r="ACS26" i="5"/>
  <c r="ACR26" i="5"/>
  <c r="ACQ26" i="5"/>
  <c r="ACP26" i="5"/>
  <c r="ACO26" i="5"/>
  <c r="ACN26" i="5"/>
  <c r="ACM26" i="5"/>
  <c r="ACL26" i="5"/>
  <c r="ACK26" i="5"/>
  <c r="ACJ26" i="5"/>
  <c r="ACI26" i="5"/>
  <c r="ACF26" i="5"/>
  <c r="ACE26" i="5"/>
  <c r="ACB26" i="5"/>
  <c r="ACA26" i="5"/>
  <c r="ABZ26" i="5"/>
  <c r="ABY26" i="5"/>
  <c r="ABX26" i="5"/>
  <c r="ABW26" i="5"/>
  <c r="ABV26" i="5"/>
  <c r="ABU26" i="5"/>
  <c r="ABT26" i="5"/>
  <c r="ABS26" i="5"/>
  <c r="ABR26" i="5" a="1"/>
  <c r="ABR26" i="5" s="1"/>
  <c r="ABQ26" i="5" a="1"/>
  <c r="ABQ26" i="5" s="1"/>
  <c r="ABP26" i="5" a="1"/>
  <c r="ABP26" i="5" s="1"/>
  <c r="ABO26" i="5"/>
  <c r="ABN26" i="5"/>
  <c r="ABM26" i="5"/>
  <c r="ABL26" i="5"/>
  <c r="ABJ26" i="5" s="1"/>
  <c r="ABK26" i="5"/>
  <c r="ABI26" i="5"/>
  <c r="ABH26" i="5"/>
  <c r="ABG26" i="5" s="1"/>
  <c r="ABD26" i="5"/>
  <c r="ABA26" i="5"/>
  <c r="AAX26" i="5"/>
  <c r="AAU26" i="5"/>
  <c r="AAR26" i="5"/>
  <c r="AAO26" i="5"/>
  <c r="AAJ26" i="5"/>
  <c r="AAF26" i="5"/>
  <c r="AAD26" i="5" a="1"/>
  <c r="AAD26" i="5" s="1"/>
  <c r="AAC26" i="5"/>
  <c r="AAC26" i="5" a="1"/>
  <c r="AAB26" i="5" a="1"/>
  <c r="AAB26" i="5" s="1"/>
  <c r="AAN26" i="5" s="1"/>
  <c r="AAA26" i="5"/>
  <c r="ZZ26" i="5"/>
  <c r="ZY26" i="5"/>
  <c r="AAM26" i="5" s="1"/>
  <c r="ZX26" i="5"/>
  <c r="ZW26" i="5"/>
  <c r="ZV26" i="5" s="1"/>
  <c r="AAL26" i="5" s="1"/>
  <c r="ZU26" i="5"/>
  <c r="ZT26" i="5"/>
  <c r="ZS26" i="5"/>
  <c r="AAK26" i="5" s="1"/>
  <c r="ZR26" i="5"/>
  <c r="ZP26" i="5"/>
  <c r="ZO26" i="5"/>
  <c r="ZM26" i="5"/>
  <c r="AAI26" i="5" s="1"/>
  <c r="ZL26" i="5"/>
  <c r="ZJ26" i="5"/>
  <c r="AAH26" i="5" s="1"/>
  <c r="ZI26" i="5"/>
  <c r="ZG26" i="5"/>
  <c r="AAG26" i="5" s="1"/>
  <c r="ZF26" i="5"/>
  <c r="ZD26" i="5"/>
  <c r="ZC26" i="5"/>
  <c r="ZA26" i="5"/>
  <c r="AAE26" i="5" s="1"/>
  <c r="YZ26" i="5"/>
  <c r="YY26" i="5"/>
  <c r="YX26" i="5"/>
  <c r="YW26" i="5"/>
  <c r="YV26" i="5"/>
  <c r="YU26" i="5"/>
  <c r="YT26" i="5"/>
  <c r="YS26" i="5"/>
  <c r="YR26" i="5"/>
  <c r="YQ26" i="5"/>
  <c r="YP26" i="5"/>
  <c r="YO26" i="5"/>
  <c r="YN26" i="5"/>
  <c r="YM26" i="5"/>
  <c r="YL26" i="5"/>
  <c r="YK26" i="5"/>
  <c r="YJ26" i="5"/>
  <c r="YI26" i="5"/>
  <c r="YH26" i="5"/>
  <c r="YG26" i="5"/>
  <c r="YF26" i="5"/>
  <c r="YE26" i="5"/>
  <c r="YD26" i="5"/>
  <c r="YC26" i="5"/>
  <c r="YB26" i="5"/>
  <c r="YA26" i="5"/>
  <c r="XZ26" i="5"/>
  <c r="XY26" i="5"/>
  <c r="XX26" i="5"/>
  <c r="XW26" i="5"/>
  <c r="XV26" i="5"/>
  <c r="XU26" i="5"/>
  <c r="XT26" i="5"/>
  <c r="XS26" i="5"/>
  <c r="XR26" i="5"/>
  <c r="XQ26" i="5"/>
  <c r="XP26" i="5"/>
  <c r="XO26" i="5"/>
  <c r="XN26" i="5"/>
  <c r="XM26" i="5"/>
  <c r="XL26" i="5"/>
  <c r="XK26" i="5"/>
  <c r="XJ26" i="5"/>
  <c r="XI26" i="5"/>
  <c r="XH26" i="5"/>
  <c r="XG26" i="5"/>
  <c r="XF26" i="5"/>
  <c r="XE26" i="5"/>
  <c r="XD26" i="5"/>
  <c r="XC26" i="5"/>
  <c r="XB26" i="5"/>
  <c r="XA26" i="5"/>
  <c r="WZ26" i="5"/>
  <c r="WY26" i="5"/>
  <c r="WX26" i="5"/>
  <c r="WW26" i="5"/>
  <c r="WV26" i="5"/>
  <c r="WU26" i="5"/>
  <c r="WT26" i="5"/>
  <c r="WS26" i="5"/>
  <c r="WR26" i="5"/>
  <c r="WQ26" i="5"/>
  <c r="WP26" i="5"/>
  <c r="WO26" i="5"/>
  <c r="WN26" i="5"/>
  <c r="WM26" i="5"/>
  <c r="WL26" i="5"/>
  <c r="WK26" i="5"/>
  <c r="WJ26" i="5"/>
  <c r="WI26" i="5"/>
  <c r="WH26" i="5"/>
  <c r="WG26" i="5"/>
  <c r="WF26" i="5"/>
  <c r="WE26" i="5"/>
  <c r="WD26" i="5"/>
  <c r="WC26" i="5"/>
  <c r="WB26" i="5"/>
  <c r="WA26" i="5"/>
  <c r="VZ26" i="5"/>
  <c r="VY26" i="5"/>
  <c r="VX26" i="5"/>
  <c r="VW26" i="5"/>
  <c r="VV26" i="5"/>
  <c r="VU26" i="5"/>
  <c r="VT26" i="5"/>
  <c r="VS26" i="5"/>
  <c r="VR26" i="5"/>
  <c r="VQ26" i="5"/>
  <c r="VP26" i="5"/>
  <c r="VO26" i="5"/>
  <c r="VN26" i="5"/>
  <c r="VM26" i="5"/>
  <c r="VL26" i="5"/>
  <c r="VK26" i="5"/>
  <c r="VJ26" i="5"/>
  <c r="VI26" i="5"/>
  <c r="VH26" i="5"/>
  <c r="VG26" i="5"/>
  <c r="VF26" i="5"/>
  <c r="VE26" i="5"/>
  <c r="VD26" i="5"/>
  <c r="VC26" i="5"/>
  <c r="VB26" i="5"/>
  <c r="VA26" i="5"/>
  <c r="UZ26" i="5"/>
  <c r="UY26" i="5"/>
  <c r="UX26" i="5"/>
  <c r="UW26" i="5"/>
  <c r="UV26" i="5"/>
  <c r="UU26" i="5"/>
  <c r="UT26" i="5"/>
  <c r="US26" i="5"/>
  <c r="UR26" i="5"/>
  <c r="UQ26" i="5"/>
  <c r="UP26" i="5"/>
  <c r="UO26" i="5"/>
  <c r="UN26" i="5"/>
  <c r="UM26" i="5"/>
  <c r="UL26" i="5"/>
  <c r="UK26" i="5"/>
  <c r="UG26" i="5"/>
  <c r="UC26" i="5"/>
  <c r="TZ26" i="5"/>
  <c r="TY26" i="5"/>
  <c r="TX26" i="5"/>
  <c r="UJ26" i="5" s="1"/>
  <c r="TW26" i="5"/>
  <c r="TV26" i="5"/>
  <c r="TU26" i="5"/>
  <c r="UI26" i="5" s="1"/>
  <c r="TT26" i="5"/>
  <c r="TS26" i="5"/>
  <c r="TR26" i="5"/>
  <c r="UH26" i="5" s="1"/>
  <c r="TQ26" i="5"/>
  <c r="TP26" i="5"/>
  <c r="TO26" i="5"/>
  <c r="TN26" i="5"/>
  <c r="TM26" i="5"/>
  <c r="TL26" i="5"/>
  <c r="UF26" i="5" s="1"/>
  <c r="TK26" i="5"/>
  <c r="TJ26" i="5"/>
  <c r="TI26" i="5"/>
  <c r="UE26" i="5" s="1"/>
  <c r="TH26" i="5"/>
  <c r="TG26" i="5"/>
  <c r="TF26" i="5"/>
  <c r="UD26" i="5" s="1"/>
  <c r="TE26" i="5"/>
  <c r="TD26" i="5"/>
  <c r="TC26" i="5"/>
  <c r="TB26" i="5"/>
  <c r="TA26" i="5"/>
  <c r="SZ26" i="5"/>
  <c r="UB26" i="5" s="1"/>
  <c r="SY26" i="5"/>
  <c r="SX26" i="5"/>
  <c r="SW26" i="5"/>
  <c r="UA26" i="5" s="1"/>
  <c r="SV26" i="5"/>
  <c r="SU26" i="5"/>
  <c r="ST26" i="5"/>
  <c r="SS26" i="5"/>
  <c r="SR26" i="5"/>
  <c r="SQ26" i="5"/>
  <c r="SP26" i="5"/>
  <c r="SO26" i="5"/>
  <c r="SN26" i="5"/>
  <c r="SM26" i="5"/>
  <c r="SL26" i="5"/>
  <c r="SK26" i="5"/>
  <c r="SJ26" i="5"/>
  <c r="SI26" i="5"/>
  <c r="SH26" i="5"/>
  <c r="SG26" i="5"/>
  <c r="SF26" i="5"/>
  <c r="SE26" i="5"/>
  <c r="SD26" i="5"/>
  <c r="SC26" i="5"/>
  <c r="SB26" i="5"/>
  <c r="SA26" i="5"/>
  <c r="RZ26" i="5"/>
  <c r="RY26" i="5"/>
  <c r="RX26" i="5"/>
  <c r="RW26" i="5"/>
  <c r="RV26" i="5"/>
  <c r="RU26" i="5"/>
  <c r="RT26" i="5"/>
  <c r="RS26" i="5"/>
  <c r="RR26" i="5"/>
  <c r="RQ26" i="5"/>
  <c r="RP26" i="5"/>
  <c r="RO26" i="5"/>
  <c r="RN26" i="5"/>
  <c r="RM26" i="5"/>
  <c r="RL26" i="5"/>
  <c r="RK26" i="5"/>
  <c r="RJ26" i="5"/>
  <c r="RI26" i="5"/>
  <c r="RH26" i="5"/>
  <c r="RG26" i="5"/>
  <c r="RF26" i="5"/>
  <c r="RE26" i="5"/>
  <c r="RD26" i="5"/>
  <c r="RC26" i="5" a="1"/>
  <c r="RC26" i="5" s="1"/>
  <c r="RB26" i="5"/>
  <c r="RB26" i="5" a="1"/>
  <c r="RA26" i="5" a="1"/>
  <c r="RA26" i="5" s="1"/>
  <c r="QZ26" i="5"/>
  <c r="QX26" i="5" s="1"/>
  <c r="QZ26" i="5" a="1"/>
  <c r="QY26" i="5"/>
  <c r="QW26" i="5"/>
  <c r="QU26" i="5" s="1"/>
  <c r="QW26" i="5" a="1"/>
  <c r="QV26" i="5"/>
  <c r="QT26" i="5"/>
  <c r="QR26" i="5" s="1"/>
  <c r="QT26" i="5" a="1"/>
  <c r="QS26" i="5"/>
  <c r="QQ26" i="5"/>
  <c r="QO26" i="5" s="1"/>
  <c r="QQ26" i="5" a="1"/>
  <c r="QN26" i="5" a="1"/>
  <c r="QN26" i="5" s="1"/>
  <c r="QL26" i="5" s="1"/>
  <c r="QK26" i="5" a="1"/>
  <c r="QK26" i="5" s="1"/>
  <c r="QI26" i="5" s="1"/>
  <c r="QH26" i="5" a="1"/>
  <c r="QH26" i="5" s="1"/>
  <c r="QF26" i="5" s="1"/>
  <c r="QE26" i="5"/>
  <c r="QC26" i="5" s="1"/>
  <c r="QE26" i="5" a="1"/>
  <c r="QB26" i="5" a="1"/>
  <c r="QB26" i="5" s="1"/>
  <c r="PZ26" i="5" s="1"/>
  <c r="PY26" i="5"/>
  <c r="PX26" i="5"/>
  <c r="PW26" i="5"/>
  <c r="PV26" i="5"/>
  <c r="PO26" i="5"/>
  <c r="PN26" i="5"/>
  <c r="PM26" i="5"/>
  <c r="PL26" i="5"/>
  <c r="PG26" i="5"/>
  <c r="PF26" i="5"/>
  <c r="PE26" i="5"/>
  <c r="PD26" i="5"/>
  <c r="PB26" i="5"/>
  <c r="PA26" i="5"/>
  <c r="OZ26" i="5"/>
  <c r="OY26" i="5"/>
  <c r="OX26" i="5"/>
  <c r="OW26" i="5"/>
  <c r="OV26" i="5"/>
  <c r="OU26" i="5"/>
  <c r="OT26" i="5"/>
  <c r="OP26" i="5"/>
  <c r="OO26" i="5"/>
  <c r="ON26" i="5"/>
  <c r="OM26" i="5"/>
  <c r="OL26" i="5"/>
  <c r="OK26" i="5"/>
  <c r="OJ26" i="5"/>
  <c r="OI26" i="5"/>
  <c r="OH26" i="5"/>
  <c r="OD26" i="5"/>
  <c r="OC26" i="5"/>
  <c r="OB26" i="5"/>
  <c r="OA26" i="5"/>
  <c r="NZ26" i="5"/>
  <c r="NY26" i="5"/>
  <c r="NX26" i="5"/>
  <c r="NW26" i="5"/>
  <c r="NV26" i="5"/>
  <c r="NU26" i="5"/>
  <c r="NT26" i="5"/>
  <c r="NS26" i="5"/>
  <c r="NR26" i="5"/>
  <c r="NQ26" i="5"/>
  <c r="NP26" i="5"/>
  <c r="NO26" i="5"/>
  <c r="NN26" i="5"/>
  <c r="NL26" i="5"/>
  <c r="NK26" i="5"/>
  <c r="NJ26" i="5"/>
  <c r="NG26" i="5"/>
  <c r="NF26" i="5"/>
  <c r="NE26" i="5"/>
  <c r="NB26" i="5"/>
  <c r="NA26" i="5"/>
  <c r="MZ26" i="5"/>
  <c r="MX26" i="5"/>
  <c r="MW26" i="5"/>
  <c r="MV26" i="5"/>
  <c r="MU26" i="5"/>
  <c r="MS26" i="5"/>
  <c r="MR26" i="5"/>
  <c r="MQ26" i="5"/>
  <c r="MP26" i="5"/>
  <c r="MN26" i="5"/>
  <c r="MM26" i="5"/>
  <c r="ML26" i="5"/>
  <c r="MK26" i="5"/>
  <c r="MI26" i="5"/>
  <c r="MH26" i="5"/>
  <c r="MG26" i="5"/>
  <c r="MF26" i="5"/>
  <c r="MD26" i="5"/>
  <c r="MC26" i="5"/>
  <c r="MB26" i="5"/>
  <c r="MA26" i="5"/>
  <c r="LY26" i="5"/>
  <c r="LX26" i="5"/>
  <c r="LW26" i="5"/>
  <c r="LV26" i="5"/>
  <c r="LT26" i="5"/>
  <c r="LS26" i="5"/>
  <c r="LR26" i="5"/>
  <c r="LQ26" i="5"/>
  <c r="LO26" i="5"/>
  <c r="LN26" i="5"/>
  <c r="LM26" i="5"/>
  <c r="LL26" i="5"/>
  <c r="LJ26" i="5"/>
  <c r="LI26" i="5"/>
  <c r="LH26" i="5"/>
  <c r="LG26" i="5"/>
  <c r="LE26" i="5"/>
  <c r="LD26" i="5"/>
  <c r="LC26" i="5"/>
  <c r="LB26" i="5"/>
  <c r="LA26" i="5"/>
  <c r="KZ26" i="5"/>
  <c r="KY26" i="5"/>
  <c r="KV26" i="5"/>
  <c r="KU26" i="5"/>
  <c r="KT26" i="5"/>
  <c r="KS26" i="5"/>
  <c r="KR26" i="5"/>
  <c r="KQ26" i="5"/>
  <c r="KP26" i="5"/>
  <c r="KM26" i="5"/>
  <c r="KL26" i="5"/>
  <c r="KK26" i="5"/>
  <c r="KJ26" i="5"/>
  <c r="KI26" i="5"/>
  <c r="KH26" i="5"/>
  <c r="KG26" i="5"/>
  <c r="KD26" i="5"/>
  <c r="KC26" i="5"/>
  <c r="KB26" i="5"/>
  <c r="KA26" i="5"/>
  <c r="JZ26" i="5"/>
  <c r="JY26" i="5"/>
  <c r="JX26" i="5"/>
  <c r="JU26" i="5"/>
  <c r="JT26" i="5"/>
  <c r="JS26" i="5"/>
  <c r="JR26" i="5"/>
  <c r="JQ26" i="5"/>
  <c r="JP26" i="5"/>
  <c r="JO26" i="5"/>
  <c r="JL26" i="5"/>
  <c r="JK26" i="5"/>
  <c r="JJ26" i="5"/>
  <c r="JI26" i="5"/>
  <c r="JH26" i="5"/>
  <c r="JG26" i="5"/>
  <c r="JF26" i="5"/>
  <c r="JC26" i="5"/>
  <c r="JB26" i="5"/>
  <c r="JA26" i="5"/>
  <c r="IZ26" i="5"/>
  <c r="IT26" i="5"/>
  <c r="IS26" i="5"/>
  <c r="IR26" i="5"/>
  <c r="IQ26" i="5"/>
  <c r="IM26" i="5"/>
  <c r="IL26" i="5"/>
  <c r="IK26" i="5"/>
  <c r="IJ26" i="5"/>
  <c r="HY26" i="5"/>
  <c r="HX26" i="5"/>
  <c r="HW26" i="5"/>
  <c r="HV26" i="5"/>
  <c r="HU26" i="5"/>
  <c r="HT26" i="5"/>
  <c r="HS26" i="5" a="1"/>
  <c r="HS26" i="5" s="1"/>
  <c r="HR26" i="5"/>
  <c r="HR26" i="5" a="1"/>
  <c r="HQ26" i="5" a="1"/>
  <c r="HQ26" i="5" s="1"/>
  <c r="IC26" i="5" s="1"/>
  <c r="HP26" i="5"/>
  <c r="HO26" i="5"/>
  <c r="HN26" i="5"/>
  <c r="IB26" i="5" s="1"/>
  <c r="HM26" i="5"/>
  <c r="HL26" i="5"/>
  <c r="HK26" i="5" s="1"/>
  <c r="IA26" i="5" s="1"/>
  <c r="HJ26" i="5"/>
  <c r="HI26" i="5"/>
  <c r="HH26" i="5"/>
  <c r="HZ26" i="5" s="1"/>
  <c r="GK26" i="5"/>
  <c r="GJ26" i="5"/>
  <c r="GI26" i="5"/>
  <c r="GH26" i="5"/>
  <c r="GG26" i="5"/>
  <c r="GF26" i="5"/>
  <c r="GE26" i="5" a="1"/>
  <c r="GE26" i="5" s="1"/>
  <c r="GD26" i="5" a="1"/>
  <c r="GD26" i="5" s="1"/>
  <c r="GC26" i="5" a="1"/>
  <c r="GC26" i="5" s="1"/>
  <c r="GO26" i="5" s="1"/>
  <c r="GB26" i="5"/>
  <c r="GA26" i="5"/>
  <c r="FZ26" i="5"/>
  <c r="GN26" i="5" s="1"/>
  <c r="FY26" i="5"/>
  <c r="FW26" i="5" s="1"/>
  <c r="GM26" i="5" s="1"/>
  <c r="FX26" i="5"/>
  <c r="FV26" i="5"/>
  <c r="FU26" i="5"/>
  <c r="FT26" i="5" s="1"/>
  <c r="GL26" i="5" s="1"/>
  <c r="FA26" i="5"/>
  <c r="EZ26" i="5"/>
  <c r="EY26" i="5"/>
  <c r="EX26" i="5"/>
  <c r="EW26" i="5"/>
  <c r="EV26" i="5"/>
  <c r="EU26" i="5"/>
  <c r="ET26" i="5"/>
  <c r="ER26" i="5"/>
  <c r="EQ26" i="5"/>
  <c r="EP26" i="5"/>
  <c r="EO26" i="5"/>
  <c r="EN26" i="5"/>
  <c r="EM26" i="5"/>
  <c r="EL26" i="5"/>
  <c r="EK26" i="5"/>
  <c r="EI26" i="5"/>
  <c r="EH26" i="5"/>
  <c r="EG26" i="5"/>
  <c r="EF26" i="5"/>
  <c r="EE26" i="5"/>
  <c r="ED26" i="5"/>
  <c r="EC26" i="5"/>
  <c r="EB26" i="5"/>
  <c r="DZ26" i="5"/>
  <c r="DY26" i="5"/>
  <c r="DX26" i="5"/>
  <c r="DW26" i="5"/>
  <c r="DV26" i="5"/>
  <c r="DU26" i="5"/>
  <c r="DT26" i="5"/>
  <c r="DS26" i="5"/>
  <c r="DO26" i="5"/>
  <c r="DK26" i="5"/>
  <c r="DG26" i="5"/>
  <c r="DG26" i="5" a="1"/>
  <c r="DF26" i="5" a="1"/>
  <c r="DF26" i="5" s="1"/>
  <c r="DE26" i="5"/>
  <c r="DQ26" i="5" s="1"/>
  <c r="DE26" i="5" a="1"/>
  <c r="DD26" i="5"/>
  <c r="DC26" i="5"/>
  <c r="DB26" i="5"/>
  <c r="DP26" i="5" s="1"/>
  <c r="DA26" i="5"/>
  <c r="CZ26" i="5"/>
  <c r="CY26" i="5"/>
  <c r="CX26" i="5"/>
  <c r="CV26" i="5" s="1"/>
  <c r="DN26" i="5" s="1"/>
  <c r="CW26" i="5"/>
  <c r="CS26" i="5"/>
  <c r="DM26" i="5" s="1"/>
  <c r="CP26" i="5"/>
  <c r="DL26" i="5" s="1"/>
  <c r="CM26" i="5"/>
  <c r="CJ26" i="5"/>
  <c r="DJ26" i="5" s="1"/>
  <c r="CG26" i="5"/>
  <c r="DI26" i="5" s="1"/>
  <c r="CD26" i="5"/>
  <c r="DH26" i="5" s="1"/>
  <c r="BV26" i="5"/>
  <c r="BS26" i="5" a="1"/>
  <c r="BS26" i="5" s="1"/>
  <c r="BR26" i="5" a="1"/>
  <c r="BR26" i="5" s="1"/>
  <c r="BQ26" i="5" a="1"/>
  <c r="BQ26" i="5" s="1"/>
  <c r="CC26" i="5" s="1"/>
  <c r="BP26" i="5"/>
  <c r="BO26" i="5"/>
  <c r="BN26" i="5"/>
  <c r="CB26" i="5" s="1"/>
  <c r="BM26" i="5"/>
  <c r="BK26" i="5" s="1"/>
  <c r="CA26" i="5" s="1"/>
  <c r="BL26" i="5"/>
  <c r="BJ26" i="5"/>
  <c r="BI26" i="5"/>
  <c r="BH26" i="5" s="1"/>
  <c r="BZ26" i="5" s="1"/>
  <c r="BE26" i="5"/>
  <c r="BY26" i="5" s="1"/>
  <c r="BB26" i="5"/>
  <c r="BX26" i="5" s="1"/>
  <c r="AY26" i="5"/>
  <c r="BW26" i="5" s="1"/>
  <c r="AV26" i="5"/>
  <c r="AS26" i="5"/>
  <c r="BU26" i="5" s="1"/>
  <c r="AP26" i="5"/>
  <c r="BT26" i="5" s="1"/>
  <c r="AK26" i="5"/>
  <c r="AG26" i="5"/>
  <c r="AE26" i="5" a="1"/>
  <c r="AE26" i="5" s="1"/>
  <c r="AD26" i="5"/>
  <c r="AD26" i="5" a="1"/>
  <c r="AC26" i="5" a="1"/>
  <c r="AC26" i="5" s="1"/>
  <c r="AO26" i="5" s="1"/>
  <c r="AB26" i="5"/>
  <c r="AA26" i="5"/>
  <c r="Z26" i="5"/>
  <c r="AN26" i="5" s="1"/>
  <c r="Y26" i="5"/>
  <c r="X26" i="5"/>
  <c r="W26" i="5" s="1"/>
  <c r="AM26" i="5" s="1"/>
  <c r="V26" i="5"/>
  <c r="U26" i="5"/>
  <c r="T26" i="5"/>
  <c r="AL26" i="5" s="1"/>
  <c r="Q26" i="5"/>
  <c r="N26" i="5"/>
  <c r="AJ26" i="5" s="1"/>
  <c r="K26" i="5"/>
  <c r="AI26" i="5" s="1"/>
  <c r="H26" i="5"/>
  <c r="AH26" i="5" s="1"/>
  <c r="E26" i="5"/>
  <c r="B26" i="5"/>
  <c r="AF26" i="5" s="1"/>
  <c r="BUW25" i="5"/>
  <c r="BUV25" i="5"/>
  <c r="BBU25" i="5" s="1"/>
  <c r="BUU25" i="5"/>
  <c r="BUT25" i="5"/>
  <c r="BUS25" i="5"/>
  <c r="BUR25" i="5"/>
  <c r="BBQ25" i="5" s="1"/>
  <c r="BUQ25" i="5"/>
  <c r="BUP25" i="5"/>
  <c r="BUO25" i="5"/>
  <c r="BUN25" i="5"/>
  <c r="BUM25" i="5"/>
  <c r="BUL25" i="5"/>
  <c r="BUK25" i="5"/>
  <c r="BUJ25" i="5"/>
  <c r="BBM25" i="5" s="1"/>
  <c r="BUI25" i="5"/>
  <c r="BUH25" i="5"/>
  <c r="BUG25" i="5"/>
  <c r="BUF25" i="5"/>
  <c r="BBI25" i="5" s="1"/>
  <c r="BUE25" i="5"/>
  <c r="BUD25" i="5"/>
  <c r="BUC25" i="5"/>
  <c r="BUB25" i="5"/>
  <c r="ANU25" i="5" s="1"/>
  <c r="BUA25" i="5"/>
  <c r="BTZ25" i="5"/>
  <c r="BTY25" i="5"/>
  <c r="BTX25" i="5"/>
  <c r="BTW25" i="5"/>
  <c r="BTV25" i="5"/>
  <c r="BTU25" i="5"/>
  <c r="BTT25" i="5"/>
  <c r="ANQ25" i="5" s="1"/>
  <c r="BTS25" i="5"/>
  <c r="BTR25" i="5"/>
  <c r="BTQ25" i="5"/>
  <c r="BTP25" i="5"/>
  <c r="ANM25" i="5" s="1"/>
  <c r="BTO25" i="5"/>
  <c r="BTN25" i="5"/>
  <c r="BTM25" i="5"/>
  <c r="BTL25" i="5"/>
  <c r="ANI25" i="5" s="1"/>
  <c r="BTK25" i="5"/>
  <c r="BTJ25" i="5"/>
  <c r="BTI25" i="5"/>
  <c r="BTH25" i="5"/>
  <c r="ANE25" i="5" s="1"/>
  <c r="BTG25" i="5"/>
  <c r="BTF25" i="5"/>
  <c r="BTE25" i="5"/>
  <c r="BTD25" i="5"/>
  <c r="BTC25" i="5"/>
  <c r="BTB25" i="5"/>
  <c r="BTA25" i="5"/>
  <c r="BSZ25" i="5"/>
  <c r="ANA25" i="5" s="1"/>
  <c r="BSY25" i="5"/>
  <c r="BSX25" i="5"/>
  <c r="BSW25" i="5"/>
  <c r="BSV25" i="5"/>
  <c r="AMW25" i="5" s="1"/>
  <c r="BSU25" i="5"/>
  <c r="BST25" i="5"/>
  <c r="BSS25" i="5"/>
  <c r="BSR25" i="5"/>
  <c r="BSK25" i="5"/>
  <c r="BSJ25" i="5" a="1"/>
  <c r="BSJ25" i="5" s="1"/>
  <c r="BSI25" i="5"/>
  <c r="BSI25" i="5" a="1"/>
  <c r="BSH25" i="5" a="1"/>
  <c r="BSH25" i="5" s="1"/>
  <c r="BSG25" i="5"/>
  <c r="BSG25" i="5" a="1"/>
  <c r="BSF25" i="5" a="1"/>
  <c r="BSF25" i="5" s="1"/>
  <c r="BSE25" i="5" a="1"/>
  <c r="BSE25" i="5" s="1"/>
  <c r="BSD25" i="5" a="1"/>
  <c r="BSD25" i="5" s="1"/>
  <c r="BSC25" i="5" a="1"/>
  <c r="BSC25" i="5" s="1"/>
  <c r="BSB25" i="5" a="1"/>
  <c r="BSB25" i="5" s="1"/>
  <c r="BSA25" i="5"/>
  <c r="BRZ25" i="5" a="1"/>
  <c r="BRZ25" i="5" s="1"/>
  <c r="BRY25" i="5" a="1"/>
  <c r="BRY25" i="5" s="1"/>
  <c r="BRX25" i="5" a="1"/>
  <c r="BRX25" i="5" s="1"/>
  <c r="BRW25" i="5" a="1"/>
  <c r="BRW25" i="5" s="1"/>
  <c r="BRV25" i="5" a="1"/>
  <c r="BRV25" i="5" s="1"/>
  <c r="BRU25" i="5" a="1"/>
  <c r="BRU25" i="5" s="1"/>
  <c r="BRT25" i="5" a="1"/>
  <c r="BRT25" i="5" s="1"/>
  <c r="BRS25" i="5" a="1"/>
  <c r="BRS25" i="5" s="1"/>
  <c r="BRR25" i="5" a="1"/>
  <c r="BRR25" i="5" s="1"/>
  <c r="BRQ25" i="5" a="1"/>
  <c r="BRQ25" i="5" s="1"/>
  <c r="BRP25" i="5" a="1"/>
  <c r="BRP25" i="5" s="1"/>
  <c r="BRO25" i="5" a="1"/>
  <c r="BRO25" i="5" s="1"/>
  <c r="BRN25" i="5" a="1"/>
  <c r="BRN25" i="5" s="1"/>
  <c r="BRM25" i="5" a="1"/>
  <c r="BRM25" i="5" s="1"/>
  <c r="BRL25" i="5" a="1"/>
  <c r="BRL25" i="5" s="1"/>
  <c r="BRK25" i="5" a="1"/>
  <c r="BRK25" i="5" s="1"/>
  <c r="BRJ25" i="5" a="1"/>
  <c r="BRJ25" i="5" s="1"/>
  <c r="BRI25" i="5" a="1"/>
  <c r="BRI25" i="5" s="1"/>
  <c r="BRH25" i="5" a="1"/>
  <c r="BRH25" i="5" s="1"/>
  <c r="BRG25" i="5" a="1"/>
  <c r="BRG25" i="5" s="1"/>
  <c r="BRF25" i="5" a="1"/>
  <c r="BRF25" i="5" s="1"/>
  <c r="BRE25" i="5" a="1"/>
  <c r="BRE25" i="5" s="1"/>
  <c r="BRD25" i="5" a="1"/>
  <c r="BRD25" i="5" s="1"/>
  <c r="BRC25" i="5" a="1"/>
  <c r="BRC25" i="5" s="1"/>
  <c r="BRB25" i="5" a="1"/>
  <c r="BRB25" i="5" s="1"/>
  <c r="BRA25" i="5"/>
  <c r="BRA25" i="5" a="1"/>
  <c r="BQZ25" i="5" a="1"/>
  <c r="BQZ25" i="5" s="1"/>
  <c r="BQY25" i="5" a="1"/>
  <c r="BQY25" i="5" s="1"/>
  <c r="BQX25" i="5" a="1"/>
  <c r="BQX25" i="5" s="1"/>
  <c r="BQW25" i="5" a="1"/>
  <c r="BQW25" i="5" s="1"/>
  <c r="BQV25" i="5" a="1"/>
  <c r="BQV25" i="5" s="1"/>
  <c r="BQU25" i="5"/>
  <c r="BQU25" i="5" a="1"/>
  <c r="BQT25" i="5" a="1"/>
  <c r="BQT25" i="5" s="1"/>
  <c r="BQS25" i="5" a="1"/>
  <c r="BQS25" i="5" s="1"/>
  <c r="BQR25" i="5" a="1"/>
  <c r="BQR25" i="5" s="1"/>
  <c r="BQQ25" i="5" a="1"/>
  <c r="BQQ25" i="5" s="1"/>
  <c r="BQP25" i="5" a="1"/>
  <c r="BQP25" i="5" s="1"/>
  <c r="BQO25" i="5" a="1"/>
  <c r="BQO25" i="5" s="1"/>
  <c r="BQN25" i="5" a="1"/>
  <c r="BQN25" i="5" s="1"/>
  <c r="BQM25" i="5" a="1"/>
  <c r="BQM25" i="5" s="1"/>
  <c r="BQL25" i="5" a="1"/>
  <c r="BQL25" i="5" s="1"/>
  <c r="BQK25" i="5"/>
  <c r="BQK25" i="5" a="1"/>
  <c r="BQJ25" i="5" a="1"/>
  <c r="BQJ25" i="5" s="1"/>
  <c r="BQI25" i="5" a="1"/>
  <c r="BQI25" i="5" s="1"/>
  <c r="BQH25" i="5" a="1"/>
  <c r="BQH25" i="5" s="1"/>
  <c r="BQG25" i="5" a="1"/>
  <c r="BQG25" i="5" s="1"/>
  <c r="BQF25" i="5" a="1"/>
  <c r="BQF25" i="5" s="1"/>
  <c r="BQE25" i="5"/>
  <c r="BQE25" i="5" a="1"/>
  <c r="BQD25" i="5" a="1"/>
  <c r="BQD25" i="5" s="1"/>
  <c r="BQC25" i="5" a="1"/>
  <c r="BQC25" i="5" s="1"/>
  <c r="BQB25" i="5" a="1"/>
  <c r="BQB25" i="5" s="1"/>
  <c r="BQA25" i="5" a="1"/>
  <c r="BQA25" i="5" s="1"/>
  <c r="BPZ25" i="5" a="1"/>
  <c r="BPZ25" i="5" s="1"/>
  <c r="BPY25" i="5" a="1"/>
  <c r="BPY25" i="5" s="1"/>
  <c r="BPX25" i="5" a="1"/>
  <c r="BPX25" i="5" s="1"/>
  <c r="BPW25" i="5" a="1"/>
  <c r="BPW25" i="5" s="1"/>
  <c r="BPV25" i="5" a="1"/>
  <c r="BPV25" i="5" s="1"/>
  <c r="BPU25" i="5"/>
  <c r="BPU25" i="5" a="1"/>
  <c r="BPT25" i="5"/>
  <c r="BPS25" i="5"/>
  <c r="BPR25" i="5"/>
  <c r="BPQ25" i="5"/>
  <c r="BPP25" i="5"/>
  <c r="BPO25" i="5"/>
  <c r="BPN25" i="5"/>
  <c r="BPM25" i="5"/>
  <c r="BPL25" i="5"/>
  <c r="BPK25" i="5"/>
  <c r="BPJ25" i="5"/>
  <c r="BPI25" i="5"/>
  <c r="BPH25" i="5"/>
  <c r="BPG25" i="5"/>
  <c r="BPF25" i="5"/>
  <c r="BPE25" i="5"/>
  <c r="BPD25" i="5"/>
  <c r="BPC25" i="5"/>
  <c r="BPB25" i="5"/>
  <c r="BPA25" i="5"/>
  <c r="BOZ25" i="5"/>
  <c r="BOY25" i="5"/>
  <c r="BOX25" i="5"/>
  <c r="BOW25" i="5"/>
  <c r="BOV25" i="5"/>
  <c r="BOU25" i="5"/>
  <c r="BOT25" i="5"/>
  <c r="BOI25" i="5" a="1"/>
  <c r="BOI25" i="5" s="1"/>
  <c r="BOH25" i="5"/>
  <c r="BOH25" i="5" a="1"/>
  <c r="BOG25" i="5" a="1"/>
  <c r="BOG25" i="5" s="1"/>
  <c r="BOS25" i="5" s="1"/>
  <c r="BOF25" i="5"/>
  <c r="BOE25" i="5"/>
  <c r="BOD25" i="5"/>
  <c r="BOR25" i="5" s="1"/>
  <c r="BOC25" i="5"/>
  <c r="BOB25" i="5"/>
  <c r="BNY25" i="5"/>
  <c r="BNX25" i="5" s="1"/>
  <c r="BOP25" i="5" s="1"/>
  <c r="BNV25" i="5"/>
  <c r="BNU25" i="5" s="1"/>
  <c r="BOO25" i="5" s="1"/>
  <c r="BNS25" i="5"/>
  <c r="BNR25" i="5"/>
  <c r="BON25" i="5" s="1"/>
  <c r="BNP25" i="5"/>
  <c r="BNO25" i="5" s="1"/>
  <c r="BOM25" i="5" s="1"/>
  <c r="BNM25" i="5"/>
  <c r="BNL25" i="5" s="1"/>
  <c r="BOL25" i="5" s="1"/>
  <c r="BNJ25" i="5"/>
  <c r="BNI25" i="5" s="1"/>
  <c r="BOK25" i="5" s="1"/>
  <c r="BNG25" i="5"/>
  <c r="BNF25" i="5"/>
  <c r="BOJ25" i="5" s="1"/>
  <c r="BNE25" i="5"/>
  <c r="BND25" i="5"/>
  <c r="BNC25" i="5"/>
  <c r="BNB25" i="5"/>
  <c r="BNA25" i="5"/>
  <c r="BMZ25" i="5"/>
  <c r="BMY25" i="5"/>
  <c r="BMX25" i="5"/>
  <c r="BMW25" i="5"/>
  <c r="BMU25" i="5"/>
  <c r="BMJ25" i="5"/>
  <c r="BMI25" i="5"/>
  <c r="BMH25" i="5"/>
  <c r="BMG25" i="5"/>
  <c r="BMF25" i="5"/>
  <c r="BME25" i="5"/>
  <c r="BMD25" i="5"/>
  <c r="BMC25" i="5"/>
  <c r="BMB25" i="5"/>
  <c r="BMA25" i="5"/>
  <c r="BLZ25" i="5"/>
  <c r="BLY25" i="5"/>
  <c r="BLX25" i="5"/>
  <c r="BLW25" i="5"/>
  <c r="BLP25" i="5"/>
  <c r="BLM25" i="5"/>
  <c r="BLI25" i="5"/>
  <c r="BLH25" i="5"/>
  <c r="BLH25" i="5" a="1"/>
  <c r="BLG25" i="5" a="1"/>
  <c r="BLG25" i="5" s="1"/>
  <c r="BLF25" i="5"/>
  <c r="BLR25" i="5" s="1"/>
  <c r="BLF25" i="5" a="1"/>
  <c r="BLE25" i="5"/>
  <c r="BLD25" i="5"/>
  <c r="BLC25" i="5"/>
  <c r="BLQ25" i="5" s="1"/>
  <c r="BLB25" i="5"/>
  <c r="BLA25" i="5"/>
  <c r="BKZ25" i="5"/>
  <c r="BKY25" i="5"/>
  <c r="BKW25" i="5" s="1"/>
  <c r="BLO25" i="5" s="1"/>
  <c r="BKX25" i="5"/>
  <c r="BKU25" i="5"/>
  <c r="BKT25" i="5" s="1"/>
  <c r="BLN25" i="5" s="1"/>
  <c r="BKR25" i="5"/>
  <c r="BKQ25" i="5"/>
  <c r="BKO25" i="5"/>
  <c r="BKN25" i="5" s="1"/>
  <c r="BLL25" i="5" s="1"/>
  <c r="BKL25" i="5"/>
  <c r="BKK25" i="5"/>
  <c r="BLK25" i="5" s="1"/>
  <c r="BKI25" i="5"/>
  <c r="BKH25" i="5" s="1"/>
  <c r="BLJ25" i="5" s="1"/>
  <c r="BKF25" i="5"/>
  <c r="BKE25" i="5"/>
  <c r="BKD25" i="5"/>
  <c r="BKC25" i="5"/>
  <c r="BKB25" i="5"/>
  <c r="BKA25" i="5"/>
  <c r="BJZ25" i="5"/>
  <c r="BJY25" i="5"/>
  <c r="BJX25" i="5"/>
  <c r="BJV25" i="5" s="1"/>
  <c r="BJW25" i="5"/>
  <c r="BJU25" i="5"/>
  <c r="BJS25" i="5" s="1"/>
  <c r="BJT25" i="5"/>
  <c r="BJR25" i="5"/>
  <c r="BJP25" i="5" s="1"/>
  <c r="BJO25" i="5"/>
  <c r="BJM25" i="5"/>
  <c r="BJL25" i="5"/>
  <c r="BJJ25" i="5" s="1"/>
  <c r="BJI25" i="5"/>
  <c r="BJG25" i="5" s="1"/>
  <c r="BJF25" i="5"/>
  <c r="BJE25" i="5"/>
  <c r="BJD25" i="5"/>
  <c r="BJC25" i="5"/>
  <c r="BJB25" i="5"/>
  <c r="BJA25" i="5"/>
  <c r="BIZ25" i="5"/>
  <c r="BIY25" i="5"/>
  <c r="BIX25" i="5"/>
  <c r="BIW25" i="5"/>
  <c r="BIV25" i="5"/>
  <c r="BIU25" i="5"/>
  <c r="BIT25" i="5"/>
  <c r="BIS25" i="5"/>
  <c r="BIR25" i="5"/>
  <c r="BIQ25" i="5"/>
  <c r="BIP25" i="5"/>
  <c r="BIO25" i="5"/>
  <c r="BIN25" i="5"/>
  <c r="BIM25" i="5"/>
  <c r="BIL25" i="5"/>
  <c r="BIK25" i="5"/>
  <c r="BIJ25" i="5"/>
  <c r="BII25" i="5"/>
  <c r="BIH25" i="5"/>
  <c r="BIG25" i="5"/>
  <c r="BIF25" i="5"/>
  <c r="BIE25" i="5"/>
  <c r="BID25" i="5"/>
  <c r="BIC25" i="5"/>
  <c r="BIB25" i="5"/>
  <c r="BIA25" i="5"/>
  <c r="BHZ25" i="5"/>
  <c r="BHY25" i="5"/>
  <c r="BHX25" i="5"/>
  <c r="BHW25" i="5"/>
  <c r="BHV25" i="5"/>
  <c r="BHU25" i="5"/>
  <c r="BHT25" i="5"/>
  <c r="BHS25" i="5"/>
  <c r="BHR25" i="5"/>
  <c r="BHQ25" i="5"/>
  <c r="BHP25" i="5"/>
  <c r="BHO25" i="5"/>
  <c r="BHN25" i="5"/>
  <c r="BHM25" i="5"/>
  <c r="BHL25" i="5"/>
  <c r="BHK25" i="5"/>
  <c r="BHJ25" i="5"/>
  <c r="BHI25" i="5"/>
  <c r="BHH25" i="5"/>
  <c r="BHG25" i="5"/>
  <c r="BHF25" i="5"/>
  <c r="BHE25" i="5"/>
  <c r="BHD25" i="5"/>
  <c r="BHC25" i="5"/>
  <c r="BHB25" i="5"/>
  <c r="BHA25" i="5"/>
  <c r="BGZ25" i="5"/>
  <c r="BGY25" i="5"/>
  <c r="BGX25" i="5"/>
  <c r="BGW25" i="5"/>
  <c r="BGV25" i="5"/>
  <c r="BGU25" i="5" a="1"/>
  <c r="BGU25" i="5" s="1"/>
  <c r="BGT25" i="5"/>
  <c r="BGT25" i="5" a="1"/>
  <c r="BGS25" i="5" a="1"/>
  <c r="BGS25" i="5" s="1"/>
  <c r="BGR25" i="5"/>
  <c r="BGR25" i="5" a="1"/>
  <c r="BGQ25" i="5" a="1"/>
  <c r="BGQ25" i="5" s="1"/>
  <c r="BGP25" i="5"/>
  <c r="BGP25" i="5" a="1"/>
  <c r="BGO25" i="5" a="1"/>
  <c r="BGO25" i="5" s="1"/>
  <c r="BGN25" i="5"/>
  <c r="BGN25" i="5" a="1"/>
  <c r="BGM25" i="5" a="1"/>
  <c r="BGM25" i="5" s="1"/>
  <c r="BGL25" i="5"/>
  <c r="BGL25" i="5" a="1"/>
  <c r="BGK25" i="5" a="1"/>
  <c r="BGK25" i="5" s="1"/>
  <c r="BGJ25" i="5"/>
  <c r="BGJ25" i="5" a="1"/>
  <c r="BGI25" i="5"/>
  <c r="BGH25" i="5"/>
  <c r="BGG25" i="5"/>
  <c r="BGF25" i="5"/>
  <c r="BGE25" i="5"/>
  <c r="BGD25" i="5"/>
  <c r="BGC25" i="5"/>
  <c r="BGB25" i="5"/>
  <c r="BGA25" i="5"/>
  <c r="BFZ25" i="5"/>
  <c r="BFY25" i="5"/>
  <c r="BFX25" i="5"/>
  <c r="BFW25" i="5"/>
  <c r="BFV25" i="5"/>
  <c r="BFU25" i="5"/>
  <c r="BFT25" i="5"/>
  <c r="BFS25" i="5"/>
  <c r="BFR25" i="5"/>
  <c r="BFN25" i="5"/>
  <c r="BFM25" i="5"/>
  <c r="BFL25" i="5"/>
  <c r="BFK25" i="5"/>
  <c r="BFJ25" i="5"/>
  <c r="BFI25" i="5"/>
  <c r="BFH25" i="5"/>
  <c r="BFG25" i="5"/>
  <c r="BFF25" i="5"/>
  <c r="BFE25" i="5"/>
  <c r="BFD25" i="5"/>
  <c r="BFC25" i="5"/>
  <c r="BFB25" i="5"/>
  <c r="BFA25" i="5"/>
  <c r="BEZ25" i="5"/>
  <c r="BEY25" i="5"/>
  <c r="BEX25" i="5"/>
  <c r="BEW25" i="5"/>
  <c r="BEV25" i="5"/>
  <c r="BEU25" i="5"/>
  <c r="BET25" i="5"/>
  <c r="BEP25" i="5"/>
  <c r="BEO25" i="5"/>
  <c r="BEN25" i="5"/>
  <c r="BEM25" i="5"/>
  <c r="BEL25" i="5"/>
  <c r="BEK25" i="5"/>
  <c r="BEJ25" i="5"/>
  <c r="BEI25" i="5"/>
  <c r="BEH25" i="5"/>
  <c r="BEG25" i="5"/>
  <c r="BEF25" i="5"/>
  <c r="BEE25" i="5"/>
  <c r="BED25" i="5"/>
  <c r="BEC25" i="5"/>
  <c r="BEB25" i="5"/>
  <c r="BEA25" i="5"/>
  <c r="BDZ25" i="5"/>
  <c r="BDY25" i="5"/>
  <c r="BDX25" i="5"/>
  <c r="BDW25" i="5"/>
  <c r="BDV25" i="5"/>
  <c r="BDR25" i="5"/>
  <c r="BDQ25" i="5"/>
  <c r="BDP25" i="5"/>
  <c r="BDO25" i="5"/>
  <c r="BDN25" i="5"/>
  <c r="BDM25" i="5"/>
  <c r="BDL25" i="5"/>
  <c r="BDK25" i="5"/>
  <c r="BDJ25" i="5"/>
  <c r="BDI25" i="5"/>
  <c r="BDH25" i="5"/>
  <c r="BDG25" i="5"/>
  <c r="BDF25" i="5"/>
  <c r="BDE25" i="5"/>
  <c r="BDD25" i="5"/>
  <c r="BDC25" i="5"/>
  <c r="BDB25" i="5"/>
  <c r="BDA25" i="5"/>
  <c r="BCZ25" i="5"/>
  <c r="BCY25" i="5"/>
  <c r="BCX25" i="5"/>
  <c r="BCT25" i="5"/>
  <c r="BCS25" i="5"/>
  <c r="BCR25" i="5"/>
  <c r="BCQ25" i="5"/>
  <c r="BCP25" i="5"/>
  <c r="BCO25" i="5"/>
  <c r="BCN25" i="5"/>
  <c r="BCM25" i="5"/>
  <c r="BCL25" i="5"/>
  <c r="BCK25" i="5"/>
  <c r="BCJ25" i="5"/>
  <c r="BCI25" i="5"/>
  <c r="BCH25" i="5"/>
  <c r="BCG25" i="5"/>
  <c r="BCF25" i="5"/>
  <c r="BCE25" i="5"/>
  <c r="BCD25" i="5"/>
  <c r="BCC25" i="5"/>
  <c r="BCB25" i="5"/>
  <c r="BCA25" i="5"/>
  <c r="BBZ25" i="5"/>
  <c r="BBV25" i="5"/>
  <c r="BBT25" i="5"/>
  <c r="BBS25" i="5"/>
  <c r="BBR25" i="5"/>
  <c r="BBP25" i="5"/>
  <c r="BBO25" i="5"/>
  <c r="BBN25" i="5"/>
  <c r="BBL25" i="5"/>
  <c r="BBK25" i="5"/>
  <c r="BBJ25" i="5"/>
  <c r="BBH25" i="5"/>
  <c r="BBG25" i="5"/>
  <c r="BBF25" i="5"/>
  <c r="BBE25" i="5"/>
  <c r="BAW25" i="5"/>
  <c r="BAT25" i="5"/>
  <c r="BAS25" i="5"/>
  <c r="BAR25" i="5"/>
  <c r="BAP25" i="5" a="1"/>
  <c r="BAP25" i="5" s="1"/>
  <c r="BAO25" i="5"/>
  <c r="BAO25" i="5" a="1"/>
  <c r="BAN25" i="5" a="1"/>
  <c r="BAN25" i="5" s="1"/>
  <c r="BAX25" i="5" s="1"/>
  <c r="BAM25" i="5"/>
  <c r="BAL25" i="5"/>
  <c r="BAK25" i="5"/>
  <c r="BAJ25" i="5"/>
  <c r="BAI25" i="5"/>
  <c r="BAH25" i="5" s="1"/>
  <c r="BAV25" i="5" s="1"/>
  <c r="BAG25" i="5"/>
  <c r="BMV25" i="5" s="1"/>
  <c r="BMT25" i="5" s="1"/>
  <c r="BAF25" i="5"/>
  <c r="BAE25" i="5"/>
  <c r="BAU25" i="5" s="1"/>
  <c r="BAB25" i="5"/>
  <c r="AZY25" i="5"/>
  <c r="AZV25" i="5"/>
  <c r="AZS25" i="5"/>
  <c r="BAQ25" i="5" s="1"/>
  <c r="AZQ25" i="5"/>
  <c r="AZM25" i="5"/>
  <c r="AZL25" i="5"/>
  <c r="AZJ25" i="5" a="1"/>
  <c r="AZJ25" i="5" s="1"/>
  <c r="AZI25" i="5" a="1"/>
  <c r="AZI25" i="5" s="1"/>
  <c r="AZH25" i="5" a="1"/>
  <c r="AZH25" i="5" s="1"/>
  <c r="AZR25" i="5" s="1"/>
  <c r="AZG25" i="5"/>
  <c r="AZF25" i="5"/>
  <c r="AZE25" i="5"/>
  <c r="AZD25" i="5"/>
  <c r="AZC25" i="5"/>
  <c r="AZB25" i="5"/>
  <c r="AZP25" i="5" s="1"/>
  <c r="AZA25" i="5"/>
  <c r="AYZ25" i="5"/>
  <c r="AYY25" i="5" s="1"/>
  <c r="AZO25" i="5" s="1"/>
  <c r="AYV25" i="5"/>
  <c r="AZN25" i="5" s="1"/>
  <c r="AYS25" i="5"/>
  <c r="AYP25" i="5"/>
  <c r="AYM25" i="5"/>
  <c r="AZK25" i="5" s="1"/>
  <c r="AYF25" i="5"/>
  <c r="AYD25" i="5"/>
  <c r="AYC25" i="5"/>
  <c r="AYB25" i="5" a="1"/>
  <c r="AYB25" i="5" s="1"/>
  <c r="AYA25" i="5"/>
  <c r="AYA25" i="5" a="1"/>
  <c r="AXZ25" i="5" a="1"/>
  <c r="AXZ25" i="5" s="1"/>
  <c r="AYL25" i="5" s="1"/>
  <c r="AXY25" i="5"/>
  <c r="AXX25" i="5"/>
  <c r="AXW25" i="5"/>
  <c r="AYK25" i="5" s="1"/>
  <c r="AXV25" i="5"/>
  <c r="AXU25" i="5"/>
  <c r="AXS25" i="5"/>
  <c r="AXR25" i="5"/>
  <c r="AXQ25" i="5"/>
  <c r="AYI25" i="5" s="1"/>
  <c r="AXO25" i="5"/>
  <c r="AXN25" i="5"/>
  <c r="AYH25" i="5" s="1"/>
  <c r="AXL25" i="5"/>
  <c r="AXK25" i="5"/>
  <c r="AYG25" i="5" s="1"/>
  <c r="AXI25" i="5"/>
  <c r="AXH25" i="5"/>
  <c r="AXF25" i="5"/>
  <c r="AXE25" i="5"/>
  <c r="AYE25" i="5" s="1"/>
  <c r="AXB25" i="5"/>
  <c r="AWX25" i="5"/>
  <c r="AWW25" i="5"/>
  <c r="AWV25" i="5"/>
  <c r="AWU25" i="5"/>
  <c r="AWN25" i="5"/>
  <c r="AWM25" i="5"/>
  <c r="AWL25" i="5"/>
  <c r="AWK25" i="5"/>
  <c r="AWD25" i="5"/>
  <c r="AWC25" i="5"/>
  <c r="AWB25" i="5"/>
  <c r="AWA25" i="5"/>
  <c r="AVT25" i="5"/>
  <c r="AVS25" i="5"/>
  <c r="AVR25" i="5"/>
  <c r="AVQ25" i="5"/>
  <c r="AVI25" i="5"/>
  <c r="AUZ25" i="5"/>
  <c r="AUZ25" i="5" a="1"/>
  <c r="AUY25" i="5"/>
  <c r="AUY25" i="5" a="1"/>
  <c r="AUX25" i="5"/>
  <c r="AVJ25" i="5" s="1"/>
  <c r="AUX25" i="5" a="1"/>
  <c r="AUW25" i="5"/>
  <c r="AUV25" i="5"/>
  <c r="AUU25" i="5"/>
  <c r="AUT25" i="5"/>
  <c r="AUS25" i="5"/>
  <c r="AUR25" i="5" s="1"/>
  <c r="AVH25" i="5" s="1"/>
  <c r="AUQ25" i="5"/>
  <c r="AUP25" i="5"/>
  <c r="AUO25" i="5"/>
  <c r="AVG25" i="5" s="1"/>
  <c r="AUM25" i="5"/>
  <c r="AUL25" i="5" s="1"/>
  <c r="AVF25" i="5" s="1"/>
  <c r="AUJ25" i="5"/>
  <c r="AUI25" i="5"/>
  <c r="AVE25" i="5" s="1"/>
  <c r="AUG25" i="5"/>
  <c r="AUF25" i="5" s="1"/>
  <c r="AVD25" i="5" s="1"/>
  <c r="AUD25" i="5"/>
  <c r="AUC25" i="5"/>
  <c r="AVC25" i="5" s="1"/>
  <c r="AUA25" i="5"/>
  <c r="ATZ25" i="5" s="1"/>
  <c r="AVB25" i="5" s="1"/>
  <c r="ATX25" i="5"/>
  <c r="ATW25" i="5"/>
  <c r="AVA25" i="5" s="1"/>
  <c r="ATV25" i="5"/>
  <c r="ATU25" i="5"/>
  <c r="ATT25" i="5"/>
  <c r="ATS25" i="5"/>
  <c r="ATK25" i="5"/>
  <c r="ATH25" i="5"/>
  <c r="ATG25" i="5"/>
  <c r="ATF25" i="5"/>
  <c r="ATE25" i="5"/>
  <c r="ATD25" i="5"/>
  <c r="ATC25" i="5"/>
  <c r="ATB25" i="5" a="1"/>
  <c r="ATB25" i="5" s="1"/>
  <c r="ATA25" i="5"/>
  <c r="ATA25" i="5" a="1"/>
  <c r="ASZ25" i="5" a="1"/>
  <c r="ASZ25" i="5" s="1"/>
  <c r="ATL25" i="5" s="1"/>
  <c r="ASY25" i="5"/>
  <c r="ASX25" i="5"/>
  <c r="ASW25" i="5"/>
  <c r="ASV25" i="5"/>
  <c r="ASU25" i="5"/>
  <c r="AST25" i="5"/>
  <c r="ATJ25" i="5" s="1"/>
  <c r="ASS25" i="5"/>
  <c r="ASR25" i="5"/>
  <c r="ASQ25" i="5" s="1"/>
  <c r="ATI25" i="5" s="1"/>
  <c r="ARX25" i="5"/>
  <c r="ARR25" i="5"/>
  <c r="ARP25" i="5"/>
  <c r="ARP25" i="5" a="1"/>
  <c r="ARO25" i="5"/>
  <c r="ARO25" i="5" a="1"/>
  <c r="ARN25" i="5"/>
  <c r="ARN25" i="5" a="1"/>
  <c r="ARM25" i="5"/>
  <c r="ARL25" i="5"/>
  <c r="ARK25" i="5"/>
  <c r="ARW25" i="5" s="1"/>
  <c r="ARJ25" i="5"/>
  <c r="ARI25" i="5"/>
  <c r="ARH25" i="5" s="1"/>
  <c r="ARV25" i="5" s="1"/>
  <c r="ARG25" i="5"/>
  <c r="ARF25" i="5"/>
  <c r="ARE25" i="5"/>
  <c r="ARU25" i="5" s="1"/>
  <c r="ARB25" i="5"/>
  <c r="ART25" i="5" s="1"/>
  <c r="AQY25" i="5"/>
  <c r="ARS25" i="5" s="1"/>
  <c r="AQV25" i="5"/>
  <c r="AQS25" i="5"/>
  <c r="ARQ25" i="5" s="1"/>
  <c r="AQQ25" i="5"/>
  <c r="AQN25" i="5"/>
  <c r="AQK25" i="5"/>
  <c r="AQR25" i="5" s="1"/>
  <c r="AQH25" i="5"/>
  <c r="AQE25" i="5"/>
  <c r="AQP25" i="5" s="1"/>
  <c r="AQB25" i="5"/>
  <c r="AQO25" i="5" s="1"/>
  <c r="APY25" i="5"/>
  <c r="APW25" i="5"/>
  <c r="APS25" i="5"/>
  <c r="APR25" i="5"/>
  <c r="APP25" i="5" a="1"/>
  <c r="APP25" i="5" s="1"/>
  <c r="APO25" i="5"/>
  <c r="APO25" i="5" a="1"/>
  <c r="APN25" i="5" a="1"/>
  <c r="APN25" i="5" s="1"/>
  <c r="APX25" i="5" s="1"/>
  <c r="APM25" i="5"/>
  <c r="APL25" i="5"/>
  <c r="APK25" i="5"/>
  <c r="APJ25" i="5"/>
  <c r="API25" i="5"/>
  <c r="APH25" i="5" s="1"/>
  <c r="APV25" i="5" s="1"/>
  <c r="APG25" i="5"/>
  <c r="APF25" i="5"/>
  <c r="APE25" i="5"/>
  <c r="APU25" i="5" s="1"/>
  <c r="APB25" i="5"/>
  <c r="APT25" i="5" s="1"/>
  <c r="AOY25" i="5"/>
  <c r="AOV25" i="5"/>
  <c r="AOS25" i="5"/>
  <c r="APQ25" i="5" s="1"/>
  <c r="AOR25" i="5"/>
  <c r="AOP25" i="5"/>
  <c r="AON25" i="5"/>
  <c r="AOK25" i="5"/>
  <c r="AOH25" i="5"/>
  <c r="AOQ25" i="5" s="1"/>
  <c r="AOE25" i="5"/>
  <c r="AOB25" i="5"/>
  <c r="AOO25" i="5" s="1"/>
  <c r="ANY25" i="5"/>
  <c r="ANX25" i="5"/>
  <c r="ANW25" i="5"/>
  <c r="ANV25" i="5"/>
  <c r="ANT25" i="5"/>
  <c r="ANS25" i="5"/>
  <c r="ANR25" i="5"/>
  <c r="ANP25" i="5"/>
  <c r="ANO25" i="5"/>
  <c r="ANN25" i="5"/>
  <c r="ANL25" i="5"/>
  <c r="ANK25" i="5"/>
  <c r="ANJ25" i="5"/>
  <c r="ANH25" i="5"/>
  <c r="ANG25" i="5"/>
  <c r="ANF25" i="5"/>
  <c r="AND25" i="5"/>
  <c r="ANC25" i="5"/>
  <c r="ANB25" i="5"/>
  <c r="AMZ25" i="5"/>
  <c r="AMY25" i="5"/>
  <c r="AMX25" i="5"/>
  <c r="AMR25" i="5"/>
  <c r="AMQ25" i="5"/>
  <c r="AMP25" i="5"/>
  <c r="AMO25" i="5"/>
  <c r="AMN25" i="5"/>
  <c r="AMM25" i="5"/>
  <c r="AML25" i="5"/>
  <c r="AML25" i="5" a="1"/>
  <c r="AMK25" i="5"/>
  <c r="AMK25" i="5" a="1"/>
  <c r="AMJ25" i="5"/>
  <c r="AMV25" i="5" s="1"/>
  <c r="AMJ25" i="5" a="1"/>
  <c r="AMI25" i="5"/>
  <c r="AMH25" i="5"/>
  <c r="AMG25" i="5"/>
  <c r="AMU25" i="5" s="1"/>
  <c r="AMF25" i="5"/>
  <c r="AME25" i="5"/>
  <c r="AMD25" i="5" s="1"/>
  <c r="AMT25" i="5" s="1"/>
  <c r="AMC25" i="5"/>
  <c r="AMA25" i="5" s="1"/>
  <c r="AMS25" i="5" s="1"/>
  <c r="AMB25" i="5"/>
  <c r="ALG25" i="5"/>
  <c r="ALD25" i="5"/>
  <c r="ALC25" i="5"/>
  <c r="ALB25" i="5"/>
  <c r="ALA25" i="5"/>
  <c r="AKZ25" i="5"/>
  <c r="AKY25" i="5"/>
  <c r="AKX25" i="5" a="1"/>
  <c r="AKX25" i="5" s="1"/>
  <c r="AKW25" i="5"/>
  <c r="AKW25" i="5" a="1"/>
  <c r="AKV25" i="5" a="1"/>
  <c r="AKV25" i="5" s="1"/>
  <c r="ALH25" i="5" s="1"/>
  <c r="AKU25" i="5"/>
  <c r="AKT25" i="5"/>
  <c r="AKS25" i="5"/>
  <c r="AKR25" i="5"/>
  <c r="AKQ25" i="5"/>
  <c r="AKP25" i="5" s="1"/>
  <c r="ALF25" i="5" s="1"/>
  <c r="AKO25" i="5"/>
  <c r="AKN25" i="5"/>
  <c r="AKM25" i="5"/>
  <c r="ALE25" i="5" s="1"/>
  <c r="AJP25" i="5"/>
  <c r="AJO25" i="5"/>
  <c r="AJN25" i="5"/>
  <c r="AJM25" i="5"/>
  <c r="AJL25" i="5"/>
  <c r="AJK25" i="5"/>
  <c r="AJJ25" i="5" a="1"/>
  <c r="AJJ25" i="5" s="1"/>
  <c r="AJI25" i="5"/>
  <c r="AJI25" i="5" a="1"/>
  <c r="AJH25" i="5" a="1"/>
  <c r="AJH25" i="5" s="1"/>
  <c r="AJT25" i="5" s="1"/>
  <c r="AJG25" i="5"/>
  <c r="AJF25" i="5"/>
  <c r="AJE25" i="5"/>
  <c r="AJS25" i="5" s="1"/>
  <c r="AJD25" i="5"/>
  <c r="AJC25" i="5"/>
  <c r="AJB25" i="5" s="1"/>
  <c r="AJR25" i="5" s="1"/>
  <c r="AJA25" i="5"/>
  <c r="AIY25" i="5" s="1"/>
  <c r="AJQ25" i="5" s="1"/>
  <c r="AIZ25" i="5"/>
  <c r="AIB25" i="5"/>
  <c r="AIA25" i="5"/>
  <c r="AHZ25" i="5"/>
  <c r="AHY25" i="5"/>
  <c r="AHX25" i="5"/>
  <c r="AHW25" i="5"/>
  <c r="AHV25" i="5"/>
  <c r="AHV25" i="5" a="1"/>
  <c r="AHU25" i="5" a="1"/>
  <c r="AHU25" i="5" s="1"/>
  <c r="AHT25" i="5"/>
  <c r="AIF25" i="5" s="1"/>
  <c r="AHT25" i="5" a="1"/>
  <c r="AHS25" i="5"/>
  <c r="AHR25" i="5"/>
  <c r="AHQ25" i="5"/>
  <c r="AIE25" i="5" s="1"/>
  <c r="AHP25" i="5"/>
  <c r="AHN25" i="5" s="1"/>
  <c r="AID25" i="5" s="1"/>
  <c r="AHO25" i="5"/>
  <c r="AHM25" i="5"/>
  <c r="AHL25" i="5"/>
  <c r="AGR25" i="5"/>
  <c r="AGQ25" i="5"/>
  <c r="AGP25" i="5"/>
  <c r="AGO25" i="5"/>
  <c r="AGN25" i="5"/>
  <c r="AGM25" i="5"/>
  <c r="AGL25" i="5"/>
  <c r="AGK25" i="5"/>
  <c r="AGJ25" i="5"/>
  <c r="AGI25" i="5"/>
  <c r="AGH25" i="5"/>
  <c r="AGG25" i="5"/>
  <c r="AGF25" i="5"/>
  <c r="AGE25" i="5"/>
  <c r="AGD25" i="5"/>
  <c r="AGC25" i="5"/>
  <c r="AGB25" i="5"/>
  <c r="AGA25" i="5"/>
  <c r="AFZ25" i="5"/>
  <c r="AFY25" i="5"/>
  <c r="AFX25" i="5"/>
  <c r="AFW25" i="5"/>
  <c r="AFV25" i="5"/>
  <c r="AFU25" i="5"/>
  <c r="AFT25" i="5"/>
  <c r="AFS25" i="5"/>
  <c r="AFR25" i="5"/>
  <c r="AFQ25" i="5"/>
  <c r="AFP25" i="5"/>
  <c r="AFO25" i="5"/>
  <c r="AFN25" i="5"/>
  <c r="AFM25" i="5"/>
  <c r="AFL25" i="5"/>
  <c r="AFK25" i="5"/>
  <c r="AFJ25" i="5"/>
  <c r="AFI25" i="5"/>
  <c r="AFH25" i="5"/>
  <c r="AFG25" i="5"/>
  <c r="AFF25" i="5"/>
  <c r="AFE25" i="5"/>
  <c r="AFD25" i="5"/>
  <c r="AFC25" i="5"/>
  <c r="AFB25" i="5"/>
  <c r="AFA25" i="5"/>
  <c r="AEZ25" i="5"/>
  <c r="AEY25" i="5"/>
  <c r="AEX25" i="5"/>
  <c r="AEW25" i="5"/>
  <c r="AEV25" i="5"/>
  <c r="AEU25" i="5"/>
  <c r="AET25" i="5"/>
  <c r="AES25" i="5"/>
  <c r="AER25" i="5"/>
  <c r="AEQ25" i="5"/>
  <c r="AEP25" i="5"/>
  <c r="AEO25" i="5"/>
  <c r="AEN25" i="5"/>
  <c r="AEM25" i="5"/>
  <c r="AEL25" i="5"/>
  <c r="AEK25" i="5"/>
  <c r="AEI25" i="5"/>
  <c r="ADZ25" i="5"/>
  <c r="ADZ25" i="5" a="1"/>
  <c r="ADY25" i="5"/>
  <c r="ADY25" i="5" a="1"/>
  <c r="ADX25" i="5"/>
  <c r="AEJ25" i="5" s="1"/>
  <c r="ADX25" i="5" a="1"/>
  <c r="ADW25" i="5"/>
  <c r="ADV25" i="5"/>
  <c r="ADU25" i="5"/>
  <c r="ADT25" i="5" a="1"/>
  <c r="ADT25" i="5" s="1"/>
  <c r="ADS25" i="5"/>
  <c r="ADR25" i="5" s="1"/>
  <c r="AEH25" i="5" s="1"/>
  <c r="ADQ25" i="5" a="1"/>
  <c r="ADQ25" i="5" s="1"/>
  <c r="ADP25" i="5"/>
  <c r="ADO25" i="5"/>
  <c r="AEG25" i="5" s="1"/>
  <c r="ADN25" i="5" a="1"/>
  <c r="ADN25" i="5" s="1"/>
  <c r="ADL25" i="5"/>
  <c r="AEF25" i="5" s="1"/>
  <c r="ADK25" i="5"/>
  <c r="ADI25" i="5" s="1"/>
  <c r="AEE25" i="5" s="1"/>
  <c r="ADK25" i="5" a="1"/>
  <c r="ADH25" i="5" a="1"/>
  <c r="ADH25" i="5" s="1"/>
  <c r="ADF25" i="5" s="1"/>
  <c r="AED25" i="5" s="1"/>
  <c r="ADE25" i="5" a="1"/>
  <c r="ADE25" i="5" s="1"/>
  <c r="ADC25" i="5" s="1"/>
  <c r="AEC25" i="5" s="1"/>
  <c r="ADB25" i="5"/>
  <c r="ACZ25" i="5" s="1"/>
  <c r="AEB25" i="5" s="1"/>
  <c r="ADB25" i="5" a="1"/>
  <c r="ACY25" i="5" a="1"/>
  <c r="ACY25" i="5" s="1"/>
  <c r="ACW25" i="5" s="1"/>
  <c r="AEA25" i="5" s="1"/>
  <c r="ACV25" i="5"/>
  <c r="ACU25" i="5"/>
  <c r="ACT25" i="5"/>
  <c r="ACS25" i="5"/>
  <c r="ACR25" i="5"/>
  <c r="ACQ25" i="5"/>
  <c r="ACP25" i="5"/>
  <c r="ACO25" i="5"/>
  <c r="ACN25" i="5"/>
  <c r="ACM25" i="5"/>
  <c r="ACL25" i="5"/>
  <c r="ACK25" i="5"/>
  <c r="ACJ25" i="5"/>
  <c r="ACI25" i="5"/>
  <c r="ACF25" i="5"/>
  <c r="ACE25" i="5"/>
  <c r="ACB25" i="5"/>
  <c r="ACA25" i="5"/>
  <c r="ABZ25" i="5"/>
  <c r="ABY25" i="5"/>
  <c r="ABX25" i="5"/>
  <c r="ABW25" i="5"/>
  <c r="ABV25" i="5"/>
  <c r="ABU25" i="5"/>
  <c r="ABT25" i="5"/>
  <c r="ABS25" i="5"/>
  <c r="ABR25" i="5"/>
  <c r="ABR25" i="5" a="1"/>
  <c r="ABQ25" i="5" a="1"/>
  <c r="ABQ25" i="5" s="1"/>
  <c r="ABP25" i="5"/>
  <c r="ABP25" i="5" a="1"/>
  <c r="ABO25" i="5"/>
  <c r="ABN25" i="5"/>
  <c r="ABM25" i="5"/>
  <c r="ABL25" i="5"/>
  <c r="ABK25" i="5"/>
  <c r="ABJ25" i="5"/>
  <c r="ABI25" i="5"/>
  <c r="ABG25" i="5" s="1"/>
  <c r="ABH25" i="5"/>
  <c r="ABD25" i="5"/>
  <c r="ABA25" i="5"/>
  <c r="AAX25" i="5"/>
  <c r="AAU25" i="5"/>
  <c r="AAR25" i="5"/>
  <c r="AAO25" i="5"/>
  <c r="AAD25" i="5" a="1"/>
  <c r="AAD25" i="5" s="1"/>
  <c r="AAC25" i="5" a="1"/>
  <c r="AAC25" i="5" s="1"/>
  <c r="AAB25" i="5" a="1"/>
  <c r="AAB25" i="5" s="1"/>
  <c r="AAN25" i="5" s="1"/>
  <c r="AAA25" i="5"/>
  <c r="ZZ25" i="5"/>
  <c r="ZY25" i="5"/>
  <c r="AAM25" i="5" s="1"/>
  <c r="ZX25" i="5"/>
  <c r="ZV25" i="5" s="1"/>
  <c r="AAL25" i="5" s="1"/>
  <c r="ZW25" i="5"/>
  <c r="ZU25" i="5"/>
  <c r="ZT25" i="5"/>
  <c r="ZS25" i="5" s="1"/>
  <c r="AAK25" i="5" s="1"/>
  <c r="ZR25" i="5"/>
  <c r="ZP25" i="5"/>
  <c r="AAJ25" i="5" s="1"/>
  <c r="ZO25" i="5"/>
  <c r="ZM25" i="5" s="1"/>
  <c r="AAI25" i="5" s="1"/>
  <c r="ZL25" i="5"/>
  <c r="ZJ25" i="5" s="1"/>
  <c r="AAH25" i="5" s="1"/>
  <c r="ZI25" i="5"/>
  <c r="ZG25" i="5" s="1"/>
  <c r="AAG25" i="5" s="1"/>
  <c r="ZF25" i="5"/>
  <c r="ZD25" i="5" s="1"/>
  <c r="AAF25" i="5" s="1"/>
  <c r="ZC25" i="5"/>
  <c r="ZA25" i="5" s="1"/>
  <c r="AAE25" i="5" s="1"/>
  <c r="YZ25" i="5"/>
  <c r="YY25" i="5"/>
  <c r="YX25" i="5"/>
  <c r="YW25" i="5"/>
  <c r="YV25" i="5"/>
  <c r="YU25" i="5"/>
  <c r="YT25" i="5"/>
  <c r="YS25" i="5"/>
  <c r="YR25" i="5"/>
  <c r="YQ25" i="5"/>
  <c r="YP25" i="5"/>
  <c r="YO25" i="5"/>
  <c r="YN25" i="5"/>
  <c r="YM25" i="5"/>
  <c r="YL25" i="5"/>
  <c r="YK25" i="5"/>
  <c r="YJ25" i="5"/>
  <c r="YI25" i="5"/>
  <c r="YH25" i="5"/>
  <c r="YG25" i="5"/>
  <c r="YF25" i="5"/>
  <c r="YE25" i="5"/>
  <c r="YD25" i="5"/>
  <c r="YC25" i="5"/>
  <c r="YB25" i="5"/>
  <c r="YA25" i="5"/>
  <c r="XZ25" i="5"/>
  <c r="XY25" i="5"/>
  <c r="XX25" i="5"/>
  <c r="XW25" i="5"/>
  <c r="XV25" i="5"/>
  <c r="XU25" i="5"/>
  <c r="XT25" i="5"/>
  <c r="XS25" i="5"/>
  <c r="XR25" i="5"/>
  <c r="XQ25" i="5"/>
  <c r="XP25" i="5"/>
  <c r="XO25" i="5"/>
  <c r="XN25" i="5"/>
  <c r="XM25" i="5"/>
  <c r="XL25" i="5"/>
  <c r="XK25" i="5"/>
  <c r="XJ25" i="5"/>
  <c r="XI25" i="5"/>
  <c r="XH25" i="5"/>
  <c r="XG25" i="5"/>
  <c r="XF25" i="5"/>
  <c r="XE25" i="5"/>
  <c r="XD25" i="5"/>
  <c r="XC25" i="5"/>
  <c r="XB25" i="5"/>
  <c r="XA25" i="5"/>
  <c r="WZ25" i="5"/>
  <c r="WY25" i="5"/>
  <c r="WX25" i="5"/>
  <c r="WW25" i="5"/>
  <c r="WV25" i="5"/>
  <c r="WU25" i="5"/>
  <c r="WT25" i="5"/>
  <c r="WS25" i="5"/>
  <c r="WR25" i="5"/>
  <c r="WQ25" i="5"/>
  <c r="WP25" i="5"/>
  <c r="WO25" i="5"/>
  <c r="WN25" i="5"/>
  <c r="WM25" i="5"/>
  <c r="WL25" i="5"/>
  <c r="WK25" i="5"/>
  <c r="WJ25" i="5"/>
  <c r="WI25" i="5"/>
  <c r="WH25" i="5"/>
  <c r="WG25" i="5"/>
  <c r="WF25" i="5"/>
  <c r="WE25" i="5"/>
  <c r="WD25" i="5"/>
  <c r="WC25" i="5"/>
  <c r="WB25" i="5"/>
  <c r="WA25" i="5"/>
  <c r="VZ25" i="5"/>
  <c r="VY25" i="5"/>
  <c r="VX25" i="5"/>
  <c r="VW25" i="5"/>
  <c r="VV25" i="5"/>
  <c r="VU25" i="5"/>
  <c r="VT25" i="5"/>
  <c r="VS25" i="5"/>
  <c r="VR25" i="5"/>
  <c r="VQ25" i="5"/>
  <c r="VP25" i="5"/>
  <c r="VO25" i="5"/>
  <c r="VN25" i="5"/>
  <c r="VM25" i="5"/>
  <c r="VL25" i="5"/>
  <c r="VK25" i="5"/>
  <c r="VJ25" i="5"/>
  <c r="VI25" i="5"/>
  <c r="VH25" i="5"/>
  <c r="VG25" i="5"/>
  <c r="VF25" i="5"/>
  <c r="VE25" i="5"/>
  <c r="VD25" i="5"/>
  <c r="VC25" i="5"/>
  <c r="VB25" i="5"/>
  <c r="VA25" i="5"/>
  <c r="UZ25" i="5"/>
  <c r="UY25" i="5"/>
  <c r="UX25" i="5"/>
  <c r="UW25" i="5"/>
  <c r="UV25" i="5"/>
  <c r="UU25" i="5"/>
  <c r="UT25" i="5"/>
  <c r="US25" i="5"/>
  <c r="UR25" i="5"/>
  <c r="UQ25" i="5"/>
  <c r="UP25" i="5"/>
  <c r="UO25" i="5"/>
  <c r="UN25" i="5"/>
  <c r="UM25" i="5"/>
  <c r="UL25" i="5"/>
  <c r="UK25" i="5"/>
  <c r="UE25" i="5"/>
  <c r="TZ25" i="5"/>
  <c r="TY25" i="5"/>
  <c r="TX25" i="5"/>
  <c r="UJ25" i="5" s="1"/>
  <c r="TW25" i="5"/>
  <c r="TV25" i="5"/>
  <c r="TU25" i="5"/>
  <c r="UI25" i="5" s="1"/>
  <c r="TT25" i="5"/>
  <c r="TS25" i="5"/>
  <c r="TR25" i="5"/>
  <c r="UH25" i="5" s="1"/>
  <c r="TQ25" i="5"/>
  <c r="TP25" i="5"/>
  <c r="TO25" i="5"/>
  <c r="UG25" i="5" s="1"/>
  <c r="TN25" i="5"/>
  <c r="TM25" i="5"/>
  <c r="TL25" i="5"/>
  <c r="UF25" i="5" s="1"/>
  <c r="TK25" i="5"/>
  <c r="TJ25" i="5"/>
  <c r="TI25" i="5"/>
  <c r="TH25" i="5"/>
  <c r="TG25" i="5"/>
  <c r="TF25" i="5"/>
  <c r="UD25" i="5" s="1"/>
  <c r="TE25" i="5"/>
  <c r="TD25" i="5"/>
  <c r="TC25" i="5"/>
  <c r="UC25" i="5" s="1"/>
  <c r="TB25" i="5"/>
  <c r="TA25" i="5"/>
  <c r="SZ25" i="5"/>
  <c r="UB25" i="5" s="1"/>
  <c r="SY25" i="5"/>
  <c r="SX25" i="5"/>
  <c r="SW25" i="5"/>
  <c r="UA25" i="5" s="1"/>
  <c r="SV25" i="5"/>
  <c r="SU25" i="5"/>
  <c r="ST25" i="5"/>
  <c r="SS25" i="5"/>
  <c r="SR25" i="5"/>
  <c r="SQ25" i="5"/>
  <c r="SP25" i="5"/>
  <c r="SO25" i="5"/>
  <c r="SN25" i="5"/>
  <c r="SM25" i="5"/>
  <c r="SL25" i="5"/>
  <c r="SK25" i="5"/>
  <c r="SJ25" i="5"/>
  <c r="SI25" i="5"/>
  <c r="SH25" i="5"/>
  <c r="SG25" i="5"/>
  <c r="SF25" i="5"/>
  <c r="SE25" i="5"/>
  <c r="SD25" i="5"/>
  <c r="SC25" i="5"/>
  <c r="SB25" i="5"/>
  <c r="SA25" i="5"/>
  <c r="RZ25" i="5"/>
  <c r="RY25" i="5"/>
  <c r="RX25" i="5"/>
  <c r="RW25" i="5"/>
  <c r="RV25" i="5"/>
  <c r="RU25" i="5"/>
  <c r="RT25" i="5"/>
  <c r="RS25" i="5"/>
  <c r="RR25" i="5"/>
  <c r="RQ25" i="5"/>
  <c r="RP25" i="5"/>
  <c r="RO25" i="5"/>
  <c r="RN25" i="5"/>
  <c r="RM25" i="5"/>
  <c r="RL25" i="5"/>
  <c r="RK25" i="5"/>
  <c r="RJ25" i="5"/>
  <c r="RI25" i="5"/>
  <c r="RH25" i="5"/>
  <c r="RG25" i="5"/>
  <c r="RF25" i="5"/>
  <c r="RE25" i="5"/>
  <c r="RD25" i="5"/>
  <c r="RC25" i="5" a="1"/>
  <c r="RC25" i="5" s="1"/>
  <c r="RB25" i="5"/>
  <c r="RB25" i="5" a="1"/>
  <c r="RA25" i="5" a="1"/>
  <c r="RA25" i="5" s="1"/>
  <c r="QZ25" i="5"/>
  <c r="QZ25" i="5" a="1"/>
  <c r="QY25" i="5"/>
  <c r="QX25" i="5"/>
  <c r="QW25" i="5"/>
  <c r="QW25" i="5" a="1"/>
  <c r="QV25" i="5"/>
  <c r="QU25" i="5"/>
  <c r="QT25" i="5"/>
  <c r="QT25" i="5" a="1"/>
  <c r="QS25" i="5"/>
  <c r="QR25" i="5"/>
  <c r="QQ25" i="5"/>
  <c r="QO25" i="5" s="1"/>
  <c r="QQ25" i="5" a="1"/>
  <c r="QN25" i="5"/>
  <c r="QL25" i="5" s="1"/>
  <c r="QN25" i="5" a="1"/>
  <c r="QK25" i="5" a="1"/>
  <c r="QK25" i="5" s="1"/>
  <c r="QI25" i="5" s="1"/>
  <c r="QH25" i="5"/>
  <c r="QH25" i="5" a="1"/>
  <c r="QF25" i="5"/>
  <c r="QE25" i="5"/>
  <c r="QC25" i="5" s="1"/>
  <c r="QE25" i="5" a="1"/>
  <c r="QB25" i="5"/>
  <c r="PZ25" i="5" s="1"/>
  <c r="QB25" i="5" a="1"/>
  <c r="PY25" i="5"/>
  <c r="PX25" i="5"/>
  <c r="PW25" i="5"/>
  <c r="PV25" i="5"/>
  <c r="PO25" i="5"/>
  <c r="PN25" i="5"/>
  <c r="PM25" i="5"/>
  <c r="PL25" i="5"/>
  <c r="PG25" i="5"/>
  <c r="PF25" i="5"/>
  <c r="PE25" i="5"/>
  <c r="PD25" i="5"/>
  <c r="PB25" i="5"/>
  <c r="PA25" i="5"/>
  <c r="OZ25" i="5"/>
  <c r="OY25" i="5"/>
  <c r="OX25" i="5"/>
  <c r="OW25" i="5"/>
  <c r="OV25" i="5"/>
  <c r="OU25" i="5"/>
  <c r="OT25" i="5"/>
  <c r="OP25" i="5"/>
  <c r="OO25" i="5"/>
  <c r="ON25" i="5"/>
  <c r="OM25" i="5"/>
  <c r="OL25" i="5"/>
  <c r="OK25" i="5"/>
  <c r="OJ25" i="5"/>
  <c r="OI25" i="5"/>
  <c r="OH25" i="5"/>
  <c r="OD25" i="5"/>
  <c r="OC25" i="5"/>
  <c r="OB25" i="5"/>
  <c r="OA25" i="5"/>
  <c r="NZ25" i="5"/>
  <c r="NY25" i="5"/>
  <c r="NX25" i="5"/>
  <c r="NW25" i="5"/>
  <c r="NV25" i="5"/>
  <c r="NU25" i="5"/>
  <c r="NT25" i="5"/>
  <c r="NS25" i="5"/>
  <c r="NR25" i="5"/>
  <c r="NQ25" i="5"/>
  <c r="NP25" i="5"/>
  <c r="NO25" i="5"/>
  <c r="NN25" i="5"/>
  <c r="NL25" i="5"/>
  <c r="NK25" i="5"/>
  <c r="NJ25" i="5"/>
  <c r="NG25" i="5"/>
  <c r="NF25" i="5"/>
  <c r="NE25" i="5"/>
  <c r="NB25" i="5"/>
  <c r="NA25" i="5"/>
  <c r="MZ25" i="5"/>
  <c r="MX25" i="5"/>
  <c r="MW25" i="5"/>
  <c r="MV25" i="5"/>
  <c r="MU25" i="5"/>
  <c r="MS25" i="5"/>
  <c r="MR25" i="5"/>
  <c r="MQ25" i="5"/>
  <c r="MP25" i="5"/>
  <c r="MN25" i="5"/>
  <c r="MM25" i="5"/>
  <c r="ML25" i="5"/>
  <c r="MK25" i="5"/>
  <c r="MI25" i="5"/>
  <c r="MH25" i="5"/>
  <c r="MG25" i="5"/>
  <c r="MF25" i="5"/>
  <c r="MD25" i="5"/>
  <c r="MC25" i="5"/>
  <c r="MB25" i="5"/>
  <c r="MA25" i="5"/>
  <c r="LY25" i="5"/>
  <c r="LX25" i="5"/>
  <c r="LW25" i="5"/>
  <c r="LV25" i="5"/>
  <c r="LT25" i="5"/>
  <c r="LS25" i="5"/>
  <c r="LR25" i="5"/>
  <c r="LQ25" i="5"/>
  <c r="LO25" i="5"/>
  <c r="LN25" i="5"/>
  <c r="LM25" i="5"/>
  <c r="LL25" i="5"/>
  <c r="LJ25" i="5"/>
  <c r="LI25" i="5"/>
  <c r="LH25" i="5"/>
  <c r="LG25" i="5"/>
  <c r="LE25" i="5"/>
  <c r="LD25" i="5"/>
  <c r="LC25" i="5"/>
  <c r="LB25" i="5"/>
  <c r="LA25" i="5"/>
  <c r="KZ25" i="5"/>
  <c r="KY25" i="5"/>
  <c r="KV25" i="5"/>
  <c r="KU25" i="5"/>
  <c r="KT25" i="5"/>
  <c r="KS25" i="5"/>
  <c r="KR25" i="5"/>
  <c r="KQ25" i="5"/>
  <c r="KP25" i="5"/>
  <c r="KM25" i="5"/>
  <c r="KL25" i="5"/>
  <c r="KK25" i="5"/>
  <c r="KJ25" i="5"/>
  <c r="KI25" i="5"/>
  <c r="KH25" i="5"/>
  <c r="KG25" i="5"/>
  <c r="KD25" i="5"/>
  <c r="KC25" i="5"/>
  <c r="KB25" i="5"/>
  <c r="KA25" i="5"/>
  <c r="JZ25" i="5"/>
  <c r="JY25" i="5"/>
  <c r="JX25" i="5"/>
  <c r="JU25" i="5"/>
  <c r="JT25" i="5"/>
  <c r="JS25" i="5"/>
  <c r="JR25" i="5"/>
  <c r="JQ25" i="5"/>
  <c r="JP25" i="5"/>
  <c r="JO25" i="5"/>
  <c r="JL25" i="5"/>
  <c r="JK25" i="5"/>
  <c r="JJ25" i="5"/>
  <c r="JI25" i="5"/>
  <c r="JH25" i="5"/>
  <c r="JG25" i="5"/>
  <c r="JF25" i="5"/>
  <c r="JC25" i="5"/>
  <c r="JB25" i="5"/>
  <c r="JA25" i="5"/>
  <c r="IZ25" i="5"/>
  <c r="IT25" i="5"/>
  <c r="IS25" i="5"/>
  <c r="IR25" i="5"/>
  <c r="IQ25" i="5"/>
  <c r="IM25" i="5"/>
  <c r="IL25" i="5"/>
  <c r="IK25" i="5"/>
  <c r="IJ25" i="5"/>
  <c r="HY25" i="5"/>
  <c r="HX25" i="5"/>
  <c r="HW25" i="5"/>
  <c r="HV25" i="5"/>
  <c r="HU25" i="5"/>
  <c r="HT25" i="5"/>
  <c r="HS25" i="5" a="1"/>
  <c r="HS25" i="5" s="1"/>
  <c r="HR25" i="5"/>
  <c r="HR25" i="5" a="1"/>
  <c r="HQ25" i="5" a="1"/>
  <c r="HQ25" i="5" s="1"/>
  <c r="IC25" i="5" s="1"/>
  <c r="HP25" i="5"/>
  <c r="HO25" i="5"/>
  <c r="HN25" i="5"/>
  <c r="IB25" i="5" s="1"/>
  <c r="HM25" i="5"/>
  <c r="HL25" i="5"/>
  <c r="HK25" i="5" s="1"/>
  <c r="IA25" i="5" s="1"/>
  <c r="HJ25" i="5"/>
  <c r="HI25" i="5"/>
  <c r="HH25" i="5" s="1"/>
  <c r="HZ25" i="5" s="1"/>
  <c r="GK25" i="5"/>
  <c r="GJ25" i="5"/>
  <c r="GI25" i="5"/>
  <c r="GH25" i="5"/>
  <c r="GG25" i="5"/>
  <c r="GF25" i="5"/>
  <c r="GE25" i="5"/>
  <c r="GE25" i="5" a="1"/>
  <c r="GD25" i="5" a="1"/>
  <c r="GD25" i="5" s="1"/>
  <c r="GC25" i="5"/>
  <c r="GO25" i="5" s="1"/>
  <c r="GC25" i="5" a="1"/>
  <c r="GB25" i="5"/>
  <c r="GA25" i="5"/>
  <c r="FZ25" i="5"/>
  <c r="GN25" i="5" s="1"/>
  <c r="FY25" i="5"/>
  <c r="FX25" i="5"/>
  <c r="FW25" i="5" s="1"/>
  <c r="GM25" i="5" s="1"/>
  <c r="FV25" i="5"/>
  <c r="FU25" i="5"/>
  <c r="FT25" i="5" s="1"/>
  <c r="GL25" i="5" s="1"/>
  <c r="FA25" i="5"/>
  <c r="EZ25" i="5"/>
  <c r="EY25" i="5"/>
  <c r="EX25" i="5"/>
  <c r="EW25" i="5"/>
  <c r="EV25" i="5"/>
  <c r="EU25" i="5"/>
  <c r="ET25" i="5"/>
  <c r="ER25" i="5"/>
  <c r="EQ25" i="5"/>
  <c r="EP25" i="5"/>
  <c r="EO25" i="5"/>
  <c r="EN25" i="5"/>
  <c r="EM25" i="5"/>
  <c r="EL25" i="5"/>
  <c r="EK25" i="5"/>
  <c r="EI25" i="5"/>
  <c r="EH25" i="5"/>
  <c r="EG25" i="5"/>
  <c r="EF25" i="5"/>
  <c r="EE25" i="5"/>
  <c r="ED25" i="5"/>
  <c r="EC25" i="5"/>
  <c r="EB25" i="5"/>
  <c r="DZ25" i="5"/>
  <c r="DY25" i="5"/>
  <c r="DX25" i="5"/>
  <c r="DW25" i="5"/>
  <c r="DV25" i="5"/>
  <c r="DU25" i="5"/>
  <c r="DT25" i="5"/>
  <c r="DS25" i="5"/>
  <c r="DP25" i="5"/>
  <c r="DL25" i="5"/>
  <c r="DK25" i="5"/>
  <c r="DH25" i="5"/>
  <c r="DG25" i="5"/>
  <c r="DG25" i="5" a="1"/>
  <c r="DF25" i="5" a="1"/>
  <c r="DF25" i="5" s="1"/>
  <c r="DE25" i="5"/>
  <c r="DQ25" i="5" s="1"/>
  <c r="DE25" i="5" a="1"/>
  <c r="DD25" i="5"/>
  <c r="DC25" i="5"/>
  <c r="DB25" i="5"/>
  <c r="DA25" i="5"/>
  <c r="CZ25" i="5"/>
  <c r="CY25" i="5"/>
  <c r="DO25" i="5" s="1"/>
  <c r="CX25" i="5"/>
  <c r="CW25" i="5"/>
  <c r="CV25" i="5" s="1"/>
  <c r="DN25" i="5" s="1"/>
  <c r="CS25" i="5"/>
  <c r="DM25" i="5" s="1"/>
  <c r="CP25" i="5"/>
  <c r="CM25" i="5"/>
  <c r="CJ25" i="5"/>
  <c r="DJ25" i="5" s="1"/>
  <c r="CG25" i="5"/>
  <c r="DI25" i="5" s="1"/>
  <c r="CD25" i="5"/>
  <c r="BY25" i="5"/>
  <c r="BW25" i="5"/>
  <c r="BV25" i="5"/>
  <c r="BU25" i="5"/>
  <c r="BS25" i="5"/>
  <c r="BS25" i="5" a="1"/>
  <c r="BR25" i="5"/>
  <c r="BR25" i="5" a="1"/>
  <c r="BQ25" i="5"/>
  <c r="CC25" i="5" s="1"/>
  <c r="BQ25" i="5" a="1"/>
  <c r="BP25" i="5"/>
  <c r="BO25" i="5"/>
  <c r="BN25" i="5"/>
  <c r="CB25" i="5" s="1"/>
  <c r="BM25" i="5"/>
  <c r="BL25" i="5"/>
  <c r="BK25" i="5" s="1"/>
  <c r="CA25" i="5" s="1"/>
  <c r="BJ25" i="5"/>
  <c r="BI25" i="5"/>
  <c r="BH25" i="5" s="1"/>
  <c r="BZ25" i="5" s="1"/>
  <c r="BE25" i="5"/>
  <c r="BB25" i="5"/>
  <c r="BX25" i="5" s="1"/>
  <c r="AY25" i="5"/>
  <c r="AV25" i="5"/>
  <c r="AS25" i="5"/>
  <c r="AP25" i="5"/>
  <c r="BT25" i="5" s="1"/>
  <c r="AN25" i="5"/>
  <c r="AK25" i="5"/>
  <c r="AJ25" i="5"/>
  <c r="AH25" i="5"/>
  <c r="AG25" i="5"/>
  <c r="AF25" i="5"/>
  <c r="AE25" i="5" a="1"/>
  <c r="AE25" i="5" s="1"/>
  <c r="AD25" i="5"/>
  <c r="AD25" i="5" a="1"/>
  <c r="AC25" i="5" a="1"/>
  <c r="AC25" i="5" s="1"/>
  <c r="AO25" i="5" s="1"/>
  <c r="AB25" i="5"/>
  <c r="AA25" i="5"/>
  <c r="Z25" i="5"/>
  <c r="Y25" i="5"/>
  <c r="X25" i="5"/>
  <c r="W25" i="5" s="1"/>
  <c r="AM25" i="5" s="1"/>
  <c r="V25" i="5"/>
  <c r="U25" i="5"/>
  <c r="T25" i="5" s="1"/>
  <c r="AL25" i="5" s="1"/>
  <c r="Q25" i="5"/>
  <c r="N25" i="5"/>
  <c r="K25" i="5"/>
  <c r="AI25" i="5" s="1"/>
  <c r="H25" i="5"/>
  <c r="E25" i="5"/>
  <c r="B25" i="5"/>
  <c r="BUW24" i="5"/>
  <c r="BUV24" i="5"/>
  <c r="BUU24" i="5"/>
  <c r="BUT24" i="5"/>
  <c r="BUS24" i="5"/>
  <c r="BBT24" i="5" s="1"/>
  <c r="BUR24" i="5"/>
  <c r="BUQ24" i="5"/>
  <c r="BUP24" i="5"/>
  <c r="BUO24" i="5"/>
  <c r="BBP24" i="5" s="1"/>
  <c r="BUN24" i="5"/>
  <c r="BUM24" i="5"/>
  <c r="BUL24" i="5"/>
  <c r="BUK24" i="5"/>
  <c r="BBM24" i="5" s="1"/>
  <c r="BUJ24" i="5"/>
  <c r="BUI24" i="5"/>
  <c r="BUH24" i="5"/>
  <c r="BUG24" i="5"/>
  <c r="BBI24" i="5" s="1"/>
  <c r="BUF24" i="5"/>
  <c r="BUE24" i="5"/>
  <c r="BUD24" i="5"/>
  <c r="BUC24" i="5"/>
  <c r="ANX24" i="5" s="1"/>
  <c r="BUB24" i="5"/>
  <c r="BUA24" i="5"/>
  <c r="BTZ24" i="5"/>
  <c r="BTY24" i="5"/>
  <c r="ANT24" i="5" s="1"/>
  <c r="BTX24" i="5"/>
  <c r="BTW24" i="5"/>
  <c r="BTV24" i="5"/>
  <c r="BTU24" i="5"/>
  <c r="ANQ24" i="5" s="1"/>
  <c r="BTT24" i="5"/>
  <c r="BTS24" i="5"/>
  <c r="BTR24" i="5"/>
  <c r="BTQ24" i="5"/>
  <c r="ANM24" i="5" s="1"/>
  <c r="BTP24" i="5"/>
  <c r="BTO24" i="5"/>
  <c r="BTN24" i="5"/>
  <c r="BTM24" i="5"/>
  <c r="BTL24" i="5"/>
  <c r="BTK24" i="5"/>
  <c r="BTJ24" i="5"/>
  <c r="BTI24" i="5"/>
  <c r="ANH24" i="5" s="1"/>
  <c r="BTH24" i="5"/>
  <c r="BTG24" i="5"/>
  <c r="BTF24" i="5"/>
  <c r="BTE24" i="5"/>
  <c r="AND24" i="5" s="1"/>
  <c r="BTD24" i="5"/>
  <c r="BTC24" i="5"/>
  <c r="BTB24" i="5"/>
  <c r="BTA24" i="5"/>
  <c r="ANA24" i="5" s="1"/>
  <c r="BSZ24" i="5"/>
  <c r="BSY24" i="5"/>
  <c r="BSX24" i="5"/>
  <c r="BSW24" i="5"/>
  <c r="AMW24" i="5" s="1"/>
  <c r="BSV24" i="5"/>
  <c r="BSU24" i="5"/>
  <c r="BST24" i="5"/>
  <c r="BSS24" i="5"/>
  <c r="BSR24" i="5"/>
  <c r="BSK24" i="5"/>
  <c r="BSJ24" i="5" a="1"/>
  <c r="BSJ24" i="5" s="1"/>
  <c r="BSI24" i="5"/>
  <c r="BSI24" i="5" a="1"/>
  <c r="BSH24" i="5" a="1"/>
  <c r="BSH24" i="5" s="1"/>
  <c r="BSG24" i="5" a="1"/>
  <c r="BSG24" i="5" s="1"/>
  <c r="BSF24" i="5" a="1"/>
  <c r="BSF24" i="5" s="1"/>
  <c r="BSE24" i="5" a="1"/>
  <c r="BSE24" i="5" s="1"/>
  <c r="BSD24" i="5" a="1"/>
  <c r="BSD24" i="5" s="1"/>
  <c r="BSC24" i="5"/>
  <c r="BSC24" i="5" a="1"/>
  <c r="BSB24" i="5" a="1"/>
  <c r="BSB24" i="5" s="1"/>
  <c r="BSA24" i="5"/>
  <c r="BRZ24" i="5"/>
  <c r="BRZ24" i="5" a="1"/>
  <c r="BRY24" i="5" a="1"/>
  <c r="BRY24" i="5" s="1"/>
  <c r="BRX24" i="5"/>
  <c r="BRX24" i="5" a="1"/>
  <c r="BRW24" i="5" a="1"/>
  <c r="BRW24" i="5" s="1"/>
  <c r="BRV24" i="5"/>
  <c r="BRV24" i="5" a="1"/>
  <c r="BRU24" i="5" a="1"/>
  <c r="BRU24" i="5" s="1"/>
  <c r="BRT24" i="5"/>
  <c r="BRT24" i="5" a="1"/>
  <c r="BRS24" i="5" a="1"/>
  <c r="BRS24" i="5" s="1"/>
  <c r="BRR24" i="5"/>
  <c r="BRR24" i="5" a="1"/>
  <c r="BRQ24" i="5" a="1"/>
  <c r="BRQ24" i="5" s="1"/>
  <c r="BRP24" i="5"/>
  <c r="BRP24" i="5" a="1"/>
  <c r="BRO24" i="5" a="1"/>
  <c r="BRO24" i="5" s="1"/>
  <c r="BRN24" i="5"/>
  <c r="BRN24" i="5" a="1"/>
  <c r="BRM24" i="5" a="1"/>
  <c r="BRM24" i="5" s="1"/>
  <c r="BRL24" i="5"/>
  <c r="BRL24" i="5" a="1"/>
  <c r="BRK24" i="5" a="1"/>
  <c r="BRK24" i="5" s="1"/>
  <c r="BRJ24" i="5"/>
  <c r="BRJ24" i="5" a="1"/>
  <c r="BRI24" i="5" a="1"/>
  <c r="BRI24" i="5" s="1"/>
  <c r="BRH24" i="5"/>
  <c r="BRH24" i="5" a="1"/>
  <c r="BRG24" i="5" a="1"/>
  <c r="BRG24" i="5" s="1"/>
  <c r="BRF24" i="5"/>
  <c r="BRF24" i="5" a="1"/>
  <c r="BRE24" i="5" a="1"/>
  <c r="BRE24" i="5" s="1"/>
  <c r="BRD24" i="5"/>
  <c r="BRD24" i="5" a="1"/>
  <c r="BRC24" i="5" a="1"/>
  <c r="BRC24" i="5" s="1"/>
  <c r="BRB24" i="5"/>
  <c r="BRB24" i="5" a="1"/>
  <c r="BRA24" i="5" a="1"/>
  <c r="BRA24" i="5" s="1"/>
  <c r="BQZ24" i="5"/>
  <c r="BQZ24" i="5" a="1"/>
  <c r="BQY24" i="5" a="1"/>
  <c r="BQY24" i="5" s="1"/>
  <c r="BQX24" i="5"/>
  <c r="BQX24" i="5" a="1"/>
  <c r="BQW24" i="5" a="1"/>
  <c r="BQW24" i="5" s="1"/>
  <c r="BQV24" i="5"/>
  <c r="BQV24" i="5" a="1"/>
  <c r="BQU24" i="5" a="1"/>
  <c r="BQU24" i="5" s="1"/>
  <c r="BQT24" i="5"/>
  <c r="BQT24" i="5" a="1"/>
  <c r="BQS24" i="5" a="1"/>
  <c r="BQS24" i="5" s="1"/>
  <c r="BQR24" i="5"/>
  <c r="BQR24" i="5" a="1"/>
  <c r="BQQ24" i="5" a="1"/>
  <c r="BQQ24" i="5" s="1"/>
  <c r="BQP24" i="5"/>
  <c r="BQP24" i="5" a="1"/>
  <c r="BQO24" i="5" a="1"/>
  <c r="BQO24" i="5" s="1"/>
  <c r="BQN24" i="5"/>
  <c r="BQN24" i="5" a="1"/>
  <c r="BQM24" i="5" a="1"/>
  <c r="BQM24" i="5" s="1"/>
  <c r="BQL24" i="5"/>
  <c r="BQL24" i="5" a="1"/>
  <c r="BQK24" i="5" a="1"/>
  <c r="BQK24" i="5" s="1"/>
  <c r="BQJ24" i="5"/>
  <c r="BQJ24" i="5" a="1"/>
  <c r="BQI24" i="5" a="1"/>
  <c r="BQI24" i="5" s="1"/>
  <c r="BQH24" i="5"/>
  <c r="BQH24" i="5" a="1"/>
  <c r="BQG24" i="5" a="1"/>
  <c r="BQG24" i="5" s="1"/>
  <c r="BQF24" i="5"/>
  <c r="BQF24" i="5" a="1"/>
  <c r="BQE24" i="5" a="1"/>
  <c r="BQE24" i="5" s="1"/>
  <c r="BQD24" i="5"/>
  <c r="BQD24" i="5" a="1"/>
  <c r="BQC24" i="5" a="1"/>
  <c r="BQC24" i="5" s="1"/>
  <c r="BQB24" i="5"/>
  <c r="BQB24" i="5" a="1"/>
  <c r="BQA24" i="5" a="1"/>
  <c r="BQA24" i="5" s="1"/>
  <c r="BPZ24" i="5" a="1"/>
  <c r="BPZ24" i="5" s="1"/>
  <c r="BPY24" i="5"/>
  <c r="BPY24" i="5" a="1"/>
  <c r="BPX24" i="5" a="1"/>
  <c r="BPX24" i="5" s="1"/>
  <c r="BPW24" i="5"/>
  <c r="BPW24" i="5" a="1"/>
  <c r="BPV24" i="5" a="1"/>
  <c r="BPV24" i="5" s="1"/>
  <c r="BPU24" i="5" a="1"/>
  <c r="BPU24" i="5" s="1"/>
  <c r="BPT24" i="5"/>
  <c r="BPS24" i="5"/>
  <c r="BPR24" i="5"/>
  <c r="BPQ24" i="5"/>
  <c r="BPP24" i="5"/>
  <c r="BPO24" i="5"/>
  <c r="BPN24" i="5"/>
  <c r="BPM24" i="5"/>
  <c r="BPL24" i="5"/>
  <c r="BPK24" i="5"/>
  <c r="BPJ24" i="5"/>
  <c r="BPI24" i="5"/>
  <c r="BPH24" i="5"/>
  <c r="BPG24" i="5"/>
  <c r="BPF24" i="5"/>
  <c r="BPE24" i="5"/>
  <c r="BPD24" i="5"/>
  <c r="BPC24" i="5"/>
  <c r="BPB24" i="5"/>
  <c r="BPA24" i="5"/>
  <c r="BOZ24" i="5"/>
  <c r="BOY24" i="5"/>
  <c r="BOX24" i="5"/>
  <c r="BOW24" i="5"/>
  <c r="BOV24" i="5"/>
  <c r="BOU24" i="5"/>
  <c r="BOT24" i="5"/>
  <c r="BOI24" i="5" a="1"/>
  <c r="BOI24" i="5" s="1"/>
  <c r="BOH24" i="5"/>
  <c r="BOH24" i="5" a="1"/>
  <c r="BOG24" i="5" a="1"/>
  <c r="BOG24" i="5" s="1"/>
  <c r="BOS24" i="5" s="1"/>
  <c r="BOF24" i="5"/>
  <c r="BOE24" i="5"/>
  <c r="BOD24" i="5"/>
  <c r="BOR24" i="5" s="1"/>
  <c r="BOC24" i="5"/>
  <c r="BOB24" i="5"/>
  <c r="BOA24" i="5" s="1"/>
  <c r="BOQ24" i="5" s="1"/>
  <c r="BNY24" i="5"/>
  <c r="BNX24" i="5"/>
  <c r="BOP24" i="5" s="1"/>
  <c r="BNV24" i="5"/>
  <c r="BNU24" i="5" s="1"/>
  <c r="BOO24" i="5" s="1"/>
  <c r="BNS24" i="5"/>
  <c r="BNR24" i="5" s="1"/>
  <c r="BON24" i="5" s="1"/>
  <c r="BNP24" i="5"/>
  <c r="BNO24" i="5" s="1"/>
  <c r="BOM24" i="5" s="1"/>
  <c r="BNM24" i="5"/>
  <c r="BNL24" i="5"/>
  <c r="BOL24" i="5" s="1"/>
  <c r="BNJ24" i="5"/>
  <c r="BNI24" i="5" s="1"/>
  <c r="BOK24" i="5" s="1"/>
  <c r="BNG24" i="5"/>
  <c r="BNF24" i="5" s="1"/>
  <c r="BOJ24" i="5" s="1"/>
  <c r="BNE24" i="5"/>
  <c r="BND24" i="5"/>
  <c r="BNC24" i="5"/>
  <c r="BNB24" i="5"/>
  <c r="BNA24" i="5"/>
  <c r="BMZ24" i="5"/>
  <c r="BMY24" i="5"/>
  <c r="BMX24" i="5"/>
  <c r="BMW24" i="5"/>
  <c r="BMU24" i="5"/>
  <c r="BMJ24" i="5"/>
  <c r="BMI24" i="5"/>
  <c r="BMH24" i="5"/>
  <c r="BMG24" i="5"/>
  <c r="BMF24" i="5"/>
  <c r="BME24" i="5"/>
  <c r="BMD24" i="5"/>
  <c r="BMC24" i="5"/>
  <c r="BMB24" i="5"/>
  <c r="BMA24" i="5"/>
  <c r="BLZ24" i="5"/>
  <c r="BLY24" i="5"/>
  <c r="BLX24" i="5"/>
  <c r="BLW24" i="5"/>
  <c r="BLQ24" i="5"/>
  <c r="BLH24" i="5"/>
  <c r="BLH24" i="5" a="1"/>
  <c r="BLG24" i="5" a="1"/>
  <c r="BLG24" i="5" s="1"/>
  <c r="BLF24" i="5"/>
  <c r="BLR24" i="5" s="1"/>
  <c r="BLF24" i="5" a="1"/>
  <c r="BLE24" i="5"/>
  <c r="BLD24" i="5"/>
  <c r="BLC24" i="5"/>
  <c r="BLB24" i="5"/>
  <c r="BLA24" i="5"/>
  <c r="BKZ24" i="5"/>
  <c r="BLP24" i="5" s="1"/>
  <c r="BKY24" i="5"/>
  <c r="BKX24" i="5"/>
  <c r="BKW24" i="5" s="1"/>
  <c r="BLO24" i="5" s="1"/>
  <c r="BKU24" i="5"/>
  <c r="BKT24" i="5" s="1"/>
  <c r="BLN24" i="5" s="1"/>
  <c r="BKR24" i="5"/>
  <c r="BKQ24" i="5" s="1"/>
  <c r="BLM24" i="5" s="1"/>
  <c r="BKO24" i="5"/>
  <c r="BKN24" i="5" s="1"/>
  <c r="BLL24" i="5" s="1"/>
  <c r="BKL24" i="5"/>
  <c r="BKK24" i="5" s="1"/>
  <c r="BLK24" i="5" s="1"/>
  <c r="BKI24" i="5"/>
  <c r="BKH24" i="5" s="1"/>
  <c r="BLJ24" i="5" s="1"/>
  <c r="BKF24" i="5"/>
  <c r="BKE24" i="5" s="1"/>
  <c r="BLI24" i="5" s="1"/>
  <c r="BKD24" i="5"/>
  <c r="BKC24" i="5"/>
  <c r="BKB24" i="5"/>
  <c r="BKA24" i="5"/>
  <c r="BJZ24" i="5"/>
  <c r="BJY24" i="5"/>
  <c r="BJX24" i="5"/>
  <c r="BJW24" i="5"/>
  <c r="BJV24" i="5"/>
  <c r="BJU24" i="5"/>
  <c r="BJT24" i="5"/>
  <c r="BJS24" i="5" s="1"/>
  <c r="BJR24" i="5"/>
  <c r="BJP24" i="5" s="1"/>
  <c r="BJO24" i="5"/>
  <c r="BJM24" i="5" s="1"/>
  <c r="BJL24" i="5"/>
  <c r="BJJ24" i="5" s="1"/>
  <c r="BJI24" i="5"/>
  <c r="BJF24" i="5"/>
  <c r="BJE24" i="5"/>
  <c r="BJD24" i="5"/>
  <c r="BJC24" i="5"/>
  <c r="BJB24" i="5"/>
  <c r="BJA24" i="5"/>
  <c r="BIZ24" i="5"/>
  <c r="BIY24" i="5"/>
  <c r="BIX24" i="5"/>
  <c r="BIW24" i="5"/>
  <c r="BIV24" i="5"/>
  <c r="BIU24" i="5"/>
  <c r="BIT24" i="5"/>
  <c r="BIS24" i="5"/>
  <c r="BIR24" i="5"/>
  <c r="BIQ24" i="5"/>
  <c r="BIP24" i="5"/>
  <c r="BIO24" i="5"/>
  <c r="BIN24" i="5"/>
  <c r="BIM24" i="5"/>
  <c r="BIL24" i="5"/>
  <c r="BIK24" i="5"/>
  <c r="BIJ24" i="5"/>
  <c r="BII24" i="5"/>
  <c r="BIH24" i="5"/>
  <c r="BIG24" i="5"/>
  <c r="BIF24" i="5"/>
  <c r="BIE24" i="5"/>
  <c r="BID24" i="5"/>
  <c r="BIC24" i="5"/>
  <c r="BIB24" i="5"/>
  <c r="BIA24" i="5"/>
  <c r="BHZ24" i="5"/>
  <c r="BHY24" i="5"/>
  <c r="BHX24" i="5"/>
  <c r="BHW24" i="5"/>
  <c r="BHV24" i="5"/>
  <c r="BHU24" i="5"/>
  <c r="BHT24" i="5"/>
  <c r="BHS24" i="5"/>
  <c r="BHR24" i="5"/>
  <c r="BHQ24" i="5"/>
  <c r="BHP24" i="5"/>
  <c r="BHO24" i="5"/>
  <c r="BHN24" i="5"/>
  <c r="BHM24" i="5"/>
  <c r="BHL24" i="5"/>
  <c r="BHK24" i="5"/>
  <c r="BHJ24" i="5"/>
  <c r="BHI24" i="5"/>
  <c r="BHH24" i="5"/>
  <c r="BHG24" i="5"/>
  <c r="BHF24" i="5"/>
  <c r="BHE24" i="5"/>
  <c r="BHD24" i="5"/>
  <c r="BHC24" i="5"/>
  <c r="BHB24" i="5"/>
  <c r="BHA24" i="5"/>
  <c r="BGZ24" i="5"/>
  <c r="BGY24" i="5"/>
  <c r="BGX24" i="5"/>
  <c r="BGW24" i="5"/>
  <c r="BGV24" i="5"/>
  <c r="BGU24" i="5" a="1"/>
  <c r="BGU24" i="5" s="1"/>
  <c r="BGT24" i="5"/>
  <c r="BGT24" i="5" a="1"/>
  <c r="BGS24" i="5" a="1"/>
  <c r="BGS24" i="5" s="1"/>
  <c r="BGR24" i="5"/>
  <c r="BGR24" i="5" a="1"/>
  <c r="BGQ24" i="5" a="1"/>
  <c r="BGQ24" i="5" s="1"/>
  <c r="BGP24" i="5"/>
  <c r="BGP24" i="5" a="1"/>
  <c r="BGO24" i="5" a="1"/>
  <c r="BGO24" i="5" s="1"/>
  <c r="BGN24" i="5"/>
  <c r="BGN24" i="5" a="1"/>
  <c r="BGM24" i="5" a="1"/>
  <c r="BGM24" i="5" s="1"/>
  <c r="BGL24" i="5"/>
  <c r="BGL24" i="5" a="1"/>
  <c r="BGK24" i="5" a="1"/>
  <c r="BGK24" i="5" s="1"/>
  <c r="BGJ24" i="5"/>
  <c r="BGJ24" i="5" a="1"/>
  <c r="BGI24" i="5"/>
  <c r="BGH24" i="5"/>
  <c r="BGG24" i="5"/>
  <c r="BGF24" i="5"/>
  <c r="BGE24" i="5"/>
  <c r="BGD24" i="5"/>
  <c r="BGC24" i="5"/>
  <c r="BGB24" i="5"/>
  <c r="BGA24" i="5"/>
  <c r="BFZ24" i="5"/>
  <c r="BFY24" i="5"/>
  <c r="BFX24" i="5"/>
  <c r="BFW24" i="5"/>
  <c r="BFV24" i="5"/>
  <c r="BFU24" i="5"/>
  <c r="BFT24" i="5"/>
  <c r="BFS24" i="5"/>
  <c r="BFR24" i="5"/>
  <c r="BFN24" i="5"/>
  <c r="BFM24" i="5"/>
  <c r="BFL24" i="5"/>
  <c r="BFK24" i="5"/>
  <c r="BFJ24" i="5"/>
  <c r="BFI24" i="5"/>
  <c r="BFH24" i="5"/>
  <c r="BFG24" i="5"/>
  <c r="BFF24" i="5"/>
  <c r="BFE24" i="5"/>
  <c r="BFD24" i="5"/>
  <c r="BFC24" i="5"/>
  <c r="BFB24" i="5"/>
  <c r="BFA24" i="5"/>
  <c r="BEZ24" i="5"/>
  <c r="BEY24" i="5"/>
  <c r="BEX24" i="5"/>
  <c r="BEW24" i="5"/>
  <c r="BEV24" i="5"/>
  <c r="BEU24" i="5"/>
  <c r="BET24" i="5"/>
  <c r="BEP24" i="5"/>
  <c r="BEO24" i="5"/>
  <c r="BEN24" i="5"/>
  <c r="BEM24" i="5"/>
  <c r="BEL24" i="5"/>
  <c r="BEK24" i="5"/>
  <c r="BEJ24" i="5"/>
  <c r="BEI24" i="5"/>
  <c r="BEH24" i="5"/>
  <c r="BEG24" i="5"/>
  <c r="BEF24" i="5"/>
  <c r="BEE24" i="5"/>
  <c r="BED24" i="5"/>
  <c r="BEC24" i="5"/>
  <c r="BEB24" i="5"/>
  <c r="BEA24" i="5"/>
  <c r="BDZ24" i="5"/>
  <c r="BDY24" i="5"/>
  <c r="BDX24" i="5"/>
  <c r="BDW24" i="5"/>
  <c r="BDV24" i="5"/>
  <c r="BDR24" i="5"/>
  <c r="BDQ24" i="5"/>
  <c r="BDP24" i="5"/>
  <c r="BDO24" i="5"/>
  <c r="BDN24" i="5"/>
  <c r="BDM24" i="5"/>
  <c r="BDL24" i="5"/>
  <c r="BDK24" i="5"/>
  <c r="BDJ24" i="5"/>
  <c r="BDI24" i="5"/>
  <c r="BDH24" i="5"/>
  <c r="BDG24" i="5"/>
  <c r="BDF24" i="5"/>
  <c r="BDE24" i="5"/>
  <c r="BDD24" i="5"/>
  <c r="BDC24" i="5"/>
  <c r="BDB24" i="5"/>
  <c r="BDA24" i="5"/>
  <c r="BCZ24" i="5"/>
  <c r="BCY24" i="5"/>
  <c r="BCX24" i="5"/>
  <c r="BCT24" i="5"/>
  <c r="BCS24" i="5"/>
  <c r="BCR24" i="5"/>
  <c r="BCQ24" i="5"/>
  <c r="BCP24" i="5"/>
  <c r="BCO24" i="5"/>
  <c r="BCN24" i="5"/>
  <c r="BCM24" i="5"/>
  <c r="BCL24" i="5"/>
  <c r="BCK24" i="5"/>
  <c r="BCJ24" i="5"/>
  <c r="BCI24" i="5"/>
  <c r="BCH24" i="5"/>
  <c r="BCG24" i="5"/>
  <c r="BCF24" i="5"/>
  <c r="BCE24" i="5"/>
  <c r="BCD24" i="5"/>
  <c r="BCC24" i="5"/>
  <c r="BCB24" i="5"/>
  <c r="BCA24" i="5"/>
  <c r="BBZ24" i="5"/>
  <c r="BBV24" i="5"/>
  <c r="BBU24" i="5"/>
  <c r="BBR24" i="5"/>
  <c r="BBQ24" i="5"/>
  <c r="BBO24" i="5"/>
  <c r="BBN24" i="5"/>
  <c r="BBK24" i="5"/>
  <c r="BBJ24" i="5"/>
  <c r="BBH24" i="5"/>
  <c r="BBG24" i="5"/>
  <c r="BBF24" i="5"/>
  <c r="BBE24" i="5"/>
  <c r="BAW24" i="5"/>
  <c r="BAR24" i="5"/>
  <c r="BAP24" i="5" a="1"/>
  <c r="BAP24" i="5" s="1"/>
  <c r="BAO24" i="5"/>
  <c r="BAO24" i="5" a="1"/>
  <c r="BAN24" i="5" a="1"/>
  <c r="BAN24" i="5" s="1"/>
  <c r="BAX24" i="5" s="1"/>
  <c r="BAM24" i="5"/>
  <c r="BAL24" i="5"/>
  <c r="BAK24" i="5"/>
  <c r="BAJ24" i="5"/>
  <c r="BAI24" i="5"/>
  <c r="BAH24" i="5" s="1"/>
  <c r="BAV24" i="5" s="1"/>
  <c r="BAG24" i="5"/>
  <c r="BMV24" i="5" s="1"/>
  <c r="BMT24" i="5" s="1"/>
  <c r="BAF24" i="5"/>
  <c r="BAE24" i="5"/>
  <c r="BAU24" i="5" s="1"/>
  <c r="BAB24" i="5"/>
  <c r="BAT24" i="5" s="1"/>
  <c r="AZY24" i="5"/>
  <c r="BAS24" i="5" s="1"/>
  <c r="AZV24" i="5"/>
  <c r="AZS24" i="5"/>
  <c r="BAQ24" i="5" s="1"/>
  <c r="AZL24" i="5"/>
  <c r="AZK24" i="5"/>
  <c r="AZJ24" i="5"/>
  <c r="AZJ24" i="5" a="1"/>
  <c r="AZI24" i="5" a="1"/>
  <c r="AZI24" i="5" s="1"/>
  <c r="AZH24" i="5"/>
  <c r="AZR24" i="5" s="1"/>
  <c r="AZH24" i="5" a="1"/>
  <c r="AZG24" i="5"/>
  <c r="AZF24" i="5"/>
  <c r="AZE24" i="5"/>
  <c r="AZQ24" i="5" s="1"/>
  <c r="AZD24" i="5"/>
  <c r="AZC24" i="5"/>
  <c r="AZB24" i="5"/>
  <c r="AZP24" i="5" s="1"/>
  <c r="AZA24" i="5"/>
  <c r="AYY24" i="5" s="1"/>
  <c r="AZO24" i="5" s="1"/>
  <c r="AYZ24" i="5"/>
  <c r="AYV24" i="5"/>
  <c r="AZN24" i="5" s="1"/>
  <c r="AYS24" i="5"/>
  <c r="AZM24" i="5" s="1"/>
  <c r="AYP24" i="5"/>
  <c r="AYM24" i="5"/>
  <c r="AYK24" i="5"/>
  <c r="AYD24" i="5"/>
  <c r="AYC24" i="5"/>
  <c r="AYB24" i="5" a="1"/>
  <c r="AYB24" i="5" s="1"/>
  <c r="AYA24" i="5"/>
  <c r="AYA24" i="5" a="1"/>
  <c r="AXZ24" i="5" a="1"/>
  <c r="AXZ24" i="5" s="1"/>
  <c r="AYL24" i="5" s="1"/>
  <c r="AXY24" i="5"/>
  <c r="AXX24" i="5"/>
  <c r="AXW24" i="5"/>
  <c r="AXV24" i="5"/>
  <c r="AXU24" i="5"/>
  <c r="AXT24" i="5" s="1"/>
  <c r="AYJ24" i="5" s="1"/>
  <c r="AXS24" i="5"/>
  <c r="AXR24" i="5"/>
  <c r="AXQ24" i="5"/>
  <c r="AYI24" i="5" s="1"/>
  <c r="AXO24" i="5"/>
  <c r="AXN24" i="5" s="1"/>
  <c r="AYH24" i="5" s="1"/>
  <c r="AXL24" i="5"/>
  <c r="AXK24" i="5"/>
  <c r="AYG24" i="5" s="1"/>
  <c r="AXI24" i="5"/>
  <c r="AXH24" i="5" s="1"/>
  <c r="AYF24" i="5" s="1"/>
  <c r="AXF24" i="5"/>
  <c r="AXE24" i="5"/>
  <c r="AYE24" i="5" s="1"/>
  <c r="AXB24" i="5"/>
  <c r="AWX24" i="5"/>
  <c r="AWW24" i="5"/>
  <c r="AWV24" i="5"/>
  <c r="AWU24" i="5"/>
  <c r="AWN24" i="5"/>
  <c r="AWM24" i="5"/>
  <c r="AWL24" i="5"/>
  <c r="AWK24" i="5"/>
  <c r="AWD24" i="5"/>
  <c r="AWC24" i="5"/>
  <c r="AWB24" i="5"/>
  <c r="AWA24" i="5"/>
  <c r="AVT24" i="5"/>
  <c r="AVS24" i="5"/>
  <c r="AVR24" i="5"/>
  <c r="AVQ24" i="5"/>
  <c r="AUZ24" i="5"/>
  <c r="AUZ24" i="5" a="1"/>
  <c r="AUY24" i="5" a="1"/>
  <c r="AUY24" i="5" s="1"/>
  <c r="AUX24" i="5"/>
  <c r="AVJ24" i="5" s="1"/>
  <c r="AUX24" i="5" a="1"/>
  <c r="AUW24" i="5"/>
  <c r="AUV24" i="5"/>
  <c r="AUU24" i="5"/>
  <c r="AVI24" i="5" s="1"/>
  <c r="AUT24" i="5"/>
  <c r="AUR24" i="5" s="1"/>
  <c r="AVH24" i="5" s="1"/>
  <c r="AUS24" i="5"/>
  <c r="AUQ24" i="5"/>
  <c r="AUP24" i="5"/>
  <c r="AUO24" i="5" s="1"/>
  <c r="AVG24" i="5" s="1"/>
  <c r="AUM24" i="5"/>
  <c r="AUL24" i="5"/>
  <c r="AVF24" i="5" s="1"/>
  <c r="AUJ24" i="5"/>
  <c r="AUI24" i="5" s="1"/>
  <c r="AVE24" i="5" s="1"/>
  <c r="AUG24" i="5"/>
  <c r="AUF24" i="5"/>
  <c r="AVD24" i="5" s="1"/>
  <c r="AUD24" i="5"/>
  <c r="AUC24" i="5" s="1"/>
  <c r="AVC24" i="5" s="1"/>
  <c r="AUA24" i="5"/>
  <c r="ATZ24" i="5"/>
  <c r="AVB24" i="5" s="1"/>
  <c r="ATX24" i="5"/>
  <c r="ATW24" i="5" s="1"/>
  <c r="AVA24" i="5" s="1"/>
  <c r="ATV24" i="5"/>
  <c r="ATU24" i="5"/>
  <c r="ATT24" i="5"/>
  <c r="ATS24" i="5"/>
  <c r="ATK24" i="5"/>
  <c r="ATH24" i="5"/>
  <c r="ATG24" i="5"/>
  <c r="ATF24" i="5"/>
  <c r="ATE24" i="5"/>
  <c r="ATD24" i="5"/>
  <c r="ATC24" i="5"/>
  <c r="ATB24" i="5"/>
  <c r="ATB24" i="5" a="1"/>
  <c r="ATA24" i="5" a="1"/>
  <c r="ATA24" i="5" s="1"/>
  <c r="ASZ24" i="5"/>
  <c r="ATL24" i="5" s="1"/>
  <c r="ASZ24" i="5" a="1"/>
  <c r="ASY24" i="5"/>
  <c r="ASX24" i="5"/>
  <c r="ASW24" i="5"/>
  <c r="ASV24" i="5"/>
  <c r="ASU24" i="5"/>
  <c r="AST24" i="5"/>
  <c r="ATJ24" i="5" s="1"/>
  <c r="ASS24" i="5"/>
  <c r="ASQ24" i="5" s="1"/>
  <c r="ATI24" i="5" s="1"/>
  <c r="ASR24" i="5"/>
  <c r="ART24" i="5"/>
  <c r="ARQ24" i="5"/>
  <c r="ARP24" i="5"/>
  <c r="ARP24" i="5" a="1"/>
  <c r="ARO24" i="5" a="1"/>
  <c r="ARO24" i="5" s="1"/>
  <c r="ARN24" i="5"/>
  <c r="ARX24" i="5" s="1"/>
  <c r="ARN24" i="5" a="1"/>
  <c r="ARM24" i="5"/>
  <c r="ARL24" i="5"/>
  <c r="ARK24" i="5"/>
  <c r="ARW24" i="5" s="1"/>
  <c r="ARJ24" i="5"/>
  <c r="ARH24" i="5" s="1"/>
  <c r="ARV24" i="5" s="1"/>
  <c r="ARI24" i="5"/>
  <c r="ARG24" i="5"/>
  <c r="ARF24" i="5"/>
  <c r="ARE24" i="5" s="1"/>
  <c r="ARU24" i="5" s="1"/>
  <c r="ARB24" i="5"/>
  <c r="AQY24" i="5"/>
  <c r="ARS24" i="5" s="1"/>
  <c r="AQV24" i="5"/>
  <c r="ARR24" i="5" s="1"/>
  <c r="AQS24" i="5"/>
  <c r="AQQ24" i="5"/>
  <c r="AQP24" i="5"/>
  <c r="AQK24" i="5"/>
  <c r="AQR24" i="5" s="1"/>
  <c r="AQH24" i="5"/>
  <c r="AQE24" i="5"/>
  <c r="AQB24" i="5"/>
  <c r="AQO24" i="5" s="1"/>
  <c r="APY24" i="5"/>
  <c r="AQN24" i="5" s="1"/>
  <c r="APQ24" i="5"/>
  <c r="APP24" i="5"/>
  <c r="APP24" i="5" a="1"/>
  <c r="APO24" i="5" a="1"/>
  <c r="APO24" i="5" s="1"/>
  <c r="APN24" i="5"/>
  <c r="APX24" i="5" s="1"/>
  <c r="APN24" i="5" a="1"/>
  <c r="APM24" i="5"/>
  <c r="APL24" i="5"/>
  <c r="APK24" i="5"/>
  <c r="APW24" i="5" s="1"/>
  <c r="APJ24" i="5"/>
  <c r="API24" i="5"/>
  <c r="APH24" i="5"/>
  <c r="APV24" i="5" s="1"/>
  <c r="APG24" i="5"/>
  <c r="APE24" i="5" s="1"/>
  <c r="APU24" i="5" s="1"/>
  <c r="APF24" i="5"/>
  <c r="APB24" i="5"/>
  <c r="APT24" i="5" s="1"/>
  <c r="AOY24" i="5"/>
  <c r="APS24" i="5" s="1"/>
  <c r="AOV24" i="5"/>
  <c r="APR24" i="5" s="1"/>
  <c r="AOS24" i="5"/>
  <c r="AOR24" i="5"/>
  <c r="AOQ24" i="5"/>
  <c r="AON24" i="5"/>
  <c r="AOK24" i="5"/>
  <c r="AOH24" i="5"/>
  <c r="AOE24" i="5"/>
  <c r="AOP24" i="5" s="1"/>
  <c r="AOB24" i="5"/>
  <c r="AOO24" i="5" s="1"/>
  <c r="ANY24" i="5"/>
  <c r="ANV24" i="5"/>
  <c r="ANU24" i="5"/>
  <c r="ANR24" i="5"/>
  <c r="ANO24" i="5"/>
  <c r="ANN24" i="5"/>
  <c r="ANK24" i="5"/>
  <c r="ANJ24" i="5"/>
  <c r="ANI24" i="5"/>
  <c r="ANF24" i="5"/>
  <c r="ANE24" i="5"/>
  <c r="ANC24" i="5"/>
  <c r="ANB24" i="5"/>
  <c r="AMY24" i="5"/>
  <c r="AMX24" i="5"/>
  <c r="AMR24" i="5"/>
  <c r="AMQ24" i="5"/>
  <c r="AMP24" i="5"/>
  <c r="AMO24" i="5"/>
  <c r="AMN24" i="5"/>
  <c r="AMM24" i="5"/>
  <c r="AML24" i="5"/>
  <c r="AML24" i="5" a="1"/>
  <c r="AMK24" i="5" a="1"/>
  <c r="AMK24" i="5" s="1"/>
  <c r="AMJ24" i="5"/>
  <c r="AMV24" i="5" s="1"/>
  <c r="AMJ24" i="5" a="1"/>
  <c r="AMI24" i="5"/>
  <c r="AMH24" i="5"/>
  <c r="AMG24" i="5"/>
  <c r="AMU24" i="5" s="1"/>
  <c r="AMF24" i="5"/>
  <c r="AMD24" i="5" s="1"/>
  <c r="AMT24" i="5" s="1"/>
  <c r="AME24" i="5"/>
  <c r="AMC24" i="5"/>
  <c r="AMB24" i="5"/>
  <c r="AMA24" i="5" s="1"/>
  <c r="AMS24" i="5" s="1"/>
  <c r="ALG24" i="5"/>
  <c r="ALD24" i="5"/>
  <c r="ALC24" i="5"/>
  <c r="ALB24" i="5"/>
  <c r="ALA24" i="5"/>
  <c r="AKZ24" i="5"/>
  <c r="AKY24" i="5"/>
  <c r="AKX24" i="5"/>
  <c r="AKX24" i="5" a="1"/>
  <c r="AKW24" i="5" a="1"/>
  <c r="AKW24" i="5" s="1"/>
  <c r="AKV24" i="5"/>
  <c r="ALH24" i="5" s="1"/>
  <c r="AKV24" i="5" a="1"/>
  <c r="AKU24" i="5"/>
  <c r="AKT24" i="5"/>
  <c r="AKS24" i="5"/>
  <c r="AKR24" i="5"/>
  <c r="AKQ24" i="5"/>
  <c r="AKP24" i="5"/>
  <c r="ALF24" i="5" s="1"/>
  <c r="AKO24" i="5"/>
  <c r="AKN24" i="5"/>
  <c r="AKM24" i="5" s="1"/>
  <c r="ALE24" i="5" s="1"/>
  <c r="AJT24" i="5"/>
  <c r="AJS24" i="5"/>
  <c r="AJP24" i="5"/>
  <c r="AJO24" i="5"/>
  <c r="AJN24" i="5"/>
  <c r="AJM24" i="5"/>
  <c r="AJL24" i="5"/>
  <c r="AJK24" i="5"/>
  <c r="AJJ24" i="5"/>
  <c r="AJJ24" i="5" a="1"/>
  <c r="AJI24" i="5"/>
  <c r="AJI24" i="5" a="1"/>
  <c r="AJH24" i="5"/>
  <c r="AJH24" i="5" a="1"/>
  <c r="AJG24" i="5"/>
  <c r="AJF24" i="5"/>
  <c r="AJE24" i="5"/>
  <c r="AJD24" i="5"/>
  <c r="AJC24" i="5"/>
  <c r="AJB24" i="5" s="1"/>
  <c r="AJR24" i="5" s="1"/>
  <c r="AJA24" i="5"/>
  <c r="AIZ24" i="5"/>
  <c r="AIY24" i="5"/>
  <c r="AJQ24" i="5" s="1"/>
  <c r="AIB24" i="5"/>
  <c r="AIA24" i="5"/>
  <c r="AHZ24" i="5"/>
  <c r="AHY24" i="5"/>
  <c r="AHX24" i="5"/>
  <c r="AHW24" i="5"/>
  <c r="AHV24" i="5" a="1"/>
  <c r="AHV24" i="5" s="1"/>
  <c r="AHU24" i="5"/>
  <c r="AHU24" i="5" a="1"/>
  <c r="AHT24" i="5" a="1"/>
  <c r="AHT24" i="5" s="1"/>
  <c r="AIF24" i="5" s="1"/>
  <c r="AHS24" i="5"/>
  <c r="AHR24" i="5"/>
  <c r="AHQ24" i="5"/>
  <c r="AIE24" i="5" s="1"/>
  <c r="AHP24" i="5"/>
  <c r="AHO24" i="5"/>
  <c r="AHN24" i="5" s="1"/>
  <c r="AID24" i="5" s="1"/>
  <c r="AHM24" i="5"/>
  <c r="AHL24" i="5"/>
  <c r="AHK24" i="5" s="1"/>
  <c r="AIC24" i="5" s="1"/>
  <c r="AGR24" i="5"/>
  <c r="AGQ24" i="5"/>
  <c r="AGP24" i="5"/>
  <c r="AGO24" i="5"/>
  <c r="AGN24" i="5"/>
  <c r="AGM24" i="5"/>
  <c r="AGL24" i="5"/>
  <c r="AGK24" i="5"/>
  <c r="AGJ24" i="5"/>
  <c r="AGI24" i="5"/>
  <c r="AGH24" i="5"/>
  <c r="AGG24" i="5"/>
  <c r="AGF24" i="5"/>
  <c r="AGE24" i="5"/>
  <c r="AGD24" i="5"/>
  <c r="AGC24" i="5"/>
  <c r="AGB24" i="5"/>
  <c r="AGA24" i="5"/>
  <c r="AFZ24" i="5"/>
  <c r="AFY24" i="5"/>
  <c r="AFX24" i="5"/>
  <c r="AFW24" i="5"/>
  <c r="AFV24" i="5"/>
  <c r="AFU24" i="5"/>
  <c r="AFT24" i="5"/>
  <c r="AFS24" i="5"/>
  <c r="AFR24" i="5"/>
  <c r="AFQ24" i="5"/>
  <c r="AFP24" i="5"/>
  <c r="AFO24" i="5"/>
  <c r="AFN24" i="5"/>
  <c r="AFM24" i="5"/>
  <c r="AFL24" i="5"/>
  <c r="AFK24" i="5"/>
  <c r="AFJ24" i="5"/>
  <c r="AFI24" i="5"/>
  <c r="AFH24" i="5"/>
  <c r="AFG24" i="5"/>
  <c r="AFF24" i="5"/>
  <c r="AFE24" i="5"/>
  <c r="AFD24" i="5"/>
  <c r="AFC24" i="5"/>
  <c r="AFB24" i="5"/>
  <c r="AFA24" i="5"/>
  <c r="AEZ24" i="5"/>
  <c r="AEY24" i="5"/>
  <c r="AEX24" i="5"/>
  <c r="AEW24" i="5"/>
  <c r="AEV24" i="5"/>
  <c r="AEU24" i="5"/>
  <c r="AET24" i="5"/>
  <c r="AES24" i="5"/>
  <c r="AER24" i="5"/>
  <c r="AEQ24" i="5"/>
  <c r="AEP24" i="5"/>
  <c r="AEO24" i="5"/>
  <c r="AEN24" i="5"/>
  <c r="AEM24" i="5"/>
  <c r="AEL24" i="5"/>
  <c r="AEK24" i="5"/>
  <c r="ADZ24" i="5"/>
  <c r="ADZ24" i="5" a="1"/>
  <c r="ADY24" i="5" a="1"/>
  <c r="ADY24" i="5" s="1"/>
  <c r="ADX24" i="5"/>
  <c r="AEJ24" i="5" s="1"/>
  <c r="ADX24" i="5" a="1"/>
  <c r="ADW24" i="5"/>
  <c r="ADV24" i="5"/>
  <c r="ADU24" i="5"/>
  <c r="AEI24" i="5" s="1"/>
  <c r="ADT24" i="5"/>
  <c r="ADT24" i="5" a="1"/>
  <c r="ADS24" i="5"/>
  <c r="ADR24" i="5"/>
  <c r="AEH24" i="5" s="1"/>
  <c r="ADQ24" i="5"/>
  <c r="ADQ24" i="5" a="1"/>
  <c r="ADP24" i="5"/>
  <c r="ADO24" i="5"/>
  <c r="AEG24" i="5" s="1"/>
  <c r="ADN24" i="5"/>
  <c r="ADL24" i="5" s="1"/>
  <c r="AEF24" i="5" s="1"/>
  <c r="ADN24" i="5" a="1"/>
  <c r="ADK24" i="5"/>
  <c r="ADI24" i="5" s="1"/>
  <c r="AEE24" i="5" s="1"/>
  <c r="ADK24" i="5" a="1"/>
  <c r="ADH24" i="5" a="1"/>
  <c r="ADH24" i="5" s="1"/>
  <c r="ADF24" i="5" s="1"/>
  <c r="AED24" i="5" s="1"/>
  <c r="ADE24" i="5" a="1"/>
  <c r="ADE24" i="5" s="1"/>
  <c r="ADC24" i="5" s="1"/>
  <c r="AEC24" i="5" s="1"/>
  <c r="ADB24" i="5"/>
  <c r="ACZ24" i="5" s="1"/>
  <c r="AEB24" i="5" s="1"/>
  <c r="ADB24" i="5" a="1"/>
  <c r="ACY24" i="5"/>
  <c r="ACW24" i="5" s="1"/>
  <c r="AEA24" i="5" s="1"/>
  <c r="ACY24" i="5" a="1"/>
  <c r="ACV24" i="5"/>
  <c r="ACU24" i="5"/>
  <c r="ACT24" i="5"/>
  <c r="ACS24" i="5"/>
  <c r="ACR24" i="5"/>
  <c r="ACQ24" i="5"/>
  <c r="ACP24" i="5"/>
  <c r="ACO24" i="5"/>
  <c r="ACN24" i="5"/>
  <c r="ACM24" i="5"/>
  <c r="ACL24" i="5"/>
  <c r="ACK24" i="5"/>
  <c r="ACJ24" i="5"/>
  <c r="ACI24" i="5"/>
  <c r="ACF24" i="5"/>
  <c r="ACE24" i="5"/>
  <c r="ACB24" i="5"/>
  <c r="ACA24" i="5"/>
  <c r="ABZ24" i="5"/>
  <c r="ABY24" i="5"/>
  <c r="ABX24" i="5"/>
  <c r="ABW24" i="5"/>
  <c r="ABV24" i="5"/>
  <c r="ABU24" i="5"/>
  <c r="ABT24" i="5"/>
  <c r="ABS24" i="5"/>
  <c r="ABR24" i="5"/>
  <c r="ABR24" i="5" a="1"/>
  <c r="ABQ24" i="5" a="1"/>
  <c r="ABQ24" i="5" s="1"/>
  <c r="ABP24" i="5"/>
  <c r="ABP24" i="5" a="1"/>
  <c r="ABO24" i="5"/>
  <c r="ABN24" i="5"/>
  <c r="ABM24" i="5"/>
  <c r="ABL24" i="5"/>
  <c r="ABK24" i="5"/>
  <c r="ABJ24" i="5"/>
  <c r="ABI24" i="5"/>
  <c r="ABG24" i="5" s="1"/>
  <c r="ABH24" i="5"/>
  <c r="ABD24" i="5"/>
  <c r="ABA24" i="5"/>
  <c r="AAX24" i="5"/>
  <c r="AAU24" i="5"/>
  <c r="AAR24" i="5"/>
  <c r="AAO24" i="5"/>
  <c r="AAD24" i="5"/>
  <c r="AAD24" i="5" a="1"/>
  <c r="AAC24" i="5" a="1"/>
  <c r="AAC24" i="5" s="1"/>
  <c r="AAB24" i="5"/>
  <c r="AAN24" i="5" s="1"/>
  <c r="AAB24" i="5" a="1"/>
  <c r="AAA24" i="5"/>
  <c r="ZZ24" i="5"/>
  <c r="ZY24" i="5"/>
  <c r="AAM24" i="5" s="1"/>
  <c r="ZX24" i="5"/>
  <c r="ZV24" i="5" s="1"/>
  <c r="AAL24" i="5" s="1"/>
  <c r="ZW24" i="5"/>
  <c r="ZU24" i="5"/>
  <c r="ZT24" i="5"/>
  <c r="ZS24" i="5" s="1"/>
  <c r="AAK24" i="5" s="1"/>
  <c r="ZR24" i="5"/>
  <c r="ZP24" i="5"/>
  <c r="AAJ24" i="5" s="1"/>
  <c r="ZO24" i="5"/>
  <c r="ZM24" i="5" s="1"/>
  <c r="AAI24" i="5" s="1"/>
  <c r="ZL24" i="5"/>
  <c r="ZJ24" i="5"/>
  <c r="AAH24" i="5" s="1"/>
  <c r="ZI24" i="5"/>
  <c r="ZG24" i="5" s="1"/>
  <c r="AAG24" i="5" s="1"/>
  <c r="ZF24" i="5"/>
  <c r="ZD24" i="5"/>
  <c r="AAF24" i="5" s="1"/>
  <c r="ZC24" i="5"/>
  <c r="ZA24" i="5" s="1"/>
  <c r="AAE24" i="5" s="1"/>
  <c r="YZ24" i="5"/>
  <c r="YY24" i="5"/>
  <c r="YX24" i="5"/>
  <c r="YW24" i="5"/>
  <c r="YV24" i="5"/>
  <c r="YU24" i="5"/>
  <c r="YT24" i="5"/>
  <c r="YS24" i="5"/>
  <c r="YR24" i="5"/>
  <c r="YQ24" i="5"/>
  <c r="YP24" i="5"/>
  <c r="YO24" i="5"/>
  <c r="YN24" i="5"/>
  <c r="YM24" i="5"/>
  <c r="YL24" i="5"/>
  <c r="YK24" i="5"/>
  <c r="YJ24" i="5"/>
  <c r="YI24" i="5"/>
  <c r="YH24" i="5"/>
  <c r="YG24" i="5"/>
  <c r="YF24" i="5"/>
  <c r="YE24" i="5"/>
  <c r="YD24" i="5"/>
  <c r="YC24" i="5"/>
  <c r="YB24" i="5"/>
  <c r="YA24" i="5"/>
  <c r="XZ24" i="5"/>
  <c r="XY24" i="5"/>
  <c r="XX24" i="5"/>
  <c r="XW24" i="5"/>
  <c r="XV24" i="5"/>
  <c r="XU24" i="5"/>
  <c r="XT24" i="5"/>
  <c r="XS24" i="5"/>
  <c r="XR24" i="5"/>
  <c r="XQ24" i="5"/>
  <c r="XP24" i="5"/>
  <c r="XO24" i="5"/>
  <c r="XN24" i="5"/>
  <c r="XM24" i="5"/>
  <c r="XL24" i="5"/>
  <c r="XK24" i="5"/>
  <c r="XJ24" i="5"/>
  <c r="XI24" i="5"/>
  <c r="XH24" i="5"/>
  <c r="XG24" i="5"/>
  <c r="XF24" i="5"/>
  <c r="XE24" i="5"/>
  <c r="XD24" i="5"/>
  <c r="XC24" i="5"/>
  <c r="XB24" i="5"/>
  <c r="XA24" i="5"/>
  <c r="WZ24" i="5"/>
  <c r="WY24" i="5"/>
  <c r="WX24" i="5"/>
  <c r="WW24" i="5"/>
  <c r="WV24" i="5"/>
  <c r="WU24" i="5"/>
  <c r="WT24" i="5"/>
  <c r="WS24" i="5"/>
  <c r="WR24" i="5"/>
  <c r="WQ24" i="5"/>
  <c r="WP24" i="5"/>
  <c r="WO24" i="5"/>
  <c r="WN24" i="5"/>
  <c r="WM24" i="5"/>
  <c r="WL24" i="5"/>
  <c r="WK24" i="5"/>
  <c r="WJ24" i="5"/>
  <c r="WI24" i="5"/>
  <c r="WH24" i="5"/>
  <c r="WG24" i="5"/>
  <c r="WF24" i="5"/>
  <c r="WE24" i="5"/>
  <c r="WD24" i="5"/>
  <c r="WC24" i="5"/>
  <c r="WB24" i="5"/>
  <c r="WA24" i="5"/>
  <c r="VZ24" i="5"/>
  <c r="VY24" i="5"/>
  <c r="VX24" i="5"/>
  <c r="VW24" i="5"/>
  <c r="VV24" i="5"/>
  <c r="VU24" i="5"/>
  <c r="VT24" i="5"/>
  <c r="VS24" i="5"/>
  <c r="VR24" i="5"/>
  <c r="VQ24" i="5"/>
  <c r="VP24" i="5"/>
  <c r="VO24" i="5"/>
  <c r="VN24" i="5"/>
  <c r="VM24" i="5"/>
  <c r="VL24" i="5"/>
  <c r="VK24" i="5"/>
  <c r="VJ24" i="5"/>
  <c r="VI24" i="5"/>
  <c r="VH24" i="5"/>
  <c r="VG24" i="5"/>
  <c r="VF24" i="5"/>
  <c r="VE24" i="5"/>
  <c r="VD24" i="5"/>
  <c r="VC24" i="5"/>
  <c r="VB24" i="5"/>
  <c r="VA24" i="5"/>
  <c r="UZ24" i="5"/>
  <c r="UY24" i="5"/>
  <c r="UX24" i="5"/>
  <c r="UW24" i="5"/>
  <c r="UV24" i="5"/>
  <c r="UU24" i="5"/>
  <c r="UT24" i="5"/>
  <c r="US24" i="5"/>
  <c r="UR24" i="5"/>
  <c r="UQ24" i="5"/>
  <c r="UP24" i="5"/>
  <c r="UO24" i="5"/>
  <c r="UN24" i="5"/>
  <c r="UM24" i="5"/>
  <c r="UL24" i="5"/>
  <c r="UK24" i="5"/>
  <c r="UA24" i="5"/>
  <c r="TZ24" i="5"/>
  <c r="TY24" i="5"/>
  <c r="TX24" i="5"/>
  <c r="UJ24" i="5" s="1"/>
  <c r="TW24" i="5"/>
  <c r="TV24" i="5"/>
  <c r="TU24" i="5"/>
  <c r="UI24" i="5" s="1"/>
  <c r="TT24" i="5"/>
  <c r="TS24" i="5"/>
  <c r="TR24" i="5"/>
  <c r="UH24" i="5" s="1"/>
  <c r="TQ24" i="5"/>
  <c r="TP24" i="5"/>
  <c r="TO24" i="5"/>
  <c r="UG24" i="5" s="1"/>
  <c r="TN24" i="5"/>
  <c r="TM24" i="5"/>
  <c r="TL24" i="5"/>
  <c r="UF24" i="5" s="1"/>
  <c r="TK24" i="5"/>
  <c r="TJ24" i="5"/>
  <c r="TI24" i="5"/>
  <c r="UE24" i="5" s="1"/>
  <c r="TH24" i="5"/>
  <c r="TG24" i="5"/>
  <c r="TF24" i="5"/>
  <c r="UD24" i="5" s="1"/>
  <c r="TE24" i="5"/>
  <c r="TD24" i="5"/>
  <c r="TC24" i="5"/>
  <c r="UC24" i="5" s="1"/>
  <c r="TB24" i="5"/>
  <c r="TA24" i="5"/>
  <c r="SZ24" i="5"/>
  <c r="UB24" i="5" s="1"/>
  <c r="SY24" i="5"/>
  <c r="SX24" i="5"/>
  <c r="SW24" i="5"/>
  <c r="SV24" i="5"/>
  <c r="SU24" i="5"/>
  <c r="ST24" i="5"/>
  <c r="SS24" i="5"/>
  <c r="SR24" i="5"/>
  <c r="SQ24" i="5"/>
  <c r="SP24" i="5"/>
  <c r="SO24" i="5"/>
  <c r="SN24" i="5"/>
  <c r="SM24" i="5"/>
  <c r="SL24" i="5"/>
  <c r="SK24" i="5"/>
  <c r="SJ24" i="5"/>
  <c r="SI24" i="5"/>
  <c r="SH24" i="5"/>
  <c r="SG24" i="5"/>
  <c r="SF24" i="5"/>
  <c r="SE24" i="5"/>
  <c r="SD24" i="5"/>
  <c r="SC24" i="5"/>
  <c r="SB24" i="5"/>
  <c r="SA24" i="5"/>
  <c r="RZ24" i="5"/>
  <c r="RY24" i="5"/>
  <c r="RX24" i="5"/>
  <c r="RW24" i="5"/>
  <c r="RV24" i="5"/>
  <c r="RU24" i="5"/>
  <c r="RT24" i="5"/>
  <c r="RS24" i="5"/>
  <c r="RR24" i="5"/>
  <c r="RQ24" i="5"/>
  <c r="RP24" i="5"/>
  <c r="RO24" i="5"/>
  <c r="RN24" i="5"/>
  <c r="RM24" i="5"/>
  <c r="RL24" i="5"/>
  <c r="RK24" i="5"/>
  <c r="RJ24" i="5"/>
  <c r="RI24" i="5"/>
  <c r="RH24" i="5"/>
  <c r="RG24" i="5"/>
  <c r="RF24" i="5"/>
  <c r="RE24" i="5"/>
  <c r="RD24" i="5"/>
  <c r="RC24" i="5"/>
  <c r="RC24" i="5" a="1"/>
  <c r="RB24" i="5" a="1"/>
  <c r="RB24" i="5" s="1"/>
  <c r="RA24" i="5"/>
  <c r="RA24" i="5" a="1"/>
  <c r="QZ24" i="5" a="1"/>
  <c r="QZ24" i="5" s="1"/>
  <c r="QY24" i="5"/>
  <c r="QW24" i="5" a="1"/>
  <c r="QW24" i="5" s="1"/>
  <c r="QV24" i="5"/>
  <c r="QT24" i="5" a="1"/>
  <c r="QT24" i="5" s="1"/>
  <c r="QS24" i="5"/>
  <c r="QQ24" i="5" a="1"/>
  <c r="QQ24" i="5" s="1"/>
  <c r="QO24" i="5" s="1"/>
  <c r="QN24" i="5"/>
  <c r="QL24" i="5" s="1"/>
  <c r="QN24" i="5" a="1"/>
  <c r="QK24" i="5"/>
  <c r="QI24" i="5" s="1"/>
  <c r="QK24" i="5" a="1"/>
  <c r="QH24" i="5" a="1"/>
  <c r="QH24" i="5" s="1"/>
  <c r="QF24" i="5" s="1"/>
  <c r="QE24" i="5" a="1"/>
  <c r="QE24" i="5" s="1"/>
  <c r="QC24" i="5" s="1"/>
  <c r="QB24" i="5"/>
  <c r="PZ24" i="5" s="1"/>
  <c r="QB24" i="5" a="1"/>
  <c r="PY24" i="5"/>
  <c r="PX24" i="5"/>
  <c r="PW24" i="5"/>
  <c r="PV24" i="5"/>
  <c r="PO24" i="5"/>
  <c r="PN24" i="5"/>
  <c r="PM24" i="5"/>
  <c r="PL24" i="5"/>
  <c r="PG24" i="5"/>
  <c r="PF24" i="5"/>
  <c r="PE24" i="5"/>
  <c r="PD24" i="5"/>
  <c r="PB24" i="5"/>
  <c r="PA24" i="5"/>
  <c r="OZ24" i="5"/>
  <c r="OY24" i="5"/>
  <c r="OX24" i="5"/>
  <c r="OW24" i="5"/>
  <c r="OV24" i="5"/>
  <c r="OU24" i="5"/>
  <c r="OT24" i="5"/>
  <c r="OP24" i="5"/>
  <c r="OO24" i="5"/>
  <c r="ON24" i="5"/>
  <c r="OM24" i="5"/>
  <c r="OL24" i="5"/>
  <c r="OK24" i="5"/>
  <c r="OJ24" i="5"/>
  <c r="OI24" i="5"/>
  <c r="OH24" i="5"/>
  <c r="OD24" i="5"/>
  <c r="OC24" i="5"/>
  <c r="OB24" i="5"/>
  <c r="OA24" i="5"/>
  <c r="NZ24" i="5"/>
  <c r="NY24" i="5"/>
  <c r="NX24" i="5"/>
  <c r="NW24" i="5"/>
  <c r="NV24" i="5"/>
  <c r="NU24" i="5"/>
  <c r="NT24" i="5"/>
  <c r="NS24" i="5"/>
  <c r="NR24" i="5"/>
  <c r="NQ24" i="5"/>
  <c r="NP24" i="5"/>
  <c r="NO24" i="5"/>
  <c r="NN24" i="5"/>
  <c r="NL24" i="5"/>
  <c r="NK24" i="5"/>
  <c r="NJ24" i="5"/>
  <c r="NG24" i="5"/>
  <c r="NF24" i="5"/>
  <c r="NE24" i="5"/>
  <c r="NB24" i="5"/>
  <c r="NA24" i="5"/>
  <c r="MZ24" i="5"/>
  <c r="MX24" i="5"/>
  <c r="MW24" i="5"/>
  <c r="MV24" i="5"/>
  <c r="MU24" i="5"/>
  <c r="MS24" i="5"/>
  <c r="MR24" i="5"/>
  <c r="MQ24" i="5"/>
  <c r="MP24" i="5"/>
  <c r="MN24" i="5"/>
  <c r="MM24" i="5"/>
  <c r="ML24" i="5"/>
  <c r="MK24" i="5"/>
  <c r="MI24" i="5"/>
  <c r="MH24" i="5"/>
  <c r="MG24" i="5"/>
  <c r="MF24" i="5"/>
  <c r="MD24" i="5"/>
  <c r="MC24" i="5"/>
  <c r="MB24" i="5"/>
  <c r="MA24" i="5"/>
  <c r="LY24" i="5"/>
  <c r="LX24" i="5"/>
  <c r="LW24" i="5"/>
  <c r="LV24" i="5"/>
  <c r="LT24" i="5"/>
  <c r="LS24" i="5"/>
  <c r="LR24" i="5"/>
  <c r="LQ24" i="5"/>
  <c r="LO24" i="5"/>
  <c r="LN24" i="5"/>
  <c r="LM24" i="5"/>
  <c r="LL24" i="5"/>
  <c r="LJ24" i="5"/>
  <c r="LI24" i="5"/>
  <c r="LH24" i="5"/>
  <c r="LG24" i="5"/>
  <c r="LE24" i="5"/>
  <c r="LD24" i="5"/>
  <c r="LC24" i="5"/>
  <c r="LB24" i="5"/>
  <c r="LA24" i="5"/>
  <c r="KZ24" i="5"/>
  <c r="KY24" i="5"/>
  <c r="KV24" i="5"/>
  <c r="KU24" i="5"/>
  <c r="KT24" i="5"/>
  <c r="KS24" i="5"/>
  <c r="KR24" i="5"/>
  <c r="KQ24" i="5"/>
  <c r="KP24" i="5"/>
  <c r="KM24" i="5"/>
  <c r="KL24" i="5"/>
  <c r="KK24" i="5"/>
  <c r="KJ24" i="5"/>
  <c r="KI24" i="5"/>
  <c r="KH24" i="5"/>
  <c r="KG24" i="5"/>
  <c r="KD24" i="5"/>
  <c r="KC24" i="5"/>
  <c r="KB24" i="5"/>
  <c r="KA24" i="5"/>
  <c r="JZ24" i="5"/>
  <c r="JY24" i="5"/>
  <c r="JX24" i="5"/>
  <c r="JU24" i="5"/>
  <c r="JT24" i="5"/>
  <c r="JS24" i="5"/>
  <c r="JR24" i="5"/>
  <c r="JQ24" i="5"/>
  <c r="JP24" i="5"/>
  <c r="JO24" i="5"/>
  <c r="JL24" i="5"/>
  <c r="JK24" i="5"/>
  <c r="JJ24" i="5"/>
  <c r="JI24" i="5"/>
  <c r="JH24" i="5"/>
  <c r="JG24" i="5"/>
  <c r="JF24" i="5"/>
  <c r="JC24" i="5"/>
  <c r="JB24" i="5"/>
  <c r="JA24" i="5"/>
  <c r="IZ24" i="5"/>
  <c r="IT24" i="5"/>
  <c r="IS24" i="5"/>
  <c r="IR24" i="5"/>
  <c r="IQ24" i="5"/>
  <c r="IM24" i="5"/>
  <c r="IL24" i="5"/>
  <c r="IK24" i="5"/>
  <c r="IJ24" i="5"/>
  <c r="HY24" i="5"/>
  <c r="HX24" i="5"/>
  <c r="HW24" i="5"/>
  <c r="HV24" i="5"/>
  <c r="HU24" i="5"/>
  <c r="HT24" i="5"/>
  <c r="HS24" i="5"/>
  <c r="HS24" i="5" a="1"/>
  <c r="HR24" i="5" a="1"/>
  <c r="HR24" i="5" s="1"/>
  <c r="HQ24" i="5"/>
  <c r="IC24" i="5" s="1"/>
  <c r="HQ24" i="5" a="1"/>
  <c r="HP24" i="5"/>
  <c r="HO24" i="5"/>
  <c r="HN24" i="5"/>
  <c r="IB24" i="5" s="1"/>
  <c r="HM24" i="5"/>
  <c r="HK24" i="5" s="1"/>
  <c r="IA24" i="5" s="1"/>
  <c r="HL24" i="5"/>
  <c r="HJ24" i="5"/>
  <c r="HI24" i="5"/>
  <c r="HH24" i="5" s="1"/>
  <c r="HZ24" i="5" s="1"/>
  <c r="GN24" i="5"/>
  <c r="GK24" i="5"/>
  <c r="GJ24" i="5"/>
  <c r="GI24" i="5"/>
  <c r="GH24" i="5"/>
  <c r="GG24" i="5"/>
  <c r="GF24" i="5"/>
  <c r="GE24" i="5"/>
  <c r="GE24" i="5" a="1"/>
  <c r="GD24" i="5" a="1"/>
  <c r="GD24" i="5" s="1"/>
  <c r="GC24" i="5"/>
  <c r="GO24" i="5" s="1"/>
  <c r="GC24" i="5" a="1"/>
  <c r="GB24" i="5"/>
  <c r="GA24" i="5"/>
  <c r="FZ24" i="5"/>
  <c r="FY24" i="5"/>
  <c r="FX24" i="5"/>
  <c r="FW24" i="5"/>
  <c r="GM24" i="5" s="1"/>
  <c r="FV24" i="5"/>
  <c r="FT24" i="5" s="1"/>
  <c r="GL24" i="5" s="1"/>
  <c r="FU24" i="5"/>
  <c r="FA24" i="5"/>
  <c r="EZ24" i="5"/>
  <c r="EY24" i="5"/>
  <c r="EX24" i="5"/>
  <c r="EW24" i="5"/>
  <c r="EV24" i="5"/>
  <c r="EU24" i="5"/>
  <c r="ET24" i="5"/>
  <c r="ER24" i="5"/>
  <c r="EQ24" i="5"/>
  <c r="EP24" i="5"/>
  <c r="EO24" i="5"/>
  <c r="EN24" i="5"/>
  <c r="EM24" i="5"/>
  <c r="EL24" i="5"/>
  <c r="EK24" i="5"/>
  <c r="EI24" i="5"/>
  <c r="EH24" i="5"/>
  <c r="EG24" i="5"/>
  <c r="EF24" i="5"/>
  <c r="EE24" i="5"/>
  <c r="ED24" i="5"/>
  <c r="EC24" i="5"/>
  <c r="EB24" i="5"/>
  <c r="DZ24" i="5"/>
  <c r="DY24" i="5"/>
  <c r="DX24" i="5"/>
  <c r="DW24" i="5"/>
  <c r="DV24" i="5"/>
  <c r="DU24" i="5"/>
  <c r="DT24" i="5"/>
  <c r="DS24" i="5"/>
  <c r="DP24" i="5"/>
  <c r="DM24" i="5"/>
  <c r="DL24" i="5"/>
  <c r="DI24" i="5"/>
  <c r="DH24" i="5"/>
  <c r="DG24" i="5" a="1"/>
  <c r="DG24" i="5" s="1"/>
  <c r="DF24" i="5"/>
  <c r="DF24" i="5" a="1"/>
  <c r="DE24" i="5" a="1"/>
  <c r="DE24" i="5" s="1"/>
  <c r="DQ24" i="5" s="1"/>
  <c r="DD24" i="5"/>
  <c r="DC24" i="5"/>
  <c r="DB24" i="5"/>
  <c r="DA24" i="5"/>
  <c r="CZ24" i="5"/>
  <c r="CY24" i="5" s="1"/>
  <c r="DO24" i="5" s="1"/>
  <c r="CX24" i="5"/>
  <c r="CW24" i="5"/>
  <c r="CV24" i="5"/>
  <c r="DN24" i="5" s="1"/>
  <c r="CS24" i="5"/>
  <c r="CP24" i="5"/>
  <c r="CM24" i="5"/>
  <c r="DK24" i="5" s="1"/>
  <c r="CJ24" i="5"/>
  <c r="DJ24" i="5" s="1"/>
  <c r="CG24" i="5"/>
  <c r="CD24" i="5"/>
  <c r="CB24" i="5"/>
  <c r="BX24" i="5"/>
  <c r="BW24" i="5"/>
  <c r="BT24" i="5"/>
  <c r="BS24" i="5"/>
  <c r="BS24" i="5" a="1"/>
  <c r="BR24" i="5" a="1"/>
  <c r="BR24" i="5" s="1"/>
  <c r="BQ24" i="5"/>
  <c r="CC24" i="5" s="1"/>
  <c r="BQ24" i="5" a="1"/>
  <c r="BP24" i="5"/>
  <c r="BO24" i="5"/>
  <c r="BN24" i="5"/>
  <c r="BM24" i="5"/>
  <c r="BL24" i="5"/>
  <c r="BK24" i="5"/>
  <c r="CA24" i="5" s="1"/>
  <c r="BJ24" i="5"/>
  <c r="BH24" i="5" s="1"/>
  <c r="BZ24" i="5" s="1"/>
  <c r="BI24" i="5"/>
  <c r="BE24" i="5"/>
  <c r="BY24" i="5" s="1"/>
  <c r="BB24" i="5"/>
  <c r="AY24" i="5"/>
  <c r="AV24" i="5"/>
  <c r="BV24" i="5" s="1"/>
  <c r="AS24" i="5"/>
  <c r="BU24" i="5" s="1"/>
  <c r="AP24" i="5"/>
  <c r="AI24" i="5"/>
  <c r="AH24" i="5"/>
  <c r="AE24" i="5"/>
  <c r="AE24" i="5" a="1"/>
  <c r="AD24" i="5" a="1"/>
  <c r="AD24" i="5" s="1"/>
  <c r="AC24" i="5"/>
  <c r="AO24" i="5" s="1"/>
  <c r="AC24" i="5" a="1"/>
  <c r="AB24" i="5"/>
  <c r="AA24" i="5"/>
  <c r="Z24" i="5"/>
  <c r="AN24" i="5" s="1"/>
  <c r="Y24" i="5"/>
  <c r="W24" i="5" s="1"/>
  <c r="AM24" i="5" s="1"/>
  <c r="X24" i="5"/>
  <c r="V24" i="5"/>
  <c r="U24" i="5"/>
  <c r="T24" i="5" s="1"/>
  <c r="AL24" i="5" s="1"/>
  <c r="Q24" i="5"/>
  <c r="AK24" i="5" s="1"/>
  <c r="N24" i="5"/>
  <c r="AJ24" i="5" s="1"/>
  <c r="K24" i="5"/>
  <c r="H24" i="5"/>
  <c r="E24" i="5"/>
  <c r="AG24" i="5" s="1"/>
  <c r="B24" i="5"/>
  <c r="AF24" i="5" s="1"/>
  <c r="BUW23" i="5"/>
  <c r="BUV23" i="5"/>
  <c r="BUU23" i="5"/>
  <c r="BUT23" i="5"/>
  <c r="BBS23" i="5" s="1"/>
  <c r="BUS23" i="5"/>
  <c r="BUR23" i="5"/>
  <c r="BUQ23" i="5"/>
  <c r="BUP23" i="5"/>
  <c r="BBQ23" i="5" s="1"/>
  <c r="BUO23" i="5"/>
  <c r="BUN23" i="5"/>
  <c r="BUM23" i="5"/>
  <c r="BUL23" i="5"/>
  <c r="BBO23" i="5" s="1"/>
  <c r="BUK23" i="5"/>
  <c r="BUJ23" i="5"/>
  <c r="BUI23" i="5"/>
  <c r="BUH23" i="5"/>
  <c r="BBK23" i="5" s="1"/>
  <c r="BUG23" i="5"/>
  <c r="BUF23" i="5"/>
  <c r="BUE23" i="5"/>
  <c r="BUD23" i="5"/>
  <c r="BUC23" i="5"/>
  <c r="BUB23" i="5"/>
  <c r="BUA23" i="5"/>
  <c r="BTZ23" i="5"/>
  <c r="ANU23" i="5" s="1"/>
  <c r="BTY23" i="5"/>
  <c r="BTX23" i="5"/>
  <c r="BTW23" i="5"/>
  <c r="BTV23" i="5"/>
  <c r="ANQ23" i="5" s="1"/>
  <c r="BTU23" i="5"/>
  <c r="BTT23" i="5"/>
  <c r="BTS23" i="5"/>
  <c r="BTR23" i="5"/>
  <c r="ANN23" i="5" s="1"/>
  <c r="BTQ23" i="5"/>
  <c r="BTP23" i="5"/>
  <c r="BTO23" i="5"/>
  <c r="BTN23" i="5"/>
  <c r="BTM23" i="5"/>
  <c r="BTL23" i="5"/>
  <c r="BTK23" i="5"/>
  <c r="BTJ23" i="5"/>
  <c r="ANI23" i="5" s="1"/>
  <c r="BTI23" i="5"/>
  <c r="BTH23" i="5"/>
  <c r="BTG23" i="5"/>
  <c r="BTF23" i="5"/>
  <c r="ANE23" i="5" s="1"/>
  <c r="BTE23" i="5"/>
  <c r="BTD23" i="5"/>
  <c r="BTC23" i="5"/>
  <c r="BTB23" i="5"/>
  <c r="ANB23" i="5" s="1"/>
  <c r="BTA23" i="5"/>
  <c r="BSZ23" i="5"/>
  <c r="BSY23" i="5"/>
  <c r="BSX23" i="5"/>
  <c r="AMX23" i="5" s="1"/>
  <c r="BSW23" i="5"/>
  <c r="BSV23" i="5"/>
  <c r="BSU23" i="5"/>
  <c r="BST23" i="5"/>
  <c r="BSS23" i="5"/>
  <c r="BSR23" i="5"/>
  <c r="BSK23" i="5"/>
  <c r="BSJ23" i="5"/>
  <c r="BSJ23" i="5" a="1"/>
  <c r="BSI23" i="5" a="1"/>
  <c r="BSI23" i="5" s="1"/>
  <c r="BSH23" i="5" a="1"/>
  <c r="BSH23" i="5" s="1"/>
  <c r="BSG23" i="5" a="1"/>
  <c r="BSG23" i="5" s="1"/>
  <c r="BSF23" i="5"/>
  <c r="BSF23" i="5" a="1"/>
  <c r="BSE23" i="5" a="1"/>
  <c r="BSE23" i="5" s="1"/>
  <c r="BSD23" i="5"/>
  <c r="BSD23" i="5" a="1"/>
  <c r="BSC23" i="5" a="1"/>
  <c r="BSC23" i="5" s="1"/>
  <c r="BSB23" i="5"/>
  <c r="BSB23" i="5" a="1"/>
  <c r="BSA23" i="5"/>
  <c r="BRZ23" i="5" a="1"/>
  <c r="BRZ23" i="5" s="1"/>
  <c r="BRY23" i="5"/>
  <c r="BRY23" i="5" a="1"/>
  <c r="BRX23" i="5" a="1"/>
  <c r="BRX23" i="5" s="1"/>
  <c r="BRW23" i="5" a="1"/>
  <c r="BRW23" i="5" s="1"/>
  <c r="BRV23" i="5" a="1"/>
  <c r="BRV23" i="5" s="1"/>
  <c r="BRU23" i="5"/>
  <c r="BRU23" i="5" a="1"/>
  <c r="BRT23" i="5" a="1"/>
  <c r="BRT23" i="5" s="1"/>
  <c r="BRS23" i="5"/>
  <c r="BRS23" i="5" a="1"/>
  <c r="BRR23" i="5" a="1"/>
  <c r="BRR23" i="5" s="1"/>
  <c r="BRQ23" i="5"/>
  <c r="BRQ23" i="5" a="1"/>
  <c r="BRP23" i="5" a="1"/>
  <c r="BRP23" i="5" s="1"/>
  <c r="BRO23" i="5"/>
  <c r="BRO23" i="5" a="1"/>
  <c r="BRN23" i="5" a="1"/>
  <c r="BRN23" i="5" s="1"/>
  <c r="BRM23" i="5" a="1"/>
  <c r="BRM23" i="5" s="1"/>
  <c r="BRL23" i="5" a="1"/>
  <c r="BRL23" i="5" s="1"/>
  <c r="BRK23" i="5" a="1"/>
  <c r="BRK23" i="5" s="1"/>
  <c r="BRJ23" i="5" a="1"/>
  <c r="BRJ23" i="5" s="1"/>
  <c r="BRI23" i="5"/>
  <c r="BRI23" i="5" a="1"/>
  <c r="BRH23" i="5" a="1"/>
  <c r="BRH23" i="5" s="1"/>
  <c r="BRG23" i="5"/>
  <c r="BRG23" i="5" a="1"/>
  <c r="BRF23" i="5" a="1"/>
  <c r="BRF23" i="5" s="1"/>
  <c r="BRE23" i="5" a="1"/>
  <c r="BRE23" i="5" s="1"/>
  <c r="BRD23" i="5" a="1"/>
  <c r="BRD23" i="5" s="1"/>
  <c r="BRC23" i="5" a="1"/>
  <c r="BRC23" i="5" s="1"/>
  <c r="BRB23" i="5" a="1"/>
  <c r="BRB23" i="5" s="1"/>
  <c r="BRA23" i="5"/>
  <c r="BRA23" i="5" a="1"/>
  <c r="BQZ23" i="5" a="1"/>
  <c r="BQZ23" i="5" s="1"/>
  <c r="BQY23" i="5"/>
  <c r="BQY23" i="5" a="1"/>
  <c r="BQX23" i="5" a="1"/>
  <c r="BQX23" i="5" s="1"/>
  <c r="BQW23" i="5" a="1"/>
  <c r="BQW23" i="5" s="1"/>
  <c r="BQV23" i="5" a="1"/>
  <c r="BQV23" i="5" s="1"/>
  <c r="BQU23" i="5" a="1"/>
  <c r="BQU23" i="5" s="1"/>
  <c r="BQT23" i="5" a="1"/>
  <c r="BQT23" i="5" s="1"/>
  <c r="BQS23" i="5"/>
  <c r="BQS23" i="5" a="1"/>
  <c r="BQR23" i="5" a="1"/>
  <c r="BQR23" i="5" s="1"/>
  <c r="BQQ23" i="5"/>
  <c r="BQQ23" i="5" a="1"/>
  <c r="BQP23" i="5" a="1"/>
  <c r="BQP23" i="5" s="1"/>
  <c r="BQO23" i="5" a="1"/>
  <c r="BQO23" i="5" s="1"/>
  <c r="BQN23" i="5" a="1"/>
  <c r="BQN23" i="5" s="1"/>
  <c r="BQM23" i="5" a="1"/>
  <c r="BQM23" i="5" s="1"/>
  <c r="BQL23" i="5" a="1"/>
  <c r="BQL23" i="5" s="1"/>
  <c r="BQK23" i="5"/>
  <c r="BQK23" i="5" a="1"/>
  <c r="BQJ23" i="5" a="1"/>
  <c r="BQJ23" i="5" s="1"/>
  <c r="BQI23" i="5"/>
  <c r="BQI23" i="5" a="1"/>
  <c r="BQH23" i="5" a="1"/>
  <c r="BQH23" i="5" s="1"/>
  <c r="BQG23" i="5" a="1"/>
  <c r="BQG23" i="5" s="1"/>
  <c r="BQF23" i="5" a="1"/>
  <c r="BQF23" i="5" s="1"/>
  <c r="BQE23" i="5" a="1"/>
  <c r="BQE23" i="5" s="1"/>
  <c r="BQD23" i="5" a="1"/>
  <c r="BQD23" i="5" s="1"/>
  <c r="BQC23" i="5"/>
  <c r="BQC23" i="5" a="1"/>
  <c r="BQB23" i="5" a="1"/>
  <c r="BQB23" i="5" s="1"/>
  <c r="BQA23" i="5"/>
  <c r="BQA23" i="5" a="1"/>
  <c r="BPZ23" i="5" a="1"/>
  <c r="BPZ23" i="5" s="1"/>
  <c r="BPY23" i="5" a="1"/>
  <c r="BPY23" i="5" s="1"/>
  <c r="BPX23" i="5" a="1"/>
  <c r="BPX23" i="5" s="1"/>
  <c r="BPW23" i="5" a="1"/>
  <c r="BPW23" i="5" s="1"/>
  <c r="BPV23" i="5" a="1"/>
  <c r="BPV23" i="5" s="1"/>
  <c r="BPU23" i="5"/>
  <c r="BPU23" i="5" a="1"/>
  <c r="BPT23" i="5"/>
  <c r="BPS23" i="5"/>
  <c r="BPR23" i="5"/>
  <c r="BPQ23" i="5"/>
  <c r="BPP23" i="5"/>
  <c r="BPO23" i="5"/>
  <c r="BPN23" i="5"/>
  <c r="BPM23" i="5"/>
  <c r="BPL23" i="5"/>
  <c r="BPK23" i="5"/>
  <c r="BPJ23" i="5"/>
  <c r="BPI23" i="5"/>
  <c r="BPH23" i="5"/>
  <c r="BPG23" i="5"/>
  <c r="BPF23" i="5"/>
  <c r="BPE23" i="5"/>
  <c r="BPD23" i="5"/>
  <c r="BPC23" i="5"/>
  <c r="BPB23" i="5"/>
  <c r="BPA23" i="5"/>
  <c r="BOZ23" i="5"/>
  <c r="BOY23" i="5"/>
  <c r="BOX23" i="5"/>
  <c r="BOW23" i="5"/>
  <c r="BOV23" i="5"/>
  <c r="BOU23" i="5"/>
  <c r="BOT23" i="5"/>
  <c r="BOI23" i="5"/>
  <c r="BOI23" i="5" a="1"/>
  <c r="BOH23" i="5"/>
  <c r="BOH23" i="5" a="1"/>
  <c r="BOG23" i="5"/>
  <c r="BOS23" i="5" s="1"/>
  <c r="BOG23" i="5" a="1"/>
  <c r="BOF23" i="5"/>
  <c r="BOE23" i="5"/>
  <c r="BOD23" i="5"/>
  <c r="BOR23" i="5" s="1"/>
  <c r="BOC23" i="5"/>
  <c r="BOB23" i="5"/>
  <c r="BOA23" i="5" s="1"/>
  <c r="BOQ23" i="5" s="1"/>
  <c r="BNY23" i="5"/>
  <c r="BNX23" i="5" s="1"/>
  <c r="BOP23" i="5" s="1"/>
  <c r="BNV23" i="5"/>
  <c r="BNU23" i="5" s="1"/>
  <c r="BOO23" i="5" s="1"/>
  <c r="BNS23" i="5"/>
  <c r="BNR23" i="5" s="1"/>
  <c r="BON23" i="5" s="1"/>
  <c r="BNP23" i="5"/>
  <c r="BNO23" i="5" s="1"/>
  <c r="BOM23" i="5" s="1"/>
  <c r="BNM23" i="5"/>
  <c r="BNL23" i="5" s="1"/>
  <c r="BOL23" i="5" s="1"/>
  <c r="BNJ23" i="5"/>
  <c r="BNI23" i="5" s="1"/>
  <c r="BOK23" i="5" s="1"/>
  <c r="BNG23" i="5"/>
  <c r="BNF23" i="5" s="1"/>
  <c r="BOJ23" i="5" s="1"/>
  <c r="BNE23" i="5"/>
  <c r="BND23" i="5"/>
  <c r="BNC23" i="5"/>
  <c r="BNB23" i="5"/>
  <c r="BNA23" i="5"/>
  <c r="BMZ23" i="5"/>
  <c r="BMY23" i="5"/>
  <c r="BMX23" i="5"/>
  <c r="BMW23" i="5"/>
  <c r="BMU23" i="5"/>
  <c r="BMJ23" i="5"/>
  <c r="BMI23" i="5"/>
  <c r="BMH23" i="5"/>
  <c r="BMG23" i="5"/>
  <c r="BMF23" i="5"/>
  <c r="BME23" i="5"/>
  <c r="BMD23" i="5"/>
  <c r="BMC23" i="5"/>
  <c r="BMB23" i="5"/>
  <c r="BMA23" i="5"/>
  <c r="BLZ23" i="5"/>
  <c r="BLY23" i="5"/>
  <c r="BLX23" i="5"/>
  <c r="BLW23" i="5"/>
  <c r="BLR23" i="5"/>
  <c r="BLQ23" i="5"/>
  <c r="BLH23" i="5"/>
  <c r="BLH23" i="5" a="1"/>
  <c r="BLG23" i="5"/>
  <c r="BLG23" i="5" a="1"/>
  <c r="BLF23" i="5"/>
  <c r="BLF23" i="5" a="1"/>
  <c r="BLE23" i="5"/>
  <c r="BLD23" i="5"/>
  <c r="BLC23" i="5"/>
  <c r="BLB23" i="5"/>
  <c r="BLA23" i="5"/>
  <c r="BKZ23" i="5" s="1"/>
  <c r="BLP23" i="5" s="1"/>
  <c r="BKY23" i="5"/>
  <c r="BKX23" i="5"/>
  <c r="BKW23" i="5"/>
  <c r="BLO23" i="5" s="1"/>
  <c r="BKU23" i="5"/>
  <c r="BKT23" i="5" s="1"/>
  <c r="BLN23" i="5" s="1"/>
  <c r="BKR23" i="5"/>
  <c r="BKQ23" i="5"/>
  <c r="BLM23" i="5" s="1"/>
  <c r="BKO23" i="5"/>
  <c r="BKN23" i="5" s="1"/>
  <c r="BLL23" i="5" s="1"/>
  <c r="BKL23" i="5"/>
  <c r="BKK23" i="5"/>
  <c r="BLK23" i="5" s="1"/>
  <c r="BKI23" i="5"/>
  <c r="BKH23" i="5" s="1"/>
  <c r="BLJ23" i="5" s="1"/>
  <c r="BKF23" i="5"/>
  <c r="BKE23" i="5"/>
  <c r="BLI23" i="5" s="1"/>
  <c r="BKD23" i="5"/>
  <c r="BKC23" i="5"/>
  <c r="BKB23" i="5"/>
  <c r="BKA23" i="5"/>
  <c r="BJZ23" i="5"/>
  <c r="BJY23" i="5"/>
  <c r="BJX23" i="5"/>
  <c r="BJW23" i="5"/>
  <c r="BJU23" i="5"/>
  <c r="BJT23" i="5"/>
  <c r="BJS23" i="5"/>
  <c r="BJR23" i="5"/>
  <c r="BJP23" i="5" s="1"/>
  <c r="BJO23" i="5"/>
  <c r="BJM23" i="5" s="1"/>
  <c r="BJL23" i="5"/>
  <c r="BJJ23" i="5" s="1"/>
  <c r="BJI23" i="5"/>
  <c r="BJG23" i="5" s="1"/>
  <c r="BJF23" i="5"/>
  <c r="BJE23" i="5"/>
  <c r="BJD23" i="5"/>
  <c r="BJC23" i="5"/>
  <c r="BJB23" i="5"/>
  <c r="BJA23" i="5"/>
  <c r="BIZ23" i="5"/>
  <c r="BIY23" i="5"/>
  <c r="BIX23" i="5"/>
  <c r="BIW23" i="5"/>
  <c r="BIV23" i="5"/>
  <c r="BIU23" i="5"/>
  <c r="BIT23" i="5"/>
  <c r="BIS23" i="5"/>
  <c r="BIR23" i="5"/>
  <c r="BIQ23" i="5"/>
  <c r="BIP23" i="5"/>
  <c r="BIO23" i="5"/>
  <c r="BIN23" i="5"/>
  <c r="BIM23" i="5"/>
  <c r="BIL23" i="5"/>
  <c r="BIK23" i="5"/>
  <c r="BIJ23" i="5"/>
  <c r="BII23" i="5"/>
  <c r="BIH23" i="5"/>
  <c r="BIG23" i="5"/>
  <c r="BIF23" i="5"/>
  <c r="BIE23" i="5"/>
  <c r="BID23" i="5"/>
  <c r="BIC23" i="5"/>
  <c r="BIB23" i="5"/>
  <c r="BIA23" i="5"/>
  <c r="BHZ23" i="5"/>
  <c r="BHY23" i="5"/>
  <c r="BHX23" i="5"/>
  <c r="BHW23" i="5"/>
  <c r="BHV23" i="5"/>
  <c r="BHU23" i="5"/>
  <c r="BHT23" i="5"/>
  <c r="BHS23" i="5"/>
  <c r="BHR23" i="5"/>
  <c r="BHQ23" i="5"/>
  <c r="BHP23" i="5"/>
  <c r="BHO23" i="5"/>
  <c r="BHN23" i="5"/>
  <c r="BHM23" i="5"/>
  <c r="BHL23" i="5"/>
  <c r="BHK23" i="5"/>
  <c r="BHJ23" i="5"/>
  <c r="BHI23" i="5"/>
  <c r="BHH23" i="5"/>
  <c r="BHG23" i="5"/>
  <c r="BHF23" i="5"/>
  <c r="BHE23" i="5"/>
  <c r="BHD23" i="5"/>
  <c r="BHC23" i="5"/>
  <c r="BHB23" i="5"/>
  <c r="BHA23" i="5"/>
  <c r="BGZ23" i="5"/>
  <c r="BGY23" i="5"/>
  <c r="BGX23" i="5"/>
  <c r="BGW23" i="5"/>
  <c r="BGV23" i="5"/>
  <c r="BGU23" i="5"/>
  <c r="BGU23" i="5" a="1"/>
  <c r="BGT23" i="5"/>
  <c r="BGT23" i="5" a="1"/>
  <c r="BGS23" i="5"/>
  <c r="BGS23" i="5" a="1"/>
  <c r="BGR23" i="5"/>
  <c r="BGR23" i="5" a="1"/>
  <c r="BGQ23" i="5"/>
  <c r="BGQ23" i="5" a="1"/>
  <c r="BGP23" i="5"/>
  <c r="BGP23" i="5" a="1"/>
  <c r="BGO23" i="5"/>
  <c r="BGO23" i="5" a="1"/>
  <c r="BGN23" i="5"/>
  <c r="BGN23" i="5" a="1"/>
  <c r="BGM23" i="5"/>
  <c r="BGM23" i="5" a="1"/>
  <c r="BGL23" i="5"/>
  <c r="BGL23" i="5" a="1"/>
  <c r="BGK23" i="5"/>
  <c r="BGK23" i="5" a="1"/>
  <c r="BGJ23" i="5"/>
  <c r="BGJ23" i="5" a="1"/>
  <c r="BGI23" i="5"/>
  <c r="BGH23" i="5"/>
  <c r="BGG23" i="5"/>
  <c r="BGF23" i="5"/>
  <c r="BGE23" i="5"/>
  <c r="BGD23" i="5"/>
  <c r="BGC23" i="5"/>
  <c r="BGB23" i="5"/>
  <c r="BGA23" i="5"/>
  <c r="BFZ23" i="5"/>
  <c r="BFY23" i="5"/>
  <c r="BFX23" i="5"/>
  <c r="BFW23" i="5"/>
  <c r="BFV23" i="5"/>
  <c r="BFU23" i="5"/>
  <c r="BFT23" i="5"/>
  <c r="BFS23" i="5"/>
  <c r="BFR23" i="5"/>
  <c r="BFN23" i="5"/>
  <c r="BFM23" i="5"/>
  <c r="BFL23" i="5"/>
  <c r="BFK23" i="5"/>
  <c r="BFJ23" i="5"/>
  <c r="BFI23" i="5"/>
  <c r="BFH23" i="5"/>
  <c r="BFG23" i="5"/>
  <c r="BFF23" i="5"/>
  <c r="BFE23" i="5"/>
  <c r="BFD23" i="5"/>
  <c r="BFC23" i="5"/>
  <c r="BFB23" i="5"/>
  <c r="BFA23" i="5"/>
  <c r="BEZ23" i="5"/>
  <c r="BEY23" i="5"/>
  <c r="BEX23" i="5"/>
  <c r="BEW23" i="5"/>
  <c r="BEV23" i="5"/>
  <c r="BEU23" i="5"/>
  <c r="BET23" i="5"/>
  <c r="BEP23" i="5"/>
  <c r="BEO23" i="5"/>
  <c r="BEN23" i="5"/>
  <c r="BEM23" i="5"/>
  <c r="BEL23" i="5"/>
  <c r="BEK23" i="5"/>
  <c r="BEJ23" i="5"/>
  <c r="BEI23" i="5"/>
  <c r="BEH23" i="5"/>
  <c r="BEG23" i="5"/>
  <c r="BEF23" i="5"/>
  <c r="BEE23" i="5"/>
  <c r="BED23" i="5"/>
  <c r="BEC23" i="5"/>
  <c r="BEB23" i="5"/>
  <c r="BEA23" i="5"/>
  <c r="BDZ23" i="5"/>
  <c r="BDY23" i="5"/>
  <c r="BDX23" i="5"/>
  <c r="BDW23" i="5"/>
  <c r="BDV23" i="5"/>
  <c r="BDR23" i="5"/>
  <c r="BDQ23" i="5"/>
  <c r="BDP23" i="5"/>
  <c r="BDO23" i="5"/>
  <c r="BDN23" i="5"/>
  <c r="BDM23" i="5"/>
  <c r="BDL23" i="5"/>
  <c r="BDK23" i="5"/>
  <c r="BDJ23" i="5"/>
  <c r="BDI23" i="5"/>
  <c r="BDH23" i="5"/>
  <c r="BDG23" i="5"/>
  <c r="BDF23" i="5"/>
  <c r="BDE23" i="5"/>
  <c r="BDD23" i="5"/>
  <c r="BDC23" i="5"/>
  <c r="BDB23" i="5"/>
  <c r="BDA23" i="5"/>
  <c r="BCZ23" i="5"/>
  <c r="BCY23" i="5"/>
  <c r="BCX23" i="5"/>
  <c r="BCT23" i="5"/>
  <c r="BCS23" i="5"/>
  <c r="BCR23" i="5"/>
  <c r="BCQ23" i="5"/>
  <c r="BCP23" i="5"/>
  <c r="BCO23" i="5"/>
  <c r="BCN23" i="5"/>
  <c r="BCM23" i="5"/>
  <c r="BCL23" i="5"/>
  <c r="BCK23" i="5"/>
  <c r="BCJ23" i="5"/>
  <c r="BCI23" i="5"/>
  <c r="BCH23" i="5"/>
  <c r="BCG23" i="5"/>
  <c r="BCF23" i="5"/>
  <c r="BCE23" i="5"/>
  <c r="BCD23" i="5"/>
  <c r="BCC23" i="5"/>
  <c r="BCB23" i="5"/>
  <c r="BCA23" i="5"/>
  <c r="BBZ23" i="5"/>
  <c r="BBV23" i="5"/>
  <c r="BBT23" i="5"/>
  <c r="BBR23" i="5"/>
  <c r="BBP23" i="5"/>
  <c r="BBL23" i="5"/>
  <c r="BBH23" i="5"/>
  <c r="BBG23" i="5"/>
  <c r="BBF23" i="5"/>
  <c r="BBE23" i="5"/>
  <c r="BAT23" i="5"/>
  <c r="BAP23" i="5"/>
  <c r="BAP23" i="5" a="1"/>
  <c r="BAO23" i="5"/>
  <c r="BAO23" i="5" a="1"/>
  <c r="BAN23" i="5"/>
  <c r="BAX23" i="5" s="1"/>
  <c r="BAN23" i="5" a="1"/>
  <c r="BAM23" i="5"/>
  <c r="BAL23" i="5"/>
  <c r="BAK23" i="5"/>
  <c r="BAW23" i="5" s="1"/>
  <c r="BAJ23" i="5"/>
  <c r="BAI23" i="5"/>
  <c r="BAH23" i="5" s="1"/>
  <c r="BAV23" i="5" s="1"/>
  <c r="BAG23" i="5"/>
  <c r="BMV23" i="5" s="1"/>
  <c r="BAF23" i="5"/>
  <c r="BAE23" i="5" s="1"/>
  <c r="BAU23" i="5" s="1"/>
  <c r="BAB23" i="5"/>
  <c r="AZY23" i="5"/>
  <c r="BAS23" i="5" s="1"/>
  <c r="AZV23" i="5"/>
  <c r="BAR23" i="5" s="1"/>
  <c r="AZS23" i="5"/>
  <c r="BAQ23" i="5" s="1"/>
  <c r="AZQ23" i="5"/>
  <c r="AZM23" i="5"/>
  <c r="AZJ23" i="5" a="1"/>
  <c r="AZJ23" i="5" s="1"/>
  <c r="AZI23" i="5"/>
  <c r="AZI23" i="5" a="1"/>
  <c r="AZH23" i="5" a="1"/>
  <c r="AZH23" i="5" s="1"/>
  <c r="AZR23" i="5" s="1"/>
  <c r="AZG23" i="5"/>
  <c r="AZF23" i="5"/>
  <c r="AZE23" i="5"/>
  <c r="AZD23" i="5"/>
  <c r="AZC23" i="5"/>
  <c r="AZB23" i="5" s="1"/>
  <c r="AZP23" i="5" s="1"/>
  <c r="AZA23" i="5"/>
  <c r="AYZ23" i="5"/>
  <c r="AYY23" i="5" s="1"/>
  <c r="AZO23" i="5" s="1"/>
  <c r="AYV23" i="5"/>
  <c r="AZN23" i="5" s="1"/>
  <c r="AYS23" i="5"/>
  <c r="AYP23" i="5"/>
  <c r="AZL23" i="5" s="1"/>
  <c r="AYM23" i="5"/>
  <c r="AZK23" i="5" s="1"/>
  <c r="AYD23" i="5"/>
  <c r="AYC23" i="5"/>
  <c r="AYB23" i="5"/>
  <c r="AYB23" i="5" a="1"/>
  <c r="AYA23" i="5"/>
  <c r="AYA23" i="5" a="1"/>
  <c r="AXZ23" i="5"/>
  <c r="AYL23" i="5" s="1"/>
  <c r="AXZ23" i="5" a="1"/>
  <c r="AXY23" i="5"/>
  <c r="AXX23" i="5"/>
  <c r="AXW23" i="5"/>
  <c r="AYK23" i="5" s="1"/>
  <c r="AXV23" i="5"/>
  <c r="AXU23" i="5"/>
  <c r="AXT23" i="5" s="1"/>
  <c r="AYJ23" i="5" s="1"/>
  <c r="AXS23" i="5"/>
  <c r="AXR23" i="5"/>
  <c r="AXQ23" i="5" s="1"/>
  <c r="AYI23" i="5" s="1"/>
  <c r="AXO23" i="5"/>
  <c r="AXN23" i="5"/>
  <c r="AYH23" i="5" s="1"/>
  <c r="AXL23" i="5"/>
  <c r="AXK23" i="5" s="1"/>
  <c r="AYG23" i="5" s="1"/>
  <c r="AXI23" i="5"/>
  <c r="AXH23" i="5"/>
  <c r="AYF23" i="5" s="1"/>
  <c r="AXF23" i="5"/>
  <c r="AXE23" i="5" s="1"/>
  <c r="AYE23" i="5" s="1"/>
  <c r="AXB23" i="5"/>
  <c r="AWX23" i="5"/>
  <c r="AWW23" i="5"/>
  <c r="AWV23" i="5"/>
  <c r="AWU23" i="5"/>
  <c r="AWN23" i="5"/>
  <c r="AWM23" i="5"/>
  <c r="AWL23" i="5"/>
  <c r="AWK23" i="5"/>
  <c r="AWD23" i="5"/>
  <c r="AWC23" i="5"/>
  <c r="AWB23" i="5"/>
  <c r="AWA23" i="5"/>
  <c r="AVT23" i="5"/>
  <c r="AVS23" i="5"/>
  <c r="AVR23" i="5"/>
  <c r="AVQ23" i="5"/>
  <c r="AVJ23" i="5"/>
  <c r="AVI23" i="5"/>
  <c r="AUZ23" i="5"/>
  <c r="AUZ23" i="5" a="1"/>
  <c r="AUY23" i="5"/>
  <c r="AUY23" i="5" a="1"/>
  <c r="AUX23" i="5"/>
  <c r="AUX23" i="5" a="1"/>
  <c r="AUW23" i="5"/>
  <c r="AUV23" i="5"/>
  <c r="AUU23" i="5"/>
  <c r="AUT23" i="5"/>
  <c r="AUS23" i="5"/>
  <c r="AUR23" i="5" s="1"/>
  <c r="AVH23" i="5" s="1"/>
  <c r="AUQ23" i="5"/>
  <c r="AUP23" i="5"/>
  <c r="AUO23" i="5"/>
  <c r="AVG23" i="5" s="1"/>
  <c r="AUM23" i="5"/>
  <c r="AUL23" i="5" s="1"/>
  <c r="AVF23" i="5" s="1"/>
  <c r="AUJ23" i="5"/>
  <c r="AUI23" i="5"/>
  <c r="AVE23" i="5" s="1"/>
  <c r="AUG23" i="5"/>
  <c r="AUF23" i="5" s="1"/>
  <c r="AVD23" i="5" s="1"/>
  <c r="AUD23" i="5"/>
  <c r="AUC23" i="5"/>
  <c r="AVC23" i="5" s="1"/>
  <c r="AUA23" i="5"/>
  <c r="ATZ23" i="5" s="1"/>
  <c r="AVB23" i="5" s="1"/>
  <c r="ATX23" i="5"/>
  <c r="ATW23" i="5"/>
  <c r="AVA23" i="5" s="1"/>
  <c r="ATV23" i="5"/>
  <c r="ATU23" i="5"/>
  <c r="ATT23" i="5"/>
  <c r="ATS23" i="5"/>
  <c r="ATK23" i="5"/>
  <c r="ATH23" i="5"/>
  <c r="ATG23" i="5"/>
  <c r="ATF23" i="5"/>
  <c r="ATE23" i="5"/>
  <c r="ATD23" i="5"/>
  <c r="ATC23" i="5"/>
  <c r="ATB23" i="5" a="1"/>
  <c r="ATB23" i="5" s="1"/>
  <c r="ATA23" i="5"/>
  <c r="ATA23" i="5" a="1"/>
  <c r="ASZ23" i="5" a="1"/>
  <c r="ASZ23" i="5" s="1"/>
  <c r="ATL23" i="5" s="1"/>
  <c r="ASY23" i="5"/>
  <c r="ASX23" i="5"/>
  <c r="ASW23" i="5"/>
  <c r="ASV23" i="5"/>
  <c r="ASU23" i="5"/>
  <c r="AST23" i="5" s="1"/>
  <c r="ATJ23" i="5" s="1"/>
  <c r="ASS23" i="5"/>
  <c r="ASR23" i="5"/>
  <c r="ASQ23" i="5" s="1"/>
  <c r="ATI23" i="5" s="1"/>
  <c r="ARR23" i="5"/>
  <c r="ARP23" i="5"/>
  <c r="ARP23" i="5" a="1"/>
  <c r="ARO23" i="5"/>
  <c r="ARO23" i="5" a="1"/>
  <c r="ARN23" i="5"/>
  <c r="ARX23" i="5" s="1"/>
  <c r="ARN23" i="5" a="1"/>
  <c r="ARM23" i="5"/>
  <c r="ARL23" i="5"/>
  <c r="ARK23" i="5"/>
  <c r="ARW23" i="5" s="1"/>
  <c r="ARJ23" i="5"/>
  <c r="ARI23" i="5"/>
  <c r="ARH23" i="5" s="1"/>
  <c r="ARV23" i="5" s="1"/>
  <c r="ARG23" i="5"/>
  <c r="ARF23" i="5"/>
  <c r="ARE23" i="5"/>
  <c r="ARU23" i="5" s="1"/>
  <c r="ARB23" i="5"/>
  <c r="ART23" i="5" s="1"/>
  <c r="AQY23" i="5"/>
  <c r="ARS23" i="5" s="1"/>
  <c r="AQV23" i="5"/>
  <c r="AQS23" i="5"/>
  <c r="ARQ23" i="5" s="1"/>
  <c r="AQR23" i="5"/>
  <c r="AQQ23" i="5"/>
  <c r="AQO23" i="5"/>
  <c r="AQN23" i="5"/>
  <c r="AQK23" i="5"/>
  <c r="AQH23" i="5"/>
  <c r="AQE23" i="5"/>
  <c r="AQP23" i="5" s="1"/>
  <c r="AQB23" i="5"/>
  <c r="APY23" i="5"/>
  <c r="APW23" i="5"/>
  <c r="APS23" i="5"/>
  <c r="APP23" i="5" a="1"/>
  <c r="APP23" i="5" s="1"/>
  <c r="APO23" i="5"/>
  <c r="APO23" i="5" a="1"/>
  <c r="APN23" i="5" a="1"/>
  <c r="APN23" i="5" s="1"/>
  <c r="APX23" i="5" s="1"/>
  <c r="APM23" i="5"/>
  <c r="APL23" i="5"/>
  <c r="APK23" i="5"/>
  <c r="APJ23" i="5"/>
  <c r="API23" i="5"/>
  <c r="APH23" i="5" s="1"/>
  <c r="APV23" i="5" s="1"/>
  <c r="APG23" i="5"/>
  <c r="APF23" i="5"/>
  <c r="APE23" i="5" s="1"/>
  <c r="APU23" i="5" s="1"/>
  <c r="APB23" i="5"/>
  <c r="APT23" i="5" s="1"/>
  <c r="AOY23" i="5"/>
  <c r="AOV23" i="5"/>
  <c r="APR23" i="5" s="1"/>
  <c r="AOS23" i="5"/>
  <c r="APQ23" i="5" s="1"/>
  <c r="AOR23" i="5"/>
  <c r="AOP23" i="5"/>
  <c r="AOO23" i="5"/>
  <c r="AON23" i="5"/>
  <c r="AOK23" i="5"/>
  <c r="AOH23" i="5"/>
  <c r="AOQ23" i="5" s="1"/>
  <c r="AOE23" i="5"/>
  <c r="AOB23" i="5"/>
  <c r="ANY23" i="5"/>
  <c r="ANX23" i="5"/>
  <c r="ANW23" i="5"/>
  <c r="ANV23" i="5"/>
  <c r="ANT23" i="5"/>
  <c r="ANS23" i="5"/>
  <c r="ANR23" i="5"/>
  <c r="ANP23" i="5"/>
  <c r="ANO23" i="5"/>
  <c r="ANL23" i="5"/>
  <c r="ANK23" i="5"/>
  <c r="ANJ23" i="5"/>
  <c r="ANH23" i="5"/>
  <c r="ANG23" i="5"/>
  <c r="ANF23" i="5"/>
  <c r="AND23" i="5"/>
  <c r="ANC23" i="5"/>
  <c r="AMZ23" i="5"/>
  <c r="AMY23" i="5"/>
  <c r="AMV23" i="5"/>
  <c r="AMU23" i="5"/>
  <c r="AMR23" i="5"/>
  <c r="AMQ23" i="5"/>
  <c r="AMP23" i="5"/>
  <c r="AMO23" i="5"/>
  <c r="AMN23" i="5"/>
  <c r="AMM23" i="5"/>
  <c r="AML23" i="5"/>
  <c r="AML23" i="5" a="1"/>
  <c r="AMK23" i="5"/>
  <c r="AMK23" i="5" a="1"/>
  <c r="AMJ23" i="5"/>
  <c r="AMJ23" i="5" a="1"/>
  <c r="AMI23" i="5"/>
  <c r="AMH23" i="5"/>
  <c r="AMG23" i="5"/>
  <c r="AMF23" i="5"/>
  <c r="AME23" i="5"/>
  <c r="AMD23" i="5" s="1"/>
  <c r="AMT23" i="5" s="1"/>
  <c r="AMC23" i="5"/>
  <c r="AMB23" i="5"/>
  <c r="AMA23" i="5"/>
  <c r="AMS23" i="5" s="1"/>
  <c r="ALG23" i="5"/>
  <c r="ALD23" i="5"/>
  <c r="ALC23" i="5"/>
  <c r="ALB23" i="5"/>
  <c r="ALA23" i="5"/>
  <c r="AKZ23" i="5"/>
  <c r="AKY23" i="5"/>
  <c r="AKX23" i="5" a="1"/>
  <c r="AKX23" i="5" s="1"/>
  <c r="AKW23" i="5"/>
  <c r="AKW23" i="5" a="1"/>
  <c r="AKV23" i="5" a="1"/>
  <c r="AKV23" i="5" s="1"/>
  <c r="ALH23" i="5" s="1"/>
  <c r="AKU23" i="5"/>
  <c r="AKT23" i="5"/>
  <c r="AKS23" i="5"/>
  <c r="AKR23" i="5"/>
  <c r="AKQ23" i="5"/>
  <c r="AKP23" i="5" s="1"/>
  <c r="ALF23" i="5" s="1"/>
  <c r="AKO23" i="5"/>
  <c r="AKN23" i="5"/>
  <c r="AKM23" i="5" s="1"/>
  <c r="ALE23" i="5" s="1"/>
  <c r="AJP23" i="5"/>
  <c r="AJO23" i="5"/>
  <c r="AJN23" i="5"/>
  <c r="AJM23" i="5"/>
  <c r="AJL23" i="5"/>
  <c r="AJK23" i="5"/>
  <c r="AJJ23" i="5"/>
  <c r="AJJ23" i="5" a="1"/>
  <c r="AJI23" i="5"/>
  <c r="AJI23" i="5" a="1"/>
  <c r="AJH23" i="5"/>
  <c r="AJT23" i="5" s="1"/>
  <c r="AJH23" i="5" a="1"/>
  <c r="AJG23" i="5"/>
  <c r="AJF23" i="5"/>
  <c r="AJE23" i="5"/>
  <c r="AJS23" i="5" s="1"/>
  <c r="AJD23" i="5"/>
  <c r="AJC23" i="5"/>
  <c r="AJB23" i="5" s="1"/>
  <c r="AJR23" i="5" s="1"/>
  <c r="AJA23" i="5"/>
  <c r="AIZ23" i="5"/>
  <c r="AIY23" i="5" s="1"/>
  <c r="AJQ23" i="5" s="1"/>
  <c r="AIE23" i="5"/>
  <c r="AIB23" i="5"/>
  <c r="AIA23" i="5"/>
  <c r="AHZ23" i="5"/>
  <c r="AHY23" i="5"/>
  <c r="AHX23" i="5"/>
  <c r="AHW23" i="5"/>
  <c r="AHV23" i="5"/>
  <c r="AHV23" i="5" a="1"/>
  <c r="AHU23" i="5" a="1"/>
  <c r="AHU23" i="5" s="1"/>
  <c r="AHT23" i="5"/>
  <c r="AIF23" i="5" s="1"/>
  <c r="AHT23" i="5" a="1"/>
  <c r="AHS23" i="5"/>
  <c r="AHR23" i="5"/>
  <c r="AHQ23" i="5"/>
  <c r="AHP23" i="5"/>
  <c r="AHO23" i="5"/>
  <c r="AHN23" i="5"/>
  <c r="AID23" i="5" s="1"/>
  <c r="AHM23" i="5"/>
  <c r="AHL23" i="5"/>
  <c r="AHK23" i="5" s="1"/>
  <c r="AIC23" i="5" s="1"/>
  <c r="AGR23" i="5"/>
  <c r="AGQ23" i="5"/>
  <c r="AGP23" i="5"/>
  <c r="AGO23" i="5"/>
  <c r="AGN23" i="5"/>
  <c r="AGM23" i="5"/>
  <c r="AGL23" i="5"/>
  <c r="AGK23" i="5"/>
  <c r="AGJ23" i="5"/>
  <c r="AGI23" i="5"/>
  <c r="AGH23" i="5"/>
  <c r="AGG23" i="5"/>
  <c r="AGF23" i="5"/>
  <c r="AGE23" i="5"/>
  <c r="AGD23" i="5"/>
  <c r="AGC23" i="5"/>
  <c r="AGB23" i="5"/>
  <c r="AGA23" i="5"/>
  <c r="AFZ23" i="5"/>
  <c r="AFY23" i="5"/>
  <c r="AFX23" i="5"/>
  <c r="AFW23" i="5"/>
  <c r="AFV23" i="5"/>
  <c r="AFU23" i="5"/>
  <c r="AFT23" i="5"/>
  <c r="AFS23" i="5"/>
  <c r="AFR23" i="5"/>
  <c r="AFQ23" i="5"/>
  <c r="AFP23" i="5"/>
  <c r="AFO23" i="5"/>
  <c r="AFN23" i="5"/>
  <c r="AFM23" i="5"/>
  <c r="AFL23" i="5"/>
  <c r="AFK23" i="5"/>
  <c r="AFJ23" i="5"/>
  <c r="AFI23" i="5"/>
  <c r="AFH23" i="5"/>
  <c r="AFG23" i="5"/>
  <c r="AFF23" i="5"/>
  <c r="AFE23" i="5"/>
  <c r="AFD23" i="5"/>
  <c r="AFC23" i="5"/>
  <c r="AFB23" i="5"/>
  <c r="AFA23" i="5"/>
  <c r="AEZ23" i="5"/>
  <c r="AEY23" i="5"/>
  <c r="AEX23" i="5"/>
  <c r="AEW23" i="5"/>
  <c r="AEV23" i="5"/>
  <c r="AEU23" i="5"/>
  <c r="AET23" i="5"/>
  <c r="AES23" i="5"/>
  <c r="AER23" i="5"/>
  <c r="AEQ23" i="5"/>
  <c r="AEP23" i="5"/>
  <c r="AEO23" i="5"/>
  <c r="AEN23" i="5"/>
  <c r="AEM23" i="5"/>
  <c r="AEL23" i="5"/>
  <c r="AEK23" i="5"/>
  <c r="AEJ23" i="5"/>
  <c r="AEI23" i="5"/>
  <c r="ADZ23" i="5"/>
  <c r="ADZ23" i="5" a="1"/>
  <c r="ADY23" i="5"/>
  <c r="ADY23" i="5" a="1"/>
  <c r="ADX23" i="5"/>
  <c r="ADX23" i="5" a="1"/>
  <c r="ADW23" i="5"/>
  <c r="ADV23" i="5"/>
  <c r="ADU23" i="5"/>
  <c r="ADT23" i="5" a="1"/>
  <c r="ADT23" i="5" s="1"/>
  <c r="ADS23" i="5"/>
  <c r="ADR23" i="5" s="1"/>
  <c r="AEH23" i="5" s="1"/>
  <c r="ADQ23" i="5" a="1"/>
  <c r="ADQ23" i="5" s="1"/>
  <c r="ADP23" i="5"/>
  <c r="ADN23" i="5" a="1"/>
  <c r="ADN23" i="5" s="1"/>
  <c r="ADL23" i="5" s="1"/>
  <c r="AEF23" i="5" s="1"/>
  <c r="ADK23" i="5"/>
  <c r="ADK23" i="5" a="1"/>
  <c r="ADI23" i="5"/>
  <c r="AEE23" i="5" s="1"/>
  <c r="ADH23" i="5"/>
  <c r="ADF23" i="5" s="1"/>
  <c r="AED23" i="5" s="1"/>
  <c r="ADH23" i="5" a="1"/>
  <c r="ADE23" i="5"/>
  <c r="ADC23" i="5" s="1"/>
  <c r="AEC23" i="5" s="1"/>
  <c r="ADE23" i="5" a="1"/>
  <c r="ADB23" i="5" a="1"/>
  <c r="ADB23" i="5" s="1"/>
  <c r="ACZ23" i="5" s="1"/>
  <c r="AEB23" i="5" s="1"/>
  <c r="ACY23" i="5"/>
  <c r="ACY23" i="5" a="1"/>
  <c r="ACW23" i="5"/>
  <c r="AEA23" i="5" s="1"/>
  <c r="ACV23" i="5"/>
  <c r="ACU23" i="5"/>
  <c r="ACT23" i="5"/>
  <c r="ACS23" i="5"/>
  <c r="ACR23" i="5"/>
  <c r="ACQ23" i="5"/>
  <c r="ACP23" i="5"/>
  <c r="ACO23" i="5"/>
  <c r="ACN23" i="5"/>
  <c r="ACM23" i="5"/>
  <c r="ACL23" i="5"/>
  <c r="ACK23" i="5"/>
  <c r="ACJ23" i="5"/>
  <c r="ACI23" i="5"/>
  <c r="ACF23" i="5"/>
  <c r="ACE23" i="5"/>
  <c r="ACB23" i="5"/>
  <c r="ACA23" i="5"/>
  <c r="ABZ23" i="5"/>
  <c r="ABY23" i="5"/>
  <c r="ABX23" i="5"/>
  <c r="ABW23" i="5"/>
  <c r="ABV23" i="5"/>
  <c r="ABU23" i="5"/>
  <c r="ABT23" i="5"/>
  <c r="ABS23" i="5"/>
  <c r="ABR23" i="5" a="1"/>
  <c r="ABR23" i="5" s="1"/>
  <c r="ABQ23" i="5"/>
  <c r="ABQ23" i="5" a="1"/>
  <c r="ABP23" i="5" a="1"/>
  <c r="ABP23" i="5" s="1"/>
  <c r="ABO23" i="5"/>
  <c r="ABN23" i="5"/>
  <c r="ABM23" i="5"/>
  <c r="ABL23" i="5"/>
  <c r="ABK23" i="5"/>
  <c r="ABJ23" i="5" s="1"/>
  <c r="ABI23" i="5"/>
  <c r="ABH23" i="5"/>
  <c r="ABG23" i="5" s="1"/>
  <c r="ABD23" i="5"/>
  <c r="ABA23" i="5"/>
  <c r="AAX23" i="5"/>
  <c r="AAU23" i="5"/>
  <c r="AAR23" i="5"/>
  <c r="AAO23" i="5"/>
  <c r="AAN23" i="5"/>
  <c r="AAM23" i="5"/>
  <c r="AAD23" i="5"/>
  <c r="AAD23" i="5" a="1"/>
  <c r="AAC23" i="5"/>
  <c r="AAC23" i="5" a="1"/>
  <c r="AAB23" i="5"/>
  <c r="AAB23" i="5" a="1"/>
  <c r="AAA23" i="5"/>
  <c r="ZZ23" i="5"/>
  <c r="ZY23" i="5"/>
  <c r="ZX23" i="5"/>
  <c r="ZW23" i="5"/>
  <c r="ZV23" i="5" s="1"/>
  <c r="AAL23" i="5" s="1"/>
  <c r="ZU23" i="5"/>
  <c r="ZT23" i="5"/>
  <c r="ZS23" i="5"/>
  <c r="AAK23" i="5" s="1"/>
  <c r="ZR23" i="5"/>
  <c r="ZP23" i="5" s="1"/>
  <c r="AAJ23" i="5" s="1"/>
  <c r="ZO23" i="5"/>
  <c r="ZM23" i="5"/>
  <c r="AAI23" i="5" s="1"/>
  <c r="ZL23" i="5"/>
  <c r="ZJ23" i="5" s="1"/>
  <c r="AAH23" i="5" s="1"/>
  <c r="ZI23" i="5"/>
  <c r="ZG23" i="5"/>
  <c r="AAG23" i="5" s="1"/>
  <c r="ZF23" i="5"/>
  <c r="ZD23" i="5" s="1"/>
  <c r="AAF23" i="5" s="1"/>
  <c r="ZC23" i="5"/>
  <c r="ZA23" i="5"/>
  <c r="AAE23" i="5" s="1"/>
  <c r="YZ23" i="5"/>
  <c r="YY23" i="5"/>
  <c r="YX23" i="5"/>
  <c r="YW23" i="5"/>
  <c r="YV23" i="5"/>
  <c r="YU23" i="5"/>
  <c r="YT23" i="5"/>
  <c r="YS23" i="5"/>
  <c r="YR23" i="5"/>
  <c r="YQ23" i="5"/>
  <c r="YP23" i="5"/>
  <c r="YO23" i="5"/>
  <c r="YN23" i="5"/>
  <c r="YM23" i="5"/>
  <c r="YL23" i="5"/>
  <c r="YK23" i="5"/>
  <c r="YJ23" i="5"/>
  <c r="YI23" i="5"/>
  <c r="YH23" i="5"/>
  <c r="YG23" i="5"/>
  <c r="YF23" i="5"/>
  <c r="YE23" i="5"/>
  <c r="YD23" i="5"/>
  <c r="YC23" i="5"/>
  <c r="YB23" i="5"/>
  <c r="YA23" i="5"/>
  <c r="XZ23" i="5"/>
  <c r="XY23" i="5"/>
  <c r="XX23" i="5"/>
  <c r="XW23" i="5"/>
  <c r="XV23" i="5"/>
  <c r="XU23" i="5"/>
  <c r="XT23" i="5"/>
  <c r="XS23" i="5"/>
  <c r="XR23" i="5"/>
  <c r="XQ23" i="5"/>
  <c r="XP23" i="5"/>
  <c r="XO23" i="5"/>
  <c r="XN23" i="5"/>
  <c r="XM23" i="5"/>
  <c r="XL23" i="5"/>
  <c r="XK23" i="5"/>
  <c r="XJ23" i="5"/>
  <c r="XI23" i="5"/>
  <c r="XH23" i="5"/>
  <c r="XG23" i="5"/>
  <c r="XF23" i="5"/>
  <c r="XE23" i="5"/>
  <c r="XD23" i="5"/>
  <c r="XC23" i="5"/>
  <c r="XB23" i="5"/>
  <c r="XA23" i="5"/>
  <c r="WZ23" i="5"/>
  <c r="WY23" i="5"/>
  <c r="WX23" i="5"/>
  <c r="WW23" i="5"/>
  <c r="WV23" i="5"/>
  <c r="WU23" i="5"/>
  <c r="WT23" i="5"/>
  <c r="WS23" i="5"/>
  <c r="WR23" i="5"/>
  <c r="WQ23" i="5"/>
  <c r="WP23" i="5"/>
  <c r="WO23" i="5"/>
  <c r="WN23" i="5"/>
  <c r="WM23" i="5"/>
  <c r="WL23" i="5"/>
  <c r="WK23" i="5"/>
  <c r="WJ23" i="5"/>
  <c r="WI23" i="5"/>
  <c r="WH23" i="5"/>
  <c r="WG23" i="5"/>
  <c r="WF23" i="5"/>
  <c r="WE23" i="5"/>
  <c r="WD23" i="5"/>
  <c r="WC23" i="5"/>
  <c r="WB23" i="5"/>
  <c r="WA23" i="5"/>
  <c r="VZ23" i="5"/>
  <c r="VY23" i="5"/>
  <c r="VX23" i="5"/>
  <c r="VW23" i="5"/>
  <c r="VV23" i="5"/>
  <c r="VU23" i="5"/>
  <c r="VT23" i="5"/>
  <c r="VS23" i="5"/>
  <c r="VR23" i="5"/>
  <c r="VQ23" i="5"/>
  <c r="VP23" i="5"/>
  <c r="VO23" i="5"/>
  <c r="VN23" i="5"/>
  <c r="VM23" i="5"/>
  <c r="VL23" i="5"/>
  <c r="VK23" i="5"/>
  <c r="VJ23" i="5"/>
  <c r="VI23" i="5"/>
  <c r="VH23" i="5"/>
  <c r="VG23" i="5"/>
  <c r="VF23" i="5"/>
  <c r="VE23" i="5"/>
  <c r="VD23" i="5"/>
  <c r="VC23" i="5"/>
  <c r="VB23" i="5"/>
  <c r="VA23" i="5"/>
  <c r="UZ23" i="5"/>
  <c r="UY23" i="5"/>
  <c r="UX23" i="5"/>
  <c r="UW23" i="5"/>
  <c r="UV23" i="5"/>
  <c r="UU23" i="5"/>
  <c r="UT23" i="5"/>
  <c r="US23" i="5"/>
  <c r="UR23" i="5"/>
  <c r="UQ23" i="5"/>
  <c r="UP23" i="5"/>
  <c r="UO23" i="5"/>
  <c r="UN23" i="5"/>
  <c r="UM23" i="5"/>
  <c r="UL23" i="5"/>
  <c r="UK23" i="5"/>
  <c r="UG23" i="5"/>
  <c r="UC23" i="5"/>
  <c r="TZ23" i="5"/>
  <c r="TY23" i="5"/>
  <c r="TX23" i="5"/>
  <c r="UJ23" i="5" s="1"/>
  <c r="TW23" i="5"/>
  <c r="TV23" i="5"/>
  <c r="TU23" i="5"/>
  <c r="UI23" i="5" s="1"/>
  <c r="TT23" i="5"/>
  <c r="TS23" i="5"/>
  <c r="TR23" i="5"/>
  <c r="UH23" i="5" s="1"/>
  <c r="TQ23" i="5"/>
  <c r="TP23" i="5"/>
  <c r="TO23" i="5"/>
  <c r="TN23" i="5"/>
  <c r="TM23" i="5"/>
  <c r="TL23" i="5"/>
  <c r="UF23" i="5" s="1"/>
  <c r="TK23" i="5"/>
  <c r="TJ23" i="5"/>
  <c r="TI23" i="5"/>
  <c r="UE23" i="5" s="1"/>
  <c r="TH23" i="5"/>
  <c r="TG23" i="5"/>
  <c r="TF23" i="5"/>
  <c r="UD23" i="5" s="1"/>
  <c r="TE23" i="5"/>
  <c r="TD23" i="5"/>
  <c r="TC23" i="5"/>
  <c r="TB23" i="5"/>
  <c r="TA23" i="5"/>
  <c r="SZ23" i="5"/>
  <c r="UB23" i="5" s="1"/>
  <c r="SY23" i="5"/>
  <c r="SX23" i="5"/>
  <c r="SW23" i="5"/>
  <c r="UA23" i="5" s="1"/>
  <c r="SV23" i="5"/>
  <c r="SU23" i="5"/>
  <c r="ST23" i="5"/>
  <c r="SS23" i="5"/>
  <c r="SR23" i="5"/>
  <c r="SQ23" i="5"/>
  <c r="SP23" i="5"/>
  <c r="SO23" i="5"/>
  <c r="SN23" i="5"/>
  <c r="SM23" i="5"/>
  <c r="SL23" i="5"/>
  <c r="SK23" i="5"/>
  <c r="SJ23" i="5"/>
  <c r="SI23" i="5"/>
  <c r="SH23" i="5"/>
  <c r="SG23" i="5"/>
  <c r="SF23" i="5"/>
  <c r="SE23" i="5"/>
  <c r="SD23" i="5"/>
  <c r="SC23" i="5"/>
  <c r="SB23" i="5"/>
  <c r="SA23" i="5"/>
  <c r="RZ23" i="5"/>
  <c r="RY23" i="5"/>
  <c r="RX23" i="5"/>
  <c r="RW23" i="5"/>
  <c r="RV23" i="5"/>
  <c r="RU23" i="5"/>
  <c r="RT23" i="5"/>
  <c r="RS23" i="5"/>
  <c r="RR23" i="5"/>
  <c r="RQ23" i="5"/>
  <c r="RP23" i="5"/>
  <c r="RO23" i="5"/>
  <c r="RN23" i="5"/>
  <c r="RM23" i="5"/>
  <c r="RL23" i="5"/>
  <c r="RK23" i="5"/>
  <c r="RJ23" i="5"/>
  <c r="RI23" i="5"/>
  <c r="RH23" i="5"/>
  <c r="RG23" i="5"/>
  <c r="RF23" i="5"/>
  <c r="RE23" i="5"/>
  <c r="RD23" i="5"/>
  <c r="RC23" i="5"/>
  <c r="RC23" i="5" a="1"/>
  <c r="RB23" i="5"/>
  <c r="RB23" i="5" a="1"/>
  <c r="RA23" i="5"/>
  <c r="RA23" i="5" a="1"/>
  <c r="QZ23" i="5"/>
  <c r="QZ23" i="5" a="1"/>
  <c r="QY23" i="5"/>
  <c r="QX23" i="5" s="1"/>
  <c r="QW23" i="5"/>
  <c r="QW23" i="5" a="1"/>
  <c r="QV23" i="5"/>
  <c r="QU23" i="5" s="1"/>
  <c r="QT23" i="5"/>
  <c r="QT23" i="5" a="1"/>
  <c r="QS23" i="5"/>
  <c r="QR23" i="5" s="1"/>
  <c r="QQ23" i="5"/>
  <c r="QO23" i="5" s="1"/>
  <c r="QQ23" i="5" a="1"/>
  <c r="QN23" i="5" a="1"/>
  <c r="QN23" i="5" s="1"/>
  <c r="QL23" i="5" s="1"/>
  <c r="QK23" i="5"/>
  <c r="QK23" i="5" a="1"/>
  <c r="QI23" i="5"/>
  <c r="QH23" i="5"/>
  <c r="QF23" i="5" s="1"/>
  <c r="QH23" i="5" a="1"/>
  <c r="QE23" i="5"/>
  <c r="QC23" i="5" s="1"/>
  <c r="QE23" i="5" a="1"/>
  <c r="QB23" i="5" a="1"/>
  <c r="QB23" i="5" s="1"/>
  <c r="PZ23" i="5" s="1"/>
  <c r="PY23" i="5"/>
  <c r="PX23" i="5"/>
  <c r="PW23" i="5"/>
  <c r="PV23" i="5"/>
  <c r="PO23" i="5"/>
  <c r="PN23" i="5"/>
  <c r="PM23" i="5"/>
  <c r="PL23" i="5"/>
  <c r="PG23" i="5"/>
  <c r="PF23" i="5"/>
  <c r="PE23" i="5"/>
  <c r="PD23" i="5"/>
  <c r="PB23" i="5"/>
  <c r="PA23" i="5"/>
  <c r="OZ23" i="5"/>
  <c r="OY23" i="5"/>
  <c r="OX23" i="5"/>
  <c r="OW23" i="5"/>
  <c r="OV23" i="5"/>
  <c r="OU23" i="5"/>
  <c r="OT23" i="5"/>
  <c r="OP23" i="5"/>
  <c r="OO23" i="5"/>
  <c r="ON23" i="5"/>
  <c r="OM23" i="5"/>
  <c r="OL23" i="5"/>
  <c r="OK23" i="5"/>
  <c r="OJ23" i="5"/>
  <c r="OI23" i="5"/>
  <c r="OH23" i="5"/>
  <c r="OD23" i="5"/>
  <c r="OC23" i="5"/>
  <c r="OB23" i="5"/>
  <c r="OA23" i="5"/>
  <c r="NZ23" i="5"/>
  <c r="NY23" i="5"/>
  <c r="NX23" i="5"/>
  <c r="NW23" i="5"/>
  <c r="NV23" i="5"/>
  <c r="NU23" i="5"/>
  <c r="NT23" i="5"/>
  <c r="NS23" i="5"/>
  <c r="NR23" i="5"/>
  <c r="NQ23" i="5"/>
  <c r="NP23" i="5"/>
  <c r="NO23" i="5"/>
  <c r="NN23" i="5"/>
  <c r="NL23" i="5"/>
  <c r="NK23" i="5"/>
  <c r="NJ23" i="5"/>
  <c r="NG23" i="5"/>
  <c r="NF23" i="5"/>
  <c r="NE23" i="5"/>
  <c r="NB23" i="5"/>
  <c r="NA23" i="5"/>
  <c r="MZ23" i="5"/>
  <c r="MX23" i="5"/>
  <c r="MW23" i="5"/>
  <c r="MV23" i="5"/>
  <c r="MU23" i="5"/>
  <c r="MS23" i="5"/>
  <c r="MR23" i="5"/>
  <c r="MQ23" i="5"/>
  <c r="MP23" i="5"/>
  <c r="MN23" i="5"/>
  <c r="MM23" i="5"/>
  <c r="ML23" i="5"/>
  <c r="MK23" i="5"/>
  <c r="MI23" i="5"/>
  <c r="MH23" i="5"/>
  <c r="MG23" i="5"/>
  <c r="MF23" i="5"/>
  <c r="MD23" i="5"/>
  <c r="MC23" i="5"/>
  <c r="MB23" i="5"/>
  <c r="MA23" i="5"/>
  <c r="LY23" i="5"/>
  <c r="LX23" i="5"/>
  <c r="LW23" i="5"/>
  <c r="LV23" i="5"/>
  <c r="LT23" i="5"/>
  <c r="LS23" i="5"/>
  <c r="LR23" i="5"/>
  <c r="LQ23" i="5"/>
  <c r="LO23" i="5"/>
  <c r="LN23" i="5"/>
  <c r="LM23" i="5"/>
  <c r="LL23" i="5"/>
  <c r="LJ23" i="5"/>
  <c r="LI23" i="5"/>
  <c r="LH23" i="5"/>
  <c r="LG23" i="5"/>
  <c r="LE23" i="5"/>
  <c r="LD23" i="5"/>
  <c r="LC23" i="5"/>
  <c r="LB23" i="5"/>
  <c r="LA23" i="5"/>
  <c r="KZ23" i="5"/>
  <c r="KY23" i="5"/>
  <c r="KV23" i="5"/>
  <c r="KU23" i="5"/>
  <c r="KT23" i="5"/>
  <c r="KS23" i="5"/>
  <c r="KR23" i="5"/>
  <c r="KQ23" i="5"/>
  <c r="KP23" i="5"/>
  <c r="KM23" i="5"/>
  <c r="KL23" i="5"/>
  <c r="KK23" i="5"/>
  <c r="KJ23" i="5"/>
  <c r="KI23" i="5"/>
  <c r="KH23" i="5"/>
  <c r="KG23" i="5"/>
  <c r="KD23" i="5"/>
  <c r="KC23" i="5"/>
  <c r="KB23" i="5"/>
  <c r="KA23" i="5"/>
  <c r="JZ23" i="5"/>
  <c r="JY23" i="5"/>
  <c r="JX23" i="5"/>
  <c r="JU23" i="5"/>
  <c r="JT23" i="5"/>
  <c r="JS23" i="5"/>
  <c r="JR23" i="5"/>
  <c r="JQ23" i="5"/>
  <c r="JP23" i="5"/>
  <c r="JO23" i="5"/>
  <c r="JL23" i="5"/>
  <c r="JK23" i="5"/>
  <c r="JJ23" i="5"/>
  <c r="JI23" i="5"/>
  <c r="JH23" i="5"/>
  <c r="JG23" i="5"/>
  <c r="JF23" i="5"/>
  <c r="JC23" i="5"/>
  <c r="JB23" i="5"/>
  <c r="JA23" i="5"/>
  <c r="IZ23" i="5"/>
  <c r="IT23" i="5"/>
  <c r="IS23" i="5"/>
  <c r="IR23" i="5"/>
  <c r="IQ23" i="5"/>
  <c r="IM23" i="5"/>
  <c r="IL23" i="5"/>
  <c r="IK23" i="5"/>
  <c r="IJ23" i="5"/>
  <c r="IC23" i="5"/>
  <c r="IB23" i="5"/>
  <c r="HY23" i="5"/>
  <c r="HX23" i="5"/>
  <c r="HW23" i="5"/>
  <c r="HV23" i="5"/>
  <c r="HU23" i="5"/>
  <c r="HT23" i="5"/>
  <c r="HS23" i="5"/>
  <c r="HS23" i="5" a="1"/>
  <c r="HR23" i="5"/>
  <c r="HR23" i="5" a="1"/>
  <c r="HQ23" i="5"/>
  <c r="HQ23" i="5" a="1"/>
  <c r="HP23" i="5"/>
  <c r="HO23" i="5"/>
  <c r="HN23" i="5"/>
  <c r="HM23" i="5"/>
  <c r="HL23" i="5"/>
  <c r="HK23" i="5" s="1"/>
  <c r="IA23" i="5" s="1"/>
  <c r="HJ23" i="5"/>
  <c r="HI23" i="5"/>
  <c r="HH23" i="5"/>
  <c r="HZ23" i="5" s="1"/>
  <c r="GN23" i="5"/>
  <c r="GK23" i="5"/>
  <c r="GJ23" i="5"/>
  <c r="GI23" i="5"/>
  <c r="GH23" i="5"/>
  <c r="GG23" i="5"/>
  <c r="GF23" i="5"/>
  <c r="GE23" i="5" a="1"/>
  <c r="GE23" i="5" s="1"/>
  <c r="GD23" i="5"/>
  <c r="GD23" i="5" a="1"/>
  <c r="GC23" i="5" a="1"/>
  <c r="GC23" i="5" s="1"/>
  <c r="GO23" i="5" s="1"/>
  <c r="GB23" i="5"/>
  <c r="GA23" i="5"/>
  <c r="FZ23" i="5"/>
  <c r="FY23" i="5"/>
  <c r="FX23" i="5"/>
  <c r="FW23" i="5" s="1"/>
  <c r="GM23" i="5" s="1"/>
  <c r="FV23" i="5"/>
  <c r="FU23" i="5"/>
  <c r="FT23" i="5" s="1"/>
  <c r="GL23" i="5" s="1"/>
  <c r="FA23" i="5"/>
  <c r="EZ23" i="5"/>
  <c r="EY23" i="5"/>
  <c r="EX23" i="5"/>
  <c r="EW23" i="5"/>
  <c r="EV23" i="5"/>
  <c r="EU23" i="5"/>
  <c r="ET23" i="5"/>
  <c r="ER23" i="5"/>
  <c r="EQ23" i="5"/>
  <c r="EP23" i="5"/>
  <c r="EO23" i="5"/>
  <c r="EN23" i="5"/>
  <c r="EM23" i="5"/>
  <c r="EL23" i="5"/>
  <c r="EK23" i="5"/>
  <c r="EI23" i="5"/>
  <c r="EH23" i="5"/>
  <c r="EG23" i="5"/>
  <c r="EF23" i="5"/>
  <c r="EE23" i="5"/>
  <c r="ED23" i="5"/>
  <c r="EC23" i="5"/>
  <c r="EB23" i="5"/>
  <c r="DZ23" i="5"/>
  <c r="DY23" i="5"/>
  <c r="DX23" i="5"/>
  <c r="DW23" i="5"/>
  <c r="DV23" i="5"/>
  <c r="DU23" i="5"/>
  <c r="DT23" i="5"/>
  <c r="DS23" i="5"/>
  <c r="DM23" i="5"/>
  <c r="DK23" i="5"/>
  <c r="DJ23" i="5"/>
  <c r="DI23" i="5"/>
  <c r="DG23" i="5"/>
  <c r="DG23" i="5" a="1"/>
  <c r="DF23" i="5"/>
  <c r="DF23" i="5" a="1"/>
  <c r="DE23" i="5"/>
  <c r="DQ23" i="5" s="1"/>
  <c r="DE23" i="5" a="1"/>
  <c r="DD23" i="5"/>
  <c r="DC23" i="5"/>
  <c r="DB23" i="5"/>
  <c r="DP23" i="5" s="1"/>
  <c r="DA23" i="5"/>
  <c r="CZ23" i="5"/>
  <c r="CY23" i="5" s="1"/>
  <c r="DO23" i="5" s="1"/>
  <c r="CX23" i="5"/>
  <c r="CW23" i="5"/>
  <c r="CV23" i="5" s="1"/>
  <c r="DN23" i="5" s="1"/>
  <c r="CS23" i="5"/>
  <c r="CP23" i="5"/>
  <c r="DL23" i="5" s="1"/>
  <c r="CM23" i="5"/>
  <c r="CJ23" i="5"/>
  <c r="CG23" i="5"/>
  <c r="CD23" i="5"/>
  <c r="DH23" i="5" s="1"/>
  <c r="CB23" i="5"/>
  <c r="BY23" i="5"/>
  <c r="BX23" i="5"/>
  <c r="BV23" i="5"/>
  <c r="BU23" i="5"/>
  <c r="BT23" i="5"/>
  <c r="BS23" i="5" a="1"/>
  <c r="BS23" i="5" s="1"/>
  <c r="BR23" i="5"/>
  <c r="BR23" i="5" a="1"/>
  <c r="BQ23" i="5" a="1"/>
  <c r="BQ23" i="5" s="1"/>
  <c r="CC23" i="5" s="1"/>
  <c r="BP23" i="5"/>
  <c r="BO23" i="5"/>
  <c r="BN23" i="5"/>
  <c r="BM23" i="5"/>
  <c r="BL23" i="5"/>
  <c r="BK23" i="5" s="1"/>
  <c r="CA23" i="5" s="1"/>
  <c r="BJ23" i="5"/>
  <c r="BI23" i="5"/>
  <c r="BH23" i="5" s="1"/>
  <c r="BZ23" i="5" s="1"/>
  <c r="BE23" i="5"/>
  <c r="BB23" i="5"/>
  <c r="AY23" i="5"/>
  <c r="BW23" i="5" s="1"/>
  <c r="AV23" i="5"/>
  <c r="AS23" i="5"/>
  <c r="AP23" i="5"/>
  <c r="AO23" i="5"/>
  <c r="AN23" i="5"/>
  <c r="AK23" i="5"/>
  <c r="AJ23" i="5"/>
  <c r="AI23" i="5"/>
  <c r="AG23" i="5"/>
  <c r="AF23" i="5"/>
  <c r="AE23" i="5"/>
  <c r="AE23" i="5" a="1"/>
  <c r="AD23" i="5"/>
  <c r="AD23" i="5" a="1"/>
  <c r="AC23" i="5"/>
  <c r="AC23" i="5" a="1"/>
  <c r="AB23" i="5"/>
  <c r="AA23" i="5"/>
  <c r="Z23" i="5"/>
  <c r="Y23" i="5"/>
  <c r="X23" i="5"/>
  <c r="W23" i="5" s="1"/>
  <c r="AM23" i="5" s="1"/>
  <c r="V23" i="5"/>
  <c r="U23" i="5"/>
  <c r="T23" i="5"/>
  <c r="AL23" i="5" s="1"/>
  <c r="Q23" i="5"/>
  <c r="N23" i="5"/>
  <c r="K23" i="5"/>
  <c r="H23" i="5"/>
  <c r="AH23" i="5" s="1"/>
  <c r="E23" i="5"/>
  <c r="B23" i="5"/>
  <c r="BUW22" i="5"/>
  <c r="BUV22" i="5"/>
  <c r="BUU22" i="5"/>
  <c r="BUT22" i="5"/>
  <c r="BUS22" i="5"/>
  <c r="BUR22" i="5"/>
  <c r="BBS22" i="5" s="1"/>
  <c r="BUQ22" i="5"/>
  <c r="BUP22" i="5"/>
  <c r="BUO22" i="5"/>
  <c r="BUN22" i="5"/>
  <c r="BBO22" i="5" s="1"/>
  <c r="BUM22" i="5"/>
  <c r="BUL22" i="5"/>
  <c r="BUK22" i="5"/>
  <c r="BUJ22" i="5"/>
  <c r="BUI22" i="5"/>
  <c r="BUH22" i="5"/>
  <c r="BUG22" i="5"/>
  <c r="BUF22" i="5"/>
  <c r="BUE22" i="5"/>
  <c r="BUD22" i="5"/>
  <c r="BUC22" i="5"/>
  <c r="BUB22" i="5"/>
  <c r="ANW22" i="5" s="1"/>
  <c r="BUA22" i="5"/>
  <c r="BTZ22" i="5"/>
  <c r="BTY22" i="5"/>
  <c r="BTX22" i="5"/>
  <c r="ANS22" i="5" s="1"/>
  <c r="BTW22" i="5"/>
  <c r="BTV22" i="5"/>
  <c r="BTU22" i="5"/>
  <c r="BTT22" i="5"/>
  <c r="ANO22" i="5" s="1"/>
  <c r="BTS22" i="5"/>
  <c r="BTR22" i="5"/>
  <c r="BTQ22" i="5"/>
  <c r="BTP22" i="5"/>
  <c r="ANK22" i="5" s="1"/>
  <c r="BTO22" i="5"/>
  <c r="BTN22" i="5"/>
  <c r="BTM22" i="5"/>
  <c r="BTL22" i="5"/>
  <c r="BTK22" i="5"/>
  <c r="BTJ22" i="5"/>
  <c r="BTI22" i="5"/>
  <c r="BTH22" i="5"/>
  <c r="ANG22" i="5" s="1"/>
  <c r="BTG22" i="5"/>
  <c r="BTF22" i="5"/>
  <c r="BTE22" i="5"/>
  <c r="BTD22" i="5"/>
  <c r="ANC22" i="5" s="1"/>
  <c r="BTC22" i="5"/>
  <c r="BTB22" i="5"/>
  <c r="BTA22" i="5"/>
  <c r="BSZ22" i="5"/>
  <c r="BSY22" i="5"/>
  <c r="BSX22" i="5"/>
  <c r="BSW22" i="5"/>
  <c r="BSV22" i="5"/>
  <c r="BSU22" i="5"/>
  <c r="BST22" i="5"/>
  <c r="BSS22" i="5"/>
  <c r="BSR22" i="5"/>
  <c r="BSK22" i="5"/>
  <c r="BSJ22" i="5" a="1"/>
  <c r="BSJ22" i="5" s="1"/>
  <c r="BSI22" i="5"/>
  <c r="BSI22" i="5" a="1"/>
  <c r="BSH22" i="5" a="1"/>
  <c r="BSH22" i="5" s="1"/>
  <c r="BSG22" i="5"/>
  <c r="BSG22" i="5" a="1"/>
  <c r="BSF22" i="5" a="1"/>
  <c r="BSF22" i="5" s="1"/>
  <c r="BSE22" i="5"/>
  <c r="BSE22" i="5" a="1"/>
  <c r="BSD22" i="5" a="1"/>
  <c r="BSD22" i="5" s="1"/>
  <c r="BSC22" i="5"/>
  <c r="BSC22" i="5" a="1"/>
  <c r="BSB22" i="5" a="1"/>
  <c r="BSB22" i="5" s="1"/>
  <c r="BSA22" i="5"/>
  <c r="BRZ22" i="5"/>
  <c r="BRZ22" i="5" a="1"/>
  <c r="BRY22" i="5" a="1"/>
  <c r="BRY22" i="5" s="1"/>
  <c r="BRX22" i="5"/>
  <c r="BRX22" i="5" a="1"/>
  <c r="BRW22" i="5" a="1"/>
  <c r="BRW22" i="5" s="1"/>
  <c r="BRV22" i="5" a="1"/>
  <c r="BRV22" i="5" s="1"/>
  <c r="BRU22" i="5" a="1"/>
  <c r="BRU22" i="5" s="1"/>
  <c r="BRT22" i="5" a="1"/>
  <c r="BRT22" i="5" s="1"/>
  <c r="BRS22" i="5" a="1"/>
  <c r="BRS22" i="5" s="1"/>
  <c r="BRR22" i="5"/>
  <c r="BRR22" i="5" a="1"/>
  <c r="BRQ22" i="5" a="1"/>
  <c r="BRQ22" i="5" s="1"/>
  <c r="BRP22" i="5" a="1"/>
  <c r="BRP22" i="5" s="1"/>
  <c r="BRO22" i="5" a="1"/>
  <c r="BRO22" i="5" s="1"/>
  <c r="BRN22" i="5"/>
  <c r="BRN22" i="5" a="1"/>
  <c r="BRM22" i="5" a="1"/>
  <c r="BRM22" i="5" s="1"/>
  <c r="BRL22" i="5"/>
  <c r="BRL22" i="5" a="1"/>
  <c r="BRK22" i="5" a="1"/>
  <c r="BRK22" i="5" s="1"/>
  <c r="BRJ22" i="5" a="1"/>
  <c r="BRJ22" i="5" s="1"/>
  <c r="BRI22" i="5" a="1"/>
  <c r="BRI22" i="5" s="1"/>
  <c r="BRH22" i="5" a="1"/>
  <c r="BRH22" i="5" s="1"/>
  <c r="BRG22" i="5" a="1"/>
  <c r="BRG22" i="5" s="1"/>
  <c r="BRF22" i="5"/>
  <c r="BRF22" i="5" a="1"/>
  <c r="BRE22" i="5" a="1"/>
  <c r="BRE22" i="5" s="1"/>
  <c r="BRD22" i="5"/>
  <c r="BRD22" i="5" a="1"/>
  <c r="BRC22" i="5" a="1"/>
  <c r="BRC22" i="5" s="1"/>
  <c r="BRB22" i="5" a="1"/>
  <c r="BRB22" i="5" s="1"/>
  <c r="BRA22" i="5" a="1"/>
  <c r="BRA22" i="5" s="1"/>
  <c r="BQZ22" i="5" a="1"/>
  <c r="BQZ22" i="5" s="1"/>
  <c r="BQY22" i="5" a="1"/>
  <c r="BQY22" i="5" s="1"/>
  <c r="BQX22" i="5"/>
  <c r="BQX22" i="5" a="1"/>
  <c r="BQW22" i="5" a="1"/>
  <c r="BQW22" i="5" s="1"/>
  <c r="BQV22" i="5"/>
  <c r="BQV22" i="5" a="1"/>
  <c r="BQU22" i="5" a="1"/>
  <c r="BQU22" i="5" s="1"/>
  <c r="BQT22" i="5" a="1"/>
  <c r="BQT22" i="5" s="1"/>
  <c r="BQS22" i="5" a="1"/>
  <c r="BQS22" i="5" s="1"/>
  <c r="BQR22" i="5" a="1"/>
  <c r="BQR22" i="5" s="1"/>
  <c r="BQQ22" i="5" a="1"/>
  <c r="BQQ22" i="5" s="1"/>
  <c r="BQP22" i="5"/>
  <c r="BQP22" i="5" a="1"/>
  <c r="BQO22" i="5" a="1"/>
  <c r="BQO22" i="5" s="1"/>
  <c r="BQN22" i="5"/>
  <c r="BQN22" i="5" a="1"/>
  <c r="BQM22" i="5" a="1"/>
  <c r="BQM22" i="5" s="1"/>
  <c r="BQL22" i="5" a="1"/>
  <c r="BQL22" i="5" s="1"/>
  <c r="BQK22" i="5" a="1"/>
  <c r="BQK22" i="5" s="1"/>
  <c r="BQJ22" i="5" a="1"/>
  <c r="BQJ22" i="5" s="1"/>
  <c r="BQI22" i="5" a="1"/>
  <c r="BQI22" i="5" s="1"/>
  <c r="BQH22" i="5"/>
  <c r="BQH22" i="5" a="1"/>
  <c r="BQG22" i="5" a="1"/>
  <c r="BQG22" i="5" s="1"/>
  <c r="BQF22" i="5"/>
  <c r="BQF22" i="5" a="1"/>
  <c r="BQE22" i="5" a="1"/>
  <c r="BQE22" i="5" s="1"/>
  <c r="BQD22" i="5" a="1"/>
  <c r="BQD22" i="5" s="1"/>
  <c r="BQC22" i="5" a="1"/>
  <c r="BQC22" i="5" s="1"/>
  <c r="BQB22" i="5" a="1"/>
  <c r="BQB22" i="5" s="1"/>
  <c r="BQA22" i="5" a="1"/>
  <c r="BQA22" i="5" s="1"/>
  <c r="BPZ22" i="5"/>
  <c r="BPZ22" i="5" a="1"/>
  <c r="BPY22" i="5" a="1"/>
  <c r="BPY22" i="5" s="1"/>
  <c r="BPX22" i="5"/>
  <c r="BPX22" i="5" a="1"/>
  <c r="BPW22" i="5" a="1"/>
  <c r="BPW22" i="5" s="1"/>
  <c r="BPV22" i="5" a="1"/>
  <c r="BPV22" i="5" s="1"/>
  <c r="BPU22" i="5" a="1"/>
  <c r="BPU22" i="5" s="1"/>
  <c r="BPT22" i="5"/>
  <c r="BPS22" i="5"/>
  <c r="BPR22" i="5"/>
  <c r="BPQ22" i="5"/>
  <c r="BPP22" i="5"/>
  <c r="BPO22" i="5"/>
  <c r="BPN22" i="5"/>
  <c r="BPM22" i="5"/>
  <c r="BPL22" i="5"/>
  <c r="BPK22" i="5"/>
  <c r="BPJ22" i="5"/>
  <c r="BPI22" i="5"/>
  <c r="BPH22" i="5"/>
  <c r="BPG22" i="5"/>
  <c r="BPF22" i="5"/>
  <c r="BPE22" i="5"/>
  <c r="BPD22" i="5"/>
  <c r="BPC22" i="5"/>
  <c r="BPB22" i="5"/>
  <c r="BPA22" i="5"/>
  <c r="BOZ22" i="5"/>
  <c r="BOY22" i="5"/>
  <c r="BOX22" i="5"/>
  <c r="BOW22" i="5"/>
  <c r="BOV22" i="5"/>
  <c r="BOU22" i="5"/>
  <c r="BOT22" i="5"/>
  <c r="BOS22" i="5"/>
  <c r="BOR22" i="5"/>
  <c r="BOI22" i="5"/>
  <c r="BOI22" i="5" a="1"/>
  <c r="BOH22" i="5"/>
  <c r="BOH22" i="5" a="1"/>
  <c r="BOG22" i="5"/>
  <c r="BOG22" i="5" a="1"/>
  <c r="BOF22" i="5"/>
  <c r="BOE22" i="5"/>
  <c r="BOD22" i="5"/>
  <c r="BOC22" i="5"/>
  <c r="BOB22" i="5"/>
  <c r="BOA22" i="5" s="1"/>
  <c r="BOQ22" i="5" s="1"/>
  <c r="BNY22" i="5"/>
  <c r="BNX22" i="5" s="1"/>
  <c r="BOP22" i="5" s="1"/>
  <c r="BNV22" i="5"/>
  <c r="BNU22" i="5" s="1"/>
  <c r="BOO22" i="5" s="1"/>
  <c r="BNS22" i="5"/>
  <c r="BNR22" i="5" s="1"/>
  <c r="BON22" i="5" s="1"/>
  <c r="BNP22" i="5"/>
  <c r="BNO22" i="5" s="1"/>
  <c r="BOM22" i="5" s="1"/>
  <c r="BNM22" i="5"/>
  <c r="BNL22" i="5" s="1"/>
  <c r="BOL22" i="5" s="1"/>
  <c r="BNJ22" i="5"/>
  <c r="BNI22" i="5" s="1"/>
  <c r="BOK22" i="5" s="1"/>
  <c r="BNG22" i="5"/>
  <c r="BNF22" i="5" s="1"/>
  <c r="BOJ22" i="5" s="1"/>
  <c r="BNE22" i="5"/>
  <c r="BND22" i="5"/>
  <c r="BNC22" i="5"/>
  <c r="BNB22" i="5"/>
  <c r="BNA22" i="5"/>
  <c r="BMZ22" i="5"/>
  <c r="BMY22" i="5"/>
  <c r="BMX22" i="5"/>
  <c r="BMW22" i="5"/>
  <c r="BMU22" i="5"/>
  <c r="BMJ22" i="5"/>
  <c r="BMI22" i="5"/>
  <c r="BMH22" i="5"/>
  <c r="BMG22" i="5"/>
  <c r="BMF22" i="5"/>
  <c r="BME22" i="5"/>
  <c r="BMD22" i="5"/>
  <c r="BMC22" i="5"/>
  <c r="BMB22" i="5"/>
  <c r="BMA22" i="5"/>
  <c r="BLZ22" i="5"/>
  <c r="BLY22" i="5"/>
  <c r="BLX22" i="5"/>
  <c r="BLW22" i="5"/>
  <c r="BLH22" i="5"/>
  <c r="BLH22" i="5" a="1"/>
  <c r="BLG22" i="5"/>
  <c r="BLG22" i="5" a="1"/>
  <c r="BLF22" i="5"/>
  <c r="BLR22" i="5" s="1"/>
  <c r="BLF22" i="5" a="1"/>
  <c r="BLE22" i="5"/>
  <c r="BLD22" i="5"/>
  <c r="BLC22" i="5"/>
  <c r="BLQ22" i="5" s="1"/>
  <c r="BLB22" i="5"/>
  <c r="BLA22" i="5"/>
  <c r="BKZ22" i="5" s="1"/>
  <c r="BLP22" i="5" s="1"/>
  <c r="BKY22" i="5"/>
  <c r="BKX22" i="5"/>
  <c r="BKW22" i="5" s="1"/>
  <c r="BLO22" i="5" s="1"/>
  <c r="BKU22" i="5"/>
  <c r="BKT22" i="5"/>
  <c r="BLN22" i="5" s="1"/>
  <c r="BKR22" i="5"/>
  <c r="BKQ22" i="5" s="1"/>
  <c r="BLM22" i="5" s="1"/>
  <c r="BKO22" i="5"/>
  <c r="BKN22" i="5"/>
  <c r="BLL22" i="5" s="1"/>
  <c r="BKL22" i="5"/>
  <c r="BKK22" i="5" s="1"/>
  <c r="BLK22" i="5" s="1"/>
  <c r="BKI22" i="5"/>
  <c r="BKH22" i="5"/>
  <c r="BLJ22" i="5" s="1"/>
  <c r="BKF22" i="5"/>
  <c r="BKE22" i="5" s="1"/>
  <c r="BLI22" i="5" s="1"/>
  <c r="BKD22" i="5"/>
  <c r="BKC22" i="5"/>
  <c r="BKB22" i="5"/>
  <c r="BKA22" i="5"/>
  <c r="BJZ22" i="5"/>
  <c r="BJY22" i="5"/>
  <c r="BJX22" i="5"/>
  <c r="BJW22" i="5"/>
  <c r="BJU22" i="5"/>
  <c r="BJT22" i="5"/>
  <c r="BJR22" i="5"/>
  <c r="BJP22" i="5" s="1"/>
  <c r="BJO22" i="5"/>
  <c r="BJM22" i="5" s="1"/>
  <c r="BJL22" i="5"/>
  <c r="BJJ22" i="5" s="1"/>
  <c r="BJI22" i="5"/>
  <c r="BJG22" i="5" s="1"/>
  <c r="BJF22" i="5"/>
  <c r="BJE22" i="5"/>
  <c r="BJD22" i="5"/>
  <c r="BJC22" i="5"/>
  <c r="BJB22" i="5"/>
  <c r="BJA22" i="5"/>
  <c r="BIZ22" i="5"/>
  <c r="BIY22" i="5"/>
  <c r="BIX22" i="5"/>
  <c r="BIW22" i="5"/>
  <c r="BIV22" i="5"/>
  <c r="BIU22" i="5"/>
  <c r="BIT22" i="5"/>
  <c r="BIS22" i="5"/>
  <c r="BIR22" i="5"/>
  <c r="BIQ22" i="5"/>
  <c r="BIP22" i="5"/>
  <c r="BIO22" i="5"/>
  <c r="BIN22" i="5"/>
  <c r="BIM22" i="5"/>
  <c r="BIL22" i="5"/>
  <c r="BIK22" i="5"/>
  <c r="BIJ22" i="5"/>
  <c r="BII22" i="5"/>
  <c r="BIH22" i="5"/>
  <c r="BIG22" i="5"/>
  <c r="BIF22" i="5"/>
  <c r="BIE22" i="5"/>
  <c r="BID22" i="5"/>
  <c r="BIC22" i="5"/>
  <c r="BIB22" i="5"/>
  <c r="BIA22" i="5"/>
  <c r="BHZ22" i="5"/>
  <c r="BHY22" i="5"/>
  <c r="BHX22" i="5"/>
  <c r="BHW22" i="5"/>
  <c r="BHV22" i="5"/>
  <c r="BHU22" i="5"/>
  <c r="BHT22" i="5"/>
  <c r="BHS22" i="5"/>
  <c r="BHR22" i="5"/>
  <c r="BHQ22" i="5"/>
  <c r="BHP22" i="5"/>
  <c r="BHO22" i="5"/>
  <c r="BHN22" i="5"/>
  <c r="BHM22" i="5"/>
  <c r="BHL22" i="5"/>
  <c r="BHK22" i="5"/>
  <c r="BHJ22" i="5"/>
  <c r="BHI22" i="5"/>
  <c r="BHH22" i="5"/>
  <c r="BHG22" i="5"/>
  <c r="BHF22" i="5"/>
  <c r="BHE22" i="5"/>
  <c r="BHD22" i="5"/>
  <c r="BHC22" i="5"/>
  <c r="BHB22" i="5"/>
  <c r="BHA22" i="5"/>
  <c r="BGZ22" i="5"/>
  <c r="BGY22" i="5"/>
  <c r="BGX22" i="5"/>
  <c r="BGW22" i="5"/>
  <c r="BGV22" i="5"/>
  <c r="BGU22" i="5"/>
  <c r="BGU22" i="5" a="1"/>
  <c r="BGT22" i="5"/>
  <c r="BGT22" i="5" a="1"/>
  <c r="BGS22" i="5"/>
  <c r="BGS22" i="5" a="1"/>
  <c r="BGR22" i="5" a="1"/>
  <c r="BGR22" i="5" s="1"/>
  <c r="BGQ22" i="5"/>
  <c r="BGQ22" i="5" a="1"/>
  <c r="BGP22" i="5" a="1"/>
  <c r="BGP22" i="5" s="1"/>
  <c r="BGO22" i="5"/>
  <c r="BGO22" i="5" a="1"/>
  <c r="BGN22" i="5" a="1"/>
  <c r="BGN22" i="5" s="1"/>
  <c r="BGM22" i="5"/>
  <c r="BGM22" i="5" a="1"/>
  <c r="BGL22" i="5" a="1"/>
  <c r="BGL22" i="5" s="1"/>
  <c r="BGK22" i="5"/>
  <c r="BGK22" i="5" a="1"/>
  <c r="BGJ22" i="5" a="1"/>
  <c r="BGJ22" i="5" s="1"/>
  <c r="BGI22" i="5"/>
  <c r="BGH22" i="5"/>
  <c r="BGG22" i="5"/>
  <c r="BGF22" i="5"/>
  <c r="BGE22" i="5"/>
  <c r="BGD22" i="5"/>
  <c r="BGC22" i="5"/>
  <c r="BGB22" i="5"/>
  <c r="BGA22" i="5"/>
  <c r="BFZ22" i="5"/>
  <c r="BFY22" i="5"/>
  <c r="BFX22" i="5"/>
  <c r="BFW22" i="5"/>
  <c r="BFV22" i="5"/>
  <c r="BFU22" i="5"/>
  <c r="BFT22" i="5"/>
  <c r="BFS22" i="5"/>
  <c r="BFR22" i="5"/>
  <c r="BFN22" i="5"/>
  <c r="BFM22" i="5"/>
  <c r="BFL22" i="5"/>
  <c r="BFK22" i="5"/>
  <c r="BFJ22" i="5"/>
  <c r="BFI22" i="5"/>
  <c r="BFH22" i="5"/>
  <c r="BFG22" i="5"/>
  <c r="BFF22" i="5"/>
  <c r="BFE22" i="5"/>
  <c r="BFD22" i="5"/>
  <c r="BFC22" i="5"/>
  <c r="BFB22" i="5"/>
  <c r="BFA22" i="5"/>
  <c r="BEZ22" i="5"/>
  <c r="BEY22" i="5"/>
  <c r="BEX22" i="5"/>
  <c r="BEW22" i="5"/>
  <c r="BEV22" i="5"/>
  <c r="BEU22" i="5"/>
  <c r="BET22" i="5"/>
  <c r="BEP22" i="5"/>
  <c r="BEO22" i="5"/>
  <c r="BEN22" i="5"/>
  <c r="BEM22" i="5"/>
  <c r="BEL22" i="5"/>
  <c r="BEK22" i="5"/>
  <c r="BEJ22" i="5"/>
  <c r="BEI22" i="5"/>
  <c r="BEH22" i="5"/>
  <c r="BEG22" i="5"/>
  <c r="BEF22" i="5"/>
  <c r="BEE22" i="5"/>
  <c r="BED22" i="5"/>
  <c r="BEC22" i="5"/>
  <c r="BEB22" i="5"/>
  <c r="BEA22" i="5"/>
  <c r="BDZ22" i="5"/>
  <c r="BDY22" i="5"/>
  <c r="BDX22" i="5"/>
  <c r="BDW22" i="5"/>
  <c r="BDV22" i="5"/>
  <c r="BDR22" i="5"/>
  <c r="BDQ22" i="5"/>
  <c r="BDP22" i="5"/>
  <c r="BDO22" i="5"/>
  <c r="BDN22" i="5"/>
  <c r="BDM22" i="5"/>
  <c r="BDL22" i="5"/>
  <c r="BDK22" i="5"/>
  <c r="BDJ22" i="5"/>
  <c r="BDI22" i="5"/>
  <c r="BDH22" i="5"/>
  <c r="BDG22" i="5"/>
  <c r="BDF22" i="5"/>
  <c r="BDE22" i="5"/>
  <c r="BDD22" i="5"/>
  <c r="BDC22" i="5"/>
  <c r="BDB22" i="5"/>
  <c r="BDA22" i="5"/>
  <c r="BCZ22" i="5"/>
  <c r="BCY22" i="5"/>
  <c r="BCX22" i="5"/>
  <c r="BCT22" i="5"/>
  <c r="BCS22" i="5"/>
  <c r="BCR22" i="5"/>
  <c r="BCQ22" i="5"/>
  <c r="BCP22" i="5"/>
  <c r="BCO22" i="5"/>
  <c r="BCN22" i="5"/>
  <c r="BCM22" i="5"/>
  <c r="BCL22" i="5"/>
  <c r="BCK22" i="5"/>
  <c r="BCJ22" i="5"/>
  <c r="BCI22" i="5"/>
  <c r="BCH22" i="5"/>
  <c r="BCG22" i="5"/>
  <c r="BCF22" i="5"/>
  <c r="BCE22" i="5"/>
  <c r="BCD22" i="5"/>
  <c r="BCC22" i="5"/>
  <c r="BCB22" i="5"/>
  <c r="BCA22" i="5"/>
  <c r="BBZ22" i="5"/>
  <c r="BBV22" i="5"/>
  <c r="BBU22" i="5"/>
  <c r="BBT22" i="5"/>
  <c r="BBR22" i="5"/>
  <c r="BBQ22" i="5"/>
  <c r="BBP22" i="5"/>
  <c r="BBN22" i="5"/>
  <c r="BBM22" i="5"/>
  <c r="BBJ22" i="5"/>
  <c r="BBI22" i="5"/>
  <c r="BBH22" i="5"/>
  <c r="BBG22" i="5"/>
  <c r="BBF22" i="5"/>
  <c r="BBE22" i="5"/>
  <c r="BAR22" i="5"/>
  <c r="BAQ22" i="5"/>
  <c r="BAP22" i="5"/>
  <c r="BAP22" i="5" a="1"/>
  <c r="BAO22" i="5" a="1"/>
  <c r="BAO22" i="5" s="1"/>
  <c r="BAN22" i="5"/>
  <c r="BAX22" i="5" s="1"/>
  <c r="BAN22" i="5" a="1"/>
  <c r="BAM22" i="5"/>
  <c r="BAL22" i="5"/>
  <c r="BAK22" i="5"/>
  <c r="BAW22" i="5" s="1"/>
  <c r="BAJ22" i="5"/>
  <c r="BAI22" i="5"/>
  <c r="BAH22" i="5"/>
  <c r="BAV22" i="5" s="1"/>
  <c r="BAG22" i="5"/>
  <c r="BMV22" i="5" s="1"/>
  <c r="BAF22" i="5"/>
  <c r="BAE22" i="5"/>
  <c r="BAU22" i="5" s="1"/>
  <c r="BAB22" i="5"/>
  <c r="BAT22" i="5" s="1"/>
  <c r="AZY22" i="5"/>
  <c r="BAS22" i="5" s="1"/>
  <c r="AZV22" i="5"/>
  <c r="AZS22" i="5"/>
  <c r="AZR22" i="5"/>
  <c r="AZK22" i="5"/>
  <c r="AZJ22" i="5"/>
  <c r="AZJ22" i="5" a="1"/>
  <c r="AZI22" i="5" a="1"/>
  <c r="AZI22" i="5" s="1"/>
  <c r="AZH22" i="5"/>
  <c r="AZH22" i="5" a="1"/>
  <c r="AZG22" i="5"/>
  <c r="AZF22" i="5"/>
  <c r="AZE22" i="5"/>
  <c r="AZQ22" i="5" s="1"/>
  <c r="AZD22" i="5"/>
  <c r="AZC22" i="5"/>
  <c r="AZB22" i="5"/>
  <c r="AZP22" i="5" s="1"/>
  <c r="AZA22" i="5"/>
  <c r="AYZ22" i="5"/>
  <c r="AYY22" i="5" s="1"/>
  <c r="AZO22" i="5" s="1"/>
  <c r="AYV22" i="5"/>
  <c r="AZN22" i="5" s="1"/>
  <c r="AYS22" i="5"/>
  <c r="AZM22" i="5" s="1"/>
  <c r="AYP22" i="5"/>
  <c r="AZL22" i="5" s="1"/>
  <c r="AYM22" i="5"/>
  <c r="AYL22" i="5"/>
  <c r="AYK22" i="5"/>
  <c r="AYH22" i="5"/>
  <c r="AYC22" i="5"/>
  <c r="AYB22" i="5"/>
  <c r="AYB22" i="5" a="1"/>
  <c r="AYA22" i="5"/>
  <c r="AYA22" i="5" a="1"/>
  <c r="AXZ22" i="5"/>
  <c r="AXZ22" i="5" a="1"/>
  <c r="AXY22" i="5"/>
  <c r="AXX22" i="5"/>
  <c r="AXW22" i="5"/>
  <c r="AXV22" i="5"/>
  <c r="AXU22" i="5"/>
  <c r="AXT22" i="5" s="1"/>
  <c r="AYJ22" i="5" s="1"/>
  <c r="AXS22" i="5"/>
  <c r="AXR22" i="5"/>
  <c r="AXQ22" i="5"/>
  <c r="AYI22" i="5" s="1"/>
  <c r="AXO22" i="5"/>
  <c r="AXN22" i="5" s="1"/>
  <c r="AXL22" i="5"/>
  <c r="AXK22" i="5"/>
  <c r="AYG22" i="5" s="1"/>
  <c r="AXI22" i="5"/>
  <c r="AXH22" i="5" s="1"/>
  <c r="AYF22" i="5" s="1"/>
  <c r="AXF22" i="5"/>
  <c r="AXE22" i="5"/>
  <c r="AYE22" i="5" s="1"/>
  <c r="AXB22" i="5"/>
  <c r="AYD22" i="5" s="1"/>
  <c r="AWX22" i="5"/>
  <c r="AWW22" i="5"/>
  <c r="AWV22" i="5"/>
  <c r="AWU22" i="5"/>
  <c r="AWN22" i="5"/>
  <c r="AWM22" i="5"/>
  <c r="AWL22" i="5"/>
  <c r="AWK22" i="5"/>
  <c r="AWD22" i="5"/>
  <c r="AWC22" i="5"/>
  <c r="AWB22" i="5"/>
  <c r="AWA22" i="5"/>
  <c r="AVT22" i="5"/>
  <c r="AVS22" i="5"/>
  <c r="AVR22" i="5"/>
  <c r="AVQ22" i="5"/>
  <c r="AVF22" i="5"/>
  <c r="AUZ22" i="5"/>
  <c r="AUZ22" i="5" a="1"/>
  <c r="AUY22" i="5"/>
  <c r="AUY22" i="5" a="1"/>
  <c r="AUX22" i="5"/>
  <c r="AVJ22" i="5" s="1"/>
  <c r="AUX22" i="5" a="1"/>
  <c r="AUW22" i="5"/>
  <c r="AUV22" i="5"/>
  <c r="AUU22" i="5"/>
  <c r="AVI22" i="5" s="1"/>
  <c r="AUT22" i="5"/>
  <c r="AUS22" i="5"/>
  <c r="AUQ22" i="5"/>
  <c r="AUP22" i="5"/>
  <c r="AUO22" i="5" s="1"/>
  <c r="AVG22" i="5" s="1"/>
  <c r="AUM22" i="5"/>
  <c r="AUL22" i="5"/>
  <c r="AUJ22" i="5"/>
  <c r="AUI22" i="5" s="1"/>
  <c r="AVE22" i="5" s="1"/>
  <c r="AUG22" i="5"/>
  <c r="AUF22" i="5"/>
  <c r="AVD22" i="5" s="1"/>
  <c r="AUD22" i="5"/>
  <c r="AUC22" i="5" s="1"/>
  <c r="AVC22" i="5" s="1"/>
  <c r="AUA22" i="5"/>
  <c r="ATZ22" i="5"/>
  <c r="AVB22" i="5" s="1"/>
  <c r="ATX22" i="5"/>
  <c r="ATW22" i="5" s="1"/>
  <c r="AVA22" i="5" s="1"/>
  <c r="ATV22" i="5"/>
  <c r="ATU22" i="5"/>
  <c r="ATT22" i="5"/>
  <c r="ATS22" i="5"/>
  <c r="ATH22" i="5"/>
  <c r="ATG22" i="5"/>
  <c r="ATF22" i="5"/>
  <c r="ATE22" i="5"/>
  <c r="ATD22" i="5"/>
  <c r="ATC22" i="5"/>
  <c r="ATB22" i="5" a="1"/>
  <c r="ATB22" i="5" s="1"/>
  <c r="ATA22" i="5" a="1"/>
  <c r="ATA22" i="5" s="1"/>
  <c r="ASZ22" i="5" a="1"/>
  <c r="ASZ22" i="5" s="1"/>
  <c r="ATL22" i="5" s="1"/>
  <c r="ASY22" i="5"/>
  <c r="ASX22" i="5"/>
  <c r="ASW22" i="5"/>
  <c r="ATK22" i="5" s="1"/>
  <c r="ASV22" i="5"/>
  <c r="AST22" i="5" s="1"/>
  <c r="ATJ22" i="5" s="1"/>
  <c r="ASU22" i="5"/>
  <c r="ASS22" i="5"/>
  <c r="ASR22" i="5"/>
  <c r="ASQ22" i="5" s="1"/>
  <c r="ATI22" i="5" s="1"/>
  <c r="ARW22" i="5"/>
  <c r="ART22" i="5"/>
  <c r="ARS22" i="5"/>
  <c r="ARR22" i="5"/>
  <c r="ARP22" i="5" a="1"/>
  <c r="ARP22" i="5" s="1"/>
  <c r="ARO22" i="5"/>
  <c r="ARO22" i="5" a="1"/>
  <c r="ARN22" i="5" a="1"/>
  <c r="ARN22" i="5" s="1"/>
  <c r="ARX22" i="5" s="1"/>
  <c r="ARM22" i="5"/>
  <c r="ARL22" i="5"/>
  <c r="ARK22" i="5"/>
  <c r="ARJ22" i="5"/>
  <c r="ARI22" i="5"/>
  <c r="ARH22" i="5" s="1"/>
  <c r="ARV22" i="5" s="1"/>
  <c r="ARG22" i="5"/>
  <c r="ARF22" i="5"/>
  <c r="ARE22" i="5"/>
  <c r="ARU22" i="5" s="1"/>
  <c r="ARB22" i="5"/>
  <c r="AQY22" i="5"/>
  <c r="AQV22" i="5"/>
  <c r="AQS22" i="5"/>
  <c r="ARQ22" i="5" s="1"/>
  <c r="AQO22" i="5"/>
  <c r="AQK22" i="5"/>
  <c r="AQR22" i="5" s="1"/>
  <c r="AQH22" i="5"/>
  <c r="AQQ22" i="5" s="1"/>
  <c r="AQE22" i="5"/>
  <c r="AQP22" i="5" s="1"/>
  <c r="AQB22" i="5"/>
  <c r="APY22" i="5"/>
  <c r="AQN22" i="5" s="1"/>
  <c r="APX22" i="5"/>
  <c r="APQ22" i="5"/>
  <c r="APP22" i="5" a="1"/>
  <c r="APP22" i="5" s="1"/>
  <c r="APO22" i="5" a="1"/>
  <c r="APO22" i="5" s="1"/>
  <c r="APN22" i="5"/>
  <c r="APN22" i="5" a="1"/>
  <c r="APM22" i="5"/>
  <c r="APL22" i="5"/>
  <c r="APK22" i="5"/>
  <c r="APW22" i="5" s="1"/>
  <c r="APJ22" i="5"/>
  <c r="API22" i="5"/>
  <c r="APH22" i="5"/>
  <c r="APV22" i="5" s="1"/>
  <c r="APG22" i="5"/>
  <c r="APF22" i="5"/>
  <c r="APB22" i="5"/>
  <c r="APT22" i="5" s="1"/>
  <c r="AOY22" i="5"/>
  <c r="APS22" i="5" s="1"/>
  <c r="AOV22" i="5"/>
  <c r="APR22" i="5" s="1"/>
  <c r="AOS22" i="5"/>
  <c r="AOP22" i="5"/>
  <c r="AOK22" i="5"/>
  <c r="AOR22" i="5" s="1"/>
  <c r="AOH22" i="5"/>
  <c r="AOQ22" i="5" s="1"/>
  <c r="AOE22" i="5"/>
  <c r="AOB22" i="5"/>
  <c r="AOO22" i="5" s="1"/>
  <c r="ANY22" i="5"/>
  <c r="AON22" i="5" s="1"/>
  <c r="ANX22" i="5"/>
  <c r="ANV22" i="5"/>
  <c r="ANU22" i="5"/>
  <c r="ANT22" i="5"/>
  <c r="ANR22" i="5"/>
  <c r="ANQ22" i="5"/>
  <c r="ANP22" i="5"/>
  <c r="ANN22" i="5"/>
  <c r="ANM22" i="5"/>
  <c r="ANL22" i="5"/>
  <c r="ANJ22" i="5"/>
  <c r="ANI22" i="5"/>
  <c r="ANH22" i="5"/>
  <c r="ANF22" i="5"/>
  <c r="ANE22" i="5"/>
  <c r="AND22" i="5"/>
  <c r="ANB22" i="5"/>
  <c r="ANA22" i="5"/>
  <c r="AMZ22" i="5"/>
  <c r="AMY22" i="5"/>
  <c r="AMX22" i="5"/>
  <c r="AMW22" i="5"/>
  <c r="AMR22" i="5"/>
  <c r="AMQ22" i="5"/>
  <c r="AMP22" i="5"/>
  <c r="AMO22" i="5"/>
  <c r="AMN22" i="5"/>
  <c r="AMM22" i="5"/>
  <c r="AML22" i="5"/>
  <c r="AML22" i="5" a="1"/>
  <c r="AMK22" i="5" a="1"/>
  <c r="AMK22" i="5" s="1"/>
  <c r="AMJ22" i="5"/>
  <c r="AMV22" i="5" s="1"/>
  <c r="AMJ22" i="5" a="1"/>
  <c r="AMI22" i="5"/>
  <c r="AMH22" i="5"/>
  <c r="AMG22" i="5"/>
  <c r="AMU22" i="5" s="1"/>
  <c r="AMF22" i="5"/>
  <c r="AME22" i="5"/>
  <c r="AMD22" i="5"/>
  <c r="AMT22" i="5" s="1"/>
  <c r="AMC22" i="5"/>
  <c r="AMB22" i="5"/>
  <c r="AMA22" i="5" s="1"/>
  <c r="AMS22" i="5" s="1"/>
  <c r="ALH22" i="5"/>
  <c r="ALG22" i="5"/>
  <c r="ALD22" i="5"/>
  <c r="ALC22" i="5"/>
  <c r="ALB22" i="5"/>
  <c r="ALA22" i="5"/>
  <c r="AKZ22" i="5"/>
  <c r="AKY22" i="5"/>
  <c r="AKX22" i="5"/>
  <c r="AKX22" i="5" a="1"/>
  <c r="AKW22" i="5" a="1"/>
  <c r="AKW22" i="5" s="1"/>
  <c r="AKV22" i="5"/>
  <c r="AKV22" i="5" a="1"/>
  <c r="AKU22" i="5"/>
  <c r="AKT22" i="5"/>
  <c r="AKS22" i="5"/>
  <c r="AKR22" i="5"/>
  <c r="AKQ22" i="5"/>
  <c r="AKP22" i="5"/>
  <c r="ALF22" i="5" s="1"/>
  <c r="AKO22" i="5"/>
  <c r="AKN22" i="5"/>
  <c r="AKM22" i="5"/>
  <c r="ALE22" i="5" s="1"/>
  <c r="AJS22" i="5"/>
  <c r="AJP22" i="5"/>
  <c r="AJO22" i="5"/>
  <c r="AJN22" i="5"/>
  <c r="AJM22" i="5"/>
  <c r="AJL22" i="5"/>
  <c r="AJK22" i="5"/>
  <c r="AJJ22" i="5" a="1"/>
  <c r="AJJ22" i="5" s="1"/>
  <c r="AJI22" i="5"/>
  <c r="AJI22" i="5" a="1"/>
  <c r="AJH22" i="5" a="1"/>
  <c r="AJH22" i="5" s="1"/>
  <c r="AJT22" i="5" s="1"/>
  <c r="AJG22" i="5"/>
  <c r="AJF22" i="5"/>
  <c r="AJE22" i="5"/>
  <c r="AJD22" i="5"/>
  <c r="AJC22" i="5"/>
  <c r="AJB22" i="5" s="1"/>
  <c r="AJR22" i="5" s="1"/>
  <c r="AJA22" i="5"/>
  <c r="AIZ22" i="5"/>
  <c r="AIY22" i="5" s="1"/>
  <c r="AJQ22" i="5" s="1"/>
  <c r="AIB22" i="5"/>
  <c r="AIA22" i="5"/>
  <c r="AHZ22" i="5"/>
  <c r="AHY22" i="5"/>
  <c r="AHX22" i="5"/>
  <c r="AHW22" i="5"/>
  <c r="AHV22" i="5"/>
  <c r="AHV22" i="5" a="1"/>
  <c r="AHU22" i="5"/>
  <c r="AHU22" i="5" a="1"/>
  <c r="AHT22" i="5" a="1"/>
  <c r="AHT22" i="5" s="1"/>
  <c r="AIF22" i="5" s="1"/>
  <c r="AHS22" i="5"/>
  <c r="AHR22" i="5"/>
  <c r="AHQ22" i="5"/>
  <c r="AIE22" i="5" s="1"/>
  <c r="AHP22" i="5"/>
  <c r="AHO22" i="5"/>
  <c r="AHN22" i="5" s="1"/>
  <c r="AID22" i="5" s="1"/>
  <c r="AHM22" i="5"/>
  <c r="AHL22" i="5"/>
  <c r="AHK22" i="5" s="1"/>
  <c r="AIC22" i="5" s="1"/>
  <c r="AGR22" i="5"/>
  <c r="AGQ22" i="5"/>
  <c r="AGP22" i="5"/>
  <c r="AGO22" i="5"/>
  <c r="AGN22" i="5"/>
  <c r="AGM22" i="5"/>
  <c r="AGL22" i="5"/>
  <c r="AGK22" i="5"/>
  <c r="AGJ22" i="5"/>
  <c r="AGI22" i="5"/>
  <c r="AGH22" i="5"/>
  <c r="AGG22" i="5"/>
  <c r="AGF22" i="5"/>
  <c r="AGE22" i="5"/>
  <c r="AGD22" i="5"/>
  <c r="AGC22" i="5"/>
  <c r="AGB22" i="5"/>
  <c r="AGA22" i="5"/>
  <c r="AFZ22" i="5"/>
  <c r="AFY22" i="5"/>
  <c r="AFX22" i="5"/>
  <c r="AFW22" i="5"/>
  <c r="AFV22" i="5"/>
  <c r="AFU22" i="5"/>
  <c r="AFT22" i="5"/>
  <c r="AFS22" i="5"/>
  <c r="AFR22" i="5"/>
  <c r="AFQ22" i="5"/>
  <c r="AFP22" i="5"/>
  <c r="AFO22" i="5"/>
  <c r="AFN22" i="5"/>
  <c r="AFM22" i="5"/>
  <c r="AFL22" i="5"/>
  <c r="AFK22" i="5"/>
  <c r="AFJ22" i="5"/>
  <c r="AFI22" i="5"/>
  <c r="AFH22" i="5"/>
  <c r="AFG22" i="5"/>
  <c r="AFF22" i="5"/>
  <c r="AFE22" i="5"/>
  <c r="AFD22" i="5"/>
  <c r="AFC22" i="5"/>
  <c r="AFB22" i="5"/>
  <c r="AFA22" i="5"/>
  <c r="AEZ22" i="5"/>
  <c r="AEY22" i="5"/>
  <c r="AEX22" i="5"/>
  <c r="AEW22" i="5"/>
  <c r="AEV22" i="5"/>
  <c r="AEU22" i="5"/>
  <c r="AET22" i="5"/>
  <c r="AES22" i="5"/>
  <c r="AER22" i="5"/>
  <c r="AEQ22" i="5"/>
  <c r="AEP22" i="5"/>
  <c r="AEO22" i="5"/>
  <c r="AEN22" i="5"/>
  <c r="AEM22" i="5"/>
  <c r="AEL22" i="5"/>
  <c r="AEK22" i="5"/>
  <c r="ADZ22" i="5"/>
  <c r="ADZ22" i="5" a="1"/>
  <c r="ADY22" i="5" a="1"/>
  <c r="ADY22" i="5" s="1"/>
  <c r="ADX22" i="5"/>
  <c r="AEJ22" i="5" s="1"/>
  <c r="ADX22" i="5" a="1"/>
  <c r="ADW22" i="5"/>
  <c r="ADV22" i="5"/>
  <c r="ADU22" i="5"/>
  <c r="AEI22" i="5" s="1"/>
  <c r="ADT22" i="5"/>
  <c r="ADT22" i="5" a="1"/>
  <c r="ADS22" i="5"/>
  <c r="ADR22" i="5" s="1"/>
  <c r="AEH22" i="5" s="1"/>
  <c r="ADQ22" i="5"/>
  <c r="ADQ22" i="5" a="1"/>
  <c r="ADP22" i="5"/>
  <c r="ADO22" i="5" s="1"/>
  <c r="AEG22" i="5" s="1"/>
  <c r="ADN22" i="5"/>
  <c r="ADN22" i="5" a="1"/>
  <c r="ADL22" i="5"/>
  <c r="AEF22" i="5" s="1"/>
  <c r="ADK22" i="5"/>
  <c r="ADI22" i="5" s="1"/>
  <c r="AEE22" i="5" s="1"/>
  <c r="ADK22" i="5" a="1"/>
  <c r="ADH22" i="5"/>
  <c r="ADF22" i="5" s="1"/>
  <c r="AED22" i="5" s="1"/>
  <c r="ADH22" i="5" a="1"/>
  <c r="ADE22" i="5" a="1"/>
  <c r="ADE22" i="5" s="1"/>
  <c r="ADC22" i="5" s="1"/>
  <c r="AEC22" i="5" s="1"/>
  <c r="ADB22" i="5"/>
  <c r="ADB22" i="5" a="1"/>
  <c r="ACZ22" i="5"/>
  <c r="AEB22" i="5" s="1"/>
  <c r="ACY22" i="5"/>
  <c r="ACW22" i="5" s="1"/>
  <c r="AEA22" i="5" s="1"/>
  <c r="ACY22" i="5" a="1"/>
  <c r="ACV22" i="5"/>
  <c r="ACU22" i="5"/>
  <c r="ACT22" i="5"/>
  <c r="ACS22" i="5"/>
  <c r="ACR22" i="5"/>
  <c r="ACQ22" i="5"/>
  <c r="ACP22" i="5"/>
  <c r="ACO22" i="5"/>
  <c r="ACN22" i="5"/>
  <c r="ACM22" i="5"/>
  <c r="ACL22" i="5"/>
  <c r="ACK22" i="5"/>
  <c r="ACJ22" i="5"/>
  <c r="ACI22" i="5"/>
  <c r="ACF22" i="5"/>
  <c r="ACE22" i="5"/>
  <c r="ACB22" i="5"/>
  <c r="ACA22" i="5"/>
  <c r="ABZ22" i="5"/>
  <c r="ABY22" i="5"/>
  <c r="ABX22" i="5"/>
  <c r="ABW22" i="5"/>
  <c r="ABV22" i="5"/>
  <c r="ABU22" i="5"/>
  <c r="ABT22" i="5"/>
  <c r="ABS22" i="5"/>
  <c r="ABR22" i="5"/>
  <c r="ABR22" i="5" a="1"/>
  <c r="ABQ22" i="5"/>
  <c r="ABQ22" i="5" a="1"/>
  <c r="ABP22" i="5" a="1"/>
  <c r="ABP22" i="5" s="1"/>
  <c r="ABO22" i="5"/>
  <c r="ABN22" i="5"/>
  <c r="ABM22" i="5"/>
  <c r="ABL22" i="5"/>
  <c r="ABK22" i="5"/>
  <c r="ABJ22" i="5" s="1"/>
  <c r="ABI22" i="5"/>
  <c r="ABH22" i="5"/>
  <c r="ABG22" i="5"/>
  <c r="ABD22" i="5"/>
  <c r="ABA22" i="5"/>
  <c r="AAX22" i="5"/>
  <c r="AAU22" i="5"/>
  <c r="AAR22" i="5"/>
  <c r="AAO22" i="5"/>
  <c r="AAM22" i="5"/>
  <c r="AAD22" i="5"/>
  <c r="AAD22" i="5" a="1"/>
  <c r="AAC22" i="5" a="1"/>
  <c r="AAC22" i="5" s="1"/>
  <c r="AAB22" i="5"/>
  <c r="AAN22" i="5" s="1"/>
  <c r="AAB22" i="5" a="1"/>
  <c r="AAA22" i="5"/>
  <c r="ZZ22" i="5"/>
  <c r="ZY22" i="5"/>
  <c r="ZX22" i="5"/>
  <c r="ZW22" i="5"/>
  <c r="ZV22" i="5"/>
  <c r="AAL22" i="5" s="1"/>
  <c r="ZU22" i="5"/>
  <c r="ZT22" i="5"/>
  <c r="ZS22" i="5" s="1"/>
  <c r="AAK22" i="5" s="1"/>
  <c r="ZR22" i="5"/>
  <c r="ZP22" i="5" s="1"/>
  <c r="AAJ22" i="5" s="1"/>
  <c r="ZO22" i="5"/>
  <c r="ZM22" i="5" s="1"/>
  <c r="AAI22" i="5" s="1"/>
  <c r="ZL22" i="5"/>
  <c r="ZJ22" i="5" s="1"/>
  <c r="AAH22" i="5" s="1"/>
  <c r="ZI22" i="5"/>
  <c r="ZG22" i="5" s="1"/>
  <c r="AAG22" i="5" s="1"/>
  <c r="ZF22" i="5"/>
  <c r="ZD22" i="5" s="1"/>
  <c r="AAF22" i="5" s="1"/>
  <c r="ZC22" i="5"/>
  <c r="ZA22" i="5" s="1"/>
  <c r="AAE22" i="5" s="1"/>
  <c r="YZ22" i="5"/>
  <c r="YY22" i="5"/>
  <c r="YX22" i="5"/>
  <c r="YW22" i="5"/>
  <c r="YV22" i="5"/>
  <c r="YU22" i="5"/>
  <c r="YT22" i="5"/>
  <c r="YS22" i="5"/>
  <c r="YR22" i="5"/>
  <c r="YQ22" i="5"/>
  <c r="YP22" i="5"/>
  <c r="YO22" i="5"/>
  <c r="YN22" i="5"/>
  <c r="YM22" i="5"/>
  <c r="YL22" i="5"/>
  <c r="YK22" i="5"/>
  <c r="YJ22" i="5"/>
  <c r="YI22" i="5"/>
  <c r="YH22" i="5"/>
  <c r="YG22" i="5"/>
  <c r="YF22" i="5"/>
  <c r="YE22" i="5"/>
  <c r="YD22" i="5"/>
  <c r="YC22" i="5"/>
  <c r="YB22" i="5"/>
  <c r="YA22" i="5"/>
  <c r="XZ22" i="5"/>
  <c r="XY22" i="5"/>
  <c r="XX22" i="5"/>
  <c r="XW22" i="5"/>
  <c r="XV22" i="5"/>
  <c r="XU22" i="5"/>
  <c r="XT22" i="5"/>
  <c r="XS22" i="5"/>
  <c r="XR22" i="5"/>
  <c r="XQ22" i="5"/>
  <c r="XP22" i="5"/>
  <c r="XO22" i="5"/>
  <c r="XN22" i="5"/>
  <c r="XM22" i="5"/>
  <c r="XL22" i="5"/>
  <c r="XK22" i="5"/>
  <c r="XJ22" i="5"/>
  <c r="XI22" i="5"/>
  <c r="XH22" i="5"/>
  <c r="XG22" i="5"/>
  <c r="XF22" i="5"/>
  <c r="XE22" i="5"/>
  <c r="XD22" i="5"/>
  <c r="XC22" i="5"/>
  <c r="XB22" i="5"/>
  <c r="XA22" i="5"/>
  <c r="WZ22" i="5"/>
  <c r="WY22" i="5"/>
  <c r="WX22" i="5"/>
  <c r="WW22" i="5"/>
  <c r="WV22" i="5"/>
  <c r="WU22" i="5"/>
  <c r="WT22" i="5"/>
  <c r="WS22" i="5"/>
  <c r="WR22" i="5"/>
  <c r="WQ22" i="5"/>
  <c r="WP22" i="5"/>
  <c r="WO22" i="5"/>
  <c r="WN22" i="5"/>
  <c r="WM22" i="5"/>
  <c r="WL22" i="5"/>
  <c r="WK22" i="5"/>
  <c r="WJ22" i="5"/>
  <c r="WI22" i="5"/>
  <c r="WH22" i="5"/>
  <c r="WG22" i="5"/>
  <c r="WF22" i="5"/>
  <c r="WE22" i="5"/>
  <c r="WD22" i="5"/>
  <c r="WC22" i="5"/>
  <c r="WB22" i="5"/>
  <c r="WA22" i="5"/>
  <c r="VZ22" i="5"/>
  <c r="VY22" i="5"/>
  <c r="VX22" i="5"/>
  <c r="VW22" i="5"/>
  <c r="VV22" i="5"/>
  <c r="VU22" i="5"/>
  <c r="VT22" i="5"/>
  <c r="VS22" i="5"/>
  <c r="VR22" i="5"/>
  <c r="VQ22" i="5"/>
  <c r="VP22" i="5"/>
  <c r="VO22" i="5"/>
  <c r="VN22" i="5"/>
  <c r="VM22" i="5"/>
  <c r="VL22" i="5"/>
  <c r="VK22" i="5"/>
  <c r="VJ22" i="5"/>
  <c r="VI22" i="5"/>
  <c r="VH22" i="5"/>
  <c r="VG22" i="5"/>
  <c r="VF22" i="5"/>
  <c r="VE22" i="5"/>
  <c r="VD22" i="5"/>
  <c r="VC22" i="5"/>
  <c r="VB22" i="5"/>
  <c r="VA22" i="5"/>
  <c r="UZ22" i="5"/>
  <c r="UY22" i="5"/>
  <c r="UX22" i="5"/>
  <c r="UW22" i="5"/>
  <c r="UV22" i="5"/>
  <c r="UU22" i="5"/>
  <c r="UT22" i="5"/>
  <c r="US22" i="5"/>
  <c r="UR22" i="5"/>
  <c r="UQ22" i="5"/>
  <c r="UP22" i="5"/>
  <c r="UO22" i="5"/>
  <c r="UN22" i="5"/>
  <c r="UM22" i="5"/>
  <c r="UL22" i="5"/>
  <c r="UK22" i="5"/>
  <c r="UA22" i="5"/>
  <c r="TZ22" i="5"/>
  <c r="TY22" i="5"/>
  <c r="TX22" i="5"/>
  <c r="UJ22" i="5" s="1"/>
  <c r="TW22" i="5"/>
  <c r="TV22" i="5"/>
  <c r="TU22" i="5"/>
  <c r="UI22" i="5" s="1"/>
  <c r="TT22" i="5"/>
  <c r="TS22" i="5"/>
  <c r="TR22" i="5"/>
  <c r="UH22" i="5" s="1"/>
  <c r="TQ22" i="5"/>
  <c r="TP22" i="5"/>
  <c r="TO22" i="5"/>
  <c r="UG22" i="5" s="1"/>
  <c r="TN22" i="5"/>
  <c r="TM22" i="5"/>
  <c r="TL22" i="5"/>
  <c r="UF22" i="5" s="1"/>
  <c r="TK22" i="5"/>
  <c r="TJ22" i="5"/>
  <c r="TI22" i="5"/>
  <c r="UE22" i="5" s="1"/>
  <c r="TH22" i="5"/>
  <c r="TG22" i="5"/>
  <c r="TF22" i="5"/>
  <c r="UD22" i="5" s="1"/>
  <c r="TE22" i="5"/>
  <c r="TD22" i="5"/>
  <c r="TC22" i="5"/>
  <c r="UC22" i="5" s="1"/>
  <c r="TB22" i="5"/>
  <c r="TA22" i="5"/>
  <c r="SZ22" i="5"/>
  <c r="UB22" i="5" s="1"/>
  <c r="SY22" i="5"/>
  <c r="SX22" i="5"/>
  <c r="SW22" i="5"/>
  <c r="SV22" i="5"/>
  <c r="SU22" i="5"/>
  <c r="ST22" i="5"/>
  <c r="SS22" i="5"/>
  <c r="SR22" i="5"/>
  <c r="SQ22" i="5"/>
  <c r="SP22" i="5"/>
  <c r="SO22" i="5"/>
  <c r="SN22" i="5"/>
  <c r="SM22" i="5"/>
  <c r="SL22" i="5"/>
  <c r="SK22" i="5"/>
  <c r="SJ22" i="5"/>
  <c r="SI22" i="5"/>
  <c r="SH22" i="5"/>
  <c r="SG22" i="5"/>
  <c r="SF22" i="5"/>
  <c r="SE22" i="5"/>
  <c r="SD22" i="5"/>
  <c r="SC22" i="5"/>
  <c r="SB22" i="5"/>
  <c r="SA22" i="5"/>
  <c r="RZ22" i="5"/>
  <c r="RY22" i="5"/>
  <c r="RX22" i="5"/>
  <c r="RW22" i="5"/>
  <c r="RV22" i="5"/>
  <c r="RU22" i="5"/>
  <c r="RT22" i="5"/>
  <c r="RS22" i="5"/>
  <c r="RR22" i="5"/>
  <c r="RQ22" i="5"/>
  <c r="RP22" i="5"/>
  <c r="RO22" i="5"/>
  <c r="RN22" i="5"/>
  <c r="RM22" i="5"/>
  <c r="RL22" i="5"/>
  <c r="RK22" i="5"/>
  <c r="RJ22" i="5"/>
  <c r="RI22" i="5"/>
  <c r="RH22" i="5"/>
  <c r="RG22" i="5"/>
  <c r="RF22" i="5"/>
  <c r="RE22" i="5"/>
  <c r="RD22" i="5"/>
  <c r="RC22" i="5"/>
  <c r="RC22" i="5" a="1"/>
  <c r="RB22" i="5" a="1"/>
  <c r="RB22" i="5" s="1"/>
  <c r="RA22" i="5"/>
  <c r="RA22" i="5" a="1"/>
  <c r="QZ22" i="5" a="1"/>
  <c r="QZ22" i="5" s="1"/>
  <c r="QY22" i="5"/>
  <c r="QX22" i="5" s="1"/>
  <c r="QW22" i="5" a="1"/>
  <c r="QW22" i="5" s="1"/>
  <c r="QV22" i="5"/>
  <c r="QT22" i="5" a="1"/>
  <c r="QT22" i="5" s="1"/>
  <c r="QS22" i="5"/>
  <c r="QR22" i="5" s="1"/>
  <c r="QQ22" i="5" a="1"/>
  <c r="QQ22" i="5" s="1"/>
  <c r="QO22" i="5" s="1"/>
  <c r="QN22" i="5"/>
  <c r="QN22" i="5" a="1"/>
  <c r="QL22" i="5"/>
  <c r="QK22" i="5"/>
  <c r="QI22" i="5" s="1"/>
  <c r="QK22" i="5" a="1"/>
  <c r="QH22" i="5"/>
  <c r="QF22" i="5" s="1"/>
  <c r="QH22" i="5" a="1"/>
  <c r="QE22" i="5" a="1"/>
  <c r="QE22" i="5" s="1"/>
  <c r="QC22" i="5" s="1"/>
  <c r="QB22" i="5"/>
  <c r="QB22" i="5" a="1"/>
  <c r="PZ22" i="5"/>
  <c r="PY22" i="5"/>
  <c r="PX22" i="5"/>
  <c r="PW22" i="5"/>
  <c r="PV22" i="5"/>
  <c r="PO22" i="5"/>
  <c r="PN22" i="5"/>
  <c r="PM22" i="5"/>
  <c r="PL22" i="5"/>
  <c r="PG22" i="5"/>
  <c r="PF22" i="5"/>
  <c r="PE22" i="5"/>
  <c r="PD22" i="5"/>
  <c r="PB22" i="5"/>
  <c r="PA22" i="5"/>
  <c r="OZ22" i="5"/>
  <c r="OY22" i="5"/>
  <c r="OX22" i="5"/>
  <c r="OW22" i="5"/>
  <c r="OV22" i="5"/>
  <c r="OU22" i="5"/>
  <c r="OT22" i="5"/>
  <c r="OP22" i="5"/>
  <c r="OO22" i="5"/>
  <c r="ON22" i="5"/>
  <c r="OM22" i="5"/>
  <c r="OL22" i="5"/>
  <c r="OK22" i="5"/>
  <c r="OJ22" i="5"/>
  <c r="OI22" i="5"/>
  <c r="OH22" i="5"/>
  <c r="OD22" i="5"/>
  <c r="OC22" i="5"/>
  <c r="OB22" i="5"/>
  <c r="OA22" i="5"/>
  <c r="NZ22" i="5"/>
  <c r="NY22" i="5"/>
  <c r="NX22" i="5"/>
  <c r="NW22" i="5"/>
  <c r="NV22" i="5"/>
  <c r="NU22" i="5"/>
  <c r="NT22" i="5"/>
  <c r="NS22" i="5"/>
  <c r="NR22" i="5"/>
  <c r="NQ22" i="5"/>
  <c r="NP22" i="5"/>
  <c r="NO22" i="5"/>
  <c r="NN22" i="5"/>
  <c r="NL22" i="5"/>
  <c r="NK22" i="5"/>
  <c r="NJ22" i="5"/>
  <c r="NG22" i="5"/>
  <c r="NF22" i="5"/>
  <c r="NE22" i="5"/>
  <c r="NB22" i="5"/>
  <c r="NA22" i="5"/>
  <c r="MZ22" i="5"/>
  <c r="MX22" i="5"/>
  <c r="MW22" i="5"/>
  <c r="MV22" i="5"/>
  <c r="MU22" i="5"/>
  <c r="MS22" i="5"/>
  <c r="MR22" i="5"/>
  <c r="MQ22" i="5"/>
  <c r="MP22" i="5"/>
  <c r="MN22" i="5"/>
  <c r="MM22" i="5"/>
  <c r="ML22" i="5"/>
  <c r="MK22" i="5"/>
  <c r="MI22" i="5"/>
  <c r="MH22" i="5"/>
  <c r="MG22" i="5"/>
  <c r="MF22" i="5"/>
  <c r="MD22" i="5"/>
  <c r="MC22" i="5"/>
  <c r="MB22" i="5"/>
  <c r="MA22" i="5"/>
  <c r="LY22" i="5"/>
  <c r="LX22" i="5"/>
  <c r="LW22" i="5"/>
  <c r="LV22" i="5"/>
  <c r="LT22" i="5"/>
  <c r="LS22" i="5"/>
  <c r="LR22" i="5"/>
  <c r="LQ22" i="5"/>
  <c r="LO22" i="5"/>
  <c r="LN22" i="5"/>
  <c r="LM22" i="5"/>
  <c r="LL22" i="5"/>
  <c r="LJ22" i="5"/>
  <c r="LI22" i="5"/>
  <c r="LH22" i="5"/>
  <c r="LG22" i="5"/>
  <c r="LE22" i="5"/>
  <c r="LD22" i="5"/>
  <c r="LC22" i="5"/>
  <c r="LB22" i="5"/>
  <c r="LA22" i="5"/>
  <c r="KZ22" i="5"/>
  <c r="KY22" i="5"/>
  <c r="KV22" i="5"/>
  <c r="KU22" i="5"/>
  <c r="KT22" i="5"/>
  <c r="KS22" i="5"/>
  <c r="KR22" i="5"/>
  <c r="KQ22" i="5"/>
  <c r="KP22" i="5"/>
  <c r="KM22" i="5"/>
  <c r="KL22" i="5"/>
  <c r="KK22" i="5"/>
  <c r="KJ22" i="5"/>
  <c r="KI22" i="5"/>
  <c r="KH22" i="5"/>
  <c r="KG22" i="5"/>
  <c r="KD22" i="5"/>
  <c r="KC22" i="5"/>
  <c r="KB22" i="5"/>
  <c r="KA22" i="5"/>
  <c r="JZ22" i="5"/>
  <c r="JY22" i="5"/>
  <c r="JX22" i="5"/>
  <c r="JU22" i="5"/>
  <c r="JT22" i="5"/>
  <c r="JS22" i="5"/>
  <c r="JR22" i="5"/>
  <c r="JQ22" i="5"/>
  <c r="JP22" i="5"/>
  <c r="JO22" i="5"/>
  <c r="JL22" i="5"/>
  <c r="JK22" i="5"/>
  <c r="JJ22" i="5"/>
  <c r="JI22" i="5"/>
  <c r="JH22" i="5"/>
  <c r="JG22" i="5"/>
  <c r="JF22" i="5"/>
  <c r="JC22" i="5"/>
  <c r="JB22" i="5"/>
  <c r="JA22" i="5"/>
  <c r="IZ22" i="5"/>
  <c r="IT22" i="5"/>
  <c r="IS22" i="5"/>
  <c r="IR22" i="5"/>
  <c r="IQ22" i="5"/>
  <c r="IM22" i="5"/>
  <c r="IL22" i="5"/>
  <c r="IK22" i="5"/>
  <c r="IJ22" i="5"/>
  <c r="IB22" i="5"/>
  <c r="HY22" i="5"/>
  <c r="HX22" i="5"/>
  <c r="HW22" i="5"/>
  <c r="HV22" i="5"/>
  <c r="HU22" i="5"/>
  <c r="HT22" i="5"/>
  <c r="HS22" i="5"/>
  <c r="HS22" i="5" a="1"/>
  <c r="HR22" i="5" a="1"/>
  <c r="HR22" i="5" s="1"/>
  <c r="HQ22" i="5"/>
  <c r="IC22" i="5" s="1"/>
  <c r="HQ22" i="5" a="1"/>
  <c r="HP22" i="5"/>
  <c r="HO22" i="5"/>
  <c r="HN22" i="5"/>
  <c r="HM22" i="5"/>
  <c r="HL22" i="5"/>
  <c r="HK22" i="5"/>
  <c r="IA22" i="5" s="1"/>
  <c r="HJ22" i="5"/>
  <c r="HI22" i="5"/>
  <c r="HH22" i="5" s="1"/>
  <c r="HZ22" i="5" s="1"/>
  <c r="GO22" i="5"/>
  <c r="GN22" i="5"/>
  <c r="GK22" i="5"/>
  <c r="GJ22" i="5"/>
  <c r="GI22" i="5"/>
  <c r="GH22" i="5"/>
  <c r="GG22" i="5"/>
  <c r="GF22" i="5"/>
  <c r="GE22" i="5"/>
  <c r="GE22" i="5" a="1"/>
  <c r="GD22" i="5"/>
  <c r="GD22" i="5" a="1"/>
  <c r="GC22" i="5"/>
  <c r="GC22" i="5" a="1"/>
  <c r="GB22" i="5"/>
  <c r="GA22" i="5"/>
  <c r="FZ22" i="5"/>
  <c r="FY22" i="5"/>
  <c r="FX22" i="5"/>
  <c r="FW22" i="5" s="1"/>
  <c r="GM22" i="5" s="1"/>
  <c r="FV22" i="5"/>
  <c r="FU22" i="5"/>
  <c r="FT22" i="5"/>
  <c r="GL22" i="5" s="1"/>
  <c r="FA22" i="5"/>
  <c r="EZ22" i="5"/>
  <c r="EY22" i="5"/>
  <c r="EX22" i="5"/>
  <c r="EW22" i="5"/>
  <c r="EV22" i="5"/>
  <c r="EU22" i="5"/>
  <c r="ET22" i="5"/>
  <c r="ER22" i="5"/>
  <c r="EQ22" i="5"/>
  <c r="EP22" i="5"/>
  <c r="EO22" i="5"/>
  <c r="EN22" i="5"/>
  <c r="EM22" i="5"/>
  <c r="EL22" i="5"/>
  <c r="EK22" i="5"/>
  <c r="EI22" i="5"/>
  <c r="EH22" i="5"/>
  <c r="EG22" i="5"/>
  <c r="EF22" i="5"/>
  <c r="EE22" i="5"/>
  <c r="ED22" i="5"/>
  <c r="EC22" i="5"/>
  <c r="EB22" i="5"/>
  <c r="DZ22" i="5"/>
  <c r="DY22" i="5"/>
  <c r="DX22" i="5"/>
  <c r="DW22" i="5"/>
  <c r="DV22" i="5"/>
  <c r="DU22" i="5"/>
  <c r="DT22" i="5"/>
  <c r="DS22" i="5"/>
  <c r="DP22" i="5"/>
  <c r="DM22" i="5"/>
  <c r="DL22" i="5"/>
  <c r="DJ22" i="5"/>
  <c r="DI22" i="5"/>
  <c r="DH22" i="5"/>
  <c r="DG22" i="5" a="1"/>
  <c r="DG22" i="5" s="1"/>
  <c r="DF22" i="5"/>
  <c r="DF22" i="5" a="1"/>
  <c r="DE22" i="5" a="1"/>
  <c r="DE22" i="5" s="1"/>
  <c r="DQ22" i="5" s="1"/>
  <c r="DD22" i="5"/>
  <c r="DC22" i="5"/>
  <c r="DB22" i="5"/>
  <c r="DA22" i="5"/>
  <c r="CZ22" i="5"/>
  <c r="CY22" i="5" s="1"/>
  <c r="DO22" i="5" s="1"/>
  <c r="CX22" i="5"/>
  <c r="CW22" i="5"/>
  <c r="CV22" i="5" s="1"/>
  <c r="DN22" i="5" s="1"/>
  <c r="CS22" i="5"/>
  <c r="CP22" i="5"/>
  <c r="CM22" i="5"/>
  <c r="DK22" i="5" s="1"/>
  <c r="CJ22" i="5"/>
  <c r="CG22" i="5"/>
  <c r="CD22" i="5"/>
  <c r="CC22" i="5"/>
  <c r="CB22" i="5"/>
  <c r="BY22" i="5"/>
  <c r="BX22" i="5"/>
  <c r="BW22" i="5"/>
  <c r="BU22" i="5"/>
  <c r="BT22" i="5"/>
  <c r="BS22" i="5"/>
  <c r="BS22" i="5" a="1"/>
  <c r="BR22" i="5"/>
  <c r="BR22" i="5" a="1"/>
  <c r="BQ22" i="5"/>
  <c r="BQ22" i="5" a="1"/>
  <c r="BP22" i="5"/>
  <c r="BO22" i="5"/>
  <c r="BN22" i="5"/>
  <c r="BM22" i="5"/>
  <c r="BL22" i="5"/>
  <c r="BK22" i="5" s="1"/>
  <c r="CA22" i="5" s="1"/>
  <c r="BJ22" i="5"/>
  <c r="BI22" i="5"/>
  <c r="BH22" i="5"/>
  <c r="BZ22" i="5" s="1"/>
  <c r="BE22" i="5"/>
  <c r="BB22" i="5"/>
  <c r="AY22" i="5"/>
  <c r="AV22" i="5"/>
  <c r="BV22" i="5" s="1"/>
  <c r="AS22" i="5"/>
  <c r="AP22" i="5"/>
  <c r="AN22" i="5"/>
  <c r="AJ22" i="5"/>
  <c r="AI22" i="5"/>
  <c r="AH22" i="5"/>
  <c r="AF22" i="5"/>
  <c r="AE22" i="5"/>
  <c r="AE22" i="5" a="1"/>
  <c r="AD22" i="5" a="1"/>
  <c r="AD22" i="5" s="1"/>
  <c r="AC22" i="5"/>
  <c r="AO22" i="5" s="1"/>
  <c r="AC22" i="5" a="1"/>
  <c r="AB22" i="5"/>
  <c r="AA22" i="5"/>
  <c r="Z22" i="5"/>
  <c r="Y22" i="5"/>
  <c r="X22" i="5"/>
  <c r="W22" i="5"/>
  <c r="AM22" i="5" s="1"/>
  <c r="V22" i="5"/>
  <c r="U22" i="5"/>
  <c r="T22" i="5" s="1"/>
  <c r="AL22" i="5" s="1"/>
  <c r="Q22" i="5"/>
  <c r="AK22" i="5" s="1"/>
  <c r="N22" i="5"/>
  <c r="K22" i="5"/>
  <c r="H22" i="5"/>
  <c r="E22" i="5"/>
  <c r="AG22" i="5" s="1"/>
  <c r="B22" i="5"/>
  <c r="BUW21" i="5"/>
  <c r="BUV21" i="5"/>
  <c r="BUU21" i="5"/>
  <c r="BUT21" i="5"/>
  <c r="BUS21" i="5"/>
  <c r="BUR21" i="5"/>
  <c r="BUQ21" i="5"/>
  <c r="BUP21" i="5"/>
  <c r="BUO21" i="5"/>
  <c r="BUN21" i="5"/>
  <c r="BUM21" i="5"/>
  <c r="BUL21" i="5"/>
  <c r="BUK21" i="5"/>
  <c r="BUJ21" i="5"/>
  <c r="BUI21" i="5"/>
  <c r="BUH21" i="5"/>
  <c r="BUG21" i="5"/>
  <c r="BUF21" i="5"/>
  <c r="BUE21" i="5"/>
  <c r="BUD21" i="5"/>
  <c r="BUC21" i="5"/>
  <c r="BUB21" i="5"/>
  <c r="BUA21" i="5"/>
  <c r="BTZ21" i="5"/>
  <c r="BTY21" i="5"/>
  <c r="BTX21" i="5"/>
  <c r="BTW21" i="5"/>
  <c r="BTV21" i="5"/>
  <c r="BTU21" i="5"/>
  <c r="BTT21" i="5"/>
  <c r="BTS21" i="5"/>
  <c r="BTR21" i="5"/>
  <c r="BTQ21" i="5"/>
  <c r="BTP21" i="5"/>
  <c r="BTO21" i="5"/>
  <c r="BTN21" i="5"/>
  <c r="BTM21" i="5"/>
  <c r="BTL21" i="5"/>
  <c r="BTK21" i="5"/>
  <c r="BTJ21" i="5"/>
  <c r="BTI21" i="5"/>
  <c r="BTH21" i="5"/>
  <c r="BTG21" i="5"/>
  <c r="BTF21" i="5"/>
  <c r="BTE21" i="5"/>
  <c r="BTD21" i="5"/>
  <c r="BTC21" i="5"/>
  <c r="BTB21" i="5"/>
  <c r="BTA21" i="5"/>
  <c r="BSZ21" i="5"/>
  <c r="BSY21" i="5"/>
  <c r="BSX21" i="5"/>
  <c r="BSW21" i="5"/>
  <c r="BSV21" i="5"/>
  <c r="BSU21" i="5"/>
  <c r="BST21" i="5"/>
  <c r="BSS21" i="5"/>
  <c r="BSR21" i="5"/>
  <c r="BSK21" i="5"/>
  <c r="BSJ21" i="5"/>
  <c r="BSJ21" i="5" a="1"/>
  <c r="BSI21" i="5" a="1"/>
  <c r="BSI21" i="5" s="1"/>
  <c r="BSH21" i="5"/>
  <c r="BSH21" i="5" a="1"/>
  <c r="BSG21" i="5" a="1"/>
  <c r="BSG21" i="5" s="1"/>
  <c r="BSF21" i="5" a="1"/>
  <c r="BSF21" i="5" s="1"/>
  <c r="BSE21" i="5" a="1"/>
  <c r="BSE21" i="5" s="1"/>
  <c r="BSD21" i="5" a="1"/>
  <c r="BSD21" i="5" s="1"/>
  <c r="BSC21" i="5" a="1"/>
  <c r="BSC21" i="5" s="1"/>
  <c r="BSB21" i="5"/>
  <c r="BSB21" i="5" a="1"/>
  <c r="BSA21" i="5"/>
  <c r="BRZ21" i="5"/>
  <c r="BRZ21" i="5" a="1"/>
  <c r="BRY21" i="5" a="1"/>
  <c r="BRY21" i="5" s="1"/>
  <c r="BRX21" i="5"/>
  <c r="BRX21" i="5" a="1"/>
  <c r="BRW21" i="5" a="1"/>
  <c r="BRW21" i="5" s="1"/>
  <c r="BRV21" i="5"/>
  <c r="BRV21" i="5" a="1"/>
  <c r="BRU21" i="5" a="1"/>
  <c r="BRU21" i="5" s="1"/>
  <c r="BRT21" i="5"/>
  <c r="BRT21" i="5" a="1"/>
  <c r="BRS21" i="5" a="1"/>
  <c r="BRS21" i="5" s="1"/>
  <c r="BRR21" i="5"/>
  <c r="BRR21" i="5" a="1"/>
  <c r="BRQ21" i="5" a="1"/>
  <c r="BRQ21" i="5" s="1"/>
  <c r="BRP21" i="5" a="1"/>
  <c r="BRP21" i="5" s="1"/>
  <c r="BRO21" i="5" a="1"/>
  <c r="BRO21" i="5" s="1"/>
  <c r="BRN21" i="5" a="1"/>
  <c r="BRN21" i="5" s="1"/>
  <c r="BRM21" i="5" a="1"/>
  <c r="BRM21" i="5" s="1"/>
  <c r="BRL21" i="5"/>
  <c r="BRL21" i="5" a="1"/>
  <c r="BRK21" i="5" a="1"/>
  <c r="BRK21" i="5" s="1"/>
  <c r="BRJ21" i="5"/>
  <c r="BRJ21" i="5" a="1"/>
  <c r="BRI21" i="5" a="1"/>
  <c r="BRI21" i="5" s="1"/>
  <c r="BRH21" i="5" a="1"/>
  <c r="BRH21" i="5" s="1"/>
  <c r="BRG21" i="5" a="1"/>
  <c r="BRG21" i="5" s="1"/>
  <c r="BRF21" i="5" a="1"/>
  <c r="BRF21" i="5" s="1"/>
  <c r="BRE21" i="5" a="1"/>
  <c r="BRE21" i="5" s="1"/>
  <c r="BRD21" i="5"/>
  <c r="BRD21" i="5" a="1"/>
  <c r="BRC21" i="5" a="1"/>
  <c r="BRC21" i="5" s="1"/>
  <c r="BRB21" i="5"/>
  <c r="BRB21" i="5" a="1"/>
  <c r="BRA21" i="5" a="1"/>
  <c r="BRA21" i="5" s="1"/>
  <c r="BQZ21" i="5" a="1"/>
  <c r="BQZ21" i="5" s="1"/>
  <c r="BQY21" i="5" a="1"/>
  <c r="BQY21" i="5" s="1"/>
  <c r="BQX21" i="5" a="1"/>
  <c r="BQX21" i="5" s="1"/>
  <c r="BQW21" i="5" a="1"/>
  <c r="BQW21" i="5" s="1"/>
  <c r="BQV21" i="5" a="1"/>
  <c r="BQV21" i="5" s="1"/>
  <c r="BQU21" i="5" a="1"/>
  <c r="BQU21" i="5" s="1"/>
  <c r="BQT21" i="5" a="1"/>
  <c r="BQT21" i="5" s="1"/>
  <c r="BQS21" i="5" a="1"/>
  <c r="BQS21" i="5" s="1"/>
  <c r="BQR21" i="5" a="1"/>
  <c r="BQR21" i="5" s="1"/>
  <c r="BQQ21" i="5" a="1"/>
  <c r="BQQ21" i="5" s="1"/>
  <c r="BQP21" i="5" a="1"/>
  <c r="BQP21" i="5" s="1"/>
  <c r="BQO21" i="5" a="1"/>
  <c r="BQO21" i="5" s="1"/>
  <c r="BQN21" i="5" a="1"/>
  <c r="BQN21" i="5" s="1"/>
  <c r="BQM21" i="5" a="1"/>
  <c r="BQM21" i="5" s="1"/>
  <c r="BQL21" i="5" a="1"/>
  <c r="BQL21" i="5" s="1"/>
  <c r="BQK21" i="5" a="1"/>
  <c r="BQK21" i="5" s="1"/>
  <c r="BQJ21" i="5" a="1"/>
  <c r="BQJ21" i="5" s="1"/>
  <c r="BQI21" i="5" a="1"/>
  <c r="BQI21" i="5" s="1"/>
  <c r="BQH21" i="5" a="1"/>
  <c r="BQH21" i="5" s="1"/>
  <c r="BQG21" i="5" a="1"/>
  <c r="BQG21" i="5" s="1"/>
  <c r="BQF21" i="5" a="1"/>
  <c r="BQF21" i="5" s="1"/>
  <c r="BQE21" i="5" a="1"/>
  <c r="BQE21" i="5" s="1"/>
  <c r="BQD21" i="5" a="1"/>
  <c r="BQD21" i="5" s="1"/>
  <c r="BQC21" i="5" a="1"/>
  <c r="BQC21" i="5" s="1"/>
  <c r="BQB21" i="5" a="1"/>
  <c r="BQB21" i="5" s="1"/>
  <c r="BQA21" i="5" a="1"/>
  <c r="BQA21" i="5" s="1"/>
  <c r="BPZ21" i="5" a="1"/>
  <c r="BPZ21" i="5" s="1"/>
  <c r="BPY21" i="5" a="1"/>
  <c r="BPY21" i="5" s="1"/>
  <c r="BPX21" i="5" a="1"/>
  <c r="BPX21" i="5" s="1"/>
  <c r="BPW21" i="5" a="1"/>
  <c r="BPW21" i="5" s="1"/>
  <c r="BPV21" i="5" a="1"/>
  <c r="BPV21" i="5" s="1"/>
  <c r="BPU21" i="5" a="1"/>
  <c r="BPU21" i="5" s="1"/>
  <c r="BPT21" i="5"/>
  <c r="BPS21" i="5"/>
  <c r="BPR21" i="5"/>
  <c r="BPQ21" i="5"/>
  <c r="BPP21" i="5"/>
  <c r="BPO21" i="5"/>
  <c r="BPN21" i="5"/>
  <c r="BPM21" i="5"/>
  <c r="BPL21" i="5"/>
  <c r="BPK21" i="5"/>
  <c r="BPJ21" i="5"/>
  <c r="BPI21" i="5"/>
  <c r="BPH21" i="5"/>
  <c r="BPG21" i="5"/>
  <c r="BPF21" i="5"/>
  <c r="BPE21" i="5"/>
  <c r="BPD21" i="5"/>
  <c r="BPC21" i="5"/>
  <c r="BPB21" i="5"/>
  <c r="BPA21" i="5"/>
  <c r="BOZ21" i="5"/>
  <c r="BOY21" i="5"/>
  <c r="BOX21" i="5"/>
  <c r="BOW21" i="5"/>
  <c r="BOV21" i="5"/>
  <c r="BOU21" i="5"/>
  <c r="BOT21" i="5"/>
  <c r="BOQ21" i="5"/>
  <c r="BOI21" i="5"/>
  <c r="BOI21" i="5" a="1"/>
  <c r="BOH21" i="5" a="1"/>
  <c r="BOH21" i="5" s="1"/>
  <c r="BOG21" i="5"/>
  <c r="BOS21" i="5" s="1"/>
  <c r="BOG21" i="5" a="1"/>
  <c r="BOF21" i="5"/>
  <c r="BOE21" i="5"/>
  <c r="BOD21" i="5"/>
  <c r="BOR21" i="5" s="1"/>
  <c r="BOC21" i="5"/>
  <c r="BOB21" i="5"/>
  <c r="BOA21" i="5"/>
  <c r="BNY21" i="5"/>
  <c r="BNX21" i="5" s="1"/>
  <c r="BOP21" i="5" s="1"/>
  <c r="BNV21" i="5"/>
  <c r="BNU21" i="5" s="1"/>
  <c r="BOO21" i="5" s="1"/>
  <c r="BNS21" i="5"/>
  <c r="BNR21" i="5" s="1"/>
  <c r="BON21" i="5" s="1"/>
  <c r="BNP21" i="5"/>
  <c r="BNO21" i="5"/>
  <c r="BOM21" i="5" s="1"/>
  <c r="BNM21" i="5"/>
  <c r="BNL21" i="5" s="1"/>
  <c r="BOL21" i="5" s="1"/>
  <c r="BNJ21" i="5"/>
  <c r="BNI21" i="5"/>
  <c r="BOK21" i="5" s="1"/>
  <c r="BNG21" i="5"/>
  <c r="BNF21" i="5" s="1"/>
  <c r="BOJ21" i="5" s="1"/>
  <c r="BNE21" i="5"/>
  <c r="BND21" i="5"/>
  <c r="BNC21" i="5"/>
  <c r="BNB21" i="5"/>
  <c r="BNA21" i="5"/>
  <c r="BMZ21" i="5"/>
  <c r="BMY21" i="5"/>
  <c r="BMX21" i="5"/>
  <c r="BMW21" i="5"/>
  <c r="BMU21" i="5"/>
  <c r="BMT21" i="5" s="1"/>
  <c r="BMJ21" i="5"/>
  <c r="BMI21" i="5"/>
  <c r="BMH21" i="5"/>
  <c r="BMG21" i="5"/>
  <c r="BMF21" i="5"/>
  <c r="BME21" i="5"/>
  <c r="BMD21" i="5"/>
  <c r="BMC21" i="5"/>
  <c r="BMB21" i="5"/>
  <c r="BMA21" i="5"/>
  <c r="BLZ21" i="5"/>
  <c r="BLY21" i="5"/>
  <c r="BLX21" i="5"/>
  <c r="BLW21" i="5"/>
  <c r="BLN21" i="5"/>
  <c r="BLJ21" i="5"/>
  <c r="BLH21" i="5" a="1"/>
  <c r="BLH21" i="5" s="1"/>
  <c r="BLG21" i="5"/>
  <c r="BLG21" i="5" a="1"/>
  <c r="BLF21" i="5" a="1"/>
  <c r="BLF21" i="5" s="1"/>
  <c r="BLR21" i="5" s="1"/>
  <c r="BLE21" i="5"/>
  <c r="BLD21" i="5"/>
  <c r="BLC21" i="5"/>
  <c r="BLQ21" i="5" s="1"/>
  <c r="BLB21" i="5"/>
  <c r="BLA21" i="5"/>
  <c r="BKZ21" i="5" s="1"/>
  <c r="BLP21" i="5" s="1"/>
  <c r="BKY21" i="5"/>
  <c r="BKX21" i="5"/>
  <c r="BKW21" i="5"/>
  <c r="BLO21" i="5" s="1"/>
  <c r="BKU21" i="5"/>
  <c r="BKT21" i="5"/>
  <c r="BKR21" i="5"/>
  <c r="BKQ21" i="5"/>
  <c r="BLM21" i="5" s="1"/>
  <c r="BKO21" i="5"/>
  <c r="BKN21" i="5"/>
  <c r="BLL21" i="5" s="1"/>
  <c r="BKL21" i="5"/>
  <c r="BKK21" i="5"/>
  <c r="BLK21" i="5" s="1"/>
  <c r="BKI21" i="5"/>
  <c r="BKH21" i="5"/>
  <c r="BKF21" i="5"/>
  <c r="BKE21" i="5"/>
  <c r="BLI21" i="5" s="1"/>
  <c r="BKD21" i="5"/>
  <c r="BKC21" i="5"/>
  <c r="BKB21" i="5"/>
  <c r="BKA21" i="5"/>
  <c r="BJZ21" i="5"/>
  <c r="BJY21" i="5"/>
  <c r="BJX21" i="5"/>
  <c r="BJW21" i="5"/>
  <c r="BJU21" i="5"/>
  <c r="BJT21" i="5"/>
  <c r="BJS21" i="5"/>
  <c r="BJR21" i="5"/>
  <c r="BJP21" i="5" s="1"/>
  <c r="BJO21" i="5"/>
  <c r="BJM21" i="5"/>
  <c r="BJL21" i="5"/>
  <c r="BJJ21" i="5" s="1"/>
  <c r="BJI21" i="5"/>
  <c r="BJG21" i="5"/>
  <c r="BJF21" i="5"/>
  <c r="BJE21" i="5"/>
  <c r="BJD21" i="5"/>
  <c r="BJC21" i="5"/>
  <c r="BJB21" i="5"/>
  <c r="BJA21" i="5"/>
  <c r="BIZ21" i="5"/>
  <c r="BIY21" i="5"/>
  <c r="BIX21" i="5"/>
  <c r="BIW21" i="5"/>
  <c r="BIV21" i="5"/>
  <c r="BIU21" i="5"/>
  <c r="BIT21" i="5"/>
  <c r="BIS21" i="5"/>
  <c r="BIR21" i="5"/>
  <c r="BIQ21" i="5"/>
  <c r="BIP21" i="5"/>
  <c r="BIO21" i="5"/>
  <c r="BIN21" i="5"/>
  <c r="BIM21" i="5"/>
  <c r="BIL21" i="5"/>
  <c r="BIK21" i="5"/>
  <c r="BIJ21" i="5"/>
  <c r="BII21" i="5"/>
  <c r="BIH21" i="5"/>
  <c r="BIG21" i="5"/>
  <c r="BIF21" i="5"/>
  <c r="BIE21" i="5"/>
  <c r="BID21" i="5"/>
  <c r="BIC21" i="5"/>
  <c r="BIB21" i="5"/>
  <c r="BIA21" i="5"/>
  <c r="BHZ21" i="5"/>
  <c r="BHY21" i="5"/>
  <c r="BHX21" i="5"/>
  <c r="BHW21" i="5"/>
  <c r="BHV21" i="5"/>
  <c r="BHU21" i="5"/>
  <c r="BHT21" i="5"/>
  <c r="BHS21" i="5"/>
  <c r="BHR21" i="5"/>
  <c r="BHQ21" i="5"/>
  <c r="BHP21" i="5"/>
  <c r="BHO21" i="5"/>
  <c r="BHN21" i="5"/>
  <c r="BHM21" i="5"/>
  <c r="BHL21" i="5"/>
  <c r="BHK21" i="5"/>
  <c r="BHJ21" i="5"/>
  <c r="BHI21" i="5"/>
  <c r="BHH21" i="5"/>
  <c r="BHG21" i="5"/>
  <c r="BHF21" i="5"/>
  <c r="BHE21" i="5"/>
  <c r="BHD21" i="5"/>
  <c r="BHC21" i="5"/>
  <c r="BHB21" i="5"/>
  <c r="BHA21" i="5"/>
  <c r="BGZ21" i="5"/>
  <c r="BGY21" i="5"/>
  <c r="BGX21" i="5"/>
  <c r="BGW21" i="5"/>
  <c r="BGV21" i="5"/>
  <c r="BGU21" i="5"/>
  <c r="BGU21" i="5" a="1"/>
  <c r="BGT21" i="5" a="1"/>
  <c r="BGT21" i="5" s="1"/>
  <c r="BGS21" i="5"/>
  <c r="BGS21" i="5" a="1"/>
  <c r="BGR21" i="5" a="1"/>
  <c r="BGR21" i="5" s="1"/>
  <c r="BGQ21" i="5"/>
  <c r="BGQ21" i="5" a="1"/>
  <c r="BGP21" i="5" a="1"/>
  <c r="BGP21" i="5" s="1"/>
  <c r="BGO21" i="5"/>
  <c r="BGO21" i="5" a="1"/>
  <c r="BGN21" i="5" a="1"/>
  <c r="BGN21" i="5" s="1"/>
  <c r="BGM21" i="5"/>
  <c r="BGM21" i="5" a="1"/>
  <c r="BGL21" i="5" a="1"/>
  <c r="BGL21" i="5" s="1"/>
  <c r="BGK21" i="5"/>
  <c r="BGK21" i="5" a="1"/>
  <c r="BGJ21" i="5" a="1"/>
  <c r="BGJ21" i="5" s="1"/>
  <c r="BGI21" i="5"/>
  <c r="BGH21" i="5"/>
  <c r="BGG21" i="5"/>
  <c r="BGF21" i="5"/>
  <c r="BGE21" i="5"/>
  <c r="BGD21" i="5"/>
  <c r="BGC21" i="5"/>
  <c r="BGB21" i="5"/>
  <c r="BGA21" i="5"/>
  <c r="BFZ21" i="5"/>
  <c r="BFY21" i="5"/>
  <c r="BFX21" i="5"/>
  <c r="BFW21" i="5"/>
  <c r="BFV21" i="5"/>
  <c r="BFU21" i="5"/>
  <c r="BFT21" i="5"/>
  <c r="BFS21" i="5"/>
  <c r="BFR21" i="5"/>
  <c r="BFN21" i="5"/>
  <c r="BFM21" i="5"/>
  <c r="BFL21" i="5"/>
  <c r="BFK21" i="5"/>
  <c r="BFJ21" i="5"/>
  <c r="BFI21" i="5"/>
  <c r="BFH21" i="5"/>
  <c r="BFG21" i="5"/>
  <c r="BFF21" i="5"/>
  <c r="BFE21" i="5"/>
  <c r="BFD21" i="5"/>
  <c r="BFC21" i="5"/>
  <c r="BFB21" i="5"/>
  <c r="BFA21" i="5"/>
  <c r="BEZ21" i="5"/>
  <c r="BEY21" i="5"/>
  <c r="BEX21" i="5"/>
  <c r="BEW21" i="5"/>
  <c r="BEV21" i="5"/>
  <c r="BEU21" i="5"/>
  <c r="BET21" i="5"/>
  <c r="BEP21" i="5"/>
  <c r="BEO21" i="5"/>
  <c r="BEN21" i="5"/>
  <c r="BEM21" i="5"/>
  <c r="BEL21" i="5"/>
  <c r="BEK21" i="5"/>
  <c r="BEJ21" i="5"/>
  <c r="BEI21" i="5"/>
  <c r="BEH21" i="5"/>
  <c r="BEG21" i="5"/>
  <c r="BEF21" i="5"/>
  <c r="BEE21" i="5"/>
  <c r="BED21" i="5"/>
  <c r="BEC21" i="5"/>
  <c r="BEB21" i="5"/>
  <c r="BEA21" i="5"/>
  <c r="BDZ21" i="5"/>
  <c r="BDY21" i="5"/>
  <c r="BDX21" i="5"/>
  <c r="BDW21" i="5"/>
  <c r="BDV21" i="5"/>
  <c r="BDR21" i="5"/>
  <c r="BDQ21" i="5"/>
  <c r="BDP21" i="5"/>
  <c r="BDO21" i="5"/>
  <c r="BDN21" i="5"/>
  <c r="BDM21" i="5"/>
  <c r="BDL21" i="5"/>
  <c r="BDK21" i="5"/>
  <c r="BDJ21" i="5"/>
  <c r="BDI21" i="5"/>
  <c r="BDH21" i="5"/>
  <c r="BDG21" i="5"/>
  <c r="BDF21" i="5"/>
  <c r="BDE21" i="5"/>
  <c r="BDD21" i="5"/>
  <c r="BDC21" i="5"/>
  <c r="BDB21" i="5"/>
  <c r="BDA21" i="5"/>
  <c r="BCZ21" i="5"/>
  <c r="BCY21" i="5"/>
  <c r="BCX21" i="5"/>
  <c r="BCT21" i="5"/>
  <c r="BCS21" i="5"/>
  <c r="BCR21" i="5"/>
  <c r="BCQ21" i="5"/>
  <c r="BCP21" i="5"/>
  <c r="BCO21" i="5"/>
  <c r="BCN21" i="5"/>
  <c r="BCM21" i="5"/>
  <c r="BCL21" i="5"/>
  <c r="BCK21" i="5"/>
  <c r="BCJ21" i="5"/>
  <c r="BCI21" i="5"/>
  <c r="BCH21" i="5"/>
  <c r="BCG21" i="5"/>
  <c r="BCF21" i="5"/>
  <c r="BCE21" i="5"/>
  <c r="BCD21" i="5"/>
  <c r="BCC21" i="5"/>
  <c r="BCB21" i="5"/>
  <c r="BCA21" i="5"/>
  <c r="BBZ21" i="5"/>
  <c r="BBV21" i="5"/>
  <c r="BBU21" i="5"/>
  <c r="BBT21" i="5"/>
  <c r="BBS21" i="5"/>
  <c r="BBR21" i="5"/>
  <c r="BBQ21" i="5"/>
  <c r="BBP21" i="5"/>
  <c r="BBO21" i="5"/>
  <c r="BBN21" i="5"/>
  <c r="BBM21" i="5"/>
  <c r="BBL21" i="5"/>
  <c r="BBK21" i="5"/>
  <c r="BBJ21" i="5"/>
  <c r="BBI21" i="5"/>
  <c r="BBH21" i="5"/>
  <c r="BBG21" i="5"/>
  <c r="BBF21" i="5"/>
  <c r="BBE21" i="5"/>
  <c r="BAR21" i="5"/>
  <c r="BAQ21" i="5"/>
  <c r="BAP21" i="5"/>
  <c r="BAP21" i="5" a="1"/>
  <c r="BAO21" i="5" a="1"/>
  <c r="BAO21" i="5" s="1"/>
  <c r="BAN21" i="5"/>
  <c r="BAX21" i="5" s="1"/>
  <c r="BAN21" i="5" a="1"/>
  <c r="BAM21" i="5"/>
  <c r="BAL21" i="5"/>
  <c r="BAK21" i="5"/>
  <c r="BAW21" i="5" s="1"/>
  <c r="BAJ21" i="5"/>
  <c r="BAI21" i="5"/>
  <c r="BAH21" i="5"/>
  <c r="BAV21" i="5" s="1"/>
  <c r="BAG21" i="5"/>
  <c r="BMV21" i="5" s="1"/>
  <c r="BAF21" i="5"/>
  <c r="BAB21" i="5"/>
  <c r="BAT21" i="5" s="1"/>
  <c r="AZY21" i="5"/>
  <c r="BAS21" i="5" s="1"/>
  <c r="AZV21" i="5"/>
  <c r="AZS21" i="5"/>
  <c r="AZN21" i="5"/>
  <c r="AZK21" i="5"/>
  <c r="AZJ21" i="5" a="1"/>
  <c r="AZJ21" i="5" s="1"/>
  <c r="AZI21" i="5" a="1"/>
  <c r="AZI21" i="5" s="1"/>
  <c r="AZH21" i="5" a="1"/>
  <c r="AZH21" i="5" s="1"/>
  <c r="AZR21" i="5" s="1"/>
  <c r="AZG21" i="5"/>
  <c r="AZF21" i="5"/>
  <c r="AZE21" i="5"/>
  <c r="AZQ21" i="5" s="1"/>
  <c r="AZD21" i="5"/>
  <c r="AZB21" i="5" s="1"/>
  <c r="AZP21" i="5" s="1"/>
  <c r="AZC21" i="5"/>
  <c r="AZA21" i="5"/>
  <c r="AYZ21" i="5"/>
  <c r="AYY21" i="5" s="1"/>
  <c r="AZO21" i="5" s="1"/>
  <c r="AYV21" i="5"/>
  <c r="AYS21" i="5"/>
  <c r="AZM21" i="5" s="1"/>
  <c r="AYP21" i="5"/>
  <c r="AZL21" i="5" s="1"/>
  <c r="AYM21" i="5"/>
  <c r="AYJ21" i="5"/>
  <c r="AYG21" i="5"/>
  <c r="AYC21" i="5"/>
  <c r="AYB21" i="5"/>
  <c r="AYB21" i="5" a="1"/>
  <c r="AYA21" i="5" a="1"/>
  <c r="AYA21" i="5" s="1"/>
  <c r="AXZ21" i="5"/>
  <c r="AYL21" i="5" s="1"/>
  <c r="AXZ21" i="5" a="1"/>
  <c r="AXY21" i="5"/>
  <c r="AXX21" i="5"/>
  <c r="AXW21" i="5"/>
  <c r="AYK21" i="5" s="1"/>
  <c r="AXV21" i="5"/>
  <c r="AXU21" i="5"/>
  <c r="AXT21" i="5"/>
  <c r="AXS21" i="5"/>
  <c r="AXQ21" i="5" s="1"/>
  <c r="AYI21" i="5" s="1"/>
  <c r="AXR21" i="5"/>
  <c r="AXO21" i="5"/>
  <c r="AXN21" i="5"/>
  <c r="AYH21" i="5" s="1"/>
  <c r="AXL21" i="5"/>
  <c r="AXK21" i="5"/>
  <c r="AXI21" i="5"/>
  <c r="AXH21" i="5"/>
  <c r="AYF21" i="5" s="1"/>
  <c r="AXF21" i="5"/>
  <c r="AXE21" i="5"/>
  <c r="AYE21" i="5" s="1"/>
  <c r="AXB21" i="5"/>
  <c r="AYD21" i="5" s="1"/>
  <c r="AWX21" i="5"/>
  <c r="AWW21" i="5"/>
  <c r="AWV21" i="5"/>
  <c r="AWU21" i="5"/>
  <c r="AWN21" i="5"/>
  <c r="AWM21" i="5"/>
  <c r="AWL21" i="5"/>
  <c r="AWK21" i="5"/>
  <c r="AWD21" i="5"/>
  <c r="AWC21" i="5"/>
  <c r="AWB21" i="5"/>
  <c r="AWA21" i="5"/>
  <c r="AVT21" i="5"/>
  <c r="AVS21" i="5"/>
  <c r="AVR21" i="5"/>
  <c r="AVQ21" i="5"/>
  <c r="AVF21" i="5"/>
  <c r="AVB21" i="5"/>
  <c r="AUZ21" i="5" a="1"/>
  <c r="AUZ21" i="5" s="1"/>
  <c r="AUY21" i="5"/>
  <c r="AUY21" i="5" a="1"/>
  <c r="AUX21" i="5" a="1"/>
  <c r="AUX21" i="5" s="1"/>
  <c r="AVJ21" i="5" s="1"/>
  <c r="AUW21" i="5"/>
  <c r="AUV21" i="5"/>
  <c r="AUU21" i="5"/>
  <c r="AVI21" i="5" s="1"/>
  <c r="AUT21" i="5"/>
  <c r="AUS21" i="5"/>
  <c r="AUR21" i="5" s="1"/>
  <c r="AVH21" i="5" s="1"/>
  <c r="AUQ21" i="5"/>
  <c r="AUP21" i="5"/>
  <c r="AUO21" i="5"/>
  <c r="AVG21" i="5" s="1"/>
  <c r="AUM21" i="5"/>
  <c r="AUL21" i="5"/>
  <c r="AUJ21" i="5"/>
  <c r="AUI21" i="5"/>
  <c r="AVE21" i="5" s="1"/>
  <c r="AUG21" i="5"/>
  <c r="AUF21" i="5"/>
  <c r="AVD21" i="5" s="1"/>
  <c r="AUD21" i="5"/>
  <c r="AUC21" i="5"/>
  <c r="AVC21" i="5" s="1"/>
  <c r="AUA21" i="5"/>
  <c r="ATZ21" i="5"/>
  <c r="ATX21" i="5"/>
  <c r="ATW21" i="5"/>
  <c r="AVA21" i="5" s="1"/>
  <c r="ATV21" i="5"/>
  <c r="ATU21" i="5"/>
  <c r="ATT21" i="5"/>
  <c r="ATS21" i="5"/>
  <c r="ATH21" i="5"/>
  <c r="ATG21" i="5"/>
  <c r="ATF21" i="5"/>
  <c r="ATE21" i="5"/>
  <c r="ATD21" i="5"/>
  <c r="ATC21" i="5"/>
  <c r="ATB21" i="5" a="1"/>
  <c r="ATB21" i="5" s="1"/>
  <c r="ATA21" i="5" a="1"/>
  <c r="ATA21" i="5" s="1"/>
  <c r="ASZ21" i="5" a="1"/>
  <c r="ASZ21" i="5" s="1"/>
  <c r="ATL21" i="5" s="1"/>
  <c r="ASY21" i="5"/>
  <c r="ASX21" i="5"/>
  <c r="ASW21" i="5"/>
  <c r="ATK21" i="5" s="1"/>
  <c r="ASV21" i="5"/>
  <c r="AST21" i="5" s="1"/>
  <c r="ATJ21" i="5" s="1"/>
  <c r="ASU21" i="5"/>
  <c r="ASS21" i="5"/>
  <c r="ASR21" i="5"/>
  <c r="ASQ21" i="5" s="1"/>
  <c r="ATI21" i="5" s="1"/>
  <c r="ARW21" i="5"/>
  <c r="ARS21" i="5"/>
  <c r="ARR21" i="5"/>
  <c r="ARP21" i="5"/>
  <c r="ARO21" i="5" a="1"/>
  <c r="ARO21" i="5" s="1"/>
  <c r="ARN21" i="5" a="1"/>
  <c r="ARN21" i="5" s="1"/>
  <c r="ARX21" i="5" s="1"/>
  <c r="ARM21" i="5"/>
  <c r="ARL21" i="5"/>
  <c r="ARK21" i="5"/>
  <c r="ARJ21" i="5"/>
  <c r="ARI21" i="5"/>
  <c r="ARH21" i="5"/>
  <c r="ARV21" i="5" s="1"/>
  <c r="ARG21" i="5"/>
  <c r="ARF21" i="5"/>
  <c r="ARE21" i="5"/>
  <c r="ARU21" i="5" s="1"/>
  <c r="ARB21" i="5"/>
  <c r="ART21" i="5" s="1"/>
  <c r="AQY21" i="5"/>
  <c r="AQV21" i="5"/>
  <c r="AQS21" i="5"/>
  <c r="ARQ21" i="5" s="1"/>
  <c r="AQR21" i="5"/>
  <c r="AQN21" i="5"/>
  <c r="AQK21" i="5"/>
  <c r="AQH21" i="5"/>
  <c r="AQQ21" i="5" s="1"/>
  <c r="AQE21" i="5"/>
  <c r="AQP21" i="5" s="1"/>
  <c r="AQB21" i="5"/>
  <c r="AQO21" i="5" s="1"/>
  <c r="APY21" i="5"/>
  <c r="APW21" i="5"/>
  <c r="APT21" i="5"/>
  <c r="APS21" i="5"/>
  <c r="APP21" i="5" a="1"/>
  <c r="APP21" i="5" s="1"/>
  <c r="APO21" i="5"/>
  <c r="APO21" i="5" a="1"/>
  <c r="APN21" i="5" a="1"/>
  <c r="APN21" i="5" s="1"/>
  <c r="APX21" i="5" s="1"/>
  <c r="APM21" i="5"/>
  <c r="APL21" i="5"/>
  <c r="APK21" i="5"/>
  <c r="APJ21" i="5"/>
  <c r="API21" i="5"/>
  <c r="APH21" i="5" s="1"/>
  <c r="APV21" i="5" s="1"/>
  <c r="APG21" i="5"/>
  <c r="APF21" i="5"/>
  <c r="APE21" i="5"/>
  <c r="APU21" i="5" s="1"/>
  <c r="APB21" i="5"/>
  <c r="AOY21" i="5"/>
  <c r="AOV21" i="5"/>
  <c r="APR21" i="5" s="1"/>
  <c r="AOS21" i="5"/>
  <c r="APQ21" i="5" s="1"/>
  <c r="AOO21" i="5"/>
  <c r="AOK21" i="5"/>
  <c r="AOR21" i="5" s="1"/>
  <c r="AOH21" i="5"/>
  <c r="AOQ21" i="5" s="1"/>
  <c r="AOE21" i="5"/>
  <c r="AOP21" i="5" s="1"/>
  <c r="AOB21" i="5"/>
  <c r="ANY21" i="5"/>
  <c r="AON21" i="5" s="1"/>
  <c r="ANX21" i="5"/>
  <c r="ANW21" i="5"/>
  <c r="ANV21" i="5"/>
  <c r="ANU21" i="5"/>
  <c r="ANT21" i="5"/>
  <c r="ANS21" i="5"/>
  <c r="ANR21" i="5"/>
  <c r="ANQ21" i="5"/>
  <c r="ANP21" i="5"/>
  <c r="ANO21" i="5"/>
  <c r="ANN21" i="5"/>
  <c r="ANM21" i="5"/>
  <c r="ANL21" i="5"/>
  <c r="ANK21" i="5"/>
  <c r="ANJ21" i="5"/>
  <c r="ANI21" i="5"/>
  <c r="ANH21" i="5"/>
  <c r="ANG21" i="5"/>
  <c r="ANF21" i="5"/>
  <c r="ANE21" i="5"/>
  <c r="AND21" i="5"/>
  <c r="ANC21" i="5"/>
  <c r="ANB21" i="5"/>
  <c r="ANA21" i="5"/>
  <c r="AMZ21" i="5"/>
  <c r="AMY21" i="5"/>
  <c r="AMX21" i="5"/>
  <c r="AMW21" i="5"/>
  <c r="AMU21" i="5"/>
  <c r="AMR21" i="5"/>
  <c r="AMQ21" i="5"/>
  <c r="AMP21" i="5"/>
  <c r="AMO21" i="5"/>
  <c r="AMN21" i="5"/>
  <c r="AMM21" i="5"/>
  <c r="AML21" i="5" a="1"/>
  <c r="AML21" i="5" s="1"/>
  <c r="AMK21" i="5" a="1"/>
  <c r="AMK21" i="5" s="1"/>
  <c r="AMJ21" i="5" a="1"/>
  <c r="AMJ21" i="5" s="1"/>
  <c r="AMV21" i="5" s="1"/>
  <c r="AMI21" i="5"/>
  <c r="AMH21" i="5"/>
  <c r="AMG21" i="5"/>
  <c r="AMF21" i="5"/>
  <c r="AME21" i="5"/>
  <c r="AMD21" i="5"/>
  <c r="AMT21" i="5" s="1"/>
  <c r="AMC21" i="5"/>
  <c r="AMB21" i="5"/>
  <c r="AMA21" i="5"/>
  <c r="AMS21" i="5" s="1"/>
  <c r="ALD21" i="5"/>
  <c r="ALC21" i="5"/>
  <c r="ALB21" i="5"/>
  <c r="ALA21" i="5"/>
  <c r="AKZ21" i="5"/>
  <c r="AKY21" i="5"/>
  <c r="AKX21" i="5" a="1"/>
  <c r="AKX21" i="5" s="1"/>
  <c r="AKW21" i="5"/>
  <c r="AKW21" i="5" a="1"/>
  <c r="AKV21" i="5" a="1"/>
  <c r="AKV21" i="5" s="1"/>
  <c r="ALH21" i="5" s="1"/>
  <c r="AKU21" i="5"/>
  <c r="AKT21" i="5"/>
  <c r="AKS21" i="5"/>
  <c r="ALG21" i="5" s="1"/>
  <c r="AKR21" i="5"/>
  <c r="AKQ21" i="5"/>
  <c r="AKP21" i="5" s="1"/>
  <c r="ALF21" i="5" s="1"/>
  <c r="AKO21" i="5"/>
  <c r="AKN21" i="5"/>
  <c r="AKM21" i="5" s="1"/>
  <c r="ALE21" i="5" s="1"/>
  <c r="AJP21" i="5"/>
  <c r="AJO21" i="5"/>
  <c r="AJN21" i="5"/>
  <c r="AJM21" i="5"/>
  <c r="AJL21" i="5"/>
  <c r="AJK21" i="5"/>
  <c r="AJJ21" i="5"/>
  <c r="AJJ21" i="5" a="1"/>
  <c r="AJI21" i="5" a="1"/>
  <c r="AJI21" i="5" s="1"/>
  <c r="AJH21" i="5"/>
  <c r="AJT21" i="5" s="1"/>
  <c r="AJH21" i="5" a="1"/>
  <c r="AJG21" i="5"/>
  <c r="AJF21" i="5"/>
  <c r="AJE21" i="5"/>
  <c r="AJS21" i="5" s="1"/>
  <c r="AJD21" i="5"/>
  <c r="AJB21" i="5" s="1"/>
  <c r="AJR21" i="5" s="1"/>
  <c r="AJC21" i="5"/>
  <c r="AJA21" i="5"/>
  <c r="AIZ21" i="5"/>
  <c r="AIY21" i="5" s="1"/>
  <c r="AJQ21" i="5" s="1"/>
  <c r="AIB21" i="5"/>
  <c r="AIA21" i="5"/>
  <c r="AHZ21" i="5"/>
  <c r="AHY21" i="5"/>
  <c r="AHX21" i="5"/>
  <c r="AHW21" i="5"/>
  <c r="AHV21" i="5"/>
  <c r="AHV21" i="5" a="1"/>
  <c r="AHU21" i="5" a="1"/>
  <c r="AHU21" i="5" s="1"/>
  <c r="AHT21" i="5"/>
  <c r="AIF21" i="5" s="1"/>
  <c r="AHT21" i="5" a="1"/>
  <c r="AHS21" i="5"/>
  <c r="AHR21" i="5"/>
  <c r="AHQ21" i="5"/>
  <c r="AIE21" i="5" s="1"/>
  <c r="AHP21" i="5"/>
  <c r="AHO21" i="5"/>
  <c r="AHN21" i="5"/>
  <c r="AID21" i="5" s="1"/>
  <c r="AHM21" i="5"/>
  <c r="AHK21" i="5" s="1"/>
  <c r="AIC21" i="5" s="1"/>
  <c r="AHL21" i="5"/>
  <c r="AGR21" i="5"/>
  <c r="AGQ21" i="5"/>
  <c r="AGP21" i="5"/>
  <c r="AGO21" i="5"/>
  <c r="AGN21" i="5"/>
  <c r="AGM21" i="5"/>
  <c r="AGL21" i="5"/>
  <c r="AGK21" i="5"/>
  <c r="AGJ21" i="5"/>
  <c r="AGI21" i="5"/>
  <c r="AGH21" i="5"/>
  <c r="AGG21" i="5"/>
  <c r="AGF21" i="5"/>
  <c r="AGE21" i="5"/>
  <c r="AGD21" i="5"/>
  <c r="AGC21" i="5"/>
  <c r="AGB21" i="5"/>
  <c r="AGA21" i="5"/>
  <c r="AFZ21" i="5"/>
  <c r="AFY21" i="5"/>
  <c r="AFX21" i="5"/>
  <c r="AFW21" i="5"/>
  <c r="AFV21" i="5"/>
  <c r="AFU21" i="5"/>
  <c r="AFT21" i="5"/>
  <c r="AFS21" i="5"/>
  <c r="AFR21" i="5"/>
  <c r="AFQ21" i="5"/>
  <c r="AFP21" i="5"/>
  <c r="AFO21" i="5"/>
  <c r="AFN21" i="5"/>
  <c r="AFM21" i="5"/>
  <c r="AFL21" i="5"/>
  <c r="AFK21" i="5"/>
  <c r="AFJ21" i="5"/>
  <c r="AFI21" i="5"/>
  <c r="AFH21" i="5"/>
  <c r="AFG21" i="5"/>
  <c r="AFF21" i="5"/>
  <c r="AFE21" i="5"/>
  <c r="AFD21" i="5"/>
  <c r="AFC21" i="5"/>
  <c r="AFB21" i="5"/>
  <c r="AFA21" i="5"/>
  <c r="AEZ21" i="5"/>
  <c r="AEY21" i="5"/>
  <c r="AEX21" i="5"/>
  <c r="AEW21" i="5"/>
  <c r="AEV21" i="5"/>
  <c r="AEU21" i="5"/>
  <c r="AET21" i="5"/>
  <c r="AES21" i="5"/>
  <c r="AER21" i="5"/>
  <c r="AEQ21" i="5"/>
  <c r="AEP21" i="5"/>
  <c r="AEO21" i="5"/>
  <c r="AEN21" i="5"/>
  <c r="AEM21" i="5"/>
  <c r="AEL21" i="5"/>
  <c r="AEK21" i="5"/>
  <c r="AEI21" i="5"/>
  <c r="ADZ21" i="5" a="1"/>
  <c r="ADZ21" i="5" s="1"/>
  <c r="ADY21" i="5" a="1"/>
  <c r="ADY21" i="5" s="1"/>
  <c r="ADX21" i="5" a="1"/>
  <c r="ADX21" i="5" s="1"/>
  <c r="AEJ21" i="5" s="1"/>
  <c r="ADW21" i="5"/>
  <c r="ADV21" i="5"/>
  <c r="ADU21" i="5"/>
  <c r="ADT21" i="5" a="1"/>
  <c r="ADT21" i="5" s="1"/>
  <c r="ADS21" i="5"/>
  <c r="ADR21" i="5" s="1"/>
  <c r="AEH21" i="5" s="1"/>
  <c r="ADQ21" i="5" a="1"/>
  <c r="ADQ21" i="5" s="1"/>
  <c r="ADP21" i="5"/>
  <c r="ADN21" i="5" a="1"/>
  <c r="ADN21" i="5" s="1"/>
  <c r="ADL21" i="5" s="1"/>
  <c r="AEF21" i="5" s="1"/>
  <c r="ADK21" i="5" a="1"/>
  <c r="ADK21" i="5" s="1"/>
  <c r="ADI21" i="5" s="1"/>
  <c r="AEE21" i="5" s="1"/>
  <c r="ADH21" i="5"/>
  <c r="ADF21" i="5" s="1"/>
  <c r="AED21" i="5" s="1"/>
  <c r="ADH21" i="5" a="1"/>
  <c r="ADE21" i="5" a="1"/>
  <c r="ADE21" i="5" s="1"/>
  <c r="ADC21" i="5" s="1"/>
  <c r="AEC21" i="5" s="1"/>
  <c r="ADB21" i="5" a="1"/>
  <c r="ADB21" i="5" s="1"/>
  <c r="ACZ21" i="5" s="1"/>
  <c r="AEB21" i="5" s="1"/>
  <c r="ACY21" i="5" a="1"/>
  <c r="ACY21" i="5" s="1"/>
  <c r="ACW21" i="5" s="1"/>
  <c r="AEA21" i="5" s="1"/>
  <c r="ACV21" i="5"/>
  <c r="ACU21" i="5"/>
  <c r="ACT21" i="5"/>
  <c r="ACS21" i="5"/>
  <c r="ACR21" i="5"/>
  <c r="ACQ21" i="5"/>
  <c r="ACP21" i="5"/>
  <c r="ACO21" i="5"/>
  <c r="ACN21" i="5"/>
  <c r="ACM21" i="5"/>
  <c r="ACL21" i="5"/>
  <c r="ACK21" i="5"/>
  <c r="ACJ21" i="5"/>
  <c r="ACI21" i="5"/>
  <c r="ACF21" i="5"/>
  <c r="ACE21" i="5"/>
  <c r="ACB21" i="5"/>
  <c r="ACA21" i="5"/>
  <c r="ABZ21" i="5"/>
  <c r="ABY21" i="5"/>
  <c r="ABX21" i="5"/>
  <c r="ABW21" i="5"/>
  <c r="ABV21" i="5"/>
  <c r="ABU21" i="5"/>
  <c r="ABT21" i="5"/>
  <c r="ABS21" i="5"/>
  <c r="ABR21" i="5" a="1"/>
  <c r="ABR21" i="5" s="1"/>
  <c r="ABQ21" i="5"/>
  <c r="ABQ21" i="5" a="1"/>
  <c r="ABP21" i="5" a="1"/>
  <c r="ABP21" i="5" s="1"/>
  <c r="ABO21" i="5"/>
  <c r="ABN21" i="5"/>
  <c r="ABM21" i="5"/>
  <c r="ABL21" i="5"/>
  <c r="ABK21" i="5"/>
  <c r="ABJ21" i="5" s="1"/>
  <c r="ABI21" i="5"/>
  <c r="ABH21" i="5"/>
  <c r="ABG21" i="5"/>
  <c r="ABD21" i="5"/>
  <c r="ABA21" i="5"/>
  <c r="AAX21" i="5"/>
  <c r="AAU21" i="5"/>
  <c r="AAR21" i="5"/>
  <c r="AAO21" i="5"/>
  <c r="AAM21" i="5"/>
  <c r="AAD21" i="5" a="1"/>
  <c r="AAD21" i="5" s="1"/>
  <c r="AAC21" i="5" a="1"/>
  <c r="AAC21" i="5" s="1"/>
  <c r="AAB21" i="5" a="1"/>
  <c r="AAB21" i="5" s="1"/>
  <c r="AAN21" i="5" s="1"/>
  <c r="AAA21" i="5"/>
  <c r="ZZ21" i="5"/>
  <c r="ZY21" i="5"/>
  <c r="ZX21" i="5"/>
  <c r="ZW21" i="5"/>
  <c r="ZV21" i="5"/>
  <c r="AAL21" i="5" s="1"/>
  <c r="ZU21" i="5"/>
  <c r="ZT21" i="5"/>
  <c r="ZS21" i="5"/>
  <c r="AAK21" i="5" s="1"/>
  <c r="ZR21" i="5"/>
  <c r="ZP21" i="5" s="1"/>
  <c r="AAJ21" i="5" s="1"/>
  <c r="ZO21" i="5"/>
  <c r="ZM21" i="5"/>
  <c r="AAI21" i="5" s="1"/>
  <c r="ZL21" i="5"/>
  <c r="ZJ21" i="5" s="1"/>
  <c r="AAH21" i="5" s="1"/>
  <c r="ZI21" i="5"/>
  <c r="ZG21" i="5"/>
  <c r="AAG21" i="5" s="1"/>
  <c r="ZF21" i="5"/>
  <c r="ZD21" i="5" s="1"/>
  <c r="AAF21" i="5" s="1"/>
  <c r="ZC21" i="5"/>
  <c r="ZA21" i="5"/>
  <c r="AAE21" i="5" s="1"/>
  <c r="YZ21" i="5"/>
  <c r="YY21" i="5"/>
  <c r="YX21" i="5"/>
  <c r="YW21" i="5"/>
  <c r="YV21" i="5"/>
  <c r="YU21" i="5"/>
  <c r="YT21" i="5"/>
  <c r="YS21" i="5"/>
  <c r="YR21" i="5"/>
  <c r="YQ21" i="5"/>
  <c r="YP21" i="5"/>
  <c r="YO21" i="5"/>
  <c r="YN21" i="5"/>
  <c r="YM21" i="5"/>
  <c r="YL21" i="5"/>
  <c r="YK21" i="5"/>
  <c r="YJ21" i="5"/>
  <c r="YI21" i="5"/>
  <c r="YH21" i="5"/>
  <c r="YG21" i="5"/>
  <c r="YF21" i="5"/>
  <c r="YE21" i="5"/>
  <c r="YD21" i="5"/>
  <c r="YC21" i="5"/>
  <c r="YB21" i="5"/>
  <c r="YA21" i="5"/>
  <c r="XZ21" i="5"/>
  <c r="XY21" i="5"/>
  <c r="XX21" i="5"/>
  <c r="XW21" i="5"/>
  <c r="XV21" i="5"/>
  <c r="XU21" i="5"/>
  <c r="XT21" i="5"/>
  <c r="XS21" i="5"/>
  <c r="XR21" i="5"/>
  <c r="XQ21" i="5"/>
  <c r="XP21" i="5"/>
  <c r="XO21" i="5"/>
  <c r="XN21" i="5"/>
  <c r="XM21" i="5"/>
  <c r="XL21" i="5"/>
  <c r="XK21" i="5"/>
  <c r="XJ21" i="5"/>
  <c r="XI21" i="5"/>
  <c r="XH21" i="5"/>
  <c r="XG21" i="5"/>
  <c r="XF21" i="5"/>
  <c r="XE21" i="5"/>
  <c r="XD21" i="5"/>
  <c r="XC21" i="5"/>
  <c r="XB21" i="5"/>
  <c r="XA21" i="5"/>
  <c r="WZ21" i="5"/>
  <c r="WY21" i="5"/>
  <c r="WX21" i="5"/>
  <c r="WW21" i="5"/>
  <c r="WV21" i="5"/>
  <c r="WU21" i="5"/>
  <c r="WT21" i="5"/>
  <c r="WS21" i="5"/>
  <c r="WR21" i="5"/>
  <c r="WQ21" i="5"/>
  <c r="WP21" i="5"/>
  <c r="WO21" i="5"/>
  <c r="WN21" i="5"/>
  <c r="WM21" i="5"/>
  <c r="WL21" i="5"/>
  <c r="WK21" i="5"/>
  <c r="WJ21" i="5"/>
  <c r="WI21" i="5"/>
  <c r="WH21" i="5"/>
  <c r="WG21" i="5"/>
  <c r="WF21" i="5"/>
  <c r="WE21" i="5"/>
  <c r="WD21" i="5"/>
  <c r="WC21" i="5"/>
  <c r="WB21" i="5"/>
  <c r="WA21" i="5"/>
  <c r="VZ21" i="5"/>
  <c r="VY21" i="5"/>
  <c r="VX21" i="5"/>
  <c r="VW21" i="5"/>
  <c r="VV21" i="5"/>
  <c r="VU21" i="5"/>
  <c r="VT21" i="5"/>
  <c r="VS21" i="5"/>
  <c r="VR21" i="5"/>
  <c r="VQ21" i="5"/>
  <c r="VP21" i="5"/>
  <c r="VO21" i="5"/>
  <c r="VN21" i="5"/>
  <c r="VM21" i="5"/>
  <c r="VL21" i="5"/>
  <c r="VK21" i="5"/>
  <c r="VJ21" i="5"/>
  <c r="VI21" i="5"/>
  <c r="VH21" i="5"/>
  <c r="VG21" i="5"/>
  <c r="VF21" i="5"/>
  <c r="VE21" i="5"/>
  <c r="VD21" i="5"/>
  <c r="VC21" i="5"/>
  <c r="VB21" i="5"/>
  <c r="VA21" i="5"/>
  <c r="UZ21" i="5"/>
  <c r="UY21" i="5"/>
  <c r="UX21" i="5"/>
  <c r="UW21" i="5"/>
  <c r="UV21" i="5"/>
  <c r="UU21" i="5"/>
  <c r="UT21" i="5"/>
  <c r="US21" i="5"/>
  <c r="UR21" i="5"/>
  <c r="UQ21" i="5"/>
  <c r="UP21" i="5"/>
  <c r="UO21" i="5"/>
  <c r="UN21" i="5"/>
  <c r="UM21" i="5"/>
  <c r="UL21" i="5"/>
  <c r="UK21" i="5"/>
  <c r="UG21" i="5"/>
  <c r="UC21" i="5"/>
  <c r="TZ21" i="5"/>
  <c r="TY21" i="5"/>
  <c r="TX21" i="5"/>
  <c r="UJ21" i="5" s="1"/>
  <c r="TW21" i="5"/>
  <c r="TV21" i="5"/>
  <c r="TU21" i="5"/>
  <c r="UI21" i="5" s="1"/>
  <c r="TT21" i="5"/>
  <c r="TS21" i="5"/>
  <c r="TR21" i="5"/>
  <c r="UH21" i="5" s="1"/>
  <c r="TQ21" i="5"/>
  <c r="TP21" i="5"/>
  <c r="TO21" i="5"/>
  <c r="TN21" i="5"/>
  <c r="TM21" i="5"/>
  <c r="TL21" i="5"/>
  <c r="UF21" i="5" s="1"/>
  <c r="TK21" i="5"/>
  <c r="TJ21" i="5"/>
  <c r="TI21" i="5"/>
  <c r="UE21" i="5" s="1"/>
  <c r="TH21" i="5"/>
  <c r="TG21" i="5"/>
  <c r="TF21" i="5"/>
  <c r="UD21" i="5" s="1"/>
  <c r="TE21" i="5"/>
  <c r="TD21" i="5"/>
  <c r="TC21" i="5"/>
  <c r="TB21" i="5"/>
  <c r="TA21" i="5"/>
  <c r="SZ21" i="5"/>
  <c r="UB21" i="5" s="1"/>
  <c r="SY21" i="5"/>
  <c r="SX21" i="5"/>
  <c r="SW21" i="5"/>
  <c r="UA21" i="5" s="1"/>
  <c r="SV21" i="5"/>
  <c r="SU21" i="5"/>
  <c r="ST21" i="5"/>
  <c r="SS21" i="5"/>
  <c r="SR21" i="5"/>
  <c r="SQ21" i="5"/>
  <c r="SP21" i="5"/>
  <c r="SO21" i="5"/>
  <c r="SN21" i="5"/>
  <c r="SM21" i="5"/>
  <c r="SL21" i="5"/>
  <c r="SK21" i="5"/>
  <c r="SJ21" i="5"/>
  <c r="SI21" i="5"/>
  <c r="SH21" i="5"/>
  <c r="SG21" i="5"/>
  <c r="SF21" i="5"/>
  <c r="SE21" i="5"/>
  <c r="SD21" i="5"/>
  <c r="SC21" i="5"/>
  <c r="SB21" i="5"/>
  <c r="SA21" i="5"/>
  <c r="RZ21" i="5"/>
  <c r="RY21" i="5"/>
  <c r="RX21" i="5"/>
  <c r="RW21" i="5"/>
  <c r="RV21" i="5"/>
  <c r="RU21" i="5"/>
  <c r="RT21" i="5"/>
  <c r="RS21" i="5"/>
  <c r="RR21" i="5"/>
  <c r="RQ21" i="5"/>
  <c r="RP21" i="5"/>
  <c r="RO21" i="5"/>
  <c r="RN21" i="5"/>
  <c r="RM21" i="5"/>
  <c r="RL21" i="5"/>
  <c r="RK21" i="5"/>
  <c r="RJ21" i="5"/>
  <c r="RI21" i="5"/>
  <c r="RH21" i="5"/>
  <c r="RG21" i="5"/>
  <c r="RF21" i="5"/>
  <c r="RE21" i="5"/>
  <c r="RD21" i="5"/>
  <c r="RC21" i="5" a="1"/>
  <c r="RC21" i="5" s="1"/>
  <c r="RB21" i="5" a="1"/>
  <c r="RB21" i="5" s="1"/>
  <c r="RA21" i="5" a="1"/>
  <c r="RA21" i="5" s="1"/>
  <c r="QZ21" i="5" a="1"/>
  <c r="QZ21" i="5" s="1"/>
  <c r="QX21" i="5" s="1"/>
  <c r="QY21" i="5"/>
  <c r="QW21" i="5" a="1"/>
  <c r="QW21" i="5" s="1"/>
  <c r="QU21" i="5" s="1"/>
  <c r="QV21" i="5"/>
  <c r="QT21" i="5" a="1"/>
  <c r="QT21" i="5" s="1"/>
  <c r="QR21" i="5" s="1"/>
  <c r="QS21" i="5"/>
  <c r="QQ21" i="5" a="1"/>
  <c r="QQ21" i="5" s="1"/>
  <c r="QO21" i="5" s="1"/>
  <c r="QN21" i="5" a="1"/>
  <c r="QN21" i="5" s="1"/>
  <c r="QL21" i="5" s="1"/>
  <c r="QK21" i="5" a="1"/>
  <c r="QK21" i="5" s="1"/>
  <c r="QI21" i="5" s="1"/>
  <c r="QH21" i="5"/>
  <c r="QF21" i="5" s="1"/>
  <c r="QH21" i="5" a="1"/>
  <c r="QE21" i="5" a="1"/>
  <c r="QE21" i="5" s="1"/>
  <c r="QC21" i="5" s="1"/>
  <c r="QB21" i="5" a="1"/>
  <c r="QB21" i="5" s="1"/>
  <c r="PZ21" i="5" s="1"/>
  <c r="PY21" i="5"/>
  <c r="PX21" i="5"/>
  <c r="PW21" i="5"/>
  <c r="PV21" i="5"/>
  <c r="PO21" i="5"/>
  <c r="PN21" i="5"/>
  <c r="PM21" i="5"/>
  <c r="PL21" i="5"/>
  <c r="PG21" i="5"/>
  <c r="PF21" i="5"/>
  <c r="PE21" i="5"/>
  <c r="PD21" i="5"/>
  <c r="PB21" i="5"/>
  <c r="PA21" i="5"/>
  <c r="OZ21" i="5"/>
  <c r="OY21" i="5"/>
  <c r="OX21" i="5"/>
  <c r="OW21" i="5"/>
  <c r="OV21" i="5"/>
  <c r="OU21" i="5"/>
  <c r="OT21" i="5"/>
  <c r="OP21" i="5"/>
  <c r="OO21" i="5"/>
  <c r="ON21" i="5"/>
  <c r="OM21" i="5"/>
  <c r="OL21" i="5"/>
  <c r="OK21" i="5"/>
  <c r="OJ21" i="5"/>
  <c r="OI21" i="5"/>
  <c r="OH21" i="5"/>
  <c r="OD21" i="5"/>
  <c r="OC21" i="5"/>
  <c r="OB21" i="5"/>
  <c r="OA21" i="5"/>
  <c r="NZ21" i="5"/>
  <c r="NY21" i="5"/>
  <c r="NX21" i="5"/>
  <c r="NW21" i="5"/>
  <c r="NV21" i="5"/>
  <c r="NU21" i="5"/>
  <c r="NT21" i="5"/>
  <c r="NS21" i="5"/>
  <c r="NR21" i="5"/>
  <c r="NQ21" i="5"/>
  <c r="NP21" i="5"/>
  <c r="NO21" i="5"/>
  <c r="NN21" i="5"/>
  <c r="NL21" i="5"/>
  <c r="NK21" i="5"/>
  <c r="NJ21" i="5"/>
  <c r="NG21" i="5"/>
  <c r="NF21" i="5"/>
  <c r="NE21" i="5"/>
  <c r="NB21" i="5"/>
  <c r="NA21" i="5"/>
  <c r="MZ21" i="5"/>
  <c r="MX21" i="5"/>
  <c r="MW21" i="5"/>
  <c r="MV21" i="5"/>
  <c r="MU21" i="5"/>
  <c r="MS21" i="5"/>
  <c r="MR21" i="5"/>
  <c r="MQ21" i="5"/>
  <c r="MP21" i="5"/>
  <c r="MN21" i="5"/>
  <c r="MM21" i="5"/>
  <c r="ML21" i="5"/>
  <c r="MK21" i="5"/>
  <c r="MI21" i="5"/>
  <c r="MH21" i="5"/>
  <c r="MG21" i="5"/>
  <c r="MF21" i="5"/>
  <c r="MD21" i="5"/>
  <c r="MC21" i="5"/>
  <c r="MB21" i="5"/>
  <c r="MA21" i="5"/>
  <c r="LY21" i="5"/>
  <c r="LX21" i="5"/>
  <c r="LW21" i="5"/>
  <c r="LV21" i="5"/>
  <c r="LT21" i="5"/>
  <c r="LS21" i="5"/>
  <c r="LR21" i="5"/>
  <c r="LQ21" i="5"/>
  <c r="LO21" i="5"/>
  <c r="LN21" i="5"/>
  <c r="LM21" i="5"/>
  <c r="LL21" i="5"/>
  <c r="LJ21" i="5"/>
  <c r="LI21" i="5"/>
  <c r="LH21" i="5"/>
  <c r="LG21" i="5"/>
  <c r="LE21" i="5"/>
  <c r="LD21" i="5"/>
  <c r="LC21" i="5"/>
  <c r="LB21" i="5"/>
  <c r="LA21" i="5"/>
  <c r="KZ21" i="5"/>
  <c r="KY21" i="5"/>
  <c r="KV21" i="5"/>
  <c r="KU21" i="5"/>
  <c r="KT21" i="5"/>
  <c r="KS21" i="5"/>
  <c r="KR21" i="5"/>
  <c r="KQ21" i="5"/>
  <c r="KP21" i="5"/>
  <c r="KM21" i="5"/>
  <c r="KL21" i="5"/>
  <c r="KK21" i="5"/>
  <c r="KJ21" i="5"/>
  <c r="KI21" i="5"/>
  <c r="KH21" i="5"/>
  <c r="KG21" i="5"/>
  <c r="KD21" i="5"/>
  <c r="KC21" i="5"/>
  <c r="KB21" i="5"/>
  <c r="KA21" i="5"/>
  <c r="JZ21" i="5"/>
  <c r="JY21" i="5"/>
  <c r="JX21" i="5"/>
  <c r="JU21" i="5"/>
  <c r="JT21" i="5"/>
  <c r="JS21" i="5"/>
  <c r="JR21" i="5"/>
  <c r="JQ21" i="5"/>
  <c r="JP21" i="5"/>
  <c r="JO21" i="5"/>
  <c r="JL21" i="5"/>
  <c r="JK21" i="5"/>
  <c r="JJ21" i="5"/>
  <c r="JI21" i="5"/>
  <c r="JH21" i="5"/>
  <c r="JG21" i="5"/>
  <c r="JF21" i="5"/>
  <c r="JC21" i="5"/>
  <c r="JB21" i="5"/>
  <c r="JA21" i="5"/>
  <c r="IZ21" i="5"/>
  <c r="IT21" i="5"/>
  <c r="IS21" i="5"/>
  <c r="IR21" i="5"/>
  <c r="IQ21" i="5"/>
  <c r="IM21" i="5"/>
  <c r="IL21" i="5"/>
  <c r="IK21" i="5"/>
  <c r="IJ21" i="5"/>
  <c r="IB21" i="5"/>
  <c r="HY21" i="5"/>
  <c r="HX21" i="5"/>
  <c r="HW21" i="5"/>
  <c r="HV21" i="5"/>
  <c r="HU21" i="5"/>
  <c r="HT21" i="5"/>
  <c r="HS21" i="5" a="1"/>
  <c r="HS21" i="5" s="1"/>
  <c r="HR21" i="5" a="1"/>
  <c r="HR21" i="5" s="1"/>
  <c r="HQ21" i="5" a="1"/>
  <c r="HQ21" i="5" s="1"/>
  <c r="IC21" i="5" s="1"/>
  <c r="HP21" i="5"/>
  <c r="HO21" i="5"/>
  <c r="HN21" i="5"/>
  <c r="HM21" i="5"/>
  <c r="HL21" i="5"/>
  <c r="HK21" i="5"/>
  <c r="IA21" i="5" s="1"/>
  <c r="HJ21" i="5"/>
  <c r="HI21" i="5"/>
  <c r="HH21" i="5"/>
  <c r="HZ21" i="5" s="1"/>
  <c r="GK21" i="5"/>
  <c r="GJ21" i="5"/>
  <c r="GI21" i="5"/>
  <c r="GH21" i="5"/>
  <c r="GG21" i="5"/>
  <c r="GF21" i="5"/>
  <c r="GE21" i="5" a="1"/>
  <c r="GE21" i="5" s="1"/>
  <c r="GD21" i="5"/>
  <c r="GD21" i="5" a="1"/>
  <c r="GC21" i="5" a="1"/>
  <c r="GC21" i="5" s="1"/>
  <c r="GO21" i="5" s="1"/>
  <c r="GB21" i="5"/>
  <c r="GA21" i="5"/>
  <c r="FZ21" i="5"/>
  <c r="GN21" i="5" s="1"/>
  <c r="FY21" i="5"/>
  <c r="FX21" i="5"/>
  <c r="FW21" i="5" s="1"/>
  <c r="GM21" i="5" s="1"/>
  <c r="FV21" i="5"/>
  <c r="FU21" i="5"/>
  <c r="FT21" i="5"/>
  <c r="GL21" i="5" s="1"/>
  <c r="FA21" i="5"/>
  <c r="EZ21" i="5"/>
  <c r="EY21" i="5"/>
  <c r="EX21" i="5"/>
  <c r="EW21" i="5"/>
  <c r="EV21" i="5"/>
  <c r="EU21" i="5"/>
  <c r="ET21" i="5"/>
  <c r="ER21" i="5"/>
  <c r="EQ21" i="5"/>
  <c r="EP21" i="5"/>
  <c r="EO21" i="5"/>
  <c r="EN21" i="5"/>
  <c r="EM21" i="5"/>
  <c r="EL21" i="5"/>
  <c r="EK21" i="5"/>
  <c r="EI21" i="5"/>
  <c r="EH21" i="5"/>
  <c r="EG21" i="5"/>
  <c r="EF21" i="5"/>
  <c r="EE21" i="5"/>
  <c r="ED21" i="5"/>
  <c r="EC21" i="5"/>
  <c r="EB21" i="5"/>
  <c r="DZ21" i="5"/>
  <c r="DY21" i="5"/>
  <c r="DX21" i="5"/>
  <c r="DW21" i="5"/>
  <c r="DV21" i="5"/>
  <c r="DU21" i="5"/>
  <c r="DT21" i="5"/>
  <c r="DS21" i="5"/>
  <c r="DJ21" i="5"/>
  <c r="DG21" i="5" a="1"/>
  <c r="DG21" i="5" s="1"/>
  <c r="DF21" i="5" a="1"/>
  <c r="DF21" i="5" s="1"/>
  <c r="DE21" i="5" a="1"/>
  <c r="DE21" i="5" s="1"/>
  <c r="DQ21" i="5" s="1"/>
  <c r="DD21" i="5"/>
  <c r="DC21" i="5"/>
  <c r="DB21" i="5"/>
  <c r="DP21" i="5" s="1"/>
  <c r="DA21" i="5"/>
  <c r="CY21" i="5" s="1"/>
  <c r="DO21" i="5" s="1"/>
  <c r="CZ21" i="5"/>
  <c r="CX21" i="5"/>
  <c r="CW21" i="5"/>
  <c r="CV21" i="5" s="1"/>
  <c r="DN21" i="5" s="1"/>
  <c r="CS21" i="5"/>
  <c r="DM21" i="5" s="1"/>
  <c r="CP21" i="5"/>
  <c r="DL21" i="5" s="1"/>
  <c r="CM21" i="5"/>
  <c r="DK21" i="5" s="1"/>
  <c r="CJ21" i="5"/>
  <c r="CG21" i="5"/>
  <c r="DI21" i="5" s="1"/>
  <c r="CD21" i="5"/>
  <c r="DH21" i="5" s="1"/>
  <c r="BY21" i="5"/>
  <c r="BU21" i="5"/>
  <c r="BS21" i="5" a="1"/>
  <c r="BS21" i="5" s="1"/>
  <c r="BR21" i="5"/>
  <c r="BR21" i="5" a="1"/>
  <c r="BQ21" i="5" a="1"/>
  <c r="BQ21" i="5" s="1"/>
  <c r="CC21" i="5" s="1"/>
  <c r="BP21" i="5"/>
  <c r="BO21" i="5"/>
  <c r="BN21" i="5"/>
  <c r="CB21" i="5" s="1"/>
  <c r="BM21" i="5"/>
  <c r="BL21" i="5"/>
  <c r="BK21" i="5" s="1"/>
  <c r="CA21" i="5" s="1"/>
  <c r="BJ21" i="5"/>
  <c r="BI21" i="5"/>
  <c r="BH21" i="5"/>
  <c r="BZ21" i="5" s="1"/>
  <c r="BE21" i="5"/>
  <c r="BB21" i="5"/>
  <c r="BX21" i="5" s="1"/>
  <c r="AY21" i="5"/>
  <c r="BW21" i="5" s="1"/>
  <c r="AV21" i="5"/>
  <c r="BV21" i="5" s="1"/>
  <c r="AS21" i="5"/>
  <c r="AP21" i="5"/>
  <c r="BT21" i="5" s="1"/>
  <c r="AN21" i="5"/>
  <c r="AJ21" i="5"/>
  <c r="AF21" i="5"/>
  <c r="AE21" i="5" a="1"/>
  <c r="AE21" i="5" s="1"/>
  <c r="AD21" i="5" a="1"/>
  <c r="AD21" i="5" s="1"/>
  <c r="AC21" i="5" a="1"/>
  <c r="AC21" i="5" s="1"/>
  <c r="AO21" i="5" s="1"/>
  <c r="AB21" i="5"/>
  <c r="AA21" i="5"/>
  <c r="Z21" i="5"/>
  <c r="Y21" i="5"/>
  <c r="X21" i="5"/>
  <c r="W21" i="5"/>
  <c r="AM21" i="5" s="1"/>
  <c r="V21" i="5"/>
  <c r="U21" i="5"/>
  <c r="T21" i="5"/>
  <c r="AL21" i="5" s="1"/>
  <c r="Q21" i="5"/>
  <c r="AK21" i="5" s="1"/>
  <c r="N21" i="5"/>
  <c r="K21" i="5"/>
  <c r="AI21" i="5" s="1"/>
  <c r="H21" i="5"/>
  <c r="AH21" i="5" s="1"/>
  <c r="E21" i="5"/>
  <c r="AG21" i="5" s="1"/>
  <c r="B21" i="5"/>
  <c r="BUW20" i="5"/>
  <c r="BUV20" i="5"/>
  <c r="BUU20" i="5"/>
  <c r="BUT20" i="5"/>
  <c r="BUS20" i="5"/>
  <c r="BUR20" i="5"/>
  <c r="BUQ20" i="5"/>
  <c r="BUP20" i="5"/>
  <c r="BUO20" i="5"/>
  <c r="BUN20" i="5"/>
  <c r="BUM20" i="5"/>
  <c r="BUL20" i="5"/>
  <c r="BUK20" i="5"/>
  <c r="BUJ20" i="5"/>
  <c r="BUI20" i="5"/>
  <c r="BUH20" i="5"/>
  <c r="BUG20" i="5"/>
  <c r="BUF20" i="5"/>
  <c r="BUE20" i="5"/>
  <c r="BUD20" i="5"/>
  <c r="BUC20" i="5"/>
  <c r="BUB20" i="5"/>
  <c r="BUA20" i="5"/>
  <c r="BTZ20" i="5"/>
  <c r="BTY20" i="5"/>
  <c r="BTX20" i="5"/>
  <c r="BTW20" i="5"/>
  <c r="BTV20" i="5"/>
  <c r="BTU20" i="5"/>
  <c r="BTT20" i="5"/>
  <c r="BTS20" i="5"/>
  <c r="BTR20" i="5"/>
  <c r="BTQ20" i="5"/>
  <c r="BTP20" i="5"/>
  <c r="BTO20" i="5"/>
  <c r="BTN20" i="5"/>
  <c r="BTM20" i="5"/>
  <c r="BTL20" i="5"/>
  <c r="BTK20" i="5"/>
  <c r="BTJ20" i="5"/>
  <c r="BTI20" i="5"/>
  <c r="BTH20" i="5"/>
  <c r="BTG20" i="5"/>
  <c r="BTF20" i="5"/>
  <c r="BTE20" i="5"/>
  <c r="BTD20" i="5"/>
  <c r="BTC20" i="5"/>
  <c r="BTB20" i="5"/>
  <c r="BTA20" i="5"/>
  <c r="BSZ20" i="5"/>
  <c r="BSY20" i="5"/>
  <c r="BSX20" i="5"/>
  <c r="BSW20" i="5"/>
  <c r="BSV20" i="5"/>
  <c r="BSU20" i="5"/>
  <c r="BST20" i="5"/>
  <c r="BSS20" i="5"/>
  <c r="BSR20" i="5"/>
  <c r="BSK20" i="5"/>
  <c r="BSJ20" i="5" a="1"/>
  <c r="BSJ20" i="5" s="1"/>
  <c r="BSI20" i="5" a="1"/>
  <c r="BSI20" i="5" s="1"/>
  <c r="BSH20" i="5" a="1"/>
  <c r="BSH20" i="5" s="1"/>
  <c r="BSG20" i="5" a="1"/>
  <c r="BSG20" i="5" s="1"/>
  <c r="BSF20" i="5" a="1"/>
  <c r="BSF20" i="5" s="1"/>
  <c r="BSE20" i="5" a="1"/>
  <c r="BSE20" i="5" s="1"/>
  <c r="BSD20" i="5" a="1"/>
  <c r="BSD20" i="5" s="1"/>
  <c r="BSC20" i="5" a="1"/>
  <c r="BSC20" i="5" s="1"/>
  <c r="BSB20" i="5" a="1"/>
  <c r="BSB20" i="5" s="1"/>
  <c r="BSA20" i="5"/>
  <c r="BRZ20" i="5" a="1"/>
  <c r="BRZ20" i="5" s="1"/>
  <c r="BRY20" i="5" a="1"/>
  <c r="BRY20" i="5" s="1"/>
  <c r="BRX20" i="5"/>
  <c r="BRX20" i="5" a="1"/>
  <c r="BRW20" i="5" a="1"/>
  <c r="BRW20" i="5" s="1"/>
  <c r="BRV20" i="5"/>
  <c r="BRV20" i="5" a="1"/>
  <c r="BRU20" i="5" a="1"/>
  <c r="BRU20" i="5" s="1"/>
  <c r="BRT20" i="5" a="1"/>
  <c r="BRT20" i="5" s="1"/>
  <c r="BRS20" i="5" a="1"/>
  <c r="BRS20" i="5" s="1"/>
  <c r="BRR20" i="5" a="1"/>
  <c r="BRR20" i="5" s="1"/>
  <c r="BRQ20" i="5" a="1"/>
  <c r="BRQ20" i="5" s="1"/>
  <c r="BRP20" i="5" a="1"/>
  <c r="BRP20" i="5" s="1"/>
  <c r="BRO20" i="5" a="1"/>
  <c r="BRO20" i="5" s="1"/>
  <c r="BRN20" i="5"/>
  <c r="BRN20" i="5" a="1"/>
  <c r="BRM20" i="5" a="1"/>
  <c r="BRM20" i="5" s="1"/>
  <c r="BRL20" i="5"/>
  <c r="BRL20" i="5" a="1"/>
  <c r="BRK20" i="5" a="1"/>
  <c r="BRK20" i="5" s="1"/>
  <c r="BRJ20" i="5" a="1"/>
  <c r="BRJ20" i="5" s="1"/>
  <c r="BRI20" i="5" a="1"/>
  <c r="BRI20" i="5" s="1"/>
  <c r="BRH20" i="5" a="1"/>
  <c r="BRH20" i="5" s="1"/>
  <c r="BRG20" i="5" a="1"/>
  <c r="BRG20" i="5" s="1"/>
  <c r="BRF20" i="5"/>
  <c r="BRF20" i="5" a="1"/>
  <c r="BRE20" i="5" a="1"/>
  <c r="BRE20" i="5" s="1"/>
  <c r="BRD20" i="5"/>
  <c r="BRD20" i="5" a="1"/>
  <c r="BRC20" i="5" a="1"/>
  <c r="BRC20" i="5" s="1"/>
  <c r="BRB20" i="5" a="1"/>
  <c r="BRB20" i="5" s="1"/>
  <c r="BRA20" i="5" a="1"/>
  <c r="BRA20" i="5" s="1"/>
  <c r="BQZ20" i="5" a="1"/>
  <c r="BQZ20" i="5" s="1"/>
  <c r="BQY20" i="5" a="1"/>
  <c r="BQY20" i="5" s="1"/>
  <c r="BQX20" i="5"/>
  <c r="BQX20" i="5" a="1"/>
  <c r="BQW20" i="5" a="1"/>
  <c r="BQW20" i="5" s="1"/>
  <c r="BQV20" i="5"/>
  <c r="BQV20" i="5" a="1"/>
  <c r="BQU20" i="5" a="1"/>
  <c r="BQU20" i="5" s="1"/>
  <c r="BQT20" i="5" a="1"/>
  <c r="BQT20" i="5" s="1"/>
  <c r="BQS20" i="5" a="1"/>
  <c r="BQS20" i="5" s="1"/>
  <c r="BQR20" i="5" a="1"/>
  <c r="BQR20" i="5" s="1"/>
  <c r="BQQ20" i="5" a="1"/>
  <c r="BQQ20" i="5" s="1"/>
  <c r="BQP20" i="5"/>
  <c r="BQP20" i="5" a="1"/>
  <c r="BQO20" i="5" a="1"/>
  <c r="BQO20" i="5" s="1"/>
  <c r="BQN20" i="5"/>
  <c r="BQN20" i="5" a="1"/>
  <c r="BQM20" i="5" a="1"/>
  <c r="BQM20" i="5" s="1"/>
  <c r="BQL20" i="5" a="1"/>
  <c r="BQL20" i="5" s="1"/>
  <c r="BQK20" i="5" a="1"/>
  <c r="BQK20" i="5" s="1"/>
  <c r="BQJ20" i="5" a="1"/>
  <c r="BQJ20" i="5" s="1"/>
  <c r="BQI20" i="5" a="1"/>
  <c r="BQI20" i="5" s="1"/>
  <c r="BQH20" i="5"/>
  <c r="BQH20" i="5" a="1"/>
  <c r="BQG20" i="5" a="1"/>
  <c r="BQG20" i="5" s="1"/>
  <c r="BQF20" i="5"/>
  <c r="BQF20" i="5" a="1"/>
  <c r="BQE20" i="5" a="1"/>
  <c r="BQE20" i="5" s="1"/>
  <c r="BQD20" i="5" a="1"/>
  <c r="BQD20" i="5" s="1"/>
  <c r="BQC20" i="5" a="1"/>
  <c r="BQC20" i="5" s="1"/>
  <c r="BQB20" i="5" a="1"/>
  <c r="BQB20" i="5" s="1"/>
  <c r="BQA20" i="5" a="1"/>
  <c r="BQA20" i="5" s="1"/>
  <c r="BPZ20" i="5"/>
  <c r="BPZ20" i="5" a="1"/>
  <c r="BPY20" i="5" a="1"/>
  <c r="BPY20" i="5" s="1"/>
  <c r="BPX20" i="5"/>
  <c r="BPX20" i="5" a="1"/>
  <c r="BPW20" i="5" a="1"/>
  <c r="BPW20" i="5" s="1"/>
  <c r="BPV20" i="5" a="1"/>
  <c r="BPV20" i="5" s="1"/>
  <c r="BPU20" i="5" a="1"/>
  <c r="BPU20" i="5" s="1"/>
  <c r="BPT20" i="5"/>
  <c r="BPS20" i="5"/>
  <c r="BPR20" i="5"/>
  <c r="BPQ20" i="5"/>
  <c r="BPP20" i="5"/>
  <c r="BPO20" i="5"/>
  <c r="BPN20" i="5"/>
  <c r="BPM20" i="5"/>
  <c r="BPL20" i="5"/>
  <c r="BPK20" i="5"/>
  <c r="BPJ20" i="5"/>
  <c r="BPI20" i="5"/>
  <c r="BPH20" i="5"/>
  <c r="BPG20" i="5"/>
  <c r="BPF20" i="5"/>
  <c r="BPE20" i="5"/>
  <c r="BPD20" i="5"/>
  <c r="BPC20" i="5"/>
  <c r="BPB20" i="5"/>
  <c r="BPA20" i="5"/>
  <c r="BOZ20" i="5"/>
  <c r="BOY20" i="5"/>
  <c r="BOX20" i="5"/>
  <c r="BOW20" i="5"/>
  <c r="BOV20" i="5"/>
  <c r="BOU20" i="5"/>
  <c r="BOT20" i="5"/>
  <c r="BOS20" i="5"/>
  <c r="BOR20" i="5"/>
  <c r="BOI20" i="5"/>
  <c r="BOI20" i="5" a="1"/>
  <c r="BOH20" i="5"/>
  <c r="BOH20" i="5" a="1"/>
  <c r="BOG20" i="5"/>
  <c r="BOG20" i="5" a="1"/>
  <c r="BOF20" i="5"/>
  <c r="BOE20" i="5"/>
  <c r="BOD20" i="5"/>
  <c r="BOC20" i="5"/>
  <c r="BOB20" i="5"/>
  <c r="BOA20" i="5" s="1"/>
  <c r="BOQ20" i="5" s="1"/>
  <c r="BNY20" i="5"/>
  <c r="BNX20" i="5" s="1"/>
  <c r="BOP20" i="5" s="1"/>
  <c r="BNV20" i="5"/>
  <c r="BNU20" i="5" s="1"/>
  <c r="BOO20" i="5" s="1"/>
  <c r="BNS20" i="5"/>
  <c r="BNR20" i="5" s="1"/>
  <c r="BON20" i="5" s="1"/>
  <c r="BNP20" i="5"/>
  <c r="BNO20" i="5" s="1"/>
  <c r="BOM20" i="5" s="1"/>
  <c r="BNM20" i="5"/>
  <c r="BNL20" i="5" s="1"/>
  <c r="BOL20" i="5" s="1"/>
  <c r="BNJ20" i="5"/>
  <c r="BNI20" i="5" s="1"/>
  <c r="BOK20" i="5" s="1"/>
  <c r="BNG20" i="5"/>
  <c r="BNF20" i="5" s="1"/>
  <c r="BOJ20" i="5" s="1"/>
  <c r="BNE20" i="5"/>
  <c r="BND20" i="5"/>
  <c r="BNC20" i="5"/>
  <c r="BNB20" i="5"/>
  <c r="BNA20" i="5"/>
  <c r="BMZ20" i="5"/>
  <c r="BMY20" i="5"/>
  <c r="BMX20" i="5"/>
  <c r="BMW20" i="5"/>
  <c r="BMU20" i="5"/>
  <c r="BMJ20" i="5"/>
  <c r="BMI20" i="5"/>
  <c r="BMH20" i="5"/>
  <c r="BMG20" i="5"/>
  <c r="BMF20" i="5"/>
  <c r="BME20" i="5"/>
  <c r="BMD20" i="5"/>
  <c r="BMC20" i="5"/>
  <c r="BMB20" i="5"/>
  <c r="BMA20" i="5"/>
  <c r="BLZ20" i="5"/>
  <c r="BLY20" i="5"/>
  <c r="BLX20" i="5"/>
  <c r="BLW20" i="5"/>
  <c r="BLH20" i="5"/>
  <c r="BLH20" i="5" a="1"/>
  <c r="BLG20" i="5"/>
  <c r="BLG20" i="5" a="1"/>
  <c r="BLF20" i="5"/>
  <c r="BLR20" i="5" s="1"/>
  <c r="BLF20" i="5" a="1"/>
  <c r="BLE20" i="5"/>
  <c r="BLD20" i="5"/>
  <c r="BLC20" i="5"/>
  <c r="BLQ20" i="5" s="1"/>
  <c r="BLB20" i="5"/>
  <c r="BLA20" i="5"/>
  <c r="BKZ20" i="5" s="1"/>
  <c r="BLP20" i="5" s="1"/>
  <c r="BKY20" i="5"/>
  <c r="BKX20" i="5"/>
  <c r="BKW20" i="5" s="1"/>
  <c r="BLO20" i="5" s="1"/>
  <c r="BKU20" i="5"/>
  <c r="BKT20" i="5"/>
  <c r="BLN20" i="5" s="1"/>
  <c r="BKR20" i="5"/>
  <c r="BKQ20" i="5" s="1"/>
  <c r="BLM20" i="5" s="1"/>
  <c r="BKO20" i="5"/>
  <c r="BKN20" i="5"/>
  <c r="BLL20" i="5" s="1"/>
  <c r="BKL20" i="5"/>
  <c r="BKK20" i="5" s="1"/>
  <c r="BLK20" i="5" s="1"/>
  <c r="BKI20" i="5"/>
  <c r="BKH20" i="5"/>
  <c r="BLJ20" i="5" s="1"/>
  <c r="BKF20" i="5"/>
  <c r="BKE20" i="5" s="1"/>
  <c r="BLI20" i="5" s="1"/>
  <c r="BKD20" i="5"/>
  <c r="BKC20" i="5"/>
  <c r="BKB20" i="5"/>
  <c r="BKA20" i="5"/>
  <c r="BJZ20" i="5"/>
  <c r="BJY20" i="5"/>
  <c r="BJX20" i="5"/>
  <c r="BJW20" i="5"/>
  <c r="BJU20" i="5"/>
  <c r="BJT20" i="5"/>
  <c r="BJR20" i="5"/>
  <c r="BJP20" i="5" s="1"/>
  <c r="BJO20" i="5"/>
  <c r="BJM20" i="5" s="1"/>
  <c r="BJL20" i="5"/>
  <c r="BJJ20" i="5" s="1"/>
  <c r="BJI20" i="5"/>
  <c r="BJG20" i="5" s="1"/>
  <c r="BJF20" i="5"/>
  <c r="BJE20" i="5"/>
  <c r="BJD20" i="5"/>
  <c r="BJC20" i="5"/>
  <c r="BJB20" i="5"/>
  <c r="BJA20" i="5"/>
  <c r="BIZ20" i="5"/>
  <c r="BIY20" i="5"/>
  <c r="BIX20" i="5"/>
  <c r="BIW20" i="5"/>
  <c r="BIV20" i="5"/>
  <c r="BIU20" i="5"/>
  <c r="BIT20" i="5"/>
  <c r="BIS20" i="5"/>
  <c r="BIR20" i="5"/>
  <c r="BIQ20" i="5"/>
  <c r="BIP20" i="5"/>
  <c r="BIO20" i="5"/>
  <c r="BIN20" i="5"/>
  <c r="BIM20" i="5"/>
  <c r="BIL20" i="5"/>
  <c r="BIK20" i="5"/>
  <c r="BIJ20" i="5"/>
  <c r="BII20" i="5"/>
  <c r="BIH20" i="5"/>
  <c r="BIG20" i="5"/>
  <c r="BIF20" i="5"/>
  <c r="BIE20" i="5"/>
  <c r="BID20" i="5"/>
  <c r="BIC20" i="5"/>
  <c r="BIB20" i="5"/>
  <c r="BIA20" i="5"/>
  <c r="BHZ20" i="5"/>
  <c r="BHY20" i="5"/>
  <c r="BHX20" i="5"/>
  <c r="BHW20" i="5"/>
  <c r="BHV20" i="5"/>
  <c r="BHU20" i="5"/>
  <c r="BHT20" i="5"/>
  <c r="BHS20" i="5"/>
  <c r="BHR20" i="5"/>
  <c r="BHQ20" i="5"/>
  <c r="BHP20" i="5"/>
  <c r="BHO20" i="5"/>
  <c r="BHN20" i="5"/>
  <c r="BHM20" i="5"/>
  <c r="BHL20" i="5"/>
  <c r="BHK20" i="5"/>
  <c r="BHJ20" i="5"/>
  <c r="BHI20" i="5"/>
  <c r="BHH20" i="5"/>
  <c r="BHG20" i="5"/>
  <c r="BHF20" i="5"/>
  <c r="BHE20" i="5"/>
  <c r="BHD20" i="5"/>
  <c r="BHC20" i="5"/>
  <c r="BHB20" i="5"/>
  <c r="BHA20" i="5"/>
  <c r="BGZ20" i="5"/>
  <c r="BGY20" i="5"/>
  <c r="BGX20" i="5"/>
  <c r="BGW20" i="5"/>
  <c r="BGV20" i="5"/>
  <c r="BGU20" i="5"/>
  <c r="BGU20" i="5" a="1"/>
  <c r="BGT20" i="5"/>
  <c r="BGT20" i="5" a="1"/>
  <c r="BGS20" i="5"/>
  <c r="BGS20" i="5" a="1"/>
  <c r="BGR20" i="5"/>
  <c r="BGR20" i="5" a="1"/>
  <c r="BGQ20" i="5"/>
  <c r="BGQ20" i="5" a="1"/>
  <c r="BGP20" i="5"/>
  <c r="BGP20" i="5" a="1"/>
  <c r="BGO20" i="5"/>
  <c r="BGO20" i="5" a="1"/>
  <c r="BGN20" i="5"/>
  <c r="BGN20" i="5" a="1"/>
  <c r="BGM20" i="5"/>
  <c r="BGM20" i="5" a="1"/>
  <c r="BGL20" i="5"/>
  <c r="BGL20" i="5" a="1"/>
  <c r="BGK20" i="5"/>
  <c r="BGK20" i="5" a="1"/>
  <c r="BGJ20" i="5"/>
  <c r="BGJ20" i="5" a="1"/>
  <c r="BGI20" i="5"/>
  <c r="BGH20" i="5"/>
  <c r="BGG20" i="5"/>
  <c r="BGF20" i="5"/>
  <c r="BGE20" i="5"/>
  <c r="BGD20" i="5"/>
  <c r="BGC20" i="5"/>
  <c r="BGB20" i="5"/>
  <c r="BGA20" i="5"/>
  <c r="BFZ20" i="5"/>
  <c r="BFY20" i="5"/>
  <c r="BFX20" i="5"/>
  <c r="BFW20" i="5"/>
  <c r="BFV20" i="5"/>
  <c r="BFU20" i="5"/>
  <c r="BFT20" i="5"/>
  <c r="BFS20" i="5"/>
  <c r="BFR20" i="5"/>
  <c r="BFN20" i="5"/>
  <c r="BFM20" i="5"/>
  <c r="BFL20" i="5"/>
  <c r="BFK20" i="5"/>
  <c r="BFJ20" i="5"/>
  <c r="BFI20" i="5"/>
  <c r="BFH20" i="5"/>
  <c r="BFG20" i="5"/>
  <c r="BFF20" i="5"/>
  <c r="BFE20" i="5"/>
  <c r="BFD20" i="5"/>
  <c r="BFC20" i="5"/>
  <c r="BFB20" i="5"/>
  <c r="BFA20" i="5"/>
  <c r="BEZ20" i="5"/>
  <c r="BEY20" i="5"/>
  <c r="BEX20" i="5"/>
  <c r="BEW20" i="5"/>
  <c r="BEV20" i="5"/>
  <c r="BEU20" i="5"/>
  <c r="BET20" i="5"/>
  <c r="BEP20" i="5"/>
  <c r="BEO20" i="5"/>
  <c r="BEN20" i="5"/>
  <c r="BEM20" i="5"/>
  <c r="BEL20" i="5"/>
  <c r="BEK20" i="5"/>
  <c r="BEJ20" i="5"/>
  <c r="BEI20" i="5"/>
  <c r="BEH20" i="5"/>
  <c r="BEG20" i="5"/>
  <c r="BEF20" i="5"/>
  <c r="BEE20" i="5"/>
  <c r="BED20" i="5"/>
  <c r="BEC20" i="5"/>
  <c r="BEB20" i="5"/>
  <c r="BEA20" i="5"/>
  <c r="BDZ20" i="5"/>
  <c r="BDY20" i="5"/>
  <c r="BDX20" i="5"/>
  <c r="BDW20" i="5"/>
  <c r="BDV20" i="5"/>
  <c r="BDR20" i="5"/>
  <c r="BDQ20" i="5"/>
  <c r="BDP20" i="5"/>
  <c r="BDO20" i="5"/>
  <c r="BDN20" i="5"/>
  <c r="BDM20" i="5"/>
  <c r="BDL20" i="5"/>
  <c r="BDK20" i="5"/>
  <c r="BDJ20" i="5"/>
  <c r="BDI20" i="5"/>
  <c r="BDH20" i="5"/>
  <c r="BDG20" i="5"/>
  <c r="BDF20" i="5"/>
  <c r="BDE20" i="5"/>
  <c r="BDD20" i="5"/>
  <c r="BDC20" i="5"/>
  <c r="BDB20" i="5"/>
  <c r="BDA20" i="5"/>
  <c r="BCZ20" i="5"/>
  <c r="BCY20" i="5"/>
  <c r="BCX20" i="5"/>
  <c r="BCT20" i="5"/>
  <c r="BCS20" i="5"/>
  <c r="BCR20" i="5"/>
  <c r="BCQ20" i="5"/>
  <c r="BCP20" i="5"/>
  <c r="BCO20" i="5"/>
  <c r="BCN20" i="5"/>
  <c r="BCM20" i="5"/>
  <c r="BCL20" i="5"/>
  <c r="BCK20" i="5"/>
  <c r="BCJ20" i="5"/>
  <c r="BCI20" i="5"/>
  <c r="BCH20" i="5"/>
  <c r="BCG20" i="5"/>
  <c r="BCF20" i="5"/>
  <c r="BCE20" i="5"/>
  <c r="BCD20" i="5"/>
  <c r="BCC20" i="5"/>
  <c r="BCB20" i="5"/>
  <c r="BCA20" i="5"/>
  <c r="BBZ20" i="5"/>
  <c r="BBV20" i="5"/>
  <c r="BBU20" i="5"/>
  <c r="BBT20" i="5"/>
  <c r="BBS20" i="5"/>
  <c r="BBR20" i="5"/>
  <c r="BBQ20" i="5"/>
  <c r="BBP20" i="5"/>
  <c r="BBO20" i="5"/>
  <c r="BBN20" i="5"/>
  <c r="BBM20" i="5"/>
  <c r="BBL20" i="5"/>
  <c r="BBK20" i="5"/>
  <c r="BBJ20" i="5"/>
  <c r="BBI20" i="5"/>
  <c r="BBH20" i="5"/>
  <c r="BBG20" i="5"/>
  <c r="BBF20" i="5"/>
  <c r="BBE20" i="5"/>
  <c r="BAP20" i="5"/>
  <c r="BAP20" i="5" a="1"/>
  <c r="BAO20" i="5"/>
  <c r="BAO20" i="5" a="1"/>
  <c r="BAN20" i="5"/>
  <c r="BAX20" i="5" s="1"/>
  <c r="BAN20" i="5" a="1"/>
  <c r="BAM20" i="5"/>
  <c r="BAL20" i="5"/>
  <c r="BAK20" i="5"/>
  <c r="BAW20" i="5" s="1"/>
  <c r="BAJ20" i="5"/>
  <c r="BAI20" i="5"/>
  <c r="BAH20" i="5" s="1"/>
  <c r="BAV20" i="5" s="1"/>
  <c r="BAG20" i="5"/>
  <c r="BMV20" i="5" s="1"/>
  <c r="BAF20" i="5"/>
  <c r="BAE20" i="5" s="1"/>
  <c r="BAU20" i="5" s="1"/>
  <c r="BAB20" i="5"/>
  <c r="BAT20" i="5" s="1"/>
  <c r="AZY20" i="5"/>
  <c r="BAS20" i="5" s="1"/>
  <c r="AZV20" i="5"/>
  <c r="BAR20" i="5" s="1"/>
  <c r="AZS20" i="5"/>
  <c r="BAQ20" i="5" s="1"/>
  <c r="AZL20" i="5"/>
  <c r="AZJ20" i="5"/>
  <c r="AZJ20" i="5" a="1"/>
  <c r="AZI20" i="5"/>
  <c r="AZI20" i="5" a="1"/>
  <c r="AZH20" i="5"/>
  <c r="AZR20" i="5" s="1"/>
  <c r="AZH20" i="5" a="1"/>
  <c r="AZG20" i="5"/>
  <c r="AZF20" i="5"/>
  <c r="AZE20" i="5"/>
  <c r="AZQ20" i="5" s="1"/>
  <c r="AZD20" i="5"/>
  <c r="AZC20" i="5"/>
  <c r="AZB20" i="5" s="1"/>
  <c r="AZP20" i="5" s="1"/>
  <c r="AZA20" i="5"/>
  <c r="AYZ20" i="5"/>
  <c r="AYY20" i="5"/>
  <c r="AZO20" i="5" s="1"/>
  <c r="AYV20" i="5"/>
  <c r="AZN20" i="5" s="1"/>
  <c r="AYS20" i="5"/>
  <c r="AZM20" i="5" s="1"/>
  <c r="AYP20" i="5"/>
  <c r="AYM20" i="5"/>
  <c r="AZK20" i="5" s="1"/>
  <c r="AYK20" i="5"/>
  <c r="AYD20" i="5"/>
  <c r="AYC20" i="5"/>
  <c r="AYB20" i="5" a="1"/>
  <c r="AYB20" i="5" s="1"/>
  <c r="AYA20" i="5"/>
  <c r="AYA20" i="5" a="1"/>
  <c r="AXZ20" i="5" a="1"/>
  <c r="AXZ20" i="5" s="1"/>
  <c r="AYL20" i="5" s="1"/>
  <c r="AXY20" i="5"/>
  <c r="AXX20" i="5"/>
  <c r="AXW20" i="5"/>
  <c r="AXV20" i="5"/>
  <c r="AXU20" i="5"/>
  <c r="AXT20" i="5" s="1"/>
  <c r="AYJ20" i="5" s="1"/>
  <c r="AXS20" i="5"/>
  <c r="AXR20" i="5"/>
  <c r="AXQ20" i="5" s="1"/>
  <c r="AYI20" i="5" s="1"/>
  <c r="AXO20" i="5"/>
  <c r="AXN20" i="5" s="1"/>
  <c r="AYH20" i="5" s="1"/>
  <c r="AXL20" i="5"/>
  <c r="AXK20" i="5" s="1"/>
  <c r="AYG20" i="5" s="1"/>
  <c r="AXI20" i="5"/>
  <c r="AXH20" i="5" s="1"/>
  <c r="AYF20" i="5" s="1"/>
  <c r="AXF20" i="5"/>
  <c r="AXE20" i="5" s="1"/>
  <c r="AYE20" i="5" s="1"/>
  <c r="AXB20" i="5"/>
  <c r="AWX20" i="5"/>
  <c r="AWW20" i="5"/>
  <c r="AWV20" i="5"/>
  <c r="AWU20" i="5"/>
  <c r="AWN20" i="5"/>
  <c r="AWM20" i="5"/>
  <c r="AWL20" i="5"/>
  <c r="AWK20" i="5"/>
  <c r="AWD20" i="5"/>
  <c r="AWC20" i="5"/>
  <c r="AWB20" i="5"/>
  <c r="AWA20" i="5"/>
  <c r="AVT20" i="5"/>
  <c r="AVS20" i="5"/>
  <c r="AVR20" i="5"/>
  <c r="AVQ20" i="5"/>
  <c r="AVI20" i="5"/>
  <c r="AUZ20" i="5"/>
  <c r="AUZ20" i="5" a="1"/>
  <c r="AUY20" i="5" a="1"/>
  <c r="AUY20" i="5" s="1"/>
  <c r="AUX20" i="5"/>
  <c r="AVJ20" i="5" s="1"/>
  <c r="AUX20" i="5" a="1"/>
  <c r="AUW20" i="5"/>
  <c r="AUV20" i="5"/>
  <c r="AUU20" i="5"/>
  <c r="AUT20" i="5"/>
  <c r="AUS20" i="5"/>
  <c r="AUR20" i="5"/>
  <c r="AVH20" i="5" s="1"/>
  <c r="AUQ20" i="5"/>
  <c r="AUP20" i="5"/>
  <c r="AUO20" i="5" s="1"/>
  <c r="AVG20" i="5" s="1"/>
  <c r="AUM20" i="5"/>
  <c r="AUL20" i="5" s="1"/>
  <c r="AVF20" i="5" s="1"/>
  <c r="AUJ20" i="5"/>
  <c r="AUI20" i="5" s="1"/>
  <c r="AVE20" i="5" s="1"/>
  <c r="AUG20" i="5"/>
  <c r="AUF20" i="5" s="1"/>
  <c r="AVD20" i="5" s="1"/>
  <c r="AUD20" i="5"/>
  <c r="AUC20" i="5" s="1"/>
  <c r="AVC20" i="5" s="1"/>
  <c r="AUA20" i="5"/>
  <c r="ATZ20" i="5" s="1"/>
  <c r="AVB20" i="5" s="1"/>
  <c r="ATX20" i="5"/>
  <c r="ATW20" i="5" s="1"/>
  <c r="AVA20" i="5" s="1"/>
  <c r="ATV20" i="5"/>
  <c r="ATU20" i="5"/>
  <c r="ATT20" i="5"/>
  <c r="ATS20" i="5"/>
  <c r="ATL20" i="5"/>
  <c r="ATK20" i="5"/>
  <c r="ATH20" i="5"/>
  <c r="ATG20" i="5"/>
  <c r="ATF20" i="5"/>
  <c r="ATE20" i="5"/>
  <c r="ATD20" i="5"/>
  <c r="ATC20" i="5"/>
  <c r="ATB20" i="5"/>
  <c r="ATB20" i="5" a="1"/>
  <c r="ATA20" i="5"/>
  <c r="ATA20" i="5" a="1"/>
  <c r="ASZ20" i="5"/>
  <c r="ASZ20" i="5" a="1"/>
  <c r="ASY20" i="5"/>
  <c r="ASX20" i="5"/>
  <c r="ASW20" i="5"/>
  <c r="ASV20" i="5"/>
  <c r="ASU20" i="5"/>
  <c r="AST20" i="5" s="1"/>
  <c r="ATJ20" i="5" s="1"/>
  <c r="ASS20" i="5"/>
  <c r="ASR20" i="5"/>
  <c r="ASQ20" i="5"/>
  <c r="ATI20" i="5" s="1"/>
  <c r="ARQ20" i="5"/>
  <c r="ARP20" i="5"/>
  <c r="ARP20" i="5" a="1"/>
  <c r="ARO20" i="5" a="1"/>
  <c r="ARO20" i="5" s="1"/>
  <c r="ARN20" i="5"/>
  <c r="ARX20" i="5" s="1"/>
  <c r="ARN20" i="5" a="1"/>
  <c r="ARM20" i="5"/>
  <c r="ARL20" i="5"/>
  <c r="ARK20" i="5"/>
  <c r="ARW20" i="5" s="1"/>
  <c r="ARJ20" i="5"/>
  <c r="ARI20" i="5"/>
  <c r="ARH20" i="5"/>
  <c r="ARV20" i="5" s="1"/>
  <c r="ARG20" i="5"/>
  <c r="ARF20" i="5"/>
  <c r="ARE20" i="5" s="1"/>
  <c r="ARU20" i="5" s="1"/>
  <c r="ARB20" i="5"/>
  <c r="ART20" i="5" s="1"/>
  <c r="AQY20" i="5"/>
  <c r="ARS20" i="5" s="1"/>
  <c r="AQV20" i="5"/>
  <c r="ARR20" i="5" s="1"/>
  <c r="AQS20" i="5"/>
  <c r="AQR20" i="5"/>
  <c r="AQQ20" i="5"/>
  <c r="AQP20" i="5"/>
  <c r="AQN20" i="5"/>
  <c r="AQK20" i="5"/>
  <c r="AQH20" i="5"/>
  <c r="AQE20" i="5"/>
  <c r="AQB20" i="5"/>
  <c r="AQO20" i="5" s="1"/>
  <c r="APY20" i="5"/>
  <c r="APR20" i="5"/>
  <c r="APP20" i="5"/>
  <c r="APP20" i="5" a="1"/>
  <c r="APO20" i="5"/>
  <c r="APO20" i="5" a="1"/>
  <c r="APN20" i="5"/>
  <c r="APX20" i="5" s="1"/>
  <c r="APN20" i="5" a="1"/>
  <c r="APM20" i="5"/>
  <c r="APL20" i="5"/>
  <c r="APK20" i="5"/>
  <c r="APW20" i="5" s="1"/>
  <c r="APJ20" i="5"/>
  <c r="API20" i="5"/>
  <c r="APH20" i="5" s="1"/>
  <c r="APV20" i="5" s="1"/>
  <c r="APG20" i="5"/>
  <c r="APF20" i="5"/>
  <c r="APE20" i="5"/>
  <c r="APU20" i="5" s="1"/>
  <c r="APB20" i="5"/>
  <c r="APT20" i="5" s="1"/>
  <c r="AOY20" i="5"/>
  <c r="APS20" i="5" s="1"/>
  <c r="AOV20" i="5"/>
  <c r="AOS20" i="5"/>
  <c r="APQ20" i="5" s="1"/>
  <c r="AOR20" i="5"/>
  <c r="AOQ20" i="5"/>
  <c r="AOO20" i="5"/>
  <c r="AON20" i="5"/>
  <c r="AOK20" i="5"/>
  <c r="AOH20" i="5"/>
  <c r="AOE20" i="5"/>
  <c r="AOP20" i="5" s="1"/>
  <c r="AOB20" i="5"/>
  <c r="ANY20" i="5"/>
  <c r="ANX20" i="5"/>
  <c r="ANW20" i="5"/>
  <c r="ANV20" i="5"/>
  <c r="ANU20" i="5"/>
  <c r="ANT20" i="5"/>
  <c r="ANS20" i="5"/>
  <c r="ANR20" i="5"/>
  <c r="ANQ20" i="5"/>
  <c r="ANP20" i="5"/>
  <c r="ANO20" i="5"/>
  <c r="ANN20" i="5"/>
  <c r="ANM20" i="5"/>
  <c r="ANL20" i="5"/>
  <c r="ANK20" i="5"/>
  <c r="ANJ20" i="5"/>
  <c r="ANI20" i="5"/>
  <c r="ANH20" i="5"/>
  <c r="ANG20" i="5"/>
  <c r="ANF20" i="5"/>
  <c r="ANE20" i="5"/>
  <c r="AND20" i="5"/>
  <c r="ANC20" i="5"/>
  <c r="ANB20" i="5"/>
  <c r="ANA20" i="5"/>
  <c r="AMZ20" i="5"/>
  <c r="AMY20" i="5"/>
  <c r="AMX20" i="5"/>
  <c r="AMW20" i="5"/>
  <c r="AMU20" i="5"/>
  <c r="AMR20" i="5"/>
  <c r="AMQ20" i="5"/>
  <c r="AMP20" i="5"/>
  <c r="AMO20" i="5"/>
  <c r="AMN20" i="5"/>
  <c r="AMM20" i="5"/>
  <c r="AML20" i="5"/>
  <c r="AML20" i="5" a="1"/>
  <c r="AMK20" i="5" a="1"/>
  <c r="AMK20" i="5" s="1"/>
  <c r="AMJ20" i="5"/>
  <c r="AMV20" i="5" s="1"/>
  <c r="AMJ20" i="5" a="1"/>
  <c r="AMI20" i="5"/>
  <c r="AMH20" i="5"/>
  <c r="AMG20" i="5"/>
  <c r="AMF20" i="5"/>
  <c r="AME20" i="5"/>
  <c r="AMD20" i="5"/>
  <c r="AMT20" i="5" s="1"/>
  <c r="AMC20" i="5"/>
  <c r="AMB20" i="5"/>
  <c r="AMA20" i="5" s="1"/>
  <c r="AMS20" i="5" s="1"/>
  <c r="ALH20" i="5"/>
  <c r="ALG20" i="5"/>
  <c r="ALD20" i="5"/>
  <c r="ALC20" i="5"/>
  <c r="ALB20" i="5"/>
  <c r="ALA20" i="5"/>
  <c r="AKZ20" i="5"/>
  <c r="AKY20" i="5"/>
  <c r="AKX20" i="5"/>
  <c r="AKX20" i="5" a="1"/>
  <c r="AKW20" i="5"/>
  <c r="AKW20" i="5" a="1"/>
  <c r="AKV20" i="5"/>
  <c r="AKV20" i="5" a="1"/>
  <c r="AKU20" i="5"/>
  <c r="AKT20" i="5"/>
  <c r="AKS20" i="5"/>
  <c r="AKR20" i="5"/>
  <c r="AKQ20" i="5"/>
  <c r="AKP20" i="5" s="1"/>
  <c r="ALF20" i="5" s="1"/>
  <c r="AKO20" i="5"/>
  <c r="AKN20" i="5"/>
  <c r="AKM20" i="5"/>
  <c r="ALE20" i="5" s="1"/>
  <c r="AJS20" i="5"/>
  <c r="AJP20" i="5"/>
  <c r="AJO20" i="5"/>
  <c r="AJN20" i="5"/>
  <c r="AJM20" i="5"/>
  <c r="AJL20" i="5"/>
  <c r="AJK20" i="5"/>
  <c r="AJJ20" i="5" a="1"/>
  <c r="AJJ20" i="5" s="1"/>
  <c r="AJI20" i="5"/>
  <c r="AJI20" i="5" a="1"/>
  <c r="AJH20" i="5" a="1"/>
  <c r="AJH20" i="5" s="1"/>
  <c r="AJT20" i="5" s="1"/>
  <c r="AJG20" i="5"/>
  <c r="AJF20" i="5"/>
  <c r="AJE20" i="5"/>
  <c r="AJD20" i="5"/>
  <c r="AJC20" i="5"/>
  <c r="AJB20" i="5" s="1"/>
  <c r="AJR20" i="5" s="1"/>
  <c r="AJA20" i="5"/>
  <c r="AIZ20" i="5"/>
  <c r="AIY20" i="5" s="1"/>
  <c r="AJQ20" i="5" s="1"/>
  <c r="AIB20" i="5"/>
  <c r="AIA20" i="5"/>
  <c r="AHZ20" i="5"/>
  <c r="AHY20" i="5"/>
  <c r="AHX20" i="5"/>
  <c r="AHW20" i="5"/>
  <c r="AHV20" i="5"/>
  <c r="AHV20" i="5" a="1"/>
  <c r="AHU20" i="5"/>
  <c r="AHU20" i="5" a="1"/>
  <c r="AHT20" i="5"/>
  <c r="AIF20" i="5" s="1"/>
  <c r="AHT20" i="5" a="1"/>
  <c r="AHS20" i="5"/>
  <c r="AHR20" i="5"/>
  <c r="AHQ20" i="5"/>
  <c r="AIE20" i="5" s="1"/>
  <c r="AHP20" i="5"/>
  <c r="AHO20" i="5"/>
  <c r="AHN20" i="5" s="1"/>
  <c r="AID20" i="5" s="1"/>
  <c r="AHM20" i="5"/>
  <c r="AHL20" i="5"/>
  <c r="AHK20" i="5" s="1"/>
  <c r="AIC20" i="5" s="1"/>
  <c r="AGR20" i="5"/>
  <c r="AGQ20" i="5"/>
  <c r="AGP20" i="5"/>
  <c r="AGO20" i="5"/>
  <c r="AGN20" i="5"/>
  <c r="AGM20" i="5"/>
  <c r="AGL20" i="5"/>
  <c r="AGK20" i="5"/>
  <c r="AGJ20" i="5"/>
  <c r="AGI20" i="5"/>
  <c r="AGH20" i="5"/>
  <c r="AGG20" i="5"/>
  <c r="AGF20" i="5"/>
  <c r="AGE20" i="5"/>
  <c r="AGD20" i="5"/>
  <c r="AGC20" i="5"/>
  <c r="AGB20" i="5"/>
  <c r="AGA20" i="5"/>
  <c r="AFZ20" i="5"/>
  <c r="AFY20" i="5"/>
  <c r="AFX20" i="5"/>
  <c r="AFW20" i="5"/>
  <c r="AFV20" i="5"/>
  <c r="AFU20" i="5"/>
  <c r="AFT20" i="5"/>
  <c r="AFS20" i="5"/>
  <c r="AFR20" i="5"/>
  <c r="AFQ20" i="5"/>
  <c r="AFP20" i="5"/>
  <c r="AFO20" i="5"/>
  <c r="AFN20" i="5"/>
  <c r="AFM20" i="5"/>
  <c r="AFL20" i="5"/>
  <c r="AFK20" i="5"/>
  <c r="AFJ20" i="5"/>
  <c r="AFI20" i="5"/>
  <c r="AFH20" i="5"/>
  <c r="AFG20" i="5"/>
  <c r="AFF20" i="5"/>
  <c r="AFE20" i="5"/>
  <c r="AFD20" i="5"/>
  <c r="AFC20" i="5"/>
  <c r="AFB20" i="5"/>
  <c r="AFA20" i="5"/>
  <c r="AEZ20" i="5"/>
  <c r="AEY20" i="5"/>
  <c r="AEX20" i="5"/>
  <c r="AEW20" i="5"/>
  <c r="AEV20" i="5"/>
  <c r="AEU20" i="5"/>
  <c r="AET20" i="5"/>
  <c r="AES20" i="5"/>
  <c r="AER20" i="5"/>
  <c r="AEQ20" i="5"/>
  <c r="AEP20" i="5"/>
  <c r="AEO20" i="5"/>
  <c r="AEN20" i="5"/>
  <c r="AEM20" i="5"/>
  <c r="AEL20" i="5"/>
  <c r="AEK20" i="5"/>
  <c r="AEI20" i="5"/>
  <c r="ADZ20" i="5"/>
  <c r="ADZ20" i="5" a="1"/>
  <c r="ADY20" i="5" a="1"/>
  <c r="ADY20" i="5" s="1"/>
  <c r="ADX20" i="5"/>
  <c r="AEJ20" i="5" s="1"/>
  <c r="ADX20" i="5" a="1"/>
  <c r="ADW20" i="5"/>
  <c r="ADV20" i="5"/>
  <c r="ADU20" i="5"/>
  <c r="ADT20" i="5"/>
  <c r="ADT20" i="5" a="1"/>
  <c r="ADS20" i="5"/>
  <c r="ADR20" i="5" s="1"/>
  <c r="AEH20" i="5" s="1"/>
  <c r="ADQ20" i="5"/>
  <c r="ADQ20" i="5" a="1"/>
  <c r="ADP20" i="5"/>
  <c r="ADO20" i="5" s="1"/>
  <c r="AEG20" i="5" s="1"/>
  <c r="ADN20" i="5"/>
  <c r="ADN20" i="5" a="1"/>
  <c r="ADL20" i="5"/>
  <c r="AEF20" i="5" s="1"/>
  <c r="ADK20" i="5"/>
  <c r="ADI20" i="5" s="1"/>
  <c r="AEE20" i="5" s="1"/>
  <c r="ADK20" i="5" a="1"/>
  <c r="ADH20" i="5"/>
  <c r="ADF20" i="5" s="1"/>
  <c r="AED20" i="5" s="1"/>
  <c r="ADH20" i="5" a="1"/>
  <c r="ADE20" i="5" a="1"/>
  <c r="ADE20" i="5" s="1"/>
  <c r="ADC20" i="5" s="1"/>
  <c r="AEC20" i="5" s="1"/>
  <c r="ADB20" i="5"/>
  <c r="ADB20" i="5" a="1"/>
  <c r="ACZ20" i="5"/>
  <c r="AEB20" i="5" s="1"/>
  <c r="ACY20" i="5"/>
  <c r="ACW20" i="5" s="1"/>
  <c r="AEA20" i="5" s="1"/>
  <c r="ACY20" i="5" a="1"/>
  <c r="ACV20" i="5"/>
  <c r="ACU20" i="5"/>
  <c r="ACT20" i="5"/>
  <c r="ACS20" i="5"/>
  <c r="ACR20" i="5"/>
  <c r="ACQ20" i="5"/>
  <c r="ACP20" i="5"/>
  <c r="ACO20" i="5"/>
  <c r="ACN20" i="5"/>
  <c r="ACM20" i="5"/>
  <c r="ACL20" i="5"/>
  <c r="ACK20" i="5"/>
  <c r="ACJ20" i="5"/>
  <c r="ACI20" i="5"/>
  <c r="ACF20" i="5"/>
  <c r="ACE20" i="5"/>
  <c r="ACB20" i="5"/>
  <c r="ACA20" i="5"/>
  <c r="ABZ20" i="5"/>
  <c r="ABY20" i="5"/>
  <c r="ABX20" i="5"/>
  <c r="ABW20" i="5"/>
  <c r="ABV20" i="5"/>
  <c r="ABU20" i="5"/>
  <c r="ABT20" i="5"/>
  <c r="ABS20" i="5"/>
  <c r="ABR20" i="5"/>
  <c r="ABR20" i="5" a="1"/>
  <c r="ABQ20" i="5"/>
  <c r="ABQ20" i="5" a="1"/>
  <c r="ABP20" i="5"/>
  <c r="ABP20" i="5" a="1"/>
  <c r="ABO20" i="5"/>
  <c r="ABN20" i="5"/>
  <c r="ABM20" i="5"/>
  <c r="ABL20" i="5"/>
  <c r="ABK20" i="5"/>
  <c r="ABJ20" i="5" s="1"/>
  <c r="ABI20" i="5"/>
  <c r="ABH20" i="5"/>
  <c r="ABG20" i="5"/>
  <c r="ABD20" i="5"/>
  <c r="ABA20" i="5"/>
  <c r="AAX20" i="5"/>
  <c r="AAU20" i="5"/>
  <c r="AAR20" i="5"/>
  <c r="AAO20" i="5"/>
  <c r="AAM20" i="5"/>
  <c r="AAD20" i="5"/>
  <c r="AAD20" i="5" a="1"/>
  <c r="AAC20" i="5" a="1"/>
  <c r="AAC20" i="5" s="1"/>
  <c r="AAB20" i="5"/>
  <c r="AAN20" i="5" s="1"/>
  <c r="AAB20" i="5" a="1"/>
  <c r="AAA20" i="5"/>
  <c r="ZZ20" i="5"/>
  <c r="ZY20" i="5"/>
  <c r="ZX20" i="5"/>
  <c r="ZW20" i="5"/>
  <c r="ZV20" i="5"/>
  <c r="AAL20" i="5" s="1"/>
  <c r="ZU20" i="5"/>
  <c r="ZT20" i="5"/>
  <c r="ZS20" i="5" s="1"/>
  <c r="AAK20" i="5" s="1"/>
  <c r="ZR20" i="5"/>
  <c r="ZP20" i="5" s="1"/>
  <c r="AAJ20" i="5" s="1"/>
  <c r="ZO20" i="5"/>
  <c r="ZM20" i="5" s="1"/>
  <c r="AAI20" i="5" s="1"/>
  <c r="ZL20" i="5"/>
  <c r="ZJ20" i="5" s="1"/>
  <c r="AAH20" i="5" s="1"/>
  <c r="ZI20" i="5"/>
  <c r="ZG20" i="5" s="1"/>
  <c r="AAG20" i="5" s="1"/>
  <c r="ZF20" i="5"/>
  <c r="ZD20" i="5" s="1"/>
  <c r="AAF20" i="5" s="1"/>
  <c r="ZC20" i="5"/>
  <c r="ZA20" i="5" s="1"/>
  <c r="AAE20" i="5" s="1"/>
  <c r="YZ20" i="5"/>
  <c r="YY20" i="5"/>
  <c r="YX20" i="5"/>
  <c r="YW20" i="5"/>
  <c r="YV20" i="5"/>
  <c r="YU20" i="5"/>
  <c r="YT20" i="5"/>
  <c r="YS20" i="5"/>
  <c r="YR20" i="5"/>
  <c r="YQ20" i="5"/>
  <c r="YP20" i="5"/>
  <c r="YO20" i="5"/>
  <c r="YN20" i="5"/>
  <c r="YM20" i="5"/>
  <c r="YL20" i="5"/>
  <c r="YK20" i="5"/>
  <c r="YJ20" i="5"/>
  <c r="YI20" i="5"/>
  <c r="YH20" i="5"/>
  <c r="YG20" i="5"/>
  <c r="YF20" i="5"/>
  <c r="YE20" i="5"/>
  <c r="YD20" i="5"/>
  <c r="YC20" i="5"/>
  <c r="YB20" i="5"/>
  <c r="YA20" i="5"/>
  <c r="XZ20" i="5"/>
  <c r="XY20" i="5"/>
  <c r="XX20" i="5"/>
  <c r="XW20" i="5"/>
  <c r="XV20" i="5"/>
  <c r="XU20" i="5"/>
  <c r="XT20" i="5"/>
  <c r="XS20" i="5"/>
  <c r="XR20" i="5"/>
  <c r="XQ20" i="5"/>
  <c r="XP20" i="5"/>
  <c r="XO20" i="5"/>
  <c r="XN20" i="5"/>
  <c r="XM20" i="5"/>
  <c r="XL20" i="5"/>
  <c r="XK20" i="5"/>
  <c r="XJ20" i="5"/>
  <c r="XI20" i="5"/>
  <c r="XH20" i="5"/>
  <c r="XG20" i="5"/>
  <c r="XF20" i="5"/>
  <c r="XE20" i="5"/>
  <c r="XD20" i="5"/>
  <c r="XC20" i="5"/>
  <c r="XB20" i="5"/>
  <c r="XA20" i="5"/>
  <c r="WZ20" i="5"/>
  <c r="WY20" i="5"/>
  <c r="WX20" i="5"/>
  <c r="WW20" i="5"/>
  <c r="WV20" i="5"/>
  <c r="WU20" i="5"/>
  <c r="WT20" i="5"/>
  <c r="WS20" i="5"/>
  <c r="WR20" i="5"/>
  <c r="WQ20" i="5"/>
  <c r="WP20" i="5"/>
  <c r="WO20" i="5"/>
  <c r="WN20" i="5"/>
  <c r="WM20" i="5"/>
  <c r="WL20" i="5"/>
  <c r="WK20" i="5"/>
  <c r="WJ20" i="5"/>
  <c r="WI20" i="5"/>
  <c r="WH20" i="5"/>
  <c r="WG20" i="5"/>
  <c r="WF20" i="5"/>
  <c r="WE20" i="5"/>
  <c r="WD20" i="5"/>
  <c r="WC20" i="5"/>
  <c r="WB20" i="5"/>
  <c r="WA20" i="5"/>
  <c r="VZ20" i="5"/>
  <c r="VY20" i="5"/>
  <c r="VX20" i="5"/>
  <c r="VW20" i="5"/>
  <c r="VV20" i="5"/>
  <c r="VU20" i="5"/>
  <c r="VT20" i="5"/>
  <c r="VS20" i="5"/>
  <c r="VR20" i="5"/>
  <c r="VQ20" i="5"/>
  <c r="VP20" i="5"/>
  <c r="VO20" i="5"/>
  <c r="VN20" i="5"/>
  <c r="VM20" i="5"/>
  <c r="VL20" i="5"/>
  <c r="VK20" i="5"/>
  <c r="VJ20" i="5"/>
  <c r="VI20" i="5"/>
  <c r="VH20" i="5"/>
  <c r="VG20" i="5"/>
  <c r="VF20" i="5"/>
  <c r="VE20" i="5"/>
  <c r="VD20" i="5"/>
  <c r="VC20" i="5"/>
  <c r="VB20" i="5"/>
  <c r="VA20" i="5"/>
  <c r="UZ20" i="5"/>
  <c r="UY20" i="5"/>
  <c r="UX20" i="5"/>
  <c r="UW20" i="5"/>
  <c r="UV20" i="5"/>
  <c r="UU20" i="5"/>
  <c r="UT20" i="5"/>
  <c r="US20" i="5"/>
  <c r="UR20" i="5"/>
  <c r="UQ20" i="5"/>
  <c r="UP20" i="5"/>
  <c r="UO20" i="5"/>
  <c r="UN20" i="5"/>
  <c r="UM20" i="5"/>
  <c r="UL20" i="5"/>
  <c r="UK20" i="5"/>
  <c r="UA20" i="5"/>
  <c r="TZ20" i="5"/>
  <c r="TY20" i="5"/>
  <c r="TX20" i="5"/>
  <c r="UJ20" i="5" s="1"/>
  <c r="TW20" i="5"/>
  <c r="TV20" i="5"/>
  <c r="TU20" i="5"/>
  <c r="UI20" i="5" s="1"/>
  <c r="TT20" i="5"/>
  <c r="TS20" i="5"/>
  <c r="TR20" i="5"/>
  <c r="UH20" i="5" s="1"/>
  <c r="TQ20" i="5"/>
  <c r="TP20" i="5"/>
  <c r="TO20" i="5"/>
  <c r="UG20" i="5" s="1"/>
  <c r="TN20" i="5"/>
  <c r="TM20" i="5"/>
  <c r="TL20" i="5"/>
  <c r="UF20" i="5" s="1"/>
  <c r="TK20" i="5"/>
  <c r="TJ20" i="5"/>
  <c r="TI20" i="5"/>
  <c r="UE20" i="5" s="1"/>
  <c r="TH20" i="5"/>
  <c r="TG20" i="5"/>
  <c r="TF20" i="5"/>
  <c r="UD20" i="5" s="1"/>
  <c r="TE20" i="5"/>
  <c r="TD20" i="5"/>
  <c r="TC20" i="5"/>
  <c r="UC20" i="5" s="1"/>
  <c r="TB20" i="5"/>
  <c r="TA20" i="5"/>
  <c r="SZ20" i="5"/>
  <c r="UB20" i="5" s="1"/>
  <c r="SY20" i="5"/>
  <c r="SX20" i="5"/>
  <c r="SW20" i="5"/>
  <c r="SV20" i="5"/>
  <c r="SU20" i="5"/>
  <c r="ST20" i="5"/>
  <c r="SS20" i="5"/>
  <c r="SR20" i="5"/>
  <c r="SQ20" i="5"/>
  <c r="SP20" i="5"/>
  <c r="SO20" i="5"/>
  <c r="SN20" i="5"/>
  <c r="SM20" i="5"/>
  <c r="SL20" i="5"/>
  <c r="SK20" i="5"/>
  <c r="SJ20" i="5"/>
  <c r="SI20" i="5"/>
  <c r="SH20" i="5"/>
  <c r="SG20" i="5"/>
  <c r="SF20" i="5"/>
  <c r="SE20" i="5"/>
  <c r="SD20" i="5"/>
  <c r="SC20" i="5"/>
  <c r="SB20" i="5"/>
  <c r="SA20" i="5"/>
  <c r="RZ20" i="5"/>
  <c r="RY20" i="5"/>
  <c r="RX20" i="5"/>
  <c r="RW20" i="5"/>
  <c r="RV20" i="5"/>
  <c r="RU20" i="5"/>
  <c r="RT20" i="5"/>
  <c r="RS20" i="5"/>
  <c r="RR20" i="5"/>
  <c r="RQ20" i="5"/>
  <c r="RP20" i="5"/>
  <c r="RO20" i="5"/>
  <c r="RN20" i="5"/>
  <c r="RM20" i="5"/>
  <c r="RL20" i="5"/>
  <c r="RK20" i="5"/>
  <c r="RJ20" i="5"/>
  <c r="RI20" i="5"/>
  <c r="RH20" i="5"/>
  <c r="RG20" i="5"/>
  <c r="RF20" i="5"/>
  <c r="RE20" i="5"/>
  <c r="RD20" i="5"/>
  <c r="RC20" i="5"/>
  <c r="RC20" i="5" a="1"/>
  <c r="RB20" i="5" a="1"/>
  <c r="RB20" i="5" s="1"/>
  <c r="RA20" i="5"/>
  <c r="RA20" i="5" a="1"/>
  <c r="QZ20" i="5" a="1"/>
  <c r="QZ20" i="5" s="1"/>
  <c r="QY20" i="5"/>
  <c r="QX20" i="5" s="1"/>
  <c r="QW20" i="5" a="1"/>
  <c r="QW20" i="5" s="1"/>
  <c r="QV20" i="5"/>
  <c r="QU20" i="5" s="1"/>
  <c r="QT20" i="5" a="1"/>
  <c r="QT20" i="5" s="1"/>
  <c r="QS20" i="5"/>
  <c r="QR20" i="5" s="1"/>
  <c r="QQ20" i="5" a="1"/>
  <c r="QQ20" i="5" s="1"/>
  <c r="QO20" i="5" s="1"/>
  <c r="QN20" i="5"/>
  <c r="QN20" i="5" a="1"/>
  <c r="QL20" i="5"/>
  <c r="QK20" i="5"/>
  <c r="QI20" i="5" s="1"/>
  <c r="QK20" i="5" a="1"/>
  <c r="QH20" i="5"/>
  <c r="QF20" i="5" s="1"/>
  <c r="QH20" i="5" a="1"/>
  <c r="QE20" i="5" a="1"/>
  <c r="QE20" i="5" s="1"/>
  <c r="QC20" i="5" s="1"/>
  <c r="QB20" i="5"/>
  <c r="QB20" i="5" a="1"/>
  <c r="PZ20" i="5"/>
  <c r="PY20" i="5"/>
  <c r="PX20" i="5"/>
  <c r="PW20" i="5"/>
  <c r="PV20" i="5"/>
  <c r="PO20" i="5"/>
  <c r="PN20" i="5"/>
  <c r="PM20" i="5"/>
  <c r="PL20" i="5"/>
  <c r="PG20" i="5"/>
  <c r="PF20" i="5"/>
  <c r="PE20" i="5"/>
  <c r="PD20" i="5"/>
  <c r="PB20" i="5"/>
  <c r="PA20" i="5"/>
  <c r="OZ20" i="5"/>
  <c r="OY20" i="5"/>
  <c r="OX20" i="5"/>
  <c r="OW20" i="5"/>
  <c r="OV20" i="5"/>
  <c r="OU20" i="5"/>
  <c r="OT20" i="5"/>
  <c r="OP20" i="5"/>
  <c r="OO20" i="5"/>
  <c r="ON20" i="5"/>
  <c r="OM20" i="5"/>
  <c r="OL20" i="5"/>
  <c r="OK20" i="5"/>
  <c r="OJ20" i="5"/>
  <c r="OI20" i="5"/>
  <c r="OH20" i="5"/>
  <c r="OD20" i="5"/>
  <c r="OC20" i="5"/>
  <c r="OB20" i="5"/>
  <c r="OA20" i="5"/>
  <c r="NZ20" i="5"/>
  <c r="NY20" i="5"/>
  <c r="NX20" i="5"/>
  <c r="NW20" i="5"/>
  <c r="NV20" i="5"/>
  <c r="NU20" i="5"/>
  <c r="NT20" i="5"/>
  <c r="NS20" i="5"/>
  <c r="NR20" i="5"/>
  <c r="NQ20" i="5"/>
  <c r="NP20" i="5"/>
  <c r="NO20" i="5"/>
  <c r="NN20" i="5"/>
  <c r="NL20" i="5"/>
  <c r="NK20" i="5"/>
  <c r="NJ20" i="5"/>
  <c r="NG20" i="5"/>
  <c r="NF20" i="5"/>
  <c r="NE20" i="5"/>
  <c r="NB20" i="5"/>
  <c r="NA20" i="5"/>
  <c r="MZ20" i="5"/>
  <c r="MX20" i="5"/>
  <c r="MW20" i="5"/>
  <c r="MV20" i="5"/>
  <c r="MU20" i="5"/>
  <c r="MS20" i="5"/>
  <c r="MR20" i="5"/>
  <c r="MQ20" i="5"/>
  <c r="MP20" i="5"/>
  <c r="MN20" i="5"/>
  <c r="MM20" i="5"/>
  <c r="ML20" i="5"/>
  <c r="MK20" i="5"/>
  <c r="MI20" i="5"/>
  <c r="MH20" i="5"/>
  <c r="MG20" i="5"/>
  <c r="MF20" i="5"/>
  <c r="MD20" i="5"/>
  <c r="MC20" i="5"/>
  <c r="MB20" i="5"/>
  <c r="MA20" i="5"/>
  <c r="LY20" i="5"/>
  <c r="LX20" i="5"/>
  <c r="LW20" i="5"/>
  <c r="LV20" i="5"/>
  <c r="LT20" i="5"/>
  <c r="LS20" i="5"/>
  <c r="LR20" i="5"/>
  <c r="LQ20" i="5"/>
  <c r="LO20" i="5"/>
  <c r="LN20" i="5"/>
  <c r="LM20" i="5"/>
  <c r="LL20" i="5"/>
  <c r="LJ20" i="5"/>
  <c r="LI20" i="5"/>
  <c r="LH20" i="5"/>
  <c r="LG20" i="5"/>
  <c r="LE20" i="5"/>
  <c r="LD20" i="5"/>
  <c r="LC20" i="5"/>
  <c r="LB20" i="5"/>
  <c r="LA20" i="5"/>
  <c r="KZ20" i="5"/>
  <c r="KY20" i="5"/>
  <c r="KV20" i="5"/>
  <c r="KU20" i="5"/>
  <c r="KT20" i="5"/>
  <c r="KS20" i="5"/>
  <c r="KR20" i="5"/>
  <c r="KQ20" i="5"/>
  <c r="KP20" i="5"/>
  <c r="KM20" i="5"/>
  <c r="KL20" i="5"/>
  <c r="KK20" i="5"/>
  <c r="KJ20" i="5"/>
  <c r="KI20" i="5"/>
  <c r="KH20" i="5"/>
  <c r="KG20" i="5"/>
  <c r="KD20" i="5"/>
  <c r="KC20" i="5"/>
  <c r="KB20" i="5"/>
  <c r="KA20" i="5"/>
  <c r="JZ20" i="5"/>
  <c r="JY20" i="5"/>
  <c r="JX20" i="5"/>
  <c r="JU20" i="5"/>
  <c r="JT20" i="5"/>
  <c r="JS20" i="5"/>
  <c r="JR20" i="5"/>
  <c r="JQ20" i="5"/>
  <c r="JP20" i="5"/>
  <c r="JO20" i="5"/>
  <c r="JL20" i="5"/>
  <c r="JK20" i="5"/>
  <c r="JJ20" i="5"/>
  <c r="JI20" i="5"/>
  <c r="JH20" i="5"/>
  <c r="JG20" i="5"/>
  <c r="JF20" i="5"/>
  <c r="JC20" i="5"/>
  <c r="JB20" i="5"/>
  <c r="JA20" i="5"/>
  <c r="IZ20" i="5"/>
  <c r="IT20" i="5"/>
  <c r="IS20" i="5"/>
  <c r="IR20" i="5"/>
  <c r="IQ20" i="5"/>
  <c r="IM20" i="5"/>
  <c r="IL20" i="5"/>
  <c r="IK20" i="5"/>
  <c r="IJ20" i="5"/>
  <c r="IB20" i="5"/>
  <c r="HY20" i="5"/>
  <c r="HX20" i="5"/>
  <c r="HW20" i="5"/>
  <c r="HV20" i="5"/>
  <c r="HU20" i="5"/>
  <c r="HT20" i="5"/>
  <c r="HS20" i="5"/>
  <c r="HS20" i="5" a="1"/>
  <c r="HR20" i="5" a="1"/>
  <c r="HR20" i="5" s="1"/>
  <c r="HQ20" i="5"/>
  <c r="IC20" i="5" s="1"/>
  <c r="HQ20" i="5" a="1"/>
  <c r="HP20" i="5"/>
  <c r="HO20" i="5"/>
  <c r="HN20" i="5"/>
  <c r="HM20" i="5"/>
  <c r="HL20" i="5"/>
  <c r="HK20" i="5"/>
  <c r="IA20" i="5" s="1"/>
  <c r="HJ20" i="5"/>
  <c r="HI20" i="5"/>
  <c r="HH20" i="5" s="1"/>
  <c r="HZ20" i="5" s="1"/>
  <c r="GO20" i="5"/>
  <c r="GN20" i="5"/>
  <c r="GK20" i="5"/>
  <c r="GJ20" i="5"/>
  <c r="GI20" i="5"/>
  <c r="GH20" i="5"/>
  <c r="GG20" i="5"/>
  <c r="GF20" i="5"/>
  <c r="GE20" i="5"/>
  <c r="GE20" i="5" a="1"/>
  <c r="GD20" i="5"/>
  <c r="GD20" i="5" a="1"/>
  <c r="GC20" i="5"/>
  <c r="GC20" i="5" a="1"/>
  <c r="GB20" i="5"/>
  <c r="GA20" i="5"/>
  <c r="FZ20" i="5"/>
  <c r="FY20" i="5"/>
  <c r="FX20" i="5"/>
  <c r="FW20" i="5" s="1"/>
  <c r="GM20" i="5" s="1"/>
  <c r="FV20" i="5"/>
  <c r="FU20" i="5"/>
  <c r="FT20" i="5"/>
  <c r="GL20" i="5" s="1"/>
  <c r="FA20" i="5"/>
  <c r="EZ20" i="5"/>
  <c r="EY20" i="5"/>
  <c r="EX20" i="5"/>
  <c r="EW20" i="5"/>
  <c r="EV20" i="5"/>
  <c r="EU20" i="5"/>
  <c r="ET20" i="5"/>
  <c r="ER20" i="5"/>
  <c r="EQ20" i="5"/>
  <c r="EP20" i="5"/>
  <c r="EO20" i="5"/>
  <c r="EN20" i="5"/>
  <c r="EM20" i="5"/>
  <c r="EL20" i="5"/>
  <c r="EK20" i="5"/>
  <c r="EI20" i="5"/>
  <c r="EH20" i="5"/>
  <c r="EG20" i="5"/>
  <c r="EF20" i="5"/>
  <c r="EE20" i="5"/>
  <c r="ED20" i="5"/>
  <c r="EC20" i="5"/>
  <c r="EB20" i="5"/>
  <c r="DZ20" i="5"/>
  <c r="DY20" i="5"/>
  <c r="DX20" i="5"/>
  <c r="DW20" i="5"/>
  <c r="DV20" i="5"/>
  <c r="DU20" i="5"/>
  <c r="DT20" i="5"/>
  <c r="DS20" i="5"/>
  <c r="DP20" i="5"/>
  <c r="DM20" i="5"/>
  <c r="DL20" i="5"/>
  <c r="DJ20" i="5"/>
  <c r="DI20" i="5"/>
  <c r="DH20" i="5"/>
  <c r="DG20" i="5" a="1"/>
  <c r="DG20" i="5" s="1"/>
  <c r="DF20" i="5"/>
  <c r="DF20" i="5" a="1"/>
  <c r="DE20" i="5" a="1"/>
  <c r="DE20" i="5" s="1"/>
  <c r="DQ20" i="5" s="1"/>
  <c r="DD20" i="5"/>
  <c r="DC20" i="5"/>
  <c r="DB20" i="5"/>
  <c r="DA20" i="5"/>
  <c r="CZ20" i="5"/>
  <c r="CY20" i="5" s="1"/>
  <c r="DO20" i="5" s="1"/>
  <c r="CX20" i="5"/>
  <c r="CW20" i="5"/>
  <c r="CV20" i="5" s="1"/>
  <c r="DN20" i="5" s="1"/>
  <c r="CS20" i="5"/>
  <c r="CP20" i="5"/>
  <c r="CM20" i="5"/>
  <c r="DK20" i="5" s="1"/>
  <c r="CJ20" i="5"/>
  <c r="CG20" i="5"/>
  <c r="CD20" i="5"/>
  <c r="CC20" i="5"/>
  <c r="CB20" i="5"/>
  <c r="BY20" i="5"/>
  <c r="BX20" i="5"/>
  <c r="BW20" i="5"/>
  <c r="BU20" i="5"/>
  <c r="BT20" i="5"/>
  <c r="BS20" i="5"/>
  <c r="BS20" i="5" a="1"/>
  <c r="BR20" i="5"/>
  <c r="BR20" i="5" a="1"/>
  <c r="BQ20" i="5"/>
  <c r="BQ20" i="5" a="1"/>
  <c r="BP20" i="5"/>
  <c r="BO20" i="5"/>
  <c r="BN20" i="5"/>
  <c r="BM20" i="5"/>
  <c r="BL20" i="5"/>
  <c r="BK20" i="5" s="1"/>
  <c r="CA20" i="5" s="1"/>
  <c r="BJ20" i="5"/>
  <c r="BI20" i="5"/>
  <c r="BH20" i="5"/>
  <c r="BZ20" i="5" s="1"/>
  <c r="BE20" i="5"/>
  <c r="BB20" i="5"/>
  <c r="AY20" i="5"/>
  <c r="AV20" i="5"/>
  <c r="BV20" i="5" s="1"/>
  <c r="AS20" i="5"/>
  <c r="AP20" i="5"/>
  <c r="AN20" i="5"/>
  <c r="AJ20" i="5"/>
  <c r="AI20" i="5"/>
  <c r="AH20" i="5"/>
  <c r="AF20" i="5"/>
  <c r="AE20" i="5"/>
  <c r="AE20" i="5" a="1"/>
  <c r="AD20" i="5" a="1"/>
  <c r="AD20" i="5" s="1"/>
  <c r="AC20" i="5"/>
  <c r="AO20" i="5" s="1"/>
  <c r="AC20" i="5" a="1"/>
  <c r="AB20" i="5"/>
  <c r="AA20" i="5"/>
  <c r="Z20" i="5"/>
  <c r="Y20" i="5"/>
  <c r="X20" i="5"/>
  <c r="W20" i="5"/>
  <c r="AM20" i="5" s="1"/>
  <c r="V20" i="5"/>
  <c r="U20" i="5"/>
  <c r="T20" i="5" s="1"/>
  <c r="AL20" i="5" s="1"/>
  <c r="Q20" i="5"/>
  <c r="AK20" i="5" s="1"/>
  <c r="N20" i="5"/>
  <c r="K20" i="5"/>
  <c r="H20" i="5"/>
  <c r="E20" i="5"/>
  <c r="AG20" i="5" s="1"/>
  <c r="B20" i="5"/>
  <c r="BUW19" i="5"/>
  <c r="BUV19" i="5"/>
  <c r="BUU19" i="5"/>
  <c r="BBV19" i="5" s="1"/>
  <c r="BUT19" i="5"/>
  <c r="BUS19" i="5"/>
  <c r="BUR19" i="5"/>
  <c r="BUQ19" i="5"/>
  <c r="BBR19" i="5" s="1"/>
  <c r="BUP19" i="5"/>
  <c r="BUO19" i="5"/>
  <c r="BUN19" i="5"/>
  <c r="BUM19" i="5"/>
  <c r="BBO19" i="5" s="1"/>
  <c r="BUL19" i="5"/>
  <c r="BUK19" i="5"/>
  <c r="BUJ19" i="5"/>
  <c r="BUI19" i="5"/>
  <c r="BBK19" i="5" s="1"/>
  <c r="BUH19" i="5"/>
  <c r="BUG19" i="5"/>
  <c r="BUF19" i="5"/>
  <c r="BUE19" i="5"/>
  <c r="BUD19" i="5"/>
  <c r="BUC19" i="5"/>
  <c r="BUB19" i="5"/>
  <c r="BUA19" i="5"/>
  <c r="ANV19" i="5" s="1"/>
  <c r="BTZ19" i="5"/>
  <c r="BTY19" i="5"/>
  <c r="BTX19" i="5"/>
  <c r="BTW19" i="5"/>
  <c r="ANR19" i="5" s="1"/>
  <c r="BTV19" i="5"/>
  <c r="BTU19" i="5"/>
  <c r="BTT19" i="5"/>
  <c r="BTS19" i="5"/>
  <c r="ANN19" i="5" s="1"/>
  <c r="BTR19" i="5"/>
  <c r="BTQ19" i="5"/>
  <c r="BTP19" i="5"/>
  <c r="BTO19" i="5"/>
  <c r="BTN19" i="5"/>
  <c r="BTM19" i="5"/>
  <c r="BTL19" i="5"/>
  <c r="BTK19" i="5"/>
  <c r="ANJ19" i="5" s="1"/>
  <c r="BTJ19" i="5"/>
  <c r="BTI19" i="5"/>
  <c r="BTH19" i="5"/>
  <c r="BTG19" i="5"/>
  <c r="ANF19" i="5" s="1"/>
  <c r="BTF19" i="5"/>
  <c r="BTE19" i="5"/>
  <c r="BTD19" i="5"/>
  <c r="BTC19" i="5"/>
  <c r="ANB19" i="5" s="1"/>
  <c r="BTB19" i="5"/>
  <c r="BTA19" i="5"/>
  <c r="BSZ19" i="5"/>
  <c r="BSY19" i="5"/>
  <c r="AMX19" i="5" s="1"/>
  <c r="BSX19" i="5"/>
  <c r="BSW19" i="5"/>
  <c r="BSV19" i="5"/>
  <c r="BSU19" i="5"/>
  <c r="BST19" i="5"/>
  <c r="BSS19" i="5"/>
  <c r="BSR19" i="5"/>
  <c r="BSK19" i="5"/>
  <c r="BSJ19" i="5"/>
  <c r="BSJ19" i="5" a="1"/>
  <c r="BSI19" i="5" a="1"/>
  <c r="BSI19" i="5" s="1"/>
  <c r="BSH19" i="5" a="1"/>
  <c r="BSH19" i="5" s="1"/>
  <c r="BSG19" i="5" a="1"/>
  <c r="BSG19" i="5" s="1"/>
  <c r="BSF19" i="5" a="1"/>
  <c r="BSF19" i="5" s="1"/>
  <c r="BSE19" i="5" a="1"/>
  <c r="BSE19" i="5" s="1"/>
  <c r="BSD19" i="5"/>
  <c r="BSD19" i="5" a="1"/>
  <c r="BSC19" i="5" a="1"/>
  <c r="BSC19" i="5" s="1"/>
  <c r="BSB19" i="5"/>
  <c r="BSB19" i="5" a="1"/>
  <c r="BSA19" i="5"/>
  <c r="BRZ19" i="5" a="1"/>
  <c r="BRZ19" i="5" s="1"/>
  <c r="BRY19" i="5"/>
  <c r="BRY19" i="5" a="1"/>
  <c r="BRX19" i="5" a="1"/>
  <c r="BRX19" i="5" s="1"/>
  <c r="BRW19" i="5"/>
  <c r="BRW19" i="5" a="1"/>
  <c r="BRV19" i="5" a="1"/>
  <c r="BRV19" i="5" s="1"/>
  <c r="BRU19" i="5"/>
  <c r="BRU19" i="5" a="1"/>
  <c r="BRT19" i="5" a="1"/>
  <c r="BRT19" i="5" s="1"/>
  <c r="BRS19" i="5"/>
  <c r="BRS19" i="5" a="1"/>
  <c r="BRR19" i="5" a="1"/>
  <c r="BRR19" i="5" s="1"/>
  <c r="BRQ19" i="5" a="1"/>
  <c r="BRQ19" i="5" s="1"/>
  <c r="BRP19" i="5"/>
  <c r="BRP19" i="5" a="1"/>
  <c r="BRO19" i="5" a="1"/>
  <c r="BRO19" i="5" s="1"/>
  <c r="BRN19" i="5"/>
  <c r="BRN19" i="5" a="1"/>
  <c r="BRM19" i="5" a="1"/>
  <c r="BRM19" i="5" s="1"/>
  <c r="BRL19" i="5"/>
  <c r="BRL19" i="5" a="1"/>
  <c r="BRK19" i="5" a="1"/>
  <c r="BRK19" i="5" s="1"/>
  <c r="BRJ19" i="5"/>
  <c r="BRJ19" i="5" a="1"/>
  <c r="BRI19" i="5" a="1"/>
  <c r="BRI19" i="5" s="1"/>
  <c r="BRH19" i="5"/>
  <c r="BRH19" i="5" a="1"/>
  <c r="BRG19" i="5" a="1"/>
  <c r="BRG19" i="5" s="1"/>
  <c r="BRF19" i="5"/>
  <c r="BRF19" i="5" a="1"/>
  <c r="BRE19" i="5" a="1"/>
  <c r="BRE19" i="5" s="1"/>
  <c r="BRD19" i="5"/>
  <c r="BRD19" i="5" a="1"/>
  <c r="BRC19" i="5" a="1"/>
  <c r="BRC19" i="5" s="1"/>
  <c r="BRB19" i="5"/>
  <c r="BRB19" i="5" a="1"/>
  <c r="BRA19" i="5" a="1"/>
  <c r="BRA19" i="5" s="1"/>
  <c r="BQZ19" i="5"/>
  <c r="BQZ19" i="5" a="1"/>
  <c r="BQY19" i="5" a="1"/>
  <c r="BQY19" i="5" s="1"/>
  <c r="BQX19" i="5"/>
  <c r="BQX19" i="5" a="1"/>
  <c r="BQW19" i="5" a="1"/>
  <c r="BQW19" i="5" s="1"/>
  <c r="BQV19" i="5"/>
  <c r="BQV19" i="5" a="1"/>
  <c r="BQU19" i="5" a="1"/>
  <c r="BQU19" i="5" s="1"/>
  <c r="BQT19" i="5"/>
  <c r="BQT19" i="5" a="1"/>
  <c r="BQS19" i="5" a="1"/>
  <c r="BQS19" i="5" s="1"/>
  <c r="BQR19" i="5"/>
  <c r="BQR19" i="5" a="1"/>
  <c r="BQQ19" i="5" a="1"/>
  <c r="BQQ19" i="5" s="1"/>
  <c r="BQP19" i="5"/>
  <c r="BQP19" i="5" a="1"/>
  <c r="BQO19" i="5" a="1"/>
  <c r="BQO19" i="5" s="1"/>
  <c r="BQN19" i="5"/>
  <c r="BQN19" i="5" a="1"/>
  <c r="BQM19" i="5" a="1"/>
  <c r="BQM19" i="5" s="1"/>
  <c r="BQL19" i="5"/>
  <c r="BQL19" i="5" a="1"/>
  <c r="BQK19" i="5" a="1"/>
  <c r="BQK19" i="5" s="1"/>
  <c r="BQJ19" i="5"/>
  <c r="BQJ19" i="5" a="1"/>
  <c r="BQI19" i="5" a="1"/>
  <c r="BQI19" i="5" s="1"/>
  <c r="BQH19" i="5"/>
  <c r="BQH19" i="5" a="1"/>
  <c r="BQG19" i="5" a="1"/>
  <c r="BQG19" i="5" s="1"/>
  <c r="BQF19" i="5"/>
  <c r="BQF19" i="5" a="1"/>
  <c r="BQE19" i="5" a="1"/>
  <c r="BQE19" i="5" s="1"/>
  <c r="BQD19" i="5"/>
  <c r="BQD19" i="5" a="1"/>
  <c r="BQC19" i="5" a="1"/>
  <c r="BQC19" i="5" s="1"/>
  <c r="BQB19" i="5"/>
  <c r="BQB19" i="5" a="1"/>
  <c r="BQA19" i="5" a="1"/>
  <c r="BQA19" i="5" s="1"/>
  <c r="BPZ19" i="5"/>
  <c r="BPZ19" i="5" a="1"/>
  <c r="BPY19" i="5" a="1"/>
  <c r="BPY19" i="5" s="1"/>
  <c r="BPX19" i="5"/>
  <c r="BPX19" i="5" a="1"/>
  <c r="BPW19" i="5" a="1"/>
  <c r="BPW19" i="5" s="1"/>
  <c r="BPV19" i="5"/>
  <c r="BPV19" i="5" a="1"/>
  <c r="BPU19" i="5" a="1"/>
  <c r="BPU19" i="5" s="1"/>
  <c r="BPT19" i="5"/>
  <c r="BPS19" i="5"/>
  <c r="BPR19" i="5"/>
  <c r="BPQ19" i="5"/>
  <c r="BPP19" i="5"/>
  <c r="BPO19" i="5"/>
  <c r="BPN19" i="5"/>
  <c r="BPM19" i="5"/>
  <c r="BPL19" i="5"/>
  <c r="BPK19" i="5"/>
  <c r="BPJ19" i="5"/>
  <c r="BPI19" i="5"/>
  <c r="BPH19" i="5"/>
  <c r="BPG19" i="5"/>
  <c r="BPF19" i="5"/>
  <c r="BPE19" i="5"/>
  <c r="BPD19" i="5"/>
  <c r="BPC19" i="5"/>
  <c r="BPB19" i="5"/>
  <c r="BPA19" i="5"/>
  <c r="BOZ19" i="5"/>
  <c r="BOY19" i="5"/>
  <c r="BOX19" i="5"/>
  <c r="BOW19" i="5"/>
  <c r="BOV19" i="5"/>
  <c r="BOU19" i="5"/>
  <c r="BOT19" i="5"/>
  <c r="BOR19" i="5"/>
  <c r="BOI19" i="5"/>
  <c r="BOI19" i="5" a="1"/>
  <c r="BOH19" i="5" a="1"/>
  <c r="BOH19" i="5" s="1"/>
  <c r="BOG19" i="5"/>
  <c r="BOS19" i="5" s="1"/>
  <c r="BOG19" i="5" a="1"/>
  <c r="BOF19" i="5"/>
  <c r="BOE19" i="5"/>
  <c r="BOD19" i="5"/>
  <c r="BOC19" i="5"/>
  <c r="BOB19" i="5"/>
  <c r="BOA19" i="5"/>
  <c r="BOQ19" i="5" s="1"/>
  <c r="BNY19" i="5"/>
  <c r="BNX19" i="5" s="1"/>
  <c r="BOP19" i="5" s="1"/>
  <c r="BNV19" i="5"/>
  <c r="BNU19" i="5"/>
  <c r="BOO19" i="5" s="1"/>
  <c r="BNS19" i="5"/>
  <c r="BNR19" i="5" s="1"/>
  <c r="BON19" i="5" s="1"/>
  <c r="BNP19" i="5"/>
  <c r="BNO19" i="5" s="1"/>
  <c r="BOM19" i="5" s="1"/>
  <c r="BNM19" i="5"/>
  <c r="BNL19" i="5" s="1"/>
  <c r="BOL19" i="5" s="1"/>
  <c r="BNJ19" i="5"/>
  <c r="BNI19" i="5" s="1"/>
  <c r="BOK19" i="5" s="1"/>
  <c r="BNG19" i="5"/>
  <c r="BNF19" i="5" s="1"/>
  <c r="BOJ19" i="5" s="1"/>
  <c r="BNE19" i="5"/>
  <c r="BND19" i="5"/>
  <c r="BNC19" i="5"/>
  <c r="BNB19" i="5"/>
  <c r="BNA19" i="5"/>
  <c r="BMZ19" i="5"/>
  <c r="BMY19" i="5"/>
  <c r="BMX19" i="5"/>
  <c r="BMW19" i="5"/>
  <c r="BMV19" i="5"/>
  <c r="BMU19" i="5"/>
  <c r="BMT19" i="5" s="1"/>
  <c r="BMJ19" i="5"/>
  <c r="BMI19" i="5"/>
  <c r="BMH19" i="5"/>
  <c r="BMG19" i="5"/>
  <c r="BMF19" i="5"/>
  <c r="BME19" i="5"/>
  <c r="BMD19" i="5"/>
  <c r="BMC19" i="5"/>
  <c r="BMB19" i="5"/>
  <c r="BMA19" i="5"/>
  <c r="BLZ19" i="5"/>
  <c r="BLY19" i="5"/>
  <c r="BLX19" i="5"/>
  <c r="BLW19" i="5"/>
  <c r="BLQ19" i="5"/>
  <c r="BLH19" i="5" a="1"/>
  <c r="BLH19" i="5" s="1"/>
  <c r="BLG19" i="5"/>
  <c r="BLG19" i="5" a="1"/>
  <c r="BLF19" i="5" a="1"/>
  <c r="BLF19" i="5" s="1"/>
  <c r="BLR19" i="5" s="1"/>
  <c r="BLE19" i="5"/>
  <c r="BLD19" i="5"/>
  <c r="BLC19" i="5"/>
  <c r="BLB19" i="5"/>
  <c r="BLA19" i="5"/>
  <c r="BKZ19" i="5" s="1"/>
  <c r="BLP19" i="5" s="1"/>
  <c r="BKY19" i="5"/>
  <c r="BKX19" i="5"/>
  <c r="BKW19" i="5" s="1"/>
  <c r="BLO19" i="5" s="1"/>
  <c r="BKU19" i="5"/>
  <c r="BKT19" i="5" s="1"/>
  <c r="BLN19" i="5" s="1"/>
  <c r="BKR19" i="5"/>
  <c r="BKQ19" i="5" s="1"/>
  <c r="BLM19" i="5" s="1"/>
  <c r="BKO19" i="5"/>
  <c r="BKN19" i="5" s="1"/>
  <c r="BLL19" i="5" s="1"/>
  <c r="BKL19" i="5"/>
  <c r="BKK19" i="5" s="1"/>
  <c r="BLK19" i="5" s="1"/>
  <c r="BKI19" i="5"/>
  <c r="BKH19" i="5" s="1"/>
  <c r="BLJ19" i="5" s="1"/>
  <c r="BKF19" i="5"/>
  <c r="BKE19" i="5" s="1"/>
  <c r="BLI19" i="5" s="1"/>
  <c r="BKD19" i="5"/>
  <c r="BKC19" i="5"/>
  <c r="BKB19" i="5"/>
  <c r="BKA19" i="5"/>
  <c r="BJZ19" i="5"/>
  <c r="BJY19" i="5"/>
  <c r="BJX19" i="5"/>
  <c r="BJW19" i="5"/>
  <c r="BJU19" i="5"/>
  <c r="BJT19" i="5"/>
  <c r="BJS19" i="5" s="1"/>
  <c r="BJR19" i="5"/>
  <c r="BJP19" i="5" s="1"/>
  <c r="BJO19" i="5"/>
  <c r="BJM19" i="5" s="1"/>
  <c r="BJL19" i="5"/>
  <c r="BJJ19" i="5" s="1"/>
  <c r="BJI19" i="5"/>
  <c r="BJG19" i="5" s="1"/>
  <c r="BJF19" i="5"/>
  <c r="BJE19" i="5"/>
  <c r="BJD19" i="5"/>
  <c r="BJC19" i="5"/>
  <c r="BJB19" i="5"/>
  <c r="BJA19" i="5"/>
  <c r="BIZ19" i="5"/>
  <c r="BIY19" i="5"/>
  <c r="BIX19" i="5"/>
  <c r="BIW19" i="5"/>
  <c r="BIV19" i="5"/>
  <c r="BIU19" i="5"/>
  <c r="BIT19" i="5"/>
  <c r="BIS19" i="5"/>
  <c r="BIR19" i="5"/>
  <c r="BIQ19" i="5"/>
  <c r="BIP19" i="5"/>
  <c r="BIO19" i="5"/>
  <c r="BIN19" i="5"/>
  <c r="BIM19" i="5"/>
  <c r="BIL19" i="5"/>
  <c r="BIK19" i="5"/>
  <c r="BIJ19" i="5"/>
  <c r="BII19" i="5"/>
  <c r="BIH19" i="5"/>
  <c r="BIG19" i="5"/>
  <c r="BIF19" i="5"/>
  <c r="BIE19" i="5"/>
  <c r="BID19" i="5"/>
  <c r="BIC19" i="5"/>
  <c r="BIB19" i="5"/>
  <c r="BIA19" i="5"/>
  <c r="BHZ19" i="5"/>
  <c r="BHY19" i="5"/>
  <c r="BHX19" i="5"/>
  <c r="BHW19" i="5"/>
  <c r="BHV19" i="5"/>
  <c r="BHU19" i="5"/>
  <c r="BHT19" i="5"/>
  <c r="BHS19" i="5"/>
  <c r="BHR19" i="5"/>
  <c r="BHQ19" i="5"/>
  <c r="BHP19" i="5"/>
  <c r="BHO19" i="5"/>
  <c r="BHN19" i="5"/>
  <c r="BHM19" i="5"/>
  <c r="BHL19" i="5"/>
  <c r="BHK19" i="5"/>
  <c r="BHJ19" i="5"/>
  <c r="BHI19" i="5"/>
  <c r="BHH19" i="5"/>
  <c r="BHG19" i="5"/>
  <c r="BHF19" i="5"/>
  <c r="BHE19" i="5"/>
  <c r="BHD19" i="5"/>
  <c r="BHC19" i="5"/>
  <c r="BHB19" i="5"/>
  <c r="BHA19" i="5"/>
  <c r="BGZ19" i="5"/>
  <c r="BGY19" i="5"/>
  <c r="BGX19" i="5"/>
  <c r="BGW19" i="5"/>
  <c r="BGV19" i="5"/>
  <c r="BGU19" i="5"/>
  <c r="BGU19" i="5" a="1"/>
  <c r="BGT19" i="5" a="1"/>
  <c r="BGT19" i="5" s="1"/>
  <c r="BGS19" i="5"/>
  <c r="BGS19" i="5" a="1"/>
  <c r="BGR19" i="5" a="1"/>
  <c r="BGR19" i="5" s="1"/>
  <c r="BGQ19" i="5"/>
  <c r="BGQ19" i="5" a="1"/>
  <c r="BGP19" i="5" a="1"/>
  <c r="BGP19" i="5" s="1"/>
  <c r="BGO19" i="5"/>
  <c r="BGO19" i="5" a="1"/>
  <c r="BGN19" i="5" a="1"/>
  <c r="BGN19" i="5" s="1"/>
  <c r="BGM19" i="5"/>
  <c r="BGM19" i="5" a="1"/>
  <c r="BGL19" i="5" a="1"/>
  <c r="BGL19" i="5" s="1"/>
  <c r="BGK19" i="5"/>
  <c r="BGK19" i="5" a="1"/>
  <c r="BGJ19" i="5" a="1"/>
  <c r="BGJ19" i="5" s="1"/>
  <c r="BGI19" i="5"/>
  <c r="BGH19" i="5"/>
  <c r="BGG19" i="5"/>
  <c r="BGF19" i="5"/>
  <c r="BGE19" i="5"/>
  <c r="BGD19" i="5"/>
  <c r="BGC19" i="5"/>
  <c r="BGB19" i="5"/>
  <c r="BGA19" i="5"/>
  <c r="BFZ19" i="5"/>
  <c r="BFY19" i="5"/>
  <c r="BFX19" i="5"/>
  <c r="BFW19" i="5"/>
  <c r="BFV19" i="5"/>
  <c r="BFU19" i="5"/>
  <c r="BFT19" i="5"/>
  <c r="BFS19" i="5"/>
  <c r="BFR19" i="5"/>
  <c r="BFN19" i="5"/>
  <c r="BFM19" i="5"/>
  <c r="BFL19" i="5"/>
  <c r="BFK19" i="5"/>
  <c r="BFJ19" i="5"/>
  <c r="BFI19" i="5"/>
  <c r="BFH19" i="5"/>
  <c r="BFG19" i="5"/>
  <c r="BFF19" i="5"/>
  <c r="BFE19" i="5"/>
  <c r="BFD19" i="5"/>
  <c r="BFC19" i="5"/>
  <c r="BFB19" i="5"/>
  <c r="BFA19" i="5"/>
  <c r="BEZ19" i="5"/>
  <c r="BEY19" i="5"/>
  <c r="BEX19" i="5"/>
  <c r="BEW19" i="5"/>
  <c r="BEV19" i="5"/>
  <c r="BEU19" i="5"/>
  <c r="BET19" i="5"/>
  <c r="BEP19" i="5"/>
  <c r="BEO19" i="5"/>
  <c r="BEN19" i="5"/>
  <c r="BEM19" i="5"/>
  <c r="BEL19" i="5"/>
  <c r="BEK19" i="5"/>
  <c r="BEJ19" i="5"/>
  <c r="BEI19" i="5"/>
  <c r="BEH19" i="5"/>
  <c r="BEG19" i="5"/>
  <c r="BEF19" i="5"/>
  <c r="BEE19" i="5"/>
  <c r="BED19" i="5"/>
  <c r="BEC19" i="5"/>
  <c r="BEB19" i="5"/>
  <c r="BEA19" i="5"/>
  <c r="BDZ19" i="5"/>
  <c r="BDY19" i="5"/>
  <c r="BDX19" i="5"/>
  <c r="BDW19" i="5"/>
  <c r="BDV19" i="5"/>
  <c r="BDR19" i="5"/>
  <c r="BDQ19" i="5"/>
  <c r="BDP19" i="5"/>
  <c r="BDO19" i="5"/>
  <c r="BDN19" i="5"/>
  <c r="BDM19" i="5"/>
  <c r="BDL19" i="5"/>
  <c r="BDK19" i="5"/>
  <c r="BDJ19" i="5"/>
  <c r="BDI19" i="5"/>
  <c r="BDH19" i="5"/>
  <c r="BDG19" i="5"/>
  <c r="BDF19" i="5"/>
  <c r="BDE19" i="5"/>
  <c r="BDD19" i="5"/>
  <c r="BDC19" i="5"/>
  <c r="BDB19" i="5"/>
  <c r="BDA19" i="5"/>
  <c r="BCZ19" i="5"/>
  <c r="BCY19" i="5"/>
  <c r="BCX19" i="5"/>
  <c r="BCT19" i="5"/>
  <c r="BCS19" i="5"/>
  <c r="BCR19" i="5"/>
  <c r="BCQ19" i="5"/>
  <c r="BCP19" i="5"/>
  <c r="BCO19" i="5"/>
  <c r="BCN19" i="5"/>
  <c r="BCM19" i="5"/>
  <c r="BCL19" i="5"/>
  <c r="BCK19" i="5"/>
  <c r="BCJ19" i="5"/>
  <c r="BCI19" i="5"/>
  <c r="BCH19" i="5"/>
  <c r="BCG19" i="5"/>
  <c r="BCF19" i="5"/>
  <c r="BCE19" i="5"/>
  <c r="BCD19" i="5"/>
  <c r="BCC19" i="5"/>
  <c r="BCB19" i="5"/>
  <c r="BCA19" i="5"/>
  <c r="BBZ19" i="5"/>
  <c r="BBU19" i="5"/>
  <c r="BBT19" i="5"/>
  <c r="BBS19" i="5"/>
  <c r="BBQ19" i="5"/>
  <c r="BBP19" i="5"/>
  <c r="BBM19" i="5"/>
  <c r="BBL19" i="5"/>
  <c r="BBI19" i="5"/>
  <c r="BBH19" i="5"/>
  <c r="BBG19" i="5"/>
  <c r="BBF19" i="5"/>
  <c r="BBE19" i="5"/>
  <c r="BAU19" i="5"/>
  <c r="BAQ19" i="5"/>
  <c r="BAP19" i="5"/>
  <c r="BAP19" i="5" a="1"/>
  <c r="BAO19" i="5" a="1"/>
  <c r="BAO19" i="5" s="1"/>
  <c r="BAN19" i="5"/>
  <c r="BAX19" i="5" s="1"/>
  <c r="BAN19" i="5" a="1"/>
  <c r="BAM19" i="5"/>
  <c r="BAL19" i="5"/>
  <c r="BAK19" i="5"/>
  <c r="BAW19" i="5" s="1"/>
  <c r="BAJ19" i="5"/>
  <c r="BAI19" i="5"/>
  <c r="BAH19" i="5"/>
  <c r="BAV19" i="5" s="1"/>
  <c r="BAG19" i="5"/>
  <c r="BAF19" i="5"/>
  <c r="BAE19" i="5" s="1"/>
  <c r="BAB19" i="5"/>
  <c r="BAT19" i="5" s="1"/>
  <c r="AZY19" i="5"/>
  <c r="BAS19" i="5" s="1"/>
  <c r="AZV19" i="5"/>
  <c r="BAR19" i="5" s="1"/>
  <c r="AZS19" i="5"/>
  <c r="AZQ19" i="5"/>
  <c r="AZN19" i="5"/>
  <c r="AZM19" i="5"/>
  <c r="AZJ19" i="5" a="1"/>
  <c r="AZJ19" i="5" s="1"/>
  <c r="AZI19" i="5"/>
  <c r="AZI19" i="5" a="1"/>
  <c r="AZH19" i="5" a="1"/>
  <c r="AZH19" i="5" s="1"/>
  <c r="AZR19" i="5" s="1"/>
  <c r="AZG19" i="5"/>
  <c r="AZF19" i="5"/>
  <c r="AZE19" i="5"/>
  <c r="AZD19" i="5"/>
  <c r="AZC19" i="5"/>
  <c r="AZA19" i="5"/>
  <c r="AYZ19" i="5"/>
  <c r="AYY19" i="5" s="1"/>
  <c r="AZO19" i="5" s="1"/>
  <c r="AYV19" i="5"/>
  <c r="AYS19" i="5"/>
  <c r="AYP19" i="5"/>
  <c r="AZL19" i="5" s="1"/>
  <c r="AYM19" i="5"/>
  <c r="AZK19" i="5" s="1"/>
  <c r="AYK19" i="5"/>
  <c r="AYF19" i="5"/>
  <c r="AYC19" i="5"/>
  <c r="AYB19" i="5"/>
  <c r="AYB19" i="5" a="1"/>
  <c r="AYA19" i="5" a="1"/>
  <c r="AYA19" i="5" s="1"/>
  <c r="AXZ19" i="5"/>
  <c r="AYL19" i="5" s="1"/>
  <c r="AXZ19" i="5" a="1"/>
  <c r="AXY19" i="5"/>
  <c r="AXX19" i="5"/>
  <c r="AXW19" i="5"/>
  <c r="AXV19" i="5"/>
  <c r="AXU19" i="5"/>
  <c r="AXT19" i="5"/>
  <c r="AYJ19" i="5" s="1"/>
  <c r="AXS19" i="5"/>
  <c r="AXR19" i="5"/>
  <c r="AXO19" i="5"/>
  <c r="AXN19" i="5"/>
  <c r="AYH19" i="5" s="1"/>
  <c r="AXL19" i="5"/>
  <c r="AXK19" i="5" s="1"/>
  <c r="AYG19" i="5" s="1"/>
  <c r="AXI19" i="5"/>
  <c r="AXH19" i="5"/>
  <c r="AXF19" i="5"/>
  <c r="AXE19" i="5" s="1"/>
  <c r="AYE19" i="5" s="1"/>
  <c r="AXB19" i="5"/>
  <c r="AYD19" i="5" s="1"/>
  <c r="AWX19" i="5"/>
  <c r="AWW19" i="5"/>
  <c r="AWV19" i="5"/>
  <c r="AWU19" i="5"/>
  <c r="AWN19" i="5"/>
  <c r="AWM19" i="5"/>
  <c r="AWL19" i="5"/>
  <c r="AWK19" i="5"/>
  <c r="AWD19" i="5"/>
  <c r="AWC19" i="5"/>
  <c r="AWB19" i="5"/>
  <c r="AWA19" i="5"/>
  <c r="AVT19" i="5"/>
  <c r="AVS19" i="5"/>
  <c r="AVR19" i="5"/>
  <c r="AVQ19" i="5"/>
  <c r="AVI19" i="5"/>
  <c r="AVG19" i="5"/>
  <c r="AVF19" i="5"/>
  <c r="AVB19" i="5"/>
  <c r="AUZ19" i="5" a="1"/>
  <c r="AUZ19" i="5" s="1"/>
  <c r="AUY19" i="5"/>
  <c r="AUY19" i="5" a="1"/>
  <c r="AUX19" i="5" a="1"/>
  <c r="AUX19" i="5" s="1"/>
  <c r="AVJ19" i="5" s="1"/>
  <c r="AUW19" i="5"/>
  <c r="AUV19" i="5"/>
  <c r="AUU19" i="5"/>
  <c r="AUT19" i="5"/>
  <c r="AUS19" i="5"/>
  <c r="AUR19" i="5" s="1"/>
  <c r="AVH19" i="5" s="1"/>
  <c r="AUQ19" i="5"/>
  <c r="AUP19" i="5"/>
  <c r="AUO19" i="5"/>
  <c r="AUM19" i="5"/>
  <c r="AUL19" i="5" s="1"/>
  <c r="AUJ19" i="5"/>
  <c r="AUI19" i="5" s="1"/>
  <c r="AVE19" i="5" s="1"/>
  <c r="AUG19" i="5"/>
  <c r="AUF19" i="5" s="1"/>
  <c r="AVD19" i="5" s="1"/>
  <c r="AUD19" i="5"/>
  <c r="AUC19" i="5"/>
  <c r="AVC19" i="5" s="1"/>
  <c r="AUA19" i="5"/>
  <c r="ATZ19" i="5" s="1"/>
  <c r="ATX19" i="5"/>
  <c r="ATW19" i="5"/>
  <c r="AVA19" i="5" s="1"/>
  <c r="ATV19" i="5"/>
  <c r="ATU19" i="5"/>
  <c r="ATT19" i="5"/>
  <c r="ATS19" i="5"/>
  <c r="ATH19" i="5"/>
  <c r="ATG19" i="5"/>
  <c r="ATF19" i="5"/>
  <c r="ATE19" i="5"/>
  <c r="ATD19" i="5"/>
  <c r="ATC19" i="5"/>
  <c r="ATB19" i="5" a="1"/>
  <c r="ATB19" i="5" s="1"/>
  <c r="ATA19" i="5"/>
  <c r="ATA19" i="5" a="1"/>
  <c r="ASZ19" i="5" a="1"/>
  <c r="ASZ19" i="5" s="1"/>
  <c r="ATL19" i="5" s="1"/>
  <c r="ASY19" i="5"/>
  <c r="ASX19" i="5"/>
  <c r="ASW19" i="5"/>
  <c r="ATK19" i="5" s="1"/>
  <c r="ASV19" i="5"/>
  <c r="ASU19" i="5"/>
  <c r="AST19" i="5" s="1"/>
  <c r="ATJ19" i="5" s="1"/>
  <c r="ASS19" i="5"/>
  <c r="ASQ19" i="5" s="1"/>
  <c r="ATI19" i="5" s="1"/>
  <c r="ASR19" i="5"/>
  <c r="ARW19" i="5"/>
  <c r="ARS19" i="5"/>
  <c r="ARQ19" i="5"/>
  <c r="ARP19" i="5" a="1"/>
  <c r="ARP19" i="5" s="1"/>
  <c r="ARO19" i="5" a="1"/>
  <c r="ARO19" i="5" s="1"/>
  <c r="ARN19" i="5" a="1"/>
  <c r="ARN19" i="5" s="1"/>
  <c r="ARX19" i="5" s="1"/>
  <c r="ARM19" i="5"/>
  <c r="ARL19" i="5"/>
  <c r="ARK19" i="5"/>
  <c r="ARJ19" i="5"/>
  <c r="ARH19" i="5" s="1"/>
  <c r="ARV19" i="5" s="1"/>
  <c r="ARI19" i="5"/>
  <c r="ARG19" i="5"/>
  <c r="ARF19" i="5"/>
  <c r="ARE19" i="5" s="1"/>
  <c r="ARU19" i="5" s="1"/>
  <c r="ARB19" i="5"/>
  <c r="ART19" i="5" s="1"/>
  <c r="AQY19" i="5"/>
  <c r="AQV19" i="5"/>
  <c r="ARR19" i="5" s="1"/>
  <c r="AQS19" i="5"/>
  <c r="AQR19" i="5"/>
  <c r="AQO19" i="5"/>
  <c r="AQN19" i="5"/>
  <c r="AQK19" i="5"/>
  <c r="AQH19" i="5"/>
  <c r="AQQ19" i="5" s="1"/>
  <c r="AQE19" i="5"/>
  <c r="AQP19" i="5" s="1"/>
  <c r="AQB19" i="5"/>
  <c r="APY19" i="5"/>
  <c r="APW19" i="5"/>
  <c r="APT19" i="5"/>
  <c r="APR19" i="5"/>
  <c r="APP19" i="5" a="1"/>
  <c r="APP19" i="5" s="1"/>
  <c r="APO19" i="5"/>
  <c r="APO19" i="5" a="1"/>
  <c r="APN19" i="5" a="1"/>
  <c r="APN19" i="5" s="1"/>
  <c r="APX19" i="5" s="1"/>
  <c r="APM19" i="5"/>
  <c r="APL19" i="5"/>
  <c r="APK19" i="5"/>
  <c r="APJ19" i="5"/>
  <c r="API19" i="5"/>
  <c r="APH19" i="5" s="1"/>
  <c r="APV19" i="5" s="1"/>
  <c r="APG19" i="5"/>
  <c r="APE19" i="5" s="1"/>
  <c r="APU19" i="5" s="1"/>
  <c r="APF19" i="5"/>
  <c r="APB19" i="5"/>
  <c r="AOY19" i="5"/>
  <c r="APS19" i="5" s="1"/>
  <c r="AOV19" i="5"/>
  <c r="AOS19" i="5"/>
  <c r="APQ19" i="5" s="1"/>
  <c r="AOO19" i="5"/>
  <c r="AOK19" i="5"/>
  <c r="AOR19" i="5" s="1"/>
  <c r="AOH19" i="5"/>
  <c r="AOQ19" i="5" s="1"/>
  <c r="AOE19" i="5"/>
  <c r="AOP19" i="5" s="1"/>
  <c r="AOB19" i="5"/>
  <c r="ANY19" i="5"/>
  <c r="AON19" i="5" s="1"/>
  <c r="ANX19" i="5"/>
  <c r="ANW19" i="5"/>
  <c r="ANU19" i="5"/>
  <c r="ANT19" i="5"/>
  <c r="ANS19" i="5"/>
  <c r="ANQ19" i="5"/>
  <c r="ANP19" i="5"/>
  <c r="ANO19" i="5"/>
  <c r="ANM19" i="5"/>
  <c r="ANL19" i="5"/>
  <c r="ANK19" i="5"/>
  <c r="ANI19" i="5"/>
  <c r="ANH19" i="5"/>
  <c r="ANG19" i="5"/>
  <c r="ANE19" i="5"/>
  <c r="AND19" i="5"/>
  <c r="ANC19" i="5"/>
  <c r="ANA19" i="5"/>
  <c r="AMZ19" i="5"/>
  <c r="AMY19" i="5"/>
  <c r="AMW19" i="5"/>
  <c r="AMV19" i="5"/>
  <c r="AMU19" i="5"/>
  <c r="AMR19" i="5"/>
  <c r="AMQ19" i="5"/>
  <c r="AMP19" i="5"/>
  <c r="AMO19" i="5"/>
  <c r="AMN19" i="5"/>
  <c r="AMM19" i="5"/>
  <c r="AML19" i="5" a="1"/>
  <c r="AML19" i="5" s="1"/>
  <c r="AMK19" i="5" a="1"/>
  <c r="AMK19" i="5" s="1"/>
  <c r="AMJ19" i="5" a="1"/>
  <c r="AMJ19" i="5" s="1"/>
  <c r="AMI19" i="5"/>
  <c r="AMH19" i="5"/>
  <c r="AMG19" i="5"/>
  <c r="AMF19" i="5"/>
  <c r="AMD19" i="5" s="1"/>
  <c r="AMT19" i="5" s="1"/>
  <c r="AME19" i="5"/>
  <c r="AMC19" i="5"/>
  <c r="AMB19" i="5"/>
  <c r="AMA19" i="5" s="1"/>
  <c r="AMS19" i="5" s="1"/>
  <c r="ALD19" i="5"/>
  <c r="ALC19" i="5"/>
  <c r="ALB19" i="5"/>
  <c r="ALA19" i="5"/>
  <c r="AKZ19" i="5"/>
  <c r="AKY19" i="5"/>
  <c r="AKX19" i="5" a="1"/>
  <c r="AKX19" i="5" s="1"/>
  <c r="AKW19" i="5"/>
  <c r="AKW19" i="5" a="1"/>
  <c r="AKV19" i="5" a="1"/>
  <c r="AKV19" i="5" s="1"/>
  <c r="ALH19" i="5" s="1"/>
  <c r="AKU19" i="5"/>
  <c r="AKT19" i="5"/>
  <c r="AKS19" i="5"/>
  <c r="ALG19" i="5" s="1"/>
  <c r="AKR19" i="5"/>
  <c r="AKQ19" i="5"/>
  <c r="AKO19" i="5"/>
  <c r="AKN19" i="5"/>
  <c r="AKM19" i="5"/>
  <c r="ALE19" i="5" s="1"/>
  <c r="AJQ19" i="5"/>
  <c r="AJP19" i="5"/>
  <c r="AJO19" i="5"/>
  <c r="AJN19" i="5"/>
  <c r="AJM19" i="5"/>
  <c r="AJL19" i="5"/>
  <c r="AJK19" i="5"/>
  <c r="AJJ19" i="5" a="1"/>
  <c r="AJJ19" i="5" s="1"/>
  <c r="AJI19" i="5" a="1"/>
  <c r="AJI19" i="5" s="1"/>
  <c r="AJH19" i="5" a="1"/>
  <c r="AJH19" i="5" s="1"/>
  <c r="AJT19" i="5" s="1"/>
  <c r="AJG19" i="5"/>
  <c r="AJF19" i="5"/>
  <c r="AJE19" i="5"/>
  <c r="AJS19" i="5" s="1"/>
  <c r="AJD19" i="5"/>
  <c r="AJC19" i="5"/>
  <c r="AJB19" i="5"/>
  <c r="AJR19" i="5" s="1"/>
  <c r="AJA19" i="5"/>
  <c r="AIZ19" i="5"/>
  <c r="AIY19" i="5" s="1"/>
  <c r="AIB19" i="5"/>
  <c r="AIA19" i="5"/>
  <c r="AHZ19" i="5"/>
  <c r="AHY19" i="5"/>
  <c r="AHX19" i="5"/>
  <c r="AHW19" i="5"/>
  <c r="AHV19" i="5"/>
  <c r="AHV19" i="5" a="1"/>
  <c r="AHU19" i="5" a="1"/>
  <c r="AHU19" i="5" s="1"/>
  <c r="AHT19" i="5"/>
  <c r="AIF19" i="5" s="1"/>
  <c r="AHT19" i="5" a="1"/>
  <c r="AHS19" i="5"/>
  <c r="AHR19" i="5"/>
  <c r="AHQ19" i="5"/>
  <c r="AIE19" i="5" s="1"/>
  <c r="AHP19" i="5"/>
  <c r="AHO19" i="5"/>
  <c r="AHN19" i="5"/>
  <c r="AID19" i="5" s="1"/>
  <c r="AHM19" i="5"/>
  <c r="AHK19" i="5" s="1"/>
  <c r="AIC19" i="5" s="1"/>
  <c r="AHL19" i="5"/>
  <c r="AGR19" i="5"/>
  <c r="AGQ19" i="5"/>
  <c r="AGP19" i="5"/>
  <c r="AGO19" i="5"/>
  <c r="AGN19" i="5"/>
  <c r="AGM19" i="5"/>
  <c r="AGL19" i="5"/>
  <c r="AGK19" i="5"/>
  <c r="AGJ19" i="5"/>
  <c r="AGI19" i="5"/>
  <c r="AGH19" i="5"/>
  <c r="AGG19" i="5"/>
  <c r="AGF19" i="5"/>
  <c r="AGE19" i="5"/>
  <c r="AGD19" i="5"/>
  <c r="AGC19" i="5"/>
  <c r="AGB19" i="5"/>
  <c r="AGA19" i="5"/>
  <c r="AFZ19" i="5"/>
  <c r="AFY19" i="5"/>
  <c r="AFX19" i="5"/>
  <c r="AFW19" i="5"/>
  <c r="AFV19" i="5"/>
  <c r="AFU19" i="5"/>
  <c r="AFT19" i="5"/>
  <c r="AFS19" i="5"/>
  <c r="AFR19" i="5"/>
  <c r="AFQ19" i="5"/>
  <c r="AFP19" i="5"/>
  <c r="AFO19" i="5"/>
  <c r="AFN19" i="5"/>
  <c r="AFM19" i="5"/>
  <c r="AFL19" i="5"/>
  <c r="AFK19" i="5"/>
  <c r="AFJ19" i="5"/>
  <c r="AFI19" i="5"/>
  <c r="AFH19" i="5"/>
  <c r="AFG19" i="5"/>
  <c r="AFF19" i="5"/>
  <c r="AFE19" i="5"/>
  <c r="AFD19" i="5"/>
  <c r="AFC19" i="5"/>
  <c r="AFB19" i="5"/>
  <c r="AFA19" i="5"/>
  <c r="AEZ19" i="5"/>
  <c r="AEY19" i="5"/>
  <c r="AEX19" i="5"/>
  <c r="AEW19" i="5"/>
  <c r="AEV19" i="5"/>
  <c r="AEU19" i="5"/>
  <c r="AET19" i="5"/>
  <c r="AES19" i="5"/>
  <c r="AER19" i="5"/>
  <c r="AEQ19" i="5"/>
  <c r="AEP19" i="5"/>
  <c r="AEO19" i="5"/>
  <c r="AEN19" i="5"/>
  <c r="AEM19" i="5"/>
  <c r="AEL19" i="5"/>
  <c r="AEK19" i="5"/>
  <c r="AEJ19" i="5"/>
  <c r="AEI19" i="5"/>
  <c r="ADZ19" i="5" a="1"/>
  <c r="ADZ19" i="5" s="1"/>
  <c r="ADY19" i="5"/>
  <c r="ADY19" i="5" a="1"/>
  <c r="ADX19" i="5" a="1"/>
  <c r="ADX19" i="5" s="1"/>
  <c r="ADW19" i="5"/>
  <c r="ADV19" i="5"/>
  <c r="ADU19" i="5"/>
  <c r="ADT19" i="5" a="1"/>
  <c r="ADT19" i="5" s="1"/>
  <c r="ADS19" i="5"/>
  <c r="ADR19" i="5" s="1"/>
  <c r="AEH19" i="5" s="1"/>
  <c r="ADQ19" i="5" a="1"/>
  <c r="ADQ19" i="5" s="1"/>
  <c r="ADP19" i="5"/>
  <c r="ADN19" i="5"/>
  <c r="ADL19" i="5" s="1"/>
  <c r="AEF19" i="5" s="1"/>
  <c r="ADN19" i="5" a="1"/>
  <c r="ADK19" i="5" a="1"/>
  <c r="ADK19" i="5" s="1"/>
  <c r="ADI19" i="5"/>
  <c r="AEE19" i="5" s="1"/>
  <c r="ADH19" i="5"/>
  <c r="ADH19" i="5" a="1"/>
  <c r="ADF19" i="5"/>
  <c r="AED19" i="5" s="1"/>
  <c r="ADE19" i="5"/>
  <c r="ADC19" i="5" s="1"/>
  <c r="AEC19" i="5" s="1"/>
  <c r="ADE19" i="5" a="1"/>
  <c r="ADB19" i="5" a="1"/>
  <c r="ADB19" i="5" s="1"/>
  <c r="ACZ19" i="5" s="1"/>
  <c r="AEB19" i="5" s="1"/>
  <c r="ACY19" i="5" a="1"/>
  <c r="ACY19" i="5" s="1"/>
  <c r="ACW19" i="5"/>
  <c r="AEA19" i="5" s="1"/>
  <c r="ACV19" i="5"/>
  <c r="ACU19" i="5"/>
  <c r="ACT19" i="5"/>
  <c r="ACS19" i="5"/>
  <c r="ACR19" i="5"/>
  <c r="ACQ19" i="5"/>
  <c r="ACP19" i="5"/>
  <c r="ACO19" i="5"/>
  <c r="ACN19" i="5"/>
  <c r="ACM19" i="5"/>
  <c r="ACL19" i="5"/>
  <c r="ACK19" i="5"/>
  <c r="ACJ19" i="5"/>
  <c r="ACI19" i="5"/>
  <c r="ACF19" i="5"/>
  <c r="ACE19" i="5"/>
  <c r="ACB19" i="5"/>
  <c r="ACA19" i="5"/>
  <c r="ABZ19" i="5"/>
  <c r="ABY19" i="5"/>
  <c r="ABX19" i="5"/>
  <c r="ABW19" i="5"/>
  <c r="ABV19" i="5"/>
  <c r="ABU19" i="5"/>
  <c r="ABT19" i="5"/>
  <c r="ABS19" i="5"/>
  <c r="ABR19" i="5" a="1"/>
  <c r="ABR19" i="5" s="1"/>
  <c r="ABQ19" i="5" a="1"/>
  <c r="ABQ19" i="5" s="1"/>
  <c r="ABP19" i="5" a="1"/>
  <c r="ABP19" i="5" s="1"/>
  <c r="ABO19" i="5"/>
  <c r="ABN19" i="5"/>
  <c r="ABM19" i="5"/>
  <c r="ABL19" i="5"/>
  <c r="ABK19" i="5"/>
  <c r="ABJ19" i="5"/>
  <c r="ABI19" i="5"/>
  <c r="ABH19" i="5"/>
  <c r="ABG19" i="5"/>
  <c r="ABD19" i="5"/>
  <c r="ABA19" i="5"/>
  <c r="AAX19" i="5"/>
  <c r="AAU19" i="5"/>
  <c r="AAR19" i="5"/>
  <c r="AAO19" i="5"/>
  <c r="AAL19" i="5"/>
  <c r="AAI19" i="5"/>
  <c r="AAE19" i="5"/>
  <c r="AAD19" i="5"/>
  <c r="AAD19" i="5" a="1"/>
  <c r="AAC19" i="5" a="1"/>
  <c r="AAC19" i="5" s="1"/>
  <c r="AAB19" i="5"/>
  <c r="AAN19" i="5" s="1"/>
  <c r="AAB19" i="5" a="1"/>
  <c r="AAA19" i="5"/>
  <c r="ZZ19" i="5"/>
  <c r="ZY19" i="5"/>
  <c r="AAM19" i="5" s="1"/>
  <c r="ZX19" i="5"/>
  <c r="ZW19" i="5"/>
  <c r="ZV19" i="5"/>
  <c r="ZU19" i="5"/>
  <c r="ZS19" i="5" s="1"/>
  <c r="AAK19" i="5" s="1"/>
  <c r="ZT19" i="5"/>
  <c r="ZR19" i="5"/>
  <c r="ZP19" i="5"/>
  <c r="AAJ19" i="5" s="1"/>
  <c r="ZO19" i="5"/>
  <c r="ZM19" i="5"/>
  <c r="ZL19" i="5"/>
  <c r="ZJ19" i="5"/>
  <c r="AAH19" i="5" s="1"/>
  <c r="ZI19" i="5"/>
  <c r="ZG19" i="5"/>
  <c r="AAG19" i="5" s="1"/>
  <c r="ZF19" i="5"/>
  <c r="ZD19" i="5"/>
  <c r="AAF19" i="5" s="1"/>
  <c r="ZC19" i="5"/>
  <c r="ZA19" i="5"/>
  <c r="YZ19" i="5"/>
  <c r="YY19" i="5"/>
  <c r="YX19" i="5"/>
  <c r="YW19" i="5"/>
  <c r="YV19" i="5"/>
  <c r="YU19" i="5"/>
  <c r="YT19" i="5"/>
  <c r="YS19" i="5"/>
  <c r="YR19" i="5"/>
  <c r="YQ19" i="5"/>
  <c r="YP19" i="5"/>
  <c r="YO19" i="5"/>
  <c r="YN19" i="5"/>
  <c r="YM19" i="5"/>
  <c r="YL19" i="5"/>
  <c r="YK19" i="5"/>
  <c r="YJ19" i="5"/>
  <c r="YI19" i="5"/>
  <c r="YH19" i="5"/>
  <c r="YG19" i="5"/>
  <c r="YF19" i="5"/>
  <c r="YE19" i="5"/>
  <c r="YD19" i="5"/>
  <c r="YC19" i="5"/>
  <c r="YB19" i="5"/>
  <c r="YA19" i="5"/>
  <c r="XZ19" i="5"/>
  <c r="XY19" i="5"/>
  <c r="XX19" i="5"/>
  <c r="XW19" i="5"/>
  <c r="XV19" i="5"/>
  <c r="XU19" i="5"/>
  <c r="XT19" i="5"/>
  <c r="XS19" i="5"/>
  <c r="XR19" i="5"/>
  <c r="XQ19" i="5"/>
  <c r="XP19" i="5"/>
  <c r="XO19" i="5"/>
  <c r="XN19" i="5"/>
  <c r="XM19" i="5"/>
  <c r="XL19" i="5"/>
  <c r="XK19" i="5"/>
  <c r="XJ19" i="5"/>
  <c r="XI19" i="5"/>
  <c r="XH19" i="5"/>
  <c r="XG19" i="5"/>
  <c r="XF19" i="5"/>
  <c r="XE19" i="5"/>
  <c r="XD19" i="5"/>
  <c r="XC19" i="5"/>
  <c r="XB19" i="5"/>
  <c r="XA19" i="5"/>
  <c r="WZ19" i="5"/>
  <c r="WY19" i="5"/>
  <c r="WX19" i="5"/>
  <c r="WW19" i="5"/>
  <c r="WV19" i="5"/>
  <c r="WU19" i="5"/>
  <c r="WT19" i="5"/>
  <c r="WS19" i="5"/>
  <c r="WR19" i="5"/>
  <c r="WQ19" i="5"/>
  <c r="WP19" i="5"/>
  <c r="WO19" i="5"/>
  <c r="WN19" i="5"/>
  <c r="WM19" i="5"/>
  <c r="WL19" i="5"/>
  <c r="WK19" i="5"/>
  <c r="WJ19" i="5"/>
  <c r="WI19" i="5"/>
  <c r="WH19" i="5"/>
  <c r="WG19" i="5"/>
  <c r="WF19" i="5"/>
  <c r="WE19" i="5"/>
  <c r="WD19" i="5"/>
  <c r="WC19" i="5"/>
  <c r="WB19" i="5"/>
  <c r="WA19" i="5"/>
  <c r="VZ19" i="5"/>
  <c r="VY19" i="5"/>
  <c r="VX19" i="5"/>
  <c r="VW19" i="5"/>
  <c r="VV19" i="5"/>
  <c r="VU19" i="5"/>
  <c r="VT19" i="5"/>
  <c r="VS19" i="5"/>
  <c r="VR19" i="5"/>
  <c r="VQ19" i="5"/>
  <c r="VP19" i="5"/>
  <c r="VO19" i="5"/>
  <c r="VN19" i="5"/>
  <c r="VM19" i="5"/>
  <c r="VL19" i="5"/>
  <c r="VK19" i="5"/>
  <c r="VJ19" i="5"/>
  <c r="VI19" i="5"/>
  <c r="VH19" i="5"/>
  <c r="VG19" i="5"/>
  <c r="VF19" i="5"/>
  <c r="VE19" i="5"/>
  <c r="VD19" i="5"/>
  <c r="VC19" i="5"/>
  <c r="VB19" i="5"/>
  <c r="VA19" i="5"/>
  <c r="UZ19" i="5"/>
  <c r="UY19" i="5"/>
  <c r="UX19" i="5"/>
  <c r="UW19" i="5"/>
  <c r="UV19" i="5"/>
  <c r="UU19" i="5"/>
  <c r="UT19" i="5"/>
  <c r="US19" i="5"/>
  <c r="UR19" i="5"/>
  <c r="UQ19" i="5"/>
  <c r="UP19" i="5"/>
  <c r="UO19" i="5"/>
  <c r="UN19" i="5"/>
  <c r="UM19" i="5"/>
  <c r="UL19" i="5"/>
  <c r="UK19" i="5"/>
  <c r="UA19" i="5"/>
  <c r="TZ19" i="5"/>
  <c r="TY19" i="5"/>
  <c r="TX19" i="5"/>
  <c r="UJ19" i="5" s="1"/>
  <c r="TW19" i="5"/>
  <c r="TV19" i="5"/>
  <c r="TU19" i="5"/>
  <c r="UI19" i="5" s="1"/>
  <c r="TT19" i="5"/>
  <c r="TS19" i="5"/>
  <c r="TR19" i="5"/>
  <c r="UH19" i="5" s="1"/>
  <c r="TQ19" i="5"/>
  <c r="TP19" i="5"/>
  <c r="TO19" i="5"/>
  <c r="UG19" i="5" s="1"/>
  <c r="TN19" i="5"/>
  <c r="TM19" i="5"/>
  <c r="TL19" i="5"/>
  <c r="UF19" i="5" s="1"/>
  <c r="TK19" i="5"/>
  <c r="TJ19" i="5"/>
  <c r="TI19" i="5"/>
  <c r="UE19" i="5" s="1"/>
  <c r="TH19" i="5"/>
  <c r="TG19" i="5"/>
  <c r="TF19" i="5"/>
  <c r="UD19" i="5" s="1"/>
  <c r="TE19" i="5"/>
  <c r="TD19" i="5"/>
  <c r="TC19" i="5"/>
  <c r="UC19" i="5" s="1"/>
  <c r="TB19" i="5"/>
  <c r="TA19" i="5"/>
  <c r="SZ19" i="5"/>
  <c r="UB19" i="5" s="1"/>
  <c r="SY19" i="5"/>
  <c r="SX19" i="5"/>
  <c r="SW19" i="5"/>
  <c r="SV19" i="5"/>
  <c r="SU19" i="5"/>
  <c r="ST19" i="5"/>
  <c r="SS19" i="5"/>
  <c r="SR19" i="5"/>
  <c r="SQ19" i="5"/>
  <c r="SP19" i="5"/>
  <c r="SO19" i="5"/>
  <c r="SN19" i="5"/>
  <c r="SM19" i="5"/>
  <c r="SL19" i="5"/>
  <c r="SK19" i="5"/>
  <c r="SJ19" i="5"/>
  <c r="SI19" i="5"/>
  <c r="SH19" i="5"/>
  <c r="SG19" i="5"/>
  <c r="SF19" i="5"/>
  <c r="SE19" i="5"/>
  <c r="SD19" i="5"/>
  <c r="SC19" i="5"/>
  <c r="SB19" i="5"/>
  <c r="SA19" i="5"/>
  <c r="RZ19" i="5"/>
  <c r="RY19" i="5"/>
  <c r="RX19" i="5"/>
  <c r="RW19" i="5"/>
  <c r="RV19" i="5"/>
  <c r="RU19" i="5"/>
  <c r="RT19" i="5"/>
  <c r="RS19" i="5"/>
  <c r="RR19" i="5"/>
  <c r="RQ19" i="5"/>
  <c r="RP19" i="5"/>
  <c r="RO19" i="5"/>
  <c r="RN19" i="5"/>
  <c r="RM19" i="5"/>
  <c r="RL19" i="5"/>
  <c r="RK19" i="5"/>
  <c r="RJ19" i="5"/>
  <c r="RI19" i="5"/>
  <c r="RH19" i="5"/>
  <c r="RG19" i="5"/>
  <c r="RF19" i="5"/>
  <c r="RE19" i="5"/>
  <c r="RD19" i="5"/>
  <c r="RC19" i="5"/>
  <c r="RC19" i="5" a="1"/>
  <c r="RB19" i="5" a="1"/>
  <c r="RB19" i="5" s="1"/>
  <c r="RA19" i="5"/>
  <c r="RA19" i="5" a="1"/>
  <c r="QZ19" i="5" a="1"/>
  <c r="QZ19" i="5" s="1"/>
  <c r="QY19" i="5"/>
  <c r="QW19" i="5" a="1"/>
  <c r="QW19" i="5" s="1"/>
  <c r="QV19" i="5"/>
  <c r="QT19" i="5" a="1"/>
  <c r="QT19" i="5" s="1"/>
  <c r="QS19" i="5"/>
  <c r="QQ19" i="5" a="1"/>
  <c r="QQ19" i="5" s="1"/>
  <c r="QO19" i="5" s="1"/>
  <c r="QN19" i="5" a="1"/>
  <c r="QN19" i="5" s="1"/>
  <c r="QL19" i="5" s="1"/>
  <c r="QK19" i="5"/>
  <c r="QI19" i="5" s="1"/>
  <c r="QK19" i="5" a="1"/>
  <c r="QH19" i="5" a="1"/>
  <c r="QH19" i="5" s="1"/>
  <c r="QF19" i="5" s="1"/>
  <c r="QE19" i="5" a="1"/>
  <c r="QE19" i="5" s="1"/>
  <c r="QC19" i="5" s="1"/>
  <c r="QB19" i="5" a="1"/>
  <c r="QB19" i="5" s="1"/>
  <c r="PZ19" i="5" s="1"/>
  <c r="PY19" i="5"/>
  <c r="PX19" i="5"/>
  <c r="PW19" i="5"/>
  <c r="PV19" i="5"/>
  <c r="PO19" i="5"/>
  <c r="PN19" i="5"/>
  <c r="PM19" i="5"/>
  <c r="PL19" i="5"/>
  <c r="PG19" i="5"/>
  <c r="PF19" i="5"/>
  <c r="PE19" i="5"/>
  <c r="PD19" i="5"/>
  <c r="PB19" i="5"/>
  <c r="PA19" i="5"/>
  <c r="OZ19" i="5"/>
  <c r="OY19" i="5"/>
  <c r="OX19" i="5"/>
  <c r="OW19" i="5"/>
  <c r="OV19" i="5"/>
  <c r="OU19" i="5"/>
  <c r="OT19" i="5"/>
  <c r="OP19" i="5"/>
  <c r="OO19" i="5"/>
  <c r="ON19" i="5"/>
  <c r="OM19" i="5"/>
  <c r="OL19" i="5"/>
  <c r="OK19" i="5"/>
  <c r="OJ19" i="5"/>
  <c r="OI19" i="5"/>
  <c r="OH19" i="5"/>
  <c r="OD19" i="5"/>
  <c r="OC19" i="5"/>
  <c r="OB19" i="5"/>
  <c r="OA19" i="5"/>
  <c r="NZ19" i="5"/>
  <c r="NY19" i="5"/>
  <c r="NX19" i="5"/>
  <c r="NW19" i="5"/>
  <c r="NV19" i="5"/>
  <c r="NU19" i="5"/>
  <c r="NT19" i="5"/>
  <c r="NS19" i="5"/>
  <c r="NR19" i="5"/>
  <c r="NQ19" i="5"/>
  <c r="NP19" i="5"/>
  <c r="NO19" i="5"/>
  <c r="NN19" i="5"/>
  <c r="NL19" i="5"/>
  <c r="NK19" i="5"/>
  <c r="NJ19" i="5"/>
  <c r="NG19" i="5"/>
  <c r="NF19" i="5"/>
  <c r="NE19" i="5"/>
  <c r="NB19" i="5"/>
  <c r="NA19" i="5"/>
  <c r="MZ19" i="5"/>
  <c r="MX19" i="5"/>
  <c r="MW19" i="5"/>
  <c r="MV19" i="5"/>
  <c r="MU19" i="5"/>
  <c r="MS19" i="5"/>
  <c r="MR19" i="5"/>
  <c r="MQ19" i="5"/>
  <c r="MP19" i="5"/>
  <c r="MN19" i="5"/>
  <c r="MM19" i="5"/>
  <c r="ML19" i="5"/>
  <c r="MK19" i="5"/>
  <c r="MI19" i="5"/>
  <c r="MH19" i="5"/>
  <c r="MG19" i="5"/>
  <c r="MF19" i="5"/>
  <c r="MD19" i="5"/>
  <c r="MC19" i="5"/>
  <c r="MB19" i="5"/>
  <c r="MA19" i="5"/>
  <c r="LY19" i="5"/>
  <c r="LX19" i="5"/>
  <c r="LW19" i="5"/>
  <c r="LV19" i="5"/>
  <c r="LT19" i="5"/>
  <c r="LS19" i="5"/>
  <c r="LR19" i="5"/>
  <c r="LQ19" i="5"/>
  <c r="LO19" i="5"/>
  <c r="LN19" i="5"/>
  <c r="LM19" i="5"/>
  <c r="LL19" i="5"/>
  <c r="LJ19" i="5"/>
  <c r="LI19" i="5"/>
  <c r="LH19" i="5"/>
  <c r="LG19" i="5"/>
  <c r="LE19" i="5"/>
  <c r="LD19" i="5"/>
  <c r="LC19" i="5"/>
  <c r="LB19" i="5"/>
  <c r="LA19" i="5"/>
  <c r="KZ19" i="5"/>
  <c r="KY19" i="5"/>
  <c r="KV19" i="5"/>
  <c r="KU19" i="5"/>
  <c r="KT19" i="5"/>
  <c r="KS19" i="5"/>
  <c r="KR19" i="5"/>
  <c r="KQ19" i="5"/>
  <c r="KP19" i="5"/>
  <c r="KM19" i="5"/>
  <c r="KL19" i="5"/>
  <c r="KK19" i="5"/>
  <c r="KJ19" i="5"/>
  <c r="KI19" i="5"/>
  <c r="KH19" i="5"/>
  <c r="KG19" i="5"/>
  <c r="KD19" i="5"/>
  <c r="KC19" i="5"/>
  <c r="KB19" i="5"/>
  <c r="KA19" i="5"/>
  <c r="JZ19" i="5"/>
  <c r="JY19" i="5"/>
  <c r="JX19" i="5"/>
  <c r="JU19" i="5"/>
  <c r="JT19" i="5"/>
  <c r="JS19" i="5"/>
  <c r="JR19" i="5"/>
  <c r="JQ19" i="5"/>
  <c r="JP19" i="5"/>
  <c r="JO19" i="5"/>
  <c r="JL19" i="5"/>
  <c r="JK19" i="5"/>
  <c r="JJ19" i="5"/>
  <c r="JI19" i="5"/>
  <c r="JH19" i="5"/>
  <c r="JG19" i="5"/>
  <c r="JF19" i="5"/>
  <c r="JC19" i="5"/>
  <c r="JB19" i="5"/>
  <c r="JA19" i="5"/>
  <c r="IZ19" i="5"/>
  <c r="IT19" i="5"/>
  <c r="IS19" i="5"/>
  <c r="IR19" i="5"/>
  <c r="IQ19" i="5"/>
  <c r="IM19" i="5"/>
  <c r="IL19" i="5"/>
  <c r="IK19" i="5"/>
  <c r="IJ19" i="5"/>
  <c r="IA19" i="5"/>
  <c r="HY19" i="5"/>
  <c r="HX19" i="5"/>
  <c r="HW19" i="5"/>
  <c r="HV19" i="5"/>
  <c r="HU19" i="5"/>
  <c r="HT19" i="5"/>
  <c r="HS19" i="5"/>
  <c r="HS19" i="5" a="1"/>
  <c r="HR19" i="5" a="1"/>
  <c r="HR19" i="5" s="1"/>
  <c r="HQ19" i="5"/>
  <c r="IC19" i="5" s="1"/>
  <c r="HQ19" i="5" a="1"/>
  <c r="HP19" i="5"/>
  <c r="HO19" i="5"/>
  <c r="HN19" i="5"/>
  <c r="IB19" i="5" s="1"/>
  <c r="HM19" i="5"/>
  <c r="HL19" i="5"/>
  <c r="HK19" i="5"/>
  <c r="HJ19" i="5"/>
  <c r="HH19" i="5" s="1"/>
  <c r="HZ19" i="5" s="1"/>
  <c r="HI19" i="5"/>
  <c r="GN19" i="5"/>
  <c r="GK19" i="5"/>
  <c r="GJ19" i="5"/>
  <c r="GI19" i="5"/>
  <c r="GH19" i="5"/>
  <c r="GG19" i="5"/>
  <c r="GF19" i="5"/>
  <c r="GE19" i="5" a="1"/>
  <c r="GE19" i="5" s="1"/>
  <c r="GD19" i="5" a="1"/>
  <c r="GD19" i="5" s="1"/>
  <c r="GC19" i="5" a="1"/>
  <c r="GC19" i="5" s="1"/>
  <c r="GO19" i="5" s="1"/>
  <c r="GB19" i="5"/>
  <c r="GA19" i="5"/>
  <c r="FZ19" i="5"/>
  <c r="FY19" i="5"/>
  <c r="FX19" i="5"/>
  <c r="FW19" i="5"/>
  <c r="GM19" i="5" s="1"/>
  <c r="FV19" i="5"/>
  <c r="FU19" i="5"/>
  <c r="FT19" i="5"/>
  <c r="GL19" i="5" s="1"/>
  <c r="FA19" i="5"/>
  <c r="EZ19" i="5"/>
  <c r="EY19" i="5"/>
  <c r="EX19" i="5"/>
  <c r="EW19" i="5"/>
  <c r="EV19" i="5"/>
  <c r="EU19" i="5"/>
  <c r="ET19" i="5"/>
  <c r="ER19" i="5"/>
  <c r="EQ19" i="5"/>
  <c r="EP19" i="5"/>
  <c r="EO19" i="5"/>
  <c r="EN19" i="5"/>
  <c r="EM19" i="5"/>
  <c r="EL19" i="5"/>
  <c r="EK19" i="5"/>
  <c r="EI19" i="5"/>
  <c r="EH19" i="5"/>
  <c r="EG19" i="5"/>
  <c r="EF19" i="5"/>
  <c r="EE19" i="5"/>
  <c r="ED19" i="5"/>
  <c r="EC19" i="5"/>
  <c r="EB19" i="5"/>
  <c r="DZ19" i="5"/>
  <c r="DY19" i="5"/>
  <c r="DX19" i="5"/>
  <c r="DW19" i="5"/>
  <c r="DV19" i="5"/>
  <c r="DU19" i="5"/>
  <c r="DT19" i="5"/>
  <c r="DS19" i="5"/>
  <c r="DM19" i="5"/>
  <c r="DI19" i="5"/>
  <c r="DG19" i="5" a="1"/>
  <c r="DG19" i="5" s="1"/>
  <c r="DF19" i="5"/>
  <c r="DF19" i="5" a="1"/>
  <c r="DE19" i="5" a="1"/>
  <c r="DE19" i="5" s="1"/>
  <c r="DQ19" i="5" s="1"/>
  <c r="DD19" i="5"/>
  <c r="DC19" i="5"/>
  <c r="DB19" i="5"/>
  <c r="DP19" i="5" s="1"/>
  <c r="DA19" i="5"/>
  <c r="CZ19" i="5"/>
  <c r="CY19" i="5" s="1"/>
  <c r="DO19" i="5" s="1"/>
  <c r="CX19" i="5"/>
  <c r="CW19" i="5"/>
  <c r="CV19" i="5"/>
  <c r="DN19" i="5" s="1"/>
  <c r="CS19" i="5"/>
  <c r="CP19" i="5"/>
  <c r="DL19" i="5" s="1"/>
  <c r="CM19" i="5"/>
  <c r="DK19" i="5" s="1"/>
  <c r="CJ19" i="5"/>
  <c r="DJ19" i="5" s="1"/>
  <c r="CG19" i="5"/>
  <c r="CD19" i="5"/>
  <c r="DH19" i="5" s="1"/>
  <c r="CB19" i="5"/>
  <c r="BX19" i="5"/>
  <c r="BT19" i="5"/>
  <c r="BS19" i="5" a="1"/>
  <c r="BS19" i="5" s="1"/>
  <c r="BR19" i="5" a="1"/>
  <c r="BR19" i="5" s="1"/>
  <c r="BQ19" i="5" a="1"/>
  <c r="BQ19" i="5" s="1"/>
  <c r="CC19" i="5" s="1"/>
  <c r="BP19" i="5"/>
  <c r="BO19" i="5"/>
  <c r="BN19" i="5"/>
  <c r="BM19" i="5"/>
  <c r="BL19" i="5"/>
  <c r="BK19" i="5"/>
  <c r="CA19" i="5" s="1"/>
  <c r="BJ19" i="5"/>
  <c r="BI19" i="5"/>
  <c r="BH19" i="5"/>
  <c r="BZ19" i="5" s="1"/>
  <c r="BE19" i="5"/>
  <c r="BY19" i="5" s="1"/>
  <c r="BB19" i="5"/>
  <c r="AY19" i="5"/>
  <c r="BW19" i="5" s="1"/>
  <c r="AV19" i="5"/>
  <c r="BV19" i="5" s="1"/>
  <c r="AS19" i="5"/>
  <c r="BU19" i="5" s="1"/>
  <c r="AP19" i="5"/>
  <c r="AM19" i="5"/>
  <c r="AI19" i="5"/>
  <c r="AE19" i="5"/>
  <c r="AE19" i="5" a="1"/>
  <c r="AD19" i="5" a="1"/>
  <c r="AD19" i="5" s="1"/>
  <c r="AC19" i="5"/>
  <c r="AO19" i="5" s="1"/>
  <c r="AC19" i="5" a="1"/>
  <c r="AB19" i="5"/>
  <c r="AA19" i="5"/>
  <c r="Z19" i="5"/>
  <c r="AN19" i="5" s="1"/>
  <c r="Y19" i="5"/>
  <c r="X19" i="5"/>
  <c r="W19" i="5"/>
  <c r="V19" i="5"/>
  <c r="T19" i="5" s="1"/>
  <c r="AL19" i="5" s="1"/>
  <c r="U19" i="5"/>
  <c r="Q19" i="5"/>
  <c r="AK19" i="5" s="1"/>
  <c r="N19" i="5"/>
  <c r="AJ19" i="5" s="1"/>
  <c r="K19" i="5"/>
  <c r="H19" i="5"/>
  <c r="AH19" i="5" s="1"/>
  <c r="E19" i="5"/>
  <c r="AG19" i="5" s="1"/>
  <c r="B19" i="5"/>
  <c r="AF19" i="5" s="1"/>
  <c r="BUW18" i="5"/>
  <c r="BUV18" i="5"/>
  <c r="BUU18" i="5"/>
  <c r="BBV18" i="5" s="1"/>
  <c r="BUT18" i="5"/>
  <c r="BUS18" i="5"/>
  <c r="BUR18" i="5"/>
  <c r="BUQ18" i="5"/>
  <c r="BBR18" i="5" s="1"/>
  <c r="BUP18" i="5"/>
  <c r="BBQ18" i="5" s="1"/>
  <c r="BUO18" i="5"/>
  <c r="BUN18" i="5"/>
  <c r="BUM18" i="5"/>
  <c r="BUL18" i="5"/>
  <c r="BUK18" i="5"/>
  <c r="BUJ18" i="5"/>
  <c r="BUI18" i="5"/>
  <c r="BUH18" i="5"/>
  <c r="BUG18" i="5"/>
  <c r="BUF18" i="5"/>
  <c r="BUE18" i="5"/>
  <c r="BUD18" i="5"/>
  <c r="ANW18" i="5" s="1"/>
  <c r="BUC18" i="5"/>
  <c r="BUB18" i="5"/>
  <c r="BUA18" i="5"/>
  <c r="ANV18" i="5" s="1"/>
  <c r="BTZ18" i="5"/>
  <c r="BTY18" i="5"/>
  <c r="BTX18" i="5"/>
  <c r="BTW18" i="5"/>
  <c r="ANR18" i="5" s="1"/>
  <c r="BTV18" i="5"/>
  <c r="ANQ18" i="5" s="1"/>
  <c r="BTU18" i="5"/>
  <c r="BTT18" i="5"/>
  <c r="BTS18" i="5"/>
  <c r="BTR18" i="5"/>
  <c r="BTQ18" i="5"/>
  <c r="BTP18" i="5"/>
  <c r="BTO18" i="5"/>
  <c r="BTN18" i="5"/>
  <c r="ANK18" i="5" s="1"/>
  <c r="BTM18" i="5"/>
  <c r="BTL18" i="5"/>
  <c r="BTK18" i="5"/>
  <c r="ANJ18" i="5" s="1"/>
  <c r="BTJ18" i="5"/>
  <c r="BTI18" i="5"/>
  <c r="BTH18" i="5"/>
  <c r="BTG18" i="5"/>
  <c r="ANF18" i="5" s="1"/>
  <c r="BTF18" i="5"/>
  <c r="ANE18" i="5" s="1"/>
  <c r="BTE18" i="5"/>
  <c r="BTD18" i="5"/>
  <c r="BTC18" i="5"/>
  <c r="BTB18" i="5"/>
  <c r="BTA18" i="5"/>
  <c r="BSZ18" i="5"/>
  <c r="BSY18" i="5"/>
  <c r="BSX18" i="5"/>
  <c r="BSW18" i="5"/>
  <c r="BSV18" i="5"/>
  <c r="BSU18" i="5"/>
  <c r="BST18" i="5"/>
  <c r="IS18" i="5" s="1"/>
  <c r="BSS18" i="5"/>
  <c r="BSR18" i="5"/>
  <c r="BSK18" i="5"/>
  <c r="BSJ18" i="5"/>
  <c r="BSJ18" i="5" a="1"/>
  <c r="BSI18" i="5" a="1"/>
  <c r="BSI18" i="5" s="1"/>
  <c r="BSH18" i="5" a="1"/>
  <c r="BSH18" i="5" s="1"/>
  <c r="BSG18" i="5" a="1"/>
  <c r="BSG18" i="5" s="1"/>
  <c r="BSF18" i="5" a="1"/>
  <c r="BSF18" i="5" s="1"/>
  <c r="BSE18" i="5" a="1"/>
  <c r="BSE18" i="5" s="1"/>
  <c r="BSD18" i="5"/>
  <c r="BSD18" i="5" a="1"/>
  <c r="BSC18" i="5" a="1"/>
  <c r="BSC18" i="5" s="1"/>
  <c r="BSB18" i="5"/>
  <c r="BSB18" i="5" a="1"/>
  <c r="BSA18" i="5"/>
  <c r="BRZ18" i="5" a="1"/>
  <c r="BRZ18" i="5" s="1"/>
  <c r="BRY18" i="5" a="1"/>
  <c r="BRY18" i="5" s="1"/>
  <c r="BRX18" i="5" a="1"/>
  <c r="BRX18" i="5" s="1"/>
  <c r="BRW18" i="5" a="1"/>
  <c r="BRW18" i="5" s="1"/>
  <c r="BRV18" i="5" a="1"/>
  <c r="BRV18" i="5" s="1"/>
  <c r="BRU18" i="5" a="1"/>
  <c r="BRU18" i="5" s="1"/>
  <c r="BRT18" i="5" a="1"/>
  <c r="BRT18" i="5" s="1"/>
  <c r="BRS18" i="5" a="1"/>
  <c r="BRS18" i="5" s="1"/>
  <c r="BRR18" i="5" a="1"/>
  <c r="BRR18" i="5" s="1"/>
  <c r="BRQ18" i="5" a="1"/>
  <c r="BRQ18" i="5" s="1"/>
  <c r="BRP18" i="5" a="1"/>
  <c r="BRP18" i="5" s="1"/>
  <c r="BRO18" i="5" a="1"/>
  <c r="BRO18" i="5" s="1"/>
  <c r="BRN18" i="5" a="1"/>
  <c r="BRN18" i="5" s="1"/>
  <c r="BRM18" i="5" a="1"/>
  <c r="BRM18" i="5" s="1"/>
  <c r="BRL18" i="5" a="1"/>
  <c r="BRL18" i="5" s="1"/>
  <c r="BRK18" i="5" a="1"/>
  <c r="BRK18" i="5" s="1"/>
  <c r="BRJ18" i="5" a="1"/>
  <c r="BRJ18" i="5" s="1"/>
  <c r="BRI18" i="5" a="1"/>
  <c r="BRI18" i="5" s="1"/>
  <c r="BRH18" i="5" a="1"/>
  <c r="BRH18" i="5" s="1"/>
  <c r="BRG18" i="5" a="1"/>
  <c r="BRG18" i="5" s="1"/>
  <c r="BRF18" i="5" a="1"/>
  <c r="BRF18" i="5" s="1"/>
  <c r="BRE18" i="5" a="1"/>
  <c r="BRE18" i="5" s="1"/>
  <c r="BRD18" i="5" a="1"/>
  <c r="BRD18" i="5" s="1"/>
  <c r="BRC18" i="5" a="1"/>
  <c r="BRC18" i="5" s="1"/>
  <c r="BRB18" i="5" a="1"/>
  <c r="BRB18" i="5" s="1"/>
  <c r="BRA18" i="5" a="1"/>
  <c r="BRA18" i="5" s="1"/>
  <c r="BQZ18" i="5" a="1"/>
  <c r="BQZ18" i="5" s="1"/>
  <c r="BQY18" i="5" a="1"/>
  <c r="BQY18" i="5" s="1"/>
  <c r="BQX18" i="5" a="1"/>
  <c r="BQX18" i="5" s="1"/>
  <c r="BQW18" i="5" a="1"/>
  <c r="BQW18" i="5" s="1"/>
  <c r="BQV18" i="5" a="1"/>
  <c r="BQV18" i="5" s="1"/>
  <c r="BQU18" i="5" a="1"/>
  <c r="BQU18" i="5" s="1"/>
  <c r="BQT18" i="5" a="1"/>
  <c r="BQT18" i="5" s="1"/>
  <c r="BQS18" i="5" a="1"/>
  <c r="BQS18" i="5" s="1"/>
  <c r="BQR18" i="5" a="1"/>
  <c r="BQR18" i="5" s="1"/>
  <c r="BQQ18" i="5" a="1"/>
  <c r="BQQ18" i="5" s="1"/>
  <c r="BQP18" i="5" a="1"/>
  <c r="BQP18" i="5" s="1"/>
  <c r="BQO18" i="5" a="1"/>
  <c r="BQO18" i="5" s="1"/>
  <c r="BQN18" i="5" a="1"/>
  <c r="BQN18" i="5" s="1"/>
  <c r="BQM18" i="5" a="1"/>
  <c r="BQM18" i="5" s="1"/>
  <c r="BQL18" i="5" a="1"/>
  <c r="BQL18" i="5" s="1"/>
  <c r="BQK18" i="5" a="1"/>
  <c r="BQK18" i="5" s="1"/>
  <c r="BQJ18" i="5" a="1"/>
  <c r="BQJ18" i="5" s="1"/>
  <c r="BQI18" i="5" a="1"/>
  <c r="BQI18" i="5" s="1"/>
  <c r="BQH18" i="5" a="1"/>
  <c r="BQH18" i="5" s="1"/>
  <c r="BQG18" i="5" a="1"/>
  <c r="BQG18" i="5" s="1"/>
  <c r="BQF18" i="5" a="1"/>
  <c r="BQF18" i="5" s="1"/>
  <c r="BQE18" i="5" a="1"/>
  <c r="BQE18" i="5" s="1"/>
  <c r="BQD18" i="5" a="1"/>
  <c r="BQD18" i="5" s="1"/>
  <c r="BQC18" i="5" a="1"/>
  <c r="BQC18" i="5" s="1"/>
  <c r="BQB18" i="5" a="1"/>
  <c r="BQB18" i="5" s="1"/>
  <c r="BQA18" i="5" a="1"/>
  <c r="BQA18" i="5" s="1"/>
  <c r="BPZ18" i="5" a="1"/>
  <c r="BPZ18" i="5" s="1"/>
  <c r="BPY18" i="5" a="1"/>
  <c r="BPY18" i="5" s="1"/>
  <c r="BPX18" i="5" a="1"/>
  <c r="BPX18" i="5" s="1"/>
  <c r="BPW18" i="5" a="1"/>
  <c r="BPW18" i="5" s="1"/>
  <c r="BPV18" i="5" a="1"/>
  <c r="BPV18" i="5" s="1"/>
  <c r="BPU18" i="5" a="1"/>
  <c r="BPU18" i="5" s="1"/>
  <c r="BPT18" i="5"/>
  <c r="BPS18" i="5"/>
  <c r="BPR18" i="5"/>
  <c r="BPQ18" i="5"/>
  <c r="BPP18" i="5"/>
  <c r="BPO18" i="5"/>
  <c r="BPN18" i="5"/>
  <c r="BPM18" i="5"/>
  <c r="BPL18" i="5"/>
  <c r="BPK18" i="5"/>
  <c r="BPJ18" i="5"/>
  <c r="BPI18" i="5"/>
  <c r="BPH18" i="5"/>
  <c r="BPG18" i="5"/>
  <c r="BPF18" i="5"/>
  <c r="BPE18" i="5"/>
  <c r="BPD18" i="5"/>
  <c r="BPC18" i="5"/>
  <c r="BPB18" i="5"/>
  <c r="BPA18" i="5"/>
  <c r="BOZ18" i="5"/>
  <c r="BOY18" i="5"/>
  <c r="BOX18" i="5"/>
  <c r="BOW18" i="5"/>
  <c r="BOV18" i="5"/>
  <c r="BOU18" i="5"/>
  <c r="BOT18" i="5"/>
  <c r="BOQ18" i="5"/>
  <c r="BOI18" i="5"/>
  <c r="BOI18" i="5" a="1"/>
  <c r="BOH18" i="5" a="1"/>
  <c r="BOH18" i="5" s="1"/>
  <c r="BOG18" i="5"/>
  <c r="BOS18" i="5" s="1"/>
  <c r="BOG18" i="5" a="1"/>
  <c r="BOF18" i="5"/>
  <c r="BOE18" i="5"/>
  <c r="BOD18" i="5"/>
  <c r="BOR18" i="5" s="1"/>
  <c r="BOC18" i="5"/>
  <c r="BOB18" i="5"/>
  <c r="BOA18" i="5"/>
  <c r="BNY18" i="5"/>
  <c r="BNX18" i="5" s="1"/>
  <c r="BOP18" i="5" s="1"/>
  <c r="BNV18" i="5"/>
  <c r="BNU18" i="5"/>
  <c r="BOO18" i="5" s="1"/>
  <c r="BNS18" i="5"/>
  <c r="BNR18" i="5" s="1"/>
  <c r="BON18" i="5" s="1"/>
  <c r="BNP18" i="5"/>
  <c r="BNO18" i="5" s="1"/>
  <c r="BOM18" i="5" s="1"/>
  <c r="BNM18" i="5"/>
  <c r="BNL18" i="5" s="1"/>
  <c r="BOL18" i="5" s="1"/>
  <c r="BNJ18" i="5"/>
  <c r="BNI18" i="5" s="1"/>
  <c r="BOK18" i="5" s="1"/>
  <c r="BNG18" i="5"/>
  <c r="BNF18" i="5" s="1"/>
  <c r="BOJ18" i="5" s="1"/>
  <c r="BNE18" i="5"/>
  <c r="BND18" i="5"/>
  <c r="BNC18" i="5"/>
  <c r="BNB18" i="5"/>
  <c r="BNA18" i="5"/>
  <c r="BMZ18" i="5"/>
  <c r="BMY18" i="5"/>
  <c r="BMX18" i="5"/>
  <c r="BMW18" i="5"/>
  <c r="BMU18" i="5"/>
  <c r="BMJ18" i="5"/>
  <c r="BMI18" i="5"/>
  <c r="BMH18" i="5"/>
  <c r="BMG18" i="5"/>
  <c r="BMF18" i="5"/>
  <c r="BME18" i="5"/>
  <c r="BMD18" i="5"/>
  <c r="BMC18" i="5"/>
  <c r="BMB18" i="5"/>
  <c r="BMA18" i="5"/>
  <c r="BLZ18" i="5"/>
  <c r="BLY18" i="5"/>
  <c r="BLX18" i="5"/>
  <c r="BLW18" i="5"/>
  <c r="BLN18" i="5"/>
  <c r="BLJ18" i="5"/>
  <c r="BLH18" i="5" a="1"/>
  <c r="BLH18" i="5" s="1"/>
  <c r="BLG18" i="5"/>
  <c r="BLG18" i="5" a="1"/>
  <c r="BLF18" i="5" a="1"/>
  <c r="BLF18" i="5" s="1"/>
  <c r="BLR18" i="5" s="1"/>
  <c r="BLE18" i="5"/>
  <c r="BLD18" i="5"/>
  <c r="BLC18" i="5"/>
  <c r="BLQ18" i="5" s="1"/>
  <c r="BLB18" i="5"/>
  <c r="BLA18" i="5"/>
  <c r="BKZ18" i="5" s="1"/>
  <c r="BLP18" i="5" s="1"/>
  <c r="BKY18" i="5"/>
  <c r="BKX18" i="5"/>
  <c r="BKW18" i="5"/>
  <c r="BLO18" i="5" s="1"/>
  <c r="BKU18" i="5"/>
  <c r="BKT18" i="5"/>
  <c r="BKR18" i="5"/>
  <c r="BKQ18" i="5"/>
  <c r="BLM18" i="5" s="1"/>
  <c r="BKO18" i="5"/>
  <c r="BKN18" i="5"/>
  <c r="BLL18" i="5" s="1"/>
  <c r="BKL18" i="5"/>
  <c r="BKK18" i="5"/>
  <c r="BLK18" i="5" s="1"/>
  <c r="BKI18" i="5"/>
  <c r="BKH18" i="5"/>
  <c r="BKF18" i="5"/>
  <c r="BKE18" i="5"/>
  <c r="BLI18" i="5" s="1"/>
  <c r="BKD18" i="5"/>
  <c r="BKC18" i="5"/>
  <c r="BKB18" i="5"/>
  <c r="BKA18" i="5"/>
  <c r="BJZ18" i="5"/>
  <c r="BJY18" i="5"/>
  <c r="BJX18" i="5"/>
  <c r="BJW18" i="5"/>
  <c r="BJU18" i="5"/>
  <c r="BJT18" i="5"/>
  <c r="BJS18" i="5"/>
  <c r="BJR18" i="5"/>
  <c r="BJP18" i="5"/>
  <c r="BJO18" i="5"/>
  <c r="BJM18" i="5" s="1"/>
  <c r="BJL18" i="5"/>
  <c r="BJJ18" i="5" s="1"/>
  <c r="BJI18" i="5"/>
  <c r="BJG18" i="5" s="1"/>
  <c r="BJF18" i="5"/>
  <c r="BJE18" i="5"/>
  <c r="BJD18" i="5"/>
  <c r="BJC18" i="5"/>
  <c r="BJB18" i="5"/>
  <c r="BJA18" i="5"/>
  <c r="BIZ18" i="5"/>
  <c r="BIY18" i="5"/>
  <c r="BIX18" i="5"/>
  <c r="BIW18" i="5"/>
  <c r="BIV18" i="5"/>
  <c r="BIU18" i="5"/>
  <c r="BIT18" i="5"/>
  <c r="BIS18" i="5"/>
  <c r="BIR18" i="5"/>
  <c r="BIQ18" i="5"/>
  <c r="BIP18" i="5"/>
  <c r="BIO18" i="5"/>
  <c r="BIN18" i="5"/>
  <c r="BIM18" i="5"/>
  <c r="BIL18" i="5"/>
  <c r="BIK18" i="5"/>
  <c r="BIJ18" i="5"/>
  <c r="BII18" i="5"/>
  <c r="BIH18" i="5"/>
  <c r="BIG18" i="5"/>
  <c r="BIF18" i="5"/>
  <c r="BIE18" i="5"/>
  <c r="BID18" i="5"/>
  <c r="BIC18" i="5"/>
  <c r="BIB18" i="5"/>
  <c r="BIA18" i="5"/>
  <c r="BHZ18" i="5"/>
  <c r="BHY18" i="5"/>
  <c r="BHX18" i="5"/>
  <c r="BHW18" i="5"/>
  <c r="BHV18" i="5"/>
  <c r="BHU18" i="5"/>
  <c r="BHT18" i="5"/>
  <c r="BHS18" i="5"/>
  <c r="BHR18" i="5"/>
  <c r="BHQ18" i="5"/>
  <c r="BHP18" i="5"/>
  <c r="BHO18" i="5"/>
  <c r="BHN18" i="5"/>
  <c r="BHM18" i="5"/>
  <c r="BHL18" i="5"/>
  <c r="BHK18" i="5"/>
  <c r="BHJ18" i="5"/>
  <c r="BHI18" i="5"/>
  <c r="BHH18" i="5"/>
  <c r="BHG18" i="5"/>
  <c r="BHF18" i="5"/>
  <c r="BHE18" i="5"/>
  <c r="BHD18" i="5"/>
  <c r="BHC18" i="5"/>
  <c r="BHB18" i="5"/>
  <c r="BHA18" i="5"/>
  <c r="BGZ18" i="5"/>
  <c r="BGY18" i="5"/>
  <c r="BGX18" i="5"/>
  <c r="BGW18" i="5"/>
  <c r="BGV18" i="5"/>
  <c r="BGU18" i="5"/>
  <c r="BGU18" i="5" a="1"/>
  <c r="BGT18" i="5" a="1"/>
  <c r="BGT18" i="5" s="1"/>
  <c r="BGS18" i="5"/>
  <c r="BGS18" i="5" a="1"/>
  <c r="BGR18" i="5" a="1"/>
  <c r="BGR18" i="5" s="1"/>
  <c r="BGQ18" i="5"/>
  <c r="BGQ18" i="5" a="1"/>
  <c r="BGP18" i="5" a="1"/>
  <c r="BGP18" i="5" s="1"/>
  <c r="BGO18" i="5"/>
  <c r="BGO18" i="5" a="1"/>
  <c r="BGN18" i="5" a="1"/>
  <c r="BGN18" i="5" s="1"/>
  <c r="BGM18" i="5"/>
  <c r="BGM18" i="5" a="1"/>
  <c r="BGL18" i="5" a="1"/>
  <c r="BGL18" i="5" s="1"/>
  <c r="BGK18" i="5"/>
  <c r="BGK18" i="5" a="1"/>
  <c r="BGJ18" i="5" a="1"/>
  <c r="BGJ18" i="5" s="1"/>
  <c r="BGI18" i="5"/>
  <c r="BGH18" i="5"/>
  <c r="BGG18" i="5"/>
  <c r="BGF18" i="5"/>
  <c r="BGE18" i="5"/>
  <c r="BGD18" i="5"/>
  <c r="BGC18" i="5"/>
  <c r="BGB18" i="5"/>
  <c r="BGA18" i="5"/>
  <c r="BFZ18" i="5"/>
  <c r="BFY18" i="5"/>
  <c r="BFX18" i="5"/>
  <c r="BFW18" i="5"/>
  <c r="BFV18" i="5"/>
  <c r="BFU18" i="5"/>
  <c r="BFT18" i="5"/>
  <c r="BFS18" i="5"/>
  <c r="BFR18" i="5"/>
  <c r="BFN18" i="5"/>
  <c r="BFM18" i="5"/>
  <c r="BFL18" i="5"/>
  <c r="BFK18" i="5"/>
  <c r="BFJ18" i="5"/>
  <c r="BFI18" i="5"/>
  <c r="BFH18" i="5"/>
  <c r="BFG18" i="5"/>
  <c r="BFF18" i="5"/>
  <c r="BFE18" i="5"/>
  <c r="BFD18" i="5"/>
  <c r="BFC18" i="5"/>
  <c r="BFB18" i="5"/>
  <c r="BFA18" i="5"/>
  <c r="BEZ18" i="5"/>
  <c r="BEY18" i="5"/>
  <c r="BEX18" i="5"/>
  <c r="BEW18" i="5"/>
  <c r="BEV18" i="5"/>
  <c r="BEU18" i="5"/>
  <c r="BET18" i="5"/>
  <c r="BEP18" i="5"/>
  <c r="BEO18" i="5"/>
  <c r="BEN18" i="5"/>
  <c r="BEM18" i="5"/>
  <c r="BEL18" i="5"/>
  <c r="BEK18" i="5"/>
  <c r="BEJ18" i="5"/>
  <c r="BEI18" i="5"/>
  <c r="BEH18" i="5"/>
  <c r="BEG18" i="5"/>
  <c r="BEF18" i="5"/>
  <c r="BEE18" i="5"/>
  <c r="BED18" i="5"/>
  <c r="BEC18" i="5"/>
  <c r="BEB18" i="5"/>
  <c r="BEA18" i="5"/>
  <c r="BDZ18" i="5"/>
  <c r="BDY18" i="5"/>
  <c r="BDX18" i="5"/>
  <c r="BDW18" i="5"/>
  <c r="BDV18" i="5"/>
  <c r="BDR18" i="5"/>
  <c r="BDQ18" i="5"/>
  <c r="BDP18" i="5"/>
  <c r="BDO18" i="5"/>
  <c r="BDN18" i="5"/>
  <c r="BDM18" i="5"/>
  <c r="BDL18" i="5"/>
  <c r="BDK18" i="5"/>
  <c r="BDJ18" i="5"/>
  <c r="BDI18" i="5"/>
  <c r="BDH18" i="5"/>
  <c r="BDG18" i="5"/>
  <c r="BDF18" i="5"/>
  <c r="BDE18" i="5"/>
  <c r="BDD18" i="5"/>
  <c r="BDC18" i="5"/>
  <c r="BDB18" i="5"/>
  <c r="BDA18" i="5"/>
  <c r="BCZ18" i="5"/>
  <c r="BCY18" i="5"/>
  <c r="BCX18" i="5"/>
  <c r="BCT18" i="5"/>
  <c r="BCS18" i="5"/>
  <c r="BCR18" i="5"/>
  <c r="BCQ18" i="5"/>
  <c r="BCP18" i="5"/>
  <c r="BCO18" i="5"/>
  <c r="BCN18" i="5"/>
  <c r="BCM18" i="5"/>
  <c r="BCL18" i="5"/>
  <c r="BCK18" i="5"/>
  <c r="BCJ18" i="5"/>
  <c r="BCI18" i="5"/>
  <c r="BCH18" i="5"/>
  <c r="BCG18" i="5"/>
  <c r="BCF18" i="5"/>
  <c r="BCE18" i="5"/>
  <c r="BCD18" i="5"/>
  <c r="BCC18" i="5"/>
  <c r="BCB18" i="5"/>
  <c r="BCA18" i="5"/>
  <c r="BBZ18" i="5"/>
  <c r="BBT18" i="5"/>
  <c r="BBL18" i="5"/>
  <c r="BBH18" i="5"/>
  <c r="BBG18" i="5"/>
  <c r="BBF18" i="5"/>
  <c r="BBE18" i="5"/>
  <c r="BAT18" i="5"/>
  <c r="BAR18" i="5"/>
  <c r="BAQ18" i="5"/>
  <c r="BAP18" i="5"/>
  <c r="BAP18" i="5" a="1"/>
  <c r="BAO18" i="5" a="1"/>
  <c r="BAO18" i="5" s="1"/>
  <c r="BAN18" i="5"/>
  <c r="BAX18" i="5" s="1"/>
  <c r="BAN18" i="5" a="1"/>
  <c r="BAM18" i="5"/>
  <c r="BAL18" i="5"/>
  <c r="BAK18" i="5"/>
  <c r="BAW18" i="5" s="1"/>
  <c r="BAJ18" i="5"/>
  <c r="BAI18" i="5"/>
  <c r="BAH18" i="5"/>
  <c r="BAV18" i="5" s="1"/>
  <c r="BAG18" i="5"/>
  <c r="BAF18" i="5"/>
  <c r="BAB18" i="5"/>
  <c r="AZY18" i="5"/>
  <c r="BAS18" i="5" s="1"/>
  <c r="AZV18" i="5"/>
  <c r="AZS18" i="5"/>
  <c r="AZQ18" i="5"/>
  <c r="AZN18" i="5"/>
  <c r="AZM18" i="5"/>
  <c r="AZK18" i="5"/>
  <c r="AZJ18" i="5" a="1"/>
  <c r="AZJ18" i="5" s="1"/>
  <c r="AZI18" i="5" a="1"/>
  <c r="AZI18" i="5" s="1"/>
  <c r="AZH18" i="5" a="1"/>
  <c r="AZH18" i="5" s="1"/>
  <c r="AZR18" i="5" s="1"/>
  <c r="AZG18" i="5"/>
  <c r="AZF18" i="5"/>
  <c r="AZE18" i="5"/>
  <c r="AZD18" i="5"/>
  <c r="AZB18" i="5" s="1"/>
  <c r="AZP18" i="5" s="1"/>
  <c r="AZC18" i="5"/>
  <c r="AZA18" i="5"/>
  <c r="AYZ18" i="5"/>
  <c r="AYY18" i="5" s="1"/>
  <c r="AZO18" i="5" s="1"/>
  <c r="AYV18" i="5"/>
  <c r="AYS18" i="5"/>
  <c r="AYP18" i="5"/>
  <c r="AZL18" i="5" s="1"/>
  <c r="AYM18" i="5"/>
  <c r="AYJ18" i="5"/>
  <c r="AYG18" i="5"/>
  <c r="AYC18" i="5"/>
  <c r="AYB18" i="5"/>
  <c r="AYB18" i="5" a="1"/>
  <c r="AYA18" i="5" a="1"/>
  <c r="AYA18" i="5" s="1"/>
  <c r="AXZ18" i="5"/>
  <c r="AYL18" i="5" s="1"/>
  <c r="AXZ18" i="5" a="1"/>
  <c r="AXY18" i="5"/>
  <c r="AXX18" i="5"/>
  <c r="AXW18" i="5"/>
  <c r="AYK18" i="5" s="1"/>
  <c r="AXV18" i="5"/>
  <c r="AXU18" i="5"/>
  <c r="AXT18" i="5"/>
  <c r="AXS18" i="5"/>
  <c r="AXQ18" i="5" s="1"/>
  <c r="AYI18" i="5" s="1"/>
  <c r="AXR18" i="5"/>
  <c r="AXO18" i="5"/>
  <c r="AXN18" i="5"/>
  <c r="AYH18" i="5" s="1"/>
  <c r="AXL18" i="5"/>
  <c r="AXK18" i="5"/>
  <c r="AXI18" i="5"/>
  <c r="AXH18" i="5"/>
  <c r="AYF18" i="5" s="1"/>
  <c r="AXF18" i="5"/>
  <c r="AXE18" i="5"/>
  <c r="AYE18" i="5" s="1"/>
  <c r="AXB18" i="5"/>
  <c r="AYD18" i="5" s="1"/>
  <c r="AWX18" i="5"/>
  <c r="AWW18" i="5"/>
  <c r="AWV18" i="5"/>
  <c r="AWU18" i="5"/>
  <c r="AWN18" i="5"/>
  <c r="AWM18" i="5"/>
  <c r="AWL18" i="5"/>
  <c r="AWK18" i="5"/>
  <c r="AWD18" i="5"/>
  <c r="AWC18" i="5"/>
  <c r="AWB18" i="5"/>
  <c r="AWA18" i="5"/>
  <c r="AVT18" i="5"/>
  <c r="AVS18" i="5"/>
  <c r="AVR18" i="5"/>
  <c r="AVQ18" i="5"/>
  <c r="AVJ18" i="5"/>
  <c r="AVF18" i="5"/>
  <c r="AVB18" i="5"/>
  <c r="AUZ18" i="5" a="1"/>
  <c r="AUZ18" i="5" s="1"/>
  <c r="AUY18" i="5"/>
  <c r="AUY18" i="5" a="1"/>
  <c r="AUX18" i="5" a="1"/>
  <c r="AUX18" i="5" s="1"/>
  <c r="AUW18" i="5"/>
  <c r="AUV18" i="5"/>
  <c r="AUU18" i="5"/>
  <c r="AVI18" i="5" s="1"/>
  <c r="AUT18" i="5"/>
  <c r="AUS18" i="5"/>
  <c r="AUR18" i="5" s="1"/>
  <c r="AVH18" i="5" s="1"/>
  <c r="AUQ18" i="5"/>
  <c r="AUP18" i="5"/>
  <c r="AUO18" i="5"/>
  <c r="AVG18" i="5" s="1"/>
  <c r="AUM18" i="5"/>
  <c r="AUL18" i="5"/>
  <c r="AUJ18" i="5"/>
  <c r="AUI18" i="5"/>
  <c r="AVE18" i="5" s="1"/>
  <c r="AUG18" i="5"/>
  <c r="AUF18" i="5"/>
  <c r="AVD18" i="5" s="1"/>
  <c r="AUD18" i="5"/>
  <c r="AUC18" i="5"/>
  <c r="AVC18" i="5" s="1"/>
  <c r="AUA18" i="5"/>
  <c r="ATZ18" i="5"/>
  <c r="ATX18" i="5"/>
  <c r="ATW18" i="5"/>
  <c r="AVA18" i="5" s="1"/>
  <c r="ATV18" i="5"/>
  <c r="ATU18" i="5"/>
  <c r="ATT18" i="5"/>
  <c r="ATS18" i="5"/>
  <c r="ATH18" i="5"/>
  <c r="ATG18" i="5"/>
  <c r="ATF18" i="5"/>
  <c r="ATE18" i="5"/>
  <c r="ATD18" i="5"/>
  <c r="ATC18" i="5"/>
  <c r="ATB18" i="5" a="1"/>
  <c r="ATB18" i="5" s="1"/>
  <c r="ATA18" i="5" a="1"/>
  <c r="ATA18" i="5" s="1"/>
  <c r="ASZ18" i="5" a="1"/>
  <c r="ASZ18" i="5" s="1"/>
  <c r="ATL18" i="5" s="1"/>
  <c r="ASY18" i="5"/>
  <c r="ASX18" i="5"/>
  <c r="ASW18" i="5"/>
  <c r="ATK18" i="5" s="1"/>
  <c r="ASV18" i="5"/>
  <c r="AST18" i="5" s="1"/>
  <c r="ATJ18" i="5" s="1"/>
  <c r="ASU18" i="5"/>
  <c r="ASS18" i="5"/>
  <c r="ASR18" i="5"/>
  <c r="ASQ18" i="5" s="1"/>
  <c r="ATI18" i="5" s="1"/>
  <c r="ARW18" i="5"/>
  <c r="ART18" i="5"/>
  <c r="ARS18" i="5"/>
  <c r="ARR18" i="5"/>
  <c r="ARP18" i="5" a="1"/>
  <c r="ARP18" i="5" s="1"/>
  <c r="ARO18" i="5"/>
  <c r="ARO18" i="5" a="1"/>
  <c r="ARN18" i="5" a="1"/>
  <c r="ARN18" i="5" s="1"/>
  <c r="ARX18" i="5" s="1"/>
  <c r="ARM18" i="5"/>
  <c r="ARL18" i="5"/>
  <c r="ARK18" i="5"/>
  <c r="ARJ18" i="5"/>
  <c r="ARI18" i="5"/>
  <c r="ARH18" i="5" s="1"/>
  <c r="ARV18" i="5" s="1"/>
  <c r="ARG18" i="5"/>
  <c r="ARF18" i="5"/>
  <c r="ARE18" i="5"/>
  <c r="ARU18" i="5" s="1"/>
  <c r="ARB18" i="5"/>
  <c r="AQY18" i="5"/>
  <c r="AQV18" i="5"/>
  <c r="AQS18" i="5"/>
  <c r="ARQ18" i="5" s="1"/>
  <c r="AQO18" i="5"/>
  <c r="AQK18" i="5"/>
  <c r="AQR18" i="5" s="1"/>
  <c r="AQH18" i="5"/>
  <c r="AQQ18" i="5" s="1"/>
  <c r="AQE18" i="5"/>
  <c r="AQP18" i="5" s="1"/>
  <c r="AQB18" i="5"/>
  <c r="APY18" i="5"/>
  <c r="AQN18" i="5" s="1"/>
  <c r="APW18" i="5"/>
  <c r="APT18" i="5"/>
  <c r="APS18" i="5"/>
  <c r="APQ18" i="5"/>
  <c r="APP18" i="5" a="1"/>
  <c r="APP18" i="5" s="1"/>
  <c r="APO18" i="5" a="1"/>
  <c r="APO18" i="5" s="1"/>
  <c r="APN18" i="5" a="1"/>
  <c r="APN18" i="5" s="1"/>
  <c r="APX18" i="5" s="1"/>
  <c r="APM18" i="5"/>
  <c r="APL18" i="5"/>
  <c r="APK18" i="5"/>
  <c r="APJ18" i="5"/>
  <c r="APH18" i="5" s="1"/>
  <c r="APV18" i="5" s="1"/>
  <c r="API18" i="5"/>
  <c r="APG18" i="5"/>
  <c r="APF18" i="5"/>
  <c r="APE18" i="5" s="1"/>
  <c r="APU18" i="5" s="1"/>
  <c r="APB18" i="5"/>
  <c r="AOY18" i="5"/>
  <c r="AOV18" i="5"/>
  <c r="APR18" i="5" s="1"/>
  <c r="AOS18" i="5"/>
  <c r="AOP18" i="5"/>
  <c r="AOK18" i="5"/>
  <c r="AOR18" i="5" s="1"/>
  <c r="AOH18" i="5"/>
  <c r="AOQ18" i="5" s="1"/>
  <c r="AOE18" i="5"/>
  <c r="AOB18" i="5"/>
  <c r="AOO18" i="5" s="1"/>
  <c r="ANY18" i="5"/>
  <c r="AON18" i="5" s="1"/>
  <c r="ANT18" i="5"/>
  <c r="ANP18" i="5"/>
  <c r="ANL18" i="5"/>
  <c r="AND18" i="5"/>
  <c r="AMZ18" i="5"/>
  <c r="AMR18" i="5"/>
  <c r="AMQ18" i="5"/>
  <c r="AMP18" i="5"/>
  <c r="AMO18" i="5"/>
  <c r="AMN18" i="5"/>
  <c r="AMM18" i="5"/>
  <c r="AML18" i="5" a="1"/>
  <c r="AML18" i="5" s="1"/>
  <c r="AMK18" i="5"/>
  <c r="AMK18" i="5" a="1"/>
  <c r="AMJ18" i="5" a="1"/>
  <c r="AMJ18" i="5" s="1"/>
  <c r="AMV18" i="5" s="1"/>
  <c r="AMI18" i="5"/>
  <c r="AMH18" i="5"/>
  <c r="AMG18" i="5"/>
  <c r="AMU18" i="5" s="1"/>
  <c r="AMF18" i="5"/>
  <c r="AME18" i="5"/>
  <c r="AMD18" i="5" s="1"/>
  <c r="AMT18" i="5" s="1"/>
  <c r="AMC18" i="5"/>
  <c r="AMB18" i="5"/>
  <c r="AMA18" i="5"/>
  <c r="AMS18" i="5" s="1"/>
  <c r="ALD18" i="5"/>
  <c r="ALC18" i="5"/>
  <c r="ALB18" i="5"/>
  <c r="ALA18" i="5"/>
  <c r="AKZ18" i="5"/>
  <c r="AKY18" i="5"/>
  <c r="AKX18" i="5" a="1"/>
  <c r="AKX18" i="5" s="1"/>
  <c r="AKW18" i="5" a="1"/>
  <c r="AKW18" i="5" s="1"/>
  <c r="AKV18" i="5" a="1"/>
  <c r="AKV18" i="5" s="1"/>
  <c r="ALH18" i="5" s="1"/>
  <c r="AKU18" i="5"/>
  <c r="AKT18" i="5"/>
  <c r="AKS18" i="5"/>
  <c r="ALG18" i="5" s="1"/>
  <c r="AKR18" i="5"/>
  <c r="AKP18" i="5" s="1"/>
  <c r="ALF18" i="5" s="1"/>
  <c r="AKQ18" i="5"/>
  <c r="AKO18" i="5"/>
  <c r="AKN18" i="5"/>
  <c r="AKM18" i="5" s="1"/>
  <c r="ALE18" i="5" s="1"/>
  <c r="AJR18" i="5"/>
  <c r="AJP18" i="5"/>
  <c r="AJO18" i="5"/>
  <c r="AJN18" i="5"/>
  <c r="AJM18" i="5"/>
  <c r="AJL18" i="5"/>
  <c r="AJK18" i="5"/>
  <c r="AJJ18" i="5"/>
  <c r="AJJ18" i="5" a="1"/>
  <c r="AJI18" i="5" a="1"/>
  <c r="AJI18" i="5" s="1"/>
  <c r="AJH18" i="5"/>
  <c r="AJT18" i="5" s="1"/>
  <c r="AJH18" i="5" a="1"/>
  <c r="AJG18" i="5"/>
  <c r="AJF18" i="5"/>
  <c r="AJE18" i="5"/>
  <c r="AJS18" i="5" s="1"/>
  <c r="AJD18" i="5"/>
  <c r="AJC18" i="5"/>
  <c r="AJB18" i="5"/>
  <c r="AJA18" i="5"/>
  <c r="AIY18" i="5" s="1"/>
  <c r="AJQ18" i="5" s="1"/>
  <c r="AIZ18" i="5"/>
  <c r="AIE18" i="5"/>
  <c r="AIB18" i="5"/>
  <c r="AIA18" i="5"/>
  <c r="AHZ18" i="5"/>
  <c r="AHY18" i="5"/>
  <c r="AHX18" i="5"/>
  <c r="AHW18" i="5"/>
  <c r="AHV18" i="5" a="1"/>
  <c r="AHV18" i="5" s="1"/>
  <c r="AHU18" i="5" a="1"/>
  <c r="AHU18" i="5" s="1"/>
  <c r="AHT18" i="5" a="1"/>
  <c r="AHT18" i="5" s="1"/>
  <c r="AIF18" i="5" s="1"/>
  <c r="AHS18" i="5"/>
  <c r="AHR18" i="5"/>
  <c r="AHQ18" i="5"/>
  <c r="AHP18" i="5"/>
  <c r="AHO18" i="5"/>
  <c r="AHN18" i="5"/>
  <c r="AID18" i="5" s="1"/>
  <c r="AHM18" i="5"/>
  <c r="AHL18" i="5"/>
  <c r="AHK18" i="5"/>
  <c r="AIC18" i="5" s="1"/>
  <c r="AGR18" i="5"/>
  <c r="AGQ18" i="5"/>
  <c r="AGP18" i="5"/>
  <c r="AGO18" i="5"/>
  <c r="AGN18" i="5"/>
  <c r="AGM18" i="5"/>
  <c r="AGL18" i="5"/>
  <c r="AGK18" i="5"/>
  <c r="AGJ18" i="5"/>
  <c r="AGI18" i="5"/>
  <c r="AGH18" i="5"/>
  <c r="AGG18" i="5"/>
  <c r="AGF18" i="5"/>
  <c r="AGE18" i="5"/>
  <c r="AGD18" i="5"/>
  <c r="AGC18" i="5"/>
  <c r="AGB18" i="5"/>
  <c r="AGA18" i="5"/>
  <c r="AFZ18" i="5"/>
  <c r="AFY18" i="5"/>
  <c r="AFX18" i="5"/>
  <c r="AFW18" i="5"/>
  <c r="AFV18" i="5"/>
  <c r="AFU18" i="5"/>
  <c r="AFT18" i="5"/>
  <c r="AFS18" i="5"/>
  <c r="AFR18" i="5"/>
  <c r="AFQ18" i="5"/>
  <c r="AFP18" i="5"/>
  <c r="AFO18" i="5"/>
  <c r="AFN18" i="5"/>
  <c r="AFM18" i="5"/>
  <c r="AFL18" i="5"/>
  <c r="AFK18" i="5"/>
  <c r="AFJ18" i="5"/>
  <c r="AFI18" i="5"/>
  <c r="AFH18" i="5"/>
  <c r="AFG18" i="5"/>
  <c r="AFF18" i="5"/>
  <c r="AFE18" i="5"/>
  <c r="AFD18" i="5"/>
  <c r="AFC18" i="5"/>
  <c r="AFB18" i="5"/>
  <c r="AFA18" i="5"/>
  <c r="AEZ18" i="5"/>
  <c r="AEY18" i="5"/>
  <c r="AEX18" i="5"/>
  <c r="AEW18" i="5"/>
  <c r="AEV18" i="5"/>
  <c r="AEU18" i="5"/>
  <c r="AET18" i="5"/>
  <c r="AES18" i="5"/>
  <c r="AER18" i="5"/>
  <c r="AEQ18" i="5"/>
  <c r="AEP18" i="5"/>
  <c r="AEO18" i="5"/>
  <c r="AEN18" i="5"/>
  <c r="AEM18" i="5"/>
  <c r="AEL18" i="5"/>
  <c r="AEK18" i="5"/>
  <c r="AEJ18" i="5"/>
  <c r="AEF18" i="5"/>
  <c r="ADZ18" i="5" a="1"/>
  <c r="ADZ18" i="5" s="1"/>
  <c r="ADY18" i="5"/>
  <c r="ADY18" i="5" a="1"/>
  <c r="ADX18" i="5" a="1"/>
  <c r="ADX18" i="5" s="1"/>
  <c r="ADW18" i="5"/>
  <c r="ADV18" i="5"/>
  <c r="ADU18" i="5"/>
  <c r="AEI18" i="5" s="1"/>
  <c r="ADT18" i="5" a="1"/>
  <c r="ADT18" i="5" s="1"/>
  <c r="ADR18" i="5" s="1"/>
  <c r="AEH18" i="5" s="1"/>
  <c r="ADS18" i="5"/>
  <c r="ADQ18" i="5" a="1"/>
  <c r="ADQ18" i="5" s="1"/>
  <c r="ADO18" i="5" s="1"/>
  <c r="AEG18" i="5" s="1"/>
  <c r="ADP18" i="5"/>
  <c r="ADN18" i="5" a="1"/>
  <c r="ADN18" i="5" s="1"/>
  <c r="ADL18" i="5" s="1"/>
  <c r="ADK18" i="5" a="1"/>
  <c r="ADK18" i="5" s="1"/>
  <c r="ADI18" i="5" s="1"/>
  <c r="AEE18" i="5" s="1"/>
  <c r="ADH18" i="5" a="1"/>
  <c r="ADH18" i="5" s="1"/>
  <c r="ADF18" i="5" s="1"/>
  <c r="AED18" i="5" s="1"/>
  <c r="ADE18" i="5"/>
  <c r="ADC18" i="5" s="1"/>
  <c r="AEC18" i="5" s="1"/>
  <c r="ADE18" i="5" a="1"/>
  <c r="ADB18" i="5" a="1"/>
  <c r="ADB18" i="5" s="1"/>
  <c r="ACZ18" i="5" s="1"/>
  <c r="AEB18" i="5" s="1"/>
  <c r="ACY18" i="5" a="1"/>
  <c r="ACY18" i="5" s="1"/>
  <c r="ACW18" i="5" s="1"/>
  <c r="AEA18" i="5" s="1"/>
  <c r="ACV18" i="5"/>
  <c r="ACU18" i="5"/>
  <c r="ACT18" i="5"/>
  <c r="ACS18" i="5"/>
  <c r="ACR18" i="5"/>
  <c r="ACQ18" i="5"/>
  <c r="ACP18" i="5"/>
  <c r="ACO18" i="5"/>
  <c r="ACN18" i="5"/>
  <c r="ACM18" i="5"/>
  <c r="ACL18" i="5"/>
  <c r="ACK18" i="5"/>
  <c r="ACJ18" i="5"/>
  <c r="ACI18" i="5"/>
  <c r="ACF18" i="5"/>
  <c r="ACE18" i="5"/>
  <c r="ACB18" i="5"/>
  <c r="ACA18" i="5"/>
  <c r="ABZ18" i="5"/>
  <c r="ABY18" i="5"/>
  <c r="ABX18" i="5"/>
  <c r="ABW18" i="5"/>
  <c r="ABV18" i="5"/>
  <c r="ABU18" i="5"/>
  <c r="ABT18" i="5"/>
  <c r="ABS18" i="5"/>
  <c r="ABR18" i="5" a="1"/>
  <c r="ABR18" i="5" s="1"/>
  <c r="ABQ18" i="5" a="1"/>
  <c r="ABQ18" i="5" s="1"/>
  <c r="ABP18" i="5" a="1"/>
  <c r="ABP18" i="5" s="1"/>
  <c r="ABO18" i="5"/>
  <c r="ABN18" i="5"/>
  <c r="ABM18" i="5"/>
  <c r="ABL18" i="5"/>
  <c r="ABJ18" i="5" s="1"/>
  <c r="ABK18" i="5"/>
  <c r="ABI18" i="5"/>
  <c r="ABH18" i="5"/>
  <c r="ABG18" i="5" s="1"/>
  <c r="ABD18" i="5"/>
  <c r="ABA18" i="5"/>
  <c r="AAX18" i="5"/>
  <c r="AAU18" i="5"/>
  <c r="AAR18" i="5"/>
  <c r="AAO18" i="5"/>
  <c r="AAJ18" i="5"/>
  <c r="AAF18" i="5"/>
  <c r="AAD18" i="5" a="1"/>
  <c r="AAD18" i="5" s="1"/>
  <c r="AAC18" i="5"/>
  <c r="AAC18" i="5" a="1"/>
  <c r="AAB18" i="5" a="1"/>
  <c r="AAB18" i="5" s="1"/>
  <c r="AAN18" i="5" s="1"/>
  <c r="AAA18" i="5"/>
  <c r="ZZ18" i="5"/>
  <c r="ZY18" i="5"/>
  <c r="AAM18" i="5" s="1"/>
  <c r="ZX18" i="5"/>
  <c r="ZW18" i="5"/>
  <c r="ZV18" i="5" s="1"/>
  <c r="AAL18" i="5" s="1"/>
  <c r="ZU18" i="5"/>
  <c r="ZT18" i="5"/>
  <c r="ZS18" i="5"/>
  <c r="AAK18" i="5" s="1"/>
  <c r="ZR18" i="5"/>
  <c r="ZP18" i="5"/>
  <c r="ZO18" i="5"/>
  <c r="ZM18" i="5"/>
  <c r="AAI18" i="5" s="1"/>
  <c r="ZL18" i="5"/>
  <c r="ZJ18" i="5"/>
  <c r="AAH18" i="5" s="1"/>
  <c r="ZI18" i="5"/>
  <c r="ZG18" i="5"/>
  <c r="AAG18" i="5" s="1"/>
  <c r="ZF18" i="5"/>
  <c r="ZD18" i="5"/>
  <c r="ZC18" i="5"/>
  <c r="ZA18" i="5"/>
  <c r="AAE18" i="5" s="1"/>
  <c r="YZ18" i="5"/>
  <c r="YY18" i="5"/>
  <c r="YX18" i="5"/>
  <c r="YW18" i="5"/>
  <c r="YV18" i="5"/>
  <c r="YU18" i="5"/>
  <c r="YT18" i="5"/>
  <c r="YS18" i="5"/>
  <c r="YR18" i="5"/>
  <c r="YQ18" i="5"/>
  <c r="YP18" i="5"/>
  <c r="YO18" i="5"/>
  <c r="YN18" i="5"/>
  <c r="YM18" i="5"/>
  <c r="YL18" i="5"/>
  <c r="YK18" i="5"/>
  <c r="YJ18" i="5"/>
  <c r="YI18" i="5"/>
  <c r="YH18" i="5"/>
  <c r="YG18" i="5"/>
  <c r="YF18" i="5"/>
  <c r="YE18" i="5"/>
  <c r="YD18" i="5"/>
  <c r="YC18" i="5"/>
  <c r="YB18" i="5"/>
  <c r="YA18" i="5"/>
  <c r="XZ18" i="5"/>
  <c r="XY18" i="5"/>
  <c r="XX18" i="5"/>
  <c r="XW18" i="5"/>
  <c r="XV18" i="5"/>
  <c r="XU18" i="5"/>
  <c r="XT18" i="5"/>
  <c r="XS18" i="5"/>
  <c r="XR18" i="5"/>
  <c r="XQ18" i="5"/>
  <c r="XP18" i="5"/>
  <c r="XO18" i="5"/>
  <c r="XN18" i="5"/>
  <c r="XM18" i="5"/>
  <c r="XL18" i="5"/>
  <c r="XK18" i="5"/>
  <c r="XJ18" i="5"/>
  <c r="XI18" i="5"/>
  <c r="XH18" i="5"/>
  <c r="XG18" i="5"/>
  <c r="XF18" i="5"/>
  <c r="XE18" i="5"/>
  <c r="XD18" i="5"/>
  <c r="XC18" i="5"/>
  <c r="XB18" i="5"/>
  <c r="XA18" i="5"/>
  <c r="WZ18" i="5"/>
  <c r="WY18" i="5"/>
  <c r="WX18" i="5"/>
  <c r="WW18" i="5"/>
  <c r="WV18" i="5"/>
  <c r="WU18" i="5"/>
  <c r="WT18" i="5"/>
  <c r="WS18" i="5"/>
  <c r="WR18" i="5"/>
  <c r="WQ18" i="5"/>
  <c r="WP18" i="5"/>
  <c r="WO18" i="5"/>
  <c r="WN18" i="5"/>
  <c r="WM18" i="5"/>
  <c r="WL18" i="5"/>
  <c r="WK18" i="5"/>
  <c r="WJ18" i="5"/>
  <c r="WI18" i="5"/>
  <c r="WH18" i="5"/>
  <c r="WG18" i="5"/>
  <c r="WF18" i="5"/>
  <c r="WE18" i="5"/>
  <c r="WD18" i="5"/>
  <c r="WC18" i="5"/>
  <c r="WB18" i="5"/>
  <c r="WA18" i="5"/>
  <c r="VZ18" i="5"/>
  <c r="VY18" i="5"/>
  <c r="VX18" i="5"/>
  <c r="VW18" i="5"/>
  <c r="VV18" i="5"/>
  <c r="VU18" i="5"/>
  <c r="VT18" i="5"/>
  <c r="VS18" i="5"/>
  <c r="VR18" i="5"/>
  <c r="VQ18" i="5"/>
  <c r="VP18" i="5"/>
  <c r="VO18" i="5"/>
  <c r="VN18" i="5"/>
  <c r="VM18" i="5"/>
  <c r="VL18" i="5"/>
  <c r="VK18" i="5"/>
  <c r="VJ18" i="5"/>
  <c r="VI18" i="5"/>
  <c r="VH18" i="5"/>
  <c r="VG18" i="5"/>
  <c r="VF18" i="5"/>
  <c r="VE18" i="5"/>
  <c r="VD18" i="5"/>
  <c r="VC18" i="5"/>
  <c r="VB18" i="5"/>
  <c r="VA18" i="5"/>
  <c r="UZ18" i="5"/>
  <c r="UY18" i="5"/>
  <c r="UX18" i="5"/>
  <c r="UW18" i="5"/>
  <c r="UV18" i="5"/>
  <c r="UU18" i="5"/>
  <c r="UT18" i="5"/>
  <c r="US18" i="5"/>
  <c r="UR18" i="5"/>
  <c r="UQ18" i="5"/>
  <c r="UP18" i="5"/>
  <c r="UO18" i="5"/>
  <c r="UN18" i="5"/>
  <c r="UM18" i="5"/>
  <c r="UL18" i="5"/>
  <c r="UK18" i="5"/>
  <c r="UG18" i="5"/>
  <c r="UC18" i="5"/>
  <c r="TZ18" i="5"/>
  <c r="TY18" i="5"/>
  <c r="TX18" i="5"/>
  <c r="UJ18" i="5" s="1"/>
  <c r="TW18" i="5"/>
  <c r="TV18" i="5"/>
  <c r="TU18" i="5"/>
  <c r="UI18" i="5" s="1"/>
  <c r="TT18" i="5"/>
  <c r="TS18" i="5"/>
  <c r="TR18" i="5"/>
  <c r="UH18" i="5" s="1"/>
  <c r="TQ18" i="5"/>
  <c r="TP18" i="5"/>
  <c r="TO18" i="5"/>
  <c r="TN18" i="5"/>
  <c r="TM18" i="5"/>
  <c r="TL18" i="5"/>
  <c r="UF18" i="5" s="1"/>
  <c r="TK18" i="5"/>
  <c r="TJ18" i="5"/>
  <c r="TI18" i="5"/>
  <c r="UE18" i="5" s="1"/>
  <c r="TH18" i="5"/>
  <c r="TG18" i="5"/>
  <c r="TF18" i="5"/>
  <c r="UD18" i="5" s="1"/>
  <c r="TE18" i="5"/>
  <c r="TD18" i="5"/>
  <c r="TC18" i="5"/>
  <c r="TB18" i="5"/>
  <c r="TA18" i="5"/>
  <c r="SZ18" i="5"/>
  <c r="UB18" i="5" s="1"/>
  <c r="SY18" i="5"/>
  <c r="SX18" i="5"/>
  <c r="SW18" i="5"/>
  <c r="UA18" i="5" s="1"/>
  <c r="SV18" i="5"/>
  <c r="SU18" i="5"/>
  <c r="ST18" i="5"/>
  <c r="SS18" i="5"/>
  <c r="SR18" i="5"/>
  <c r="SQ18" i="5"/>
  <c r="SP18" i="5"/>
  <c r="SO18" i="5"/>
  <c r="SN18" i="5"/>
  <c r="SM18" i="5"/>
  <c r="SL18" i="5"/>
  <c r="SK18" i="5"/>
  <c r="SJ18" i="5"/>
  <c r="SI18" i="5"/>
  <c r="SH18" i="5"/>
  <c r="SG18" i="5"/>
  <c r="SF18" i="5"/>
  <c r="SE18" i="5"/>
  <c r="SD18" i="5"/>
  <c r="SC18" i="5"/>
  <c r="SB18" i="5"/>
  <c r="SA18" i="5"/>
  <c r="RZ18" i="5"/>
  <c r="RY18" i="5"/>
  <c r="RX18" i="5"/>
  <c r="RW18" i="5"/>
  <c r="RV18" i="5"/>
  <c r="RU18" i="5"/>
  <c r="RT18" i="5"/>
  <c r="RS18" i="5"/>
  <c r="RR18" i="5"/>
  <c r="RQ18" i="5"/>
  <c r="RP18" i="5"/>
  <c r="RO18" i="5"/>
  <c r="RN18" i="5"/>
  <c r="RM18" i="5"/>
  <c r="RL18" i="5"/>
  <c r="RK18" i="5"/>
  <c r="RJ18" i="5"/>
  <c r="RI18" i="5"/>
  <c r="RH18" i="5"/>
  <c r="RG18" i="5"/>
  <c r="RF18" i="5"/>
  <c r="RE18" i="5"/>
  <c r="RD18" i="5"/>
  <c r="RC18" i="5" a="1"/>
  <c r="RC18" i="5" s="1"/>
  <c r="RB18" i="5"/>
  <c r="RB18" i="5" a="1"/>
  <c r="RA18" i="5" a="1"/>
  <c r="RA18" i="5" s="1"/>
  <c r="QZ18" i="5"/>
  <c r="QX18" i="5" s="1"/>
  <c r="QZ18" i="5" a="1"/>
  <c r="QY18" i="5"/>
  <c r="QW18" i="5"/>
  <c r="QU18" i="5" s="1"/>
  <c r="QW18" i="5" a="1"/>
  <c r="QV18" i="5"/>
  <c r="QT18" i="5"/>
  <c r="QR18" i="5" s="1"/>
  <c r="QT18" i="5" a="1"/>
  <c r="QS18" i="5"/>
  <c r="QQ18" i="5"/>
  <c r="QO18" i="5" s="1"/>
  <c r="QQ18" i="5" a="1"/>
  <c r="QN18" i="5"/>
  <c r="QL18" i="5" s="1"/>
  <c r="QN18" i="5" a="1"/>
  <c r="QK18" i="5" a="1"/>
  <c r="QK18" i="5" s="1"/>
  <c r="QI18" i="5" s="1"/>
  <c r="QH18" i="5" a="1"/>
  <c r="QH18" i="5" s="1"/>
  <c r="QF18" i="5" s="1"/>
  <c r="QE18" i="5"/>
  <c r="QC18" i="5" s="1"/>
  <c r="QE18" i="5" a="1"/>
  <c r="QB18" i="5"/>
  <c r="PZ18" i="5" s="1"/>
  <c r="QB18" i="5" a="1"/>
  <c r="PY18" i="5"/>
  <c r="PX18" i="5"/>
  <c r="PW18" i="5"/>
  <c r="PV18" i="5"/>
  <c r="PO18" i="5"/>
  <c r="PN18" i="5"/>
  <c r="PM18" i="5"/>
  <c r="PL18" i="5"/>
  <c r="PG18" i="5"/>
  <c r="PF18" i="5"/>
  <c r="PE18" i="5"/>
  <c r="PD18" i="5"/>
  <c r="PB18" i="5"/>
  <c r="PA18" i="5"/>
  <c r="OZ18" i="5"/>
  <c r="OY18" i="5"/>
  <c r="OX18" i="5"/>
  <c r="OW18" i="5"/>
  <c r="OV18" i="5"/>
  <c r="OU18" i="5"/>
  <c r="OT18" i="5"/>
  <c r="OP18" i="5"/>
  <c r="OO18" i="5"/>
  <c r="ON18" i="5"/>
  <c r="OM18" i="5"/>
  <c r="OL18" i="5"/>
  <c r="OK18" i="5"/>
  <c r="OJ18" i="5"/>
  <c r="OI18" i="5"/>
  <c r="OH18" i="5"/>
  <c r="OD18" i="5"/>
  <c r="OC18" i="5"/>
  <c r="OB18" i="5"/>
  <c r="OA18" i="5"/>
  <c r="NZ18" i="5"/>
  <c r="NY18" i="5"/>
  <c r="NX18" i="5"/>
  <c r="NW18" i="5"/>
  <c r="NV18" i="5"/>
  <c r="NU18" i="5"/>
  <c r="NT18" i="5"/>
  <c r="NS18" i="5"/>
  <c r="NR18" i="5"/>
  <c r="NQ18" i="5"/>
  <c r="NP18" i="5"/>
  <c r="NO18" i="5"/>
  <c r="NN18" i="5"/>
  <c r="NL18" i="5"/>
  <c r="NK18" i="5"/>
  <c r="NJ18" i="5"/>
  <c r="NG18" i="5"/>
  <c r="NF18" i="5"/>
  <c r="NE18" i="5"/>
  <c r="NB18" i="5"/>
  <c r="NA18" i="5"/>
  <c r="MZ18" i="5"/>
  <c r="MX18" i="5"/>
  <c r="MW18" i="5"/>
  <c r="MV18" i="5"/>
  <c r="MU18" i="5"/>
  <c r="MS18" i="5"/>
  <c r="MR18" i="5"/>
  <c r="MQ18" i="5"/>
  <c r="MP18" i="5"/>
  <c r="MN18" i="5"/>
  <c r="MM18" i="5"/>
  <c r="ML18" i="5"/>
  <c r="MK18" i="5"/>
  <c r="MI18" i="5"/>
  <c r="MH18" i="5"/>
  <c r="MG18" i="5"/>
  <c r="MF18" i="5"/>
  <c r="MD18" i="5"/>
  <c r="MC18" i="5"/>
  <c r="MB18" i="5"/>
  <c r="MA18" i="5"/>
  <c r="LY18" i="5"/>
  <c r="LX18" i="5"/>
  <c r="LW18" i="5"/>
  <c r="LV18" i="5"/>
  <c r="LT18" i="5"/>
  <c r="LS18" i="5"/>
  <c r="LR18" i="5"/>
  <c r="LQ18" i="5"/>
  <c r="LO18" i="5"/>
  <c r="LN18" i="5"/>
  <c r="LM18" i="5"/>
  <c r="LL18" i="5"/>
  <c r="LJ18" i="5"/>
  <c r="LI18" i="5"/>
  <c r="LH18" i="5"/>
  <c r="LG18" i="5"/>
  <c r="LE18" i="5"/>
  <c r="LD18" i="5"/>
  <c r="LC18" i="5"/>
  <c r="LB18" i="5"/>
  <c r="LA18" i="5"/>
  <c r="KZ18" i="5"/>
  <c r="KY18" i="5"/>
  <c r="KV18" i="5"/>
  <c r="KU18" i="5"/>
  <c r="KT18" i="5"/>
  <c r="KS18" i="5"/>
  <c r="KR18" i="5"/>
  <c r="KQ18" i="5"/>
  <c r="KP18" i="5"/>
  <c r="KM18" i="5"/>
  <c r="KL18" i="5"/>
  <c r="KK18" i="5"/>
  <c r="KJ18" i="5"/>
  <c r="KI18" i="5"/>
  <c r="KH18" i="5"/>
  <c r="KG18" i="5"/>
  <c r="KD18" i="5"/>
  <c r="KC18" i="5"/>
  <c r="KB18" i="5"/>
  <c r="KA18" i="5"/>
  <c r="JZ18" i="5"/>
  <c r="JY18" i="5"/>
  <c r="JX18" i="5"/>
  <c r="JU18" i="5"/>
  <c r="JT18" i="5"/>
  <c r="JS18" i="5"/>
  <c r="JR18" i="5"/>
  <c r="JQ18" i="5"/>
  <c r="JP18" i="5"/>
  <c r="JO18" i="5"/>
  <c r="JL18" i="5"/>
  <c r="JK18" i="5"/>
  <c r="JJ18" i="5"/>
  <c r="JI18" i="5"/>
  <c r="JH18" i="5"/>
  <c r="JG18" i="5"/>
  <c r="JF18" i="5"/>
  <c r="JC18" i="5"/>
  <c r="JB18" i="5"/>
  <c r="JA18" i="5"/>
  <c r="IZ18" i="5"/>
  <c r="IR18" i="5"/>
  <c r="IQ18" i="5"/>
  <c r="IM18" i="5"/>
  <c r="IL18" i="5"/>
  <c r="IK18" i="5"/>
  <c r="IJ18" i="5"/>
  <c r="HY18" i="5"/>
  <c r="HX18" i="5"/>
  <c r="HW18" i="5"/>
  <c r="HV18" i="5"/>
  <c r="HU18" i="5"/>
  <c r="HT18" i="5"/>
  <c r="HS18" i="5" a="1"/>
  <c r="HS18" i="5" s="1"/>
  <c r="HR18" i="5"/>
  <c r="HR18" i="5" a="1"/>
  <c r="HQ18" i="5" a="1"/>
  <c r="HQ18" i="5" s="1"/>
  <c r="IC18" i="5" s="1"/>
  <c r="HP18" i="5"/>
  <c r="HO18" i="5"/>
  <c r="HN18" i="5"/>
  <c r="IB18" i="5" s="1"/>
  <c r="HM18" i="5"/>
  <c r="HL18" i="5"/>
  <c r="HJ18" i="5"/>
  <c r="HI18" i="5"/>
  <c r="HH18" i="5"/>
  <c r="HZ18" i="5" s="1"/>
  <c r="GK18" i="5"/>
  <c r="GJ18" i="5"/>
  <c r="GI18" i="5"/>
  <c r="GH18" i="5"/>
  <c r="GG18" i="5"/>
  <c r="GF18" i="5"/>
  <c r="GE18" i="5"/>
  <c r="GE18" i="5" a="1"/>
  <c r="GD18" i="5" a="1"/>
  <c r="GD18" i="5" s="1"/>
  <c r="GC18" i="5"/>
  <c r="GO18" i="5" s="1"/>
  <c r="GC18" i="5" a="1"/>
  <c r="GB18" i="5"/>
  <c r="GA18" i="5"/>
  <c r="FZ18" i="5"/>
  <c r="GN18" i="5" s="1"/>
  <c r="FY18" i="5"/>
  <c r="FW18" i="5" s="1"/>
  <c r="GM18" i="5" s="1"/>
  <c r="FX18" i="5"/>
  <c r="FV18" i="5"/>
  <c r="FU18" i="5"/>
  <c r="FT18" i="5" s="1"/>
  <c r="GL18" i="5" s="1"/>
  <c r="FA18" i="5"/>
  <c r="EZ18" i="5"/>
  <c r="EY18" i="5"/>
  <c r="EX18" i="5"/>
  <c r="EW18" i="5"/>
  <c r="EV18" i="5"/>
  <c r="EU18" i="5"/>
  <c r="ET18" i="5"/>
  <c r="ER18" i="5"/>
  <c r="EQ18" i="5"/>
  <c r="EP18" i="5"/>
  <c r="EO18" i="5"/>
  <c r="EN18" i="5"/>
  <c r="EM18" i="5"/>
  <c r="EL18" i="5"/>
  <c r="EK18" i="5"/>
  <c r="EI18" i="5"/>
  <c r="EH18" i="5"/>
  <c r="EG18" i="5"/>
  <c r="EF18" i="5"/>
  <c r="EE18" i="5"/>
  <c r="ED18" i="5"/>
  <c r="EC18" i="5"/>
  <c r="EB18" i="5"/>
  <c r="DZ18" i="5"/>
  <c r="DY18" i="5"/>
  <c r="DX18" i="5"/>
  <c r="DW18" i="5"/>
  <c r="DV18" i="5"/>
  <c r="DU18" i="5"/>
  <c r="DT18" i="5"/>
  <c r="DS18" i="5"/>
  <c r="DK18" i="5"/>
  <c r="DG18" i="5"/>
  <c r="DG18" i="5" a="1"/>
  <c r="DF18" i="5" a="1"/>
  <c r="DF18" i="5" s="1"/>
  <c r="DE18" i="5"/>
  <c r="DQ18" i="5" s="1"/>
  <c r="DE18" i="5" a="1"/>
  <c r="DD18" i="5"/>
  <c r="DC18" i="5"/>
  <c r="DB18" i="5"/>
  <c r="DP18" i="5" s="1"/>
  <c r="DA18" i="5"/>
  <c r="CZ18" i="5"/>
  <c r="CY18" i="5"/>
  <c r="DO18" i="5" s="1"/>
  <c r="CX18" i="5"/>
  <c r="CV18" i="5" s="1"/>
  <c r="DN18" i="5" s="1"/>
  <c r="CW18" i="5"/>
  <c r="CS18" i="5"/>
  <c r="DM18" i="5" s="1"/>
  <c r="CP18" i="5"/>
  <c r="DL18" i="5" s="1"/>
  <c r="CM18" i="5"/>
  <c r="CJ18" i="5"/>
  <c r="DJ18" i="5" s="1"/>
  <c r="CG18" i="5"/>
  <c r="DI18" i="5" s="1"/>
  <c r="CD18" i="5"/>
  <c r="DH18" i="5" s="1"/>
  <c r="BV18" i="5"/>
  <c r="BS18" i="5"/>
  <c r="BS18" i="5" a="1"/>
  <c r="BR18" i="5" a="1"/>
  <c r="BR18" i="5" s="1"/>
  <c r="BQ18" i="5"/>
  <c r="CC18" i="5" s="1"/>
  <c r="BQ18" i="5" a="1"/>
  <c r="BP18" i="5"/>
  <c r="BO18" i="5"/>
  <c r="BN18" i="5"/>
  <c r="CB18" i="5" s="1"/>
  <c r="BM18" i="5"/>
  <c r="BK18" i="5" s="1"/>
  <c r="CA18" i="5" s="1"/>
  <c r="BL18" i="5"/>
  <c r="BJ18" i="5"/>
  <c r="BI18" i="5"/>
  <c r="BH18" i="5" s="1"/>
  <c r="BZ18" i="5" s="1"/>
  <c r="BE18" i="5"/>
  <c r="BY18" i="5" s="1"/>
  <c r="BB18" i="5"/>
  <c r="BX18" i="5" s="1"/>
  <c r="AY18" i="5"/>
  <c r="BW18" i="5" s="1"/>
  <c r="AV18" i="5"/>
  <c r="AS18" i="5"/>
  <c r="BU18" i="5" s="1"/>
  <c r="AP18" i="5"/>
  <c r="BT18" i="5" s="1"/>
  <c r="AK18" i="5"/>
  <c r="AH18" i="5"/>
  <c r="AG18" i="5"/>
  <c r="AE18" i="5" a="1"/>
  <c r="AE18" i="5" s="1"/>
  <c r="AD18" i="5"/>
  <c r="AD18" i="5" a="1"/>
  <c r="AC18" i="5" a="1"/>
  <c r="AC18" i="5" s="1"/>
  <c r="AO18" i="5" s="1"/>
  <c r="AB18" i="5"/>
  <c r="AA18" i="5"/>
  <c r="Z18" i="5"/>
  <c r="AN18" i="5" s="1"/>
  <c r="Y18" i="5"/>
  <c r="X18" i="5"/>
  <c r="W18" i="5" s="1"/>
  <c r="AM18" i="5" s="1"/>
  <c r="V18" i="5"/>
  <c r="U18" i="5"/>
  <c r="T18" i="5" s="1"/>
  <c r="AL18" i="5" s="1"/>
  <c r="Q18" i="5"/>
  <c r="N18" i="5"/>
  <c r="AJ18" i="5" s="1"/>
  <c r="K18" i="5"/>
  <c r="AI18" i="5" s="1"/>
  <c r="H18" i="5"/>
  <c r="E18" i="5"/>
  <c r="B18" i="5"/>
  <c r="AF18" i="5" s="1"/>
  <c r="BUW17" i="5"/>
  <c r="BUV17" i="5"/>
  <c r="BBU17" i="5" s="1"/>
  <c r="BUU17" i="5"/>
  <c r="BUT17" i="5"/>
  <c r="BUS17" i="5"/>
  <c r="BBT17" i="5" s="1"/>
  <c r="BUR17" i="5"/>
  <c r="BBQ17" i="5" s="1"/>
  <c r="BUQ17" i="5"/>
  <c r="BUP17" i="5"/>
  <c r="BUO17" i="5"/>
  <c r="BBP17" i="5" s="1"/>
  <c r="BUN17" i="5"/>
  <c r="BUM17" i="5"/>
  <c r="BUL17" i="5"/>
  <c r="BUK17" i="5"/>
  <c r="BUJ17" i="5"/>
  <c r="BUI17" i="5"/>
  <c r="BUH17" i="5"/>
  <c r="BUG17" i="5"/>
  <c r="BUF17" i="5"/>
  <c r="BUE17" i="5"/>
  <c r="BUD17" i="5"/>
  <c r="BUC17" i="5"/>
  <c r="ANX17" i="5" s="1"/>
  <c r="BUB17" i="5"/>
  <c r="ANU17" i="5" s="1"/>
  <c r="BUA17" i="5"/>
  <c r="BTZ17" i="5"/>
  <c r="BTY17" i="5"/>
  <c r="ANT17" i="5" s="1"/>
  <c r="BTX17" i="5"/>
  <c r="BTW17" i="5"/>
  <c r="BTV17" i="5"/>
  <c r="BTU17" i="5"/>
  <c r="BTT17" i="5"/>
  <c r="BTS17" i="5"/>
  <c r="BTR17" i="5"/>
  <c r="BTQ17" i="5"/>
  <c r="BTP17" i="5"/>
  <c r="BTO17" i="5"/>
  <c r="BTN17" i="5"/>
  <c r="BTM17" i="5"/>
  <c r="BTL17" i="5"/>
  <c r="ANI17" i="5" s="1"/>
  <c r="BTK17" i="5"/>
  <c r="BTJ17" i="5"/>
  <c r="BTI17" i="5"/>
  <c r="ANH17" i="5" s="1"/>
  <c r="BTH17" i="5"/>
  <c r="ANE17" i="5" s="1"/>
  <c r="BTG17" i="5"/>
  <c r="BTF17" i="5"/>
  <c r="BTE17" i="5"/>
  <c r="AND17" i="5" s="1"/>
  <c r="BTD17" i="5"/>
  <c r="BTC17" i="5"/>
  <c r="BTB17" i="5"/>
  <c r="BTA17" i="5"/>
  <c r="BSZ17" i="5"/>
  <c r="BSY17" i="5"/>
  <c r="BSX17" i="5"/>
  <c r="BSW17" i="5"/>
  <c r="BSV17" i="5"/>
  <c r="BSU17" i="5"/>
  <c r="BST17" i="5"/>
  <c r="BSS17" i="5"/>
  <c r="IT17" i="5" s="1"/>
  <c r="BSR17" i="5"/>
  <c r="BSK17" i="5"/>
  <c r="BSJ17" i="5" a="1"/>
  <c r="BSJ17" i="5" s="1"/>
  <c r="BSI17" i="5" a="1"/>
  <c r="BSI17" i="5" s="1"/>
  <c r="BSH17" i="5" a="1"/>
  <c r="BSH17" i="5" s="1"/>
  <c r="BSG17" i="5"/>
  <c r="BSG17" i="5" a="1"/>
  <c r="BSF17" i="5" a="1"/>
  <c r="BSF17" i="5" s="1"/>
  <c r="BSE17" i="5"/>
  <c r="BSE17" i="5" a="1"/>
  <c r="BSD17" i="5" a="1"/>
  <c r="BSD17" i="5" s="1"/>
  <c r="BSC17" i="5" a="1"/>
  <c r="BSC17" i="5" s="1"/>
  <c r="BSB17" i="5" a="1"/>
  <c r="BSB17" i="5" s="1"/>
  <c r="BSA17" i="5"/>
  <c r="BRZ17" i="5" a="1"/>
  <c r="BRZ17" i="5" s="1"/>
  <c r="BRY17" i="5"/>
  <c r="BRY17" i="5" a="1"/>
  <c r="BRX17" i="5" a="1"/>
  <c r="BRX17" i="5" s="1"/>
  <c r="BRW17" i="5" a="1"/>
  <c r="BRW17" i="5" s="1"/>
  <c r="BRV17" i="5" a="1"/>
  <c r="BRV17" i="5" s="1"/>
  <c r="BRU17" i="5"/>
  <c r="BRU17" i="5" a="1"/>
  <c r="BRT17" i="5" a="1"/>
  <c r="BRT17" i="5" s="1"/>
  <c r="BRS17" i="5"/>
  <c r="BRS17" i="5" a="1"/>
  <c r="BRR17" i="5" a="1"/>
  <c r="BRR17" i="5" s="1"/>
  <c r="BRQ17" i="5" a="1"/>
  <c r="BRQ17" i="5" s="1"/>
  <c r="BRP17" i="5" a="1"/>
  <c r="BRP17" i="5" s="1"/>
  <c r="BRO17" i="5" a="1"/>
  <c r="BRO17" i="5" s="1"/>
  <c r="BRN17" i="5" a="1"/>
  <c r="BRN17" i="5" s="1"/>
  <c r="BRM17" i="5" a="1"/>
  <c r="BRM17" i="5" s="1"/>
  <c r="BRL17" i="5" a="1"/>
  <c r="BRL17" i="5" s="1"/>
  <c r="BRK17" i="5" a="1"/>
  <c r="BRK17" i="5" s="1"/>
  <c r="BRJ17" i="5" a="1"/>
  <c r="BRJ17" i="5" s="1"/>
  <c r="BRI17" i="5"/>
  <c r="BRI17" i="5" a="1"/>
  <c r="BRH17" i="5" a="1"/>
  <c r="BRH17" i="5" s="1"/>
  <c r="BRG17" i="5" a="1"/>
  <c r="BRG17" i="5" s="1"/>
  <c r="BRF17" i="5" a="1"/>
  <c r="BRF17" i="5" s="1"/>
  <c r="BRE17" i="5" a="1"/>
  <c r="BRE17" i="5" s="1"/>
  <c r="BRD17" i="5" a="1"/>
  <c r="BRD17" i="5" s="1"/>
  <c r="BRC17" i="5"/>
  <c r="BRC17" i="5" a="1"/>
  <c r="BRB17" i="5" a="1"/>
  <c r="BRB17" i="5" s="1"/>
  <c r="BRA17" i="5" a="1"/>
  <c r="BRA17" i="5" s="1"/>
  <c r="BQZ17" i="5" a="1"/>
  <c r="BQZ17" i="5" s="1"/>
  <c r="BQY17" i="5" a="1"/>
  <c r="BQY17" i="5" s="1"/>
  <c r="BQX17" i="5" a="1"/>
  <c r="BQX17" i="5" s="1"/>
  <c r="BQW17" i="5"/>
  <c r="BQW17" i="5" a="1"/>
  <c r="BQV17" i="5" a="1"/>
  <c r="BQV17" i="5" s="1"/>
  <c r="BQU17" i="5" a="1"/>
  <c r="BQU17" i="5" s="1"/>
  <c r="BQT17" i="5" a="1"/>
  <c r="BQT17" i="5" s="1"/>
  <c r="BQS17" i="5"/>
  <c r="BQS17" i="5" a="1"/>
  <c r="BQR17" i="5" a="1"/>
  <c r="BQR17" i="5" s="1"/>
  <c r="BQQ17" i="5" a="1"/>
  <c r="BQQ17" i="5" s="1"/>
  <c r="BQP17" i="5" a="1"/>
  <c r="BQP17" i="5" s="1"/>
  <c r="BQO17" i="5" a="1"/>
  <c r="BQO17" i="5" s="1"/>
  <c r="BQN17" i="5" a="1"/>
  <c r="BQN17" i="5" s="1"/>
  <c r="BQM17" i="5"/>
  <c r="BQM17" i="5" a="1"/>
  <c r="BQL17" i="5" a="1"/>
  <c r="BQL17" i="5" s="1"/>
  <c r="BQK17" i="5"/>
  <c r="BQK17" i="5" a="1"/>
  <c r="BQJ17" i="5" a="1"/>
  <c r="BQJ17" i="5" s="1"/>
  <c r="BQI17" i="5" a="1"/>
  <c r="BQI17" i="5" s="1"/>
  <c r="BQH17" i="5" a="1"/>
  <c r="BQH17" i="5" s="1"/>
  <c r="BQG17" i="5" a="1"/>
  <c r="BQG17" i="5" s="1"/>
  <c r="BQF17" i="5" a="1"/>
  <c r="BQF17" i="5" s="1"/>
  <c r="BQE17" i="5"/>
  <c r="BQE17" i="5" a="1"/>
  <c r="BQD17" i="5" a="1"/>
  <c r="BQD17" i="5" s="1"/>
  <c r="BQC17" i="5"/>
  <c r="BQC17" i="5" a="1"/>
  <c r="BQB17" i="5" a="1"/>
  <c r="BQB17" i="5" s="1"/>
  <c r="BQA17" i="5" a="1"/>
  <c r="BQA17" i="5" s="1"/>
  <c r="BPZ17" i="5" a="1"/>
  <c r="BPZ17" i="5" s="1"/>
  <c r="BPY17" i="5" a="1"/>
  <c r="BPY17" i="5" s="1"/>
  <c r="BPX17" i="5" a="1"/>
  <c r="BPX17" i="5" s="1"/>
  <c r="BPW17" i="5"/>
  <c r="BPW17" i="5" a="1"/>
  <c r="BPV17" i="5" a="1"/>
  <c r="BPV17" i="5" s="1"/>
  <c r="BPU17" i="5" a="1"/>
  <c r="BPU17" i="5" s="1"/>
  <c r="BPT17" i="5"/>
  <c r="BPS17" i="5"/>
  <c r="BPR17" i="5"/>
  <c r="BPQ17" i="5"/>
  <c r="BPP17" i="5"/>
  <c r="BPO17" i="5"/>
  <c r="BPN17" i="5"/>
  <c r="BPM17" i="5"/>
  <c r="BPL17" i="5"/>
  <c r="BPK17" i="5"/>
  <c r="BPJ17" i="5"/>
  <c r="BPI17" i="5"/>
  <c r="BPH17" i="5"/>
  <c r="BPG17" i="5"/>
  <c r="BPF17" i="5"/>
  <c r="BPE17" i="5"/>
  <c r="BPD17" i="5"/>
  <c r="BPC17" i="5"/>
  <c r="BPB17" i="5"/>
  <c r="BPA17" i="5"/>
  <c r="BOZ17" i="5"/>
  <c r="BOY17" i="5"/>
  <c r="BOX17" i="5"/>
  <c r="BOW17" i="5"/>
  <c r="BOV17" i="5"/>
  <c r="BOU17" i="5"/>
  <c r="BOT17" i="5"/>
  <c r="BOK17" i="5"/>
  <c r="BOI17" i="5" a="1"/>
  <c r="BOI17" i="5" s="1"/>
  <c r="BOH17" i="5"/>
  <c r="BOH17" i="5" a="1"/>
  <c r="BOG17" i="5" a="1"/>
  <c r="BOG17" i="5" s="1"/>
  <c r="BOS17" i="5" s="1"/>
  <c r="BOF17" i="5"/>
  <c r="BOE17" i="5"/>
  <c r="BOD17" i="5"/>
  <c r="BOR17" i="5" s="1"/>
  <c r="BOC17" i="5"/>
  <c r="BOB17" i="5"/>
  <c r="BNY17" i="5"/>
  <c r="BNX17" i="5" s="1"/>
  <c r="BOP17" i="5" s="1"/>
  <c r="BNV17" i="5"/>
  <c r="BNU17" i="5" s="1"/>
  <c r="BOO17" i="5" s="1"/>
  <c r="BNS17" i="5"/>
  <c r="BNR17" i="5"/>
  <c r="BON17" i="5" s="1"/>
  <c r="BNP17" i="5"/>
  <c r="BNO17" i="5" s="1"/>
  <c r="BOM17" i="5" s="1"/>
  <c r="BNM17" i="5"/>
  <c r="BNL17" i="5" s="1"/>
  <c r="BOL17" i="5" s="1"/>
  <c r="BNJ17" i="5"/>
  <c r="BNI17" i="5" s="1"/>
  <c r="BNG17" i="5"/>
  <c r="BNF17" i="5"/>
  <c r="BOJ17" i="5" s="1"/>
  <c r="BNE17" i="5"/>
  <c r="BND17" i="5"/>
  <c r="BNC17" i="5"/>
  <c r="BNB17" i="5"/>
  <c r="BNA17" i="5"/>
  <c r="BMZ17" i="5"/>
  <c r="BMY17" i="5"/>
  <c r="BMX17" i="5"/>
  <c r="BMW17" i="5"/>
  <c r="BMU17" i="5"/>
  <c r="BMJ17" i="5"/>
  <c r="BMI17" i="5"/>
  <c r="BMH17" i="5"/>
  <c r="BMG17" i="5"/>
  <c r="BMF17" i="5"/>
  <c r="BME17" i="5"/>
  <c r="BMD17" i="5"/>
  <c r="BMC17" i="5"/>
  <c r="BMB17" i="5"/>
  <c r="BMA17" i="5"/>
  <c r="BLZ17" i="5"/>
  <c r="BLY17" i="5"/>
  <c r="BLX17" i="5"/>
  <c r="BLW17" i="5"/>
  <c r="BLP17" i="5"/>
  <c r="BLM17" i="5"/>
  <c r="BLI17" i="5"/>
  <c r="BLH17" i="5"/>
  <c r="BLH17" i="5" a="1"/>
  <c r="BLG17" i="5" a="1"/>
  <c r="BLG17" i="5" s="1"/>
  <c r="BLF17" i="5"/>
  <c r="BLR17" i="5" s="1"/>
  <c r="BLF17" i="5" a="1"/>
  <c r="BLE17" i="5"/>
  <c r="BLD17" i="5"/>
  <c r="BLC17" i="5"/>
  <c r="BLQ17" i="5" s="1"/>
  <c r="BLB17" i="5"/>
  <c r="BLA17" i="5"/>
  <c r="BKZ17" i="5"/>
  <c r="BKY17" i="5"/>
  <c r="BKW17" i="5" s="1"/>
  <c r="BLO17" i="5" s="1"/>
  <c r="BKX17" i="5"/>
  <c r="BKU17" i="5"/>
  <c r="BKT17" i="5" s="1"/>
  <c r="BLN17" i="5" s="1"/>
  <c r="BKR17" i="5"/>
  <c r="BKQ17" i="5"/>
  <c r="BKO17" i="5"/>
  <c r="BKN17" i="5" s="1"/>
  <c r="BLL17" i="5" s="1"/>
  <c r="BKL17" i="5"/>
  <c r="BKK17" i="5"/>
  <c r="BLK17" i="5" s="1"/>
  <c r="BKI17" i="5"/>
  <c r="BKH17" i="5" s="1"/>
  <c r="BLJ17" i="5" s="1"/>
  <c r="BKF17" i="5"/>
  <c r="BKE17" i="5"/>
  <c r="BKD17" i="5"/>
  <c r="BKC17" i="5"/>
  <c r="BKB17" i="5"/>
  <c r="BKA17" i="5"/>
  <c r="BJZ17" i="5"/>
  <c r="BJY17" i="5"/>
  <c r="BJX17" i="5"/>
  <c r="BJW17" i="5"/>
  <c r="BJV17" i="5"/>
  <c r="BJU17" i="5"/>
  <c r="BJS17" i="5" s="1"/>
  <c r="BJT17" i="5"/>
  <c r="BJR17" i="5"/>
  <c r="BJP17" i="5" s="1"/>
  <c r="BJO17" i="5"/>
  <c r="BJM17" i="5" s="1"/>
  <c r="BJL17" i="5"/>
  <c r="BJJ17" i="5" s="1"/>
  <c r="BJI17" i="5"/>
  <c r="BJG17" i="5"/>
  <c r="BJF17" i="5"/>
  <c r="BJE17" i="5"/>
  <c r="BJD17" i="5"/>
  <c r="BJC17" i="5"/>
  <c r="BJB17" i="5"/>
  <c r="BJA17" i="5"/>
  <c r="BIZ17" i="5"/>
  <c r="BIY17" i="5"/>
  <c r="BIX17" i="5"/>
  <c r="BIW17" i="5"/>
  <c r="BIV17" i="5"/>
  <c r="BIU17" i="5"/>
  <c r="BIT17" i="5"/>
  <c r="BIS17" i="5"/>
  <c r="BIR17" i="5"/>
  <c r="BIQ17" i="5"/>
  <c r="BIP17" i="5"/>
  <c r="BIO17" i="5"/>
  <c r="BIN17" i="5"/>
  <c r="BIM17" i="5"/>
  <c r="BIL17" i="5"/>
  <c r="BIK17" i="5"/>
  <c r="BIJ17" i="5"/>
  <c r="BII17" i="5"/>
  <c r="BIH17" i="5"/>
  <c r="BIG17" i="5"/>
  <c r="BIF17" i="5"/>
  <c r="BIE17" i="5"/>
  <c r="BID17" i="5"/>
  <c r="BIC17" i="5"/>
  <c r="BIB17" i="5"/>
  <c r="BIA17" i="5"/>
  <c r="BHZ17" i="5"/>
  <c r="BHY17" i="5"/>
  <c r="BHX17" i="5"/>
  <c r="BHW17" i="5"/>
  <c r="BHV17" i="5"/>
  <c r="BHU17" i="5"/>
  <c r="BHT17" i="5"/>
  <c r="BHS17" i="5"/>
  <c r="BHR17" i="5"/>
  <c r="BHQ17" i="5"/>
  <c r="BHP17" i="5"/>
  <c r="BHO17" i="5"/>
  <c r="BHN17" i="5"/>
  <c r="BHM17" i="5"/>
  <c r="BHL17" i="5"/>
  <c r="BHK17" i="5"/>
  <c r="BHJ17" i="5"/>
  <c r="BHI17" i="5"/>
  <c r="BHH17" i="5"/>
  <c r="BHG17" i="5"/>
  <c r="BHF17" i="5"/>
  <c r="BHE17" i="5"/>
  <c r="BHD17" i="5"/>
  <c r="BHC17" i="5"/>
  <c r="BHB17" i="5"/>
  <c r="BHA17" i="5"/>
  <c r="BGZ17" i="5"/>
  <c r="BGY17" i="5"/>
  <c r="BGX17" i="5"/>
  <c r="BGW17" i="5"/>
  <c r="BGV17" i="5"/>
  <c r="BGU17" i="5" a="1"/>
  <c r="BGU17" i="5" s="1"/>
  <c r="BGT17" i="5"/>
  <c r="BGT17" i="5" a="1"/>
  <c r="BGS17" i="5" a="1"/>
  <c r="BGS17" i="5" s="1"/>
  <c r="BGR17" i="5"/>
  <c r="BGR17" i="5" a="1"/>
  <c r="BGQ17" i="5" a="1"/>
  <c r="BGQ17" i="5" s="1"/>
  <c r="BGP17" i="5"/>
  <c r="BGP17" i="5" a="1"/>
  <c r="BGO17" i="5" a="1"/>
  <c r="BGO17" i="5" s="1"/>
  <c r="BGN17" i="5"/>
  <c r="BGN17" i="5" a="1"/>
  <c r="BGM17" i="5" a="1"/>
  <c r="BGM17" i="5" s="1"/>
  <c r="BGL17" i="5"/>
  <c r="BGL17" i="5" a="1"/>
  <c r="BGK17" i="5" a="1"/>
  <c r="BGK17" i="5" s="1"/>
  <c r="BGJ17" i="5"/>
  <c r="BGJ17" i="5" a="1"/>
  <c r="BGI17" i="5"/>
  <c r="BGH17" i="5"/>
  <c r="BGG17" i="5"/>
  <c r="BGF17" i="5"/>
  <c r="BGE17" i="5"/>
  <c r="BGD17" i="5"/>
  <c r="BGC17" i="5"/>
  <c r="BGB17" i="5"/>
  <c r="BGA17" i="5"/>
  <c r="BFZ17" i="5"/>
  <c r="BFY17" i="5"/>
  <c r="BFX17" i="5"/>
  <c r="BFW17" i="5"/>
  <c r="BFV17" i="5"/>
  <c r="BFU17" i="5"/>
  <c r="BFT17" i="5"/>
  <c r="BFS17" i="5"/>
  <c r="BFR17" i="5"/>
  <c r="BFN17" i="5"/>
  <c r="BFM17" i="5"/>
  <c r="BFL17" i="5"/>
  <c r="BFK17" i="5"/>
  <c r="BFJ17" i="5"/>
  <c r="BFI17" i="5"/>
  <c r="BFH17" i="5"/>
  <c r="BFG17" i="5"/>
  <c r="BFF17" i="5"/>
  <c r="BFE17" i="5"/>
  <c r="BFD17" i="5"/>
  <c r="BFC17" i="5"/>
  <c r="BFB17" i="5"/>
  <c r="BFA17" i="5"/>
  <c r="BEZ17" i="5"/>
  <c r="BEY17" i="5"/>
  <c r="BEX17" i="5"/>
  <c r="BEW17" i="5"/>
  <c r="BEV17" i="5"/>
  <c r="BEU17" i="5"/>
  <c r="BET17" i="5"/>
  <c r="BEP17" i="5"/>
  <c r="BEO17" i="5"/>
  <c r="BEN17" i="5"/>
  <c r="BEM17" i="5"/>
  <c r="BEL17" i="5"/>
  <c r="BEK17" i="5"/>
  <c r="BEJ17" i="5"/>
  <c r="BEI17" i="5"/>
  <c r="BEH17" i="5"/>
  <c r="BEG17" i="5"/>
  <c r="BEF17" i="5"/>
  <c r="BEE17" i="5"/>
  <c r="BED17" i="5"/>
  <c r="BEC17" i="5"/>
  <c r="BEB17" i="5"/>
  <c r="BEA17" i="5"/>
  <c r="BDZ17" i="5"/>
  <c r="BDY17" i="5"/>
  <c r="BDX17" i="5"/>
  <c r="BDW17" i="5"/>
  <c r="BDV17" i="5"/>
  <c r="BDR17" i="5"/>
  <c r="BDQ17" i="5"/>
  <c r="BDP17" i="5"/>
  <c r="BDO17" i="5"/>
  <c r="BDN17" i="5"/>
  <c r="BDM17" i="5"/>
  <c r="BDL17" i="5"/>
  <c r="BDK17" i="5"/>
  <c r="BDJ17" i="5"/>
  <c r="BDI17" i="5"/>
  <c r="BDH17" i="5"/>
  <c r="BDG17" i="5"/>
  <c r="BDF17" i="5"/>
  <c r="BDE17" i="5"/>
  <c r="BDD17" i="5"/>
  <c r="BDC17" i="5"/>
  <c r="BDB17" i="5"/>
  <c r="BDA17" i="5"/>
  <c r="BCZ17" i="5"/>
  <c r="BCY17" i="5"/>
  <c r="BCX17" i="5"/>
  <c r="BCT17" i="5"/>
  <c r="BCS17" i="5"/>
  <c r="BCR17" i="5"/>
  <c r="BCQ17" i="5"/>
  <c r="BCP17" i="5"/>
  <c r="BCO17" i="5"/>
  <c r="BCN17" i="5"/>
  <c r="BCM17" i="5"/>
  <c r="BCL17" i="5"/>
  <c r="BCK17" i="5"/>
  <c r="BCJ17" i="5"/>
  <c r="BCI17" i="5"/>
  <c r="BCH17" i="5"/>
  <c r="BCG17" i="5"/>
  <c r="BCF17" i="5"/>
  <c r="BCE17" i="5"/>
  <c r="BCD17" i="5"/>
  <c r="BCC17" i="5"/>
  <c r="BCB17" i="5"/>
  <c r="BCA17" i="5"/>
  <c r="BBZ17" i="5"/>
  <c r="BBV17" i="5"/>
  <c r="BBS17" i="5"/>
  <c r="BBR17" i="5"/>
  <c r="BBO17" i="5"/>
  <c r="BBN17" i="5"/>
  <c r="BBK17" i="5"/>
  <c r="BBJ17" i="5"/>
  <c r="BBH17" i="5"/>
  <c r="BBG17" i="5"/>
  <c r="BBF17" i="5"/>
  <c r="BBE17" i="5"/>
  <c r="BAW17" i="5"/>
  <c r="BAT17" i="5"/>
  <c r="BAS17" i="5"/>
  <c r="BAP17" i="5" a="1"/>
  <c r="BAP17" i="5" s="1"/>
  <c r="BAO17" i="5"/>
  <c r="BAO17" i="5" a="1"/>
  <c r="BAN17" i="5" a="1"/>
  <c r="BAN17" i="5" s="1"/>
  <c r="BAX17" i="5" s="1"/>
  <c r="BAM17" i="5"/>
  <c r="BAL17" i="5"/>
  <c r="BAK17" i="5"/>
  <c r="BAJ17" i="5"/>
  <c r="BAI17" i="5"/>
  <c r="BAG17" i="5"/>
  <c r="BMV17" i="5" s="1"/>
  <c r="BMT17" i="5" s="1"/>
  <c r="BAF17" i="5"/>
  <c r="BAE17" i="5" s="1"/>
  <c r="BAU17" i="5" s="1"/>
  <c r="BAB17" i="5"/>
  <c r="AZY17" i="5"/>
  <c r="AZV17" i="5"/>
  <c r="BAR17" i="5" s="1"/>
  <c r="AZS17" i="5"/>
  <c r="BAQ17" i="5" s="1"/>
  <c r="AZQ17" i="5"/>
  <c r="AZM17" i="5"/>
  <c r="AZL17" i="5"/>
  <c r="AZK17" i="5"/>
  <c r="AZJ17" i="5" a="1"/>
  <c r="AZJ17" i="5" s="1"/>
  <c r="AZI17" i="5"/>
  <c r="AZI17" i="5" a="1"/>
  <c r="AZH17" i="5" a="1"/>
  <c r="AZH17" i="5" s="1"/>
  <c r="AZR17" i="5" s="1"/>
  <c r="AZG17" i="5"/>
  <c r="AZF17" i="5"/>
  <c r="AZE17" i="5"/>
  <c r="AZD17" i="5"/>
  <c r="AZC17" i="5"/>
  <c r="AZB17" i="5" s="1"/>
  <c r="AZP17" i="5" s="1"/>
  <c r="AZA17" i="5"/>
  <c r="AYZ17" i="5"/>
  <c r="AYY17" i="5"/>
  <c r="AZO17" i="5" s="1"/>
  <c r="AYV17" i="5"/>
  <c r="AZN17" i="5" s="1"/>
  <c r="AYS17" i="5"/>
  <c r="AYP17" i="5"/>
  <c r="AYM17" i="5"/>
  <c r="AYL17" i="5"/>
  <c r="AYH17" i="5"/>
  <c r="AYD17" i="5"/>
  <c r="AYC17" i="5"/>
  <c r="AYB17" i="5" a="1"/>
  <c r="AYB17" i="5" s="1"/>
  <c r="AYA17" i="5"/>
  <c r="AYA17" i="5" a="1"/>
  <c r="AXZ17" i="5" a="1"/>
  <c r="AXZ17" i="5" s="1"/>
  <c r="AXY17" i="5"/>
  <c r="AXX17" i="5"/>
  <c r="AXW17" i="5"/>
  <c r="AYK17" i="5" s="1"/>
  <c r="AXV17" i="5"/>
  <c r="AXU17" i="5"/>
  <c r="AXT17" i="5" s="1"/>
  <c r="AYJ17" i="5" s="1"/>
  <c r="AXS17" i="5"/>
  <c r="AXR17" i="5"/>
  <c r="AXQ17" i="5" s="1"/>
  <c r="AYI17" i="5" s="1"/>
  <c r="AXO17" i="5"/>
  <c r="AXN17" i="5"/>
  <c r="AXL17" i="5"/>
  <c r="AXK17" i="5" s="1"/>
  <c r="AYG17" i="5" s="1"/>
  <c r="AXI17" i="5"/>
  <c r="AXH17" i="5"/>
  <c r="AYF17" i="5" s="1"/>
  <c r="AXF17" i="5"/>
  <c r="AXE17" i="5" s="1"/>
  <c r="AYE17" i="5" s="1"/>
  <c r="AXB17" i="5"/>
  <c r="AWX17" i="5"/>
  <c r="AWW17" i="5"/>
  <c r="AWV17" i="5"/>
  <c r="AWU17" i="5"/>
  <c r="AWN17" i="5"/>
  <c r="AWM17" i="5"/>
  <c r="AWL17" i="5"/>
  <c r="AWK17" i="5"/>
  <c r="AWD17" i="5"/>
  <c r="AWC17" i="5"/>
  <c r="AWB17" i="5"/>
  <c r="AWA17" i="5"/>
  <c r="AVT17" i="5"/>
  <c r="AVS17" i="5"/>
  <c r="AVR17" i="5"/>
  <c r="AVQ17" i="5"/>
  <c r="AVE17" i="5"/>
  <c r="AVA17" i="5"/>
  <c r="AUZ17" i="5"/>
  <c r="AUZ17" i="5" a="1"/>
  <c r="AUY17" i="5" a="1"/>
  <c r="AUY17" i="5" s="1"/>
  <c r="AUX17" i="5"/>
  <c r="AVJ17" i="5" s="1"/>
  <c r="AUX17" i="5" a="1"/>
  <c r="AUW17" i="5"/>
  <c r="AUV17" i="5"/>
  <c r="AUU17" i="5"/>
  <c r="AVI17" i="5" s="1"/>
  <c r="AUT17" i="5"/>
  <c r="AUS17" i="5"/>
  <c r="AUR17" i="5"/>
  <c r="AVH17" i="5" s="1"/>
  <c r="AUQ17" i="5"/>
  <c r="AUO17" i="5" s="1"/>
  <c r="AVG17" i="5" s="1"/>
  <c r="AUP17" i="5"/>
  <c r="AUM17" i="5"/>
  <c r="AUL17" i="5"/>
  <c r="AVF17" i="5" s="1"/>
  <c r="AUJ17" i="5"/>
  <c r="AUI17" i="5"/>
  <c r="AUG17" i="5"/>
  <c r="AUF17" i="5"/>
  <c r="AVD17" i="5" s="1"/>
  <c r="AUD17" i="5"/>
  <c r="AUC17" i="5"/>
  <c r="AVC17" i="5" s="1"/>
  <c r="AUA17" i="5"/>
  <c r="ATZ17" i="5"/>
  <c r="AVB17" i="5" s="1"/>
  <c r="ATX17" i="5"/>
  <c r="ATW17" i="5"/>
  <c r="ATV17" i="5"/>
  <c r="ATU17" i="5"/>
  <c r="ATT17" i="5"/>
  <c r="ATS17" i="5"/>
  <c r="ATK17" i="5"/>
  <c r="ATH17" i="5"/>
  <c r="ATG17" i="5"/>
  <c r="ATF17" i="5"/>
  <c r="ATE17" i="5"/>
  <c r="ATD17" i="5"/>
  <c r="ATC17" i="5"/>
  <c r="ATB17" i="5" a="1"/>
  <c r="ATB17" i="5" s="1"/>
  <c r="ATA17" i="5"/>
  <c r="ATA17" i="5" a="1"/>
  <c r="ASZ17" i="5" a="1"/>
  <c r="ASZ17" i="5" s="1"/>
  <c r="ATL17" i="5" s="1"/>
  <c r="ASY17" i="5"/>
  <c r="ASX17" i="5"/>
  <c r="ASW17" i="5"/>
  <c r="ASV17" i="5"/>
  <c r="ASU17" i="5"/>
  <c r="AST17" i="5"/>
  <c r="ATJ17" i="5" s="1"/>
  <c r="ASS17" i="5"/>
  <c r="ASR17" i="5"/>
  <c r="ASQ17" i="5"/>
  <c r="ATI17" i="5" s="1"/>
  <c r="ARR17" i="5"/>
  <c r="ARQ17" i="5"/>
  <c r="ARP17" i="5"/>
  <c r="ARP17" i="5" a="1"/>
  <c r="ARO17" i="5" a="1"/>
  <c r="ARO17" i="5" s="1"/>
  <c r="ARN17" i="5"/>
  <c r="ARX17" i="5" s="1"/>
  <c r="ARN17" i="5" a="1"/>
  <c r="ARM17" i="5"/>
  <c r="ARL17" i="5"/>
  <c r="ARK17" i="5"/>
  <c r="ARW17" i="5" s="1"/>
  <c r="ARJ17" i="5"/>
  <c r="ARI17" i="5"/>
  <c r="ARH17" i="5"/>
  <c r="ARV17" i="5" s="1"/>
  <c r="ARG17" i="5"/>
  <c r="ARE17" i="5" s="1"/>
  <c r="ARU17" i="5" s="1"/>
  <c r="ARF17" i="5"/>
  <c r="ARB17" i="5"/>
  <c r="ART17" i="5" s="1"/>
  <c r="AQY17" i="5"/>
  <c r="ARS17" i="5" s="1"/>
  <c r="AQV17" i="5"/>
  <c r="AQS17" i="5"/>
  <c r="AQQ17" i="5"/>
  <c r="AQN17" i="5"/>
  <c r="AQK17" i="5"/>
  <c r="AQR17" i="5" s="1"/>
  <c r="AQH17" i="5"/>
  <c r="AQE17" i="5"/>
  <c r="AQP17" i="5" s="1"/>
  <c r="AQB17" i="5"/>
  <c r="AQO17" i="5" s="1"/>
  <c r="APY17" i="5"/>
  <c r="APW17" i="5"/>
  <c r="APS17" i="5"/>
  <c r="APR17" i="5"/>
  <c r="APP17" i="5" a="1"/>
  <c r="APP17" i="5" s="1"/>
  <c r="APO17" i="5"/>
  <c r="APO17" i="5" a="1"/>
  <c r="APN17" i="5" a="1"/>
  <c r="APN17" i="5" s="1"/>
  <c r="APX17" i="5" s="1"/>
  <c r="APM17" i="5"/>
  <c r="APL17" i="5"/>
  <c r="APK17" i="5"/>
  <c r="APJ17" i="5"/>
  <c r="API17" i="5"/>
  <c r="APH17" i="5" s="1"/>
  <c r="APV17" i="5" s="1"/>
  <c r="APG17" i="5"/>
  <c r="APF17" i="5"/>
  <c r="APE17" i="5"/>
  <c r="APU17" i="5" s="1"/>
  <c r="APB17" i="5"/>
  <c r="APT17" i="5" s="1"/>
  <c r="AOY17" i="5"/>
  <c r="AOV17" i="5"/>
  <c r="AOS17" i="5"/>
  <c r="APQ17" i="5" s="1"/>
  <c r="AOR17" i="5"/>
  <c r="AOO17" i="5"/>
  <c r="AON17" i="5"/>
  <c r="AOK17" i="5"/>
  <c r="AOH17" i="5"/>
  <c r="AOQ17" i="5" s="1"/>
  <c r="AOE17" i="5"/>
  <c r="AOP17" i="5" s="1"/>
  <c r="AOB17" i="5"/>
  <c r="ANY17" i="5"/>
  <c r="ANW17" i="5"/>
  <c r="ANV17" i="5"/>
  <c r="ANS17" i="5"/>
  <c r="ANR17" i="5"/>
  <c r="ANO17" i="5"/>
  <c r="ANN17" i="5"/>
  <c r="ANK17" i="5"/>
  <c r="ANJ17" i="5"/>
  <c r="ANG17" i="5"/>
  <c r="ANF17" i="5"/>
  <c r="ANC17" i="5"/>
  <c r="ANB17" i="5"/>
  <c r="AMY17" i="5"/>
  <c r="AMX17" i="5"/>
  <c r="AMT17" i="5"/>
  <c r="AMR17" i="5"/>
  <c r="AMQ17" i="5"/>
  <c r="AMP17" i="5"/>
  <c r="AMO17" i="5"/>
  <c r="AMN17" i="5"/>
  <c r="AMM17" i="5"/>
  <c r="AML17" i="5"/>
  <c r="AML17" i="5" a="1"/>
  <c r="AMK17" i="5" a="1"/>
  <c r="AMK17" i="5" s="1"/>
  <c r="AMJ17" i="5"/>
  <c r="AMV17" i="5" s="1"/>
  <c r="AMJ17" i="5" a="1"/>
  <c r="AMI17" i="5"/>
  <c r="AMH17" i="5"/>
  <c r="AMG17" i="5"/>
  <c r="AMU17" i="5" s="1"/>
  <c r="AMF17" i="5"/>
  <c r="AME17" i="5"/>
  <c r="AMD17" i="5"/>
  <c r="AMC17" i="5"/>
  <c r="AMA17" i="5" s="1"/>
  <c r="AMS17" i="5" s="1"/>
  <c r="AMB17" i="5"/>
  <c r="ALH17" i="5"/>
  <c r="ALG17" i="5"/>
  <c r="ALD17" i="5"/>
  <c r="ALC17" i="5"/>
  <c r="ALB17" i="5"/>
  <c r="ALA17" i="5"/>
  <c r="AKZ17" i="5"/>
  <c r="AKY17" i="5"/>
  <c r="AKX17" i="5" a="1"/>
  <c r="AKX17" i="5" s="1"/>
  <c r="AKW17" i="5"/>
  <c r="AKW17" i="5" a="1"/>
  <c r="AKV17" i="5" a="1"/>
  <c r="AKV17" i="5" s="1"/>
  <c r="AKU17" i="5"/>
  <c r="AKT17" i="5"/>
  <c r="AKS17" i="5"/>
  <c r="AKR17" i="5"/>
  <c r="AKQ17" i="5"/>
  <c r="AKP17" i="5" s="1"/>
  <c r="ALF17" i="5" s="1"/>
  <c r="AKO17" i="5"/>
  <c r="AKN17" i="5"/>
  <c r="AKM17" i="5"/>
  <c r="ALE17" i="5" s="1"/>
  <c r="AJP17" i="5"/>
  <c r="AJO17" i="5"/>
  <c r="AJN17" i="5"/>
  <c r="AJM17" i="5"/>
  <c r="AJL17" i="5"/>
  <c r="AJK17" i="5"/>
  <c r="AJJ17" i="5" a="1"/>
  <c r="AJJ17" i="5" s="1"/>
  <c r="AJI17" i="5"/>
  <c r="AJI17" i="5" a="1"/>
  <c r="AJH17" i="5" a="1"/>
  <c r="AJH17" i="5" s="1"/>
  <c r="AJT17" i="5" s="1"/>
  <c r="AJG17" i="5"/>
  <c r="AJF17" i="5"/>
  <c r="AJE17" i="5"/>
  <c r="AJS17" i="5" s="1"/>
  <c r="AJD17" i="5"/>
  <c r="AJC17" i="5"/>
  <c r="AJA17" i="5"/>
  <c r="AIZ17" i="5"/>
  <c r="AIY17" i="5"/>
  <c r="AJQ17" i="5" s="1"/>
  <c r="AIB17" i="5"/>
  <c r="AIA17" i="5"/>
  <c r="AHZ17" i="5"/>
  <c r="AHY17" i="5"/>
  <c r="AHX17" i="5"/>
  <c r="AHW17" i="5"/>
  <c r="AHV17" i="5"/>
  <c r="AHV17" i="5" a="1"/>
  <c r="AHU17" i="5" a="1"/>
  <c r="AHU17" i="5" s="1"/>
  <c r="AHT17" i="5"/>
  <c r="AIF17" i="5" s="1"/>
  <c r="AHT17" i="5" a="1"/>
  <c r="AHS17" i="5"/>
  <c r="AHR17" i="5"/>
  <c r="AHQ17" i="5"/>
  <c r="AIE17" i="5" s="1"/>
  <c r="AHP17" i="5"/>
  <c r="AHN17" i="5" s="1"/>
  <c r="AID17" i="5" s="1"/>
  <c r="AHO17" i="5"/>
  <c r="AHM17" i="5"/>
  <c r="AHL17" i="5"/>
  <c r="AHK17" i="5" s="1"/>
  <c r="AIC17" i="5" s="1"/>
  <c r="AGR17" i="5"/>
  <c r="AGQ17" i="5"/>
  <c r="AGP17" i="5"/>
  <c r="AGO17" i="5"/>
  <c r="AGN17" i="5"/>
  <c r="AGM17" i="5"/>
  <c r="AGL17" i="5"/>
  <c r="AGK17" i="5"/>
  <c r="AGJ17" i="5"/>
  <c r="AGI17" i="5"/>
  <c r="AGH17" i="5"/>
  <c r="AGG17" i="5"/>
  <c r="AGF17" i="5"/>
  <c r="AGE17" i="5"/>
  <c r="AGD17" i="5"/>
  <c r="AGC17" i="5"/>
  <c r="AGB17" i="5"/>
  <c r="AGA17" i="5"/>
  <c r="AFZ17" i="5"/>
  <c r="AFY17" i="5"/>
  <c r="AFX17" i="5"/>
  <c r="AFW17" i="5"/>
  <c r="AFV17" i="5"/>
  <c r="AFU17" i="5"/>
  <c r="AFT17" i="5"/>
  <c r="AFS17" i="5"/>
  <c r="AFR17" i="5"/>
  <c r="AFQ17" i="5"/>
  <c r="AFP17" i="5"/>
  <c r="AFO17" i="5"/>
  <c r="AFN17" i="5"/>
  <c r="AFM17" i="5"/>
  <c r="AFL17" i="5"/>
  <c r="AFK17" i="5"/>
  <c r="AFJ17" i="5"/>
  <c r="AFI17" i="5"/>
  <c r="AFH17" i="5"/>
  <c r="AFG17" i="5"/>
  <c r="AFF17" i="5"/>
  <c r="AFE17" i="5"/>
  <c r="AFD17" i="5"/>
  <c r="AFC17" i="5"/>
  <c r="AFB17" i="5"/>
  <c r="AFA17" i="5"/>
  <c r="AEZ17" i="5"/>
  <c r="AEY17" i="5"/>
  <c r="AEX17" i="5"/>
  <c r="AEW17" i="5"/>
  <c r="AEV17" i="5"/>
  <c r="AEU17" i="5"/>
  <c r="AET17" i="5"/>
  <c r="AES17" i="5"/>
  <c r="AER17" i="5"/>
  <c r="AEQ17" i="5"/>
  <c r="AEP17" i="5"/>
  <c r="AEO17" i="5"/>
  <c r="AEN17" i="5"/>
  <c r="AEM17" i="5"/>
  <c r="AEL17" i="5"/>
  <c r="AEK17" i="5"/>
  <c r="AEE17" i="5"/>
  <c r="AEA17" i="5"/>
  <c r="ADZ17" i="5"/>
  <c r="ADZ17" i="5" a="1"/>
  <c r="ADY17" i="5" a="1"/>
  <c r="ADY17" i="5" s="1"/>
  <c r="ADX17" i="5"/>
  <c r="AEJ17" i="5" s="1"/>
  <c r="ADX17" i="5" a="1"/>
  <c r="ADW17" i="5"/>
  <c r="ADV17" i="5"/>
  <c r="ADU17" i="5"/>
  <c r="AEI17" i="5" s="1"/>
  <c r="ADT17" i="5" a="1"/>
  <c r="ADT17" i="5" s="1"/>
  <c r="ADS17" i="5"/>
  <c r="ADR17" i="5"/>
  <c r="AEH17" i="5" s="1"/>
  <c r="ADQ17" i="5" a="1"/>
  <c r="ADQ17" i="5" s="1"/>
  <c r="ADP17" i="5"/>
  <c r="ADO17" i="5"/>
  <c r="AEG17" i="5" s="1"/>
  <c r="ADN17" i="5" a="1"/>
  <c r="ADN17" i="5" s="1"/>
  <c r="ADL17" i="5" s="1"/>
  <c r="AEF17" i="5" s="1"/>
  <c r="ADK17" i="5"/>
  <c r="ADI17" i="5" s="1"/>
  <c r="ADK17" i="5" a="1"/>
  <c r="ADH17" i="5"/>
  <c r="ADF17" i="5" s="1"/>
  <c r="AED17" i="5" s="1"/>
  <c r="ADH17" i="5" a="1"/>
  <c r="ADE17" i="5" a="1"/>
  <c r="ADE17" i="5" s="1"/>
  <c r="ADC17" i="5"/>
  <c r="AEC17" i="5" s="1"/>
  <c r="ADB17" i="5" a="1"/>
  <c r="ADB17" i="5" s="1"/>
  <c r="ACZ17" i="5" s="1"/>
  <c r="AEB17" i="5" s="1"/>
  <c r="ACY17" i="5"/>
  <c r="ACW17" i="5" s="1"/>
  <c r="ACY17" i="5" a="1"/>
  <c r="ACV17" i="5"/>
  <c r="ACU17" i="5"/>
  <c r="ACT17" i="5"/>
  <c r="ACS17" i="5"/>
  <c r="ACR17" i="5"/>
  <c r="ACQ17" i="5"/>
  <c r="ACP17" i="5"/>
  <c r="ACO17" i="5"/>
  <c r="ACN17" i="5"/>
  <c r="ACM17" i="5"/>
  <c r="ACL17" i="5"/>
  <c r="ACK17" i="5"/>
  <c r="ACJ17" i="5"/>
  <c r="ACI17" i="5"/>
  <c r="ACF17" i="5"/>
  <c r="ACE17" i="5"/>
  <c r="ACB17" i="5"/>
  <c r="ACA17" i="5"/>
  <c r="ABZ17" i="5"/>
  <c r="ABY17" i="5"/>
  <c r="ABX17" i="5"/>
  <c r="ABW17" i="5"/>
  <c r="ABV17" i="5"/>
  <c r="ABU17" i="5"/>
  <c r="ABT17" i="5"/>
  <c r="ABS17" i="5"/>
  <c r="ABR17" i="5" a="1"/>
  <c r="ABR17" i="5" s="1"/>
  <c r="ABQ17" i="5" a="1"/>
  <c r="ABQ17" i="5" s="1"/>
  <c r="ABP17" i="5" a="1"/>
  <c r="ABP17" i="5" s="1"/>
  <c r="ABO17" i="5"/>
  <c r="ABN17" i="5"/>
  <c r="ABM17" i="5"/>
  <c r="ABL17" i="5"/>
  <c r="ABK17" i="5"/>
  <c r="ABJ17" i="5"/>
  <c r="ABI17" i="5"/>
  <c r="ABH17" i="5"/>
  <c r="ABG17" i="5"/>
  <c r="ABD17" i="5"/>
  <c r="ABA17" i="5"/>
  <c r="AAX17" i="5"/>
  <c r="AAU17" i="5"/>
  <c r="AAR17" i="5"/>
  <c r="AAO17" i="5"/>
  <c r="AAI17" i="5"/>
  <c r="AAE17" i="5"/>
  <c r="AAD17" i="5"/>
  <c r="AAD17" i="5" a="1"/>
  <c r="AAC17" i="5" a="1"/>
  <c r="AAC17" i="5" s="1"/>
  <c r="AAB17" i="5"/>
  <c r="AAN17" i="5" s="1"/>
  <c r="AAB17" i="5" a="1"/>
  <c r="AAA17" i="5"/>
  <c r="ZZ17" i="5"/>
  <c r="ZY17" i="5"/>
  <c r="AAM17" i="5" s="1"/>
  <c r="ZX17" i="5"/>
  <c r="ZW17" i="5"/>
  <c r="ZV17" i="5"/>
  <c r="AAL17" i="5" s="1"/>
  <c r="ZU17" i="5"/>
  <c r="ZS17" i="5" s="1"/>
  <c r="AAK17" i="5" s="1"/>
  <c r="ZT17" i="5"/>
  <c r="ZR17" i="5"/>
  <c r="ZP17" i="5"/>
  <c r="AAJ17" i="5" s="1"/>
  <c r="ZO17" i="5"/>
  <c r="ZM17" i="5"/>
  <c r="ZL17" i="5"/>
  <c r="ZJ17" i="5"/>
  <c r="AAH17" i="5" s="1"/>
  <c r="ZI17" i="5"/>
  <c r="ZG17" i="5"/>
  <c r="AAG17" i="5" s="1"/>
  <c r="ZF17" i="5"/>
  <c r="ZD17" i="5"/>
  <c r="AAF17" i="5" s="1"/>
  <c r="ZC17" i="5"/>
  <c r="ZA17" i="5"/>
  <c r="YZ17" i="5"/>
  <c r="YY17" i="5"/>
  <c r="YX17" i="5"/>
  <c r="YW17" i="5"/>
  <c r="YV17" i="5"/>
  <c r="YU17" i="5"/>
  <c r="YT17" i="5"/>
  <c r="YS17" i="5"/>
  <c r="YR17" i="5"/>
  <c r="YQ17" i="5"/>
  <c r="YP17" i="5"/>
  <c r="YO17" i="5"/>
  <c r="YN17" i="5"/>
  <c r="YM17" i="5"/>
  <c r="YL17" i="5"/>
  <c r="YK17" i="5"/>
  <c r="YJ17" i="5"/>
  <c r="YI17" i="5"/>
  <c r="YH17" i="5"/>
  <c r="YG17" i="5"/>
  <c r="YF17" i="5"/>
  <c r="YE17" i="5"/>
  <c r="YD17" i="5"/>
  <c r="YC17" i="5"/>
  <c r="YB17" i="5"/>
  <c r="YA17" i="5"/>
  <c r="XZ17" i="5"/>
  <c r="XY17" i="5"/>
  <c r="XX17" i="5"/>
  <c r="XW17" i="5"/>
  <c r="XV17" i="5"/>
  <c r="XU17" i="5"/>
  <c r="XT17" i="5"/>
  <c r="XS17" i="5"/>
  <c r="XR17" i="5"/>
  <c r="XQ17" i="5"/>
  <c r="XP17" i="5"/>
  <c r="XO17" i="5"/>
  <c r="XN17" i="5"/>
  <c r="XM17" i="5"/>
  <c r="XL17" i="5"/>
  <c r="XK17" i="5"/>
  <c r="XJ17" i="5"/>
  <c r="XI17" i="5"/>
  <c r="XH17" i="5"/>
  <c r="XG17" i="5"/>
  <c r="XF17" i="5"/>
  <c r="XE17" i="5"/>
  <c r="XD17" i="5"/>
  <c r="XC17" i="5"/>
  <c r="XB17" i="5"/>
  <c r="XA17" i="5"/>
  <c r="WZ17" i="5"/>
  <c r="WY17" i="5"/>
  <c r="WX17" i="5"/>
  <c r="WW17" i="5"/>
  <c r="WV17" i="5"/>
  <c r="WU17" i="5"/>
  <c r="WT17" i="5"/>
  <c r="WS17" i="5"/>
  <c r="WR17" i="5"/>
  <c r="WQ17" i="5"/>
  <c r="WP17" i="5"/>
  <c r="WO17" i="5"/>
  <c r="WN17" i="5"/>
  <c r="WM17" i="5"/>
  <c r="WL17" i="5"/>
  <c r="WK17" i="5"/>
  <c r="WJ17" i="5"/>
  <c r="WI17" i="5"/>
  <c r="WH17" i="5"/>
  <c r="WG17" i="5"/>
  <c r="WF17" i="5"/>
  <c r="WE17" i="5"/>
  <c r="WD17" i="5"/>
  <c r="WC17" i="5"/>
  <c r="WB17" i="5"/>
  <c r="WA17" i="5"/>
  <c r="VZ17" i="5"/>
  <c r="VY17" i="5"/>
  <c r="VX17" i="5"/>
  <c r="VW17" i="5"/>
  <c r="VV17" i="5"/>
  <c r="VU17" i="5"/>
  <c r="VT17" i="5"/>
  <c r="VS17" i="5"/>
  <c r="VR17" i="5"/>
  <c r="VQ17" i="5"/>
  <c r="VP17" i="5"/>
  <c r="VO17" i="5"/>
  <c r="VN17" i="5"/>
  <c r="VM17" i="5"/>
  <c r="VL17" i="5"/>
  <c r="VK17" i="5"/>
  <c r="VJ17" i="5"/>
  <c r="VI17" i="5"/>
  <c r="VH17" i="5"/>
  <c r="VG17" i="5"/>
  <c r="VF17" i="5"/>
  <c r="VE17" i="5"/>
  <c r="VD17" i="5"/>
  <c r="VC17" i="5"/>
  <c r="VB17" i="5"/>
  <c r="VA17" i="5"/>
  <c r="UZ17" i="5"/>
  <c r="UY17" i="5"/>
  <c r="UX17" i="5"/>
  <c r="UW17" i="5"/>
  <c r="UV17" i="5"/>
  <c r="UU17" i="5"/>
  <c r="UT17" i="5"/>
  <c r="US17" i="5"/>
  <c r="UR17" i="5"/>
  <c r="UQ17" i="5"/>
  <c r="UP17" i="5"/>
  <c r="UO17" i="5"/>
  <c r="UN17" i="5"/>
  <c r="UM17" i="5"/>
  <c r="UL17" i="5"/>
  <c r="UK17" i="5"/>
  <c r="UA17" i="5"/>
  <c r="TZ17" i="5"/>
  <c r="TY17" i="5"/>
  <c r="TX17" i="5"/>
  <c r="UJ17" i="5" s="1"/>
  <c r="TW17" i="5"/>
  <c r="TV17" i="5"/>
  <c r="TU17" i="5"/>
  <c r="UI17" i="5" s="1"/>
  <c r="TT17" i="5"/>
  <c r="TS17" i="5"/>
  <c r="TR17" i="5"/>
  <c r="UH17" i="5" s="1"/>
  <c r="TQ17" i="5"/>
  <c r="TP17" i="5"/>
  <c r="TO17" i="5"/>
  <c r="UG17" i="5" s="1"/>
  <c r="TN17" i="5"/>
  <c r="TM17" i="5"/>
  <c r="TL17" i="5"/>
  <c r="UF17" i="5" s="1"/>
  <c r="TK17" i="5"/>
  <c r="TJ17" i="5"/>
  <c r="TI17" i="5"/>
  <c r="UE17" i="5" s="1"/>
  <c r="TH17" i="5"/>
  <c r="TG17" i="5"/>
  <c r="TF17" i="5"/>
  <c r="UD17" i="5" s="1"/>
  <c r="TE17" i="5"/>
  <c r="TD17" i="5"/>
  <c r="TC17" i="5"/>
  <c r="UC17" i="5" s="1"/>
  <c r="TB17" i="5"/>
  <c r="TA17" i="5"/>
  <c r="SZ17" i="5"/>
  <c r="UB17" i="5" s="1"/>
  <c r="SY17" i="5"/>
  <c r="SX17" i="5"/>
  <c r="SW17" i="5"/>
  <c r="SV17" i="5"/>
  <c r="SU17" i="5"/>
  <c r="ST17" i="5"/>
  <c r="SS17" i="5"/>
  <c r="SR17" i="5"/>
  <c r="SQ17" i="5"/>
  <c r="SP17" i="5"/>
  <c r="SO17" i="5"/>
  <c r="SN17" i="5"/>
  <c r="SM17" i="5"/>
  <c r="SL17" i="5"/>
  <c r="SK17" i="5"/>
  <c r="SJ17" i="5"/>
  <c r="SI17" i="5"/>
  <c r="SH17" i="5"/>
  <c r="SG17" i="5"/>
  <c r="SF17" i="5"/>
  <c r="SE17" i="5"/>
  <c r="SD17" i="5"/>
  <c r="SC17" i="5"/>
  <c r="SB17" i="5"/>
  <c r="SA17" i="5"/>
  <c r="RZ17" i="5"/>
  <c r="RY17" i="5"/>
  <c r="RX17" i="5"/>
  <c r="RW17" i="5"/>
  <c r="RV17" i="5"/>
  <c r="RU17" i="5"/>
  <c r="RT17" i="5"/>
  <c r="RS17" i="5"/>
  <c r="RR17" i="5"/>
  <c r="RQ17" i="5"/>
  <c r="RP17" i="5"/>
  <c r="RO17" i="5"/>
  <c r="RN17" i="5"/>
  <c r="RM17" i="5"/>
  <c r="RL17" i="5"/>
  <c r="RK17" i="5"/>
  <c r="RJ17" i="5"/>
  <c r="RI17" i="5"/>
  <c r="RH17" i="5"/>
  <c r="RG17" i="5"/>
  <c r="RF17" i="5"/>
  <c r="RE17" i="5"/>
  <c r="RD17" i="5"/>
  <c r="RC17" i="5"/>
  <c r="RC17" i="5" a="1"/>
  <c r="RB17" i="5" a="1"/>
  <c r="RB17" i="5" s="1"/>
  <c r="RA17" i="5"/>
  <c r="RA17" i="5" a="1"/>
  <c r="QZ17" i="5" a="1"/>
  <c r="QZ17" i="5" s="1"/>
  <c r="QY17" i="5"/>
  <c r="QW17" i="5" a="1"/>
  <c r="QW17" i="5" s="1"/>
  <c r="QV17" i="5"/>
  <c r="QU17" i="5" s="1"/>
  <c r="QT17" i="5" a="1"/>
  <c r="QT17" i="5" s="1"/>
  <c r="QS17" i="5"/>
  <c r="QQ17" i="5" a="1"/>
  <c r="QQ17" i="5" s="1"/>
  <c r="QO17" i="5"/>
  <c r="QN17" i="5" a="1"/>
  <c r="QN17" i="5" s="1"/>
  <c r="QL17" i="5" s="1"/>
  <c r="QK17" i="5"/>
  <c r="QI17" i="5" s="1"/>
  <c r="QK17" i="5" a="1"/>
  <c r="QH17" i="5"/>
  <c r="QF17" i="5" s="1"/>
  <c r="QH17" i="5" a="1"/>
  <c r="QE17" i="5" a="1"/>
  <c r="QE17" i="5" s="1"/>
  <c r="QC17" i="5"/>
  <c r="QB17" i="5" a="1"/>
  <c r="QB17" i="5" s="1"/>
  <c r="PZ17" i="5" s="1"/>
  <c r="PY17" i="5"/>
  <c r="PX17" i="5"/>
  <c r="PW17" i="5"/>
  <c r="PV17" i="5"/>
  <c r="PO17" i="5"/>
  <c r="PN17" i="5"/>
  <c r="PM17" i="5"/>
  <c r="PL17" i="5"/>
  <c r="PG17" i="5"/>
  <c r="PF17" i="5"/>
  <c r="PE17" i="5"/>
  <c r="PD17" i="5"/>
  <c r="PB17" i="5"/>
  <c r="PA17" i="5"/>
  <c r="OZ17" i="5"/>
  <c r="OY17" i="5"/>
  <c r="OX17" i="5"/>
  <c r="OW17" i="5"/>
  <c r="OV17" i="5"/>
  <c r="OU17" i="5"/>
  <c r="OT17" i="5"/>
  <c r="OP17" i="5"/>
  <c r="OO17" i="5"/>
  <c r="ON17" i="5"/>
  <c r="OM17" i="5"/>
  <c r="OL17" i="5"/>
  <c r="OK17" i="5"/>
  <c r="OJ17" i="5"/>
  <c r="OI17" i="5"/>
  <c r="OH17" i="5"/>
  <c r="OD17" i="5"/>
  <c r="OC17" i="5"/>
  <c r="OB17" i="5"/>
  <c r="OA17" i="5"/>
  <c r="NZ17" i="5"/>
  <c r="NY17" i="5"/>
  <c r="NX17" i="5"/>
  <c r="NW17" i="5"/>
  <c r="NV17" i="5"/>
  <c r="NU17" i="5"/>
  <c r="NT17" i="5"/>
  <c r="NS17" i="5"/>
  <c r="NR17" i="5"/>
  <c r="NQ17" i="5"/>
  <c r="NP17" i="5"/>
  <c r="NO17" i="5"/>
  <c r="NN17" i="5"/>
  <c r="NL17" i="5"/>
  <c r="NK17" i="5"/>
  <c r="NJ17" i="5"/>
  <c r="NG17" i="5"/>
  <c r="NF17" i="5"/>
  <c r="NE17" i="5"/>
  <c r="NB17" i="5"/>
  <c r="NA17" i="5"/>
  <c r="MZ17" i="5"/>
  <c r="MX17" i="5"/>
  <c r="MW17" i="5"/>
  <c r="MV17" i="5"/>
  <c r="MU17" i="5"/>
  <c r="MS17" i="5"/>
  <c r="MR17" i="5"/>
  <c r="MQ17" i="5"/>
  <c r="MP17" i="5"/>
  <c r="MN17" i="5"/>
  <c r="MM17" i="5"/>
  <c r="ML17" i="5"/>
  <c r="MK17" i="5"/>
  <c r="MI17" i="5"/>
  <c r="MH17" i="5"/>
  <c r="MG17" i="5"/>
  <c r="MF17" i="5"/>
  <c r="MD17" i="5"/>
  <c r="MC17" i="5"/>
  <c r="MB17" i="5"/>
  <c r="MA17" i="5"/>
  <c r="LY17" i="5"/>
  <c r="LX17" i="5"/>
  <c r="LW17" i="5"/>
  <c r="LV17" i="5"/>
  <c r="LT17" i="5"/>
  <c r="LS17" i="5"/>
  <c r="LR17" i="5"/>
  <c r="LQ17" i="5"/>
  <c r="LO17" i="5"/>
  <c r="LN17" i="5"/>
  <c r="LM17" i="5"/>
  <c r="LL17" i="5"/>
  <c r="LJ17" i="5"/>
  <c r="LI17" i="5"/>
  <c r="LH17" i="5"/>
  <c r="LG17" i="5"/>
  <c r="LE17" i="5"/>
  <c r="LD17" i="5"/>
  <c r="LC17" i="5"/>
  <c r="LB17" i="5"/>
  <c r="LA17" i="5"/>
  <c r="KZ17" i="5"/>
  <c r="KY17" i="5"/>
  <c r="KV17" i="5"/>
  <c r="KU17" i="5"/>
  <c r="KT17" i="5"/>
  <c r="KS17" i="5"/>
  <c r="KR17" i="5"/>
  <c r="KQ17" i="5"/>
  <c r="KP17" i="5"/>
  <c r="KM17" i="5"/>
  <c r="KL17" i="5"/>
  <c r="KK17" i="5"/>
  <c r="KJ17" i="5"/>
  <c r="KI17" i="5"/>
  <c r="KH17" i="5"/>
  <c r="KG17" i="5"/>
  <c r="KD17" i="5"/>
  <c r="KC17" i="5"/>
  <c r="KB17" i="5"/>
  <c r="KA17" i="5"/>
  <c r="JZ17" i="5"/>
  <c r="JY17" i="5"/>
  <c r="JX17" i="5"/>
  <c r="JU17" i="5"/>
  <c r="JT17" i="5"/>
  <c r="JS17" i="5"/>
  <c r="JR17" i="5"/>
  <c r="JQ17" i="5"/>
  <c r="JP17" i="5"/>
  <c r="JO17" i="5"/>
  <c r="JL17" i="5"/>
  <c r="JK17" i="5"/>
  <c r="JJ17" i="5"/>
  <c r="JI17" i="5"/>
  <c r="JH17" i="5"/>
  <c r="JG17" i="5"/>
  <c r="JF17" i="5"/>
  <c r="JC17" i="5"/>
  <c r="JB17" i="5"/>
  <c r="JA17" i="5"/>
  <c r="IZ17" i="5"/>
  <c r="IS17" i="5"/>
  <c r="IR17" i="5"/>
  <c r="IQ17" i="5"/>
  <c r="IM17" i="5"/>
  <c r="IL17" i="5"/>
  <c r="IK17" i="5"/>
  <c r="IJ17" i="5"/>
  <c r="IB17" i="5"/>
  <c r="HY17" i="5"/>
  <c r="HX17" i="5"/>
  <c r="HW17" i="5"/>
  <c r="HV17" i="5"/>
  <c r="HU17" i="5"/>
  <c r="HT17" i="5"/>
  <c r="HS17" i="5"/>
  <c r="HS17" i="5" a="1"/>
  <c r="HR17" i="5" a="1"/>
  <c r="HR17" i="5" s="1"/>
  <c r="HQ17" i="5"/>
  <c r="IC17" i="5" s="1"/>
  <c r="HQ17" i="5" a="1"/>
  <c r="HP17" i="5"/>
  <c r="HO17" i="5"/>
  <c r="HN17" i="5"/>
  <c r="HM17" i="5"/>
  <c r="HL17" i="5"/>
  <c r="HK17" i="5"/>
  <c r="IA17" i="5" s="1"/>
  <c r="HJ17" i="5"/>
  <c r="HH17" i="5" s="1"/>
  <c r="HZ17" i="5" s="1"/>
  <c r="HI17" i="5"/>
  <c r="GN17" i="5"/>
  <c r="GK17" i="5"/>
  <c r="GJ17" i="5"/>
  <c r="GI17" i="5"/>
  <c r="GH17" i="5"/>
  <c r="GG17" i="5"/>
  <c r="GF17" i="5"/>
  <c r="GE17" i="5" a="1"/>
  <c r="GE17" i="5" s="1"/>
  <c r="GD17" i="5" a="1"/>
  <c r="GD17" i="5" s="1"/>
  <c r="GC17" i="5" a="1"/>
  <c r="GC17" i="5" s="1"/>
  <c r="GO17" i="5" s="1"/>
  <c r="GB17" i="5"/>
  <c r="GA17" i="5"/>
  <c r="FZ17" i="5"/>
  <c r="FY17" i="5"/>
  <c r="FX17" i="5"/>
  <c r="FW17" i="5"/>
  <c r="GM17" i="5" s="1"/>
  <c r="FV17" i="5"/>
  <c r="FU17" i="5"/>
  <c r="FT17" i="5"/>
  <c r="GL17" i="5" s="1"/>
  <c r="FA17" i="5"/>
  <c r="EZ17" i="5"/>
  <c r="EY17" i="5"/>
  <c r="EX17" i="5"/>
  <c r="EW17" i="5"/>
  <c r="EV17" i="5"/>
  <c r="EU17" i="5"/>
  <c r="ET17" i="5"/>
  <c r="ER17" i="5"/>
  <c r="EQ17" i="5"/>
  <c r="EP17" i="5"/>
  <c r="EO17" i="5"/>
  <c r="EN17" i="5"/>
  <c r="EM17" i="5"/>
  <c r="EL17" i="5"/>
  <c r="EK17" i="5"/>
  <c r="EI17" i="5"/>
  <c r="EH17" i="5"/>
  <c r="EG17" i="5"/>
  <c r="EF17" i="5"/>
  <c r="EE17" i="5"/>
  <c r="ED17" i="5"/>
  <c r="EC17" i="5"/>
  <c r="EB17" i="5"/>
  <c r="DZ17" i="5"/>
  <c r="DY17" i="5"/>
  <c r="DX17" i="5"/>
  <c r="DW17" i="5"/>
  <c r="DV17" i="5"/>
  <c r="DU17" i="5"/>
  <c r="DT17" i="5"/>
  <c r="DS17" i="5"/>
  <c r="DN17" i="5"/>
  <c r="DM17" i="5"/>
  <c r="DI17" i="5"/>
  <c r="DG17" i="5" a="1"/>
  <c r="DG17" i="5" s="1"/>
  <c r="DF17" i="5"/>
  <c r="DF17" i="5" a="1"/>
  <c r="DE17" i="5" a="1"/>
  <c r="DE17" i="5" s="1"/>
  <c r="DQ17" i="5" s="1"/>
  <c r="DD17" i="5"/>
  <c r="DC17" i="5"/>
  <c r="DB17" i="5"/>
  <c r="DP17" i="5" s="1"/>
  <c r="DA17" i="5"/>
  <c r="CZ17" i="5"/>
  <c r="CY17" i="5" s="1"/>
  <c r="DO17" i="5" s="1"/>
  <c r="CX17" i="5"/>
  <c r="CW17" i="5"/>
  <c r="CV17" i="5"/>
  <c r="CS17" i="5"/>
  <c r="CP17" i="5"/>
  <c r="DL17" i="5" s="1"/>
  <c r="CM17" i="5"/>
  <c r="DK17" i="5" s="1"/>
  <c r="CJ17" i="5"/>
  <c r="DJ17" i="5" s="1"/>
  <c r="CG17" i="5"/>
  <c r="CD17" i="5"/>
  <c r="DH17" i="5" s="1"/>
  <c r="CB17" i="5"/>
  <c r="BX17" i="5"/>
  <c r="BT17" i="5"/>
  <c r="BS17" i="5" a="1"/>
  <c r="BS17" i="5" s="1"/>
  <c r="BR17" i="5"/>
  <c r="BR17" i="5" a="1"/>
  <c r="BQ17" i="5" a="1"/>
  <c r="BQ17" i="5" s="1"/>
  <c r="CC17" i="5" s="1"/>
  <c r="BP17" i="5"/>
  <c r="BO17" i="5"/>
  <c r="BN17" i="5"/>
  <c r="BM17" i="5"/>
  <c r="BL17" i="5"/>
  <c r="BK17" i="5"/>
  <c r="CA17" i="5" s="1"/>
  <c r="BJ17" i="5"/>
  <c r="BI17" i="5"/>
  <c r="BH17" i="5"/>
  <c r="BZ17" i="5" s="1"/>
  <c r="BE17" i="5"/>
  <c r="BY17" i="5" s="1"/>
  <c r="BB17" i="5"/>
  <c r="AY17" i="5"/>
  <c r="BW17" i="5" s="1"/>
  <c r="AV17" i="5"/>
  <c r="BV17" i="5" s="1"/>
  <c r="AS17" i="5"/>
  <c r="BU17" i="5" s="1"/>
  <c r="AP17" i="5"/>
  <c r="AM17" i="5"/>
  <c r="AJ17" i="5"/>
  <c r="AI17" i="5"/>
  <c r="AF17" i="5"/>
  <c r="AE17" i="5"/>
  <c r="AE17" i="5" a="1"/>
  <c r="AD17" i="5" a="1"/>
  <c r="AD17" i="5" s="1"/>
  <c r="AC17" i="5"/>
  <c r="AO17" i="5" s="1"/>
  <c r="AC17" i="5" a="1"/>
  <c r="AB17" i="5"/>
  <c r="AA17" i="5"/>
  <c r="Z17" i="5"/>
  <c r="AN17" i="5" s="1"/>
  <c r="Y17" i="5"/>
  <c r="X17" i="5"/>
  <c r="W17" i="5"/>
  <c r="V17" i="5"/>
  <c r="T17" i="5" s="1"/>
  <c r="AL17" i="5" s="1"/>
  <c r="U17" i="5"/>
  <c r="Q17" i="5"/>
  <c r="AK17" i="5" s="1"/>
  <c r="N17" i="5"/>
  <c r="K17" i="5"/>
  <c r="H17" i="5"/>
  <c r="AH17" i="5" s="1"/>
  <c r="E17" i="5"/>
  <c r="AG17" i="5" s="1"/>
  <c r="B17" i="5"/>
  <c r="BUW16" i="5"/>
  <c r="BUV16" i="5"/>
  <c r="BUU16" i="5"/>
  <c r="BBV16" i="5" s="1"/>
  <c r="BUT16" i="5"/>
  <c r="BBS16" i="5" s="1"/>
  <c r="BUS16" i="5"/>
  <c r="BUR16" i="5"/>
  <c r="BUQ16" i="5"/>
  <c r="BBR16" i="5" s="1"/>
  <c r="BUP16" i="5"/>
  <c r="BUO16" i="5"/>
  <c r="BUN16" i="5"/>
  <c r="BUM16" i="5"/>
  <c r="BUL16" i="5"/>
  <c r="BUK16" i="5"/>
  <c r="BUJ16" i="5"/>
  <c r="BUI16" i="5"/>
  <c r="BBL16" i="5" s="1"/>
  <c r="BUH16" i="5"/>
  <c r="BUG16" i="5"/>
  <c r="BUF16" i="5"/>
  <c r="BUE16" i="5"/>
  <c r="ANX16" i="5" s="1"/>
  <c r="BUD16" i="5"/>
  <c r="BUC16" i="5"/>
  <c r="BUB16" i="5"/>
  <c r="BUA16" i="5"/>
  <c r="ANV16" i="5" s="1"/>
  <c r="BTZ16" i="5"/>
  <c r="BTY16" i="5"/>
  <c r="BTX16" i="5"/>
  <c r="BTW16" i="5"/>
  <c r="ANR16" i="5" s="1"/>
  <c r="BTV16" i="5"/>
  <c r="BTU16" i="5"/>
  <c r="BTT16" i="5"/>
  <c r="BTS16" i="5"/>
  <c r="ANN16" i="5" s="1"/>
  <c r="BTR16" i="5"/>
  <c r="BTQ16" i="5"/>
  <c r="BTP16" i="5"/>
  <c r="BTO16" i="5"/>
  <c r="ANL16" i="5" s="1"/>
  <c r="BTN16" i="5"/>
  <c r="BTM16" i="5"/>
  <c r="BTL16" i="5"/>
  <c r="BTK16" i="5"/>
  <c r="ANJ16" i="5" s="1"/>
  <c r="BTJ16" i="5"/>
  <c r="BTI16" i="5"/>
  <c r="BTH16" i="5"/>
  <c r="BTG16" i="5"/>
  <c r="ANF16" i="5" s="1"/>
  <c r="BTF16" i="5"/>
  <c r="BTE16" i="5"/>
  <c r="BTD16" i="5"/>
  <c r="BTC16" i="5"/>
  <c r="ANB16" i="5" s="1"/>
  <c r="BTB16" i="5"/>
  <c r="BTA16" i="5"/>
  <c r="BSZ16" i="5"/>
  <c r="BSY16" i="5"/>
  <c r="AMX16" i="5" s="1"/>
  <c r="BSX16" i="5"/>
  <c r="BSW16" i="5"/>
  <c r="BSV16" i="5"/>
  <c r="BSU16" i="5"/>
  <c r="IT16" i="5" s="1"/>
  <c r="BST16" i="5"/>
  <c r="BSS16" i="5"/>
  <c r="BSR16" i="5"/>
  <c r="BSK16" i="5"/>
  <c r="BSJ16" i="5" a="1"/>
  <c r="BSJ16" i="5" s="1"/>
  <c r="BSI16" i="5" a="1"/>
  <c r="BSI16" i="5" s="1"/>
  <c r="BSH16" i="5" a="1"/>
  <c r="BSH16" i="5" s="1"/>
  <c r="BSG16" i="5" a="1"/>
  <c r="BSG16" i="5" s="1"/>
  <c r="BSF16" i="5"/>
  <c r="BSF16" i="5" a="1"/>
  <c r="BSE16" i="5" a="1"/>
  <c r="BSE16" i="5" s="1"/>
  <c r="BSD16" i="5"/>
  <c r="BSD16" i="5" a="1"/>
  <c r="BSC16" i="5" a="1"/>
  <c r="BSC16" i="5" s="1"/>
  <c r="BSB16" i="5" a="1"/>
  <c r="BSB16" i="5" s="1"/>
  <c r="BSA16" i="5"/>
  <c r="BRZ16" i="5" a="1"/>
  <c r="BRZ16" i="5" s="1"/>
  <c r="BRY16" i="5" a="1"/>
  <c r="BRY16" i="5" s="1"/>
  <c r="BRX16" i="5" a="1"/>
  <c r="BRX16" i="5" s="1"/>
  <c r="BRW16" i="5" a="1"/>
  <c r="BRW16" i="5" s="1"/>
  <c r="BRV16" i="5" a="1"/>
  <c r="BRV16" i="5" s="1"/>
  <c r="BRU16" i="5" a="1"/>
  <c r="BRU16" i="5" s="1"/>
  <c r="BRT16" i="5" a="1"/>
  <c r="BRT16" i="5" s="1"/>
  <c r="BRS16" i="5" a="1"/>
  <c r="BRS16" i="5" s="1"/>
  <c r="BRR16" i="5" a="1"/>
  <c r="BRR16" i="5" s="1"/>
  <c r="BRQ16" i="5" a="1"/>
  <c r="BRQ16" i="5" s="1"/>
  <c r="BRP16" i="5" a="1"/>
  <c r="BRP16" i="5" s="1"/>
  <c r="BRO16" i="5" a="1"/>
  <c r="BRO16" i="5" s="1"/>
  <c r="BRN16" i="5" a="1"/>
  <c r="BRN16" i="5" s="1"/>
  <c r="BRM16" i="5" a="1"/>
  <c r="BRM16" i="5" s="1"/>
  <c r="BRL16" i="5" a="1"/>
  <c r="BRL16" i="5" s="1"/>
  <c r="BRK16" i="5" a="1"/>
  <c r="BRK16" i="5" s="1"/>
  <c r="BRJ16" i="5" a="1"/>
  <c r="BRJ16" i="5" s="1"/>
  <c r="BRI16" i="5" a="1"/>
  <c r="BRI16" i="5" s="1"/>
  <c r="BRH16" i="5" a="1"/>
  <c r="BRH16" i="5" s="1"/>
  <c r="BRG16" i="5" a="1"/>
  <c r="BRG16" i="5" s="1"/>
  <c r="BRF16" i="5" a="1"/>
  <c r="BRF16" i="5" s="1"/>
  <c r="BRE16" i="5" a="1"/>
  <c r="BRE16" i="5" s="1"/>
  <c r="BRD16" i="5" a="1"/>
  <c r="BRD16" i="5" s="1"/>
  <c r="BRC16" i="5" a="1"/>
  <c r="BRC16" i="5" s="1"/>
  <c r="BRB16" i="5" a="1"/>
  <c r="BRB16" i="5" s="1"/>
  <c r="BRA16" i="5" a="1"/>
  <c r="BRA16" i="5" s="1"/>
  <c r="BQZ16" i="5" a="1"/>
  <c r="BQZ16" i="5" s="1"/>
  <c r="BQY16" i="5" a="1"/>
  <c r="BQY16" i="5" s="1"/>
  <c r="BQX16" i="5" a="1"/>
  <c r="BQX16" i="5" s="1"/>
  <c r="BQW16" i="5" a="1"/>
  <c r="BQW16" i="5" s="1"/>
  <c r="BQV16" i="5" a="1"/>
  <c r="BQV16" i="5" s="1"/>
  <c r="BQU16" i="5" a="1"/>
  <c r="BQU16" i="5" s="1"/>
  <c r="BQT16" i="5" a="1"/>
  <c r="BQT16" i="5" s="1"/>
  <c r="BQS16" i="5" a="1"/>
  <c r="BQS16" i="5" s="1"/>
  <c r="BQR16" i="5" a="1"/>
  <c r="BQR16" i="5" s="1"/>
  <c r="BQQ16" i="5" a="1"/>
  <c r="BQQ16" i="5" s="1"/>
  <c r="BQP16" i="5" a="1"/>
  <c r="BQP16" i="5" s="1"/>
  <c r="BQO16" i="5" a="1"/>
  <c r="BQO16" i="5" s="1"/>
  <c r="BQN16" i="5" a="1"/>
  <c r="BQN16" i="5" s="1"/>
  <c r="BQM16" i="5" a="1"/>
  <c r="BQM16" i="5" s="1"/>
  <c r="BQL16" i="5"/>
  <c r="BQL16" i="5" a="1"/>
  <c r="BQK16" i="5" a="1"/>
  <c r="BQK16" i="5" s="1"/>
  <c r="BQJ16" i="5" a="1"/>
  <c r="BQJ16" i="5" s="1"/>
  <c r="BQI16" i="5" a="1"/>
  <c r="BQI16" i="5" s="1"/>
  <c r="BQH16" i="5" a="1"/>
  <c r="BQH16" i="5" s="1"/>
  <c r="BQG16" i="5" a="1"/>
  <c r="BQG16" i="5" s="1"/>
  <c r="BQF16" i="5" a="1"/>
  <c r="BQF16" i="5" s="1"/>
  <c r="BQE16" i="5" a="1"/>
  <c r="BQE16" i="5" s="1"/>
  <c r="BQD16" i="5" a="1"/>
  <c r="BQD16" i="5" s="1"/>
  <c r="BQC16" i="5" a="1"/>
  <c r="BQC16" i="5" s="1"/>
  <c r="BQB16" i="5" a="1"/>
  <c r="BQB16" i="5" s="1"/>
  <c r="BQA16" i="5" a="1"/>
  <c r="BQA16" i="5" s="1"/>
  <c r="BPZ16" i="5" a="1"/>
  <c r="BPZ16" i="5" s="1"/>
  <c r="BPY16" i="5" a="1"/>
  <c r="BPY16" i="5" s="1"/>
  <c r="BPX16" i="5" a="1"/>
  <c r="BPX16" i="5" s="1"/>
  <c r="BPW16" i="5" a="1"/>
  <c r="BPW16" i="5" s="1"/>
  <c r="BPV16" i="5" a="1"/>
  <c r="BPV16" i="5" s="1"/>
  <c r="BPU16" i="5" a="1"/>
  <c r="BPU16" i="5" s="1"/>
  <c r="BPT16" i="5"/>
  <c r="BPS16" i="5"/>
  <c r="BPR16" i="5"/>
  <c r="BPQ16" i="5"/>
  <c r="BPP16" i="5"/>
  <c r="BPO16" i="5"/>
  <c r="BPN16" i="5"/>
  <c r="BPM16" i="5"/>
  <c r="BPL16" i="5"/>
  <c r="BPK16" i="5"/>
  <c r="BPJ16" i="5"/>
  <c r="BPI16" i="5"/>
  <c r="BPH16" i="5"/>
  <c r="BPG16" i="5"/>
  <c r="BPF16" i="5"/>
  <c r="BPE16" i="5"/>
  <c r="BPD16" i="5"/>
  <c r="BPC16" i="5"/>
  <c r="BPB16" i="5"/>
  <c r="BPA16" i="5"/>
  <c r="BOZ16" i="5"/>
  <c r="BOY16" i="5"/>
  <c r="BOX16" i="5"/>
  <c r="BOW16" i="5"/>
  <c r="BOV16" i="5"/>
  <c r="BOU16" i="5"/>
  <c r="BOT16" i="5"/>
  <c r="BOR16" i="5"/>
  <c r="BOI16" i="5"/>
  <c r="BOI16" i="5" a="1"/>
  <c r="BOH16" i="5"/>
  <c r="BOH16" i="5" a="1"/>
  <c r="BOG16" i="5"/>
  <c r="BOS16" i="5" s="1"/>
  <c r="BOG16" i="5" a="1"/>
  <c r="BOF16" i="5"/>
  <c r="BOE16" i="5"/>
  <c r="BOD16" i="5"/>
  <c r="BOC16" i="5"/>
  <c r="BOB16" i="5"/>
  <c r="BOA16" i="5" s="1"/>
  <c r="BOQ16" i="5" s="1"/>
  <c r="BNY16" i="5"/>
  <c r="BNX16" i="5" s="1"/>
  <c r="BOP16" i="5" s="1"/>
  <c r="BNV16" i="5"/>
  <c r="BNU16" i="5" s="1"/>
  <c r="BOO16" i="5" s="1"/>
  <c r="BNS16" i="5"/>
  <c r="BNR16" i="5" s="1"/>
  <c r="BON16" i="5" s="1"/>
  <c r="BNP16" i="5"/>
  <c r="BNO16" i="5" s="1"/>
  <c r="BOM16" i="5" s="1"/>
  <c r="BNM16" i="5"/>
  <c r="BNL16" i="5" s="1"/>
  <c r="BOL16" i="5" s="1"/>
  <c r="BNJ16" i="5"/>
  <c r="BNI16" i="5"/>
  <c r="BOK16" i="5" s="1"/>
  <c r="BNG16" i="5"/>
  <c r="BNF16" i="5" s="1"/>
  <c r="BOJ16" i="5" s="1"/>
  <c r="BNE16" i="5"/>
  <c r="BND16" i="5"/>
  <c r="BNC16" i="5"/>
  <c r="BNB16" i="5"/>
  <c r="BNA16" i="5"/>
  <c r="BMZ16" i="5"/>
  <c r="BMY16" i="5"/>
  <c r="BMX16" i="5"/>
  <c r="BMW16" i="5"/>
  <c r="BMU16" i="5"/>
  <c r="BMJ16" i="5"/>
  <c r="BMI16" i="5"/>
  <c r="BMH16" i="5"/>
  <c r="BMG16" i="5"/>
  <c r="BMF16" i="5"/>
  <c r="BME16" i="5"/>
  <c r="BMD16" i="5"/>
  <c r="BMC16" i="5"/>
  <c r="BMB16" i="5"/>
  <c r="BMA16" i="5"/>
  <c r="BLZ16" i="5"/>
  <c r="BLY16" i="5"/>
  <c r="BLX16" i="5"/>
  <c r="BLW16" i="5"/>
  <c r="BLN16" i="5"/>
  <c r="BLH16" i="5"/>
  <c r="BLH16" i="5" a="1"/>
  <c r="BLG16" i="5"/>
  <c r="BLG16" i="5" a="1"/>
  <c r="BLF16" i="5"/>
  <c r="BLR16" i="5" s="1"/>
  <c r="BLF16" i="5" a="1"/>
  <c r="BLE16" i="5"/>
  <c r="BLD16" i="5"/>
  <c r="BLC16" i="5"/>
  <c r="BLQ16" i="5" s="1"/>
  <c r="BLB16" i="5"/>
  <c r="BLA16" i="5"/>
  <c r="BKZ16" i="5" s="1"/>
  <c r="BLP16" i="5" s="1"/>
  <c r="BKY16" i="5"/>
  <c r="BKX16" i="5"/>
  <c r="BKW16" i="5" s="1"/>
  <c r="BLO16" i="5" s="1"/>
  <c r="BKU16" i="5"/>
  <c r="BKT16" i="5"/>
  <c r="BKR16" i="5"/>
  <c r="BKQ16" i="5" s="1"/>
  <c r="BLM16" i="5" s="1"/>
  <c r="BKO16" i="5"/>
  <c r="BKN16" i="5"/>
  <c r="BLL16" i="5" s="1"/>
  <c r="BKL16" i="5"/>
  <c r="BKK16" i="5" s="1"/>
  <c r="BLK16" i="5" s="1"/>
  <c r="BKI16" i="5"/>
  <c r="BKH16" i="5"/>
  <c r="BLJ16" i="5" s="1"/>
  <c r="BKF16" i="5"/>
  <c r="BKE16" i="5" s="1"/>
  <c r="BLI16" i="5" s="1"/>
  <c r="BKD16" i="5"/>
  <c r="BKC16" i="5"/>
  <c r="BKB16" i="5"/>
  <c r="BKA16" i="5"/>
  <c r="BJZ16" i="5"/>
  <c r="BJY16" i="5"/>
  <c r="BJX16" i="5"/>
  <c r="BJW16" i="5"/>
  <c r="BJU16" i="5"/>
  <c r="BJT16" i="5"/>
  <c r="BJS16" i="5"/>
  <c r="BJR16" i="5"/>
  <c r="BJP16" i="5"/>
  <c r="BJO16" i="5"/>
  <c r="BJM16" i="5" s="1"/>
  <c r="BJL16" i="5"/>
  <c r="BJJ16" i="5" s="1"/>
  <c r="BJI16" i="5"/>
  <c r="BJG16" i="5" s="1"/>
  <c r="BJF16" i="5"/>
  <c r="BJE16" i="5"/>
  <c r="BJD16" i="5"/>
  <c r="BJC16" i="5"/>
  <c r="BJB16" i="5"/>
  <c r="BJA16" i="5"/>
  <c r="BIZ16" i="5"/>
  <c r="BIY16" i="5"/>
  <c r="BIX16" i="5"/>
  <c r="BIW16" i="5"/>
  <c r="BIV16" i="5"/>
  <c r="BIU16" i="5"/>
  <c r="BIT16" i="5"/>
  <c r="BIS16" i="5"/>
  <c r="BIR16" i="5"/>
  <c r="BIQ16" i="5"/>
  <c r="BIP16" i="5"/>
  <c r="BIO16" i="5"/>
  <c r="BIN16" i="5"/>
  <c r="BIM16" i="5"/>
  <c r="BIL16" i="5"/>
  <c r="BIK16" i="5"/>
  <c r="BIJ16" i="5"/>
  <c r="BII16" i="5"/>
  <c r="BIH16" i="5"/>
  <c r="BIG16" i="5"/>
  <c r="BIF16" i="5"/>
  <c r="BIE16" i="5"/>
  <c r="BID16" i="5"/>
  <c r="BIC16" i="5"/>
  <c r="BIB16" i="5"/>
  <c r="BIA16" i="5"/>
  <c r="BHZ16" i="5"/>
  <c r="BHY16" i="5"/>
  <c r="BHX16" i="5"/>
  <c r="BHW16" i="5"/>
  <c r="BHV16" i="5"/>
  <c r="BHU16" i="5"/>
  <c r="BHT16" i="5"/>
  <c r="BHS16" i="5"/>
  <c r="BHR16" i="5"/>
  <c r="BHQ16" i="5"/>
  <c r="BHP16" i="5"/>
  <c r="BHO16" i="5"/>
  <c r="BHN16" i="5"/>
  <c r="BHM16" i="5"/>
  <c r="BHL16" i="5"/>
  <c r="BHK16" i="5"/>
  <c r="BHJ16" i="5"/>
  <c r="BHI16" i="5"/>
  <c r="BHH16" i="5"/>
  <c r="BHG16" i="5"/>
  <c r="BHF16" i="5"/>
  <c r="BHE16" i="5"/>
  <c r="BHD16" i="5"/>
  <c r="BHC16" i="5"/>
  <c r="BHB16" i="5"/>
  <c r="BHA16" i="5"/>
  <c r="BGZ16" i="5"/>
  <c r="BGY16" i="5"/>
  <c r="BGX16" i="5"/>
  <c r="BGW16" i="5"/>
  <c r="BGV16" i="5"/>
  <c r="BGU16" i="5"/>
  <c r="BGU16" i="5" a="1"/>
  <c r="BGT16" i="5" a="1"/>
  <c r="BGT16" i="5" s="1"/>
  <c r="BGS16" i="5"/>
  <c r="BGS16" i="5" a="1"/>
  <c r="BGR16" i="5" a="1"/>
  <c r="BGR16" i="5" s="1"/>
  <c r="BGQ16" i="5"/>
  <c r="BGQ16" i="5" a="1"/>
  <c r="BGP16" i="5" a="1"/>
  <c r="BGP16" i="5" s="1"/>
  <c r="BGO16" i="5"/>
  <c r="BGO16" i="5" a="1"/>
  <c r="BGN16" i="5" a="1"/>
  <c r="BGN16" i="5" s="1"/>
  <c r="BGM16" i="5"/>
  <c r="BGM16" i="5" a="1"/>
  <c r="BGL16" i="5" a="1"/>
  <c r="BGL16" i="5" s="1"/>
  <c r="BGK16" i="5"/>
  <c r="BGK16" i="5" a="1"/>
  <c r="BGJ16" i="5" a="1"/>
  <c r="BGJ16" i="5" s="1"/>
  <c r="BGI16" i="5"/>
  <c r="BGH16" i="5"/>
  <c r="BGG16" i="5"/>
  <c r="BGF16" i="5"/>
  <c r="BGE16" i="5"/>
  <c r="BGD16" i="5"/>
  <c r="BGC16" i="5"/>
  <c r="BGB16" i="5"/>
  <c r="BGA16" i="5"/>
  <c r="BFZ16" i="5"/>
  <c r="BFY16" i="5"/>
  <c r="BFX16" i="5"/>
  <c r="BFW16" i="5"/>
  <c r="BFV16" i="5"/>
  <c r="BFU16" i="5"/>
  <c r="BFT16" i="5"/>
  <c r="BFS16" i="5"/>
  <c r="BFR16" i="5"/>
  <c r="BFN16" i="5"/>
  <c r="BFM16" i="5"/>
  <c r="BFL16" i="5"/>
  <c r="BFK16" i="5"/>
  <c r="BFJ16" i="5"/>
  <c r="BFI16" i="5"/>
  <c r="BFH16" i="5"/>
  <c r="BFG16" i="5"/>
  <c r="BFF16" i="5"/>
  <c r="BFE16" i="5"/>
  <c r="BFD16" i="5"/>
  <c r="BFC16" i="5"/>
  <c r="BFB16" i="5"/>
  <c r="BFA16" i="5"/>
  <c r="BEZ16" i="5"/>
  <c r="BEY16" i="5"/>
  <c r="BEX16" i="5"/>
  <c r="BEW16" i="5"/>
  <c r="BEV16" i="5"/>
  <c r="BEU16" i="5"/>
  <c r="BET16" i="5"/>
  <c r="BEP16" i="5"/>
  <c r="BEO16" i="5"/>
  <c r="BEN16" i="5"/>
  <c r="BEM16" i="5"/>
  <c r="BEL16" i="5"/>
  <c r="BEK16" i="5"/>
  <c r="BEJ16" i="5"/>
  <c r="BEI16" i="5"/>
  <c r="BEH16" i="5"/>
  <c r="BEG16" i="5"/>
  <c r="BEF16" i="5"/>
  <c r="BEE16" i="5"/>
  <c r="BED16" i="5"/>
  <c r="BEC16" i="5"/>
  <c r="BEB16" i="5"/>
  <c r="BEA16" i="5"/>
  <c r="BDZ16" i="5"/>
  <c r="BDY16" i="5"/>
  <c r="BDX16" i="5"/>
  <c r="BDW16" i="5"/>
  <c r="BDV16" i="5"/>
  <c r="BDR16" i="5"/>
  <c r="BDQ16" i="5"/>
  <c r="BDP16" i="5"/>
  <c r="BDO16" i="5"/>
  <c r="BDN16" i="5"/>
  <c r="BDM16" i="5"/>
  <c r="BDL16" i="5"/>
  <c r="BDK16" i="5"/>
  <c r="BDJ16" i="5"/>
  <c r="BDI16" i="5"/>
  <c r="BDH16" i="5"/>
  <c r="BDG16" i="5"/>
  <c r="BDF16" i="5"/>
  <c r="BDE16" i="5"/>
  <c r="BDD16" i="5"/>
  <c r="BDC16" i="5"/>
  <c r="BDB16" i="5"/>
  <c r="BDA16" i="5"/>
  <c r="BCZ16" i="5"/>
  <c r="BCY16" i="5"/>
  <c r="BCX16" i="5"/>
  <c r="BCT16" i="5"/>
  <c r="BCS16" i="5"/>
  <c r="BCR16" i="5"/>
  <c r="BCQ16" i="5"/>
  <c r="BCP16" i="5"/>
  <c r="BCO16" i="5"/>
  <c r="BCN16" i="5"/>
  <c r="BCM16" i="5"/>
  <c r="BCL16" i="5"/>
  <c r="BCK16" i="5"/>
  <c r="BCJ16" i="5"/>
  <c r="BCI16" i="5"/>
  <c r="BCH16" i="5"/>
  <c r="BCG16" i="5"/>
  <c r="BCF16" i="5"/>
  <c r="BCE16" i="5"/>
  <c r="BCD16" i="5"/>
  <c r="BCC16" i="5"/>
  <c r="BCB16" i="5"/>
  <c r="BCA16" i="5"/>
  <c r="BBZ16" i="5"/>
  <c r="BBT16" i="5"/>
  <c r="BBN16" i="5"/>
  <c r="BBM16" i="5"/>
  <c r="BBI16" i="5"/>
  <c r="BBH16" i="5"/>
  <c r="BBG16" i="5"/>
  <c r="BBF16" i="5"/>
  <c r="BBE16" i="5"/>
  <c r="BAT16" i="5"/>
  <c r="BAR16" i="5"/>
  <c r="BAQ16" i="5"/>
  <c r="BAP16" i="5"/>
  <c r="BAP16" i="5" a="1"/>
  <c r="BAO16" i="5" a="1"/>
  <c r="BAO16" i="5" s="1"/>
  <c r="BAN16" i="5"/>
  <c r="BAX16" i="5" s="1"/>
  <c r="BAN16" i="5" a="1"/>
  <c r="BAM16" i="5"/>
  <c r="BAL16" i="5"/>
  <c r="BAK16" i="5"/>
  <c r="BAW16" i="5" s="1"/>
  <c r="BAJ16" i="5"/>
  <c r="BAI16" i="5"/>
  <c r="BAH16" i="5"/>
  <c r="BAV16" i="5" s="1"/>
  <c r="BAG16" i="5"/>
  <c r="BMV16" i="5" s="1"/>
  <c r="BAF16" i="5"/>
  <c r="BAB16" i="5"/>
  <c r="AZY16" i="5"/>
  <c r="BAS16" i="5" s="1"/>
  <c r="AZV16" i="5"/>
  <c r="AZS16" i="5"/>
  <c r="AZK16" i="5"/>
  <c r="AZJ16" i="5"/>
  <c r="AZJ16" i="5" a="1"/>
  <c r="AZI16" i="5" a="1"/>
  <c r="AZI16" i="5" s="1"/>
  <c r="AZH16" i="5" a="1"/>
  <c r="AZH16" i="5" s="1"/>
  <c r="AZR16" i="5" s="1"/>
  <c r="AZG16" i="5"/>
  <c r="AZF16" i="5"/>
  <c r="AZE16" i="5"/>
  <c r="AZQ16" i="5" s="1"/>
  <c r="AZD16" i="5"/>
  <c r="AZB16" i="5" s="1"/>
  <c r="AZP16" i="5" s="1"/>
  <c r="AZC16" i="5"/>
  <c r="AZA16" i="5"/>
  <c r="AYZ16" i="5"/>
  <c r="AYY16" i="5" s="1"/>
  <c r="AZO16" i="5" s="1"/>
  <c r="AYV16" i="5"/>
  <c r="AZN16" i="5" s="1"/>
  <c r="AYS16" i="5"/>
  <c r="AZM16" i="5" s="1"/>
  <c r="AYP16" i="5"/>
  <c r="AZL16" i="5" s="1"/>
  <c r="AYM16" i="5"/>
  <c r="AYK16" i="5"/>
  <c r="AYC16" i="5"/>
  <c r="AYB16" i="5"/>
  <c r="AYB16" i="5" a="1"/>
  <c r="AYA16" i="5" a="1"/>
  <c r="AYA16" i="5" s="1"/>
  <c r="AXZ16" i="5"/>
  <c r="AYL16" i="5" s="1"/>
  <c r="AXZ16" i="5" a="1"/>
  <c r="AXY16" i="5"/>
  <c r="AXX16" i="5"/>
  <c r="AXW16" i="5"/>
  <c r="AXV16" i="5"/>
  <c r="AXU16" i="5"/>
  <c r="AXT16" i="5"/>
  <c r="AYJ16" i="5" s="1"/>
  <c r="AXS16" i="5"/>
  <c r="AXR16" i="5"/>
  <c r="AXQ16" i="5"/>
  <c r="AYI16" i="5" s="1"/>
  <c r="AXO16" i="5"/>
  <c r="AXN16" i="5" s="1"/>
  <c r="AYH16" i="5" s="1"/>
  <c r="AXL16" i="5"/>
  <c r="AXK16" i="5"/>
  <c r="AYG16" i="5" s="1"/>
  <c r="AXI16" i="5"/>
  <c r="AXH16" i="5" s="1"/>
  <c r="AYF16" i="5" s="1"/>
  <c r="AXF16" i="5"/>
  <c r="AXE16" i="5"/>
  <c r="AYE16" i="5" s="1"/>
  <c r="AXB16" i="5"/>
  <c r="AYD16" i="5" s="1"/>
  <c r="AWX16" i="5"/>
  <c r="AWW16" i="5"/>
  <c r="AWV16" i="5"/>
  <c r="AWU16" i="5"/>
  <c r="AWN16" i="5"/>
  <c r="AWM16" i="5"/>
  <c r="AWL16" i="5"/>
  <c r="AWK16" i="5"/>
  <c r="AWD16" i="5"/>
  <c r="AWC16" i="5"/>
  <c r="AWB16" i="5"/>
  <c r="AWA16" i="5"/>
  <c r="AVT16" i="5"/>
  <c r="AVS16" i="5"/>
  <c r="AVR16" i="5"/>
  <c r="AVQ16" i="5"/>
  <c r="AVA16" i="5"/>
  <c r="AUZ16" i="5" a="1"/>
  <c r="AUZ16" i="5" s="1"/>
  <c r="AUY16" i="5" a="1"/>
  <c r="AUY16" i="5" s="1"/>
  <c r="AUX16" i="5" a="1"/>
  <c r="AUX16" i="5" s="1"/>
  <c r="AVJ16" i="5" s="1"/>
  <c r="AUW16" i="5"/>
  <c r="AUV16" i="5"/>
  <c r="AUU16" i="5"/>
  <c r="AVI16" i="5" s="1"/>
  <c r="AUT16" i="5"/>
  <c r="AUS16" i="5"/>
  <c r="AUR16" i="5"/>
  <c r="AVH16" i="5" s="1"/>
  <c r="AUQ16" i="5"/>
  <c r="AUP16" i="5"/>
  <c r="AUO16" i="5"/>
  <c r="AVG16" i="5" s="1"/>
  <c r="AUM16" i="5"/>
  <c r="AUL16" i="5" s="1"/>
  <c r="AVF16" i="5" s="1"/>
  <c r="AUJ16" i="5"/>
  <c r="AUI16" i="5"/>
  <c r="AVE16" i="5" s="1"/>
  <c r="AUG16" i="5"/>
  <c r="AUF16" i="5" s="1"/>
  <c r="AVD16" i="5" s="1"/>
  <c r="AUD16" i="5"/>
  <c r="AUC16" i="5"/>
  <c r="AVC16" i="5" s="1"/>
  <c r="AUA16" i="5"/>
  <c r="ATZ16" i="5" s="1"/>
  <c r="AVB16" i="5" s="1"/>
  <c r="ATX16" i="5"/>
  <c r="ATW16" i="5"/>
  <c r="ATV16" i="5"/>
  <c r="ATU16" i="5"/>
  <c r="ATT16" i="5"/>
  <c r="ATS16" i="5"/>
  <c r="ATH16" i="5"/>
  <c r="ATG16" i="5"/>
  <c r="ATF16" i="5"/>
  <c r="ATE16" i="5"/>
  <c r="ATD16" i="5"/>
  <c r="ATC16" i="5"/>
  <c r="ATB16" i="5" a="1"/>
  <c r="ATB16" i="5" s="1"/>
  <c r="ATA16" i="5"/>
  <c r="ATA16" i="5" a="1"/>
  <c r="ASZ16" i="5" a="1"/>
  <c r="ASZ16" i="5" s="1"/>
  <c r="ATL16" i="5" s="1"/>
  <c r="ASY16" i="5"/>
  <c r="ASX16" i="5"/>
  <c r="ASW16" i="5"/>
  <c r="ATK16" i="5" s="1"/>
  <c r="ASV16" i="5"/>
  <c r="ASU16" i="5"/>
  <c r="AST16" i="5" s="1"/>
  <c r="ATJ16" i="5" s="1"/>
  <c r="ASS16" i="5"/>
  <c r="ASR16" i="5"/>
  <c r="ASQ16" i="5"/>
  <c r="ATI16" i="5" s="1"/>
  <c r="ARW16" i="5"/>
  <c r="ARU16" i="5"/>
  <c r="ARS16" i="5"/>
  <c r="ARR16" i="5"/>
  <c r="ARQ16" i="5"/>
  <c r="ARP16" i="5" a="1"/>
  <c r="ARP16" i="5" s="1"/>
  <c r="ARO16" i="5" a="1"/>
  <c r="ARO16" i="5" s="1"/>
  <c r="ARN16" i="5" a="1"/>
  <c r="ARN16" i="5" s="1"/>
  <c r="ARX16" i="5" s="1"/>
  <c r="ARM16" i="5"/>
  <c r="ARL16" i="5"/>
  <c r="ARK16" i="5"/>
  <c r="ARJ16" i="5"/>
  <c r="ARI16" i="5"/>
  <c r="ARH16" i="5"/>
  <c r="ARV16" i="5" s="1"/>
  <c r="ARG16" i="5"/>
  <c r="ARF16" i="5"/>
  <c r="ARE16" i="5"/>
  <c r="ARB16" i="5"/>
  <c r="ART16" i="5" s="1"/>
  <c r="AQY16" i="5"/>
  <c r="AQV16" i="5"/>
  <c r="AQS16" i="5"/>
  <c r="AQR16" i="5"/>
  <c r="AQN16" i="5"/>
  <c r="AQK16" i="5"/>
  <c r="AQH16" i="5"/>
  <c r="AQQ16" i="5" s="1"/>
  <c r="AQE16" i="5"/>
  <c r="AQP16" i="5" s="1"/>
  <c r="AQB16" i="5"/>
  <c r="AQO16" i="5" s="1"/>
  <c r="APY16" i="5"/>
  <c r="APW16" i="5"/>
  <c r="APT16" i="5"/>
  <c r="APS16" i="5"/>
  <c r="APR16" i="5"/>
  <c r="APP16" i="5" a="1"/>
  <c r="APP16" i="5" s="1"/>
  <c r="APO16" i="5"/>
  <c r="APO16" i="5" a="1"/>
  <c r="APN16" i="5" a="1"/>
  <c r="APN16" i="5" s="1"/>
  <c r="APX16" i="5" s="1"/>
  <c r="APM16" i="5"/>
  <c r="APL16" i="5"/>
  <c r="APK16" i="5"/>
  <c r="APJ16" i="5"/>
  <c r="API16" i="5"/>
  <c r="APH16" i="5" s="1"/>
  <c r="APV16" i="5" s="1"/>
  <c r="APG16" i="5"/>
  <c r="APF16" i="5"/>
  <c r="APE16" i="5"/>
  <c r="APU16" i="5" s="1"/>
  <c r="APB16" i="5"/>
  <c r="AOY16" i="5"/>
  <c r="AOV16" i="5"/>
  <c r="AOS16" i="5"/>
  <c r="APQ16" i="5" s="1"/>
  <c r="AOO16" i="5"/>
  <c r="AOK16" i="5"/>
  <c r="AOR16" i="5" s="1"/>
  <c r="AOH16" i="5"/>
  <c r="AOQ16" i="5" s="1"/>
  <c r="AOE16" i="5"/>
  <c r="AOP16" i="5" s="1"/>
  <c r="AOB16" i="5"/>
  <c r="ANY16" i="5"/>
  <c r="AON16" i="5" s="1"/>
  <c r="ANW16" i="5"/>
  <c r="ANS16" i="5"/>
  <c r="ANQ16" i="5"/>
  <c r="ANO16" i="5"/>
  <c r="ANM16" i="5"/>
  <c r="ANK16" i="5"/>
  <c r="ANG16" i="5"/>
  <c r="ANC16" i="5"/>
  <c r="ANA16" i="5"/>
  <c r="AMY16" i="5"/>
  <c r="AMW16" i="5"/>
  <c r="AMU16" i="5"/>
  <c r="AMR16" i="5"/>
  <c r="AMQ16" i="5"/>
  <c r="AMP16" i="5"/>
  <c r="AMO16" i="5"/>
  <c r="AMN16" i="5"/>
  <c r="AMM16" i="5"/>
  <c r="AML16" i="5" a="1"/>
  <c r="AML16" i="5" s="1"/>
  <c r="AMK16" i="5" a="1"/>
  <c r="AMK16" i="5" s="1"/>
  <c r="AMJ16" i="5" a="1"/>
  <c r="AMJ16" i="5" s="1"/>
  <c r="AMV16" i="5" s="1"/>
  <c r="AMI16" i="5"/>
  <c r="AMH16" i="5"/>
  <c r="AMG16" i="5"/>
  <c r="AMF16" i="5"/>
  <c r="AME16" i="5"/>
  <c r="AMD16" i="5"/>
  <c r="AMT16" i="5" s="1"/>
  <c r="AMC16" i="5"/>
  <c r="AMB16" i="5"/>
  <c r="AMA16" i="5"/>
  <c r="AMS16" i="5" s="1"/>
  <c r="ALD16" i="5"/>
  <c r="ALC16" i="5"/>
  <c r="ALB16" i="5"/>
  <c r="ALA16" i="5"/>
  <c r="AKZ16" i="5"/>
  <c r="AKY16" i="5"/>
  <c r="AKX16" i="5" a="1"/>
  <c r="AKX16" i="5" s="1"/>
  <c r="AKW16" i="5"/>
  <c r="AKW16" i="5" a="1"/>
  <c r="AKV16" i="5" a="1"/>
  <c r="AKV16" i="5" s="1"/>
  <c r="ALH16" i="5" s="1"/>
  <c r="AKU16" i="5"/>
  <c r="AKT16" i="5"/>
  <c r="AKS16" i="5"/>
  <c r="ALG16" i="5" s="1"/>
  <c r="AKR16" i="5"/>
  <c r="AKQ16" i="5"/>
  <c r="AKP16" i="5" s="1"/>
  <c r="ALF16" i="5" s="1"/>
  <c r="AKO16" i="5"/>
  <c r="AKN16" i="5"/>
  <c r="AKM16" i="5"/>
  <c r="ALE16" i="5" s="1"/>
  <c r="AJP16" i="5"/>
  <c r="AJO16" i="5"/>
  <c r="AJN16" i="5"/>
  <c r="AJM16" i="5"/>
  <c r="AJL16" i="5"/>
  <c r="AJK16" i="5"/>
  <c r="AJJ16" i="5" a="1"/>
  <c r="AJJ16" i="5" s="1"/>
  <c r="AJI16" i="5" a="1"/>
  <c r="AJI16" i="5" s="1"/>
  <c r="AJH16" i="5" a="1"/>
  <c r="AJH16" i="5" s="1"/>
  <c r="AJT16" i="5" s="1"/>
  <c r="AJG16" i="5"/>
  <c r="AJF16" i="5"/>
  <c r="AJE16" i="5"/>
  <c r="AJS16" i="5" s="1"/>
  <c r="AJD16" i="5"/>
  <c r="AJB16" i="5" s="1"/>
  <c r="AJR16" i="5" s="1"/>
  <c r="AJC16" i="5"/>
  <c r="AJA16" i="5"/>
  <c r="AIZ16" i="5"/>
  <c r="AIY16" i="5" s="1"/>
  <c r="AJQ16" i="5" s="1"/>
  <c r="AID16" i="5"/>
  <c r="AIB16" i="5"/>
  <c r="AIA16" i="5"/>
  <c r="AHZ16" i="5"/>
  <c r="AHY16" i="5"/>
  <c r="AHX16" i="5"/>
  <c r="AHW16" i="5"/>
  <c r="AHV16" i="5"/>
  <c r="AHV16" i="5" a="1"/>
  <c r="AHU16" i="5" a="1"/>
  <c r="AHU16" i="5" s="1"/>
  <c r="AHT16" i="5"/>
  <c r="AIF16" i="5" s="1"/>
  <c r="AHT16" i="5" a="1"/>
  <c r="AHS16" i="5"/>
  <c r="AHR16" i="5"/>
  <c r="AHQ16" i="5"/>
  <c r="AIE16" i="5" s="1"/>
  <c r="AHP16" i="5"/>
  <c r="AHO16" i="5"/>
  <c r="AHN16" i="5"/>
  <c r="AHM16" i="5"/>
  <c r="AHK16" i="5" s="1"/>
  <c r="AIC16" i="5" s="1"/>
  <c r="AHL16" i="5"/>
  <c r="AGR16" i="5"/>
  <c r="AGQ16" i="5"/>
  <c r="AGP16" i="5"/>
  <c r="AGO16" i="5"/>
  <c r="AGN16" i="5"/>
  <c r="AGM16" i="5"/>
  <c r="AGL16" i="5"/>
  <c r="AGK16" i="5"/>
  <c r="AGJ16" i="5"/>
  <c r="AGI16" i="5"/>
  <c r="AGH16" i="5"/>
  <c r="AGG16" i="5"/>
  <c r="AGF16" i="5"/>
  <c r="AGE16" i="5"/>
  <c r="AGD16" i="5"/>
  <c r="AGC16" i="5"/>
  <c r="AGB16" i="5"/>
  <c r="AGA16" i="5"/>
  <c r="AFZ16" i="5"/>
  <c r="AFY16" i="5"/>
  <c r="AFX16" i="5"/>
  <c r="AFW16" i="5"/>
  <c r="AFV16" i="5"/>
  <c r="AFU16" i="5"/>
  <c r="AFT16" i="5"/>
  <c r="AFS16" i="5"/>
  <c r="AFR16" i="5"/>
  <c r="AFQ16" i="5"/>
  <c r="AFP16" i="5"/>
  <c r="AFO16" i="5"/>
  <c r="AFN16" i="5"/>
  <c r="AFM16" i="5"/>
  <c r="AFL16" i="5"/>
  <c r="AFK16" i="5"/>
  <c r="AFJ16" i="5"/>
  <c r="AFI16" i="5"/>
  <c r="AFH16" i="5"/>
  <c r="AFG16" i="5"/>
  <c r="AFF16" i="5"/>
  <c r="AFE16" i="5"/>
  <c r="AFD16" i="5"/>
  <c r="AFC16" i="5"/>
  <c r="AFB16" i="5"/>
  <c r="AFA16" i="5"/>
  <c r="AEZ16" i="5"/>
  <c r="AEY16" i="5"/>
  <c r="AEX16" i="5"/>
  <c r="AEW16" i="5"/>
  <c r="AEV16" i="5"/>
  <c r="AEU16" i="5"/>
  <c r="AET16" i="5"/>
  <c r="AES16" i="5"/>
  <c r="AER16" i="5"/>
  <c r="AEQ16" i="5"/>
  <c r="AEP16" i="5"/>
  <c r="AEO16" i="5"/>
  <c r="AEN16" i="5"/>
  <c r="AEM16" i="5"/>
  <c r="AEL16" i="5"/>
  <c r="AEK16" i="5"/>
  <c r="AEI16" i="5"/>
  <c r="ADZ16" i="5" a="1"/>
  <c r="ADZ16" i="5" s="1"/>
  <c r="ADY16" i="5" a="1"/>
  <c r="ADY16" i="5" s="1"/>
  <c r="ADX16" i="5" a="1"/>
  <c r="ADX16" i="5" s="1"/>
  <c r="AEJ16" i="5" s="1"/>
  <c r="ADW16" i="5"/>
  <c r="ADV16" i="5"/>
  <c r="ADU16" i="5"/>
  <c r="ADT16" i="5" a="1"/>
  <c r="ADT16" i="5" s="1"/>
  <c r="ADS16" i="5"/>
  <c r="ADQ16" i="5" a="1"/>
  <c r="ADQ16" i="5" s="1"/>
  <c r="ADP16" i="5"/>
  <c r="ADN16" i="5" a="1"/>
  <c r="ADN16" i="5" s="1"/>
  <c r="ADL16" i="5" s="1"/>
  <c r="AEF16" i="5" s="1"/>
  <c r="ADK16" i="5" a="1"/>
  <c r="ADK16" i="5" s="1"/>
  <c r="ADI16" i="5" s="1"/>
  <c r="AEE16" i="5" s="1"/>
  <c r="ADH16" i="5"/>
  <c r="ADF16" i="5" s="1"/>
  <c r="AED16" i="5" s="1"/>
  <c r="ADH16" i="5" a="1"/>
  <c r="ADE16" i="5" a="1"/>
  <c r="ADE16" i="5" s="1"/>
  <c r="ADC16" i="5" s="1"/>
  <c r="AEC16" i="5" s="1"/>
  <c r="ADB16" i="5" a="1"/>
  <c r="ADB16" i="5" s="1"/>
  <c r="ACZ16" i="5" s="1"/>
  <c r="AEB16" i="5" s="1"/>
  <c r="ACY16" i="5" a="1"/>
  <c r="ACY16" i="5" s="1"/>
  <c r="ACW16" i="5" s="1"/>
  <c r="AEA16" i="5" s="1"/>
  <c r="ACV16" i="5"/>
  <c r="ACU16" i="5"/>
  <c r="ACT16" i="5"/>
  <c r="ACS16" i="5"/>
  <c r="ACR16" i="5"/>
  <c r="ACQ16" i="5"/>
  <c r="ACP16" i="5"/>
  <c r="ACO16" i="5"/>
  <c r="ACN16" i="5"/>
  <c r="ACM16" i="5"/>
  <c r="ACL16" i="5"/>
  <c r="ACK16" i="5"/>
  <c r="ACJ16" i="5"/>
  <c r="ACI16" i="5"/>
  <c r="ACF16" i="5"/>
  <c r="ACE16" i="5"/>
  <c r="ACB16" i="5"/>
  <c r="ACA16" i="5"/>
  <c r="ABZ16" i="5"/>
  <c r="ABY16" i="5"/>
  <c r="ABX16" i="5"/>
  <c r="ABW16" i="5"/>
  <c r="ABV16" i="5"/>
  <c r="ABU16" i="5"/>
  <c r="ABT16" i="5"/>
  <c r="ABS16" i="5"/>
  <c r="ABR16" i="5" a="1"/>
  <c r="ABR16" i="5" s="1"/>
  <c r="ABQ16" i="5"/>
  <c r="ABQ16" i="5" a="1"/>
  <c r="ABP16" i="5" a="1"/>
  <c r="ABP16" i="5" s="1"/>
  <c r="ABO16" i="5"/>
  <c r="ABN16" i="5"/>
  <c r="ABM16" i="5"/>
  <c r="ABL16" i="5"/>
  <c r="ABK16" i="5"/>
  <c r="ABJ16" i="5" s="1"/>
  <c r="ABI16" i="5"/>
  <c r="ABH16" i="5"/>
  <c r="ABG16" i="5"/>
  <c r="ABD16" i="5"/>
  <c r="ABA16" i="5"/>
  <c r="AAX16" i="5"/>
  <c r="AAU16" i="5"/>
  <c r="AAR16" i="5"/>
  <c r="AAO16" i="5"/>
  <c r="AAM16" i="5"/>
  <c r="AAI16" i="5"/>
  <c r="AAE16" i="5"/>
  <c r="AAD16" i="5" a="1"/>
  <c r="AAD16" i="5" s="1"/>
  <c r="AAC16" i="5" a="1"/>
  <c r="AAC16" i="5" s="1"/>
  <c r="AAB16" i="5" a="1"/>
  <c r="AAB16" i="5" s="1"/>
  <c r="AAN16" i="5" s="1"/>
  <c r="AAA16" i="5"/>
  <c r="ZZ16" i="5"/>
  <c r="ZY16" i="5"/>
  <c r="ZX16" i="5"/>
  <c r="ZW16" i="5"/>
  <c r="ZV16" i="5"/>
  <c r="AAL16" i="5" s="1"/>
  <c r="ZU16" i="5"/>
  <c r="ZT16" i="5"/>
  <c r="ZS16" i="5"/>
  <c r="AAK16" i="5" s="1"/>
  <c r="ZR16" i="5"/>
  <c r="ZP16" i="5" s="1"/>
  <c r="AAJ16" i="5" s="1"/>
  <c r="ZO16" i="5"/>
  <c r="ZM16" i="5"/>
  <c r="ZL16" i="5"/>
  <c r="ZJ16" i="5" s="1"/>
  <c r="AAH16" i="5" s="1"/>
  <c r="ZI16" i="5"/>
  <c r="ZG16" i="5"/>
  <c r="AAG16" i="5" s="1"/>
  <c r="ZF16" i="5"/>
  <c r="ZD16" i="5" s="1"/>
  <c r="AAF16" i="5" s="1"/>
  <c r="ZC16" i="5"/>
  <c r="ZA16" i="5"/>
  <c r="YZ16" i="5"/>
  <c r="YY16" i="5"/>
  <c r="YX16" i="5"/>
  <c r="YW16" i="5"/>
  <c r="YV16" i="5"/>
  <c r="YU16" i="5"/>
  <c r="YT16" i="5"/>
  <c r="YS16" i="5"/>
  <c r="YR16" i="5"/>
  <c r="YQ16" i="5"/>
  <c r="YP16" i="5"/>
  <c r="YO16" i="5"/>
  <c r="YN16" i="5"/>
  <c r="YM16" i="5"/>
  <c r="YL16" i="5"/>
  <c r="YK16" i="5"/>
  <c r="YJ16" i="5"/>
  <c r="YI16" i="5"/>
  <c r="YH16" i="5"/>
  <c r="YG16" i="5"/>
  <c r="YF16" i="5"/>
  <c r="YE16" i="5"/>
  <c r="YD16" i="5"/>
  <c r="YC16" i="5"/>
  <c r="YB16" i="5"/>
  <c r="YA16" i="5"/>
  <c r="XZ16" i="5"/>
  <c r="XY16" i="5"/>
  <c r="XX16" i="5"/>
  <c r="XW16" i="5"/>
  <c r="XV16" i="5"/>
  <c r="XU16" i="5"/>
  <c r="XT16" i="5"/>
  <c r="XS16" i="5"/>
  <c r="XR16" i="5"/>
  <c r="XQ16" i="5"/>
  <c r="XP16" i="5"/>
  <c r="XO16" i="5"/>
  <c r="XN16" i="5"/>
  <c r="XM16" i="5"/>
  <c r="XL16" i="5"/>
  <c r="XK16" i="5"/>
  <c r="XJ16" i="5"/>
  <c r="XI16" i="5"/>
  <c r="XH16" i="5"/>
  <c r="XG16" i="5"/>
  <c r="XF16" i="5"/>
  <c r="XE16" i="5"/>
  <c r="XD16" i="5"/>
  <c r="XC16" i="5"/>
  <c r="XB16" i="5"/>
  <c r="XA16" i="5"/>
  <c r="WZ16" i="5"/>
  <c r="WY16" i="5"/>
  <c r="WX16" i="5"/>
  <c r="WW16" i="5"/>
  <c r="WV16" i="5"/>
  <c r="WU16" i="5"/>
  <c r="WT16" i="5"/>
  <c r="WS16" i="5"/>
  <c r="WR16" i="5"/>
  <c r="WQ16" i="5"/>
  <c r="WP16" i="5"/>
  <c r="WO16" i="5"/>
  <c r="WN16" i="5"/>
  <c r="WM16" i="5"/>
  <c r="WL16" i="5"/>
  <c r="WK16" i="5"/>
  <c r="WJ16" i="5"/>
  <c r="WI16" i="5"/>
  <c r="WH16" i="5"/>
  <c r="WG16" i="5"/>
  <c r="WF16" i="5"/>
  <c r="WE16" i="5"/>
  <c r="WD16" i="5"/>
  <c r="WC16" i="5"/>
  <c r="WB16" i="5"/>
  <c r="WA16" i="5"/>
  <c r="VZ16" i="5"/>
  <c r="VY16" i="5"/>
  <c r="VX16" i="5"/>
  <c r="VW16" i="5"/>
  <c r="VV16" i="5"/>
  <c r="VU16" i="5"/>
  <c r="VT16" i="5"/>
  <c r="VS16" i="5"/>
  <c r="VR16" i="5"/>
  <c r="VQ16" i="5"/>
  <c r="VP16" i="5"/>
  <c r="VO16" i="5"/>
  <c r="VN16" i="5"/>
  <c r="VM16" i="5"/>
  <c r="VL16" i="5"/>
  <c r="VK16" i="5"/>
  <c r="VJ16" i="5"/>
  <c r="VI16" i="5"/>
  <c r="VH16" i="5"/>
  <c r="VG16" i="5"/>
  <c r="VF16" i="5"/>
  <c r="VE16" i="5"/>
  <c r="VD16" i="5"/>
  <c r="VC16" i="5"/>
  <c r="VB16" i="5"/>
  <c r="VA16" i="5"/>
  <c r="UZ16" i="5"/>
  <c r="UY16" i="5"/>
  <c r="UX16" i="5"/>
  <c r="UW16" i="5"/>
  <c r="UV16" i="5"/>
  <c r="UU16" i="5"/>
  <c r="UT16" i="5"/>
  <c r="US16" i="5"/>
  <c r="UR16" i="5"/>
  <c r="UQ16" i="5"/>
  <c r="UP16" i="5"/>
  <c r="UO16" i="5"/>
  <c r="UN16" i="5"/>
  <c r="UM16" i="5"/>
  <c r="UL16" i="5"/>
  <c r="UK16" i="5"/>
  <c r="UG16" i="5"/>
  <c r="UC16" i="5"/>
  <c r="TZ16" i="5"/>
  <c r="TY16" i="5"/>
  <c r="TX16" i="5"/>
  <c r="UJ16" i="5" s="1"/>
  <c r="TW16" i="5"/>
  <c r="TV16" i="5"/>
  <c r="TU16" i="5"/>
  <c r="UI16" i="5" s="1"/>
  <c r="TT16" i="5"/>
  <c r="TS16" i="5"/>
  <c r="TR16" i="5"/>
  <c r="UH16" i="5" s="1"/>
  <c r="TQ16" i="5"/>
  <c r="TP16" i="5"/>
  <c r="TO16" i="5"/>
  <c r="TN16" i="5"/>
  <c r="TM16" i="5"/>
  <c r="TL16" i="5"/>
  <c r="UF16" i="5" s="1"/>
  <c r="TK16" i="5"/>
  <c r="TJ16" i="5"/>
  <c r="TI16" i="5"/>
  <c r="UE16" i="5" s="1"/>
  <c r="TH16" i="5"/>
  <c r="TG16" i="5"/>
  <c r="TF16" i="5"/>
  <c r="UD16" i="5" s="1"/>
  <c r="TE16" i="5"/>
  <c r="TD16" i="5"/>
  <c r="TC16" i="5"/>
  <c r="TB16" i="5"/>
  <c r="TA16" i="5"/>
  <c r="SZ16" i="5"/>
  <c r="UB16" i="5" s="1"/>
  <c r="SY16" i="5"/>
  <c r="SX16" i="5"/>
  <c r="SW16" i="5"/>
  <c r="UA16" i="5" s="1"/>
  <c r="SV16" i="5"/>
  <c r="SU16" i="5"/>
  <c r="ST16" i="5"/>
  <c r="SS16" i="5"/>
  <c r="SR16" i="5"/>
  <c r="SQ16" i="5"/>
  <c r="SP16" i="5"/>
  <c r="SO16" i="5"/>
  <c r="SN16" i="5"/>
  <c r="SM16" i="5"/>
  <c r="SL16" i="5"/>
  <c r="SK16" i="5"/>
  <c r="SJ16" i="5"/>
  <c r="SI16" i="5"/>
  <c r="SH16" i="5"/>
  <c r="SG16" i="5"/>
  <c r="SF16" i="5"/>
  <c r="SE16" i="5"/>
  <c r="SD16" i="5"/>
  <c r="SC16" i="5"/>
  <c r="SB16" i="5"/>
  <c r="SA16" i="5"/>
  <c r="RZ16" i="5"/>
  <c r="RY16" i="5"/>
  <c r="RX16" i="5"/>
  <c r="RW16" i="5"/>
  <c r="RV16" i="5"/>
  <c r="RU16" i="5"/>
  <c r="RT16" i="5"/>
  <c r="RS16" i="5"/>
  <c r="RR16" i="5"/>
  <c r="RQ16" i="5"/>
  <c r="RP16" i="5"/>
  <c r="RO16" i="5"/>
  <c r="RN16" i="5"/>
  <c r="RM16" i="5"/>
  <c r="RL16" i="5"/>
  <c r="RK16" i="5"/>
  <c r="RJ16" i="5"/>
  <c r="RI16" i="5"/>
  <c r="RH16" i="5"/>
  <c r="RG16" i="5"/>
  <c r="RF16" i="5"/>
  <c r="RE16" i="5"/>
  <c r="RD16" i="5"/>
  <c r="RC16" i="5" a="1"/>
  <c r="RC16" i="5" s="1"/>
  <c r="RB16" i="5" a="1"/>
  <c r="RB16" i="5" s="1"/>
  <c r="RA16" i="5" a="1"/>
  <c r="RA16" i="5" s="1"/>
  <c r="QZ16" i="5" a="1"/>
  <c r="QZ16" i="5" s="1"/>
  <c r="QX16" i="5" s="1"/>
  <c r="QY16" i="5"/>
  <c r="QW16" i="5" a="1"/>
  <c r="QW16" i="5" s="1"/>
  <c r="QU16" i="5" s="1"/>
  <c r="QV16" i="5"/>
  <c r="QT16" i="5" a="1"/>
  <c r="QT16" i="5" s="1"/>
  <c r="QR16" i="5" s="1"/>
  <c r="QS16" i="5"/>
  <c r="QQ16" i="5" a="1"/>
  <c r="QQ16" i="5" s="1"/>
  <c r="QO16" i="5" s="1"/>
  <c r="QN16" i="5" a="1"/>
  <c r="QN16" i="5" s="1"/>
  <c r="QL16" i="5" s="1"/>
  <c r="QK16" i="5" a="1"/>
  <c r="QK16" i="5" s="1"/>
  <c r="QI16" i="5" s="1"/>
  <c r="QH16" i="5"/>
  <c r="QF16" i="5" s="1"/>
  <c r="QH16" i="5" a="1"/>
  <c r="QE16" i="5" a="1"/>
  <c r="QE16" i="5" s="1"/>
  <c r="QC16" i="5" s="1"/>
  <c r="QB16" i="5" a="1"/>
  <c r="QB16" i="5" s="1"/>
  <c r="PZ16" i="5" s="1"/>
  <c r="PY16" i="5"/>
  <c r="PX16" i="5"/>
  <c r="PW16" i="5"/>
  <c r="PV16" i="5"/>
  <c r="PO16" i="5"/>
  <c r="PN16" i="5"/>
  <c r="PM16" i="5"/>
  <c r="PL16" i="5"/>
  <c r="PG16" i="5"/>
  <c r="PF16" i="5"/>
  <c r="PE16" i="5"/>
  <c r="PD16" i="5"/>
  <c r="PB16" i="5"/>
  <c r="PA16" i="5"/>
  <c r="OZ16" i="5"/>
  <c r="OY16" i="5"/>
  <c r="OX16" i="5"/>
  <c r="OW16" i="5"/>
  <c r="OV16" i="5"/>
  <c r="OU16" i="5"/>
  <c r="OT16" i="5"/>
  <c r="OP16" i="5"/>
  <c r="OO16" i="5"/>
  <c r="ON16" i="5"/>
  <c r="OM16" i="5"/>
  <c r="OL16" i="5"/>
  <c r="OK16" i="5"/>
  <c r="OJ16" i="5"/>
  <c r="OI16" i="5"/>
  <c r="OH16" i="5"/>
  <c r="OD16" i="5"/>
  <c r="OC16" i="5"/>
  <c r="OB16" i="5"/>
  <c r="OA16" i="5"/>
  <c r="NZ16" i="5"/>
  <c r="NY16" i="5"/>
  <c r="NX16" i="5"/>
  <c r="NW16" i="5"/>
  <c r="NV16" i="5"/>
  <c r="NU16" i="5"/>
  <c r="NT16" i="5"/>
  <c r="NS16" i="5"/>
  <c r="NR16" i="5"/>
  <c r="NQ16" i="5"/>
  <c r="NP16" i="5"/>
  <c r="NO16" i="5"/>
  <c r="NN16" i="5"/>
  <c r="NL16" i="5"/>
  <c r="NK16" i="5"/>
  <c r="NJ16" i="5"/>
  <c r="NG16" i="5"/>
  <c r="NF16" i="5"/>
  <c r="NE16" i="5"/>
  <c r="NB16" i="5"/>
  <c r="NA16" i="5"/>
  <c r="MZ16" i="5"/>
  <c r="MX16" i="5"/>
  <c r="MW16" i="5"/>
  <c r="MV16" i="5"/>
  <c r="MU16" i="5"/>
  <c r="MS16" i="5"/>
  <c r="MR16" i="5"/>
  <c r="MQ16" i="5"/>
  <c r="MP16" i="5"/>
  <c r="MN16" i="5"/>
  <c r="MM16" i="5"/>
  <c r="ML16" i="5"/>
  <c r="MK16" i="5"/>
  <c r="MI16" i="5"/>
  <c r="MH16" i="5"/>
  <c r="MG16" i="5"/>
  <c r="MF16" i="5"/>
  <c r="MD16" i="5"/>
  <c r="MC16" i="5"/>
  <c r="MB16" i="5"/>
  <c r="MA16" i="5"/>
  <c r="LY16" i="5"/>
  <c r="LX16" i="5"/>
  <c r="LW16" i="5"/>
  <c r="LV16" i="5"/>
  <c r="LT16" i="5"/>
  <c r="LS16" i="5"/>
  <c r="LR16" i="5"/>
  <c r="LQ16" i="5"/>
  <c r="LO16" i="5"/>
  <c r="LN16" i="5"/>
  <c r="LM16" i="5"/>
  <c r="LL16" i="5"/>
  <c r="LJ16" i="5"/>
  <c r="LI16" i="5"/>
  <c r="LH16" i="5"/>
  <c r="LG16" i="5"/>
  <c r="LE16" i="5"/>
  <c r="LD16" i="5"/>
  <c r="LC16" i="5"/>
  <c r="LB16" i="5"/>
  <c r="LA16" i="5"/>
  <c r="KZ16" i="5"/>
  <c r="KY16" i="5"/>
  <c r="KV16" i="5"/>
  <c r="KU16" i="5"/>
  <c r="KT16" i="5"/>
  <c r="KS16" i="5"/>
  <c r="KR16" i="5"/>
  <c r="KQ16" i="5"/>
  <c r="KP16" i="5"/>
  <c r="KM16" i="5"/>
  <c r="KL16" i="5"/>
  <c r="KK16" i="5"/>
  <c r="KJ16" i="5"/>
  <c r="KI16" i="5"/>
  <c r="KH16" i="5"/>
  <c r="KG16" i="5"/>
  <c r="KD16" i="5"/>
  <c r="KC16" i="5"/>
  <c r="KB16" i="5"/>
  <c r="KA16" i="5"/>
  <c r="JZ16" i="5"/>
  <c r="JY16" i="5"/>
  <c r="JX16" i="5"/>
  <c r="JU16" i="5"/>
  <c r="JT16" i="5"/>
  <c r="JS16" i="5"/>
  <c r="JR16" i="5"/>
  <c r="JQ16" i="5"/>
  <c r="JP16" i="5"/>
  <c r="JO16" i="5"/>
  <c r="JL16" i="5"/>
  <c r="JK16" i="5"/>
  <c r="JJ16" i="5"/>
  <c r="JI16" i="5"/>
  <c r="JH16" i="5"/>
  <c r="JG16" i="5"/>
  <c r="JF16" i="5"/>
  <c r="JC16" i="5"/>
  <c r="JB16" i="5"/>
  <c r="JA16" i="5"/>
  <c r="IZ16" i="5"/>
  <c r="IS16" i="5"/>
  <c r="IR16" i="5"/>
  <c r="IQ16" i="5"/>
  <c r="IM16" i="5"/>
  <c r="IL16" i="5"/>
  <c r="IK16" i="5"/>
  <c r="IJ16" i="5"/>
  <c r="IB16" i="5"/>
  <c r="HY16" i="5"/>
  <c r="HX16" i="5"/>
  <c r="HW16" i="5"/>
  <c r="HV16" i="5"/>
  <c r="HU16" i="5"/>
  <c r="HT16" i="5"/>
  <c r="HS16" i="5" a="1"/>
  <c r="HS16" i="5" s="1"/>
  <c r="HR16" i="5" a="1"/>
  <c r="HR16" i="5" s="1"/>
  <c r="HQ16" i="5" a="1"/>
  <c r="HQ16" i="5" s="1"/>
  <c r="IC16" i="5" s="1"/>
  <c r="HP16" i="5"/>
  <c r="HO16" i="5"/>
  <c r="HN16" i="5"/>
  <c r="HM16" i="5"/>
  <c r="HL16" i="5"/>
  <c r="HK16" i="5"/>
  <c r="IA16" i="5" s="1"/>
  <c r="HJ16" i="5"/>
  <c r="HI16" i="5"/>
  <c r="HH16" i="5"/>
  <c r="HZ16" i="5" s="1"/>
  <c r="GK16" i="5"/>
  <c r="GJ16" i="5"/>
  <c r="GI16" i="5"/>
  <c r="GH16" i="5"/>
  <c r="GG16" i="5"/>
  <c r="GF16" i="5"/>
  <c r="GE16" i="5" a="1"/>
  <c r="GE16" i="5" s="1"/>
  <c r="GD16" i="5"/>
  <c r="GD16" i="5" a="1"/>
  <c r="GC16" i="5" a="1"/>
  <c r="GC16" i="5" s="1"/>
  <c r="GO16" i="5" s="1"/>
  <c r="GB16" i="5"/>
  <c r="GA16" i="5"/>
  <c r="FZ16" i="5"/>
  <c r="GN16" i="5" s="1"/>
  <c r="FY16" i="5"/>
  <c r="FX16" i="5"/>
  <c r="FW16" i="5" s="1"/>
  <c r="GM16" i="5" s="1"/>
  <c r="FV16" i="5"/>
  <c r="FU16" i="5"/>
  <c r="FT16" i="5"/>
  <c r="GL16" i="5" s="1"/>
  <c r="FA16" i="5"/>
  <c r="EZ16" i="5"/>
  <c r="EY16" i="5"/>
  <c r="EX16" i="5"/>
  <c r="EW16" i="5"/>
  <c r="EV16" i="5"/>
  <c r="EU16" i="5"/>
  <c r="ET16" i="5"/>
  <c r="ER16" i="5"/>
  <c r="EQ16" i="5"/>
  <c r="EP16" i="5"/>
  <c r="EO16" i="5"/>
  <c r="EN16" i="5"/>
  <c r="EM16" i="5"/>
  <c r="EL16" i="5"/>
  <c r="EK16" i="5"/>
  <c r="EI16" i="5"/>
  <c r="EH16" i="5"/>
  <c r="EG16" i="5"/>
  <c r="EF16" i="5"/>
  <c r="EE16" i="5"/>
  <c r="ED16" i="5"/>
  <c r="EC16" i="5"/>
  <c r="EB16" i="5"/>
  <c r="DZ16" i="5"/>
  <c r="DY16" i="5"/>
  <c r="DX16" i="5"/>
  <c r="DW16" i="5"/>
  <c r="DV16" i="5"/>
  <c r="DU16" i="5"/>
  <c r="DT16" i="5"/>
  <c r="DS16" i="5"/>
  <c r="DJ16" i="5"/>
  <c r="DG16" i="5" a="1"/>
  <c r="DG16" i="5" s="1"/>
  <c r="DF16" i="5" a="1"/>
  <c r="DF16" i="5" s="1"/>
  <c r="DE16" i="5" a="1"/>
  <c r="DE16" i="5" s="1"/>
  <c r="DQ16" i="5" s="1"/>
  <c r="DD16" i="5"/>
  <c r="DC16" i="5"/>
  <c r="DB16" i="5"/>
  <c r="DP16" i="5" s="1"/>
  <c r="DA16" i="5"/>
  <c r="CY16" i="5" s="1"/>
  <c r="DO16" i="5" s="1"/>
  <c r="CZ16" i="5"/>
  <c r="CX16" i="5"/>
  <c r="CW16" i="5"/>
  <c r="CV16" i="5" s="1"/>
  <c r="DN16" i="5" s="1"/>
  <c r="CS16" i="5"/>
  <c r="DM16" i="5" s="1"/>
  <c r="CP16" i="5"/>
  <c r="DL16" i="5" s="1"/>
  <c r="CM16" i="5"/>
  <c r="DK16" i="5" s="1"/>
  <c r="CJ16" i="5"/>
  <c r="CG16" i="5"/>
  <c r="DI16" i="5" s="1"/>
  <c r="CD16" i="5"/>
  <c r="DH16" i="5" s="1"/>
  <c r="BY16" i="5"/>
  <c r="BU16" i="5"/>
  <c r="BS16" i="5" a="1"/>
  <c r="BS16" i="5" s="1"/>
  <c r="BR16" i="5"/>
  <c r="BR16" i="5" a="1"/>
  <c r="BQ16" i="5" a="1"/>
  <c r="BQ16" i="5" s="1"/>
  <c r="CC16" i="5" s="1"/>
  <c r="BP16" i="5"/>
  <c r="BO16" i="5"/>
  <c r="BN16" i="5"/>
  <c r="CB16" i="5" s="1"/>
  <c r="BM16" i="5"/>
  <c r="BL16" i="5"/>
  <c r="BK16" i="5" s="1"/>
  <c r="CA16" i="5" s="1"/>
  <c r="BJ16" i="5"/>
  <c r="BI16" i="5"/>
  <c r="BH16" i="5"/>
  <c r="BZ16" i="5" s="1"/>
  <c r="BE16" i="5"/>
  <c r="BB16" i="5"/>
  <c r="BX16" i="5" s="1"/>
  <c r="AY16" i="5"/>
  <c r="BW16" i="5" s="1"/>
  <c r="AV16" i="5"/>
  <c r="BV16" i="5" s="1"/>
  <c r="AS16" i="5"/>
  <c r="AP16" i="5"/>
  <c r="BT16" i="5" s="1"/>
  <c r="AN16" i="5"/>
  <c r="AJ16" i="5"/>
  <c r="AF16" i="5"/>
  <c r="AE16" i="5" a="1"/>
  <c r="AE16" i="5" s="1"/>
  <c r="AD16" i="5" a="1"/>
  <c r="AD16" i="5" s="1"/>
  <c r="AC16" i="5" a="1"/>
  <c r="AC16" i="5" s="1"/>
  <c r="AO16" i="5" s="1"/>
  <c r="AB16" i="5"/>
  <c r="AA16" i="5"/>
  <c r="Z16" i="5"/>
  <c r="Y16" i="5"/>
  <c r="X16" i="5"/>
  <c r="W16" i="5"/>
  <c r="AM16" i="5" s="1"/>
  <c r="V16" i="5"/>
  <c r="U16" i="5"/>
  <c r="T16" i="5"/>
  <c r="AL16" i="5" s="1"/>
  <c r="Q16" i="5"/>
  <c r="AK16" i="5" s="1"/>
  <c r="N16" i="5"/>
  <c r="K16" i="5"/>
  <c r="AI16" i="5" s="1"/>
  <c r="H16" i="5"/>
  <c r="AH16" i="5" s="1"/>
  <c r="E16" i="5"/>
  <c r="AG16" i="5" s="1"/>
  <c r="B16" i="5"/>
  <c r="BUW15" i="5"/>
  <c r="BUV15" i="5"/>
  <c r="BUU15" i="5"/>
  <c r="BBV15" i="5" s="1"/>
  <c r="BUT15" i="5"/>
  <c r="BUS15" i="5"/>
  <c r="BBT15" i="5" s="1"/>
  <c r="BUR15" i="5"/>
  <c r="BUQ15" i="5"/>
  <c r="BBR15" i="5" s="1"/>
  <c r="BUP15" i="5"/>
  <c r="BUO15" i="5"/>
  <c r="BBP15" i="5" s="1"/>
  <c r="BUN15" i="5"/>
  <c r="BUM15" i="5"/>
  <c r="BBO15" i="5" s="1"/>
  <c r="BUL15" i="5"/>
  <c r="BUK15" i="5"/>
  <c r="BUJ15" i="5"/>
  <c r="BUI15" i="5"/>
  <c r="BBL15" i="5" s="1"/>
  <c r="BUH15" i="5"/>
  <c r="BUG15" i="5"/>
  <c r="BUF15" i="5"/>
  <c r="BUE15" i="5"/>
  <c r="ANX15" i="5" s="1"/>
  <c r="BUD15" i="5"/>
  <c r="BUC15" i="5"/>
  <c r="BUB15" i="5"/>
  <c r="BUA15" i="5"/>
  <c r="ANT15" i="5" s="1"/>
  <c r="BTZ15" i="5"/>
  <c r="BTY15" i="5"/>
  <c r="BTX15" i="5"/>
  <c r="BTW15" i="5"/>
  <c r="ANR15" i="5" s="1"/>
  <c r="BTV15" i="5"/>
  <c r="BTU15" i="5"/>
  <c r="BTT15" i="5"/>
  <c r="BTS15" i="5"/>
  <c r="ANP15" i="5" s="1"/>
  <c r="BTR15" i="5"/>
  <c r="BTQ15" i="5"/>
  <c r="BTP15" i="5"/>
  <c r="BTO15" i="5"/>
  <c r="ANL15" i="5" s="1"/>
  <c r="BTN15" i="5"/>
  <c r="BTM15" i="5"/>
  <c r="BTL15" i="5"/>
  <c r="BTK15" i="5"/>
  <c r="ANH15" i="5" s="1"/>
  <c r="BTJ15" i="5"/>
  <c r="BTI15" i="5"/>
  <c r="BTH15" i="5"/>
  <c r="BTG15" i="5"/>
  <c r="AND15" i="5" s="1"/>
  <c r="BTF15" i="5"/>
  <c r="BTE15" i="5"/>
  <c r="BTD15" i="5"/>
  <c r="BTC15" i="5"/>
  <c r="ANC15" i="5" s="1"/>
  <c r="BTB15" i="5"/>
  <c r="BTA15" i="5"/>
  <c r="BSZ15" i="5"/>
  <c r="BSY15" i="5"/>
  <c r="AMZ15" i="5" s="1"/>
  <c r="BSX15" i="5"/>
  <c r="BSW15" i="5"/>
  <c r="BSV15" i="5"/>
  <c r="BSU15" i="5"/>
  <c r="IT15" i="5" s="1"/>
  <c r="BST15" i="5"/>
  <c r="BSS15" i="5"/>
  <c r="BSR15" i="5"/>
  <c r="BSK15" i="5"/>
  <c r="BSJ15" i="5" a="1"/>
  <c r="BSJ15" i="5" s="1"/>
  <c r="BSI15" i="5" a="1"/>
  <c r="BSI15" i="5" s="1"/>
  <c r="BSH15" i="5" a="1"/>
  <c r="BSH15" i="5" s="1"/>
  <c r="BSG15" i="5" a="1"/>
  <c r="BSG15" i="5" s="1"/>
  <c r="BSF15" i="5" a="1"/>
  <c r="BSF15" i="5" s="1"/>
  <c r="BSE15" i="5" a="1"/>
  <c r="BSE15" i="5" s="1"/>
  <c r="BSD15" i="5" a="1"/>
  <c r="BSD15" i="5" s="1"/>
  <c r="BSC15" i="5" a="1"/>
  <c r="BSC15" i="5" s="1"/>
  <c r="BSB15" i="5" a="1"/>
  <c r="BSB15" i="5" s="1"/>
  <c r="BSA15" i="5"/>
  <c r="BRZ15" i="5"/>
  <c r="BRZ15" i="5" a="1"/>
  <c r="BRY15" i="5" a="1"/>
  <c r="BRY15" i="5" s="1"/>
  <c r="BRX15" i="5"/>
  <c r="BRX15" i="5" a="1"/>
  <c r="BRW15" i="5" a="1"/>
  <c r="BRW15" i="5" s="1"/>
  <c r="BRV15" i="5" a="1"/>
  <c r="BRV15" i="5" s="1"/>
  <c r="BRU15" i="5" a="1"/>
  <c r="BRU15" i="5" s="1"/>
  <c r="BRT15" i="5" a="1"/>
  <c r="BRT15" i="5" s="1"/>
  <c r="BRS15" i="5" a="1"/>
  <c r="BRS15" i="5" s="1"/>
  <c r="BRR15" i="5"/>
  <c r="BRR15" i="5" a="1"/>
  <c r="BRQ15" i="5" a="1"/>
  <c r="BRQ15" i="5" s="1"/>
  <c r="BRP15" i="5" a="1"/>
  <c r="BRP15" i="5" s="1"/>
  <c r="BRO15" i="5" a="1"/>
  <c r="BRO15" i="5" s="1"/>
  <c r="BRN15" i="5" a="1"/>
  <c r="BRN15" i="5" s="1"/>
  <c r="BRM15" i="5" a="1"/>
  <c r="BRM15" i="5" s="1"/>
  <c r="BRL15" i="5" a="1"/>
  <c r="BRL15" i="5" s="1"/>
  <c r="BRK15" i="5" a="1"/>
  <c r="BRK15" i="5" s="1"/>
  <c r="BRJ15" i="5"/>
  <c r="BRJ15" i="5" a="1"/>
  <c r="BRI15" i="5" a="1"/>
  <c r="BRI15" i="5" s="1"/>
  <c r="BRH15" i="5" a="1"/>
  <c r="BRH15" i="5" s="1"/>
  <c r="BRG15" i="5" a="1"/>
  <c r="BRG15" i="5" s="1"/>
  <c r="BRF15" i="5" a="1"/>
  <c r="BRF15" i="5" s="1"/>
  <c r="BRE15" i="5" a="1"/>
  <c r="BRE15" i="5" s="1"/>
  <c r="BRD15" i="5" a="1"/>
  <c r="BRD15" i="5" s="1"/>
  <c r="BRC15" i="5" a="1"/>
  <c r="BRC15" i="5" s="1"/>
  <c r="BRB15" i="5"/>
  <c r="BRB15" i="5" a="1"/>
  <c r="BRA15" i="5" a="1"/>
  <c r="BRA15" i="5" s="1"/>
  <c r="BQZ15" i="5" a="1"/>
  <c r="BQZ15" i="5" s="1"/>
  <c r="BQY15" i="5" a="1"/>
  <c r="BQY15" i="5" s="1"/>
  <c r="BQX15" i="5" a="1"/>
  <c r="BQX15" i="5" s="1"/>
  <c r="BQW15" i="5" a="1"/>
  <c r="BQW15" i="5" s="1"/>
  <c r="BQV15" i="5" a="1"/>
  <c r="BQV15" i="5" s="1"/>
  <c r="BQU15" i="5" a="1"/>
  <c r="BQU15" i="5" s="1"/>
  <c r="BQT15" i="5"/>
  <c r="BQT15" i="5" a="1"/>
  <c r="BQS15" i="5" a="1"/>
  <c r="BQS15" i="5" s="1"/>
  <c r="BQR15" i="5" a="1"/>
  <c r="BQR15" i="5" s="1"/>
  <c r="BQQ15" i="5" a="1"/>
  <c r="BQQ15" i="5" s="1"/>
  <c r="BQP15" i="5" a="1"/>
  <c r="BQP15" i="5" s="1"/>
  <c r="BQO15" i="5" a="1"/>
  <c r="BQO15" i="5" s="1"/>
  <c r="BQN15" i="5" a="1"/>
  <c r="BQN15" i="5" s="1"/>
  <c r="BQM15" i="5" a="1"/>
  <c r="BQM15" i="5" s="1"/>
  <c r="BQL15" i="5"/>
  <c r="BQL15" i="5" a="1"/>
  <c r="BQK15" i="5" a="1"/>
  <c r="BQK15" i="5" s="1"/>
  <c r="BQJ15" i="5" a="1"/>
  <c r="BQJ15" i="5" s="1"/>
  <c r="BQI15" i="5" a="1"/>
  <c r="BQI15" i="5" s="1"/>
  <c r="BQH15" i="5" a="1"/>
  <c r="BQH15" i="5" s="1"/>
  <c r="BQG15" i="5" a="1"/>
  <c r="BQG15" i="5" s="1"/>
  <c r="BQF15" i="5" a="1"/>
  <c r="BQF15" i="5" s="1"/>
  <c r="BQE15" i="5" a="1"/>
  <c r="BQE15" i="5" s="1"/>
  <c r="BQD15" i="5"/>
  <c r="BQD15" i="5" a="1"/>
  <c r="BQC15" i="5" a="1"/>
  <c r="BQC15" i="5" s="1"/>
  <c r="BQB15" i="5" a="1"/>
  <c r="BQB15" i="5" s="1"/>
  <c r="BQA15" i="5" a="1"/>
  <c r="BQA15" i="5" s="1"/>
  <c r="BPZ15" i="5" a="1"/>
  <c r="BPZ15" i="5" s="1"/>
  <c r="BPY15" i="5" a="1"/>
  <c r="BPY15" i="5" s="1"/>
  <c r="BPX15" i="5" a="1"/>
  <c r="BPX15" i="5" s="1"/>
  <c r="BPW15" i="5" a="1"/>
  <c r="BPW15" i="5" s="1"/>
  <c r="BPV15" i="5"/>
  <c r="BPV15" i="5" a="1"/>
  <c r="BPU15" i="5" a="1"/>
  <c r="BPU15" i="5" s="1"/>
  <c r="BPT15" i="5"/>
  <c r="BPS15" i="5"/>
  <c r="BPR15" i="5"/>
  <c r="BPQ15" i="5"/>
  <c r="BPP15" i="5"/>
  <c r="BPO15" i="5"/>
  <c r="BPN15" i="5"/>
  <c r="BPM15" i="5"/>
  <c r="BPL15" i="5"/>
  <c r="BPK15" i="5"/>
  <c r="BPJ15" i="5"/>
  <c r="BPI15" i="5"/>
  <c r="BPH15" i="5"/>
  <c r="BPG15" i="5"/>
  <c r="BPF15" i="5"/>
  <c r="BPE15" i="5"/>
  <c r="BPD15" i="5"/>
  <c r="BPC15" i="5"/>
  <c r="BPB15" i="5"/>
  <c r="BPA15" i="5"/>
  <c r="BOZ15" i="5"/>
  <c r="BOY15" i="5"/>
  <c r="BOX15" i="5"/>
  <c r="BOW15" i="5"/>
  <c r="BOV15" i="5"/>
  <c r="BOU15" i="5"/>
  <c r="BOT15" i="5"/>
  <c r="BOR15" i="5"/>
  <c r="BOI15" i="5" a="1"/>
  <c r="BOI15" i="5" s="1"/>
  <c r="BOH15" i="5" a="1"/>
  <c r="BOH15" i="5" s="1"/>
  <c r="BOG15" i="5" a="1"/>
  <c r="BOG15" i="5" s="1"/>
  <c r="BOS15" i="5" s="1"/>
  <c r="BOF15" i="5"/>
  <c r="BOE15" i="5"/>
  <c r="BOD15" i="5"/>
  <c r="BOC15" i="5"/>
  <c r="BOB15" i="5"/>
  <c r="BOA15" i="5"/>
  <c r="BOQ15" i="5" s="1"/>
  <c r="BNY15" i="5"/>
  <c r="BNX15" i="5" s="1"/>
  <c r="BOP15" i="5" s="1"/>
  <c r="BNV15" i="5"/>
  <c r="BNU15" i="5" s="1"/>
  <c r="BOO15" i="5" s="1"/>
  <c r="BNS15" i="5"/>
  <c r="BNR15" i="5" s="1"/>
  <c r="BON15" i="5" s="1"/>
  <c r="BNP15" i="5"/>
  <c r="BNO15" i="5" s="1"/>
  <c r="BOM15" i="5" s="1"/>
  <c r="BNM15" i="5"/>
  <c r="BNL15" i="5" s="1"/>
  <c r="BOL15" i="5" s="1"/>
  <c r="BNJ15" i="5"/>
  <c r="BNI15" i="5" s="1"/>
  <c r="BOK15" i="5" s="1"/>
  <c r="BNG15" i="5"/>
  <c r="BNF15" i="5" s="1"/>
  <c r="BOJ15" i="5" s="1"/>
  <c r="BNE15" i="5"/>
  <c r="BND15" i="5"/>
  <c r="BNC15" i="5"/>
  <c r="BNB15" i="5"/>
  <c r="BNA15" i="5"/>
  <c r="BMZ15" i="5"/>
  <c r="BMY15" i="5"/>
  <c r="BMX15" i="5"/>
  <c r="BMW15" i="5"/>
  <c r="BMV15" i="5"/>
  <c r="BMT15" i="5" s="1"/>
  <c r="BMU15" i="5"/>
  <c r="BMJ15" i="5"/>
  <c r="BMI15" i="5"/>
  <c r="BMH15" i="5"/>
  <c r="BMG15" i="5"/>
  <c r="BMF15" i="5"/>
  <c r="BME15" i="5"/>
  <c r="BMD15" i="5"/>
  <c r="BMC15" i="5"/>
  <c r="BMB15" i="5"/>
  <c r="BMA15" i="5"/>
  <c r="BLZ15" i="5"/>
  <c r="BLY15" i="5"/>
  <c r="BLX15" i="5"/>
  <c r="BLW15" i="5"/>
  <c r="BLH15" i="5" a="1"/>
  <c r="BLH15" i="5" s="1"/>
  <c r="BLG15" i="5" a="1"/>
  <c r="BLG15" i="5" s="1"/>
  <c r="BLF15" i="5" a="1"/>
  <c r="BLF15" i="5" s="1"/>
  <c r="BLR15" i="5" s="1"/>
  <c r="BLE15" i="5"/>
  <c r="BLD15" i="5"/>
  <c r="BLC15" i="5"/>
  <c r="BLQ15" i="5" s="1"/>
  <c r="BLB15" i="5"/>
  <c r="BKZ15" i="5" s="1"/>
  <c r="BLP15" i="5" s="1"/>
  <c r="BLA15" i="5"/>
  <c r="BKY15" i="5"/>
  <c r="BKX15" i="5"/>
  <c r="BKW15" i="5" s="1"/>
  <c r="BLO15" i="5" s="1"/>
  <c r="BKU15" i="5"/>
  <c r="BKT15" i="5"/>
  <c r="BLN15" i="5" s="1"/>
  <c r="BKR15" i="5"/>
  <c r="BKQ15" i="5" s="1"/>
  <c r="BLM15" i="5" s="1"/>
  <c r="BKO15" i="5"/>
  <c r="BKN15" i="5"/>
  <c r="BLL15" i="5" s="1"/>
  <c r="BKL15" i="5"/>
  <c r="BKK15" i="5" s="1"/>
  <c r="BLK15" i="5" s="1"/>
  <c r="BKI15" i="5"/>
  <c r="BKH15" i="5"/>
  <c r="BLJ15" i="5" s="1"/>
  <c r="BKF15" i="5"/>
  <c r="BKE15" i="5" s="1"/>
  <c r="BLI15" i="5" s="1"/>
  <c r="BKD15" i="5"/>
  <c r="BKC15" i="5"/>
  <c r="BKB15" i="5"/>
  <c r="BKA15" i="5"/>
  <c r="BJZ15" i="5"/>
  <c r="BJY15" i="5"/>
  <c r="BJX15" i="5"/>
  <c r="BJV15" i="5" s="1"/>
  <c r="BJW15" i="5"/>
  <c r="BJU15" i="5"/>
  <c r="BJT15" i="5"/>
  <c r="BJR15" i="5"/>
  <c r="BJP15" i="5"/>
  <c r="BJO15" i="5"/>
  <c r="BJM15" i="5" s="1"/>
  <c r="BJL15" i="5"/>
  <c r="BJJ15" i="5"/>
  <c r="BJI15" i="5"/>
  <c r="BJG15" i="5" s="1"/>
  <c r="BJF15" i="5"/>
  <c r="BJE15" i="5"/>
  <c r="BJD15" i="5"/>
  <c r="BJC15" i="5"/>
  <c r="BJB15" i="5"/>
  <c r="BJA15" i="5"/>
  <c r="BIZ15" i="5"/>
  <c r="BIY15" i="5"/>
  <c r="BIX15" i="5"/>
  <c r="BIW15" i="5"/>
  <c r="BIV15" i="5"/>
  <c r="BIU15" i="5"/>
  <c r="BIT15" i="5"/>
  <c r="BIS15" i="5"/>
  <c r="BIR15" i="5"/>
  <c r="BIQ15" i="5"/>
  <c r="BIP15" i="5"/>
  <c r="BIO15" i="5"/>
  <c r="BIN15" i="5"/>
  <c r="BIM15" i="5"/>
  <c r="BIL15" i="5"/>
  <c r="BIK15" i="5"/>
  <c r="BIJ15" i="5"/>
  <c r="BII15" i="5"/>
  <c r="BIH15" i="5"/>
  <c r="BIG15" i="5"/>
  <c r="BIF15" i="5"/>
  <c r="BIE15" i="5"/>
  <c r="BID15" i="5"/>
  <c r="BIC15" i="5"/>
  <c r="BIB15" i="5"/>
  <c r="BIA15" i="5"/>
  <c r="BHZ15" i="5"/>
  <c r="BHY15" i="5"/>
  <c r="BHX15" i="5"/>
  <c r="BHW15" i="5"/>
  <c r="BHV15" i="5"/>
  <c r="BHU15" i="5"/>
  <c r="BHT15" i="5"/>
  <c r="BHS15" i="5"/>
  <c r="BHR15" i="5"/>
  <c r="BHQ15" i="5"/>
  <c r="BHP15" i="5"/>
  <c r="BHO15" i="5"/>
  <c r="BHN15" i="5"/>
  <c r="BHM15" i="5"/>
  <c r="BHL15" i="5"/>
  <c r="BHK15" i="5"/>
  <c r="BHJ15" i="5"/>
  <c r="BHI15" i="5"/>
  <c r="BHH15" i="5"/>
  <c r="BHG15" i="5"/>
  <c r="BHF15" i="5"/>
  <c r="BHE15" i="5"/>
  <c r="BHD15" i="5"/>
  <c r="BHC15" i="5"/>
  <c r="BHB15" i="5"/>
  <c r="BHA15" i="5"/>
  <c r="BGZ15" i="5"/>
  <c r="BGY15" i="5"/>
  <c r="BGX15" i="5"/>
  <c r="BGW15" i="5"/>
  <c r="BGV15" i="5"/>
  <c r="BGU15" i="5" a="1"/>
  <c r="BGU15" i="5" s="1"/>
  <c r="BGT15" i="5" a="1"/>
  <c r="BGT15" i="5" s="1"/>
  <c r="BGS15" i="5" a="1"/>
  <c r="BGS15" i="5" s="1"/>
  <c r="BGR15" i="5" a="1"/>
  <c r="BGR15" i="5" s="1"/>
  <c r="BGQ15" i="5" a="1"/>
  <c r="BGQ15" i="5" s="1"/>
  <c r="BGP15" i="5" a="1"/>
  <c r="BGP15" i="5" s="1"/>
  <c r="BGO15" i="5" a="1"/>
  <c r="BGO15" i="5" s="1"/>
  <c r="BGN15" i="5" a="1"/>
  <c r="BGN15" i="5" s="1"/>
  <c r="BGM15" i="5" a="1"/>
  <c r="BGM15" i="5" s="1"/>
  <c r="BGL15" i="5" a="1"/>
  <c r="BGL15" i="5" s="1"/>
  <c r="BGK15" i="5" a="1"/>
  <c r="BGK15" i="5" s="1"/>
  <c r="BGJ15" i="5" a="1"/>
  <c r="BGJ15" i="5" s="1"/>
  <c r="BGI15" i="5"/>
  <c r="BGH15" i="5"/>
  <c r="BGG15" i="5"/>
  <c r="BGF15" i="5"/>
  <c r="BGE15" i="5"/>
  <c r="BGD15" i="5"/>
  <c r="BGC15" i="5"/>
  <c r="BGB15" i="5"/>
  <c r="BGA15" i="5"/>
  <c r="BFZ15" i="5"/>
  <c r="BFY15" i="5"/>
  <c r="BFX15" i="5"/>
  <c r="BFW15" i="5"/>
  <c r="BFV15" i="5"/>
  <c r="BFU15" i="5"/>
  <c r="BFT15" i="5"/>
  <c r="BFS15" i="5"/>
  <c r="BFR15" i="5"/>
  <c r="BFN15" i="5"/>
  <c r="BFM15" i="5"/>
  <c r="BFL15" i="5"/>
  <c r="BFK15" i="5"/>
  <c r="BFJ15" i="5"/>
  <c r="BFI15" i="5"/>
  <c r="BFH15" i="5"/>
  <c r="BFG15" i="5"/>
  <c r="BFF15" i="5"/>
  <c r="BFE15" i="5"/>
  <c r="BFD15" i="5"/>
  <c r="BFC15" i="5"/>
  <c r="BFB15" i="5"/>
  <c r="BFA15" i="5"/>
  <c r="BEZ15" i="5"/>
  <c r="BEY15" i="5"/>
  <c r="BEX15" i="5"/>
  <c r="BEW15" i="5"/>
  <c r="BEV15" i="5"/>
  <c r="BEU15" i="5"/>
  <c r="BET15" i="5"/>
  <c r="BEP15" i="5"/>
  <c r="BEO15" i="5"/>
  <c r="BEN15" i="5"/>
  <c r="BEM15" i="5"/>
  <c r="BEL15" i="5"/>
  <c r="BEK15" i="5"/>
  <c r="BEJ15" i="5"/>
  <c r="BEI15" i="5"/>
  <c r="BEH15" i="5"/>
  <c r="BEG15" i="5"/>
  <c r="BEF15" i="5"/>
  <c r="BEE15" i="5"/>
  <c r="BED15" i="5"/>
  <c r="BEC15" i="5"/>
  <c r="BEB15" i="5"/>
  <c r="BEA15" i="5"/>
  <c r="BDZ15" i="5"/>
  <c r="BDY15" i="5"/>
  <c r="BDX15" i="5"/>
  <c r="BDW15" i="5"/>
  <c r="BDV15" i="5"/>
  <c r="BDR15" i="5"/>
  <c r="BDQ15" i="5"/>
  <c r="BDP15" i="5"/>
  <c r="BDO15" i="5"/>
  <c r="BDN15" i="5"/>
  <c r="BDM15" i="5"/>
  <c r="BDL15" i="5"/>
  <c r="BDK15" i="5"/>
  <c r="BDJ15" i="5"/>
  <c r="BDI15" i="5"/>
  <c r="BDH15" i="5"/>
  <c r="BDG15" i="5"/>
  <c r="BDF15" i="5"/>
  <c r="BDE15" i="5"/>
  <c r="BDD15" i="5"/>
  <c r="BDC15" i="5"/>
  <c r="BDB15" i="5"/>
  <c r="BDA15" i="5"/>
  <c r="BCZ15" i="5"/>
  <c r="BCY15" i="5"/>
  <c r="BCX15" i="5"/>
  <c r="BCT15" i="5"/>
  <c r="BCS15" i="5"/>
  <c r="BCR15" i="5"/>
  <c r="BCQ15" i="5"/>
  <c r="BCP15" i="5"/>
  <c r="BCO15" i="5"/>
  <c r="BCN15" i="5"/>
  <c r="BCM15" i="5"/>
  <c r="BCL15" i="5"/>
  <c r="BCK15" i="5"/>
  <c r="BCJ15" i="5"/>
  <c r="BCI15" i="5"/>
  <c r="BCH15" i="5"/>
  <c r="BCG15" i="5"/>
  <c r="BCF15" i="5"/>
  <c r="BCE15" i="5"/>
  <c r="BCD15" i="5"/>
  <c r="BCC15" i="5"/>
  <c r="BCB15" i="5"/>
  <c r="BCA15" i="5"/>
  <c r="BBZ15" i="5"/>
  <c r="BBU15" i="5"/>
  <c r="BBS15" i="5"/>
  <c r="BBQ15" i="5"/>
  <c r="BBM15" i="5"/>
  <c r="BBI15" i="5"/>
  <c r="BBH15" i="5"/>
  <c r="BBG15" i="5"/>
  <c r="BBF15" i="5"/>
  <c r="BBE15" i="5"/>
  <c r="BAW15" i="5"/>
  <c r="BAU15" i="5"/>
  <c r="BAS15" i="5"/>
  <c r="BAR15" i="5"/>
  <c r="BAQ15" i="5"/>
  <c r="BAP15" i="5" a="1"/>
  <c r="BAP15" i="5" s="1"/>
  <c r="BAO15" i="5" a="1"/>
  <c r="BAO15" i="5" s="1"/>
  <c r="BAN15" i="5" a="1"/>
  <c r="BAN15" i="5" s="1"/>
  <c r="BAX15" i="5" s="1"/>
  <c r="BAM15" i="5"/>
  <c r="BAL15" i="5"/>
  <c r="BAK15" i="5"/>
  <c r="BAJ15" i="5"/>
  <c r="BAI15" i="5"/>
  <c r="BAH15" i="5"/>
  <c r="BAV15" i="5" s="1"/>
  <c r="BAG15" i="5"/>
  <c r="BAF15" i="5"/>
  <c r="BAE15" i="5"/>
  <c r="BAB15" i="5"/>
  <c r="BAT15" i="5" s="1"/>
  <c r="AZY15" i="5"/>
  <c r="AZV15" i="5"/>
  <c r="AZS15" i="5"/>
  <c r="AZN15" i="5"/>
  <c r="AZL15" i="5"/>
  <c r="AZK15" i="5"/>
  <c r="AZJ15" i="5"/>
  <c r="AZJ15" i="5" a="1"/>
  <c r="AZI15" i="5" a="1"/>
  <c r="AZI15" i="5" s="1"/>
  <c r="AZH15" i="5"/>
  <c r="AZR15" i="5" s="1"/>
  <c r="AZH15" i="5" a="1"/>
  <c r="AZG15" i="5"/>
  <c r="AZF15" i="5"/>
  <c r="AZE15" i="5"/>
  <c r="AZQ15" i="5" s="1"/>
  <c r="AZD15" i="5"/>
  <c r="AZC15" i="5"/>
  <c r="AZB15" i="5"/>
  <c r="AZP15" i="5" s="1"/>
  <c r="AZA15" i="5"/>
  <c r="AYY15" i="5" s="1"/>
  <c r="AZO15" i="5" s="1"/>
  <c r="AYZ15" i="5"/>
  <c r="AYV15" i="5"/>
  <c r="AYS15" i="5"/>
  <c r="AZM15" i="5" s="1"/>
  <c r="AYP15" i="5"/>
  <c r="AYM15" i="5"/>
  <c r="AYK15" i="5"/>
  <c r="AYG15" i="5"/>
  <c r="AYC15" i="5"/>
  <c r="AYB15" i="5" a="1"/>
  <c r="AYB15" i="5" s="1"/>
  <c r="AYA15" i="5" a="1"/>
  <c r="AYA15" i="5" s="1"/>
  <c r="AXZ15" i="5" a="1"/>
  <c r="AXZ15" i="5" s="1"/>
  <c r="AYL15" i="5" s="1"/>
  <c r="AXY15" i="5"/>
  <c r="AXX15" i="5"/>
  <c r="AXW15" i="5"/>
  <c r="AXV15" i="5"/>
  <c r="AXU15" i="5"/>
  <c r="AXT15" i="5"/>
  <c r="AYJ15" i="5" s="1"/>
  <c r="AXS15" i="5"/>
  <c r="AXR15" i="5"/>
  <c r="AXQ15" i="5"/>
  <c r="AYI15" i="5" s="1"/>
  <c r="AXO15" i="5"/>
  <c r="AXN15" i="5" s="1"/>
  <c r="AYH15" i="5" s="1"/>
  <c r="AXL15" i="5"/>
  <c r="AXK15" i="5"/>
  <c r="AXI15" i="5"/>
  <c r="AXH15" i="5" s="1"/>
  <c r="AYF15" i="5" s="1"/>
  <c r="AXF15" i="5"/>
  <c r="AXE15" i="5"/>
  <c r="AYE15" i="5" s="1"/>
  <c r="AXB15" i="5"/>
  <c r="AYD15" i="5" s="1"/>
  <c r="AWX15" i="5"/>
  <c r="AWW15" i="5"/>
  <c r="AWV15" i="5"/>
  <c r="AWU15" i="5"/>
  <c r="AWN15" i="5"/>
  <c r="AWM15" i="5"/>
  <c r="AWL15" i="5"/>
  <c r="AWK15" i="5"/>
  <c r="AWD15" i="5"/>
  <c r="AWC15" i="5"/>
  <c r="AWB15" i="5"/>
  <c r="AWA15" i="5"/>
  <c r="AVT15" i="5"/>
  <c r="AVS15" i="5"/>
  <c r="AVR15" i="5"/>
  <c r="AVQ15" i="5"/>
  <c r="AUZ15" i="5" a="1"/>
  <c r="AUZ15" i="5" s="1"/>
  <c r="AUY15" i="5" a="1"/>
  <c r="AUY15" i="5" s="1"/>
  <c r="AUX15" i="5" a="1"/>
  <c r="AUX15" i="5" s="1"/>
  <c r="AVJ15" i="5" s="1"/>
  <c r="AUW15" i="5"/>
  <c r="AUV15" i="5"/>
  <c r="AUU15" i="5"/>
  <c r="AVI15" i="5" s="1"/>
  <c r="AUT15" i="5"/>
  <c r="AUR15" i="5" s="1"/>
  <c r="AVH15" i="5" s="1"/>
  <c r="AUS15" i="5"/>
  <c r="AUQ15" i="5"/>
  <c r="AUP15" i="5"/>
  <c r="AUO15" i="5" s="1"/>
  <c r="AVG15" i="5" s="1"/>
  <c r="AUM15" i="5"/>
  <c r="AUL15" i="5"/>
  <c r="AVF15" i="5" s="1"/>
  <c r="AUJ15" i="5"/>
  <c r="AUI15" i="5" s="1"/>
  <c r="AVE15" i="5" s="1"/>
  <c r="AUG15" i="5"/>
  <c r="AUF15" i="5"/>
  <c r="AVD15" i="5" s="1"/>
  <c r="AUD15" i="5"/>
  <c r="AUC15" i="5" s="1"/>
  <c r="AVC15" i="5" s="1"/>
  <c r="AUA15" i="5"/>
  <c r="ATZ15" i="5"/>
  <c r="AVB15" i="5" s="1"/>
  <c r="ATX15" i="5"/>
  <c r="ATW15" i="5" s="1"/>
  <c r="AVA15" i="5" s="1"/>
  <c r="ATV15" i="5"/>
  <c r="ATU15" i="5"/>
  <c r="ATT15" i="5"/>
  <c r="ATS15" i="5"/>
  <c r="ATJ15" i="5"/>
  <c r="ATH15" i="5"/>
  <c r="ATG15" i="5"/>
  <c r="ATF15" i="5"/>
  <c r="ATE15" i="5"/>
  <c r="ATD15" i="5"/>
  <c r="ATC15" i="5"/>
  <c r="ATB15" i="5"/>
  <c r="ATB15" i="5" a="1"/>
  <c r="ATA15" i="5" a="1"/>
  <c r="ATA15" i="5" s="1"/>
  <c r="ASZ15" i="5"/>
  <c r="ATL15" i="5" s="1"/>
  <c r="ASZ15" i="5" a="1"/>
  <c r="ASY15" i="5"/>
  <c r="ASX15" i="5"/>
  <c r="ASW15" i="5"/>
  <c r="ATK15" i="5" s="1"/>
  <c r="ASV15" i="5"/>
  <c r="ASU15" i="5"/>
  <c r="AST15" i="5"/>
  <c r="ASS15" i="5"/>
  <c r="ASQ15" i="5" s="1"/>
  <c r="ATI15" i="5" s="1"/>
  <c r="ASR15" i="5"/>
  <c r="ARW15" i="5"/>
  <c r="ART15" i="5"/>
  <c r="ARS15" i="5"/>
  <c r="ARQ15" i="5"/>
  <c r="ARP15" i="5" a="1"/>
  <c r="ARP15" i="5" s="1"/>
  <c r="ARO15" i="5" a="1"/>
  <c r="ARO15" i="5" s="1"/>
  <c r="ARN15" i="5" a="1"/>
  <c r="ARN15" i="5" s="1"/>
  <c r="ARX15" i="5" s="1"/>
  <c r="ARM15" i="5"/>
  <c r="ARL15" i="5"/>
  <c r="ARK15" i="5"/>
  <c r="ARJ15" i="5"/>
  <c r="ARH15" i="5" s="1"/>
  <c r="ARV15" i="5" s="1"/>
  <c r="ARI15" i="5"/>
  <c r="ARG15" i="5"/>
  <c r="ARF15" i="5"/>
  <c r="ARE15" i="5" s="1"/>
  <c r="ARU15" i="5" s="1"/>
  <c r="ARB15" i="5"/>
  <c r="AQY15" i="5"/>
  <c r="AQV15" i="5"/>
  <c r="ARR15" i="5" s="1"/>
  <c r="AQS15" i="5"/>
  <c r="AQP15" i="5"/>
  <c r="AQK15" i="5"/>
  <c r="AQR15" i="5" s="1"/>
  <c r="AQH15" i="5"/>
  <c r="AQQ15" i="5" s="1"/>
  <c r="AQE15" i="5"/>
  <c r="AQB15" i="5"/>
  <c r="AQO15" i="5" s="1"/>
  <c r="APY15" i="5"/>
  <c r="AQN15" i="5" s="1"/>
  <c r="APT15" i="5"/>
  <c r="APR15" i="5"/>
  <c r="APQ15" i="5"/>
  <c r="APP15" i="5"/>
  <c r="APP15" i="5" a="1"/>
  <c r="APO15" i="5" a="1"/>
  <c r="APO15" i="5" s="1"/>
  <c r="APN15" i="5"/>
  <c r="APX15" i="5" s="1"/>
  <c r="APN15" i="5" a="1"/>
  <c r="APM15" i="5"/>
  <c r="APL15" i="5"/>
  <c r="APK15" i="5"/>
  <c r="APW15" i="5" s="1"/>
  <c r="APJ15" i="5"/>
  <c r="API15" i="5"/>
  <c r="APH15" i="5"/>
  <c r="APV15" i="5" s="1"/>
  <c r="APG15" i="5"/>
  <c r="APE15" i="5" s="1"/>
  <c r="APU15" i="5" s="1"/>
  <c r="APF15" i="5"/>
  <c r="APB15" i="5"/>
  <c r="AOY15" i="5"/>
  <c r="APS15" i="5" s="1"/>
  <c r="AOV15" i="5"/>
  <c r="AOS15" i="5"/>
  <c r="AOQ15" i="5"/>
  <c r="AOK15" i="5"/>
  <c r="AOR15" i="5" s="1"/>
  <c r="AOH15" i="5"/>
  <c r="AOE15" i="5"/>
  <c r="AOP15" i="5" s="1"/>
  <c r="AOB15" i="5"/>
  <c r="AOO15" i="5" s="1"/>
  <c r="ANY15" i="5"/>
  <c r="AON15" i="5" s="1"/>
  <c r="ANW15" i="5"/>
  <c r="ANU15" i="5"/>
  <c r="ANS15" i="5"/>
  <c r="ANQ15" i="5"/>
  <c r="ANM15" i="5"/>
  <c r="ANI15" i="5"/>
  <c r="ANG15" i="5"/>
  <c r="ANE15" i="5"/>
  <c r="ANA15" i="5"/>
  <c r="AMW15" i="5"/>
  <c r="AMR15" i="5"/>
  <c r="AMQ15" i="5"/>
  <c r="AMP15" i="5"/>
  <c r="AMO15" i="5"/>
  <c r="AMN15" i="5"/>
  <c r="AMM15" i="5"/>
  <c r="AML15" i="5" a="1"/>
  <c r="AML15" i="5" s="1"/>
  <c r="AMK15" i="5" a="1"/>
  <c r="AMK15" i="5" s="1"/>
  <c r="AMJ15" i="5" a="1"/>
  <c r="AMJ15" i="5" s="1"/>
  <c r="AMV15" i="5" s="1"/>
  <c r="AMI15" i="5"/>
  <c r="AMH15" i="5"/>
  <c r="AMG15" i="5"/>
  <c r="AMU15" i="5" s="1"/>
  <c r="AMF15" i="5"/>
  <c r="AMD15" i="5" s="1"/>
  <c r="AMT15" i="5" s="1"/>
  <c r="AME15" i="5"/>
  <c r="AMC15" i="5"/>
  <c r="AMB15" i="5"/>
  <c r="AMA15" i="5" s="1"/>
  <c r="AMS15" i="5" s="1"/>
  <c r="ALF15" i="5"/>
  <c r="ALD15" i="5"/>
  <c r="ALC15" i="5"/>
  <c r="ALB15" i="5"/>
  <c r="ALA15" i="5"/>
  <c r="AKZ15" i="5"/>
  <c r="AKY15" i="5"/>
  <c r="AKX15" i="5"/>
  <c r="AKX15" i="5" a="1"/>
  <c r="AKW15" i="5" a="1"/>
  <c r="AKW15" i="5" s="1"/>
  <c r="AKV15" i="5"/>
  <c r="ALH15" i="5" s="1"/>
  <c r="AKV15" i="5" a="1"/>
  <c r="AKU15" i="5"/>
  <c r="AKT15" i="5"/>
  <c r="AKS15" i="5"/>
  <c r="ALG15" i="5" s="1"/>
  <c r="AKR15" i="5"/>
  <c r="AKQ15" i="5"/>
  <c r="AKP15" i="5"/>
  <c r="AKO15" i="5"/>
  <c r="AKM15" i="5" s="1"/>
  <c r="ALE15" i="5" s="1"/>
  <c r="AKN15" i="5"/>
  <c r="AJS15" i="5"/>
  <c r="AJP15" i="5"/>
  <c r="AJO15" i="5"/>
  <c r="AJN15" i="5"/>
  <c r="AJM15" i="5"/>
  <c r="AJL15" i="5"/>
  <c r="AJK15" i="5"/>
  <c r="AJJ15" i="5" a="1"/>
  <c r="AJJ15" i="5" s="1"/>
  <c r="AJI15" i="5" a="1"/>
  <c r="AJI15" i="5" s="1"/>
  <c r="AJH15" i="5" a="1"/>
  <c r="AJH15" i="5" s="1"/>
  <c r="AJT15" i="5" s="1"/>
  <c r="AJG15" i="5"/>
  <c r="AJF15" i="5"/>
  <c r="AJE15" i="5"/>
  <c r="AJD15" i="5"/>
  <c r="AJC15" i="5"/>
  <c r="AJB15" i="5"/>
  <c r="AJR15" i="5" s="1"/>
  <c r="AJA15" i="5"/>
  <c r="AIZ15" i="5"/>
  <c r="AIY15" i="5"/>
  <c r="AJQ15" i="5" s="1"/>
  <c r="AIB15" i="5"/>
  <c r="AIA15" i="5"/>
  <c r="AHZ15" i="5"/>
  <c r="AHY15" i="5"/>
  <c r="AHX15" i="5"/>
  <c r="AHW15" i="5"/>
  <c r="AHV15" i="5" a="1"/>
  <c r="AHV15" i="5" s="1"/>
  <c r="AHU15" i="5"/>
  <c r="AHU15" i="5" a="1"/>
  <c r="AHT15" i="5" a="1"/>
  <c r="AHT15" i="5" s="1"/>
  <c r="AIF15" i="5" s="1"/>
  <c r="AHS15" i="5"/>
  <c r="AHR15" i="5"/>
  <c r="AHQ15" i="5"/>
  <c r="AIE15" i="5" s="1"/>
  <c r="AHP15" i="5"/>
  <c r="AHO15" i="5"/>
  <c r="AHN15" i="5" s="1"/>
  <c r="AID15" i="5" s="1"/>
  <c r="AHM15" i="5"/>
  <c r="AHL15" i="5"/>
  <c r="AHK15" i="5"/>
  <c r="AIC15" i="5" s="1"/>
  <c r="AGR15" i="5"/>
  <c r="AGQ15" i="5"/>
  <c r="AGP15" i="5"/>
  <c r="AGO15" i="5"/>
  <c r="AGN15" i="5"/>
  <c r="AGM15" i="5"/>
  <c r="AGL15" i="5"/>
  <c r="AGK15" i="5"/>
  <c r="AGJ15" i="5"/>
  <c r="AGI15" i="5"/>
  <c r="AGH15" i="5"/>
  <c r="AGG15" i="5"/>
  <c r="AGF15" i="5"/>
  <c r="AGE15" i="5"/>
  <c r="AGD15" i="5"/>
  <c r="AGC15" i="5"/>
  <c r="AGB15" i="5"/>
  <c r="AGA15" i="5"/>
  <c r="AFZ15" i="5"/>
  <c r="AFY15" i="5"/>
  <c r="AFX15" i="5"/>
  <c r="AFW15" i="5"/>
  <c r="AFV15" i="5"/>
  <c r="AFU15" i="5"/>
  <c r="AFT15" i="5"/>
  <c r="AFS15" i="5"/>
  <c r="AFR15" i="5"/>
  <c r="AFQ15" i="5"/>
  <c r="AFP15" i="5"/>
  <c r="AFO15" i="5"/>
  <c r="AFN15" i="5"/>
  <c r="AFM15" i="5"/>
  <c r="AFL15" i="5"/>
  <c r="AFK15" i="5"/>
  <c r="AFJ15" i="5"/>
  <c r="AFI15" i="5"/>
  <c r="AFH15" i="5"/>
  <c r="AFG15" i="5"/>
  <c r="AFF15" i="5"/>
  <c r="AFE15" i="5"/>
  <c r="AFD15" i="5"/>
  <c r="AFC15" i="5"/>
  <c r="AFB15" i="5"/>
  <c r="AFA15" i="5"/>
  <c r="AEZ15" i="5"/>
  <c r="AEY15" i="5"/>
  <c r="AEX15" i="5"/>
  <c r="AEW15" i="5"/>
  <c r="AEV15" i="5"/>
  <c r="AEU15" i="5"/>
  <c r="AET15" i="5"/>
  <c r="AES15" i="5"/>
  <c r="AER15" i="5"/>
  <c r="AEQ15" i="5"/>
  <c r="AEP15" i="5"/>
  <c r="AEO15" i="5"/>
  <c r="AEN15" i="5"/>
  <c r="AEM15" i="5"/>
  <c r="AEL15" i="5"/>
  <c r="AEK15" i="5"/>
  <c r="ADZ15" i="5" a="1"/>
  <c r="ADZ15" i="5" s="1"/>
  <c r="ADY15" i="5" a="1"/>
  <c r="ADY15" i="5" s="1"/>
  <c r="ADX15" i="5" a="1"/>
  <c r="ADX15" i="5" s="1"/>
  <c r="AEJ15" i="5" s="1"/>
  <c r="ADW15" i="5"/>
  <c r="ADV15" i="5"/>
  <c r="ADU15" i="5"/>
  <c r="AEI15" i="5" s="1"/>
  <c r="ADT15" i="5"/>
  <c r="ADR15" i="5" s="1"/>
  <c r="AEH15" i="5" s="1"/>
  <c r="ADT15" i="5" a="1"/>
  <c r="ADS15" i="5"/>
  <c r="ADQ15" i="5"/>
  <c r="ADO15" i="5" s="1"/>
  <c r="AEG15" i="5" s="1"/>
  <c r="ADQ15" i="5" a="1"/>
  <c r="ADP15" i="5"/>
  <c r="ADN15" i="5"/>
  <c r="ADL15" i="5" s="1"/>
  <c r="AEF15" i="5" s="1"/>
  <c r="ADN15" i="5" a="1"/>
  <c r="ADK15" i="5" a="1"/>
  <c r="ADK15" i="5" s="1"/>
  <c r="ADI15" i="5" s="1"/>
  <c r="AEE15" i="5" s="1"/>
  <c r="ADH15" i="5" a="1"/>
  <c r="ADH15" i="5" s="1"/>
  <c r="ADF15" i="5" s="1"/>
  <c r="AED15" i="5" s="1"/>
  <c r="ADE15" i="5" a="1"/>
  <c r="ADE15" i="5" s="1"/>
  <c r="ADC15" i="5" s="1"/>
  <c r="AEC15" i="5" s="1"/>
  <c r="ADB15" i="5"/>
  <c r="ACZ15" i="5" s="1"/>
  <c r="AEB15" i="5" s="1"/>
  <c r="ADB15" i="5" a="1"/>
  <c r="ACY15" i="5" a="1"/>
  <c r="ACY15" i="5" s="1"/>
  <c r="ACW15" i="5" s="1"/>
  <c r="AEA15" i="5" s="1"/>
  <c r="ACV15" i="5"/>
  <c r="ACU15" i="5"/>
  <c r="ACT15" i="5"/>
  <c r="ACS15" i="5"/>
  <c r="ACR15" i="5"/>
  <c r="ACQ15" i="5"/>
  <c r="ACP15" i="5"/>
  <c r="ACO15" i="5"/>
  <c r="ACN15" i="5"/>
  <c r="ACM15" i="5"/>
  <c r="ACL15" i="5"/>
  <c r="ACK15" i="5"/>
  <c r="ACJ15" i="5"/>
  <c r="ACI15" i="5"/>
  <c r="ACF15" i="5"/>
  <c r="ACE15" i="5"/>
  <c r="ACB15" i="5"/>
  <c r="ACA15" i="5"/>
  <c r="ABZ15" i="5"/>
  <c r="ABY15" i="5"/>
  <c r="ABX15" i="5"/>
  <c r="ABW15" i="5"/>
  <c r="ABV15" i="5"/>
  <c r="ABU15" i="5"/>
  <c r="ABT15" i="5"/>
  <c r="ABS15" i="5"/>
  <c r="ABR15" i="5"/>
  <c r="ABR15" i="5" a="1"/>
  <c r="ABQ15" i="5" a="1"/>
  <c r="ABQ15" i="5" s="1"/>
  <c r="ABP15" i="5"/>
  <c r="ABP15" i="5" a="1"/>
  <c r="ABO15" i="5"/>
  <c r="ABN15" i="5"/>
  <c r="ABM15" i="5"/>
  <c r="ABL15" i="5"/>
  <c r="ABK15" i="5"/>
  <c r="ABJ15" i="5"/>
  <c r="ABI15" i="5"/>
  <c r="ABG15" i="5" s="1"/>
  <c r="ABH15" i="5"/>
  <c r="ABD15" i="5"/>
  <c r="ABA15" i="5"/>
  <c r="AAX15" i="5"/>
  <c r="AAU15" i="5"/>
  <c r="AAR15" i="5"/>
  <c r="AAO15" i="5"/>
  <c r="AAD15" i="5" a="1"/>
  <c r="AAD15" i="5" s="1"/>
  <c r="AAC15" i="5" a="1"/>
  <c r="AAC15" i="5" s="1"/>
  <c r="AAB15" i="5" a="1"/>
  <c r="AAB15" i="5" s="1"/>
  <c r="AAN15" i="5" s="1"/>
  <c r="AAA15" i="5"/>
  <c r="ZZ15" i="5"/>
  <c r="ZY15" i="5"/>
  <c r="AAM15" i="5" s="1"/>
  <c r="ZX15" i="5"/>
  <c r="ZV15" i="5" s="1"/>
  <c r="AAL15" i="5" s="1"/>
  <c r="ZW15" i="5"/>
  <c r="ZU15" i="5"/>
  <c r="ZT15" i="5"/>
  <c r="ZS15" i="5" s="1"/>
  <c r="AAK15" i="5" s="1"/>
  <c r="ZR15" i="5"/>
  <c r="ZP15" i="5"/>
  <c r="AAJ15" i="5" s="1"/>
  <c r="ZO15" i="5"/>
  <c r="ZM15" i="5" s="1"/>
  <c r="AAI15" i="5" s="1"/>
  <c r="ZL15" i="5"/>
  <c r="ZJ15" i="5"/>
  <c r="AAH15" i="5" s="1"/>
  <c r="ZI15" i="5"/>
  <c r="ZG15" i="5" s="1"/>
  <c r="AAG15" i="5" s="1"/>
  <c r="ZF15" i="5"/>
  <c r="ZD15" i="5"/>
  <c r="AAF15" i="5" s="1"/>
  <c r="ZC15" i="5"/>
  <c r="ZA15" i="5" s="1"/>
  <c r="AAE15" i="5" s="1"/>
  <c r="YZ15" i="5"/>
  <c r="YY15" i="5"/>
  <c r="YX15" i="5"/>
  <c r="YW15" i="5"/>
  <c r="YV15" i="5"/>
  <c r="YU15" i="5"/>
  <c r="YT15" i="5"/>
  <c r="YS15" i="5"/>
  <c r="YR15" i="5"/>
  <c r="YQ15" i="5"/>
  <c r="YP15" i="5"/>
  <c r="YO15" i="5"/>
  <c r="YN15" i="5"/>
  <c r="YM15" i="5"/>
  <c r="YL15" i="5"/>
  <c r="YK15" i="5"/>
  <c r="YJ15" i="5"/>
  <c r="YI15" i="5"/>
  <c r="YH15" i="5"/>
  <c r="YG15" i="5"/>
  <c r="YF15" i="5"/>
  <c r="YE15" i="5"/>
  <c r="YD15" i="5"/>
  <c r="YC15" i="5"/>
  <c r="YB15" i="5"/>
  <c r="YA15" i="5"/>
  <c r="XZ15" i="5"/>
  <c r="XY15" i="5"/>
  <c r="XX15" i="5"/>
  <c r="XW15" i="5"/>
  <c r="XV15" i="5"/>
  <c r="XU15" i="5"/>
  <c r="XT15" i="5"/>
  <c r="XS15" i="5"/>
  <c r="XR15" i="5"/>
  <c r="XQ15" i="5"/>
  <c r="XP15" i="5"/>
  <c r="XO15" i="5"/>
  <c r="XN15" i="5"/>
  <c r="XM15" i="5"/>
  <c r="XL15" i="5"/>
  <c r="XK15" i="5"/>
  <c r="XJ15" i="5"/>
  <c r="XI15" i="5"/>
  <c r="XH15" i="5"/>
  <c r="XG15" i="5"/>
  <c r="XF15" i="5"/>
  <c r="XE15" i="5"/>
  <c r="XD15" i="5"/>
  <c r="XC15" i="5"/>
  <c r="XB15" i="5"/>
  <c r="XA15" i="5"/>
  <c r="WZ15" i="5"/>
  <c r="WY15" i="5"/>
  <c r="WX15" i="5"/>
  <c r="WW15" i="5"/>
  <c r="WV15" i="5"/>
  <c r="WU15" i="5"/>
  <c r="WT15" i="5"/>
  <c r="WS15" i="5"/>
  <c r="WR15" i="5"/>
  <c r="WQ15" i="5"/>
  <c r="WP15" i="5"/>
  <c r="WO15" i="5"/>
  <c r="WN15" i="5"/>
  <c r="WM15" i="5"/>
  <c r="WL15" i="5"/>
  <c r="WK15" i="5"/>
  <c r="WJ15" i="5"/>
  <c r="WI15" i="5"/>
  <c r="WH15" i="5"/>
  <c r="WG15" i="5"/>
  <c r="WF15" i="5"/>
  <c r="WE15" i="5"/>
  <c r="WD15" i="5"/>
  <c r="WC15" i="5"/>
  <c r="WB15" i="5"/>
  <c r="WA15" i="5"/>
  <c r="VZ15" i="5"/>
  <c r="VY15" i="5"/>
  <c r="VX15" i="5"/>
  <c r="VW15" i="5"/>
  <c r="VV15" i="5"/>
  <c r="VU15" i="5"/>
  <c r="VT15" i="5"/>
  <c r="VS15" i="5"/>
  <c r="VR15" i="5"/>
  <c r="VQ15" i="5"/>
  <c r="VP15" i="5"/>
  <c r="VO15" i="5"/>
  <c r="VN15" i="5"/>
  <c r="VM15" i="5"/>
  <c r="VL15" i="5"/>
  <c r="VK15" i="5"/>
  <c r="VJ15" i="5"/>
  <c r="VI15" i="5"/>
  <c r="VH15" i="5"/>
  <c r="VG15" i="5"/>
  <c r="VF15" i="5"/>
  <c r="VE15" i="5"/>
  <c r="VD15" i="5"/>
  <c r="VC15" i="5"/>
  <c r="VB15" i="5"/>
  <c r="VA15" i="5"/>
  <c r="UZ15" i="5"/>
  <c r="UY15" i="5"/>
  <c r="UX15" i="5"/>
  <c r="UW15" i="5"/>
  <c r="UV15" i="5"/>
  <c r="UU15" i="5"/>
  <c r="UT15" i="5"/>
  <c r="US15" i="5"/>
  <c r="UR15" i="5"/>
  <c r="UQ15" i="5"/>
  <c r="UP15" i="5"/>
  <c r="UO15" i="5"/>
  <c r="UN15" i="5"/>
  <c r="UM15" i="5"/>
  <c r="UL15" i="5"/>
  <c r="UK15" i="5"/>
  <c r="UA15" i="5"/>
  <c r="TZ15" i="5"/>
  <c r="TY15" i="5"/>
  <c r="TX15" i="5"/>
  <c r="UJ15" i="5" s="1"/>
  <c r="TW15" i="5"/>
  <c r="TV15" i="5"/>
  <c r="TU15" i="5"/>
  <c r="UI15" i="5" s="1"/>
  <c r="TT15" i="5"/>
  <c r="TS15" i="5"/>
  <c r="TR15" i="5"/>
  <c r="UH15" i="5" s="1"/>
  <c r="TQ15" i="5"/>
  <c r="TP15" i="5"/>
  <c r="TO15" i="5"/>
  <c r="UG15" i="5" s="1"/>
  <c r="TN15" i="5"/>
  <c r="TM15" i="5"/>
  <c r="TL15" i="5"/>
  <c r="UF15" i="5" s="1"/>
  <c r="TK15" i="5"/>
  <c r="TJ15" i="5"/>
  <c r="TI15" i="5"/>
  <c r="UE15" i="5" s="1"/>
  <c r="TH15" i="5"/>
  <c r="TG15" i="5"/>
  <c r="TF15" i="5"/>
  <c r="UD15" i="5" s="1"/>
  <c r="TE15" i="5"/>
  <c r="TD15" i="5"/>
  <c r="TC15" i="5"/>
  <c r="UC15" i="5" s="1"/>
  <c r="TB15" i="5"/>
  <c r="TA15" i="5"/>
  <c r="SZ15" i="5"/>
  <c r="UB15" i="5" s="1"/>
  <c r="SY15" i="5"/>
  <c r="SX15" i="5"/>
  <c r="SW15" i="5"/>
  <c r="SV15" i="5"/>
  <c r="SU15" i="5"/>
  <c r="ST15" i="5"/>
  <c r="SS15" i="5"/>
  <c r="SR15" i="5"/>
  <c r="SQ15" i="5"/>
  <c r="SP15" i="5"/>
  <c r="SO15" i="5"/>
  <c r="SN15" i="5"/>
  <c r="SM15" i="5"/>
  <c r="SL15" i="5"/>
  <c r="SK15" i="5"/>
  <c r="SJ15" i="5"/>
  <c r="SI15" i="5"/>
  <c r="SH15" i="5"/>
  <c r="SG15" i="5"/>
  <c r="SF15" i="5"/>
  <c r="SE15" i="5"/>
  <c r="SD15" i="5"/>
  <c r="SC15" i="5"/>
  <c r="SB15" i="5"/>
  <c r="SA15" i="5"/>
  <c r="RZ15" i="5"/>
  <c r="RY15" i="5"/>
  <c r="RX15" i="5"/>
  <c r="RW15" i="5"/>
  <c r="RV15" i="5"/>
  <c r="RU15" i="5"/>
  <c r="RT15" i="5"/>
  <c r="RS15" i="5"/>
  <c r="RR15" i="5"/>
  <c r="RQ15" i="5"/>
  <c r="RP15" i="5"/>
  <c r="RO15" i="5"/>
  <c r="RN15" i="5"/>
  <c r="RM15" i="5"/>
  <c r="RL15" i="5"/>
  <c r="RK15" i="5"/>
  <c r="RJ15" i="5"/>
  <c r="RI15" i="5"/>
  <c r="RH15" i="5"/>
  <c r="RG15" i="5"/>
  <c r="RF15" i="5"/>
  <c r="RE15" i="5"/>
  <c r="RD15" i="5"/>
  <c r="RC15" i="5" a="1"/>
  <c r="RC15" i="5" s="1"/>
  <c r="RB15" i="5" a="1"/>
  <c r="RB15" i="5" s="1"/>
  <c r="RA15" i="5" a="1"/>
  <c r="RA15" i="5" s="1"/>
  <c r="QZ15" i="5" a="1"/>
  <c r="QZ15" i="5" s="1"/>
  <c r="QY15" i="5"/>
  <c r="QX15" i="5"/>
  <c r="QW15" i="5" a="1"/>
  <c r="QW15" i="5" s="1"/>
  <c r="QU15" i="5" s="1"/>
  <c r="QV15" i="5"/>
  <c r="QT15" i="5" a="1"/>
  <c r="QT15" i="5" s="1"/>
  <c r="QR15" i="5" s="1"/>
  <c r="QS15" i="5"/>
  <c r="QQ15" i="5" a="1"/>
  <c r="QQ15" i="5" s="1"/>
  <c r="QO15" i="5" s="1"/>
  <c r="QN15" i="5"/>
  <c r="QL15" i="5" s="1"/>
  <c r="QN15" i="5" a="1"/>
  <c r="QK15" i="5" a="1"/>
  <c r="QK15" i="5" s="1"/>
  <c r="QI15" i="5" s="1"/>
  <c r="QH15" i="5" a="1"/>
  <c r="QH15" i="5" s="1"/>
  <c r="QF15" i="5"/>
  <c r="QE15" i="5" a="1"/>
  <c r="QE15" i="5" s="1"/>
  <c r="QC15" i="5" s="1"/>
  <c r="QB15" i="5"/>
  <c r="PZ15" i="5" s="1"/>
  <c r="QB15" i="5" a="1"/>
  <c r="PY15" i="5"/>
  <c r="PX15" i="5"/>
  <c r="PW15" i="5"/>
  <c r="PV15" i="5"/>
  <c r="PO15" i="5"/>
  <c r="PN15" i="5"/>
  <c r="PM15" i="5"/>
  <c r="PL15" i="5"/>
  <c r="PG15" i="5"/>
  <c r="PF15" i="5"/>
  <c r="PE15" i="5"/>
  <c r="PD15" i="5"/>
  <c r="PB15" i="5"/>
  <c r="PA15" i="5"/>
  <c r="OZ15" i="5"/>
  <c r="OY15" i="5"/>
  <c r="OX15" i="5"/>
  <c r="OW15" i="5"/>
  <c r="OV15" i="5"/>
  <c r="OU15" i="5"/>
  <c r="OT15" i="5"/>
  <c r="OP15" i="5"/>
  <c r="OO15" i="5"/>
  <c r="ON15" i="5"/>
  <c r="OM15" i="5"/>
  <c r="OL15" i="5"/>
  <c r="OK15" i="5"/>
  <c r="OJ15" i="5"/>
  <c r="OI15" i="5"/>
  <c r="OH15" i="5"/>
  <c r="OD15" i="5"/>
  <c r="OC15" i="5"/>
  <c r="OB15" i="5"/>
  <c r="OA15" i="5"/>
  <c r="NZ15" i="5"/>
  <c r="NY15" i="5"/>
  <c r="NX15" i="5"/>
  <c r="NW15" i="5"/>
  <c r="NV15" i="5"/>
  <c r="NU15" i="5"/>
  <c r="NT15" i="5"/>
  <c r="NS15" i="5"/>
  <c r="NR15" i="5"/>
  <c r="NQ15" i="5"/>
  <c r="NP15" i="5"/>
  <c r="NO15" i="5"/>
  <c r="NN15" i="5"/>
  <c r="NL15" i="5"/>
  <c r="NK15" i="5"/>
  <c r="NJ15" i="5"/>
  <c r="NG15" i="5"/>
  <c r="NF15" i="5"/>
  <c r="NE15" i="5"/>
  <c r="NB15" i="5"/>
  <c r="NA15" i="5"/>
  <c r="MZ15" i="5"/>
  <c r="MX15" i="5"/>
  <c r="MW15" i="5"/>
  <c r="MV15" i="5"/>
  <c r="MU15" i="5"/>
  <c r="MS15" i="5"/>
  <c r="MR15" i="5"/>
  <c r="MQ15" i="5"/>
  <c r="MP15" i="5"/>
  <c r="MN15" i="5"/>
  <c r="MM15" i="5"/>
  <c r="ML15" i="5"/>
  <c r="MK15" i="5"/>
  <c r="MI15" i="5"/>
  <c r="MH15" i="5"/>
  <c r="MG15" i="5"/>
  <c r="MF15" i="5"/>
  <c r="MD15" i="5"/>
  <c r="MC15" i="5"/>
  <c r="MB15" i="5"/>
  <c r="MA15" i="5"/>
  <c r="LY15" i="5"/>
  <c r="LX15" i="5"/>
  <c r="LW15" i="5"/>
  <c r="LV15" i="5"/>
  <c r="LT15" i="5"/>
  <c r="LS15" i="5"/>
  <c r="LR15" i="5"/>
  <c r="LQ15" i="5"/>
  <c r="LO15" i="5"/>
  <c r="LN15" i="5"/>
  <c r="LM15" i="5"/>
  <c r="LL15" i="5"/>
  <c r="LJ15" i="5"/>
  <c r="LI15" i="5"/>
  <c r="LH15" i="5"/>
  <c r="LG15" i="5"/>
  <c r="LE15" i="5"/>
  <c r="LD15" i="5"/>
  <c r="LC15" i="5"/>
  <c r="LB15" i="5"/>
  <c r="LA15" i="5"/>
  <c r="KZ15" i="5"/>
  <c r="KY15" i="5"/>
  <c r="KV15" i="5"/>
  <c r="KU15" i="5"/>
  <c r="KT15" i="5"/>
  <c r="KS15" i="5"/>
  <c r="KR15" i="5"/>
  <c r="KQ15" i="5"/>
  <c r="KP15" i="5"/>
  <c r="KM15" i="5"/>
  <c r="KL15" i="5"/>
  <c r="KK15" i="5"/>
  <c r="KJ15" i="5"/>
  <c r="KI15" i="5"/>
  <c r="KH15" i="5"/>
  <c r="KG15" i="5"/>
  <c r="KD15" i="5"/>
  <c r="KC15" i="5"/>
  <c r="KB15" i="5"/>
  <c r="KA15" i="5"/>
  <c r="JZ15" i="5"/>
  <c r="JY15" i="5"/>
  <c r="JX15" i="5"/>
  <c r="JU15" i="5"/>
  <c r="JT15" i="5"/>
  <c r="JS15" i="5"/>
  <c r="JR15" i="5"/>
  <c r="JQ15" i="5"/>
  <c r="JP15" i="5"/>
  <c r="JO15" i="5"/>
  <c r="JL15" i="5"/>
  <c r="JK15" i="5"/>
  <c r="JJ15" i="5"/>
  <c r="JI15" i="5"/>
  <c r="JH15" i="5"/>
  <c r="JG15" i="5"/>
  <c r="JF15" i="5"/>
  <c r="JC15" i="5"/>
  <c r="JB15" i="5"/>
  <c r="JA15" i="5"/>
  <c r="IZ15" i="5"/>
  <c r="IS15" i="5"/>
  <c r="IR15" i="5"/>
  <c r="IQ15" i="5"/>
  <c r="IM15" i="5"/>
  <c r="IL15" i="5"/>
  <c r="IK15" i="5"/>
  <c r="IJ15" i="5"/>
  <c r="HY15" i="5"/>
  <c r="HX15" i="5"/>
  <c r="HW15" i="5"/>
  <c r="HV15" i="5"/>
  <c r="HU15" i="5"/>
  <c r="HT15" i="5"/>
  <c r="HS15" i="5" a="1"/>
  <c r="HS15" i="5" s="1"/>
  <c r="HR15" i="5" a="1"/>
  <c r="HR15" i="5" s="1"/>
  <c r="HQ15" i="5" a="1"/>
  <c r="HQ15" i="5" s="1"/>
  <c r="IC15" i="5" s="1"/>
  <c r="HP15" i="5"/>
  <c r="HO15" i="5"/>
  <c r="HN15" i="5"/>
  <c r="IB15" i="5" s="1"/>
  <c r="HM15" i="5"/>
  <c r="HK15" i="5" s="1"/>
  <c r="IA15" i="5" s="1"/>
  <c r="HL15" i="5"/>
  <c r="HJ15" i="5"/>
  <c r="HI15" i="5"/>
  <c r="HH15" i="5" s="1"/>
  <c r="HZ15" i="5" s="1"/>
  <c r="GM15" i="5"/>
  <c r="GK15" i="5"/>
  <c r="GJ15" i="5"/>
  <c r="GI15" i="5"/>
  <c r="GH15" i="5"/>
  <c r="GG15" i="5"/>
  <c r="GF15" i="5"/>
  <c r="GE15" i="5"/>
  <c r="GE15" i="5" a="1"/>
  <c r="GD15" i="5" a="1"/>
  <c r="GD15" i="5" s="1"/>
  <c r="GC15" i="5"/>
  <c r="GO15" i="5" s="1"/>
  <c r="GC15" i="5" a="1"/>
  <c r="GB15" i="5"/>
  <c r="GA15" i="5"/>
  <c r="FZ15" i="5"/>
  <c r="GN15" i="5" s="1"/>
  <c r="FY15" i="5"/>
  <c r="FX15" i="5"/>
  <c r="FW15" i="5"/>
  <c r="FV15" i="5"/>
  <c r="FT15" i="5" s="1"/>
  <c r="GL15" i="5" s="1"/>
  <c r="FU15" i="5"/>
  <c r="FA15" i="5"/>
  <c r="EZ15" i="5"/>
  <c r="EY15" i="5"/>
  <c r="EX15" i="5"/>
  <c r="EW15" i="5"/>
  <c r="EV15" i="5"/>
  <c r="EU15" i="5"/>
  <c r="ET15" i="5"/>
  <c r="ER15" i="5"/>
  <c r="EQ15" i="5"/>
  <c r="EP15" i="5"/>
  <c r="EO15" i="5"/>
  <c r="EN15" i="5"/>
  <c r="EM15" i="5"/>
  <c r="EL15" i="5"/>
  <c r="EK15" i="5"/>
  <c r="EI15" i="5"/>
  <c r="EH15" i="5"/>
  <c r="EG15" i="5"/>
  <c r="EF15" i="5"/>
  <c r="EE15" i="5"/>
  <c r="ED15" i="5"/>
  <c r="EC15" i="5"/>
  <c r="EB15" i="5"/>
  <c r="DZ15" i="5"/>
  <c r="DY15" i="5"/>
  <c r="DX15" i="5"/>
  <c r="DW15" i="5"/>
  <c r="DV15" i="5"/>
  <c r="DU15" i="5"/>
  <c r="DT15" i="5"/>
  <c r="DS15" i="5"/>
  <c r="DP15" i="5"/>
  <c r="DL15" i="5"/>
  <c r="DH15" i="5"/>
  <c r="DG15" i="5" a="1"/>
  <c r="DG15" i="5" s="1"/>
  <c r="DF15" i="5" a="1"/>
  <c r="DF15" i="5" s="1"/>
  <c r="DE15" i="5" a="1"/>
  <c r="DE15" i="5" s="1"/>
  <c r="DQ15" i="5" s="1"/>
  <c r="DD15" i="5"/>
  <c r="DC15" i="5"/>
  <c r="DB15" i="5"/>
  <c r="DA15" i="5"/>
  <c r="CZ15" i="5"/>
  <c r="CY15" i="5"/>
  <c r="DO15" i="5" s="1"/>
  <c r="CX15" i="5"/>
  <c r="CW15" i="5"/>
  <c r="CV15" i="5"/>
  <c r="DN15" i="5" s="1"/>
  <c r="CS15" i="5"/>
  <c r="DM15" i="5" s="1"/>
  <c r="CP15" i="5"/>
  <c r="CM15" i="5"/>
  <c r="DK15" i="5" s="1"/>
  <c r="CJ15" i="5"/>
  <c r="DJ15" i="5" s="1"/>
  <c r="CG15" i="5"/>
  <c r="DI15" i="5" s="1"/>
  <c r="CD15" i="5"/>
  <c r="CA15" i="5"/>
  <c r="BW15" i="5"/>
  <c r="BS15" i="5"/>
  <c r="BS15" i="5" a="1"/>
  <c r="BR15" i="5" a="1"/>
  <c r="BR15" i="5" s="1"/>
  <c r="BQ15" i="5"/>
  <c r="CC15" i="5" s="1"/>
  <c r="BQ15" i="5" a="1"/>
  <c r="BP15" i="5"/>
  <c r="BO15" i="5"/>
  <c r="BN15" i="5"/>
  <c r="CB15" i="5" s="1"/>
  <c r="BM15" i="5"/>
  <c r="BL15" i="5"/>
  <c r="BK15" i="5"/>
  <c r="BJ15" i="5"/>
  <c r="BH15" i="5" s="1"/>
  <c r="BZ15" i="5" s="1"/>
  <c r="BI15" i="5"/>
  <c r="BE15" i="5"/>
  <c r="BY15" i="5" s="1"/>
  <c r="BB15" i="5"/>
  <c r="BX15" i="5" s="1"/>
  <c r="AY15" i="5"/>
  <c r="AV15" i="5"/>
  <c r="BV15" i="5" s="1"/>
  <c r="AS15" i="5"/>
  <c r="BU15" i="5" s="1"/>
  <c r="AP15" i="5"/>
  <c r="BT15" i="5" s="1"/>
  <c r="AL15" i="5"/>
  <c r="AH15" i="5"/>
  <c r="AE15" i="5" a="1"/>
  <c r="AE15" i="5" s="1"/>
  <c r="AD15" i="5" a="1"/>
  <c r="AD15" i="5" s="1"/>
  <c r="AC15" i="5" a="1"/>
  <c r="AC15" i="5" s="1"/>
  <c r="AO15" i="5" s="1"/>
  <c r="AB15" i="5"/>
  <c r="AA15" i="5"/>
  <c r="Z15" i="5"/>
  <c r="AN15" i="5" s="1"/>
  <c r="Y15" i="5"/>
  <c r="W15" i="5" s="1"/>
  <c r="AM15" i="5" s="1"/>
  <c r="X15" i="5"/>
  <c r="V15" i="5"/>
  <c r="U15" i="5"/>
  <c r="T15" i="5" s="1"/>
  <c r="Q15" i="5"/>
  <c r="AK15" i="5" s="1"/>
  <c r="N15" i="5"/>
  <c r="AJ15" i="5" s="1"/>
  <c r="K15" i="5"/>
  <c r="AI15" i="5" s="1"/>
  <c r="H15" i="5"/>
  <c r="E15" i="5"/>
  <c r="AG15" i="5" s="1"/>
  <c r="B15" i="5"/>
  <c r="AF15" i="5" s="1"/>
  <c r="BUW14" i="5"/>
  <c r="BBV14" i="5" s="1"/>
  <c r="BUV14" i="5"/>
  <c r="BUU14" i="5"/>
  <c r="BUT14" i="5"/>
  <c r="BUS14" i="5"/>
  <c r="BUR14" i="5"/>
  <c r="BUQ14" i="5"/>
  <c r="BUP14" i="5"/>
  <c r="BUO14" i="5"/>
  <c r="BBP14" i="5" s="1"/>
  <c r="BUN14" i="5"/>
  <c r="BUM14" i="5"/>
  <c r="BUL14" i="5"/>
  <c r="BUK14" i="5"/>
  <c r="BUJ14" i="5"/>
  <c r="BUI14" i="5"/>
  <c r="BUH14" i="5"/>
  <c r="BUG14" i="5"/>
  <c r="BUF14" i="5"/>
  <c r="BUE14" i="5"/>
  <c r="BUD14" i="5"/>
  <c r="BUC14" i="5"/>
  <c r="BUB14" i="5"/>
  <c r="BUA14" i="5"/>
  <c r="BTZ14" i="5"/>
  <c r="BTY14" i="5"/>
  <c r="BTX14" i="5"/>
  <c r="BTW14" i="5"/>
  <c r="BTV14" i="5"/>
  <c r="BTU14" i="5"/>
  <c r="BTT14" i="5"/>
  <c r="BTS14" i="5"/>
  <c r="BTR14" i="5"/>
  <c r="BTQ14" i="5"/>
  <c r="BTP14" i="5"/>
  <c r="BTO14" i="5"/>
  <c r="BTN14" i="5"/>
  <c r="BTM14" i="5"/>
  <c r="ANJ14" i="5" s="1"/>
  <c r="BTL14" i="5"/>
  <c r="BTK14" i="5"/>
  <c r="BTJ14" i="5"/>
  <c r="BTI14" i="5"/>
  <c r="BTH14" i="5"/>
  <c r="BTG14" i="5"/>
  <c r="BTF14" i="5"/>
  <c r="BTE14" i="5"/>
  <c r="AND14" i="5" s="1"/>
  <c r="BTD14" i="5"/>
  <c r="BTC14" i="5"/>
  <c r="BTB14" i="5"/>
  <c r="BTA14" i="5"/>
  <c r="BSZ14" i="5"/>
  <c r="BSY14" i="5"/>
  <c r="BSX14" i="5"/>
  <c r="BSW14" i="5"/>
  <c r="BSV14" i="5"/>
  <c r="BSU14" i="5"/>
  <c r="BST14" i="5"/>
  <c r="BSS14" i="5"/>
  <c r="BSR14" i="5"/>
  <c r="BSK14" i="5"/>
  <c r="BSJ14" i="5" a="1"/>
  <c r="BSJ14" i="5" s="1"/>
  <c r="BSI14" i="5" a="1"/>
  <c r="BSI14" i="5" s="1"/>
  <c r="BSH14" i="5" a="1"/>
  <c r="BSH14" i="5" s="1"/>
  <c r="BSG14" i="5" a="1"/>
  <c r="BSG14" i="5" s="1"/>
  <c r="BSF14" i="5" a="1"/>
  <c r="BSF14" i="5" s="1"/>
  <c r="BSE14" i="5" a="1"/>
  <c r="BSE14" i="5" s="1"/>
  <c r="BSD14" i="5" a="1"/>
  <c r="BSD14" i="5" s="1"/>
  <c r="BSC14" i="5" a="1"/>
  <c r="BSC14" i="5" s="1"/>
  <c r="BSB14" i="5" a="1"/>
  <c r="BSB14" i="5" s="1"/>
  <c r="BSA14" i="5"/>
  <c r="BRZ14" i="5" a="1"/>
  <c r="BRZ14" i="5" s="1"/>
  <c r="BRY14" i="5" a="1"/>
  <c r="BRY14" i="5" s="1"/>
  <c r="BRX14" i="5" a="1"/>
  <c r="BRX14" i="5" s="1"/>
  <c r="BRW14" i="5"/>
  <c r="BRW14" i="5" a="1"/>
  <c r="BRV14" i="5" a="1"/>
  <c r="BRV14" i="5" s="1"/>
  <c r="BRU14" i="5"/>
  <c r="BRU14" i="5" a="1"/>
  <c r="BRT14" i="5" a="1"/>
  <c r="BRT14" i="5" s="1"/>
  <c r="BRS14" i="5" a="1"/>
  <c r="BRS14" i="5" s="1"/>
  <c r="BRR14" i="5" a="1"/>
  <c r="BRR14" i="5" s="1"/>
  <c r="BRQ14" i="5" a="1"/>
  <c r="BRQ14" i="5" s="1"/>
  <c r="BRP14" i="5" a="1"/>
  <c r="BRP14" i="5" s="1"/>
  <c r="BRO14" i="5" a="1"/>
  <c r="BRO14" i="5" s="1"/>
  <c r="BRN14" i="5" a="1"/>
  <c r="BRN14" i="5" s="1"/>
  <c r="BRM14" i="5"/>
  <c r="BRM14" i="5" a="1"/>
  <c r="BRL14" i="5" a="1"/>
  <c r="BRL14" i="5" s="1"/>
  <c r="BRK14" i="5"/>
  <c r="BRK14" i="5" a="1"/>
  <c r="BRJ14" i="5" a="1"/>
  <c r="BRJ14" i="5" s="1"/>
  <c r="BRI14" i="5" a="1"/>
  <c r="BRI14" i="5" s="1"/>
  <c r="BRH14" i="5" a="1"/>
  <c r="BRH14" i="5" s="1"/>
  <c r="BRG14" i="5" a="1"/>
  <c r="BRG14" i="5" s="1"/>
  <c r="BRF14" i="5" a="1"/>
  <c r="BRF14" i="5" s="1"/>
  <c r="BRE14" i="5"/>
  <c r="BRE14" i="5" a="1"/>
  <c r="BRD14" i="5" a="1"/>
  <c r="BRD14" i="5" s="1"/>
  <c r="BRC14" i="5"/>
  <c r="BRC14" i="5" a="1"/>
  <c r="BRB14" i="5" a="1"/>
  <c r="BRB14" i="5" s="1"/>
  <c r="BRA14" i="5" a="1"/>
  <c r="BRA14" i="5" s="1"/>
  <c r="BQZ14" i="5" a="1"/>
  <c r="BQZ14" i="5" s="1"/>
  <c r="BQY14" i="5" a="1"/>
  <c r="BQY14" i="5" s="1"/>
  <c r="BQX14" i="5" a="1"/>
  <c r="BQX14" i="5" s="1"/>
  <c r="BQW14" i="5"/>
  <c r="BQW14" i="5" a="1"/>
  <c r="BQV14" i="5" a="1"/>
  <c r="BQV14" i="5" s="1"/>
  <c r="BQU14" i="5"/>
  <c r="BQU14" i="5" a="1"/>
  <c r="BQT14" i="5" a="1"/>
  <c r="BQT14" i="5" s="1"/>
  <c r="BQS14" i="5" a="1"/>
  <c r="BQS14" i="5" s="1"/>
  <c r="BQR14" i="5" a="1"/>
  <c r="BQR14" i="5" s="1"/>
  <c r="BQQ14" i="5" a="1"/>
  <c r="BQQ14" i="5" s="1"/>
  <c r="BQP14" i="5" a="1"/>
  <c r="BQP14" i="5" s="1"/>
  <c r="BQO14" i="5"/>
  <c r="BQO14" i="5" a="1"/>
  <c r="BQN14" i="5" a="1"/>
  <c r="BQN14" i="5" s="1"/>
  <c r="BQM14" i="5"/>
  <c r="BQM14" i="5" a="1"/>
  <c r="BQL14" i="5" a="1"/>
  <c r="BQL14" i="5" s="1"/>
  <c r="BQK14" i="5" a="1"/>
  <c r="BQK14" i="5" s="1"/>
  <c r="BQJ14" i="5" a="1"/>
  <c r="BQJ14" i="5" s="1"/>
  <c r="BQI14" i="5" a="1"/>
  <c r="BQI14" i="5" s="1"/>
  <c r="BQH14" i="5" a="1"/>
  <c r="BQH14" i="5" s="1"/>
  <c r="BQG14" i="5"/>
  <c r="BQG14" i="5" a="1"/>
  <c r="BQF14" i="5" a="1"/>
  <c r="BQF14" i="5" s="1"/>
  <c r="BQE14" i="5"/>
  <c r="BQE14" i="5" a="1"/>
  <c r="BQD14" i="5" a="1"/>
  <c r="BQD14" i="5" s="1"/>
  <c r="BQC14" i="5" a="1"/>
  <c r="BQC14" i="5" s="1"/>
  <c r="BQB14" i="5" a="1"/>
  <c r="BQB14" i="5" s="1"/>
  <c r="BQA14" i="5" a="1"/>
  <c r="BQA14" i="5" s="1"/>
  <c r="BPZ14" i="5" a="1"/>
  <c r="BPZ14" i="5" s="1"/>
  <c r="BPY14" i="5"/>
  <c r="BPY14" i="5" a="1"/>
  <c r="BPX14" i="5" a="1"/>
  <c r="BPX14" i="5" s="1"/>
  <c r="BPW14" i="5"/>
  <c r="BPW14" i="5" a="1"/>
  <c r="BPV14" i="5" a="1"/>
  <c r="BPV14" i="5" s="1"/>
  <c r="BPU14" i="5" a="1"/>
  <c r="BPU14" i="5" s="1"/>
  <c r="BPT14" i="5"/>
  <c r="BPS14" i="5"/>
  <c r="BPR14" i="5"/>
  <c r="BPQ14" i="5"/>
  <c r="BPP14" i="5"/>
  <c r="BPO14" i="5"/>
  <c r="BPN14" i="5"/>
  <c r="BPM14" i="5"/>
  <c r="BPL14" i="5"/>
  <c r="BPK14" i="5"/>
  <c r="BPJ14" i="5"/>
  <c r="BPI14" i="5"/>
  <c r="BPH14" i="5"/>
  <c r="BPG14" i="5"/>
  <c r="BPF14" i="5"/>
  <c r="BPE14" i="5"/>
  <c r="BPD14" i="5"/>
  <c r="BPC14" i="5"/>
  <c r="BPB14" i="5"/>
  <c r="BPA14" i="5"/>
  <c r="BOZ14" i="5"/>
  <c r="BOY14" i="5"/>
  <c r="BOX14" i="5"/>
  <c r="BOW14" i="5"/>
  <c r="BOV14" i="5"/>
  <c r="BOU14" i="5"/>
  <c r="BOT14" i="5"/>
  <c r="BOI14" i="5" a="1"/>
  <c r="BOI14" i="5" s="1"/>
  <c r="BOH14" i="5" a="1"/>
  <c r="BOH14" i="5" s="1"/>
  <c r="BOG14" i="5" a="1"/>
  <c r="BOG14" i="5" s="1"/>
  <c r="BOS14" i="5" s="1"/>
  <c r="BOF14" i="5"/>
  <c r="BOE14" i="5"/>
  <c r="BOD14" i="5"/>
  <c r="BOR14" i="5" s="1"/>
  <c r="BOC14" i="5"/>
  <c r="BOA14" i="5" s="1"/>
  <c r="BOQ14" i="5" s="1"/>
  <c r="BOB14" i="5"/>
  <c r="BNY14" i="5"/>
  <c r="BNX14" i="5" s="1"/>
  <c r="BOP14" i="5" s="1"/>
  <c r="BNV14" i="5"/>
  <c r="BNU14" i="5" s="1"/>
  <c r="BOO14" i="5" s="1"/>
  <c r="BNS14" i="5"/>
  <c r="BNR14" i="5" s="1"/>
  <c r="BON14" i="5" s="1"/>
  <c r="BNP14" i="5"/>
  <c r="BNO14" i="5" s="1"/>
  <c r="BOM14" i="5" s="1"/>
  <c r="BNM14" i="5"/>
  <c r="BNL14" i="5" s="1"/>
  <c r="BOL14" i="5" s="1"/>
  <c r="BNJ14" i="5"/>
  <c r="BNI14" i="5" s="1"/>
  <c r="BOK14" i="5" s="1"/>
  <c r="BNG14" i="5"/>
  <c r="BNF14" i="5" s="1"/>
  <c r="BOJ14" i="5" s="1"/>
  <c r="BNE14" i="5"/>
  <c r="BND14" i="5"/>
  <c r="BNC14" i="5"/>
  <c r="BNB14" i="5"/>
  <c r="BNA14" i="5"/>
  <c r="BMZ14" i="5"/>
  <c r="BMY14" i="5"/>
  <c r="BMX14" i="5"/>
  <c r="BMW14" i="5"/>
  <c r="BMU14" i="5"/>
  <c r="BMT14" i="5"/>
  <c r="BMJ14" i="5"/>
  <c r="BMI14" i="5"/>
  <c r="BMH14" i="5"/>
  <c r="BMG14" i="5"/>
  <c r="BMF14" i="5"/>
  <c r="BME14" i="5"/>
  <c r="BMD14" i="5"/>
  <c r="BMC14" i="5"/>
  <c r="BMB14" i="5"/>
  <c r="BMA14" i="5"/>
  <c r="BLZ14" i="5"/>
  <c r="BLY14" i="5"/>
  <c r="BLX14" i="5"/>
  <c r="BLW14" i="5"/>
  <c r="BLQ14" i="5"/>
  <c r="BLM14" i="5"/>
  <c r="BLI14" i="5"/>
  <c r="BLH14" i="5" a="1"/>
  <c r="BLH14" i="5" s="1"/>
  <c r="BLG14" i="5" a="1"/>
  <c r="BLG14" i="5" s="1"/>
  <c r="BLF14" i="5" a="1"/>
  <c r="BLF14" i="5" s="1"/>
  <c r="BLR14" i="5" s="1"/>
  <c r="BLE14" i="5"/>
  <c r="BLD14" i="5"/>
  <c r="BLC14" i="5"/>
  <c r="BLB14" i="5"/>
  <c r="BLA14" i="5"/>
  <c r="BKZ14" i="5"/>
  <c r="BLP14" i="5" s="1"/>
  <c r="BKY14" i="5"/>
  <c r="BKX14" i="5"/>
  <c r="BKW14" i="5"/>
  <c r="BLO14" i="5" s="1"/>
  <c r="BKU14" i="5"/>
  <c r="BKT14" i="5" s="1"/>
  <c r="BLN14" i="5" s="1"/>
  <c r="BKR14" i="5"/>
  <c r="BKQ14" i="5"/>
  <c r="BKO14" i="5"/>
  <c r="BKN14" i="5" s="1"/>
  <c r="BLL14" i="5" s="1"/>
  <c r="BKL14" i="5"/>
  <c r="BKK14" i="5"/>
  <c r="BLK14" i="5" s="1"/>
  <c r="BKI14" i="5"/>
  <c r="BKH14" i="5" s="1"/>
  <c r="BLJ14" i="5" s="1"/>
  <c r="BKF14" i="5"/>
  <c r="BKE14" i="5"/>
  <c r="BKD14" i="5"/>
  <c r="BKC14" i="5"/>
  <c r="BKB14" i="5"/>
  <c r="BKA14" i="5"/>
  <c r="BJZ14" i="5"/>
  <c r="BJY14" i="5"/>
  <c r="BJX14" i="5"/>
  <c r="BJW14" i="5"/>
  <c r="BJV14" i="5"/>
  <c r="BJU14" i="5"/>
  <c r="BJS14" i="5" s="1"/>
  <c r="BJT14" i="5"/>
  <c r="BJR14" i="5"/>
  <c r="BJP14" i="5" s="1"/>
  <c r="BJO14" i="5"/>
  <c r="BJM14" i="5" s="1"/>
  <c r="BJL14" i="5"/>
  <c r="BJJ14" i="5" s="1"/>
  <c r="BJI14" i="5"/>
  <c r="BJG14" i="5" s="1"/>
  <c r="BJF14" i="5"/>
  <c r="BJE14" i="5"/>
  <c r="BJD14" i="5"/>
  <c r="BJC14" i="5"/>
  <c r="BJB14" i="5"/>
  <c r="BJA14" i="5"/>
  <c r="BIZ14" i="5"/>
  <c r="BIY14" i="5"/>
  <c r="BIX14" i="5"/>
  <c r="BIW14" i="5"/>
  <c r="BIV14" i="5"/>
  <c r="BIU14" i="5"/>
  <c r="BIT14" i="5"/>
  <c r="BIS14" i="5"/>
  <c r="BIR14" i="5"/>
  <c r="BIQ14" i="5"/>
  <c r="BIP14" i="5"/>
  <c r="BIO14" i="5"/>
  <c r="BIN14" i="5"/>
  <c r="BIM14" i="5"/>
  <c r="BIL14" i="5"/>
  <c r="BIK14" i="5"/>
  <c r="BIJ14" i="5"/>
  <c r="BII14" i="5"/>
  <c r="BIH14" i="5"/>
  <c r="BIG14" i="5"/>
  <c r="BIF14" i="5"/>
  <c r="BIE14" i="5"/>
  <c r="BID14" i="5"/>
  <c r="BIC14" i="5"/>
  <c r="BIB14" i="5"/>
  <c r="BIA14" i="5"/>
  <c r="BHZ14" i="5"/>
  <c r="BHY14" i="5"/>
  <c r="BHX14" i="5"/>
  <c r="BHW14" i="5"/>
  <c r="BHV14" i="5"/>
  <c r="BHU14" i="5"/>
  <c r="BHT14" i="5"/>
  <c r="BHS14" i="5"/>
  <c r="BHR14" i="5"/>
  <c r="BHQ14" i="5"/>
  <c r="BHP14" i="5"/>
  <c r="BHO14" i="5"/>
  <c r="BHN14" i="5"/>
  <c r="BHM14" i="5"/>
  <c r="BHL14" i="5"/>
  <c r="BHK14" i="5"/>
  <c r="BHJ14" i="5"/>
  <c r="BHI14" i="5"/>
  <c r="BHH14" i="5"/>
  <c r="BHG14" i="5"/>
  <c r="BHF14" i="5"/>
  <c r="BHE14" i="5"/>
  <c r="BHD14" i="5"/>
  <c r="BHC14" i="5"/>
  <c r="BHB14" i="5"/>
  <c r="BHA14" i="5"/>
  <c r="BGZ14" i="5"/>
  <c r="BGY14" i="5"/>
  <c r="BGX14" i="5"/>
  <c r="BGW14" i="5"/>
  <c r="BGV14" i="5"/>
  <c r="BGU14" i="5" a="1"/>
  <c r="BGU14" i="5" s="1"/>
  <c r="BGT14" i="5" a="1"/>
  <c r="BGT14" i="5" s="1"/>
  <c r="BGS14" i="5" a="1"/>
  <c r="BGS14" i="5" s="1"/>
  <c r="BGR14" i="5" a="1"/>
  <c r="BGR14" i="5" s="1"/>
  <c r="BGQ14" i="5" a="1"/>
  <c r="BGQ14" i="5" s="1"/>
  <c r="BGP14" i="5" a="1"/>
  <c r="BGP14" i="5" s="1"/>
  <c r="BGO14" i="5" a="1"/>
  <c r="BGO14" i="5" s="1"/>
  <c r="BGN14" i="5" a="1"/>
  <c r="BGN14" i="5" s="1"/>
  <c r="BGM14" i="5" a="1"/>
  <c r="BGM14" i="5" s="1"/>
  <c r="BGL14" i="5" a="1"/>
  <c r="BGL14" i="5" s="1"/>
  <c r="BGK14" i="5" a="1"/>
  <c r="BGK14" i="5" s="1"/>
  <c r="BGJ14" i="5" a="1"/>
  <c r="BGJ14" i="5" s="1"/>
  <c r="BGI14" i="5"/>
  <c r="BGH14" i="5"/>
  <c r="BGG14" i="5"/>
  <c r="BGF14" i="5"/>
  <c r="BGE14" i="5"/>
  <c r="BGD14" i="5"/>
  <c r="BGC14" i="5"/>
  <c r="BGB14" i="5"/>
  <c r="BGA14" i="5"/>
  <c r="BFZ14" i="5"/>
  <c r="BFY14" i="5"/>
  <c r="BFX14" i="5"/>
  <c r="BFW14" i="5"/>
  <c r="BFV14" i="5"/>
  <c r="BFU14" i="5"/>
  <c r="BFT14" i="5"/>
  <c r="BFS14" i="5"/>
  <c r="BFR14" i="5"/>
  <c r="BFN14" i="5"/>
  <c r="BFM14" i="5"/>
  <c r="BFL14" i="5"/>
  <c r="BFK14" i="5"/>
  <c r="BFJ14" i="5"/>
  <c r="BFI14" i="5"/>
  <c r="BFH14" i="5"/>
  <c r="BFG14" i="5"/>
  <c r="BFF14" i="5"/>
  <c r="BFE14" i="5"/>
  <c r="BFD14" i="5"/>
  <c r="BFC14" i="5"/>
  <c r="BFB14" i="5"/>
  <c r="BFA14" i="5"/>
  <c r="BEZ14" i="5"/>
  <c r="BEY14" i="5"/>
  <c r="BEX14" i="5"/>
  <c r="BEW14" i="5"/>
  <c r="BEV14" i="5"/>
  <c r="BEU14" i="5"/>
  <c r="BET14" i="5"/>
  <c r="BEP14" i="5"/>
  <c r="BEO14" i="5"/>
  <c r="BEN14" i="5"/>
  <c r="BEM14" i="5"/>
  <c r="BEL14" i="5"/>
  <c r="BEK14" i="5"/>
  <c r="BEJ14" i="5"/>
  <c r="BEI14" i="5"/>
  <c r="BEH14" i="5"/>
  <c r="BEG14" i="5"/>
  <c r="BEF14" i="5"/>
  <c r="BEE14" i="5"/>
  <c r="BED14" i="5"/>
  <c r="BEC14" i="5"/>
  <c r="BEB14" i="5"/>
  <c r="BEA14" i="5"/>
  <c r="BDZ14" i="5"/>
  <c r="BDY14" i="5"/>
  <c r="BDX14" i="5"/>
  <c r="BDW14" i="5"/>
  <c r="BDV14" i="5"/>
  <c r="BDR14" i="5"/>
  <c r="BDQ14" i="5"/>
  <c r="BDP14" i="5"/>
  <c r="BDO14" i="5"/>
  <c r="BDN14" i="5"/>
  <c r="BDM14" i="5"/>
  <c r="BDL14" i="5"/>
  <c r="BDK14" i="5"/>
  <c r="BDJ14" i="5"/>
  <c r="BDI14" i="5"/>
  <c r="BDH14" i="5"/>
  <c r="BDG14" i="5"/>
  <c r="BDF14" i="5"/>
  <c r="BDE14" i="5"/>
  <c r="BDD14" i="5"/>
  <c r="BDC14" i="5"/>
  <c r="BDB14" i="5"/>
  <c r="BDA14" i="5"/>
  <c r="BCZ14" i="5"/>
  <c r="BCY14" i="5"/>
  <c r="BCX14" i="5"/>
  <c r="BCT14" i="5"/>
  <c r="BCS14" i="5"/>
  <c r="BCR14" i="5"/>
  <c r="BCQ14" i="5"/>
  <c r="BCP14" i="5"/>
  <c r="BCO14" i="5"/>
  <c r="BCN14" i="5"/>
  <c r="BCM14" i="5"/>
  <c r="BCL14" i="5"/>
  <c r="BCK14" i="5"/>
  <c r="BCJ14" i="5"/>
  <c r="BCI14" i="5"/>
  <c r="BCH14" i="5"/>
  <c r="BCG14" i="5"/>
  <c r="BCF14" i="5"/>
  <c r="BCE14" i="5"/>
  <c r="BCD14" i="5"/>
  <c r="BCC14" i="5"/>
  <c r="BCB14" i="5"/>
  <c r="BCA14" i="5"/>
  <c r="BBZ14" i="5"/>
  <c r="BBU14" i="5"/>
  <c r="BBS14" i="5"/>
  <c r="BBQ14" i="5"/>
  <c r="BBO14" i="5"/>
  <c r="BBK14" i="5"/>
  <c r="BBH14" i="5"/>
  <c r="BBG14" i="5"/>
  <c r="BBF14" i="5"/>
  <c r="BBE14" i="5"/>
  <c r="BAW14" i="5"/>
  <c r="BAT14" i="5"/>
  <c r="BAS14" i="5"/>
  <c r="BAQ14" i="5"/>
  <c r="BAP14" i="5" a="1"/>
  <c r="BAP14" i="5" s="1"/>
  <c r="BAO14" i="5" a="1"/>
  <c r="BAO14" i="5" s="1"/>
  <c r="BAN14" i="5" a="1"/>
  <c r="BAN14" i="5" s="1"/>
  <c r="BAX14" i="5" s="1"/>
  <c r="BAM14" i="5"/>
  <c r="BAL14" i="5"/>
  <c r="BAK14" i="5"/>
  <c r="BAJ14" i="5"/>
  <c r="BAH14" i="5" s="1"/>
  <c r="BAV14" i="5" s="1"/>
  <c r="BAI14" i="5"/>
  <c r="BAG14" i="5"/>
  <c r="BMV14" i="5" s="1"/>
  <c r="BAF14" i="5"/>
  <c r="BAE14" i="5" s="1"/>
  <c r="BAU14" i="5" s="1"/>
  <c r="BAB14" i="5"/>
  <c r="AZY14" i="5"/>
  <c r="AZV14" i="5"/>
  <c r="BAR14" i="5" s="1"/>
  <c r="AZS14" i="5"/>
  <c r="AZQ14" i="5"/>
  <c r="AZN14" i="5"/>
  <c r="AZM14" i="5"/>
  <c r="AZL14" i="5"/>
  <c r="AZJ14" i="5" a="1"/>
  <c r="AZJ14" i="5" s="1"/>
  <c r="AZI14" i="5"/>
  <c r="AZI14" i="5" a="1"/>
  <c r="AZH14" i="5" a="1"/>
  <c r="AZH14" i="5" s="1"/>
  <c r="AZR14" i="5" s="1"/>
  <c r="AZG14" i="5"/>
  <c r="AZF14" i="5"/>
  <c r="AZE14" i="5"/>
  <c r="AZD14" i="5"/>
  <c r="AZC14" i="5"/>
  <c r="AZB14" i="5" s="1"/>
  <c r="AZP14" i="5" s="1"/>
  <c r="AZA14" i="5"/>
  <c r="AYZ14" i="5"/>
  <c r="AYY14" i="5"/>
  <c r="AZO14" i="5" s="1"/>
  <c r="AYV14" i="5"/>
  <c r="AYS14" i="5"/>
  <c r="AYP14" i="5"/>
  <c r="AYM14" i="5"/>
  <c r="AZK14" i="5" s="1"/>
  <c r="AYC14" i="5"/>
  <c r="AYB14" i="5" a="1"/>
  <c r="AYB14" i="5" s="1"/>
  <c r="AYA14" i="5" a="1"/>
  <c r="AYA14" i="5" s="1"/>
  <c r="AXZ14" i="5" a="1"/>
  <c r="AXZ14" i="5" s="1"/>
  <c r="AYL14" i="5" s="1"/>
  <c r="AXY14" i="5"/>
  <c r="AXX14" i="5"/>
  <c r="AXW14" i="5"/>
  <c r="AYK14" i="5" s="1"/>
  <c r="AXV14" i="5"/>
  <c r="AXT14" i="5" s="1"/>
  <c r="AYJ14" i="5" s="1"/>
  <c r="AXU14" i="5"/>
  <c r="AXS14" i="5"/>
  <c r="AXR14" i="5"/>
  <c r="AXQ14" i="5" s="1"/>
  <c r="AYI14" i="5" s="1"/>
  <c r="AXO14" i="5"/>
  <c r="AXN14" i="5"/>
  <c r="AYH14" i="5" s="1"/>
  <c r="AXL14" i="5"/>
  <c r="AXK14" i="5" s="1"/>
  <c r="AYG14" i="5" s="1"/>
  <c r="AXI14" i="5"/>
  <c r="AXH14" i="5"/>
  <c r="AYF14" i="5" s="1"/>
  <c r="AXF14" i="5"/>
  <c r="AXE14" i="5" s="1"/>
  <c r="AYE14" i="5" s="1"/>
  <c r="AXB14" i="5"/>
  <c r="AYD14" i="5" s="1"/>
  <c r="AWX14" i="5"/>
  <c r="AWW14" i="5"/>
  <c r="AWV14" i="5"/>
  <c r="AWU14" i="5"/>
  <c r="AWN14" i="5"/>
  <c r="AWM14" i="5"/>
  <c r="AWL14" i="5"/>
  <c r="AWK14" i="5"/>
  <c r="AWD14" i="5"/>
  <c r="AWC14" i="5"/>
  <c r="AWB14" i="5"/>
  <c r="AWA14" i="5"/>
  <c r="AVT14" i="5"/>
  <c r="AVS14" i="5"/>
  <c r="AVR14" i="5"/>
  <c r="AVQ14" i="5"/>
  <c r="AVI14" i="5"/>
  <c r="AVE14" i="5"/>
  <c r="AVA14" i="5"/>
  <c r="AUZ14" i="5" a="1"/>
  <c r="AUZ14" i="5" s="1"/>
  <c r="AUY14" i="5" a="1"/>
  <c r="AUY14" i="5" s="1"/>
  <c r="AUX14" i="5" a="1"/>
  <c r="AUX14" i="5" s="1"/>
  <c r="AVJ14" i="5" s="1"/>
  <c r="AUW14" i="5"/>
  <c r="AUV14" i="5"/>
  <c r="AUU14" i="5"/>
  <c r="AUT14" i="5"/>
  <c r="AUS14" i="5"/>
  <c r="AUR14" i="5"/>
  <c r="AVH14" i="5" s="1"/>
  <c r="AUQ14" i="5"/>
  <c r="AUP14" i="5"/>
  <c r="AUO14" i="5"/>
  <c r="AVG14" i="5" s="1"/>
  <c r="AUM14" i="5"/>
  <c r="AUL14" i="5" s="1"/>
  <c r="AVF14" i="5" s="1"/>
  <c r="AUJ14" i="5"/>
  <c r="AUI14" i="5"/>
  <c r="AUG14" i="5"/>
  <c r="AUF14" i="5" s="1"/>
  <c r="AVD14" i="5" s="1"/>
  <c r="AUD14" i="5"/>
  <c r="AUC14" i="5"/>
  <c r="AVC14" i="5" s="1"/>
  <c r="AUA14" i="5"/>
  <c r="ATZ14" i="5" s="1"/>
  <c r="AVB14" i="5" s="1"/>
  <c r="ATX14" i="5"/>
  <c r="ATW14" i="5"/>
  <c r="ATV14" i="5"/>
  <c r="ATU14" i="5"/>
  <c r="ATT14" i="5"/>
  <c r="ATS14" i="5"/>
  <c r="ATH14" i="5"/>
  <c r="ATG14" i="5"/>
  <c r="ATF14" i="5"/>
  <c r="ATE14" i="5"/>
  <c r="ATD14" i="5"/>
  <c r="ATC14" i="5"/>
  <c r="ATB14" i="5" a="1"/>
  <c r="ATB14" i="5" s="1"/>
  <c r="ATA14" i="5"/>
  <c r="ATA14" i="5" a="1"/>
  <c r="ASZ14" i="5" a="1"/>
  <c r="ASZ14" i="5" s="1"/>
  <c r="ATL14" i="5" s="1"/>
  <c r="ASY14" i="5"/>
  <c r="ASX14" i="5"/>
  <c r="ASW14" i="5"/>
  <c r="ATK14" i="5" s="1"/>
  <c r="ASV14" i="5"/>
  <c r="ASU14" i="5"/>
  <c r="AST14" i="5" s="1"/>
  <c r="ATJ14" i="5" s="1"/>
  <c r="ASS14" i="5"/>
  <c r="ASR14" i="5"/>
  <c r="ASQ14" i="5"/>
  <c r="ATI14" i="5" s="1"/>
  <c r="ARW14" i="5"/>
  <c r="ARS14" i="5"/>
  <c r="ARR14" i="5"/>
  <c r="ARQ14" i="5"/>
  <c r="ARP14" i="5" a="1"/>
  <c r="ARP14" i="5" s="1"/>
  <c r="ARO14" i="5" a="1"/>
  <c r="ARO14" i="5" s="1"/>
  <c r="ARN14" i="5" a="1"/>
  <c r="ARN14" i="5" s="1"/>
  <c r="ARX14" i="5" s="1"/>
  <c r="ARM14" i="5"/>
  <c r="ARL14" i="5"/>
  <c r="ARK14" i="5"/>
  <c r="ARJ14" i="5"/>
  <c r="ARI14" i="5"/>
  <c r="ARH14" i="5"/>
  <c r="ARV14" i="5" s="1"/>
  <c r="ARG14" i="5"/>
  <c r="ARF14" i="5"/>
  <c r="ARE14" i="5"/>
  <c r="ARU14" i="5" s="1"/>
  <c r="ARB14" i="5"/>
  <c r="ART14" i="5" s="1"/>
  <c r="AQY14" i="5"/>
  <c r="AQV14" i="5"/>
  <c r="AQS14" i="5"/>
  <c r="AQR14" i="5"/>
  <c r="AQN14" i="5"/>
  <c r="AQK14" i="5"/>
  <c r="AQH14" i="5"/>
  <c r="AQQ14" i="5" s="1"/>
  <c r="AQE14" i="5"/>
  <c r="AQP14" i="5" s="1"/>
  <c r="AQB14" i="5"/>
  <c r="AQO14" i="5" s="1"/>
  <c r="APY14" i="5"/>
  <c r="APW14" i="5"/>
  <c r="APT14" i="5"/>
  <c r="APS14" i="5"/>
  <c r="APR14" i="5"/>
  <c r="APP14" i="5" a="1"/>
  <c r="APP14" i="5" s="1"/>
  <c r="APO14" i="5"/>
  <c r="APO14" i="5" a="1"/>
  <c r="APN14" i="5" a="1"/>
  <c r="APN14" i="5" s="1"/>
  <c r="APX14" i="5" s="1"/>
  <c r="APM14" i="5"/>
  <c r="APL14" i="5"/>
  <c r="APK14" i="5"/>
  <c r="APJ14" i="5"/>
  <c r="API14" i="5"/>
  <c r="APH14" i="5" s="1"/>
  <c r="APV14" i="5" s="1"/>
  <c r="APG14" i="5"/>
  <c r="APF14" i="5"/>
  <c r="APE14" i="5"/>
  <c r="APU14" i="5" s="1"/>
  <c r="APB14" i="5"/>
  <c r="AOY14" i="5"/>
  <c r="AOV14" i="5"/>
  <c r="AOS14" i="5"/>
  <c r="APQ14" i="5" s="1"/>
  <c r="AOO14" i="5"/>
  <c r="AOK14" i="5"/>
  <c r="AOR14" i="5" s="1"/>
  <c r="AOH14" i="5"/>
  <c r="AOQ14" i="5" s="1"/>
  <c r="AOE14" i="5"/>
  <c r="AOP14" i="5" s="1"/>
  <c r="AOB14" i="5"/>
  <c r="ANY14" i="5"/>
  <c r="AON14" i="5" s="1"/>
  <c r="ANW14" i="5"/>
  <c r="ANU14" i="5"/>
  <c r="ANS14" i="5"/>
  <c r="ANO14" i="5"/>
  <c r="ANK14" i="5"/>
  <c r="ANI14" i="5"/>
  <c r="ANG14" i="5"/>
  <c r="ANE14" i="5"/>
  <c r="ANC14" i="5"/>
  <c r="AMY14" i="5"/>
  <c r="AMU14" i="5"/>
  <c r="AMR14" i="5"/>
  <c r="AMQ14" i="5"/>
  <c r="AMP14" i="5"/>
  <c r="AMO14" i="5"/>
  <c r="AMN14" i="5"/>
  <c r="AMM14" i="5"/>
  <c r="AML14" i="5" a="1"/>
  <c r="AML14" i="5" s="1"/>
  <c r="AMK14" i="5" a="1"/>
  <c r="AMK14" i="5" s="1"/>
  <c r="AMJ14" i="5" a="1"/>
  <c r="AMJ14" i="5" s="1"/>
  <c r="AMV14" i="5" s="1"/>
  <c r="AMI14" i="5"/>
  <c r="AMH14" i="5"/>
  <c r="AMG14" i="5"/>
  <c r="AMF14" i="5"/>
  <c r="AME14" i="5"/>
  <c r="AMD14" i="5"/>
  <c r="AMT14" i="5" s="1"/>
  <c r="AMC14" i="5"/>
  <c r="AMB14" i="5"/>
  <c r="AMA14" i="5"/>
  <c r="AMS14" i="5" s="1"/>
  <c r="ALH14" i="5"/>
  <c r="ALD14" i="5"/>
  <c r="ALC14" i="5"/>
  <c r="ALB14" i="5"/>
  <c r="ALA14" i="5"/>
  <c r="AKZ14" i="5"/>
  <c r="AKY14" i="5"/>
  <c r="AKX14" i="5" a="1"/>
  <c r="AKX14" i="5" s="1"/>
  <c r="AKW14" i="5"/>
  <c r="AKW14" i="5" a="1"/>
  <c r="AKV14" i="5" a="1"/>
  <c r="AKV14" i="5" s="1"/>
  <c r="AKU14" i="5"/>
  <c r="AKT14" i="5"/>
  <c r="AKS14" i="5"/>
  <c r="ALG14" i="5" s="1"/>
  <c r="AKR14" i="5"/>
  <c r="AKQ14" i="5"/>
  <c r="AKP14" i="5" s="1"/>
  <c r="ALF14" i="5" s="1"/>
  <c r="AKO14" i="5"/>
  <c r="AKN14" i="5"/>
  <c r="AKM14" i="5"/>
  <c r="ALE14" i="5" s="1"/>
  <c r="AJP14" i="5"/>
  <c r="AJO14" i="5"/>
  <c r="AJN14" i="5"/>
  <c r="AJM14" i="5"/>
  <c r="AJL14" i="5"/>
  <c r="AJK14" i="5"/>
  <c r="AJJ14" i="5" a="1"/>
  <c r="AJJ14" i="5" s="1"/>
  <c r="AJI14" i="5" a="1"/>
  <c r="AJI14" i="5" s="1"/>
  <c r="AJH14" i="5" a="1"/>
  <c r="AJH14" i="5" s="1"/>
  <c r="AJT14" i="5" s="1"/>
  <c r="AJG14" i="5"/>
  <c r="AJF14" i="5"/>
  <c r="AJE14" i="5"/>
  <c r="AJS14" i="5" s="1"/>
  <c r="AJD14" i="5"/>
  <c r="AJB14" i="5" s="1"/>
  <c r="AJR14" i="5" s="1"/>
  <c r="AJC14" i="5"/>
  <c r="AJA14" i="5"/>
  <c r="AIZ14" i="5"/>
  <c r="AIY14" i="5" s="1"/>
  <c r="AJQ14" i="5" s="1"/>
  <c r="AID14" i="5"/>
  <c r="AIB14" i="5"/>
  <c r="AIA14" i="5"/>
  <c r="AHZ14" i="5"/>
  <c r="AHY14" i="5"/>
  <c r="AHX14" i="5"/>
  <c r="AHW14" i="5"/>
  <c r="AHV14" i="5"/>
  <c r="AHV14" i="5" a="1"/>
  <c r="AHU14" i="5" a="1"/>
  <c r="AHU14" i="5" s="1"/>
  <c r="AHT14" i="5"/>
  <c r="AIF14" i="5" s="1"/>
  <c r="AHT14" i="5" a="1"/>
  <c r="AHS14" i="5"/>
  <c r="AHR14" i="5"/>
  <c r="AHQ14" i="5"/>
  <c r="AIE14" i="5" s="1"/>
  <c r="AHP14" i="5"/>
  <c r="AHO14" i="5"/>
  <c r="AHN14" i="5"/>
  <c r="AHM14" i="5"/>
  <c r="AHK14" i="5" s="1"/>
  <c r="AIC14" i="5" s="1"/>
  <c r="AHL14" i="5"/>
  <c r="AGR14" i="5"/>
  <c r="AGQ14" i="5"/>
  <c r="AGP14" i="5"/>
  <c r="AGO14" i="5"/>
  <c r="AGN14" i="5"/>
  <c r="AGM14" i="5"/>
  <c r="AGL14" i="5"/>
  <c r="AGK14" i="5"/>
  <c r="AGJ14" i="5"/>
  <c r="AGI14" i="5"/>
  <c r="AGH14" i="5"/>
  <c r="AGG14" i="5"/>
  <c r="AGF14" i="5"/>
  <c r="AGE14" i="5"/>
  <c r="AGD14" i="5"/>
  <c r="AGC14" i="5"/>
  <c r="AGB14" i="5"/>
  <c r="AGA14" i="5"/>
  <c r="AFZ14" i="5"/>
  <c r="AFY14" i="5"/>
  <c r="AFX14" i="5"/>
  <c r="AFW14" i="5"/>
  <c r="AFV14" i="5"/>
  <c r="AFU14" i="5"/>
  <c r="AFT14" i="5"/>
  <c r="AFS14" i="5"/>
  <c r="AFR14" i="5"/>
  <c r="AFQ14" i="5"/>
  <c r="AFP14" i="5"/>
  <c r="AFO14" i="5"/>
  <c r="AFN14" i="5"/>
  <c r="AFM14" i="5"/>
  <c r="AFL14" i="5"/>
  <c r="AFK14" i="5"/>
  <c r="AFJ14" i="5"/>
  <c r="AFI14" i="5"/>
  <c r="AFH14" i="5"/>
  <c r="AFG14" i="5"/>
  <c r="AFF14" i="5"/>
  <c r="AFE14" i="5"/>
  <c r="AFD14" i="5"/>
  <c r="AFC14" i="5"/>
  <c r="AFB14" i="5"/>
  <c r="AFA14" i="5"/>
  <c r="AEZ14" i="5"/>
  <c r="AEY14" i="5"/>
  <c r="AEX14" i="5"/>
  <c r="AEW14" i="5"/>
  <c r="AEV14" i="5"/>
  <c r="AEU14" i="5"/>
  <c r="AET14" i="5"/>
  <c r="AES14" i="5"/>
  <c r="AER14" i="5"/>
  <c r="AEQ14" i="5"/>
  <c r="AEP14" i="5"/>
  <c r="AEO14" i="5"/>
  <c r="AEN14" i="5"/>
  <c r="AEM14" i="5"/>
  <c r="AEL14" i="5"/>
  <c r="AEK14" i="5"/>
  <c r="AEI14" i="5"/>
  <c r="AEE14" i="5"/>
  <c r="ADZ14" i="5" a="1"/>
  <c r="ADZ14" i="5" s="1"/>
  <c r="ADY14" i="5" a="1"/>
  <c r="ADY14" i="5" s="1"/>
  <c r="ADX14" i="5" a="1"/>
  <c r="ADX14" i="5" s="1"/>
  <c r="AEJ14" i="5" s="1"/>
  <c r="ADW14" i="5"/>
  <c r="ADV14" i="5"/>
  <c r="ADU14" i="5"/>
  <c r="ADT14" i="5" a="1"/>
  <c r="ADT14" i="5" s="1"/>
  <c r="ADS14" i="5"/>
  <c r="ADQ14" i="5" a="1"/>
  <c r="ADQ14" i="5" s="1"/>
  <c r="ADP14" i="5"/>
  <c r="ADO14" i="5" s="1"/>
  <c r="AEG14" i="5" s="1"/>
  <c r="ADN14" i="5" a="1"/>
  <c r="ADN14" i="5" s="1"/>
  <c r="ADL14" i="5" s="1"/>
  <c r="AEF14" i="5" s="1"/>
  <c r="ADK14" i="5" a="1"/>
  <c r="ADK14" i="5" s="1"/>
  <c r="ADI14" i="5" s="1"/>
  <c r="ADH14" i="5"/>
  <c r="ADF14" i="5" s="1"/>
  <c r="AED14" i="5" s="1"/>
  <c r="ADH14" i="5" a="1"/>
  <c r="ADE14" i="5" a="1"/>
  <c r="ADE14" i="5" s="1"/>
  <c r="ADC14" i="5" s="1"/>
  <c r="AEC14" i="5" s="1"/>
  <c r="ADB14" i="5" a="1"/>
  <c r="ADB14" i="5" s="1"/>
  <c r="ACZ14" i="5"/>
  <c r="AEB14" i="5" s="1"/>
  <c r="ACY14" i="5" a="1"/>
  <c r="ACY14" i="5" s="1"/>
  <c r="ACW14" i="5" s="1"/>
  <c r="AEA14" i="5" s="1"/>
  <c r="ACV14" i="5"/>
  <c r="ACU14" i="5"/>
  <c r="ACT14" i="5"/>
  <c r="ACS14" i="5"/>
  <c r="ACR14" i="5"/>
  <c r="ACQ14" i="5"/>
  <c r="ACP14" i="5"/>
  <c r="ACO14" i="5"/>
  <c r="ACN14" i="5"/>
  <c r="ACM14" i="5"/>
  <c r="ACL14" i="5"/>
  <c r="ACK14" i="5"/>
  <c r="ACJ14" i="5"/>
  <c r="ACI14" i="5"/>
  <c r="ACF14" i="5"/>
  <c r="ACE14" i="5"/>
  <c r="ACB14" i="5"/>
  <c r="ACA14" i="5"/>
  <c r="ABZ14" i="5"/>
  <c r="ABY14" i="5"/>
  <c r="ABX14" i="5"/>
  <c r="ABW14" i="5"/>
  <c r="ABV14" i="5"/>
  <c r="ABU14" i="5"/>
  <c r="ABT14" i="5"/>
  <c r="ABS14" i="5"/>
  <c r="ABR14" i="5" a="1"/>
  <c r="ABR14" i="5" s="1"/>
  <c r="ABQ14" i="5"/>
  <c r="ABQ14" i="5" a="1"/>
  <c r="ABP14" i="5" a="1"/>
  <c r="ABP14" i="5" s="1"/>
  <c r="ABO14" i="5"/>
  <c r="ABN14" i="5"/>
  <c r="ABM14" i="5"/>
  <c r="ABL14" i="5"/>
  <c r="ABK14" i="5"/>
  <c r="ABJ14" i="5" s="1"/>
  <c r="ABI14" i="5"/>
  <c r="ABH14" i="5"/>
  <c r="ABG14" i="5"/>
  <c r="ABD14" i="5"/>
  <c r="ABA14" i="5"/>
  <c r="AAX14" i="5"/>
  <c r="AAU14" i="5"/>
  <c r="AAR14" i="5"/>
  <c r="AAO14" i="5"/>
  <c r="AAM14" i="5"/>
  <c r="AAI14" i="5"/>
  <c r="AAE14" i="5"/>
  <c r="AAD14" i="5" a="1"/>
  <c r="AAD14" i="5" s="1"/>
  <c r="AAC14" i="5" a="1"/>
  <c r="AAC14" i="5" s="1"/>
  <c r="AAB14" i="5" a="1"/>
  <c r="AAB14" i="5" s="1"/>
  <c r="AAN14" i="5" s="1"/>
  <c r="AAA14" i="5"/>
  <c r="ZZ14" i="5"/>
  <c r="ZY14" i="5"/>
  <c r="ZX14" i="5"/>
  <c r="ZW14" i="5"/>
  <c r="ZV14" i="5"/>
  <c r="AAL14" i="5" s="1"/>
  <c r="ZU14" i="5"/>
  <c r="ZT14" i="5"/>
  <c r="ZS14" i="5"/>
  <c r="AAK14" i="5" s="1"/>
  <c r="ZR14" i="5"/>
  <c r="ZP14" i="5" s="1"/>
  <c r="AAJ14" i="5" s="1"/>
  <c r="ZO14" i="5"/>
  <c r="ZM14" i="5"/>
  <c r="ZL14" i="5"/>
  <c r="ZJ14" i="5" s="1"/>
  <c r="AAH14" i="5" s="1"/>
  <c r="ZI14" i="5"/>
  <c r="ZG14" i="5"/>
  <c r="AAG14" i="5" s="1"/>
  <c r="ZF14" i="5"/>
  <c r="ZD14" i="5" s="1"/>
  <c r="AAF14" i="5" s="1"/>
  <c r="ZC14" i="5"/>
  <c r="ZA14" i="5"/>
  <c r="YZ14" i="5"/>
  <c r="YY14" i="5"/>
  <c r="YX14" i="5"/>
  <c r="YW14" i="5"/>
  <c r="YV14" i="5"/>
  <c r="YU14" i="5"/>
  <c r="YT14" i="5"/>
  <c r="YS14" i="5"/>
  <c r="YR14" i="5"/>
  <c r="YQ14" i="5"/>
  <c r="YP14" i="5"/>
  <c r="YO14" i="5"/>
  <c r="YN14" i="5"/>
  <c r="YM14" i="5"/>
  <c r="YL14" i="5"/>
  <c r="YK14" i="5"/>
  <c r="YJ14" i="5"/>
  <c r="YI14" i="5"/>
  <c r="YH14" i="5"/>
  <c r="YG14" i="5"/>
  <c r="YF14" i="5"/>
  <c r="YE14" i="5"/>
  <c r="YD14" i="5"/>
  <c r="YC14" i="5"/>
  <c r="YB14" i="5"/>
  <c r="YA14" i="5"/>
  <c r="XZ14" i="5"/>
  <c r="XY14" i="5"/>
  <c r="XX14" i="5"/>
  <c r="XW14" i="5"/>
  <c r="XV14" i="5"/>
  <c r="XU14" i="5"/>
  <c r="XT14" i="5"/>
  <c r="XS14" i="5"/>
  <c r="XR14" i="5"/>
  <c r="XQ14" i="5"/>
  <c r="XP14" i="5"/>
  <c r="XO14" i="5"/>
  <c r="XN14" i="5"/>
  <c r="XM14" i="5"/>
  <c r="XL14" i="5"/>
  <c r="XK14" i="5"/>
  <c r="XJ14" i="5"/>
  <c r="XI14" i="5"/>
  <c r="XH14" i="5"/>
  <c r="XG14" i="5"/>
  <c r="XF14" i="5"/>
  <c r="XE14" i="5"/>
  <c r="XD14" i="5"/>
  <c r="XC14" i="5"/>
  <c r="XB14" i="5"/>
  <c r="XA14" i="5"/>
  <c r="WZ14" i="5"/>
  <c r="WY14" i="5"/>
  <c r="WX14" i="5"/>
  <c r="WW14" i="5"/>
  <c r="WV14" i="5"/>
  <c r="WU14" i="5"/>
  <c r="WT14" i="5"/>
  <c r="WS14" i="5"/>
  <c r="WR14" i="5"/>
  <c r="WQ14" i="5"/>
  <c r="WP14" i="5"/>
  <c r="WO14" i="5"/>
  <c r="WN14" i="5"/>
  <c r="WM14" i="5"/>
  <c r="WL14" i="5"/>
  <c r="WK14" i="5"/>
  <c r="WJ14" i="5"/>
  <c r="WI14" i="5"/>
  <c r="WH14" i="5"/>
  <c r="WG14" i="5"/>
  <c r="WF14" i="5"/>
  <c r="WE14" i="5"/>
  <c r="WD14" i="5"/>
  <c r="WC14" i="5"/>
  <c r="WB14" i="5"/>
  <c r="WA14" i="5"/>
  <c r="VZ14" i="5"/>
  <c r="VY14" i="5"/>
  <c r="VX14" i="5"/>
  <c r="VW14" i="5"/>
  <c r="VV14" i="5"/>
  <c r="VU14" i="5"/>
  <c r="VT14" i="5"/>
  <c r="VS14" i="5"/>
  <c r="VR14" i="5"/>
  <c r="VQ14" i="5"/>
  <c r="VP14" i="5"/>
  <c r="VO14" i="5"/>
  <c r="VN14" i="5"/>
  <c r="VM14" i="5"/>
  <c r="VL14" i="5"/>
  <c r="VK14" i="5"/>
  <c r="VJ14" i="5"/>
  <c r="VI14" i="5"/>
  <c r="VH14" i="5"/>
  <c r="VG14" i="5"/>
  <c r="VF14" i="5"/>
  <c r="VE14" i="5"/>
  <c r="VD14" i="5"/>
  <c r="VC14" i="5"/>
  <c r="VB14" i="5"/>
  <c r="VA14" i="5"/>
  <c r="UZ14" i="5"/>
  <c r="UY14" i="5"/>
  <c r="UX14" i="5"/>
  <c r="UW14" i="5"/>
  <c r="UV14" i="5"/>
  <c r="UU14" i="5"/>
  <c r="UT14" i="5"/>
  <c r="US14" i="5"/>
  <c r="UR14" i="5"/>
  <c r="UQ14" i="5"/>
  <c r="UP14" i="5"/>
  <c r="UO14" i="5"/>
  <c r="UN14" i="5"/>
  <c r="UM14" i="5"/>
  <c r="UL14" i="5"/>
  <c r="UK14" i="5"/>
  <c r="UG14" i="5"/>
  <c r="UF14" i="5"/>
  <c r="UC14" i="5"/>
  <c r="UB14" i="5"/>
  <c r="TZ14" i="5"/>
  <c r="TY14" i="5"/>
  <c r="TX14" i="5"/>
  <c r="UJ14" i="5" s="1"/>
  <c r="TW14" i="5"/>
  <c r="TV14" i="5"/>
  <c r="TU14" i="5"/>
  <c r="UI14" i="5" s="1"/>
  <c r="TT14" i="5"/>
  <c r="TS14" i="5"/>
  <c r="TR14" i="5"/>
  <c r="UH14" i="5" s="1"/>
  <c r="TQ14" i="5"/>
  <c r="TP14" i="5"/>
  <c r="TO14" i="5"/>
  <c r="TN14" i="5"/>
  <c r="TM14" i="5"/>
  <c r="TL14" i="5"/>
  <c r="TK14" i="5"/>
  <c r="TJ14" i="5"/>
  <c r="TI14" i="5"/>
  <c r="UE14" i="5" s="1"/>
  <c r="TH14" i="5"/>
  <c r="TG14" i="5"/>
  <c r="TF14" i="5"/>
  <c r="UD14" i="5" s="1"/>
  <c r="TE14" i="5"/>
  <c r="TD14" i="5"/>
  <c r="TC14" i="5"/>
  <c r="TB14" i="5"/>
  <c r="TA14" i="5"/>
  <c r="SZ14" i="5"/>
  <c r="SY14" i="5"/>
  <c r="SX14" i="5"/>
  <c r="SW14" i="5"/>
  <c r="UA14" i="5" s="1"/>
  <c r="SV14" i="5"/>
  <c r="SU14" i="5"/>
  <c r="ST14" i="5"/>
  <c r="SS14" i="5"/>
  <c r="SR14" i="5"/>
  <c r="SQ14" i="5"/>
  <c r="SP14" i="5"/>
  <c r="SO14" i="5"/>
  <c r="SN14" i="5"/>
  <c r="SM14" i="5"/>
  <c r="SL14" i="5"/>
  <c r="SK14" i="5"/>
  <c r="SJ14" i="5"/>
  <c r="SI14" i="5"/>
  <c r="SH14" i="5"/>
  <c r="SG14" i="5"/>
  <c r="SF14" i="5"/>
  <c r="SE14" i="5"/>
  <c r="SD14" i="5"/>
  <c r="SC14" i="5"/>
  <c r="SB14" i="5"/>
  <c r="SA14" i="5"/>
  <c r="RZ14" i="5"/>
  <c r="RY14" i="5"/>
  <c r="RX14" i="5"/>
  <c r="RW14" i="5"/>
  <c r="RV14" i="5"/>
  <c r="RU14" i="5"/>
  <c r="RT14" i="5"/>
  <c r="RS14" i="5"/>
  <c r="RR14" i="5"/>
  <c r="RQ14" i="5"/>
  <c r="RP14" i="5"/>
  <c r="RO14" i="5"/>
  <c r="RN14" i="5"/>
  <c r="RM14" i="5"/>
  <c r="RL14" i="5"/>
  <c r="RK14" i="5"/>
  <c r="RJ14" i="5"/>
  <c r="RI14" i="5"/>
  <c r="RH14" i="5"/>
  <c r="RG14" i="5"/>
  <c r="RF14" i="5"/>
  <c r="RE14" i="5"/>
  <c r="RD14" i="5"/>
  <c r="RC14" i="5" a="1"/>
  <c r="RC14" i="5" s="1"/>
  <c r="RB14" i="5" a="1"/>
  <c r="RB14" i="5" s="1"/>
  <c r="RA14" i="5" a="1"/>
  <c r="RA14" i="5" s="1"/>
  <c r="QZ14" i="5" a="1"/>
  <c r="QZ14" i="5" s="1"/>
  <c r="QX14" i="5" s="1"/>
  <c r="QY14" i="5"/>
  <c r="QW14" i="5" a="1"/>
  <c r="QW14" i="5" s="1"/>
  <c r="QU14" i="5" s="1"/>
  <c r="QV14" i="5"/>
  <c r="QT14" i="5" a="1"/>
  <c r="QT14" i="5" s="1"/>
  <c r="QR14" i="5" s="1"/>
  <c r="QS14" i="5"/>
  <c r="QQ14" i="5" a="1"/>
  <c r="QQ14" i="5" s="1"/>
  <c r="QO14" i="5" s="1"/>
  <c r="QN14" i="5" a="1"/>
  <c r="QN14" i="5" s="1"/>
  <c r="QL14" i="5" s="1"/>
  <c r="QK14" i="5" a="1"/>
  <c r="QK14" i="5" s="1"/>
  <c r="QI14" i="5" s="1"/>
  <c r="QH14" i="5"/>
  <c r="QF14" i="5" s="1"/>
  <c r="QH14" i="5" a="1"/>
  <c r="QE14" i="5" a="1"/>
  <c r="QE14" i="5" s="1"/>
  <c r="QC14" i="5" s="1"/>
  <c r="QB14" i="5" a="1"/>
  <c r="QB14" i="5" s="1"/>
  <c r="PZ14" i="5" s="1"/>
  <c r="PY14" i="5"/>
  <c r="PX14" i="5"/>
  <c r="PW14" i="5"/>
  <c r="PV14" i="5"/>
  <c r="PO14" i="5"/>
  <c r="PN14" i="5"/>
  <c r="PM14" i="5"/>
  <c r="PL14" i="5"/>
  <c r="PG14" i="5"/>
  <c r="PF14" i="5"/>
  <c r="PE14" i="5"/>
  <c r="PD14" i="5"/>
  <c r="PB14" i="5"/>
  <c r="PA14" i="5"/>
  <c r="OZ14" i="5"/>
  <c r="OY14" i="5"/>
  <c r="OX14" i="5"/>
  <c r="OW14" i="5"/>
  <c r="OV14" i="5"/>
  <c r="OU14" i="5"/>
  <c r="OT14" i="5"/>
  <c r="OP14" i="5"/>
  <c r="OO14" i="5"/>
  <c r="ON14" i="5"/>
  <c r="OM14" i="5"/>
  <c r="OL14" i="5"/>
  <c r="OK14" i="5"/>
  <c r="OJ14" i="5"/>
  <c r="OI14" i="5"/>
  <c r="OH14" i="5"/>
  <c r="OD14" i="5"/>
  <c r="OC14" i="5"/>
  <c r="OB14" i="5"/>
  <c r="OA14" i="5"/>
  <c r="NZ14" i="5"/>
  <c r="NY14" i="5"/>
  <c r="NX14" i="5"/>
  <c r="NW14" i="5"/>
  <c r="NV14" i="5"/>
  <c r="NU14" i="5"/>
  <c r="NT14" i="5"/>
  <c r="NS14" i="5"/>
  <c r="NR14" i="5"/>
  <c r="NQ14" i="5"/>
  <c r="NP14" i="5"/>
  <c r="NO14" i="5"/>
  <c r="NN14" i="5"/>
  <c r="NL14" i="5"/>
  <c r="NK14" i="5"/>
  <c r="NJ14" i="5"/>
  <c r="NG14" i="5"/>
  <c r="NF14" i="5"/>
  <c r="NE14" i="5"/>
  <c r="NB14" i="5"/>
  <c r="NA14" i="5"/>
  <c r="MZ14" i="5"/>
  <c r="MX14" i="5"/>
  <c r="MW14" i="5"/>
  <c r="MV14" i="5"/>
  <c r="MU14" i="5"/>
  <c r="MS14" i="5"/>
  <c r="MR14" i="5"/>
  <c r="MQ14" i="5"/>
  <c r="MP14" i="5"/>
  <c r="MN14" i="5"/>
  <c r="MM14" i="5"/>
  <c r="ML14" i="5"/>
  <c r="MK14" i="5"/>
  <c r="MI14" i="5"/>
  <c r="MH14" i="5"/>
  <c r="MG14" i="5"/>
  <c r="MF14" i="5"/>
  <c r="MD14" i="5"/>
  <c r="MC14" i="5"/>
  <c r="MB14" i="5"/>
  <c r="MA14" i="5"/>
  <c r="LY14" i="5"/>
  <c r="LX14" i="5"/>
  <c r="LW14" i="5"/>
  <c r="LV14" i="5"/>
  <c r="LT14" i="5"/>
  <c r="LS14" i="5"/>
  <c r="LR14" i="5"/>
  <c r="LQ14" i="5"/>
  <c r="LO14" i="5"/>
  <c r="LN14" i="5"/>
  <c r="LM14" i="5"/>
  <c r="LL14" i="5"/>
  <c r="LJ14" i="5"/>
  <c r="LI14" i="5"/>
  <c r="LH14" i="5"/>
  <c r="LG14" i="5"/>
  <c r="LE14" i="5"/>
  <c r="LD14" i="5"/>
  <c r="LC14" i="5"/>
  <c r="LB14" i="5"/>
  <c r="LA14" i="5"/>
  <c r="KZ14" i="5"/>
  <c r="KY14" i="5"/>
  <c r="KV14" i="5"/>
  <c r="KU14" i="5"/>
  <c r="KT14" i="5"/>
  <c r="KS14" i="5"/>
  <c r="KR14" i="5"/>
  <c r="KQ14" i="5"/>
  <c r="KP14" i="5"/>
  <c r="KM14" i="5"/>
  <c r="KL14" i="5"/>
  <c r="KK14" i="5"/>
  <c r="KJ14" i="5"/>
  <c r="KI14" i="5"/>
  <c r="KH14" i="5"/>
  <c r="KG14" i="5"/>
  <c r="KD14" i="5"/>
  <c r="KC14" i="5"/>
  <c r="KB14" i="5"/>
  <c r="KA14" i="5"/>
  <c r="JZ14" i="5"/>
  <c r="JY14" i="5"/>
  <c r="JX14" i="5"/>
  <c r="JU14" i="5"/>
  <c r="JT14" i="5"/>
  <c r="JS14" i="5"/>
  <c r="JR14" i="5"/>
  <c r="JQ14" i="5"/>
  <c r="JP14" i="5"/>
  <c r="JO14" i="5"/>
  <c r="JL14" i="5"/>
  <c r="JK14" i="5"/>
  <c r="JJ14" i="5"/>
  <c r="JI14" i="5"/>
  <c r="JH14" i="5"/>
  <c r="JG14" i="5"/>
  <c r="JF14" i="5"/>
  <c r="JC14" i="5"/>
  <c r="JB14" i="5"/>
  <c r="JA14" i="5"/>
  <c r="IZ14" i="5"/>
  <c r="IS14" i="5"/>
  <c r="IQ14" i="5"/>
  <c r="IM14" i="5"/>
  <c r="IL14" i="5"/>
  <c r="IK14" i="5"/>
  <c r="IJ14" i="5"/>
  <c r="IC14" i="5"/>
  <c r="IB14" i="5"/>
  <c r="HY14" i="5"/>
  <c r="HX14" i="5"/>
  <c r="HW14" i="5"/>
  <c r="HV14" i="5"/>
  <c r="HU14" i="5"/>
  <c r="HT14" i="5"/>
  <c r="HS14" i="5" a="1"/>
  <c r="HS14" i="5" s="1"/>
  <c r="HR14" i="5"/>
  <c r="HR14" i="5" a="1"/>
  <c r="HQ14" i="5" a="1"/>
  <c r="HQ14" i="5" s="1"/>
  <c r="HP14" i="5"/>
  <c r="HO14" i="5"/>
  <c r="HN14" i="5"/>
  <c r="HM14" i="5"/>
  <c r="HL14" i="5"/>
  <c r="HK14" i="5" s="1"/>
  <c r="IA14" i="5" s="1"/>
  <c r="HJ14" i="5"/>
  <c r="HI14" i="5"/>
  <c r="HH14" i="5"/>
  <c r="HZ14" i="5" s="1"/>
  <c r="GK14" i="5"/>
  <c r="GJ14" i="5"/>
  <c r="GI14" i="5"/>
  <c r="GH14" i="5"/>
  <c r="GG14" i="5"/>
  <c r="GF14" i="5"/>
  <c r="GE14" i="5" a="1"/>
  <c r="GE14" i="5" s="1"/>
  <c r="GD14" i="5"/>
  <c r="GD14" i="5" a="1"/>
  <c r="GC14" i="5" a="1"/>
  <c r="GC14" i="5" s="1"/>
  <c r="GO14" i="5" s="1"/>
  <c r="GB14" i="5"/>
  <c r="GA14" i="5"/>
  <c r="FZ14" i="5"/>
  <c r="GN14" i="5" s="1"/>
  <c r="FY14" i="5"/>
  <c r="FX14" i="5"/>
  <c r="FV14" i="5"/>
  <c r="FU14" i="5"/>
  <c r="FT14" i="5"/>
  <c r="GL14" i="5" s="1"/>
  <c r="FA14" i="5"/>
  <c r="EZ14" i="5"/>
  <c r="EY14" i="5"/>
  <c r="EX14" i="5"/>
  <c r="EW14" i="5"/>
  <c r="EV14" i="5"/>
  <c r="EU14" i="5"/>
  <c r="ET14" i="5"/>
  <c r="ER14" i="5"/>
  <c r="EQ14" i="5"/>
  <c r="EP14" i="5"/>
  <c r="EO14" i="5"/>
  <c r="EN14" i="5"/>
  <c r="EM14" i="5"/>
  <c r="EL14" i="5"/>
  <c r="EK14" i="5"/>
  <c r="EI14" i="5"/>
  <c r="EH14" i="5"/>
  <c r="EG14" i="5"/>
  <c r="EF14" i="5"/>
  <c r="EE14" i="5"/>
  <c r="ED14" i="5"/>
  <c r="EC14" i="5"/>
  <c r="EB14" i="5"/>
  <c r="DZ14" i="5"/>
  <c r="DY14" i="5"/>
  <c r="DX14" i="5"/>
  <c r="DW14" i="5"/>
  <c r="DV14" i="5"/>
  <c r="DU14" i="5"/>
  <c r="DT14" i="5"/>
  <c r="DS14" i="5"/>
  <c r="DJ14" i="5"/>
  <c r="DG14" i="5"/>
  <c r="DG14" i="5" a="1"/>
  <c r="DF14" i="5" a="1"/>
  <c r="DF14" i="5" s="1"/>
  <c r="DE14" i="5"/>
  <c r="DQ14" i="5" s="1"/>
  <c r="DE14" i="5" a="1"/>
  <c r="DD14" i="5"/>
  <c r="DC14" i="5"/>
  <c r="DB14" i="5"/>
  <c r="DP14" i="5" s="1"/>
  <c r="DA14" i="5"/>
  <c r="CY14" i="5" s="1"/>
  <c r="DO14" i="5" s="1"/>
  <c r="CZ14" i="5"/>
  <c r="CX14" i="5"/>
  <c r="CW14" i="5"/>
  <c r="CV14" i="5" s="1"/>
  <c r="DN14" i="5" s="1"/>
  <c r="CS14" i="5"/>
  <c r="DM14" i="5" s="1"/>
  <c r="CP14" i="5"/>
  <c r="DL14" i="5" s="1"/>
  <c r="CM14" i="5"/>
  <c r="DK14" i="5" s="1"/>
  <c r="CJ14" i="5"/>
  <c r="CG14" i="5"/>
  <c r="DI14" i="5" s="1"/>
  <c r="CD14" i="5"/>
  <c r="DH14" i="5" s="1"/>
  <c r="BZ14" i="5"/>
  <c r="BY14" i="5"/>
  <c r="BU14" i="5"/>
  <c r="BS14" i="5" a="1"/>
  <c r="BS14" i="5" s="1"/>
  <c r="BR14" i="5"/>
  <c r="BR14" i="5" a="1"/>
  <c r="BQ14" i="5" a="1"/>
  <c r="BQ14" i="5" s="1"/>
  <c r="CC14" i="5" s="1"/>
  <c r="BP14" i="5"/>
  <c r="BO14" i="5"/>
  <c r="BN14" i="5"/>
  <c r="CB14" i="5" s="1"/>
  <c r="BM14" i="5"/>
  <c r="BL14" i="5"/>
  <c r="BK14" i="5" s="1"/>
  <c r="CA14" i="5" s="1"/>
  <c r="BJ14" i="5"/>
  <c r="BI14" i="5"/>
  <c r="BH14" i="5"/>
  <c r="BE14" i="5"/>
  <c r="BB14" i="5"/>
  <c r="BX14" i="5" s="1"/>
  <c r="AY14" i="5"/>
  <c r="BW14" i="5" s="1"/>
  <c r="AV14" i="5"/>
  <c r="BV14" i="5" s="1"/>
  <c r="AS14" i="5"/>
  <c r="AP14" i="5"/>
  <c r="BT14" i="5" s="1"/>
  <c r="AN14" i="5"/>
  <c r="AK14" i="5"/>
  <c r="AJ14" i="5"/>
  <c r="AF14" i="5"/>
  <c r="AE14" i="5" a="1"/>
  <c r="AE14" i="5" s="1"/>
  <c r="AD14" i="5"/>
  <c r="AD14" i="5" a="1"/>
  <c r="AC14" i="5" a="1"/>
  <c r="AC14" i="5" s="1"/>
  <c r="AO14" i="5" s="1"/>
  <c r="AB14" i="5"/>
  <c r="AA14" i="5"/>
  <c r="Z14" i="5"/>
  <c r="Y14" i="5"/>
  <c r="X14" i="5"/>
  <c r="W14" i="5" s="1"/>
  <c r="AM14" i="5" s="1"/>
  <c r="V14" i="5"/>
  <c r="U14" i="5"/>
  <c r="T14" i="5"/>
  <c r="AL14" i="5" s="1"/>
  <c r="Q14" i="5"/>
  <c r="N14" i="5"/>
  <c r="K14" i="5"/>
  <c r="AI14" i="5" s="1"/>
  <c r="H14" i="5"/>
  <c r="AH14" i="5" s="1"/>
  <c r="E14" i="5"/>
  <c r="AG14" i="5" s="1"/>
  <c r="B14" i="5"/>
  <c r="BUW13" i="5"/>
  <c r="BUV13" i="5"/>
  <c r="BBV13" i="5" s="1"/>
  <c r="BUU13" i="5"/>
  <c r="BUT13" i="5"/>
  <c r="BUS13" i="5"/>
  <c r="BUR13" i="5"/>
  <c r="BBR13" i="5" s="1"/>
  <c r="BUQ13" i="5"/>
  <c r="BUP13" i="5"/>
  <c r="BUO13" i="5"/>
  <c r="BUN13" i="5"/>
  <c r="BBO13" i="5" s="1"/>
  <c r="BUM13" i="5"/>
  <c r="BUL13" i="5"/>
  <c r="BUK13" i="5"/>
  <c r="BUJ13" i="5"/>
  <c r="BBM13" i="5" s="1"/>
  <c r="BUI13" i="5"/>
  <c r="BUH13" i="5"/>
  <c r="BUG13" i="5"/>
  <c r="BUF13" i="5"/>
  <c r="BUE13" i="5"/>
  <c r="BUD13" i="5"/>
  <c r="BUC13" i="5"/>
  <c r="BUB13" i="5"/>
  <c r="ANW13" i="5" s="1"/>
  <c r="BUA13" i="5"/>
  <c r="BTZ13" i="5"/>
  <c r="BTY13" i="5"/>
  <c r="BTX13" i="5"/>
  <c r="ANS13" i="5" s="1"/>
  <c r="BTW13" i="5"/>
  <c r="BTV13" i="5"/>
  <c r="BTU13" i="5"/>
  <c r="BTT13" i="5"/>
  <c r="ANO13" i="5" s="1"/>
  <c r="BTS13" i="5"/>
  <c r="BTR13" i="5"/>
  <c r="BTQ13" i="5"/>
  <c r="BTP13" i="5"/>
  <c r="ANK13" i="5" s="1"/>
  <c r="BTO13" i="5"/>
  <c r="BTN13" i="5"/>
  <c r="BTM13" i="5"/>
  <c r="BTL13" i="5"/>
  <c r="ANJ13" i="5" s="1"/>
  <c r="BTK13" i="5"/>
  <c r="BTJ13" i="5"/>
  <c r="BTI13" i="5"/>
  <c r="BTH13" i="5"/>
  <c r="ANG13" i="5" s="1"/>
  <c r="BTG13" i="5"/>
  <c r="BTF13" i="5"/>
  <c r="BTE13" i="5"/>
  <c r="BTD13" i="5"/>
  <c r="ANC13" i="5" s="1"/>
  <c r="BTC13" i="5"/>
  <c r="BTB13" i="5"/>
  <c r="BTA13" i="5"/>
  <c r="BSZ13" i="5"/>
  <c r="AMY13" i="5" s="1"/>
  <c r="BSY13" i="5"/>
  <c r="BSX13" i="5"/>
  <c r="BSW13" i="5"/>
  <c r="BSV13" i="5"/>
  <c r="AMW13" i="5" s="1"/>
  <c r="BSU13" i="5"/>
  <c r="BST13" i="5"/>
  <c r="BSS13" i="5"/>
  <c r="BSR13" i="5"/>
  <c r="IS13" i="5" s="1"/>
  <c r="BSK13" i="5"/>
  <c r="BSJ13" i="5" a="1"/>
  <c r="BSJ13" i="5" s="1"/>
  <c r="BSI13" i="5" a="1"/>
  <c r="BSI13" i="5" s="1"/>
  <c r="BSH13" i="5" a="1"/>
  <c r="BSH13" i="5" s="1"/>
  <c r="BSG13" i="5" a="1"/>
  <c r="BSG13" i="5" s="1"/>
  <c r="BSF13" i="5" a="1"/>
  <c r="BSF13" i="5" s="1"/>
  <c r="BSE13" i="5" a="1"/>
  <c r="BSE13" i="5" s="1"/>
  <c r="BSD13" i="5" a="1"/>
  <c r="BSD13" i="5" s="1"/>
  <c r="BSC13" i="5"/>
  <c r="BSC13" i="5" a="1"/>
  <c r="BSB13" i="5" a="1"/>
  <c r="BSB13" i="5" s="1"/>
  <c r="BSA13" i="5"/>
  <c r="BRZ13" i="5" a="1"/>
  <c r="BRZ13" i="5" s="1"/>
  <c r="BRY13" i="5" a="1"/>
  <c r="BRY13" i="5" s="1"/>
  <c r="BRX13" i="5"/>
  <c r="BRX13" i="5" a="1"/>
  <c r="BRW13" i="5" a="1"/>
  <c r="BRW13" i="5" s="1"/>
  <c r="BRV13" i="5"/>
  <c r="BRV13" i="5" a="1"/>
  <c r="BRU13" i="5" a="1"/>
  <c r="BRU13" i="5" s="1"/>
  <c r="BRT13" i="5" a="1"/>
  <c r="BRT13" i="5" s="1"/>
  <c r="BRS13" i="5" a="1"/>
  <c r="BRS13" i="5" s="1"/>
  <c r="BRR13" i="5" a="1"/>
  <c r="BRR13" i="5" s="1"/>
  <c r="BRQ13" i="5" a="1"/>
  <c r="BRQ13" i="5" s="1"/>
  <c r="BRP13" i="5" a="1"/>
  <c r="BRP13" i="5" s="1"/>
  <c r="BRO13" i="5" a="1"/>
  <c r="BRO13" i="5" s="1"/>
  <c r="BRN13" i="5"/>
  <c r="BRN13" i="5" a="1"/>
  <c r="BRM13" i="5" a="1"/>
  <c r="BRM13" i="5" s="1"/>
  <c r="BRL13" i="5"/>
  <c r="BRL13" i="5" a="1"/>
  <c r="BRK13" i="5" a="1"/>
  <c r="BRK13" i="5" s="1"/>
  <c r="BRJ13" i="5" a="1"/>
  <c r="BRJ13" i="5" s="1"/>
  <c r="BRI13" i="5" a="1"/>
  <c r="BRI13" i="5" s="1"/>
  <c r="BRH13" i="5" a="1"/>
  <c r="BRH13" i="5" s="1"/>
  <c r="BRG13" i="5" a="1"/>
  <c r="BRG13" i="5" s="1"/>
  <c r="BRF13" i="5"/>
  <c r="BRF13" i="5" a="1"/>
  <c r="BRE13" i="5" a="1"/>
  <c r="BRE13" i="5" s="1"/>
  <c r="BRD13" i="5"/>
  <c r="BRD13" i="5" a="1"/>
  <c r="BRC13" i="5" a="1"/>
  <c r="BRC13" i="5" s="1"/>
  <c r="BRB13" i="5" a="1"/>
  <c r="BRB13" i="5" s="1"/>
  <c r="BRA13" i="5" a="1"/>
  <c r="BRA13" i="5" s="1"/>
  <c r="BQZ13" i="5" a="1"/>
  <c r="BQZ13" i="5" s="1"/>
  <c r="BQY13" i="5" a="1"/>
  <c r="BQY13" i="5" s="1"/>
  <c r="BQX13" i="5"/>
  <c r="BQX13" i="5" a="1"/>
  <c r="BQW13" i="5" a="1"/>
  <c r="BQW13" i="5" s="1"/>
  <c r="BQV13" i="5"/>
  <c r="BQV13" i="5" a="1"/>
  <c r="BQU13" i="5" a="1"/>
  <c r="BQU13" i="5" s="1"/>
  <c r="BQT13" i="5" a="1"/>
  <c r="BQT13" i="5" s="1"/>
  <c r="BQS13" i="5" a="1"/>
  <c r="BQS13" i="5" s="1"/>
  <c r="BQR13" i="5" a="1"/>
  <c r="BQR13" i="5" s="1"/>
  <c r="BQQ13" i="5" a="1"/>
  <c r="BQQ13" i="5" s="1"/>
  <c r="BQP13" i="5"/>
  <c r="BQP13" i="5" a="1"/>
  <c r="BQO13" i="5" a="1"/>
  <c r="BQO13" i="5" s="1"/>
  <c r="BQN13" i="5"/>
  <c r="BQN13" i="5" a="1"/>
  <c r="BQM13" i="5" a="1"/>
  <c r="BQM13" i="5" s="1"/>
  <c r="BQL13" i="5" a="1"/>
  <c r="BQL13" i="5" s="1"/>
  <c r="BQK13" i="5" a="1"/>
  <c r="BQK13" i="5" s="1"/>
  <c r="BQJ13" i="5" a="1"/>
  <c r="BQJ13" i="5" s="1"/>
  <c r="BQI13" i="5" a="1"/>
  <c r="BQI13" i="5" s="1"/>
  <c r="BQH13" i="5"/>
  <c r="BQH13" i="5" a="1"/>
  <c r="BQG13" i="5" a="1"/>
  <c r="BQG13" i="5" s="1"/>
  <c r="BQF13" i="5"/>
  <c r="BQF13" i="5" a="1"/>
  <c r="BQE13" i="5" a="1"/>
  <c r="BQE13" i="5" s="1"/>
  <c r="BQD13" i="5" a="1"/>
  <c r="BQD13" i="5" s="1"/>
  <c r="BQC13" i="5" a="1"/>
  <c r="BQC13" i="5" s="1"/>
  <c r="BQB13" i="5" a="1"/>
  <c r="BQB13" i="5" s="1"/>
  <c r="BQA13" i="5" a="1"/>
  <c r="BQA13" i="5" s="1"/>
  <c r="BPZ13" i="5"/>
  <c r="BPZ13" i="5" a="1"/>
  <c r="BPY13" i="5" a="1"/>
  <c r="BPY13" i="5" s="1"/>
  <c r="BPX13" i="5"/>
  <c r="BPX13" i="5" a="1"/>
  <c r="BPW13" i="5" a="1"/>
  <c r="BPW13" i="5" s="1"/>
  <c r="BPV13" i="5" a="1"/>
  <c r="BPV13" i="5" s="1"/>
  <c r="BPU13" i="5" a="1"/>
  <c r="BPU13" i="5" s="1"/>
  <c r="BPT13" i="5"/>
  <c r="BPS13" i="5"/>
  <c r="BPR13" i="5"/>
  <c r="BPQ13" i="5"/>
  <c r="BPP13" i="5"/>
  <c r="BPO13" i="5"/>
  <c r="BPN13" i="5"/>
  <c r="BPM13" i="5"/>
  <c r="BPL13" i="5"/>
  <c r="BPK13" i="5"/>
  <c r="BPJ13" i="5"/>
  <c r="BPI13" i="5"/>
  <c r="BPH13" i="5"/>
  <c r="BPG13" i="5"/>
  <c r="BPF13" i="5"/>
  <c r="BPE13" i="5"/>
  <c r="BPD13" i="5"/>
  <c r="BPC13" i="5"/>
  <c r="BPB13" i="5"/>
  <c r="BPA13" i="5"/>
  <c r="BOZ13" i="5"/>
  <c r="BOY13" i="5"/>
  <c r="BOX13" i="5"/>
  <c r="BOW13" i="5"/>
  <c r="BOV13" i="5"/>
  <c r="BOU13" i="5"/>
  <c r="BOT13" i="5"/>
  <c r="BOS13" i="5"/>
  <c r="BOR13" i="5"/>
  <c r="BOI13" i="5" a="1"/>
  <c r="BOI13" i="5" s="1"/>
  <c r="BOH13" i="5"/>
  <c r="BOH13" i="5" a="1"/>
  <c r="BOG13" i="5" a="1"/>
  <c r="BOG13" i="5" s="1"/>
  <c r="BOF13" i="5"/>
  <c r="BOE13" i="5"/>
  <c r="BOD13" i="5"/>
  <c r="BOC13" i="5"/>
  <c r="BOB13" i="5"/>
  <c r="BOA13" i="5"/>
  <c r="BOQ13" i="5" s="1"/>
  <c r="BNY13" i="5"/>
  <c r="BNX13" i="5"/>
  <c r="BOP13" i="5" s="1"/>
  <c r="BNV13" i="5"/>
  <c r="BNU13" i="5"/>
  <c r="BOO13" i="5" s="1"/>
  <c r="BNS13" i="5"/>
  <c r="BNR13" i="5"/>
  <c r="BON13" i="5" s="1"/>
  <c r="BNP13" i="5"/>
  <c r="BNO13" i="5"/>
  <c r="BOM13" i="5" s="1"/>
  <c r="BNM13" i="5"/>
  <c r="BNL13" i="5"/>
  <c r="BOL13" i="5" s="1"/>
  <c r="BNJ13" i="5"/>
  <c r="BNI13" i="5"/>
  <c r="BOK13" i="5" s="1"/>
  <c r="BNG13" i="5"/>
  <c r="BNF13" i="5"/>
  <c r="BOJ13" i="5" s="1"/>
  <c r="BNE13" i="5"/>
  <c r="BND13" i="5"/>
  <c r="BNC13" i="5"/>
  <c r="BNB13" i="5"/>
  <c r="BNA13" i="5"/>
  <c r="BMZ13" i="5"/>
  <c r="BMY13" i="5"/>
  <c r="BMX13" i="5"/>
  <c r="BMW13" i="5"/>
  <c r="BMV13" i="5"/>
  <c r="BMT13" i="5" s="1"/>
  <c r="BMU13" i="5"/>
  <c r="BMJ13" i="5"/>
  <c r="BMI13" i="5"/>
  <c r="BMH13" i="5"/>
  <c r="BMG13" i="5"/>
  <c r="BMF13" i="5"/>
  <c r="BME13" i="5"/>
  <c r="BMD13" i="5"/>
  <c r="BMC13" i="5"/>
  <c r="BMB13" i="5"/>
  <c r="BMA13" i="5"/>
  <c r="BLZ13" i="5"/>
  <c r="BLY13" i="5"/>
  <c r="BLX13" i="5"/>
  <c r="BLW13" i="5"/>
  <c r="BLM13" i="5"/>
  <c r="BLI13" i="5"/>
  <c r="BLH13" i="5"/>
  <c r="BLH13" i="5" a="1"/>
  <c r="BLG13" i="5" a="1"/>
  <c r="BLG13" i="5" s="1"/>
  <c r="BLF13" i="5" a="1"/>
  <c r="BLF13" i="5" s="1"/>
  <c r="BLR13" i="5" s="1"/>
  <c r="BLE13" i="5"/>
  <c r="BLD13" i="5"/>
  <c r="BLC13" i="5"/>
  <c r="BLQ13" i="5" s="1"/>
  <c r="BLB13" i="5"/>
  <c r="BKZ13" i="5" s="1"/>
  <c r="BLP13" i="5" s="1"/>
  <c r="BLA13" i="5"/>
  <c r="BKY13" i="5"/>
  <c r="BKX13" i="5"/>
  <c r="BKW13" i="5" s="1"/>
  <c r="BLO13" i="5" s="1"/>
  <c r="BKU13" i="5"/>
  <c r="BKT13" i="5" s="1"/>
  <c r="BLN13" i="5" s="1"/>
  <c r="BKR13" i="5"/>
  <c r="BKQ13" i="5" s="1"/>
  <c r="BKO13" i="5"/>
  <c r="BKN13" i="5" s="1"/>
  <c r="BLL13" i="5" s="1"/>
  <c r="BKL13" i="5"/>
  <c r="BKK13" i="5" s="1"/>
  <c r="BLK13" i="5" s="1"/>
  <c r="BKI13" i="5"/>
  <c r="BKH13" i="5"/>
  <c r="BLJ13" i="5" s="1"/>
  <c r="BKF13" i="5"/>
  <c r="BKE13" i="5" s="1"/>
  <c r="BKD13" i="5"/>
  <c r="BKC13" i="5"/>
  <c r="BKB13" i="5"/>
  <c r="BKA13" i="5"/>
  <c r="BJZ13" i="5"/>
  <c r="BJY13" i="5"/>
  <c r="BJX13" i="5"/>
  <c r="BJV13" i="5" s="1"/>
  <c r="BJW13" i="5"/>
  <c r="BJU13" i="5"/>
  <c r="BJT13" i="5"/>
  <c r="BJR13" i="5"/>
  <c r="BJP13" i="5" s="1"/>
  <c r="BJO13" i="5"/>
  <c r="BJM13" i="5" s="1"/>
  <c r="BJL13" i="5"/>
  <c r="BJJ13" i="5" s="1"/>
  <c r="BJI13" i="5"/>
  <c r="BJG13" i="5" s="1"/>
  <c r="BJF13" i="5"/>
  <c r="BJE13" i="5"/>
  <c r="BJD13" i="5"/>
  <c r="BJC13" i="5"/>
  <c r="BJB13" i="5"/>
  <c r="BJA13" i="5"/>
  <c r="BIZ13" i="5"/>
  <c r="BIY13" i="5"/>
  <c r="BIX13" i="5"/>
  <c r="BIW13" i="5"/>
  <c r="BIV13" i="5"/>
  <c r="BIU13" i="5"/>
  <c r="BIT13" i="5"/>
  <c r="BIS13" i="5"/>
  <c r="BIR13" i="5"/>
  <c r="BIQ13" i="5"/>
  <c r="BIP13" i="5"/>
  <c r="BIO13" i="5"/>
  <c r="BIN13" i="5"/>
  <c r="BIM13" i="5"/>
  <c r="BIL13" i="5"/>
  <c r="BIK13" i="5"/>
  <c r="BIJ13" i="5"/>
  <c r="BII13" i="5"/>
  <c r="BIH13" i="5"/>
  <c r="BIG13" i="5"/>
  <c r="BIF13" i="5"/>
  <c r="BIE13" i="5"/>
  <c r="BID13" i="5"/>
  <c r="BIC13" i="5"/>
  <c r="BIB13" i="5"/>
  <c r="BIA13" i="5"/>
  <c r="BHZ13" i="5"/>
  <c r="BHY13" i="5"/>
  <c r="BHX13" i="5"/>
  <c r="BHW13" i="5"/>
  <c r="BHV13" i="5"/>
  <c r="BHU13" i="5"/>
  <c r="BHT13" i="5"/>
  <c r="BHS13" i="5"/>
  <c r="BHR13" i="5"/>
  <c r="BHQ13" i="5"/>
  <c r="BHP13" i="5"/>
  <c r="BHO13" i="5"/>
  <c r="BHN13" i="5"/>
  <c r="BHM13" i="5"/>
  <c r="BHL13" i="5"/>
  <c r="BHK13" i="5"/>
  <c r="BHJ13" i="5"/>
  <c r="BHI13" i="5"/>
  <c r="BHH13" i="5"/>
  <c r="BHG13" i="5"/>
  <c r="BHF13" i="5"/>
  <c r="BHE13" i="5"/>
  <c r="BHD13" i="5"/>
  <c r="BHC13" i="5"/>
  <c r="BHB13" i="5"/>
  <c r="BHA13" i="5"/>
  <c r="BGZ13" i="5"/>
  <c r="BGY13" i="5"/>
  <c r="BGX13" i="5"/>
  <c r="BGW13" i="5"/>
  <c r="BGV13" i="5"/>
  <c r="BGU13" i="5" a="1"/>
  <c r="BGU13" i="5" s="1"/>
  <c r="BGT13" i="5" a="1"/>
  <c r="BGT13" i="5" s="1"/>
  <c r="BGS13" i="5" a="1"/>
  <c r="BGS13" i="5" s="1"/>
  <c r="BGR13" i="5" a="1"/>
  <c r="BGR13" i="5" s="1"/>
  <c r="BGQ13" i="5" a="1"/>
  <c r="BGQ13" i="5" s="1"/>
  <c r="BGP13" i="5"/>
  <c r="BGP13" i="5" a="1"/>
  <c r="BGO13" i="5" a="1"/>
  <c r="BGO13" i="5" s="1"/>
  <c r="BGN13" i="5"/>
  <c r="BGN13" i="5" a="1"/>
  <c r="BGM13" i="5" a="1"/>
  <c r="BGM13" i="5" s="1"/>
  <c r="BGL13" i="5" a="1"/>
  <c r="BGL13" i="5" s="1"/>
  <c r="BGK13" i="5" a="1"/>
  <c r="BGK13" i="5" s="1"/>
  <c r="BGJ13" i="5" a="1"/>
  <c r="BGJ13" i="5" s="1"/>
  <c r="BGI13" i="5"/>
  <c r="BGH13" i="5"/>
  <c r="BGG13" i="5"/>
  <c r="BGF13" i="5"/>
  <c r="BGE13" i="5"/>
  <c r="BGD13" i="5"/>
  <c r="BGC13" i="5"/>
  <c r="BGB13" i="5"/>
  <c r="BGA13" i="5"/>
  <c r="BFZ13" i="5"/>
  <c r="BFY13" i="5"/>
  <c r="BFX13" i="5"/>
  <c r="BFW13" i="5"/>
  <c r="BFV13" i="5"/>
  <c r="BFU13" i="5"/>
  <c r="BFT13" i="5"/>
  <c r="BFS13" i="5"/>
  <c r="BFR13" i="5"/>
  <c r="BFN13" i="5"/>
  <c r="BFM13" i="5"/>
  <c r="BFL13" i="5"/>
  <c r="BFK13" i="5"/>
  <c r="BFJ13" i="5"/>
  <c r="BFI13" i="5"/>
  <c r="BFH13" i="5"/>
  <c r="BFG13" i="5"/>
  <c r="BFF13" i="5"/>
  <c r="BFE13" i="5"/>
  <c r="BFD13" i="5"/>
  <c r="BFC13" i="5"/>
  <c r="BFB13" i="5"/>
  <c r="BFA13" i="5"/>
  <c r="BEZ13" i="5"/>
  <c r="BEY13" i="5"/>
  <c r="BEX13" i="5"/>
  <c r="BEW13" i="5"/>
  <c r="BEV13" i="5"/>
  <c r="BEU13" i="5"/>
  <c r="BET13" i="5"/>
  <c r="BEP13" i="5"/>
  <c r="BEO13" i="5"/>
  <c r="BEN13" i="5"/>
  <c r="BEM13" i="5"/>
  <c r="BEL13" i="5"/>
  <c r="BEK13" i="5"/>
  <c r="BEJ13" i="5"/>
  <c r="BEI13" i="5"/>
  <c r="BEH13" i="5"/>
  <c r="BEG13" i="5"/>
  <c r="BEF13" i="5"/>
  <c r="BEE13" i="5"/>
  <c r="BED13" i="5"/>
  <c r="BEC13" i="5"/>
  <c r="BEB13" i="5"/>
  <c r="BEA13" i="5"/>
  <c r="BDZ13" i="5"/>
  <c r="BDY13" i="5"/>
  <c r="BDX13" i="5"/>
  <c r="BDW13" i="5"/>
  <c r="BDV13" i="5"/>
  <c r="BDR13" i="5"/>
  <c r="BDQ13" i="5"/>
  <c r="BDP13" i="5"/>
  <c r="BDO13" i="5"/>
  <c r="BDN13" i="5"/>
  <c r="BDM13" i="5"/>
  <c r="BDL13" i="5"/>
  <c r="BDK13" i="5"/>
  <c r="BDJ13" i="5"/>
  <c r="BDI13" i="5"/>
  <c r="BDH13" i="5"/>
  <c r="BDG13" i="5"/>
  <c r="BDF13" i="5"/>
  <c r="BDE13" i="5"/>
  <c r="BDD13" i="5"/>
  <c r="BDC13" i="5"/>
  <c r="BDB13" i="5"/>
  <c r="BDA13" i="5"/>
  <c r="BCZ13" i="5"/>
  <c r="BCY13" i="5"/>
  <c r="BCX13" i="5"/>
  <c r="BCT13" i="5"/>
  <c r="BCS13" i="5"/>
  <c r="BCR13" i="5"/>
  <c r="BCQ13" i="5"/>
  <c r="BCP13" i="5"/>
  <c r="BCO13" i="5"/>
  <c r="BCN13" i="5"/>
  <c r="BCM13" i="5"/>
  <c r="BCL13" i="5"/>
  <c r="BCK13" i="5"/>
  <c r="BCJ13" i="5"/>
  <c r="BCI13" i="5"/>
  <c r="BCH13" i="5"/>
  <c r="BCG13" i="5"/>
  <c r="BCF13" i="5"/>
  <c r="BCE13" i="5"/>
  <c r="BCD13" i="5"/>
  <c r="BCC13" i="5"/>
  <c r="BCB13" i="5"/>
  <c r="BCA13" i="5"/>
  <c r="BBZ13" i="5"/>
  <c r="BBS13" i="5"/>
  <c r="BBN13" i="5"/>
  <c r="BBJ13" i="5"/>
  <c r="BBI13" i="5"/>
  <c r="BBH13" i="5"/>
  <c r="BBG13" i="5"/>
  <c r="BBF13" i="5"/>
  <c r="BBE13" i="5"/>
  <c r="BAW13" i="5"/>
  <c r="BAS13" i="5"/>
  <c r="BAR13" i="5"/>
  <c r="BAP13" i="5" a="1"/>
  <c r="BAP13" i="5" s="1"/>
  <c r="BAO13" i="5"/>
  <c r="BAO13" i="5" a="1"/>
  <c r="BAN13" i="5" a="1"/>
  <c r="BAN13" i="5" s="1"/>
  <c r="BAX13" i="5" s="1"/>
  <c r="BAM13" i="5"/>
  <c r="BAL13" i="5"/>
  <c r="BAK13" i="5"/>
  <c r="BAJ13" i="5"/>
  <c r="BAI13" i="5"/>
  <c r="BAH13" i="5"/>
  <c r="BAV13" i="5" s="1"/>
  <c r="BAG13" i="5"/>
  <c r="BAF13" i="5"/>
  <c r="BAE13" i="5"/>
  <c r="BAU13" i="5" s="1"/>
  <c r="BAB13" i="5"/>
  <c r="BAT13" i="5" s="1"/>
  <c r="AZY13" i="5"/>
  <c r="AZV13" i="5"/>
  <c r="AZS13" i="5"/>
  <c r="BAQ13" i="5" s="1"/>
  <c r="AZR13" i="5"/>
  <c r="AZN13" i="5"/>
  <c r="AZL13" i="5"/>
  <c r="AZJ13" i="5"/>
  <c r="AZJ13" i="5" a="1"/>
  <c r="AZI13" i="5"/>
  <c r="AZI13" i="5" a="1"/>
  <c r="AZH13" i="5"/>
  <c r="AZH13" i="5" a="1"/>
  <c r="AZG13" i="5"/>
  <c r="AZF13" i="5"/>
  <c r="AZE13" i="5"/>
  <c r="AZQ13" i="5" s="1"/>
  <c r="AZD13" i="5"/>
  <c r="AZC13" i="5"/>
  <c r="AZB13" i="5" s="1"/>
  <c r="AZP13" i="5" s="1"/>
  <c r="AZA13" i="5"/>
  <c r="AYZ13" i="5"/>
  <c r="AYY13" i="5"/>
  <c r="AZO13" i="5" s="1"/>
  <c r="AYV13" i="5"/>
  <c r="AYS13" i="5"/>
  <c r="AZM13" i="5" s="1"/>
  <c r="AYP13" i="5"/>
  <c r="AYM13" i="5"/>
  <c r="AZK13" i="5" s="1"/>
  <c r="AYK13" i="5"/>
  <c r="AYH13" i="5"/>
  <c r="AYC13" i="5"/>
  <c r="AYB13" i="5" a="1"/>
  <c r="AYB13" i="5" s="1"/>
  <c r="AYA13" i="5" a="1"/>
  <c r="AYA13" i="5" s="1"/>
  <c r="AXZ13" i="5" a="1"/>
  <c r="AXZ13" i="5" s="1"/>
  <c r="AYL13" i="5" s="1"/>
  <c r="AXY13" i="5"/>
  <c r="AXX13" i="5"/>
  <c r="AXW13" i="5"/>
  <c r="AXV13" i="5"/>
  <c r="AXU13" i="5"/>
  <c r="AXT13" i="5" s="1"/>
  <c r="AYJ13" i="5" s="1"/>
  <c r="AXS13" i="5"/>
  <c r="AXR13" i="5"/>
  <c r="AXQ13" i="5" s="1"/>
  <c r="AYI13" i="5" s="1"/>
  <c r="AXO13" i="5"/>
  <c r="AXN13" i="5" s="1"/>
  <c r="AXL13" i="5"/>
  <c r="AXK13" i="5"/>
  <c r="AYG13" i="5" s="1"/>
  <c r="AXI13" i="5"/>
  <c r="AXH13" i="5" s="1"/>
  <c r="AYF13" i="5" s="1"/>
  <c r="AXF13" i="5"/>
  <c r="AXE13" i="5"/>
  <c r="AYE13" i="5" s="1"/>
  <c r="AXB13" i="5"/>
  <c r="AYD13" i="5" s="1"/>
  <c r="AWX13" i="5"/>
  <c r="AWW13" i="5"/>
  <c r="AWV13" i="5"/>
  <c r="AWU13" i="5"/>
  <c r="AWN13" i="5"/>
  <c r="AWM13" i="5"/>
  <c r="AWL13" i="5"/>
  <c r="AWK13" i="5"/>
  <c r="AWD13" i="5"/>
  <c r="AWC13" i="5"/>
  <c r="AWB13" i="5"/>
  <c r="AWA13" i="5"/>
  <c r="AVT13" i="5"/>
  <c r="AVS13" i="5"/>
  <c r="AVR13" i="5"/>
  <c r="AVQ13" i="5"/>
  <c r="AVE13" i="5"/>
  <c r="AVA13" i="5"/>
  <c r="AUZ13" i="5"/>
  <c r="AUZ13" i="5" a="1"/>
  <c r="AUY13" i="5" a="1"/>
  <c r="AUY13" i="5" s="1"/>
  <c r="AUX13" i="5" a="1"/>
  <c r="AUX13" i="5" s="1"/>
  <c r="AVJ13" i="5" s="1"/>
  <c r="AUW13" i="5"/>
  <c r="AUV13" i="5"/>
  <c r="AUU13" i="5"/>
  <c r="AVI13" i="5" s="1"/>
  <c r="AUT13" i="5"/>
  <c r="AUR13" i="5" s="1"/>
  <c r="AVH13" i="5" s="1"/>
  <c r="AUS13" i="5"/>
  <c r="AUQ13" i="5"/>
  <c r="AUP13" i="5"/>
  <c r="AUO13" i="5" s="1"/>
  <c r="AVG13" i="5" s="1"/>
  <c r="AUM13" i="5"/>
  <c r="AUL13" i="5" s="1"/>
  <c r="AVF13" i="5" s="1"/>
  <c r="AUJ13" i="5"/>
  <c r="AUI13" i="5" s="1"/>
  <c r="AUG13" i="5"/>
  <c r="AUF13" i="5" s="1"/>
  <c r="AVD13" i="5" s="1"/>
  <c r="AUD13" i="5"/>
  <c r="AUC13" i="5" s="1"/>
  <c r="AVC13" i="5" s="1"/>
  <c r="AUA13" i="5"/>
  <c r="ATZ13" i="5"/>
  <c r="AVB13" i="5" s="1"/>
  <c r="ATX13" i="5"/>
  <c r="ATW13" i="5" s="1"/>
  <c r="ATV13" i="5"/>
  <c r="ATU13" i="5"/>
  <c r="ATT13" i="5"/>
  <c r="ATS13" i="5"/>
  <c r="ATH13" i="5"/>
  <c r="ATG13" i="5"/>
  <c r="ATF13" i="5"/>
  <c r="ATE13" i="5"/>
  <c r="ATD13" i="5"/>
  <c r="ATC13" i="5"/>
  <c r="ATB13" i="5"/>
  <c r="ATB13" i="5" a="1"/>
  <c r="ATA13" i="5"/>
  <c r="ATA13" i="5" a="1"/>
  <c r="ASZ13" i="5" a="1"/>
  <c r="ASZ13" i="5" s="1"/>
  <c r="ATL13" i="5" s="1"/>
  <c r="ASY13" i="5"/>
  <c r="ASX13" i="5"/>
  <c r="ASW13" i="5"/>
  <c r="ATK13" i="5" s="1"/>
  <c r="ASV13" i="5"/>
  <c r="ASU13" i="5"/>
  <c r="AST13" i="5" s="1"/>
  <c r="ATJ13" i="5" s="1"/>
  <c r="ASS13" i="5"/>
  <c r="ASR13" i="5"/>
  <c r="ASQ13" i="5" s="1"/>
  <c r="ATI13" i="5" s="1"/>
  <c r="ARW13" i="5"/>
  <c r="ARS13" i="5"/>
  <c r="ARR13" i="5"/>
  <c r="ARP13" i="5" a="1"/>
  <c r="ARP13" i="5" s="1"/>
  <c r="ARO13" i="5"/>
  <c r="ARO13" i="5" a="1"/>
  <c r="ARN13" i="5" a="1"/>
  <c r="ARN13" i="5" s="1"/>
  <c r="ARX13" i="5" s="1"/>
  <c r="ARM13" i="5"/>
  <c r="ARL13" i="5"/>
  <c r="ARK13" i="5"/>
  <c r="ARJ13" i="5"/>
  <c r="ARI13" i="5"/>
  <c r="ARH13" i="5" s="1"/>
  <c r="ARV13" i="5" s="1"/>
  <c r="ARG13" i="5"/>
  <c r="ARF13" i="5"/>
  <c r="ARE13" i="5"/>
  <c r="ARU13" i="5" s="1"/>
  <c r="ARB13" i="5"/>
  <c r="ART13" i="5" s="1"/>
  <c r="AQY13" i="5"/>
  <c r="AQV13" i="5"/>
  <c r="AQS13" i="5"/>
  <c r="ARQ13" i="5" s="1"/>
  <c r="AQR13" i="5"/>
  <c r="AQO13" i="5"/>
  <c r="AQN13" i="5"/>
  <c r="AQK13" i="5"/>
  <c r="AQH13" i="5"/>
  <c r="AQQ13" i="5" s="1"/>
  <c r="AQE13" i="5"/>
  <c r="AQP13" i="5" s="1"/>
  <c r="AQB13" i="5"/>
  <c r="APY13" i="5"/>
  <c r="APW13" i="5"/>
  <c r="APT13" i="5"/>
  <c r="APS13" i="5"/>
  <c r="APP13" i="5" a="1"/>
  <c r="APP13" i="5" s="1"/>
  <c r="APO13" i="5"/>
  <c r="APO13" i="5" a="1"/>
  <c r="APN13" i="5" a="1"/>
  <c r="APN13" i="5" s="1"/>
  <c r="APX13" i="5" s="1"/>
  <c r="APM13" i="5"/>
  <c r="APL13" i="5"/>
  <c r="APK13" i="5"/>
  <c r="APJ13" i="5"/>
  <c r="API13" i="5"/>
  <c r="APH13" i="5" s="1"/>
  <c r="APV13" i="5" s="1"/>
  <c r="APG13" i="5"/>
  <c r="APF13" i="5"/>
  <c r="APE13" i="5" s="1"/>
  <c r="APU13" i="5" s="1"/>
  <c r="APB13" i="5"/>
  <c r="AOY13" i="5"/>
  <c r="AOV13" i="5"/>
  <c r="APR13" i="5" s="1"/>
  <c r="AOS13" i="5"/>
  <c r="APQ13" i="5" s="1"/>
  <c r="AOP13" i="5"/>
  <c r="AOO13" i="5"/>
  <c r="AOK13" i="5"/>
  <c r="AOR13" i="5" s="1"/>
  <c r="AOH13" i="5"/>
  <c r="AOQ13" i="5" s="1"/>
  <c r="AOE13" i="5"/>
  <c r="AOB13" i="5"/>
  <c r="ANY13" i="5"/>
  <c r="AON13" i="5" s="1"/>
  <c r="ANX13" i="5"/>
  <c r="ANT13" i="5"/>
  <c r="ANP13" i="5"/>
  <c r="ANN13" i="5"/>
  <c r="ANL13" i="5"/>
  <c r="ANH13" i="5"/>
  <c r="AND13" i="5"/>
  <c r="ANB13" i="5"/>
  <c r="AMZ13" i="5"/>
  <c r="AMX13" i="5"/>
  <c r="AMU13" i="5"/>
  <c r="AMR13" i="5"/>
  <c r="AMQ13" i="5"/>
  <c r="AMP13" i="5"/>
  <c r="AMO13" i="5"/>
  <c r="AMN13" i="5"/>
  <c r="AMM13" i="5"/>
  <c r="AML13" i="5" a="1"/>
  <c r="AML13" i="5" s="1"/>
  <c r="AMK13" i="5"/>
  <c r="AMK13" i="5" a="1"/>
  <c r="AMJ13" i="5" a="1"/>
  <c r="AMJ13" i="5" s="1"/>
  <c r="AMV13" i="5" s="1"/>
  <c r="AMI13" i="5"/>
  <c r="AMH13" i="5"/>
  <c r="AMG13" i="5"/>
  <c r="AMF13" i="5"/>
  <c r="AME13" i="5"/>
  <c r="AMD13" i="5" s="1"/>
  <c r="AMT13" i="5" s="1"/>
  <c r="AMC13" i="5"/>
  <c r="AMB13" i="5"/>
  <c r="AMA13" i="5"/>
  <c r="AMS13" i="5" s="1"/>
  <c r="ALD13" i="5"/>
  <c r="ALC13" i="5"/>
  <c r="ALB13" i="5"/>
  <c r="ALA13" i="5"/>
  <c r="AKZ13" i="5"/>
  <c r="AKY13" i="5"/>
  <c r="AKX13" i="5" a="1"/>
  <c r="AKX13" i="5" s="1"/>
  <c r="AKW13" i="5"/>
  <c r="AKW13" i="5" a="1"/>
  <c r="AKV13" i="5" a="1"/>
  <c r="AKV13" i="5" s="1"/>
  <c r="ALH13" i="5" s="1"/>
  <c r="AKU13" i="5"/>
  <c r="AKT13" i="5"/>
  <c r="AKS13" i="5"/>
  <c r="ALG13" i="5" s="1"/>
  <c r="AKR13" i="5"/>
  <c r="AKQ13" i="5"/>
  <c r="AKP13" i="5" s="1"/>
  <c r="ALF13" i="5" s="1"/>
  <c r="AKO13" i="5"/>
  <c r="AKN13" i="5"/>
  <c r="AKM13" i="5" s="1"/>
  <c r="ALE13" i="5" s="1"/>
  <c r="AJR13" i="5"/>
  <c r="AJP13" i="5"/>
  <c r="AJO13" i="5"/>
  <c r="AJN13" i="5"/>
  <c r="AJM13" i="5"/>
  <c r="AJL13" i="5"/>
  <c r="AJK13" i="5"/>
  <c r="AJJ13" i="5"/>
  <c r="AJJ13" i="5" a="1"/>
  <c r="AJI13" i="5" a="1"/>
  <c r="AJI13" i="5" s="1"/>
  <c r="AJH13" i="5"/>
  <c r="AJT13" i="5" s="1"/>
  <c r="AJH13" i="5" a="1"/>
  <c r="AJG13" i="5"/>
  <c r="AJF13" i="5"/>
  <c r="AJE13" i="5"/>
  <c r="AJS13" i="5" s="1"/>
  <c r="AJD13" i="5"/>
  <c r="AJC13" i="5"/>
  <c r="AJB13" i="5"/>
  <c r="AJA13" i="5"/>
  <c r="AIZ13" i="5"/>
  <c r="AIY13" i="5" s="1"/>
  <c r="AJQ13" i="5" s="1"/>
  <c r="AIF13" i="5"/>
  <c r="AIE13" i="5"/>
  <c r="AIB13" i="5"/>
  <c r="AIA13" i="5"/>
  <c r="AHZ13" i="5"/>
  <c r="AHY13" i="5"/>
  <c r="AHX13" i="5"/>
  <c r="AHW13" i="5"/>
  <c r="AHV13" i="5"/>
  <c r="AHV13" i="5" a="1"/>
  <c r="AHU13" i="5" a="1"/>
  <c r="AHU13" i="5" s="1"/>
  <c r="AHT13" i="5"/>
  <c r="AHT13" i="5" a="1"/>
  <c r="AHS13" i="5"/>
  <c r="AHR13" i="5"/>
  <c r="AHQ13" i="5"/>
  <c r="AHP13" i="5"/>
  <c r="AHO13" i="5"/>
  <c r="AHN13" i="5"/>
  <c r="AID13" i="5" s="1"/>
  <c r="AHM13" i="5"/>
  <c r="AHL13" i="5"/>
  <c r="AHK13" i="5"/>
  <c r="AIC13" i="5" s="1"/>
  <c r="AGR13" i="5"/>
  <c r="AGQ13" i="5"/>
  <c r="AGP13" i="5"/>
  <c r="AGO13" i="5"/>
  <c r="AGN13" i="5"/>
  <c r="AGM13" i="5"/>
  <c r="AGL13" i="5"/>
  <c r="AGK13" i="5"/>
  <c r="AGJ13" i="5"/>
  <c r="AGI13" i="5"/>
  <c r="AGH13" i="5"/>
  <c r="AGG13" i="5"/>
  <c r="AGF13" i="5"/>
  <c r="AGE13" i="5"/>
  <c r="AGD13" i="5"/>
  <c r="AGC13" i="5"/>
  <c r="AGB13" i="5"/>
  <c r="AGA13" i="5"/>
  <c r="AFZ13" i="5"/>
  <c r="AFY13" i="5"/>
  <c r="AFX13" i="5"/>
  <c r="AFW13" i="5"/>
  <c r="AFV13" i="5"/>
  <c r="AFU13" i="5"/>
  <c r="AFT13" i="5"/>
  <c r="AFS13" i="5"/>
  <c r="AFR13" i="5"/>
  <c r="AFQ13" i="5"/>
  <c r="AFP13" i="5"/>
  <c r="AFO13" i="5"/>
  <c r="AFN13" i="5"/>
  <c r="AFM13" i="5"/>
  <c r="AFL13" i="5"/>
  <c r="AFK13" i="5"/>
  <c r="AFJ13" i="5"/>
  <c r="AFI13" i="5"/>
  <c r="AFH13" i="5"/>
  <c r="AFG13" i="5"/>
  <c r="AFF13" i="5"/>
  <c r="AFE13" i="5"/>
  <c r="AFD13" i="5"/>
  <c r="AFC13" i="5"/>
  <c r="AFB13" i="5"/>
  <c r="AFA13" i="5"/>
  <c r="AEZ13" i="5"/>
  <c r="AEY13" i="5"/>
  <c r="AEX13" i="5"/>
  <c r="AEW13" i="5"/>
  <c r="AEV13" i="5"/>
  <c r="AEU13" i="5"/>
  <c r="AET13" i="5"/>
  <c r="AES13" i="5"/>
  <c r="AER13" i="5"/>
  <c r="AEQ13" i="5"/>
  <c r="AEP13" i="5"/>
  <c r="AEO13" i="5"/>
  <c r="AEN13" i="5"/>
  <c r="AEM13" i="5"/>
  <c r="AEL13" i="5"/>
  <c r="AEK13" i="5"/>
  <c r="AEI13" i="5"/>
  <c r="ADZ13" i="5" a="1"/>
  <c r="ADZ13" i="5" s="1"/>
  <c r="ADY13" i="5"/>
  <c r="ADY13" i="5" a="1"/>
  <c r="ADX13" i="5" a="1"/>
  <c r="ADX13" i="5" s="1"/>
  <c r="AEJ13" i="5" s="1"/>
  <c r="ADW13" i="5"/>
  <c r="ADV13" i="5"/>
  <c r="ADU13" i="5"/>
  <c r="ADT13" i="5" a="1"/>
  <c r="ADT13" i="5" s="1"/>
  <c r="ADS13" i="5"/>
  <c r="ADR13" i="5" s="1"/>
  <c r="AEH13" i="5" s="1"/>
  <c r="ADQ13" i="5" a="1"/>
  <c r="ADQ13" i="5" s="1"/>
  <c r="ADP13" i="5"/>
  <c r="ADN13" i="5" a="1"/>
  <c r="ADN13" i="5" s="1"/>
  <c r="ADL13" i="5" s="1"/>
  <c r="AEF13" i="5" s="1"/>
  <c r="ADK13" i="5" a="1"/>
  <c r="ADK13" i="5" s="1"/>
  <c r="ADI13" i="5" s="1"/>
  <c r="AEE13" i="5" s="1"/>
  <c r="ADH13" i="5"/>
  <c r="ADH13" i="5" a="1"/>
  <c r="ADF13" i="5"/>
  <c r="AED13" i="5" s="1"/>
  <c r="ADE13" i="5"/>
  <c r="ADC13" i="5" s="1"/>
  <c r="AEC13" i="5" s="1"/>
  <c r="ADE13" i="5" a="1"/>
  <c r="ADB13" i="5" a="1"/>
  <c r="ADB13" i="5" s="1"/>
  <c r="ACZ13" i="5" s="1"/>
  <c r="AEB13" i="5" s="1"/>
  <c r="ACY13" i="5" a="1"/>
  <c r="ACY13" i="5" s="1"/>
  <c r="ACW13" i="5" s="1"/>
  <c r="AEA13" i="5" s="1"/>
  <c r="ACV13" i="5"/>
  <c r="ACU13" i="5"/>
  <c r="ACT13" i="5"/>
  <c r="ACS13" i="5"/>
  <c r="ACR13" i="5"/>
  <c r="ACQ13" i="5"/>
  <c r="ACP13" i="5"/>
  <c r="ACO13" i="5"/>
  <c r="ACN13" i="5"/>
  <c r="ACM13" i="5"/>
  <c r="ACL13" i="5"/>
  <c r="ACK13" i="5"/>
  <c r="ACJ13" i="5"/>
  <c r="ACI13" i="5"/>
  <c r="ACF13" i="5"/>
  <c r="ACE13" i="5"/>
  <c r="ACB13" i="5"/>
  <c r="ACA13" i="5"/>
  <c r="ABZ13" i="5"/>
  <c r="ABY13" i="5"/>
  <c r="ABX13" i="5"/>
  <c r="ABW13" i="5"/>
  <c r="ABV13" i="5"/>
  <c r="ABU13" i="5"/>
  <c r="ABT13" i="5"/>
  <c r="ABS13" i="5"/>
  <c r="ABR13" i="5" a="1"/>
  <c r="ABR13" i="5" s="1"/>
  <c r="ABQ13" i="5"/>
  <c r="ABQ13" i="5" a="1"/>
  <c r="ABP13" i="5" a="1"/>
  <c r="ABP13" i="5" s="1"/>
  <c r="ABO13" i="5"/>
  <c r="ABN13" i="5"/>
  <c r="ABM13" i="5"/>
  <c r="ABL13" i="5"/>
  <c r="ABK13" i="5"/>
  <c r="ABJ13" i="5" s="1"/>
  <c r="ABI13" i="5"/>
  <c r="ABH13" i="5"/>
  <c r="ABG13" i="5" s="1"/>
  <c r="ABD13" i="5"/>
  <c r="ABA13" i="5"/>
  <c r="AAX13" i="5"/>
  <c r="AAU13" i="5"/>
  <c r="AAR13" i="5"/>
  <c r="AAO13" i="5"/>
  <c r="AAM13" i="5"/>
  <c r="AAD13" i="5" a="1"/>
  <c r="AAD13" i="5" s="1"/>
  <c r="AAC13" i="5"/>
  <c r="AAC13" i="5" a="1"/>
  <c r="AAB13" i="5" a="1"/>
  <c r="AAB13" i="5" s="1"/>
  <c r="AAN13" i="5" s="1"/>
  <c r="AAA13" i="5"/>
  <c r="ZZ13" i="5"/>
  <c r="ZY13" i="5"/>
  <c r="ZX13" i="5"/>
  <c r="ZW13" i="5"/>
  <c r="ZV13" i="5" s="1"/>
  <c r="AAL13" i="5" s="1"/>
  <c r="ZU13" i="5"/>
  <c r="ZT13" i="5"/>
  <c r="ZS13" i="5"/>
  <c r="AAK13" i="5" s="1"/>
  <c r="ZR13" i="5"/>
  <c r="ZP13" i="5" s="1"/>
  <c r="AAJ13" i="5" s="1"/>
  <c r="ZO13" i="5"/>
  <c r="ZM13" i="5"/>
  <c r="AAI13" i="5" s="1"/>
  <c r="ZL13" i="5"/>
  <c r="ZJ13" i="5" s="1"/>
  <c r="AAH13" i="5" s="1"/>
  <c r="ZI13" i="5"/>
  <c r="ZG13" i="5"/>
  <c r="AAG13" i="5" s="1"/>
  <c r="ZF13" i="5"/>
  <c r="ZD13" i="5" s="1"/>
  <c r="AAF13" i="5" s="1"/>
  <c r="ZC13" i="5"/>
  <c r="ZA13" i="5"/>
  <c r="AAE13" i="5" s="1"/>
  <c r="YZ13" i="5"/>
  <c r="YY13" i="5"/>
  <c r="YX13" i="5"/>
  <c r="YW13" i="5"/>
  <c r="YV13" i="5"/>
  <c r="YU13" i="5"/>
  <c r="YT13" i="5"/>
  <c r="YS13" i="5"/>
  <c r="YR13" i="5"/>
  <c r="YQ13" i="5"/>
  <c r="YP13" i="5"/>
  <c r="YO13" i="5"/>
  <c r="YN13" i="5"/>
  <c r="YM13" i="5"/>
  <c r="YL13" i="5"/>
  <c r="YK13" i="5"/>
  <c r="YJ13" i="5"/>
  <c r="YI13" i="5"/>
  <c r="YH13" i="5"/>
  <c r="YG13" i="5"/>
  <c r="YF13" i="5"/>
  <c r="YE13" i="5"/>
  <c r="YD13" i="5"/>
  <c r="YC13" i="5"/>
  <c r="YB13" i="5"/>
  <c r="YA13" i="5"/>
  <c r="XZ13" i="5"/>
  <c r="XY13" i="5"/>
  <c r="XX13" i="5"/>
  <c r="XW13" i="5"/>
  <c r="XV13" i="5"/>
  <c r="XU13" i="5"/>
  <c r="XT13" i="5"/>
  <c r="XS13" i="5"/>
  <c r="XR13" i="5"/>
  <c r="XQ13" i="5"/>
  <c r="XP13" i="5"/>
  <c r="XO13" i="5"/>
  <c r="XN13" i="5"/>
  <c r="XM13" i="5"/>
  <c r="XL13" i="5"/>
  <c r="XK13" i="5"/>
  <c r="XJ13" i="5"/>
  <c r="XI13" i="5"/>
  <c r="XH13" i="5"/>
  <c r="XG13" i="5"/>
  <c r="XF13" i="5"/>
  <c r="XE13" i="5"/>
  <c r="XD13" i="5"/>
  <c r="XC13" i="5"/>
  <c r="XB13" i="5"/>
  <c r="XA13" i="5"/>
  <c r="WZ13" i="5"/>
  <c r="WY13" i="5"/>
  <c r="WX13" i="5"/>
  <c r="WW13" i="5"/>
  <c r="WV13" i="5"/>
  <c r="WU13" i="5"/>
  <c r="WT13" i="5"/>
  <c r="WS13" i="5"/>
  <c r="WR13" i="5"/>
  <c r="WQ13" i="5"/>
  <c r="WP13" i="5"/>
  <c r="WO13" i="5"/>
  <c r="WN13" i="5"/>
  <c r="WM13" i="5"/>
  <c r="WL13" i="5"/>
  <c r="WK13" i="5"/>
  <c r="WJ13" i="5"/>
  <c r="WI13" i="5"/>
  <c r="WH13" i="5"/>
  <c r="WG13" i="5"/>
  <c r="WF13" i="5"/>
  <c r="WE13" i="5"/>
  <c r="WD13" i="5"/>
  <c r="WC13" i="5"/>
  <c r="WB13" i="5"/>
  <c r="WA13" i="5"/>
  <c r="VZ13" i="5"/>
  <c r="VY13" i="5"/>
  <c r="VX13" i="5"/>
  <c r="VW13" i="5"/>
  <c r="VV13" i="5"/>
  <c r="VU13" i="5"/>
  <c r="VT13" i="5"/>
  <c r="VS13" i="5"/>
  <c r="VR13" i="5"/>
  <c r="VQ13" i="5"/>
  <c r="VP13" i="5"/>
  <c r="VO13" i="5"/>
  <c r="VN13" i="5"/>
  <c r="VM13" i="5"/>
  <c r="VL13" i="5"/>
  <c r="VK13" i="5"/>
  <c r="VJ13" i="5"/>
  <c r="VI13" i="5"/>
  <c r="VH13" i="5"/>
  <c r="VG13" i="5"/>
  <c r="VF13" i="5"/>
  <c r="VE13" i="5"/>
  <c r="VD13" i="5"/>
  <c r="VC13" i="5"/>
  <c r="VB13" i="5"/>
  <c r="VA13" i="5"/>
  <c r="UZ13" i="5"/>
  <c r="UY13" i="5"/>
  <c r="UX13" i="5"/>
  <c r="UW13" i="5"/>
  <c r="UV13" i="5"/>
  <c r="UU13" i="5"/>
  <c r="UT13" i="5"/>
  <c r="US13" i="5"/>
  <c r="UR13" i="5"/>
  <c r="UQ13" i="5"/>
  <c r="UP13" i="5"/>
  <c r="UO13" i="5"/>
  <c r="UN13" i="5"/>
  <c r="UM13" i="5"/>
  <c r="UL13" i="5"/>
  <c r="UK13" i="5"/>
  <c r="UG13" i="5"/>
  <c r="UC13" i="5"/>
  <c r="TZ13" i="5"/>
  <c r="TY13" i="5"/>
  <c r="TX13" i="5"/>
  <c r="UJ13" i="5" s="1"/>
  <c r="TW13" i="5"/>
  <c r="TV13" i="5"/>
  <c r="TU13" i="5"/>
  <c r="UI13" i="5" s="1"/>
  <c r="TT13" i="5"/>
  <c r="TS13" i="5"/>
  <c r="TR13" i="5"/>
  <c r="UH13" i="5" s="1"/>
  <c r="TQ13" i="5"/>
  <c r="TP13" i="5"/>
  <c r="TO13" i="5"/>
  <c r="TN13" i="5"/>
  <c r="TM13" i="5"/>
  <c r="TL13" i="5"/>
  <c r="UF13" i="5" s="1"/>
  <c r="TK13" i="5"/>
  <c r="TJ13" i="5"/>
  <c r="TI13" i="5"/>
  <c r="UE13" i="5" s="1"/>
  <c r="TH13" i="5"/>
  <c r="TG13" i="5"/>
  <c r="TF13" i="5"/>
  <c r="UD13" i="5" s="1"/>
  <c r="TE13" i="5"/>
  <c r="TD13" i="5"/>
  <c r="TC13" i="5"/>
  <c r="TB13" i="5"/>
  <c r="TA13" i="5"/>
  <c r="SZ13" i="5"/>
  <c r="UB13" i="5" s="1"/>
  <c r="SY13" i="5"/>
  <c r="SX13" i="5"/>
  <c r="SW13" i="5"/>
  <c r="UA13" i="5" s="1"/>
  <c r="SV13" i="5"/>
  <c r="SU13" i="5"/>
  <c r="ST13" i="5"/>
  <c r="SS13" i="5"/>
  <c r="SR13" i="5"/>
  <c r="SQ13" i="5"/>
  <c r="SP13" i="5"/>
  <c r="SO13" i="5"/>
  <c r="SN13" i="5"/>
  <c r="SM13" i="5"/>
  <c r="SL13" i="5"/>
  <c r="SK13" i="5"/>
  <c r="SJ13" i="5"/>
  <c r="SI13" i="5"/>
  <c r="SH13" i="5"/>
  <c r="SG13" i="5"/>
  <c r="SF13" i="5"/>
  <c r="SE13" i="5"/>
  <c r="SD13" i="5"/>
  <c r="SC13" i="5"/>
  <c r="SB13" i="5"/>
  <c r="SA13" i="5"/>
  <c r="RZ13" i="5"/>
  <c r="RY13" i="5"/>
  <c r="RX13" i="5"/>
  <c r="RW13" i="5"/>
  <c r="RV13" i="5"/>
  <c r="RU13" i="5"/>
  <c r="RT13" i="5"/>
  <c r="RS13" i="5"/>
  <c r="RR13" i="5"/>
  <c r="RQ13" i="5"/>
  <c r="RP13" i="5"/>
  <c r="RO13" i="5"/>
  <c r="RN13" i="5"/>
  <c r="RM13" i="5"/>
  <c r="RL13" i="5"/>
  <c r="RK13" i="5"/>
  <c r="RJ13" i="5"/>
  <c r="RI13" i="5"/>
  <c r="RH13" i="5"/>
  <c r="RG13" i="5"/>
  <c r="RF13" i="5"/>
  <c r="RE13" i="5"/>
  <c r="RD13" i="5"/>
  <c r="RC13" i="5" a="1"/>
  <c r="RC13" i="5" s="1"/>
  <c r="RB13" i="5"/>
  <c r="RB13" i="5" a="1"/>
  <c r="RA13" i="5" a="1"/>
  <c r="RA13" i="5" s="1"/>
  <c r="QZ13" i="5"/>
  <c r="QX13" i="5" s="1"/>
  <c r="QZ13" i="5" a="1"/>
  <c r="QY13" i="5"/>
  <c r="QW13" i="5"/>
  <c r="QU13" i="5" s="1"/>
  <c r="QW13" i="5" a="1"/>
  <c r="QV13" i="5"/>
  <c r="QT13" i="5"/>
  <c r="QR13" i="5" s="1"/>
  <c r="QT13" i="5" a="1"/>
  <c r="QS13" i="5"/>
  <c r="QQ13" i="5"/>
  <c r="QO13" i="5" s="1"/>
  <c r="QQ13" i="5" a="1"/>
  <c r="QN13" i="5" a="1"/>
  <c r="QN13" i="5" s="1"/>
  <c r="QL13" i="5" s="1"/>
  <c r="QK13" i="5" a="1"/>
  <c r="QK13" i="5" s="1"/>
  <c r="QI13" i="5" s="1"/>
  <c r="QH13" i="5"/>
  <c r="QH13" i="5" a="1"/>
  <c r="QF13" i="5"/>
  <c r="QE13" i="5"/>
  <c r="QC13" i="5" s="1"/>
  <c r="QE13" i="5" a="1"/>
  <c r="QB13" i="5" a="1"/>
  <c r="QB13" i="5" s="1"/>
  <c r="PZ13" i="5" s="1"/>
  <c r="PY13" i="5"/>
  <c r="PX13" i="5"/>
  <c r="PW13" i="5"/>
  <c r="PV13" i="5"/>
  <c r="PO13" i="5"/>
  <c r="PN13" i="5"/>
  <c r="PM13" i="5"/>
  <c r="PL13" i="5"/>
  <c r="PG13" i="5"/>
  <c r="PF13" i="5"/>
  <c r="PE13" i="5"/>
  <c r="PD13" i="5"/>
  <c r="PB13" i="5"/>
  <c r="PA13" i="5"/>
  <c r="OZ13" i="5"/>
  <c r="OY13" i="5"/>
  <c r="OX13" i="5"/>
  <c r="OW13" i="5"/>
  <c r="OV13" i="5"/>
  <c r="OU13" i="5"/>
  <c r="OT13" i="5"/>
  <c r="OP13" i="5"/>
  <c r="OO13" i="5"/>
  <c r="ON13" i="5"/>
  <c r="OM13" i="5"/>
  <c r="OL13" i="5"/>
  <c r="OK13" i="5"/>
  <c r="OJ13" i="5"/>
  <c r="OI13" i="5"/>
  <c r="OH13" i="5"/>
  <c r="OD13" i="5"/>
  <c r="OC13" i="5"/>
  <c r="OB13" i="5"/>
  <c r="OA13" i="5"/>
  <c r="NZ13" i="5"/>
  <c r="NY13" i="5"/>
  <c r="NX13" i="5"/>
  <c r="NW13" i="5"/>
  <c r="NV13" i="5"/>
  <c r="NU13" i="5"/>
  <c r="NT13" i="5"/>
  <c r="NS13" i="5"/>
  <c r="NR13" i="5"/>
  <c r="NQ13" i="5"/>
  <c r="NP13" i="5"/>
  <c r="NO13" i="5"/>
  <c r="NN13" i="5"/>
  <c r="NL13" i="5"/>
  <c r="NK13" i="5"/>
  <c r="NJ13" i="5"/>
  <c r="NG13" i="5"/>
  <c r="NF13" i="5"/>
  <c r="NE13" i="5"/>
  <c r="NB13" i="5"/>
  <c r="NA13" i="5"/>
  <c r="MZ13" i="5"/>
  <c r="MX13" i="5"/>
  <c r="MW13" i="5"/>
  <c r="MV13" i="5"/>
  <c r="MU13" i="5"/>
  <c r="MS13" i="5"/>
  <c r="MR13" i="5"/>
  <c r="MQ13" i="5"/>
  <c r="MP13" i="5"/>
  <c r="MN13" i="5"/>
  <c r="MM13" i="5"/>
  <c r="ML13" i="5"/>
  <c r="MK13" i="5"/>
  <c r="MI13" i="5"/>
  <c r="MH13" i="5"/>
  <c r="MG13" i="5"/>
  <c r="MF13" i="5"/>
  <c r="MD13" i="5"/>
  <c r="MC13" i="5"/>
  <c r="MB13" i="5"/>
  <c r="MA13" i="5"/>
  <c r="LY13" i="5"/>
  <c r="LX13" i="5"/>
  <c r="LW13" i="5"/>
  <c r="LV13" i="5"/>
  <c r="LT13" i="5"/>
  <c r="LS13" i="5"/>
  <c r="LR13" i="5"/>
  <c r="LQ13" i="5"/>
  <c r="LO13" i="5"/>
  <c r="LN13" i="5"/>
  <c r="LM13" i="5"/>
  <c r="LL13" i="5"/>
  <c r="LJ13" i="5"/>
  <c r="LI13" i="5"/>
  <c r="LH13" i="5"/>
  <c r="LG13" i="5"/>
  <c r="LE13" i="5"/>
  <c r="LD13" i="5"/>
  <c r="LC13" i="5"/>
  <c r="LB13" i="5"/>
  <c r="LA13" i="5"/>
  <c r="KZ13" i="5"/>
  <c r="KY13" i="5"/>
  <c r="KV13" i="5"/>
  <c r="KU13" i="5"/>
  <c r="KT13" i="5"/>
  <c r="KS13" i="5"/>
  <c r="KR13" i="5"/>
  <c r="KQ13" i="5"/>
  <c r="KP13" i="5"/>
  <c r="KM13" i="5"/>
  <c r="KL13" i="5"/>
  <c r="KK13" i="5"/>
  <c r="KJ13" i="5"/>
  <c r="KI13" i="5"/>
  <c r="KH13" i="5"/>
  <c r="KG13" i="5"/>
  <c r="KD13" i="5"/>
  <c r="KC13" i="5"/>
  <c r="KB13" i="5"/>
  <c r="KA13" i="5"/>
  <c r="JZ13" i="5"/>
  <c r="JY13" i="5"/>
  <c r="JX13" i="5"/>
  <c r="JU13" i="5"/>
  <c r="JT13" i="5"/>
  <c r="JS13" i="5"/>
  <c r="JR13" i="5"/>
  <c r="JQ13" i="5"/>
  <c r="JP13" i="5"/>
  <c r="JO13" i="5"/>
  <c r="JL13" i="5"/>
  <c r="JK13" i="5"/>
  <c r="JJ13" i="5"/>
  <c r="JI13" i="5"/>
  <c r="JH13" i="5"/>
  <c r="JG13" i="5"/>
  <c r="JF13" i="5"/>
  <c r="JC13" i="5"/>
  <c r="JB13" i="5"/>
  <c r="JA13" i="5"/>
  <c r="IZ13" i="5"/>
  <c r="IT13" i="5"/>
  <c r="IQ13" i="5"/>
  <c r="IM13" i="5"/>
  <c r="IL13" i="5"/>
  <c r="IK13" i="5"/>
  <c r="IJ13" i="5"/>
  <c r="IB13" i="5"/>
  <c r="HY13" i="5"/>
  <c r="HX13" i="5"/>
  <c r="HW13" i="5"/>
  <c r="HV13" i="5"/>
  <c r="HU13" i="5"/>
  <c r="HT13" i="5"/>
  <c r="HS13" i="5" a="1"/>
  <c r="HS13" i="5" s="1"/>
  <c r="HR13" i="5"/>
  <c r="HR13" i="5" a="1"/>
  <c r="HQ13" i="5" a="1"/>
  <c r="HQ13" i="5" s="1"/>
  <c r="IC13" i="5" s="1"/>
  <c r="HP13" i="5"/>
  <c r="HO13" i="5"/>
  <c r="HN13" i="5"/>
  <c r="HM13" i="5"/>
  <c r="HL13" i="5"/>
  <c r="HK13" i="5" s="1"/>
  <c r="IA13" i="5" s="1"/>
  <c r="HJ13" i="5"/>
  <c r="HI13" i="5"/>
  <c r="HH13" i="5"/>
  <c r="HZ13" i="5" s="1"/>
  <c r="GK13" i="5"/>
  <c r="GJ13" i="5"/>
  <c r="GI13" i="5"/>
  <c r="GH13" i="5"/>
  <c r="GG13" i="5"/>
  <c r="GF13" i="5"/>
  <c r="GE13" i="5" a="1"/>
  <c r="GE13" i="5" s="1"/>
  <c r="GD13" i="5"/>
  <c r="GD13" i="5" a="1"/>
  <c r="GC13" i="5" a="1"/>
  <c r="GC13" i="5" s="1"/>
  <c r="GO13" i="5" s="1"/>
  <c r="GB13" i="5"/>
  <c r="GA13" i="5"/>
  <c r="FZ13" i="5"/>
  <c r="GN13" i="5" s="1"/>
  <c r="FY13" i="5"/>
  <c r="FX13" i="5"/>
  <c r="FW13" i="5" s="1"/>
  <c r="GM13" i="5" s="1"/>
  <c r="FV13" i="5"/>
  <c r="FU13" i="5"/>
  <c r="FT13" i="5" s="1"/>
  <c r="GL13" i="5" s="1"/>
  <c r="FA13" i="5"/>
  <c r="EZ13" i="5"/>
  <c r="EY13" i="5"/>
  <c r="EX13" i="5"/>
  <c r="EW13" i="5"/>
  <c r="EV13" i="5"/>
  <c r="EU13" i="5"/>
  <c r="ET13" i="5"/>
  <c r="ER13" i="5"/>
  <c r="EQ13" i="5"/>
  <c r="EP13" i="5"/>
  <c r="EO13" i="5"/>
  <c r="EN13" i="5"/>
  <c r="EM13" i="5"/>
  <c r="EL13" i="5"/>
  <c r="EK13" i="5"/>
  <c r="EI13" i="5"/>
  <c r="EH13" i="5"/>
  <c r="EG13" i="5"/>
  <c r="EF13" i="5"/>
  <c r="EE13" i="5"/>
  <c r="ED13" i="5"/>
  <c r="EC13" i="5"/>
  <c r="EB13" i="5"/>
  <c r="DZ13" i="5"/>
  <c r="DY13" i="5"/>
  <c r="DX13" i="5"/>
  <c r="DW13" i="5"/>
  <c r="DV13" i="5"/>
  <c r="DU13" i="5"/>
  <c r="DT13" i="5"/>
  <c r="DS13" i="5"/>
  <c r="DO13" i="5"/>
  <c r="DK13" i="5"/>
  <c r="DJ13" i="5"/>
  <c r="DG13" i="5"/>
  <c r="DG13" i="5" a="1"/>
  <c r="DF13" i="5" a="1"/>
  <c r="DF13" i="5" s="1"/>
  <c r="DE13" i="5"/>
  <c r="DQ13" i="5" s="1"/>
  <c r="DE13" i="5" a="1"/>
  <c r="DD13" i="5"/>
  <c r="DC13" i="5"/>
  <c r="DB13" i="5"/>
  <c r="DP13" i="5" s="1"/>
  <c r="DA13" i="5"/>
  <c r="CZ13" i="5"/>
  <c r="CY13" i="5"/>
  <c r="CX13" i="5"/>
  <c r="CW13" i="5"/>
  <c r="CV13" i="5" s="1"/>
  <c r="DN13" i="5" s="1"/>
  <c r="CS13" i="5"/>
  <c r="DM13" i="5" s="1"/>
  <c r="CP13" i="5"/>
  <c r="DL13" i="5" s="1"/>
  <c r="CM13" i="5"/>
  <c r="CJ13" i="5"/>
  <c r="CG13" i="5"/>
  <c r="DI13" i="5" s="1"/>
  <c r="CD13" i="5"/>
  <c r="DH13" i="5" s="1"/>
  <c r="BS13" i="5" a="1"/>
  <c r="BS13" i="5" s="1"/>
  <c r="BR13" i="5"/>
  <c r="BR13" i="5" a="1"/>
  <c r="BQ13" i="5" a="1"/>
  <c r="BQ13" i="5" s="1"/>
  <c r="CC13" i="5" s="1"/>
  <c r="BP13" i="5"/>
  <c r="BO13" i="5"/>
  <c r="BN13" i="5"/>
  <c r="CB13" i="5" s="1"/>
  <c r="BM13" i="5"/>
  <c r="BL13" i="5"/>
  <c r="BK13" i="5" s="1"/>
  <c r="CA13" i="5" s="1"/>
  <c r="BJ13" i="5"/>
  <c r="BI13" i="5"/>
  <c r="BH13" i="5" s="1"/>
  <c r="BZ13" i="5" s="1"/>
  <c r="BF13" i="5"/>
  <c r="BF34" i="5" s="1"/>
  <c r="BE34" i="5" s="1"/>
  <c r="BY34" i="5" s="1"/>
  <c r="BE13" i="5"/>
  <c r="BY13" i="5" s="1"/>
  <c r="BC13" i="5"/>
  <c r="BC34" i="5" s="1"/>
  <c r="BB34" i="5" s="1"/>
  <c r="BX34" i="5" s="1"/>
  <c r="AZ13" i="5"/>
  <c r="AZ34" i="5" s="1"/>
  <c r="AY34" i="5" s="1"/>
  <c r="BW34" i="5" s="1"/>
  <c r="AY13" i="5"/>
  <c r="BW13" i="5" s="1"/>
  <c r="AW13" i="5"/>
  <c r="AW34" i="5" s="1"/>
  <c r="AV34" i="5" s="1"/>
  <c r="BV34" i="5" s="1"/>
  <c r="AT13" i="5"/>
  <c r="AT34" i="5" s="1"/>
  <c r="AS34" i="5" s="1"/>
  <c r="BU34" i="5" s="1"/>
  <c r="AS13" i="5"/>
  <c r="BU13" i="5" s="1"/>
  <c r="AQ13" i="5"/>
  <c r="AQ34" i="5" s="1"/>
  <c r="AP34" i="5" s="1"/>
  <c r="BT34" i="5" s="1"/>
  <c r="AM13" i="5"/>
  <c r="AE13" i="5"/>
  <c r="AE13" i="5" a="1"/>
  <c r="AD13" i="5" a="1"/>
  <c r="AD13" i="5" s="1"/>
  <c r="AC13" i="5"/>
  <c r="AO13" i="5" s="1"/>
  <c r="AC13" i="5" a="1"/>
  <c r="AB13" i="5"/>
  <c r="AA13" i="5"/>
  <c r="Z13" i="5"/>
  <c r="AN13" i="5" s="1"/>
  <c r="Y13" i="5"/>
  <c r="X13" i="5"/>
  <c r="W13" i="5"/>
  <c r="V13" i="5"/>
  <c r="U13" i="5"/>
  <c r="T13" i="5" s="1"/>
  <c r="AL13" i="5" s="1"/>
  <c r="R13" i="5"/>
  <c r="R34" i="5" s="1"/>
  <c r="Q34" i="5" s="1"/>
  <c r="AK34" i="5" s="1"/>
  <c r="Q13" i="5"/>
  <c r="AK13" i="5" s="1"/>
  <c r="O13" i="5"/>
  <c r="N13" i="5" s="1"/>
  <c r="AJ13" i="5" s="1"/>
  <c r="L13" i="5"/>
  <c r="L34" i="5" s="1"/>
  <c r="K34" i="5" s="1"/>
  <c r="AI34" i="5" s="1"/>
  <c r="K13" i="5"/>
  <c r="AI13" i="5" s="1"/>
  <c r="I13" i="5"/>
  <c r="I34" i="5" s="1"/>
  <c r="H34" i="5" s="1"/>
  <c r="AH34" i="5" s="1"/>
  <c r="F13" i="5"/>
  <c r="F34" i="5" s="1"/>
  <c r="E34" i="5" s="1"/>
  <c r="AG34" i="5" s="1"/>
  <c r="E13" i="5"/>
  <c r="AG13" i="5" s="1"/>
  <c r="C13" i="5"/>
  <c r="C34" i="5" s="1"/>
  <c r="B34" i="5" s="1"/>
  <c r="AF34" i="5" s="1"/>
  <c r="BUW12" i="5"/>
  <c r="BUV12" i="5"/>
  <c r="BBU12" i="5" s="1"/>
  <c r="BUU12" i="5"/>
  <c r="BUT12" i="5"/>
  <c r="BUS12" i="5"/>
  <c r="BUR12" i="5"/>
  <c r="BBQ12" i="5" s="1"/>
  <c r="BUQ12" i="5"/>
  <c r="BUP12" i="5"/>
  <c r="BUO12" i="5"/>
  <c r="BUN12" i="5"/>
  <c r="BBO12" i="5" s="1"/>
  <c r="BUM12" i="5"/>
  <c r="BUL12" i="5"/>
  <c r="BUK12" i="5"/>
  <c r="BUJ12" i="5"/>
  <c r="BBM12" i="5" s="1"/>
  <c r="BUI12" i="5"/>
  <c r="BUH12" i="5"/>
  <c r="BUG12" i="5"/>
  <c r="BUF12" i="5"/>
  <c r="BBI12" i="5" s="1"/>
  <c r="BUE12" i="5"/>
  <c r="BUD12" i="5"/>
  <c r="BUC12" i="5"/>
  <c r="BUB12" i="5"/>
  <c r="ANU12" i="5" s="1"/>
  <c r="BUA12" i="5"/>
  <c r="BTZ12" i="5"/>
  <c r="BTY12" i="5"/>
  <c r="BTX12" i="5"/>
  <c r="ANS12" i="5" s="1"/>
  <c r="BTW12" i="5"/>
  <c r="BTV12" i="5"/>
  <c r="BTU12" i="5"/>
  <c r="BTT12" i="5"/>
  <c r="ANQ12" i="5" s="1"/>
  <c r="BTS12" i="5"/>
  <c r="BTR12" i="5"/>
  <c r="BTQ12" i="5"/>
  <c r="BTP12" i="5"/>
  <c r="ANM12" i="5" s="1"/>
  <c r="BTO12" i="5"/>
  <c r="BTN12" i="5"/>
  <c r="BTM12" i="5"/>
  <c r="BTL12" i="5"/>
  <c r="ANI12" i="5" s="1"/>
  <c r="BTK12" i="5"/>
  <c r="BTJ12" i="5"/>
  <c r="BTI12" i="5"/>
  <c r="BTH12" i="5"/>
  <c r="ANE12" i="5" s="1"/>
  <c r="BTG12" i="5"/>
  <c r="BTF12" i="5"/>
  <c r="BTE12" i="5"/>
  <c r="BTD12" i="5"/>
  <c r="ANC12" i="5" s="1"/>
  <c r="BTC12" i="5"/>
  <c r="BTB12" i="5"/>
  <c r="BTA12" i="5"/>
  <c r="BSZ12" i="5"/>
  <c r="ANA12" i="5" s="1"/>
  <c r="BSY12" i="5"/>
  <c r="BSX12" i="5"/>
  <c r="BSW12" i="5"/>
  <c r="BSV12" i="5"/>
  <c r="AMW12" i="5" s="1"/>
  <c r="BSU12" i="5"/>
  <c r="BST12" i="5"/>
  <c r="BSS12" i="5"/>
  <c r="BSR12" i="5"/>
  <c r="IS12" i="5" s="1"/>
  <c r="BSK12" i="5"/>
  <c r="BSJ12" i="5" a="1"/>
  <c r="BSJ12" i="5" s="1"/>
  <c r="BSI12" i="5"/>
  <c r="BSI12" i="5" a="1"/>
  <c r="BSH12" i="5" a="1"/>
  <c r="BSH12" i="5" s="1"/>
  <c r="BSG12" i="5"/>
  <c r="BSG12" i="5" a="1"/>
  <c r="BSF12" i="5" a="1"/>
  <c r="BSF12" i="5" s="1"/>
  <c r="BSE12" i="5" a="1"/>
  <c r="BSE12" i="5" s="1"/>
  <c r="BSD12" i="5" a="1"/>
  <c r="BSD12" i="5" s="1"/>
  <c r="BSC12" i="5"/>
  <c r="BSC12" i="5" a="1"/>
  <c r="BSB12" i="5" a="1"/>
  <c r="BSB12" i="5" s="1"/>
  <c r="BSA12" i="5"/>
  <c r="BRZ12" i="5" a="1"/>
  <c r="BRZ12" i="5" s="1"/>
  <c r="BRY12" i="5" a="1"/>
  <c r="BRY12" i="5" s="1"/>
  <c r="BRX12" i="5"/>
  <c r="BRX12" i="5" a="1"/>
  <c r="BRW12" i="5" a="1"/>
  <c r="BRW12" i="5" s="1"/>
  <c r="BRV12" i="5"/>
  <c r="BRV12" i="5" a="1"/>
  <c r="BRU12" i="5" a="1"/>
  <c r="BRU12" i="5" s="1"/>
  <c r="BRT12" i="5" a="1"/>
  <c r="BRT12" i="5" s="1"/>
  <c r="BRS12" i="5" a="1"/>
  <c r="BRS12" i="5" s="1"/>
  <c r="BRR12" i="5" a="1"/>
  <c r="BRR12" i="5" s="1"/>
  <c r="BRQ12" i="5" a="1"/>
  <c r="BRQ12" i="5" s="1"/>
  <c r="BRP12" i="5" a="1"/>
  <c r="BRP12" i="5" s="1"/>
  <c r="BRO12" i="5" a="1"/>
  <c r="BRO12" i="5" s="1"/>
  <c r="BRN12" i="5"/>
  <c r="BRN12" i="5" a="1"/>
  <c r="BRM12" i="5" a="1"/>
  <c r="BRM12" i="5" s="1"/>
  <c r="BRL12" i="5"/>
  <c r="BRL12" i="5" a="1"/>
  <c r="BRK12" i="5" a="1"/>
  <c r="BRK12" i="5" s="1"/>
  <c r="BRJ12" i="5" a="1"/>
  <c r="BRJ12" i="5" s="1"/>
  <c r="BRI12" i="5" a="1"/>
  <c r="BRI12" i="5" s="1"/>
  <c r="BRH12" i="5" a="1"/>
  <c r="BRH12" i="5" s="1"/>
  <c r="BRG12" i="5" a="1"/>
  <c r="BRG12" i="5" s="1"/>
  <c r="BRF12" i="5"/>
  <c r="BRF12" i="5" a="1"/>
  <c r="BRE12" i="5" a="1"/>
  <c r="BRE12" i="5" s="1"/>
  <c r="BRD12" i="5"/>
  <c r="BRD12" i="5" a="1"/>
  <c r="BRC12" i="5" a="1"/>
  <c r="BRC12" i="5" s="1"/>
  <c r="BRB12" i="5" a="1"/>
  <c r="BRB12" i="5" s="1"/>
  <c r="BRA12" i="5" a="1"/>
  <c r="BRA12" i="5" s="1"/>
  <c r="BQZ12" i="5" a="1"/>
  <c r="BQZ12" i="5" s="1"/>
  <c r="BQY12" i="5" a="1"/>
  <c r="BQY12" i="5" s="1"/>
  <c r="BQX12" i="5"/>
  <c r="BQX12" i="5" a="1"/>
  <c r="BQW12" i="5" a="1"/>
  <c r="BQW12" i="5" s="1"/>
  <c r="BQV12" i="5"/>
  <c r="BQV12" i="5" a="1"/>
  <c r="BQU12" i="5" a="1"/>
  <c r="BQU12" i="5" s="1"/>
  <c r="BQT12" i="5" a="1"/>
  <c r="BQT12" i="5" s="1"/>
  <c r="BQS12" i="5" a="1"/>
  <c r="BQS12" i="5" s="1"/>
  <c r="BQR12" i="5" a="1"/>
  <c r="BQR12" i="5" s="1"/>
  <c r="BQQ12" i="5" a="1"/>
  <c r="BQQ12" i="5" s="1"/>
  <c r="BQP12" i="5"/>
  <c r="BQP12" i="5" a="1"/>
  <c r="BQO12" i="5" a="1"/>
  <c r="BQO12" i="5" s="1"/>
  <c r="BQN12" i="5"/>
  <c r="BQN12" i="5" a="1"/>
  <c r="BQM12" i="5" a="1"/>
  <c r="BQM12" i="5" s="1"/>
  <c r="BQL12" i="5" a="1"/>
  <c r="BQL12" i="5" s="1"/>
  <c r="BQK12" i="5" a="1"/>
  <c r="BQK12" i="5" s="1"/>
  <c r="BQJ12" i="5" a="1"/>
  <c r="BQJ12" i="5" s="1"/>
  <c r="BQI12" i="5" a="1"/>
  <c r="BQI12" i="5" s="1"/>
  <c r="BQH12" i="5"/>
  <c r="BQH12" i="5" a="1"/>
  <c r="BQG12" i="5" a="1"/>
  <c r="BQG12" i="5" s="1"/>
  <c r="BQF12" i="5"/>
  <c r="BQF12" i="5" a="1"/>
  <c r="BQE12" i="5" a="1"/>
  <c r="BQE12" i="5" s="1"/>
  <c r="BQD12" i="5" a="1"/>
  <c r="BQD12" i="5" s="1"/>
  <c r="BQC12" i="5" a="1"/>
  <c r="BQC12" i="5" s="1"/>
  <c r="BQB12" i="5" a="1"/>
  <c r="BQB12" i="5" s="1"/>
  <c r="BQA12" i="5" a="1"/>
  <c r="BQA12" i="5" s="1"/>
  <c r="BPZ12" i="5"/>
  <c r="BPZ12" i="5" a="1"/>
  <c r="BPY12" i="5" a="1"/>
  <c r="BPY12" i="5" s="1"/>
  <c r="BPX12" i="5"/>
  <c r="BPX12" i="5" a="1"/>
  <c r="BPW12" i="5" a="1"/>
  <c r="BPW12" i="5" s="1"/>
  <c r="BPV12" i="5" a="1"/>
  <c r="BPV12" i="5" s="1"/>
  <c r="BPU12" i="5" a="1"/>
  <c r="BPU12" i="5" s="1"/>
  <c r="BPT12" i="5"/>
  <c r="BPS12" i="5"/>
  <c r="BPR12" i="5"/>
  <c r="BPQ12" i="5"/>
  <c r="BPP12" i="5"/>
  <c r="BPO12" i="5"/>
  <c r="BPN12" i="5"/>
  <c r="BPM12" i="5"/>
  <c r="BPL12" i="5"/>
  <c r="BPK12" i="5"/>
  <c r="BPJ12" i="5"/>
  <c r="BPI12" i="5"/>
  <c r="BPH12" i="5"/>
  <c r="BPG12" i="5"/>
  <c r="BPF12" i="5"/>
  <c r="BPE12" i="5"/>
  <c r="BPD12" i="5"/>
  <c r="BPC12" i="5"/>
  <c r="BPB12" i="5"/>
  <c r="BPA12" i="5"/>
  <c r="BOZ12" i="5"/>
  <c r="BOY12" i="5"/>
  <c r="BOX12" i="5"/>
  <c r="BOW12" i="5"/>
  <c r="BOV12" i="5"/>
  <c r="BOU12" i="5"/>
  <c r="BOT12" i="5"/>
  <c r="BOR12" i="5"/>
  <c r="BOI12" i="5" a="1"/>
  <c r="BOI12" i="5" s="1"/>
  <c r="BOH12" i="5"/>
  <c r="BOH12" i="5" a="1"/>
  <c r="BOG12" i="5" a="1"/>
  <c r="BOG12" i="5" s="1"/>
  <c r="BOS12" i="5" s="1"/>
  <c r="BOF12" i="5"/>
  <c r="BOE12" i="5"/>
  <c r="BOD12" i="5"/>
  <c r="BOC12" i="5"/>
  <c r="BOB12" i="5"/>
  <c r="BOA12" i="5" s="1"/>
  <c r="BOQ12" i="5" s="1"/>
  <c r="BNY12" i="5"/>
  <c r="BNX12" i="5" s="1"/>
  <c r="BOP12" i="5" s="1"/>
  <c r="BNV12" i="5"/>
  <c r="BNU12" i="5" s="1"/>
  <c r="BOO12" i="5" s="1"/>
  <c r="BNS12" i="5"/>
  <c r="BNR12" i="5"/>
  <c r="BON12" i="5" s="1"/>
  <c r="BNP12" i="5"/>
  <c r="BNO12" i="5" s="1"/>
  <c r="BOM12" i="5" s="1"/>
  <c r="BNM12" i="5"/>
  <c r="BNL12" i="5" s="1"/>
  <c r="BOL12" i="5" s="1"/>
  <c r="BNJ12" i="5"/>
  <c r="BNI12" i="5" s="1"/>
  <c r="BOK12" i="5" s="1"/>
  <c r="BNG12" i="5"/>
  <c r="BNF12" i="5"/>
  <c r="BOJ12" i="5" s="1"/>
  <c r="BNE12" i="5"/>
  <c r="BND12" i="5"/>
  <c r="BNC12" i="5"/>
  <c r="BNB12" i="5"/>
  <c r="BNA12" i="5"/>
  <c r="BMZ12" i="5"/>
  <c r="BMY12" i="5"/>
  <c r="BMX12" i="5"/>
  <c r="BMW12" i="5"/>
  <c r="BMU12" i="5"/>
  <c r="BMJ12" i="5"/>
  <c r="BMI12" i="5"/>
  <c r="BMH12" i="5"/>
  <c r="BMG12" i="5"/>
  <c r="BMF12" i="5"/>
  <c r="BME12" i="5"/>
  <c r="BMD12" i="5"/>
  <c r="BMC12" i="5"/>
  <c r="BMB12" i="5"/>
  <c r="BMA12" i="5"/>
  <c r="BLZ12" i="5"/>
  <c r="BLY12" i="5"/>
  <c r="BLX12" i="5"/>
  <c r="BLW12" i="5"/>
  <c r="BLP12" i="5"/>
  <c r="BLH12" i="5"/>
  <c r="BLH12" i="5" a="1"/>
  <c r="BLG12" i="5" a="1"/>
  <c r="BLG12" i="5" s="1"/>
  <c r="BLF12" i="5"/>
  <c r="BLR12" i="5" s="1"/>
  <c r="BLF12" i="5" a="1"/>
  <c r="BLE12" i="5"/>
  <c r="BLD12" i="5"/>
  <c r="BLC12" i="5"/>
  <c r="BLQ12" i="5" s="1"/>
  <c r="BLB12" i="5"/>
  <c r="BLA12" i="5"/>
  <c r="BKZ12" i="5"/>
  <c r="BKY12" i="5"/>
  <c r="BKX12" i="5"/>
  <c r="BKW12" i="5" s="1"/>
  <c r="BLO12" i="5" s="1"/>
  <c r="BKU12" i="5"/>
  <c r="BKT12" i="5"/>
  <c r="BLN12" i="5" s="1"/>
  <c r="BKR12" i="5"/>
  <c r="BKQ12" i="5" s="1"/>
  <c r="BLM12" i="5" s="1"/>
  <c r="BKO12" i="5"/>
  <c r="BKN12" i="5"/>
  <c r="BLL12" i="5" s="1"/>
  <c r="BKL12" i="5"/>
  <c r="BKK12" i="5" s="1"/>
  <c r="BLK12" i="5" s="1"/>
  <c r="BKI12" i="5"/>
  <c r="BKH12" i="5"/>
  <c r="BLJ12" i="5" s="1"/>
  <c r="BKF12" i="5"/>
  <c r="BKE12" i="5" s="1"/>
  <c r="BLI12" i="5" s="1"/>
  <c r="BKD12" i="5"/>
  <c r="BKC12" i="5"/>
  <c r="BKB12" i="5"/>
  <c r="BKA12" i="5"/>
  <c r="BJZ12" i="5"/>
  <c r="BJY12" i="5"/>
  <c r="BJX12" i="5"/>
  <c r="BJW12" i="5"/>
  <c r="BJV12" i="5"/>
  <c r="BJU12" i="5"/>
  <c r="BJT12" i="5"/>
  <c r="BJR12" i="5"/>
  <c r="BJP12" i="5"/>
  <c r="BJO12" i="5"/>
  <c r="BJM12" i="5" s="1"/>
  <c r="BJL12" i="5"/>
  <c r="BJJ12" i="5" s="1"/>
  <c r="BJI12" i="5"/>
  <c r="BJG12" i="5" s="1"/>
  <c r="BJF12" i="5"/>
  <c r="BJE12" i="5"/>
  <c r="BJD12" i="5"/>
  <c r="BJC12" i="5"/>
  <c r="BJB12" i="5"/>
  <c r="BJA12" i="5"/>
  <c r="BIZ12" i="5"/>
  <c r="BIY12" i="5"/>
  <c r="BIX12" i="5"/>
  <c r="BIW12" i="5"/>
  <c r="BIV12" i="5"/>
  <c r="BIU12" i="5"/>
  <c r="BIT12" i="5"/>
  <c r="BIS12" i="5"/>
  <c r="BIR12" i="5"/>
  <c r="BIQ12" i="5"/>
  <c r="BIP12" i="5"/>
  <c r="BIO12" i="5"/>
  <c r="BIN12" i="5"/>
  <c r="BIM12" i="5"/>
  <c r="BIL12" i="5"/>
  <c r="BIK12" i="5"/>
  <c r="BIJ12" i="5"/>
  <c r="BII12" i="5"/>
  <c r="BIH12" i="5"/>
  <c r="BIG12" i="5"/>
  <c r="BIF12" i="5"/>
  <c r="BIE12" i="5"/>
  <c r="BID12" i="5"/>
  <c r="BIC12" i="5"/>
  <c r="BIB12" i="5"/>
  <c r="BIA12" i="5"/>
  <c r="BHZ12" i="5"/>
  <c r="BHY12" i="5"/>
  <c r="BHX12" i="5"/>
  <c r="BHW12" i="5"/>
  <c r="BHV12" i="5"/>
  <c r="BHU12" i="5"/>
  <c r="BHT12" i="5"/>
  <c r="BHS12" i="5"/>
  <c r="BHR12" i="5"/>
  <c r="BHQ12" i="5"/>
  <c r="BHP12" i="5"/>
  <c r="BHO12" i="5"/>
  <c r="BHN12" i="5"/>
  <c r="BHM12" i="5"/>
  <c r="BHL12" i="5"/>
  <c r="BHK12" i="5"/>
  <c r="BHJ12" i="5"/>
  <c r="BHI12" i="5"/>
  <c r="BHH12" i="5"/>
  <c r="BHG12" i="5"/>
  <c r="BHF12" i="5"/>
  <c r="BHE12" i="5"/>
  <c r="BHD12" i="5"/>
  <c r="BHC12" i="5"/>
  <c r="BHB12" i="5"/>
  <c r="BHA12" i="5"/>
  <c r="BGZ12" i="5"/>
  <c r="BGY12" i="5"/>
  <c r="BGX12" i="5"/>
  <c r="BGW12" i="5"/>
  <c r="BGV12" i="5"/>
  <c r="BGU12" i="5" a="1"/>
  <c r="BGU12" i="5" s="1"/>
  <c r="BGT12" i="5"/>
  <c r="BGT12" i="5" a="1"/>
  <c r="BGS12" i="5" a="1"/>
  <c r="BGS12" i="5" s="1"/>
  <c r="BGR12" i="5"/>
  <c r="BGR12" i="5" a="1"/>
  <c r="BGQ12" i="5" a="1"/>
  <c r="BGQ12" i="5" s="1"/>
  <c r="BGP12" i="5"/>
  <c r="BGP12" i="5" a="1"/>
  <c r="BGO12" i="5" a="1"/>
  <c r="BGO12" i="5" s="1"/>
  <c r="BGN12" i="5"/>
  <c r="BGN12" i="5" a="1"/>
  <c r="BGM12" i="5" a="1"/>
  <c r="BGM12" i="5" s="1"/>
  <c r="BGL12" i="5"/>
  <c r="BGL12" i="5" a="1"/>
  <c r="BGK12" i="5" a="1"/>
  <c r="BGK12" i="5" s="1"/>
  <c r="BGJ12" i="5"/>
  <c r="BGJ12" i="5" a="1"/>
  <c r="BGI12" i="5"/>
  <c r="BGH12" i="5"/>
  <c r="BGG12" i="5"/>
  <c r="BGF12" i="5"/>
  <c r="BGE12" i="5"/>
  <c r="BGD12" i="5"/>
  <c r="BGC12" i="5"/>
  <c r="BGB12" i="5"/>
  <c r="BGA12" i="5"/>
  <c r="BFZ12" i="5"/>
  <c r="BFY12" i="5"/>
  <c r="BFX12" i="5"/>
  <c r="BFW12" i="5"/>
  <c r="BFV12" i="5"/>
  <c r="BFU12" i="5"/>
  <c r="BFT12" i="5"/>
  <c r="BFS12" i="5"/>
  <c r="BFR12" i="5"/>
  <c r="BFN12" i="5"/>
  <c r="BFM12" i="5"/>
  <c r="BFL12" i="5"/>
  <c r="BFK12" i="5"/>
  <c r="BFJ12" i="5"/>
  <c r="BFI12" i="5"/>
  <c r="BFH12" i="5"/>
  <c r="BFG12" i="5"/>
  <c r="BFF12" i="5"/>
  <c r="BFE12" i="5"/>
  <c r="BFD12" i="5"/>
  <c r="BFC12" i="5"/>
  <c r="BFB12" i="5"/>
  <c r="BFA12" i="5"/>
  <c r="BEZ12" i="5"/>
  <c r="BEY12" i="5"/>
  <c r="BEX12" i="5"/>
  <c r="BEW12" i="5"/>
  <c r="BEV12" i="5"/>
  <c r="BEU12" i="5"/>
  <c r="BET12" i="5"/>
  <c r="BEP12" i="5"/>
  <c r="BEO12" i="5"/>
  <c r="BEN12" i="5"/>
  <c r="BEM12" i="5"/>
  <c r="BEL12" i="5"/>
  <c r="BEK12" i="5"/>
  <c r="BEJ12" i="5"/>
  <c r="BEI12" i="5"/>
  <c r="BEH12" i="5"/>
  <c r="BEG12" i="5"/>
  <c r="BEF12" i="5"/>
  <c r="BEE12" i="5"/>
  <c r="BED12" i="5"/>
  <c r="BEC12" i="5"/>
  <c r="BEB12" i="5"/>
  <c r="BEA12" i="5"/>
  <c r="BDZ12" i="5"/>
  <c r="BDY12" i="5"/>
  <c r="BDX12" i="5"/>
  <c r="BDW12" i="5"/>
  <c r="BDV12" i="5"/>
  <c r="BDR12" i="5"/>
  <c r="BDQ12" i="5"/>
  <c r="BDP12" i="5"/>
  <c r="BDO12" i="5"/>
  <c r="BDN12" i="5"/>
  <c r="BDM12" i="5"/>
  <c r="BDL12" i="5"/>
  <c r="BDK12" i="5"/>
  <c r="BDJ12" i="5"/>
  <c r="BDI12" i="5"/>
  <c r="BDH12" i="5"/>
  <c r="BDG12" i="5"/>
  <c r="BDF12" i="5"/>
  <c r="BDE12" i="5"/>
  <c r="BDD12" i="5"/>
  <c r="BDC12" i="5"/>
  <c r="BDB12" i="5"/>
  <c r="BDA12" i="5"/>
  <c r="BCZ12" i="5"/>
  <c r="BCY12" i="5"/>
  <c r="BCX12" i="5"/>
  <c r="BCT12" i="5"/>
  <c r="BCS12" i="5"/>
  <c r="BCR12" i="5"/>
  <c r="BCQ12" i="5"/>
  <c r="BCP12" i="5"/>
  <c r="BCO12" i="5"/>
  <c r="BCN12" i="5"/>
  <c r="BCM12" i="5"/>
  <c r="BCL12" i="5"/>
  <c r="BCK12" i="5"/>
  <c r="BCJ12" i="5"/>
  <c r="BCI12" i="5"/>
  <c r="BCH12" i="5"/>
  <c r="BCG12" i="5"/>
  <c r="BCF12" i="5"/>
  <c r="BCE12" i="5"/>
  <c r="BCD12" i="5"/>
  <c r="BCC12" i="5"/>
  <c r="BCB12" i="5"/>
  <c r="BCA12" i="5"/>
  <c r="BBZ12" i="5"/>
  <c r="BBV12" i="5"/>
  <c r="BBT12" i="5"/>
  <c r="BBR12" i="5"/>
  <c r="BBP12" i="5"/>
  <c r="BBN12" i="5"/>
  <c r="BBJ12" i="5"/>
  <c r="BBH12" i="5"/>
  <c r="BBG12" i="5"/>
  <c r="BBF12" i="5"/>
  <c r="BBE12" i="5"/>
  <c r="BAW12" i="5"/>
  <c r="BAS12" i="5"/>
  <c r="BAR12" i="5"/>
  <c r="BAP12" i="5" a="1"/>
  <c r="BAP12" i="5" s="1"/>
  <c r="BAO12" i="5"/>
  <c r="BAO12" i="5" a="1"/>
  <c r="BAN12" i="5" a="1"/>
  <c r="BAN12" i="5" s="1"/>
  <c r="BAX12" i="5" s="1"/>
  <c r="BAM12" i="5"/>
  <c r="BAL12" i="5"/>
  <c r="BAK12" i="5"/>
  <c r="BAJ12" i="5"/>
  <c r="BAI12" i="5"/>
  <c r="BAH12" i="5" s="1"/>
  <c r="BAV12" i="5" s="1"/>
  <c r="BAG12" i="5"/>
  <c r="BMV12" i="5" s="1"/>
  <c r="BMT12" i="5" s="1"/>
  <c r="BAF12" i="5"/>
  <c r="BAE12" i="5"/>
  <c r="BAU12" i="5" s="1"/>
  <c r="BAB12" i="5"/>
  <c r="BAT12" i="5" s="1"/>
  <c r="AZY12" i="5"/>
  <c r="AZV12" i="5"/>
  <c r="AZS12" i="5"/>
  <c r="BAQ12" i="5" s="1"/>
  <c r="AZO12" i="5"/>
  <c r="AZL12" i="5"/>
  <c r="AZK12" i="5"/>
  <c r="AZJ12" i="5"/>
  <c r="AZJ12" i="5" a="1"/>
  <c r="AZI12" i="5" a="1"/>
  <c r="AZI12" i="5" s="1"/>
  <c r="AZH12" i="5"/>
  <c r="AZR12" i="5" s="1"/>
  <c r="AZH12" i="5" a="1"/>
  <c r="AZG12" i="5"/>
  <c r="AZF12" i="5"/>
  <c r="AZE12" i="5"/>
  <c r="AZQ12" i="5" s="1"/>
  <c r="AZD12" i="5"/>
  <c r="AZC12" i="5"/>
  <c r="AZB12" i="5"/>
  <c r="AZP12" i="5" s="1"/>
  <c r="AZA12" i="5"/>
  <c r="AYZ12" i="5"/>
  <c r="AYY12" i="5"/>
  <c r="AYV12" i="5"/>
  <c r="AZN12" i="5" s="1"/>
  <c r="AYS12" i="5"/>
  <c r="AZM12" i="5" s="1"/>
  <c r="AYP12" i="5"/>
  <c r="AYM12" i="5"/>
  <c r="AYK12" i="5"/>
  <c r="AYD12" i="5"/>
  <c r="AYC12" i="5"/>
  <c r="AYB12" i="5" a="1"/>
  <c r="AYB12" i="5" s="1"/>
  <c r="AYA12" i="5"/>
  <c r="AYA12" i="5" a="1"/>
  <c r="AXZ12" i="5" a="1"/>
  <c r="AXZ12" i="5" s="1"/>
  <c r="AYL12" i="5" s="1"/>
  <c r="AXY12" i="5"/>
  <c r="AXX12" i="5"/>
  <c r="AXW12" i="5"/>
  <c r="AXV12" i="5"/>
  <c r="AXU12" i="5"/>
  <c r="AXT12" i="5" s="1"/>
  <c r="AYJ12" i="5" s="1"/>
  <c r="AXS12" i="5"/>
  <c r="AXR12" i="5"/>
  <c r="AXQ12" i="5"/>
  <c r="AYI12" i="5" s="1"/>
  <c r="AXO12" i="5"/>
  <c r="AXN12" i="5" s="1"/>
  <c r="AYH12" i="5" s="1"/>
  <c r="AXL12" i="5"/>
  <c r="AXK12" i="5"/>
  <c r="AYG12" i="5" s="1"/>
  <c r="AXI12" i="5"/>
  <c r="AXH12" i="5" s="1"/>
  <c r="AYF12" i="5" s="1"/>
  <c r="AXF12" i="5"/>
  <c r="AXE12" i="5"/>
  <c r="AYE12" i="5" s="1"/>
  <c r="AXB12" i="5"/>
  <c r="AWX12" i="5"/>
  <c r="AWW12" i="5"/>
  <c r="AWV12" i="5"/>
  <c r="AWU12" i="5"/>
  <c r="AWN12" i="5"/>
  <c r="AWM12" i="5"/>
  <c r="AWL12" i="5"/>
  <c r="AWK12" i="5"/>
  <c r="AWD12" i="5"/>
  <c r="AWC12" i="5"/>
  <c r="AWB12" i="5"/>
  <c r="AWA12" i="5"/>
  <c r="AVT12" i="5"/>
  <c r="AVS12" i="5"/>
  <c r="AVR12" i="5"/>
  <c r="AVQ12" i="5"/>
  <c r="AVH12" i="5"/>
  <c r="AUZ12" i="5"/>
  <c r="AUZ12" i="5" a="1"/>
  <c r="AUY12" i="5" a="1"/>
  <c r="AUY12" i="5" s="1"/>
  <c r="AUX12" i="5"/>
  <c r="AVJ12" i="5" s="1"/>
  <c r="AUX12" i="5" a="1"/>
  <c r="AUW12" i="5"/>
  <c r="AUV12" i="5"/>
  <c r="AUU12" i="5"/>
  <c r="AVI12" i="5" s="1"/>
  <c r="AUT12" i="5"/>
  <c r="AUS12" i="5"/>
  <c r="AUR12" i="5"/>
  <c r="AUQ12" i="5"/>
  <c r="AUP12" i="5"/>
  <c r="AUO12" i="5" s="1"/>
  <c r="AVG12" i="5" s="1"/>
  <c r="AUM12" i="5"/>
  <c r="AUL12" i="5"/>
  <c r="AVF12" i="5" s="1"/>
  <c r="AUJ12" i="5"/>
  <c r="AUI12" i="5" s="1"/>
  <c r="AVE12" i="5" s="1"/>
  <c r="AUG12" i="5"/>
  <c r="AUF12" i="5"/>
  <c r="AVD12" i="5" s="1"/>
  <c r="AUD12" i="5"/>
  <c r="AUC12" i="5" s="1"/>
  <c r="AVC12" i="5" s="1"/>
  <c r="AUA12" i="5"/>
  <c r="ATZ12" i="5"/>
  <c r="AVB12" i="5" s="1"/>
  <c r="ATX12" i="5"/>
  <c r="ATW12" i="5" s="1"/>
  <c r="AVA12" i="5" s="1"/>
  <c r="ATV12" i="5"/>
  <c r="ATU12" i="5"/>
  <c r="ATT12" i="5"/>
  <c r="ATS12" i="5"/>
  <c r="ATL12" i="5"/>
  <c r="ATK12" i="5"/>
  <c r="ATH12" i="5"/>
  <c r="ATG12" i="5"/>
  <c r="ATF12" i="5"/>
  <c r="ATE12" i="5"/>
  <c r="ATD12" i="5"/>
  <c r="ATC12" i="5"/>
  <c r="ATB12" i="5"/>
  <c r="ATB12" i="5" a="1"/>
  <c r="ATA12" i="5" a="1"/>
  <c r="ATA12" i="5" s="1"/>
  <c r="ASZ12" i="5"/>
  <c r="ASZ12" i="5" a="1"/>
  <c r="ASY12" i="5"/>
  <c r="ASX12" i="5"/>
  <c r="ASW12" i="5"/>
  <c r="ASV12" i="5"/>
  <c r="ASU12" i="5"/>
  <c r="AST12" i="5"/>
  <c r="ATJ12" i="5" s="1"/>
  <c r="ASS12" i="5"/>
  <c r="ASR12" i="5"/>
  <c r="ASQ12" i="5"/>
  <c r="ATI12" i="5" s="1"/>
  <c r="ART12" i="5"/>
  <c r="ARQ12" i="5"/>
  <c r="ARP12" i="5"/>
  <c r="ARP12" i="5" a="1"/>
  <c r="ARO12" i="5" a="1"/>
  <c r="ARO12" i="5" s="1"/>
  <c r="ARN12" i="5"/>
  <c r="ARX12" i="5" s="1"/>
  <c r="ARN12" i="5" a="1"/>
  <c r="ARM12" i="5"/>
  <c r="ARL12" i="5"/>
  <c r="ARK12" i="5"/>
  <c r="ARW12" i="5" s="1"/>
  <c r="ARJ12" i="5"/>
  <c r="ARI12" i="5"/>
  <c r="ARH12" i="5"/>
  <c r="ARV12" i="5" s="1"/>
  <c r="ARG12" i="5"/>
  <c r="ARF12" i="5"/>
  <c r="ARE12" i="5" s="1"/>
  <c r="ARU12" i="5" s="1"/>
  <c r="ARB12" i="5"/>
  <c r="AQY12" i="5"/>
  <c r="ARS12" i="5" s="1"/>
  <c r="AQV12" i="5"/>
  <c r="ARR12" i="5" s="1"/>
  <c r="AQS12" i="5"/>
  <c r="AQQ12" i="5"/>
  <c r="AQP12" i="5"/>
  <c r="AQK12" i="5"/>
  <c r="AQR12" i="5" s="1"/>
  <c r="AQH12" i="5"/>
  <c r="AQE12" i="5"/>
  <c r="AQB12" i="5"/>
  <c r="AQO12" i="5" s="1"/>
  <c r="APY12" i="5"/>
  <c r="AQN12" i="5" s="1"/>
  <c r="APU12" i="5"/>
  <c r="APR12" i="5"/>
  <c r="APQ12" i="5"/>
  <c r="APP12" i="5"/>
  <c r="APP12" i="5" a="1"/>
  <c r="APO12" i="5" a="1"/>
  <c r="APO12" i="5" s="1"/>
  <c r="APN12" i="5"/>
  <c r="APX12" i="5" s="1"/>
  <c r="APN12" i="5" a="1"/>
  <c r="APM12" i="5"/>
  <c r="APL12" i="5"/>
  <c r="APK12" i="5"/>
  <c r="APW12" i="5" s="1"/>
  <c r="APJ12" i="5"/>
  <c r="API12" i="5"/>
  <c r="APH12" i="5"/>
  <c r="APV12" i="5" s="1"/>
  <c r="APG12" i="5"/>
  <c r="APF12" i="5"/>
  <c r="APE12" i="5"/>
  <c r="APB12" i="5"/>
  <c r="APT12" i="5" s="1"/>
  <c r="AOY12" i="5"/>
  <c r="APS12" i="5" s="1"/>
  <c r="AOV12" i="5"/>
  <c r="AOS12" i="5"/>
  <c r="AOR12" i="5"/>
  <c r="AOQ12" i="5"/>
  <c r="AON12" i="5"/>
  <c r="AOK12" i="5"/>
  <c r="AOH12" i="5"/>
  <c r="AOE12" i="5"/>
  <c r="AOP12" i="5" s="1"/>
  <c r="AOB12" i="5"/>
  <c r="AOO12" i="5" s="1"/>
  <c r="ANY12" i="5"/>
  <c r="ANX12" i="5"/>
  <c r="ANV12" i="5"/>
  <c r="ANT12" i="5"/>
  <c r="ANR12" i="5"/>
  <c r="ANN12" i="5"/>
  <c r="ANJ12" i="5"/>
  <c r="ANH12" i="5"/>
  <c r="ANF12" i="5"/>
  <c r="AND12" i="5"/>
  <c r="ANB12" i="5"/>
  <c r="AMX12" i="5"/>
  <c r="AMT12" i="5"/>
  <c r="AMR12" i="5"/>
  <c r="AMQ12" i="5"/>
  <c r="AMP12" i="5"/>
  <c r="AMO12" i="5"/>
  <c r="AMN12" i="5"/>
  <c r="AMM12" i="5"/>
  <c r="AML12" i="5"/>
  <c r="AML12" i="5" a="1"/>
  <c r="AMK12" i="5" a="1"/>
  <c r="AMK12" i="5" s="1"/>
  <c r="AMJ12" i="5"/>
  <c r="AMV12" i="5" s="1"/>
  <c r="AMJ12" i="5" a="1"/>
  <c r="AMI12" i="5"/>
  <c r="AMH12" i="5"/>
  <c r="AMG12" i="5"/>
  <c r="AMU12" i="5" s="1"/>
  <c r="AMF12" i="5"/>
  <c r="AME12" i="5"/>
  <c r="AMD12" i="5"/>
  <c r="AMC12" i="5"/>
  <c r="AMB12" i="5"/>
  <c r="AMA12" i="5" s="1"/>
  <c r="AMS12" i="5" s="1"/>
  <c r="ALH12" i="5"/>
  <c r="ALG12" i="5"/>
  <c r="ALD12" i="5"/>
  <c r="ALC12" i="5"/>
  <c r="ALB12" i="5"/>
  <c r="ALA12" i="5"/>
  <c r="AKZ12" i="5"/>
  <c r="AKY12" i="5"/>
  <c r="AKX12" i="5"/>
  <c r="AKX12" i="5" a="1"/>
  <c r="AKW12" i="5" a="1"/>
  <c r="AKW12" i="5" s="1"/>
  <c r="AKV12" i="5"/>
  <c r="AKV12" i="5" a="1"/>
  <c r="AKU12" i="5"/>
  <c r="AKT12" i="5"/>
  <c r="AKS12" i="5"/>
  <c r="AKR12" i="5"/>
  <c r="AKQ12" i="5"/>
  <c r="AKP12" i="5"/>
  <c r="ALF12" i="5" s="1"/>
  <c r="AKO12" i="5"/>
  <c r="AKN12" i="5"/>
  <c r="AKM12" i="5"/>
  <c r="ALE12" i="5" s="1"/>
  <c r="AJS12" i="5"/>
  <c r="AJP12" i="5"/>
  <c r="AJO12" i="5"/>
  <c r="AJN12" i="5"/>
  <c r="AJM12" i="5"/>
  <c r="AJL12" i="5"/>
  <c r="AJK12" i="5"/>
  <c r="AJJ12" i="5" a="1"/>
  <c r="AJJ12" i="5" s="1"/>
  <c r="AJI12" i="5"/>
  <c r="AJI12" i="5" a="1"/>
  <c r="AJH12" i="5" a="1"/>
  <c r="AJH12" i="5" s="1"/>
  <c r="AJT12" i="5" s="1"/>
  <c r="AJG12" i="5"/>
  <c r="AJF12" i="5"/>
  <c r="AJE12" i="5"/>
  <c r="AJD12" i="5"/>
  <c r="AJC12" i="5"/>
  <c r="AJB12" i="5" s="1"/>
  <c r="AJR12" i="5" s="1"/>
  <c r="AJA12" i="5"/>
  <c r="AIZ12" i="5"/>
  <c r="AIY12" i="5"/>
  <c r="AJQ12" i="5" s="1"/>
  <c r="AIB12" i="5"/>
  <c r="AIA12" i="5"/>
  <c r="AHZ12" i="5"/>
  <c r="AHY12" i="5"/>
  <c r="AHX12" i="5"/>
  <c r="AHW12" i="5"/>
  <c r="AHV12" i="5" a="1"/>
  <c r="AHV12" i="5" s="1"/>
  <c r="AHU12" i="5"/>
  <c r="AHU12" i="5" a="1"/>
  <c r="AHT12" i="5" a="1"/>
  <c r="AHT12" i="5" s="1"/>
  <c r="AIF12" i="5" s="1"/>
  <c r="AHS12" i="5"/>
  <c r="AHR12" i="5"/>
  <c r="AHQ12" i="5"/>
  <c r="AIE12" i="5" s="1"/>
  <c r="AHP12" i="5"/>
  <c r="AHO12" i="5"/>
  <c r="AHN12" i="5" s="1"/>
  <c r="AID12" i="5" s="1"/>
  <c r="AHM12" i="5"/>
  <c r="AHL12" i="5"/>
  <c r="AHK12" i="5" s="1"/>
  <c r="AIC12" i="5" s="1"/>
  <c r="AGR12" i="5"/>
  <c r="AGQ12" i="5"/>
  <c r="AGP12" i="5"/>
  <c r="AGO12" i="5"/>
  <c r="AGN12" i="5"/>
  <c r="AGM12" i="5"/>
  <c r="AGL12" i="5"/>
  <c r="AGK12" i="5"/>
  <c r="AGJ12" i="5"/>
  <c r="AGI12" i="5"/>
  <c r="AGH12" i="5"/>
  <c r="AGG12" i="5"/>
  <c r="AGF12" i="5"/>
  <c r="AGE12" i="5"/>
  <c r="AGD12" i="5"/>
  <c r="AGC12" i="5"/>
  <c r="AGB12" i="5"/>
  <c r="AGA12" i="5"/>
  <c r="AFZ12" i="5"/>
  <c r="AFY12" i="5"/>
  <c r="AFX12" i="5"/>
  <c r="AFW12" i="5"/>
  <c r="AFV12" i="5"/>
  <c r="AFU12" i="5"/>
  <c r="AFT12" i="5"/>
  <c r="AFS12" i="5"/>
  <c r="AFR12" i="5"/>
  <c r="AFQ12" i="5"/>
  <c r="AFP12" i="5"/>
  <c r="AFO12" i="5"/>
  <c r="AFN12" i="5"/>
  <c r="AFM12" i="5"/>
  <c r="AFL12" i="5"/>
  <c r="AFK12" i="5"/>
  <c r="AFJ12" i="5"/>
  <c r="AFI12" i="5"/>
  <c r="AFH12" i="5"/>
  <c r="AFG12" i="5"/>
  <c r="AFF12" i="5"/>
  <c r="AFE12" i="5"/>
  <c r="AFD12" i="5"/>
  <c r="AFC12" i="5"/>
  <c r="AFB12" i="5"/>
  <c r="AFA12" i="5"/>
  <c r="AEZ12" i="5"/>
  <c r="AEY12" i="5"/>
  <c r="AEX12" i="5"/>
  <c r="AEW12" i="5"/>
  <c r="AEV12" i="5"/>
  <c r="AEU12" i="5"/>
  <c r="AET12" i="5"/>
  <c r="AES12" i="5"/>
  <c r="AER12" i="5"/>
  <c r="AEQ12" i="5"/>
  <c r="AEP12" i="5"/>
  <c r="AEO12" i="5"/>
  <c r="AEN12" i="5"/>
  <c r="AEM12" i="5"/>
  <c r="AEL12" i="5"/>
  <c r="AEK12" i="5"/>
  <c r="ADZ12" i="5"/>
  <c r="ADZ12" i="5" a="1"/>
  <c r="ADY12" i="5" a="1"/>
  <c r="ADY12" i="5" s="1"/>
  <c r="ADX12" i="5"/>
  <c r="AEJ12" i="5" s="1"/>
  <c r="ADX12" i="5" a="1"/>
  <c r="ADW12" i="5"/>
  <c r="ADV12" i="5"/>
  <c r="ADU12" i="5"/>
  <c r="AEI12" i="5" s="1"/>
  <c r="ADT12" i="5"/>
  <c r="ADT12" i="5" a="1"/>
  <c r="ADS12" i="5"/>
  <c r="ADR12" i="5"/>
  <c r="AEH12" i="5" s="1"/>
  <c r="ADQ12" i="5"/>
  <c r="ADQ12" i="5" a="1"/>
  <c r="ADP12" i="5"/>
  <c r="ADO12" i="5"/>
  <c r="AEG12" i="5" s="1"/>
  <c r="ADN12" i="5"/>
  <c r="ADN12" i="5" a="1"/>
  <c r="ADL12" i="5"/>
  <c r="AEF12" i="5" s="1"/>
  <c r="ADK12" i="5"/>
  <c r="ADI12" i="5" s="1"/>
  <c r="AEE12" i="5" s="1"/>
  <c r="ADK12" i="5" a="1"/>
  <c r="ADH12" i="5" a="1"/>
  <c r="ADH12" i="5" s="1"/>
  <c r="ADF12" i="5" s="1"/>
  <c r="AED12" i="5" s="1"/>
  <c r="ADE12" i="5" a="1"/>
  <c r="ADE12" i="5" s="1"/>
  <c r="ADC12" i="5" s="1"/>
  <c r="AEC12" i="5" s="1"/>
  <c r="ADB12" i="5"/>
  <c r="ADB12" i="5" a="1"/>
  <c r="ACZ12" i="5"/>
  <c r="AEB12" i="5" s="1"/>
  <c r="ACY12" i="5"/>
  <c r="ACW12" i="5" s="1"/>
  <c r="AEA12" i="5" s="1"/>
  <c r="ACY12" i="5" a="1"/>
  <c r="ACV12" i="5"/>
  <c r="ACU12" i="5"/>
  <c r="ACT12" i="5"/>
  <c r="ACS12" i="5"/>
  <c r="ACR12" i="5"/>
  <c r="ACQ12" i="5"/>
  <c r="ACP12" i="5"/>
  <c r="ACO12" i="5"/>
  <c r="ACN12" i="5"/>
  <c r="ACM12" i="5"/>
  <c r="ACL12" i="5"/>
  <c r="ACK12" i="5"/>
  <c r="ACJ12" i="5"/>
  <c r="ACI12" i="5"/>
  <c r="ACF12" i="5"/>
  <c r="ACE12" i="5"/>
  <c r="ACB12" i="5"/>
  <c r="ACA12" i="5"/>
  <c r="ABZ12" i="5"/>
  <c r="ABY12" i="5"/>
  <c r="ABX12" i="5"/>
  <c r="ABW12" i="5"/>
  <c r="ABV12" i="5"/>
  <c r="ABU12" i="5"/>
  <c r="ABT12" i="5"/>
  <c r="ABS12" i="5"/>
  <c r="ABR12" i="5"/>
  <c r="ABR12" i="5" a="1"/>
  <c r="ABQ12" i="5" a="1"/>
  <c r="ABQ12" i="5" s="1"/>
  <c r="ABP12" i="5"/>
  <c r="ABP12" i="5" a="1"/>
  <c r="ABO12" i="5"/>
  <c r="ABN12" i="5"/>
  <c r="ABM12" i="5"/>
  <c r="ABL12" i="5"/>
  <c r="ABK12" i="5"/>
  <c r="ABJ12" i="5"/>
  <c r="ABI12" i="5"/>
  <c r="ABH12" i="5"/>
  <c r="ABG12" i="5"/>
  <c r="ABD12" i="5"/>
  <c r="ABA12" i="5"/>
  <c r="AAX12" i="5"/>
  <c r="AAU12" i="5"/>
  <c r="AAR12" i="5"/>
  <c r="AAO12" i="5"/>
  <c r="AAL12" i="5"/>
  <c r="AAD12" i="5"/>
  <c r="AAD12" i="5" a="1"/>
  <c r="AAC12" i="5" a="1"/>
  <c r="AAC12" i="5" s="1"/>
  <c r="AAB12" i="5"/>
  <c r="AAN12" i="5" s="1"/>
  <c r="AAB12" i="5" a="1"/>
  <c r="AAA12" i="5"/>
  <c r="ZZ12" i="5"/>
  <c r="ZY12" i="5"/>
  <c r="AAM12" i="5" s="1"/>
  <c r="ZX12" i="5"/>
  <c r="ZW12" i="5"/>
  <c r="ZV12" i="5"/>
  <c r="ZU12" i="5"/>
  <c r="ZT12" i="5"/>
  <c r="ZS12" i="5" s="1"/>
  <c r="AAK12" i="5" s="1"/>
  <c r="ZR12" i="5"/>
  <c r="ZP12" i="5"/>
  <c r="AAJ12" i="5" s="1"/>
  <c r="ZO12" i="5"/>
  <c r="ZM12" i="5" s="1"/>
  <c r="AAI12" i="5" s="1"/>
  <c r="ZL12" i="5"/>
  <c r="ZJ12" i="5"/>
  <c r="AAH12" i="5" s="1"/>
  <c r="ZI12" i="5"/>
  <c r="ZG12" i="5" s="1"/>
  <c r="AAG12" i="5" s="1"/>
  <c r="ZF12" i="5"/>
  <c r="ZD12" i="5"/>
  <c r="AAF12" i="5" s="1"/>
  <c r="ZC12" i="5"/>
  <c r="ZA12" i="5" s="1"/>
  <c r="AAE12" i="5" s="1"/>
  <c r="YZ12" i="5"/>
  <c r="YY12" i="5"/>
  <c r="YX12" i="5"/>
  <c r="YW12" i="5"/>
  <c r="YV12" i="5"/>
  <c r="YU12" i="5"/>
  <c r="YT12" i="5"/>
  <c r="YS12" i="5"/>
  <c r="YR12" i="5"/>
  <c r="YQ12" i="5"/>
  <c r="YP12" i="5"/>
  <c r="YO12" i="5"/>
  <c r="YN12" i="5"/>
  <c r="YM12" i="5"/>
  <c r="YL12" i="5"/>
  <c r="YK12" i="5"/>
  <c r="YJ12" i="5"/>
  <c r="YI12" i="5"/>
  <c r="YH12" i="5"/>
  <c r="YG12" i="5"/>
  <c r="YF12" i="5"/>
  <c r="YE12" i="5"/>
  <c r="YD12" i="5"/>
  <c r="YC12" i="5"/>
  <c r="YB12" i="5"/>
  <c r="YA12" i="5"/>
  <c r="XZ12" i="5"/>
  <c r="XY12" i="5"/>
  <c r="XX12" i="5"/>
  <c r="XW12" i="5"/>
  <c r="XV12" i="5"/>
  <c r="XU12" i="5"/>
  <c r="XT12" i="5"/>
  <c r="XS12" i="5"/>
  <c r="XR12" i="5"/>
  <c r="XQ12" i="5"/>
  <c r="XP12" i="5"/>
  <c r="XO12" i="5"/>
  <c r="XN12" i="5"/>
  <c r="XM12" i="5"/>
  <c r="XL12" i="5"/>
  <c r="XK12" i="5"/>
  <c r="XJ12" i="5"/>
  <c r="XI12" i="5"/>
  <c r="XH12" i="5"/>
  <c r="XG12" i="5"/>
  <c r="XF12" i="5"/>
  <c r="XE12" i="5"/>
  <c r="XD12" i="5"/>
  <c r="XC12" i="5"/>
  <c r="XB12" i="5"/>
  <c r="XA12" i="5"/>
  <c r="WZ12" i="5"/>
  <c r="WY12" i="5"/>
  <c r="WX12" i="5"/>
  <c r="WW12" i="5"/>
  <c r="WV12" i="5"/>
  <c r="WU12" i="5"/>
  <c r="WT12" i="5"/>
  <c r="WS12" i="5"/>
  <c r="WR12" i="5"/>
  <c r="WQ12" i="5"/>
  <c r="WP12" i="5"/>
  <c r="WO12" i="5"/>
  <c r="WN12" i="5"/>
  <c r="WM12" i="5"/>
  <c r="WL12" i="5"/>
  <c r="WK12" i="5"/>
  <c r="WJ12" i="5"/>
  <c r="WI12" i="5"/>
  <c r="WH12" i="5"/>
  <c r="WG12" i="5"/>
  <c r="WF12" i="5"/>
  <c r="WE12" i="5"/>
  <c r="WD12" i="5"/>
  <c r="WC12" i="5"/>
  <c r="WB12" i="5"/>
  <c r="WA12" i="5"/>
  <c r="VZ12" i="5"/>
  <c r="VY12" i="5"/>
  <c r="VX12" i="5"/>
  <c r="VW12" i="5"/>
  <c r="VV12" i="5"/>
  <c r="VU12" i="5"/>
  <c r="VT12" i="5"/>
  <c r="VS12" i="5"/>
  <c r="VR12" i="5"/>
  <c r="VQ12" i="5"/>
  <c r="VP12" i="5"/>
  <c r="VO12" i="5"/>
  <c r="VN12" i="5"/>
  <c r="VM12" i="5"/>
  <c r="VL12" i="5"/>
  <c r="VK12" i="5"/>
  <c r="VJ12" i="5"/>
  <c r="VI12" i="5"/>
  <c r="VH12" i="5"/>
  <c r="VG12" i="5"/>
  <c r="VF12" i="5"/>
  <c r="VE12" i="5"/>
  <c r="VD12" i="5"/>
  <c r="VC12" i="5"/>
  <c r="VB12" i="5"/>
  <c r="VA12" i="5"/>
  <c r="UZ12" i="5"/>
  <c r="UY12" i="5"/>
  <c r="UX12" i="5"/>
  <c r="UW12" i="5"/>
  <c r="UV12" i="5"/>
  <c r="UU12" i="5"/>
  <c r="UT12" i="5"/>
  <c r="US12" i="5"/>
  <c r="UR12" i="5"/>
  <c r="UQ12" i="5"/>
  <c r="UP12" i="5"/>
  <c r="UO12" i="5"/>
  <c r="UN12" i="5"/>
  <c r="UM12" i="5"/>
  <c r="UL12" i="5"/>
  <c r="UK12" i="5"/>
  <c r="UE12" i="5"/>
  <c r="UA12" i="5"/>
  <c r="TZ12" i="5"/>
  <c r="TY12" i="5"/>
  <c r="TX12" i="5"/>
  <c r="UJ12" i="5" s="1"/>
  <c r="TW12" i="5"/>
  <c r="TV12" i="5"/>
  <c r="TU12" i="5"/>
  <c r="UI12" i="5" s="1"/>
  <c r="TT12" i="5"/>
  <c r="TS12" i="5"/>
  <c r="TR12" i="5"/>
  <c r="UH12" i="5" s="1"/>
  <c r="TQ12" i="5"/>
  <c r="TP12" i="5"/>
  <c r="TO12" i="5"/>
  <c r="UG12" i="5" s="1"/>
  <c r="TN12" i="5"/>
  <c r="TM12" i="5"/>
  <c r="TL12" i="5"/>
  <c r="UF12" i="5" s="1"/>
  <c r="TK12" i="5"/>
  <c r="TJ12" i="5"/>
  <c r="TI12" i="5"/>
  <c r="TH12" i="5"/>
  <c r="TG12" i="5"/>
  <c r="TF12" i="5"/>
  <c r="UD12" i="5" s="1"/>
  <c r="TE12" i="5"/>
  <c r="TD12" i="5"/>
  <c r="TC12" i="5"/>
  <c r="UC12" i="5" s="1"/>
  <c r="TB12" i="5"/>
  <c r="TA12" i="5"/>
  <c r="SZ12" i="5"/>
  <c r="UB12" i="5" s="1"/>
  <c r="SY12" i="5"/>
  <c r="SX12" i="5"/>
  <c r="SW12" i="5"/>
  <c r="SV12" i="5"/>
  <c r="SU12" i="5"/>
  <c r="ST12" i="5"/>
  <c r="SS12" i="5"/>
  <c r="SR12" i="5"/>
  <c r="SQ12" i="5"/>
  <c r="SP12" i="5"/>
  <c r="SO12" i="5"/>
  <c r="SN12" i="5"/>
  <c r="SM12" i="5"/>
  <c r="SL12" i="5"/>
  <c r="SK12" i="5"/>
  <c r="SJ12" i="5"/>
  <c r="SI12" i="5"/>
  <c r="SH12" i="5"/>
  <c r="SG12" i="5"/>
  <c r="SF12" i="5"/>
  <c r="SE12" i="5"/>
  <c r="SD12" i="5"/>
  <c r="SC12" i="5"/>
  <c r="SB12" i="5"/>
  <c r="SA12" i="5"/>
  <c r="RZ12" i="5"/>
  <c r="RY12" i="5"/>
  <c r="RX12" i="5"/>
  <c r="RW12" i="5"/>
  <c r="RV12" i="5"/>
  <c r="RU12" i="5"/>
  <c r="RT12" i="5"/>
  <c r="RS12" i="5"/>
  <c r="RR12" i="5"/>
  <c r="RQ12" i="5"/>
  <c r="RP12" i="5"/>
  <c r="RO12" i="5"/>
  <c r="RN12" i="5"/>
  <c r="RM12" i="5"/>
  <c r="RL12" i="5"/>
  <c r="RK12" i="5"/>
  <c r="RJ12" i="5"/>
  <c r="RI12" i="5"/>
  <c r="RH12" i="5"/>
  <c r="RG12" i="5"/>
  <c r="RF12" i="5"/>
  <c r="RE12" i="5"/>
  <c r="RD12" i="5"/>
  <c r="RC12" i="5"/>
  <c r="RC12" i="5" a="1"/>
  <c r="RB12" i="5" a="1"/>
  <c r="RB12" i="5" s="1"/>
  <c r="RA12" i="5"/>
  <c r="RA12" i="5" a="1"/>
  <c r="QZ12" i="5" a="1"/>
  <c r="QZ12" i="5" s="1"/>
  <c r="QY12" i="5"/>
  <c r="QW12" i="5" a="1"/>
  <c r="QW12" i="5" s="1"/>
  <c r="QV12" i="5"/>
  <c r="QU12" i="5" s="1"/>
  <c r="QT12" i="5" a="1"/>
  <c r="QT12" i="5" s="1"/>
  <c r="QS12" i="5"/>
  <c r="QQ12" i="5" a="1"/>
  <c r="QQ12" i="5" s="1"/>
  <c r="QO12" i="5" s="1"/>
  <c r="QN12" i="5"/>
  <c r="QN12" i="5" a="1"/>
  <c r="QL12" i="5"/>
  <c r="QK12" i="5"/>
  <c r="QI12" i="5" s="1"/>
  <c r="QK12" i="5" a="1"/>
  <c r="QH12" i="5" a="1"/>
  <c r="QH12" i="5" s="1"/>
  <c r="QF12" i="5" s="1"/>
  <c r="QE12" i="5" a="1"/>
  <c r="QE12" i="5" s="1"/>
  <c r="QC12" i="5" s="1"/>
  <c r="QB12" i="5"/>
  <c r="QB12" i="5" a="1"/>
  <c r="PZ12" i="5"/>
  <c r="PY12" i="5"/>
  <c r="PX12" i="5"/>
  <c r="PW12" i="5"/>
  <c r="PV12" i="5"/>
  <c r="PO12" i="5"/>
  <c r="PN12" i="5"/>
  <c r="PM12" i="5"/>
  <c r="PL12" i="5"/>
  <c r="PG12" i="5"/>
  <c r="PF12" i="5"/>
  <c r="PE12" i="5"/>
  <c r="PD12" i="5"/>
  <c r="PB12" i="5"/>
  <c r="PA12" i="5"/>
  <c r="OZ12" i="5"/>
  <c r="OY12" i="5"/>
  <c r="OX12" i="5"/>
  <c r="OW12" i="5"/>
  <c r="OV12" i="5"/>
  <c r="OU12" i="5"/>
  <c r="OT12" i="5"/>
  <c r="OP12" i="5"/>
  <c r="OO12" i="5"/>
  <c r="ON12" i="5"/>
  <c r="OM12" i="5"/>
  <c r="OL12" i="5"/>
  <c r="OK12" i="5"/>
  <c r="OJ12" i="5"/>
  <c r="OI12" i="5"/>
  <c r="OH12" i="5"/>
  <c r="OD12" i="5"/>
  <c r="OC12" i="5"/>
  <c r="OB12" i="5"/>
  <c r="OA12" i="5"/>
  <c r="NZ12" i="5"/>
  <c r="NY12" i="5"/>
  <c r="NX12" i="5"/>
  <c r="NW12" i="5"/>
  <c r="NV12" i="5"/>
  <c r="NU12" i="5"/>
  <c r="NT12" i="5"/>
  <c r="NS12" i="5"/>
  <c r="NR12" i="5"/>
  <c r="NQ12" i="5"/>
  <c r="NP12" i="5"/>
  <c r="NO12" i="5"/>
  <c r="NN12" i="5"/>
  <c r="NL12" i="5"/>
  <c r="NK12" i="5"/>
  <c r="NJ12" i="5"/>
  <c r="NG12" i="5"/>
  <c r="NF12" i="5"/>
  <c r="NE12" i="5"/>
  <c r="NB12" i="5"/>
  <c r="NA12" i="5"/>
  <c r="MZ12" i="5"/>
  <c r="MX12" i="5"/>
  <c r="MW12" i="5"/>
  <c r="MV12" i="5"/>
  <c r="MU12" i="5"/>
  <c r="MS12" i="5"/>
  <c r="MR12" i="5"/>
  <c r="MQ12" i="5"/>
  <c r="MP12" i="5"/>
  <c r="MN12" i="5"/>
  <c r="MM12" i="5"/>
  <c r="ML12" i="5"/>
  <c r="MK12" i="5"/>
  <c r="MI12" i="5"/>
  <c r="MH12" i="5"/>
  <c r="MG12" i="5"/>
  <c r="MF12" i="5"/>
  <c r="MD12" i="5"/>
  <c r="MC12" i="5"/>
  <c r="MB12" i="5"/>
  <c r="MA12" i="5"/>
  <c r="LY12" i="5"/>
  <c r="LX12" i="5"/>
  <c r="LW12" i="5"/>
  <c r="LV12" i="5"/>
  <c r="LT12" i="5"/>
  <c r="LS12" i="5"/>
  <c r="LR12" i="5"/>
  <c r="LQ12" i="5"/>
  <c r="LO12" i="5"/>
  <c r="LN12" i="5"/>
  <c r="LM12" i="5"/>
  <c r="LL12" i="5"/>
  <c r="LJ12" i="5"/>
  <c r="LI12" i="5"/>
  <c r="LH12" i="5"/>
  <c r="LG12" i="5"/>
  <c r="LE12" i="5"/>
  <c r="LD12" i="5"/>
  <c r="LC12" i="5"/>
  <c r="LB12" i="5"/>
  <c r="LA12" i="5"/>
  <c r="KZ12" i="5"/>
  <c r="KY12" i="5"/>
  <c r="KV12" i="5"/>
  <c r="KU12" i="5"/>
  <c r="KT12" i="5"/>
  <c r="KS12" i="5"/>
  <c r="KR12" i="5"/>
  <c r="KQ12" i="5"/>
  <c r="KP12" i="5"/>
  <c r="KM12" i="5"/>
  <c r="KL12" i="5"/>
  <c r="KK12" i="5"/>
  <c r="KJ12" i="5"/>
  <c r="KI12" i="5"/>
  <c r="KH12" i="5"/>
  <c r="KG12" i="5"/>
  <c r="KD12" i="5"/>
  <c r="KC12" i="5"/>
  <c r="KB12" i="5"/>
  <c r="KA12" i="5"/>
  <c r="JZ12" i="5"/>
  <c r="JY12" i="5"/>
  <c r="JX12" i="5"/>
  <c r="JU12" i="5"/>
  <c r="JT12" i="5"/>
  <c r="JS12" i="5"/>
  <c r="JR12" i="5"/>
  <c r="JQ12" i="5"/>
  <c r="JP12" i="5"/>
  <c r="JO12" i="5"/>
  <c r="JL12" i="5"/>
  <c r="JK12" i="5"/>
  <c r="JJ12" i="5"/>
  <c r="JI12" i="5"/>
  <c r="JH12" i="5"/>
  <c r="JG12" i="5"/>
  <c r="JF12" i="5"/>
  <c r="JC12" i="5"/>
  <c r="JB12" i="5"/>
  <c r="JA12" i="5"/>
  <c r="IZ12" i="5"/>
  <c r="IT12" i="5"/>
  <c r="IR12" i="5"/>
  <c r="IQ12" i="5"/>
  <c r="IM12" i="5"/>
  <c r="IL12" i="5"/>
  <c r="IK12" i="5"/>
  <c r="IJ12" i="5"/>
  <c r="HY12" i="5"/>
  <c r="HX12" i="5"/>
  <c r="HW12" i="5"/>
  <c r="HV12" i="5"/>
  <c r="HU12" i="5"/>
  <c r="HT12" i="5"/>
  <c r="HS12" i="5"/>
  <c r="HS12" i="5" a="1"/>
  <c r="HR12" i="5" a="1"/>
  <c r="HR12" i="5" s="1"/>
  <c r="HQ12" i="5"/>
  <c r="IC12" i="5" s="1"/>
  <c r="HQ12" i="5" a="1"/>
  <c r="HP12" i="5"/>
  <c r="HO12" i="5"/>
  <c r="HN12" i="5"/>
  <c r="IB12" i="5" s="1"/>
  <c r="HM12" i="5"/>
  <c r="HK12" i="5" s="1"/>
  <c r="IA12" i="5" s="1"/>
  <c r="HL12" i="5"/>
  <c r="HJ12" i="5"/>
  <c r="HI12" i="5"/>
  <c r="HH12" i="5" s="1"/>
  <c r="HZ12" i="5" s="1"/>
  <c r="GN12" i="5"/>
  <c r="GK12" i="5"/>
  <c r="GJ12" i="5"/>
  <c r="GI12" i="5"/>
  <c r="GH12" i="5"/>
  <c r="GG12" i="5"/>
  <c r="GF12" i="5"/>
  <c r="GE12" i="5"/>
  <c r="GE12" i="5" a="1"/>
  <c r="GD12" i="5" a="1"/>
  <c r="GD12" i="5" s="1"/>
  <c r="GC12" i="5"/>
  <c r="GO12" i="5" s="1"/>
  <c r="GC12" i="5" a="1"/>
  <c r="GB12" i="5"/>
  <c r="GA12" i="5"/>
  <c r="FZ12" i="5"/>
  <c r="FY12" i="5"/>
  <c r="FX12" i="5"/>
  <c r="FW12" i="5"/>
  <c r="GM12" i="5" s="1"/>
  <c r="FV12" i="5"/>
  <c r="FT12" i="5" s="1"/>
  <c r="GL12" i="5" s="1"/>
  <c r="FU12" i="5"/>
  <c r="FA12" i="5"/>
  <c r="EZ12" i="5"/>
  <c r="EY12" i="5"/>
  <c r="EX12" i="5"/>
  <c r="EW12" i="5"/>
  <c r="EV12" i="5"/>
  <c r="EU12" i="5"/>
  <c r="ET12" i="5"/>
  <c r="ER12" i="5"/>
  <c r="EQ12" i="5"/>
  <c r="EP12" i="5"/>
  <c r="EO12" i="5"/>
  <c r="EN12" i="5"/>
  <c r="EM12" i="5"/>
  <c r="EL12" i="5"/>
  <c r="EK12" i="5"/>
  <c r="EI12" i="5"/>
  <c r="EH12" i="5"/>
  <c r="EG12" i="5"/>
  <c r="EF12" i="5"/>
  <c r="EE12" i="5"/>
  <c r="ED12" i="5"/>
  <c r="EC12" i="5"/>
  <c r="EB12" i="5"/>
  <c r="DZ12" i="5"/>
  <c r="DY12" i="5"/>
  <c r="DX12" i="5"/>
  <c r="DW12" i="5"/>
  <c r="DV12" i="5"/>
  <c r="DU12" i="5"/>
  <c r="DT12" i="5"/>
  <c r="DS12" i="5"/>
  <c r="DP12" i="5"/>
  <c r="DM12" i="5"/>
  <c r="DL12" i="5"/>
  <c r="DI12" i="5"/>
  <c r="DH12" i="5"/>
  <c r="DG12" i="5" a="1"/>
  <c r="DG12" i="5" s="1"/>
  <c r="DF12" i="5"/>
  <c r="DF12" i="5" a="1"/>
  <c r="DE12" i="5" a="1"/>
  <c r="DE12" i="5" s="1"/>
  <c r="DQ12" i="5" s="1"/>
  <c r="DD12" i="5"/>
  <c r="DC12" i="5"/>
  <c r="DB12" i="5"/>
  <c r="DA12" i="5"/>
  <c r="CZ12" i="5"/>
  <c r="CY12" i="5" s="1"/>
  <c r="DO12" i="5" s="1"/>
  <c r="CX12" i="5"/>
  <c r="CW12" i="5"/>
  <c r="CV12" i="5"/>
  <c r="DN12" i="5" s="1"/>
  <c r="CS12" i="5"/>
  <c r="CP12" i="5"/>
  <c r="CM12" i="5"/>
  <c r="DK12" i="5" s="1"/>
  <c r="CJ12" i="5"/>
  <c r="DJ12" i="5" s="1"/>
  <c r="CG12" i="5"/>
  <c r="CD12" i="5"/>
  <c r="CB12" i="5"/>
  <c r="BX12" i="5"/>
  <c r="BW12" i="5"/>
  <c r="BT12" i="5"/>
  <c r="BS12" i="5"/>
  <c r="BS12" i="5" a="1"/>
  <c r="BR12" i="5" a="1"/>
  <c r="BR12" i="5" s="1"/>
  <c r="BQ12" i="5"/>
  <c r="CC12" i="5" s="1"/>
  <c r="BQ12" i="5" a="1"/>
  <c r="BP12" i="5"/>
  <c r="BO12" i="5"/>
  <c r="BN12" i="5"/>
  <c r="BM12" i="5"/>
  <c r="BL12" i="5"/>
  <c r="BK12" i="5"/>
  <c r="CA12" i="5" s="1"/>
  <c r="BJ12" i="5"/>
  <c r="BH12" i="5" s="1"/>
  <c r="BZ12" i="5" s="1"/>
  <c r="BI12" i="5"/>
  <c r="BE12" i="5"/>
  <c r="BY12" i="5" s="1"/>
  <c r="BB12" i="5"/>
  <c r="AY12" i="5"/>
  <c r="AV12" i="5"/>
  <c r="BV12" i="5" s="1"/>
  <c r="AS12" i="5"/>
  <c r="BU12" i="5" s="1"/>
  <c r="AP12" i="5"/>
  <c r="AI12" i="5"/>
  <c r="AH12" i="5"/>
  <c r="AE12" i="5"/>
  <c r="AE12" i="5" a="1"/>
  <c r="AD12" i="5" a="1"/>
  <c r="AD12" i="5" s="1"/>
  <c r="AC12" i="5"/>
  <c r="AO12" i="5" s="1"/>
  <c r="AC12" i="5" a="1"/>
  <c r="AB12" i="5"/>
  <c r="AA12" i="5"/>
  <c r="Z12" i="5"/>
  <c r="AN12" i="5" s="1"/>
  <c r="Y12" i="5"/>
  <c r="W12" i="5" s="1"/>
  <c r="AM12" i="5" s="1"/>
  <c r="X12" i="5"/>
  <c r="V12" i="5"/>
  <c r="U12" i="5"/>
  <c r="T12" i="5" s="1"/>
  <c r="AL12" i="5" s="1"/>
  <c r="Q12" i="5"/>
  <c r="AK12" i="5" s="1"/>
  <c r="N12" i="5"/>
  <c r="AJ12" i="5" s="1"/>
  <c r="K12" i="5"/>
  <c r="H12" i="5"/>
  <c r="E12" i="5"/>
  <c r="AG12" i="5" s="1"/>
  <c r="B12" i="5"/>
  <c r="AF12" i="5" s="1"/>
  <c r="BUW11" i="5"/>
  <c r="BUV11" i="5"/>
  <c r="BUU11" i="5"/>
  <c r="BUT11" i="5"/>
  <c r="BBU11" i="5" s="1"/>
  <c r="BUS11" i="5"/>
  <c r="BBT11" i="5" s="1"/>
  <c r="BUR11" i="5"/>
  <c r="BUQ11" i="5"/>
  <c r="BUP11" i="5"/>
  <c r="BBQ11" i="5" s="1"/>
  <c r="BUO11" i="5"/>
  <c r="BBP11" i="5" s="1"/>
  <c r="BUN11" i="5"/>
  <c r="BUM11" i="5"/>
  <c r="BUL11" i="5"/>
  <c r="BBN11" i="5" s="1"/>
  <c r="BUK11" i="5"/>
  <c r="BBM11" i="5" s="1"/>
  <c r="BUJ11" i="5"/>
  <c r="BUI11" i="5"/>
  <c r="BUH11" i="5"/>
  <c r="BBJ11" i="5" s="1"/>
  <c r="BUG11" i="5"/>
  <c r="BBI11" i="5" s="1"/>
  <c r="BUF11" i="5"/>
  <c r="BUE11" i="5"/>
  <c r="BUD11" i="5"/>
  <c r="BUC11" i="5"/>
  <c r="ANX11" i="5" s="1"/>
  <c r="BUB11" i="5"/>
  <c r="BUA11" i="5"/>
  <c r="BTZ11" i="5"/>
  <c r="ANU11" i="5" s="1"/>
  <c r="BTY11" i="5"/>
  <c r="ANT11" i="5" s="1"/>
  <c r="BTX11" i="5"/>
  <c r="BTW11" i="5"/>
  <c r="BTV11" i="5"/>
  <c r="BTU11" i="5"/>
  <c r="ANQ11" i="5" s="1"/>
  <c r="BTT11" i="5"/>
  <c r="BTS11" i="5"/>
  <c r="BTR11" i="5"/>
  <c r="ANN11" i="5" s="1"/>
  <c r="BTQ11" i="5"/>
  <c r="ANM11" i="5" s="1"/>
  <c r="BTP11" i="5"/>
  <c r="BTO11" i="5"/>
  <c r="BTN11" i="5"/>
  <c r="BTM11" i="5"/>
  <c r="BTL11" i="5"/>
  <c r="BTK11" i="5"/>
  <c r="BTJ11" i="5"/>
  <c r="ANI11" i="5" s="1"/>
  <c r="BTI11" i="5"/>
  <c r="ANH11" i="5" s="1"/>
  <c r="BTH11" i="5"/>
  <c r="BTG11" i="5"/>
  <c r="BTF11" i="5"/>
  <c r="ANE11" i="5" s="1"/>
  <c r="BTE11" i="5"/>
  <c r="AND11" i="5" s="1"/>
  <c r="BTD11" i="5"/>
  <c r="BTC11" i="5"/>
  <c r="BTB11" i="5"/>
  <c r="ANB11" i="5" s="1"/>
  <c r="BTA11" i="5"/>
  <c r="ANA11" i="5" s="1"/>
  <c r="BSZ11" i="5"/>
  <c r="BSY11" i="5"/>
  <c r="BSX11" i="5"/>
  <c r="AMX11" i="5" s="1"/>
  <c r="BSW11" i="5"/>
  <c r="AMW11" i="5" s="1"/>
  <c r="BSV11" i="5"/>
  <c r="BSU11" i="5"/>
  <c r="BST11" i="5"/>
  <c r="IT11" i="5" s="1"/>
  <c r="BSS11" i="5"/>
  <c r="BSR11" i="5"/>
  <c r="BSK11" i="5"/>
  <c r="BSJ11" i="5" a="1"/>
  <c r="BSJ11" i="5" s="1"/>
  <c r="BSI11" i="5" a="1"/>
  <c r="BSI11" i="5" s="1"/>
  <c r="BSH11" i="5"/>
  <c r="BSH11" i="5" a="1"/>
  <c r="BSG11" i="5" a="1"/>
  <c r="BSG11" i="5" s="1"/>
  <c r="BSF11" i="5"/>
  <c r="BSF11" i="5" a="1"/>
  <c r="BSE11" i="5" a="1"/>
  <c r="BSE11" i="5" s="1"/>
  <c r="BSD11" i="5" a="1"/>
  <c r="BSD11" i="5" s="1"/>
  <c r="BSC11" i="5" a="1"/>
  <c r="BSC11" i="5" s="1"/>
  <c r="BSB11" i="5" a="1"/>
  <c r="BSB11" i="5" s="1"/>
  <c r="BSA11" i="5"/>
  <c r="BRZ11" i="5" a="1"/>
  <c r="BRZ11" i="5" s="1"/>
  <c r="BRY11" i="5" a="1"/>
  <c r="BRY11" i="5" s="1"/>
  <c r="BRX11" i="5" a="1"/>
  <c r="BRX11" i="5" s="1"/>
  <c r="BRW11" i="5"/>
  <c r="BRW11" i="5" a="1"/>
  <c r="BRV11" i="5" a="1"/>
  <c r="BRV11" i="5" s="1"/>
  <c r="BRU11" i="5"/>
  <c r="BRU11" i="5" a="1"/>
  <c r="BRT11" i="5" a="1"/>
  <c r="BRT11" i="5" s="1"/>
  <c r="BRS11" i="5" a="1"/>
  <c r="BRS11" i="5" s="1"/>
  <c r="BRR11" i="5" a="1"/>
  <c r="BRR11" i="5" s="1"/>
  <c r="BRQ11" i="5" a="1"/>
  <c r="BRQ11" i="5" s="1"/>
  <c r="BRP11" i="5" a="1"/>
  <c r="BRP11" i="5" s="1"/>
  <c r="BRO11" i="5" a="1"/>
  <c r="BRO11" i="5" s="1"/>
  <c r="BRN11" i="5" a="1"/>
  <c r="BRN11" i="5" s="1"/>
  <c r="BRM11" i="5"/>
  <c r="BRM11" i="5" a="1"/>
  <c r="BRL11" i="5" a="1"/>
  <c r="BRL11" i="5" s="1"/>
  <c r="BRK11" i="5" a="1"/>
  <c r="BRK11" i="5" s="1"/>
  <c r="BRJ11" i="5" a="1"/>
  <c r="BRJ11" i="5" s="1"/>
  <c r="BRI11" i="5" a="1"/>
  <c r="BRI11" i="5" s="1"/>
  <c r="BRH11" i="5" a="1"/>
  <c r="BRH11" i="5" s="1"/>
  <c r="BRG11" i="5" a="1"/>
  <c r="BRG11" i="5" s="1"/>
  <c r="BRF11" i="5" a="1"/>
  <c r="BRF11" i="5" s="1"/>
  <c r="BRE11" i="5"/>
  <c r="BRE11" i="5" a="1"/>
  <c r="BRD11" i="5" a="1"/>
  <c r="BRD11" i="5" s="1"/>
  <c r="BRC11" i="5" a="1"/>
  <c r="BRC11" i="5" s="1"/>
  <c r="BRB11" i="5" a="1"/>
  <c r="BRB11" i="5" s="1"/>
  <c r="BRA11" i="5" a="1"/>
  <c r="BRA11" i="5" s="1"/>
  <c r="BQZ11" i="5" a="1"/>
  <c r="BQZ11" i="5" s="1"/>
  <c r="BQY11" i="5" a="1"/>
  <c r="BQY11" i="5" s="1"/>
  <c r="BQX11" i="5" a="1"/>
  <c r="BQX11" i="5" s="1"/>
  <c r="BQW11" i="5"/>
  <c r="BQW11" i="5" a="1"/>
  <c r="BQV11" i="5" a="1"/>
  <c r="BQV11" i="5" s="1"/>
  <c r="BQU11" i="5" a="1"/>
  <c r="BQU11" i="5" s="1"/>
  <c r="BQT11" i="5" a="1"/>
  <c r="BQT11" i="5" s="1"/>
  <c r="BQS11" i="5" a="1"/>
  <c r="BQS11" i="5" s="1"/>
  <c r="BQR11" i="5" a="1"/>
  <c r="BQR11" i="5" s="1"/>
  <c r="BQQ11" i="5" a="1"/>
  <c r="BQQ11" i="5" s="1"/>
  <c r="BQP11" i="5" a="1"/>
  <c r="BQP11" i="5" s="1"/>
  <c r="BQO11" i="5"/>
  <c r="BQO11" i="5" a="1"/>
  <c r="BQN11" i="5" a="1"/>
  <c r="BQN11" i="5" s="1"/>
  <c r="BQM11" i="5" a="1"/>
  <c r="BQM11" i="5" s="1"/>
  <c r="BQL11" i="5" a="1"/>
  <c r="BQL11" i="5" s="1"/>
  <c r="BQK11" i="5" a="1"/>
  <c r="BQK11" i="5" s="1"/>
  <c r="BQJ11" i="5" a="1"/>
  <c r="BQJ11" i="5" s="1"/>
  <c r="BQI11" i="5" a="1"/>
  <c r="BQI11" i="5" s="1"/>
  <c r="BQH11" i="5" a="1"/>
  <c r="BQH11" i="5" s="1"/>
  <c r="BQG11" i="5"/>
  <c r="BQG11" i="5" a="1"/>
  <c r="BQF11" i="5" a="1"/>
  <c r="BQF11" i="5" s="1"/>
  <c r="BQE11" i="5" a="1"/>
  <c r="BQE11" i="5" s="1"/>
  <c r="BQD11" i="5" a="1"/>
  <c r="BQD11" i="5" s="1"/>
  <c r="BQC11" i="5" a="1"/>
  <c r="BQC11" i="5" s="1"/>
  <c r="BQB11" i="5" a="1"/>
  <c r="BQB11" i="5" s="1"/>
  <c r="BQA11" i="5" a="1"/>
  <c r="BQA11" i="5" s="1"/>
  <c r="BPZ11" i="5" a="1"/>
  <c r="BPZ11" i="5" s="1"/>
  <c r="BPY11" i="5"/>
  <c r="BPY11" i="5" a="1"/>
  <c r="BPX11" i="5" a="1"/>
  <c r="BPX11" i="5" s="1"/>
  <c r="BPW11" i="5" a="1"/>
  <c r="BPW11" i="5" s="1"/>
  <c r="BPV11" i="5" a="1"/>
  <c r="BPV11" i="5" s="1"/>
  <c r="BPU11" i="5" a="1"/>
  <c r="BPU11" i="5" s="1"/>
  <c r="BPT11" i="5"/>
  <c r="BPS11" i="5"/>
  <c r="BPR11" i="5"/>
  <c r="BPQ11" i="5"/>
  <c r="BPP11" i="5"/>
  <c r="BPO11" i="5"/>
  <c r="BPN11" i="5"/>
  <c r="BPM11" i="5"/>
  <c r="BPL11" i="5"/>
  <c r="BPK11" i="5"/>
  <c r="BPJ11" i="5"/>
  <c r="BPI11" i="5"/>
  <c r="BPH11" i="5"/>
  <c r="BPG11" i="5"/>
  <c r="BPF11" i="5"/>
  <c r="BPE11" i="5"/>
  <c r="BPD11" i="5"/>
  <c r="BPC11" i="5"/>
  <c r="BPB11" i="5"/>
  <c r="BPA11" i="5"/>
  <c r="BOZ11" i="5"/>
  <c r="BOY11" i="5"/>
  <c r="BOX11" i="5"/>
  <c r="BOW11" i="5"/>
  <c r="BOV11" i="5"/>
  <c r="BOU11" i="5"/>
  <c r="BOT11" i="5"/>
  <c r="BOI11" i="5"/>
  <c r="BOI11" i="5" a="1"/>
  <c r="BOH11" i="5"/>
  <c r="BOH11" i="5" a="1"/>
  <c r="BOG11" i="5"/>
  <c r="BOS11" i="5" s="1"/>
  <c r="BOG11" i="5" a="1"/>
  <c r="BOF11" i="5"/>
  <c r="BOE11" i="5"/>
  <c r="BOD11" i="5"/>
  <c r="BOR11" i="5" s="1"/>
  <c r="BOC11" i="5"/>
  <c r="BOB11" i="5"/>
  <c r="BOA11" i="5" s="1"/>
  <c r="BOQ11" i="5" s="1"/>
  <c r="BNY11" i="5"/>
  <c r="BNX11" i="5" s="1"/>
  <c r="BOP11" i="5" s="1"/>
  <c r="BNV11" i="5"/>
  <c r="BNU11" i="5" s="1"/>
  <c r="BOO11" i="5" s="1"/>
  <c r="BNS11" i="5"/>
  <c r="BNR11" i="5" s="1"/>
  <c r="BON11" i="5" s="1"/>
  <c r="BNP11" i="5"/>
  <c r="BNO11" i="5" s="1"/>
  <c r="BOM11" i="5" s="1"/>
  <c r="BNM11" i="5"/>
  <c r="BNL11" i="5" s="1"/>
  <c r="BOL11" i="5" s="1"/>
  <c r="BNJ11" i="5"/>
  <c r="BNI11" i="5" s="1"/>
  <c r="BOK11" i="5" s="1"/>
  <c r="BNG11" i="5"/>
  <c r="BNF11" i="5" s="1"/>
  <c r="BOJ11" i="5" s="1"/>
  <c r="BNE11" i="5"/>
  <c r="BND11" i="5"/>
  <c r="BNC11" i="5"/>
  <c r="BNB11" i="5"/>
  <c r="BNA11" i="5"/>
  <c r="BMZ11" i="5"/>
  <c r="BMY11" i="5"/>
  <c r="BMX11" i="5"/>
  <c r="BMW11" i="5"/>
  <c r="BMU11" i="5"/>
  <c r="BMJ11" i="5"/>
  <c r="BMI11" i="5"/>
  <c r="BMH11" i="5"/>
  <c r="BMG11" i="5"/>
  <c r="BMF11" i="5"/>
  <c r="BME11" i="5"/>
  <c r="BMD11" i="5"/>
  <c r="BMC11" i="5"/>
  <c r="BMB11" i="5"/>
  <c r="BMA11" i="5"/>
  <c r="BLZ11" i="5"/>
  <c r="BLY11" i="5"/>
  <c r="BLX11" i="5"/>
  <c r="BLW11" i="5"/>
  <c r="BLR11" i="5"/>
  <c r="BLQ11" i="5"/>
  <c r="BLH11" i="5"/>
  <c r="BLH11" i="5" a="1"/>
  <c r="BLG11" i="5"/>
  <c r="BLG11" i="5" a="1"/>
  <c r="BLF11" i="5"/>
  <c r="BLF11" i="5" a="1"/>
  <c r="BLE11" i="5"/>
  <c r="BLD11" i="5"/>
  <c r="BLC11" i="5"/>
  <c r="BLB11" i="5"/>
  <c r="BLA11" i="5"/>
  <c r="BKZ11" i="5" s="1"/>
  <c r="BLP11" i="5" s="1"/>
  <c r="BKY11" i="5"/>
  <c r="BKX11" i="5"/>
  <c r="BKW11" i="5"/>
  <c r="BLO11" i="5" s="1"/>
  <c r="BKU11" i="5"/>
  <c r="BKT11" i="5" s="1"/>
  <c r="BLN11" i="5" s="1"/>
  <c r="BKR11" i="5"/>
  <c r="BKQ11" i="5"/>
  <c r="BLM11" i="5" s="1"/>
  <c r="BKO11" i="5"/>
  <c r="BKN11" i="5" s="1"/>
  <c r="BLL11" i="5" s="1"/>
  <c r="BKL11" i="5"/>
  <c r="BKK11" i="5"/>
  <c r="BLK11" i="5" s="1"/>
  <c r="BKI11" i="5"/>
  <c r="BKH11" i="5" s="1"/>
  <c r="BLJ11" i="5" s="1"/>
  <c r="BKF11" i="5"/>
  <c r="BKE11" i="5"/>
  <c r="BLI11" i="5" s="1"/>
  <c r="BKD11" i="5"/>
  <c r="BKC11" i="5"/>
  <c r="BKB11" i="5"/>
  <c r="BKA11" i="5"/>
  <c r="BJZ11" i="5"/>
  <c r="BJY11" i="5"/>
  <c r="BJX11" i="5"/>
  <c r="BJW11" i="5"/>
  <c r="BJU11" i="5"/>
  <c r="BJT11" i="5"/>
  <c r="BJS11" i="5"/>
  <c r="BJR11" i="5"/>
  <c r="BJP11" i="5" s="1"/>
  <c r="BJO11" i="5"/>
  <c r="BJM11" i="5" s="1"/>
  <c r="BJL11" i="5"/>
  <c r="BJJ11" i="5" s="1"/>
  <c r="BJI11" i="5"/>
  <c r="BJF11" i="5"/>
  <c r="BJE11" i="5"/>
  <c r="BJD11" i="5"/>
  <c r="BJC11" i="5"/>
  <c r="BJB11" i="5"/>
  <c r="BJA11" i="5"/>
  <c r="BIZ11" i="5"/>
  <c r="BIY11" i="5"/>
  <c r="BIX11" i="5"/>
  <c r="BIW11" i="5"/>
  <c r="BIV11" i="5"/>
  <c r="BIU11" i="5"/>
  <c r="BIT11" i="5"/>
  <c r="BIS11" i="5"/>
  <c r="BIR11" i="5"/>
  <c r="BIQ11" i="5"/>
  <c r="BIP11" i="5"/>
  <c r="BIO11" i="5"/>
  <c r="BIN11" i="5"/>
  <c r="BIM11" i="5"/>
  <c r="BIL11" i="5"/>
  <c r="BIK11" i="5"/>
  <c r="BIJ11" i="5"/>
  <c r="BII11" i="5"/>
  <c r="BIH11" i="5"/>
  <c r="BIG11" i="5"/>
  <c r="BIF11" i="5"/>
  <c r="BIE11" i="5"/>
  <c r="BID11" i="5"/>
  <c r="BIC11" i="5"/>
  <c r="BIB11" i="5"/>
  <c r="BIA11" i="5"/>
  <c r="BHZ11" i="5"/>
  <c r="BHY11" i="5"/>
  <c r="BHX11" i="5"/>
  <c r="BHW11" i="5"/>
  <c r="BHV11" i="5"/>
  <c r="BHU11" i="5"/>
  <c r="BHT11" i="5"/>
  <c r="BHS11" i="5"/>
  <c r="BHR11" i="5"/>
  <c r="BHQ11" i="5"/>
  <c r="BHP11" i="5"/>
  <c r="BHO11" i="5"/>
  <c r="BHN11" i="5"/>
  <c r="BHM11" i="5"/>
  <c r="BHL11" i="5"/>
  <c r="BHK11" i="5"/>
  <c r="BHJ11" i="5"/>
  <c r="BHI11" i="5"/>
  <c r="BHH11" i="5"/>
  <c r="BHG11" i="5"/>
  <c r="BHF11" i="5"/>
  <c r="BHE11" i="5"/>
  <c r="BHD11" i="5"/>
  <c r="BHC11" i="5"/>
  <c r="BHB11" i="5"/>
  <c r="BHA11" i="5"/>
  <c r="BGZ11" i="5"/>
  <c r="BGY11" i="5"/>
  <c r="BGX11" i="5"/>
  <c r="BGW11" i="5"/>
  <c r="BGV11" i="5"/>
  <c r="BGU11" i="5" a="1"/>
  <c r="BGU11" i="5" s="1"/>
  <c r="BGT11" i="5"/>
  <c r="BGT11" i="5" a="1"/>
  <c r="BGS11" i="5" a="1"/>
  <c r="BGS11" i="5" s="1"/>
  <c r="BGR11" i="5"/>
  <c r="BGR11" i="5" a="1"/>
  <c r="BGQ11" i="5" a="1"/>
  <c r="BGQ11" i="5" s="1"/>
  <c r="BGP11" i="5"/>
  <c r="BGP11" i="5" a="1"/>
  <c r="BGO11" i="5" a="1"/>
  <c r="BGO11" i="5" s="1"/>
  <c r="BGN11" i="5"/>
  <c r="BGN11" i="5" a="1"/>
  <c r="BGM11" i="5" a="1"/>
  <c r="BGM11" i="5" s="1"/>
  <c r="BGL11" i="5"/>
  <c r="BGL11" i="5" a="1"/>
  <c r="BGK11" i="5" a="1"/>
  <c r="BGK11" i="5" s="1"/>
  <c r="BGJ11" i="5"/>
  <c r="BGJ11" i="5" a="1"/>
  <c r="BGI11" i="5"/>
  <c r="BGH11" i="5"/>
  <c r="BGG11" i="5"/>
  <c r="BGF11" i="5"/>
  <c r="BGE11" i="5"/>
  <c r="BGD11" i="5"/>
  <c r="BGC11" i="5"/>
  <c r="BGB11" i="5"/>
  <c r="BGA11" i="5"/>
  <c r="BFZ11" i="5"/>
  <c r="BFY11" i="5"/>
  <c r="BFX11" i="5"/>
  <c r="BFW11" i="5"/>
  <c r="BFV11" i="5"/>
  <c r="BFU11" i="5"/>
  <c r="BFT11" i="5"/>
  <c r="BFS11" i="5"/>
  <c r="BFR11" i="5"/>
  <c r="BFN11" i="5"/>
  <c r="BFM11" i="5"/>
  <c r="BFL11" i="5"/>
  <c r="BFK11" i="5"/>
  <c r="BFJ11" i="5"/>
  <c r="BFI11" i="5"/>
  <c r="BFH11" i="5"/>
  <c r="BFG11" i="5"/>
  <c r="BFF11" i="5"/>
  <c r="BFE11" i="5"/>
  <c r="BFD11" i="5"/>
  <c r="BFC11" i="5"/>
  <c r="BFB11" i="5"/>
  <c r="BFA11" i="5"/>
  <c r="BEZ11" i="5"/>
  <c r="BEY11" i="5"/>
  <c r="BEX11" i="5"/>
  <c r="BEW11" i="5"/>
  <c r="BEV11" i="5"/>
  <c r="BEU11" i="5"/>
  <c r="BET11" i="5"/>
  <c r="BEP11" i="5"/>
  <c r="BEO11" i="5"/>
  <c r="BEN11" i="5"/>
  <c r="BEM11" i="5"/>
  <c r="BEL11" i="5"/>
  <c r="BEK11" i="5"/>
  <c r="BEJ11" i="5"/>
  <c r="BEI11" i="5"/>
  <c r="BEH11" i="5"/>
  <c r="BEG11" i="5"/>
  <c r="BEF11" i="5"/>
  <c r="BEE11" i="5"/>
  <c r="BED11" i="5"/>
  <c r="BEC11" i="5"/>
  <c r="BEB11" i="5"/>
  <c r="BEA11" i="5"/>
  <c r="BDZ11" i="5"/>
  <c r="BDY11" i="5"/>
  <c r="BDX11" i="5"/>
  <c r="BDW11" i="5"/>
  <c r="BDV11" i="5"/>
  <c r="BDR11" i="5"/>
  <c r="BDQ11" i="5"/>
  <c r="BDP11" i="5"/>
  <c r="BDO11" i="5"/>
  <c r="BDN11" i="5"/>
  <c r="BDM11" i="5"/>
  <c r="BDL11" i="5"/>
  <c r="BDK11" i="5"/>
  <c r="BDJ11" i="5"/>
  <c r="BDI11" i="5"/>
  <c r="BDH11" i="5"/>
  <c r="BDG11" i="5"/>
  <c r="BDF11" i="5"/>
  <c r="BDE11" i="5"/>
  <c r="BDD11" i="5"/>
  <c r="BDC11" i="5"/>
  <c r="BDB11" i="5"/>
  <c r="BDA11" i="5"/>
  <c r="BCZ11" i="5"/>
  <c r="BCY11" i="5"/>
  <c r="BCX11" i="5"/>
  <c r="BCT11" i="5"/>
  <c r="BCS11" i="5"/>
  <c r="BCR11" i="5"/>
  <c r="BCQ11" i="5"/>
  <c r="BCP11" i="5"/>
  <c r="BCO11" i="5"/>
  <c r="BCN11" i="5"/>
  <c r="BCM11" i="5"/>
  <c r="BCL11" i="5"/>
  <c r="BCK11" i="5"/>
  <c r="BCJ11" i="5"/>
  <c r="BCI11" i="5"/>
  <c r="BCH11" i="5"/>
  <c r="BCG11" i="5"/>
  <c r="BCF11" i="5"/>
  <c r="BCE11" i="5"/>
  <c r="BCD11" i="5"/>
  <c r="BCC11" i="5"/>
  <c r="BCB11" i="5"/>
  <c r="BCA11" i="5"/>
  <c r="BBZ11" i="5"/>
  <c r="BBV11" i="5"/>
  <c r="BBS11" i="5"/>
  <c r="BBR11" i="5"/>
  <c r="BBO11" i="5"/>
  <c r="BBK11" i="5"/>
  <c r="BBH11" i="5"/>
  <c r="BBG11" i="5"/>
  <c r="BBF11" i="5"/>
  <c r="BBE11" i="5"/>
  <c r="BAW11" i="5"/>
  <c r="BAS11" i="5"/>
  <c r="BAP11" i="5" a="1"/>
  <c r="BAP11" i="5" s="1"/>
  <c r="BAO11" i="5"/>
  <c r="BAO11" i="5" a="1"/>
  <c r="BAN11" i="5" a="1"/>
  <c r="BAN11" i="5" s="1"/>
  <c r="BAX11" i="5" s="1"/>
  <c r="BAM11" i="5"/>
  <c r="BAL11" i="5"/>
  <c r="BAK11" i="5"/>
  <c r="BAJ11" i="5"/>
  <c r="BAI11" i="5"/>
  <c r="BAH11" i="5" s="1"/>
  <c r="BAV11" i="5" s="1"/>
  <c r="BAG11" i="5"/>
  <c r="BMV11" i="5" s="1"/>
  <c r="BAF11" i="5"/>
  <c r="BAE11" i="5" s="1"/>
  <c r="BAU11" i="5" s="1"/>
  <c r="BAB11" i="5"/>
  <c r="BAT11" i="5" s="1"/>
  <c r="AZY11" i="5"/>
  <c r="AZV11" i="5"/>
  <c r="BAR11" i="5" s="1"/>
  <c r="AZS11" i="5"/>
  <c r="BAQ11" i="5" s="1"/>
  <c r="AZL11" i="5"/>
  <c r="AZJ11" i="5"/>
  <c r="AZJ11" i="5" a="1"/>
  <c r="AZI11" i="5"/>
  <c r="AZI11" i="5" a="1"/>
  <c r="AZH11" i="5"/>
  <c r="AZR11" i="5" s="1"/>
  <c r="AZH11" i="5" a="1"/>
  <c r="AZG11" i="5"/>
  <c r="AZF11" i="5"/>
  <c r="AZE11" i="5"/>
  <c r="AZQ11" i="5" s="1"/>
  <c r="AZD11" i="5"/>
  <c r="AZC11" i="5"/>
  <c r="AZB11" i="5" s="1"/>
  <c r="AZP11" i="5" s="1"/>
  <c r="AZA11" i="5"/>
  <c r="AYZ11" i="5"/>
  <c r="AYY11" i="5"/>
  <c r="AZO11" i="5" s="1"/>
  <c r="AYV11" i="5"/>
  <c r="AZN11" i="5" s="1"/>
  <c r="AYS11" i="5"/>
  <c r="AZM11" i="5" s="1"/>
  <c r="AYP11" i="5"/>
  <c r="AYM11" i="5"/>
  <c r="AZK11" i="5" s="1"/>
  <c r="AYH11" i="5"/>
  <c r="AYD11" i="5"/>
  <c r="AYC11" i="5"/>
  <c r="AYB11" i="5" a="1"/>
  <c r="AYB11" i="5" s="1"/>
  <c r="AYA11" i="5"/>
  <c r="AYA11" i="5" a="1"/>
  <c r="AXZ11" i="5" a="1"/>
  <c r="AXZ11" i="5" s="1"/>
  <c r="AYL11" i="5" s="1"/>
  <c r="AXY11" i="5"/>
  <c r="AXX11" i="5"/>
  <c r="AXW11" i="5"/>
  <c r="AYK11" i="5" s="1"/>
  <c r="AXV11" i="5"/>
  <c r="AXU11" i="5"/>
  <c r="AXT11" i="5" s="1"/>
  <c r="AYJ11" i="5" s="1"/>
  <c r="AXS11" i="5"/>
  <c r="AXR11" i="5"/>
  <c r="AXQ11" i="5" s="1"/>
  <c r="AYI11" i="5" s="1"/>
  <c r="AXO11" i="5"/>
  <c r="AXN11" i="5"/>
  <c r="AXL11" i="5"/>
  <c r="AXK11" i="5" s="1"/>
  <c r="AYG11" i="5" s="1"/>
  <c r="AXI11" i="5"/>
  <c r="AXH11" i="5"/>
  <c r="AYF11" i="5" s="1"/>
  <c r="AXF11" i="5"/>
  <c r="AXE11" i="5" s="1"/>
  <c r="AYE11" i="5" s="1"/>
  <c r="AXB11" i="5"/>
  <c r="AWX11" i="5"/>
  <c r="AWW11" i="5"/>
  <c r="AWV11" i="5"/>
  <c r="AWU11" i="5"/>
  <c r="AWN11" i="5"/>
  <c r="AWM11" i="5"/>
  <c r="AWL11" i="5"/>
  <c r="AWK11" i="5"/>
  <c r="AWD11" i="5"/>
  <c r="AWC11" i="5"/>
  <c r="AWB11" i="5"/>
  <c r="AWA11" i="5"/>
  <c r="AVT11" i="5"/>
  <c r="AVS11" i="5"/>
  <c r="AVR11" i="5"/>
  <c r="AVQ11" i="5"/>
  <c r="AVI11" i="5"/>
  <c r="AVE11" i="5"/>
  <c r="AVA11" i="5"/>
  <c r="AUZ11" i="5"/>
  <c r="AUZ11" i="5" a="1"/>
  <c r="AUY11" i="5" a="1"/>
  <c r="AUY11" i="5" s="1"/>
  <c r="AUX11" i="5"/>
  <c r="AVJ11" i="5" s="1"/>
  <c r="AUX11" i="5" a="1"/>
  <c r="AUW11" i="5"/>
  <c r="AUV11" i="5"/>
  <c r="AUU11" i="5"/>
  <c r="AUT11" i="5"/>
  <c r="AUS11" i="5"/>
  <c r="AUR11" i="5"/>
  <c r="AVH11" i="5" s="1"/>
  <c r="AUQ11" i="5"/>
  <c r="AUO11" i="5" s="1"/>
  <c r="AVG11" i="5" s="1"/>
  <c r="AUP11" i="5"/>
  <c r="AUM11" i="5"/>
  <c r="AUL11" i="5" s="1"/>
  <c r="AVF11" i="5" s="1"/>
  <c r="AUJ11" i="5"/>
  <c r="AUI11" i="5"/>
  <c r="AUG11" i="5"/>
  <c r="AUF11" i="5" s="1"/>
  <c r="AVD11" i="5" s="1"/>
  <c r="AUD11" i="5"/>
  <c r="AUC11" i="5"/>
  <c r="AVC11" i="5" s="1"/>
  <c r="AUA11" i="5"/>
  <c r="ATZ11" i="5" s="1"/>
  <c r="AVB11" i="5" s="1"/>
  <c r="ATX11" i="5"/>
  <c r="ATW11" i="5"/>
  <c r="ATV11" i="5"/>
  <c r="ATU11" i="5"/>
  <c r="ATT11" i="5"/>
  <c r="ATS11" i="5"/>
  <c r="ATK11" i="5"/>
  <c r="ATH11" i="5"/>
  <c r="ATG11" i="5"/>
  <c r="ATF11" i="5"/>
  <c r="ATE11" i="5"/>
  <c r="ATD11" i="5"/>
  <c r="ATC11" i="5"/>
  <c r="ATB11" i="5" a="1"/>
  <c r="ATB11" i="5" s="1"/>
  <c r="ATA11" i="5"/>
  <c r="ATA11" i="5" a="1"/>
  <c r="ASZ11" i="5" a="1"/>
  <c r="ASZ11" i="5" s="1"/>
  <c r="ATL11" i="5" s="1"/>
  <c r="ASY11" i="5"/>
  <c r="ASX11" i="5"/>
  <c r="ASW11" i="5"/>
  <c r="ASV11" i="5"/>
  <c r="ASU11" i="5"/>
  <c r="AST11" i="5" s="1"/>
  <c r="ATJ11" i="5" s="1"/>
  <c r="ASS11" i="5"/>
  <c r="ASR11" i="5"/>
  <c r="ASQ11" i="5"/>
  <c r="ATI11" i="5" s="1"/>
  <c r="ARR11" i="5"/>
  <c r="ARQ11" i="5"/>
  <c r="ARP11" i="5"/>
  <c r="ARP11" i="5" a="1"/>
  <c r="ARO11" i="5" a="1"/>
  <c r="ARO11" i="5" s="1"/>
  <c r="ARN11" i="5"/>
  <c r="ARX11" i="5" s="1"/>
  <c r="ARN11" i="5" a="1"/>
  <c r="ARM11" i="5"/>
  <c r="ARL11" i="5"/>
  <c r="ARK11" i="5"/>
  <c r="ARW11" i="5" s="1"/>
  <c r="ARJ11" i="5"/>
  <c r="ARI11" i="5"/>
  <c r="ARH11" i="5"/>
  <c r="ARV11" i="5" s="1"/>
  <c r="ARG11" i="5"/>
  <c r="ARE11" i="5" s="1"/>
  <c r="ARU11" i="5" s="1"/>
  <c r="ARF11" i="5"/>
  <c r="ARB11" i="5"/>
  <c r="ART11" i="5" s="1"/>
  <c r="AQY11" i="5"/>
  <c r="ARS11" i="5" s="1"/>
  <c r="AQV11" i="5"/>
  <c r="AQS11" i="5"/>
  <c r="AQR11" i="5"/>
  <c r="AQQ11" i="5"/>
  <c r="AQN11" i="5"/>
  <c r="AQK11" i="5"/>
  <c r="AQH11" i="5"/>
  <c r="AQE11" i="5"/>
  <c r="AQP11" i="5" s="1"/>
  <c r="AQB11" i="5"/>
  <c r="AQO11" i="5" s="1"/>
  <c r="APY11" i="5"/>
  <c r="APW11" i="5"/>
  <c r="APS11" i="5"/>
  <c r="APR11" i="5"/>
  <c r="APP11" i="5" a="1"/>
  <c r="APP11" i="5" s="1"/>
  <c r="APO11" i="5"/>
  <c r="APO11" i="5" a="1"/>
  <c r="APN11" i="5" a="1"/>
  <c r="APN11" i="5" s="1"/>
  <c r="APX11" i="5" s="1"/>
  <c r="APM11" i="5"/>
  <c r="APL11" i="5"/>
  <c r="APK11" i="5"/>
  <c r="APJ11" i="5"/>
  <c r="API11" i="5"/>
  <c r="APH11" i="5" s="1"/>
  <c r="APV11" i="5" s="1"/>
  <c r="APG11" i="5"/>
  <c r="APF11" i="5"/>
  <c r="APE11" i="5"/>
  <c r="APU11" i="5" s="1"/>
  <c r="APB11" i="5"/>
  <c r="APT11" i="5" s="1"/>
  <c r="AOY11" i="5"/>
  <c r="AOV11" i="5"/>
  <c r="AOS11" i="5"/>
  <c r="APQ11" i="5" s="1"/>
  <c r="AOR11" i="5"/>
  <c r="AOO11" i="5"/>
  <c r="AON11" i="5"/>
  <c r="AOK11" i="5"/>
  <c r="AOH11" i="5"/>
  <c r="AOQ11" i="5" s="1"/>
  <c r="AOE11" i="5"/>
  <c r="AOP11" i="5" s="1"/>
  <c r="AOB11" i="5"/>
  <c r="ANY11" i="5"/>
  <c r="ANW11" i="5"/>
  <c r="ANV11" i="5"/>
  <c r="ANS11" i="5"/>
  <c r="ANR11" i="5"/>
  <c r="ANO11" i="5"/>
  <c r="ANK11" i="5"/>
  <c r="ANJ11" i="5"/>
  <c r="ANG11" i="5"/>
  <c r="ANF11" i="5"/>
  <c r="ANC11" i="5"/>
  <c r="AMY11" i="5"/>
  <c r="AMU11" i="5"/>
  <c r="AMR11" i="5"/>
  <c r="AMQ11" i="5"/>
  <c r="AMP11" i="5"/>
  <c r="AMO11" i="5"/>
  <c r="AMN11" i="5"/>
  <c r="AMM11" i="5"/>
  <c r="AML11" i="5"/>
  <c r="AML11" i="5" a="1"/>
  <c r="AMK11" i="5" a="1"/>
  <c r="AMK11" i="5" s="1"/>
  <c r="AMJ11" i="5"/>
  <c r="AMV11" i="5" s="1"/>
  <c r="AMJ11" i="5" a="1"/>
  <c r="AMI11" i="5"/>
  <c r="AMH11" i="5"/>
  <c r="AMG11" i="5"/>
  <c r="AMF11" i="5"/>
  <c r="AME11" i="5"/>
  <c r="AMD11" i="5"/>
  <c r="AMT11" i="5" s="1"/>
  <c r="AMC11" i="5"/>
  <c r="AMA11" i="5" s="1"/>
  <c r="AMS11" i="5" s="1"/>
  <c r="AMB11" i="5"/>
  <c r="ALG11" i="5"/>
  <c r="ALD11" i="5"/>
  <c r="ALC11" i="5"/>
  <c r="ALB11" i="5"/>
  <c r="ALA11" i="5"/>
  <c r="AKZ11" i="5"/>
  <c r="AKY11" i="5"/>
  <c r="AKX11" i="5" a="1"/>
  <c r="AKX11" i="5" s="1"/>
  <c r="AKW11" i="5"/>
  <c r="AKW11" i="5" a="1"/>
  <c r="AKV11" i="5" a="1"/>
  <c r="AKV11" i="5" s="1"/>
  <c r="ALH11" i="5" s="1"/>
  <c r="AKU11" i="5"/>
  <c r="AKT11" i="5"/>
  <c r="AKS11" i="5"/>
  <c r="AKR11" i="5"/>
  <c r="AKQ11" i="5"/>
  <c r="AKP11" i="5" s="1"/>
  <c r="ALF11" i="5" s="1"/>
  <c r="AKO11" i="5"/>
  <c r="AKN11" i="5"/>
  <c r="AKM11" i="5"/>
  <c r="ALE11" i="5" s="1"/>
  <c r="AJP11" i="5"/>
  <c r="AJO11" i="5"/>
  <c r="AJN11" i="5"/>
  <c r="AJM11" i="5"/>
  <c r="AJL11" i="5"/>
  <c r="AJK11" i="5"/>
  <c r="AJJ11" i="5" a="1"/>
  <c r="AJJ11" i="5" s="1"/>
  <c r="AJI11" i="5"/>
  <c r="AJI11" i="5" a="1"/>
  <c r="AJH11" i="5" a="1"/>
  <c r="AJH11" i="5" s="1"/>
  <c r="AJT11" i="5" s="1"/>
  <c r="AJG11" i="5"/>
  <c r="AJF11" i="5"/>
  <c r="AJE11" i="5"/>
  <c r="AJS11" i="5" s="1"/>
  <c r="AJD11" i="5"/>
  <c r="AJC11" i="5"/>
  <c r="AJB11" i="5" s="1"/>
  <c r="AJR11" i="5" s="1"/>
  <c r="AJA11" i="5"/>
  <c r="AIZ11" i="5"/>
  <c r="AIY11" i="5" s="1"/>
  <c r="AJQ11" i="5" s="1"/>
  <c r="AIB11" i="5"/>
  <c r="AIA11" i="5"/>
  <c r="AHZ11" i="5"/>
  <c r="AHY11" i="5"/>
  <c r="AHX11" i="5"/>
  <c r="AHW11" i="5"/>
  <c r="AHV11" i="5"/>
  <c r="AHV11" i="5" a="1"/>
  <c r="AHU11" i="5" a="1"/>
  <c r="AHU11" i="5" s="1"/>
  <c r="AHT11" i="5"/>
  <c r="AIF11" i="5" s="1"/>
  <c r="AHT11" i="5" a="1"/>
  <c r="AHS11" i="5"/>
  <c r="AHR11" i="5"/>
  <c r="AHQ11" i="5"/>
  <c r="AIE11" i="5" s="1"/>
  <c r="AHP11" i="5"/>
  <c r="AHN11" i="5" s="1"/>
  <c r="AID11" i="5" s="1"/>
  <c r="AHO11" i="5"/>
  <c r="AHM11" i="5"/>
  <c r="AHL11" i="5"/>
  <c r="AHK11" i="5" s="1"/>
  <c r="AIC11" i="5" s="1"/>
  <c r="AGR11" i="5"/>
  <c r="AGQ11" i="5"/>
  <c r="AGP11" i="5"/>
  <c r="AGO11" i="5"/>
  <c r="AGN11" i="5"/>
  <c r="AGM11" i="5"/>
  <c r="AGL11" i="5"/>
  <c r="AGK11" i="5"/>
  <c r="AGJ11" i="5"/>
  <c r="AGI11" i="5"/>
  <c r="AGH11" i="5"/>
  <c r="AGG11" i="5"/>
  <c r="AGF11" i="5"/>
  <c r="AGE11" i="5"/>
  <c r="AGD11" i="5"/>
  <c r="AGC11" i="5"/>
  <c r="AGB11" i="5"/>
  <c r="AGA11" i="5"/>
  <c r="AFZ11" i="5"/>
  <c r="AFY11" i="5"/>
  <c r="AFX11" i="5"/>
  <c r="AFW11" i="5"/>
  <c r="AFV11" i="5"/>
  <c r="AFU11" i="5"/>
  <c r="AFT11" i="5"/>
  <c r="AFS11" i="5"/>
  <c r="AFR11" i="5"/>
  <c r="AFQ11" i="5"/>
  <c r="AFP11" i="5"/>
  <c r="AFO11" i="5"/>
  <c r="AFN11" i="5"/>
  <c r="AFM11" i="5"/>
  <c r="AFL11" i="5"/>
  <c r="AFK11" i="5"/>
  <c r="AFJ11" i="5"/>
  <c r="AFI11" i="5"/>
  <c r="AFH11" i="5"/>
  <c r="AFG11" i="5"/>
  <c r="AFF11" i="5"/>
  <c r="AFE11" i="5"/>
  <c r="AFD11" i="5"/>
  <c r="AFC11" i="5"/>
  <c r="AFB11" i="5"/>
  <c r="AFA11" i="5"/>
  <c r="AEZ11" i="5"/>
  <c r="AEY11" i="5"/>
  <c r="AEX11" i="5"/>
  <c r="AEW11" i="5"/>
  <c r="AEV11" i="5"/>
  <c r="AEU11" i="5"/>
  <c r="AET11" i="5"/>
  <c r="AES11" i="5"/>
  <c r="AER11" i="5"/>
  <c r="AEQ11" i="5"/>
  <c r="AEP11" i="5"/>
  <c r="AEO11" i="5"/>
  <c r="AEN11" i="5"/>
  <c r="AEM11" i="5"/>
  <c r="AEL11" i="5"/>
  <c r="AEK11" i="5"/>
  <c r="AEI11" i="5"/>
  <c r="ADZ11" i="5"/>
  <c r="ADZ11" i="5" a="1"/>
  <c r="ADY11" i="5" a="1"/>
  <c r="ADY11" i="5" s="1"/>
  <c r="ADX11" i="5"/>
  <c r="AEJ11" i="5" s="1"/>
  <c r="ADX11" i="5" a="1"/>
  <c r="ADW11" i="5"/>
  <c r="ADV11" i="5"/>
  <c r="ADU11" i="5"/>
  <c r="ADT11" i="5" a="1"/>
  <c r="ADT11" i="5" s="1"/>
  <c r="ADS11" i="5"/>
  <c r="ADR11" i="5" s="1"/>
  <c r="AEH11" i="5" s="1"/>
  <c r="ADQ11" i="5" a="1"/>
  <c r="ADQ11" i="5" s="1"/>
  <c r="ADP11" i="5"/>
  <c r="ADN11" i="5" a="1"/>
  <c r="ADN11" i="5" s="1"/>
  <c r="ADL11" i="5" s="1"/>
  <c r="AEF11" i="5" s="1"/>
  <c r="ADK11" i="5"/>
  <c r="ADI11" i="5" s="1"/>
  <c r="AEE11" i="5" s="1"/>
  <c r="ADK11" i="5" a="1"/>
  <c r="ADH11" i="5"/>
  <c r="ADF11" i="5" s="1"/>
  <c r="AED11" i="5" s="1"/>
  <c r="ADH11" i="5" a="1"/>
  <c r="ADE11" i="5" a="1"/>
  <c r="ADE11" i="5" s="1"/>
  <c r="ADC11" i="5" s="1"/>
  <c r="AEC11" i="5" s="1"/>
  <c r="ADB11" i="5" a="1"/>
  <c r="ADB11" i="5" s="1"/>
  <c r="ACZ11" i="5" s="1"/>
  <c r="AEB11" i="5" s="1"/>
  <c r="ACY11" i="5"/>
  <c r="ACW11" i="5" s="1"/>
  <c r="AEA11" i="5" s="1"/>
  <c r="ACY11" i="5" a="1"/>
  <c r="ACV11" i="5"/>
  <c r="ACU11" i="5"/>
  <c r="ACT11" i="5"/>
  <c r="ACS11" i="5"/>
  <c r="ACR11" i="5"/>
  <c r="ACQ11" i="5"/>
  <c r="ACP11" i="5"/>
  <c r="ACO11" i="5"/>
  <c r="ACN11" i="5"/>
  <c r="ACM11" i="5"/>
  <c r="ACL11" i="5"/>
  <c r="ACK11" i="5"/>
  <c r="ACJ11" i="5"/>
  <c r="ACI11" i="5"/>
  <c r="ACF11" i="5"/>
  <c r="ACE11" i="5"/>
  <c r="ACB11" i="5"/>
  <c r="ACA11" i="5"/>
  <c r="ABZ11" i="5"/>
  <c r="ABY11" i="5"/>
  <c r="ABX11" i="5"/>
  <c r="ABW11" i="5"/>
  <c r="ABV11" i="5"/>
  <c r="ABU11" i="5"/>
  <c r="ABT11" i="5"/>
  <c r="ABS11" i="5"/>
  <c r="ABR11" i="5" a="1"/>
  <c r="ABR11" i="5" s="1"/>
  <c r="ABQ11" i="5"/>
  <c r="ABQ11" i="5" a="1"/>
  <c r="ABP11" i="5" a="1"/>
  <c r="ABP11" i="5" s="1"/>
  <c r="ABO11" i="5"/>
  <c r="ABN11" i="5"/>
  <c r="ABM11" i="5"/>
  <c r="ABL11" i="5"/>
  <c r="ABK11" i="5"/>
  <c r="ABJ11" i="5" s="1"/>
  <c r="ABI11" i="5"/>
  <c r="ABH11" i="5"/>
  <c r="ABG11" i="5"/>
  <c r="ABD11" i="5"/>
  <c r="ABA11" i="5"/>
  <c r="AAX11" i="5"/>
  <c r="AAU11" i="5"/>
  <c r="AAR11" i="5"/>
  <c r="AAO11" i="5"/>
  <c r="AAM11" i="5"/>
  <c r="AAI11" i="5"/>
  <c r="AAE11" i="5"/>
  <c r="AAD11" i="5"/>
  <c r="AAD11" i="5" a="1"/>
  <c r="AAC11" i="5" a="1"/>
  <c r="AAC11" i="5" s="1"/>
  <c r="AAB11" i="5"/>
  <c r="AAN11" i="5" s="1"/>
  <c r="AAB11" i="5" a="1"/>
  <c r="AAA11" i="5"/>
  <c r="ZZ11" i="5"/>
  <c r="ZY11" i="5"/>
  <c r="ZX11" i="5"/>
  <c r="ZW11" i="5"/>
  <c r="ZV11" i="5"/>
  <c r="AAL11" i="5" s="1"/>
  <c r="ZU11" i="5"/>
  <c r="ZS11" i="5" s="1"/>
  <c r="AAK11" i="5" s="1"/>
  <c r="ZT11" i="5"/>
  <c r="ZR11" i="5"/>
  <c r="ZP11" i="5" s="1"/>
  <c r="AAJ11" i="5" s="1"/>
  <c r="ZO11" i="5"/>
  <c r="ZM11" i="5"/>
  <c r="ZL11" i="5"/>
  <c r="ZJ11" i="5" s="1"/>
  <c r="AAH11" i="5" s="1"/>
  <c r="ZI11" i="5"/>
  <c r="ZG11" i="5"/>
  <c r="AAG11" i="5" s="1"/>
  <c r="ZF11" i="5"/>
  <c r="ZD11" i="5" s="1"/>
  <c r="AAF11" i="5" s="1"/>
  <c r="ZC11" i="5"/>
  <c r="ZA11" i="5"/>
  <c r="YZ11" i="5"/>
  <c r="YY11" i="5"/>
  <c r="YX11" i="5"/>
  <c r="YW11" i="5"/>
  <c r="YV11" i="5"/>
  <c r="YU11" i="5"/>
  <c r="YT11" i="5"/>
  <c r="YS11" i="5"/>
  <c r="YR11" i="5"/>
  <c r="YQ11" i="5"/>
  <c r="YP11" i="5"/>
  <c r="YO11" i="5"/>
  <c r="YN11" i="5"/>
  <c r="YM11" i="5"/>
  <c r="YL11" i="5"/>
  <c r="YK11" i="5"/>
  <c r="YJ11" i="5"/>
  <c r="YI11" i="5"/>
  <c r="YH11" i="5"/>
  <c r="YG11" i="5"/>
  <c r="YF11" i="5"/>
  <c r="YE11" i="5"/>
  <c r="YD11" i="5"/>
  <c r="YC11" i="5"/>
  <c r="YB11" i="5"/>
  <c r="YA11" i="5"/>
  <c r="XZ11" i="5"/>
  <c r="XY11" i="5"/>
  <c r="XX11" i="5"/>
  <c r="XW11" i="5"/>
  <c r="XV11" i="5"/>
  <c r="XU11" i="5"/>
  <c r="XT11" i="5"/>
  <c r="XS11" i="5"/>
  <c r="XR11" i="5"/>
  <c r="XQ11" i="5"/>
  <c r="XP11" i="5"/>
  <c r="XO11" i="5"/>
  <c r="XN11" i="5"/>
  <c r="XM11" i="5"/>
  <c r="XL11" i="5"/>
  <c r="XK11" i="5"/>
  <c r="XJ11" i="5"/>
  <c r="XI11" i="5"/>
  <c r="XH11" i="5"/>
  <c r="XG11" i="5"/>
  <c r="XF11" i="5"/>
  <c r="XE11" i="5"/>
  <c r="XD11" i="5"/>
  <c r="XC11" i="5"/>
  <c r="XB11" i="5"/>
  <c r="XA11" i="5"/>
  <c r="WZ11" i="5"/>
  <c r="WY11" i="5"/>
  <c r="WX11" i="5"/>
  <c r="WW11" i="5"/>
  <c r="WV11" i="5"/>
  <c r="WU11" i="5"/>
  <c r="WT11" i="5"/>
  <c r="WS11" i="5"/>
  <c r="WR11" i="5"/>
  <c r="WQ11" i="5"/>
  <c r="WP11" i="5"/>
  <c r="WO11" i="5"/>
  <c r="WN11" i="5"/>
  <c r="WM11" i="5"/>
  <c r="WL11" i="5"/>
  <c r="WK11" i="5"/>
  <c r="WJ11" i="5"/>
  <c r="WI11" i="5"/>
  <c r="WH11" i="5"/>
  <c r="WG11" i="5"/>
  <c r="WF11" i="5"/>
  <c r="WE11" i="5"/>
  <c r="WD11" i="5"/>
  <c r="WC11" i="5"/>
  <c r="WB11" i="5"/>
  <c r="WA11" i="5"/>
  <c r="VZ11" i="5"/>
  <c r="VY11" i="5"/>
  <c r="VX11" i="5"/>
  <c r="VW11" i="5"/>
  <c r="VV11" i="5"/>
  <c r="VU11" i="5"/>
  <c r="VT11" i="5"/>
  <c r="VS11" i="5"/>
  <c r="VR11" i="5"/>
  <c r="VQ11" i="5"/>
  <c r="VP11" i="5"/>
  <c r="VO11" i="5"/>
  <c r="VN11" i="5"/>
  <c r="VM11" i="5"/>
  <c r="VL11" i="5"/>
  <c r="VK11" i="5"/>
  <c r="VJ11" i="5"/>
  <c r="VI11" i="5"/>
  <c r="VH11" i="5"/>
  <c r="VG11" i="5"/>
  <c r="VF11" i="5"/>
  <c r="VE11" i="5"/>
  <c r="VD11" i="5"/>
  <c r="VC11" i="5"/>
  <c r="VB11" i="5"/>
  <c r="VA11" i="5"/>
  <c r="UZ11" i="5"/>
  <c r="UY11" i="5"/>
  <c r="UX11" i="5"/>
  <c r="UW11" i="5"/>
  <c r="UV11" i="5"/>
  <c r="UU11" i="5"/>
  <c r="UT11" i="5"/>
  <c r="US11" i="5"/>
  <c r="UR11" i="5"/>
  <c r="UQ11" i="5"/>
  <c r="UP11" i="5"/>
  <c r="UO11" i="5"/>
  <c r="UN11" i="5"/>
  <c r="UM11" i="5"/>
  <c r="UL11" i="5"/>
  <c r="UK11" i="5"/>
  <c r="UE11" i="5"/>
  <c r="UA11" i="5"/>
  <c r="TZ11" i="5"/>
  <c r="TY11" i="5"/>
  <c r="TX11" i="5"/>
  <c r="UJ11" i="5" s="1"/>
  <c r="TW11" i="5"/>
  <c r="TV11" i="5"/>
  <c r="TU11" i="5"/>
  <c r="UI11" i="5" s="1"/>
  <c r="TT11" i="5"/>
  <c r="TS11" i="5"/>
  <c r="TR11" i="5"/>
  <c r="UH11" i="5" s="1"/>
  <c r="TQ11" i="5"/>
  <c r="TP11" i="5"/>
  <c r="TO11" i="5"/>
  <c r="UG11" i="5" s="1"/>
  <c r="TN11" i="5"/>
  <c r="TM11" i="5"/>
  <c r="TL11" i="5"/>
  <c r="UF11" i="5" s="1"/>
  <c r="TK11" i="5"/>
  <c r="TJ11" i="5"/>
  <c r="TI11" i="5"/>
  <c r="TH11" i="5"/>
  <c r="TG11" i="5"/>
  <c r="TF11" i="5"/>
  <c r="UD11" i="5" s="1"/>
  <c r="TE11" i="5"/>
  <c r="TD11" i="5"/>
  <c r="TC11" i="5"/>
  <c r="UC11" i="5" s="1"/>
  <c r="TB11" i="5"/>
  <c r="TA11" i="5"/>
  <c r="SZ11" i="5"/>
  <c r="UB11" i="5" s="1"/>
  <c r="SY11" i="5"/>
  <c r="SX11" i="5"/>
  <c r="SW11" i="5"/>
  <c r="SV11" i="5"/>
  <c r="SU11" i="5"/>
  <c r="ST11" i="5"/>
  <c r="SS11" i="5"/>
  <c r="SR11" i="5"/>
  <c r="SQ11" i="5"/>
  <c r="SP11" i="5"/>
  <c r="SO11" i="5"/>
  <c r="SN11" i="5"/>
  <c r="SM11" i="5"/>
  <c r="SL11" i="5"/>
  <c r="SK11" i="5"/>
  <c r="SJ11" i="5"/>
  <c r="SI11" i="5"/>
  <c r="SH11" i="5"/>
  <c r="SG11" i="5"/>
  <c r="SF11" i="5"/>
  <c r="SE11" i="5"/>
  <c r="SD11" i="5"/>
  <c r="SC11" i="5"/>
  <c r="SB11" i="5"/>
  <c r="SA11" i="5"/>
  <c r="RZ11" i="5"/>
  <c r="RY11" i="5"/>
  <c r="RX11" i="5"/>
  <c r="RW11" i="5"/>
  <c r="RV11" i="5"/>
  <c r="RU11" i="5"/>
  <c r="RT11" i="5"/>
  <c r="RS11" i="5"/>
  <c r="RR11" i="5"/>
  <c r="RQ11" i="5"/>
  <c r="RP11" i="5"/>
  <c r="RO11" i="5"/>
  <c r="RN11" i="5"/>
  <c r="RM11" i="5"/>
  <c r="RL11" i="5"/>
  <c r="RK11" i="5"/>
  <c r="RJ11" i="5"/>
  <c r="RI11" i="5"/>
  <c r="RH11" i="5"/>
  <c r="RG11" i="5"/>
  <c r="RF11" i="5"/>
  <c r="RE11" i="5"/>
  <c r="RD11" i="5"/>
  <c r="RC11" i="5"/>
  <c r="RC11" i="5" a="1"/>
  <c r="RB11" i="5" a="1"/>
  <c r="RB11" i="5" s="1"/>
  <c r="RA11" i="5"/>
  <c r="RA11" i="5" a="1"/>
  <c r="QZ11" i="5" a="1"/>
  <c r="QZ11" i="5" s="1"/>
  <c r="QY11" i="5"/>
  <c r="QW11" i="5" a="1"/>
  <c r="QW11" i="5" s="1"/>
  <c r="QV11" i="5"/>
  <c r="QT11" i="5" a="1"/>
  <c r="QT11" i="5" s="1"/>
  <c r="QS11" i="5"/>
  <c r="QQ11" i="5" a="1"/>
  <c r="QQ11" i="5" s="1"/>
  <c r="QO11" i="5" s="1"/>
  <c r="QN11" i="5" a="1"/>
  <c r="QN11" i="5" s="1"/>
  <c r="QL11" i="5" s="1"/>
  <c r="QK11" i="5"/>
  <c r="QI11" i="5" s="1"/>
  <c r="QK11" i="5" a="1"/>
  <c r="QH11" i="5"/>
  <c r="QF11" i="5" s="1"/>
  <c r="QH11" i="5" a="1"/>
  <c r="QE11" i="5" a="1"/>
  <c r="QE11" i="5" s="1"/>
  <c r="QC11" i="5" s="1"/>
  <c r="QB11" i="5" a="1"/>
  <c r="QB11" i="5" s="1"/>
  <c r="PZ11" i="5" s="1"/>
  <c r="PY11" i="5"/>
  <c r="PX11" i="5"/>
  <c r="PW11" i="5"/>
  <c r="PV11" i="5"/>
  <c r="PO11" i="5"/>
  <c r="PN11" i="5"/>
  <c r="PM11" i="5"/>
  <c r="PL11" i="5"/>
  <c r="PG11" i="5"/>
  <c r="PF11" i="5"/>
  <c r="PE11" i="5"/>
  <c r="PD11" i="5"/>
  <c r="PB11" i="5"/>
  <c r="PA11" i="5"/>
  <c r="OZ11" i="5"/>
  <c r="OY11" i="5"/>
  <c r="OX11" i="5"/>
  <c r="OW11" i="5"/>
  <c r="OV11" i="5"/>
  <c r="OU11" i="5"/>
  <c r="OT11" i="5"/>
  <c r="OP11" i="5"/>
  <c r="OO11" i="5"/>
  <c r="ON11" i="5"/>
  <c r="OM11" i="5"/>
  <c r="OL11" i="5"/>
  <c r="OK11" i="5"/>
  <c r="OJ11" i="5"/>
  <c r="OI11" i="5"/>
  <c r="OH11" i="5"/>
  <c r="OD11" i="5"/>
  <c r="OC11" i="5"/>
  <c r="OB11" i="5"/>
  <c r="OA11" i="5"/>
  <c r="NZ11" i="5"/>
  <c r="NY11" i="5"/>
  <c r="NX11" i="5"/>
  <c r="NW11" i="5"/>
  <c r="NV11" i="5"/>
  <c r="NU11" i="5"/>
  <c r="NT11" i="5"/>
  <c r="NS11" i="5"/>
  <c r="NR11" i="5"/>
  <c r="NQ11" i="5"/>
  <c r="NP11" i="5"/>
  <c r="NO11" i="5"/>
  <c r="NN11" i="5"/>
  <c r="NL11" i="5"/>
  <c r="NK11" i="5"/>
  <c r="NJ11" i="5"/>
  <c r="NG11" i="5"/>
  <c r="NF11" i="5"/>
  <c r="NE11" i="5"/>
  <c r="NB11" i="5"/>
  <c r="NA11" i="5"/>
  <c r="MZ11" i="5"/>
  <c r="MX11" i="5"/>
  <c r="MW11" i="5"/>
  <c r="MV11" i="5"/>
  <c r="MU11" i="5"/>
  <c r="MS11" i="5"/>
  <c r="MR11" i="5"/>
  <c r="MQ11" i="5"/>
  <c r="MP11" i="5"/>
  <c r="MN11" i="5"/>
  <c r="MM11" i="5"/>
  <c r="ML11" i="5"/>
  <c r="MK11" i="5"/>
  <c r="MI11" i="5"/>
  <c r="MH11" i="5"/>
  <c r="MG11" i="5"/>
  <c r="MF11" i="5"/>
  <c r="MD11" i="5"/>
  <c r="MC11" i="5"/>
  <c r="MB11" i="5"/>
  <c r="MA11" i="5"/>
  <c r="LY11" i="5"/>
  <c r="LX11" i="5"/>
  <c r="LW11" i="5"/>
  <c r="LV11" i="5"/>
  <c r="LT11" i="5"/>
  <c r="LS11" i="5"/>
  <c r="LR11" i="5"/>
  <c r="LQ11" i="5"/>
  <c r="LO11" i="5"/>
  <c r="LN11" i="5"/>
  <c r="LM11" i="5"/>
  <c r="LL11" i="5"/>
  <c r="LJ11" i="5"/>
  <c r="LI11" i="5"/>
  <c r="LH11" i="5"/>
  <c r="LG11" i="5"/>
  <c r="LE11" i="5"/>
  <c r="LD11" i="5"/>
  <c r="LC11" i="5"/>
  <c r="LB11" i="5"/>
  <c r="LA11" i="5"/>
  <c r="KZ11" i="5"/>
  <c r="KY11" i="5"/>
  <c r="KV11" i="5"/>
  <c r="KU11" i="5"/>
  <c r="KT11" i="5"/>
  <c r="KS11" i="5"/>
  <c r="KR11" i="5"/>
  <c r="KQ11" i="5"/>
  <c r="KP11" i="5"/>
  <c r="KM11" i="5"/>
  <c r="KL11" i="5"/>
  <c r="KK11" i="5"/>
  <c r="KJ11" i="5"/>
  <c r="KI11" i="5"/>
  <c r="KH11" i="5"/>
  <c r="KG11" i="5"/>
  <c r="KD11" i="5"/>
  <c r="KC11" i="5"/>
  <c r="KB11" i="5"/>
  <c r="KA11" i="5"/>
  <c r="JZ11" i="5"/>
  <c r="JY11" i="5"/>
  <c r="JX11" i="5"/>
  <c r="JU11" i="5"/>
  <c r="JT11" i="5"/>
  <c r="JS11" i="5"/>
  <c r="JR11" i="5"/>
  <c r="JQ11" i="5"/>
  <c r="JP11" i="5"/>
  <c r="JO11" i="5"/>
  <c r="JL11" i="5"/>
  <c r="JK11" i="5"/>
  <c r="JJ11" i="5"/>
  <c r="JI11" i="5"/>
  <c r="JH11" i="5"/>
  <c r="JG11" i="5"/>
  <c r="JF11" i="5"/>
  <c r="JC11" i="5"/>
  <c r="JB11" i="5"/>
  <c r="JA11" i="5"/>
  <c r="IZ11" i="5"/>
  <c r="IS11" i="5"/>
  <c r="IR11" i="5"/>
  <c r="IQ11" i="5"/>
  <c r="IM11" i="5"/>
  <c r="IL11" i="5"/>
  <c r="IK11" i="5"/>
  <c r="IJ11" i="5"/>
  <c r="IB11" i="5"/>
  <c r="HY11" i="5"/>
  <c r="HX11" i="5"/>
  <c r="HW11" i="5"/>
  <c r="HV11" i="5"/>
  <c r="HU11" i="5"/>
  <c r="HT11" i="5"/>
  <c r="HS11" i="5"/>
  <c r="HS11" i="5" a="1"/>
  <c r="HR11" i="5" a="1"/>
  <c r="HR11" i="5" s="1"/>
  <c r="HQ11" i="5"/>
  <c r="IC11" i="5" s="1"/>
  <c r="HQ11" i="5" a="1"/>
  <c r="HP11" i="5"/>
  <c r="HO11" i="5"/>
  <c r="HN11" i="5"/>
  <c r="HM11" i="5"/>
  <c r="HL11" i="5"/>
  <c r="HK11" i="5"/>
  <c r="IA11" i="5" s="1"/>
  <c r="HJ11" i="5"/>
  <c r="HI11" i="5"/>
  <c r="HH11" i="5" s="1"/>
  <c r="HZ11" i="5" s="1"/>
  <c r="GO11" i="5"/>
  <c r="GN11" i="5"/>
  <c r="GK11" i="5"/>
  <c r="GJ11" i="5"/>
  <c r="GI11" i="5"/>
  <c r="GH11" i="5"/>
  <c r="GG11" i="5"/>
  <c r="GF11" i="5"/>
  <c r="GE11" i="5"/>
  <c r="GE11" i="5" a="1"/>
  <c r="GD11" i="5"/>
  <c r="GD11" i="5" a="1"/>
  <c r="GC11" i="5"/>
  <c r="GC11" i="5" a="1"/>
  <c r="GB11" i="5"/>
  <c r="GA11" i="5"/>
  <c r="FZ11" i="5"/>
  <c r="FY11" i="5"/>
  <c r="FX11" i="5"/>
  <c r="FW11" i="5" s="1"/>
  <c r="GM11" i="5" s="1"/>
  <c r="FV11" i="5"/>
  <c r="FU11" i="5"/>
  <c r="FT11" i="5"/>
  <c r="GL11" i="5" s="1"/>
  <c r="FA11" i="5"/>
  <c r="EZ11" i="5"/>
  <c r="EY11" i="5"/>
  <c r="EX11" i="5"/>
  <c r="EW11" i="5"/>
  <c r="EV11" i="5"/>
  <c r="EU11" i="5"/>
  <c r="ET11" i="5"/>
  <c r="ER11" i="5"/>
  <c r="EQ11" i="5"/>
  <c r="EP11" i="5"/>
  <c r="EO11" i="5"/>
  <c r="EN11" i="5"/>
  <c r="EM11" i="5"/>
  <c r="EL11" i="5"/>
  <c r="EK11" i="5"/>
  <c r="EI11" i="5"/>
  <c r="EH11" i="5"/>
  <c r="EG11" i="5"/>
  <c r="EF11" i="5"/>
  <c r="EE11" i="5"/>
  <c r="ED11" i="5"/>
  <c r="EC11" i="5"/>
  <c r="EB11" i="5"/>
  <c r="DZ11" i="5"/>
  <c r="DY11" i="5"/>
  <c r="DX11" i="5"/>
  <c r="DW11" i="5"/>
  <c r="DV11" i="5"/>
  <c r="DU11" i="5"/>
  <c r="DT11" i="5"/>
  <c r="DS11" i="5"/>
  <c r="DM11" i="5"/>
  <c r="DJ11" i="5"/>
  <c r="DI11" i="5"/>
  <c r="DG11" i="5" a="1"/>
  <c r="DG11" i="5" s="1"/>
  <c r="DF11" i="5"/>
  <c r="DF11" i="5" a="1"/>
  <c r="DE11" i="5" a="1"/>
  <c r="DE11" i="5" s="1"/>
  <c r="DQ11" i="5" s="1"/>
  <c r="DD11" i="5"/>
  <c r="DC11" i="5"/>
  <c r="DB11" i="5"/>
  <c r="DP11" i="5" s="1"/>
  <c r="DA11" i="5"/>
  <c r="CZ11" i="5"/>
  <c r="CY11" i="5" s="1"/>
  <c r="DO11" i="5" s="1"/>
  <c r="CX11" i="5"/>
  <c r="CW11" i="5"/>
  <c r="CV11" i="5" s="1"/>
  <c r="DN11" i="5" s="1"/>
  <c r="CS11" i="5"/>
  <c r="CP11" i="5"/>
  <c r="DL11" i="5" s="1"/>
  <c r="CM11" i="5"/>
  <c r="DK11" i="5" s="1"/>
  <c r="CJ11" i="5"/>
  <c r="CG11" i="5"/>
  <c r="CD11" i="5"/>
  <c r="DH11" i="5" s="1"/>
  <c r="CB11" i="5"/>
  <c r="BY11" i="5"/>
  <c r="BX11" i="5"/>
  <c r="BU11" i="5"/>
  <c r="BT11" i="5"/>
  <c r="BS11" i="5" a="1"/>
  <c r="BS11" i="5" s="1"/>
  <c r="BR11" i="5"/>
  <c r="BR11" i="5" a="1"/>
  <c r="BQ11" i="5" a="1"/>
  <c r="BQ11" i="5" s="1"/>
  <c r="CC11" i="5" s="1"/>
  <c r="BP11" i="5"/>
  <c r="BO11" i="5"/>
  <c r="BN11" i="5"/>
  <c r="BM11" i="5"/>
  <c r="BL11" i="5"/>
  <c r="BK11" i="5" s="1"/>
  <c r="CA11" i="5" s="1"/>
  <c r="BJ11" i="5"/>
  <c r="BI11" i="5"/>
  <c r="BH11" i="5"/>
  <c r="BZ11" i="5" s="1"/>
  <c r="BE11" i="5"/>
  <c r="BB11" i="5"/>
  <c r="AY11" i="5"/>
  <c r="BW11" i="5" s="1"/>
  <c r="AV11" i="5"/>
  <c r="BV11" i="5" s="1"/>
  <c r="AS11" i="5"/>
  <c r="AP11" i="5"/>
  <c r="AN11" i="5"/>
  <c r="AJ11" i="5"/>
  <c r="AI11" i="5"/>
  <c r="AF11" i="5"/>
  <c r="AE11" i="5"/>
  <c r="AE11" i="5" a="1"/>
  <c r="AD11" i="5" a="1"/>
  <c r="AD11" i="5" s="1"/>
  <c r="AC11" i="5"/>
  <c r="AO11" i="5" s="1"/>
  <c r="AC11" i="5" a="1"/>
  <c r="AB11" i="5"/>
  <c r="AA11" i="5"/>
  <c r="Z11" i="5"/>
  <c r="Y11" i="5"/>
  <c r="X11" i="5"/>
  <c r="W11" i="5"/>
  <c r="AM11" i="5" s="1"/>
  <c r="V11" i="5"/>
  <c r="T11" i="5" s="1"/>
  <c r="AL11" i="5" s="1"/>
  <c r="U11" i="5"/>
  <c r="Q11" i="5"/>
  <c r="AK11" i="5" s="1"/>
  <c r="N11" i="5"/>
  <c r="K11" i="5"/>
  <c r="H11" i="5"/>
  <c r="AH11" i="5" s="1"/>
  <c r="E11" i="5"/>
  <c r="AG11" i="5" s="1"/>
  <c r="B11" i="5"/>
  <c r="BUW10" i="5"/>
  <c r="BUV10" i="5"/>
  <c r="BUU10" i="5"/>
  <c r="BBV10" i="5" s="1"/>
  <c r="BUT10" i="5"/>
  <c r="BUS10" i="5"/>
  <c r="BUR10" i="5"/>
  <c r="BUQ10" i="5"/>
  <c r="BBR10" i="5" s="1"/>
  <c r="BUP10" i="5"/>
  <c r="BUO10" i="5"/>
  <c r="BUN10" i="5"/>
  <c r="BUM10" i="5"/>
  <c r="BBO10" i="5" s="1"/>
  <c r="BUL10" i="5"/>
  <c r="BBN10" i="5" s="1"/>
  <c r="BUK10" i="5"/>
  <c r="BUJ10" i="5"/>
  <c r="BUI10" i="5"/>
  <c r="BBK10" i="5" s="1"/>
  <c r="BUH10" i="5"/>
  <c r="BBJ10" i="5" s="1"/>
  <c r="BUG10" i="5"/>
  <c r="BUF10" i="5"/>
  <c r="BUE10" i="5"/>
  <c r="BUD10" i="5"/>
  <c r="BUC10" i="5"/>
  <c r="BUB10" i="5"/>
  <c r="BUA10" i="5"/>
  <c r="ANV10" i="5" s="1"/>
  <c r="BTZ10" i="5"/>
  <c r="BTY10" i="5"/>
  <c r="BTX10" i="5"/>
  <c r="BTW10" i="5"/>
  <c r="ANR10" i="5" s="1"/>
  <c r="BTV10" i="5"/>
  <c r="BTU10" i="5"/>
  <c r="BTT10" i="5"/>
  <c r="BTS10" i="5"/>
  <c r="ANO10" i="5" s="1"/>
  <c r="BTR10" i="5"/>
  <c r="ANN10" i="5" s="1"/>
  <c r="BTQ10" i="5"/>
  <c r="BTP10" i="5"/>
  <c r="BTO10" i="5"/>
  <c r="ANK10" i="5" s="1"/>
  <c r="BTN10" i="5"/>
  <c r="BTM10" i="5"/>
  <c r="BTL10" i="5"/>
  <c r="BTK10" i="5"/>
  <c r="ANJ10" i="5" s="1"/>
  <c r="BTJ10" i="5"/>
  <c r="BTI10" i="5"/>
  <c r="BTH10" i="5"/>
  <c r="BTG10" i="5"/>
  <c r="ANF10" i="5" s="1"/>
  <c r="BTF10" i="5"/>
  <c r="BTE10" i="5"/>
  <c r="BTD10" i="5"/>
  <c r="BTC10" i="5"/>
  <c r="ANC10" i="5" s="1"/>
  <c r="BTB10" i="5"/>
  <c r="ANB10" i="5" s="1"/>
  <c r="BTA10" i="5"/>
  <c r="BSZ10" i="5"/>
  <c r="BSY10" i="5"/>
  <c r="AMY10" i="5" s="1"/>
  <c r="BSX10" i="5"/>
  <c r="AMX10" i="5" s="1"/>
  <c r="BSW10" i="5"/>
  <c r="BSV10" i="5"/>
  <c r="BSU10" i="5"/>
  <c r="BST10" i="5"/>
  <c r="BSS10" i="5"/>
  <c r="BSR10" i="5"/>
  <c r="BSK10" i="5"/>
  <c r="BSJ10" i="5" a="1"/>
  <c r="BSJ10" i="5" s="1"/>
  <c r="BSI10" i="5" a="1"/>
  <c r="BSI10" i="5" s="1"/>
  <c r="BSH10" i="5"/>
  <c r="BSH10" i="5" a="1"/>
  <c r="BSG10" i="5" a="1"/>
  <c r="BSG10" i="5" s="1"/>
  <c r="BSF10" i="5"/>
  <c r="BSF10" i="5" a="1"/>
  <c r="BSE10" i="5" a="1"/>
  <c r="BSE10" i="5" s="1"/>
  <c r="BSD10" i="5" a="1"/>
  <c r="BSD10" i="5" s="1"/>
  <c r="BSC10" i="5" a="1"/>
  <c r="BSC10" i="5" s="1"/>
  <c r="BSB10" i="5" a="1"/>
  <c r="BSB10" i="5" s="1"/>
  <c r="BSA10" i="5"/>
  <c r="BRZ10" i="5"/>
  <c r="BRZ10" i="5" a="1"/>
  <c r="BRY10" i="5" a="1"/>
  <c r="BRY10" i="5" s="1"/>
  <c r="BRX10" i="5"/>
  <c r="BRX10" i="5" a="1"/>
  <c r="BRW10" i="5" a="1"/>
  <c r="BRW10" i="5" s="1"/>
  <c r="BRV10" i="5" a="1"/>
  <c r="BRV10" i="5" s="1"/>
  <c r="BRU10" i="5" a="1"/>
  <c r="BRU10" i="5" s="1"/>
  <c r="BRT10" i="5" a="1"/>
  <c r="BRT10" i="5" s="1"/>
  <c r="BRS10" i="5" a="1"/>
  <c r="BRS10" i="5" s="1"/>
  <c r="BRR10" i="5"/>
  <c r="BRR10" i="5" a="1"/>
  <c r="BRQ10" i="5" a="1"/>
  <c r="BRQ10" i="5" s="1"/>
  <c r="BRP10" i="5" a="1"/>
  <c r="BRP10" i="5" s="1"/>
  <c r="BRO10" i="5" a="1"/>
  <c r="BRO10" i="5" s="1"/>
  <c r="BRN10" i="5" a="1"/>
  <c r="BRN10" i="5" s="1"/>
  <c r="BRM10" i="5" a="1"/>
  <c r="BRM10" i="5" s="1"/>
  <c r="BRL10" i="5" a="1"/>
  <c r="BRL10" i="5" s="1"/>
  <c r="BRK10" i="5" a="1"/>
  <c r="BRK10" i="5" s="1"/>
  <c r="BRJ10" i="5"/>
  <c r="BRJ10" i="5" a="1"/>
  <c r="BRI10" i="5" a="1"/>
  <c r="BRI10" i="5" s="1"/>
  <c r="BRH10" i="5" a="1"/>
  <c r="BRH10" i="5" s="1"/>
  <c r="BRG10" i="5" a="1"/>
  <c r="BRG10" i="5" s="1"/>
  <c r="BRF10" i="5" a="1"/>
  <c r="BRF10" i="5" s="1"/>
  <c r="BRE10" i="5" a="1"/>
  <c r="BRE10" i="5" s="1"/>
  <c r="BRD10" i="5" a="1"/>
  <c r="BRD10" i="5" s="1"/>
  <c r="BRC10" i="5" a="1"/>
  <c r="BRC10" i="5" s="1"/>
  <c r="BRB10" i="5"/>
  <c r="BRB10" i="5" a="1"/>
  <c r="BRA10" i="5" a="1"/>
  <c r="BRA10" i="5" s="1"/>
  <c r="BQZ10" i="5" a="1"/>
  <c r="BQZ10" i="5" s="1"/>
  <c r="BQY10" i="5" a="1"/>
  <c r="BQY10" i="5" s="1"/>
  <c r="BQX10" i="5" a="1"/>
  <c r="BQX10" i="5" s="1"/>
  <c r="BQW10" i="5" a="1"/>
  <c r="BQW10" i="5" s="1"/>
  <c r="BQV10" i="5" a="1"/>
  <c r="BQV10" i="5" s="1"/>
  <c r="BQU10" i="5" a="1"/>
  <c r="BQU10" i="5" s="1"/>
  <c r="BQT10" i="5"/>
  <c r="BQT10" i="5" a="1"/>
  <c r="BQS10" i="5" a="1"/>
  <c r="BQS10" i="5" s="1"/>
  <c r="BQR10" i="5" a="1"/>
  <c r="BQR10" i="5" s="1"/>
  <c r="BQQ10" i="5" a="1"/>
  <c r="BQQ10" i="5" s="1"/>
  <c r="BQP10" i="5" a="1"/>
  <c r="BQP10" i="5" s="1"/>
  <c r="BQO10" i="5" a="1"/>
  <c r="BQO10" i="5" s="1"/>
  <c r="BQN10" i="5" a="1"/>
  <c r="BQN10" i="5" s="1"/>
  <c r="BQM10" i="5" a="1"/>
  <c r="BQM10" i="5" s="1"/>
  <c r="BQL10" i="5"/>
  <c r="BQL10" i="5" a="1"/>
  <c r="BQK10" i="5" a="1"/>
  <c r="BQK10" i="5" s="1"/>
  <c r="BQJ10" i="5" a="1"/>
  <c r="BQJ10" i="5" s="1"/>
  <c r="BQI10" i="5" a="1"/>
  <c r="BQI10" i="5" s="1"/>
  <c r="BQH10" i="5" a="1"/>
  <c r="BQH10" i="5" s="1"/>
  <c r="BQG10" i="5" a="1"/>
  <c r="BQG10" i="5" s="1"/>
  <c r="BQF10" i="5" a="1"/>
  <c r="BQF10" i="5" s="1"/>
  <c r="BQE10" i="5" a="1"/>
  <c r="BQE10" i="5" s="1"/>
  <c r="BQD10" i="5"/>
  <c r="BQD10" i="5" a="1"/>
  <c r="BQC10" i="5" a="1"/>
  <c r="BQC10" i="5" s="1"/>
  <c r="BQB10" i="5"/>
  <c r="BQA10" i="5"/>
  <c r="BQA10" i="5" a="1"/>
  <c r="BPZ10" i="5" a="1"/>
  <c r="BPZ10" i="5" s="1"/>
  <c r="BPY10" i="5" a="1"/>
  <c r="BPY10" i="5" s="1"/>
  <c r="BPX10" i="5" a="1"/>
  <c r="BPX10" i="5" s="1"/>
  <c r="BPW10" i="5" a="1"/>
  <c r="BPW10" i="5" s="1"/>
  <c r="BPV10" i="5" a="1"/>
  <c r="BPV10" i="5" s="1"/>
  <c r="BPU10" i="5" a="1"/>
  <c r="BPU10" i="5" s="1"/>
  <c r="BPT10" i="5"/>
  <c r="BPS10" i="5"/>
  <c r="BPR10" i="5"/>
  <c r="BPQ10" i="5"/>
  <c r="BPP10" i="5"/>
  <c r="BPO10" i="5"/>
  <c r="BPN10" i="5"/>
  <c r="BPM10" i="5"/>
  <c r="BPL10" i="5"/>
  <c r="BPK10" i="5"/>
  <c r="BPJ10" i="5"/>
  <c r="BPI10" i="5"/>
  <c r="BPH10" i="5"/>
  <c r="BPG10" i="5"/>
  <c r="BPF10" i="5"/>
  <c r="BPE10" i="5"/>
  <c r="BPD10" i="5"/>
  <c r="BPC10" i="5"/>
  <c r="BPB10" i="5"/>
  <c r="BPA10" i="5"/>
  <c r="BOZ10" i="5"/>
  <c r="BOY10" i="5"/>
  <c r="BOX10" i="5"/>
  <c r="BOW10" i="5"/>
  <c r="BOV10" i="5"/>
  <c r="BOU10" i="5"/>
  <c r="BOT10" i="5"/>
  <c r="BOI10" i="5"/>
  <c r="BOI10" i="5" a="1"/>
  <c r="BOH10" i="5" a="1"/>
  <c r="BOH10" i="5" s="1"/>
  <c r="BOG10" i="5"/>
  <c r="BOS10" i="5" s="1"/>
  <c r="BOG10" i="5" a="1"/>
  <c r="BOF10" i="5"/>
  <c r="BOE10" i="5"/>
  <c r="BOD10" i="5"/>
  <c r="BOR10" i="5" s="1"/>
  <c r="BOC10" i="5"/>
  <c r="BOA10" i="5" s="1"/>
  <c r="BOQ10" i="5" s="1"/>
  <c r="BOB10" i="5"/>
  <c r="BNY10" i="5"/>
  <c r="BNX10" i="5" s="1"/>
  <c r="BOP10" i="5" s="1"/>
  <c r="BNV10" i="5"/>
  <c r="BNU10" i="5" s="1"/>
  <c r="BOO10" i="5" s="1"/>
  <c r="BNS10" i="5"/>
  <c r="BNR10" i="5" s="1"/>
  <c r="BON10" i="5" s="1"/>
  <c r="BNP10" i="5"/>
  <c r="BNO10" i="5"/>
  <c r="BOM10" i="5" s="1"/>
  <c r="BNM10" i="5"/>
  <c r="BNL10" i="5" s="1"/>
  <c r="BOL10" i="5" s="1"/>
  <c r="BNJ10" i="5"/>
  <c r="BNI10" i="5"/>
  <c r="BOK10" i="5" s="1"/>
  <c r="BNG10" i="5"/>
  <c r="BNF10" i="5" s="1"/>
  <c r="BOJ10" i="5" s="1"/>
  <c r="BNE10" i="5"/>
  <c r="BND10" i="5"/>
  <c r="BNC10" i="5"/>
  <c r="BNB10" i="5"/>
  <c r="BNA10" i="5"/>
  <c r="BMZ10" i="5"/>
  <c r="BMY10" i="5"/>
  <c r="BMX10" i="5"/>
  <c r="BMW10" i="5"/>
  <c r="BMU10" i="5"/>
  <c r="BMJ10" i="5"/>
  <c r="BMI10" i="5"/>
  <c r="BMH10" i="5"/>
  <c r="BMG10" i="5"/>
  <c r="BMF10" i="5"/>
  <c r="BME10" i="5"/>
  <c r="BMD10" i="5"/>
  <c r="BMC10" i="5"/>
  <c r="BMB10" i="5"/>
  <c r="BMA10" i="5"/>
  <c r="BLZ10" i="5"/>
  <c r="BLY10" i="5"/>
  <c r="BLX10" i="5"/>
  <c r="BLW10" i="5"/>
  <c r="BLQ10" i="5"/>
  <c r="BLH10" i="5" a="1"/>
  <c r="BLH10" i="5" s="1"/>
  <c r="BLG10" i="5"/>
  <c r="BLG10" i="5" a="1"/>
  <c r="BLF10" i="5" a="1"/>
  <c r="BLF10" i="5" s="1"/>
  <c r="BLR10" i="5" s="1"/>
  <c r="BLE10" i="5"/>
  <c r="BLD10" i="5"/>
  <c r="BLC10" i="5"/>
  <c r="BLB10" i="5"/>
  <c r="BLA10" i="5"/>
  <c r="BKZ10" i="5" s="1"/>
  <c r="BLP10" i="5" s="1"/>
  <c r="BKY10" i="5"/>
  <c r="BKX10" i="5"/>
  <c r="BKW10" i="5"/>
  <c r="BLO10" i="5" s="1"/>
  <c r="BKU10" i="5"/>
  <c r="BKT10" i="5" s="1"/>
  <c r="BLN10" i="5" s="1"/>
  <c r="BKR10" i="5"/>
  <c r="BKQ10" i="5"/>
  <c r="BLM10" i="5" s="1"/>
  <c r="BKO10" i="5"/>
  <c r="BKN10" i="5" s="1"/>
  <c r="BLL10" i="5" s="1"/>
  <c r="BKL10" i="5"/>
  <c r="BKK10" i="5"/>
  <c r="BLK10" i="5" s="1"/>
  <c r="BKI10" i="5"/>
  <c r="BKH10" i="5" s="1"/>
  <c r="BLJ10" i="5" s="1"/>
  <c r="BKF10" i="5"/>
  <c r="BKE10" i="5"/>
  <c r="BLI10" i="5" s="1"/>
  <c r="BKD10" i="5"/>
  <c r="BKC10" i="5"/>
  <c r="BKB10" i="5"/>
  <c r="BKA10" i="5"/>
  <c r="BJZ10" i="5"/>
  <c r="BJY10" i="5"/>
  <c r="BJX10" i="5"/>
  <c r="BJW10" i="5"/>
  <c r="BJV10" i="5" s="1"/>
  <c r="BJU10" i="5"/>
  <c r="BJS10" i="5" s="1"/>
  <c r="BJT10" i="5"/>
  <c r="BJR10" i="5"/>
  <c r="BJP10" i="5" s="1"/>
  <c r="BJO10" i="5"/>
  <c r="BJM10" i="5" s="1"/>
  <c r="BJL10" i="5"/>
  <c r="BJJ10" i="5" s="1"/>
  <c r="BJI10" i="5"/>
  <c r="BJG10" i="5" s="1"/>
  <c r="BJF10" i="5"/>
  <c r="BJE10" i="5"/>
  <c r="BJD10" i="5"/>
  <c r="BJC10" i="5"/>
  <c r="BJB10" i="5"/>
  <c r="BJA10" i="5"/>
  <c r="BIZ10" i="5"/>
  <c r="BIY10" i="5"/>
  <c r="BIX10" i="5"/>
  <c r="BIW10" i="5"/>
  <c r="BIV10" i="5"/>
  <c r="BIU10" i="5"/>
  <c r="BIT10" i="5"/>
  <c r="BIS10" i="5"/>
  <c r="BIR10" i="5"/>
  <c r="BIQ10" i="5"/>
  <c r="BIP10" i="5"/>
  <c r="BIO10" i="5"/>
  <c r="BIN10" i="5"/>
  <c r="BIM10" i="5"/>
  <c r="BIL10" i="5"/>
  <c r="BIK10" i="5"/>
  <c r="BIJ10" i="5"/>
  <c r="BII10" i="5"/>
  <c r="BIH10" i="5"/>
  <c r="BIG10" i="5"/>
  <c r="BIF10" i="5"/>
  <c r="BIE10" i="5"/>
  <c r="BID10" i="5"/>
  <c r="BIC10" i="5"/>
  <c r="BIB10" i="5"/>
  <c r="BIA10" i="5"/>
  <c r="BHZ10" i="5"/>
  <c r="BHY10" i="5"/>
  <c r="BHX10" i="5"/>
  <c r="BHW10" i="5"/>
  <c r="BHV10" i="5"/>
  <c r="BHU10" i="5"/>
  <c r="BHT10" i="5"/>
  <c r="BHS10" i="5"/>
  <c r="BHR10" i="5"/>
  <c r="BHQ10" i="5"/>
  <c r="BHP10" i="5"/>
  <c r="BHO10" i="5"/>
  <c r="BHN10" i="5"/>
  <c r="BHM10" i="5"/>
  <c r="BHL10" i="5"/>
  <c r="BHK10" i="5"/>
  <c r="BHJ10" i="5"/>
  <c r="BHI10" i="5"/>
  <c r="BHH10" i="5"/>
  <c r="BHG10" i="5"/>
  <c r="BHF10" i="5"/>
  <c r="BHE10" i="5"/>
  <c r="BHD10" i="5"/>
  <c r="BHC10" i="5"/>
  <c r="BHB10" i="5"/>
  <c r="BHA10" i="5"/>
  <c r="BGZ10" i="5"/>
  <c r="BGY10" i="5"/>
  <c r="BGX10" i="5"/>
  <c r="BGW10" i="5"/>
  <c r="BGV10" i="5"/>
  <c r="BGU10" i="5"/>
  <c r="BGU10" i="5" a="1"/>
  <c r="BGT10" i="5" a="1"/>
  <c r="BGT10" i="5" s="1"/>
  <c r="BGS10" i="5"/>
  <c r="BGS10" i="5" a="1"/>
  <c r="BGR10" i="5" a="1"/>
  <c r="BGR10" i="5" s="1"/>
  <c r="BGQ10" i="5"/>
  <c r="BGQ10" i="5" a="1"/>
  <c r="BGP10" i="5" a="1"/>
  <c r="BGP10" i="5" s="1"/>
  <c r="BGO10" i="5"/>
  <c r="BGO10" i="5" a="1"/>
  <c r="BGN10" i="5" a="1"/>
  <c r="BGN10" i="5" s="1"/>
  <c r="BGM10" i="5"/>
  <c r="BGM10" i="5" a="1"/>
  <c r="BGL10" i="5" a="1"/>
  <c r="BGL10" i="5" s="1"/>
  <c r="BGK10" i="5"/>
  <c r="BGK10" i="5" a="1"/>
  <c r="BGJ10" i="5" a="1"/>
  <c r="BGJ10" i="5" s="1"/>
  <c r="BGI10" i="5"/>
  <c r="BGH10" i="5"/>
  <c r="BGG10" i="5"/>
  <c r="BGF10" i="5"/>
  <c r="BGE10" i="5"/>
  <c r="BGD10" i="5"/>
  <c r="BGC10" i="5"/>
  <c r="BGB10" i="5"/>
  <c r="BGA10" i="5"/>
  <c r="BFZ10" i="5"/>
  <c r="BFY10" i="5"/>
  <c r="BFX10" i="5"/>
  <c r="BFW10" i="5"/>
  <c r="BFV10" i="5"/>
  <c r="BFU10" i="5"/>
  <c r="BFT10" i="5"/>
  <c r="BFS10" i="5"/>
  <c r="BFR10" i="5"/>
  <c r="BFN10" i="5"/>
  <c r="BFM10" i="5"/>
  <c r="BFL10" i="5"/>
  <c r="BFK10" i="5"/>
  <c r="BFJ10" i="5"/>
  <c r="BFI10" i="5"/>
  <c r="BFH10" i="5"/>
  <c r="BFG10" i="5"/>
  <c r="BFF10" i="5"/>
  <c r="BFE10" i="5"/>
  <c r="BFD10" i="5"/>
  <c r="BFC10" i="5"/>
  <c r="BFB10" i="5"/>
  <c r="BFA10" i="5"/>
  <c r="BEZ10" i="5"/>
  <c r="BEY10" i="5"/>
  <c r="BEX10" i="5"/>
  <c r="BEW10" i="5"/>
  <c r="BEV10" i="5"/>
  <c r="BEU10" i="5"/>
  <c r="BET10" i="5"/>
  <c r="BEP10" i="5"/>
  <c r="BEO10" i="5"/>
  <c r="BEN10" i="5"/>
  <c r="BEM10" i="5"/>
  <c r="BEL10" i="5"/>
  <c r="BEK10" i="5"/>
  <c r="BEJ10" i="5"/>
  <c r="BEI10" i="5"/>
  <c r="BEH10" i="5"/>
  <c r="BEG10" i="5"/>
  <c r="BEF10" i="5"/>
  <c r="BEE10" i="5"/>
  <c r="BED10" i="5"/>
  <c r="BEC10" i="5"/>
  <c r="BEB10" i="5"/>
  <c r="BEA10" i="5"/>
  <c r="BDZ10" i="5"/>
  <c r="BDY10" i="5"/>
  <c r="BDX10" i="5"/>
  <c r="BDW10" i="5"/>
  <c r="BDV10" i="5"/>
  <c r="BDR10" i="5"/>
  <c r="BDQ10" i="5"/>
  <c r="BDP10" i="5"/>
  <c r="BDO10" i="5"/>
  <c r="BDN10" i="5"/>
  <c r="BDM10" i="5"/>
  <c r="BDL10" i="5"/>
  <c r="BDK10" i="5"/>
  <c r="BDJ10" i="5"/>
  <c r="BDI10" i="5"/>
  <c r="BDH10" i="5"/>
  <c r="BDG10" i="5"/>
  <c r="BDF10" i="5"/>
  <c r="BDE10" i="5"/>
  <c r="BDD10" i="5"/>
  <c r="BDC10" i="5"/>
  <c r="BDB10" i="5"/>
  <c r="BDA10" i="5"/>
  <c r="BCZ10" i="5"/>
  <c r="BCY10" i="5"/>
  <c r="BCX10" i="5"/>
  <c r="BCT10" i="5"/>
  <c r="BCS10" i="5"/>
  <c r="BCR10" i="5"/>
  <c r="BCQ10" i="5"/>
  <c r="BCP10" i="5"/>
  <c r="BCO10" i="5"/>
  <c r="BCN10" i="5"/>
  <c r="BCM10" i="5"/>
  <c r="BCL10" i="5"/>
  <c r="BCK10" i="5"/>
  <c r="BCJ10" i="5"/>
  <c r="BCI10" i="5"/>
  <c r="BCH10" i="5"/>
  <c r="BCG10" i="5"/>
  <c r="BCF10" i="5"/>
  <c r="BCE10" i="5"/>
  <c r="BCD10" i="5"/>
  <c r="BCC10" i="5"/>
  <c r="BCB10" i="5"/>
  <c r="BCA10" i="5"/>
  <c r="BBZ10" i="5"/>
  <c r="BBT10" i="5"/>
  <c r="BBS10" i="5"/>
  <c r="BBP10" i="5"/>
  <c r="BBM10" i="5"/>
  <c r="BBL10" i="5"/>
  <c r="BBI10" i="5"/>
  <c r="BBH10" i="5"/>
  <c r="BBG10" i="5"/>
  <c r="BBF10" i="5"/>
  <c r="BBE10" i="5"/>
  <c r="BAT10" i="5"/>
  <c r="BAQ10" i="5"/>
  <c r="BAP10" i="5"/>
  <c r="BAP10" i="5" a="1"/>
  <c r="BAO10" i="5" a="1"/>
  <c r="BAO10" i="5" s="1"/>
  <c r="BAN10" i="5"/>
  <c r="BAX10" i="5" s="1"/>
  <c r="BAN10" i="5" a="1"/>
  <c r="BAM10" i="5"/>
  <c r="BAL10" i="5"/>
  <c r="BAK10" i="5"/>
  <c r="BAW10" i="5" s="1"/>
  <c r="BAJ10" i="5"/>
  <c r="BAH10" i="5" s="1"/>
  <c r="BAV10" i="5" s="1"/>
  <c r="BAI10" i="5"/>
  <c r="BAG10" i="5"/>
  <c r="BMV10" i="5" s="1"/>
  <c r="BAF10" i="5"/>
  <c r="BAE10" i="5" s="1"/>
  <c r="BAU10" i="5" s="1"/>
  <c r="BAB10" i="5"/>
  <c r="AZY10" i="5"/>
  <c r="BAS10" i="5" s="1"/>
  <c r="AZV10" i="5"/>
  <c r="BAR10" i="5" s="1"/>
  <c r="AZS10" i="5"/>
  <c r="AZQ10" i="5"/>
  <c r="AZN10" i="5"/>
  <c r="AZM10" i="5"/>
  <c r="AZJ10" i="5" a="1"/>
  <c r="AZJ10" i="5" s="1"/>
  <c r="AZI10" i="5"/>
  <c r="AZI10" i="5" a="1"/>
  <c r="AZH10" i="5" a="1"/>
  <c r="AZH10" i="5" s="1"/>
  <c r="AZR10" i="5" s="1"/>
  <c r="AZG10" i="5"/>
  <c r="AZF10" i="5"/>
  <c r="AZE10" i="5"/>
  <c r="AZD10" i="5"/>
  <c r="AZC10" i="5"/>
  <c r="AZB10" i="5" s="1"/>
  <c r="AZP10" i="5" s="1"/>
  <c r="AZA10" i="5"/>
  <c r="AYZ10" i="5"/>
  <c r="AYY10" i="5" s="1"/>
  <c r="AZO10" i="5" s="1"/>
  <c r="AYV10" i="5"/>
  <c r="AYS10" i="5"/>
  <c r="AYP10" i="5"/>
  <c r="AZL10" i="5" s="1"/>
  <c r="AYM10" i="5"/>
  <c r="AZK10" i="5" s="1"/>
  <c r="AYC10" i="5"/>
  <c r="AYB10" i="5"/>
  <c r="AYB10" i="5" a="1"/>
  <c r="AYA10" i="5" a="1"/>
  <c r="AYA10" i="5" s="1"/>
  <c r="AXZ10" i="5"/>
  <c r="AYL10" i="5" s="1"/>
  <c r="AXZ10" i="5" a="1"/>
  <c r="AXY10" i="5"/>
  <c r="AXX10" i="5"/>
  <c r="AXW10" i="5"/>
  <c r="AYK10" i="5" s="1"/>
  <c r="AXV10" i="5"/>
  <c r="AXT10" i="5" s="1"/>
  <c r="AYJ10" i="5" s="1"/>
  <c r="AXU10" i="5"/>
  <c r="AXS10" i="5"/>
  <c r="AXR10" i="5"/>
  <c r="AXQ10" i="5" s="1"/>
  <c r="AYI10" i="5" s="1"/>
  <c r="AXO10" i="5"/>
  <c r="AXN10" i="5"/>
  <c r="AYH10" i="5" s="1"/>
  <c r="AXL10" i="5"/>
  <c r="AXK10" i="5" s="1"/>
  <c r="AYG10" i="5" s="1"/>
  <c r="AXI10" i="5"/>
  <c r="AXH10" i="5"/>
  <c r="AYF10" i="5" s="1"/>
  <c r="AXF10" i="5"/>
  <c r="AXE10" i="5" s="1"/>
  <c r="AYE10" i="5" s="1"/>
  <c r="AXB10" i="5"/>
  <c r="AYD10" i="5" s="1"/>
  <c r="AWX10" i="5"/>
  <c r="AWW10" i="5"/>
  <c r="AWV10" i="5"/>
  <c r="AWU10" i="5"/>
  <c r="AWN10" i="5"/>
  <c r="AWM10" i="5"/>
  <c r="AWL10" i="5"/>
  <c r="AWK10" i="5"/>
  <c r="AWD10" i="5"/>
  <c r="AWC10" i="5"/>
  <c r="AWB10" i="5"/>
  <c r="AWA10" i="5"/>
  <c r="AVT10" i="5"/>
  <c r="AVS10" i="5"/>
  <c r="AVR10" i="5"/>
  <c r="AVQ10" i="5"/>
  <c r="AVI10" i="5"/>
  <c r="AUZ10" i="5" a="1"/>
  <c r="AUZ10" i="5" s="1"/>
  <c r="AUY10" i="5"/>
  <c r="AUY10" i="5" a="1"/>
  <c r="AUX10" i="5" a="1"/>
  <c r="AUX10" i="5" s="1"/>
  <c r="AVJ10" i="5" s="1"/>
  <c r="AUW10" i="5"/>
  <c r="AUV10" i="5"/>
  <c r="AUU10" i="5"/>
  <c r="AUT10" i="5"/>
  <c r="AUS10" i="5"/>
  <c r="AUR10" i="5" s="1"/>
  <c r="AVH10" i="5" s="1"/>
  <c r="AUQ10" i="5"/>
  <c r="AUP10" i="5"/>
  <c r="AUO10" i="5"/>
  <c r="AVG10" i="5" s="1"/>
  <c r="AUM10" i="5"/>
  <c r="AUL10" i="5" s="1"/>
  <c r="AVF10" i="5" s="1"/>
  <c r="AUJ10" i="5"/>
  <c r="AUI10" i="5"/>
  <c r="AVE10" i="5" s="1"/>
  <c r="AUG10" i="5"/>
  <c r="AUF10" i="5" s="1"/>
  <c r="AVD10" i="5" s="1"/>
  <c r="AUD10" i="5"/>
  <c r="AUC10" i="5"/>
  <c r="AVC10" i="5" s="1"/>
  <c r="AUA10" i="5"/>
  <c r="ATZ10" i="5" s="1"/>
  <c r="AVB10" i="5" s="1"/>
  <c r="ATX10" i="5"/>
  <c r="ATW10" i="5"/>
  <c r="AVA10" i="5" s="1"/>
  <c r="ATV10" i="5"/>
  <c r="ATU10" i="5"/>
  <c r="ATT10" i="5"/>
  <c r="ATS10" i="5"/>
  <c r="ATH10" i="5"/>
  <c r="ATG10" i="5"/>
  <c r="ATF10" i="5"/>
  <c r="ATE10" i="5"/>
  <c r="ATD10" i="5"/>
  <c r="ATC10" i="5"/>
  <c r="ATB10" i="5" a="1"/>
  <c r="ATB10" i="5" s="1"/>
  <c r="ATA10" i="5"/>
  <c r="ATA10" i="5" a="1"/>
  <c r="ASZ10" i="5" a="1"/>
  <c r="ASZ10" i="5" s="1"/>
  <c r="ATL10" i="5" s="1"/>
  <c r="ASY10" i="5"/>
  <c r="ASX10" i="5"/>
  <c r="ASW10" i="5"/>
  <c r="ATK10" i="5" s="1"/>
  <c r="ASV10" i="5"/>
  <c r="ASU10" i="5"/>
  <c r="AST10" i="5" s="1"/>
  <c r="ATJ10" i="5" s="1"/>
  <c r="ASS10" i="5"/>
  <c r="ASR10" i="5"/>
  <c r="ASQ10" i="5" s="1"/>
  <c r="ATI10" i="5" s="1"/>
  <c r="ARW10" i="5"/>
  <c r="ARS10" i="5"/>
  <c r="ARR10" i="5"/>
  <c r="ARP10" i="5" a="1"/>
  <c r="ARP10" i="5" s="1"/>
  <c r="ARO10" i="5"/>
  <c r="ARO10" i="5" a="1"/>
  <c r="ARN10" i="5" a="1"/>
  <c r="ARN10" i="5" s="1"/>
  <c r="ARX10" i="5" s="1"/>
  <c r="ARM10" i="5"/>
  <c r="ARL10" i="5"/>
  <c r="ARK10" i="5"/>
  <c r="ARJ10" i="5"/>
  <c r="ARI10" i="5"/>
  <c r="ARH10" i="5" s="1"/>
  <c r="ARV10" i="5" s="1"/>
  <c r="ARG10" i="5"/>
  <c r="ARF10" i="5"/>
  <c r="ARE10" i="5"/>
  <c r="ARU10" i="5" s="1"/>
  <c r="ARB10" i="5"/>
  <c r="ART10" i="5" s="1"/>
  <c r="AQY10" i="5"/>
  <c r="AQV10" i="5"/>
  <c r="AQS10" i="5"/>
  <c r="ARQ10" i="5" s="1"/>
  <c r="AQR10" i="5"/>
  <c r="AQO10" i="5"/>
  <c r="AQN10" i="5"/>
  <c r="AQK10" i="5"/>
  <c r="AQH10" i="5"/>
  <c r="AQQ10" i="5" s="1"/>
  <c r="AQE10" i="5"/>
  <c r="AQP10" i="5" s="1"/>
  <c r="AQB10" i="5"/>
  <c r="APY10" i="5"/>
  <c r="APW10" i="5"/>
  <c r="APT10" i="5"/>
  <c r="APS10" i="5"/>
  <c r="APP10" i="5" a="1"/>
  <c r="APP10" i="5" s="1"/>
  <c r="APO10" i="5"/>
  <c r="APO10" i="5" a="1"/>
  <c r="APN10" i="5" a="1"/>
  <c r="APN10" i="5" s="1"/>
  <c r="APX10" i="5" s="1"/>
  <c r="APM10" i="5"/>
  <c r="APL10" i="5"/>
  <c r="APK10" i="5"/>
  <c r="APJ10" i="5"/>
  <c r="API10" i="5"/>
  <c r="APH10" i="5" s="1"/>
  <c r="APV10" i="5" s="1"/>
  <c r="APG10" i="5"/>
  <c r="APF10" i="5"/>
  <c r="APE10" i="5" s="1"/>
  <c r="APU10" i="5" s="1"/>
  <c r="APB10" i="5"/>
  <c r="AOY10" i="5"/>
  <c r="AOV10" i="5"/>
  <c r="APR10" i="5" s="1"/>
  <c r="AOS10" i="5"/>
  <c r="APQ10" i="5" s="1"/>
  <c r="AOP10" i="5"/>
  <c r="AOO10" i="5"/>
  <c r="AOK10" i="5"/>
  <c r="AOR10" i="5" s="1"/>
  <c r="AOH10" i="5"/>
  <c r="AOQ10" i="5" s="1"/>
  <c r="AOE10" i="5"/>
  <c r="AOB10" i="5"/>
  <c r="ANY10" i="5"/>
  <c r="AON10" i="5" s="1"/>
  <c r="ANX10" i="5"/>
  <c r="ANW10" i="5"/>
  <c r="ANT10" i="5"/>
  <c r="ANS10" i="5"/>
  <c r="ANQ10" i="5"/>
  <c r="ANP10" i="5"/>
  <c r="ANM10" i="5"/>
  <c r="ANL10" i="5"/>
  <c r="ANH10" i="5"/>
  <c r="ANG10" i="5"/>
  <c r="AND10" i="5"/>
  <c r="ANA10" i="5"/>
  <c r="AMZ10" i="5"/>
  <c r="AMW10" i="5"/>
  <c r="AMU10" i="5"/>
  <c r="AMR10" i="5"/>
  <c r="AMQ10" i="5"/>
  <c r="AMP10" i="5"/>
  <c r="AMO10" i="5"/>
  <c r="AMN10" i="5"/>
  <c r="AMM10" i="5"/>
  <c r="AML10" i="5" a="1"/>
  <c r="AML10" i="5" s="1"/>
  <c r="AMK10" i="5"/>
  <c r="AMK10" i="5" a="1"/>
  <c r="AMJ10" i="5" a="1"/>
  <c r="AMJ10" i="5" s="1"/>
  <c r="AMV10" i="5" s="1"/>
  <c r="AMI10" i="5"/>
  <c r="AMH10" i="5"/>
  <c r="AMG10" i="5"/>
  <c r="AMF10" i="5"/>
  <c r="AME10" i="5"/>
  <c r="AMD10" i="5" s="1"/>
  <c r="AMT10" i="5" s="1"/>
  <c r="AMC10" i="5"/>
  <c r="AMB10" i="5"/>
  <c r="AMA10" i="5"/>
  <c r="AMS10" i="5" s="1"/>
  <c r="ALD10" i="5"/>
  <c r="ALC10" i="5"/>
  <c r="ALB10" i="5"/>
  <c r="ALA10" i="5"/>
  <c r="AKZ10" i="5"/>
  <c r="AKY10" i="5"/>
  <c r="AKX10" i="5" a="1"/>
  <c r="AKX10" i="5" s="1"/>
  <c r="AKW10" i="5"/>
  <c r="AKW10" i="5" a="1"/>
  <c r="AKV10" i="5" a="1"/>
  <c r="AKV10" i="5" s="1"/>
  <c r="ALH10" i="5" s="1"/>
  <c r="AKU10" i="5"/>
  <c r="AKT10" i="5"/>
  <c r="AKS10" i="5"/>
  <c r="ALG10" i="5" s="1"/>
  <c r="AKR10" i="5"/>
  <c r="AKQ10" i="5"/>
  <c r="AKP10" i="5" s="1"/>
  <c r="ALF10" i="5" s="1"/>
  <c r="AKO10" i="5"/>
  <c r="AKN10" i="5"/>
  <c r="AKM10" i="5" s="1"/>
  <c r="ALE10" i="5" s="1"/>
  <c r="AJP10" i="5"/>
  <c r="AJO10" i="5"/>
  <c r="AJN10" i="5"/>
  <c r="AJM10" i="5"/>
  <c r="AJL10" i="5"/>
  <c r="AJK10" i="5"/>
  <c r="AJJ10" i="5"/>
  <c r="AJJ10" i="5" a="1"/>
  <c r="AJI10" i="5" a="1"/>
  <c r="AJI10" i="5" s="1"/>
  <c r="AJH10" i="5"/>
  <c r="AJT10" i="5" s="1"/>
  <c r="AJH10" i="5" a="1"/>
  <c r="AJG10" i="5"/>
  <c r="AJF10" i="5"/>
  <c r="AJE10" i="5"/>
  <c r="AJS10" i="5" s="1"/>
  <c r="AJD10" i="5"/>
  <c r="AJB10" i="5" s="1"/>
  <c r="AJR10" i="5" s="1"/>
  <c r="AJC10" i="5"/>
  <c r="AJA10" i="5"/>
  <c r="AIZ10" i="5"/>
  <c r="AIY10" i="5" s="1"/>
  <c r="AJQ10" i="5" s="1"/>
  <c r="AIE10" i="5"/>
  <c r="AIB10" i="5"/>
  <c r="AIA10" i="5"/>
  <c r="AHZ10" i="5"/>
  <c r="AHY10" i="5"/>
  <c r="AHX10" i="5"/>
  <c r="AHW10" i="5"/>
  <c r="AHV10" i="5"/>
  <c r="AHV10" i="5" a="1"/>
  <c r="AHU10" i="5" a="1"/>
  <c r="AHU10" i="5" s="1"/>
  <c r="AHT10" i="5"/>
  <c r="AIF10" i="5" s="1"/>
  <c r="AHT10" i="5" a="1"/>
  <c r="AHS10" i="5"/>
  <c r="AHR10" i="5"/>
  <c r="AHQ10" i="5"/>
  <c r="AHP10" i="5"/>
  <c r="AHO10" i="5"/>
  <c r="AHN10" i="5"/>
  <c r="AID10" i="5" s="1"/>
  <c r="AHM10" i="5"/>
  <c r="AHK10" i="5" s="1"/>
  <c r="AIC10" i="5" s="1"/>
  <c r="AHL10" i="5"/>
  <c r="AGR10" i="5"/>
  <c r="AGQ10" i="5"/>
  <c r="AGP10" i="5"/>
  <c r="AGO10" i="5"/>
  <c r="AGN10" i="5"/>
  <c r="AGM10" i="5"/>
  <c r="AGL10" i="5"/>
  <c r="AGK10" i="5"/>
  <c r="AGJ10" i="5"/>
  <c r="AGI10" i="5"/>
  <c r="AGH10" i="5"/>
  <c r="AGG10" i="5"/>
  <c r="AGF10" i="5"/>
  <c r="AGE10" i="5"/>
  <c r="AGD10" i="5"/>
  <c r="AGC10" i="5"/>
  <c r="AGB10" i="5"/>
  <c r="AGA10" i="5"/>
  <c r="AFZ10" i="5"/>
  <c r="AFY10" i="5"/>
  <c r="AFX10" i="5"/>
  <c r="AFW10" i="5"/>
  <c r="AFV10" i="5"/>
  <c r="AFU10" i="5"/>
  <c r="AFT10" i="5"/>
  <c r="AFS10" i="5"/>
  <c r="AFR10" i="5"/>
  <c r="AFQ10" i="5"/>
  <c r="AFP10" i="5"/>
  <c r="AFO10" i="5"/>
  <c r="AFN10" i="5"/>
  <c r="AFM10" i="5"/>
  <c r="AFL10" i="5"/>
  <c r="AFK10" i="5"/>
  <c r="AFJ10" i="5"/>
  <c r="AFI10" i="5"/>
  <c r="AFH10" i="5"/>
  <c r="AFG10" i="5"/>
  <c r="AFF10" i="5"/>
  <c r="AFE10" i="5"/>
  <c r="AFD10" i="5"/>
  <c r="AFC10" i="5"/>
  <c r="AFB10" i="5"/>
  <c r="AFA10" i="5"/>
  <c r="AEZ10" i="5"/>
  <c r="AEY10" i="5"/>
  <c r="AEX10" i="5"/>
  <c r="AEW10" i="5"/>
  <c r="AEV10" i="5"/>
  <c r="AEU10" i="5"/>
  <c r="AET10" i="5"/>
  <c r="AES10" i="5"/>
  <c r="AER10" i="5"/>
  <c r="AEQ10" i="5"/>
  <c r="AEP10" i="5"/>
  <c r="AEO10" i="5"/>
  <c r="AEN10" i="5"/>
  <c r="AEM10" i="5"/>
  <c r="AEL10" i="5"/>
  <c r="AEK10" i="5"/>
  <c r="AEI10" i="5"/>
  <c r="ADZ10" i="5" a="1"/>
  <c r="ADZ10" i="5" s="1"/>
  <c r="ADY10" i="5"/>
  <c r="ADY10" i="5" a="1"/>
  <c r="ADX10" i="5" a="1"/>
  <c r="ADX10" i="5" s="1"/>
  <c r="AEJ10" i="5" s="1"/>
  <c r="ADW10" i="5"/>
  <c r="ADV10" i="5"/>
  <c r="ADU10" i="5"/>
  <c r="ADT10" i="5" a="1"/>
  <c r="ADT10" i="5" s="1"/>
  <c r="ADS10" i="5"/>
  <c r="ADR10" i="5" s="1"/>
  <c r="AEH10" i="5" s="1"/>
  <c r="ADQ10" i="5" a="1"/>
  <c r="ADQ10" i="5" s="1"/>
  <c r="ADP10" i="5"/>
  <c r="ADN10" i="5" a="1"/>
  <c r="ADN10" i="5" s="1"/>
  <c r="ADL10" i="5" s="1"/>
  <c r="AEF10" i="5" s="1"/>
  <c r="ADK10" i="5" a="1"/>
  <c r="ADK10" i="5" s="1"/>
  <c r="ADI10" i="5" s="1"/>
  <c r="AEE10" i="5" s="1"/>
  <c r="ADH10" i="5"/>
  <c r="ADF10" i="5" s="1"/>
  <c r="AED10" i="5" s="1"/>
  <c r="ADH10" i="5" a="1"/>
  <c r="ADE10" i="5"/>
  <c r="ADC10" i="5" s="1"/>
  <c r="AEC10" i="5" s="1"/>
  <c r="ADE10" i="5" a="1"/>
  <c r="ADB10" i="5" a="1"/>
  <c r="ADB10" i="5" s="1"/>
  <c r="ACZ10" i="5" s="1"/>
  <c r="AEB10" i="5" s="1"/>
  <c r="ACY10" i="5" a="1"/>
  <c r="ACY10" i="5" s="1"/>
  <c r="ACW10" i="5" s="1"/>
  <c r="AEA10" i="5" s="1"/>
  <c r="ACV10" i="5"/>
  <c r="ACU10" i="5"/>
  <c r="ACT10" i="5"/>
  <c r="ACS10" i="5"/>
  <c r="ACR10" i="5"/>
  <c r="ACQ10" i="5"/>
  <c r="ACP10" i="5"/>
  <c r="ACO10" i="5"/>
  <c r="ACN10" i="5"/>
  <c r="ACM10" i="5"/>
  <c r="ACL10" i="5"/>
  <c r="ACK10" i="5"/>
  <c r="ACJ10" i="5"/>
  <c r="ACI10" i="5"/>
  <c r="ACF10" i="5"/>
  <c r="ACE10" i="5"/>
  <c r="ACB10" i="5"/>
  <c r="ACA10" i="5"/>
  <c r="ABZ10" i="5"/>
  <c r="ABY10" i="5"/>
  <c r="ABX10" i="5"/>
  <c r="ABW10" i="5"/>
  <c r="ABV10" i="5"/>
  <c r="ABU10" i="5"/>
  <c r="ABT10" i="5"/>
  <c r="ABS10" i="5"/>
  <c r="ABR10" i="5" a="1"/>
  <c r="ABR10" i="5" s="1"/>
  <c r="ABQ10" i="5"/>
  <c r="ABQ10" i="5" a="1"/>
  <c r="ABP10" i="5" a="1"/>
  <c r="ABP10" i="5" s="1"/>
  <c r="ABO10" i="5"/>
  <c r="ABN10" i="5"/>
  <c r="ABM10" i="5"/>
  <c r="ABL10" i="5"/>
  <c r="ABK10" i="5"/>
  <c r="ABJ10" i="5" s="1"/>
  <c r="ABI10" i="5"/>
  <c r="ABH10" i="5"/>
  <c r="ABG10" i="5" s="1"/>
  <c r="ABD10" i="5"/>
  <c r="ABA10" i="5"/>
  <c r="AAX10" i="5"/>
  <c r="AAU10" i="5"/>
  <c r="AAR10" i="5"/>
  <c r="AAO10" i="5"/>
  <c r="AAM10" i="5"/>
  <c r="AAD10" i="5" a="1"/>
  <c r="AAD10" i="5" s="1"/>
  <c r="AAC10" i="5"/>
  <c r="AAC10" i="5" a="1"/>
  <c r="AAB10" i="5" a="1"/>
  <c r="AAB10" i="5" s="1"/>
  <c r="AAN10" i="5" s="1"/>
  <c r="AAA10" i="5"/>
  <c r="ZZ10" i="5"/>
  <c r="ZY10" i="5"/>
  <c r="ZX10" i="5"/>
  <c r="ZW10" i="5"/>
  <c r="ZV10" i="5" s="1"/>
  <c r="AAL10" i="5" s="1"/>
  <c r="ZU10" i="5"/>
  <c r="ZT10" i="5"/>
  <c r="ZS10" i="5"/>
  <c r="AAK10" i="5" s="1"/>
  <c r="ZR10" i="5"/>
  <c r="ZP10" i="5" s="1"/>
  <c r="AAJ10" i="5" s="1"/>
  <c r="ZO10" i="5"/>
  <c r="ZM10" i="5"/>
  <c r="AAI10" i="5" s="1"/>
  <c r="ZL10" i="5"/>
  <c r="ZJ10" i="5" s="1"/>
  <c r="AAH10" i="5" s="1"/>
  <c r="ZI10" i="5"/>
  <c r="ZG10" i="5"/>
  <c r="AAG10" i="5" s="1"/>
  <c r="ZF10" i="5"/>
  <c r="ZD10" i="5" s="1"/>
  <c r="AAF10" i="5" s="1"/>
  <c r="ZC10" i="5"/>
  <c r="ZA10" i="5"/>
  <c r="AAE10" i="5" s="1"/>
  <c r="YZ10" i="5"/>
  <c r="YY10" i="5"/>
  <c r="YX10" i="5"/>
  <c r="YW10" i="5"/>
  <c r="YV10" i="5"/>
  <c r="YU10" i="5"/>
  <c r="YT10" i="5"/>
  <c r="YS10" i="5"/>
  <c r="YR10" i="5"/>
  <c r="YQ10" i="5"/>
  <c r="YP10" i="5"/>
  <c r="YO10" i="5"/>
  <c r="YN10" i="5"/>
  <c r="YM10" i="5"/>
  <c r="YL10" i="5"/>
  <c r="YK10" i="5"/>
  <c r="YJ10" i="5"/>
  <c r="YI10" i="5"/>
  <c r="YH10" i="5"/>
  <c r="YG10" i="5"/>
  <c r="YF10" i="5"/>
  <c r="YE10" i="5"/>
  <c r="YD10" i="5"/>
  <c r="YC10" i="5"/>
  <c r="YB10" i="5"/>
  <c r="YA10" i="5"/>
  <c r="XZ10" i="5"/>
  <c r="XY10" i="5"/>
  <c r="XX10" i="5"/>
  <c r="XW10" i="5"/>
  <c r="XV10" i="5"/>
  <c r="XU10" i="5"/>
  <c r="XT10" i="5"/>
  <c r="XS10" i="5"/>
  <c r="XR10" i="5"/>
  <c r="XQ10" i="5"/>
  <c r="XP10" i="5"/>
  <c r="XO10" i="5"/>
  <c r="XN10" i="5"/>
  <c r="XM10" i="5"/>
  <c r="XL10" i="5"/>
  <c r="XK10" i="5"/>
  <c r="XJ10" i="5"/>
  <c r="XI10" i="5"/>
  <c r="XH10" i="5"/>
  <c r="XG10" i="5"/>
  <c r="XF10" i="5"/>
  <c r="XE10" i="5"/>
  <c r="XD10" i="5"/>
  <c r="XC10" i="5"/>
  <c r="XB10" i="5"/>
  <c r="XA10" i="5"/>
  <c r="WZ10" i="5"/>
  <c r="WY10" i="5"/>
  <c r="WX10" i="5"/>
  <c r="WW10" i="5"/>
  <c r="WV10" i="5"/>
  <c r="WU10" i="5"/>
  <c r="WT10" i="5"/>
  <c r="WS10" i="5"/>
  <c r="WR10" i="5"/>
  <c r="WQ10" i="5"/>
  <c r="WP10" i="5"/>
  <c r="WO10" i="5"/>
  <c r="WN10" i="5"/>
  <c r="WM10" i="5"/>
  <c r="WL10" i="5"/>
  <c r="WK10" i="5"/>
  <c r="WJ10" i="5"/>
  <c r="WI10" i="5"/>
  <c r="WH10" i="5"/>
  <c r="WG10" i="5"/>
  <c r="WF10" i="5"/>
  <c r="WE10" i="5"/>
  <c r="WD10" i="5"/>
  <c r="WC10" i="5"/>
  <c r="WB10" i="5"/>
  <c r="WA10" i="5"/>
  <c r="VZ10" i="5"/>
  <c r="VY10" i="5"/>
  <c r="VX10" i="5"/>
  <c r="VW10" i="5"/>
  <c r="VV10" i="5"/>
  <c r="VU10" i="5"/>
  <c r="VT10" i="5"/>
  <c r="VS10" i="5"/>
  <c r="VR10" i="5"/>
  <c r="VQ10" i="5"/>
  <c r="VP10" i="5"/>
  <c r="VO10" i="5"/>
  <c r="VN10" i="5"/>
  <c r="VM10" i="5"/>
  <c r="VL10" i="5"/>
  <c r="VK10" i="5"/>
  <c r="VJ10" i="5"/>
  <c r="VI10" i="5"/>
  <c r="VH10" i="5"/>
  <c r="VG10" i="5"/>
  <c r="VF10" i="5"/>
  <c r="VE10" i="5"/>
  <c r="VD10" i="5"/>
  <c r="VC10" i="5"/>
  <c r="VB10" i="5"/>
  <c r="VA10" i="5"/>
  <c r="UZ10" i="5"/>
  <c r="UY10" i="5"/>
  <c r="UX10" i="5"/>
  <c r="UW10" i="5"/>
  <c r="UV10" i="5"/>
  <c r="UU10" i="5"/>
  <c r="UT10" i="5"/>
  <c r="US10" i="5"/>
  <c r="UR10" i="5"/>
  <c r="UQ10" i="5"/>
  <c r="UP10" i="5"/>
  <c r="UO10" i="5"/>
  <c r="UN10" i="5"/>
  <c r="UM10" i="5"/>
  <c r="UL10" i="5"/>
  <c r="UK10" i="5"/>
  <c r="UG10" i="5"/>
  <c r="UC10" i="5"/>
  <c r="TZ10" i="5"/>
  <c r="TY10" i="5"/>
  <c r="TX10" i="5"/>
  <c r="UJ10" i="5" s="1"/>
  <c r="TW10" i="5"/>
  <c r="TV10" i="5"/>
  <c r="TU10" i="5"/>
  <c r="UI10" i="5" s="1"/>
  <c r="TT10" i="5"/>
  <c r="TS10" i="5"/>
  <c r="TR10" i="5"/>
  <c r="UH10" i="5" s="1"/>
  <c r="TQ10" i="5"/>
  <c r="TP10" i="5"/>
  <c r="TO10" i="5"/>
  <c r="TN10" i="5"/>
  <c r="TM10" i="5"/>
  <c r="TL10" i="5"/>
  <c r="UF10" i="5" s="1"/>
  <c r="TK10" i="5"/>
  <c r="TJ10" i="5"/>
  <c r="TI10" i="5"/>
  <c r="UE10" i="5" s="1"/>
  <c r="TH10" i="5"/>
  <c r="TG10" i="5"/>
  <c r="TF10" i="5"/>
  <c r="UD10" i="5" s="1"/>
  <c r="TE10" i="5"/>
  <c r="TD10" i="5"/>
  <c r="TC10" i="5"/>
  <c r="TB10" i="5"/>
  <c r="TA10" i="5"/>
  <c r="SZ10" i="5"/>
  <c r="UB10" i="5" s="1"/>
  <c r="SY10" i="5"/>
  <c r="SX10" i="5"/>
  <c r="SW10" i="5"/>
  <c r="UA10" i="5" s="1"/>
  <c r="SV10" i="5"/>
  <c r="SU10" i="5"/>
  <c r="ST10" i="5"/>
  <c r="SS10" i="5"/>
  <c r="SR10" i="5"/>
  <c r="SQ10" i="5"/>
  <c r="SP10" i="5"/>
  <c r="SO10" i="5"/>
  <c r="SN10" i="5"/>
  <c r="SM10" i="5"/>
  <c r="SL10" i="5"/>
  <c r="SK10" i="5"/>
  <c r="SJ10" i="5"/>
  <c r="SI10" i="5"/>
  <c r="SH10" i="5"/>
  <c r="SG10" i="5"/>
  <c r="SF10" i="5"/>
  <c r="SE10" i="5"/>
  <c r="SD10" i="5"/>
  <c r="SC10" i="5"/>
  <c r="SB10" i="5"/>
  <c r="SA10" i="5"/>
  <c r="RZ10" i="5"/>
  <c r="RY10" i="5"/>
  <c r="RX10" i="5"/>
  <c r="RW10" i="5"/>
  <c r="RV10" i="5"/>
  <c r="RU10" i="5"/>
  <c r="RT10" i="5"/>
  <c r="RS10" i="5"/>
  <c r="RR10" i="5"/>
  <c r="RQ10" i="5"/>
  <c r="RP10" i="5"/>
  <c r="RO10" i="5"/>
  <c r="RN10" i="5"/>
  <c r="RM10" i="5"/>
  <c r="RL10" i="5"/>
  <c r="RK10" i="5"/>
  <c r="RJ10" i="5"/>
  <c r="RI10" i="5"/>
  <c r="RH10" i="5"/>
  <c r="RG10" i="5"/>
  <c r="RF10" i="5"/>
  <c r="RE10" i="5"/>
  <c r="RD10" i="5"/>
  <c r="RC10" i="5" a="1"/>
  <c r="RC10" i="5" s="1"/>
  <c r="RB10" i="5"/>
  <c r="RB10" i="5" a="1"/>
  <c r="RA10" i="5" a="1"/>
  <c r="RA10" i="5" s="1"/>
  <c r="QZ10" i="5"/>
  <c r="QX10" i="5" s="1"/>
  <c r="QZ10" i="5" a="1"/>
  <c r="QY10" i="5"/>
  <c r="QW10" i="5"/>
  <c r="QU10" i="5" s="1"/>
  <c r="QW10" i="5" a="1"/>
  <c r="QV10" i="5"/>
  <c r="QT10" i="5"/>
  <c r="QR10" i="5" s="1"/>
  <c r="QT10" i="5" a="1"/>
  <c r="QS10" i="5"/>
  <c r="QQ10" i="5"/>
  <c r="QO10" i="5" s="1"/>
  <c r="QQ10" i="5" a="1"/>
  <c r="QN10" i="5" a="1"/>
  <c r="QN10" i="5" s="1"/>
  <c r="QL10" i="5" s="1"/>
  <c r="QK10" i="5" a="1"/>
  <c r="QK10" i="5" s="1"/>
  <c r="QI10" i="5" s="1"/>
  <c r="QH10" i="5"/>
  <c r="QF10" i="5" s="1"/>
  <c r="QH10" i="5" a="1"/>
  <c r="QE10" i="5"/>
  <c r="QC10" i="5" s="1"/>
  <c r="QE10" i="5" a="1"/>
  <c r="QB10" i="5" a="1"/>
  <c r="QB10" i="5" s="1"/>
  <c r="PZ10" i="5" s="1"/>
  <c r="PY10" i="5"/>
  <c r="PX10" i="5"/>
  <c r="PW10" i="5"/>
  <c r="PV10" i="5"/>
  <c r="PO10" i="5"/>
  <c r="PN10" i="5"/>
  <c r="PM10" i="5"/>
  <c r="PL10" i="5"/>
  <c r="PG10" i="5"/>
  <c r="PF10" i="5"/>
  <c r="PE10" i="5"/>
  <c r="PD10" i="5"/>
  <c r="PB10" i="5"/>
  <c r="PA10" i="5"/>
  <c r="OZ10" i="5"/>
  <c r="OY10" i="5"/>
  <c r="OX10" i="5"/>
  <c r="OW10" i="5"/>
  <c r="OV10" i="5"/>
  <c r="OU10" i="5"/>
  <c r="OT10" i="5"/>
  <c r="OP10" i="5"/>
  <c r="OO10" i="5"/>
  <c r="ON10" i="5"/>
  <c r="OM10" i="5"/>
  <c r="OL10" i="5"/>
  <c r="OK10" i="5"/>
  <c r="OJ10" i="5"/>
  <c r="OI10" i="5"/>
  <c r="OH10" i="5"/>
  <c r="OD10" i="5"/>
  <c r="OC10" i="5"/>
  <c r="OB10" i="5"/>
  <c r="OA10" i="5"/>
  <c r="NZ10" i="5"/>
  <c r="NY10" i="5"/>
  <c r="NX10" i="5"/>
  <c r="NW10" i="5"/>
  <c r="NV10" i="5"/>
  <c r="NU10" i="5"/>
  <c r="NT10" i="5"/>
  <c r="NS10" i="5"/>
  <c r="NR10" i="5"/>
  <c r="NQ10" i="5"/>
  <c r="NP10" i="5"/>
  <c r="NO10" i="5"/>
  <c r="NN10" i="5"/>
  <c r="NL10" i="5"/>
  <c r="NK10" i="5"/>
  <c r="NJ10" i="5"/>
  <c r="NG10" i="5"/>
  <c r="NF10" i="5"/>
  <c r="NE10" i="5"/>
  <c r="NB10" i="5"/>
  <c r="NA10" i="5"/>
  <c r="MZ10" i="5"/>
  <c r="MX10" i="5"/>
  <c r="MW10" i="5"/>
  <c r="MV10" i="5"/>
  <c r="MU10" i="5"/>
  <c r="MS10" i="5"/>
  <c r="MR10" i="5"/>
  <c r="MQ10" i="5"/>
  <c r="MP10" i="5"/>
  <c r="MN10" i="5"/>
  <c r="MM10" i="5"/>
  <c r="ML10" i="5"/>
  <c r="MK10" i="5"/>
  <c r="MI10" i="5"/>
  <c r="MH10" i="5"/>
  <c r="MG10" i="5"/>
  <c r="MF10" i="5"/>
  <c r="MD10" i="5"/>
  <c r="MC10" i="5"/>
  <c r="MB10" i="5"/>
  <c r="MA10" i="5"/>
  <c r="LY10" i="5"/>
  <c r="LX10" i="5"/>
  <c r="LW10" i="5"/>
  <c r="LV10" i="5"/>
  <c r="LT10" i="5"/>
  <c r="LS10" i="5"/>
  <c r="LR10" i="5"/>
  <c r="LQ10" i="5"/>
  <c r="LO10" i="5"/>
  <c r="LN10" i="5"/>
  <c r="LM10" i="5"/>
  <c r="LL10" i="5"/>
  <c r="LJ10" i="5"/>
  <c r="LI10" i="5"/>
  <c r="LH10" i="5"/>
  <c r="LG10" i="5"/>
  <c r="LE10" i="5"/>
  <c r="LD10" i="5"/>
  <c r="LC10" i="5"/>
  <c r="LB10" i="5"/>
  <c r="LA10" i="5"/>
  <c r="KZ10" i="5"/>
  <c r="KY10" i="5"/>
  <c r="KV10" i="5"/>
  <c r="KU10" i="5"/>
  <c r="KT10" i="5"/>
  <c r="KS10" i="5"/>
  <c r="KR10" i="5"/>
  <c r="KQ10" i="5"/>
  <c r="KP10" i="5"/>
  <c r="KM10" i="5"/>
  <c r="KL10" i="5"/>
  <c r="KK10" i="5"/>
  <c r="KJ10" i="5"/>
  <c r="KI10" i="5"/>
  <c r="KH10" i="5"/>
  <c r="KG10" i="5"/>
  <c r="KD10" i="5"/>
  <c r="KC10" i="5"/>
  <c r="KB10" i="5"/>
  <c r="KA10" i="5"/>
  <c r="JZ10" i="5"/>
  <c r="JY10" i="5"/>
  <c r="JX10" i="5"/>
  <c r="JU10" i="5"/>
  <c r="JT10" i="5"/>
  <c r="JS10" i="5"/>
  <c r="JR10" i="5"/>
  <c r="JQ10" i="5"/>
  <c r="JP10" i="5"/>
  <c r="JO10" i="5"/>
  <c r="JL10" i="5"/>
  <c r="JK10" i="5"/>
  <c r="JJ10" i="5"/>
  <c r="JI10" i="5"/>
  <c r="JH10" i="5"/>
  <c r="JG10" i="5"/>
  <c r="JF10" i="5"/>
  <c r="JC10" i="5"/>
  <c r="JB10" i="5"/>
  <c r="JA10" i="5"/>
  <c r="IZ10" i="5"/>
  <c r="IT10" i="5"/>
  <c r="IS10" i="5"/>
  <c r="IR10" i="5"/>
  <c r="IQ10" i="5"/>
  <c r="IM10" i="5"/>
  <c r="IL10" i="5"/>
  <c r="IK10" i="5"/>
  <c r="IJ10" i="5"/>
  <c r="IB10" i="5"/>
  <c r="HY10" i="5"/>
  <c r="HX10" i="5"/>
  <c r="HW10" i="5"/>
  <c r="HV10" i="5"/>
  <c r="HU10" i="5"/>
  <c r="HT10" i="5"/>
  <c r="HS10" i="5" a="1"/>
  <c r="HS10" i="5" s="1"/>
  <c r="HR10" i="5"/>
  <c r="HR10" i="5" a="1"/>
  <c r="HQ10" i="5" a="1"/>
  <c r="HQ10" i="5" s="1"/>
  <c r="IC10" i="5" s="1"/>
  <c r="HP10" i="5"/>
  <c r="HO10" i="5"/>
  <c r="HN10" i="5"/>
  <c r="HM10" i="5"/>
  <c r="HL10" i="5"/>
  <c r="HK10" i="5" s="1"/>
  <c r="IA10" i="5" s="1"/>
  <c r="HJ10" i="5"/>
  <c r="HI10" i="5"/>
  <c r="HH10" i="5"/>
  <c r="HZ10" i="5" s="1"/>
  <c r="GK10" i="5"/>
  <c r="GJ10" i="5"/>
  <c r="GI10" i="5"/>
  <c r="GH10" i="5"/>
  <c r="GG10" i="5"/>
  <c r="GF10" i="5"/>
  <c r="GE10" i="5" a="1"/>
  <c r="GE10" i="5" s="1"/>
  <c r="GD10" i="5"/>
  <c r="GD10" i="5" a="1"/>
  <c r="GC10" i="5" a="1"/>
  <c r="GC10" i="5" s="1"/>
  <c r="GO10" i="5" s="1"/>
  <c r="GB10" i="5"/>
  <c r="GA10" i="5"/>
  <c r="FZ10" i="5"/>
  <c r="GN10" i="5" s="1"/>
  <c r="FY10" i="5"/>
  <c r="FX10" i="5"/>
  <c r="FW10" i="5" s="1"/>
  <c r="GM10" i="5" s="1"/>
  <c r="FV10" i="5"/>
  <c r="FU10" i="5"/>
  <c r="FT10" i="5" s="1"/>
  <c r="GL10" i="5" s="1"/>
  <c r="FA10" i="5"/>
  <c r="EZ10" i="5"/>
  <c r="EY10" i="5"/>
  <c r="EX10" i="5"/>
  <c r="EW10" i="5"/>
  <c r="EV10" i="5"/>
  <c r="EU10" i="5"/>
  <c r="ET10" i="5"/>
  <c r="ER10" i="5"/>
  <c r="EQ10" i="5"/>
  <c r="EP10" i="5"/>
  <c r="EO10" i="5"/>
  <c r="EN10" i="5"/>
  <c r="EM10" i="5"/>
  <c r="EL10" i="5"/>
  <c r="EK10" i="5"/>
  <c r="EI10" i="5"/>
  <c r="EH10" i="5"/>
  <c r="EG10" i="5"/>
  <c r="EF10" i="5"/>
  <c r="EE10" i="5"/>
  <c r="ED10" i="5"/>
  <c r="EC10" i="5"/>
  <c r="EB10" i="5"/>
  <c r="DZ10" i="5"/>
  <c r="DY10" i="5"/>
  <c r="DX10" i="5"/>
  <c r="DW10" i="5"/>
  <c r="DV10" i="5"/>
  <c r="DU10" i="5"/>
  <c r="DT10" i="5"/>
  <c r="DS10" i="5"/>
  <c r="DK10" i="5"/>
  <c r="DJ10" i="5"/>
  <c r="DG10" i="5"/>
  <c r="DG10" i="5" a="1"/>
  <c r="DF10" i="5" a="1"/>
  <c r="DF10" i="5" s="1"/>
  <c r="DE10" i="5"/>
  <c r="DQ10" i="5" s="1"/>
  <c r="DE10" i="5" a="1"/>
  <c r="DD10" i="5"/>
  <c r="DC10" i="5"/>
  <c r="DB10" i="5"/>
  <c r="DP10" i="5" s="1"/>
  <c r="DA10" i="5"/>
  <c r="CY10" i="5" s="1"/>
  <c r="DO10" i="5" s="1"/>
  <c r="CZ10" i="5"/>
  <c r="CX10" i="5"/>
  <c r="CW10" i="5"/>
  <c r="CV10" i="5" s="1"/>
  <c r="DN10" i="5" s="1"/>
  <c r="CS10" i="5"/>
  <c r="DM10" i="5" s="1"/>
  <c r="CP10" i="5"/>
  <c r="DL10" i="5" s="1"/>
  <c r="CM10" i="5"/>
  <c r="CJ10" i="5"/>
  <c r="CG10" i="5"/>
  <c r="DI10" i="5" s="1"/>
  <c r="CD10" i="5"/>
  <c r="DH10" i="5" s="1"/>
  <c r="BY10" i="5"/>
  <c r="BV10" i="5"/>
  <c r="BU10" i="5"/>
  <c r="BS10" i="5" a="1"/>
  <c r="BS10" i="5" s="1"/>
  <c r="BR10" i="5"/>
  <c r="BR10" i="5" a="1"/>
  <c r="BQ10" i="5" a="1"/>
  <c r="BQ10" i="5" s="1"/>
  <c r="CC10" i="5" s="1"/>
  <c r="BP10" i="5"/>
  <c r="BO10" i="5"/>
  <c r="BN10" i="5"/>
  <c r="CB10" i="5" s="1"/>
  <c r="BM10" i="5"/>
  <c r="BL10" i="5"/>
  <c r="BK10" i="5" s="1"/>
  <c r="CA10" i="5" s="1"/>
  <c r="BJ10" i="5"/>
  <c r="BI10" i="5"/>
  <c r="BH10" i="5" s="1"/>
  <c r="BZ10" i="5" s="1"/>
  <c r="BE10" i="5"/>
  <c r="BB10" i="5"/>
  <c r="BX10" i="5" s="1"/>
  <c r="AY10" i="5"/>
  <c r="BW10" i="5" s="1"/>
  <c r="AV10" i="5"/>
  <c r="AS10" i="5"/>
  <c r="AP10" i="5"/>
  <c r="BT10" i="5" s="1"/>
  <c r="AN10" i="5"/>
  <c r="AK10" i="5"/>
  <c r="AJ10" i="5"/>
  <c r="AG10" i="5"/>
  <c r="AF10" i="5"/>
  <c r="AE10" i="5" a="1"/>
  <c r="AE10" i="5" s="1"/>
  <c r="AD10" i="5"/>
  <c r="AD10" i="5" a="1"/>
  <c r="AC10" i="5" a="1"/>
  <c r="AC10" i="5" s="1"/>
  <c r="AO10" i="5" s="1"/>
  <c r="AB10" i="5"/>
  <c r="AA10" i="5"/>
  <c r="Z10" i="5"/>
  <c r="Y10" i="5"/>
  <c r="X10" i="5"/>
  <c r="W10" i="5" s="1"/>
  <c r="AM10" i="5" s="1"/>
  <c r="V10" i="5"/>
  <c r="U10" i="5"/>
  <c r="T10" i="5"/>
  <c r="AL10" i="5" s="1"/>
  <c r="Q10" i="5"/>
  <c r="N10" i="5"/>
  <c r="K10" i="5"/>
  <c r="AI10" i="5" s="1"/>
  <c r="H10" i="5"/>
  <c r="AH10" i="5" s="1"/>
  <c r="E10" i="5"/>
  <c r="B10" i="5"/>
  <c r="BUW9" i="5"/>
  <c r="BUV9" i="5"/>
  <c r="BBU9" i="5" s="1"/>
  <c r="BUU9" i="5"/>
  <c r="BBT9" i="5" s="1"/>
  <c r="BUT9" i="5"/>
  <c r="BUS9" i="5"/>
  <c r="BUR9" i="5"/>
  <c r="BBQ9" i="5" s="1"/>
  <c r="BUQ9" i="5"/>
  <c r="BBP9" i="5" s="1"/>
  <c r="BUP9" i="5"/>
  <c r="BUO9" i="5"/>
  <c r="BUN9" i="5"/>
  <c r="BUM9" i="5"/>
  <c r="BBO9" i="5" s="1"/>
  <c r="BUL9" i="5"/>
  <c r="BUK9" i="5"/>
  <c r="BUJ9" i="5"/>
  <c r="BBM9" i="5" s="1"/>
  <c r="BUI9" i="5"/>
  <c r="BBL9" i="5" s="1"/>
  <c r="BUH9" i="5"/>
  <c r="BUG9" i="5"/>
  <c r="BUF9" i="5"/>
  <c r="BBI9" i="5" s="1"/>
  <c r="BUE9" i="5"/>
  <c r="ANX9" i="5" s="1"/>
  <c r="BUD9" i="5"/>
  <c r="BUC9" i="5"/>
  <c r="BUB9" i="5"/>
  <c r="ANU9" i="5" s="1"/>
  <c r="BUA9" i="5"/>
  <c r="ANT9" i="5" s="1"/>
  <c r="BTZ9" i="5"/>
  <c r="BTY9" i="5"/>
  <c r="BTX9" i="5"/>
  <c r="ANS9" i="5" s="1"/>
  <c r="BTW9" i="5"/>
  <c r="BTV9" i="5"/>
  <c r="BTU9" i="5"/>
  <c r="BTT9" i="5"/>
  <c r="ANQ9" i="5" s="1"/>
  <c r="BTS9" i="5"/>
  <c r="ANP9" i="5" s="1"/>
  <c r="BTR9" i="5"/>
  <c r="BTQ9" i="5"/>
  <c r="BTP9" i="5"/>
  <c r="ANM9" i="5" s="1"/>
  <c r="BTO9" i="5"/>
  <c r="ANL9" i="5" s="1"/>
  <c r="BTN9" i="5"/>
  <c r="BTM9" i="5"/>
  <c r="BTL9" i="5"/>
  <c r="ANI9" i="5" s="1"/>
  <c r="BTK9" i="5"/>
  <c r="ANH9" i="5" s="1"/>
  <c r="BTJ9" i="5"/>
  <c r="BTI9" i="5"/>
  <c r="BTH9" i="5"/>
  <c r="ANE9" i="5" s="1"/>
  <c r="BTG9" i="5"/>
  <c r="AND9" i="5" s="1"/>
  <c r="BTF9" i="5"/>
  <c r="BTE9" i="5"/>
  <c r="BTD9" i="5"/>
  <c r="ANC9" i="5" s="1"/>
  <c r="BTC9" i="5"/>
  <c r="BTB9" i="5"/>
  <c r="BTA9" i="5"/>
  <c r="BSZ9" i="5"/>
  <c r="ANA9" i="5" s="1"/>
  <c r="BSY9" i="5"/>
  <c r="AMZ9" i="5" s="1"/>
  <c r="BSX9" i="5"/>
  <c r="BSW9" i="5"/>
  <c r="BSV9" i="5"/>
  <c r="AMW9" i="5" s="1"/>
  <c r="BSU9" i="5"/>
  <c r="BST9" i="5"/>
  <c r="BSS9" i="5"/>
  <c r="BSR9" i="5"/>
  <c r="IS9" i="5" s="1"/>
  <c r="BSK9" i="5"/>
  <c r="BSJ9" i="5" a="1"/>
  <c r="BSJ9" i="5" s="1"/>
  <c r="BSI9" i="5"/>
  <c r="BSI9" i="5" a="1"/>
  <c r="BSH9" i="5" a="1"/>
  <c r="BSH9" i="5" s="1"/>
  <c r="BSG9" i="5" a="1"/>
  <c r="BSG9" i="5" s="1"/>
  <c r="BSF9" i="5" a="1"/>
  <c r="BSF9" i="5" s="1"/>
  <c r="BSE9" i="5" a="1"/>
  <c r="BSE9" i="5" s="1"/>
  <c r="BSD9" i="5" a="1"/>
  <c r="BSD9" i="5" s="1"/>
  <c r="BSC9" i="5"/>
  <c r="BSC9" i="5" a="1"/>
  <c r="BSB9" i="5" a="1"/>
  <c r="BSB9" i="5" s="1"/>
  <c r="BSA9" i="5"/>
  <c r="BRZ9" i="5"/>
  <c r="BRZ9" i="5" a="1"/>
  <c r="BRY9" i="5" a="1"/>
  <c r="BRY9" i="5" s="1"/>
  <c r="BRX9" i="5"/>
  <c r="BRX9" i="5" a="1"/>
  <c r="BRW9" i="5" a="1"/>
  <c r="BRW9" i="5" s="1"/>
  <c r="BRV9" i="5" a="1"/>
  <c r="BRV9" i="5" s="1"/>
  <c r="BRU9" i="5" a="1"/>
  <c r="BRU9" i="5" s="1"/>
  <c r="BRT9" i="5" a="1"/>
  <c r="BRT9" i="5" s="1"/>
  <c r="BRS9" i="5" a="1"/>
  <c r="BRS9" i="5" s="1"/>
  <c r="BRR9" i="5"/>
  <c r="BRR9" i="5" a="1"/>
  <c r="BRQ9" i="5" a="1"/>
  <c r="BRQ9" i="5" s="1"/>
  <c r="BRP9" i="5" a="1"/>
  <c r="BRP9" i="5" s="1"/>
  <c r="BRO9" i="5" a="1"/>
  <c r="BRO9" i="5" s="1"/>
  <c r="BRN9" i="5" a="1"/>
  <c r="BRN9" i="5" s="1"/>
  <c r="BRM9" i="5" a="1"/>
  <c r="BRM9" i="5" s="1"/>
  <c r="BRL9" i="5" a="1"/>
  <c r="BRL9" i="5" s="1"/>
  <c r="BRK9" i="5" a="1"/>
  <c r="BRK9" i="5" s="1"/>
  <c r="BRJ9" i="5"/>
  <c r="BRJ9" i="5" a="1"/>
  <c r="BRI9" i="5" a="1"/>
  <c r="BRI9" i="5" s="1"/>
  <c r="BRH9" i="5" a="1"/>
  <c r="BRH9" i="5" s="1"/>
  <c r="BRG9" i="5" a="1"/>
  <c r="BRG9" i="5" s="1"/>
  <c r="BRF9" i="5" a="1"/>
  <c r="BRF9" i="5" s="1"/>
  <c r="BRE9" i="5" a="1"/>
  <c r="BRE9" i="5" s="1"/>
  <c r="BRD9" i="5" a="1"/>
  <c r="BRD9" i="5" s="1"/>
  <c r="BRC9" i="5" a="1"/>
  <c r="BRC9" i="5" s="1"/>
  <c r="BRB9" i="5"/>
  <c r="BRB9" i="5" a="1"/>
  <c r="BRA9" i="5" a="1"/>
  <c r="BRA9" i="5" s="1"/>
  <c r="BQZ9" i="5" a="1"/>
  <c r="BQZ9" i="5" s="1"/>
  <c r="BQY9" i="5" a="1"/>
  <c r="BQY9" i="5" s="1"/>
  <c r="BQX9" i="5" a="1"/>
  <c r="BQX9" i="5" s="1"/>
  <c r="BQW9" i="5" a="1"/>
  <c r="BQW9" i="5" s="1"/>
  <c r="BQV9" i="5" a="1"/>
  <c r="BQV9" i="5" s="1"/>
  <c r="BQU9" i="5" a="1"/>
  <c r="BQU9" i="5" s="1"/>
  <c r="BQT9" i="5"/>
  <c r="BQT9" i="5" a="1"/>
  <c r="BQS9" i="5" a="1"/>
  <c r="BQS9" i="5" s="1"/>
  <c r="BQR9" i="5" a="1"/>
  <c r="BQR9" i="5" s="1"/>
  <c r="BQQ9" i="5" a="1"/>
  <c r="BQQ9" i="5" s="1"/>
  <c r="BQP9" i="5" a="1"/>
  <c r="BQP9" i="5" s="1"/>
  <c r="BQO9" i="5" a="1"/>
  <c r="BQO9" i="5" s="1"/>
  <c r="BQN9" i="5" a="1"/>
  <c r="BQN9" i="5" s="1"/>
  <c r="BQM9" i="5" a="1"/>
  <c r="BQM9" i="5" s="1"/>
  <c r="BQL9" i="5"/>
  <c r="BQL9" i="5" a="1"/>
  <c r="BQK9" i="5" a="1"/>
  <c r="BQK9" i="5" s="1"/>
  <c r="BQJ9" i="5" a="1"/>
  <c r="BQJ9" i="5" s="1"/>
  <c r="BQI9" i="5" a="1"/>
  <c r="BQI9" i="5" s="1"/>
  <c r="BQH9" i="5" a="1"/>
  <c r="BQH9" i="5" s="1"/>
  <c r="BQG9" i="5" a="1"/>
  <c r="BQG9" i="5" s="1"/>
  <c r="BQF9" i="5" a="1"/>
  <c r="BQF9" i="5" s="1"/>
  <c r="BQE9" i="5" a="1"/>
  <c r="BQE9" i="5" s="1"/>
  <c r="BQD9" i="5"/>
  <c r="BQD9" i="5" a="1"/>
  <c r="BQC9" i="5" a="1"/>
  <c r="BQC9" i="5" s="1"/>
  <c r="BQB9" i="5" a="1"/>
  <c r="BQB9" i="5" s="1"/>
  <c r="BQA9" i="5" a="1"/>
  <c r="BQA9" i="5" s="1"/>
  <c r="BPZ9" i="5" a="1"/>
  <c r="BPZ9" i="5" s="1"/>
  <c r="BPY9" i="5" a="1"/>
  <c r="BPY9" i="5" s="1"/>
  <c r="BPX9" i="5" a="1"/>
  <c r="BPX9" i="5" s="1"/>
  <c r="BPW9" i="5" a="1"/>
  <c r="BPW9" i="5" s="1"/>
  <c r="BPV9" i="5"/>
  <c r="BPV9" i="5" a="1"/>
  <c r="BPU9" i="5" a="1"/>
  <c r="BPU9" i="5" s="1"/>
  <c r="BPT9" i="5"/>
  <c r="BPS9" i="5"/>
  <c r="BPR9" i="5"/>
  <c r="BPQ9" i="5"/>
  <c r="BPP9" i="5"/>
  <c r="BPO9" i="5"/>
  <c r="BPN9" i="5"/>
  <c r="BPM9" i="5"/>
  <c r="BPL9" i="5"/>
  <c r="BPK9" i="5"/>
  <c r="BPJ9" i="5"/>
  <c r="BPI9" i="5"/>
  <c r="BPH9" i="5"/>
  <c r="BPG9" i="5"/>
  <c r="BPF9" i="5"/>
  <c r="BPE9" i="5"/>
  <c r="BPD9" i="5"/>
  <c r="BPC9" i="5"/>
  <c r="BPB9" i="5"/>
  <c r="BPA9" i="5"/>
  <c r="BOZ9" i="5"/>
  <c r="BOY9" i="5"/>
  <c r="BOX9" i="5"/>
  <c r="BOW9" i="5"/>
  <c r="BOV9" i="5"/>
  <c r="BOU9" i="5"/>
  <c r="BOT9" i="5"/>
  <c r="BOR9" i="5"/>
  <c r="BOI9" i="5" a="1"/>
  <c r="BOI9" i="5" s="1"/>
  <c r="BOH9" i="5"/>
  <c r="BOH9" i="5" a="1"/>
  <c r="BOG9" i="5" a="1"/>
  <c r="BOG9" i="5" s="1"/>
  <c r="BOS9" i="5" s="1"/>
  <c r="BOF9" i="5"/>
  <c r="BOE9" i="5"/>
  <c r="BOD9" i="5"/>
  <c r="BOC9" i="5"/>
  <c r="BOB9" i="5"/>
  <c r="BOA9" i="5" s="1"/>
  <c r="BOQ9" i="5" s="1"/>
  <c r="BNY9" i="5"/>
  <c r="BNX9" i="5" s="1"/>
  <c r="BOP9" i="5" s="1"/>
  <c r="BNV9" i="5"/>
  <c r="BNU9" i="5" s="1"/>
  <c r="BOO9" i="5" s="1"/>
  <c r="BNS9" i="5"/>
  <c r="BNR9" i="5"/>
  <c r="BON9" i="5" s="1"/>
  <c r="BNP9" i="5"/>
  <c r="BNO9" i="5" s="1"/>
  <c r="BOM9" i="5" s="1"/>
  <c r="BNM9" i="5"/>
  <c r="BNL9" i="5" s="1"/>
  <c r="BOL9" i="5" s="1"/>
  <c r="BNJ9" i="5"/>
  <c r="BNI9" i="5" s="1"/>
  <c r="BOK9" i="5" s="1"/>
  <c r="BNG9" i="5"/>
  <c r="BNF9" i="5"/>
  <c r="BOJ9" i="5" s="1"/>
  <c r="BNE9" i="5"/>
  <c r="BND9" i="5"/>
  <c r="BNC9" i="5"/>
  <c r="BNB9" i="5"/>
  <c r="BNA9" i="5"/>
  <c r="BMZ9" i="5"/>
  <c r="BMY9" i="5"/>
  <c r="BMX9" i="5"/>
  <c r="BMW9" i="5"/>
  <c r="BMV9" i="5"/>
  <c r="BMT9" i="5" s="1"/>
  <c r="BMU9" i="5"/>
  <c r="BMJ9" i="5"/>
  <c r="BMI9" i="5"/>
  <c r="BMH9" i="5"/>
  <c r="BMG9" i="5"/>
  <c r="BMF9" i="5"/>
  <c r="BME9" i="5"/>
  <c r="BMD9" i="5"/>
  <c r="BMC9" i="5"/>
  <c r="BMB9" i="5"/>
  <c r="BMA9" i="5"/>
  <c r="BLZ9" i="5"/>
  <c r="BLY9" i="5"/>
  <c r="BLX9" i="5"/>
  <c r="BLW9" i="5"/>
  <c r="BLH9" i="5"/>
  <c r="BLH9" i="5" a="1"/>
  <c r="BLG9" i="5" a="1"/>
  <c r="BLG9" i="5" s="1"/>
  <c r="BLF9" i="5"/>
  <c r="BLR9" i="5" s="1"/>
  <c r="BLF9" i="5" a="1"/>
  <c r="BLE9" i="5"/>
  <c r="BLD9" i="5"/>
  <c r="BLC9" i="5"/>
  <c r="BLQ9" i="5" s="1"/>
  <c r="BLB9" i="5"/>
  <c r="BKZ9" i="5" s="1"/>
  <c r="BLP9" i="5" s="1"/>
  <c r="BLA9" i="5"/>
  <c r="BKY9" i="5"/>
  <c r="BKX9" i="5"/>
  <c r="BKW9" i="5" s="1"/>
  <c r="BLO9" i="5" s="1"/>
  <c r="BKU9" i="5"/>
  <c r="BKT9" i="5"/>
  <c r="BLN9" i="5" s="1"/>
  <c r="BKR9" i="5"/>
  <c r="BKQ9" i="5" s="1"/>
  <c r="BLM9" i="5" s="1"/>
  <c r="BKO9" i="5"/>
  <c r="BKN9" i="5"/>
  <c r="BLL9" i="5" s="1"/>
  <c r="BKL9" i="5"/>
  <c r="BKK9" i="5" s="1"/>
  <c r="BLK9" i="5" s="1"/>
  <c r="BKI9" i="5"/>
  <c r="BKH9" i="5"/>
  <c r="BLJ9" i="5" s="1"/>
  <c r="BKF9" i="5"/>
  <c r="BKE9" i="5" s="1"/>
  <c r="BLI9" i="5" s="1"/>
  <c r="BKD9" i="5"/>
  <c r="BKC9" i="5"/>
  <c r="BKB9" i="5"/>
  <c r="BKA9" i="5"/>
  <c r="BJZ9" i="5"/>
  <c r="BJY9" i="5"/>
  <c r="BJX9" i="5"/>
  <c r="BJV9" i="5" s="1"/>
  <c r="BJW9" i="5"/>
  <c r="BJU9" i="5"/>
  <c r="BJT9" i="5"/>
  <c r="BJR9" i="5"/>
  <c r="BJP9" i="5"/>
  <c r="BJO9" i="5"/>
  <c r="BJM9" i="5" s="1"/>
  <c r="BJL9" i="5"/>
  <c r="BJJ9" i="5"/>
  <c r="BJI9" i="5"/>
  <c r="BJG9" i="5" s="1"/>
  <c r="BJF9" i="5"/>
  <c r="BJE9" i="5"/>
  <c r="BJD9" i="5"/>
  <c r="BJC9" i="5"/>
  <c r="BJB9" i="5"/>
  <c r="BJA9" i="5"/>
  <c r="BIZ9" i="5"/>
  <c r="BIY9" i="5"/>
  <c r="BIX9" i="5"/>
  <c r="BIW9" i="5"/>
  <c r="BIV9" i="5"/>
  <c r="BIU9" i="5"/>
  <c r="BIT9" i="5"/>
  <c r="BIS9" i="5"/>
  <c r="BIR9" i="5"/>
  <c r="BIQ9" i="5"/>
  <c r="BIP9" i="5"/>
  <c r="BIO9" i="5"/>
  <c r="BIN9" i="5"/>
  <c r="BIM9" i="5"/>
  <c r="BIL9" i="5"/>
  <c r="BIK9" i="5"/>
  <c r="BIJ9" i="5"/>
  <c r="BII9" i="5"/>
  <c r="BIH9" i="5"/>
  <c r="BIG9" i="5"/>
  <c r="BIF9" i="5"/>
  <c r="BIE9" i="5"/>
  <c r="BID9" i="5"/>
  <c r="BIC9" i="5"/>
  <c r="BIB9" i="5"/>
  <c r="BIA9" i="5"/>
  <c r="BHZ9" i="5"/>
  <c r="BHY9" i="5"/>
  <c r="BHX9" i="5"/>
  <c r="BHW9" i="5"/>
  <c r="BHV9" i="5"/>
  <c r="BHU9" i="5"/>
  <c r="BHT9" i="5"/>
  <c r="BHS9" i="5"/>
  <c r="BHR9" i="5"/>
  <c r="BHQ9" i="5"/>
  <c r="BHP9" i="5"/>
  <c r="BHO9" i="5"/>
  <c r="BHN9" i="5"/>
  <c r="BHM9" i="5"/>
  <c r="BHL9" i="5"/>
  <c r="BHK9" i="5"/>
  <c r="BHJ9" i="5"/>
  <c r="BHI9" i="5"/>
  <c r="BHH9" i="5"/>
  <c r="BHG9" i="5"/>
  <c r="BHF9" i="5"/>
  <c r="BHE9" i="5"/>
  <c r="BHD9" i="5"/>
  <c r="BHC9" i="5"/>
  <c r="BHB9" i="5"/>
  <c r="BHA9" i="5"/>
  <c r="BGZ9" i="5"/>
  <c r="BGY9" i="5"/>
  <c r="BGX9" i="5"/>
  <c r="BGW9" i="5"/>
  <c r="BGV9" i="5"/>
  <c r="BGU9" i="5" a="1"/>
  <c r="BGU9" i="5" s="1"/>
  <c r="BGT9" i="5"/>
  <c r="BGT9" i="5" a="1"/>
  <c r="BGS9" i="5" a="1"/>
  <c r="BGS9" i="5" s="1"/>
  <c r="BGR9" i="5"/>
  <c r="BGR9" i="5" a="1"/>
  <c r="BGQ9" i="5" a="1"/>
  <c r="BGQ9" i="5" s="1"/>
  <c r="BGP9" i="5"/>
  <c r="BGP9" i="5" a="1"/>
  <c r="BGO9" i="5" a="1"/>
  <c r="BGO9" i="5" s="1"/>
  <c r="BGN9" i="5"/>
  <c r="BGN9" i="5" a="1"/>
  <c r="BGM9" i="5" a="1"/>
  <c r="BGM9" i="5" s="1"/>
  <c r="BGL9" i="5"/>
  <c r="BGL9" i="5" a="1"/>
  <c r="BGK9" i="5" a="1"/>
  <c r="BGK9" i="5" s="1"/>
  <c r="BGJ9" i="5"/>
  <c r="BGJ9" i="5" a="1"/>
  <c r="BGI9" i="5"/>
  <c r="BGH9" i="5"/>
  <c r="BGG9" i="5"/>
  <c r="BGF9" i="5"/>
  <c r="BGE9" i="5"/>
  <c r="BGD9" i="5"/>
  <c r="BGC9" i="5"/>
  <c r="BGB9" i="5"/>
  <c r="BGA9" i="5"/>
  <c r="BFZ9" i="5"/>
  <c r="BFY9" i="5"/>
  <c r="BFX9" i="5"/>
  <c r="BFW9" i="5"/>
  <c r="BFV9" i="5"/>
  <c r="BFU9" i="5"/>
  <c r="BFT9" i="5"/>
  <c r="BFS9" i="5"/>
  <c r="BFR9" i="5"/>
  <c r="BFN9" i="5"/>
  <c r="BFM9" i="5"/>
  <c r="BFL9" i="5"/>
  <c r="BFK9" i="5"/>
  <c r="BFJ9" i="5"/>
  <c r="BFI9" i="5"/>
  <c r="BFH9" i="5"/>
  <c r="BFG9" i="5"/>
  <c r="BFF9" i="5"/>
  <c r="BFE9" i="5"/>
  <c r="BFD9" i="5"/>
  <c r="BFC9" i="5"/>
  <c r="BFB9" i="5"/>
  <c r="BFA9" i="5"/>
  <c r="BEZ9" i="5"/>
  <c r="BEY9" i="5"/>
  <c r="BEX9" i="5"/>
  <c r="BEW9" i="5"/>
  <c r="BEV9" i="5"/>
  <c r="BEU9" i="5"/>
  <c r="BET9" i="5"/>
  <c r="BEP9" i="5"/>
  <c r="BEO9" i="5"/>
  <c r="BEN9" i="5"/>
  <c r="BEM9" i="5"/>
  <c r="BEL9" i="5"/>
  <c r="BEK9" i="5"/>
  <c r="BEJ9" i="5"/>
  <c r="BEI9" i="5"/>
  <c r="BEH9" i="5"/>
  <c r="BEG9" i="5"/>
  <c r="BEF9" i="5"/>
  <c r="BEE9" i="5"/>
  <c r="BED9" i="5"/>
  <c r="BEC9" i="5"/>
  <c r="BEB9" i="5"/>
  <c r="BEA9" i="5"/>
  <c r="BDZ9" i="5"/>
  <c r="BDY9" i="5"/>
  <c r="BDX9" i="5"/>
  <c r="BDW9" i="5"/>
  <c r="BDV9" i="5"/>
  <c r="BDR9" i="5"/>
  <c r="BDQ9" i="5"/>
  <c r="BDP9" i="5"/>
  <c r="BDO9" i="5"/>
  <c r="BDN9" i="5"/>
  <c r="BDM9" i="5"/>
  <c r="BDL9" i="5"/>
  <c r="BDK9" i="5"/>
  <c r="BDJ9" i="5"/>
  <c r="BDI9" i="5"/>
  <c r="BDH9" i="5"/>
  <c r="BDG9" i="5"/>
  <c r="BDF9" i="5"/>
  <c r="BDE9" i="5"/>
  <c r="BDD9" i="5"/>
  <c r="BDC9" i="5"/>
  <c r="BDB9" i="5"/>
  <c r="BDA9" i="5"/>
  <c r="BCZ9" i="5"/>
  <c r="BCY9" i="5"/>
  <c r="BCX9" i="5"/>
  <c r="BCT9" i="5"/>
  <c r="BCS9" i="5"/>
  <c r="BCR9" i="5"/>
  <c r="BCQ9" i="5"/>
  <c r="BCP9" i="5"/>
  <c r="BCO9" i="5"/>
  <c r="BCN9" i="5"/>
  <c r="BCM9" i="5"/>
  <c r="BCL9" i="5"/>
  <c r="BCK9" i="5"/>
  <c r="BCJ9" i="5"/>
  <c r="BCI9" i="5"/>
  <c r="BCH9" i="5"/>
  <c r="BCG9" i="5"/>
  <c r="BCF9" i="5"/>
  <c r="BCE9" i="5"/>
  <c r="BCD9" i="5"/>
  <c r="BCC9" i="5"/>
  <c r="BCB9" i="5"/>
  <c r="BCA9" i="5"/>
  <c r="BBZ9" i="5"/>
  <c r="BBV9" i="5"/>
  <c r="BBR9" i="5"/>
  <c r="BBN9" i="5"/>
  <c r="BBJ9" i="5"/>
  <c r="BBH9" i="5"/>
  <c r="BBG9" i="5"/>
  <c r="BBF9" i="5"/>
  <c r="BBE9" i="5"/>
  <c r="BAW9" i="5"/>
  <c r="BAS9" i="5"/>
  <c r="BAR9" i="5"/>
  <c r="BAP9" i="5" a="1"/>
  <c r="BAP9" i="5" s="1"/>
  <c r="BAO9" i="5"/>
  <c r="BAO9" i="5" a="1"/>
  <c r="BAN9" i="5" a="1"/>
  <c r="BAN9" i="5" s="1"/>
  <c r="BAX9" i="5" s="1"/>
  <c r="BAM9" i="5"/>
  <c r="BAL9" i="5"/>
  <c r="BAK9" i="5"/>
  <c r="BAJ9" i="5"/>
  <c r="BAI9" i="5"/>
  <c r="BAH9" i="5" s="1"/>
  <c r="BAV9" i="5" s="1"/>
  <c r="BAG9" i="5"/>
  <c r="BAF9" i="5"/>
  <c r="BAE9" i="5"/>
  <c r="BAU9" i="5" s="1"/>
  <c r="BAB9" i="5"/>
  <c r="BAT9" i="5" s="1"/>
  <c r="AZY9" i="5"/>
  <c r="AZV9" i="5"/>
  <c r="AZS9" i="5"/>
  <c r="BAQ9" i="5" s="1"/>
  <c r="AZL9" i="5"/>
  <c r="AZK9" i="5"/>
  <c r="AZJ9" i="5"/>
  <c r="AZJ9" i="5" a="1"/>
  <c r="AZI9" i="5" a="1"/>
  <c r="AZI9" i="5" s="1"/>
  <c r="AZH9" i="5"/>
  <c r="AZR9" i="5" s="1"/>
  <c r="AZH9" i="5" a="1"/>
  <c r="AZG9" i="5"/>
  <c r="AZF9" i="5"/>
  <c r="AZE9" i="5"/>
  <c r="AZQ9" i="5" s="1"/>
  <c r="AZD9" i="5"/>
  <c r="AZC9" i="5"/>
  <c r="AZB9" i="5"/>
  <c r="AZP9" i="5" s="1"/>
  <c r="AZA9" i="5"/>
  <c r="AYY9" i="5" s="1"/>
  <c r="AZO9" i="5" s="1"/>
  <c r="AYZ9" i="5"/>
  <c r="AYV9" i="5"/>
  <c r="AZN9" i="5" s="1"/>
  <c r="AYS9" i="5"/>
  <c r="AZM9" i="5" s="1"/>
  <c r="AYP9" i="5"/>
  <c r="AYM9" i="5"/>
  <c r="AYK9" i="5"/>
  <c r="AYD9" i="5"/>
  <c r="AYC9" i="5"/>
  <c r="AYB9" i="5" a="1"/>
  <c r="AYB9" i="5" s="1"/>
  <c r="AYA9" i="5"/>
  <c r="AYA9" i="5" a="1"/>
  <c r="AXZ9" i="5" a="1"/>
  <c r="AXZ9" i="5" s="1"/>
  <c r="AYL9" i="5" s="1"/>
  <c r="AXY9" i="5"/>
  <c r="AXX9" i="5"/>
  <c r="AXW9" i="5"/>
  <c r="AXV9" i="5"/>
  <c r="AXU9" i="5"/>
  <c r="AXT9" i="5" s="1"/>
  <c r="AYJ9" i="5" s="1"/>
  <c r="AXS9" i="5"/>
  <c r="AXR9" i="5"/>
  <c r="AXQ9" i="5"/>
  <c r="AYI9" i="5" s="1"/>
  <c r="AXO9" i="5"/>
  <c r="AXN9" i="5" s="1"/>
  <c r="AYH9" i="5" s="1"/>
  <c r="AXL9" i="5"/>
  <c r="AXK9" i="5"/>
  <c r="AYG9" i="5" s="1"/>
  <c r="AXI9" i="5"/>
  <c r="AXH9" i="5" s="1"/>
  <c r="AYF9" i="5" s="1"/>
  <c r="AXF9" i="5"/>
  <c r="AXE9" i="5"/>
  <c r="AYE9" i="5" s="1"/>
  <c r="AXB9" i="5"/>
  <c r="AWX9" i="5"/>
  <c r="AWW9" i="5"/>
  <c r="AWV9" i="5"/>
  <c r="AWU9" i="5"/>
  <c r="AWN9" i="5"/>
  <c r="AWM9" i="5"/>
  <c r="AWL9" i="5"/>
  <c r="AWK9" i="5"/>
  <c r="AWD9" i="5"/>
  <c r="AWC9" i="5"/>
  <c r="AWB9" i="5"/>
  <c r="AWA9" i="5"/>
  <c r="AVT9" i="5"/>
  <c r="AVS9" i="5"/>
  <c r="AVR9" i="5"/>
  <c r="AVQ9" i="5"/>
  <c r="AVD9" i="5"/>
  <c r="AUZ9" i="5"/>
  <c r="AUZ9" i="5" a="1"/>
  <c r="AUY9" i="5" a="1"/>
  <c r="AUY9" i="5" s="1"/>
  <c r="AUX9" i="5"/>
  <c r="AVJ9" i="5" s="1"/>
  <c r="AUX9" i="5" a="1"/>
  <c r="AUW9" i="5"/>
  <c r="AUV9" i="5"/>
  <c r="AUU9" i="5"/>
  <c r="AVI9" i="5" s="1"/>
  <c r="AUT9" i="5"/>
  <c r="AUR9" i="5" s="1"/>
  <c r="AVH9" i="5" s="1"/>
  <c r="AUS9" i="5"/>
  <c r="AUQ9" i="5"/>
  <c r="AUP9" i="5"/>
  <c r="AUO9" i="5" s="1"/>
  <c r="AVG9" i="5" s="1"/>
  <c r="AUM9" i="5"/>
  <c r="AUL9" i="5"/>
  <c r="AVF9" i="5" s="1"/>
  <c r="AUJ9" i="5"/>
  <c r="AUI9" i="5" s="1"/>
  <c r="AVE9" i="5" s="1"/>
  <c r="AUG9" i="5"/>
  <c r="AUF9" i="5"/>
  <c r="AUD9" i="5"/>
  <c r="AUC9" i="5" s="1"/>
  <c r="AVC9" i="5" s="1"/>
  <c r="AUA9" i="5"/>
  <c r="ATZ9" i="5"/>
  <c r="AVB9" i="5" s="1"/>
  <c r="ATX9" i="5"/>
  <c r="ATW9" i="5" s="1"/>
  <c r="AVA9" i="5" s="1"/>
  <c r="ATV9" i="5"/>
  <c r="ATU9" i="5"/>
  <c r="ATT9" i="5"/>
  <c r="ATS9" i="5"/>
  <c r="ATK9" i="5"/>
  <c r="ATH9" i="5"/>
  <c r="ATG9" i="5"/>
  <c r="ATF9" i="5"/>
  <c r="ATE9" i="5"/>
  <c r="ATD9" i="5"/>
  <c r="ATC9" i="5"/>
  <c r="ATB9" i="5"/>
  <c r="ATB9" i="5" a="1"/>
  <c r="ATA9" i="5" a="1"/>
  <c r="ATA9" i="5" s="1"/>
  <c r="ASZ9" i="5"/>
  <c r="ATL9" i="5" s="1"/>
  <c r="ASZ9" i="5" a="1"/>
  <c r="ASY9" i="5"/>
  <c r="ASX9" i="5"/>
  <c r="ASW9" i="5"/>
  <c r="ASV9" i="5"/>
  <c r="ASU9" i="5"/>
  <c r="AST9" i="5"/>
  <c r="ATJ9" i="5" s="1"/>
  <c r="ASS9" i="5"/>
  <c r="ASQ9" i="5" s="1"/>
  <c r="ATI9" i="5" s="1"/>
  <c r="ASR9" i="5"/>
  <c r="ART9" i="5"/>
  <c r="ARQ9" i="5"/>
  <c r="ARP9" i="5"/>
  <c r="ARP9" i="5" a="1"/>
  <c r="ARO9" i="5" a="1"/>
  <c r="ARO9" i="5" s="1"/>
  <c r="ARN9" i="5"/>
  <c r="ARX9" i="5" s="1"/>
  <c r="ARN9" i="5" a="1"/>
  <c r="ARM9" i="5"/>
  <c r="ARL9" i="5"/>
  <c r="ARK9" i="5"/>
  <c r="ARW9" i="5" s="1"/>
  <c r="ARJ9" i="5"/>
  <c r="ARH9" i="5" s="1"/>
  <c r="ARV9" i="5" s="1"/>
  <c r="ARI9" i="5"/>
  <c r="ARG9" i="5"/>
  <c r="ARF9" i="5"/>
  <c r="ARE9" i="5" s="1"/>
  <c r="ARU9" i="5" s="1"/>
  <c r="ARB9" i="5"/>
  <c r="AQY9" i="5"/>
  <c r="ARS9" i="5" s="1"/>
  <c r="AQV9" i="5"/>
  <c r="ARR9" i="5" s="1"/>
  <c r="AQS9" i="5"/>
  <c r="AQQ9" i="5"/>
  <c r="AQP9" i="5"/>
  <c r="AQK9" i="5"/>
  <c r="AQR9" i="5" s="1"/>
  <c r="AQH9" i="5"/>
  <c r="AQE9" i="5"/>
  <c r="AQB9" i="5"/>
  <c r="AQO9" i="5" s="1"/>
  <c r="APY9" i="5"/>
  <c r="AQN9" i="5" s="1"/>
  <c r="APU9" i="5"/>
  <c r="APR9" i="5"/>
  <c r="APQ9" i="5"/>
  <c r="APP9" i="5"/>
  <c r="APP9" i="5" a="1"/>
  <c r="APO9" i="5" a="1"/>
  <c r="APO9" i="5" s="1"/>
  <c r="APN9" i="5"/>
  <c r="APX9" i="5" s="1"/>
  <c r="APN9" i="5" a="1"/>
  <c r="APM9" i="5"/>
  <c r="APL9" i="5"/>
  <c r="APK9" i="5"/>
  <c r="APW9" i="5" s="1"/>
  <c r="APJ9" i="5"/>
  <c r="API9" i="5"/>
  <c r="APH9" i="5"/>
  <c r="APV9" i="5" s="1"/>
  <c r="APG9" i="5"/>
  <c r="APE9" i="5" s="1"/>
  <c r="APF9" i="5"/>
  <c r="APB9" i="5"/>
  <c r="APT9" i="5" s="1"/>
  <c r="AOY9" i="5"/>
  <c r="APS9" i="5" s="1"/>
  <c r="AOV9" i="5"/>
  <c r="AOS9" i="5"/>
  <c r="AOR9" i="5"/>
  <c r="AOQ9" i="5"/>
  <c r="AON9" i="5"/>
  <c r="AOK9" i="5"/>
  <c r="AOH9" i="5"/>
  <c r="AOE9" i="5"/>
  <c r="AOP9" i="5" s="1"/>
  <c r="AOB9" i="5"/>
  <c r="AOO9" i="5" s="1"/>
  <c r="ANY9" i="5"/>
  <c r="ANV9" i="5"/>
  <c r="ANR9" i="5"/>
  <c r="ANN9" i="5"/>
  <c r="ANJ9" i="5"/>
  <c r="ANF9" i="5"/>
  <c r="ANB9" i="5"/>
  <c r="AMX9" i="5"/>
  <c r="AMT9" i="5"/>
  <c r="AMR9" i="5"/>
  <c r="AMQ9" i="5"/>
  <c r="AMP9" i="5"/>
  <c r="AMO9" i="5"/>
  <c r="AMN9" i="5"/>
  <c r="AMM9" i="5"/>
  <c r="AML9" i="5"/>
  <c r="AML9" i="5" a="1"/>
  <c r="AMK9" i="5" a="1"/>
  <c r="AMK9" i="5" s="1"/>
  <c r="AMJ9" i="5"/>
  <c r="AMV9" i="5" s="1"/>
  <c r="AMJ9" i="5" a="1"/>
  <c r="AMI9" i="5"/>
  <c r="AMH9" i="5"/>
  <c r="AMG9" i="5"/>
  <c r="AMU9" i="5" s="1"/>
  <c r="AMF9" i="5"/>
  <c r="AMD9" i="5" s="1"/>
  <c r="AME9" i="5"/>
  <c r="AMC9" i="5"/>
  <c r="AMB9" i="5"/>
  <c r="ALG9" i="5"/>
  <c r="ALD9" i="5"/>
  <c r="ALC9" i="5"/>
  <c r="ALB9" i="5"/>
  <c r="ALA9" i="5"/>
  <c r="AKZ9" i="5"/>
  <c r="AKY9" i="5"/>
  <c r="AKX9" i="5"/>
  <c r="AKX9" i="5" a="1"/>
  <c r="AKW9" i="5" a="1"/>
  <c r="AKW9" i="5" s="1"/>
  <c r="AKV9" i="5"/>
  <c r="ALH9" i="5" s="1"/>
  <c r="AKV9" i="5" a="1"/>
  <c r="AKU9" i="5"/>
  <c r="AKT9" i="5"/>
  <c r="AKS9" i="5"/>
  <c r="AKR9" i="5"/>
  <c r="AKQ9" i="5"/>
  <c r="AKP9" i="5"/>
  <c r="ALF9" i="5" s="1"/>
  <c r="AKO9" i="5"/>
  <c r="AKM9" i="5" s="1"/>
  <c r="ALE9" i="5" s="1"/>
  <c r="AKN9" i="5"/>
  <c r="AJS9" i="5"/>
  <c r="AJP9" i="5"/>
  <c r="AJO9" i="5"/>
  <c r="AJN9" i="5"/>
  <c r="AJM9" i="5"/>
  <c r="AJL9" i="5"/>
  <c r="AJK9" i="5"/>
  <c r="AJJ9" i="5" a="1"/>
  <c r="AJJ9" i="5" s="1"/>
  <c r="AJI9" i="5"/>
  <c r="AJI9" i="5" a="1"/>
  <c r="AJH9" i="5" a="1"/>
  <c r="AJH9" i="5" s="1"/>
  <c r="AJT9" i="5" s="1"/>
  <c r="AJG9" i="5"/>
  <c r="AJF9" i="5"/>
  <c r="AJE9" i="5"/>
  <c r="AJD9" i="5"/>
  <c r="AJC9" i="5"/>
  <c r="AJB9" i="5" s="1"/>
  <c r="AJR9" i="5" s="1"/>
  <c r="AJA9" i="5"/>
  <c r="AIZ9" i="5"/>
  <c r="AIY9" i="5"/>
  <c r="AJQ9" i="5" s="1"/>
  <c r="AIB9" i="5"/>
  <c r="AIA9" i="5"/>
  <c r="AHZ9" i="5"/>
  <c r="AHY9" i="5"/>
  <c r="AHX9" i="5"/>
  <c r="AHW9" i="5"/>
  <c r="AHV9" i="5" a="1"/>
  <c r="AHV9" i="5" s="1"/>
  <c r="AHU9" i="5"/>
  <c r="AHU9" i="5" a="1"/>
  <c r="AHT9" i="5" a="1"/>
  <c r="AHT9" i="5" s="1"/>
  <c r="AIF9" i="5" s="1"/>
  <c r="AHS9" i="5"/>
  <c r="AHR9" i="5"/>
  <c r="AHQ9" i="5"/>
  <c r="AIE9" i="5" s="1"/>
  <c r="AHP9" i="5"/>
  <c r="AHO9" i="5"/>
  <c r="AHM9" i="5"/>
  <c r="AHL9" i="5"/>
  <c r="AHK9" i="5" s="1"/>
  <c r="AIC9" i="5" s="1"/>
  <c r="AGR9" i="5"/>
  <c r="AGQ9" i="5"/>
  <c r="AGP9" i="5"/>
  <c r="AGO9" i="5"/>
  <c r="AGN9" i="5"/>
  <c r="AGM9" i="5"/>
  <c r="AGL9" i="5"/>
  <c r="AGK9" i="5"/>
  <c r="AGJ9" i="5"/>
  <c r="AGI9" i="5"/>
  <c r="AGH9" i="5"/>
  <c r="AGG9" i="5"/>
  <c r="AGF9" i="5"/>
  <c r="AGE9" i="5"/>
  <c r="AGD9" i="5"/>
  <c r="AGC9" i="5"/>
  <c r="AGB9" i="5"/>
  <c r="AGA9" i="5"/>
  <c r="AFZ9" i="5"/>
  <c r="AFY9" i="5"/>
  <c r="AFX9" i="5"/>
  <c r="AFW9" i="5"/>
  <c r="AFV9" i="5"/>
  <c r="AFU9" i="5"/>
  <c r="AFT9" i="5"/>
  <c r="AFS9" i="5"/>
  <c r="AFR9" i="5"/>
  <c r="AFQ9" i="5"/>
  <c r="AFP9" i="5"/>
  <c r="AFO9" i="5"/>
  <c r="AFN9" i="5"/>
  <c r="AFM9" i="5"/>
  <c r="AFL9" i="5"/>
  <c r="AFK9" i="5"/>
  <c r="AFJ9" i="5"/>
  <c r="AFI9" i="5"/>
  <c r="AFH9" i="5"/>
  <c r="AFG9" i="5"/>
  <c r="AFF9" i="5"/>
  <c r="AFE9" i="5"/>
  <c r="AFD9" i="5"/>
  <c r="AFC9" i="5"/>
  <c r="AFB9" i="5"/>
  <c r="AFA9" i="5"/>
  <c r="AEZ9" i="5"/>
  <c r="AEY9" i="5"/>
  <c r="AEX9" i="5"/>
  <c r="AEW9" i="5"/>
  <c r="AEV9" i="5"/>
  <c r="AEU9" i="5"/>
  <c r="AET9" i="5"/>
  <c r="AES9" i="5"/>
  <c r="AER9" i="5"/>
  <c r="AEQ9" i="5"/>
  <c r="AEP9" i="5"/>
  <c r="AEO9" i="5"/>
  <c r="AEN9" i="5"/>
  <c r="AEM9" i="5"/>
  <c r="AEL9" i="5"/>
  <c r="AEK9" i="5"/>
  <c r="AEH9" i="5"/>
  <c r="ADZ9" i="5"/>
  <c r="ADZ9" i="5" a="1"/>
  <c r="ADY9" i="5" a="1"/>
  <c r="ADY9" i="5" s="1"/>
  <c r="ADX9" i="5"/>
  <c r="AEJ9" i="5" s="1"/>
  <c r="ADX9" i="5" a="1"/>
  <c r="ADW9" i="5"/>
  <c r="ADV9" i="5"/>
  <c r="ADU9" i="5"/>
  <c r="AEI9" i="5" s="1"/>
  <c r="ADT9" i="5"/>
  <c r="ADT9" i="5" a="1"/>
  <c r="ADS9" i="5"/>
  <c r="ADR9" i="5"/>
  <c r="ADQ9" i="5"/>
  <c r="ADQ9" i="5" a="1"/>
  <c r="ADP9" i="5"/>
  <c r="ADO9" i="5"/>
  <c r="AEG9" i="5" s="1"/>
  <c r="ADN9" i="5"/>
  <c r="ADL9" i="5" s="1"/>
  <c r="AEF9" i="5" s="1"/>
  <c r="ADN9" i="5" a="1"/>
  <c r="ADK9" i="5"/>
  <c r="ADI9" i="5" s="1"/>
  <c r="AEE9" i="5" s="1"/>
  <c r="ADK9" i="5" a="1"/>
  <c r="ADH9" i="5" a="1"/>
  <c r="ADH9" i="5" s="1"/>
  <c r="ADF9" i="5" s="1"/>
  <c r="AED9" i="5" s="1"/>
  <c r="ADE9" i="5" a="1"/>
  <c r="ADE9" i="5" s="1"/>
  <c r="ADC9" i="5"/>
  <c r="AEC9" i="5" s="1"/>
  <c r="ADB9" i="5"/>
  <c r="ACZ9" i="5" s="1"/>
  <c r="AEB9" i="5" s="1"/>
  <c r="ADB9" i="5" a="1"/>
  <c r="ACY9" i="5"/>
  <c r="ACW9" i="5" s="1"/>
  <c r="AEA9" i="5" s="1"/>
  <c r="ACY9" i="5" a="1"/>
  <c r="ACV9" i="5"/>
  <c r="ACU9" i="5"/>
  <c r="ACT9" i="5"/>
  <c r="ACS9" i="5"/>
  <c r="ACR9" i="5"/>
  <c r="ACQ9" i="5"/>
  <c r="ACP9" i="5"/>
  <c r="ACO9" i="5"/>
  <c r="ACN9" i="5"/>
  <c r="ACM9" i="5"/>
  <c r="ACL9" i="5"/>
  <c r="ACK9" i="5"/>
  <c r="ACJ9" i="5"/>
  <c r="ACI9" i="5"/>
  <c r="ACF9" i="5"/>
  <c r="ACE9" i="5"/>
  <c r="ACB9" i="5"/>
  <c r="ACA9" i="5"/>
  <c r="ABZ9" i="5"/>
  <c r="ABY9" i="5"/>
  <c r="ABX9" i="5"/>
  <c r="ABW9" i="5"/>
  <c r="ABV9" i="5"/>
  <c r="ABU9" i="5"/>
  <c r="ABT9" i="5"/>
  <c r="ABS9" i="5"/>
  <c r="ABR9" i="5"/>
  <c r="ABR9" i="5" a="1"/>
  <c r="ABQ9" i="5" a="1"/>
  <c r="ABQ9" i="5" s="1"/>
  <c r="ABP9" i="5"/>
  <c r="ABP9" i="5" a="1"/>
  <c r="ABO9" i="5"/>
  <c r="ABN9" i="5"/>
  <c r="ABM9" i="5"/>
  <c r="ABL9" i="5"/>
  <c r="ABK9" i="5"/>
  <c r="ABJ9" i="5"/>
  <c r="ABI9" i="5"/>
  <c r="ABG9" i="5" s="1"/>
  <c r="ABH9" i="5"/>
  <c r="ABD9" i="5"/>
  <c r="ABA9" i="5"/>
  <c r="AAX9" i="5"/>
  <c r="AAU9" i="5"/>
  <c r="AAR9" i="5"/>
  <c r="AAO9" i="5"/>
  <c r="AAD9" i="5"/>
  <c r="AAD9" i="5" a="1"/>
  <c r="AAC9" i="5" a="1"/>
  <c r="AAC9" i="5" s="1"/>
  <c r="AAB9" i="5"/>
  <c r="AAN9" i="5" s="1"/>
  <c r="AAB9" i="5" a="1"/>
  <c r="AAA9" i="5"/>
  <c r="ZZ9" i="5"/>
  <c r="ZY9" i="5"/>
  <c r="AAM9" i="5" s="1"/>
  <c r="ZX9" i="5"/>
  <c r="ZV9" i="5" s="1"/>
  <c r="AAL9" i="5" s="1"/>
  <c r="ZW9" i="5"/>
  <c r="ZU9" i="5"/>
  <c r="ZT9" i="5"/>
  <c r="ZR9" i="5"/>
  <c r="ZP9" i="5"/>
  <c r="AAJ9" i="5" s="1"/>
  <c r="ZO9" i="5"/>
  <c r="ZM9" i="5" s="1"/>
  <c r="AAI9" i="5" s="1"/>
  <c r="ZL9" i="5"/>
  <c r="ZJ9" i="5"/>
  <c r="AAH9" i="5" s="1"/>
  <c r="ZI9" i="5"/>
  <c r="ZG9" i="5" s="1"/>
  <c r="AAG9" i="5" s="1"/>
  <c r="ZF9" i="5"/>
  <c r="ZD9" i="5"/>
  <c r="AAF9" i="5" s="1"/>
  <c r="ZC9" i="5"/>
  <c r="ZA9" i="5" s="1"/>
  <c r="AAE9" i="5" s="1"/>
  <c r="YZ9" i="5"/>
  <c r="YY9" i="5"/>
  <c r="YX9" i="5"/>
  <c r="YW9" i="5"/>
  <c r="YV9" i="5"/>
  <c r="YU9" i="5"/>
  <c r="YT9" i="5"/>
  <c r="YS9" i="5"/>
  <c r="YR9" i="5"/>
  <c r="YQ9" i="5"/>
  <c r="YP9" i="5"/>
  <c r="YO9" i="5"/>
  <c r="YN9" i="5"/>
  <c r="YM9" i="5"/>
  <c r="YL9" i="5"/>
  <c r="YK9" i="5"/>
  <c r="YJ9" i="5"/>
  <c r="YI9" i="5"/>
  <c r="YH9" i="5"/>
  <c r="YG9" i="5"/>
  <c r="YF9" i="5"/>
  <c r="YE9" i="5"/>
  <c r="YD9" i="5"/>
  <c r="YC9" i="5"/>
  <c r="YB9" i="5"/>
  <c r="YA9" i="5"/>
  <c r="XZ9" i="5"/>
  <c r="XY9" i="5"/>
  <c r="XX9" i="5"/>
  <c r="XW9" i="5"/>
  <c r="XV9" i="5"/>
  <c r="XU9" i="5"/>
  <c r="XT9" i="5"/>
  <c r="XS9" i="5"/>
  <c r="XR9" i="5"/>
  <c r="XQ9" i="5"/>
  <c r="XP9" i="5"/>
  <c r="XO9" i="5"/>
  <c r="XN9" i="5"/>
  <c r="XM9" i="5"/>
  <c r="XL9" i="5"/>
  <c r="XK9" i="5"/>
  <c r="XJ9" i="5"/>
  <c r="XI9" i="5"/>
  <c r="XH9" i="5"/>
  <c r="XG9" i="5"/>
  <c r="XF9" i="5"/>
  <c r="XE9" i="5"/>
  <c r="XD9" i="5"/>
  <c r="XC9" i="5"/>
  <c r="XB9" i="5"/>
  <c r="XA9" i="5"/>
  <c r="WZ9" i="5"/>
  <c r="WY9" i="5"/>
  <c r="WX9" i="5"/>
  <c r="WW9" i="5"/>
  <c r="WV9" i="5"/>
  <c r="WU9" i="5"/>
  <c r="WT9" i="5"/>
  <c r="WS9" i="5"/>
  <c r="WR9" i="5"/>
  <c r="WQ9" i="5"/>
  <c r="WP9" i="5"/>
  <c r="WO9" i="5"/>
  <c r="WN9" i="5"/>
  <c r="WM9" i="5"/>
  <c r="WL9" i="5"/>
  <c r="WK9" i="5"/>
  <c r="WJ9" i="5"/>
  <c r="WI9" i="5"/>
  <c r="WH9" i="5"/>
  <c r="WG9" i="5"/>
  <c r="WF9" i="5"/>
  <c r="WE9" i="5"/>
  <c r="WD9" i="5"/>
  <c r="WC9" i="5"/>
  <c r="WB9" i="5"/>
  <c r="WA9" i="5"/>
  <c r="VZ9" i="5"/>
  <c r="VY9" i="5"/>
  <c r="VX9" i="5"/>
  <c r="VW9" i="5"/>
  <c r="VV9" i="5"/>
  <c r="VU9" i="5"/>
  <c r="VT9" i="5"/>
  <c r="VS9" i="5"/>
  <c r="VR9" i="5"/>
  <c r="VQ9" i="5"/>
  <c r="VP9" i="5"/>
  <c r="VO9" i="5"/>
  <c r="VN9" i="5"/>
  <c r="VM9" i="5"/>
  <c r="VL9" i="5"/>
  <c r="VK9" i="5"/>
  <c r="VJ9" i="5"/>
  <c r="VI9" i="5"/>
  <c r="VH9" i="5"/>
  <c r="VG9" i="5"/>
  <c r="VF9" i="5"/>
  <c r="VE9" i="5"/>
  <c r="VD9" i="5"/>
  <c r="VC9" i="5"/>
  <c r="VB9" i="5"/>
  <c r="VA9" i="5"/>
  <c r="UZ9" i="5"/>
  <c r="UY9" i="5"/>
  <c r="UX9" i="5"/>
  <c r="UW9" i="5"/>
  <c r="UV9" i="5"/>
  <c r="UU9" i="5"/>
  <c r="UT9" i="5"/>
  <c r="US9" i="5"/>
  <c r="UR9" i="5"/>
  <c r="UQ9" i="5"/>
  <c r="UP9" i="5"/>
  <c r="UO9" i="5"/>
  <c r="UN9" i="5"/>
  <c r="UM9" i="5"/>
  <c r="UL9" i="5"/>
  <c r="UK9" i="5"/>
  <c r="UA9" i="5"/>
  <c r="TZ9" i="5"/>
  <c r="TY9" i="5"/>
  <c r="TX9" i="5"/>
  <c r="UJ9" i="5" s="1"/>
  <c r="TW9" i="5"/>
  <c r="TV9" i="5"/>
  <c r="TU9" i="5"/>
  <c r="UI9" i="5" s="1"/>
  <c r="TT9" i="5"/>
  <c r="TS9" i="5"/>
  <c r="TR9" i="5"/>
  <c r="UH9" i="5" s="1"/>
  <c r="TQ9" i="5"/>
  <c r="TP9" i="5"/>
  <c r="TO9" i="5"/>
  <c r="UG9" i="5" s="1"/>
  <c r="TN9" i="5"/>
  <c r="TM9" i="5"/>
  <c r="TL9" i="5"/>
  <c r="UF9" i="5" s="1"/>
  <c r="TK9" i="5"/>
  <c r="TJ9" i="5"/>
  <c r="TI9" i="5"/>
  <c r="UE9" i="5" s="1"/>
  <c r="TH9" i="5"/>
  <c r="TG9" i="5"/>
  <c r="TF9" i="5"/>
  <c r="UD9" i="5" s="1"/>
  <c r="TE9" i="5"/>
  <c r="TD9" i="5"/>
  <c r="TC9" i="5"/>
  <c r="UC9" i="5" s="1"/>
  <c r="TB9" i="5"/>
  <c r="TA9" i="5"/>
  <c r="SZ9" i="5"/>
  <c r="UB9" i="5" s="1"/>
  <c r="SY9" i="5"/>
  <c r="SX9" i="5"/>
  <c r="SW9" i="5"/>
  <c r="SV9" i="5"/>
  <c r="SU9" i="5"/>
  <c r="ST9" i="5"/>
  <c r="SS9" i="5"/>
  <c r="SR9" i="5"/>
  <c r="SQ9" i="5"/>
  <c r="SP9" i="5"/>
  <c r="SO9" i="5"/>
  <c r="SN9" i="5"/>
  <c r="SM9" i="5"/>
  <c r="SL9" i="5"/>
  <c r="SK9" i="5"/>
  <c r="SJ9" i="5"/>
  <c r="SI9" i="5"/>
  <c r="SH9" i="5"/>
  <c r="SG9" i="5"/>
  <c r="SF9" i="5"/>
  <c r="SE9" i="5"/>
  <c r="SD9" i="5"/>
  <c r="SC9" i="5"/>
  <c r="SB9" i="5"/>
  <c r="SA9" i="5"/>
  <c r="RZ9" i="5"/>
  <c r="RY9" i="5"/>
  <c r="RX9" i="5"/>
  <c r="RW9" i="5"/>
  <c r="RV9" i="5"/>
  <c r="RU9" i="5"/>
  <c r="RT9" i="5"/>
  <c r="RS9" i="5"/>
  <c r="RR9" i="5"/>
  <c r="RQ9" i="5"/>
  <c r="RP9" i="5"/>
  <c r="RO9" i="5"/>
  <c r="RN9" i="5"/>
  <c r="RM9" i="5"/>
  <c r="RL9" i="5"/>
  <c r="RK9" i="5"/>
  <c r="RJ9" i="5"/>
  <c r="RI9" i="5"/>
  <c r="RH9" i="5"/>
  <c r="RG9" i="5"/>
  <c r="RF9" i="5"/>
  <c r="RE9" i="5"/>
  <c r="RD9" i="5"/>
  <c r="RC9" i="5"/>
  <c r="RC9" i="5" a="1"/>
  <c r="RB9" i="5" a="1"/>
  <c r="RB9" i="5" s="1"/>
  <c r="RA9" i="5"/>
  <c r="RA9" i="5" a="1"/>
  <c r="QZ9" i="5" a="1"/>
  <c r="QZ9" i="5" s="1"/>
  <c r="QY9" i="5"/>
  <c r="QW9" i="5" a="1"/>
  <c r="QW9" i="5" s="1"/>
  <c r="QV9" i="5"/>
  <c r="QT9" i="5" a="1"/>
  <c r="QT9" i="5" s="1"/>
  <c r="QS9" i="5"/>
  <c r="QQ9" i="5" a="1"/>
  <c r="QQ9" i="5" s="1"/>
  <c r="QO9" i="5" s="1"/>
  <c r="QN9" i="5"/>
  <c r="QL9" i="5" s="1"/>
  <c r="QN9" i="5" a="1"/>
  <c r="QK9" i="5"/>
  <c r="QI9" i="5" s="1"/>
  <c r="QK9" i="5" a="1"/>
  <c r="QH9" i="5" a="1"/>
  <c r="QH9" i="5" s="1"/>
  <c r="QF9" i="5" s="1"/>
  <c r="QE9" i="5" a="1"/>
  <c r="QE9" i="5" s="1"/>
  <c r="QC9" i="5"/>
  <c r="QB9" i="5"/>
  <c r="PZ9" i="5" s="1"/>
  <c r="QB9" i="5" a="1"/>
  <c r="PY9" i="5"/>
  <c r="PX9" i="5"/>
  <c r="PW9" i="5"/>
  <c r="PV9" i="5"/>
  <c r="PO9" i="5"/>
  <c r="PN9" i="5"/>
  <c r="PM9" i="5"/>
  <c r="PL9" i="5"/>
  <c r="PG9" i="5"/>
  <c r="PF9" i="5"/>
  <c r="PE9" i="5"/>
  <c r="PD9" i="5"/>
  <c r="PB9" i="5"/>
  <c r="PA9" i="5"/>
  <c r="OZ9" i="5"/>
  <c r="OY9" i="5"/>
  <c r="OX9" i="5"/>
  <c r="OW9" i="5"/>
  <c r="OV9" i="5"/>
  <c r="OU9" i="5"/>
  <c r="OT9" i="5"/>
  <c r="OP9" i="5"/>
  <c r="OO9" i="5"/>
  <c r="ON9" i="5"/>
  <c r="OM9" i="5"/>
  <c r="OL9" i="5"/>
  <c r="OK9" i="5"/>
  <c r="OJ9" i="5"/>
  <c r="OI9" i="5"/>
  <c r="OH9" i="5"/>
  <c r="OD9" i="5"/>
  <c r="OC9" i="5"/>
  <c r="OB9" i="5"/>
  <c r="OA9" i="5"/>
  <c r="NZ9" i="5"/>
  <c r="NY9" i="5"/>
  <c r="NX9" i="5"/>
  <c r="NW9" i="5"/>
  <c r="NV9" i="5"/>
  <c r="NU9" i="5"/>
  <c r="NT9" i="5"/>
  <c r="NS9" i="5"/>
  <c r="NR9" i="5"/>
  <c r="NQ9" i="5"/>
  <c r="NP9" i="5"/>
  <c r="NO9" i="5"/>
  <c r="NN9" i="5"/>
  <c r="NL9" i="5"/>
  <c r="NK9" i="5"/>
  <c r="NJ9" i="5"/>
  <c r="NG9" i="5"/>
  <c r="NF9" i="5"/>
  <c r="NE9" i="5"/>
  <c r="NB9" i="5"/>
  <c r="NA9" i="5"/>
  <c r="MZ9" i="5"/>
  <c r="MX9" i="5"/>
  <c r="MW9" i="5"/>
  <c r="MV9" i="5"/>
  <c r="MU9" i="5"/>
  <c r="MS9" i="5"/>
  <c r="MR9" i="5"/>
  <c r="MQ9" i="5"/>
  <c r="MP9" i="5"/>
  <c r="MN9" i="5"/>
  <c r="MM9" i="5"/>
  <c r="ML9" i="5"/>
  <c r="MK9" i="5"/>
  <c r="MI9" i="5"/>
  <c r="MH9" i="5"/>
  <c r="MG9" i="5"/>
  <c r="MF9" i="5"/>
  <c r="MD9" i="5"/>
  <c r="MC9" i="5"/>
  <c r="MB9" i="5"/>
  <c r="MA9" i="5"/>
  <c r="LY9" i="5"/>
  <c r="LX9" i="5"/>
  <c r="LW9" i="5"/>
  <c r="LV9" i="5"/>
  <c r="LT9" i="5"/>
  <c r="LS9" i="5"/>
  <c r="LR9" i="5"/>
  <c r="LQ9" i="5"/>
  <c r="LO9" i="5"/>
  <c r="LN9" i="5"/>
  <c r="LM9" i="5"/>
  <c r="LL9" i="5"/>
  <c r="LJ9" i="5"/>
  <c r="LI9" i="5"/>
  <c r="LH9" i="5"/>
  <c r="LG9" i="5"/>
  <c r="LE9" i="5"/>
  <c r="LD9" i="5"/>
  <c r="LC9" i="5"/>
  <c r="LB9" i="5"/>
  <c r="LA9" i="5"/>
  <c r="KZ9" i="5"/>
  <c r="KY9" i="5"/>
  <c r="KV9" i="5"/>
  <c r="KU9" i="5"/>
  <c r="KT9" i="5"/>
  <c r="KS9" i="5"/>
  <c r="KR9" i="5"/>
  <c r="KQ9" i="5"/>
  <c r="KP9" i="5"/>
  <c r="KM9" i="5"/>
  <c r="KL9" i="5"/>
  <c r="KK9" i="5"/>
  <c r="KJ9" i="5"/>
  <c r="KI9" i="5"/>
  <c r="KH9" i="5"/>
  <c r="KG9" i="5"/>
  <c r="KD9" i="5"/>
  <c r="KC9" i="5"/>
  <c r="KB9" i="5"/>
  <c r="KA9" i="5"/>
  <c r="JZ9" i="5"/>
  <c r="JY9" i="5"/>
  <c r="JX9" i="5"/>
  <c r="JU9" i="5"/>
  <c r="JT9" i="5"/>
  <c r="JS9" i="5"/>
  <c r="JR9" i="5"/>
  <c r="JQ9" i="5"/>
  <c r="JP9" i="5"/>
  <c r="JO9" i="5"/>
  <c r="JL9" i="5"/>
  <c r="JK9" i="5"/>
  <c r="JJ9" i="5"/>
  <c r="JI9" i="5"/>
  <c r="JH9" i="5"/>
  <c r="JG9" i="5"/>
  <c r="JF9" i="5"/>
  <c r="JC9" i="5"/>
  <c r="JB9" i="5"/>
  <c r="JA9" i="5"/>
  <c r="IZ9" i="5"/>
  <c r="IT9" i="5"/>
  <c r="IR9" i="5"/>
  <c r="IQ9" i="5"/>
  <c r="IM9" i="5"/>
  <c r="IL9" i="5"/>
  <c r="IK9" i="5"/>
  <c r="IJ9" i="5"/>
  <c r="HY9" i="5"/>
  <c r="HX9" i="5"/>
  <c r="HW9" i="5"/>
  <c r="HV9" i="5"/>
  <c r="HU9" i="5"/>
  <c r="HT9" i="5"/>
  <c r="HS9" i="5"/>
  <c r="HS9" i="5" a="1"/>
  <c r="HR9" i="5" a="1"/>
  <c r="HR9" i="5" s="1"/>
  <c r="HQ9" i="5"/>
  <c r="IC9" i="5" s="1"/>
  <c r="HQ9" i="5" a="1"/>
  <c r="HP9" i="5"/>
  <c r="HO9" i="5"/>
  <c r="HN9" i="5"/>
  <c r="IB9" i="5" s="1"/>
  <c r="HM9" i="5"/>
  <c r="HK9" i="5" s="1"/>
  <c r="IA9" i="5" s="1"/>
  <c r="HL9" i="5"/>
  <c r="HJ9" i="5"/>
  <c r="HI9" i="5"/>
  <c r="HH9" i="5" s="1"/>
  <c r="HZ9" i="5" s="1"/>
  <c r="GN9" i="5"/>
  <c r="GK9" i="5"/>
  <c r="GJ9" i="5"/>
  <c r="GI9" i="5"/>
  <c r="GH9" i="5"/>
  <c r="GG9" i="5"/>
  <c r="GF9" i="5"/>
  <c r="GE9" i="5"/>
  <c r="GE9" i="5" a="1"/>
  <c r="GD9" i="5" a="1"/>
  <c r="GD9" i="5" s="1"/>
  <c r="GC9" i="5"/>
  <c r="GO9" i="5" s="1"/>
  <c r="GC9" i="5" a="1"/>
  <c r="GB9" i="5"/>
  <c r="GA9" i="5"/>
  <c r="FZ9" i="5"/>
  <c r="FY9" i="5"/>
  <c r="FX9" i="5"/>
  <c r="FW9" i="5"/>
  <c r="GM9" i="5" s="1"/>
  <c r="FV9" i="5"/>
  <c r="FT9" i="5" s="1"/>
  <c r="GL9" i="5" s="1"/>
  <c r="FU9" i="5"/>
  <c r="FA9" i="5"/>
  <c r="EZ9" i="5"/>
  <c r="EY9" i="5"/>
  <c r="EX9" i="5"/>
  <c r="EW9" i="5"/>
  <c r="EV9" i="5"/>
  <c r="EU9" i="5"/>
  <c r="ET9" i="5"/>
  <c r="ER9" i="5"/>
  <c r="EQ9" i="5"/>
  <c r="EP9" i="5"/>
  <c r="EO9" i="5"/>
  <c r="EN9" i="5"/>
  <c r="EM9" i="5"/>
  <c r="EL9" i="5"/>
  <c r="EK9" i="5"/>
  <c r="EI9" i="5"/>
  <c r="EH9" i="5"/>
  <c r="EG9" i="5"/>
  <c r="EF9" i="5"/>
  <c r="EE9" i="5"/>
  <c r="ED9" i="5"/>
  <c r="EC9" i="5"/>
  <c r="EB9" i="5"/>
  <c r="DZ9" i="5"/>
  <c r="DY9" i="5"/>
  <c r="DX9" i="5"/>
  <c r="DW9" i="5"/>
  <c r="DV9" i="5"/>
  <c r="DU9" i="5"/>
  <c r="DT9" i="5"/>
  <c r="DS9" i="5"/>
  <c r="DQ9" i="5"/>
  <c r="DP9" i="5"/>
  <c r="DM9" i="5"/>
  <c r="DL9" i="5"/>
  <c r="DI9" i="5"/>
  <c r="DH9" i="5"/>
  <c r="DG9" i="5" a="1"/>
  <c r="DG9" i="5" s="1"/>
  <c r="DF9" i="5"/>
  <c r="DF9" i="5" a="1"/>
  <c r="DE9" i="5" a="1"/>
  <c r="DE9" i="5" s="1"/>
  <c r="DD9" i="5"/>
  <c r="DC9" i="5"/>
  <c r="DB9" i="5"/>
  <c r="DA9" i="5"/>
  <c r="CZ9" i="5"/>
  <c r="CY9" i="5" s="1"/>
  <c r="DO9" i="5" s="1"/>
  <c r="CX9" i="5"/>
  <c r="CW9" i="5"/>
  <c r="CV9" i="5"/>
  <c r="DN9" i="5" s="1"/>
  <c r="CS9" i="5"/>
  <c r="CP9" i="5"/>
  <c r="CM9" i="5"/>
  <c r="DK9" i="5" s="1"/>
  <c r="CJ9" i="5"/>
  <c r="DJ9" i="5" s="1"/>
  <c r="CG9" i="5"/>
  <c r="CD9" i="5"/>
  <c r="CB9" i="5"/>
  <c r="BX9" i="5"/>
  <c r="BW9" i="5"/>
  <c r="BT9" i="5"/>
  <c r="BS9" i="5"/>
  <c r="BS9" i="5" a="1"/>
  <c r="BR9" i="5" a="1"/>
  <c r="BR9" i="5" s="1"/>
  <c r="BQ9" i="5"/>
  <c r="CC9" i="5" s="1"/>
  <c r="BQ9" i="5" a="1"/>
  <c r="BP9" i="5"/>
  <c r="BO9" i="5"/>
  <c r="BN9" i="5"/>
  <c r="BM9" i="5"/>
  <c r="BL9" i="5"/>
  <c r="BK9" i="5"/>
  <c r="CA9" i="5" s="1"/>
  <c r="BJ9" i="5"/>
  <c r="BH9" i="5" s="1"/>
  <c r="BZ9" i="5" s="1"/>
  <c r="BI9" i="5"/>
  <c r="BE9" i="5"/>
  <c r="BY9" i="5" s="1"/>
  <c r="BB9" i="5"/>
  <c r="AY9" i="5"/>
  <c r="AV9" i="5"/>
  <c r="BV9" i="5" s="1"/>
  <c r="AS9" i="5"/>
  <c r="BU9" i="5" s="1"/>
  <c r="AP9" i="5"/>
  <c r="AM9" i="5"/>
  <c r="AI9" i="5"/>
  <c r="AH9" i="5"/>
  <c r="AE9" i="5"/>
  <c r="AE9" i="5" a="1"/>
  <c r="AD9" i="5" a="1"/>
  <c r="AD9" i="5" s="1"/>
  <c r="AC9" i="5"/>
  <c r="AO9" i="5" s="1"/>
  <c r="AC9" i="5" a="1"/>
  <c r="AB9" i="5"/>
  <c r="AA9" i="5"/>
  <c r="Z9" i="5"/>
  <c r="AN9" i="5" s="1"/>
  <c r="Y9" i="5"/>
  <c r="W9" i="5" s="1"/>
  <c r="X9" i="5"/>
  <c r="V9" i="5"/>
  <c r="U9" i="5"/>
  <c r="Q9" i="5"/>
  <c r="AK9" i="5" s="1"/>
  <c r="N9" i="5"/>
  <c r="AJ9" i="5" s="1"/>
  <c r="K9" i="5"/>
  <c r="H9" i="5"/>
  <c r="E9" i="5"/>
  <c r="AG9" i="5" s="1"/>
  <c r="B9" i="5"/>
  <c r="AF9" i="5" s="1"/>
  <c r="BUW8" i="5"/>
  <c r="BUV8" i="5"/>
  <c r="BUU8" i="5"/>
  <c r="BUT8" i="5"/>
  <c r="BUS8" i="5"/>
  <c r="BUR8" i="5"/>
  <c r="BUQ8" i="5"/>
  <c r="BUP8" i="5"/>
  <c r="BBQ8" i="5" s="1"/>
  <c r="BUO8" i="5"/>
  <c r="BUN8" i="5"/>
  <c r="BUM8" i="5"/>
  <c r="BUL8" i="5"/>
  <c r="BBO8" i="5" s="1"/>
  <c r="BUK8" i="5"/>
  <c r="BUJ8" i="5"/>
  <c r="BUI8" i="5"/>
  <c r="BUH8" i="5"/>
  <c r="BBK8" i="5" s="1"/>
  <c r="BUG8" i="5"/>
  <c r="BUF8" i="5"/>
  <c r="BUE8" i="5"/>
  <c r="BUD8" i="5"/>
  <c r="ANW8" i="5" s="1"/>
  <c r="BUC8" i="5"/>
  <c r="BUB8" i="5"/>
  <c r="BUA8" i="5"/>
  <c r="BTZ8" i="5"/>
  <c r="BTY8" i="5"/>
  <c r="BTX8" i="5"/>
  <c r="BTW8" i="5"/>
  <c r="BTV8" i="5"/>
  <c r="ANQ8" i="5" s="1"/>
  <c r="BTU8" i="5"/>
  <c r="BTT8" i="5"/>
  <c r="BTS8" i="5"/>
  <c r="BTR8" i="5"/>
  <c r="BTQ8" i="5"/>
  <c r="BTP8" i="5"/>
  <c r="BTO8" i="5"/>
  <c r="BTN8" i="5"/>
  <c r="ANK8" i="5" s="1"/>
  <c r="BTM8" i="5"/>
  <c r="BTL8" i="5"/>
  <c r="BTK8" i="5"/>
  <c r="BTJ8" i="5"/>
  <c r="BTI8" i="5"/>
  <c r="BTH8" i="5"/>
  <c r="BTG8" i="5"/>
  <c r="BTF8" i="5"/>
  <c r="ANE8" i="5" s="1"/>
  <c r="BTE8" i="5"/>
  <c r="BTD8" i="5"/>
  <c r="BTC8" i="5"/>
  <c r="BTB8" i="5"/>
  <c r="BTA8" i="5"/>
  <c r="BSZ8" i="5"/>
  <c r="BSY8" i="5"/>
  <c r="BSX8" i="5"/>
  <c r="BSW8" i="5"/>
  <c r="BSV8" i="5"/>
  <c r="BSU8" i="5"/>
  <c r="BST8" i="5"/>
  <c r="IT8" i="5" s="1"/>
  <c r="BSS8" i="5"/>
  <c r="BSR8" i="5"/>
  <c r="BSK8" i="5"/>
  <c r="BSJ8" i="5" a="1"/>
  <c r="BSJ8" i="5" s="1"/>
  <c r="BSI8" i="5" a="1"/>
  <c r="BSI8" i="5" s="1"/>
  <c r="BSH8" i="5" a="1"/>
  <c r="BSH8" i="5" s="1"/>
  <c r="BSG8" i="5" a="1"/>
  <c r="BSG8" i="5" s="1"/>
  <c r="BSF8" i="5"/>
  <c r="BSF8" i="5" a="1"/>
  <c r="BSE8" i="5" a="1"/>
  <c r="BSE8" i="5" s="1"/>
  <c r="BSD8" i="5"/>
  <c r="BSD8" i="5" a="1"/>
  <c r="BSC8" i="5" a="1"/>
  <c r="BSC8" i="5" s="1"/>
  <c r="BSB8" i="5" a="1"/>
  <c r="BSB8" i="5" s="1"/>
  <c r="BSA8" i="5"/>
  <c r="BRZ8" i="5" a="1"/>
  <c r="BRZ8" i="5" s="1"/>
  <c r="BRY8" i="5" a="1"/>
  <c r="BRY8" i="5" s="1"/>
  <c r="BRX8" i="5" a="1"/>
  <c r="BRX8" i="5" s="1"/>
  <c r="BRW8" i="5"/>
  <c r="BRW8" i="5" a="1"/>
  <c r="BRV8" i="5" a="1"/>
  <c r="BRV8" i="5" s="1"/>
  <c r="BRU8" i="5"/>
  <c r="BRU8" i="5" a="1"/>
  <c r="BRT8" i="5" a="1"/>
  <c r="BRT8" i="5" s="1"/>
  <c r="BRS8" i="5"/>
  <c r="BRS8" i="5" a="1"/>
  <c r="BRR8" i="5" a="1"/>
  <c r="BRR8" i="5" s="1"/>
  <c r="BRQ8" i="5" a="1"/>
  <c r="BRQ8" i="5" s="1"/>
  <c r="BRP8" i="5" a="1"/>
  <c r="BRP8" i="5" s="1"/>
  <c r="BRO8" i="5" a="1"/>
  <c r="BRO8" i="5" s="1"/>
  <c r="BRN8" i="5" a="1"/>
  <c r="BRN8" i="5" s="1"/>
  <c r="BRM8" i="5"/>
  <c r="BRM8" i="5" a="1"/>
  <c r="BRL8" i="5" a="1"/>
  <c r="BRL8" i="5" s="1"/>
  <c r="BRK8" i="5" a="1"/>
  <c r="BRK8" i="5" s="1"/>
  <c r="BRJ8" i="5" a="1"/>
  <c r="BRJ8" i="5" s="1"/>
  <c r="BRI8" i="5" a="1"/>
  <c r="BRI8" i="5" s="1"/>
  <c r="BRH8" i="5" a="1"/>
  <c r="BRH8" i="5" s="1"/>
  <c r="BRG8" i="5" a="1"/>
  <c r="BRG8" i="5" s="1"/>
  <c r="BRF8" i="5" a="1"/>
  <c r="BRF8" i="5" s="1"/>
  <c r="BRE8" i="5"/>
  <c r="BRE8" i="5" a="1"/>
  <c r="BRD8" i="5" a="1"/>
  <c r="BRD8" i="5" s="1"/>
  <c r="BRC8" i="5" a="1"/>
  <c r="BRC8" i="5" s="1"/>
  <c r="BRB8" i="5" a="1"/>
  <c r="BRB8" i="5" s="1"/>
  <c r="BRA8" i="5" a="1"/>
  <c r="BRA8" i="5" s="1"/>
  <c r="BQZ8" i="5" a="1"/>
  <c r="BQZ8" i="5" s="1"/>
  <c r="BQY8" i="5" a="1"/>
  <c r="BQY8" i="5" s="1"/>
  <c r="BQX8" i="5" a="1"/>
  <c r="BQX8" i="5" s="1"/>
  <c r="BQW8" i="5"/>
  <c r="BQW8" i="5" a="1"/>
  <c r="BQV8" i="5" a="1"/>
  <c r="BQV8" i="5" s="1"/>
  <c r="BQU8" i="5" a="1"/>
  <c r="BQU8" i="5" s="1"/>
  <c r="BQT8" i="5" a="1"/>
  <c r="BQT8" i="5" s="1"/>
  <c r="BQS8" i="5" a="1"/>
  <c r="BQS8" i="5" s="1"/>
  <c r="BQR8" i="5" a="1"/>
  <c r="BQR8" i="5" s="1"/>
  <c r="BQQ8" i="5" a="1"/>
  <c r="BQQ8" i="5" s="1"/>
  <c r="BQP8" i="5" a="1"/>
  <c r="BQP8" i="5" s="1"/>
  <c r="BQO8" i="5"/>
  <c r="BQO8" i="5" a="1"/>
  <c r="BQN8" i="5" a="1"/>
  <c r="BQN8" i="5" s="1"/>
  <c r="BQM8" i="5" a="1"/>
  <c r="BQM8" i="5" s="1"/>
  <c r="BQL8" i="5" a="1"/>
  <c r="BQL8" i="5" s="1"/>
  <c r="BQK8" i="5" a="1"/>
  <c r="BQK8" i="5" s="1"/>
  <c r="BQJ8" i="5" a="1"/>
  <c r="BQJ8" i="5" s="1"/>
  <c r="BQI8" i="5" a="1"/>
  <c r="BQI8" i="5" s="1"/>
  <c r="BQH8" i="5" a="1"/>
  <c r="BQH8" i="5" s="1"/>
  <c r="BQG8" i="5"/>
  <c r="BQG8" i="5" a="1"/>
  <c r="BQF8" i="5" a="1"/>
  <c r="BQF8" i="5" s="1"/>
  <c r="BQE8" i="5" a="1"/>
  <c r="BQE8" i="5" s="1"/>
  <c r="BQD8" i="5" a="1"/>
  <c r="BQD8" i="5" s="1"/>
  <c r="BQC8" i="5" a="1"/>
  <c r="BQC8" i="5" s="1"/>
  <c r="BQB8" i="5" a="1"/>
  <c r="BQB8" i="5" s="1"/>
  <c r="BQA8" i="5" a="1"/>
  <c r="BQA8" i="5" s="1"/>
  <c r="BPZ8" i="5" a="1"/>
  <c r="BPZ8" i="5" s="1"/>
  <c r="BPY8" i="5" a="1"/>
  <c r="BPY8" i="5" s="1"/>
  <c r="BPX8" i="5" a="1"/>
  <c r="BPX8" i="5" s="1"/>
  <c r="BPW8" i="5" a="1"/>
  <c r="BPW8" i="5" s="1"/>
  <c r="BPV8" i="5" a="1"/>
  <c r="BPV8" i="5" s="1"/>
  <c r="BPU8" i="5" a="1"/>
  <c r="BPU8" i="5" s="1"/>
  <c r="BPT8" i="5"/>
  <c r="BPS8" i="5"/>
  <c r="BPR8" i="5"/>
  <c r="BPQ8" i="5"/>
  <c r="BPP8" i="5"/>
  <c r="BPO8" i="5"/>
  <c r="BPN8" i="5"/>
  <c r="BPM8" i="5"/>
  <c r="BPL8" i="5"/>
  <c r="BPK8" i="5"/>
  <c r="BPJ8" i="5"/>
  <c r="BPI8" i="5"/>
  <c r="BPH8" i="5"/>
  <c r="BPG8" i="5"/>
  <c r="BPF8" i="5"/>
  <c r="BPE8" i="5"/>
  <c r="BPD8" i="5"/>
  <c r="BPC8" i="5"/>
  <c r="BPB8" i="5"/>
  <c r="BPA8" i="5"/>
  <c r="BOZ8" i="5"/>
  <c r="BOY8" i="5"/>
  <c r="BOX8" i="5"/>
  <c r="BOW8" i="5"/>
  <c r="BOV8" i="5"/>
  <c r="BOU8" i="5"/>
  <c r="BOT8" i="5"/>
  <c r="BOS8" i="5"/>
  <c r="BOQ8" i="5"/>
  <c r="BOI8" i="5"/>
  <c r="BOI8" i="5" a="1"/>
  <c r="BOH8" i="5"/>
  <c r="BOH8" i="5" a="1"/>
  <c r="BOG8" i="5"/>
  <c r="BOG8" i="5" a="1"/>
  <c r="BOF8" i="5"/>
  <c r="BOE8" i="5"/>
  <c r="BOD8" i="5"/>
  <c r="BOR8" i="5" s="1"/>
  <c r="BOC8" i="5"/>
  <c r="BOB8" i="5"/>
  <c r="BOA8" i="5" s="1"/>
  <c r="BNY8" i="5"/>
  <c r="BNX8" i="5" s="1"/>
  <c r="BOP8" i="5" s="1"/>
  <c r="BNV8" i="5"/>
  <c r="BNU8" i="5" s="1"/>
  <c r="BOO8" i="5" s="1"/>
  <c r="BNS8" i="5"/>
  <c r="BNR8" i="5" s="1"/>
  <c r="BON8" i="5" s="1"/>
  <c r="BNP8" i="5"/>
  <c r="BNO8" i="5" s="1"/>
  <c r="BOM8" i="5" s="1"/>
  <c r="BNM8" i="5"/>
  <c r="BNL8" i="5" s="1"/>
  <c r="BOL8" i="5" s="1"/>
  <c r="BNJ8" i="5"/>
  <c r="BNI8" i="5" s="1"/>
  <c r="BOK8" i="5" s="1"/>
  <c r="BNG8" i="5"/>
  <c r="BNF8" i="5" s="1"/>
  <c r="BOJ8" i="5" s="1"/>
  <c r="BNE8" i="5"/>
  <c r="BND8" i="5"/>
  <c r="BNC8" i="5"/>
  <c r="BNB8" i="5"/>
  <c r="BNA8" i="5"/>
  <c r="BMZ8" i="5"/>
  <c r="BMY8" i="5"/>
  <c r="BMX8" i="5"/>
  <c r="BMW8" i="5"/>
  <c r="BMU8" i="5"/>
  <c r="BMJ8" i="5"/>
  <c r="BMI8" i="5"/>
  <c r="BMH8" i="5"/>
  <c r="BMG8" i="5"/>
  <c r="BMF8" i="5"/>
  <c r="BME8" i="5"/>
  <c r="BMD8" i="5"/>
  <c r="BMC8" i="5"/>
  <c r="BMB8" i="5"/>
  <c r="BMA8" i="5"/>
  <c r="BLZ8" i="5"/>
  <c r="BLY8" i="5"/>
  <c r="BLX8" i="5"/>
  <c r="BLW8" i="5"/>
  <c r="BLP8" i="5"/>
  <c r="BLN8" i="5"/>
  <c r="BLL8" i="5"/>
  <c r="BLH8" i="5"/>
  <c r="BLH8" i="5" a="1"/>
  <c r="BLG8" i="5"/>
  <c r="BLG8" i="5" a="1"/>
  <c r="BLF8" i="5"/>
  <c r="BLR8" i="5" s="1"/>
  <c r="BLF8" i="5" a="1"/>
  <c r="BLE8" i="5"/>
  <c r="BLD8" i="5"/>
  <c r="BLC8" i="5"/>
  <c r="BLQ8" i="5" s="1"/>
  <c r="BLB8" i="5"/>
  <c r="BLA8" i="5"/>
  <c r="BKZ8" i="5" s="1"/>
  <c r="BKY8" i="5"/>
  <c r="BKX8" i="5"/>
  <c r="BKW8" i="5"/>
  <c r="BLO8" i="5" s="1"/>
  <c r="BKU8" i="5"/>
  <c r="BKT8" i="5"/>
  <c r="BKR8" i="5"/>
  <c r="BKQ8" i="5"/>
  <c r="BLM8" i="5" s="1"/>
  <c r="BKO8" i="5"/>
  <c r="BKN8" i="5"/>
  <c r="BKL8" i="5"/>
  <c r="BKK8" i="5"/>
  <c r="BLK8" i="5" s="1"/>
  <c r="BKI8" i="5"/>
  <c r="BKH8" i="5"/>
  <c r="BLJ8" i="5" s="1"/>
  <c r="BKF8" i="5"/>
  <c r="BKE8" i="5"/>
  <c r="BLI8" i="5" s="1"/>
  <c r="BKD8" i="5"/>
  <c r="BKC8" i="5"/>
  <c r="BKB8" i="5"/>
  <c r="BKA8" i="5"/>
  <c r="BJZ8" i="5"/>
  <c r="BJY8" i="5"/>
  <c r="BJX8" i="5"/>
  <c r="BJW8" i="5"/>
  <c r="BJU8" i="5"/>
  <c r="BJT8" i="5"/>
  <c r="BJS8" i="5"/>
  <c r="BJR8" i="5"/>
  <c r="BJP8" i="5" s="1"/>
  <c r="BJO8" i="5"/>
  <c r="BJM8" i="5"/>
  <c r="BJL8" i="5"/>
  <c r="BJJ8" i="5" s="1"/>
  <c r="BJI8" i="5"/>
  <c r="BJG8" i="5"/>
  <c r="BJF8" i="5"/>
  <c r="BJE8" i="5"/>
  <c r="BJD8" i="5"/>
  <c r="BJC8" i="5"/>
  <c r="BJB8" i="5"/>
  <c r="BJA8" i="5"/>
  <c r="BIZ8" i="5"/>
  <c r="BIY8" i="5"/>
  <c r="BIX8" i="5"/>
  <c r="BIW8" i="5"/>
  <c r="BIV8" i="5"/>
  <c r="BIU8" i="5"/>
  <c r="BIT8" i="5"/>
  <c r="BIS8" i="5"/>
  <c r="BIR8" i="5"/>
  <c r="BIQ8" i="5"/>
  <c r="BIP8" i="5"/>
  <c r="BIO8" i="5"/>
  <c r="BIN8" i="5"/>
  <c r="BIM8" i="5"/>
  <c r="BIL8" i="5"/>
  <c r="BIK8" i="5"/>
  <c r="BIJ8" i="5"/>
  <c r="BII8" i="5"/>
  <c r="BIH8" i="5"/>
  <c r="BIG8" i="5"/>
  <c r="BIF8" i="5"/>
  <c r="BIE8" i="5"/>
  <c r="BID8" i="5"/>
  <c r="BIC8" i="5"/>
  <c r="BIB8" i="5"/>
  <c r="BIA8" i="5"/>
  <c r="BHZ8" i="5"/>
  <c r="BHY8" i="5"/>
  <c r="BHX8" i="5"/>
  <c r="BHW8" i="5"/>
  <c r="BHV8" i="5"/>
  <c r="BHU8" i="5"/>
  <c r="BHT8" i="5"/>
  <c r="BHS8" i="5"/>
  <c r="BHR8" i="5"/>
  <c r="BHQ8" i="5"/>
  <c r="BHP8" i="5"/>
  <c r="BHO8" i="5"/>
  <c r="BHN8" i="5"/>
  <c r="BHM8" i="5"/>
  <c r="BHL8" i="5"/>
  <c r="BHK8" i="5"/>
  <c r="BHJ8" i="5"/>
  <c r="BHI8" i="5"/>
  <c r="BHH8" i="5"/>
  <c r="BHG8" i="5"/>
  <c r="BHF8" i="5"/>
  <c r="BHE8" i="5"/>
  <c r="BHD8" i="5"/>
  <c r="BHC8" i="5"/>
  <c r="BHB8" i="5"/>
  <c r="BHA8" i="5"/>
  <c r="BGZ8" i="5"/>
  <c r="BGY8" i="5"/>
  <c r="BGX8" i="5"/>
  <c r="BGW8" i="5"/>
  <c r="BGV8" i="5"/>
  <c r="BGU8" i="5"/>
  <c r="BGU8" i="5" a="1"/>
  <c r="BGT8" i="5"/>
  <c r="BGT8" i="5" a="1"/>
  <c r="BGS8" i="5"/>
  <c r="BGS8" i="5" a="1"/>
  <c r="BGR8" i="5"/>
  <c r="BGR8" i="5" a="1"/>
  <c r="BGQ8" i="5"/>
  <c r="BGQ8" i="5" a="1"/>
  <c r="BGP8" i="5"/>
  <c r="BGP8" i="5" a="1"/>
  <c r="BGO8" i="5"/>
  <c r="BGO8" i="5" a="1"/>
  <c r="BGN8" i="5"/>
  <c r="BGN8" i="5" a="1"/>
  <c r="BGM8" i="5"/>
  <c r="BGM8" i="5" a="1"/>
  <c r="BGL8" i="5"/>
  <c r="BGL8" i="5" a="1"/>
  <c r="BGK8" i="5"/>
  <c r="BGK8" i="5" a="1"/>
  <c r="BGJ8" i="5"/>
  <c r="BGJ8" i="5" a="1"/>
  <c r="BGI8" i="5"/>
  <c r="BGH8" i="5"/>
  <c r="BGG8" i="5"/>
  <c r="BGF8" i="5"/>
  <c r="BGE8" i="5"/>
  <c r="BGD8" i="5"/>
  <c r="BGC8" i="5"/>
  <c r="BGB8" i="5"/>
  <c r="BGA8" i="5"/>
  <c r="BFZ8" i="5"/>
  <c r="BFY8" i="5"/>
  <c r="BFX8" i="5"/>
  <c r="BFW8" i="5"/>
  <c r="BFV8" i="5"/>
  <c r="BFU8" i="5"/>
  <c r="BFT8" i="5"/>
  <c r="BFS8" i="5"/>
  <c r="BFR8" i="5"/>
  <c r="BFN8" i="5"/>
  <c r="BFM8" i="5"/>
  <c r="BFL8" i="5"/>
  <c r="BFK8" i="5"/>
  <c r="BFJ8" i="5"/>
  <c r="BFI8" i="5"/>
  <c r="BFH8" i="5"/>
  <c r="BFG8" i="5"/>
  <c r="BFF8" i="5"/>
  <c r="BFE8" i="5"/>
  <c r="BFD8" i="5"/>
  <c r="BFC8" i="5"/>
  <c r="BFB8" i="5"/>
  <c r="BFA8" i="5"/>
  <c r="BEZ8" i="5"/>
  <c r="BEY8" i="5"/>
  <c r="BEX8" i="5"/>
  <c r="BEW8" i="5"/>
  <c r="BEV8" i="5"/>
  <c r="BEU8" i="5"/>
  <c r="BET8" i="5"/>
  <c r="BEP8" i="5"/>
  <c r="BEO8" i="5"/>
  <c r="BEN8" i="5"/>
  <c r="BEM8" i="5"/>
  <c r="BEL8" i="5"/>
  <c r="BEK8" i="5"/>
  <c r="BEJ8" i="5"/>
  <c r="BEI8" i="5"/>
  <c r="BEH8" i="5"/>
  <c r="BEG8" i="5"/>
  <c r="BEF8" i="5"/>
  <c r="BEE8" i="5"/>
  <c r="BED8" i="5"/>
  <c r="BEC8" i="5"/>
  <c r="BEB8" i="5"/>
  <c r="BEA8" i="5"/>
  <c r="BDZ8" i="5"/>
  <c r="BDY8" i="5"/>
  <c r="BDX8" i="5"/>
  <c r="BDW8" i="5"/>
  <c r="BDV8" i="5"/>
  <c r="BDR8" i="5"/>
  <c r="BDQ8" i="5"/>
  <c r="BDP8" i="5"/>
  <c r="BDO8" i="5"/>
  <c r="BDN8" i="5"/>
  <c r="BDM8" i="5"/>
  <c r="BDL8" i="5"/>
  <c r="BDK8" i="5"/>
  <c r="BDJ8" i="5"/>
  <c r="BDI8" i="5"/>
  <c r="BDH8" i="5"/>
  <c r="BDG8" i="5"/>
  <c r="BDF8" i="5"/>
  <c r="BDE8" i="5"/>
  <c r="BDD8" i="5"/>
  <c r="BDC8" i="5"/>
  <c r="BDB8" i="5"/>
  <c r="BDA8" i="5"/>
  <c r="BCZ8" i="5"/>
  <c r="BCY8" i="5"/>
  <c r="BCX8" i="5"/>
  <c r="BCT8" i="5"/>
  <c r="BCS8" i="5"/>
  <c r="BCR8" i="5"/>
  <c r="BCQ8" i="5"/>
  <c r="BCP8" i="5"/>
  <c r="BCO8" i="5"/>
  <c r="BCN8" i="5"/>
  <c r="BCM8" i="5"/>
  <c r="BCL8" i="5"/>
  <c r="BCK8" i="5"/>
  <c r="BCJ8" i="5"/>
  <c r="BCI8" i="5"/>
  <c r="BCH8" i="5"/>
  <c r="BCG8" i="5"/>
  <c r="BCF8" i="5"/>
  <c r="BCE8" i="5"/>
  <c r="BCD8" i="5"/>
  <c r="BCC8" i="5"/>
  <c r="BCB8" i="5"/>
  <c r="BCA8" i="5"/>
  <c r="BBZ8" i="5"/>
  <c r="BBV8" i="5"/>
  <c r="BBR8" i="5"/>
  <c r="BBL8" i="5"/>
  <c r="BBJ8" i="5"/>
  <c r="BBH8" i="5"/>
  <c r="BBG8" i="5"/>
  <c r="BBF8" i="5"/>
  <c r="BBE8" i="5"/>
  <c r="BAV8" i="5"/>
  <c r="BAT8" i="5"/>
  <c r="BAR8" i="5"/>
  <c r="BAP8" i="5"/>
  <c r="BAP8" i="5" a="1"/>
  <c r="BAO8" i="5"/>
  <c r="BAO8" i="5" a="1"/>
  <c r="BAN8" i="5"/>
  <c r="BAX8" i="5" s="1"/>
  <c r="BAN8" i="5" a="1"/>
  <c r="BAM8" i="5"/>
  <c r="BAL8" i="5"/>
  <c r="BAK8" i="5"/>
  <c r="BAW8" i="5" s="1"/>
  <c r="BAJ8" i="5"/>
  <c r="BAI8" i="5"/>
  <c r="BAH8" i="5" s="1"/>
  <c r="BAG8" i="5"/>
  <c r="BMV8" i="5" s="1"/>
  <c r="BAF8" i="5"/>
  <c r="BAB8" i="5"/>
  <c r="AZY8" i="5"/>
  <c r="BAS8" i="5" s="1"/>
  <c r="AZV8" i="5"/>
  <c r="AZS8" i="5"/>
  <c r="BAQ8" i="5" s="1"/>
  <c r="AZQ8" i="5"/>
  <c r="AZO8" i="5"/>
  <c r="AZM8" i="5"/>
  <c r="AZK8" i="5"/>
  <c r="AZJ8" i="5" a="1"/>
  <c r="AZJ8" i="5" s="1"/>
  <c r="AZI8" i="5" a="1"/>
  <c r="AZI8" i="5" s="1"/>
  <c r="AZH8" i="5" a="1"/>
  <c r="AZH8" i="5" s="1"/>
  <c r="AZR8" i="5" s="1"/>
  <c r="AZG8" i="5"/>
  <c r="AZF8" i="5"/>
  <c r="AZE8" i="5"/>
  <c r="AZD8" i="5"/>
  <c r="AZB8" i="5" s="1"/>
  <c r="AZP8" i="5" s="1"/>
  <c r="AZC8" i="5"/>
  <c r="AZA8" i="5"/>
  <c r="AYZ8" i="5"/>
  <c r="AYY8" i="5" s="1"/>
  <c r="AYV8" i="5"/>
  <c r="AZN8" i="5" s="1"/>
  <c r="AYS8" i="5"/>
  <c r="AYP8" i="5"/>
  <c r="AZL8" i="5" s="1"/>
  <c r="AYM8" i="5"/>
  <c r="AYH8" i="5"/>
  <c r="AYF8" i="5"/>
  <c r="AYD8" i="5"/>
  <c r="AYC8" i="5"/>
  <c r="AYB8" i="5"/>
  <c r="AYB8" i="5" a="1"/>
  <c r="AYA8" i="5"/>
  <c r="AYA8" i="5" a="1"/>
  <c r="AXZ8" i="5"/>
  <c r="AYL8" i="5" s="1"/>
  <c r="AXZ8" i="5" a="1"/>
  <c r="AXY8" i="5"/>
  <c r="AXX8" i="5"/>
  <c r="AXW8" i="5"/>
  <c r="AYK8" i="5" s="1"/>
  <c r="AXV8" i="5"/>
  <c r="AXU8" i="5"/>
  <c r="AXT8" i="5" s="1"/>
  <c r="AYJ8" i="5" s="1"/>
  <c r="AXS8" i="5"/>
  <c r="AXR8" i="5"/>
  <c r="AXQ8" i="5"/>
  <c r="AYI8" i="5" s="1"/>
  <c r="AXO8" i="5"/>
  <c r="AXN8" i="5"/>
  <c r="AXL8" i="5"/>
  <c r="AXK8" i="5"/>
  <c r="AYG8" i="5" s="1"/>
  <c r="AXI8" i="5"/>
  <c r="AXH8" i="5"/>
  <c r="AXF8" i="5"/>
  <c r="AXE8" i="5"/>
  <c r="AYE8" i="5" s="1"/>
  <c r="AXB8" i="5"/>
  <c r="AWX8" i="5"/>
  <c r="AWW8" i="5"/>
  <c r="AWV8" i="5"/>
  <c r="AWU8" i="5"/>
  <c r="AWN8" i="5"/>
  <c r="AWM8" i="5"/>
  <c r="AWL8" i="5"/>
  <c r="AWK8" i="5"/>
  <c r="AWD8" i="5"/>
  <c r="AWC8" i="5"/>
  <c r="AWB8" i="5"/>
  <c r="AWA8" i="5"/>
  <c r="AVT8" i="5"/>
  <c r="AVS8" i="5"/>
  <c r="AVR8" i="5"/>
  <c r="AVQ8" i="5"/>
  <c r="AVH8" i="5"/>
  <c r="AVF8" i="5"/>
  <c r="AVD8" i="5"/>
  <c r="AUZ8" i="5"/>
  <c r="AUZ8" i="5" a="1"/>
  <c r="AUY8" i="5"/>
  <c r="AUY8" i="5" a="1"/>
  <c r="AUX8" i="5"/>
  <c r="AVJ8" i="5" s="1"/>
  <c r="AUX8" i="5" a="1"/>
  <c r="AUW8" i="5"/>
  <c r="AUV8" i="5"/>
  <c r="AUU8" i="5"/>
  <c r="AVI8" i="5" s="1"/>
  <c r="AUT8" i="5"/>
  <c r="AUS8" i="5"/>
  <c r="AUR8" i="5" s="1"/>
  <c r="AUQ8" i="5"/>
  <c r="AUP8" i="5"/>
  <c r="AUO8" i="5"/>
  <c r="AVG8" i="5" s="1"/>
  <c r="AUM8" i="5"/>
  <c r="AUL8" i="5"/>
  <c r="AUJ8" i="5"/>
  <c r="AUI8" i="5"/>
  <c r="AVE8" i="5" s="1"/>
  <c r="AUG8" i="5"/>
  <c r="AUF8" i="5"/>
  <c r="AUD8" i="5"/>
  <c r="AUC8" i="5"/>
  <c r="AVC8" i="5" s="1"/>
  <c r="AUA8" i="5"/>
  <c r="ATZ8" i="5"/>
  <c r="AVB8" i="5" s="1"/>
  <c r="ATX8" i="5"/>
  <c r="ATW8" i="5"/>
  <c r="AVA8" i="5" s="1"/>
  <c r="ATV8" i="5"/>
  <c r="ATU8" i="5"/>
  <c r="ATT8" i="5"/>
  <c r="ATS8" i="5"/>
  <c r="ATK8" i="5"/>
  <c r="ATH8" i="5"/>
  <c r="ATG8" i="5"/>
  <c r="ATF8" i="5"/>
  <c r="ATE8" i="5"/>
  <c r="ATD8" i="5"/>
  <c r="ATC8" i="5"/>
  <c r="ATB8" i="5" a="1"/>
  <c r="ATB8" i="5" s="1"/>
  <c r="ATA8" i="5" a="1"/>
  <c r="ATA8" i="5" s="1"/>
  <c r="ASZ8" i="5" a="1"/>
  <c r="ASZ8" i="5" s="1"/>
  <c r="ATL8" i="5" s="1"/>
  <c r="ASY8" i="5"/>
  <c r="ASX8" i="5"/>
  <c r="ASW8" i="5"/>
  <c r="ASV8" i="5"/>
  <c r="AST8" i="5" s="1"/>
  <c r="ATJ8" i="5" s="1"/>
  <c r="ASU8" i="5"/>
  <c r="ASS8" i="5"/>
  <c r="ASR8" i="5"/>
  <c r="ASQ8" i="5" s="1"/>
  <c r="ATI8" i="5" s="1"/>
  <c r="ARV8" i="5"/>
  <c r="ART8" i="5"/>
  <c r="ARR8" i="5"/>
  <c r="ARP8" i="5"/>
  <c r="ARP8" i="5" a="1"/>
  <c r="ARO8" i="5"/>
  <c r="ARO8" i="5" a="1"/>
  <c r="ARN8" i="5"/>
  <c r="ARX8" i="5" s="1"/>
  <c r="ARN8" i="5" a="1"/>
  <c r="ARM8" i="5"/>
  <c r="ARL8" i="5"/>
  <c r="ARK8" i="5"/>
  <c r="ARW8" i="5" s="1"/>
  <c r="ARJ8" i="5"/>
  <c r="ARI8" i="5"/>
  <c r="ARH8" i="5" s="1"/>
  <c r="ARG8" i="5"/>
  <c r="ARE8" i="5" s="1"/>
  <c r="ARU8" i="5" s="1"/>
  <c r="ARF8" i="5"/>
  <c r="ARB8" i="5"/>
  <c r="AQY8" i="5"/>
  <c r="ARS8" i="5" s="1"/>
  <c r="AQV8" i="5"/>
  <c r="AQS8" i="5"/>
  <c r="ARQ8" i="5" s="1"/>
  <c r="AQQ8" i="5"/>
  <c r="AQO8" i="5"/>
  <c r="AQK8" i="5"/>
  <c r="AQR8" i="5" s="1"/>
  <c r="AQH8" i="5"/>
  <c r="AQE8" i="5"/>
  <c r="AQP8" i="5" s="1"/>
  <c r="AQB8" i="5"/>
  <c r="APY8" i="5"/>
  <c r="AQN8" i="5" s="1"/>
  <c r="APW8" i="5"/>
  <c r="APS8" i="5"/>
  <c r="APQ8" i="5"/>
  <c r="APP8" i="5" a="1"/>
  <c r="APP8" i="5" s="1"/>
  <c r="APO8" i="5" a="1"/>
  <c r="APO8" i="5" s="1"/>
  <c r="APN8" i="5" a="1"/>
  <c r="APN8" i="5" s="1"/>
  <c r="APX8" i="5" s="1"/>
  <c r="APM8" i="5"/>
  <c r="APL8" i="5"/>
  <c r="APK8" i="5"/>
  <c r="APJ8" i="5"/>
  <c r="APH8" i="5" s="1"/>
  <c r="APV8" i="5" s="1"/>
  <c r="API8" i="5"/>
  <c r="APG8" i="5"/>
  <c r="APF8" i="5"/>
  <c r="APE8" i="5" s="1"/>
  <c r="APU8" i="5" s="1"/>
  <c r="APB8" i="5"/>
  <c r="APT8" i="5" s="1"/>
  <c r="AOY8" i="5"/>
  <c r="AOV8" i="5"/>
  <c r="APR8" i="5" s="1"/>
  <c r="AOS8" i="5"/>
  <c r="AOR8" i="5"/>
  <c r="AOP8" i="5"/>
  <c r="AON8" i="5"/>
  <c r="AOK8" i="5"/>
  <c r="AOH8" i="5"/>
  <c r="AOQ8" i="5" s="1"/>
  <c r="AOE8" i="5"/>
  <c r="AOB8" i="5"/>
  <c r="AOO8" i="5" s="1"/>
  <c r="ANY8" i="5"/>
  <c r="ANV8" i="5"/>
  <c r="ANR8" i="5"/>
  <c r="ANP8" i="5"/>
  <c r="ANL8" i="5"/>
  <c r="ANJ8" i="5"/>
  <c r="ANF8" i="5"/>
  <c r="ANB8" i="5"/>
  <c r="AMZ8" i="5"/>
  <c r="AMT8" i="5"/>
  <c r="AMR8" i="5"/>
  <c r="AMQ8" i="5"/>
  <c r="AMP8" i="5"/>
  <c r="AMO8" i="5"/>
  <c r="AMN8" i="5"/>
  <c r="AMM8" i="5"/>
  <c r="AML8" i="5"/>
  <c r="AML8" i="5" a="1"/>
  <c r="AMK8" i="5"/>
  <c r="AMK8" i="5" a="1"/>
  <c r="AMJ8" i="5"/>
  <c r="AMV8" i="5" s="1"/>
  <c r="AMJ8" i="5" a="1"/>
  <c r="AMI8" i="5"/>
  <c r="AMH8" i="5"/>
  <c r="AMG8" i="5"/>
  <c r="AMU8" i="5" s="1"/>
  <c r="AMF8" i="5"/>
  <c r="AME8" i="5"/>
  <c r="AMD8" i="5" s="1"/>
  <c r="AMC8" i="5"/>
  <c r="AMB8" i="5"/>
  <c r="AMA8" i="5"/>
  <c r="AMS8" i="5" s="1"/>
  <c r="ALG8" i="5"/>
  <c r="ALE8" i="5"/>
  <c r="ALD8" i="5"/>
  <c r="ALC8" i="5"/>
  <c r="ALB8" i="5"/>
  <c r="ALA8" i="5"/>
  <c r="AKZ8" i="5"/>
  <c r="AKY8" i="5"/>
  <c r="AKX8" i="5" a="1"/>
  <c r="AKX8" i="5" s="1"/>
  <c r="AKW8" i="5" a="1"/>
  <c r="AKW8" i="5" s="1"/>
  <c r="AKV8" i="5" a="1"/>
  <c r="AKV8" i="5" s="1"/>
  <c r="ALH8" i="5" s="1"/>
  <c r="AKU8" i="5"/>
  <c r="AKT8" i="5"/>
  <c r="AKS8" i="5"/>
  <c r="AKR8" i="5"/>
  <c r="AKQ8" i="5"/>
  <c r="AKP8" i="5"/>
  <c r="ALF8" i="5" s="1"/>
  <c r="AKO8" i="5"/>
  <c r="AKN8" i="5"/>
  <c r="AKM8" i="5" s="1"/>
  <c r="AJP8" i="5"/>
  <c r="AJO8" i="5"/>
  <c r="AJN8" i="5"/>
  <c r="AJM8" i="5"/>
  <c r="AJL8" i="5"/>
  <c r="AJK8" i="5"/>
  <c r="AJJ8" i="5"/>
  <c r="AJJ8" i="5" a="1"/>
  <c r="AJI8" i="5"/>
  <c r="AJI8" i="5" a="1"/>
  <c r="AJH8" i="5"/>
  <c r="AJT8" i="5" s="1"/>
  <c r="AJH8" i="5" a="1"/>
  <c r="AJG8" i="5"/>
  <c r="AJF8" i="5"/>
  <c r="AJE8" i="5"/>
  <c r="AJS8" i="5" s="1"/>
  <c r="AJD8" i="5"/>
  <c r="AJC8" i="5"/>
  <c r="AJB8" i="5" s="1"/>
  <c r="AJR8" i="5" s="1"/>
  <c r="AJA8" i="5"/>
  <c r="AIZ8" i="5"/>
  <c r="AIY8" i="5"/>
  <c r="AJQ8" i="5" s="1"/>
  <c r="AIE8" i="5"/>
  <c r="AIB8" i="5"/>
  <c r="AIA8" i="5"/>
  <c r="AHZ8" i="5"/>
  <c r="AHY8" i="5"/>
  <c r="AHX8" i="5"/>
  <c r="AHW8" i="5"/>
  <c r="AHV8" i="5" a="1"/>
  <c r="AHV8" i="5" s="1"/>
  <c r="AHU8" i="5" a="1"/>
  <c r="AHU8" i="5" s="1"/>
  <c r="AHT8" i="5" a="1"/>
  <c r="AHT8" i="5" s="1"/>
  <c r="AIF8" i="5" s="1"/>
  <c r="AHS8" i="5"/>
  <c r="AHR8" i="5"/>
  <c r="AHQ8" i="5"/>
  <c r="AHP8" i="5"/>
  <c r="AHN8" i="5" s="1"/>
  <c r="AID8" i="5" s="1"/>
  <c r="AHO8" i="5"/>
  <c r="AHM8" i="5"/>
  <c r="AHL8" i="5"/>
  <c r="AHK8" i="5" s="1"/>
  <c r="AIC8" i="5" s="1"/>
  <c r="AGR8" i="5"/>
  <c r="AGQ8" i="5"/>
  <c r="AGP8" i="5"/>
  <c r="AGO8" i="5"/>
  <c r="AGN8" i="5"/>
  <c r="AGM8" i="5"/>
  <c r="AGL8" i="5"/>
  <c r="AGK8" i="5"/>
  <c r="AGJ8" i="5"/>
  <c r="AGI8" i="5"/>
  <c r="AGH8" i="5"/>
  <c r="AGG8" i="5"/>
  <c r="AGF8" i="5"/>
  <c r="AGE8" i="5"/>
  <c r="AGD8" i="5"/>
  <c r="AGC8" i="5"/>
  <c r="AGB8" i="5"/>
  <c r="AGA8" i="5"/>
  <c r="AFZ8" i="5"/>
  <c r="AFY8" i="5"/>
  <c r="AFX8" i="5"/>
  <c r="AFW8" i="5"/>
  <c r="AFV8" i="5"/>
  <c r="AFU8" i="5"/>
  <c r="AFT8" i="5"/>
  <c r="AFS8" i="5"/>
  <c r="AFR8" i="5"/>
  <c r="AFQ8" i="5"/>
  <c r="AFP8" i="5"/>
  <c r="AFO8" i="5"/>
  <c r="AFN8" i="5"/>
  <c r="AFM8" i="5"/>
  <c r="AFL8" i="5"/>
  <c r="AFK8" i="5"/>
  <c r="AFJ8" i="5"/>
  <c r="AFI8" i="5"/>
  <c r="AFH8" i="5"/>
  <c r="AFG8" i="5"/>
  <c r="AFF8" i="5"/>
  <c r="AFE8" i="5"/>
  <c r="AFD8" i="5"/>
  <c r="AFC8" i="5"/>
  <c r="AFB8" i="5"/>
  <c r="AFA8" i="5"/>
  <c r="AEZ8" i="5"/>
  <c r="AEY8" i="5"/>
  <c r="AEX8" i="5"/>
  <c r="AEW8" i="5"/>
  <c r="AEV8" i="5"/>
  <c r="AEU8" i="5"/>
  <c r="AET8" i="5"/>
  <c r="AES8" i="5"/>
  <c r="AER8" i="5"/>
  <c r="AEQ8" i="5"/>
  <c r="AEP8" i="5"/>
  <c r="AEO8" i="5"/>
  <c r="AEN8" i="5"/>
  <c r="AEM8" i="5"/>
  <c r="AEL8" i="5"/>
  <c r="AEK8" i="5"/>
  <c r="AEH8" i="5"/>
  <c r="AED8" i="5"/>
  <c r="ADZ8" i="5"/>
  <c r="ADZ8" i="5" a="1"/>
  <c r="ADY8" i="5"/>
  <c r="ADY8" i="5" a="1"/>
  <c r="ADX8" i="5"/>
  <c r="AEJ8" i="5" s="1"/>
  <c r="ADX8" i="5" a="1"/>
  <c r="ADW8" i="5"/>
  <c r="ADV8" i="5"/>
  <c r="ADU8" i="5"/>
  <c r="AEI8" i="5" s="1"/>
  <c r="ADT8" i="5" a="1"/>
  <c r="ADT8" i="5" s="1"/>
  <c r="ADS8" i="5"/>
  <c r="ADR8" i="5"/>
  <c r="ADQ8" i="5" a="1"/>
  <c r="ADQ8" i="5" s="1"/>
  <c r="ADP8" i="5"/>
  <c r="ADO8" i="5"/>
  <c r="AEG8" i="5" s="1"/>
  <c r="ADN8" i="5" a="1"/>
  <c r="ADN8" i="5" s="1"/>
  <c r="ADL8" i="5" s="1"/>
  <c r="AEF8" i="5" s="1"/>
  <c r="ADK8" i="5"/>
  <c r="ADK8" i="5" a="1"/>
  <c r="ADI8" i="5"/>
  <c r="AEE8" i="5" s="1"/>
  <c r="ADH8" i="5" a="1"/>
  <c r="ADH8" i="5" s="1"/>
  <c r="ADF8" i="5" s="1"/>
  <c r="ADE8" i="5"/>
  <c r="ADE8" i="5" a="1"/>
  <c r="ADC8" i="5"/>
  <c r="AEC8" i="5" s="1"/>
  <c r="ADB8" i="5" a="1"/>
  <c r="ADB8" i="5" s="1"/>
  <c r="ACZ8" i="5" s="1"/>
  <c r="AEB8" i="5" s="1"/>
  <c r="ACY8" i="5"/>
  <c r="ACY8" i="5" a="1"/>
  <c r="ACW8" i="5"/>
  <c r="AEA8" i="5" s="1"/>
  <c r="ACV8" i="5"/>
  <c r="ACU8" i="5"/>
  <c r="ACT8" i="5"/>
  <c r="ACS8" i="5"/>
  <c r="ACR8" i="5"/>
  <c r="ACQ8" i="5"/>
  <c r="ACP8" i="5"/>
  <c r="ACO8" i="5"/>
  <c r="ACN8" i="5"/>
  <c r="ACM8" i="5"/>
  <c r="ACL8" i="5"/>
  <c r="ACK8" i="5"/>
  <c r="ACJ8" i="5"/>
  <c r="ACI8" i="5"/>
  <c r="ACF8" i="5"/>
  <c r="ACE8" i="5"/>
  <c r="ACB8" i="5"/>
  <c r="ACA8" i="5"/>
  <c r="ABZ8" i="5"/>
  <c r="ABY8" i="5"/>
  <c r="ABX8" i="5"/>
  <c r="ABW8" i="5"/>
  <c r="ABV8" i="5"/>
  <c r="ABU8" i="5"/>
  <c r="ABT8" i="5"/>
  <c r="ABS8" i="5"/>
  <c r="ABR8" i="5" a="1"/>
  <c r="ABR8" i="5" s="1"/>
  <c r="ABQ8" i="5" a="1"/>
  <c r="ABQ8" i="5" s="1"/>
  <c r="ABP8" i="5" a="1"/>
  <c r="ABP8" i="5" s="1"/>
  <c r="ABO8" i="5"/>
  <c r="ABN8" i="5"/>
  <c r="ABM8" i="5"/>
  <c r="ABL8" i="5"/>
  <c r="ABJ8" i="5" s="1"/>
  <c r="ABK8" i="5"/>
  <c r="ABI8" i="5"/>
  <c r="ABH8" i="5"/>
  <c r="ABG8" i="5" s="1"/>
  <c r="ABD8" i="5"/>
  <c r="ABA8" i="5"/>
  <c r="AAX8" i="5"/>
  <c r="AAU8" i="5"/>
  <c r="AAR8" i="5"/>
  <c r="AAO8" i="5"/>
  <c r="AAN8" i="5"/>
  <c r="AAL8" i="5"/>
  <c r="AAD8" i="5"/>
  <c r="AAD8" i="5" a="1"/>
  <c r="AAC8" i="5"/>
  <c r="AAC8" i="5" a="1"/>
  <c r="AAB8" i="5"/>
  <c r="AAB8" i="5" a="1"/>
  <c r="AAA8" i="5"/>
  <c r="ZZ8" i="5"/>
  <c r="ZY8" i="5"/>
  <c r="AAM8" i="5" s="1"/>
  <c r="ZX8" i="5"/>
  <c r="ZW8" i="5"/>
  <c r="ZV8" i="5" s="1"/>
  <c r="ZU8" i="5"/>
  <c r="ZS8" i="5" s="1"/>
  <c r="AAK8" i="5" s="1"/>
  <c r="ZT8" i="5"/>
  <c r="ZR8" i="5"/>
  <c r="ZP8" i="5"/>
  <c r="AAJ8" i="5" s="1"/>
  <c r="ZO8" i="5"/>
  <c r="ZM8" i="5"/>
  <c r="AAI8" i="5" s="1"/>
  <c r="ZL8" i="5"/>
  <c r="ZJ8" i="5"/>
  <c r="AAH8" i="5" s="1"/>
  <c r="ZI8" i="5"/>
  <c r="ZG8" i="5"/>
  <c r="AAG8" i="5" s="1"/>
  <c r="ZF8" i="5"/>
  <c r="ZD8" i="5"/>
  <c r="AAF8" i="5" s="1"/>
  <c r="ZC8" i="5"/>
  <c r="ZA8" i="5"/>
  <c r="AAE8" i="5" s="1"/>
  <c r="YZ8" i="5"/>
  <c r="YY8" i="5"/>
  <c r="YX8" i="5"/>
  <c r="YW8" i="5"/>
  <c r="YV8" i="5"/>
  <c r="YU8" i="5"/>
  <c r="YT8" i="5"/>
  <c r="YS8" i="5"/>
  <c r="YR8" i="5"/>
  <c r="YQ8" i="5"/>
  <c r="YP8" i="5"/>
  <c r="YO8" i="5"/>
  <c r="YN8" i="5"/>
  <c r="YM8" i="5"/>
  <c r="YL8" i="5"/>
  <c r="YK8" i="5"/>
  <c r="YJ8" i="5"/>
  <c r="YI8" i="5"/>
  <c r="YH8" i="5"/>
  <c r="YG8" i="5"/>
  <c r="YF8" i="5"/>
  <c r="YE8" i="5"/>
  <c r="YD8" i="5"/>
  <c r="YC8" i="5"/>
  <c r="YB8" i="5"/>
  <c r="YA8" i="5"/>
  <c r="XZ8" i="5"/>
  <c r="XY8" i="5"/>
  <c r="XX8" i="5"/>
  <c r="XW8" i="5"/>
  <c r="XV8" i="5"/>
  <c r="XU8" i="5"/>
  <c r="XT8" i="5"/>
  <c r="XS8" i="5"/>
  <c r="XR8" i="5"/>
  <c r="XQ8" i="5"/>
  <c r="XP8" i="5"/>
  <c r="XO8" i="5"/>
  <c r="XN8" i="5"/>
  <c r="XM8" i="5"/>
  <c r="XL8" i="5"/>
  <c r="XK8" i="5"/>
  <c r="XJ8" i="5"/>
  <c r="XI8" i="5"/>
  <c r="XH8" i="5"/>
  <c r="XG8" i="5"/>
  <c r="XF8" i="5"/>
  <c r="XE8" i="5"/>
  <c r="XD8" i="5"/>
  <c r="XC8" i="5"/>
  <c r="XB8" i="5"/>
  <c r="XA8" i="5"/>
  <c r="WZ8" i="5"/>
  <c r="WY8" i="5"/>
  <c r="WX8" i="5"/>
  <c r="WW8" i="5"/>
  <c r="WV8" i="5"/>
  <c r="WU8" i="5"/>
  <c r="WT8" i="5"/>
  <c r="WS8" i="5"/>
  <c r="WR8" i="5"/>
  <c r="WQ8" i="5"/>
  <c r="WP8" i="5"/>
  <c r="WO8" i="5"/>
  <c r="WN8" i="5"/>
  <c r="WM8" i="5"/>
  <c r="WL8" i="5"/>
  <c r="WK8" i="5"/>
  <c r="WJ8" i="5"/>
  <c r="WI8" i="5"/>
  <c r="WH8" i="5"/>
  <c r="WG8" i="5"/>
  <c r="WF8" i="5"/>
  <c r="WE8" i="5"/>
  <c r="WD8" i="5"/>
  <c r="WC8" i="5"/>
  <c r="WB8" i="5"/>
  <c r="WA8" i="5"/>
  <c r="VZ8" i="5"/>
  <c r="VY8" i="5"/>
  <c r="VX8" i="5"/>
  <c r="VW8" i="5"/>
  <c r="VV8" i="5"/>
  <c r="VU8" i="5"/>
  <c r="VT8" i="5"/>
  <c r="VS8" i="5"/>
  <c r="VR8" i="5"/>
  <c r="VQ8" i="5"/>
  <c r="VP8" i="5"/>
  <c r="VO8" i="5"/>
  <c r="VN8" i="5"/>
  <c r="VM8" i="5"/>
  <c r="VL8" i="5"/>
  <c r="VK8" i="5"/>
  <c r="VJ8" i="5"/>
  <c r="VI8" i="5"/>
  <c r="VH8" i="5"/>
  <c r="VG8" i="5"/>
  <c r="VF8" i="5"/>
  <c r="VE8" i="5"/>
  <c r="VD8" i="5"/>
  <c r="VC8" i="5"/>
  <c r="VB8" i="5"/>
  <c r="VA8" i="5"/>
  <c r="UZ8" i="5"/>
  <c r="UY8" i="5"/>
  <c r="UX8" i="5"/>
  <c r="UW8" i="5"/>
  <c r="UV8" i="5"/>
  <c r="UU8" i="5"/>
  <c r="UT8" i="5"/>
  <c r="US8" i="5"/>
  <c r="UR8" i="5"/>
  <c r="UQ8" i="5"/>
  <c r="UP8" i="5"/>
  <c r="UO8" i="5"/>
  <c r="UN8" i="5"/>
  <c r="UM8" i="5"/>
  <c r="UL8" i="5"/>
  <c r="UK8" i="5"/>
  <c r="UG8" i="5"/>
  <c r="UC8" i="5"/>
  <c r="TZ8" i="5"/>
  <c r="TY8" i="5"/>
  <c r="TX8" i="5"/>
  <c r="UJ8" i="5" s="1"/>
  <c r="TW8" i="5"/>
  <c r="TV8" i="5"/>
  <c r="TU8" i="5"/>
  <c r="UI8" i="5" s="1"/>
  <c r="TT8" i="5"/>
  <c r="TS8" i="5"/>
  <c r="TR8" i="5"/>
  <c r="UH8" i="5" s="1"/>
  <c r="TQ8" i="5"/>
  <c r="TP8" i="5"/>
  <c r="TO8" i="5"/>
  <c r="TN8" i="5"/>
  <c r="TM8" i="5"/>
  <c r="TL8" i="5"/>
  <c r="UF8" i="5" s="1"/>
  <c r="TK8" i="5"/>
  <c r="TJ8" i="5"/>
  <c r="TI8" i="5"/>
  <c r="UE8" i="5" s="1"/>
  <c r="TH8" i="5"/>
  <c r="TG8" i="5"/>
  <c r="TF8" i="5"/>
  <c r="UD8" i="5" s="1"/>
  <c r="TE8" i="5"/>
  <c r="TD8" i="5"/>
  <c r="TC8" i="5"/>
  <c r="TB8" i="5"/>
  <c r="TA8" i="5"/>
  <c r="SZ8" i="5"/>
  <c r="UB8" i="5" s="1"/>
  <c r="SY8" i="5"/>
  <c r="SX8" i="5"/>
  <c r="SW8" i="5"/>
  <c r="UA8" i="5" s="1"/>
  <c r="SV8" i="5"/>
  <c r="SU8" i="5"/>
  <c r="ST8" i="5"/>
  <c r="SS8" i="5"/>
  <c r="SR8" i="5"/>
  <c r="SQ8" i="5"/>
  <c r="SP8" i="5"/>
  <c r="SO8" i="5"/>
  <c r="SN8" i="5"/>
  <c r="SM8" i="5"/>
  <c r="SL8" i="5"/>
  <c r="SK8" i="5"/>
  <c r="SJ8" i="5"/>
  <c r="SI8" i="5"/>
  <c r="SH8" i="5"/>
  <c r="SG8" i="5"/>
  <c r="SF8" i="5"/>
  <c r="SE8" i="5"/>
  <c r="SD8" i="5"/>
  <c r="SC8" i="5"/>
  <c r="SB8" i="5"/>
  <c r="SA8" i="5"/>
  <c r="RZ8" i="5"/>
  <c r="RY8" i="5"/>
  <c r="RX8" i="5"/>
  <c r="RW8" i="5"/>
  <c r="RV8" i="5"/>
  <c r="RU8" i="5"/>
  <c r="RT8" i="5"/>
  <c r="RS8" i="5"/>
  <c r="RR8" i="5"/>
  <c r="RQ8" i="5"/>
  <c r="RP8" i="5"/>
  <c r="RO8" i="5"/>
  <c r="RN8" i="5"/>
  <c r="RM8" i="5"/>
  <c r="RL8" i="5"/>
  <c r="RK8" i="5"/>
  <c r="RJ8" i="5"/>
  <c r="RI8" i="5"/>
  <c r="RH8" i="5"/>
  <c r="RG8" i="5"/>
  <c r="RF8" i="5"/>
  <c r="RE8" i="5"/>
  <c r="RD8" i="5"/>
  <c r="RC8" i="5"/>
  <c r="RC8" i="5" a="1"/>
  <c r="RB8" i="5" a="1"/>
  <c r="RB8" i="5" s="1"/>
  <c r="RA8" i="5"/>
  <c r="RA8" i="5" a="1"/>
  <c r="QZ8" i="5" a="1"/>
  <c r="QZ8" i="5" s="1"/>
  <c r="QY8" i="5"/>
  <c r="QW8" i="5"/>
  <c r="QW8" i="5" a="1"/>
  <c r="QV8" i="5"/>
  <c r="QT8" i="5" a="1"/>
  <c r="QT8" i="5" s="1"/>
  <c r="QS8" i="5"/>
  <c r="QQ8" i="5"/>
  <c r="QQ8" i="5" a="1"/>
  <c r="QO8" i="5"/>
  <c r="QN8" i="5" a="1"/>
  <c r="QN8" i="5" s="1"/>
  <c r="QL8" i="5"/>
  <c r="QK8" i="5"/>
  <c r="QK8" i="5" a="1"/>
  <c r="QI8" i="5"/>
  <c r="QH8" i="5"/>
  <c r="QF8" i="5" s="1"/>
  <c r="QH8" i="5" a="1"/>
  <c r="QE8" i="5"/>
  <c r="QC8" i="5" s="1"/>
  <c r="QE8" i="5" a="1"/>
  <c r="QB8" i="5" a="1"/>
  <c r="QB8" i="5" s="1"/>
  <c r="PZ8" i="5"/>
  <c r="PY8" i="5"/>
  <c r="PX8" i="5"/>
  <c r="PW8" i="5"/>
  <c r="PV8" i="5"/>
  <c r="PO8" i="5"/>
  <c r="PN8" i="5"/>
  <c r="PM8" i="5"/>
  <c r="PL8" i="5"/>
  <c r="PG8" i="5"/>
  <c r="PF8" i="5"/>
  <c r="PE8" i="5"/>
  <c r="PD8" i="5"/>
  <c r="PB8" i="5"/>
  <c r="PA8" i="5"/>
  <c r="OZ8" i="5"/>
  <c r="OY8" i="5"/>
  <c r="OX8" i="5"/>
  <c r="OW8" i="5"/>
  <c r="OV8" i="5"/>
  <c r="OU8" i="5"/>
  <c r="OT8" i="5"/>
  <c r="OP8" i="5"/>
  <c r="OO8" i="5"/>
  <c r="ON8" i="5"/>
  <c r="OM8" i="5"/>
  <c r="OL8" i="5"/>
  <c r="OK8" i="5"/>
  <c r="OJ8" i="5"/>
  <c r="OI8" i="5"/>
  <c r="OH8" i="5"/>
  <c r="OD8" i="5"/>
  <c r="OC8" i="5"/>
  <c r="OB8" i="5"/>
  <c r="OA8" i="5"/>
  <c r="NZ8" i="5"/>
  <c r="NY8" i="5"/>
  <c r="NX8" i="5"/>
  <c r="NW8" i="5"/>
  <c r="NV8" i="5"/>
  <c r="NU8" i="5"/>
  <c r="NT8" i="5"/>
  <c r="NS8" i="5"/>
  <c r="NR8" i="5"/>
  <c r="NQ8" i="5"/>
  <c r="NP8" i="5"/>
  <c r="NO8" i="5"/>
  <c r="NN8" i="5"/>
  <c r="NL8" i="5"/>
  <c r="NK8" i="5"/>
  <c r="NJ8" i="5"/>
  <c r="NG8" i="5"/>
  <c r="NF8" i="5"/>
  <c r="NE8" i="5"/>
  <c r="NB8" i="5"/>
  <c r="NA8" i="5"/>
  <c r="MZ8" i="5"/>
  <c r="MX8" i="5"/>
  <c r="MW8" i="5"/>
  <c r="MV8" i="5"/>
  <c r="MU8" i="5"/>
  <c r="MS8" i="5"/>
  <c r="MR8" i="5"/>
  <c r="MQ8" i="5"/>
  <c r="MP8" i="5"/>
  <c r="MN8" i="5"/>
  <c r="MM8" i="5"/>
  <c r="ML8" i="5"/>
  <c r="MK8" i="5"/>
  <c r="MI8" i="5"/>
  <c r="MH8" i="5"/>
  <c r="MG8" i="5"/>
  <c r="MF8" i="5"/>
  <c r="MD8" i="5"/>
  <c r="MC8" i="5"/>
  <c r="MB8" i="5"/>
  <c r="MA8" i="5"/>
  <c r="LY8" i="5"/>
  <c r="LX8" i="5"/>
  <c r="LW8" i="5"/>
  <c r="LV8" i="5"/>
  <c r="LT8" i="5"/>
  <c r="LS8" i="5"/>
  <c r="LR8" i="5"/>
  <c r="LQ8" i="5"/>
  <c r="LO8" i="5"/>
  <c r="LN8" i="5"/>
  <c r="LM8" i="5"/>
  <c r="LL8" i="5"/>
  <c r="LJ8" i="5"/>
  <c r="LI8" i="5"/>
  <c r="LH8" i="5"/>
  <c r="LG8" i="5"/>
  <c r="LE8" i="5"/>
  <c r="LD8" i="5"/>
  <c r="LC8" i="5"/>
  <c r="LB8" i="5"/>
  <c r="LA8" i="5"/>
  <c r="KZ8" i="5"/>
  <c r="KY8" i="5"/>
  <c r="KV8" i="5"/>
  <c r="KU8" i="5"/>
  <c r="KT8" i="5"/>
  <c r="KS8" i="5"/>
  <c r="KR8" i="5"/>
  <c r="KQ8" i="5"/>
  <c r="KP8" i="5"/>
  <c r="KM8" i="5"/>
  <c r="KL8" i="5"/>
  <c r="KK8" i="5"/>
  <c r="KJ8" i="5"/>
  <c r="KI8" i="5"/>
  <c r="KH8" i="5"/>
  <c r="KG8" i="5"/>
  <c r="KD8" i="5"/>
  <c r="KC8" i="5"/>
  <c r="KB8" i="5"/>
  <c r="KA8" i="5"/>
  <c r="JZ8" i="5"/>
  <c r="JY8" i="5"/>
  <c r="JX8" i="5"/>
  <c r="JU8" i="5"/>
  <c r="JT8" i="5"/>
  <c r="JS8" i="5"/>
  <c r="JR8" i="5"/>
  <c r="JQ8" i="5"/>
  <c r="JP8" i="5"/>
  <c r="JO8" i="5"/>
  <c r="JL8" i="5"/>
  <c r="JK8" i="5"/>
  <c r="JJ8" i="5"/>
  <c r="JI8" i="5"/>
  <c r="JH8" i="5"/>
  <c r="JG8" i="5"/>
  <c r="JF8" i="5"/>
  <c r="JC8" i="5"/>
  <c r="JB8" i="5"/>
  <c r="JA8" i="5"/>
  <c r="IZ8" i="5"/>
  <c r="IS8" i="5"/>
  <c r="IR8" i="5"/>
  <c r="IQ8" i="5"/>
  <c r="IM8" i="5"/>
  <c r="IL8" i="5"/>
  <c r="IK8" i="5"/>
  <c r="IJ8" i="5"/>
  <c r="HY8" i="5"/>
  <c r="HX8" i="5"/>
  <c r="HW8" i="5"/>
  <c r="HV8" i="5"/>
  <c r="HU8" i="5"/>
  <c r="HT8" i="5"/>
  <c r="HS8" i="5"/>
  <c r="HS8" i="5" a="1"/>
  <c r="HR8" i="5"/>
  <c r="HR8" i="5" a="1"/>
  <c r="HQ8" i="5"/>
  <c r="IC8" i="5" s="1"/>
  <c r="HQ8" i="5" a="1"/>
  <c r="HP8" i="5"/>
  <c r="HO8" i="5"/>
  <c r="HN8" i="5"/>
  <c r="IB8" i="5" s="1"/>
  <c r="HM8" i="5"/>
  <c r="HL8" i="5"/>
  <c r="HK8" i="5" s="1"/>
  <c r="IA8" i="5" s="1"/>
  <c r="HJ8" i="5"/>
  <c r="HH8" i="5" s="1"/>
  <c r="HZ8" i="5" s="1"/>
  <c r="HI8" i="5"/>
  <c r="GN8" i="5"/>
  <c r="GK8" i="5"/>
  <c r="GJ8" i="5"/>
  <c r="GI8" i="5"/>
  <c r="GH8" i="5"/>
  <c r="GG8" i="5"/>
  <c r="GF8" i="5"/>
  <c r="GE8" i="5" a="1"/>
  <c r="GE8" i="5" s="1"/>
  <c r="GD8" i="5"/>
  <c r="GD8" i="5" a="1"/>
  <c r="GC8" i="5" a="1"/>
  <c r="GC8" i="5" s="1"/>
  <c r="GO8" i="5" s="1"/>
  <c r="GB8" i="5"/>
  <c r="GA8" i="5"/>
  <c r="FZ8" i="5"/>
  <c r="FY8" i="5"/>
  <c r="FX8" i="5"/>
  <c r="FW8" i="5" s="1"/>
  <c r="GM8" i="5" s="1"/>
  <c r="FV8" i="5"/>
  <c r="FU8" i="5"/>
  <c r="FT8" i="5"/>
  <c r="GL8" i="5" s="1"/>
  <c r="FA8" i="5"/>
  <c r="EZ8" i="5"/>
  <c r="EY8" i="5"/>
  <c r="EX8" i="5"/>
  <c r="EW8" i="5"/>
  <c r="EV8" i="5"/>
  <c r="EU8" i="5"/>
  <c r="ET8" i="5"/>
  <c r="ER8" i="5"/>
  <c r="EQ8" i="5"/>
  <c r="EP8" i="5"/>
  <c r="EO8" i="5"/>
  <c r="EN8" i="5"/>
  <c r="EM8" i="5"/>
  <c r="EL8" i="5"/>
  <c r="EK8" i="5"/>
  <c r="EI8" i="5"/>
  <c r="EH8" i="5"/>
  <c r="EG8" i="5"/>
  <c r="EF8" i="5"/>
  <c r="EE8" i="5"/>
  <c r="ED8" i="5"/>
  <c r="EC8" i="5"/>
  <c r="EB8" i="5"/>
  <c r="DZ8" i="5"/>
  <c r="DY8" i="5"/>
  <c r="DX8" i="5"/>
  <c r="DW8" i="5"/>
  <c r="DV8" i="5"/>
  <c r="DU8" i="5"/>
  <c r="DT8" i="5"/>
  <c r="DS8" i="5"/>
  <c r="DM8" i="5"/>
  <c r="DI8" i="5"/>
  <c r="DG8" i="5"/>
  <c r="DG8" i="5" a="1"/>
  <c r="DF8" i="5"/>
  <c r="DF8" i="5" a="1"/>
  <c r="DE8" i="5"/>
  <c r="DQ8" i="5" s="1"/>
  <c r="DE8" i="5" a="1"/>
  <c r="DD8" i="5"/>
  <c r="DC8" i="5"/>
  <c r="DB8" i="5"/>
  <c r="DP8" i="5" s="1"/>
  <c r="DA8" i="5"/>
  <c r="CZ8" i="5"/>
  <c r="CX8" i="5"/>
  <c r="CW8" i="5"/>
  <c r="CV8" i="5" s="1"/>
  <c r="DN8" i="5" s="1"/>
  <c r="CS8" i="5"/>
  <c r="CP8" i="5"/>
  <c r="DL8" i="5" s="1"/>
  <c r="CM8" i="5"/>
  <c r="DK8" i="5" s="1"/>
  <c r="CJ8" i="5"/>
  <c r="DJ8" i="5" s="1"/>
  <c r="CG8" i="5"/>
  <c r="CD8" i="5"/>
  <c r="DH8" i="5" s="1"/>
  <c r="CC8" i="5"/>
  <c r="CB8" i="5"/>
  <c r="BX8" i="5"/>
  <c r="BT8" i="5"/>
  <c r="BS8" i="5" a="1"/>
  <c r="BS8" i="5" s="1"/>
  <c r="BR8" i="5"/>
  <c r="BR8" i="5" a="1"/>
  <c r="BQ8" i="5" a="1"/>
  <c r="BQ8" i="5" s="1"/>
  <c r="BP8" i="5"/>
  <c r="BO8" i="5"/>
  <c r="BN8" i="5"/>
  <c r="BM8" i="5"/>
  <c r="BL8" i="5"/>
  <c r="BK8" i="5" s="1"/>
  <c r="CA8" i="5" s="1"/>
  <c r="BJ8" i="5"/>
  <c r="BI8" i="5"/>
  <c r="BH8" i="5"/>
  <c r="BZ8" i="5" s="1"/>
  <c r="BE8" i="5"/>
  <c r="BY8" i="5" s="1"/>
  <c r="BB8" i="5"/>
  <c r="AY8" i="5"/>
  <c r="BW8" i="5" s="1"/>
  <c r="AV8" i="5"/>
  <c r="BV8" i="5" s="1"/>
  <c r="AS8" i="5"/>
  <c r="BU8" i="5" s="1"/>
  <c r="AP8" i="5"/>
  <c r="AN8" i="5"/>
  <c r="AI8" i="5"/>
  <c r="AG8" i="5"/>
  <c r="AF8" i="5"/>
  <c r="AE8" i="5"/>
  <c r="AE8" i="5" a="1"/>
  <c r="AD8" i="5"/>
  <c r="AD8" i="5" a="1"/>
  <c r="AC8" i="5"/>
  <c r="AO8" i="5" s="1"/>
  <c r="AC8" i="5" a="1"/>
  <c r="AB8" i="5"/>
  <c r="AA8" i="5"/>
  <c r="Z8" i="5"/>
  <c r="Y8" i="5"/>
  <c r="X8" i="5"/>
  <c r="W8" i="5" s="1"/>
  <c r="AM8" i="5" s="1"/>
  <c r="V8" i="5"/>
  <c r="U8" i="5"/>
  <c r="T8" i="5"/>
  <c r="AL8" i="5" s="1"/>
  <c r="Q8" i="5"/>
  <c r="AK8" i="5" s="1"/>
  <c r="N8" i="5"/>
  <c r="AJ8" i="5" s="1"/>
  <c r="K8" i="5"/>
  <c r="H8" i="5"/>
  <c r="AH8" i="5" s="1"/>
  <c r="E8" i="5"/>
  <c r="B8" i="5"/>
  <c r="BUW7" i="5"/>
  <c r="BUV7" i="5"/>
  <c r="BUU7" i="5"/>
  <c r="BUT7" i="5"/>
  <c r="BUS7" i="5"/>
  <c r="BUR7" i="5"/>
  <c r="BBS7" i="5" s="1"/>
  <c r="BUQ7" i="5"/>
  <c r="BUP7" i="5"/>
  <c r="BUO7" i="5"/>
  <c r="BUN7" i="5"/>
  <c r="BUM7" i="5"/>
  <c r="BUL7" i="5"/>
  <c r="BUK7" i="5"/>
  <c r="BUJ7" i="5"/>
  <c r="BUI7" i="5"/>
  <c r="BUH7" i="5"/>
  <c r="BUG7" i="5"/>
  <c r="BUF7" i="5"/>
  <c r="BUE7" i="5"/>
  <c r="BUD7" i="5"/>
  <c r="BUC7" i="5"/>
  <c r="BUB7" i="5"/>
  <c r="ANW7" i="5" s="1"/>
  <c r="BUA7" i="5"/>
  <c r="BTZ7" i="5"/>
  <c r="BTY7" i="5"/>
  <c r="BTX7" i="5"/>
  <c r="ANS7" i="5" s="1"/>
  <c r="BTW7" i="5"/>
  <c r="BTV7" i="5"/>
  <c r="BTU7" i="5"/>
  <c r="BTT7" i="5"/>
  <c r="BTS7" i="5"/>
  <c r="BTR7" i="5"/>
  <c r="BTQ7" i="5"/>
  <c r="BTP7" i="5"/>
  <c r="BTO7" i="5"/>
  <c r="BTN7" i="5"/>
  <c r="BTM7" i="5"/>
  <c r="BTL7" i="5"/>
  <c r="BTK7" i="5"/>
  <c r="BTJ7" i="5"/>
  <c r="BTI7" i="5"/>
  <c r="BTH7" i="5"/>
  <c r="ANG7" i="5" s="1"/>
  <c r="BTG7" i="5"/>
  <c r="BTF7" i="5"/>
  <c r="BTE7" i="5"/>
  <c r="BTD7" i="5"/>
  <c r="BTC7" i="5"/>
  <c r="BTB7" i="5"/>
  <c r="BTA7" i="5"/>
  <c r="BSZ7" i="5"/>
  <c r="BSY7" i="5"/>
  <c r="BSX7" i="5"/>
  <c r="BSW7" i="5"/>
  <c r="BSV7" i="5"/>
  <c r="BSU7" i="5"/>
  <c r="BST7" i="5"/>
  <c r="BSS7" i="5"/>
  <c r="BSR7" i="5"/>
  <c r="BSK7" i="5"/>
  <c r="BSJ7" i="5" a="1"/>
  <c r="BSJ7" i="5" s="1"/>
  <c r="BSI7" i="5"/>
  <c r="BSI7" i="5" a="1"/>
  <c r="BSH7" i="5" a="1"/>
  <c r="BSH7" i="5" s="1"/>
  <c r="BSG7" i="5"/>
  <c r="BSG7" i="5" a="1"/>
  <c r="BSF7" i="5" a="1"/>
  <c r="BSF7" i="5" s="1"/>
  <c r="BSE7" i="5" a="1"/>
  <c r="BSE7" i="5" s="1"/>
  <c r="BSD7" i="5" a="1"/>
  <c r="BSD7" i="5" s="1"/>
  <c r="BSC7" i="5" a="1"/>
  <c r="BSC7" i="5" s="1"/>
  <c r="BSB7" i="5" a="1"/>
  <c r="BSB7" i="5" s="1"/>
  <c r="BSA7" i="5"/>
  <c r="BRZ7" i="5"/>
  <c r="BRZ7" i="5" a="1"/>
  <c r="BRY7" i="5" a="1"/>
  <c r="BRY7" i="5" s="1"/>
  <c r="BRX7" i="5" a="1"/>
  <c r="BRX7" i="5" s="1"/>
  <c r="BRW7" i="5" a="1"/>
  <c r="BRW7" i="5" s="1"/>
  <c r="BRV7" i="5"/>
  <c r="BRV7" i="5" a="1"/>
  <c r="BRU7" i="5" a="1"/>
  <c r="BRU7" i="5" s="1"/>
  <c r="BRT7" i="5" a="1"/>
  <c r="BRT7" i="5" s="1"/>
  <c r="BRS7" i="5" a="1"/>
  <c r="BRS7" i="5" s="1"/>
  <c r="BRR7" i="5" a="1"/>
  <c r="BRR7" i="5" s="1"/>
  <c r="BRQ7" i="5" a="1"/>
  <c r="BRQ7" i="5" s="1"/>
  <c r="BRP7" i="5" a="1"/>
  <c r="BRP7" i="5" s="1"/>
  <c r="BRO7" i="5" a="1"/>
  <c r="BRO7" i="5" s="1"/>
  <c r="BRN7" i="5"/>
  <c r="BRN7" i="5" a="1"/>
  <c r="BRM7" i="5" a="1"/>
  <c r="BRM7" i="5" s="1"/>
  <c r="BRL7" i="5" a="1"/>
  <c r="BRL7" i="5" s="1"/>
  <c r="BRK7" i="5" a="1"/>
  <c r="BRK7" i="5" s="1"/>
  <c r="BRJ7" i="5" a="1"/>
  <c r="BRJ7" i="5" s="1"/>
  <c r="BRI7" i="5" a="1"/>
  <c r="BRI7" i="5" s="1"/>
  <c r="BRH7" i="5"/>
  <c r="BRH7" i="5" a="1"/>
  <c r="BRG7" i="5" a="1"/>
  <c r="BRG7" i="5" s="1"/>
  <c r="BRF7" i="5"/>
  <c r="BRF7" i="5" a="1"/>
  <c r="BRE7" i="5" a="1"/>
  <c r="BRE7" i="5" s="1"/>
  <c r="BRD7" i="5" a="1"/>
  <c r="BRD7" i="5" s="1"/>
  <c r="BRC7" i="5" a="1"/>
  <c r="BRC7" i="5" s="1"/>
  <c r="BRB7" i="5" a="1"/>
  <c r="BRB7" i="5" s="1"/>
  <c r="BRA7" i="5" a="1"/>
  <c r="BRA7" i="5" s="1"/>
  <c r="BQZ7" i="5"/>
  <c r="BQZ7" i="5" a="1"/>
  <c r="BQY7" i="5" a="1"/>
  <c r="BQY7" i="5" s="1"/>
  <c r="BQX7" i="5" a="1"/>
  <c r="BQX7" i="5" s="1"/>
  <c r="BQW7" i="5" a="1"/>
  <c r="BQW7" i="5" s="1"/>
  <c r="BQV7" i="5" a="1"/>
  <c r="BQV7" i="5" s="1"/>
  <c r="BQU7" i="5" a="1"/>
  <c r="BQU7" i="5" s="1"/>
  <c r="BQT7" i="5"/>
  <c r="BQT7" i="5" a="1"/>
  <c r="BQS7" i="5" a="1"/>
  <c r="BQS7" i="5" s="1"/>
  <c r="BQR7" i="5" a="1"/>
  <c r="BQR7" i="5" s="1"/>
  <c r="BQQ7" i="5" a="1"/>
  <c r="BQQ7" i="5" s="1"/>
  <c r="BQP7" i="5" a="1"/>
  <c r="BQP7" i="5" s="1"/>
  <c r="BQO7" i="5" a="1"/>
  <c r="BQO7" i="5" s="1"/>
  <c r="BQN7" i="5" a="1"/>
  <c r="BQN7" i="5" s="1"/>
  <c r="BQM7" i="5" a="1"/>
  <c r="BQM7" i="5" s="1"/>
  <c r="BQL7" i="5" a="1"/>
  <c r="BQL7" i="5" s="1"/>
  <c r="BQK7" i="5" a="1"/>
  <c r="BQK7" i="5" s="1"/>
  <c r="BQJ7" i="5" a="1"/>
  <c r="BQJ7" i="5" s="1"/>
  <c r="BQI7" i="5" a="1"/>
  <c r="BQI7" i="5" s="1"/>
  <c r="BQH7" i="5"/>
  <c r="BQH7" i="5" a="1"/>
  <c r="BQG7" i="5" a="1"/>
  <c r="BQG7" i="5" s="1"/>
  <c r="BQF7" i="5" a="1"/>
  <c r="BQF7" i="5" s="1"/>
  <c r="BQE7" i="5" a="1"/>
  <c r="BQE7" i="5" s="1"/>
  <c r="BQD7" i="5" a="1"/>
  <c r="BQD7" i="5" s="1"/>
  <c r="BQC7" i="5" a="1"/>
  <c r="BQC7" i="5" s="1"/>
  <c r="BQB7" i="5"/>
  <c r="BQB7" i="5" a="1"/>
  <c r="BQA7" i="5" a="1"/>
  <c r="BQA7" i="5" s="1"/>
  <c r="BPZ7" i="5"/>
  <c r="BPZ7" i="5" a="1"/>
  <c r="BPY7" i="5" a="1"/>
  <c r="BPY7" i="5" s="1"/>
  <c r="BPX7" i="5" a="1"/>
  <c r="BPX7" i="5" s="1"/>
  <c r="BPW7" i="5" a="1"/>
  <c r="BPW7" i="5" s="1"/>
  <c r="BPV7" i="5"/>
  <c r="BPV7" i="5" a="1"/>
  <c r="BPU7" i="5" a="1"/>
  <c r="BPU7" i="5" s="1"/>
  <c r="BPT7" i="5"/>
  <c r="BPS7" i="5"/>
  <c r="BPR7" i="5"/>
  <c r="BPQ7" i="5"/>
  <c r="BPP7" i="5"/>
  <c r="BPO7" i="5"/>
  <c r="BPN7" i="5"/>
  <c r="BPM7" i="5"/>
  <c r="BPL7" i="5"/>
  <c r="BPK7" i="5"/>
  <c r="BPJ7" i="5"/>
  <c r="BPI7" i="5"/>
  <c r="BPH7" i="5"/>
  <c r="BPG7" i="5"/>
  <c r="BPF7" i="5"/>
  <c r="BPE7" i="5"/>
  <c r="BPD7" i="5"/>
  <c r="BPC7" i="5"/>
  <c r="BPB7" i="5"/>
  <c r="BPA7" i="5"/>
  <c r="BOZ7" i="5"/>
  <c r="BOY7" i="5"/>
  <c r="BOX7" i="5"/>
  <c r="BOW7" i="5"/>
  <c r="BOV7" i="5"/>
  <c r="BOU7" i="5"/>
  <c r="BOT7" i="5"/>
  <c r="BOI7" i="5"/>
  <c r="BOI7" i="5" a="1"/>
  <c r="BOH7" i="5"/>
  <c r="BOH7" i="5" a="1"/>
  <c r="BOG7" i="5"/>
  <c r="BOS7" i="5" s="1"/>
  <c r="BOG7" i="5" a="1"/>
  <c r="BOF7" i="5"/>
  <c r="BOE7" i="5"/>
  <c r="BOD7" i="5"/>
  <c r="BOR7" i="5" s="1"/>
  <c r="BOC7" i="5"/>
  <c r="BOB7" i="5"/>
  <c r="BOA7" i="5" s="1"/>
  <c r="BOQ7" i="5" s="1"/>
  <c r="BNY7" i="5"/>
  <c r="BNX7" i="5" s="1"/>
  <c r="BOP7" i="5" s="1"/>
  <c r="BNV7" i="5"/>
  <c r="BNU7" i="5" s="1"/>
  <c r="BOO7" i="5" s="1"/>
  <c r="BNS7" i="5"/>
  <c r="BNR7" i="5" s="1"/>
  <c r="BON7" i="5" s="1"/>
  <c r="BNP7" i="5"/>
  <c r="BNO7" i="5" s="1"/>
  <c r="BOM7" i="5" s="1"/>
  <c r="BNM7" i="5"/>
  <c r="BNL7" i="5" s="1"/>
  <c r="BOL7" i="5" s="1"/>
  <c r="BNJ7" i="5"/>
  <c r="BNI7" i="5" s="1"/>
  <c r="BOK7" i="5" s="1"/>
  <c r="BNG7" i="5"/>
  <c r="BNF7" i="5" s="1"/>
  <c r="BOJ7" i="5" s="1"/>
  <c r="BNE7" i="5"/>
  <c r="BND7" i="5"/>
  <c r="BNC7" i="5"/>
  <c r="BNB7" i="5"/>
  <c r="BNA7" i="5"/>
  <c r="BMZ7" i="5"/>
  <c r="BMY7" i="5"/>
  <c r="BMX7" i="5"/>
  <c r="BMW7" i="5"/>
  <c r="BMU7" i="5"/>
  <c r="BMJ7" i="5"/>
  <c r="BMI7" i="5"/>
  <c r="BMH7" i="5"/>
  <c r="BMG7" i="5"/>
  <c r="BMF7" i="5"/>
  <c r="BME7" i="5"/>
  <c r="BMD7" i="5"/>
  <c r="BMC7" i="5"/>
  <c r="BMB7" i="5"/>
  <c r="BMA7" i="5"/>
  <c r="BLZ7" i="5"/>
  <c r="BLY7" i="5"/>
  <c r="BLX7" i="5"/>
  <c r="BLW7" i="5"/>
  <c r="BLH7" i="5"/>
  <c r="BLH7" i="5" a="1"/>
  <c r="BLG7" i="5"/>
  <c r="BLG7" i="5" a="1"/>
  <c r="BLF7" i="5"/>
  <c r="BLR7" i="5" s="1"/>
  <c r="BLF7" i="5" a="1"/>
  <c r="BLE7" i="5"/>
  <c r="BLD7" i="5"/>
  <c r="BLC7" i="5"/>
  <c r="BLQ7" i="5" s="1"/>
  <c r="BLB7" i="5"/>
  <c r="BLA7" i="5"/>
  <c r="BKZ7" i="5" s="1"/>
  <c r="BLP7" i="5" s="1"/>
  <c r="BKY7" i="5"/>
  <c r="BKX7" i="5"/>
  <c r="BKW7" i="5" s="1"/>
  <c r="BLO7" i="5" s="1"/>
  <c r="BKU7" i="5"/>
  <c r="BKT7" i="5"/>
  <c r="BLN7" i="5" s="1"/>
  <c r="BKR7" i="5"/>
  <c r="BKQ7" i="5" s="1"/>
  <c r="BLM7" i="5" s="1"/>
  <c r="BKO7" i="5"/>
  <c r="BKN7" i="5"/>
  <c r="BLL7" i="5" s="1"/>
  <c r="BKL7" i="5"/>
  <c r="BKK7" i="5" s="1"/>
  <c r="BLK7" i="5" s="1"/>
  <c r="BKI7" i="5"/>
  <c r="BKH7" i="5"/>
  <c r="BLJ7" i="5" s="1"/>
  <c r="BKF7" i="5"/>
  <c r="BKE7" i="5" s="1"/>
  <c r="BLI7" i="5" s="1"/>
  <c r="BKD7" i="5"/>
  <c r="BKC7" i="5"/>
  <c r="BKB7" i="5"/>
  <c r="BKA7" i="5"/>
  <c r="BJZ7" i="5"/>
  <c r="BJY7" i="5"/>
  <c r="BJX7" i="5"/>
  <c r="BJW7" i="5"/>
  <c r="BJU7" i="5"/>
  <c r="BJT7" i="5"/>
  <c r="BJR7" i="5"/>
  <c r="BJP7" i="5" s="1"/>
  <c r="BJO7" i="5"/>
  <c r="BJM7" i="5" s="1"/>
  <c r="BJL7" i="5"/>
  <c r="BJJ7" i="5" s="1"/>
  <c r="BJI7" i="5"/>
  <c r="BJG7" i="5" s="1"/>
  <c r="BJF7" i="5"/>
  <c r="BJE7" i="5"/>
  <c r="BJD7" i="5"/>
  <c r="BJC7" i="5"/>
  <c r="BJB7" i="5"/>
  <c r="BJA7" i="5"/>
  <c r="BIZ7" i="5"/>
  <c r="BIY7" i="5"/>
  <c r="BIX7" i="5"/>
  <c r="BIW7" i="5"/>
  <c r="BIV7" i="5"/>
  <c r="BIU7" i="5"/>
  <c r="BIT7" i="5"/>
  <c r="BIS7" i="5"/>
  <c r="BIR7" i="5"/>
  <c r="BIQ7" i="5"/>
  <c r="BIP7" i="5"/>
  <c r="BIO7" i="5"/>
  <c r="BIN7" i="5"/>
  <c r="BIM7" i="5"/>
  <c r="BIL7" i="5"/>
  <c r="BIK7" i="5"/>
  <c r="BIJ7" i="5"/>
  <c r="BII7" i="5"/>
  <c r="BIH7" i="5"/>
  <c r="BIG7" i="5"/>
  <c r="BIF7" i="5"/>
  <c r="BIE7" i="5"/>
  <c r="BID7" i="5"/>
  <c r="BIC7" i="5"/>
  <c r="BIB7" i="5"/>
  <c r="BIA7" i="5"/>
  <c r="BHZ7" i="5"/>
  <c r="BHY7" i="5"/>
  <c r="BHX7" i="5"/>
  <c r="BHW7" i="5"/>
  <c r="BHV7" i="5"/>
  <c r="BHU7" i="5"/>
  <c r="BHT7" i="5"/>
  <c r="BHS7" i="5"/>
  <c r="BHR7" i="5"/>
  <c r="BHQ7" i="5"/>
  <c r="BHP7" i="5"/>
  <c r="BHO7" i="5"/>
  <c r="BHN7" i="5"/>
  <c r="BHM7" i="5"/>
  <c r="BHL7" i="5"/>
  <c r="BHK7" i="5"/>
  <c r="BHJ7" i="5"/>
  <c r="BHI7" i="5"/>
  <c r="BHH7" i="5"/>
  <c r="BHG7" i="5"/>
  <c r="BHF7" i="5"/>
  <c r="BHE7" i="5"/>
  <c r="BHD7" i="5"/>
  <c r="BHC7" i="5"/>
  <c r="BHB7" i="5"/>
  <c r="BHA7" i="5"/>
  <c r="BGZ7" i="5"/>
  <c r="BGY7" i="5"/>
  <c r="BGX7" i="5"/>
  <c r="BGW7" i="5"/>
  <c r="BGV7" i="5"/>
  <c r="BGU7" i="5"/>
  <c r="BGU7" i="5" a="1"/>
  <c r="BGT7" i="5"/>
  <c r="BGT7" i="5" a="1"/>
  <c r="BGS7" i="5"/>
  <c r="BGS7" i="5" a="1"/>
  <c r="BGR7" i="5"/>
  <c r="BGR7" i="5" a="1"/>
  <c r="BGQ7" i="5"/>
  <c r="BGQ7" i="5" a="1"/>
  <c r="BGP7" i="5"/>
  <c r="BGP7" i="5" a="1"/>
  <c r="BGO7" i="5"/>
  <c r="BGO7" i="5" a="1"/>
  <c r="BGN7" i="5"/>
  <c r="BGN7" i="5" a="1"/>
  <c r="BGM7" i="5"/>
  <c r="BGM7" i="5" a="1"/>
  <c r="BGL7" i="5"/>
  <c r="BGL7" i="5" a="1"/>
  <c r="BGK7" i="5"/>
  <c r="BGK7" i="5" a="1"/>
  <c r="BGJ7" i="5"/>
  <c r="BGJ7" i="5" a="1"/>
  <c r="BGI7" i="5"/>
  <c r="BGH7" i="5"/>
  <c r="BGG7" i="5"/>
  <c r="BGF7" i="5"/>
  <c r="BGE7" i="5"/>
  <c r="BGD7" i="5"/>
  <c r="BGC7" i="5"/>
  <c r="BGB7" i="5"/>
  <c r="BGA7" i="5"/>
  <c r="BFZ7" i="5"/>
  <c r="BFY7" i="5"/>
  <c r="BFX7" i="5"/>
  <c r="BFW7" i="5"/>
  <c r="BFV7" i="5"/>
  <c r="BFU7" i="5"/>
  <c r="BFT7" i="5"/>
  <c r="BFS7" i="5"/>
  <c r="BFR7" i="5"/>
  <c r="BFN7" i="5"/>
  <c r="BFM7" i="5"/>
  <c r="BFL7" i="5"/>
  <c r="BFK7" i="5"/>
  <c r="BFJ7" i="5"/>
  <c r="BFI7" i="5"/>
  <c r="BFH7" i="5"/>
  <c r="BFG7" i="5"/>
  <c r="BFF7" i="5"/>
  <c r="BFE7" i="5"/>
  <c r="BFD7" i="5"/>
  <c r="BFC7" i="5"/>
  <c r="BFB7" i="5"/>
  <c r="BFA7" i="5"/>
  <c r="BEZ7" i="5"/>
  <c r="BEY7" i="5"/>
  <c r="BEX7" i="5"/>
  <c r="BEW7" i="5"/>
  <c r="BEV7" i="5"/>
  <c r="BEU7" i="5"/>
  <c r="BET7" i="5"/>
  <c r="BEP7" i="5"/>
  <c r="BEO7" i="5"/>
  <c r="BEN7" i="5"/>
  <c r="BEM7" i="5"/>
  <c r="BEL7" i="5"/>
  <c r="BEK7" i="5"/>
  <c r="BEJ7" i="5"/>
  <c r="BEI7" i="5"/>
  <c r="BEH7" i="5"/>
  <c r="BEG7" i="5"/>
  <c r="BEF7" i="5"/>
  <c r="BEE7" i="5"/>
  <c r="BED7" i="5"/>
  <c r="BEC7" i="5"/>
  <c r="BEB7" i="5"/>
  <c r="BEA7" i="5"/>
  <c r="BDZ7" i="5"/>
  <c r="BDY7" i="5"/>
  <c r="BDX7" i="5"/>
  <c r="BDW7" i="5"/>
  <c r="BDV7" i="5"/>
  <c r="BDR7" i="5"/>
  <c r="BDQ7" i="5"/>
  <c r="BDP7" i="5"/>
  <c r="BDO7" i="5"/>
  <c r="BDN7" i="5"/>
  <c r="BDM7" i="5"/>
  <c r="BDL7" i="5"/>
  <c r="BDK7" i="5"/>
  <c r="BDJ7" i="5"/>
  <c r="BDI7" i="5"/>
  <c r="BDH7" i="5"/>
  <c r="BDG7" i="5"/>
  <c r="BDF7" i="5"/>
  <c r="BDE7" i="5"/>
  <c r="BDD7" i="5"/>
  <c r="BDC7" i="5"/>
  <c r="BDB7" i="5"/>
  <c r="BDA7" i="5"/>
  <c r="BCZ7" i="5"/>
  <c r="BCY7" i="5"/>
  <c r="BCX7" i="5"/>
  <c r="BCT7" i="5"/>
  <c r="BCS7" i="5"/>
  <c r="BCR7" i="5"/>
  <c r="BCQ7" i="5"/>
  <c r="BCP7" i="5"/>
  <c r="BCO7" i="5"/>
  <c r="BCN7" i="5"/>
  <c r="BCM7" i="5"/>
  <c r="BCL7" i="5"/>
  <c r="BCK7" i="5"/>
  <c r="BCJ7" i="5"/>
  <c r="BCI7" i="5"/>
  <c r="BCH7" i="5"/>
  <c r="BCG7" i="5"/>
  <c r="BCF7" i="5"/>
  <c r="BCE7" i="5"/>
  <c r="BCD7" i="5"/>
  <c r="BCC7" i="5"/>
  <c r="BCB7" i="5"/>
  <c r="BCA7" i="5"/>
  <c r="BBZ7" i="5"/>
  <c r="BBV7" i="5"/>
  <c r="BBU7" i="5"/>
  <c r="BBT7" i="5"/>
  <c r="BBR7" i="5"/>
  <c r="BBQ7" i="5"/>
  <c r="BBP7" i="5"/>
  <c r="BBN7" i="5"/>
  <c r="BBM7" i="5"/>
  <c r="BBL7" i="5"/>
  <c r="BBJ7" i="5"/>
  <c r="BBI7" i="5"/>
  <c r="BBH7" i="5"/>
  <c r="BBG7" i="5"/>
  <c r="BBF7" i="5"/>
  <c r="BBE7" i="5"/>
  <c r="BAR7" i="5"/>
  <c r="BAQ7" i="5"/>
  <c r="BAP7" i="5"/>
  <c r="BAP7" i="5" a="1"/>
  <c r="BAO7" i="5" a="1"/>
  <c r="BAO7" i="5" s="1"/>
  <c r="BAN7" i="5"/>
  <c r="BAX7" i="5" s="1"/>
  <c r="BAN7" i="5" a="1"/>
  <c r="BAM7" i="5"/>
  <c r="BAL7" i="5"/>
  <c r="BAK7" i="5"/>
  <c r="BAW7" i="5" s="1"/>
  <c r="BAJ7" i="5"/>
  <c r="BAI7" i="5"/>
  <c r="BAH7" i="5"/>
  <c r="BAV7" i="5" s="1"/>
  <c r="BAG7" i="5"/>
  <c r="BMV7" i="5" s="1"/>
  <c r="BAF7" i="5"/>
  <c r="BAB7" i="5"/>
  <c r="BAT7" i="5" s="1"/>
  <c r="AZY7" i="5"/>
  <c r="BAS7" i="5" s="1"/>
  <c r="AZV7" i="5"/>
  <c r="AZS7" i="5"/>
  <c r="AZK7" i="5"/>
  <c r="AZJ7" i="5"/>
  <c r="AZJ7" i="5" a="1"/>
  <c r="AZI7" i="5" a="1"/>
  <c r="AZI7" i="5" s="1"/>
  <c r="AZH7" i="5" a="1"/>
  <c r="AZH7" i="5" s="1"/>
  <c r="AZR7" i="5" s="1"/>
  <c r="AZG7" i="5"/>
  <c r="AZF7" i="5"/>
  <c r="AZE7" i="5"/>
  <c r="AZQ7" i="5" s="1"/>
  <c r="AZD7" i="5"/>
  <c r="AZC7" i="5"/>
  <c r="AZB7" i="5"/>
  <c r="AZP7" i="5" s="1"/>
  <c r="AZA7" i="5"/>
  <c r="AYZ7" i="5"/>
  <c r="AYY7" i="5" s="1"/>
  <c r="AZO7" i="5" s="1"/>
  <c r="AYV7" i="5"/>
  <c r="AZN7" i="5" s="1"/>
  <c r="AYS7" i="5"/>
  <c r="AZM7" i="5" s="1"/>
  <c r="AYP7" i="5"/>
  <c r="AZL7" i="5" s="1"/>
  <c r="AYM7" i="5"/>
  <c r="AYK7" i="5"/>
  <c r="AYC7" i="5"/>
  <c r="AYB7" i="5"/>
  <c r="AYB7" i="5" a="1"/>
  <c r="AYA7" i="5" a="1"/>
  <c r="AYA7" i="5" s="1"/>
  <c r="AXZ7" i="5"/>
  <c r="AYL7" i="5" s="1"/>
  <c r="AXZ7" i="5" a="1"/>
  <c r="AXY7" i="5"/>
  <c r="AXX7" i="5"/>
  <c r="AXW7" i="5"/>
  <c r="AXV7" i="5"/>
  <c r="AXU7" i="5"/>
  <c r="AXT7" i="5"/>
  <c r="AYJ7" i="5" s="1"/>
  <c r="AXS7" i="5"/>
  <c r="AXR7" i="5"/>
  <c r="AXQ7" i="5"/>
  <c r="AYI7" i="5" s="1"/>
  <c r="AXO7" i="5"/>
  <c r="AXN7" i="5" s="1"/>
  <c r="AYH7" i="5" s="1"/>
  <c r="AXL7" i="5"/>
  <c r="AXK7" i="5"/>
  <c r="AYG7" i="5" s="1"/>
  <c r="AXI7" i="5"/>
  <c r="AXH7" i="5" s="1"/>
  <c r="AYF7" i="5" s="1"/>
  <c r="AXF7" i="5"/>
  <c r="AXE7" i="5"/>
  <c r="AYE7" i="5" s="1"/>
  <c r="AXB7" i="5"/>
  <c r="AYD7" i="5" s="1"/>
  <c r="AWX7" i="5"/>
  <c r="AWW7" i="5"/>
  <c r="AWV7" i="5"/>
  <c r="AWU7" i="5"/>
  <c r="AWN7" i="5"/>
  <c r="AWM7" i="5"/>
  <c r="AWL7" i="5"/>
  <c r="AWK7" i="5"/>
  <c r="AWD7" i="5"/>
  <c r="AWC7" i="5"/>
  <c r="AWB7" i="5"/>
  <c r="AWA7" i="5"/>
  <c r="AVT7" i="5"/>
  <c r="AVS7" i="5"/>
  <c r="AVR7" i="5"/>
  <c r="AVQ7" i="5"/>
  <c r="AVF7" i="5"/>
  <c r="AUZ7" i="5"/>
  <c r="AUZ7" i="5" a="1"/>
  <c r="AUY7" i="5"/>
  <c r="AUY7" i="5" a="1"/>
  <c r="AUX7" i="5"/>
  <c r="AVJ7" i="5" s="1"/>
  <c r="AUX7" i="5" a="1"/>
  <c r="AUW7" i="5"/>
  <c r="AUV7" i="5"/>
  <c r="AUU7" i="5"/>
  <c r="AVI7" i="5" s="1"/>
  <c r="AUT7" i="5"/>
  <c r="AUS7" i="5"/>
  <c r="AUR7" i="5" s="1"/>
  <c r="AVH7" i="5" s="1"/>
  <c r="AUQ7" i="5"/>
  <c r="AUP7" i="5"/>
  <c r="AUO7" i="5" s="1"/>
  <c r="AVG7" i="5" s="1"/>
  <c r="AUM7" i="5"/>
  <c r="AUL7" i="5"/>
  <c r="AUJ7" i="5"/>
  <c r="AUI7" i="5" s="1"/>
  <c r="AVE7" i="5" s="1"/>
  <c r="AUG7" i="5"/>
  <c r="AUF7" i="5"/>
  <c r="AVD7" i="5" s="1"/>
  <c r="AUD7" i="5"/>
  <c r="AUC7" i="5" s="1"/>
  <c r="AVC7" i="5" s="1"/>
  <c r="AUA7" i="5"/>
  <c r="ATZ7" i="5"/>
  <c r="AVB7" i="5" s="1"/>
  <c r="ATX7" i="5"/>
  <c r="ATW7" i="5" s="1"/>
  <c r="AVA7" i="5" s="1"/>
  <c r="ATV7" i="5"/>
  <c r="ATU7" i="5"/>
  <c r="ATT7" i="5"/>
  <c r="ATS7" i="5"/>
  <c r="ATH7" i="5"/>
  <c r="ATG7" i="5"/>
  <c r="ATF7" i="5"/>
  <c r="ATE7" i="5"/>
  <c r="ATD7" i="5"/>
  <c r="ATC7" i="5"/>
  <c r="ATB7" i="5" a="1"/>
  <c r="ATB7" i="5" s="1"/>
  <c r="ATA7" i="5" a="1"/>
  <c r="ATA7" i="5" s="1"/>
  <c r="ASZ7" i="5"/>
  <c r="ATL7" i="5" s="1"/>
  <c r="ASZ7" i="5" a="1"/>
  <c r="ASY7" i="5"/>
  <c r="ASX7" i="5"/>
  <c r="ASW7" i="5"/>
  <c r="ATK7" i="5" s="1"/>
  <c r="ASV7" i="5"/>
  <c r="AST7" i="5" s="1"/>
  <c r="ATJ7" i="5" s="1"/>
  <c r="ASU7" i="5"/>
  <c r="ASS7" i="5"/>
  <c r="ASR7" i="5"/>
  <c r="ARV7" i="5"/>
  <c r="ART7" i="5"/>
  <c r="ARS7" i="5"/>
  <c r="ARP7" i="5"/>
  <c r="ARP7" i="5" a="1"/>
  <c r="ARO7" i="5"/>
  <c r="ARO7" i="5" a="1"/>
  <c r="ARN7" i="5"/>
  <c r="ARX7" i="5" s="1"/>
  <c r="ARN7" i="5" a="1"/>
  <c r="ARM7" i="5"/>
  <c r="ARL7" i="5"/>
  <c r="ARK7" i="5"/>
  <c r="ARW7" i="5" s="1"/>
  <c r="ARJ7" i="5"/>
  <c r="ARI7" i="5"/>
  <c r="ARH7" i="5" s="1"/>
  <c r="ARG7" i="5"/>
  <c r="ARF7" i="5"/>
  <c r="ARE7" i="5" s="1"/>
  <c r="ARU7" i="5" s="1"/>
  <c r="ARB7" i="5"/>
  <c r="AQY7" i="5"/>
  <c r="AQV7" i="5"/>
  <c r="ARR7" i="5" s="1"/>
  <c r="AQS7" i="5"/>
  <c r="ARQ7" i="5" s="1"/>
  <c r="AQO7" i="5"/>
  <c r="AQK7" i="5"/>
  <c r="AQR7" i="5" s="1"/>
  <c r="AQH7" i="5"/>
  <c r="AQQ7" i="5" s="1"/>
  <c r="AQE7" i="5"/>
  <c r="AQP7" i="5" s="1"/>
  <c r="AQB7" i="5"/>
  <c r="APY7" i="5"/>
  <c r="AQN7" i="5" s="1"/>
  <c r="APQ7" i="5"/>
  <c r="APP7" i="5"/>
  <c r="APP7" i="5" a="1"/>
  <c r="APO7" i="5" a="1"/>
  <c r="APO7" i="5" s="1"/>
  <c r="APN7" i="5" a="1"/>
  <c r="APN7" i="5" s="1"/>
  <c r="APX7" i="5" s="1"/>
  <c r="APM7" i="5"/>
  <c r="APL7" i="5"/>
  <c r="APK7" i="5"/>
  <c r="APW7" i="5" s="1"/>
  <c r="APJ7" i="5"/>
  <c r="APH7" i="5" s="1"/>
  <c r="APV7" i="5" s="1"/>
  <c r="API7" i="5"/>
  <c r="APG7" i="5"/>
  <c r="APF7" i="5"/>
  <c r="APE7" i="5" s="1"/>
  <c r="APU7" i="5" s="1"/>
  <c r="APB7" i="5"/>
  <c r="APT7" i="5" s="1"/>
  <c r="AOY7" i="5"/>
  <c r="APS7" i="5" s="1"/>
  <c r="AOV7" i="5"/>
  <c r="APR7" i="5" s="1"/>
  <c r="AOS7" i="5"/>
  <c r="AOP7" i="5"/>
  <c r="AON7" i="5"/>
  <c r="AOK7" i="5"/>
  <c r="AOR7" i="5" s="1"/>
  <c r="AOH7" i="5"/>
  <c r="AOQ7" i="5" s="1"/>
  <c r="AOE7" i="5"/>
  <c r="AOB7" i="5"/>
  <c r="AOO7" i="5" s="1"/>
  <c r="ANY7" i="5"/>
  <c r="ANX7" i="5"/>
  <c r="ANV7" i="5"/>
  <c r="ANU7" i="5"/>
  <c r="ANT7" i="5"/>
  <c r="ANR7" i="5"/>
  <c r="ANQ7" i="5"/>
  <c r="ANP7" i="5"/>
  <c r="ANN7" i="5"/>
  <c r="ANM7" i="5"/>
  <c r="ANL7" i="5"/>
  <c r="ANJ7" i="5"/>
  <c r="ANI7" i="5"/>
  <c r="ANH7" i="5"/>
  <c r="ANF7" i="5"/>
  <c r="ANE7" i="5"/>
  <c r="AND7" i="5"/>
  <c r="ANB7" i="5"/>
  <c r="ANA7" i="5"/>
  <c r="AMZ7" i="5"/>
  <c r="AMX7" i="5"/>
  <c r="AMW7" i="5"/>
  <c r="AMT7" i="5"/>
  <c r="AMR7" i="5"/>
  <c r="AMQ7" i="5"/>
  <c r="AMP7" i="5"/>
  <c r="AMO7" i="5"/>
  <c r="AMN7" i="5"/>
  <c r="AMM7" i="5"/>
  <c r="AML7" i="5"/>
  <c r="AML7" i="5" a="1"/>
  <c r="AMK7" i="5"/>
  <c r="AMK7" i="5" a="1"/>
  <c r="AMJ7" i="5"/>
  <c r="AMV7" i="5" s="1"/>
  <c r="AMJ7" i="5" a="1"/>
  <c r="AMI7" i="5"/>
  <c r="AMH7" i="5"/>
  <c r="AMG7" i="5"/>
  <c r="AMU7" i="5" s="1"/>
  <c r="AMF7" i="5"/>
  <c r="AME7" i="5"/>
  <c r="AMD7" i="5" s="1"/>
  <c r="AMC7" i="5"/>
  <c r="AMB7" i="5"/>
  <c r="AMA7" i="5" s="1"/>
  <c r="AMS7" i="5" s="1"/>
  <c r="ALD7" i="5"/>
  <c r="ALC7" i="5"/>
  <c r="ALB7" i="5"/>
  <c r="ALA7" i="5"/>
  <c r="AKZ7" i="5"/>
  <c r="AKY7" i="5"/>
  <c r="AKX7" i="5" a="1"/>
  <c r="AKX7" i="5" s="1"/>
  <c r="AKW7" i="5" a="1"/>
  <c r="AKW7" i="5" s="1"/>
  <c r="AKV7" i="5"/>
  <c r="ALH7" i="5" s="1"/>
  <c r="AKV7" i="5" a="1"/>
  <c r="AKU7" i="5"/>
  <c r="AKT7" i="5"/>
  <c r="AKS7" i="5"/>
  <c r="ALG7" i="5" s="1"/>
  <c r="AKR7" i="5"/>
  <c r="AKQ7" i="5"/>
  <c r="AKP7" i="5"/>
  <c r="ALF7" i="5" s="1"/>
  <c r="AKO7" i="5"/>
  <c r="AKN7" i="5"/>
  <c r="AJT7" i="5"/>
  <c r="AJP7" i="5"/>
  <c r="AJO7" i="5"/>
  <c r="AJN7" i="5"/>
  <c r="AJM7" i="5"/>
  <c r="AJL7" i="5"/>
  <c r="AJK7" i="5"/>
  <c r="AJJ7" i="5"/>
  <c r="AJJ7" i="5" a="1"/>
  <c r="AJI7" i="5" a="1"/>
  <c r="AJI7" i="5" s="1"/>
  <c r="AJH7" i="5"/>
  <c r="AJH7" i="5" a="1"/>
  <c r="AJG7" i="5"/>
  <c r="AJF7" i="5"/>
  <c r="AJE7" i="5"/>
  <c r="AJS7" i="5" s="1"/>
  <c r="AJD7" i="5"/>
  <c r="AJC7" i="5"/>
  <c r="AJB7" i="5"/>
  <c r="AJR7" i="5" s="1"/>
  <c r="AJA7" i="5"/>
  <c r="AIY7" i="5" s="1"/>
  <c r="AJQ7" i="5" s="1"/>
  <c r="AIZ7" i="5"/>
  <c r="AIE7" i="5"/>
  <c r="AIB7" i="5"/>
  <c r="AIA7" i="5"/>
  <c r="AHZ7" i="5"/>
  <c r="AHY7" i="5"/>
  <c r="AHX7" i="5"/>
  <c r="AHW7" i="5"/>
  <c r="AHV7" i="5" a="1"/>
  <c r="AHV7" i="5" s="1"/>
  <c r="AHU7" i="5"/>
  <c r="AHU7" i="5" a="1"/>
  <c r="AHT7" i="5" a="1"/>
  <c r="AHT7" i="5" s="1"/>
  <c r="AIF7" i="5" s="1"/>
  <c r="AHS7" i="5"/>
  <c r="AHR7" i="5"/>
  <c r="AHQ7" i="5"/>
  <c r="AHP7" i="5"/>
  <c r="AHN7" i="5" s="1"/>
  <c r="AID7" i="5" s="1"/>
  <c r="AHO7" i="5"/>
  <c r="AHM7" i="5"/>
  <c r="AHL7" i="5"/>
  <c r="AHK7" i="5" s="1"/>
  <c r="AIC7" i="5" s="1"/>
  <c r="AGR7" i="5"/>
  <c r="AGQ7" i="5"/>
  <c r="AGP7" i="5"/>
  <c r="AGO7" i="5"/>
  <c r="AGN7" i="5"/>
  <c r="AGM7" i="5"/>
  <c r="AGL7" i="5"/>
  <c r="AGK7" i="5"/>
  <c r="AGJ7" i="5"/>
  <c r="AGI7" i="5"/>
  <c r="AGH7" i="5"/>
  <c r="AGG7" i="5"/>
  <c r="AGF7" i="5"/>
  <c r="AGE7" i="5"/>
  <c r="AGD7" i="5"/>
  <c r="AGC7" i="5"/>
  <c r="AGB7" i="5"/>
  <c r="AGA7" i="5"/>
  <c r="AFZ7" i="5"/>
  <c r="AFY7" i="5"/>
  <c r="AFX7" i="5"/>
  <c r="AFW7" i="5"/>
  <c r="AFV7" i="5"/>
  <c r="AFU7" i="5"/>
  <c r="AFT7" i="5"/>
  <c r="AFS7" i="5"/>
  <c r="AFR7" i="5"/>
  <c r="AFQ7" i="5"/>
  <c r="AFP7" i="5"/>
  <c r="AFO7" i="5"/>
  <c r="AFN7" i="5"/>
  <c r="AFM7" i="5"/>
  <c r="AFL7" i="5"/>
  <c r="AFK7" i="5"/>
  <c r="AFJ7" i="5"/>
  <c r="AFI7" i="5"/>
  <c r="AFH7" i="5"/>
  <c r="AFG7" i="5"/>
  <c r="AFF7" i="5"/>
  <c r="AFE7" i="5"/>
  <c r="AFD7" i="5"/>
  <c r="AFC7" i="5"/>
  <c r="AFB7" i="5"/>
  <c r="AFA7" i="5"/>
  <c r="AEZ7" i="5"/>
  <c r="AEY7" i="5"/>
  <c r="AEX7" i="5"/>
  <c r="AEW7" i="5"/>
  <c r="AEV7" i="5"/>
  <c r="AEU7" i="5"/>
  <c r="AET7" i="5"/>
  <c r="AES7" i="5"/>
  <c r="AER7" i="5"/>
  <c r="AEQ7" i="5"/>
  <c r="AEP7" i="5"/>
  <c r="AEO7" i="5"/>
  <c r="AEN7" i="5"/>
  <c r="AEM7" i="5"/>
  <c r="AEL7" i="5"/>
  <c r="AEK7" i="5"/>
  <c r="ADZ7" i="5" a="1"/>
  <c r="ADZ7" i="5" s="1"/>
  <c r="ADY7" i="5"/>
  <c r="ADY7" i="5" a="1"/>
  <c r="ADX7" i="5" a="1"/>
  <c r="ADX7" i="5" s="1"/>
  <c r="AEJ7" i="5" s="1"/>
  <c r="ADW7" i="5"/>
  <c r="ADV7" i="5"/>
  <c r="ADU7" i="5"/>
  <c r="AEI7" i="5" s="1"/>
  <c r="ADT7" i="5"/>
  <c r="ADR7" i="5" s="1"/>
  <c r="AEH7" i="5" s="1"/>
  <c r="ADT7" i="5" a="1"/>
  <c r="ADS7" i="5"/>
  <c r="ADQ7" i="5"/>
  <c r="ADO7" i="5" s="1"/>
  <c r="AEG7" i="5" s="1"/>
  <c r="ADQ7" i="5" a="1"/>
  <c r="ADP7" i="5"/>
  <c r="ADN7" i="5"/>
  <c r="ADL7" i="5" s="1"/>
  <c r="AEF7" i="5" s="1"/>
  <c r="ADN7" i="5" a="1"/>
  <c r="ADK7" i="5"/>
  <c r="ADI7" i="5" s="1"/>
  <c r="AEE7" i="5" s="1"/>
  <c r="ADK7" i="5" a="1"/>
  <c r="ADH7" i="5" a="1"/>
  <c r="ADH7" i="5" s="1"/>
  <c r="ADF7" i="5" s="1"/>
  <c r="AED7" i="5" s="1"/>
  <c r="ADE7" i="5"/>
  <c r="ADE7" i="5" a="1"/>
  <c r="ADC7" i="5"/>
  <c r="AEC7" i="5" s="1"/>
  <c r="ADB7" i="5" a="1"/>
  <c r="ADB7" i="5" s="1"/>
  <c r="ACZ7" i="5" s="1"/>
  <c r="AEB7" i="5" s="1"/>
  <c r="ACY7" i="5"/>
  <c r="ACW7" i="5" s="1"/>
  <c r="AEA7" i="5" s="1"/>
  <c r="ACY7" i="5" a="1"/>
  <c r="ACV7" i="5"/>
  <c r="ACU7" i="5"/>
  <c r="ACT7" i="5"/>
  <c r="ACS7" i="5"/>
  <c r="ACR7" i="5"/>
  <c r="ACQ7" i="5"/>
  <c r="ACP7" i="5"/>
  <c r="ACO7" i="5"/>
  <c r="ACN7" i="5"/>
  <c r="ACM7" i="5"/>
  <c r="ACL7" i="5"/>
  <c r="ACK7" i="5"/>
  <c r="ACJ7" i="5"/>
  <c r="ACI7" i="5"/>
  <c r="ACF7" i="5"/>
  <c r="ACE7" i="5"/>
  <c r="ACB7" i="5"/>
  <c r="ACA7" i="5"/>
  <c r="ABZ7" i="5"/>
  <c r="ABY7" i="5"/>
  <c r="ABX7" i="5"/>
  <c r="ABW7" i="5"/>
  <c r="ABV7" i="5"/>
  <c r="ABU7" i="5"/>
  <c r="ABT7" i="5"/>
  <c r="ABS7" i="5"/>
  <c r="ABR7" i="5" a="1"/>
  <c r="ABR7" i="5" s="1"/>
  <c r="ABQ7" i="5" a="1"/>
  <c r="ABQ7" i="5" s="1"/>
  <c r="ABP7" i="5" a="1"/>
  <c r="ABP7" i="5" s="1"/>
  <c r="ABO7" i="5"/>
  <c r="ABN7" i="5"/>
  <c r="ABM7" i="5"/>
  <c r="ABL7" i="5"/>
  <c r="ABK7" i="5"/>
  <c r="ABJ7" i="5"/>
  <c r="ABI7" i="5"/>
  <c r="ABH7" i="5"/>
  <c r="ABG7" i="5" s="1"/>
  <c r="ABD7" i="5"/>
  <c r="ABA7" i="5"/>
  <c r="AAX7" i="5"/>
  <c r="AAU7" i="5"/>
  <c r="AAR7" i="5"/>
  <c r="AAO7" i="5"/>
  <c r="AAD7" i="5"/>
  <c r="AAD7" i="5" a="1"/>
  <c r="AAC7" i="5"/>
  <c r="AAC7" i="5" a="1"/>
  <c r="AAB7" i="5"/>
  <c r="AAN7" i="5" s="1"/>
  <c r="AAB7" i="5" a="1"/>
  <c r="AAA7" i="5"/>
  <c r="ZZ7" i="5"/>
  <c r="ZY7" i="5"/>
  <c r="AAM7" i="5" s="1"/>
  <c r="ZX7" i="5"/>
  <c r="ZW7" i="5"/>
  <c r="ZV7" i="5" s="1"/>
  <c r="AAL7" i="5" s="1"/>
  <c r="ZU7" i="5"/>
  <c r="ZS7" i="5" s="1"/>
  <c r="AAK7" i="5" s="1"/>
  <c r="ZT7" i="5"/>
  <c r="ZR7" i="5"/>
  <c r="ZP7" i="5"/>
  <c r="AAJ7" i="5" s="1"/>
  <c r="ZO7" i="5"/>
  <c r="ZM7" i="5"/>
  <c r="AAI7" i="5" s="1"/>
  <c r="ZL7" i="5"/>
  <c r="ZJ7" i="5"/>
  <c r="AAH7" i="5" s="1"/>
  <c r="ZI7" i="5"/>
  <c r="ZG7" i="5"/>
  <c r="AAG7" i="5" s="1"/>
  <c r="ZF7" i="5"/>
  <c r="ZD7" i="5"/>
  <c r="AAF7" i="5" s="1"/>
  <c r="ZC7" i="5"/>
  <c r="ZA7" i="5"/>
  <c r="AAE7" i="5" s="1"/>
  <c r="YZ7" i="5"/>
  <c r="YY7" i="5"/>
  <c r="YX7" i="5"/>
  <c r="YW7" i="5"/>
  <c r="YV7" i="5"/>
  <c r="YU7" i="5"/>
  <c r="YT7" i="5"/>
  <c r="YS7" i="5"/>
  <c r="YR7" i="5"/>
  <c r="YQ7" i="5"/>
  <c r="YP7" i="5"/>
  <c r="YO7" i="5"/>
  <c r="YN7" i="5"/>
  <c r="YM7" i="5"/>
  <c r="YL7" i="5"/>
  <c r="YK7" i="5"/>
  <c r="YJ7" i="5"/>
  <c r="YI7" i="5"/>
  <c r="YH7" i="5"/>
  <c r="YG7" i="5"/>
  <c r="YF7" i="5"/>
  <c r="YE7" i="5"/>
  <c r="YD7" i="5"/>
  <c r="YC7" i="5"/>
  <c r="YB7" i="5"/>
  <c r="YA7" i="5"/>
  <c r="XZ7" i="5"/>
  <c r="XY7" i="5"/>
  <c r="XX7" i="5"/>
  <c r="XW7" i="5"/>
  <c r="XV7" i="5"/>
  <c r="XU7" i="5"/>
  <c r="XT7" i="5"/>
  <c r="XS7" i="5"/>
  <c r="XR7" i="5"/>
  <c r="XQ7" i="5"/>
  <c r="XP7" i="5"/>
  <c r="XO7" i="5"/>
  <c r="XN7" i="5"/>
  <c r="XM7" i="5"/>
  <c r="XL7" i="5"/>
  <c r="XK7" i="5"/>
  <c r="XJ7" i="5"/>
  <c r="XI7" i="5"/>
  <c r="XH7" i="5"/>
  <c r="XG7" i="5"/>
  <c r="XF7" i="5"/>
  <c r="XE7" i="5"/>
  <c r="XD7" i="5"/>
  <c r="XC7" i="5"/>
  <c r="XB7" i="5"/>
  <c r="XA7" i="5"/>
  <c r="WZ7" i="5"/>
  <c r="WY7" i="5"/>
  <c r="WX7" i="5"/>
  <c r="WW7" i="5"/>
  <c r="WV7" i="5"/>
  <c r="WU7" i="5"/>
  <c r="WT7" i="5"/>
  <c r="WS7" i="5"/>
  <c r="WR7" i="5"/>
  <c r="WQ7" i="5"/>
  <c r="WP7" i="5"/>
  <c r="WO7" i="5"/>
  <c r="WN7" i="5"/>
  <c r="WM7" i="5"/>
  <c r="WL7" i="5"/>
  <c r="WK7" i="5"/>
  <c r="WJ7" i="5"/>
  <c r="WI7" i="5"/>
  <c r="WH7" i="5"/>
  <c r="WG7" i="5"/>
  <c r="WF7" i="5"/>
  <c r="WE7" i="5"/>
  <c r="WD7" i="5"/>
  <c r="WC7" i="5"/>
  <c r="WB7" i="5"/>
  <c r="WA7" i="5"/>
  <c r="VZ7" i="5"/>
  <c r="VY7" i="5"/>
  <c r="VX7" i="5"/>
  <c r="VW7" i="5"/>
  <c r="VV7" i="5"/>
  <c r="VU7" i="5"/>
  <c r="VT7" i="5"/>
  <c r="VS7" i="5"/>
  <c r="VR7" i="5"/>
  <c r="VQ7" i="5"/>
  <c r="VP7" i="5"/>
  <c r="VO7" i="5"/>
  <c r="VN7" i="5"/>
  <c r="VM7" i="5"/>
  <c r="VL7" i="5"/>
  <c r="VK7" i="5"/>
  <c r="VJ7" i="5"/>
  <c r="VI7" i="5"/>
  <c r="VH7" i="5"/>
  <c r="VG7" i="5"/>
  <c r="VF7" i="5"/>
  <c r="VE7" i="5"/>
  <c r="VD7" i="5"/>
  <c r="VC7" i="5"/>
  <c r="VB7" i="5"/>
  <c r="VA7" i="5"/>
  <c r="UZ7" i="5"/>
  <c r="UY7" i="5"/>
  <c r="UX7" i="5"/>
  <c r="UW7" i="5"/>
  <c r="UV7" i="5"/>
  <c r="UU7" i="5"/>
  <c r="UT7" i="5"/>
  <c r="US7" i="5"/>
  <c r="UR7" i="5"/>
  <c r="UQ7" i="5"/>
  <c r="UP7" i="5"/>
  <c r="UO7" i="5"/>
  <c r="UN7" i="5"/>
  <c r="UM7" i="5"/>
  <c r="UL7" i="5"/>
  <c r="UK7" i="5"/>
  <c r="UE7" i="5"/>
  <c r="UA7" i="5"/>
  <c r="TZ7" i="5"/>
  <c r="TY7" i="5"/>
  <c r="TX7" i="5"/>
  <c r="UJ7" i="5" s="1"/>
  <c r="TW7" i="5"/>
  <c r="TV7" i="5"/>
  <c r="TU7" i="5"/>
  <c r="UI7" i="5" s="1"/>
  <c r="TT7" i="5"/>
  <c r="TS7" i="5"/>
  <c r="TR7" i="5"/>
  <c r="UH7" i="5" s="1"/>
  <c r="TQ7" i="5"/>
  <c r="TP7" i="5"/>
  <c r="TO7" i="5"/>
  <c r="UG7" i="5" s="1"/>
  <c r="TN7" i="5"/>
  <c r="TM7" i="5"/>
  <c r="TL7" i="5"/>
  <c r="UF7" i="5" s="1"/>
  <c r="TK7" i="5"/>
  <c r="TJ7" i="5"/>
  <c r="TI7" i="5"/>
  <c r="TH7" i="5"/>
  <c r="TG7" i="5"/>
  <c r="TF7" i="5"/>
  <c r="UD7" i="5" s="1"/>
  <c r="TE7" i="5"/>
  <c r="TD7" i="5"/>
  <c r="TC7" i="5"/>
  <c r="UC7" i="5" s="1"/>
  <c r="TB7" i="5"/>
  <c r="TA7" i="5"/>
  <c r="SZ7" i="5"/>
  <c r="UB7" i="5" s="1"/>
  <c r="SY7" i="5"/>
  <c r="SX7" i="5"/>
  <c r="SW7" i="5"/>
  <c r="SV7" i="5"/>
  <c r="SU7" i="5"/>
  <c r="ST7" i="5"/>
  <c r="SS7" i="5"/>
  <c r="SR7" i="5"/>
  <c r="SQ7" i="5"/>
  <c r="SP7" i="5"/>
  <c r="SO7" i="5"/>
  <c r="SN7" i="5"/>
  <c r="SM7" i="5"/>
  <c r="SL7" i="5"/>
  <c r="SK7" i="5"/>
  <c r="SJ7" i="5"/>
  <c r="SI7" i="5"/>
  <c r="SH7" i="5"/>
  <c r="SG7" i="5"/>
  <c r="SF7" i="5"/>
  <c r="SE7" i="5"/>
  <c r="SD7" i="5"/>
  <c r="SC7" i="5"/>
  <c r="SB7" i="5"/>
  <c r="SA7" i="5"/>
  <c r="RZ7" i="5"/>
  <c r="RY7" i="5"/>
  <c r="RX7" i="5"/>
  <c r="RW7" i="5"/>
  <c r="RV7" i="5"/>
  <c r="RU7" i="5"/>
  <c r="RT7" i="5"/>
  <c r="RS7" i="5"/>
  <c r="RR7" i="5"/>
  <c r="RQ7" i="5"/>
  <c r="RP7" i="5"/>
  <c r="RO7" i="5"/>
  <c r="RN7" i="5"/>
  <c r="RM7" i="5"/>
  <c r="RL7" i="5"/>
  <c r="RK7" i="5"/>
  <c r="RJ7" i="5"/>
  <c r="RI7" i="5"/>
  <c r="RH7" i="5"/>
  <c r="RG7" i="5"/>
  <c r="RF7" i="5"/>
  <c r="RE7" i="5"/>
  <c r="RD7" i="5"/>
  <c r="RC7" i="5"/>
  <c r="RC7" i="5" a="1"/>
  <c r="RB7" i="5"/>
  <c r="RB7" i="5" a="1"/>
  <c r="RA7" i="5"/>
  <c r="RA7" i="5" a="1"/>
  <c r="QZ7" i="5"/>
  <c r="QZ7" i="5" a="1"/>
  <c r="QY7" i="5"/>
  <c r="QX7" i="5" s="1"/>
  <c r="QW7" i="5"/>
  <c r="QW7" i="5" a="1"/>
  <c r="QV7" i="5"/>
  <c r="QU7" i="5" s="1"/>
  <c r="QT7" i="5"/>
  <c r="QT7" i="5" a="1"/>
  <c r="QS7" i="5"/>
  <c r="QR7" i="5" s="1"/>
  <c r="QQ7" i="5"/>
  <c r="QQ7" i="5" a="1"/>
  <c r="QO7" i="5"/>
  <c r="QN7" i="5" a="1"/>
  <c r="QN7" i="5" s="1"/>
  <c r="QL7" i="5" s="1"/>
  <c r="QK7" i="5"/>
  <c r="QI7" i="5" s="1"/>
  <c r="QK7" i="5" a="1"/>
  <c r="QH7" i="5" a="1"/>
  <c r="QH7" i="5" s="1"/>
  <c r="QF7" i="5" s="1"/>
  <c r="QE7" i="5"/>
  <c r="QE7" i="5" a="1"/>
  <c r="QC7" i="5"/>
  <c r="QB7" i="5" a="1"/>
  <c r="QB7" i="5" s="1"/>
  <c r="PZ7" i="5" s="1"/>
  <c r="PY7" i="5"/>
  <c r="PX7" i="5"/>
  <c r="PW7" i="5"/>
  <c r="PV7" i="5"/>
  <c r="PO7" i="5"/>
  <c r="PN7" i="5"/>
  <c r="PM7" i="5"/>
  <c r="PL7" i="5"/>
  <c r="PG7" i="5"/>
  <c r="PF7" i="5"/>
  <c r="PE7" i="5"/>
  <c r="PD7" i="5"/>
  <c r="PB7" i="5"/>
  <c r="PA7" i="5"/>
  <c r="OZ7" i="5"/>
  <c r="OY7" i="5"/>
  <c r="OX7" i="5"/>
  <c r="OW7" i="5"/>
  <c r="OV7" i="5"/>
  <c r="OU7" i="5"/>
  <c r="OT7" i="5"/>
  <c r="OP7" i="5"/>
  <c r="OO7" i="5"/>
  <c r="ON7" i="5"/>
  <c r="OM7" i="5"/>
  <c r="OL7" i="5"/>
  <c r="OK7" i="5"/>
  <c r="OJ7" i="5"/>
  <c r="OI7" i="5"/>
  <c r="OH7" i="5"/>
  <c r="OD7" i="5"/>
  <c r="OC7" i="5"/>
  <c r="OB7" i="5"/>
  <c r="OA7" i="5"/>
  <c r="NZ7" i="5"/>
  <c r="NY7" i="5"/>
  <c r="NX7" i="5"/>
  <c r="NW7" i="5"/>
  <c r="NV7" i="5"/>
  <c r="NU7" i="5"/>
  <c r="NT7" i="5"/>
  <c r="NS7" i="5"/>
  <c r="NR7" i="5"/>
  <c r="NQ7" i="5"/>
  <c r="NP7" i="5"/>
  <c r="NO7" i="5"/>
  <c r="NN7" i="5"/>
  <c r="NL7" i="5"/>
  <c r="NK7" i="5"/>
  <c r="NJ7" i="5"/>
  <c r="NG7" i="5"/>
  <c r="NF7" i="5"/>
  <c r="NE7" i="5"/>
  <c r="NB7" i="5"/>
  <c r="NA7" i="5"/>
  <c r="MZ7" i="5"/>
  <c r="MX7" i="5"/>
  <c r="MW7" i="5"/>
  <c r="MV7" i="5"/>
  <c r="MU7" i="5"/>
  <c r="MS7" i="5"/>
  <c r="MR7" i="5"/>
  <c r="MQ7" i="5"/>
  <c r="MP7" i="5"/>
  <c r="MN7" i="5"/>
  <c r="MM7" i="5"/>
  <c r="ML7" i="5"/>
  <c r="MK7" i="5"/>
  <c r="MI7" i="5"/>
  <c r="MH7" i="5"/>
  <c r="MG7" i="5"/>
  <c r="MF7" i="5"/>
  <c r="MD7" i="5"/>
  <c r="MC7" i="5"/>
  <c r="MB7" i="5"/>
  <c r="MA7" i="5"/>
  <c r="LY7" i="5"/>
  <c r="LX7" i="5"/>
  <c r="LW7" i="5"/>
  <c r="LV7" i="5"/>
  <c r="LT7" i="5"/>
  <c r="LS7" i="5"/>
  <c r="LR7" i="5"/>
  <c r="LQ7" i="5"/>
  <c r="LO7" i="5"/>
  <c r="LN7" i="5"/>
  <c r="LM7" i="5"/>
  <c r="LL7" i="5"/>
  <c r="LJ7" i="5"/>
  <c r="LI7" i="5"/>
  <c r="LH7" i="5"/>
  <c r="LG7" i="5"/>
  <c r="LE7" i="5"/>
  <c r="LD7" i="5"/>
  <c r="LC7" i="5"/>
  <c r="LB7" i="5"/>
  <c r="LA7" i="5"/>
  <c r="KZ7" i="5"/>
  <c r="KY7" i="5"/>
  <c r="KV7" i="5"/>
  <c r="KU7" i="5"/>
  <c r="KT7" i="5"/>
  <c r="KS7" i="5"/>
  <c r="KR7" i="5"/>
  <c r="KQ7" i="5"/>
  <c r="KP7" i="5"/>
  <c r="KM7" i="5"/>
  <c r="KL7" i="5"/>
  <c r="KK7" i="5"/>
  <c r="KJ7" i="5"/>
  <c r="KI7" i="5"/>
  <c r="KH7" i="5"/>
  <c r="KG7" i="5"/>
  <c r="KD7" i="5"/>
  <c r="KC7" i="5"/>
  <c r="KB7" i="5"/>
  <c r="KA7" i="5"/>
  <c r="JZ7" i="5"/>
  <c r="JY7" i="5"/>
  <c r="JX7" i="5"/>
  <c r="JU7" i="5"/>
  <c r="JT7" i="5"/>
  <c r="JS7" i="5"/>
  <c r="JR7" i="5"/>
  <c r="JQ7" i="5"/>
  <c r="JP7" i="5"/>
  <c r="JO7" i="5"/>
  <c r="JL7" i="5"/>
  <c r="JK7" i="5"/>
  <c r="JJ7" i="5"/>
  <c r="JI7" i="5"/>
  <c r="JH7" i="5"/>
  <c r="JG7" i="5"/>
  <c r="JF7" i="5"/>
  <c r="JC7" i="5"/>
  <c r="JB7" i="5"/>
  <c r="JA7" i="5"/>
  <c r="IZ7" i="5"/>
  <c r="IT7" i="5"/>
  <c r="IS7" i="5"/>
  <c r="IR7" i="5"/>
  <c r="IQ7" i="5"/>
  <c r="IM7" i="5"/>
  <c r="IL7" i="5"/>
  <c r="IK7" i="5"/>
  <c r="IJ7" i="5"/>
  <c r="HY7" i="5"/>
  <c r="HX7" i="5"/>
  <c r="HW7" i="5"/>
  <c r="HV7" i="5"/>
  <c r="HU7" i="5"/>
  <c r="HT7" i="5"/>
  <c r="HS7" i="5"/>
  <c r="HS7" i="5" a="1"/>
  <c r="HR7" i="5"/>
  <c r="HR7" i="5" a="1"/>
  <c r="HQ7" i="5"/>
  <c r="IC7" i="5" s="1"/>
  <c r="HQ7" i="5" a="1"/>
  <c r="HP7" i="5"/>
  <c r="HO7" i="5"/>
  <c r="HN7" i="5"/>
  <c r="IB7" i="5" s="1"/>
  <c r="HM7" i="5"/>
  <c r="HL7" i="5"/>
  <c r="HK7" i="5" s="1"/>
  <c r="IA7" i="5" s="1"/>
  <c r="HJ7" i="5"/>
  <c r="HH7" i="5" s="1"/>
  <c r="HZ7" i="5" s="1"/>
  <c r="HI7" i="5"/>
  <c r="GN7" i="5"/>
  <c r="GK7" i="5"/>
  <c r="GJ7" i="5"/>
  <c r="GI7" i="5"/>
  <c r="GH7" i="5"/>
  <c r="GG7" i="5"/>
  <c r="GF7" i="5"/>
  <c r="GE7" i="5" a="1"/>
  <c r="GE7" i="5" s="1"/>
  <c r="GD7" i="5" a="1"/>
  <c r="GD7" i="5" s="1"/>
  <c r="GC7" i="5" a="1"/>
  <c r="GC7" i="5" s="1"/>
  <c r="GO7" i="5" s="1"/>
  <c r="GB7" i="5"/>
  <c r="GA7" i="5"/>
  <c r="FZ7" i="5"/>
  <c r="FY7" i="5"/>
  <c r="FX7" i="5"/>
  <c r="FW7" i="5"/>
  <c r="GM7" i="5" s="1"/>
  <c r="FV7" i="5"/>
  <c r="FU7" i="5"/>
  <c r="FT7" i="5" s="1"/>
  <c r="GL7" i="5" s="1"/>
  <c r="FA7" i="5"/>
  <c r="EZ7" i="5"/>
  <c r="EY7" i="5"/>
  <c r="EX7" i="5"/>
  <c r="EW7" i="5"/>
  <c r="EV7" i="5"/>
  <c r="EU7" i="5"/>
  <c r="ET7" i="5"/>
  <c r="ER7" i="5"/>
  <c r="EQ7" i="5"/>
  <c r="EP7" i="5"/>
  <c r="EO7" i="5"/>
  <c r="EN7" i="5"/>
  <c r="EM7" i="5"/>
  <c r="EL7" i="5"/>
  <c r="EK7" i="5"/>
  <c r="EI7" i="5"/>
  <c r="EH7" i="5"/>
  <c r="EG7" i="5"/>
  <c r="EF7" i="5"/>
  <c r="EE7" i="5"/>
  <c r="ED7" i="5"/>
  <c r="EC7" i="5"/>
  <c r="EB7" i="5"/>
  <c r="DZ7" i="5"/>
  <c r="DY7" i="5"/>
  <c r="DX7" i="5"/>
  <c r="DW7" i="5"/>
  <c r="DV7" i="5"/>
  <c r="DU7" i="5"/>
  <c r="DT7" i="5"/>
  <c r="DS7" i="5"/>
  <c r="DQ7" i="5"/>
  <c r="DM7" i="5"/>
  <c r="DK7" i="5"/>
  <c r="DI7" i="5"/>
  <c r="DG7" i="5"/>
  <c r="DG7" i="5" a="1"/>
  <c r="DF7" i="5"/>
  <c r="DF7" i="5" a="1"/>
  <c r="DE7" i="5"/>
  <c r="DE7" i="5" a="1"/>
  <c r="DD7" i="5"/>
  <c r="DC7" i="5"/>
  <c r="DB7" i="5"/>
  <c r="DP7" i="5" s="1"/>
  <c r="DA7" i="5"/>
  <c r="CZ7" i="5"/>
  <c r="CY7" i="5" s="1"/>
  <c r="DO7" i="5" s="1"/>
  <c r="CX7" i="5"/>
  <c r="CW7" i="5"/>
  <c r="CV7" i="5"/>
  <c r="DN7" i="5" s="1"/>
  <c r="CS7" i="5"/>
  <c r="CP7" i="5"/>
  <c r="DL7" i="5" s="1"/>
  <c r="CM7" i="5"/>
  <c r="CJ7" i="5"/>
  <c r="DJ7" i="5" s="1"/>
  <c r="CG7" i="5"/>
  <c r="CD7" i="5"/>
  <c r="DH7" i="5" s="1"/>
  <c r="CB7" i="5"/>
  <c r="BX7" i="5"/>
  <c r="BV7" i="5"/>
  <c r="BT7" i="5"/>
  <c r="BS7" i="5" a="1"/>
  <c r="BS7" i="5" s="1"/>
  <c r="BR7" i="5" a="1"/>
  <c r="BR7" i="5" s="1"/>
  <c r="BQ7" i="5" a="1"/>
  <c r="BQ7" i="5" s="1"/>
  <c r="CC7" i="5" s="1"/>
  <c r="BP7" i="5"/>
  <c r="BO7" i="5"/>
  <c r="BN7" i="5"/>
  <c r="BM7" i="5"/>
  <c r="BL7" i="5"/>
  <c r="BK7" i="5"/>
  <c r="CA7" i="5" s="1"/>
  <c r="BJ7" i="5"/>
  <c r="BI7" i="5"/>
  <c r="BH7" i="5" s="1"/>
  <c r="BZ7" i="5" s="1"/>
  <c r="BE7" i="5"/>
  <c r="BY7" i="5" s="1"/>
  <c r="BB7" i="5"/>
  <c r="AY7" i="5"/>
  <c r="BW7" i="5" s="1"/>
  <c r="AV7" i="5"/>
  <c r="AS7" i="5"/>
  <c r="BU7" i="5" s="1"/>
  <c r="AP7" i="5"/>
  <c r="AK7" i="5"/>
  <c r="AI7" i="5"/>
  <c r="AG7" i="5"/>
  <c r="AE7" i="5"/>
  <c r="AE7" i="5" a="1"/>
  <c r="AD7" i="5"/>
  <c r="AD7" i="5" a="1"/>
  <c r="AC7" i="5"/>
  <c r="AO7" i="5" s="1"/>
  <c r="AC7" i="5" a="1"/>
  <c r="AB7" i="5"/>
  <c r="AA7" i="5"/>
  <c r="Z7" i="5"/>
  <c r="AN7" i="5" s="1"/>
  <c r="Y7" i="5"/>
  <c r="X7" i="5"/>
  <c r="W7" i="5" s="1"/>
  <c r="AM7" i="5" s="1"/>
  <c r="V7" i="5"/>
  <c r="T7" i="5" s="1"/>
  <c r="AL7" i="5" s="1"/>
  <c r="U7" i="5"/>
  <c r="Q7" i="5"/>
  <c r="N7" i="5"/>
  <c r="AJ7" i="5" s="1"/>
  <c r="K7" i="5"/>
  <c r="H7" i="5"/>
  <c r="AH7" i="5" s="1"/>
  <c r="E7" i="5"/>
  <c r="B7" i="5"/>
  <c r="AF7" i="5" s="1"/>
  <c r="BUW6" i="5"/>
  <c r="BUV6" i="5"/>
  <c r="BUU6" i="5"/>
  <c r="BUT6" i="5"/>
  <c r="BBS6" i="5" s="1"/>
  <c r="BUS6" i="5"/>
  <c r="BUR6" i="5"/>
  <c r="BUQ6" i="5"/>
  <c r="BUP6" i="5"/>
  <c r="BUO6" i="5"/>
  <c r="BUN6" i="5"/>
  <c r="BUM6" i="5"/>
  <c r="BUL6" i="5"/>
  <c r="BBO6" i="5" s="1"/>
  <c r="BUK6" i="5"/>
  <c r="BUJ6" i="5"/>
  <c r="BUI6" i="5"/>
  <c r="BUH6" i="5"/>
  <c r="BBK6" i="5" s="1"/>
  <c r="BUG6" i="5"/>
  <c r="BUF6" i="5"/>
  <c r="BUE6" i="5"/>
  <c r="BUD6" i="5"/>
  <c r="ANW6" i="5" s="1"/>
  <c r="BUC6" i="5"/>
  <c r="BUB6" i="5"/>
  <c r="BUA6" i="5"/>
  <c r="BTZ6" i="5"/>
  <c r="ANS6" i="5" s="1"/>
  <c r="BTY6" i="5"/>
  <c r="BTX6" i="5"/>
  <c r="BTW6" i="5"/>
  <c r="BTV6" i="5"/>
  <c r="BTU6" i="5"/>
  <c r="BTT6" i="5"/>
  <c r="BTS6" i="5"/>
  <c r="BTR6" i="5"/>
  <c r="ANO6" i="5" s="1"/>
  <c r="BTQ6" i="5"/>
  <c r="BTP6" i="5"/>
  <c r="BTO6" i="5"/>
  <c r="BTN6" i="5"/>
  <c r="ANK6" i="5" s="1"/>
  <c r="BTM6" i="5"/>
  <c r="BTL6" i="5"/>
  <c r="BTK6" i="5"/>
  <c r="BTJ6" i="5"/>
  <c r="ANG6" i="5" s="1"/>
  <c r="BTI6" i="5"/>
  <c r="BTH6" i="5"/>
  <c r="BTG6" i="5"/>
  <c r="BTF6" i="5"/>
  <c r="BTE6" i="5"/>
  <c r="BTD6" i="5"/>
  <c r="BTC6" i="5"/>
  <c r="BTB6" i="5"/>
  <c r="ANC6" i="5" s="1"/>
  <c r="BTA6" i="5"/>
  <c r="BSZ6" i="5"/>
  <c r="BSY6" i="5"/>
  <c r="BSX6" i="5"/>
  <c r="AMY6" i="5" s="1"/>
  <c r="BSW6" i="5"/>
  <c r="BSV6" i="5"/>
  <c r="BSU6" i="5"/>
  <c r="BST6" i="5"/>
  <c r="IS6" i="5" s="1"/>
  <c r="BSS6" i="5"/>
  <c r="BSR6" i="5"/>
  <c r="BSK6" i="5"/>
  <c r="BSJ6" i="5" a="1"/>
  <c r="BSJ6" i="5" s="1"/>
  <c r="BSI6" i="5" a="1"/>
  <c r="BSI6" i="5" s="1"/>
  <c r="BSH6" i="5"/>
  <c r="BSH6" i="5" a="1"/>
  <c r="BSG6" i="5" a="1"/>
  <c r="BSG6" i="5" s="1"/>
  <c r="BSF6" i="5" a="1"/>
  <c r="BSF6" i="5" s="1"/>
  <c r="BSE6" i="5" a="1"/>
  <c r="BSE6" i="5" s="1"/>
  <c r="BSD6" i="5"/>
  <c r="BSD6" i="5" a="1"/>
  <c r="BSC6" i="5" a="1"/>
  <c r="BSC6" i="5" s="1"/>
  <c r="BSB6" i="5" a="1"/>
  <c r="BSB6" i="5" s="1"/>
  <c r="BSA6" i="5"/>
  <c r="BRZ6" i="5"/>
  <c r="BRZ6" i="5" a="1"/>
  <c r="BRY6" i="5" a="1"/>
  <c r="BRY6" i="5" s="1"/>
  <c r="BRX6" i="5" a="1"/>
  <c r="BRX6" i="5" s="1"/>
  <c r="BRW6" i="5" a="1"/>
  <c r="BRW6" i="5" s="1"/>
  <c r="BRV6" i="5"/>
  <c r="BRV6" i="5" a="1"/>
  <c r="BRU6" i="5" a="1"/>
  <c r="BRU6" i="5" s="1"/>
  <c r="BRT6" i="5" a="1"/>
  <c r="BRT6" i="5" s="1"/>
  <c r="BRS6" i="5" a="1"/>
  <c r="BRS6" i="5" s="1"/>
  <c r="BRR6" i="5"/>
  <c r="BRR6" i="5" a="1"/>
  <c r="BRQ6" i="5" a="1"/>
  <c r="BRQ6" i="5" s="1"/>
  <c r="BRP6" i="5"/>
  <c r="BRP6" i="5" a="1"/>
  <c r="BRO6" i="5" a="1"/>
  <c r="BRO6" i="5" s="1"/>
  <c r="BRN6" i="5" a="1"/>
  <c r="BRN6" i="5" s="1"/>
  <c r="BRM6" i="5" a="1"/>
  <c r="BRM6" i="5" s="1"/>
  <c r="BRL6" i="5" a="1"/>
  <c r="BRL6" i="5" s="1"/>
  <c r="BRK6" i="5" a="1"/>
  <c r="BRK6" i="5" s="1"/>
  <c r="BRJ6" i="5"/>
  <c r="BRJ6" i="5" a="1"/>
  <c r="BRI6" i="5" a="1"/>
  <c r="BRI6" i="5" s="1"/>
  <c r="BRH6" i="5"/>
  <c r="BRH6" i="5" a="1"/>
  <c r="BRG6" i="5" a="1"/>
  <c r="BRG6" i="5" s="1"/>
  <c r="BRF6" i="5" a="1"/>
  <c r="BRF6" i="5" s="1"/>
  <c r="BRE6" i="5" a="1"/>
  <c r="BRE6" i="5" s="1"/>
  <c r="BRD6" i="5" a="1"/>
  <c r="BRD6" i="5" s="1"/>
  <c r="BRC6" i="5" a="1"/>
  <c r="BRC6" i="5" s="1"/>
  <c r="BRB6" i="5"/>
  <c r="BRB6" i="5" a="1"/>
  <c r="BRA6" i="5" a="1"/>
  <c r="BRA6" i="5" s="1"/>
  <c r="BQZ6" i="5"/>
  <c r="BQZ6" i="5" a="1"/>
  <c r="BQY6" i="5" a="1"/>
  <c r="BQY6" i="5" s="1"/>
  <c r="BQX6" i="5" a="1"/>
  <c r="BQX6" i="5" s="1"/>
  <c r="BQW6" i="5" a="1"/>
  <c r="BQW6" i="5" s="1"/>
  <c r="BQV6" i="5" a="1"/>
  <c r="BQV6" i="5" s="1"/>
  <c r="BQU6" i="5" a="1"/>
  <c r="BQU6" i="5" s="1"/>
  <c r="BQT6" i="5"/>
  <c r="BQT6" i="5" a="1"/>
  <c r="BQS6" i="5" a="1"/>
  <c r="BQS6" i="5" s="1"/>
  <c r="BQR6" i="5"/>
  <c r="BQR6" i="5" a="1"/>
  <c r="BQQ6" i="5" a="1"/>
  <c r="BQQ6" i="5" s="1"/>
  <c r="BQP6" i="5" a="1"/>
  <c r="BQP6" i="5" s="1"/>
  <c r="BQO6" i="5" a="1"/>
  <c r="BQO6" i="5" s="1"/>
  <c r="BQN6" i="5" a="1"/>
  <c r="BQN6" i="5" s="1"/>
  <c r="BQM6" i="5" a="1"/>
  <c r="BQM6" i="5" s="1"/>
  <c r="BQL6" i="5"/>
  <c r="BQL6" i="5" a="1"/>
  <c r="BQK6" i="5" a="1"/>
  <c r="BQK6" i="5" s="1"/>
  <c r="BQJ6" i="5"/>
  <c r="BQJ6" i="5" a="1"/>
  <c r="BQI6" i="5" a="1"/>
  <c r="BQI6" i="5" s="1"/>
  <c r="BQH6" i="5" a="1"/>
  <c r="BQH6" i="5" s="1"/>
  <c r="BQG6" i="5" a="1"/>
  <c r="BQG6" i="5" s="1"/>
  <c r="BQF6" i="5" a="1"/>
  <c r="BQF6" i="5" s="1"/>
  <c r="BQE6" i="5" a="1"/>
  <c r="BQE6" i="5" s="1"/>
  <c r="BQD6" i="5"/>
  <c r="BQD6" i="5" a="1"/>
  <c r="BQC6" i="5" a="1"/>
  <c r="BQC6" i="5" s="1"/>
  <c r="BQB6" i="5"/>
  <c r="BQB6" i="5" a="1"/>
  <c r="BQA6" i="5" a="1"/>
  <c r="BQA6" i="5" s="1"/>
  <c r="BPZ6" i="5" a="1"/>
  <c r="BPZ6" i="5" s="1"/>
  <c r="BPY6" i="5" a="1"/>
  <c r="BPY6" i="5" s="1"/>
  <c r="BPX6" i="5" a="1"/>
  <c r="BPX6" i="5" s="1"/>
  <c r="BPW6" i="5" a="1"/>
  <c r="BPW6" i="5" s="1"/>
  <c r="BPV6" i="5"/>
  <c r="BPV6" i="5" a="1"/>
  <c r="BPU6" i="5" a="1"/>
  <c r="BPU6" i="5" s="1"/>
  <c r="BPT6" i="5"/>
  <c r="BPS6" i="5"/>
  <c r="BPR6" i="5"/>
  <c r="BPQ6" i="5"/>
  <c r="BPP6" i="5"/>
  <c r="BPO6" i="5"/>
  <c r="BPN6" i="5"/>
  <c r="BPM6" i="5"/>
  <c r="BPL6" i="5"/>
  <c r="BPK6" i="5"/>
  <c r="BPJ6" i="5"/>
  <c r="BPI6" i="5"/>
  <c r="BPH6" i="5"/>
  <c r="BPG6" i="5"/>
  <c r="BPF6" i="5"/>
  <c r="BPE6" i="5"/>
  <c r="BPD6" i="5"/>
  <c r="BPC6" i="5"/>
  <c r="BPB6" i="5"/>
  <c r="BPA6" i="5"/>
  <c r="BOZ6" i="5"/>
  <c r="BOY6" i="5"/>
  <c r="BOX6" i="5"/>
  <c r="BOW6" i="5"/>
  <c r="BOV6" i="5"/>
  <c r="BOU6" i="5"/>
  <c r="BOT6" i="5"/>
  <c r="BOR6" i="5"/>
  <c r="BOI6" i="5"/>
  <c r="BOI6" i="5" a="1"/>
  <c r="BOH6" i="5" a="1"/>
  <c r="BOH6" i="5" s="1"/>
  <c r="BOG6" i="5"/>
  <c r="BOS6" i="5" s="1"/>
  <c r="BOG6" i="5" a="1"/>
  <c r="BOF6" i="5"/>
  <c r="BOE6" i="5"/>
  <c r="BOD6" i="5"/>
  <c r="BOC6" i="5"/>
  <c r="BOB6" i="5"/>
  <c r="BOA6" i="5"/>
  <c r="BOQ6" i="5" s="1"/>
  <c r="BNY6" i="5"/>
  <c r="BNX6" i="5" s="1"/>
  <c r="BOP6" i="5" s="1"/>
  <c r="BNV6" i="5"/>
  <c r="BNU6" i="5" s="1"/>
  <c r="BOO6" i="5" s="1"/>
  <c r="BNS6" i="5"/>
  <c r="BNR6" i="5" s="1"/>
  <c r="BON6" i="5" s="1"/>
  <c r="BNP6" i="5"/>
  <c r="BNO6" i="5"/>
  <c r="BOM6" i="5" s="1"/>
  <c r="BNM6" i="5"/>
  <c r="BNL6" i="5" s="1"/>
  <c r="BOL6" i="5" s="1"/>
  <c r="BNJ6" i="5"/>
  <c r="BNI6" i="5"/>
  <c r="BOK6" i="5" s="1"/>
  <c r="BNG6" i="5"/>
  <c r="BNF6" i="5" s="1"/>
  <c r="BOJ6" i="5" s="1"/>
  <c r="BNE6" i="5"/>
  <c r="BND6" i="5"/>
  <c r="BNC6" i="5"/>
  <c r="BNB6" i="5"/>
  <c r="BNA6" i="5"/>
  <c r="BMZ6" i="5"/>
  <c r="BMY6" i="5"/>
  <c r="BMX6" i="5"/>
  <c r="BMW6" i="5"/>
  <c r="BMV6" i="5"/>
  <c r="BMU6" i="5"/>
  <c r="BMT6" i="5" s="1"/>
  <c r="BMJ6" i="5"/>
  <c r="BMI6" i="5"/>
  <c r="BMH6" i="5"/>
  <c r="BMG6" i="5"/>
  <c r="BMF6" i="5"/>
  <c r="BME6" i="5"/>
  <c r="BMD6" i="5"/>
  <c r="BMC6" i="5"/>
  <c r="BMB6" i="5"/>
  <c r="BMA6" i="5"/>
  <c r="BLZ6" i="5"/>
  <c r="BLY6" i="5"/>
  <c r="BLX6" i="5"/>
  <c r="BLW6" i="5"/>
  <c r="BLN6" i="5"/>
  <c r="BLJ6" i="5"/>
  <c r="BLH6" i="5" a="1"/>
  <c r="BLH6" i="5" s="1"/>
  <c r="BLG6" i="5"/>
  <c r="BLG6" i="5" a="1"/>
  <c r="BLF6" i="5" a="1"/>
  <c r="BLF6" i="5" s="1"/>
  <c r="BLR6" i="5" s="1"/>
  <c r="BLE6" i="5"/>
  <c r="BLD6" i="5"/>
  <c r="BLC6" i="5"/>
  <c r="BLQ6" i="5" s="1"/>
  <c r="BLB6" i="5"/>
  <c r="BLA6" i="5"/>
  <c r="BKZ6" i="5" s="1"/>
  <c r="BLP6" i="5" s="1"/>
  <c r="BKY6" i="5"/>
  <c r="BKX6" i="5"/>
  <c r="BKW6" i="5" s="1"/>
  <c r="BLO6" i="5" s="1"/>
  <c r="BKU6" i="5"/>
  <c r="BKT6" i="5"/>
  <c r="BKR6" i="5"/>
  <c r="BKQ6" i="5" s="1"/>
  <c r="BLM6" i="5" s="1"/>
  <c r="BKO6" i="5"/>
  <c r="BKN6" i="5"/>
  <c r="BLL6" i="5" s="1"/>
  <c r="BKL6" i="5"/>
  <c r="BKK6" i="5" s="1"/>
  <c r="BLK6" i="5" s="1"/>
  <c r="BKI6" i="5"/>
  <c r="BKH6" i="5"/>
  <c r="BKF6" i="5"/>
  <c r="BKE6" i="5" s="1"/>
  <c r="BLI6" i="5" s="1"/>
  <c r="BKD6" i="5"/>
  <c r="BKC6" i="5"/>
  <c r="BKB6" i="5"/>
  <c r="BKA6" i="5"/>
  <c r="BJZ6" i="5"/>
  <c r="BJY6" i="5"/>
  <c r="BJX6" i="5"/>
  <c r="BJW6" i="5"/>
  <c r="BJU6" i="5"/>
  <c r="BJT6" i="5"/>
  <c r="BJR6" i="5"/>
  <c r="BJP6" i="5" s="1"/>
  <c r="BJO6" i="5"/>
  <c r="BJM6" i="5" s="1"/>
  <c r="BJL6" i="5"/>
  <c r="BJJ6" i="5"/>
  <c r="BJI6" i="5"/>
  <c r="BJG6" i="5" s="1"/>
  <c r="BJF6" i="5"/>
  <c r="BJE6" i="5"/>
  <c r="BJD6" i="5"/>
  <c r="BJC6" i="5"/>
  <c r="BJB6" i="5"/>
  <c r="BJA6" i="5"/>
  <c r="BIZ6" i="5"/>
  <c r="BIY6" i="5"/>
  <c r="BIX6" i="5"/>
  <c r="BIW6" i="5"/>
  <c r="BIV6" i="5"/>
  <c r="BIU6" i="5"/>
  <c r="BIT6" i="5"/>
  <c r="BIS6" i="5"/>
  <c r="BIR6" i="5"/>
  <c r="BIQ6" i="5"/>
  <c r="BIP6" i="5"/>
  <c r="BIO6" i="5"/>
  <c r="BIN6" i="5"/>
  <c r="BIM6" i="5"/>
  <c r="BIL6" i="5"/>
  <c r="BIK6" i="5"/>
  <c r="BIJ6" i="5"/>
  <c r="BII6" i="5"/>
  <c r="BIH6" i="5"/>
  <c r="BIG6" i="5"/>
  <c r="BIF6" i="5"/>
  <c r="BIE6" i="5"/>
  <c r="BID6" i="5"/>
  <c r="BIC6" i="5"/>
  <c r="BIB6" i="5"/>
  <c r="BIA6" i="5"/>
  <c r="BHZ6" i="5"/>
  <c r="BHY6" i="5"/>
  <c r="BHX6" i="5"/>
  <c r="BHW6" i="5"/>
  <c r="BHV6" i="5"/>
  <c r="BHU6" i="5"/>
  <c r="BHT6" i="5"/>
  <c r="BHS6" i="5"/>
  <c r="BHR6" i="5"/>
  <c r="BHQ6" i="5"/>
  <c r="BHP6" i="5"/>
  <c r="BHO6" i="5"/>
  <c r="BHN6" i="5"/>
  <c r="BHM6" i="5"/>
  <c r="BHL6" i="5"/>
  <c r="BHK6" i="5"/>
  <c r="BHJ6" i="5"/>
  <c r="BHI6" i="5"/>
  <c r="BHH6" i="5"/>
  <c r="BHG6" i="5"/>
  <c r="BHF6" i="5"/>
  <c r="BHE6" i="5"/>
  <c r="BHD6" i="5"/>
  <c r="BHC6" i="5"/>
  <c r="BHB6" i="5"/>
  <c r="BHA6" i="5"/>
  <c r="BGZ6" i="5"/>
  <c r="BGY6" i="5"/>
  <c r="BGX6" i="5"/>
  <c r="BGW6" i="5"/>
  <c r="BGV6" i="5"/>
  <c r="BGU6" i="5"/>
  <c r="BGU6" i="5" a="1"/>
  <c r="BGT6" i="5" a="1"/>
  <c r="BGT6" i="5" s="1"/>
  <c r="BGS6" i="5"/>
  <c r="BGS6" i="5" a="1"/>
  <c r="BGR6" i="5" a="1"/>
  <c r="BGR6" i="5" s="1"/>
  <c r="BGQ6" i="5"/>
  <c r="BGQ6" i="5" a="1"/>
  <c r="BGP6" i="5" a="1"/>
  <c r="BGP6" i="5" s="1"/>
  <c r="BGO6" i="5"/>
  <c r="BGO6" i="5" a="1"/>
  <c r="BGN6" i="5" a="1"/>
  <c r="BGN6" i="5" s="1"/>
  <c r="BGM6" i="5"/>
  <c r="BGM6" i="5" a="1"/>
  <c r="BGL6" i="5" a="1"/>
  <c r="BGL6" i="5" s="1"/>
  <c r="BGK6" i="5"/>
  <c r="BGK6" i="5" a="1"/>
  <c r="BGJ6" i="5" a="1"/>
  <c r="BGJ6" i="5" s="1"/>
  <c r="BGI6" i="5"/>
  <c r="BGH6" i="5"/>
  <c r="BGG6" i="5"/>
  <c r="BGF6" i="5"/>
  <c r="BGE6" i="5"/>
  <c r="BGD6" i="5"/>
  <c r="BGC6" i="5"/>
  <c r="BGB6" i="5"/>
  <c r="BGA6" i="5"/>
  <c r="BFZ6" i="5"/>
  <c r="BFY6" i="5"/>
  <c r="BFX6" i="5"/>
  <c r="BFW6" i="5"/>
  <c r="BFV6" i="5"/>
  <c r="BFU6" i="5"/>
  <c r="BFT6" i="5"/>
  <c r="BFS6" i="5"/>
  <c r="BFR6" i="5"/>
  <c r="BFN6" i="5"/>
  <c r="BFM6" i="5"/>
  <c r="BFL6" i="5"/>
  <c r="BFK6" i="5"/>
  <c r="BFJ6" i="5"/>
  <c r="BFI6" i="5"/>
  <c r="BFH6" i="5"/>
  <c r="BFG6" i="5"/>
  <c r="BFF6" i="5"/>
  <c r="BFE6" i="5"/>
  <c r="BFD6" i="5"/>
  <c r="BFC6" i="5"/>
  <c r="BFB6" i="5"/>
  <c r="BFA6" i="5"/>
  <c r="BEZ6" i="5"/>
  <c r="BEY6" i="5"/>
  <c r="BEX6" i="5"/>
  <c r="BEW6" i="5"/>
  <c r="BEV6" i="5"/>
  <c r="BEU6" i="5"/>
  <c r="BET6" i="5"/>
  <c r="BEP6" i="5"/>
  <c r="BEO6" i="5"/>
  <c r="BEN6" i="5"/>
  <c r="BEM6" i="5"/>
  <c r="BEL6" i="5"/>
  <c r="BEK6" i="5"/>
  <c r="BEJ6" i="5"/>
  <c r="BEI6" i="5"/>
  <c r="BEH6" i="5"/>
  <c r="BEG6" i="5"/>
  <c r="BEF6" i="5"/>
  <c r="BEE6" i="5"/>
  <c r="BED6" i="5"/>
  <c r="BEC6" i="5"/>
  <c r="BEB6" i="5"/>
  <c r="BEA6" i="5"/>
  <c r="BDZ6" i="5"/>
  <c r="BDY6" i="5"/>
  <c r="BDX6" i="5"/>
  <c r="BDW6" i="5"/>
  <c r="BDV6" i="5"/>
  <c r="BDR6" i="5"/>
  <c r="BDQ6" i="5"/>
  <c r="BDP6" i="5"/>
  <c r="BDO6" i="5"/>
  <c r="BDN6" i="5"/>
  <c r="BDM6" i="5"/>
  <c r="BDL6" i="5"/>
  <c r="BDK6" i="5"/>
  <c r="BDJ6" i="5"/>
  <c r="BDI6" i="5"/>
  <c r="BDH6" i="5"/>
  <c r="BDG6" i="5"/>
  <c r="BDF6" i="5"/>
  <c r="BDE6" i="5"/>
  <c r="BDD6" i="5"/>
  <c r="BDC6" i="5"/>
  <c r="BDB6" i="5"/>
  <c r="BDA6" i="5"/>
  <c r="BCZ6" i="5"/>
  <c r="BCY6" i="5"/>
  <c r="BCX6" i="5"/>
  <c r="BCT6" i="5"/>
  <c r="BCS6" i="5"/>
  <c r="BCR6" i="5"/>
  <c r="BCQ6" i="5"/>
  <c r="BCP6" i="5"/>
  <c r="BCO6" i="5"/>
  <c r="BCN6" i="5"/>
  <c r="BCM6" i="5"/>
  <c r="BCL6" i="5"/>
  <c r="BCK6" i="5"/>
  <c r="BCJ6" i="5"/>
  <c r="BCI6" i="5"/>
  <c r="BCH6" i="5"/>
  <c r="BCG6" i="5"/>
  <c r="BCF6" i="5"/>
  <c r="BCE6" i="5"/>
  <c r="BCD6" i="5"/>
  <c r="BCC6" i="5"/>
  <c r="BCB6" i="5"/>
  <c r="BCA6" i="5"/>
  <c r="BBZ6" i="5"/>
  <c r="BBV6" i="5"/>
  <c r="BBU6" i="5"/>
  <c r="BBT6" i="5"/>
  <c r="BBR6" i="5"/>
  <c r="BBQ6" i="5"/>
  <c r="BBP6" i="5"/>
  <c r="BBM6" i="5"/>
  <c r="BBL6" i="5"/>
  <c r="BBI6" i="5"/>
  <c r="BBH6" i="5"/>
  <c r="BBG6" i="5"/>
  <c r="BBF6" i="5"/>
  <c r="BBE6" i="5"/>
  <c r="BAR6" i="5"/>
  <c r="BAQ6" i="5"/>
  <c r="BAP6" i="5"/>
  <c r="BAP6" i="5" a="1"/>
  <c r="BAO6" i="5" a="1"/>
  <c r="BAO6" i="5" s="1"/>
  <c r="BAN6" i="5"/>
  <c r="BAX6" i="5" s="1"/>
  <c r="BAN6" i="5" a="1"/>
  <c r="BAM6" i="5"/>
  <c r="BAL6" i="5"/>
  <c r="BAK6" i="5"/>
  <c r="BAW6" i="5" s="1"/>
  <c r="BAJ6" i="5"/>
  <c r="BAI6" i="5"/>
  <c r="BAH6" i="5"/>
  <c r="BAV6" i="5" s="1"/>
  <c r="BAG6" i="5"/>
  <c r="BAE6" i="5" s="1"/>
  <c r="BAU6" i="5" s="1"/>
  <c r="BAF6" i="5"/>
  <c r="BAB6" i="5"/>
  <c r="BAT6" i="5" s="1"/>
  <c r="AZY6" i="5"/>
  <c r="BAS6" i="5" s="1"/>
  <c r="AZV6" i="5"/>
  <c r="AZS6" i="5"/>
  <c r="AZN6" i="5"/>
  <c r="AZK6" i="5"/>
  <c r="AZJ6" i="5"/>
  <c r="AZJ6" i="5" a="1"/>
  <c r="AZI6" i="5" a="1"/>
  <c r="AZI6" i="5" s="1"/>
  <c r="AZH6" i="5"/>
  <c r="AZR6" i="5" s="1"/>
  <c r="AZH6" i="5" a="1"/>
  <c r="AZG6" i="5"/>
  <c r="AZF6" i="5"/>
  <c r="AZE6" i="5"/>
  <c r="AZQ6" i="5" s="1"/>
  <c r="AZD6" i="5"/>
  <c r="AZB6" i="5" s="1"/>
  <c r="AZP6" i="5" s="1"/>
  <c r="AZC6" i="5"/>
  <c r="AZA6" i="5"/>
  <c r="AYZ6" i="5"/>
  <c r="AYY6" i="5" s="1"/>
  <c r="AZO6" i="5" s="1"/>
  <c r="AYV6" i="5"/>
  <c r="AYS6" i="5"/>
  <c r="AZM6" i="5" s="1"/>
  <c r="AYP6" i="5"/>
  <c r="AZL6" i="5" s="1"/>
  <c r="AYM6" i="5"/>
  <c r="AYK6" i="5"/>
  <c r="AYG6" i="5"/>
  <c r="AYC6" i="5"/>
  <c r="AYB6" i="5"/>
  <c r="AYB6" i="5" a="1"/>
  <c r="AYA6" i="5" a="1"/>
  <c r="AYA6" i="5" s="1"/>
  <c r="AXZ6" i="5"/>
  <c r="AYL6" i="5" s="1"/>
  <c r="AXZ6" i="5" a="1"/>
  <c r="AXY6" i="5"/>
  <c r="AXX6" i="5"/>
  <c r="AXW6" i="5"/>
  <c r="AXV6" i="5"/>
  <c r="AXU6" i="5"/>
  <c r="AXT6" i="5"/>
  <c r="AYJ6" i="5" s="1"/>
  <c r="AXS6" i="5"/>
  <c r="AXQ6" i="5" s="1"/>
  <c r="AYI6" i="5" s="1"/>
  <c r="AXR6" i="5"/>
  <c r="AXO6" i="5"/>
  <c r="AXN6" i="5" s="1"/>
  <c r="AYH6" i="5" s="1"/>
  <c r="AXL6" i="5"/>
  <c r="AXK6" i="5"/>
  <c r="AXI6" i="5"/>
  <c r="AXH6" i="5" s="1"/>
  <c r="AYF6" i="5" s="1"/>
  <c r="AXF6" i="5"/>
  <c r="AXE6" i="5"/>
  <c r="AYE6" i="5" s="1"/>
  <c r="AXB6" i="5"/>
  <c r="AYD6" i="5" s="1"/>
  <c r="AWX6" i="5"/>
  <c r="AWW6" i="5"/>
  <c r="AWV6" i="5"/>
  <c r="AWU6" i="5"/>
  <c r="AWN6" i="5"/>
  <c r="AWM6" i="5"/>
  <c r="AWL6" i="5"/>
  <c r="AWK6" i="5"/>
  <c r="AWD6" i="5"/>
  <c r="AWC6" i="5"/>
  <c r="AWB6" i="5"/>
  <c r="AWA6" i="5"/>
  <c r="AVT6" i="5"/>
  <c r="AVS6" i="5"/>
  <c r="AVR6" i="5"/>
  <c r="AVQ6" i="5"/>
  <c r="AVF6" i="5"/>
  <c r="AVB6" i="5"/>
  <c r="AUZ6" i="5" a="1"/>
  <c r="AUZ6" i="5" s="1"/>
  <c r="AUY6" i="5"/>
  <c r="AUY6" i="5" a="1"/>
  <c r="AUX6" i="5" a="1"/>
  <c r="AUX6" i="5" s="1"/>
  <c r="AVJ6" i="5" s="1"/>
  <c r="AUW6" i="5"/>
  <c r="AUV6" i="5"/>
  <c r="AUU6" i="5"/>
  <c r="AVI6" i="5" s="1"/>
  <c r="AUT6" i="5"/>
  <c r="AUS6" i="5"/>
  <c r="AUR6" i="5" s="1"/>
  <c r="AVH6" i="5" s="1"/>
  <c r="AUQ6" i="5"/>
  <c r="AUP6" i="5"/>
  <c r="AUO6" i="5" s="1"/>
  <c r="AVG6" i="5" s="1"/>
  <c r="AUM6" i="5"/>
  <c r="AUL6" i="5"/>
  <c r="AUJ6" i="5"/>
  <c r="AUI6" i="5" s="1"/>
  <c r="AVE6" i="5" s="1"/>
  <c r="AUG6" i="5"/>
  <c r="AUF6" i="5"/>
  <c r="AVD6" i="5" s="1"/>
  <c r="AUD6" i="5"/>
  <c r="AUC6" i="5" s="1"/>
  <c r="AVC6" i="5" s="1"/>
  <c r="AUA6" i="5"/>
  <c r="ATZ6" i="5"/>
  <c r="ATX6" i="5"/>
  <c r="ATW6" i="5" s="1"/>
  <c r="AVA6" i="5" s="1"/>
  <c r="ATV6" i="5"/>
  <c r="ATU6" i="5"/>
  <c r="ATT6" i="5"/>
  <c r="ATS6" i="5"/>
  <c r="ATH6" i="5"/>
  <c r="ATG6" i="5"/>
  <c r="ATF6" i="5"/>
  <c r="ATE6" i="5"/>
  <c r="ATD6" i="5"/>
  <c r="ATC6" i="5"/>
  <c r="ATB6" i="5"/>
  <c r="ATB6" i="5" a="1"/>
  <c r="ATA6" i="5" a="1"/>
  <c r="ATA6" i="5" s="1"/>
  <c r="ASZ6" i="5"/>
  <c r="ATL6" i="5" s="1"/>
  <c r="ASZ6" i="5" a="1"/>
  <c r="ASY6" i="5"/>
  <c r="ASX6" i="5"/>
  <c r="ASW6" i="5"/>
  <c r="ATK6" i="5" s="1"/>
  <c r="ASV6" i="5"/>
  <c r="AST6" i="5" s="1"/>
  <c r="ATJ6" i="5" s="1"/>
  <c r="ASU6" i="5"/>
  <c r="ASS6" i="5"/>
  <c r="ASR6" i="5"/>
  <c r="ASQ6" i="5" s="1"/>
  <c r="ATI6" i="5" s="1"/>
  <c r="ARW6" i="5"/>
  <c r="ART6" i="5"/>
  <c r="ARS6" i="5"/>
  <c r="ARP6" i="5" a="1"/>
  <c r="ARP6" i="5" s="1"/>
  <c r="ARO6" i="5"/>
  <c r="ARO6" i="5" a="1"/>
  <c r="ARN6" i="5" a="1"/>
  <c r="ARN6" i="5" s="1"/>
  <c r="ARX6" i="5" s="1"/>
  <c r="ARM6" i="5"/>
  <c r="ARL6" i="5"/>
  <c r="ARK6" i="5"/>
  <c r="ARJ6" i="5"/>
  <c r="ARI6" i="5"/>
  <c r="ARH6" i="5" s="1"/>
  <c r="ARV6" i="5" s="1"/>
  <c r="ARG6" i="5"/>
  <c r="ARF6" i="5"/>
  <c r="ARE6" i="5" s="1"/>
  <c r="ARU6" i="5" s="1"/>
  <c r="ARB6" i="5"/>
  <c r="AQY6" i="5"/>
  <c r="AQV6" i="5"/>
  <c r="ARR6" i="5" s="1"/>
  <c r="AQS6" i="5"/>
  <c r="ARQ6" i="5" s="1"/>
  <c r="AQP6" i="5"/>
  <c r="AQO6" i="5"/>
  <c r="AQK6" i="5"/>
  <c r="AQR6" i="5" s="1"/>
  <c r="AQH6" i="5"/>
  <c r="AQQ6" i="5" s="1"/>
  <c r="AQE6" i="5"/>
  <c r="AQB6" i="5"/>
  <c r="APY6" i="5"/>
  <c r="AQN6" i="5" s="1"/>
  <c r="APT6" i="5"/>
  <c r="APQ6" i="5"/>
  <c r="APP6" i="5"/>
  <c r="APP6" i="5" a="1"/>
  <c r="APO6" i="5" a="1"/>
  <c r="APO6" i="5" s="1"/>
  <c r="APN6" i="5"/>
  <c r="APX6" i="5" s="1"/>
  <c r="APN6" i="5" a="1"/>
  <c r="APM6" i="5"/>
  <c r="APL6" i="5"/>
  <c r="APK6" i="5"/>
  <c r="APW6" i="5" s="1"/>
  <c r="APJ6" i="5"/>
  <c r="APH6" i="5" s="1"/>
  <c r="APV6" i="5" s="1"/>
  <c r="API6" i="5"/>
  <c r="APG6" i="5"/>
  <c r="APF6" i="5"/>
  <c r="APE6" i="5" s="1"/>
  <c r="APU6" i="5" s="1"/>
  <c r="APB6" i="5"/>
  <c r="AOY6" i="5"/>
  <c r="APS6" i="5" s="1"/>
  <c r="AOV6" i="5"/>
  <c r="APR6" i="5" s="1"/>
  <c r="AOS6" i="5"/>
  <c r="AOQ6" i="5"/>
  <c r="AOP6" i="5"/>
  <c r="AOK6" i="5"/>
  <c r="AOR6" i="5" s="1"/>
  <c r="AOH6" i="5"/>
  <c r="AOE6" i="5"/>
  <c r="AOB6" i="5"/>
  <c r="AOO6" i="5" s="1"/>
  <c r="ANY6" i="5"/>
  <c r="AON6" i="5" s="1"/>
  <c r="ANX6" i="5"/>
  <c r="ANV6" i="5"/>
  <c r="ANU6" i="5"/>
  <c r="ANT6" i="5"/>
  <c r="ANR6" i="5"/>
  <c r="ANQ6" i="5"/>
  <c r="ANP6" i="5"/>
  <c r="ANM6" i="5"/>
  <c r="ANL6" i="5"/>
  <c r="ANJ6" i="5"/>
  <c r="ANI6" i="5"/>
  <c r="ANH6" i="5"/>
  <c r="ANF6" i="5"/>
  <c r="ANE6" i="5"/>
  <c r="AND6" i="5"/>
  <c r="ANA6" i="5"/>
  <c r="AMZ6" i="5"/>
  <c r="AMW6" i="5"/>
  <c r="AMR6" i="5"/>
  <c r="AMQ6" i="5"/>
  <c r="AMP6" i="5"/>
  <c r="AMO6" i="5"/>
  <c r="AMN6" i="5"/>
  <c r="AMM6" i="5"/>
  <c r="AML6" i="5" a="1"/>
  <c r="AML6" i="5" s="1"/>
  <c r="AMK6" i="5"/>
  <c r="AMK6" i="5" a="1"/>
  <c r="AMJ6" i="5" a="1"/>
  <c r="AMJ6" i="5" s="1"/>
  <c r="AMV6" i="5" s="1"/>
  <c r="AMI6" i="5"/>
  <c r="AMH6" i="5"/>
  <c r="AMG6" i="5"/>
  <c r="AMU6" i="5" s="1"/>
  <c r="AMF6" i="5"/>
  <c r="AME6" i="5"/>
  <c r="AMD6" i="5" s="1"/>
  <c r="AMT6" i="5" s="1"/>
  <c r="AMC6" i="5"/>
  <c r="AMB6" i="5"/>
  <c r="AMA6" i="5" s="1"/>
  <c r="AMS6" i="5" s="1"/>
  <c r="ALD6" i="5"/>
  <c r="ALC6" i="5"/>
  <c r="ALB6" i="5"/>
  <c r="ALA6" i="5"/>
  <c r="AKZ6" i="5"/>
  <c r="AKY6" i="5"/>
  <c r="AKX6" i="5"/>
  <c r="AKX6" i="5" a="1"/>
  <c r="AKW6" i="5" a="1"/>
  <c r="AKW6" i="5" s="1"/>
  <c r="AKV6" i="5"/>
  <c r="ALH6" i="5" s="1"/>
  <c r="AKV6" i="5" a="1"/>
  <c r="AKU6" i="5"/>
  <c r="AKT6" i="5"/>
  <c r="AKS6" i="5"/>
  <c r="ALG6" i="5" s="1"/>
  <c r="AKR6" i="5"/>
  <c r="AKP6" i="5" s="1"/>
  <c r="ALF6" i="5" s="1"/>
  <c r="AKQ6" i="5"/>
  <c r="AKO6" i="5"/>
  <c r="AKN6" i="5"/>
  <c r="AKM6" i="5" s="1"/>
  <c r="ALE6" i="5" s="1"/>
  <c r="AJS6" i="5"/>
  <c r="AJP6" i="5"/>
  <c r="AJO6" i="5"/>
  <c r="AJN6" i="5"/>
  <c r="AJM6" i="5"/>
  <c r="AJL6" i="5"/>
  <c r="AJK6" i="5"/>
  <c r="AJJ6" i="5"/>
  <c r="AJJ6" i="5" a="1"/>
  <c r="AJI6" i="5" a="1"/>
  <c r="AJI6" i="5" s="1"/>
  <c r="AJH6" i="5"/>
  <c r="AJT6" i="5" s="1"/>
  <c r="AJH6" i="5" a="1"/>
  <c r="AJG6" i="5"/>
  <c r="AJF6" i="5"/>
  <c r="AJE6" i="5"/>
  <c r="AJD6" i="5"/>
  <c r="AJC6" i="5"/>
  <c r="AJB6" i="5"/>
  <c r="AJR6" i="5" s="1"/>
  <c r="AJA6" i="5"/>
  <c r="AIY6" i="5" s="1"/>
  <c r="AJQ6" i="5" s="1"/>
  <c r="AIZ6" i="5"/>
  <c r="AIE6" i="5"/>
  <c r="AIB6" i="5"/>
  <c r="AIA6" i="5"/>
  <c r="AHZ6" i="5"/>
  <c r="AHY6" i="5"/>
  <c r="AHX6" i="5"/>
  <c r="AHW6" i="5"/>
  <c r="AHV6" i="5" a="1"/>
  <c r="AHV6" i="5" s="1"/>
  <c r="AHU6" i="5"/>
  <c r="AHU6" i="5" a="1"/>
  <c r="AHT6" i="5" a="1"/>
  <c r="AHT6" i="5" s="1"/>
  <c r="AIF6" i="5" s="1"/>
  <c r="AHS6" i="5"/>
  <c r="AHR6" i="5"/>
  <c r="AHQ6" i="5"/>
  <c r="AHP6" i="5"/>
  <c r="AHO6" i="5"/>
  <c r="AHN6" i="5" s="1"/>
  <c r="AID6" i="5" s="1"/>
  <c r="AHM6" i="5"/>
  <c r="AHL6" i="5"/>
  <c r="AHK6" i="5"/>
  <c r="AIC6" i="5" s="1"/>
  <c r="AGR6" i="5"/>
  <c r="AGQ6" i="5"/>
  <c r="AGP6" i="5"/>
  <c r="AGO6" i="5"/>
  <c r="AGN6" i="5"/>
  <c r="AGM6" i="5"/>
  <c r="AGL6" i="5"/>
  <c r="AGK6" i="5"/>
  <c r="AGJ6" i="5"/>
  <c r="AGI6" i="5"/>
  <c r="AGH6" i="5"/>
  <c r="AGG6" i="5"/>
  <c r="AGF6" i="5"/>
  <c r="AGE6" i="5"/>
  <c r="AGD6" i="5"/>
  <c r="AGC6" i="5"/>
  <c r="AGB6" i="5"/>
  <c r="AGA6" i="5"/>
  <c r="AFZ6" i="5"/>
  <c r="AFY6" i="5"/>
  <c r="AFX6" i="5"/>
  <c r="AFW6" i="5"/>
  <c r="AFV6" i="5"/>
  <c r="AFU6" i="5"/>
  <c r="AFT6" i="5"/>
  <c r="AFS6" i="5"/>
  <c r="AFR6" i="5"/>
  <c r="AFQ6" i="5"/>
  <c r="AFP6" i="5"/>
  <c r="AFO6" i="5"/>
  <c r="AFN6" i="5"/>
  <c r="AFM6" i="5"/>
  <c r="AFL6" i="5"/>
  <c r="AFK6" i="5"/>
  <c r="AFJ6" i="5"/>
  <c r="AFI6" i="5"/>
  <c r="AFH6" i="5"/>
  <c r="AFG6" i="5"/>
  <c r="AFF6" i="5"/>
  <c r="AFE6" i="5"/>
  <c r="AFD6" i="5"/>
  <c r="AFC6" i="5"/>
  <c r="AFB6" i="5"/>
  <c r="AFA6" i="5"/>
  <c r="AEZ6" i="5"/>
  <c r="AEY6" i="5"/>
  <c r="AEX6" i="5"/>
  <c r="AEW6" i="5"/>
  <c r="AEV6" i="5"/>
  <c r="AEU6" i="5"/>
  <c r="AET6" i="5"/>
  <c r="AES6" i="5"/>
  <c r="AER6" i="5"/>
  <c r="AEQ6" i="5"/>
  <c r="AEP6" i="5"/>
  <c r="AEO6" i="5"/>
  <c r="AEN6" i="5"/>
  <c r="AEM6" i="5"/>
  <c r="AEL6" i="5"/>
  <c r="AEK6" i="5"/>
  <c r="ADZ6" i="5" a="1"/>
  <c r="ADZ6" i="5" s="1"/>
  <c r="ADY6" i="5"/>
  <c r="ADY6" i="5" a="1"/>
  <c r="ADX6" i="5" a="1"/>
  <c r="ADX6" i="5" s="1"/>
  <c r="AEJ6" i="5" s="1"/>
  <c r="ADW6" i="5"/>
  <c r="ADV6" i="5"/>
  <c r="ADU6" i="5"/>
  <c r="AEI6" i="5" s="1"/>
  <c r="ADT6" i="5"/>
  <c r="ADR6" i="5" s="1"/>
  <c r="AEH6" i="5" s="1"/>
  <c r="ADT6" i="5" a="1"/>
  <c r="ADS6" i="5"/>
  <c r="ADQ6" i="5"/>
  <c r="ADO6" i="5" s="1"/>
  <c r="AEG6" i="5" s="1"/>
  <c r="ADQ6" i="5" a="1"/>
  <c r="ADP6" i="5"/>
  <c r="ADN6" i="5"/>
  <c r="ADL6" i="5" s="1"/>
  <c r="AEF6" i="5" s="1"/>
  <c r="ADN6" i="5" a="1"/>
  <c r="ADK6" i="5" a="1"/>
  <c r="ADK6" i="5" s="1"/>
  <c r="ADI6" i="5" s="1"/>
  <c r="AEE6" i="5" s="1"/>
  <c r="ADH6" i="5" a="1"/>
  <c r="ADH6" i="5" s="1"/>
  <c r="ADF6" i="5" s="1"/>
  <c r="AED6" i="5" s="1"/>
  <c r="ADE6" i="5"/>
  <c r="ADC6" i="5" s="1"/>
  <c r="AEC6" i="5" s="1"/>
  <c r="ADE6" i="5" a="1"/>
  <c r="ADB6" i="5"/>
  <c r="ACZ6" i="5" s="1"/>
  <c r="AEB6" i="5" s="1"/>
  <c r="ADB6" i="5" a="1"/>
  <c r="ACY6" i="5" a="1"/>
  <c r="ACY6" i="5" s="1"/>
  <c r="ACW6" i="5" s="1"/>
  <c r="AEA6" i="5" s="1"/>
  <c r="ACV6" i="5"/>
  <c r="ACU6" i="5"/>
  <c r="ACT6" i="5"/>
  <c r="ACS6" i="5"/>
  <c r="ACR6" i="5"/>
  <c r="ACQ6" i="5"/>
  <c r="ACP6" i="5"/>
  <c r="ACO6" i="5"/>
  <c r="ACN6" i="5"/>
  <c r="ACM6" i="5"/>
  <c r="ACL6" i="5"/>
  <c r="ACK6" i="5"/>
  <c r="ACJ6" i="5"/>
  <c r="ACI6" i="5"/>
  <c r="ACF6" i="5"/>
  <c r="ACE6" i="5"/>
  <c r="ACB6" i="5"/>
  <c r="ACA6" i="5"/>
  <c r="ABZ6" i="5"/>
  <c r="ABY6" i="5"/>
  <c r="ABX6" i="5"/>
  <c r="ABW6" i="5"/>
  <c r="ABV6" i="5"/>
  <c r="ABU6" i="5"/>
  <c r="ABT6" i="5"/>
  <c r="ABS6" i="5"/>
  <c r="ABR6" i="5"/>
  <c r="ABR6" i="5" a="1"/>
  <c r="ABQ6" i="5" a="1"/>
  <c r="ABQ6" i="5" s="1"/>
  <c r="ABP6" i="5"/>
  <c r="ABP6" i="5" a="1"/>
  <c r="ABO6" i="5"/>
  <c r="ABN6" i="5"/>
  <c r="ABM6" i="5"/>
  <c r="ABL6" i="5"/>
  <c r="ABJ6" i="5" s="1"/>
  <c r="ABK6" i="5"/>
  <c r="ABI6" i="5"/>
  <c r="ABH6" i="5"/>
  <c r="ABG6" i="5" s="1"/>
  <c r="ABD6" i="5"/>
  <c r="ABA6" i="5"/>
  <c r="AAX6" i="5"/>
  <c r="AAU6" i="5"/>
  <c r="AAR6" i="5"/>
  <c r="AAO6" i="5"/>
  <c r="AAJ6" i="5"/>
  <c r="AAF6" i="5"/>
  <c r="AAD6" i="5" a="1"/>
  <c r="AAD6" i="5" s="1"/>
  <c r="AAC6" i="5"/>
  <c r="AAC6" i="5" a="1"/>
  <c r="AAB6" i="5" a="1"/>
  <c r="AAB6" i="5" s="1"/>
  <c r="AAN6" i="5" s="1"/>
  <c r="AAA6" i="5"/>
  <c r="ZZ6" i="5"/>
  <c r="ZY6" i="5"/>
  <c r="AAM6" i="5" s="1"/>
  <c r="ZX6" i="5"/>
  <c r="ZW6" i="5"/>
  <c r="ZV6" i="5" s="1"/>
  <c r="AAL6" i="5" s="1"/>
  <c r="ZU6" i="5"/>
  <c r="ZT6" i="5"/>
  <c r="ZS6" i="5" s="1"/>
  <c r="AAK6" i="5" s="1"/>
  <c r="ZR6" i="5"/>
  <c r="ZP6" i="5"/>
  <c r="ZO6" i="5"/>
  <c r="ZM6" i="5" s="1"/>
  <c r="AAI6" i="5" s="1"/>
  <c r="ZL6" i="5"/>
  <c r="ZJ6" i="5"/>
  <c r="AAH6" i="5" s="1"/>
  <c r="ZI6" i="5"/>
  <c r="ZG6" i="5" s="1"/>
  <c r="AAG6" i="5" s="1"/>
  <c r="ZF6" i="5"/>
  <c r="ZD6" i="5"/>
  <c r="ZC6" i="5"/>
  <c r="ZA6" i="5" s="1"/>
  <c r="AAE6" i="5" s="1"/>
  <c r="YZ6" i="5"/>
  <c r="YY6" i="5"/>
  <c r="YX6" i="5"/>
  <c r="YW6" i="5"/>
  <c r="YV6" i="5"/>
  <c r="YU6" i="5"/>
  <c r="YT6" i="5"/>
  <c r="YS6" i="5"/>
  <c r="YR6" i="5"/>
  <c r="YQ6" i="5"/>
  <c r="YP6" i="5"/>
  <c r="YO6" i="5"/>
  <c r="YN6" i="5"/>
  <c r="YM6" i="5"/>
  <c r="YL6" i="5"/>
  <c r="YK6" i="5"/>
  <c r="YJ6" i="5"/>
  <c r="YI6" i="5"/>
  <c r="YH6" i="5"/>
  <c r="YG6" i="5"/>
  <c r="YF6" i="5"/>
  <c r="YE6" i="5"/>
  <c r="YD6" i="5"/>
  <c r="YC6" i="5"/>
  <c r="YB6" i="5"/>
  <c r="YA6" i="5"/>
  <c r="XZ6" i="5"/>
  <c r="XY6" i="5"/>
  <c r="XX6" i="5"/>
  <c r="XW6" i="5"/>
  <c r="XV6" i="5"/>
  <c r="XU6" i="5"/>
  <c r="XT6" i="5"/>
  <c r="XS6" i="5"/>
  <c r="XR6" i="5"/>
  <c r="XQ6" i="5"/>
  <c r="XP6" i="5"/>
  <c r="XO6" i="5"/>
  <c r="XN6" i="5"/>
  <c r="XM6" i="5"/>
  <c r="XL6" i="5"/>
  <c r="XK6" i="5"/>
  <c r="XJ6" i="5"/>
  <c r="XI6" i="5"/>
  <c r="XH6" i="5"/>
  <c r="XG6" i="5"/>
  <c r="XF6" i="5"/>
  <c r="XE6" i="5"/>
  <c r="XD6" i="5"/>
  <c r="XC6" i="5"/>
  <c r="XB6" i="5"/>
  <c r="XA6" i="5"/>
  <c r="WZ6" i="5"/>
  <c r="WY6" i="5"/>
  <c r="WX6" i="5"/>
  <c r="WW6" i="5"/>
  <c r="WV6" i="5"/>
  <c r="WU6" i="5"/>
  <c r="WT6" i="5"/>
  <c r="WS6" i="5"/>
  <c r="WR6" i="5"/>
  <c r="WQ6" i="5"/>
  <c r="WP6" i="5"/>
  <c r="WO6" i="5"/>
  <c r="WN6" i="5"/>
  <c r="WM6" i="5"/>
  <c r="WL6" i="5"/>
  <c r="WK6" i="5"/>
  <c r="WJ6" i="5"/>
  <c r="WI6" i="5"/>
  <c r="WH6" i="5"/>
  <c r="WG6" i="5"/>
  <c r="WF6" i="5"/>
  <c r="WE6" i="5"/>
  <c r="WD6" i="5"/>
  <c r="WC6" i="5"/>
  <c r="WB6" i="5"/>
  <c r="WA6" i="5"/>
  <c r="VZ6" i="5"/>
  <c r="VY6" i="5"/>
  <c r="VX6" i="5"/>
  <c r="VW6" i="5"/>
  <c r="VV6" i="5"/>
  <c r="VU6" i="5"/>
  <c r="VT6" i="5"/>
  <c r="VS6" i="5"/>
  <c r="VR6" i="5"/>
  <c r="VQ6" i="5"/>
  <c r="VP6" i="5"/>
  <c r="VO6" i="5"/>
  <c r="VN6" i="5"/>
  <c r="VM6" i="5"/>
  <c r="VL6" i="5"/>
  <c r="VK6" i="5"/>
  <c r="VJ6" i="5"/>
  <c r="VI6" i="5"/>
  <c r="VH6" i="5"/>
  <c r="VG6" i="5"/>
  <c r="VF6" i="5"/>
  <c r="VE6" i="5"/>
  <c r="VD6" i="5"/>
  <c r="VC6" i="5"/>
  <c r="VB6" i="5"/>
  <c r="VA6" i="5"/>
  <c r="UZ6" i="5"/>
  <c r="UY6" i="5"/>
  <c r="UX6" i="5"/>
  <c r="UW6" i="5"/>
  <c r="UV6" i="5"/>
  <c r="UU6" i="5"/>
  <c r="UT6" i="5"/>
  <c r="US6" i="5"/>
  <c r="UR6" i="5"/>
  <c r="UQ6" i="5"/>
  <c r="UP6" i="5"/>
  <c r="UO6" i="5"/>
  <c r="UN6" i="5"/>
  <c r="UM6" i="5"/>
  <c r="UL6" i="5"/>
  <c r="UK6" i="5"/>
  <c r="UG6" i="5"/>
  <c r="UC6" i="5"/>
  <c r="TZ6" i="5"/>
  <c r="TY6" i="5"/>
  <c r="TX6" i="5"/>
  <c r="UJ6" i="5" s="1"/>
  <c r="TW6" i="5"/>
  <c r="TV6" i="5"/>
  <c r="TU6" i="5"/>
  <c r="UI6" i="5" s="1"/>
  <c r="TT6" i="5"/>
  <c r="TS6" i="5"/>
  <c r="TR6" i="5"/>
  <c r="UH6" i="5" s="1"/>
  <c r="TQ6" i="5"/>
  <c r="TP6" i="5"/>
  <c r="TO6" i="5"/>
  <c r="TN6" i="5"/>
  <c r="TM6" i="5"/>
  <c r="TL6" i="5"/>
  <c r="UF6" i="5" s="1"/>
  <c r="TK6" i="5"/>
  <c r="TJ6" i="5"/>
  <c r="TI6" i="5"/>
  <c r="UE6" i="5" s="1"/>
  <c r="TH6" i="5"/>
  <c r="TG6" i="5"/>
  <c r="TF6" i="5"/>
  <c r="UD6" i="5" s="1"/>
  <c r="TE6" i="5"/>
  <c r="TD6" i="5"/>
  <c r="TC6" i="5"/>
  <c r="TB6" i="5"/>
  <c r="TA6" i="5"/>
  <c r="SZ6" i="5"/>
  <c r="UB6" i="5" s="1"/>
  <c r="SY6" i="5"/>
  <c r="SX6" i="5"/>
  <c r="SW6" i="5"/>
  <c r="UA6" i="5" s="1"/>
  <c r="SV6" i="5"/>
  <c r="SU6" i="5"/>
  <c r="ST6" i="5"/>
  <c r="SS6" i="5"/>
  <c r="SR6" i="5"/>
  <c r="SQ6" i="5"/>
  <c r="SP6" i="5"/>
  <c r="SO6" i="5"/>
  <c r="SN6" i="5"/>
  <c r="SM6" i="5"/>
  <c r="SL6" i="5"/>
  <c r="SK6" i="5"/>
  <c r="SJ6" i="5"/>
  <c r="SI6" i="5"/>
  <c r="SH6" i="5"/>
  <c r="SG6" i="5"/>
  <c r="SF6" i="5"/>
  <c r="SE6" i="5"/>
  <c r="SD6" i="5"/>
  <c r="SC6" i="5"/>
  <c r="SB6" i="5"/>
  <c r="SA6" i="5"/>
  <c r="RZ6" i="5"/>
  <c r="RY6" i="5"/>
  <c r="RX6" i="5"/>
  <c r="RW6" i="5"/>
  <c r="RV6" i="5"/>
  <c r="RU6" i="5"/>
  <c r="RT6" i="5"/>
  <c r="RS6" i="5"/>
  <c r="RR6" i="5"/>
  <c r="RQ6" i="5"/>
  <c r="RP6" i="5"/>
  <c r="RO6" i="5"/>
  <c r="RN6" i="5"/>
  <c r="RM6" i="5"/>
  <c r="RL6" i="5"/>
  <c r="RK6" i="5"/>
  <c r="RJ6" i="5"/>
  <c r="RI6" i="5"/>
  <c r="RH6" i="5"/>
  <c r="RG6" i="5"/>
  <c r="RF6" i="5"/>
  <c r="RE6" i="5"/>
  <c r="RD6" i="5"/>
  <c r="RC6" i="5" a="1"/>
  <c r="RC6" i="5" s="1"/>
  <c r="RB6" i="5"/>
  <c r="RB6" i="5" a="1"/>
  <c r="RA6" i="5" a="1"/>
  <c r="RA6" i="5" s="1"/>
  <c r="QZ6" i="5"/>
  <c r="QZ6" i="5" a="1"/>
  <c r="QY6" i="5"/>
  <c r="QX6" i="5"/>
  <c r="QW6" i="5"/>
  <c r="QW6" i="5" a="1"/>
  <c r="QV6" i="5"/>
  <c r="QU6" i="5"/>
  <c r="QT6" i="5"/>
  <c r="QT6" i="5" a="1"/>
  <c r="QS6" i="5"/>
  <c r="QR6" i="5"/>
  <c r="QQ6" i="5"/>
  <c r="QO6" i="5" s="1"/>
  <c r="QQ6" i="5" a="1"/>
  <c r="QN6" i="5"/>
  <c r="QL6" i="5" s="1"/>
  <c r="QN6" i="5" a="1"/>
  <c r="QK6" i="5" a="1"/>
  <c r="QK6" i="5" s="1"/>
  <c r="QI6" i="5" s="1"/>
  <c r="QH6" i="5" a="1"/>
  <c r="QH6" i="5" s="1"/>
  <c r="QF6" i="5" s="1"/>
  <c r="QE6" i="5"/>
  <c r="QC6" i="5" s="1"/>
  <c r="QE6" i="5" a="1"/>
  <c r="QB6" i="5"/>
  <c r="PZ6" i="5" s="1"/>
  <c r="QB6" i="5" a="1"/>
  <c r="PY6" i="5"/>
  <c r="PX6" i="5"/>
  <c r="PW6" i="5"/>
  <c r="PV6" i="5"/>
  <c r="PO6" i="5"/>
  <c r="PN6" i="5"/>
  <c r="PM6" i="5"/>
  <c r="PL6" i="5"/>
  <c r="PG6" i="5"/>
  <c r="PF6" i="5"/>
  <c r="PE6" i="5"/>
  <c r="PD6" i="5"/>
  <c r="PB6" i="5"/>
  <c r="PA6" i="5"/>
  <c r="OZ6" i="5"/>
  <c r="OY6" i="5"/>
  <c r="OX6" i="5"/>
  <c r="OW6" i="5"/>
  <c r="OV6" i="5"/>
  <c r="OU6" i="5"/>
  <c r="OT6" i="5"/>
  <c r="OP6" i="5"/>
  <c r="OO6" i="5"/>
  <c r="ON6" i="5"/>
  <c r="OM6" i="5"/>
  <c r="OL6" i="5"/>
  <c r="OK6" i="5"/>
  <c r="OJ6" i="5"/>
  <c r="OI6" i="5"/>
  <c r="OH6" i="5"/>
  <c r="OD6" i="5"/>
  <c r="OC6" i="5"/>
  <c r="OB6" i="5"/>
  <c r="OA6" i="5"/>
  <c r="NZ6" i="5"/>
  <c r="NY6" i="5"/>
  <c r="NX6" i="5"/>
  <c r="NW6" i="5"/>
  <c r="NV6" i="5"/>
  <c r="NU6" i="5"/>
  <c r="NT6" i="5"/>
  <c r="NS6" i="5"/>
  <c r="NR6" i="5"/>
  <c r="NQ6" i="5"/>
  <c r="NP6" i="5"/>
  <c r="NO6" i="5"/>
  <c r="NN6" i="5"/>
  <c r="NL6" i="5"/>
  <c r="NK6" i="5"/>
  <c r="NJ6" i="5"/>
  <c r="NG6" i="5"/>
  <c r="NF6" i="5"/>
  <c r="NE6" i="5"/>
  <c r="NB6" i="5"/>
  <c r="NA6" i="5"/>
  <c r="MZ6" i="5"/>
  <c r="MX6" i="5"/>
  <c r="MW6" i="5"/>
  <c r="MV6" i="5"/>
  <c r="MU6" i="5"/>
  <c r="MS6" i="5"/>
  <c r="MR6" i="5"/>
  <c r="MQ6" i="5"/>
  <c r="MP6" i="5"/>
  <c r="MN6" i="5"/>
  <c r="MM6" i="5"/>
  <c r="ML6" i="5"/>
  <c r="MK6" i="5"/>
  <c r="MI6" i="5"/>
  <c r="MH6" i="5"/>
  <c r="MG6" i="5"/>
  <c r="MF6" i="5"/>
  <c r="MD6" i="5"/>
  <c r="MC6" i="5"/>
  <c r="MB6" i="5"/>
  <c r="MA6" i="5"/>
  <c r="LY6" i="5"/>
  <c r="LX6" i="5"/>
  <c r="LW6" i="5"/>
  <c r="LV6" i="5"/>
  <c r="LT6" i="5"/>
  <c r="LS6" i="5"/>
  <c r="LR6" i="5"/>
  <c r="LQ6" i="5"/>
  <c r="LO6" i="5"/>
  <c r="LN6" i="5"/>
  <c r="LM6" i="5"/>
  <c r="LL6" i="5"/>
  <c r="LJ6" i="5"/>
  <c r="LI6" i="5"/>
  <c r="LH6" i="5"/>
  <c r="LG6" i="5"/>
  <c r="LE6" i="5"/>
  <c r="LD6" i="5"/>
  <c r="LC6" i="5"/>
  <c r="LB6" i="5"/>
  <c r="LA6" i="5"/>
  <c r="KZ6" i="5"/>
  <c r="KY6" i="5"/>
  <c r="KV6" i="5"/>
  <c r="KU6" i="5"/>
  <c r="KT6" i="5"/>
  <c r="KS6" i="5"/>
  <c r="KR6" i="5"/>
  <c r="KQ6" i="5"/>
  <c r="KP6" i="5"/>
  <c r="KM6" i="5"/>
  <c r="KL6" i="5"/>
  <c r="KK6" i="5"/>
  <c r="KJ6" i="5"/>
  <c r="KI6" i="5"/>
  <c r="KH6" i="5"/>
  <c r="KG6" i="5"/>
  <c r="KD6" i="5"/>
  <c r="KC6" i="5"/>
  <c r="KB6" i="5"/>
  <c r="KA6" i="5"/>
  <c r="JZ6" i="5"/>
  <c r="JY6" i="5"/>
  <c r="JX6" i="5"/>
  <c r="JU6" i="5"/>
  <c r="JT6" i="5"/>
  <c r="JS6" i="5"/>
  <c r="JR6" i="5"/>
  <c r="JQ6" i="5"/>
  <c r="JP6" i="5"/>
  <c r="JO6" i="5"/>
  <c r="JL6" i="5"/>
  <c r="JK6" i="5"/>
  <c r="JJ6" i="5"/>
  <c r="JI6" i="5"/>
  <c r="JH6" i="5"/>
  <c r="JG6" i="5"/>
  <c r="JF6" i="5"/>
  <c r="JC6" i="5"/>
  <c r="JB6" i="5"/>
  <c r="JA6" i="5"/>
  <c r="IZ6" i="5"/>
  <c r="IT6" i="5"/>
  <c r="IR6" i="5"/>
  <c r="IQ6" i="5"/>
  <c r="IM6" i="5"/>
  <c r="IL6" i="5"/>
  <c r="IK6" i="5"/>
  <c r="IJ6" i="5"/>
  <c r="HY6" i="5"/>
  <c r="HX6" i="5"/>
  <c r="HW6" i="5"/>
  <c r="HV6" i="5"/>
  <c r="HU6" i="5"/>
  <c r="HT6" i="5"/>
  <c r="HS6" i="5" a="1"/>
  <c r="HS6" i="5" s="1"/>
  <c r="HR6" i="5"/>
  <c r="HR6" i="5" a="1"/>
  <c r="HQ6" i="5" a="1"/>
  <c r="HQ6" i="5" s="1"/>
  <c r="IC6" i="5" s="1"/>
  <c r="HP6" i="5"/>
  <c r="HO6" i="5"/>
  <c r="HN6" i="5"/>
  <c r="IB6" i="5" s="1"/>
  <c r="HM6" i="5"/>
  <c r="HL6" i="5"/>
  <c r="HK6" i="5" s="1"/>
  <c r="IA6" i="5" s="1"/>
  <c r="HJ6" i="5"/>
  <c r="HI6" i="5"/>
  <c r="HH6" i="5" s="1"/>
  <c r="HZ6" i="5" s="1"/>
  <c r="GK6" i="5"/>
  <c r="GJ6" i="5"/>
  <c r="GI6" i="5"/>
  <c r="GH6" i="5"/>
  <c r="GG6" i="5"/>
  <c r="GF6" i="5"/>
  <c r="GE6" i="5"/>
  <c r="GE6" i="5" a="1"/>
  <c r="GD6" i="5" a="1"/>
  <c r="GD6" i="5" s="1"/>
  <c r="GC6" i="5"/>
  <c r="GO6" i="5" s="1"/>
  <c r="GC6" i="5" a="1"/>
  <c r="GB6" i="5"/>
  <c r="GA6" i="5"/>
  <c r="FZ6" i="5"/>
  <c r="GN6" i="5" s="1"/>
  <c r="FY6" i="5"/>
  <c r="FW6" i="5" s="1"/>
  <c r="GM6" i="5" s="1"/>
  <c r="FX6" i="5"/>
  <c r="FV6" i="5"/>
  <c r="FU6" i="5"/>
  <c r="FT6" i="5" s="1"/>
  <c r="GL6" i="5" s="1"/>
  <c r="FA6" i="5"/>
  <c r="EZ6" i="5"/>
  <c r="EY6" i="5"/>
  <c r="EX6" i="5"/>
  <c r="EW6" i="5"/>
  <c r="EV6" i="5"/>
  <c r="EU6" i="5"/>
  <c r="ET6" i="5"/>
  <c r="ER6" i="5"/>
  <c r="EQ6" i="5"/>
  <c r="EP6" i="5"/>
  <c r="EO6" i="5"/>
  <c r="EN6" i="5"/>
  <c r="EM6" i="5"/>
  <c r="EL6" i="5"/>
  <c r="EK6" i="5"/>
  <c r="EI6" i="5"/>
  <c r="EH6" i="5"/>
  <c r="EG6" i="5"/>
  <c r="EF6" i="5"/>
  <c r="EE6" i="5"/>
  <c r="ED6" i="5"/>
  <c r="EC6" i="5"/>
  <c r="EB6" i="5"/>
  <c r="DZ6" i="5"/>
  <c r="DY6" i="5"/>
  <c r="DX6" i="5"/>
  <c r="DW6" i="5"/>
  <c r="DV6" i="5"/>
  <c r="DU6" i="5"/>
  <c r="DT6" i="5"/>
  <c r="DS6" i="5"/>
  <c r="DP6" i="5"/>
  <c r="DL6" i="5"/>
  <c r="DK6" i="5"/>
  <c r="DH6" i="5"/>
  <c r="DG6" i="5"/>
  <c r="DG6" i="5" a="1"/>
  <c r="DF6" i="5" a="1"/>
  <c r="DF6" i="5" s="1"/>
  <c r="DE6" i="5"/>
  <c r="DQ6" i="5" s="1"/>
  <c r="DE6" i="5" a="1"/>
  <c r="DD6" i="5"/>
  <c r="DC6" i="5"/>
  <c r="DB6" i="5"/>
  <c r="DA6" i="5"/>
  <c r="CZ6" i="5"/>
  <c r="CY6" i="5"/>
  <c r="DO6" i="5" s="1"/>
  <c r="CX6" i="5"/>
  <c r="CV6" i="5" s="1"/>
  <c r="DN6" i="5" s="1"/>
  <c r="CW6" i="5"/>
  <c r="CS6" i="5"/>
  <c r="DM6" i="5" s="1"/>
  <c r="CP6" i="5"/>
  <c r="CM6" i="5"/>
  <c r="CJ6" i="5"/>
  <c r="DJ6" i="5" s="1"/>
  <c r="CG6" i="5"/>
  <c r="DI6" i="5" s="1"/>
  <c r="CD6" i="5"/>
  <c r="BW6" i="5"/>
  <c r="BV6" i="5"/>
  <c r="BS6" i="5"/>
  <c r="BS6" i="5" a="1"/>
  <c r="BR6" i="5" a="1"/>
  <c r="BR6" i="5" s="1"/>
  <c r="BQ6" i="5"/>
  <c r="CC6" i="5" s="1"/>
  <c r="BQ6" i="5" a="1"/>
  <c r="BP6" i="5"/>
  <c r="BO6" i="5"/>
  <c r="BN6" i="5"/>
  <c r="CB6" i="5" s="1"/>
  <c r="BM6" i="5"/>
  <c r="BK6" i="5" s="1"/>
  <c r="CA6" i="5" s="1"/>
  <c r="BL6" i="5"/>
  <c r="BJ6" i="5"/>
  <c r="BI6" i="5"/>
  <c r="BH6" i="5" s="1"/>
  <c r="BZ6" i="5" s="1"/>
  <c r="BE6" i="5"/>
  <c r="BY6" i="5" s="1"/>
  <c r="BB6" i="5"/>
  <c r="BX6" i="5" s="1"/>
  <c r="AY6" i="5"/>
  <c r="AV6" i="5"/>
  <c r="AS6" i="5"/>
  <c r="BU6" i="5" s="1"/>
  <c r="AP6" i="5"/>
  <c r="BT6" i="5" s="1"/>
  <c r="AK6" i="5"/>
  <c r="AH6" i="5"/>
  <c r="AG6" i="5"/>
  <c r="AE6" i="5" a="1"/>
  <c r="AE6" i="5" s="1"/>
  <c r="AD6" i="5"/>
  <c r="AD6" i="5" a="1"/>
  <c r="AC6" i="5" a="1"/>
  <c r="AC6" i="5" s="1"/>
  <c r="AO6" i="5" s="1"/>
  <c r="AB6" i="5"/>
  <c r="AA6" i="5"/>
  <c r="Z6" i="5"/>
  <c r="AN6" i="5" s="1"/>
  <c r="Y6" i="5"/>
  <c r="X6" i="5"/>
  <c r="V6" i="5"/>
  <c r="U6" i="5"/>
  <c r="T6" i="5" s="1"/>
  <c r="AL6" i="5" s="1"/>
  <c r="Q6" i="5"/>
  <c r="N6" i="5"/>
  <c r="AJ6" i="5" s="1"/>
  <c r="K6" i="5"/>
  <c r="AI6" i="5" s="1"/>
  <c r="H6" i="5"/>
  <c r="E6" i="5"/>
  <c r="B6" i="5"/>
  <c r="AF6" i="5" s="1"/>
  <c r="BUW5" i="5"/>
  <c r="BBV5" i="5" s="1"/>
  <c r="BUV5" i="5"/>
  <c r="BBU5" i="5" s="1"/>
  <c r="BUU5" i="5"/>
  <c r="BUT5" i="5"/>
  <c r="BUS5" i="5"/>
  <c r="BUR5" i="5"/>
  <c r="BBQ5" i="5" s="1"/>
  <c r="BUQ5" i="5"/>
  <c r="BUP5" i="5"/>
  <c r="BUO5" i="5"/>
  <c r="BBP5" i="5" s="1"/>
  <c r="BUN5" i="5"/>
  <c r="BUM5" i="5"/>
  <c r="BUL5" i="5"/>
  <c r="BUK5" i="5"/>
  <c r="BBN5" i="5" s="1"/>
  <c r="BUJ5" i="5"/>
  <c r="BUI5" i="5"/>
  <c r="BUH5" i="5"/>
  <c r="BUG5" i="5"/>
  <c r="BBJ5" i="5" s="1"/>
  <c r="BUF5" i="5"/>
  <c r="BUE5" i="5"/>
  <c r="BUD5" i="5"/>
  <c r="BUC5" i="5"/>
  <c r="BUB5" i="5"/>
  <c r="ANU5" i="5" s="1"/>
  <c r="BUA5" i="5"/>
  <c r="BTZ5" i="5"/>
  <c r="BTY5" i="5"/>
  <c r="BTX5" i="5"/>
  <c r="BTW5" i="5"/>
  <c r="BTV5" i="5"/>
  <c r="BTU5" i="5"/>
  <c r="BTT5" i="5"/>
  <c r="BTS5" i="5"/>
  <c r="BTR5" i="5"/>
  <c r="BTQ5" i="5"/>
  <c r="ANN5" i="5" s="1"/>
  <c r="BTP5" i="5"/>
  <c r="BTO5" i="5"/>
  <c r="BTN5" i="5"/>
  <c r="BTM5" i="5"/>
  <c r="ANJ5" i="5" s="1"/>
  <c r="BTL5" i="5"/>
  <c r="ANI5" i="5" s="1"/>
  <c r="BTK5" i="5"/>
  <c r="BTJ5" i="5"/>
  <c r="BTI5" i="5"/>
  <c r="BTH5" i="5"/>
  <c r="ANE5" i="5" s="1"/>
  <c r="BTG5" i="5"/>
  <c r="BTF5" i="5"/>
  <c r="BTE5" i="5"/>
  <c r="AND5" i="5" s="1"/>
  <c r="BTD5" i="5"/>
  <c r="BTC5" i="5"/>
  <c r="BTB5" i="5"/>
  <c r="BTA5" i="5"/>
  <c r="ANB5" i="5" s="1"/>
  <c r="BSZ5" i="5"/>
  <c r="BSY5" i="5"/>
  <c r="BSX5" i="5"/>
  <c r="BSW5" i="5"/>
  <c r="AMX5" i="5" s="1"/>
  <c r="BSV5" i="5"/>
  <c r="BSU5" i="5"/>
  <c r="BST5" i="5"/>
  <c r="BSS5" i="5"/>
  <c r="BSR5" i="5"/>
  <c r="BSK5" i="5"/>
  <c r="BSJ5" i="5" a="1"/>
  <c r="BSJ5" i="5" s="1"/>
  <c r="BSI5" i="5" a="1"/>
  <c r="BSI5" i="5" s="1"/>
  <c r="BSH5" i="5" a="1"/>
  <c r="BSH5" i="5" s="1"/>
  <c r="BSG5" i="5"/>
  <c r="BSG5" i="5" a="1"/>
  <c r="BSF5" i="5" a="1"/>
  <c r="BSF5" i="5" s="1"/>
  <c r="BSE5" i="5" a="1"/>
  <c r="BSE5" i="5" s="1"/>
  <c r="BSD5" i="5" a="1"/>
  <c r="BSD5" i="5" s="1"/>
  <c r="BSC5" i="5"/>
  <c r="BSC5" i="5" a="1"/>
  <c r="BSB5" i="5" a="1"/>
  <c r="BSB5" i="5" s="1"/>
  <c r="BSA5" i="5"/>
  <c r="BRZ5" i="5"/>
  <c r="BRZ5" i="5" a="1"/>
  <c r="BRY5" i="5"/>
  <c r="BRY5" i="5" a="1"/>
  <c r="BRX5" i="5"/>
  <c r="BRX5" i="5" a="1"/>
  <c r="BRW5" i="5"/>
  <c r="BRW5" i="5" a="1"/>
  <c r="BRV5" i="5"/>
  <c r="BRV5" i="5" a="1"/>
  <c r="BRU5" i="5" a="1"/>
  <c r="BRU5" i="5" s="1"/>
  <c r="BRT5" i="5"/>
  <c r="BRT5" i="5" a="1"/>
  <c r="BRS5" i="5" a="1"/>
  <c r="BRS5" i="5" s="1"/>
  <c r="BRR5" i="5" a="1"/>
  <c r="BRR5" i="5" s="1"/>
  <c r="BRQ5" i="5" a="1"/>
  <c r="BRQ5" i="5" s="1"/>
  <c r="BRP5" i="5" a="1"/>
  <c r="BRP5" i="5" s="1"/>
  <c r="BRO5" i="5" a="1"/>
  <c r="BRO5" i="5" s="1"/>
  <c r="BRN5" i="5" a="1"/>
  <c r="BRN5" i="5" s="1"/>
  <c r="BRM5" i="5"/>
  <c r="BRM5" i="5" a="1"/>
  <c r="BRL5" i="5" a="1"/>
  <c r="BRL5" i="5" s="1"/>
  <c r="BRK5" i="5" a="1"/>
  <c r="BRK5" i="5" s="1"/>
  <c r="BRJ5" i="5" a="1"/>
  <c r="BRJ5" i="5" s="1"/>
  <c r="BRI5" i="5" a="1"/>
  <c r="BRI5" i="5" s="1"/>
  <c r="BRH5" i="5" a="1"/>
  <c r="BRH5" i="5" s="1"/>
  <c r="BRG5" i="5" a="1"/>
  <c r="BRG5" i="5" s="1"/>
  <c r="BRF5" i="5" a="1"/>
  <c r="BRF5" i="5" s="1"/>
  <c r="BRE5" i="5"/>
  <c r="BRE5" i="5" a="1"/>
  <c r="BRD5" i="5" a="1"/>
  <c r="BRD5" i="5" s="1"/>
  <c r="BRC5" i="5" a="1"/>
  <c r="BRC5" i="5" s="1"/>
  <c r="BRB5" i="5" a="1"/>
  <c r="BRB5" i="5" s="1"/>
  <c r="BRA5" i="5" a="1"/>
  <c r="BRA5" i="5" s="1"/>
  <c r="BQZ5" i="5" a="1"/>
  <c r="BQZ5" i="5" s="1"/>
  <c r="BQY5" i="5" a="1"/>
  <c r="BQY5" i="5" s="1"/>
  <c r="BQX5" i="5" a="1"/>
  <c r="BQX5" i="5" s="1"/>
  <c r="BQW5" i="5"/>
  <c r="BQW5" i="5" a="1"/>
  <c r="BQV5" i="5" a="1"/>
  <c r="BQV5" i="5" s="1"/>
  <c r="BQU5" i="5" a="1"/>
  <c r="BQU5" i="5" s="1"/>
  <c r="BQT5" i="5" a="1"/>
  <c r="BQT5" i="5" s="1"/>
  <c r="BQS5" i="5" a="1"/>
  <c r="BQS5" i="5" s="1"/>
  <c r="BQR5" i="5" a="1"/>
  <c r="BQR5" i="5" s="1"/>
  <c r="BQQ5" i="5" a="1"/>
  <c r="BQQ5" i="5" s="1"/>
  <c r="BQP5" i="5" a="1"/>
  <c r="BQP5" i="5" s="1"/>
  <c r="BQO5" i="5"/>
  <c r="BQO5" i="5" a="1"/>
  <c r="BQN5" i="5" a="1"/>
  <c r="BQN5" i="5" s="1"/>
  <c r="BQM5" i="5" a="1"/>
  <c r="BQM5" i="5" s="1"/>
  <c r="BQL5" i="5" a="1"/>
  <c r="BQL5" i="5" s="1"/>
  <c r="BQK5" i="5" a="1"/>
  <c r="BQK5" i="5" s="1"/>
  <c r="BQJ5" i="5" a="1"/>
  <c r="BQJ5" i="5" s="1"/>
  <c r="BQI5" i="5" a="1"/>
  <c r="BQI5" i="5" s="1"/>
  <c r="BQH5" i="5" a="1"/>
  <c r="BQH5" i="5" s="1"/>
  <c r="BQG5" i="5"/>
  <c r="BQG5" i="5" a="1"/>
  <c r="BQF5" i="5" a="1"/>
  <c r="BQF5" i="5" s="1"/>
  <c r="BQE5" i="5" a="1"/>
  <c r="BQE5" i="5" s="1"/>
  <c r="BQD5" i="5" a="1"/>
  <c r="BQD5" i="5" s="1"/>
  <c r="BQC5" i="5" a="1"/>
  <c r="BQC5" i="5" s="1"/>
  <c r="BQB5" i="5" a="1"/>
  <c r="BQB5" i="5" s="1"/>
  <c r="BQA5" i="5" a="1"/>
  <c r="BQA5" i="5" s="1"/>
  <c r="BPZ5" i="5" a="1"/>
  <c r="BPZ5" i="5" s="1"/>
  <c r="BPY5" i="5"/>
  <c r="BPY5" i="5" a="1"/>
  <c r="BPX5" i="5" a="1"/>
  <c r="BPX5" i="5" s="1"/>
  <c r="BPW5" i="5" a="1"/>
  <c r="BPW5" i="5" s="1"/>
  <c r="BPV5" i="5" a="1"/>
  <c r="BPV5" i="5" s="1"/>
  <c r="BPU5" i="5" a="1"/>
  <c r="BPU5" i="5" s="1"/>
  <c r="BPT5" i="5"/>
  <c r="BPS5" i="5"/>
  <c r="BPR5" i="5"/>
  <c r="BPQ5" i="5"/>
  <c r="BPP5" i="5"/>
  <c r="BPO5" i="5"/>
  <c r="BPN5" i="5"/>
  <c r="BPM5" i="5"/>
  <c r="BPL5" i="5"/>
  <c r="BPK5" i="5"/>
  <c r="BPJ5" i="5"/>
  <c r="BPI5" i="5"/>
  <c r="BPH5" i="5"/>
  <c r="BPG5" i="5"/>
  <c r="BPF5" i="5"/>
  <c r="BPE5" i="5"/>
  <c r="BPD5" i="5"/>
  <c r="BPC5" i="5"/>
  <c r="BPB5" i="5"/>
  <c r="BPA5" i="5"/>
  <c r="BOZ5" i="5"/>
  <c r="BOY5" i="5"/>
  <c r="BOX5" i="5"/>
  <c r="BOW5" i="5"/>
  <c r="BOV5" i="5"/>
  <c r="BOU5" i="5"/>
  <c r="BOT5" i="5"/>
  <c r="BOI5" i="5" a="1"/>
  <c r="BOI5" i="5" s="1"/>
  <c r="BOH5" i="5"/>
  <c r="BOH5" i="5" a="1"/>
  <c r="BOG5" i="5" a="1"/>
  <c r="BOG5" i="5" s="1"/>
  <c r="BOS5" i="5" s="1"/>
  <c r="BOF5" i="5"/>
  <c r="BOE5" i="5"/>
  <c r="BOD5" i="5"/>
  <c r="BOR5" i="5" s="1"/>
  <c r="BOC5" i="5"/>
  <c r="BOB5" i="5"/>
  <c r="BNY5" i="5"/>
  <c r="BNX5" i="5" s="1"/>
  <c r="BOP5" i="5" s="1"/>
  <c r="BNV5" i="5"/>
  <c r="BNU5" i="5" s="1"/>
  <c r="BOO5" i="5" s="1"/>
  <c r="BNS5" i="5"/>
  <c r="BNR5" i="5" s="1"/>
  <c r="BON5" i="5" s="1"/>
  <c r="BNP5" i="5"/>
  <c r="BNO5" i="5" s="1"/>
  <c r="BOM5" i="5" s="1"/>
  <c r="BNM5" i="5"/>
  <c r="BNL5" i="5" s="1"/>
  <c r="BOL5" i="5" s="1"/>
  <c r="BNJ5" i="5"/>
  <c r="BNI5" i="5" s="1"/>
  <c r="BOK5" i="5" s="1"/>
  <c r="BNG5" i="5"/>
  <c r="BNF5" i="5"/>
  <c r="BOJ5" i="5" s="1"/>
  <c r="BNE5" i="5"/>
  <c r="BND5" i="5"/>
  <c r="BNC5" i="5"/>
  <c r="BNB5" i="5"/>
  <c r="BNA5" i="5"/>
  <c r="BMZ5" i="5"/>
  <c r="BMY5" i="5"/>
  <c r="BMX5" i="5"/>
  <c r="BMW5" i="5"/>
  <c r="BMU5" i="5"/>
  <c r="BMJ5" i="5"/>
  <c r="BMI5" i="5"/>
  <c r="BMH5" i="5"/>
  <c r="BMG5" i="5"/>
  <c r="BMF5" i="5"/>
  <c r="BME5" i="5"/>
  <c r="BMD5" i="5"/>
  <c r="BMC5" i="5"/>
  <c r="BMB5" i="5"/>
  <c r="BMA5" i="5"/>
  <c r="BLZ5" i="5"/>
  <c r="BLY5" i="5"/>
  <c r="BLX5" i="5"/>
  <c r="BLW5" i="5"/>
  <c r="BLQ5" i="5"/>
  <c r="BLM5" i="5"/>
  <c r="BLI5" i="5"/>
  <c r="BLH5" i="5"/>
  <c r="BLH5" i="5" a="1"/>
  <c r="BLG5" i="5" a="1"/>
  <c r="BLG5" i="5" s="1"/>
  <c r="BLF5" i="5"/>
  <c r="BLR5" i="5" s="1"/>
  <c r="BLF5" i="5" a="1"/>
  <c r="BLE5" i="5"/>
  <c r="BLD5" i="5"/>
  <c r="BLC5" i="5"/>
  <c r="BLB5" i="5"/>
  <c r="BLA5" i="5"/>
  <c r="BKZ5" i="5"/>
  <c r="BLP5" i="5" s="1"/>
  <c r="BKY5" i="5"/>
  <c r="BKW5" i="5" s="1"/>
  <c r="BLO5" i="5" s="1"/>
  <c r="BKX5" i="5"/>
  <c r="BKU5" i="5"/>
  <c r="BKT5" i="5" s="1"/>
  <c r="BLN5" i="5" s="1"/>
  <c r="BKR5" i="5"/>
  <c r="BKQ5" i="5"/>
  <c r="BKO5" i="5"/>
  <c r="BKN5" i="5" s="1"/>
  <c r="BLL5" i="5" s="1"/>
  <c r="BKL5" i="5"/>
  <c r="BKK5" i="5"/>
  <c r="BLK5" i="5" s="1"/>
  <c r="BKI5" i="5"/>
  <c r="BKH5" i="5" s="1"/>
  <c r="BLJ5" i="5" s="1"/>
  <c r="BKF5" i="5"/>
  <c r="BKE5" i="5"/>
  <c r="BKD5" i="5"/>
  <c r="BKC5" i="5"/>
  <c r="BKB5" i="5"/>
  <c r="BKA5" i="5"/>
  <c r="BJZ5" i="5"/>
  <c r="BJY5" i="5"/>
  <c r="BJX5" i="5"/>
  <c r="BJW5" i="5"/>
  <c r="BJV5" i="5"/>
  <c r="BJU5" i="5"/>
  <c r="BJS5" i="5" s="1"/>
  <c r="BJT5" i="5"/>
  <c r="BJR5" i="5"/>
  <c r="BJP5" i="5" s="1"/>
  <c r="BJO5" i="5"/>
  <c r="BJM5" i="5" s="1"/>
  <c r="BJL5" i="5"/>
  <c r="BJJ5" i="5" s="1"/>
  <c r="BJI5" i="5"/>
  <c r="BJG5" i="5"/>
  <c r="BJF5" i="5"/>
  <c r="BJE5" i="5"/>
  <c r="BJD5" i="5"/>
  <c r="BJC5" i="5"/>
  <c r="BJB5" i="5"/>
  <c r="BJA5" i="5"/>
  <c r="BIZ5" i="5"/>
  <c r="BIY5" i="5"/>
  <c r="BIX5" i="5"/>
  <c r="BIW5" i="5"/>
  <c r="BIV5" i="5"/>
  <c r="BIU5" i="5"/>
  <c r="BIT5" i="5"/>
  <c r="BIS5" i="5"/>
  <c r="BIR5" i="5"/>
  <c r="BIQ5" i="5"/>
  <c r="BIP5" i="5"/>
  <c r="BIO5" i="5"/>
  <c r="BIN5" i="5"/>
  <c r="BIM5" i="5"/>
  <c r="BIL5" i="5"/>
  <c r="BIK5" i="5"/>
  <c r="BIJ5" i="5"/>
  <c r="BII5" i="5"/>
  <c r="BIH5" i="5"/>
  <c r="BIG5" i="5"/>
  <c r="BIF5" i="5"/>
  <c r="BIE5" i="5"/>
  <c r="BID5" i="5"/>
  <c r="BIC5" i="5"/>
  <c r="BIB5" i="5"/>
  <c r="BIA5" i="5"/>
  <c r="BHZ5" i="5"/>
  <c r="BHY5" i="5"/>
  <c r="BHX5" i="5"/>
  <c r="BHW5" i="5"/>
  <c r="BHV5" i="5"/>
  <c r="BHU5" i="5"/>
  <c r="BHT5" i="5"/>
  <c r="BHS5" i="5"/>
  <c r="BHR5" i="5"/>
  <c r="BHQ5" i="5"/>
  <c r="BHP5" i="5"/>
  <c r="BHO5" i="5"/>
  <c r="BHN5" i="5"/>
  <c r="BHM5" i="5"/>
  <c r="BHL5" i="5"/>
  <c r="BHK5" i="5"/>
  <c r="BHJ5" i="5"/>
  <c r="BHI5" i="5"/>
  <c r="BHH5" i="5"/>
  <c r="BHG5" i="5"/>
  <c r="BHF5" i="5"/>
  <c r="BHE5" i="5"/>
  <c r="BHD5" i="5"/>
  <c r="BHC5" i="5"/>
  <c r="BHB5" i="5"/>
  <c r="BHA5" i="5"/>
  <c r="BGZ5" i="5"/>
  <c r="BGY5" i="5"/>
  <c r="BGX5" i="5"/>
  <c r="BGW5" i="5"/>
  <c r="BGV5" i="5"/>
  <c r="BGU5" i="5" a="1"/>
  <c r="BGU5" i="5" s="1"/>
  <c r="BGT5" i="5"/>
  <c r="BGT5" i="5" a="1"/>
  <c r="BGS5" i="5" a="1"/>
  <c r="BGS5" i="5" s="1"/>
  <c r="BGR5" i="5"/>
  <c r="BGR5" i="5" a="1"/>
  <c r="BGQ5" i="5" a="1"/>
  <c r="BGQ5" i="5" s="1"/>
  <c r="BGP5" i="5"/>
  <c r="BGP5" i="5" a="1"/>
  <c r="BGO5" i="5" a="1"/>
  <c r="BGO5" i="5" s="1"/>
  <c r="BGN5" i="5"/>
  <c r="BGN5" i="5" a="1"/>
  <c r="BGM5" i="5" a="1"/>
  <c r="BGM5" i="5" s="1"/>
  <c r="BGL5" i="5"/>
  <c r="BGL5" i="5" a="1"/>
  <c r="BGK5" i="5" a="1"/>
  <c r="BGK5" i="5" s="1"/>
  <c r="BGJ5" i="5"/>
  <c r="BGJ5" i="5" a="1"/>
  <c r="BGI5" i="5"/>
  <c r="BGH5" i="5"/>
  <c r="BGG5" i="5"/>
  <c r="BGF5" i="5"/>
  <c r="BGE5" i="5"/>
  <c r="BGD5" i="5"/>
  <c r="BGC5" i="5"/>
  <c r="BGB5" i="5"/>
  <c r="BGA5" i="5"/>
  <c r="BFZ5" i="5"/>
  <c r="BFY5" i="5"/>
  <c r="BFX5" i="5"/>
  <c r="BFW5" i="5"/>
  <c r="BFV5" i="5"/>
  <c r="BFU5" i="5"/>
  <c r="BFT5" i="5"/>
  <c r="BFS5" i="5"/>
  <c r="BFR5" i="5"/>
  <c r="BFN5" i="5"/>
  <c r="BFM5" i="5"/>
  <c r="BFL5" i="5"/>
  <c r="BFK5" i="5"/>
  <c r="BFJ5" i="5"/>
  <c r="BFI5" i="5"/>
  <c r="BFH5" i="5"/>
  <c r="BFG5" i="5"/>
  <c r="BFF5" i="5"/>
  <c r="BFE5" i="5"/>
  <c r="BFD5" i="5"/>
  <c r="BFC5" i="5"/>
  <c r="BFB5" i="5"/>
  <c r="BFA5" i="5"/>
  <c r="BEZ5" i="5"/>
  <c r="BEY5" i="5"/>
  <c r="BEX5" i="5"/>
  <c r="BEW5" i="5"/>
  <c r="BEV5" i="5"/>
  <c r="BEU5" i="5"/>
  <c r="BET5" i="5"/>
  <c r="BEP5" i="5"/>
  <c r="BEO5" i="5"/>
  <c r="BEN5" i="5"/>
  <c r="BEM5" i="5"/>
  <c r="BEL5" i="5"/>
  <c r="BEK5" i="5"/>
  <c r="BEJ5" i="5"/>
  <c r="BEI5" i="5"/>
  <c r="BEH5" i="5"/>
  <c r="BEG5" i="5"/>
  <c r="BEF5" i="5"/>
  <c r="BEE5" i="5"/>
  <c r="BED5" i="5"/>
  <c r="BEC5" i="5"/>
  <c r="BEB5" i="5"/>
  <c r="BEA5" i="5"/>
  <c r="BDZ5" i="5"/>
  <c r="BDY5" i="5"/>
  <c r="BDX5" i="5"/>
  <c r="BDW5" i="5"/>
  <c r="BDV5" i="5"/>
  <c r="BDR5" i="5"/>
  <c r="BDQ5" i="5"/>
  <c r="BDP5" i="5"/>
  <c r="BDO5" i="5"/>
  <c r="BDN5" i="5"/>
  <c r="BDM5" i="5"/>
  <c r="BDL5" i="5"/>
  <c r="BDK5" i="5"/>
  <c r="BDJ5" i="5"/>
  <c r="BDI5" i="5"/>
  <c r="BDH5" i="5"/>
  <c r="BDG5" i="5"/>
  <c r="BDF5" i="5"/>
  <c r="BDE5" i="5"/>
  <c r="BDD5" i="5"/>
  <c r="BDC5" i="5"/>
  <c r="BDB5" i="5"/>
  <c r="BDA5" i="5"/>
  <c r="BCZ5" i="5"/>
  <c r="BCY5" i="5"/>
  <c r="BCX5" i="5"/>
  <c r="BCT5" i="5"/>
  <c r="BCS5" i="5"/>
  <c r="BCR5" i="5"/>
  <c r="BCQ5" i="5"/>
  <c r="BCP5" i="5"/>
  <c r="BCO5" i="5"/>
  <c r="BCN5" i="5"/>
  <c r="BCM5" i="5"/>
  <c r="BCL5" i="5"/>
  <c r="BCK5" i="5"/>
  <c r="BCJ5" i="5"/>
  <c r="BCI5" i="5"/>
  <c r="BCH5" i="5"/>
  <c r="BCG5" i="5"/>
  <c r="BCF5" i="5"/>
  <c r="BCE5" i="5"/>
  <c r="BCD5" i="5"/>
  <c r="BCC5" i="5"/>
  <c r="BCB5" i="5"/>
  <c r="BCA5" i="5"/>
  <c r="BBZ5" i="5"/>
  <c r="BBO5" i="5"/>
  <c r="BBK5" i="5"/>
  <c r="BBH5" i="5"/>
  <c r="BBG5" i="5"/>
  <c r="BBF5" i="5"/>
  <c r="BBE5" i="5"/>
  <c r="BAW5" i="5"/>
  <c r="BAT5" i="5"/>
  <c r="BAS5" i="5"/>
  <c r="BAP5" i="5" a="1"/>
  <c r="BAP5" i="5" s="1"/>
  <c r="BAO5" i="5"/>
  <c r="BAO5" i="5" a="1"/>
  <c r="BAN5" i="5" a="1"/>
  <c r="BAN5" i="5" s="1"/>
  <c r="BAX5" i="5" s="1"/>
  <c r="BAM5" i="5"/>
  <c r="BAL5" i="5"/>
  <c r="BAK5" i="5"/>
  <c r="BAJ5" i="5"/>
  <c r="BAI5" i="5"/>
  <c r="BAG5" i="5"/>
  <c r="BMV5" i="5" s="1"/>
  <c r="BMT5" i="5" s="1"/>
  <c r="BAF5" i="5"/>
  <c r="BAE5" i="5" s="1"/>
  <c r="BAU5" i="5" s="1"/>
  <c r="BAB5" i="5"/>
  <c r="AZY5" i="5"/>
  <c r="AZV5" i="5"/>
  <c r="BAR5" i="5" s="1"/>
  <c r="AZS5" i="5"/>
  <c r="BAQ5" i="5" s="1"/>
  <c r="AZQ5" i="5"/>
  <c r="AZM5" i="5"/>
  <c r="AZL5" i="5"/>
  <c r="AZJ5" i="5" a="1"/>
  <c r="AZJ5" i="5" s="1"/>
  <c r="AZI5" i="5"/>
  <c r="AZI5" i="5" a="1"/>
  <c r="AZH5" i="5" a="1"/>
  <c r="AZH5" i="5" s="1"/>
  <c r="AZR5" i="5" s="1"/>
  <c r="AZG5" i="5"/>
  <c r="AZF5" i="5"/>
  <c r="AZE5" i="5"/>
  <c r="AZD5" i="5"/>
  <c r="AZC5" i="5"/>
  <c r="AZB5" i="5" s="1"/>
  <c r="AZP5" i="5" s="1"/>
  <c r="AZA5" i="5"/>
  <c r="AYZ5" i="5"/>
  <c r="AYY5" i="5"/>
  <c r="AZO5" i="5" s="1"/>
  <c r="AYV5" i="5"/>
  <c r="AZN5" i="5" s="1"/>
  <c r="AYS5" i="5"/>
  <c r="AYP5" i="5"/>
  <c r="AYM5" i="5"/>
  <c r="AZK5" i="5" s="1"/>
  <c r="AYI5" i="5"/>
  <c r="AYH5" i="5"/>
  <c r="AYE5" i="5"/>
  <c r="AYD5" i="5"/>
  <c r="AYC5" i="5"/>
  <c r="AYB5" i="5" a="1"/>
  <c r="AYB5" i="5" s="1"/>
  <c r="AYA5" i="5"/>
  <c r="AYA5" i="5" a="1"/>
  <c r="AXZ5" i="5" a="1"/>
  <c r="AXZ5" i="5" s="1"/>
  <c r="AYL5" i="5" s="1"/>
  <c r="AXY5" i="5"/>
  <c r="AXX5" i="5"/>
  <c r="AXW5" i="5"/>
  <c r="AYK5" i="5" s="1"/>
  <c r="AXV5" i="5"/>
  <c r="AXU5" i="5"/>
  <c r="AXS5" i="5"/>
  <c r="AXR5" i="5"/>
  <c r="AXQ5" i="5" s="1"/>
  <c r="AXO5" i="5"/>
  <c r="AXN5" i="5"/>
  <c r="AXL5" i="5"/>
  <c r="AXK5" i="5" s="1"/>
  <c r="AYG5" i="5" s="1"/>
  <c r="AXI5" i="5"/>
  <c r="AXH5" i="5"/>
  <c r="AYF5" i="5" s="1"/>
  <c r="AXF5" i="5"/>
  <c r="AXE5" i="5" s="1"/>
  <c r="AXB5" i="5"/>
  <c r="AWX5" i="5"/>
  <c r="AWW5" i="5"/>
  <c r="AWV5" i="5"/>
  <c r="AWU5" i="5"/>
  <c r="AWN5" i="5"/>
  <c r="AWM5" i="5"/>
  <c r="AWL5" i="5"/>
  <c r="AWK5" i="5"/>
  <c r="AWD5" i="5"/>
  <c r="AWC5" i="5"/>
  <c r="AWB5" i="5"/>
  <c r="AWA5" i="5"/>
  <c r="AVT5" i="5"/>
  <c r="AVS5" i="5"/>
  <c r="AVR5" i="5"/>
  <c r="AVQ5" i="5"/>
  <c r="AVI5" i="5"/>
  <c r="AVE5" i="5"/>
  <c r="AVA5" i="5"/>
  <c r="AUZ5" i="5"/>
  <c r="AUZ5" i="5" a="1"/>
  <c r="AUY5" i="5" a="1"/>
  <c r="AUY5" i="5" s="1"/>
  <c r="AUX5" i="5"/>
  <c r="AVJ5" i="5" s="1"/>
  <c r="AUX5" i="5" a="1"/>
  <c r="AUW5" i="5"/>
  <c r="AUV5" i="5"/>
  <c r="AUU5" i="5"/>
  <c r="AUT5" i="5"/>
  <c r="AUS5" i="5"/>
  <c r="AUR5" i="5"/>
  <c r="AVH5" i="5" s="1"/>
  <c r="AUQ5" i="5"/>
  <c r="AUO5" i="5" s="1"/>
  <c r="AVG5" i="5" s="1"/>
  <c r="AUP5" i="5"/>
  <c r="AUM5" i="5"/>
  <c r="AUL5" i="5" s="1"/>
  <c r="AVF5" i="5" s="1"/>
  <c r="AUJ5" i="5"/>
  <c r="AUI5" i="5"/>
  <c r="AUG5" i="5"/>
  <c r="AUF5" i="5" s="1"/>
  <c r="AVD5" i="5" s="1"/>
  <c r="AUD5" i="5"/>
  <c r="AUC5" i="5"/>
  <c r="AVC5" i="5" s="1"/>
  <c r="AUA5" i="5"/>
  <c r="ATZ5" i="5" s="1"/>
  <c r="AVB5" i="5" s="1"/>
  <c r="ATX5" i="5"/>
  <c r="ATW5" i="5"/>
  <c r="ATV5" i="5"/>
  <c r="ATU5" i="5"/>
  <c r="ATT5" i="5"/>
  <c r="ATS5" i="5"/>
  <c r="ATL5" i="5"/>
  <c r="ATK5" i="5"/>
  <c r="ATH5" i="5"/>
  <c r="ATG5" i="5"/>
  <c r="ATF5" i="5"/>
  <c r="ATE5" i="5"/>
  <c r="ATD5" i="5"/>
  <c r="ATC5" i="5"/>
  <c r="ATB5" i="5" a="1"/>
  <c r="ATB5" i="5" s="1"/>
  <c r="ATA5" i="5"/>
  <c r="ATA5" i="5" a="1"/>
  <c r="ASZ5" i="5" a="1"/>
  <c r="ASZ5" i="5" s="1"/>
  <c r="ASY5" i="5"/>
  <c r="ASX5" i="5"/>
  <c r="ASW5" i="5"/>
  <c r="ASV5" i="5"/>
  <c r="ASU5" i="5"/>
  <c r="AST5" i="5" s="1"/>
  <c r="ATJ5" i="5" s="1"/>
  <c r="ASS5" i="5"/>
  <c r="ASR5" i="5"/>
  <c r="ASQ5" i="5"/>
  <c r="ATI5" i="5" s="1"/>
  <c r="ARU5" i="5"/>
  <c r="ARR5" i="5"/>
  <c r="ARQ5" i="5"/>
  <c r="ARP5" i="5"/>
  <c r="ARP5" i="5" a="1"/>
  <c r="ARO5" i="5" a="1"/>
  <c r="ARO5" i="5" s="1"/>
  <c r="ARN5" i="5"/>
  <c r="ARX5" i="5" s="1"/>
  <c r="ARN5" i="5" a="1"/>
  <c r="ARM5" i="5"/>
  <c r="ARL5" i="5"/>
  <c r="ARK5" i="5"/>
  <c r="ARW5" i="5" s="1"/>
  <c r="ARJ5" i="5"/>
  <c r="ARI5" i="5"/>
  <c r="ARH5" i="5"/>
  <c r="ARV5" i="5" s="1"/>
  <c r="ARG5" i="5"/>
  <c r="ARE5" i="5" s="1"/>
  <c r="ARF5" i="5"/>
  <c r="ARB5" i="5"/>
  <c r="ART5" i="5" s="1"/>
  <c r="AQY5" i="5"/>
  <c r="ARS5" i="5" s="1"/>
  <c r="AQV5" i="5"/>
  <c r="AQS5" i="5"/>
  <c r="AQR5" i="5"/>
  <c r="AQQ5" i="5"/>
  <c r="AQN5" i="5"/>
  <c r="AQK5" i="5"/>
  <c r="AQH5" i="5"/>
  <c r="AQE5" i="5"/>
  <c r="AQP5" i="5" s="1"/>
  <c r="AQB5" i="5"/>
  <c r="AQO5" i="5" s="1"/>
  <c r="APY5" i="5"/>
  <c r="APW5" i="5"/>
  <c r="APS5" i="5"/>
  <c r="APR5" i="5"/>
  <c r="APP5" i="5" a="1"/>
  <c r="APP5" i="5" s="1"/>
  <c r="APO5" i="5"/>
  <c r="APO5" i="5" a="1"/>
  <c r="APN5" i="5" a="1"/>
  <c r="APN5" i="5" s="1"/>
  <c r="APX5" i="5" s="1"/>
  <c r="APM5" i="5"/>
  <c r="APL5" i="5"/>
  <c r="APK5" i="5"/>
  <c r="APJ5" i="5"/>
  <c r="API5" i="5"/>
  <c r="APH5" i="5" s="1"/>
  <c r="APV5" i="5" s="1"/>
  <c r="APG5" i="5"/>
  <c r="APF5" i="5"/>
  <c r="APE5" i="5"/>
  <c r="APU5" i="5" s="1"/>
  <c r="APB5" i="5"/>
  <c r="APT5" i="5" s="1"/>
  <c r="AOY5" i="5"/>
  <c r="AOV5" i="5"/>
  <c r="AOS5" i="5"/>
  <c r="APQ5" i="5" s="1"/>
  <c r="AOR5" i="5"/>
  <c r="AOO5" i="5"/>
  <c r="AON5" i="5"/>
  <c r="AOK5" i="5"/>
  <c r="AOH5" i="5"/>
  <c r="AOQ5" i="5" s="1"/>
  <c r="AOE5" i="5"/>
  <c r="AOP5" i="5" s="1"/>
  <c r="AOB5" i="5"/>
  <c r="ANY5" i="5"/>
  <c r="ANW5" i="5"/>
  <c r="ANO5" i="5"/>
  <c r="ANK5" i="5"/>
  <c r="ANG5" i="5"/>
  <c r="ANC5" i="5"/>
  <c r="AMY5" i="5"/>
  <c r="AMU5" i="5"/>
  <c r="AMR5" i="5"/>
  <c r="AMQ5" i="5"/>
  <c r="AMP5" i="5"/>
  <c r="AMO5" i="5"/>
  <c r="AMN5" i="5"/>
  <c r="AMM5" i="5"/>
  <c r="AML5" i="5"/>
  <c r="AML5" i="5" a="1"/>
  <c r="AMK5" i="5" a="1"/>
  <c r="AMK5" i="5" s="1"/>
  <c r="AMJ5" i="5"/>
  <c r="AMV5" i="5" s="1"/>
  <c r="AMJ5" i="5" a="1"/>
  <c r="AMI5" i="5"/>
  <c r="AMH5" i="5"/>
  <c r="AMG5" i="5"/>
  <c r="AMF5" i="5"/>
  <c r="AME5" i="5"/>
  <c r="AMD5" i="5"/>
  <c r="AMT5" i="5" s="1"/>
  <c r="AMC5" i="5"/>
  <c r="AMA5" i="5" s="1"/>
  <c r="AMS5" i="5" s="1"/>
  <c r="AMB5" i="5"/>
  <c r="ALG5" i="5"/>
  <c r="ALD5" i="5"/>
  <c r="ALC5" i="5"/>
  <c r="ALB5" i="5"/>
  <c r="ALA5" i="5"/>
  <c r="AKZ5" i="5"/>
  <c r="AKY5" i="5"/>
  <c r="AKX5" i="5" a="1"/>
  <c r="AKX5" i="5" s="1"/>
  <c r="AKW5" i="5"/>
  <c r="AKW5" i="5" a="1"/>
  <c r="AKV5" i="5" a="1"/>
  <c r="AKV5" i="5" s="1"/>
  <c r="ALH5" i="5" s="1"/>
  <c r="AKU5" i="5"/>
  <c r="AKT5" i="5"/>
  <c r="AKS5" i="5"/>
  <c r="AKR5" i="5"/>
  <c r="AKQ5" i="5"/>
  <c r="AKP5" i="5" s="1"/>
  <c r="ALF5" i="5" s="1"/>
  <c r="AKO5" i="5"/>
  <c r="AKN5" i="5"/>
  <c r="AKM5" i="5"/>
  <c r="ALE5" i="5" s="1"/>
  <c r="AJP5" i="5"/>
  <c r="AJO5" i="5"/>
  <c r="AJN5" i="5"/>
  <c r="AJM5" i="5"/>
  <c r="AJL5" i="5"/>
  <c r="AJK5" i="5"/>
  <c r="AJJ5" i="5" a="1"/>
  <c r="AJJ5" i="5" s="1"/>
  <c r="AJI5" i="5"/>
  <c r="AJI5" i="5" a="1"/>
  <c r="AJH5" i="5" a="1"/>
  <c r="AJH5" i="5" s="1"/>
  <c r="AJT5" i="5" s="1"/>
  <c r="AJG5" i="5"/>
  <c r="AJF5" i="5"/>
  <c r="AJE5" i="5"/>
  <c r="AJS5" i="5" s="1"/>
  <c r="AJD5" i="5"/>
  <c r="AJC5" i="5"/>
  <c r="AJB5" i="5" s="1"/>
  <c r="AJR5" i="5" s="1"/>
  <c r="AJA5" i="5"/>
  <c r="AIZ5" i="5"/>
  <c r="AIY5" i="5" s="1"/>
  <c r="AJQ5" i="5" s="1"/>
  <c r="AIB5" i="5"/>
  <c r="AIA5" i="5"/>
  <c r="AHZ5" i="5"/>
  <c r="AHY5" i="5"/>
  <c r="AHX5" i="5"/>
  <c r="AHW5" i="5"/>
  <c r="AHV5" i="5"/>
  <c r="AHV5" i="5" a="1"/>
  <c r="AHU5" i="5" a="1"/>
  <c r="AHU5" i="5" s="1"/>
  <c r="AHT5" i="5"/>
  <c r="AIF5" i="5" s="1"/>
  <c r="AHT5" i="5" a="1"/>
  <c r="AHS5" i="5"/>
  <c r="AHR5" i="5"/>
  <c r="AHQ5" i="5"/>
  <c r="AIE5" i="5" s="1"/>
  <c r="AHP5" i="5"/>
  <c r="AHN5" i="5" s="1"/>
  <c r="AID5" i="5" s="1"/>
  <c r="AHO5" i="5"/>
  <c r="AHM5" i="5"/>
  <c r="AHL5" i="5"/>
  <c r="AGR5" i="5"/>
  <c r="AGQ5" i="5"/>
  <c r="AGP5" i="5"/>
  <c r="AGO5" i="5"/>
  <c r="AGN5" i="5"/>
  <c r="AGM5" i="5"/>
  <c r="AGL5" i="5"/>
  <c r="AGK5" i="5"/>
  <c r="AGJ5" i="5"/>
  <c r="AGI5" i="5"/>
  <c r="AGH5" i="5"/>
  <c r="AGG5" i="5"/>
  <c r="AGF5" i="5"/>
  <c r="AGE5" i="5"/>
  <c r="AGD5" i="5"/>
  <c r="AGC5" i="5"/>
  <c r="AGB5" i="5"/>
  <c r="AGA5" i="5"/>
  <c r="AFZ5" i="5"/>
  <c r="AFY5" i="5"/>
  <c r="AFX5" i="5"/>
  <c r="AFW5" i="5"/>
  <c r="AFV5" i="5"/>
  <c r="AFU5" i="5"/>
  <c r="AFT5" i="5"/>
  <c r="AFS5" i="5"/>
  <c r="AFR5" i="5"/>
  <c r="AFQ5" i="5"/>
  <c r="AFP5" i="5"/>
  <c r="AFO5" i="5"/>
  <c r="AFN5" i="5"/>
  <c r="AFM5" i="5"/>
  <c r="AFL5" i="5"/>
  <c r="AFK5" i="5"/>
  <c r="AFJ5" i="5"/>
  <c r="AFI5" i="5"/>
  <c r="AFH5" i="5"/>
  <c r="AFG5" i="5"/>
  <c r="AFF5" i="5"/>
  <c r="AFE5" i="5"/>
  <c r="AFD5" i="5"/>
  <c r="AFC5" i="5"/>
  <c r="AFB5" i="5"/>
  <c r="AFA5" i="5"/>
  <c r="AEZ5" i="5"/>
  <c r="AEY5" i="5"/>
  <c r="AEX5" i="5"/>
  <c r="AEW5" i="5"/>
  <c r="AEV5" i="5"/>
  <c r="AEU5" i="5"/>
  <c r="AET5" i="5"/>
  <c r="AES5" i="5"/>
  <c r="AER5" i="5"/>
  <c r="AEQ5" i="5"/>
  <c r="AEP5" i="5"/>
  <c r="AEO5" i="5"/>
  <c r="AEN5" i="5"/>
  <c r="AEM5" i="5"/>
  <c r="AEL5" i="5"/>
  <c r="AEK5" i="5"/>
  <c r="AEI5" i="5"/>
  <c r="ADZ5" i="5"/>
  <c r="ADZ5" i="5" a="1"/>
  <c r="ADY5" i="5" a="1"/>
  <c r="ADY5" i="5" s="1"/>
  <c r="ADX5" i="5"/>
  <c r="AEJ5" i="5" s="1"/>
  <c r="ADX5" i="5" a="1"/>
  <c r="ADW5" i="5"/>
  <c r="ADV5" i="5"/>
  <c r="ADU5" i="5"/>
  <c r="ADT5" i="5" a="1"/>
  <c r="ADT5" i="5" s="1"/>
  <c r="ADS5" i="5"/>
  <c r="ADR5" i="5" s="1"/>
  <c r="AEH5" i="5" s="1"/>
  <c r="ADQ5" i="5" a="1"/>
  <c r="ADQ5" i="5" s="1"/>
  <c r="ADP5" i="5"/>
  <c r="ADO5" i="5" s="1"/>
  <c r="AEG5" i="5" s="1"/>
  <c r="ADN5" i="5" a="1"/>
  <c r="ADN5" i="5" s="1"/>
  <c r="ADL5" i="5"/>
  <c r="AEF5" i="5" s="1"/>
  <c r="ADK5" i="5"/>
  <c r="ADI5" i="5" s="1"/>
  <c r="AEE5" i="5" s="1"/>
  <c r="ADK5" i="5" a="1"/>
  <c r="ADH5" i="5"/>
  <c r="ADF5" i="5" s="1"/>
  <c r="AED5" i="5" s="1"/>
  <c r="ADH5" i="5" a="1"/>
  <c r="ADE5" i="5" a="1"/>
  <c r="ADE5" i="5" s="1"/>
  <c r="ADC5" i="5" s="1"/>
  <c r="AEC5" i="5" s="1"/>
  <c r="ADB5" i="5" a="1"/>
  <c r="ADB5" i="5" s="1"/>
  <c r="ACZ5" i="5" s="1"/>
  <c r="AEB5" i="5" s="1"/>
  <c r="ACY5" i="5"/>
  <c r="ACW5" i="5" s="1"/>
  <c r="AEA5" i="5" s="1"/>
  <c r="ACY5" i="5" a="1"/>
  <c r="ACV5" i="5"/>
  <c r="ACU5" i="5"/>
  <c r="ACT5" i="5"/>
  <c r="ACS5" i="5"/>
  <c r="ACR5" i="5"/>
  <c r="ACQ5" i="5"/>
  <c r="ACP5" i="5"/>
  <c r="ACO5" i="5"/>
  <c r="ACN5" i="5"/>
  <c r="ACM5" i="5"/>
  <c r="ACL5" i="5"/>
  <c r="ACK5" i="5"/>
  <c r="ACJ5" i="5"/>
  <c r="ACI5" i="5"/>
  <c r="ACF5" i="5"/>
  <c r="ACE5" i="5"/>
  <c r="ACB5" i="5"/>
  <c r="ACA5" i="5"/>
  <c r="ABZ5" i="5"/>
  <c r="ABY5" i="5"/>
  <c r="ABX5" i="5"/>
  <c r="ABW5" i="5"/>
  <c r="ABV5" i="5"/>
  <c r="ABU5" i="5"/>
  <c r="ABT5" i="5"/>
  <c r="ABS5" i="5"/>
  <c r="ABR5" i="5" a="1"/>
  <c r="ABR5" i="5" s="1"/>
  <c r="ABQ5" i="5"/>
  <c r="ABQ5" i="5" a="1"/>
  <c r="ABP5" i="5" a="1"/>
  <c r="ABP5" i="5" s="1"/>
  <c r="ABO5" i="5"/>
  <c r="ABN5" i="5"/>
  <c r="ABM5" i="5"/>
  <c r="ABL5" i="5"/>
  <c r="ABK5" i="5"/>
  <c r="ABJ5" i="5" s="1"/>
  <c r="ABI5" i="5"/>
  <c r="ABH5" i="5"/>
  <c r="ABG5" i="5"/>
  <c r="ABD5" i="5"/>
  <c r="ABA5" i="5"/>
  <c r="AAX5" i="5"/>
  <c r="AAU5" i="5"/>
  <c r="AAR5" i="5"/>
  <c r="AAO5" i="5"/>
  <c r="AAM5" i="5"/>
  <c r="AAI5" i="5"/>
  <c r="AAE5" i="5"/>
  <c r="AAD5" i="5"/>
  <c r="AAD5" i="5" a="1"/>
  <c r="AAC5" i="5" a="1"/>
  <c r="AAC5" i="5" s="1"/>
  <c r="AAB5" i="5"/>
  <c r="AAN5" i="5" s="1"/>
  <c r="AAB5" i="5" a="1"/>
  <c r="AAA5" i="5"/>
  <c r="ZZ5" i="5"/>
  <c r="ZY5" i="5"/>
  <c r="ZX5" i="5"/>
  <c r="ZW5" i="5"/>
  <c r="ZV5" i="5"/>
  <c r="AAL5" i="5" s="1"/>
  <c r="ZU5" i="5"/>
  <c r="ZS5" i="5" s="1"/>
  <c r="AAK5" i="5" s="1"/>
  <c r="ZT5" i="5"/>
  <c r="ZR5" i="5"/>
  <c r="ZP5" i="5" s="1"/>
  <c r="AAJ5" i="5" s="1"/>
  <c r="ZO5" i="5"/>
  <c r="ZM5" i="5"/>
  <c r="ZL5" i="5"/>
  <c r="ZJ5" i="5" s="1"/>
  <c r="AAH5" i="5" s="1"/>
  <c r="ZI5" i="5"/>
  <c r="ZG5" i="5"/>
  <c r="AAG5" i="5" s="1"/>
  <c r="ZF5" i="5"/>
  <c r="ZD5" i="5" s="1"/>
  <c r="AAF5" i="5" s="1"/>
  <c r="ZC5" i="5"/>
  <c r="ZA5" i="5"/>
  <c r="YZ5" i="5"/>
  <c r="YY5" i="5"/>
  <c r="YX5" i="5"/>
  <c r="YW5" i="5"/>
  <c r="YV5" i="5"/>
  <c r="YU5" i="5"/>
  <c r="YT5" i="5"/>
  <c r="YS5" i="5"/>
  <c r="YR5" i="5"/>
  <c r="YQ5" i="5"/>
  <c r="YP5" i="5"/>
  <c r="YO5" i="5"/>
  <c r="YN5" i="5"/>
  <c r="YM5" i="5"/>
  <c r="YL5" i="5"/>
  <c r="YK5" i="5"/>
  <c r="YJ5" i="5"/>
  <c r="YI5" i="5"/>
  <c r="YH5" i="5"/>
  <c r="YG5" i="5"/>
  <c r="YF5" i="5"/>
  <c r="YE5" i="5"/>
  <c r="YD5" i="5"/>
  <c r="YC5" i="5"/>
  <c r="YB5" i="5"/>
  <c r="YA5" i="5"/>
  <c r="XZ5" i="5"/>
  <c r="XY5" i="5"/>
  <c r="XX5" i="5"/>
  <c r="XW5" i="5"/>
  <c r="XV5" i="5"/>
  <c r="XU5" i="5"/>
  <c r="XT5" i="5"/>
  <c r="XS5" i="5"/>
  <c r="XR5" i="5"/>
  <c r="XQ5" i="5"/>
  <c r="XP5" i="5"/>
  <c r="XO5" i="5"/>
  <c r="XN5" i="5"/>
  <c r="XM5" i="5"/>
  <c r="XL5" i="5"/>
  <c r="XK5" i="5"/>
  <c r="XJ5" i="5"/>
  <c r="XI5" i="5"/>
  <c r="XH5" i="5"/>
  <c r="XG5" i="5"/>
  <c r="XF5" i="5"/>
  <c r="XE5" i="5"/>
  <c r="XD5" i="5"/>
  <c r="XC5" i="5"/>
  <c r="XB5" i="5"/>
  <c r="XA5" i="5"/>
  <c r="WZ5" i="5"/>
  <c r="WY5" i="5"/>
  <c r="WX5" i="5"/>
  <c r="WW5" i="5"/>
  <c r="WV5" i="5"/>
  <c r="WU5" i="5"/>
  <c r="WT5" i="5"/>
  <c r="WS5" i="5"/>
  <c r="WR5" i="5"/>
  <c r="WQ5" i="5"/>
  <c r="WP5" i="5"/>
  <c r="WO5" i="5"/>
  <c r="WN5" i="5"/>
  <c r="WM5" i="5"/>
  <c r="WL5" i="5"/>
  <c r="WK5" i="5"/>
  <c r="WJ5" i="5"/>
  <c r="WI5" i="5"/>
  <c r="WH5" i="5"/>
  <c r="WG5" i="5"/>
  <c r="WF5" i="5"/>
  <c r="WE5" i="5"/>
  <c r="WD5" i="5"/>
  <c r="WC5" i="5"/>
  <c r="WB5" i="5"/>
  <c r="WA5" i="5"/>
  <c r="VZ5" i="5"/>
  <c r="VY5" i="5"/>
  <c r="VX5" i="5"/>
  <c r="VW5" i="5"/>
  <c r="VV5" i="5"/>
  <c r="VU5" i="5"/>
  <c r="VT5" i="5"/>
  <c r="VS5" i="5"/>
  <c r="VR5" i="5"/>
  <c r="VQ5" i="5"/>
  <c r="VP5" i="5"/>
  <c r="VO5" i="5"/>
  <c r="VN5" i="5"/>
  <c r="VM5" i="5"/>
  <c r="VL5" i="5"/>
  <c r="VK5" i="5"/>
  <c r="VJ5" i="5"/>
  <c r="VI5" i="5"/>
  <c r="VH5" i="5"/>
  <c r="VG5" i="5"/>
  <c r="VF5" i="5"/>
  <c r="VE5" i="5"/>
  <c r="VD5" i="5"/>
  <c r="VC5" i="5"/>
  <c r="VB5" i="5"/>
  <c r="VA5" i="5"/>
  <c r="UZ5" i="5"/>
  <c r="UY5" i="5"/>
  <c r="UX5" i="5"/>
  <c r="UW5" i="5"/>
  <c r="UV5" i="5"/>
  <c r="UU5" i="5"/>
  <c r="UT5" i="5"/>
  <c r="US5" i="5"/>
  <c r="UR5" i="5"/>
  <c r="UQ5" i="5"/>
  <c r="UP5" i="5"/>
  <c r="UO5" i="5"/>
  <c r="UN5" i="5"/>
  <c r="UM5" i="5"/>
  <c r="UL5" i="5"/>
  <c r="UK5" i="5"/>
  <c r="UA5" i="5"/>
  <c r="TZ5" i="5"/>
  <c r="TY5" i="5"/>
  <c r="TX5" i="5"/>
  <c r="UJ5" i="5" s="1"/>
  <c r="TW5" i="5"/>
  <c r="TV5" i="5"/>
  <c r="TU5" i="5"/>
  <c r="UI5" i="5" s="1"/>
  <c r="TT5" i="5"/>
  <c r="TS5" i="5"/>
  <c r="TR5" i="5"/>
  <c r="UH5" i="5" s="1"/>
  <c r="TQ5" i="5"/>
  <c r="TP5" i="5"/>
  <c r="TO5" i="5"/>
  <c r="UG5" i="5" s="1"/>
  <c r="TN5" i="5"/>
  <c r="TM5" i="5"/>
  <c r="TL5" i="5"/>
  <c r="UF5" i="5" s="1"/>
  <c r="TK5" i="5"/>
  <c r="TJ5" i="5"/>
  <c r="TI5" i="5"/>
  <c r="UE5" i="5" s="1"/>
  <c r="TH5" i="5"/>
  <c r="TG5" i="5"/>
  <c r="TF5" i="5"/>
  <c r="UD5" i="5" s="1"/>
  <c r="TE5" i="5"/>
  <c r="TD5" i="5"/>
  <c r="TC5" i="5"/>
  <c r="UC5" i="5" s="1"/>
  <c r="TB5" i="5"/>
  <c r="TA5" i="5"/>
  <c r="SZ5" i="5"/>
  <c r="UB5" i="5" s="1"/>
  <c r="SY5" i="5"/>
  <c r="SX5" i="5"/>
  <c r="SW5" i="5"/>
  <c r="SV5" i="5"/>
  <c r="SU5" i="5"/>
  <c r="ST5" i="5"/>
  <c r="SS5" i="5"/>
  <c r="SR5" i="5"/>
  <c r="SQ5" i="5"/>
  <c r="SP5" i="5"/>
  <c r="SO5" i="5"/>
  <c r="SN5" i="5"/>
  <c r="SM5" i="5"/>
  <c r="SL5" i="5"/>
  <c r="SK5" i="5"/>
  <c r="SJ5" i="5"/>
  <c r="SI5" i="5"/>
  <c r="SH5" i="5"/>
  <c r="SG5" i="5"/>
  <c r="SF5" i="5"/>
  <c r="SE5" i="5"/>
  <c r="SD5" i="5"/>
  <c r="SC5" i="5"/>
  <c r="SB5" i="5"/>
  <c r="SA5" i="5"/>
  <c r="RZ5" i="5"/>
  <c r="RY5" i="5"/>
  <c r="RX5" i="5"/>
  <c r="RW5" i="5"/>
  <c r="RV5" i="5"/>
  <c r="RU5" i="5"/>
  <c r="RT5" i="5"/>
  <c r="RS5" i="5"/>
  <c r="RR5" i="5"/>
  <c r="RQ5" i="5"/>
  <c r="RP5" i="5"/>
  <c r="RO5" i="5"/>
  <c r="RN5" i="5"/>
  <c r="RM5" i="5"/>
  <c r="RL5" i="5"/>
  <c r="RK5" i="5"/>
  <c r="RJ5" i="5"/>
  <c r="RI5" i="5"/>
  <c r="RH5" i="5"/>
  <c r="RG5" i="5"/>
  <c r="RF5" i="5"/>
  <c r="RE5" i="5"/>
  <c r="RD5" i="5"/>
  <c r="RC5" i="5"/>
  <c r="RC5" i="5" a="1"/>
  <c r="RB5" i="5" a="1"/>
  <c r="RB5" i="5" s="1"/>
  <c r="RA5" i="5"/>
  <c r="RA5" i="5" a="1"/>
  <c r="QZ5" i="5" a="1"/>
  <c r="QZ5" i="5" s="1"/>
  <c r="QY5" i="5"/>
  <c r="QX5" i="5" s="1"/>
  <c r="QW5" i="5" a="1"/>
  <c r="QW5" i="5" s="1"/>
  <c r="QV5" i="5"/>
  <c r="QU5" i="5" s="1"/>
  <c r="QT5" i="5" a="1"/>
  <c r="QT5" i="5" s="1"/>
  <c r="QS5" i="5"/>
  <c r="QR5" i="5" s="1"/>
  <c r="QQ5" i="5" a="1"/>
  <c r="QQ5" i="5" s="1"/>
  <c r="QO5" i="5" s="1"/>
  <c r="QN5" i="5" a="1"/>
  <c r="QN5" i="5" s="1"/>
  <c r="QL5" i="5" s="1"/>
  <c r="QK5" i="5"/>
  <c r="QI5" i="5" s="1"/>
  <c r="QK5" i="5" a="1"/>
  <c r="QH5" i="5"/>
  <c r="QF5" i="5" s="1"/>
  <c r="QH5" i="5" a="1"/>
  <c r="QE5" i="5" a="1"/>
  <c r="QE5" i="5" s="1"/>
  <c r="QC5" i="5" s="1"/>
  <c r="QB5" i="5" a="1"/>
  <c r="QB5" i="5" s="1"/>
  <c r="PZ5" i="5"/>
  <c r="PY5" i="5"/>
  <c r="PX5" i="5"/>
  <c r="PW5" i="5"/>
  <c r="PV5" i="5"/>
  <c r="PO5" i="5"/>
  <c r="PN5" i="5"/>
  <c r="PM5" i="5"/>
  <c r="PL5" i="5"/>
  <c r="PG5" i="5"/>
  <c r="PF5" i="5"/>
  <c r="PE5" i="5"/>
  <c r="PD5" i="5"/>
  <c r="PB5" i="5"/>
  <c r="PA5" i="5"/>
  <c r="OZ5" i="5"/>
  <c r="OY5" i="5"/>
  <c r="OX5" i="5"/>
  <c r="OW5" i="5"/>
  <c r="OV5" i="5"/>
  <c r="OU5" i="5"/>
  <c r="OT5" i="5"/>
  <c r="OP5" i="5"/>
  <c r="OO5" i="5"/>
  <c r="ON5" i="5"/>
  <c r="OM5" i="5"/>
  <c r="OL5" i="5"/>
  <c r="OK5" i="5"/>
  <c r="OJ5" i="5"/>
  <c r="OI5" i="5"/>
  <c r="OH5" i="5"/>
  <c r="OD5" i="5"/>
  <c r="OC5" i="5"/>
  <c r="OB5" i="5"/>
  <c r="OA5" i="5"/>
  <c r="NZ5" i="5"/>
  <c r="NY5" i="5"/>
  <c r="NX5" i="5"/>
  <c r="NW5" i="5"/>
  <c r="NV5" i="5"/>
  <c r="NU5" i="5"/>
  <c r="NT5" i="5"/>
  <c r="NS5" i="5"/>
  <c r="NR5" i="5"/>
  <c r="NQ5" i="5"/>
  <c r="NP5" i="5"/>
  <c r="NO5" i="5"/>
  <c r="NN5" i="5"/>
  <c r="NL5" i="5"/>
  <c r="NK5" i="5"/>
  <c r="NJ5" i="5"/>
  <c r="NG5" i="5"/>
  <c r="NF5" i="5"/>
  <c r="NE5" i="5"/>
  <c r="NB5" i="5"/>
  <c r="NA5" i="5"/>
  <c r="MZ5" i="5"/>
  <c r="MX5" i="5"/>
  <c r="MW5" i="5"/>
  <c r="MV5" i="5"/>
  <c r="MU5" i="5"/>
  <c r="MS5" i="5"/>
  <c r="MR5" i="5"/>
  <c r="MQ5" i="5"/>
  <c r="MP5" i="5"/>
  <c r="MN5" i="5"/>
  <c r="MM5" i="5"/>
  <c r="ML5" i="5"/>
  <c r="MK5" i="5"/>
  <c r="MI5" i="5"/>
  <c r="MH5" i="5"/>
  <c r="MG5" i="5"/>
  <c r="MF5" i="5"/>
  <c r="MD5" i="5"/>
  <c r="MC5" i="5"/>
  <c r="MB5" i="5"/>
  <c r="MA5" i="5"/>
  <c r="LY5" i="5"/>
  <c r="LX5" i="5"/>
  <c r="LW5" i="5"/>
  <c r="LV5" i="5"/>
  <c r="LT5" i="5"/>
  <c r="LS5" i="5"/>
  <c r="LR5" i="5"/>
  <c r="LQ5" i="5"/>
  <c r="LO5" i="5"/>
  <c r="LN5" i="5"/>
  <c r="LM5" i="5"/>
  <c r="LL5" i="5"/>
  <c r="LJ5" i="5"/>
  <c r="LI5" i="5"/>
  <c r="LH5" i="5"/>
  <c r="LG5" i="5"/>
  <c r="LE5" i="5"/>
  <c r="LD5" i="5"/>
  <c r="LC5" i="5"/>
  <c r="LB5" i="5"/>
  <c r="LA5" i="5"/>
  <c r="KZ5" i="5"/>
  <c r="KY5" i="5"/>
  <c r="KV5" i="5"/>
  <c r="KU5" i="5"/>
  <c r="KT5" i="5"/>
  <c r="KS5" i="5"/>
  <c r="KR5" i="5"/>
  <c r="KQ5" i="5"/>
  <c r="KP5" i="5"/>
  <c r="KM5" i="5"/>
  <c r="KL5" i="5"/>
  <c r="KK5" i="5"/>
  <c r="KJ5" i="5"/>
  <c r="KI5" i="5"/>
  <c r="KH5" i="5"/>
  <c r="KG5" i="5"/>
  <c r="KD5" i="5"/>
  <c r="KC5" i="5"/>
  <c r="KB5" i="5"/>
  <c r="KA5" i="5"/>
  <c r="JZ5" i="5"/>
  <c r="JY5" i="5"/>
  <c r="JX5" i="5"/>
  <c r="JU5" i="5"/>
  <c r="JT5" i="5"/>
  <c r="JS5" i="5"/>
  <c r="JR5" i="5"/>
  <c r="JQ5" i="5"/>
  <c r="JP5" i="5"/>
  <c r="JO5" i="5"/>
  <c r="JL5" i="5"/>
  <c r="JK5" i="5"/>
  <c r="JJ5" i="5"/>
  <c r="JI5" i="5"/>
  <c r="JH5" i="5"/>
  <c r="JG5" i="5"/>
  <c r="JF5" i="5"/>
  <c r="JC5" i="5"/>
  <c r="JB5" i="5"/>
  <c r="JA5" i="5"/>
  <c r="IZ5" i="5"/>
  <c r="IQ5" i="5"/>
  <c r="IM5" i="5"/>
  <c r="IL5" i="5"/>
  <c r="IK5" i="5"/>
  <c r="IJ5" i="5"/>
  <c r="IB5" i="5"/>
  <c r="HY5" i="5"/>
  <c r="HX5" i="5"/>
  <c r="HW5" i="5"/>
  <c r="HV5" i="5"/>
  <c r="HU5" i="5"/>
  <c r="HT5" i="5"/>
  <c r="HS5" i="5"/>
  <c r="HS5" i="5" a="1"/>
  <c r="HR5" i="5" a="1"/>
  <c r="HR5" i="5" s="1"/>
  <c r="HQ5" i="5"/>
  <c r="IC5" i="5" s="1"/>
  <c r="HQ5" i="5" a="1"/>
  <c r="HP5" i="5"/>
  <c r="HO5" i="5"/>
  <c r="HN5" i="5"/>
  <c r="HM5" i="5"/>
  <c r="HL5" i="5"/>
  <c r="HK5" i="5"/>
  <c r="IA5" i="5" s="1"/>
  <c r="HJ5" i="5"/>
  <c r="HH5" i="5" s="1"/>
  <c r="HZ5" i="5" s="1"/>
  <c r="HI5" i="5"/>
  <c r="GN5" i="5"/>
  <c r="GK5" i="5"/>
  <c r="GJ5" i="5"/>
  <c r="GI5" i="5"/>
  <c r="GH5" i="5"/>
  <c r="GG5" i="5"/>
  <c r="GF5" i="5"/>
  <c r="GE5" i="5" a="1"/>
  <c r="GE5" i="5" s="1"/>
  <c r="GD5" i="5"/>
  <c r="GD5" i="5" a="1"/>
  <c r="GC5" i="5" a="1"/>
  <c r="GC5" i="5" s="1"/>
  <c r="GO5" i="5" s="1"/>
  <c r="GB5" i="5"/>
  <c r="GA5" i="5"/>
  <c r="FZ5" i="5"/>
  <c r="FY5" i="5"/>
  <c r="FX5" i="5"/>
  <c r="FW5" i="5" s="1"/>
  <c r="GM5" i="5" s="1"/>
  <c r="FV5" i="5"/>
  <c r="FU5" i="5"/>
  <c r="FT5" i="5"/>
  <c r="GL5" i="5" s="1"/>
  <c r="FA5" i="5"/>
  <c r="EZ5" i="5"/>
  <c r="EY5" i="5"/>
  <c r="EX5" i="5"/>
  <c r="EW5" i="5"/>
  <c r="EV5" i="5"/>
  <c r="EU5" i="5"/>
  <c r="ET5" i="5"/>
  <c r="ER5" i="5"/>
  <c r="EQ5" i="5"/>
  <c r="EP5" i="5"/>
  <c r="EO5" i="5"/>
  <c r="EN5" i="5"/>
  <c r="EM5" i="5"/>
  <c r="EL5" i="5"/>
  <c r="EK5" i="5"/>
  <c r="EI5" i="5"/>
  <c r="EH5" i="5"/>
  <c r="EG5" i="5"/>
  <c r="EF5" i="5"/>
  <c r="EE5" i="5"/>
  <c r="ED5" i="5"/>
  <c r="EC5" i="5"/>
  <c r="EB5" i="5"/>
  <c r="DZ5" i="5"/>
  <c r="DY5" i="5"/>
  <c r="DX5" i="5"/>
  <c r="DW5" i="5"/>
  <c r="DV5" i="5"/>
  <c r="DU5" i="5"/>
  <c r="DT5" i="5"/>
  <c r="DS5" i="5"/>
  <c r="DM5" i="5"/>
  <c r="DJ5" i="5"/>
  <c r="DI5" i="5"/>
  <c r="DG5" i="5" a="1"/>
  <c r="DG5" i="5" s="1"/>
  <c r="DF5" i="5"/>
  <c r="DF5" i="5" a="1"/>
  <c r="DE5" i="5" a="1"/>
  <c r="DE5" i="5" s="1"/>
  <c r="DQ5" i="5" s="1"/>
  <c r="DD5" i="5"/>
  <c r="DC5" i="5"/>
  <c r="DB5" i="5"/>
  <c r="DP5" i="5" s="1"/>
  <c r="DA5" i="5"/>
  <c r="CZ5" i="5"/>
  <c r="CX5" i="5"/>
  <c r="CW5" i="5"/>
  <c r="CV5" i="5" s="1"/>
  <c r="DN5" i="5" s="1"/>
  <c r="CS5" i="5"/>
  <c r="CP5" i="5"/>
  <c r="DL5" i="5" s="1"/>
  <c r="CM5" i="5"/>
  <c r="DK5" i="5" s="1"/>
  <c r="CJ5" i="5"/>
  <c r="CG5" i="5"/>
  <c r="CD5" i="5"/>
  <c r="DH5" i="5" s="1"/>
  <c r="CB5" i="5"/>
  <c r="BY5" i="5"/>
  <c r="BX5" i="5"/>
  <c r="BU5" i="5"/>
  <c r="BT5" i="5"/>
  <c r="BS5" i="5" a="1"/>
  <c r="BS5" i="5" s="1"/>
  <c r="BR5" i="5"/>
  <c r="BR5" i="5" a="1"/>
  <c r="BQ5" i="5" a="1"/>
  <c r="BQ5" i="5" s="1"/>
  <c r="CC5" i="5" s="1"/>
  <c r="BP5" i="5"/>
  <c r="BO5" i="5"/>
  <c r="BN5" i="5"/>
  <c r="BM5" i="5"/>
  <c r="BL5" i="5"/>
  <c r="BK5" i="5" s="1"/>
  <c r="CA5" i="5" s="1"/>
  <c r="BJ5" i="5"/>
  <c r="BI5" i="5"/>
  <c r="BH5" i="5"/>
  <c r="BZ5" i="5" s="1"/>
  <c r="BE5" i="5"/>
  <c r="BB5" i="5"/>
  <c r="AY5" i="5"/>
  <c r="BW5" i="5" s="1"/>
  <c r="AV5" i="5"/>
  <c r="BV5" i="5" s="1"/>
  <c r="AS5" i="5"/>
  <c r="AP5" i="5"/>
  <c r="AN5" i="5"/>
  <c r="AJ5" i="5"/>
  <c r="AI5" i="5"/>
  <c r="AF5" i="5"/>
  <c r="AE5" i="5"/>
  <c r="AE5" i="5" a="1"/>
  <c r="AD5" i="5" a="1"/>
  <c r="AD5" i="5" s="1"/>
  <c r="AC5" i="5"/>
  <c r="AO5" i="5" s="1"/>
  <c r="AC5" i="5" a="1"/>
  <c r="AB5" i="5"/>
  <c r="AA5" i="5"/>
  <c r="Z5" i="5"/>
  <c r="Y5" i="5"/>
  <c r="X5" i="5"/>
  <c r="W5" i="5"/>
  <c r="AM5" i="5" s="1"/>
  <c r="V5" i="5"/>
  <c r="T5" i="5" s="1"/>
  <c r="AL5" i="5" s="1"/>
  <c r="U5" i="5"/>
  <c r="Q5" i="5"/>
  <c r="AK5" i="5" s="1"/>
  <c r="N5" i="5"/>
  <c r="K5" i="5"/>
  <c r="H5" i="5"/>
  <c r="AH5" i="5" s="1"/>
  <c r="E5" i="5"/>
  <c r="AG5" i="5" s="1"/>
  <c r="B5" i="5"/>
  <c r="BUW4" i="5"/>
  <c r="BUV4" i="5"/>
  <c r="BUU4" i="5"/>
  <c r="BUT4" i="5"/>
  <c r="BBS4" i="5" s="1"/>
  <c r="BUS4" i="5"/>
  <c r="BUR4" i="5"/>
  <c r="BUQ4" i="5"/>
  <c r="BUP4" i="5"/>
  <c r="BUO4" i="5"/>
  <c r="BUN4" i="5"/>
  <c r="BUM4" i="5"/>
  <c r="BUL4" i="5"/>
  <c r="BBO4" i="5" s="1"/>
  <c r="BUK4" i="5"/>
  <c r="BUJ4" i="5"/>
  <c r="BUI4" i="5"/>
  <c r="BBL4" i="5" s="1"/>
  <c r="BUH4" i="5"/>
  <c r="BBK4" i="5" s="1"/>
  <c r="BUG4" i="5"/>
  <c r="BUF4" i="5"/>
  <c r="BUE4" i="5"/>
  <c r="ANX4" i="5" s="1"/>
  <c r="BUD4" i="5"/>
  <c r="ANW4" i="5" s="1"/>
  <c r="BUC4" i="5"/>
  <c r="BUB4" i="5"/>
  <c r="BUA4" i="5"/>
  <c r="BTZ4" i="5"/>
  <c r="ANS4" i="5" s="1"/>
  <c r="BTY4" i="5"/>
  <c r="BTX4" i="5"/>
  <c r="BTW4" i="5"/>
  <c r="ANR4" i="5" s="1"/>
  <c r="BTV4" i="5"/>
  <c r="BTU4" i="5"/>
  <c r="BTT4" i="5"/>
  <c r="BTS4" i="5"/>
  <c r="ANP4" i="5" s="1"/>
  <c r="BTR4" i="5"/>
  <c r="ANO4" i="5" s="1"/>
  <c r="BTQ4" i="5"/>
  <c r="BTP4" i="5"/>
  <c r="BTO4" i="5"/>
  <c r="ANL4" i="5" s="1"/>
  <c r="BTN4" i="5"/>
  <c r="ANK4" i="5" s="1"/>
  <c r="BTM4" i="5"/>
  <c r="BTL4" i="5"/>
  <c r="BTK4" i="5"/>
  <c r="BTJ4" i="5"/>
  <c r="ANG4" i="5" s="1"/>
  <c r="BTI4" i="5"/>
  <c r="BTH4" i="5"/>
  <c r="BTG4" i="5"/>
  <c r="BTF4" i="5"/>
  <c r="BTE4" i="5"/>
  <c r="BTD4" i="5"/>
  <c r="BTC4" i="5"/>
  <c r="BTB4" i="5"/>
  <c r="ANC4" i="5" s="1"/>
  <c r="BTA4" i="5"/>
  <c r="BSZ4" i="5"/>
  <c r="BSY4" i="5"/>
  <c r="AMZ4" i="5" s="1"/>
  <c r="BSX4" i="5"/>
  <c r="AMY4" i="5" s="1"/>
  <c r="BSW4" i="5"/>
  <c r="BSV4" i="5"/>
  <c r="BSU4" i="5"/>
  <c r="IT4" i="5" s="1"/>
  <c r="BST4" i="5"/>
  <c r="IS4" i="5" s="1"/>
  <c r="BSS4" i="5"/>
  <c r="BSR4" i="5"/>
  <c r="BSK4" i="5"/>
  <c r="BSJ4" i="5" a="1"/>
  <c r="BSJ4" i="5" s="1"/>
  <c r="BSI4" i="5" a="1"/>
  <c r="BSI4" i="5" s="1"/>
  <c r="BSH4" i="5" a="1"/>
  <c r="BSH4" i="5" s="1"/>
  <c r="BSG4" i="5" a="1"/>
  <c r="BSG4" i="5" s="1"/>
  <c r="BSF4" i="5"/>
  <c r="BSF4" i="5" a="1"/>
  <c r="BSE4" i="5" a="1"/>
  <c r="BSE4" i="5" s="1"/>
  <c r="BSD4" i="5"/>
  <c r="BSD4" i="5" a="1"/>
  <c r="BSC4" i="5" a="1"/>
  <c r="BSC4" i="5" s="1"/>
  <c r="BSB4" i="5" a="1"/>
  <c r="BSB4" i="5" s="1"/>
  <c r="BSA4" i="5"/>
  <c r="BRZ4" i="5" a="1"/>
  <c r="BRZ4" i="5" s="1"/>
  <c r="BRY4" i="5" a="1"/>
  <c r="BRY4" i="5" s="1"/>
  <c r="BRX4" i="5"/>
  <c r="BRX4" i="5" a="1"/>
  <c r="BRW4" i="5" a="1"/>
  <c r="BRW4" i="5" s="1"/>
  <c r="BRV4" i="5"/>
  <c r="BRV4" i="5" a="1"/>
  <c r="BRU4" i="5" a="1"/>
  <c r="BRU4" i="5" s="1"/>
  <c r="BRT4" i="5" a="1"/>
  <c r="BRT4" i="5" s="1"/>
  <c r="BRS4" i="5" a="1"/>
  <c r="BRS4" i="5" s="1"/>
  <c r="BRR4" i="5" a="1"/>
  <c r="BRR4" i="5" s="1"/>
  <c r="BRQ4" i="5" a="1"/>
  <c r="BRQ4" i="5" s="1"/>
  <c r="BRP4" i="5"/>
  <c r="BRP4" i="5" a="1"/>
  <c r="BRO4" i="5" a="1"/>
  <c r="BRO4" i="5" s="1"/>
  <c r="BRN4" i="5" a="1"/>
  <c r="BRN4" i="5" s="1"/>
  <c r="BRM4" i="5" a="1"/>
  <c r="BRM4" i="5" s="1"/>
  <c r="BRL4" i="5" a="1"/>
  <c r="BRL4" i="5" s="1"/>
  <c r="BRK4" i="5" a="1"/>
  <c r="BRK4" i="5" s="1"/>
  <c r="BRJ4" i="5"/>
  <c r="BRJ4" i="5" a="1"/>
  <c r="BRI4" i="5" a="1"/>
  <c r="BRI4" i="5" s="1"/>
  <c r="BRH4" i="5"/>
  <c r="BRH4" i="5" a="1"/>
  <c r="BRG4" i="5" a="1"/>
  <c r="BRG4" i="5" s="1"/>
  <c r="BRF4" i="5" a="1"/>
  <c r="BRF4" i="5" s="1"/>
  <c r="BRE4" i="5" a="1"/>
  <c r="BRE4" i="5" s="1"/>
  <c r="BRD4" i="5" a="1"/>
  <c r="BRD4" i="5" s="1"/>
  <c r="BRC4" i="5" a="1"/>
  <c r="BRC4" i="5" s="1"/>
  <c r="BRB4" i="5"/>
  <c r="BRB4" i="5" a="1"/>
  <c r="BRA4" i="5" a="1"/>
  <c r="BRA4" i="5" s="1"/>
  <c r="BQZ4" i="5"/>
  <c r="BQZ4" i="5" a="1"/>
  <c r="BQY4" i="5" a="1"/>
  <c r="BQY4" i="5" s="1"/>
  <c r="BQX4" i="5" a="1"/>
  <c r="BQX4" i="5" s="1"/>
  <c r="BQW4" i="5" a="1"/>
  <c r="BQW4" i="5" s="1"/>
  <c r="BQV4" i="5" a="1"/>
  <c r="BQV4" i="5" s="1"/>
  <c r="BQU4" i="5" a="1"/>
  <c r="BQU4" i="5" s="1"/>
  <c r="BQT4" i="5"/>
  <c r="BQT4" i="5" a="1"/>
  <c r="BQS4" i="5" a="1"/>
  <c r="BQS4" i="5" s="1"/>
  <c r="BQR4" i="5"/>
  <c r="BQR4" i="5" a="1"/>
  <c r="BQQ4" i="5" a="1"/>
  <c r="BQQ4" i="5" s="1"/>
  <c r="BQP4" i="5" a="1"/>
  <c r="BQP4" i="5" s="1"/>
  <c r="BQO4" i="5" a="1"/>
  <c r="BQO4" i="5" s="1"/>
  <c r="BQN4" i="5" a="1"/>
  <c r="BQN4" i="5" s="1"/>
  <c r="BQM4" i="5" a="1"/>
  <c r="BQM4" i="5" s="1"/>
  <c r="BQL4" i="5"/>
  <c r="BQL4" i="5" a="1"/>
  <c r="BQK4" i="5" a="1"/>
  <c r="BQK4" i="5" s="1"/>
  <c r="BQJ4" i="5"/>
  <c r="BQJ4" i="5" a="1"/>
  <c r="BQI4" i="5" a="1"/>
  <c r="BQI4" i="5" s="1"/>
  <c r="BQH4" i="5" a="1"/>
  <c r="BQH4" i="5" s="1"/>
  <c r="BQG4" i="5" a="1"/>
  <c r="BQG4" i="5" s="1"/>
  <c r="BQF4" i="5" a="1"/>
  <c r="BQF4" i="5" s="1"/>
  <c r="BQE4" i="5" a="1"/>
  <c r="BQE4" i="5" s="1"/>
  <c r="BQD4" i="5"/>
  <c r="BQD4" i="5" a="1"/>
  <c r="BQC4" i="5" a="1"/>
  <c r="BQC4" i="5" s="1"/>
  <c r="BQB4" i="5"/>
  <c r="BQB4" i="5" a="1"/>
  <c r="BQA4" i="5" a="1"/>
  <c r="BQA4" i="5" s="1"/>
  <c r="BPZ4" i="5" a="1"/>
  <c r="BPZ4" i="5" s="1"/>
  <c r="BPY4" i="5" a="1"/>
  <c r="BPY4" i="5" s="1"/>
  <c r="BPX4" i="5" a="1"/>
  <c r="BPX4" i="5" s="1"/>
  <c r="BPW4" i="5" a="1"/>
  <c r="BPW4" i="5" s="1"/>
  <c r="BPV4" i="5"/>
  <c r="BPV4" i="5" a="1"/>
  <c r="BPU4" i="5" a="1"/>
  <c r="BPU4" i="5" s="1"/>
  <c r="BPT4" i="5"/>
  <c r="BPS4" i="5"/>
  <c r="BPR4" i="5"/>
  <c r="BPQ4" i="5"/>
  <c r="BPP4" i="5"/>
  <c r="BPO4" i="5"/>
  <c r="BPN4" i="5"/>
  <c r="BPM4" i="5"/>
  <c r="BPL4" i="5"/>
  <c r="BPK4" i="5"/>
  <c r="BPJ4" i="5"/>
  <c r="BPI4" i="5"/>
  <c r="BPH4" i="5"/>
  <c r="BPG4" i="5"/>
  <c r="BPF4" i="5"/>
  <c r="BPE4" i="5"/>
  <c r="BPD4" i="5"/>
  <c r="BPC4" i="5"/>
  <c r="BPB4" i="5"/>
  <c r="BPA4" i="5"/>
  <c r="BOZ4" i="5"/>
  <c r="BOY4" i="5"/>
  <c r="BOX4" i="5"/>
  <c r="BOW4" i="5"/>
  <c r="BOV4" i="5"/>
  <c r="BOU4" i="5"/>
  <c r="BOT4" i="5"/>
  <c r="BOR4" i="5"/>
  <c r="BOI4" i="5"/>
  <c r="BOI4" i="5" a="1"/>
  <c r="BOH4" i="5" a="1"/>
  <c r="BOH4" i="5" s="1"/>
  <c r="BOG4" i="5"/>
  <c r="BOS4" i="5" s="1"/>
  <c r="BOG4" i="5" a="1"/>
  <c r="BOF4" i="5"/>
  <c r="BOE4" i="5"/>
  <c r="BOD4" i="5"/>
  <c r="BOC4" i="5"/>
  <c r="BOB4" i="5"/>
  <c r="BOA4" i="5"/>
  <c r="BOQ4" i="5" s="1"/>
  <c r="BNY4" i="5"/>
  <c r="BNX4" i="5" s="1"/>
  <c r="BOP4" i="5" s="1"/>
  <c r="BNV4" i="5"/>
  <c r="BNU4" i="5" s="1"/>
  <c r="BOO4" i="5" s="1"/>
  <c r="BNS4" i="5"/>
  <c r="BNR4" i="5" s="1"/>
  <c r="BON4" i="5" s="1"/>
  <c r="BNP4" i="5"/>
  <c r="BNO4" i="5" s="1"/>
  <c r="BOM4" i="5" s="1"/>
  <c r="BNM4" i="5"/>
  <c r="BNL4" i="5" s="1"/>
  <c r="BOL4" i="5" s="1"/>
  <c r="BNJ4" i="5"/>
  <c r="BNI4" i="5"/>
  <c r="BOK4" i="5" s="1"/>
  <c r="BNG4" i="5"/>
  <c r="BNF4" i="5" s="1"/>
  <c r="BOJ4" i="5" s="1"/>
  <c r="BNE4" i="5"/>
  <c r="BND4" i="5"/>
  <c r="BNC4" i="5"/>
  <c r="BNB4" i="5"/>
  <c r="BNA4" i="5"/>
  <c r="BMZ4" i="5"/>
  <c r="BMY4" i="5"/>
  <c r="BMX4" i="5"/>
  <c r="BMW4" i="5"/>
  <c r="BMV4" i="5"/>
  <c r="BMU4" i="5"/>
  <c r="BMT4" i="5" s="1"/>
  <c r="BMJ4" i="5"/>
  <c r="BMI4" i="5"/>
  <c r="BMH4" i="5"/>
  <c r="BMG4" i="5"/>
  <c r="BMF4" i="5"/>
  <c r="BME4" i="5"/>
  <c r="BMD4" i="5"/>
  <c r="BMC4" i="5"/>
  <c r="BMB4" i="5"/>
  <c r="BMA4" i="5"/>
  <c r="BLZ4" i="5"/>
  <c r="BLY4" i="5"/>
  <c r="BLX4" i="5"/>
  <c r="BLW4" i="5"/>
  <c r="BLN4" i="5"/>
  <c r="BLK4" i="5"/>
  <c r="BLJ4" i="5"/>
  <c r="BLH4" i="5" a="1"/>
  <c r="BLH4" i="5" s="1"/>
  <c r="BLG4" i="5"/>
  <c r="BLG4" i="5" a="1"/>
  <c r="BLF4" i="5" a="1"/>
  <c r="BLF4" i="5" s="1"/>
  <c r="BLR4" i="5" s="1"/>
  <c r="BLE4" i="5"/>
  <c r="BLD4" i="5"/>
  <c r="BLC4" i="5"/>
  <c r="BLQ4" i="5" s="1"/>
  <c r="BLB4" i="5"/>
  <c r="BLA4" i="5"/>
  <c r="BKZ4" i="5" s="1"/>
  <c r="BLP4" i="5" s="1"/>
  <c r="BKY4" i="5"/>
  <c r="BKX4" i="5"/>
  <c r="BKW4" i="5" s="1"/>
  <c r="BLO4" i="5" s="1"/>
  <c r="BKU4" i="5"/>
  <c r="BKT4" i="5"/>
  <c r="BKR4" i="5"/>
  <c r="BKQ4" i="5" s="1"/>
  <c r="BLM4" i="5" s="1"/>
  <c r="BKO4" i="5"/>
  <c r="BKN4" i="5"/>
  <c r="BLL4" i="5" s="1"/>
  <c r="BKL4" i="5"/>
  <c r="BKK4" i="5" s="1"/>
  <c r="BKI4" i="5"/>
  <c r="BKH4" i="5"/>
  <c r="BKF4" i="5"/>
  <c r="BKE4" i="5" s="1"/>
  <c r="BLI4" i="5" s="1"/>
  <c r="BKD4" i="5"/>
  <c r="BKC4" i="5"/>
  <c r="BKB4" i="5"/>
  <c r="BKA4" i="5"/>
  <c r="BJZ4" i="5"/>
  <c r="BJY4" i="5"/>
  <c r="BJX4" i="5"/>
  <c r="BJW4" i="5"/>
  <c r="BJU4" i="5"/>
  <c r="BJT4" i="5"/>
  <c r="BJR4" i="5"/>
  <c r="BJP4" i="5" s="1"/>
  <c r="BJO4" i="5"/>
  <c r="BJM4" i="5" s="1"/>
  <c r="BJL4" i="5"/>
  <c r="BJJ4" i="5"/>
  <c r="BJI4" i="5"/>
  <c r="BJG4" i="5" s="1"/>
  <c r="BJF4" i="5"/>
  <c r="BJE4" i="5"/>
  <c r="BJD4" i="5"/>
  <c r="BJC4" i="5"/>
  <c r="BJB4" i="5"/>
  <c r="BJA4" i="5"/>
  <c r="BIZ4" i="5"/>
  <c r="BIY4" i="5"/>
  <c r="BIX4" i="5"/>
  <c r="BIW4" i="5"/>
  <c r="BIV4" i="5"/>
  <c r="BIU4" i="5"/>
  <c r="BIT4" i="5"/>
  <c r="BIS4" i="5"/>
  <c r="BIR4" i="5"/>
  <c r="BIQ4" i="5"/>
  <c r="BIP4" i="5"/>
  <c r="BIO4" i="5"/>
  <c r="BIN4" i="5"/>
  <c r="BIM4" i="5"/>
  <c r="BIL4" i="5"/>
  <c r="BIK4" i="5"/>
  <c r="BIJ4" i="5"/>
  <c r="BII4" i="5"/>
  <c r="BIH4" i="5"/>
  <c r="BIG4" i="5"/>
  <c r="BIF4" i="5"/>
  <c r="BIE4" i="5"/>
  <c r="BID4" i="5"/>
  <c r="BIC4" i="5"/>
  <c r="BIB4" i="5"/>
  <c r="BIA4" i="5"/>
  <c r="BHZ4" i="5"/>
  <c r="BHY4" i="5"/>
  <c r="BHX4" i="5"/>
  <c r="BHW4" i="5"/>
  <c r="BHV4" i="5"/>
  <c r="BHU4" i="5"/>
  <c r="BHT4" i="5"/>
  <c r="BHS4" i="5"/>
  <c r="BHR4" i="5"/>
  <c r="BHQ4" i="5"/>
  <c r="BHP4" i="5"/>
  <c r="BHO4" i="5"/>
  <c r="BHN4" i="5"/>
  <c r="BHM4" i="5"/>
  <c r="BHL4" i="5"/>
  <c r="BHK4" i="5"/>
  <c r="BHJ4" i="5"/>
  <c r="BHI4" i="5"/>
  <c r="BHH4" i="5"/>
  <c r="BHG4" i="5"/>
  <c r="BHF4" i="5"/>
  <c r="BHE4" i="5"/>
  <c r="BHD4" i="5"/>
  <c r="BHC4" i="5"/>
  <c r="BHB4" i="5"/>
  <c r="BHA4" i="5"/>
  <c r="BGZ4" i="5"/>
  <c r="BGY4" i="5"/>
  <c r="BGX4" i="5"/>
  <c r="BGW4" i="5"/>
  <c r="BGV4" i="5"/>
  <c r="BGU4" i="5"/>
  <c r="BGU4" i="5" a="1"/>
  <c r="BGT4" i="5" a="1"/>
  <c r="BGT4" i="5" s="1"/>
  <c r="BGS4" i="5"/>
  <c r="BGS4" i="5" a="1"/>
  <c r="BGR4" i="5" a="1"/>
  <c r="BGR4" i="5" s="1"/>
  <c r="BGQ4" i="5"/>
  <c r="BGQ4" i="5" a="1"/>
  <c r="BGP4" i="5" a="1"/>
  <c r="BGP4" i="5" s="1"/>
  <c r="BGO4" i="5"/>
  <c r="BGO4" i="5" a="1"/>
  <c r="BGN4" i="5" a="1"/>
  <c r="BGN4" i="5" s="1"/>
  <c r="BGM4" i="5"/>
  <c r="BGM4" i="5" a="1"/>
  <c r="BGL4" i="5" a="1"/>
  <c r="BGL4" i="5" s="1"/>
  <c r="BGK4" i="5"/>
  <c r="BGK4" i="5" a="1"/>
  <c r="BGJ4" i="5" a="1"/>
  <c r="BGJ4" i="5" s="1"/>
  <c r="BGI4" i="5"/>
  <c r="BGH4" i="5"/>
  <c r="BGG4" i="5"/>
  <c r="BGF4" i="5"/>
  <c r="BGE4" i="5"/>
  <c r="BGD4" i="5"/>
  <c r="BGC4" i="5"/>
  <c r="BGB4" i="5"/>
  <c r="BGA4" i="5"/>
  <c r="BFZ4" i="5"/>
  <c r="BFY4" i="5"/>
  <c r="BFX4" i="5"/>
  <c r="BFW4" i="5"/>
  <c r="BFV4" i="5"/>
  <c r="BFU4" i="5"/>
  <c r="BFT4" i="5"/>
  <c r="BFS4" i="5"/>
  <c r="BFR4" i="5"/>
  <c r="BFN4" i="5"/>
  <c r="BFM4" i="5"/>
  <c r="BFL4" i="5"/>
  <c r="BFK4" i="5"/>
  <c r="BFJ4" i="5"/>
  <c r="BFI4" i="5"/>
  <c r="BFH4" i="5"/>
  <c r="BFG4" i="5"/>
  <c r="BFF4" i="5"/>
  <c r="BFE4" i="5"/>
  <c r="BFD4" i="5"/>
  <c r="BFC4" i="5"/>
  <c r="BFB4" i="5"/>
  <c r="BFA4" i="5"/>
  <c r="BEZ4" i="5"/>
  <c r="BEY4" i="5"/>
  <c r="BEX4" i="5"/>
  <c r="BEW4" i="5"/>
  <c r="BEV4" i="5"/>
  <c r="BEU4" i="5"/>
  <c r="BET4" i="5"/>
  <c r="BEP4" i="5"/>
  <c r="BEO4" i="5"/>
  <c r="BEN4" i="5"/>
  <c r="BEM4" i="5"/>
  <c r="BEL4" i="5"/>
  <c r="BEK4" i="5"/>
  <c r="BEJ4" i="5"/>
  <c r="BEI4" i="5"/>
  <c r="BEH4" i="5"/>
  <c r="BEG4" i="5"/>
  <c r="BEF4" i="5"/>
  <c r="BEE4" i="5"/>
  <c r="BED4" i="5"/>
  <c r="BEC4" i="5"/>
  <c r="BEB4" i="5"/>
  <c r="BEA4" i="5"/>
  <c r="BDZ4" i="5"/>
  <c r="BDY4" i="5"/>
  <c r="BDX4" i="5"/>
  <c r="BDW4" i="5"/>
  <c r="BDV4" i="5"/>
  <c r="BDR4" i="5"/>
  <c r="BDQ4" i="5"/>
  <c r="BDP4" i="5"/>
  <c r="BDO4" i="5"/>
  <c r="BDN4" i="5"/>
  <c r="BDM4" i="5"/>
  <c r="BDL4" i="5"/>
  <c r="BDK4" i="5"/>
  <c r="BDJ4" i="5"/>
  <c r="BDI4" i="5"/>
  <c r="BDH4" i="5"/>
  <c r="BDG4" i="5"/>
  <c r="BDF4" i="5"/>
  <c r="BDE4" i="5"/>
  <c r="BDD4" i="5"/>
  <c r="BDC4" i="5"/>
  <c r="BDB4" i="5"/>
  <c r="BDA4" i="5"/>
  <c r="BCZ4" i="5"/>
  <c r="BCY4" i="5"/>
  <c r="BCX4" i="5"/>
  <c r="BCT4" i="5"/>
  <c r="BCS4" i="5"/>
  <c r="BCR4" i="5"/>
  <c r="BCQ4" i="5"/>
  <c r="BCP4" i="5"/>
  <c r="BCO4" i="5"/>
  <c r="BCN4" i="5"/>
  <c r="BCM4" i="5"/>
  <c r="BCL4" i="5"/>
  <c r="BCK4" i="5"/>
  <c r="BCJ4" i="5"/>
  <c r="BCI4" i="5"/>
  <c r="BCH4" i="5"/>
  <c r="BCG4" i="5"/>
  <c r="BCF4" i="5"/>
  <c r="BCE4" i="5"/>
  <c r="BCD4" i="5"/>
  <c r="BCC4" i="5"/>
  <c r="BCB4" i="5"/>
  <c r="BCA4" i="5"/>
  <c r="BBZ4" i="5"/>
  <c r="BBQ4" i="5"/>
  <c r="BBM4" i="5"/>
  <c r="BBI4" i="5"/>
  <c r="BBH4" i="5"/>
  <c r="BBG4" i="5"/>
  <c r="BBF4" i="5"/>
  <c r="BBE4" i="5"/>
  <c r="BAR4" i="5"/>
  <c r="BAQ4" i="5"/>
  <c r="BAP4" i="5"/>
  <c r="BAP4" i="5" a="1"/>
  <c r="BAO4" i="5" a="1"/>
  <c r="BAO4" i="5" s="1"/>
  <c r="BAN4" i="5"/>
  <c r="BAX4" i="5" s="1"/>
  <c r="BAN4" i="5" a="1"/>
  <c r="BAM4" i="5"/>
  <c r="BAL4" i="5"/>
  <c r="BAK4" i="5"/>
  <c r="BAW4" i="5" s="1"/>
  <c r="BAJ4" i="5"/>
  <c r="BAI4" i="5"/>
  <c r="BAH4" i="5"/>
  <c r="BAV4" i="5" s="1"/>
  <c r="BAG4" i="5"/>
  <c r="BAE4" i="5" s="1"/>
  <c r="BAU4" i="5" s="1"/>
  <c r="BAF4" i="5"/>
  <c r="BAB4" i="5"/>
  <c r="BAT4" i="5" s="1"/>
  <c r="AZY4" i="5"/>
  <c r="BAS4" i="5" s="1"/>
  <c r="AZV4" i="5"/>
  <c r="AZS4" i="5"/>
  <c r="AZN4" i="5"/>
  <c r="AZK4" i="5"/>
  <c r="AZJ4" i="5"/>
  <c r="AZJ4" i="5" a="1"/>
  <c r="AZI4" i="5" a="1"/>
  <c r="AZI4" i="5" s="1"/>
  <c r="AZH4" i="5"/>
  <c r="AZR4" i="5" s="1"/>
  <c r="AZH4" i="5" a="1"/>
  <c r="AZG4" i="5"/>
  <c r="AZF4" i="5"/>
  <c r="AZE4" i="5"/>
  <c r="AZQ4" i="5" s="1"/>
  <c r="AZD4" i="5"/>
  <c r="AZB4" i="5" s="1"/>
  <c r="AZP4" i="5" s="1"/>
  <c r="AZC4" i="5"/>
  <c r="AZA4" i="5"/>
  <c r="AYZ4" i="5"/>
  <c r="AYV4" i="5"/>
  <c r="AYS4" i="5"/>
  <c r="AZM4" i="5" s="1"/>
  <c r="AYP4" i="5"/>
  <c r="AZL4" i="5" s="1"/>
  <c r="AYM4" i="5"/>
  <c r="AYK4" i="5"/>
  <c r="AYG4" i="5"/>
  <c r="AYC4" i="5"/>
  <c r="AYB4" i="5"/>
  <c r="AYB4" i="5" a="1"/>
  <c r="AYA4" i="5" a="1"/>
  <c r="AYA4" i="5" s="1"/>
  <c r="AXZ4" i="5"/>
  <c r="AYL4" i="5" s="1"/>
  <c r="AXZ4" i="5" a="1"/>
  <c r="AXY4" i="5"/>
  <c r="AXX4" i="5"/>
  <c r="AXW4" i="5"/>
  <c r="AXV4" i="5"/>
  <c r="AXU4" i="5"/>
  <c r="AXT4" i="5"/>
  <c r="AYJ4" i="5" s="1"/>
  <c r="AXS4" i="5"/>
  <c r="AXQ4" i="5" s="1"/>
  <c r="AYI4" i="5" s="1"/>
  <c r="AXR4" i="5"/>
  <c r="AXO4" i="5"/>
  <c r="AXN4" i="5" s="1"/>
  <c r="AYH4" i="5" s="1"/>
  <c r="AXL4" i="5"/>
  <c r="AXK4" i="5"/>
  <c r="AXI4" i="5"/>
  <c r="AXH4" i="5" s="1"/>
  <c r="AYF4" i="5" s="1"/>
  <c r="AXF4" i="5"/>
  <c r="AXE4" i="5"/>
  <c r="AYE4" i="5" s="1"/>
  <c r="AXB4" i="5"/>
  <c r="AYD4" i="5" s="1"/>
  <c r="AWX4" i="5"/>
  <c r="AWW4" i="5"/>
  <c r="AWV4" i="5"/>
  <c r="AWU4" i="5"/>
  <c r="AWN4" i="5"/>
  <c r="AWM4" i="5"/>
  <c r="AWL4" i="5"/>
  <c r="AWK4" i="5"/>
  <c r="AWD4" i="5"/>
  <c r="AWC4" i="5"/>
  <c r="AWB4" i="5"/>
  <c r="AWA4" i="5"/>
  <c r="AVT4" i="5"/>
  <c r="AVS4" i="5"/>
  <c r="AVR4" i="5"/>
  <c r="AVQ4" i="5"/>
  <c r="AVG4" i="5"/>
  <c r="AVF4" i="5"/>
  <c r="AVB4" i="5"/>
  <c r="AUZ4" i="5" a="1"/>
  <c r="AUZ4" i="5" s="1"/>
  <c r="AUY4" i="5"/>
  <c r="AUY4" i="5" a="1"/>
  <c r="AUX4" i="5" a="1"/>
  <c r="AUX4" i="5" s="1"/>
  <c r="AVJ4" i="5" s="1"/>
  <c r="AUW4" i="5"/>
  <c r="AUV4" i="5"/>
  <c r="AUU4" i="5"/>
  <c r="AVI4" i="5" s="1"/>
  <c r="AUT4" i="5"/>
  <c r="AUS4" i="5"/>
  <c r="AUQ4" i="5"/>
  <c r="AUP4" i="5"/>
  <c r="AUO4" i="5" s="1"/>
  <c r="AUM4" i="5"/>
  <c r="AUL4" i="5"/>
  <c r="AUJ4" i="5"/>
  <c r="AUI4" i="5" s="1"/>
  <c r="AVE4" i="5" s="1"/>
  <c r="AUG4" i="5"/>
  <c r="AUF4" i="5"/>
  <c r="AVD4" i="5" s="1"/>
  <c r="AUD4" i="5"/>
  <c r="AUC4" i="5" s="1"/>
  <c r="AVC4" i="5" s="1"/>
  <c r="AUA4" i="5"/>
  <c r="ATZ4" i="5"/>
  <c r="ATX4" i="5"/>
  <c r="ATW4" i="5" s="1"/>
  <c r="AVA4" i="5" s="1"/>
  <c r="ATV4" i="5"/>
  <c r="ATU4" i="5"/>
  <c r="ATT4" i="5"/>
  <c r="ATS4" i="5"/>
  <c r="ATH4" i="5"/>
  <c r="ATG4" i="5"/>
  <c r="ATF4" i="5"/>
  <c r="ATE4" i="5"/>
  <c r="ATD4" i="5"/>
  <c r="ATC4" i="5"/>
  <c r="ATB4" i="5"/>
  <c r="ATB4" i="5" a="1"/>
  <c r="ATA4" i="5" a="1"/>
  <c r="ATA4" i="5" s="1"/>
  <c r="ASZ4" i="5"/>
  <c r="ATL4" i="5" s="1"/>
  <c r="ASZ4" i="5" a="1"/>
  <c r="ASY4" i="5"/>
  <c r="ASX4" i="5"/>
  <c r="ASW4" i="5"/>
  <c r="ATK4" i="5" s="1"/>
  <c r="ASV4" i="5"/>
  <c r="AST4" i="5" s="1"/>
  <c r="ATJ4" i="5" s="1"/>
  <c r="ASU4" i="5"/>
  <c r="ASS4" i="5"/>
  <c r="ASR4" i="5"/>
  <c r="ARW4" i="5"/>
  <c r="ART4" i="5"/>
  <c r="ARS4" i="5"/>
  <c r="ARP4" i="5" a="1"/>
  <c r="ARP4" i="5" s="1"/>
  <c r="ARO4" i="5"/>
  <c r="ARO4" i="5" a="1"/>
  <c r="ARN4" i="5" a="1"/>
  <c r="ARN4" i="5" s="1"/>
  <c r="ARX4" i="5" s="1"/>
  <c r="ARM4" i="5"/>
  <c r="ARL4" i="5"/>
  <c r="ARK4" i="5"/>
  <c r="ARJ4" i="5"/>
  <c r="ARI4" i="5"/>
  <c r="ARG4" i="5"/>
  <c r="ARF4" i="5"/>
  <c r="ARE4" i="5" s="1"/>
  <c r="ARU4" i="5" s="1"/>
  <c r="ARB4" i="5"/>
  <c r="AQY4" i="5"/>
  <c r="AQV4" i="5"/>
  <c r="ARR4" i="5" s="1"/>
  <c r="AQS4" i="5"/>
  <c r="ARQ4" i="5" s="1"/>
  <c r="AQP4" i="5"/>
  <c r="AQO4" i="5"/>
  <c r="AQK4" i="5"/>
  <c r="AQR4" i="5" s="1"/>
  <c r="AQH4" i="5"/>
  <c r="AQQ4" i="5" s="1"/>
  <c r="AQE4" i="5"/>
  <c r="AQB4" i="5"/>
  <c r="APY4" i="5"/>
  <c r="AQN4" i="5" s="1"/>
  <c r="APX4" i="5"/>
  <c r="APT4" i="5"/>
  <c r="APQ4" i="5"/>
  <c r="APP4" i="5"/>
  <c r="APP4" i="5" a="1"/>
  <c r="APO4" i="5" a="1"/>
  <c r="APO4" i="5" s="1"/>
  <c r="APN4" i="5"/>
  <c r="APN4" i="5" a="1"/>
  <c r="APM4" i="5"/>
  <c r="APL4" i="5"/>
  <c r="APK4" i="5"/>
  <c r="APW4" i="5" s="1"/>
  <c r="APJ4" i="5"/>
  <c r="APH4" i="5" s="1"/>
  <c r="APV4" i="5" s="1"/>
  <c r="API4" i="5"/>
  <c r="APG4" i="5"/>
  <c r="APF4" i="5"/>
  <c r="APB4" i="5"/>
  <c r="AOY4" i="5"/>
  <c r="APS4" i="5" s="1"/>
  <c r="AOV4" i="5"/>
  <c r="APR4" i="5" s="1"/>
  <c r="AOS4" i="5"/>
  <c r="AOQ4" i="5"/>
  <c r="AOP4" i="5"/>
  <c r="AOK4" i="5"/>
  <c r="AOR4" i="5" s="1"/>
  <c r="AOH4" i="5"/>
  <c r="AOE4" i="5"/>
  <c r="AOB4" i="5"/>
  <c r="AOO4" i="5" s="1"/>
  <c r="ANY4" i="5"/>
  <c r="AON4" i="5" s="1"/>
  <c r="ANQ4" i="5"/>
  <c r="ANM4" i="5"/>
  <c r="ANI4" i="5"/>
  <c r="ANA4" i="5"/>
  <c r="AMW4" i="5"/>
  <c r="AMS4" i="5"/>
  <c r="AMR4" i="5"/>
  <c r="AMQ4" i="5"/>
  <c r="AMP4" i="5"/>
  <c r="AMO4" i="5"/>
  <c r="AMN4" i="5"/>
  <c r="AMM4" i="5"/>
  <c r="AML4" i="5" a="1"/>
  <c r="AML4" i="5" s="1"/>
  <c r="AMK4" i="5"/>
  <c r="AMK4" i="5" a="1"/>
  <c r="AMJ4" i="5" a="1"/>
  <c r="AMJ4" i="5" s="1"/>
  <c r="AMV4" i="5" s="1"/>
  <c r="AMI4" i="5"/>
  <c r="AMH4" i="5"/>
  <c r="AMG4" i="5"/>
  <c r="AMU4" i="5" s="1"/>
  <c r="AMF4" i="5"/>
  <c r="AME4" i="5"/>
  <c r="AMC4" i="5"/>
  <c r="AMB4" i="5"/>
  <c r="AMA4" i="5" s="1"/>
  <c r="ALF4" i="5"/>
  <c r="ALD4" i="5"/>
  <c r="ALC4" i="5"/>
  <c r="ALB4" i="5"/>
  <c r="ALA4" i="5"/>
  <c r="AKZ4" i="5"/>
  <c r="AKY4" i="5"/>
  <c r="AKX4" i="5"/>
  <c r="AKX4" i="5" a="1"/>
  <c r="AKW4" i="5" a="1"/>
  <c r="AKW4" i="5" s="1"/>
  <c r="AKV4" i="5"/>
  <c r="ALH4" i="5" s="1"/>
  <c r="AKV4" i="5" a="1"/>
  <c r="AKU4" i="5"/>
  <c r="AKT4" i="5"/>
  <c r="AKS4" i="5"/>
  <c r="ALG4" i="5" s="1"/>
  <c r="AKR4" i="5"/>
  <c r="AKP4" i="5" s="1"/>
  <c r="AKQ4" i="5"/>
  <c r="AKO4" i="5"/>
  <c r="AKN4" i="5"/>
  <c r="AKM4" i="5" s="1"/>
  <c r="ALE4" i="5" s="1"/>
  <c r="AJS4" i="5"/>
  <c r="AJP4" i="5"/>
  <c r="AJO4" i="5"/>
  <c r="AJN4" i="5"/>
  <c r="AJM4" i="5"/>
  <c r="AJL4" i="5"/>
  <c r="AJK4" i="5"/>
  <c r="AJJ4" i="5"/>
  <c r="AJJ4" i="5" a="1"/>
  <c r="AJI4" i="5" a="1"/>
  <c r="AJI4" i="5" s="1"/>
  <c r="AJH4" i="5"/>
  <c r="AJT4" i="5" s="1"/>
  <c r="AJH4" i="5" a="1"/>
  <c r="AJG4" i="5"/>
  <c r="AJF4" i="5"/>
  <c r="AJE4" i="5"/>
  <c r="AJD4" i="5"/>
  <c r="AJC4" i="5"/>
  <c r="AJB4" i="5"/>
  <c r="AJR4" i="5" s="1"/>
  <c r="AJA4" i="5"/>
  <c r="AIY4" i="5" s="1"/>
  <c r="AJQ4" i="5" s="1"/>
  <c r="AIZ4" i="5"/>
  <c r="AIE4" i="5"/>
  <c r="AIB4" i="5"/>
  <c r="AIA4" i="5"/>
  <c r="AHZ4" i="5"/>
  <c r="AHY4" i="5"/>
  <c r="AHX4" i="5"/>
  <c r="AHW4" i="5"/>
  <c r="AHV4" i="5" a="1"/>
  <c r="AHV4" i="5" s="1"/>
  <c r="AHU4" i="5"/>
  <c r="AHU4" i="5" a="1"/>
  <c r="AHT4" i="5" a="1"/>
  <c r="AHT4" i="5" s="1"/>
  <c r="AIF4" i="5" s="1"/>
  <c r="AHS4" i="5"/>
  <c r="AHR4" i="5"/>
  <c r="AHQ4" i="5"/>
  <c r="AHP4" i="5"/>
  <c r="AHO4" i="5"/>
  <c r="AHN4" i="5" s="1"/>
  <c r="AID4" i="5" s="1"/>
  <c r="AHM4" i="5"/>
  <c r="AHL4" i="5"/>
  <c r="AHK4" i="5"/>
  <c r="AIC4" i="5" s="1"/>
  <c r="AGR4" i="5"/>
  <c r="AGQ4" i="5"/>
  <c r="AGP4" i="5"/>
  <c r="AGO4" i="5"/>
  <c r="AGN4" i="5"/>
  <c r="AGM4" i="5"/>
  <c r="AGL4" i="5"/>
  <c r="AGK4" i="5"/>
  <c r="AGJ4" i="5"/>
  <c r="AGI4" i="5"/>
  <c r="AGH4" i="5"/>
  <c r="AGG4" i="5"/>
  <c r="AGF4" i="5"/>
  <c r="AGE4" i="5"/>
  <c r="AGD4" i="5"/>
  <c r="AGC4" i="5"/>
  <c r="AGB4" i="5"/>
  <c r="AGA4" i="5"/>
  <c r="AFZ4" i="5"/>
  <c r="AFY4" i="5"/>
  <c r="AFX4" i="5"/>
  <c r="AFW4" i="5"/>
  <c r="AFV4" i="5"/>
  <c r="AFU4" i="5"/>
  <c r="AFT4" i="5"/>
  <c r="AFS4" i="5"/>
  <c r="AFR4" i="5"/>
  <c r="AFQ4" i="5"/>
  <c r="AFP4" i="5"/>
  <c r="AFO4" i="5"/>
  <c r="AFN4" i="5"/>
  <c r="AFM4" i="5"/>
  <c r="AFL4" i="5"/>
  <c r="AFK4" i="5"/>
  <c r="AFJ4" i="5"/>
  <c r="AFI4" i="5"/>
  <c r="AFH4" i="5"/>
  <c r="AFG4" i="5"/>
  <c r="AFF4" i="5"/>
  <c r="AFE4" i="5"/>
  <c r="AFD4" i="5"/>
  <c r="AFC4" i="5"/>
  <c r="AFB4" i="5"/>
  <c r="AFA4" i="5"/>
  <c r="AEZ4" i="5"/>
  <c r="AEY4" i="5"/>
  <c r="AEX4" i="5"/>
  <c r="AEW4" i="5"/>
  <c r="AEV4" i="5"/>
  <c r="AEU4" i="5"/>
  <c r="AET4" i="5"/>
  <c r="AES4" i="5"/>
  <c r="AER4" i="5"/>
  <c r="AEQ4" i="5"/>
  <c r="AEP4" i="5"/>
  <c r="AEO4" i="5"/>
  <c r="AEN4" i="5"/>
  <c r="AEM4" i="5"/>
  <c r="AEL4" i="5"/>
  <c r="AEK4" i="5"/>
  <c r="AEC4" i="5"/>
  <c r="ADZ4" i="5" a="1"/>
  <c r="ADZ4" i="5" s="1"/>
  <c r="ADY4" i="5"/>
  <c r="ADY4" i="5" a="1"/>
  <c r="ADX4" i="5" a="1"/>
  <c r="ADX4" i="5" s="1"/>
  <c r="AEJ4" i="5" s="1"/>
  <c r="ADW4" i="5"/>
  <c r="ADV4" i="5"/>
  <c r="ADU4" i="5"/>
  <c r="AEI4" i="5" s="1"/>
  <c r="ADT4" i="5"/>
  <c r="ADR4" i="5" s="1"/>
  <c r="AEH4" i="5" s="1"/>
  <c r="ADT4" i="5" a="1"/>
  <c r="ADS4" i="5"/>
  <c r="ADQ4" i="5"/>
  <c r="ADO4" i="5" s="1"/>
  <c r="AEG4" i="5" s="1"/>
  <c r="ADQ4" i="5" a="1"/>
  <c r="ADP4" i="5"/>
  <c r="ADN4" i="5"/>
  <c r="ADL4" i="5" s="1"/>
  <c r="AEF4" i="5" s="1"/>
  <c r="ADN4" i="5" a="1"/>
  <c r="ADK4" i="5" a="1"/>
  <c r="ADK4" i="5" s="1"/>
  <c r="ADI4" i="5" s="1"/>
  <c r="AEE4" i="5" s="1"/>
  <c r="ADH4" i="5" a="1"/>
  <c r="ADH4" i="5" s="1"/>
  <c r="ADF4" i="5"/>
  <c r="AED4" i="5" s="1"/>
  <c r="ADE4" i="5"/>
  <c r="ADC4" i="5" s="1"/>
  <c r="ADE4" i="5" a="1"/>
  <c r="ADB4" i="5"/>
  <c r="ACZ4" i="5" s="1"/>
  <c r="AEB4" i="5" s="1"/>
  <c r="ADB4" i="5" a="1"/>
  <c r="ACY4" i="5" a="1"/>
  <c r="ACY4" i="5" s="1"/>
  <c r="ACW4" i="5" s="1"/>
  <c r="AEA4" i="5" s="1"/>
  <c r="ACV4" i="5"/>
  <c r="ACU4" i="5"/>
  <c r="ACT4" i="5"/>
  <c r="ACS4" i="5"/>
  <c r="ACR4" i="5"/>
  <c r="ACQ4" i="5"/>
  <c r="ACP4" i="5"/>
  <c r="ACO4" i="5"/>
  <c r="ACN4" i="5"/>
  <c r="ACM4" i="5"/>
  <c r="ACL4" i="5"/>
  <c r="ACK4" i="5"/>
  <c r="ACJ4" i="5"/>
  <c r="ACI4" i="5"/>
  <c r="ACF4" i="5"/>
  <c r="ACE4" i="5"/>
  <c r="ACB4" i="5"/>
  <c r="ACA4" i="5"/>
  <c r="ABZ4" i="5"/>
  <c r="ABY4" i="5"/>
  <c r="ABX4" i="5"/>
  <c r="ABW4" i="5"/>
  <c r="ABV4" i="5"/>
  <c r="ABU4" i="5"/>
  <c r="ABT4" i="5"/>
  <c r="ABS4" i="5"/>
  <c r="ABR4" i="5"/>
  <c r="ABR4" i="5" a="1"/>
  <c r="ABQ4" i="5" a="1"/>
  <c r="ABQ4" i="5" s="1"/>
  <c r="ABP4" i="5"/>
  <c r="ABP4" i="5" a="1"/>
  <c r="ABO4" i="5"/>
  <c r="ABN4" i="5"/>
  <c r="ABM4" i="5"/>
  <c r="ABL4" i="5"/>
  <c r="ABJ4" i="5" s="1"/>
  <c r="ABK4" i="5"/>
  <c r="ABI4" i="5"/>
  <c r="ABH4" i="5"/>
  <c r="ABD4" i="5"/>
  <c r="ABA4" i="5"/>
  <c r="AAX4" i="5"/>
  <c r="AAU4" i="5"/>
  <c r="AAR4" i="5"/>
  <c r="AAO4" i="5"/>
  <c r="AAJ4" i="5"/>
  <c r="AAG4" i="5"/>
  <c r="AAF4" i="5"/>
  <c r="AAD4" i="5" a="1"/>
  <c r="AAD4" i="5" s="1"/>
  <c r="AAC4" i="5"/>
  <c r="AAC4" i="5" a="1"/>
  <c r="AAB4" i="5" a="1"/>
  <c r="AAB4" i="5" s="1"/>
  <c r="AAN4" i="5" s="1"/>
  <c r="AAA4" i="5"/>
  <c r="ZZ4" i="5"/>
  <c r="ZY4" i="5"/>
  <c r="AAM4" i="5" s="1"/>
  <c r="ZX4" i="5"/>
  <c r="ZW4" i="5"/>
  <c r="ZV4" i="5" s="1"/>
  <c r="AAL4" i="5" s="1"/>
  <c r="ZU4" i="5"/>
  <c r="ZT4" i="5"/>
  <c r="ZS4" i="5" s="1"/>
  <c r="AAK4" i="5" s="1"/>
  <c r="ZR4" i="5"/>
  <c r="ZP4" i="5"/>
  <c r="ZO4" i="5"/>
  <c r="ZM4" i="5" s="1"/>
  <c r="AAI4" i="5" s="1"/>
  <c r="ZL4" i="5"/>
  <c r="ZJ4" i="5"/>
  <c r="AAH4" i="5" s="1"/>
  <c r="ZI4" i="5"/>
  <c r="ZG4" i="5" s="1"/>
  <c r="ZF4" i="5"/>
  <c r="ZD4" i="5"/>
  <c r="ZC4" i="5"/>
  <c r="ZA4" i="5" s="1"/>
  <c r="AAE4" i="5" s="1"/>
  <c r="YZ4" i="5"/>
  <c r="YY4" i="5"/>
  <c r="YX4" i="5"/>
  <c r="YW4" i="5"/>
  <c r="YV4" i="5"/>
  <c r="YU4" i="5"/>
  <c r="YT4" i="5"/>
  <c r="YS4" i="5"/>
  <c r="YR4" i="5"/>
  <c r="YQ4" i="5"/>
  <c r="YP4" i="5"/>
  <c r="YO4" i="5"/>
  <c r="YN4" i="5"/>
  <c r="YM4" i="5"/>
  <c r="YL4" i="5"/>
  <c r="YK4" i="5"/>
  <c r="YJ4" i="5"/>
  <c r="YI4" i="5"/>
  <c r="YH4" i="5"/>
  <c r="YG4" i="5"/>
  <c r="YF4" i="5"/>
  <c r="YE4" i="5"/>
  <c r="YD4" i="5"/>
  <c r="YC4" i="5"/>
  <c r="YB4" i="5"/>
  <c r="YA4" i="5"/>
  <c r="XZ4" i="5"/>
  <c r="XY4" i="5"/>
  <c r="XX4" i="5"/>
  <c r="XW4" i="5"/>
  <c r="XV4" i="5"/>
  <c r="XU4" i="5"/>
  <c r="XT4" i="5"/>
  <c r="XS4" i="5"/>
  <c r="XR4" i="5"/>
  <c r="XQ4" i="5"/>
  <c r="XP4" i="5"/>
  <c r="XO4" i="5"/>
  <c r="XN4" i="5"/>
  <c r="XM4" i="5"/>
  <c r="XL4" i="5"/>
  <c r="XK4" i="5"/>
  <c r="XJ4" i="5"/>
  <c r="XI4" i="5"/>
  <c r="XH4" i="5"/>
  <c r="XG4" i="5"/>
  <c r="XF4" i="5"/>
  <c r="XE4" i="5"/>
  <c r="XD4" i="5"/>
  <c r="XC4" i="5"/>
  <c r="XB4" i="5"/>
  <c r="XA4" i="5"/>
  <c r="WZ4" i="5"/>
  <c r="WY4" i="5"/>
  <c r="WX4" i="5"/>
  <c r="WW4" i="5"/>
  <c r="WV4" i="5"/>
  <c r="WU4" i="5"/>
  <c r="WT4" i="5"/>
  <c r="WS4" i="5"/>
  <c r="WR4" i="5"/>
  <c r="WQ4" i="5"/>
  <c r="WP4" i="5"/>
  <c r="WO4" i="5"/>
  <c r="WN4" i="5"/>
  <c r="WM4" i="5"/>
  <c r="WL4" i="5"/>
  <c r="WK4" i="5"/>
  <c r="WJ4" i="5"/>
  <c r="WI4" i="5"/>
  <c r="WH4" i="5"/>
  <c r="WG4" i="5"/>
  <c r="WF4" i="5"/>
  <c r="WE4" i="5"/>
  <c r="WD4" i="5"/>
  <c r="WC4" i="5"/>
  <c r="WB4" i="5"/>
  <c r="WA4" i="5"/>
  <c r="VZ4" i="5"/>
  <c r="VY4" i="5"/>
  <c r="VX4" i="5"/>
  <c r="VW4" i="5"/>
  <c r="VV4" i="5"/>
  <c r="VU4" i="5"/>
  <c r="VT4" i="5"/>
  <c r="VS4" i="5"/>
  <c r="VR4" i="5"/>
  <c r="VQ4" i="5"/>
  <c r="VP4" i="5"/>
  <c r="VO4" i="5"/>
  <c r="VN4" i="5"/>
  <c r="VM4" i="5"/>
  <c r="VL4" i="5"/>
  <c r="VK4" i="5"/>
  <c r="VJ4" i="5"/>
  <c r="VI4" i="5"/>
  <c r="VH4" i="5"/>
  <c r="VG4" i="5"/>
  <c r="VF4" i="5"/>
  <c r="VE4" i="5"/>
  <c r="VD4" i="5"/>
  <c r="VC4" i="5"/>
  <c r="VB4" i="5"/>
  <c r="VA4" i="5"/>
  <c r="UZ4" i="5"/>
  <c r="UY4" i="5"/>
  <c r="UX4" i="5"/>
  <c r="UW4" i="5"/>
  <c r="UV4" i="5"/>
  <c r="UU4" i="5"/>
  <c r="UT4" i="5"/>
  <c r="US4" i="5"/>
  <c r="UR4" i="5"/>
  <c r="UQ4" i="5"/>
  <c r="UP4" i="5"/>
  <c r="UO4" i="5"/>
  <c r="UN4" i="5"/>
  <c r="UM4" i="5"/>
  <c r="UL4" i="5"/>
  <c r="UK4" i="5"/>
  <c r="UG4" i="5"/>
  <c r="UD4" i="5"/>
  <c r="UC4" i="5"/>
  <c r="TZ4" i="5"/>
  <c r="TY4" i="5"/>
  <c r="TX4" i="5"/>
  <c r="UJ4" i="5" s="1"/>
  <c r="TW4" i="5"/>
  <c r="TV4" i="5"/>
  <c r="TU4" i="5"/>
  <c r="UI4" i="5" s="1"/>
  <c r="TT4" i="5"/>
  <c r="TS4" i="5"/>
  <c r="TR4" i="5"/>
  <c r="UH4" i="5" s="1"/>
  <c r="TQ4" i="5"/>
  <c r="TP4" i="5"/>
  <c r="TO4" i="5"/>
  <c r="TN4" i="5"/>
  <c r="TM4" i="5"/>
  <c r="TL4" i="5"/>
  <c r="UF4" i="5" s="1"/>
  <c r="TK4" i="5"/>
  <c r="TJ4" i="5"/>
  <c r="TI4" i="5"/>
  <c r="UE4" i="5" s="1"/>
  <c r="TH4" i="5"/>
  <c r="TG4" i="5"/>
  <c r="TF4" i="5"/>
  <c r="TE4" i="5"/>
  <c r="TD4" i="5"/>
  <c r="TC4" i="5"/>
  <c r="TB4" i="5"/>
  <c r="TA4" i="5"/>
  <c r="SZ4" i="5"/>
  <c r="UB4" i="5" s="1"/>
  <c r="SY4" i="5"/>
  <c r="SX4" i="5"/>
  <c r="SW4" i="5"/>
  <c r="UA4" i="5" s="1"/>
  <c r="SV4" i="5"/>
  <c r="SU4" i="5"/>
  <c r="ST4" i="5"/>
  <c r="SS4" i="5"/>
  <c r="SR4" i="5"/>
  <c r="SQ4" i="5"/>
  <c r="SP4" i="5"/>
  <c r="SO4" i="5"/>
  <c r="SN4" i="5"/>
  <c r="SM4" i="5"/>
  <c r="SL4" i="5"/>
  <c r="SK4" i="5"/>
  <c r="SJ4" i="5"/>
  <c r="SI4" i="5"/>
  <c r="SH4" i="5"/>
  <c r="SG4" i="5"/>
  <c r="SF4" i="5"/>
  <c r="SE4" i="5"/>
  <c r="SD4" i="5"/>
  <c r="SC4" i="5"/>
  <c r="SB4" i="5"/>
  <c r="SA4" i="5"/>
  <c r="RZ4" i="5"/>
  <c r="RY4" i="5"/>
  <c r="RX4" i="5"/>
  <c r="RW4" i="5"/>
  <c r="RV4" i="5"/>
  <c r="RU4" i="5"/>
  <c r="RT4" i="5"/>
  <c r="RS4" i="5"/>
  <c r="RR4" i="5"/>
  <c r="RQ4" i="5"/>
  <c r="RP4" i="5"/>
  <c r="RO4" i="5"/>
  <c r="RN4" i="5"/>
  <c r="RM4" i="5"/>
  <c r="RL4" i="5"/>
  <c r="RK4" i="5"/>
  <c r="RJ4" i="5"/>
  <c r="RI4" i="5"/>
  <c r="RH4" i="5"/>
  <c r="RG4" i="5"/>
  <c r="RF4" i="5"/>
  <c r="RE4" i="5"/>
  <c r="RD4" i="5"/>
  <c r="RC4" i="5" a="1"/>
  <c r="RC4" i="5" s="1"/>
  <c r="RB4" i="5"/>
  <c r="RB4" i="5" a="1"/>
  <c r="RA4" i="5" a="1"/>
  <c r="RA4" i="5" s="1"/>
  <c r="QZ4" i="5"/>
  <c r="QZ4" i="5" a="1"/>
  <c r="QY4" i="5"/>
  <c r="QX4" i="5"/>
  <c r="QW4" i="5"/>
  <c r="QW4" i="5" a="1"/>
  <c r="QV4" i="5"/>
  <c r="QU4" i="5"/>
  <c r="QT4" i="5"/>
  <c r="QT4" i="5" a="1"/>
  <c r="QS4" i="5"/>
  <c r="QR4" i="5"/>
  <c r="QQ4" i="5"/>
  <c r="QO4" i="5" s="1"/>
  <c r="QQ4" i="5" a="1"/>
  <c r="QN4" i="5"/>
  <c r="QL4" i="5" s="1"/>
  <c r="QN4" i="5" a="1"/>
  <c r="QK4" i="5" a="1"/>
  <c r="QK4" i="5" s="1"/>
  <c r="QI4" i="5" s="1"/>
  <c r="QH4" i="5" a="1"/>
  <c r="QH4" i="5" s="1"/>
  <c r="QF4" i="5" s="1"/>
  <c r="QE4" i="5"/>
  <c r="QC4" i="5" s="1"/>
  <c r="QE4" i="5" a="1"/>
  <c r="QB4" i="5"/>
  <c r="PZ4" i="5" s="1"/>
  <c r="QB4" i="5" a="1"/>
  <c r="PY4" i="5"/>
  <c r="PX4" i="5"/>
  <c r="PW4" i="5"/>
  <c r="PV4" i="5"/>
  <c r="PO4" i="5"/>
  <c r="PN4" i="5"/>
  <c r="PM4" i="5"/>
  <c r="PL4" i="5"/>
  <c r="PG4" i="5"/>
  <c r="PF4" i="5"/>
  <c r="PE4" i="5"/>
  <c r="PD4" i="5"/>
  <c r="PB4" i="5"/>
  <c r="PA4" i="5"/>
  <c r="OZ4" i="5"/>
  <c r="OY4" i="5"/>
  <c r="OX4" i="5"/>
  <c r="OW4" i="5"/>
  <c r="OV4" i="5"/>
  <c r="OU4" i="5"/>
  <c r="OT4" i="5"/>
  <c r="OP4" i="5"/>
  <c r="OO4" i="5"/>
  <c r="ON4" i="5"/>
  <c r="OM4" i="5"/>
  <c r="OL4" i="5"/>
  <c r="OK4" i="5"/>
  <c r="OJ4" i="5"/>
  <c r="OI4" i="5"/>
  <c r="OH4" i="5"/>
  <c r="OD4" i="5"/>
  <c r="OC4" i="5"/>
  <c r="OB4" i="5"/>
  <c r="OA4" i="5"/>
  <c r="NZ4" i="5"/>
  <c r="NY4" i="5"/>
  <c r="NX4" i="5"/>
  <c r="NW4" i="5"/>
  <c r="NV4" i="5"/>
  <c r="NU4" i="5"/>
  <c r="NT4" i="5"/>
  <c r="NS4" i="5"/>
  <c r="NR4" i="5"/>
  <c r="NQ4" i="5"/>
  <c r="NP4" i="5"/>
  <c r="NO4" i="5"/>
  <c r="NN4" i="5"/>
  <c r="NL4" i="5"/>
  <c r="NK4" i="5"/>
  <c r="NJ4" i="5"/>
  <c r="NG4" i="5"/>
  <c r="NF4" i="5"/>
  <c r="NE4" i="5"/>
  <c r="NB4" i="5"/>
  <c r="NA4" i="5"/>
  <c r="MZ4" i="5"/>
  <c r="MX4" i="5"/>
  <c r="MW4" i="5"/>
  <c r="MV4" i="5"/>
  <c r="MU4" i="5"/>
  <c r="MS4" i="5"/>
  <c r="MR4" i="5"/>
  <c r="MQ4" i="5"/>
  <c r="MP4" i="5"/>
  <c r="MN4" i="5"/>
  <c r="MM4" i="5"/>
  <c r="ML4" i="5"/>
  <c r="MK4" i="5"/>
  <c r="MI4" i="5"/>
  <c r="MH4" i="5"/>
  <c r="MG4" i="5"/>
  <c r="MF4" i="5"/>
  <c r="MD4" i="5"/>
  <c r="MC4" i="5"/>
  <c r="MB4" i="5"/>
  <c r="MA4" i="5"/>
  <c r="LY4" i="5"/>
  <c r="LX4" i="5"/>
  <c r="LW4" i="5"/>
  <c r="LV4" i="5"/>
  <c r="LT4" i="5"/>
  <c r="LS4" i="5"/>
  <c r="LR4" i="5"/>
  <c r="LQ4" i="5"/>
  <c r="LO4" i="5"/>
  <c r="LN4" i="5"/>
  <c r="LM4" i="5"/>
  <c r="LL4" i="5"/>
  <c r="LJ4" i="5"/>
  <c r="LI4" i="5"/>
  <c r="LH4" i="5"/>
  <c r="LG4" i="5"/>
  <c r="LE4" i="5"/>
  <c r="LD4" i="5"/>
  <c r="LC4" i="5"/>
  <c r="LB4" i="5"/>
  <c r="LA4" i="5"/>
  <c r="KZ4" i="5"/>
  <c r="KY4" i="5"/>
  <c r="KV4" i="5"/>
  <c r="KU4" i="5"/>
  <c r="KT4" i="5"/>
  <c r="KS4" i="5"/>
  <c r="KR4" i="5"/>
  <c r="KQ4" i="5"/>
  <c r="KP4" i="5"/>
  <c r="KM4" i="5"/>
  <c r="KL4" i="5"/>
  <c r="KK4" i="5"/>
  <c r="KJ4" i="5"/>
  <c r="KI4" i="5"/>
  <c r="KH4" i="5"/>
  <c r="KG4" i="5"/>
  <c r="KD4" i="5"/>
  <c r="KC4" i="5"/>
  <c r="KB4" i="5"/>
  <c r="KA4" i="5"/>
  <c r="JZ4" i="5"/>
  <c r="JY4" i="5"/>
  <c r="JX4" i="5"/>
  <c r="JU4" i="5"/>
  <c r="JT4" i="5"/>
  <c r="JS4" i="5"/>
  <c r="JR4" i="5"/>
  <c r="JQ4" i="5"/>
  <c r="JP4" i="5"/>
  <c r="JO4" i="5"/>
  <c r="JL4" i="5"/>
  <c r="JK4" i="5"/>
  <c r="JJ4" i="5"/>
  <c r="JI4" i="5"/>
  <c r="JH4" i="5"/>
  <c r="JG4" i="5"/>
  <c r="JF4" i="5"/>
  <c r="JC4" i="5"/>
  <c r="JB4" i="5"/>
  <c r="JA4" i="5"/>
  <c r="IZ4" i="5"/>
  <c r="IR4" i="5"/>
  <c r="IQ4" i="5"/>
  <c r="IM4" i="5"/>
  <c r="IL4" i="5"/>
  <c r="IK4" i="5"/>
  <c r="IJ4" i="5"/>
  <c r="HZ4" i="5"/>
  <c r="HY4" i="5"/>
  <c r="HX4" i="5"/>
  <c r="HW4" i="5"/>
  <c r="HV4" i="5"/>
  <c r="HU4" i="5"/>
  <c r="HT4" i="5"/>
  <c r="HS4" i="5" a="1"/>
  <c r="HS4" i="5" s="1"/>
  <c r="HR4" i="5"/>
  <c r="HR4" i="5" a="1"/>
  <c r="HQ4" i="5" a="1"/>
  <c r="HQ4" i="5" s="1"/>
  <c r="IC4" i="5" s="1"/>
  <c r="HP4" i="5"/>
  <c r="HO4" i="5"/>
  <c r="HN4" i="5"/>
  <c r="IB4" i="5" s="1"/>
  <c r="HM4" i="5"/>
  <c r="HL4" i="5"/>
  <c r="HJ4" i="5"/>
  <c r="HI4" i="5"/>
  <c r="HH4" i="5" s="1"/>
  <c r="GM4" i="5"/>
  <c r="GK4" i="5"/>
  <c r="GJ4" i="5"/>
  <c r="GI4" i="5"/>
  <c r="GH4" i="5"/>
  <c r="GG4" i="5"/>
  <c r="GF4" i="5"/>
  <c r="GE4" i="5"/>
  <c r="GE4" i="5" a="1"/>
  <c r="GD4" i="5" a="1"/>
  <c r="GD4" i="5" s="1"/>
  <c r="GC4" i="5"/>
  <c r="GO4" i="5" s="1"/>
  <c r="GC4" i="5" a="1"/>
  <c r="GB4" i="5"/>
  <c r="GA4" i="5"/>
  <c r="FZ4" i="5"/>
  <c r="GN4" i="5" s="1"/>
  <c r="FY4" i="5"/>
  <c r="FW4" i="5" s="1"/>
  <c r="FX4" i="5"/>
  <c r="FV4" i="5"/>
  <c r="FU4" i="5"/>
  <c r="FT4" i="5" s="1"/>
  <c r="GL4" i="5" s="1"/>
  <c r="FA4" i="5"/>
  <c r="EZ4" i="5"/>
  <c r="EY4" i="5"/>
  <c r="EX4" i="5"/>
  <c r="EW4" i="5"/>
  <c r="EV4" i="5"/>
  <c r="EU4" i="5"/>
  <c r="ET4" i="5"/>
  <c r="ER4" i="5"/>
  <c r="EQ4" i="5"/>
  <c r="EP4" i="5"/>
  <c r="EO4" i="5"/>
  <c r="EN4" i="5"/>
  <c r="EM4" i="5"/>
  <c r="EL4" i="5"/>
  <c r="EK4" i="5"/>
  <c r="EI4" i="5"/>
  <c r="EH4" i="5"/>
  <c r="EG4" i="5"/>
  <c r="EF4" i="5"/>
  <c r="EE4" i="5"/>
  <c r="ED4" i="5"/>
  <c r="EC4" i="5"/>
  <c r="EB4" i="5"/>
  <c r="DZ4" i="5"/>
  <c r="DY4" i="5"/>
  <c r="DX4" i="5"/>
  <c r="DW4" i="5"/>
  <c r="DV4" i="5"/>
  <c r="DU4" i="5"/>
  <c r="DT4" i="5"/>
  <c r="DS4" i="5"/>
  <c r="DP4" i="5"/>
  <c r="DL4" i="5"/>
  <c r="DK4" i="5"/>
  <c r="DH4" i="5"/>
  <c r="DG4" i="5"/>
  <c r="DG4" i="5" a="1"/>
  <c r="DF4" i="5" a="1"/>
  <c r="DF4" i="5" s="1"/>
  <c r="DE4" i="5"/>
  <c r="DQ4" i="5" s="1"/>
  <c r="DE4" i="5" a="1"/>
  <c r="DD4" i="5"/>
  <c r="DC4" i="5"/>
  <c r="DB4" i="5"/>
  <c r="DA4" i="5"/>
  <c r="CZ4" i="5"/>
  <c r="CY4" i="5"/>
  <c r="DO4" i="5" s="1"/>
  <c r="CX4" i="5"/>
  <c r="CV4" i="5" s="1"/>
  <c r="DN4" i="5" s="1"/>
  <c r="CW4" i="5"/>
  <c r="CS4" i="5"/>
  <c r="DM4" i="5" s="1"/>
  <c r="CP4" i="5"/>
  <c r="CM4" i="5"/>
  <c r="CJ4" i="5"/>
  <c r="DJ4" i="5" s="1"/>
  <c r="CG4" i="5"/>
  <c r="DI4" i="5" s="1"/>
  <c r="CD4" i="5"/>
  <c r="CA4" i="5"/>
  <c r="BW4" i="5"/>
  <c r="BV4" i="5"/>
  <c r="BS4" i="5"/>
  <c r="BS4" i="5" a="1"/>
  <c r="BR4" i="5" a="1"/>
  <c r="BR4" i="5" s="1"/>
  <c r="BQ4" i="5"/>
  <c r="CC4" i="5" s="1"/>
  <c r="BQ4" i="5" a="1"/>
  <c r="BP4" i="5"/>
  <c r="BO4" i="5"/>
  <c r="BN4" i="5"/>
  <c r="CB4" i="5" s="1"/>
  <c r="BM4" i="5"/>
  <c r="BK4" i="5" s="1"/>
  <c r="BL4" i="5"/>
  <c r="BJ4" i="5"/>
  <c r="BI4" i="5"/>
  <c r="BH4" i="5" s="1"/>
  <c r="BZ4" i="5" s="1"/>
  <c r="BE4" i="5"/>
  <c r="BY4" i="5" s="1"/>
  <c r="BB4" i="5"/>
  <c r="BX4" i="5" s="1"/>
  <c r="AY4" i="5"/>
  <c r="AV4" i="5"/>
  <c r="AS4" i="5"/>
  <c r="BU4" i="5" s="1"/>
  <c r="AP4" i="5"/>
  <c r="BT4" i="5" s="1"/>
  <c r="AK4" i="5"/>
  <c r="AH4" i="5"/>
  <c r="AG4" i="5"/>
  <c r="AE4" i="5" a="1"/>
  <c r="AE4" i="5" s="1"/>
  <c r="AD4" i="5"/>
  <c r="AD4" i="5" a="1"/>
  <c r="AC4" i="5" a="1"/>
  <c r="AC4" i="5" s="1"/>
  <c r="AO4" i="5" s="1"/>
  <c r="AB4" i="5"/>
  <c r="AA4" i="5"/>
  <c r="Z4" i="5"/>
  <c r="AN4" i="5" s="1"/>
  <c r="Y4" i="5"/>
  <c r="X4" i="5"/>
  <c r="V4" i="5"/>
  <c r="U4" i="5"/>
  <c r="T4" i="5" s="1"/>
  <c r="AL4" i="5" s="1"/>
  <c r="Q4" i="5"/>
  <c r="N4" i="5"/>
  <c r="AJ4" i="5" s="1"/>
  <c r="K4" i="5"/>
  <c r="AI4" i="5" s="1"/>
  <c r="H4" i="5"/>
  <c r="E4" i="5"/>
  <c r="B4" i="5"/>
  <c r="AF4" i="5" s="1"/>
  <c r="BUW3" i="5"/>
  <c r="BBV3" i="5" s="1"/>
  <c r="BUV3" i="5"/>
  <c r="BBU3" i="5" s="1"/>
  <c r="BUU3" i="5"/>
  <c r="BUT3" i="5"/>
  <c r="BUS3" i="5"/>
  <c r="BUR3" i="5"/>
  <c r="BBQ3" i="5" s="1"/>
  <c r="BUQ3" i="5"/>
  <c r="BUP3" i="5"/>
  <c r="BUO3" i="5"/>
  <c r="BBP3" i="5" s="1"/>
  <c r="BUN3" i="5"/>
  <c r="BUM3" i="5"/>
  <c r="BUL3" i="5"/>
  <c r="BUK3" i="5"/>
  <c r="BBN3" i="5" s="1"/>
  <c r="BUJ3" i="5"/>
  <c r="BUI3" i="5"/>
  <c r="BUH3" i="5"/>
  <c r="BUG3" i="5"/>
  <c r="BBJ3" i="5" s="1"/>
  <c r="BUF3" i="5"/>
  <c r="BUE3" i="5"/>
  <c r="BUD3" i="5"/>
  <c r="BUC3" i="5"/>
  <c r="BUB3" i="5"/>
  <c r="ANU3" i="5" s="1"/>
  <c r="BUA3" i="5"/>
  <c r="BTZ3" i="5"/>
  <c r="BTY3" i="5"/>
  <c r="BTX3" i="5"/>
  <c r="BTW3" i="5"/>
  <c r="BTV3" i="5"/>
  <c r="BTU3" i="5"/>
  <c r="BTT3" i="5"/>
  <c r="BTS3" i="5"/>
  <c r="BTR3" i="5"/>
  <c r="BTQ3" i="5"/>
  <c r="ANN3" i="5" s="1"/>
  <c r="BTP3" i="5"/>
  <c r="BTO3" i="5"/>
  <c r="BTN3" i="5"/>
  <c r="BTM3" i="5"/>
  <c r="ANJ3" i="5" s="1"/>
  <c r="BTL3" i="5"/>
  <c r="ANI3" i="5" s="1"/>
  <c r="BTK3" i="5"/>
  <c r="BTJ3" i="5"/>
  <c r="BTI3" i="5"/>
  <c r="BTH3" i="5"/>
  <c r="ANE3" i="5" s="1"/>
  <c r="BTG3" i="5"/>
  <c r="BTF3" i="5"/>
  <c r="BTE3" i="5"/>
  <c r="AND3" i="5" s="1"/>
  <c r="BTD3" i="5"/>
  <c r="BTC3" i="5"/>
  <c r="BTB3" i="5"/>
  <c r="BTA3" i="5"/>
  <c r="ANB3" i="5" s="1"/>
  <c r="BSZ3" i="5"/>
  <c r="BSY3" i="5"/>
  <c r="BSX3" i="5"/>
  <c r="BSW3" i="5"/>
  <c r="AMX3" i="5" s="1"/>
  <c r="BSV3" i="5"/>
  <c r="BSU3" i="5"/>
  <c r="BST3" i="5"/>
  <c r="BSS3" i="5"/>
  <c r="IT3" i="5" s="1"/>
  <c r="BSR3" i="5"/>
  <c r="BSK3" i="5"/>
  <c r="BSJ3" i="5" a="1"/>
  <c r="BSJ3" i="5" s="1"/>
  <c r="BSI3" i="5"/>
  <c r="BSI3" i="5" a="1"/>
  <c r="BSH3" i="5" a="1"/>
  <c r="BSH3" i="5" s="1"/>
  <c r="BSG3" i="5"/>
  <c r="BSG3" i="5" a="1"/>
  <c r="BSF3" i="5" a="1"/>
  <c r="BSF3" i="5" s="1"/>
  <c r="BSE3" i="5" a="1"/>
  <c r="BSE3" i="5" s="1"/>
  <c r="BSD3" i="5" a="1"/>
  <c r="BSD3" i="5" s="1"/>
  <c r="BSC3" i="5"/>
  <c r="BSC3" i="5" a="1"/>
  <c r="BSB3" i="5" a="1"/>
  <c r="BSB3" i="5" s="1"/>
  <c r="BSA3" i="5"/>
  <c r="BRZ3" i="5" a="1"/>
  <c r="BRZ3" i="5" s="1"/>
  <c r="BRY3" i="5" a="1"/>
  <c r="BRY3" i="5" s="1"/>
  <c r="BRX3" i="5" a="1"/>
  <c r="BRX3" i="5" s="1"/>
  <c r="BRW3" i="5"/>
  <c r="BRW3" i="5" a="1"/>
  <c r="BRV3" i="5" a="1"/>
  <c r="BRV3" i="5" s="1"/>
  <c r="BRU3" i="5"/>
  <c r="BRU3" i="5" a="1"/>
  <c r="BRT3" i="5" a="1"/>
  <c r="BRT3" i="5" s="1"/>
  <c r="BRS3" i="5"/>
  <c r="BRS3" i="5" a="1"/>
  <c r="BRR3" i="5" a="1"/>
  <c r="BRR3" i="5" s="1"/>
  <c r="BRQ3" i="5"/>
  <c r="BRQ3" i="5" a="1"/>
  <c r="BRP3" i="5" a="1"/>
  <c r="BRP3" i="5" s="1"/>
  <c r="BRO3" i="5" a="1"/>
  <c r="BRO3" i="5" s="1"/>
  <c r="BRN3" i="5" a="1"/>
  <c r="BRN3" i="5" s="1"/>
  <c r="BRM3" i="5" a="1"/>
  <c r="BRM3" i="5" s="1"/>
  <c r="BRL3" i="5" a="1"/>
  <c r="BRL3" i="5" s="1"/>
  <c r="BRK3" i="5"/>
  <c r="BRK3" i="5" a="1"/>
  <c r="BRJ3" i="5" a="1"/>
  <c r="BRJ3" i="5" s="1"/>
  <c r="BRI3" i="5"/>
  <c r="BRI3" i="5" a="1"/>
  <c r="BRH3" i="5" a="1"/>
  <c r="BRH3" i="5" s="1"/>
  <c r="BRG3" i="5" a="1"/>
  <c r="BRG3" i="5" s="1"/>
  <c r="BRF3" i="5" a="1"/>
  <c r="BRF3" i="5" s="1"/>
  <c r="BRE3" i="5" a="1"/>
  <c r="BRE3" i="5" s="1"/>
  <c r="BRD3" i="5" a="1"/>
  <c r="BRD3" i="5" s="1"/>
  <c r="BRC3" i="5"/>
  <c r="BRC3" i="5" a="1"/>
  <c r="BRB3" i="5" a="1"/>
  <c r="BRB3" i="5" s="1"/>
  <c r="BRA3" i="5"/>
  <c r="BRA3" i="5" a="1"/>
  <c r="BQZ3" i="5" a="1"/>
  <c r="BQZ3" i="5" s="1"/>
  <c r="BQY3" i="5" a="1"/>
  <c r="BQY3" i="5" s="1"/>
  <c r="BQX3" i="5" a="1"/>
  <c r="BQX3" i="5" s="1"/>
  <c r="BQW3" i="5" a="1"/>
  <c r="BQW3" i="5" s="1"/>
  <c r="BQV3" i="5" a="1"/>
  <c r="BQV3" i="5" s="1"/>
  <c r="BQU3" i="5"/>
  <c r="BQU3" i="5" a="1"/>
  <c r="BQT3" i="5" a="1"/>
  <c r="BQT3" i="5" s="1"/>
  <c r="BQS3" i="5"/>
  <c r="BQS3" i="5" a="1"/>
  <c r="BQR3" i="5" a="1"/>
  <c r="BQR3" i="5" s="1"/>
  <c r="BQQ3" i="5" a="1"/>
  <c r="BQQ3" i="5" s="1"/>
  <c r="BQP3" i="5" a="1"/>
  <c r="BQP3" i="5" s="1"/>
  <c r="BQO3" i="5" a="1"/>
  <c r="BQO3" i="5" s="1"/>
  <c r="BQN3" i="5" a="1"/>
  <c r="BQN3" i="5" s="1"/>
  <c r="BQM3" i="5"/>
  <c r="BQM3" i="5" a="1"/>
  <c r="BQL3" i="5" a="1"/>
  <c r="BQL3" i="5" s="1"/>
  <c r="BQK3" i="5"/>
  <c r="BQK3" i="5" a="1"/>
  <c r="BQJ3" i="5" a="1"/>
  <c r="BQJ3" i="5" s="1"/>
  <c r="BQI3" i="5" a="1"/>
  <c r="BQI3" i="5" s="1"/>
  <c r="BQH3" i="5" a="1"/>
  <c r="BQH3" i="5" s="1"/>
  <c r="BQG3" i="5" a="1"/>
  <c r="BQG3" i="5" s="1"/>
  <c r="BQF3" i="5" a="1"/>
  <c r="BQF3" i="5" s="1"/>
  <c r="BQE3" i="5"/>
  <c r="BQE3" i="5" a="1"/>
  <c r="BQD3" i="5" a="1"/>
  <c r="BQD3" i="5" s="1"/>
  <c r="BQC3" i="5"/>
  <c r="BQC3" i="5" a="1"/>
  <c r="BQB3" i="5" a="1"/>
  <c r="BQB3" i="5" s="1"/>
  <c r="BQA3" i="5" a="1"/>
  <c r="BQA3" i="5" s="1"/>
  <c r="BPZ3" i="5" a="1"/>
  <c r="BPZ3" i="5" s="1"/>
  <c r="BPY3" i="5" a="1"/>
  <c r="BPY3" i="5" s="1"/>
  <c r="BPX3" i="5" a="1"/>
  <c r="BPX3" i="5" s="1"/>
  <c r="BPW3" i="5"/>
  <c r="BPW3" i="5" a="1"/>
  <c r="BPV3" i="5" a="1"/>
  <c r="BPV3" i="5" s="1"/>
  <c r="BPU3" i="5"/>
  <c r="BPU3" i="5" a="1"/>
  <c r="BPT3" i="5"/>
  <c r="BPS3" i="5"/>
  <c r="BPR3" i="5"/>
  <c r="BPQ3" i="5"/>
  <c r="BPP3" i="5"/>
  <c r="BPO3" i="5"/>
  <c r="BPN3" i="5"/>
  <c r="BPM3" i="5"/>
  <c r="BPL3" i="5"/>
  <c r="BPK3" i="5"/>
  <c r="BPJ3" i="5"/>
  <c r="BPI3" i="5"/>
  <c r="BPH3" i="5"/>
  <c r="BPG3" i="5"/>
  <c r="BPF3" i="5"/>
  <c r="BPE3" i="5"/>
  <c r="BPD3" i="5"/>
  <c r="BPC3" i="5"/>
  <c r="BPB3" i="5"/>
  <c r="BPA3" i="5"/>
  <c r="BOZ3" i="5"/>
  <c r="BOY3" i="5"/>
  <c r="BOX3" i="5"/>
  <c r="BOW3" i="5"/>
  <c r="BOV3" i="5"/>
  <c r="BOU3" i="5"/>
  <c r="BOT3" i="5"/>
  <c r="BOI3" i="5" a="1"/>
  <c r="BOI3" i="5" s="1"/>
  <c r="BOH3" i="5"/>
  <c r="BOH3" i="5" a="1"/>
  <c r="BOG3" i="5" a="1"/>
  <c r="BOG3" i="5" s="1"/>
  <c r="BOS3" i="5" s="1"/>
  <c r="BOF3" i="5"/>
  <c r="BOE3" i="5"/>
  <c r="BOD3" i="5"/>
  <c r="BOR3" i="5" s="1"/>
  <c r="BOC3" i="5"/>
  <c r="BOB3" i="5"/>
  <c r="BNY3" i="5"/>
  <c r="BNX3" i="5" s="1"/>
  <c r="BOP3" i="5" s="1"/>
  <c r="BNV3" i="5"/>
  <c r="BNU3" i="5" s="1"/>
  <c r="BOO3" i="5" s="1"/>
  <c r="BNS3" i="5"/>
  <c r="BNR3" i="5"/>
  <c r="BON3" i="5" s="1"/>
  <c r="BNP3" i="5"/>
  <c r="BNO3" i="5" s="1"/>
  <c r="BOM3" i="5" s="1"/>
  <c r="BNM3" i="5"/>
  <c r="BNL3" i="5" s="1"/>
  <c r="BOL3" i="5" s="1"/>
  <c r="BNJ3" i="5"/>
  <c r="BNI3" i="5" s="1"/>
  <c r="BOK3" i="5" s="1"/>
  <c r="BNG3" i="5"/>
  <c r="BNF3" i="5" s="1"/>
  <c r="BOJ3" i="5" s="1"/>
  <c r="BNE3" i="5"/>
  <c r="BND3" i="5"/>
  <c r="BNC3" i="5"/>
  <c r="BNB3" i="5"/>
  <c r="BNA3" i="5"/>
  <c r="BMZ3" i="5"/>
  <c r="BMY3" i="5"/>
  <c r="BMX3" i="5"/>
  <c r="BMW3" i="5"/>
  <c r="BMU3" i="5"/>
  <c r="BMJ3" i="5"/>
  <c r="BMI3" i="5"/>
  <c r="BMH3" i="5"/>
  <c r="BMG3" i="5"/>
  <c r="BMF3" i="5"/>
  <c r="BME3" i="5"/>
  <c r="BMD3" i="5"/>
  <c r="BMC3" i="5"/>
  <c r="BMB3" i="5"/>
  <c r="BMA3" i="5"/>
  <c r="BLZ3" i="5"/>
  <c r="BLY3" i="5"/>
  <c r="BLX3" i="5"/>
  <c r="BLW3" i="5"/>
  <c r="BLQ3" i="5"/>
  <c r="BLM3" i="5"/>
  <c r="BLI3" i="5"/>
  <c r="BLH3" i="5"/>
  <c r="BLH3" i="5" a="1"/>
  <c r="BLG3" i="5" a="1"/>
  <c r="BLG3" i="5" s="1"/>
  <c r="BLF3" i="5"/>
  <c r="BLR3" i="5" s="1"/>
  <c r="BLF3" i="5" a="1"/>
  <c r="BLE3" i="5"/>
  <c r="BLD3" i="5"/>
  <c r="BLC3" i="5"/>
  <c r="BLB3" i="5"/>
  <c r="BLA3" i="5"/>
  <c r="BKZ3" i="5"/>
  <c r="BLP3" i="5" s="1"/>
  <c r="BKY3" i="5"/>
  <c r="BKW3" i="5" s="1"/>
  <c r="BLO3" i="5" s="1"/>
  <c r="BKX3" i="5"/>
  <c r="BKU3" i="5"/>
  <c r="BKT3" i="5" s="1"/>
  <c r="BLN3" i="5" s="1"/>
  <c r="BKR3" i="5"/>
  <c r="BKQ3" i="5"/>
  <c r="BKO3" i="5"/>
  <c r="BKN3" i="5" s="1"/>
  <c r="BLL3" i="5" s="1"/>
  <c r="BKL3" i="5"/>
  <c r="BKK3" i="5"/>
  <c r="BLK3" i="5" s="1"/>
  <c r="BKI3" i="5"/>
  <c r="BKH3" i="5" s="1"/>
  <c r="BLJ3" i="5" s="1"/>
  <c r="BKF3" i="5"/>
  <c r="BKE3" i="5"/>
  <c r="BKD3" i="5"/>
  <c r="BKC3" i="5"/>
  <c r="BKB3" i="5"/>
  <c r="BKA3" i="5"/>
  <c r="BJZ3" i="5"/>
  <c r="BJY3" i="5"/>
  <c r="BJX3" i="5"/>
  <c r="BJW3" i="5"/>
  <c r="BJV3" i="5"/>
  <c r="BJU3" i="5"/>
  <c r="BJS3" i="5" s="1"/>
  <c r="BJT3" i="5"/>
  <c r="BJR3" i="5"/>
  <c r="BJP3" i="5" s="1"/>
  <c r="BJO3" i="5"/>
  <c r="BJM3" i="5" s="1"/>
  <c r="BJL3" i="5"/>
  <c r="BJJ3" i="5" s="1"/>
  <c r="BJI3" i="5"/>
  <c r="BJG3" i="5"/>
  <c r="BJF3" i="5"/>
  <c r="BJE3" i="5"/>
  <c r="BJD3" i="5"/>
  <c r="BJC3" i="5"/>
  <c r="BJB3" i="5"/>
  <c r="BJA3" i="5"/>
  <c r="BIZ3" i="5"/>
  <c r="BIY3" i="5"/>
  <c r="BIX3" i="5"/>
  <c r="BIW3" i="5"/>
  <c r="BIV3" i="5"/>
  <c r="BIU3" i="5"/>
  <c r="BIT3" i="5"/>
  <c r="BIS3" i="5"/>
  <c r="BIR3" i="5"/>
  <c r="BIQ3" i="5"/>
  <c r="BIP3" i="5"/>
  <c r="BIO3" i="5"/>
  <c r="BIN3" i="5"/>
  <c r="BIM3" i="5"/>
  <c r="BIL3" i="5"/>
  <c r="BIK3" i="5"/>
  <c r="BIJ3" i="5"/>
  <c r="BII3" i="5"/>
  <c r="BIH3" i="5"/>
  <c r="BIG3" i="5"/>
  <c r="BIF3" i="5"/>
  <c r="BIE3" i="5"/>
  <c r="BID3" i="5"/>
  <c r="BIC3" i="5"/>
  <c r="BIB3" i="5"/>
  <c r="BIA3" i="5"/>
  <c r="BHZ3" i="5"/>
  <c r="BHY3" i="5"/>
  <c r="BHX3" i="5"/>
  <c r="BHW3" i="5"/>
  <c r="BHV3" i="5"/>
  <c r="BHU3" i="5"/>
  <c r="BHT3" i="5"/>
  <c r="BHS3" i="5"/>
  <c r="BHR3" i="5"/>
  <c r="BHQ3" i="5"/>
  <c r="BHP3" i="5"/>
  <c r="BHO3" i="5"/>
  <c r="BHN3" i="5"/>
  <c r="BHM3" i="5"/>
  <c r="BHL3" i="5"/>
  <c r="BHK3" i="5"/>
  <c r="BHJ3" i="5"/>
  <c r="BHI3" i="5"/>
  <c r="BHH3" i="5"/>
  <c r="BHG3" i="5"/>
  <c r="BHF3" i="5"/>
  <c r="BHE3" i="5"/>
  <c r="BHD3" i="5"/>
  <c r="BHC3" i="5"/>
  <c r="BHB3" i="5"/>
  <c r="BHA3" i="5"/>
  <c r="BGZ3" i="5"/>
  <c r="BGY3" i="5"/>
  <c r="BGX3" i="5"/>
  <c r="BGW3" i="5"/>
  <c r="BGV3" i="5"/>
  <c r="BGU3" i="5" a="1"/>
  <c r="BGU3" i="5" s="1"/>
  <c r="BGT3" i="5"/>
  <c r="BGT3" i="5" a="1"/>
  <c r="BGS3" i="5" a="1"/>
  <c r="BGS3" i="5" s="1"/>
  <c r="BGR3" i="5"/>
  <c r="BGR3" i="5" a="1"/>
  <c r="BGQ3" i="5" a="1"/>
  <c r="BGQ3" i="5" s="1"/>
  <c r="BGP3" i="5"/>
  <c r="BGP3" i="5" a="1"/>
  <c r="BGO3" i="5" a="1"/>
  <c r="BGO3" i="5" s="1"/>
  <c r="BGN3" i="5"/>
  <c r="BGN3" i="5" a="1"/>
  <c r="BGM3" i="5" a="1"/>
  <c r="BGM3" i="5" s="1"/>
  <c r="BGL3" i="5"/>
  <c r="BGL3" i="5" a="1"/>
  <c r="BGK3" i="5" a="1"/>
  <c r="BGK3" i="5" s="1"/>
  <c r="BGJ3" i="5"/>
  <c r="BGJ3" i="5" a="1"/>
  <c r="BGI3" i="5"/>
  <c r="BGH3" i="5"/>
  <c r="BGG3" i="5"/>
  <c r="BGF3" i="5"/>
  <c r="BGE3" i="5"/>
  <c r="BGD3" i="5"/>
  <c r="BGC3" i="5"/>
  <c r="BGB3" i="5"/>
  <c r="BGA3" i="5"/>
  <c r="BFZ3" i="5"/>
  <c r="BFY3" i="5"/>
  <c r="BFX3" i="5"/>
  <c r="BFW3" i="5"/>
  <c r="BFV3" i="5"/>
  <c r="BFU3" i="5"/>
  <c r="BFT3" i="5"/>
  <c r="BFS3" i="5"/>
  <c r="BFR3" i="5"/>
  <c r="BFN3" i="5"/>
  <c r="BFM3" i="5"/>
  <c r="BFL3" i="5"/>
  <c r="BFK3" i="5"/>
  <c r="BFJ3" i="5"/>
  <c r="BFI3" i="5"/>
  <c r="BFH3" i="5"/>
  <c r="BFG3" i="5"/>
  <c r="BFF3" i="5"/>
  <c r="BFE3" i="5"/>
  <c r="BFD3" i="5"/>
  <c r="BFC3" i="5"/>
  <c r="BFB3" i="5"/>
  <c r="BFA3" i="5"/>
  <c r="BEZ3" i="5"/>
  <c r="BEY3" i="5"/>
  <c r="BEX3" i="5"/>
  <c r="BEW3" i="5"/>
  <c r="BEV3" i="5"/>
  <c r="BEU3" i="5"/>
  <c r="BET3" i="5"/>
  <c r="BEP3" i="5"/>
  <c r="BEO3" i="5"/>
  <c r="BEN3" i="5"/>
  <c r="BEM3" i="5"/>
  <c r="BEL3" i="5"/>
  <c r="BEK3" i="5"/>
  <c r="BEJ3" i="5"/>
  <c r="BEI3" i="5"/>
  <c r="BEH3" i="5"/>
  <c r="BEG3" i="5"/>
  <c r="BEF3" i="5"/>
  <c r="BEE3" i="5"/>
  <c r="BED3" i="5"/>
  <c r="BEC3" i="5"/>
  <c r="BEB3" i="5"/>
  <c r="BEA3" i="5"/>
  <c r="BDZ3" i="5"/>
  <c r="BDY3" i="5"/>
  <c r="BDX3" i="5"/>
  <c r="BDW3" i="5"/>
  <c r="BDV3" i="5"/>
  <c r="BDR3" i="5"/>
  <c r="BDQ3" i="5"/>
  <c r="BDP3" i="5"/>
  <c r="BDO3" i="5"/>
  <c r="BDN3" i="5"/>
  <c r="BDM3" i="5"/>
  <c r="BDL3" i="5"/>
  <c r="BDK3" i="5"/>
  <c r="BDJ3" i="5"/>
  <c r="BDI3" i="5"/>
  <c r="BDH3" i="5"/>
  <c r="BDG3" i="5"/>
  <c r="BDF3" i="5"/>
  <c r="BDE3" i="5"/>
  <c r="BDD3" i="5"/>
  <c r="BDC3" i="5"/>
  <c r="BDB3" i="5"/>
  <c r="BDA3" i="5"/>
  <c r="BCZ3" i="5"/>
  <c r="BCY3" i="5"/>
  <c r="BCX3" i="5"/>
  <c r="BCT3" i="5"/>
  <c r="BCS3" i="5"/>
  <c r="BCR3" i="5"/>
  <c r="BCQ3" i="5"/>
  <c r="BCP3" i="5"/>
  <c r="BCO3" i="5"/>
  <c r="BCN3" i="5"/>
  <c r="BCM3" i="5"/>
  <c r="BCL3" i="5"/>
  <c r="BCK3" i="5"/>
  <c r="BCJ3" i="5"/>
  <c r="BCI3" i="5"/>
  <c r="BCH3" i="5"/>
  <c r="BCG3" i="5"/>
  <c r="BCF3" i="5"/>
  <c r="BCE3" i="5"/>
  <c r="BCD3" i="5"/>
  <c r="BCC3" i="5"/>
  <c r="BCB3" i="5"/>
  <c r="BCA3" i="5"/>
  <c r="BBZ3" i="5"/>
  <c r="BBO3" i="5"/>
  <c r="BBK3" i="5"/>
  <c r="BBH3" i="5"/>
  <c r="BBG3" i="5"/>
  <c r="BBF3" i="5"/>
  <c r="BBE3" i="5"/>
  <c r="BAW3" i="5"/>
  <c r="BAT3" i="5"/>
  <c r="BAS3" i="5"/>
  <c r="BAP3" i="5" a="1"/>
  <c r="BAP3" i="5" s="1"/>
  <c r="BAO3" i="5"/>
  <c r="BAO3" i="5" a="1"/>
  <c r="BAN3" i="5" a="1"/>
  <c r="BAN3" i="5" s="1"/>
  <c r="BAX3" i="5" s="1"/>
  <c r="BAM3" i="5"/>
  <c r="BAL3" i="5"/>
  <c r="BAK3" i="5"/>
  <c r="BAJ3" i="5"/>
  <c r="BAI3" i="5"/>
  <c r="BAG3" i="5"/>
  <c r="BMV3" i="5" s="1"/>
  <c r="BMT3" i="5" s="1"/>
  <c r="BAF3" i="5"/>
  <c r="BAE3" i="5" s="1"/>
  <c r="BAU3" i="5" s="1"/>
  <c r="BAB3" i="5"/>
  <c r="AZY3" i="5"/>
  <c r="AZV3" i="5"/>
  <c r="BAR3" i="5" s="1"/>
  <c r="AZS3" i="5"/>
  <c r="BAQ3" i="5" s="1"/>
  <c r="AZQ3" i="5"/>
  <c r="AZM3" i="5"/>
  <c r="AZL3" i="5"/>
  <c r="AZJ3" i="5" a="1"/>
  <c r="AZJ3" i="5" s="1"/>
  <c r="AZI3" i="5"/>
  <c r="AZI3" i="5" a="1"/>
  <c r="AZH3" i="5" a="1"/>
  <c r="AZH3" i="5" s="1"/>
  <c r="AZR3" i="5" s="1"/>
  <c r="AZG3" i="5"/>
  <c r="AZF3" i="5"/>
  <c r="AZE3" i="5"/>
  <c r="AZD3" i="5"/>
  <c r="AZC3" i="5"/>
  <c r="AZB3" i="5" s="1"/>
  <c r="AZP3" i="5" s="1"/>
  <c r="AZA3" i="5"/>
  <c r="AYZ3" i="5"/>
  <c r="AYY3" i="5"/>
  <c r="AZO3" i="5" s="1"/>
  <c r="AYV3" i="5"/>
  <c r="AZN3" i="5" s="1"/>
  <c r="AYS3" i="5"/>
  <c r="AYP3" i="5"/>
  <c r="AYM3" i="5"/>
  <c r="AZK3" i="5" s="1"/>
  <c r="AYI3" i="5"/>
  <c r="AYH3" i="5"/>
  <c r="AYE3" i="5"/>
  <c r="AYD3" i="5"/>
  <c r="AYC3" i="5"/>
  <c r="AYB3" i="5" a="1"/>
  <c r="AYB3" i="5" s="1"/>
  <c r="AYA3" i="5"/>
  <c r="AYA3" i="5" a="1"/>
  <c r="AXZ3" i="5" a="1"/>
  <c r="AXZ3" i="5" s="1"/>
  <c r="AYL3" i="5" s="1"/>
  <c r="AXY3" i="5"/>
  <c r="AXX3" i="5"/>
  <c r="AXW3" i="5"/>
  <c r="AYK3" i="5" s="1"/>
  <c r="AXV3" i="5"/>
  <c r="AXU3" i="5"/>
  <c r="AXS3" i="5"/>
  <c r="AXR3" i="5"/>
  <c r="AXQ3" i="5" s="1"/>
  <c r="AXO3" i="5"/>
  <c r="AXN3" i="5"/>
  <c r="AXL3" i="5"/>
  <c r="AXK3" i="5" s="1"/>
  <c r="AYG3" i="5" s="1"/>
  <c r="AXI3" i="5"/>
  <c r="AXH3" i="5"/>
  <c r="AYF3" i="5" s="1"/>
  <c r="AXF3" i="5"/>
  <c r="AXE3" i="5" s="1"/>
  <c r="AXB3" i="5"/>
  <c r="AWX3" i="5"/>
  <c r="AWW3" i="5"/>
  <c r="AWV3" i="5"/>
  <c r="AWU3" i="5"/>
  <c r="AWN3" i="5"/>
  <c r="AWM3" i="5"/>
  <c r="AWL3" i="5"/>
  <c r="AWK3" i="5"/>
  <c r="AWD3" i="5"/>
  <c r="AWC3" i="5"/>
  <c r="AWB3" i="5"/>
  <c r="AWA3" i="5"/>
  <c r="AVT3" i="5"/>
  <c r="AVS3" i="5"/>
  <c r="AVR3" i="5"/>
  <c r="AVQ3" i="5"/>
  <c r="AVI3" i="5"/>
  <c r="AVE3" i="5"/>
  <c r="AVA3" i="5"/>
  <c r="AUZ3" i="5"/>
  <c r="AUZ3" i="5" a="1"/>
  <c r="AUY3" i="5" a="1"/>
  <c r="AUY3" i="5" s="1"/>
  <c r="AUX3" i="5"/>
  <c r="AVJ3" i="5" s="1"/>
  <c r="AUX3" i="5" a="1"/>
  <c r="AUW3" i="5"/>
  <c r="AUV3" i="5"/>
  <c r="AUU3" i="5"/>
  <c r="AUT3" i="5"/>
  <c r="AUS3" i="5"/>
  <c r="AUR3" i="5"/>
  <c r="AVH3" i="5" s="1"/>
  <c r="AUQ3" i="5"/>
  <c r="AUO3" i="5" s="1"/>
  <c r="AVG3" i="5" s="1"/>
  <c r="AUP3" i="5"/>
  <c r="AUM3" i="5"/>
  <c r="AUL3" i="5" s="1"/>
  <c r="AVF3" i="5" s="1"/>
  <c r="AUJ3" i="5"/>
  <c r="AUI3" i="5"/>
  <c r="AUG3" i="5"/>
  <c r="AUF3" i="5" s="1"/>
  <c r="AVD3" i="5" s="1"/>
  <c r="AUD3" i="5"/>
  <c r="AUC3" i="5"/>
  <c r="AVC3" i="5" s="1"/>
  <c r="AUA3" i="5"/>
  <c r="ATZ3" i="5" s="1"/>
  <c r="AVB3" i="5" s="1"/>
  <c r="ATX3" i="5"/>
  <c r="ATW3" i="5"/>
  <c r="ATV3" i="5"/>
  <c r="ATU3" i="5"/>
  <c r="ATT3" i="5"/>
  <c r="ATS3" i="5"/>
  <c r="ATL3" i="5"/>
  <c r="ATK3" i="5"/>
  <c r="ATH3" i="5"/>
  <c r="ATG3" i="5"/>
  <c r="ATF3" i="5"/>
  <c r="ATE3" i="5"/>
  <c r="ATD3" i="5"/>
  <c r="ATC3" i="5"/>
  <c r="ATB3" i="5" a="1"/>
  <c r="ATB3" i="5" s="1"/>
  <c r="ATA3" i="5"/>
  <c r="ATA3" i="5" a="1"/>
  <c r="ASZ3" i="5" a="1"/>
  <c r="ASZ3" i="5" s="1"/>
  <c r="ASY3" i="5"/>
  <c r="ASX3" i="5"/>
  <c r="ASW3" i="5"/>
  <c r="ASV3" i="5"/>
  <c r="ASU3" i="5"/>
  <c r="AST3" i="5" s="1"/>
  <c r="ATJ3" i="5" s="1"/>
  <c r="ASS3" i="5"/>
  <c r="ASR3" i="5"/>
  <c r="ASQ3" i="5"/>
  <c r="ATI3" i="5" s="1"/>
  <c r="ARR3" i="5"/>
  <c r="ARQ3" i="5"/>
  <c r="ARP3" i="5"/>
  <c r="ARP3" i="5" a="1"/>
  <c r="ARO3" i="5" a="1"/>
  <c r="ARO3" i="5" s="1"/>
  <c r="ARN3" i="5"/>
  <c r="ARX3" i="5" s="1"/>
  <c r="ARN3" i="5" a="1"/>
  <c r="ARM3" i="5"/>
  <c r="ARL3" i="5"/>
  <c r="ARK3" i="5"/>
  <c r="ARW3" i="5" s="1"/>
  <c r="ARJ3" i="5"/>
  <c r="ARI3" i="5"/>
  <c r="ARH3" i="5"/>
  <c r="ARV3" i="5" s="1"/>
  <c r="ARG3" i="5"/>
  <c r="ARE3" i="5" s="1"/>
  <c r="ARU3" i="5" s="1"/>
  <c r="ARF3" i="5"/>
  <c r="ARB3" i="5"/>
  <c r="ART3" i="5" s="1"/>
  <c r="AQY3" i="5"/>
  <c r="ARS3" i="5" s="1"/>
  <c r="AQV3" i="5"/>
  <c r="AQS3" i="5"/>
  <c r="AQR3" i="5"/>
  <c r="AQQ3" i="5"/>
  <c r="AQN3" i="5"/>
  <c r="AQK3" i="5"/>
  <c r="AQH3" i="5"/>
  <c r="AQE3" i="5"/>
  <c r="AQP3" i="5" s="1"/>
  <c r="AQB3" i="5"/>
  <c r="AQO3" i="5" s="1"/>
  <c r="APY3" i="5"/>
  <c r="APW3" i="5"/>
  <c r="APS3" i="5"/>
  <c r="APR3" i="5"/>
  <c r="APP3" i="5" a="1"/>
  <c r="APP3" i="5" s="1"/>
  <c r="APO3" i="5"/>
  <c r="APO3" i="5" a="1"/>
  <c r="APN3" i="5" a="1"/>
  <c r="APN3" i="5" s="1"/>
  <c r="APX3" i="5" s="1"/>
  <c r="APM3" i="5"/>
  <c r="APL3" i="5"/>
  <c r="APK3" i="5"/>
  <c r="APJ3" i="5"/>
  <c r="API3" i="5"/>
  <c r="APH3" i="5" s="1"/>
  <c r="APV3" i="5" s="1"/>
  <c r="APG3" i="5"/>
  <c r="APF3" i="5"/>
  <c r="APE3" i="5"/>
  <c r="APU3" i="5" s="1"/>
  <c r="APB3" i="5"/>
  <c r="APT3" i="5" s="1"/>
  <c r="AOY3" i="5"/>
  <c r="AOV3" i="5"/>
  <c r="AOS3" i="5"/>
  <c r="APQ3" i="5" s="1"/>
  <c r="AOR3" i="5"/>
  <c r="AOO3" i="5"/>
  <c r="AON3" i="5"/>
  <c r="AOK3" i="5"/>
  <c r="AOH3" i="5"/>
  <c r="AOQ3" i="5" s="1"/>
  <c r="AOE3" i="5"/>
  <c r="AOP3" i="5" s="1"/>
  <c r="AOB3" i="5"/>
  <c r="ANY3" i="5"/>
  <c r="ANW3" i="5"/>
  <c r="ANS3" i="5"/>
  <c r="ANO3" i="5"/>
  <c r="ANK3" i="5"/>
  <c r="ANG3" i="5"/>
  <c r="ANC3" i="5"/>
  <c r="AMY3" i="5"/>
  <c r="AMU3" i="5"/>
  <c r="AMR3" i="5"/>
  <c r="AMQ3" i="5"/>
  <c r="AMP3" i="5"/>
  <c r="AMO3" i="5"/>
  <c r="AMN3" i="5"/>
  <c r="AMM3" i="5"/>
  <c r="AML3" i="5"/>
  <c r="AML3" i="5" a="1"/>
  <c r="AMK3" i="5" a="1"/>
  <c r="AMK3" i="5" s="1"/>
  <c r="AMJ3" i="5"/>
  <c r="AMV3" i="5" s="1"/>
  <c r="AMJ3" i="5" a="1"/>
  <c r="AMI3" i="5"/>
  <c r="AMH3" i="5"/>
  <c r="AMG3" i="5"/>
  <c r="AMF3" i="5"/>
  <c r="AME3" i="5"/>
  <c r="AMD3" i="5"/>
  <c r="AMT3" i="5" s="1"/>
  <c r="AMC3" i="5"/>
  <c r="AMA3" i="5" s="1"/>
  <c r="AMS3" i="5" s="1"/>
  <c r="AMB3" i="5"/>
  <c r="ALG3" i="5"/>
  <c r="ALD3" i="5"/>
  <c r="ALC3" i="5"/>
  <c r="ALB3" i="5"/>
  <c r="ALA3" i="5"/>
  <c r="AKZ3" i="5"/>
  <c r="AKY3" i="5"/>
  <c r="AKX3" i="5" a="1"/>
  <c r="AKX3" i="5" s="1"/>
  <c r="AKW3" i="5"/>
  <c r="AKW3" i="5" a="1"/>
  <c r="AKV3" i="5" a="1"/>
  <c r="AKV3" i="5" s="1"/>
  <c r="ALH3" i="5" s="1"/>
  <c r="AKU3" i="5"/>
  <c r="AKT3" i="5"/>
  <c r="AKS3" i="5"/>
  <c r="AKR3" i="5"/>
  <c r="AKQ3" i="5"/>
  <c r="AKP3" i="5" s="1"/>
  <c r="ALF3" i="5" s="1"/>
  <c r="AKO3" i="5"/>
  <c r="AKN3" i="5"/>
  <c r="AKM3" i="5"/>
  <c r="ALE3" i="5" s="1"/>
  <c r="AJP3" i="5"/>
  <c r="AJO3" i="5"/>
  <c r="AJN3" i="5"/>
  <c r="AJM3" i="5"/>
  <c r="AJL3" i="5"/>
  <c r="AJK3" i="5"/>
  <c r="AJJ3" i="5" a="1"/>
  <c r="AJJ3" i="5" s="1"/>
  <c r="AJI3" i="5"/>
  <c r="AJI3" i="5" a="1"/>
  <c r="AJH3" i="5" a="1"/>
  <c r="AJH3" i="5" s="1"/>
  <c r="AJT3" i="5" s="1"/>
  <c r="AJG3" i="5"/>
  <c r="AJF3" i="5"/>
  <c r="AJE3" i="5"/>
  <c r="AJS3" i="5" s="1"/>
  <c r="AJD3" i="5"/>
  <c r="AJC3" i="5"/>
  <c r="AJB3" i="5" s="1"/>
  <c r="AJR3" i="5" s="1"/>
  <c r="AJA3" i="5"/>
  <c r="AIZ3" i="5"/>
  <c r="AIY3" i="5" s="1"/>
  <c r="AJQ3" i="5" s="1"/>
  <c r="AIB3" i="5"/>
  <c r="AIA3" i="5"/>
  <c r="AHZ3" i="5"/>
  <c r="AHY3" i="5"/>
  <c r="AHX3" i="5"/>
  <c r="AHW3" i="5"/>
  <c r="AHV3" i="5"/>
  <c r="AHV3" i="5" a="1"/>
  <c r="AHU3" i="5" a="1"/>
  <c r="AHU3" i="5" s="1"/>
  <c r="AHT3" i="5"/>
  <c r="AIF3" i="5" s="1"/>
  <c r="AHT3" i="5" a="1"/>
  <c r="AHS3" i="5"/>
  <c r="AHR3" i="5"/>
  <c r="AHQ3" i="5"/>
  <c r="AIE3" i="5" s="1"/>
  <c r="AHP3" i="5"/>
  <c r="AHN3" i="5" s="1"/>
  <c r="AID3" i="5" s="1"/>
  <c r="AHO3" i="5"/>
  <c r="AHM3" i="5"/>
  <c r="AHL3" i="5"/>
  <c r="AGR3" i="5"/>
  <c r="AGQ3" i="5"/>
  <c r="AGP3" i="5"/>
  <c r="AGO3" i="5"/>
  <c r="AGN3" i="5"/>
  <c r="AGM3" i="5"/>
  <c r="AGL3" i="5"/>
  <c r="AGK3" i="5"/>
  <c r="AGJ3" i="5"/>
  <c r="AGI3" i="5"/>
  <c r="AGH3" i="5"/>
  <c r="AGG3" i="5"/>
  <c r="AGF3" i="5"/>
  <c r="AGE3" i="5"/>
  <c r="AGD3" i="5"/>
  <c r="AGC3" i="5"/>
  <c r="AGB3" i="5"/>
  <c r="AGA3" i="5"/>
  <c r="AFZ3" i="5"/>
  <c r="AFY3" i="5"/>
  <c r="AFX3" i="5"/>
  <c r="AFW3" i="5"/>
  <c r="AFV3" i="5"/>
  <c r="AFU3" i="5"/>
  <c r="AFT3" i="5"/>
  <c r="AFS3" i="5"/>
  <c r="AFR3" i="5"/>
  <c r="AFQ3" i="5"/>
  <c r="AFP3" i="5"/>
  <c r="AFO3" i="5"/>
  <c r="AFN3" i="5"/>
  <c r="AFM3" i="5"/>
  <c r="AFL3" i="5"/>
  <c r="AFK3" i="5"/>
  <c r="AFJ3" i="5"/>
  <c r="AFI3" i="5"/>
  <c r="AFH3" i="5"/>
  <c r="AFG3" i="5"/>
  <c r="AFF3" i="5"/>
  <c r="AFE3" i="5"/>
  <c r="AFD3" i="5"/>
  <c r="AFC3" i="5"/>
  <c r="AFB3" i="5"/>
  <c r="AFA3" i="5"/>
  <c r="AEZ3" i="5"/>
  <c r="AEY3" i="5"/>
  <c r="AEX3" i="5"/>
  <c r="AEW3" i="5"/>
  <c r="AEV3" i="5"/>
  <c r="AEU3" i="5"/>
  <c r="AET3" i="5"/>
  <c r="AES3" i="5"/>
  <c r="AER3" i="5"/>
  <c r="AEQ3" i="5"/>
  <c r="AEP3" i="5"/>
  <c r="AEO3" i="5"/>
  <c r="AEN3" i="5"/>
  <c r="AEM3" i="5"/>
  <c r="AEL3" i="5"/>
  <c r="AEK3" i="5"/>
  <c r="AEI3" i="5"/>
  <c r="AEA3" i="5"/>
  <c r="ADZ3" i="5"/>
  <c r="ADZ3" i="5" a="1"/>
  <c r="ADY3" i="5" a="1"/>
  <c r="ADY3" i="5" s="1"/>
  <c r="ADX3" i="5"/>
  <c r="AEJ3" i="5" s="1"/>
  <c r="ADX3" i="5" a="1"/>
  <c r="ADW3" i="5"/>
  <c r="ADV3" i="5"/>
  <c r="ADU3" i="5"/>
  <c r="ADT3" i="5" a="1"/>
  <c r="ADT3" i="5" s="1"/>
  <c r="ADS3" i="5"/>
  <c r="ADR3" i="5" s="1"/>
  <c r="AEH3" i="5" s="1"/>
  <c r="ADQ3" i="5" a="1"/>
  <c r="ADQ3" i="5" s="1"/>
  <c r="ADP3" i="5"/>
  <c r="ADO3" i="5" s="1"/>
  <c r="AEG3" i="5" s="1"/>
  <c r="ADN3" i="5" a="1"/>
  <c r="ADN3" i="5" s="1"/>
  <c r="ADL3" i="5"/>
  <c r="AEF3" i="5" s="1"/>
  <c r="ADK3" i="5"/>
  <c r="ADI3" i="5" s="1"/>
  <c r="AEE3" i="5" s="1"/>
  <c r="ADK3" i="5" a="1"/>
  <c r="ADH3" i="5"/>
  <c r="ADF3" i="5" s="1"/>
  <c r="AED3" i="5" s="1"/>
  <c r="ADH3" i="5" a="1"/>
  <c r="ADE3" i="5" a="1"/>
  <c r="ADE3" i="5" s="1"/>
  <c r="ADC3" i="5" s="1"/>
  <c r="AEC3" i="5" s="1"/>
  <c r="ADB3" i="5" a="1"/>
  <c r="ADB3" i="5" s="1"/>
  <c r="ACZ3" i="5" s="1"/>
  <c r="AEB3" i="5" s="1"/>
  <c r="ACY3" i="5"/>
  <c r="ACW3" i="5" s="1"/>
  <c r="ACY3" i="5" a="1"/>
  <c r="ACV3" i="5"/>
  <c r="ACU3" i="5"/>
  <c r="ACT3" i="5"/>
  <c r="ACS3" i="5"/>
  <c r="ACR3" i="5"/>
  <c r="ACQ3" i="5"/>
  <c r="ACP3" i="5"/>
  <c r="ACO3" i="5"/>
  <c r="ACN3" i="5"/>
  <c r="ACM3" i="5"/>
  <c r="ACL3" i="5"/>
  <c r="ACK3" i="5"/>
  <c r="ACJ3" i="5"/>
  <c r="ACI3" i="5"/>
  <c r="ACF3" i="5"/>
  <c r="ACE3" i="5"/>
  <c r="ACB3" i="5"/>
  <c r="ACA3" i="5"/>
  <c r="ABZ3" i="5"/>
  <c r="ABY3" i="5"/>
  <c r="ABX3" i="5"/>
  <c r="ABW3" i="5"/>
  <c r="ABV3" i="5"/>
  <c r="ABU3" i="5"/>
  <c r="ABT3" i="5"/>
  <c r="ABS3" i="5"/>
  <c r="ABR3" i="5" a="1"/>
  <c r="ABR3" i="5" s="1"/>
  <c r="ABQ3" i="5"/>
  <c r="ABQ3" i="5" a="1"/>
  <c r="ABP3" i="5" a="1"/>
  <c r="ABP3" i="5" s="1"/>
  <c r="ABO3" i="5"/>
  <c r="ABN3" i="5"/>
  <c r="ABM3" i="5"/>
  <c r="ABL3" i="5"/>
  <c r="ABK3" i="5"/>
  <c r="ABJ3" i="5" s="1"/>
  <c r="ABI3" i="5"/>
  <c r="ABH3" i="5"/>
  <c r="ABG3" i="5"/>
  <c r="ABD3" i="5"/>
  <c r="ABA3" i="5"/>
  <c r="AAX3" i="5"/>
  <c r="AAU3" i="5"/>
  <c r="AAR3" i="5"/>
  <c r="AAO3" i="5"/>
  <c r="AAM3" i="5"/>
  <c r="AAI3" i="5"/>
  <c r="AAE3" i="5"/>
  <c r="AAD3" i="5"/>
  <c r="AAD3" i="5" a="1"/>
  <c r="AAC3" i="5" a="1"/>
  <c r="AAC3" i="5" s="1"/>
  <c r="AAB3" i="5"/>
  <c r="AAN3" i="5" s="1"/>
  <c r="AAB3" i="5" a="1"/>
  <c r="AAA3" i="5"/>
  <c r="ZZ3" i="5"/>
  <c r="ZY3" i="5"/>
  <c r="ZX3" i="5"/>
  <c r="ZW3" i="5"/>
  <c r="ZV3" i="5"/>
  <c r="AAL3" i="5" s="1"/>
  <c r="ZU3" i="5"/>
  <c r="ZS3" i="5" s="1"/>
  <c r="AAK3" i="5" s="1"/>
  <c r="ZT3" i="5"/>
  <c r="ZR3" i="5"/>
  <c r="ZP3" i="5" s="1"/>
  <c r="AAJ3" i="5" s="1"/>
  <c r="ZO3" i="5"/>
  <c r="ZM3" i="5"/>
  <c r="ZL3" i="5"/>
  <c r="ZJ3" i="5" s="1"/>
  <c r="AAH3" i="5" s="1"/>
  <c r="ZI3" i="5"/>
  <c r="ZG3" i="5"/>
  <c r="AAG3" i="5" s="1"/>
  <c r="ZF3" i="5"/>
  <c r="ZD3" i="5" s="1"/>
  <c r="AAF3" i="5" s="1"/>
  <c r="ZC3" i="5"/>
  <c r="ZA3" i="5"/>
  <c r="YZ3" i="5"/>
  <c r="YY3" i="5"/>
  <c r="YX3" i="5"/>
  <c r="YW3" i="5"/>
  <c r="YV3" i="5"/>
  <c r="YU3" i="5"/>
  <c r="YT3" i="5"/>
  <c r="YS3" i="5"/>
  <c r="YR3" i="5"/>
  <c r="YQ3" i="5"/>
  <c r="YP3" i="5"/>
  <c r="YO3" i="5"/>
  <c r="YN3" i="5"/>
  <c r="YM3" i="5"/>
  <c r="YL3" i="5"/>
  <c r="YK3" i="5"/>
  <c r="YJ3" i="5"/>
  <c r="YI3" i="5"/>
  <c r="YH3" i="5"/>
  <c r="YG3" i="5"/>
  <c r="YF3" i="5"/>
  <c r="YE3" i="5"/>
  <c r="YD3" i="5"/>
  <c r="YC3" i="5"/>
  <c r="YB3" i="5"/>
  <c r="YA3" i="5"/>
  <c r="XZ3" i="5"/>
  <c r="XY3" i="5"/>
  <c r="XX3" i="5"/>
  <c r="XW3" i="5"/>
  <c r="XV3" i="5"/>
  <c r="XU3" i="5"/>
  <c r="XT3" i="5"/>
  <c r="XS3" i="5"/>
  <c r="XR3" i="5"/>
  <c r="XQ3" i="5"/>
  <c r="XP3" i="5"/>
  <c r="XO3" i="5"/>
  <c r="XN3" i="5"/>
  <c r="XM3" i="5"/>
  <c r="XL3" i="5"/>
  <c r="XK3" i="5"/>
  <c r="XJ3" i="5"/>
  <c r="XI3" i="5"/>
  <c r="XH3" i="5"/>
  <c r="XG3" i="5"/>
  <c r="XF3" i="5"/>
  <c r="XE3" i="5"/>
  <c r="XD3" i="5"/>
  <c r="XC3" i="5"/>
  <c r="XB3" i="5"/>
  <c r="XA3" i="5"/>
  <c r="WZ3" i="5"/>
  <c r="WY3" i="5"/>
  <c r="WX3" i="5"/>
  <c r="WW3" i="5"/>
  <c r="WV3" i="5"/>
  <c r="WU3" i="5"/>
  <c r="WT3" i="5"/>
  <c r="WS3" i="5"/>
  <c r="WR3" i="5"/>
  <c r="WQ3" i="5"/>
  <c r="WP3" i="5"/>
  <c r="WO3" i="5"/>
  <c r="WN3" i="5"/>
  <c r="WM3" i="5"/>
  <c r="WL3" i="5"/>
  <c r="WK3" i="5"/>
  <c r="WJ3" i="5"/>
  <c r="WI3" i="5"/>
  <c r="WH3" i="5"/>
  <c r="WG3" i="5"/>
  <c r="WF3" i="5"/>
  <c r="WE3" i="5"/>
  <c r="WD3" i="5"/>
  <c r="WC3" i="5"/>
  <c r="WB3" i="5"/>
  <c r="WA3" i="5"/>
  <c r="VZ3" i="5"/>
  <c r="VY3" i="5"/>
  <c r="VX3" i="5"/>
  <c r="VW3" i="5"/>
  <c r="VV3" i="5"/>
  <c r="VU3" i="5"/>
  <c r="VT3" i="5"/>
  <c r="VS3" i="5"/>
  <c r="VR3" i="5"/>
  <c r="VQ3" i="5"/>
  <c r="VP3" i="5"/>
  <c r="VO3" i="5"/>
  <c r="VN3" i="5"/>
  <c r="VM3" i="5"/>
  <c r="VL3" i="5"/>
  <c r="VK3" i="5"/>
  <c r="VJ3" i="5"/>
  <c r="VI3" i="5"/>
  <c r="VH3" i="5"/>
  <c r="VG3" i="5"/>
  <c r="VF3" i="5"/>
  <c r="VE3" i="5"/>
  <c r="VD3" i="5"/>
  <c r="VC3" i="5"/>
  <c r="VB3" i="5"/>
  <c r="VA3" i="5"/>
  <c r="UZ3" i="5"/>
  <c r="UY3" i="5"/>
  <c r="UX3" i="5"/>
  <c r="UW3" i="5"/>
  <c r="UV3" i="5"/>
  <c r="UU3" i="5"/>
  <c r="UT3" i="5"/>
  <c r="US3" i="5"/>
  <c r="UR3" i="5"/>
  <c r="UQ3" i="5"/>
  <c r="UP3" i="5"/>
  <c r="UO3" i="5"/>
  <c r="UN3" i="5"/>
  <c r="UM3" i="5"/>
  <c r="UL3" i="5"/>
  <c r="UK3" i="5"/>
  <c r="UI3" i="5"/>
  <c r="UF3" i="5"/>
  <c r="UA3" i="5"/>
  <c r="TZ3" i="5"/>
  <c r="TY3" i="5"/>
  <c r="TX3" i="5"/>
  <c r="UJ3" i="5" s="1"/>
  <c r="TW3" i="5"/>
  <c r="TV3" i="5"/>
  <c r="TU3" i="5"/>
  <c r="TT3" i="5"/>
  <c r="TS3" i="5"/>
  <c r="TR3" i="5"/>
  <c r="UH3" i="5" s="1"/>
  <c r="TQ3" i="5"/>
  <c r="TP3" i="5"/>
  <c r="TO3" i="5"/>
  <c r="UG3" i="5" s="1"/>
  <c r="TN3" i="5"/>
  <c r="TM3" i="5"/>
  <c r="TL3" i="5"/>
  <c r="TK3" i="5"/>
  <c r="TJ3" i="5"/>
  <c r="TI3" i="5"/>
  <c r="UE3" i="5" s="1"/>
  <c r="TH3" i="5"/>
  <c r="TG3" i="5"/>
  <c r="TF3" i="5"/>
  <c r="UD3" i="5" s="1"/>
  <c r="TE3" i="5"/>
  <c r="TD3" i="5"/>
  <c r="TC3" i="5"/>
  <c r="UC3" i="5" s="1"/>
  <c r="TB3" i="5"/>
  <c r="TA3" i="5"/>
  <c r="SZ3" i="5"/>
  <c r="UB3" i="5" s="1"/>
  <c r="SY3" i="5"/>
  <c r="SX3" i="5"/>
  <c r="SW3" i="5"/>
  <c r="SV3" i="5"/>
  <c r="SU3" i="5"/>
  <c r="ST3" i="5"/>
  <c r="SS3" i="5"/>
  <c r="SR3" i="5"/>
  <c r="SQ3" i="5"/>
  <c r="SP3" i="5"/>
  <c r="SO3" i="5"/>
  <c r="SN3" i="5"/>
  <c r="SM3" i="5"/>
  <c r="SL3" i="5"/>
  <c r="SK3" i="5"/>
  <c r="SJ3" i="5"/>
  <c r="SI3" i="5"/>
  <c r="SH3" i="5"/>
  <c r="SG3" i="5"/>
  <c r="SF3" i="5"/>
  <c r="SE3" i="5"/>
  <c r="SD3" i="5"/>
  <c r="SC3" i="5"/>
  <c r="SB3" i="5"/>
  <c r="SA3" i="5"/>
  <c r="RZ3" i="5"/>
  <c r="RY3" i="5"/>
  <c r="RX3" i="5"/>
  <c r="RW3" i="5"/>
  <c r="RV3" i="5"/>
  <c r="RU3" i="5"/>
  <c r="RT3" i="5"/>
  <c r="RS3" i="5"/>
  <c r="RR3" i="5"/>
  <c r="RQ3" i="5"/>
  <c r="RP3" i="5"/>
  <c r="RO3" i="5"/>
  <c r="RN3" i="5"/>
  <c r="RM3" i="5"/>
  <c r="RL3" i="5"/>
  <c r="RK3" i="5"/>
  <c r="RJ3" i="5"/>
  <c r="RI3" i="5"/>
  <c r="RH3" i="5"/>
  <c r="RG3" i="5"/>
  <c r="RF3" i="5"/>
  <c r="RE3" i="5"/>
  <c r="RD3" i="5"/>
  <c r="RC3" i="5"/>
  <c r="RC3" i="5" a="1"/>
  <c r="RB3" i="5" a="1"/>
  <c r="RB3" i="5" s="1"/>
  <c r="RA3" i="5"/>
  <c r="RA3" i="5" a="1"/>
  <c r="QZ3" i="5" a="1"/>
  <c r="QZ3" i="5" s="1"/>
  <c r="QY3" i="5"/>
  <c r="QX3" i="5" s="1"/>
  <c r="QW3" i="5" a="1"/>
  <c r="QW3" i="5" s="1"/>
  <c r="QV3" i="5"/>
  <c r="QU3" i="5" s="1"/>
  <c r="QT3" i="5" a="1"/>
  <c r="QT3" i="5" s="1"/>
  <c r="QS3" i="5"/>
  <c r="QR3" i="5" s="1"/>
  <c r="QQ3" i="5" a="1"/>
  <c r="QQ3" i="5" s="1"/>
  <c r="QO3" i="5" s="1"/>
  <c r="QN3" i="5" a="1"/>
  <c r="QN3" i="5" s="1"/>
  <c r="QL3" i="5" s="1"/>
  <c r="QK3" i="5"/>
  <c r="QI3" i="5" s="1"/>
  <c r="QK3" i="5" a="1"/>
  <c r="QH3" i="5"/>
  <c r="QF3" i="5" s="1"/>
  <c r="QH3" i="5" a="1"/>
  <c r="QE3" i="5" a="1"/>
  <c r="QE3" i="5" s="1"/>
  <c r="QC3" i="5" s="1"/>
  <c r="QB3" i="5" a="1"/>
  <c r="QB3" i="5" s="1"/>
  <c r="PZ3" i="5"/>
  <c r="PY3" i="5"/>
  <c r="PX3" i="5"/>
  <c r="PW3" i="5"/>
  <c r="PV3" i="5"/>
  <c r="PO3" i="5"/>
  <c r="PN3" i="5"/>
  <c r="PM3" i="5"/>
  <c r="PL3" i="5"/>
  <c r="PG3" i="5"/>
  <c r="PF3" i="5"/>
  <c r="PE3" i="5"/>
  <c r="PD3" i="5"/>
  <c r="PB3" i="5"/>
  <c r="PA3" i="5"/>
  <c r="OZ3" i="5"/>
  <c r="OY3" i="5"/>
  <c r="OX3" i="5"/>
  <c r="OW3" i="5"/>
  <c r="OV3" i="5"/>
  <c r="OU3" i="5"/>
  <c r="OT3" i="5"/>
  <c r="OP3" i="5"/>
  <c r="OO3" i="5"/>
  <c r="ON3" i="5"/>
  <c r="OM3" i="5"/>
  <c r="OL3" i="5"/>
  <c r="OK3" i="5"/>
  <c r="OJ3" i="5"/>
  <c r="OI3" i="5"/>
  <c r="OH3" i="5"/>
  <c r="OD3" i="5"/>
  <c r="OC3" i="5"/>
  <c r="OB3" i="5"/>
  <c r="OA3" i="5"/>
  <c r="NZ3" i="5"/>
  <c r="NY3" i="5"/>
  <c r="NX3" i="5"/>
  <c r="NW3" i="5"/>
  <c r="NV3" i="5"/>
  <c r="NU3" i="5"/>
  <c r="NT3" i="5"/>
  <c r="NS3" i="5"/>
  <c r="NR3" i="5"/>
  <c r="NQ3" i="5"/>
  <c r="NP3" i="5"/>
  <c r="NO3" i="5"/>
  <c r="NN3" i="5"/>
  <c r="NL3" i="5"/>
  <c r="NK3" i="5"/>
  <c r="NJ3" i="5"/>
  <c r="NG3" i="5"/>
  <c r="NF3" i="5"/>
  <c r="NE3" i="5"/>
  <c r="NB3" i="5"/>
  <c r="NA3" i="5"/>
  <c r="MZ3" i="5"/>
  <c r="MX3" i="5"/>
  <c r="MW3" i="5"/>
  <c r="MV3" i="5"/>
  <c r="MU3" i="5"/>
  <c r="MS3" i="5"/>
  <c r="MR3" i="5"/>
  <c r="MQ3" i="5"/>
  <c r="MP3" i="5"/>
  <c r="MN3" i="5"/>
  <c r="MM3" i="5"/>
  <c r="ML3" i="5"/>
  <c r="MK3" i="5"/>
  <c r="MI3" i="5"/>
  <c r="MH3" i="5"/>
  <c r="MG3" i="5"/>
  <c r="MF3" i="5"/>
  <c r="MD3" i="5"/>
  <c r="MC3" i="5"/>
  <c r="MB3" i="5"/>
  <c r="MA3" i="5"/>
  <c r="LY3" i="5"/>
  <c r="LX3" i="5"/>
  <c r="LW3" i="5"/>
  <c r="LV3" i="5"/>
  <c r="LT3" i="5"/>
  <c r="LS3" i="5"/>
  <c r="LR3" i="5"/>
  <c r="LQ3" i="5"/>
  <c r="LO3" i="5"/>
  <c r="LN3" i="5"/>
  <c r="LM3" i="5"/>
  <c r="LL3" i="5"/>
  <c r="LJ3" i="5"/>
  <c r="LI3" i="5"/>
  <c r="LH3" i="5"/>
  <c r="LG3" i="5"/>
  <c r="LE3" i="5"/>
  <c r="LD3" i="5"/>
  <c r="LC3" i="5"/>
  <c r="LB3" i="5"/>
  <c r="LA3" i="5"/>
  <c r="KZ3" i="5"/>
  <c r="KY3" i="5"/>
  <c r="KV3" i="5"/>
  <c r="KU3" i="5"/>
  <c r="KT3" i="5"/>
  <c r="KS3" i="5"/>
  <c r="KR3" i="5"/>
  <c r="KQ3" i="5"/>
  <c r="KP3" i="5"/>
  <c r="KM3" i="5"/>
  <c r="KL3" i="5"/>
  <c r="KK3" i="5"/>
  <c r="KJ3" i="5"/>
  <c r="KI3" i="5"/>
  <c r="KH3" i="5"/>
  <c r="KG3" i="5"/>
  <c r="KD3" i="5"/>
  <c r="KC3" i="5"/>
  <c r="KB3" i="5"/>
  <c r="KA3" i="5"/>
  <c r="JZ3" i="5"/>
  <c r="JY3" i="5"/>
  <c r="JX3" i="5"/>
  <c r="JU3" i="5"/>
  <c r="JT3" i="5"/>
  <c r="JS3" i="5"/>
  <c r="JR3" i="5"/>
  <c r="JQ3" i="5"/>
  <c r="JP3" i="5"/>
  <c r="JO3" i="5"/>
  <c r="JL3" i="5"/>
  <c r="JK3" i="5"/>
  <c r="JJ3" i="5"/>
  <c r="JI3" i="5"/>
  <c r="JH3" i="5"/>
  <c r="JG3" i="5"/>
  <c r="JF3" i="5"/>
  <c r="JC3" i="5"/>
  <c r="JB3" i="5"/>
  <c r="JA3" i="5"/>
  <c r="IZ3" i="5"/>
  <c r="IS3" i="5"/>
  <c r="IR3" i="5"/>
  <c r="IQ3" i="5"/>
  <c r="IM3" i="5"/>
  <c r="IL3" i="5"/>
  <c r="IK3" i="5"/>
  <c r="IJ3" i="5"/>
  <c r="IB3" i="5"/>
  <c r="HY3" i="5"/>
  <c r="HX3" i="5"/>
  <c r="HW3" i="5"/>
  <c r="HV3" i="5"/>
  <c r="HU3" i="5"/>
  <c r="HT3" i="5"/>
  <c r="HS3" i="5"/>
  <c r="HS3" i="5" a="1"/>
  <c r="HR3" i="5" a="1"/>
  <c r="HR3" i="5" s="1"/>
  <c r="HQ3" i="5"/>
  <c r="IC3" i="5" s="1"/>
  <c r="HQ3" i="5" a="1"/>
  <c r="HP3" i="5"/>
  <c r="HO3" i="5"/>
  <c r="HN3" i="5"/>
  <c r="HM3" i="5"/>
  <c r="HL3" i="5"/>
  <c r="HK3" i="5"/>
  <c r="IA3" i="5" s="1"/>
  <c r="HJ3" i="5"/>
  <c r="HH3" i="5" s="1"/>
  <c r="HZ3" i="5" s="1"/>
  <c r="HI3" i="5"/>
  <c r="GN3" i="5"/>
  <c r="GK3" i="5"/>
  <c r="GJ3" i="5"/>
  <c r="GI3" i="5"/>
  <c r="GH3" i="5"/>
  <c r="GG3" i="5"/>
  <c r="GF3" i="5"/>
  <c r="GE3" i="5" a="1"/>
  <c r="GE3" i="5" s="1"/>
  <c r="GD3" i="5"/>
  <c r="GC3" i="5"/>
  <c r="GO3" i="5" s="1"/>
  <c r="GC3" i="5" a="1"/>
  <c r="GB3" i="5"/>
  <c r="GA3" i="5"/>
  <c r="FZ3" i="5"/>
  <c r="FY3" i="5"/>
  <c r="FX3" i="5"/>
  <c r="FW3" i="5"/>
  <c r="GM3" i="5" s="1"/>
  <c r="FV3" i="5"/>
  <c r="FT3" i="5" s="1"/>
  <c r="GL3" i="5" s="1"/>
  <c r="FU3" i="5"/>
  <c r="FA3" i="5"/>
  <c r="EZ3" i="5"/>
  <c r="EY3" i="5"/>
  <c r="EX3" i="5"/>
  <c r="EW3" i="5"/>
  <c r="EV3" i="5"/>
  <c r="EU3" i="5"/>
  <c r="ET3" i="5"/>
  <c r="ER3" i="5"/>
  <c r="EQ3" i="5"/>
  <c r="EP3" i="5"/>
  <c r="EO3" i="5"/>
  <c r="EN3" i="5"/>
  <c r="EM3" i="5"/>
  <c r="EL3" i="5"/>
  <c r="EK3" i="5"/>
  <c r="EI3" i="5"/>
  <c r="EH3" i="5"/>
  <c r="EG3" i="5"/>
  <c r="EF3" i="5"/>
  <c r="EE3" i="5"/>
  <c r="ED3" i="5"/>
  <c r="EC3" i="5"/>
  <c r="EB3" i="5"/>
  <c r="DZ3" i="5"/>
  <c r="DY3" i="5"/>
  <c r="DX3" i="5"/>
  <c r="DW3" i="5"/>
  <c r="DV3" i="5"/>
  <c r="DU3" i="5"/>
  <c r="DT3" i="5"/>
  <c r="DS3" i="5"/>
  <c r="DP3" i="5"/>
  <c r="DL3" i="5"/>
  <c r="DH3" i="5"/>
  <c r="DG3" i="5" a="1"/>
  <c r="DG3" i="5" s="1"/>
  <c r="DF3" i="5"/>
  <c r="DF3" i="5" a="1"/>
  <c r="DE3" i="5" a="1"/>
  <c r="DE3" i="5" s="1"/>
  <c r="DQ3" i="5" s="1"/>
  <c r="DD3" i="5"/>
  <c r="DC3" i="5"/>
  <c r="DB3" i="5"/>
  <c r="DA3" i="5"/>
  <c r="CZ3" i="5"/>
  <c r="CY3" i="5"/>
  <c r="DO3" i="5" s="1"/>
  <c r="CX3" i="5"/>
  <c r="CW3" i="5"/>
  <c r="CV3" i="5"/>
  <c r="DN3" i="5" s="1"/>
  <c r="CS3" i="5"/>
  <c r="DM3" i="5" s="1"/>
  <c r="CP3" i="5"/>
  <c r="CM3" i="5"/>
  <c r="DK3" i="5" s="1"/>
  <c r="CJ3" i="5"/>
  <c r="DJ3" i="5" s="1"/>
  <c r="CG3" i="5"/>
  <c r="DI3" i="5" s="1"/>
  <c r="CD3" i="5"/>
  <c r="CA3" i="5"/>
  <c r="BX3" i="5"/>
  <c r="BW3" i="5"/>
  <c r="BT3" i="5"/>
  <c r="BS3" i="5"/>
  <c r="BS3" i="5" a="1"/>
  <c r="BR3" i="5" a="1"/>
  <c r="BR3" i="5" s="1"/>
  <c r="BQ3" i="5"/>
  <c r="CC3" i="5" s="1"/>
  <c r="BQ3" i="5" a="1"/>
  <c r="BP3" i="5"/>
  <c r="BO3" i="5"/>
  <c r="BN3" i="5"/>
  <c r="CB3" i="5" s="1"/>
  <c r="BM3" i="5"/>
  <c r="BL3" i="5"/>
  <c r="BK3" i="5"/>
  <c r="BJ3" i="5"/>
  <c r="BH3" i="5" s="1"/>
  <c r="BZ3" i="5" s="1"/>
  <c r="BI3" i="5"/>
  <c r="BE3" i="5"/>
  <c r="BY3" i="5" s="1"/>
  <c r="BB3" i="5"/>
  <c r="AY3" i="5"/>
  <c r="AV3" i="5"/>
  <c r="BV3" i="5" s="1"/>
  <c r="AS3" i="5"/>
  <c r="BU3" i="5" s="1"/>
  <c r="AP3" i="5"/>
  <c r="AH3" i="5"/>
  <c r="AE3" i="5"/>
  <c r="AE3" i="5" a="1"/>
  <c r="AD3" i="5" a="1"/>
  <c r="AD3" i="5" s="1"/>
  <c r="AC3" i="5" a="1"/>
  <c r="AC3" i="5" s="1"/>
  <c r="AO3" i="5" s="1"/>
  <c r="AB3" i="5"/>
  <c r="AA3" i="5"/>
  <c r="Z3" i="5"/>
  <c r="AN3" i="5" s="1"/>
  <c r="Y3" i="5"/>
  <c r="W3" i="5" s="1"/>
  <c r="AM3" i="5" s="1"/>
  <c r="X3" i="5"/>
  <c r="V3" i="5"/>
  <c r="U3" i="5"/>
  <c r="Q3" i="5"/>
  <c r="AK3" i="5" s="1"/>
  <c r="N3" i="5"/>
  <c r="AJ3" i="5" s="1"/>
  <c r="K3" i="5"/>
  <c r="AI3" i="5" s="1"/>
  <c r="H3" i="5"/>
  <c r="E3" i="5"/>
  <c r="AG3" i="5" s="1"/>
  <c r="B3" i="5"/>
  <c r="AF3" i="5" s="1"/>
  <c r="BUW2" i="5"/>
  <c r="BBV2" i="5" s="1"/>
  <c r="BUV2" i="5"/>
  <c r="BUU2" i="5"/>
  <c r="BUT2" i="5"/>
  <c r="BBU2" i="5" s="1"/>
  <c r="BUS2" i="5"/>
  <c r="BBR2" i="5" s="1"/>
  <c r="BUR2" i="5"/>
  <c r="BUQ2" i="5"/>
  <c r="BUP2" i="5"/>
  <c r="BBQ2" i="5" s="1"/>
  <c r="BUO2" i="5"/>
  <c r="BBP2" i="5" s="1"/>
  <c r="BUN2" i="5"/>
  <c r="BUM2" i="5"/>
  <c r="BUL2" i="5"/>
  <c r="BUK2" i="5"/>
  <c r="BUJ2" i="5"/>
  <c r="BUI2" i="5"/>
  <c r="BUH2" i="5"/>
  <c r="BUG2" i="5"/>
  <c r="BUF2" i="5"/>
  <c r="BUE2" i="5"/>
  <c r="BUD2" i="5"/>
  <c r="BUC2" i="5"/>
  <c r="ANV2" i="5" s="1"/>
  <c r="BUB2" i="5"/>
  <c r="BUA2" i="5"/>
  <c r="BTZ2" i="5"/>
  <c r="ANU2" i="5" s="1"/>
  <c r="BTY2" i="5"/>
  <c r="ANR2" i="5" s="1"/>
  <c r="BTX2" i="5"/>
  <c r="BTW2" i="5"/>
  <c r="BTV2" i="5"/>
  <c r="BTU2" i="5"/>
  <c r="ANQ2" i="5" s="1"/>
  <c r="BTT2" i="5"/>
  <c r="BTS2" i="5"/>
  <c r="BTR2" i="5"/>
  <c r="BTQ2" i="5"/>
  <c r="BTP2" i="5"/>
  <c r="BTO2" i="5"/>
  <c r="BTN2" i="5"/>
  <c r="BTM2" i="5"/>
  <c r="ANJ2" i="5" s="1"/>
  <c r="BTL2" i="5"/>
  <c r="BTK2" i="5"/>
  <c r="BTJ2" i="5"/>
  <c r="ANI2" i="5" s="1"/>
  <c r="BTI2" i="5"/>
  <c r="ANF2" i="5" s="1"/>
  <c r="BTH2" i="5"/>
  <c r="BTG2" i="5"/>
  <c r="BTF2" i="5"/>
  <c r="ANE2" i="5" s="1"/>
  <c r="BTE2" i="5"/>
  <c r="AND2" i="5" s="1"/>
  <c r="BTD2" i="5"/>
  <c r="BTC2" i="5"/>
  <c r="BTB2" i="5"/>
  <c r="BTA2" i="5"/>
  <c r="BSZ2" i="5"/>
  <c r="BSY2" i="5"/>
  <c r="BSX2" i="5"/>
  <c r="BSW2" i="5"/>
  <c r="BSV2" i="5"/>
  <c r="BSU2" i="5"/>
  <c r="BST2" i="5"/>
  <c r="BSS2" i="5"/>
  <c r="IR2" i="5" s="1"/>
  <c r="BSR2" i="5"/>
  <c r="BSK2" i="5"/>
  <c r="BSJ2" i="5" a="1"/>
  <c r="BSJ2" i="5" s="1"/>
  <c r="BSI2" i="5" a="1"/>
  <c r="BSI2" i="5" s="1"/>
  <c r="BSH2" i="5"/>
  <c r="BSH2" i="5" a="1"/>
  <c r="BSG2" i="5" a="1"/>
  <c r="BSG2" i="5" s="1"/>
  <c r="BSF2" i="5" a="1"/>
  <c r="BSF2" i="5" s="1"/>
  <c r="BSE2" i="5" a="1"/>
  <c r="BSE2" i="5" s="1"/>
  <c r="BSD2" i="5" a="1"/>
  <c r="BSD2" i="5" s="1"/>
  <c r="BSC2" i="5" a="1"/>
  <c r="BSC2" i="5" s="1"/>
  <c r="BSB2" i="5" a="1"/>
  <c r="BSB2" i="5" s="1"/>
  <c r="BSA2" i="5"/>
  <c r="BRZ2" i="5" a="1"/>
  <c r="BRZ2" i="5" s="1"/>
  <c r="BRY2" i="5" a="1"/>
  <c r="BRY2" i="5" s="1"/>
  <c r="BRX2" i="5" a="1"/>
  <c r="BRX2" i="5" s="1"/>
  <c r="BRW2" i="5"/>
  <c r="BRW2" i="5" a="1"/>
  <c r="BRV2" i="5" a="1"/>
  <c r="BRV2" i="5" s="1"/>
  <c r="BRU2" i="5" a="1"/>
  <c r="BRU2" i="5" s="1"/>
  <c r="BRT2" i="5" a="1"/>
  <c r="BRT2" i="5" s="1"/>
  <c r="BRS2" i="5"/>
  <c r="BRS2" i="5" a="1"/>
  <c r="BRR2" i="5" a="1"/>
  <c r="BRR2" i="5" s="1"/>
  <c r="BRQ2" i="5" a="1"/>
  <c r="BRQ2" i="5" s="1"/>
  <c r="BRP2" i="5" a="1"/>
  <c r="BRP2" i="5" s="1"/>
  <c r="BRO2" i="5"/>
  <c r="BRO2" i="5" a="1"/>
  <c r="BRN2" i="5" a="1"/>
  <c r="BRN2" i="5" s="1"/>
  <c r="BRM2" i="5" a="1"/>
  <c r="BRM2" i="5" s="1"/>
  <c r="BRL2" i="5" a="1"/>
  <c r="BRL2" i="5" s="1"/>
  <c r="BRK2" i="5" a="1"/>
  <c r="BRK2" i="5" s="1"/>
  <c r="BRJ2" i="5" a="1"/>
  <c r="BRJ2" i="5" s="1"/>
  <c r="BRI2" i="5" a="1"/>
  <c r="BRI2" i="5" s="1"/>
  <c r="BRH2" i="5" a="1"/>
  <c r="BRH2" i="5" s="1"/>
  <c r="BRG2" i="5"/>
  <c r="BRG2" i="5" a="1"/>
  <c r="BRF2" i="5" a="1"/>
  <c r="BRF2" i="5" s="1"/>
  <c r="BRE2" i="5" a="1"/>
  <c r="BRE2" i="5" s="1"/>
  <c r="BRD2" i="5" a="1"/>
  <c r="BRD2" i="5" s="1"/>
  <c r="BRC2" i="5" a="1"/>
  <c r="BRC2" i="5" s="1"/>
  <c r="BRB2" i="5" a="1"/>
  <c r="BRB2" i="5" s="1"/>
  <c r="BRA2" i="5" a="1"/>
  <c r="BRA2" i="5" s="1"/>
  <c r="BQZ2" i="5" a="1"/>
  <c r="BQZ2" i="5" s="1"/>
  <c r="BQY2" i="5"/>
  <c r="BQY2" i="5" a="1"/>
  <c r="BQX2" i="5" a="1"/>
  <c r="BQX2" i="5" s="1"/>
  <c r="BQW2" i="5" a="1"/>
  <c r="BQW2" i="5" s="1"/>
  <c r="BQV2" i="5" a="1"/>
  <c r="BQV2" i="5" s="1"/>
  <c r="BQU2" i="5" a="1"/>
  <c r="BQU2" i="5" s="1"/>
  <c r="BQT2" i="5" a="1"/>
  <c r="BQT2" i="5" s="1"/>
  <c r="BQS2" i="5" a="1"/>
  <c r="BQS2" i="5" s="1"/>
  <c r="BQR2" i="5" a="1"/>
  <c r="BQR2" i="5" s="1"/>
  <c r="BQQ2" i="5"/>
  <c r="BQQ2" i="5" a="1"/>
  <c r="BQP2" i="5" a="1"/>
  <c r="BQP2" i="5" s="1"/>
  <c r="BQO2" i="5" a="1"/>
  <c r="BQO2" i="5" s="1"/>
  <c r="BQN2" i="5" a="1"/>
  <c r="BQN2" i="5" s="1"/>
  <c r="BQM2" i="5"/>
  <c r="BQM2" i="5" a="1"/>
  <c r="BQL2" i="5" a="1"/>
  <c r="BQL2" i="5" s="1"/>
  <c r="BQK2" i="5" a="1"/>
  <c r="BQK2" i="5" s="1"/>
  <c r="BQJ2" i="5" a="1"/>
  <c r="BQJ2" i="5" s="1"/>
  <c r="BQI2" i="5" a="1"/>
  <c r="BQI2" i="5" s="1"/>
  <c r="BQH2" i="5" a="1"/>
  <c r="BQH2" i="5" s="1"/>
  <c r="BQG2" i="5" a="1"/>
  <c r="BQG2" i="5" s="1"/>
  <c r="BQF2" i="5" a="1"/>
  <c r="BQF2" i="5" s="1"/>
  <c r="BQE2" i="5"/>
  <c r="BQE2" i="5" a="1"/>
  <c r="BQD2" i="5" a="1"/>
  <c r="BQD2" i="5" s="1"/>
  <c r="BQC2" i="5" a="1"/>
  <c r="BQC2" i="5" s="1"/>
  <c r="BQB2" i="5" a="1"/>
  <c r="BQB2" i="5" s="1"/>
  <c r="BQA2" i="5" a="1"/>
  <c r="BQA2" i="5" s="1"/>
  <c r="BPZ2" i="5" a="1"/>
  <c r="BPZ2" i="5" s="1"/>
  <c r="BPY2" i="5" a="1"/>
  <c r="BPY2" i="5" s="1"/>
  <c r="BPX2" i="5" a="1"/>
  <c r="BPX2" i="5" s="1"/>
  <c r="BPW2" i="5"/>
  <c r="BPW2" i="5" a="1"/>
  <c r="BPV2" i="5" a="1"/>
  <c r="BPV2" i="5" s="1"/>
  <c r="BPU2" i="5" a="1"/>
  <c r="BPU2" i="5" s="1"/>
  <c r="BPT2" i="5"/>
  <c r="BPS2" i="5"/>
  <c r="BPR2" i="5"/>
  <c r="BPQ2" i="5"/>
  <c r="BPP2" i="5"/>
  <c r="BPO2" i="5"/>
  <c r="BPN2" i="5"/>
  <c r="BPM2" i="5"/>
  <c r="BPL2" i="5"/>
  <c r="BPK2" i="5"/>
  <c r="BPJ2" i="5"/>
  <c r="BPI2" i="5"/>
  <c r="BPH2" i="5"/>
  <c r="BPG2" i="5"/>
  <c r="BPF2" i="5"/>
  <c r="BPE2" i="5"/>
  <c r="BPD2" i="5"/>
  <c r="BPC2" i="5"/>
  <c r="BPB2" i="5"/>
  <c r="BPA2" i="5"/>
  <c r="BOZ2" i="5"/>
  <c r="BOY2" i="5"/>
  <c r="BOX2" i="5"/>
  <c r="BOW2" i="5"/>
  <c r="BOV2" i="5"/>
  <c r="BOU2" i="5"/>
  <c r="BOT2" i="5"/>
  <c r="BOI2" i="5"/>
  <c r="BOI2" i="5" a="1"/>
  <c r="BOH2" i="5" a="1"/>
  <c r="BOH2" i="5" s="1"/>
  <c r="BOG2" i="5" a="1"/>
  <c r="BOG2" i="5" s="1"/>
  <c r="BOS2" i="5" s="1"/>
  <c r="BOF2" i="5"/>
  <c r="BOE2" i="5"/>
  <c r="BOD2" i="5"/>
  <c r="BOR2" i="5" s="1"/>
  <c r="BOC2" i="5"/>
  <c r="BOA2" i="5" s="1"/>
  <c r="BOQ2" i="5" s="1"/>
  <c r="BOB2" i="5"/>
  <c r="BNY2" i="5"/>
  <c r="BNX2" i="5" s="1"/>
  <c r="BOP2" i="5" s="1"/>
  <c r="BNV2" i="5"/>
  <c r="BNU2" i="5" s="1"/>
  <c r="BOO2" i="5" s="1"/>
  <c r="BNS2" i="5"/>
  <c r="BNR2" i="5" s="1"/>
  <c r="BON2" i="5" s="1"/>
  <c r="BNP2" i="5"/>
  <c r="BNO2" i="5"/>
  <c r="BOM2" i="5" s="1"/>
  <c r="BNM2" i="5"/>
  <c r="BNL2" i="5" s="1"/>
  <c r="BOL2" i="5" s="1"/>
  <c r="BNJ2" i="5"/>
  <c r="BNI2" i="5"/>
  <c r="BOK2" i="5" s="1"/>
  <c r="BNG2" i="5"/>
  <c r="BNF2" i="5" s="1"/>
  <c r="BOJ2" i="5" s="1"/>
  <c r="BNE2" i="5"/>
  <c r="BND2" i="5"/>
  <c r="BNC2" i="5"/>
  <c r="BNB2" i="5"/>
  <c r="BNA2" i="5"/>
  <c r="BMZ2" i="5"/>
  <c r="BMY2" i="5"/>
  <c r="BMX2" i="5"/>
  <c r="BMW2" i="5"/>
  <c r="BMU2" i="5"/>
  <c r="BMU34" i="5" s="1"/>
  <c r="BMJ2" i="5"/>
  <c r="BMI2" i="5"/>
  <c r="BMH2" i="5"/>
  <c r="BMG2" i="5"/>
  <c r="BMF2" i="5"/>
  <c r="BME2" i="5"/>
  <c r="BMD2" i="5"/>
  <c r="BMC2" i="5"/>
  <c r="BMB2" i="5"/>
  <c r="BMA2" i="5"/>
  <c r="BLZ2" i="5"/>
  <c r="BLY2" i="5"/>
  <c r="BLX2" i="5"/>
  <c r="BLW2" i="5"/>
  <c r="BLQ2" i="5"/>
  <c r="BLM2" i="5"/>
  <c r="BLH2" i="5" a="1"/>
  <c r="BLH2" i="5" s="1"/>
  <c r="BLG2" i="5"/>
  <c r="BLG2" i="5" a="1"/>
  <c r="BLF2" i="5" a="1"/>
  <c r="BLF2" i="5" s="1"/>
  <c r="BLR2" i="5" s="1"/>
  <c r="BLE2" i="5"/>
  <c r="BLD2" i="5"/>
  <c r="BLC2" i="5"/>
  <c r="BLB2" i="5"/>
  <c r="BLA2" i="5"/>
  <c r="BKZ2" i="5"/>
  <c r="BLP2" i="5" s="1"/>
  <c r="BKY2" i="5"/>
  <c r="BKX2" i="5"/>
  <c r="BKW2" i="5"/>
  <c r="BLO2" i="5" s="1"/>
  <c r="BKU2" i="5"/>
  <c r="BKT2" i="5" s="1"/>
  <c r="BLN2" i="5" s="1"/>
  <c r="BKR2" i="5"/>
  <c r="BKQ2" i="5"/>
  <c r="BKO2" i="5"/>
  <c r="BKN2" i="5" s="1"/>
  <c r="BLL2" i="5" s="1"/>
  <c r="BKL2" i="5"/>
  <c r="BKK2" i="5"/>
  <c r="BLK2" i="5" s="1"/>
  <c r="BKI2" i="5"/>
  <c r="BKH2" i="5" s="1"/>
  <c r="BLJ2" i="5" s="1"/>
  <c r="BKF2" i="5"/>
  <c r="BKE2" i="5"/>
  <c r="BLI2" i="5" s="1"/>
  <c r="BKD2" i="5"/>
  <c r="BKC2" i="5"/>
  <c r="BKB2" i="5"/>
  <c r="BKA2" i="5"/>
  <c r="BJZ2" i="5"/>
  <c r="BJY2" i="5"/>
  <c r="BJX2" i="5"/>
  <c r="BJW2" i="5"/>
  <c r="BJU2" i="5"/>
  <c r="BJT2" i="5"/>
  <c r="BJS2" i="5"/>
  <c r="BJR2" i="5"/>
  <c r="BJP2" i="5" s="1"/>
  <c r="BJO2" i="5"/>
  <c r="BJM2" i="5"/>
  <c r="BJL2" i="5"/>
  <c r="BJJ2" i="5" s="1"/>
  <c r="BJI2" i="5"/>
  <c r="BJF2" i="5"/>
  <c r="BJE2" i="5"/>
  <c r="BJD2" i="5"/>
  <c r="BJC2" i="5"/>
  <c r="BJB2" i="5"/>
  <c r="BJA2" i="5"/>
  <c r="BIZ2" i="5"/>
  <c r="BIY2" i="5"/>
  <c r="BIX2" i="5"/>
  <c r="BIW2" i="5"/>
  <c r="BIV2" i="5"/>
  <c r="BIU2" i="5"/>
  <c r="BIT2" i="5"/>
  <c r="BIS2" i="5"/>
  <c r="BIR2" i="5"/>
  <c r="BIQ2" i="5"/>
  <c r="BIP2" i="5"/>
  <c r="BIO2" i="5"/>
  <c r="BIN2" i="5"/>
  <c r="BIM2" i="5"/>
  <c r="BIL2" i="5"/>
  <c r="BIK2" i="5"/>
  <c r="BIJ2" i="5"/>
  <c r="BII2" i="5"/>
  <c r="BIH2" i="5"/>
  <c r="BIG2" i="5"/>
  <c r="BIF2" i="5"/>
  <c r="BIE2" i="5"/>
  <c r="BID2" i="5"/>
  <c r="BIC2" i="5"/>
  <c r="BIB2" i="5"/>
  <c r="BIA2" i="5"/>
  <c r="BHZ2" i="5"/>
  <c r="BHY2" i="5"/>
  <c r="BHX2" i="5"/>
  <c r="BHW2" i="5"/>
  <c r="BHV2" i="5"/>
  <c r="BHU2" i="5"/>
  <c r="BHT2" i="5"/>
  <c r="BHS2" i="5"/>
  <c r="BHR2" i="5"/>
  <c r="BHQ2" i="5"/>
  <c r="BHP2" i="5"/>
  <c r="BHO2" i="5"/>
  <c r="BHN2" i="5"/>
  <c r="BHM2" i="5"/>
  <c r="BHL2" i="5"/>
  <c r="BHK2" i="5"/>
  <c r="BHJ2" i="5"/>
  <c r="BHI2" i="5"/>
  <c r="BHH2" i="5"/>
  <c r="BHG2" i="5"/>
  <c r="BHF2" i="5"/>
  <c r="BHE2" i="5"/>
  <c r="BHD2" i="5"/>
  <c r="BHC2" i="5"/>
  <c r="BHB2" i="5"/>
  <c r="BHA2" i="5"/>
  <c r="BGZ2" i="5"/>
  <c r="BGY2" i="5"/>
  <c r="BGX2" i="5"/>
  <c r="BGW2" i="5"/>
  <c r="BGV2" i="5"/>
  <c r="BGU2" i="5" a="1"/>
  <c r="BGU2" i="5" s="1"/>
  <c r="BGT2" i="5"/>
  <c r="BGT2" i="5" a="1"/>
  <c r="BGS2" i="5" a="1"/>
  <c r="BGS2" i="5" s="1"/>
  <c r="BGR2" i="5"/>
  <c r="BGR2" i="5" a="1"/>
  <c r="BGQ2" i="5" a="1"/>
  <c r="BGQ2" i="5" s="1"/>
  <c r="BGP2" i="5"/>
  <c r="BGP2" i="5" a="1"/>
  <c r="BGO2" i="5" a="1"/>
  <c r="BGO2" i="5" s="1"/>
  <c r="BGN2" i="5"/>
  <c r="BGN2" i="5" a="1"/>
  <c r="BGM2" i="5" a="1"/>
  <c r="BGM2" i="5" s="1"/>
  <c r="BGL2" i="5"/>
  <c r="BGL2" i="5" a="1"/>
  <c r="BGK2" i="5" a="1"/>
  <c r="BGK2" i="5" s="1"/>
  <c r="BGJ2" i="5"/>
  <c r="BGJ2" i="5" a="1"/>
  <c r="BGI2" i="5" a="1"/>
  <c r="BGI2" i="5" s="1"/>
  <c r="BGH2" i="5"/>
  <c r="BGG2" i="5"/>
  <c r="BGF2" i="5"/>
  <c r="BGE2" i="5"/>
  <c r="BGD2" i="5"/>
  <c r="BGC2" i="5"/>
  <c r="BGB2" i="5"/>
  <c r="BGA2" i="5"/>
  <c r="BFZ2" i="5"/>
  <c r="BFY2" i="5"/>
  <c r="BFX2" i="5"/>
  <c r="BFW2" i="5"/>
  <c r="BFV2" i="5"/>
  <c r="BFU2" i="5"/>
  <c r="BFT2" i="5"/>
  <c r="BFS2" i="5"/>
  <c r="BFR2" i="5"/>
  <c r="BFN2" i="5"/>
  <c r="BFM2" i="5"/>
  <c r="BFL2" i="5"/>
  <c r="BFK2" i="5"/>
  <c r="BFJ2" i="5"/>
  <c r="BFI2" i="5"/>
  <c r="BFH2" i="5"/>
  <c r="BFG2" i="5"/>
  <c r="BFF2" i="5"/>
  <c r="BFE2" i="5"/>
  <c r="BFD2" i="5"/>
  <c r="BFC2" i="5"/>
  <c r="BFB2" i="5"/>
  <c r="BFA2" i="5"/>
  <c r="BEZ2" i="5"/>
  <c r="BEY2" i="5"/>
  <c r="BEX2" i="5"/>
  <c r="BEW2" i="5"/>
  <c r="BEV2" i="5"/>
  <c r="BEU2" i="5"/>
  <c r="BET2" i="5"/>
  <c r="BEP2" i="5"/>
  <c r="BEO2" i="5"/>
  <c r="BEN2" i="5"/>
  <c r="BEM2" i="5"/>
  <c r="BEL2" i="5"/>
  <c r="BEK2" i="5"/>
  <c r="BEJ2" i="5"/>
  <c r="BEI2" i="5"/>
  <c r="BEH2" i="5"/>
  <c r="BEG2" i="5"/>
  <c r="BEF2" i="5"/>
  <c r="BEE2" i="5"/>
  <c r="BED2" i="5"/>
  <c r="BEC2" i="5"/>
  <c r="BEB2" i="5"/>
  <c r="BEA2" i="5"/>
  <c r="BDZ2" i="5"/>
  <c r="BDY2" i="5"/>
  <c r="BDX2" i="5"/>
  <c r="BDW2" i="5"/>
  <c r="BDV2" i="5"/>
  <c r="BDR2" i="5"/>
  <c r="BDQ2" i="5"/>
  <c r="BDP2" i="5"/>
  <c r="BDO2" i="5"/>
  <c r="BDN2" i="5"/>
  <c r="BDM2" i="5"/>
  <c r="BDL2" i="5"/>
  <c r="BDK2" i="5"/>
  <c r="BDJ2" i="5"/>
  <c r="BDI2" i="5"/>
  <c r="BDH2" i="5"/>
  <c r="BDG2" i="5"/>
  <c r="BDF2" i="5"/>
  <c r="BDE2" i="5"/>
  <c r="BDD2" i="5"/>
  <c r="BDC2" i="5"/>
  <c r="BDB2" i="5"/>
  <c r="BDA2" i="5"/>
  <c r="BCZ2" i="5"/>
  <c r="BCY2" i="5"/>
  <c r="BCX2" i="5"/>
  <c r="BCT2" i="5"/>
  <c r="BCS2" i="5"/>
  <c r="BCR2" i="5"/>
  <c r="BCQ2" i="5"/>
  <c r="BCP2" i="5"/>
  <c r="BCO2" i="5"/>
  <c r="BCN2" i="5"/>
  <c r="BCM2" i="5"/>
  <c r="BCL2" i="5"/>
  <c r="BCK2" i="5"/>
  <c r="BCJ2" i="5"/>
  <c r="BCI2" i="5"/>
  <c r="BCH2" i="5"/>
  <c r="BCG2" i="5"/>
  <c r="BCF2" i="5"/>
  <c r="BCE2" i="5"/>
  <c r="BCD2" i="5"/>
  <c r="BCC2" i="5"/>
  <c r="BCB2" i="5"/>
  <c r="BCA2" i="5"/>
  <c r="BBZ2" i="5"/>
  <c r="BBO2" i="5"/>
  <c r="BBK2" i="5"/>
  <c r="BBH2" i="5"/>
  <c r="BBG2" i="5"/>
  <c r="BBF2" i="5"/>
  <c r="BBE2" i="5"/>
  <c r="BAW2" i="5"/>
  <c r="BAT2" i="5"/>
  <c r="BAS2" i="5"/>
  <c r="BAQ2" i="5"/>
  <c r="BAP2" i="5"/>
  <c r="BAP2" i="5" a="1"/>
  <c r="BAO2" i="5" a="1"/>
  <c r="BAO2" i="5" s="1"/>
  <c r="BAN2" i="5" a="1"/>
  <c r="BAN2" i="5" s="1"/>
  <c r="BAX2" i="5" s="1"/>
  <c r="BAM2" i="5"/>
  <c r="BAL2" i="5"/>
  <c r="BAK2" i="5"/>
  <c r="BAJ2" i="5"/>
  <c r="BAH2" i="5" s="1"/>
  <c r="BAV2" i="5" s="1"/>
  <c r="BAI2" i="5"/>
  <c r="BAG2" i="5"/>
  <c r="BMV2" i="5" s="1"/>
  <c r="BAF2" i="5"/>
  <c r="BAB2" i="5"/>
  <c r="AZY2" i="5"/>
  <c r="AZV2" i="5"/>
  <c r="BAR2" i="5" s="1"/>
  <c r="AZS2" i="5"/>
  <c r="AZQ2" i="5"/>
  <c r="AZN2" i="5"/>
  <c r="AZM2" i="5"/>
  <c r="AZL2" i="5"/>
  <c r="AZJ2" i="5" a="1"/>
  <c r="AZJ2" i="5" s="1"/>
  <c r="AZI2" i="5"/>
  <c r="AZI2" i="5" a="1"/>
  <c r="AZH2" i="5" a="1"/>
  <c r="AZH2" i="5" s="1"/>
  <c r="AZR2" i="5" s="1"/>
  <c r="AZG2" i="5"/>
  <c r="AZF2" i="5"/>
  <c r="AZE2" i="5"/>
  <c r="AZD2" i="5"/>
  <c r="AZC2" i="5"/>
  <c r="AZA2" i="5"/>
  <c r="AYZ2" i="5"/>
  <c r="AYY2" i="5"/>
  <c r="AZO2" i="5" s="1"/>
  <c r="AYV2" i="5"/>
  <c r="AYS2" i="5"/>
  <c r="AYP2" i="5"/>
  <c r="AYM2" i="5"/>
  <c r="AZK2" i="5" s="1"/>
  <c r="AYE2" i="5"/>
  <c r="AYC2" i="5"/>
  <c r="AYB2" i="5" a="1"/>
  <c r="AYB2" i="5" s="1"/>
  <c r="AYA2" i="5" a="1"/>
  <c r="AYA2" i="5" s="1"/>
  <c r="AXZ2" i="5" a="1"/>
  <c r="AXZ2" i="5" s="1"/>
  <c r="AYL2" i="5" s="1"/>
  <c r="AXY2" i="5"/>
  <c r="AXX2" i="5"/>
  <c r="AXW2" i="5"/>
  <c r="AYK2" i="5" s="1"/>
  <c r="AXV2" i="5"/>
  <c r="AXT2" i="5" s="1"/>
  <c r="AYJ2" i="5" s="1"/>
  <c r="AXU2" i="5"/>
  <c r="AXS2" i="5"/>
  <c r="AXR2" i="5"/>
  <c r="AXO2" i="5"/>
  <c r="AXN2" i="5"/>
  <c r="AYH2" i="5" s="1"/>
  <c r="AXL2" i="5"/>
  <c r="AXK2" i="5" s="1"/>
  <c r="AYG2" i="5" s="1"/>
  <c r="AXI2" i="5"/>
  <c r="AXH2" i="5"/>
  <c r="AYF2" i="5" s="1"/>
  <c r="AXF2" i="5"/>
  <c r="AXE2" i="5" s="1"/>
  <c r="AXB2" i="5"/>
  <c r="AYD2" i="5" s="1"/>
  <c r="AWX2" i="5"/>
  <c r="AWW2" i="5"/>
  <c r="AWV2" i="5"/>
  <c r="AWU2" i="5"/>
  <c r="AWN2" i="5"/>
  <c r="AWM2" i="5"/>
  <c r="AWL2" i="5"/>
  <c r="AWK2" i="5"/>
  <c r="AWD2" i="5"/>
  <c r="AWC2" i="5"/>
  <c r="AWB2" i="5"/>
  <c r="AWA2" i="5"/>
  <c r="AVT2" i="5"/>
  <c r="AVS2" i="5"/>
  <c r="AVR2" i="5"/>
  <c r="AVQ2" i="5"/>
  <c r="AVI2" i="5"/>
  <c r="AVE2" i="5"/>
  <c r="AUZ2" i="5" a="1"/>
  <c r="AUZ2" i="5" s="1"/>
  <c r="AUY2" i="5"/>
  <c r="AUY2" i="5" a="1"/>
  <c r="AUX2" i="5" a="1"/>
  <c r="AUX2" i="5" s="1"/>
  <c r="AVJ2" i="5" s="1"/>
  <c r="AUW2" i="5"/>
  <c r="AUV2" i="5"/>
  <c r="AUU2" i="5"/>
  <c r="AUT2" i="5"/>
  <c r="AUS2" i="5"/>
  <c r="AUR2" i="5"/>
  <c r="AVH2" i="5" s="1"/>
  <c r="AUQ2" i="5"/>
  <c r="AUP2" i="5"/>
  <c r="AUO2" i="5"/>
  <c r="AVG2" i="5" s="1"/>
  <c r="AUM2" i="5"/>
  <c r="AUL2" i="5" s="1"/>
  <c r="AVF2" i="5" s="1"/>
  <c r="AUJ2" i="5"/>
  <c r="AUI2" i="5"/>
  <c r="AUG2" i="5"/>
  <c r="AUF2" i="5" s="1"/>
  <c r="AVD2" i="5" s="1"/>
  <c r="AUD2" i="5"/>
  <c r="AUC2" i="5"/>
  <c r="AVC2" i="5" s="1"/>
  <c r="AUA2" i="5"/>
  <c r="ATZ2" i="5" s="1"/>
  <c r="AVB2" i="5" s="1"/>
  <c r="ATX2" i="5"/>
  <c r="ATW2" i="5"/>
  <c r="AVA2" i="5" s="1"/>
  <c r="ATV2" i="5"/>
  <c r="ATU2" i="5"/>
  <c r="ATT2" i="5"/>
  <c r="ATS2" i="5"/>
  <c r="ATH2" i="5"/>
  <c r="ATG2" i="5"/>
  <c r="ATF2" i="5"/>
  <c r="ATE2" i="5"/>
  <c r="ATD2" i="5"/>
  <c r="ATC2" i="5"/>
  <c r="ATB2" i="5" a="1"/>
  <c r="ATB2" i="5" s="1"/>
  <c r="ATA2" i="5"/>
  <c r="ATA2" i="5" a="1"/>
  <c r="ASZ2" i="5" a="1"/>
  <c r="ASZ2" i="5" s="1"/>
  <c r="ATL2" i="5" s="1"/>
  <c r="ASY2" i="5"/>
  <c r="ASX2" i="5"/>
  <c r="ASW2" i="5"/>
  <c r="ATK2" i="5" s="1"/>
  <c r="ASV2" i="5"/>
  <c r="ASU2" i="5"/>
  <c r="ASS2" i="5"/>
  <c r="ASR2" i="5"/>
  <c r="ASQ2" i="5"/>
  <c r="ATI2" i="5" s="1"/>
  <c r="ARW2" i="5"/>
  <c r="ARS2" i="5"/>
  <c r="ARR2" i="5"/>
  <c r="ARP2" i="5" a="1"/>
  <c r="ARP2" i="5" s="1"/>
  <c r="ARO2" i="5"/>
  <c r="ARO2" i="5" a="1"/>
  <c r="ARN2" i="5" a="1"/>
  <c r="ARN2" i="5" s="1"/>
  <c r="ARX2" i="5" s="1"/>
  <c r="ARM2" i="5"/>
  <c r="ARL2" i="5"/>
  <c r="ARK2" i="5"/>
  <c r="ARJ2" i="5"/>
  <c r="ARI2" i="5"/>
  <c r="ARH2" i="5"/>
  <c r="ARV2" i="5" s="1"/>
  <c r="ARG2" i="5"/>
  <c r="ARF2" i="5"/>
  <c r="ARE2" i="5"/>
  <c r="ARU2" i="5" s="1"/>
  <c r="ARB2" i="5"/>
  <c r="ART2" i="5" s="1"/>
  <c r="AQY2" i="5"/>
  <c r="AQV2" i="5"/>
  <c r="AQS2" i="5"/>
  <c r="ARQ2" i="5" s="1"/>
  <c r="AQR2" i="5"/>
  <c r="AQN2" i="5"/>
  <c r="AQK2" i="5"/>
  <c r="AQH2" i="5"/>
  <c r="AQQ2" i="5" s="1"/>
  <c r="AQE2" i="5"/>
  <c r="AQP2" i="5" s="1"/>
  <c r="AQB2" i="5"/>
  <c r="AQO2" i="5" s="1"/>
  <c r="APY2" i="5"/>
  <c r="APW2" i="5"/>
  <c r="APT2" i="5"/>
  <c r="APS2" i="5"/>
  <c r="APR2" i="5"/>
  <c r="APP2" i="5" a="1"/>
  <c r="APP2" i="5" s="1"/>
  <c r="APO2" i="5"/>
  <c r="APO2" i="5" a="1"/>
  <c r="APN2" i="5" a="1"/>
  <c r="APN2" i="5" s="1"/>
  <c r="APX2" i="5" s="1"/>
  <c r="APM2" i="5"/>
  <c r="APL2" i="5"/>
  <c r="APK2" i="5"/>
  <c r="APJ2" i="5"/>
  <c r="API2" i="5"/>
  <c r="APG2" i="5"/>
  <c r="APF2" i="5"/>
  <c r="APE2" i="5"/>
  <c r="APU2" i="5" s="1"/>
  <c r="APB2" i="5"/>
  <c r="AOY2" i="5"/>
  <c r="AOV2" i="5"/>
  <c r="AOS2" i="5"/>
  <c r="APQ2" i="5" s="1"/>
  <c r="AOO2" i="5"/>
  <c r="AOK2" i="5"/>
  <c r="AOR2" i="5" s="1"/>
  <c r="AOH2" i="5"/>
  <c r="AOQ2" i="5" s="1"/>
  <c r="AOE2" i="5"/>
  <c r="AOP2" i="5" s="1"/>
  <c r="AOB2" i="5"/>
  <c r="ANY2" i="5"/>
  <c r="AON2" i="5" s="1"/>
  <c r="ANX2" i="5"/>
  <c r="ANP2" i="5"/>
  <c r="ANO2" i="5"/>
  <c r="ANK2" i="5"/>
  <c r="ANH2" i="5"/>
  <c r="ANC2" i="5"/>
  <c r="AMZ2" i="5"/>
  <c r="AMY2" i="5"/>
  <c r="AMV2" i="5"/>
  <c r="AMU2" i="5"/>
  <c r="AMR2" i="5"/>
  <c r="AMQ2" i="5"/>
  <c r="AMP2" i="5"/>
  <c r="AMO2" i="5"/>
  <c r="AMN2" i="5"/>
  <c r="AMM2" i="5"/>
  <c r="AML2" i="5" a="1"/>
  <c r="AML2" i="5" s="1"/>
  <c r="AMK2" i="5" a="1"/>
  <c r="AMK2" i="5" s="1"/>
  <c r="AMJ2" i="5" a="1"/>
  <c r="AMJ2" i="5" s="1"/>
  <c r="AMI2" i="5"/>
  <c r="AMH2" i="5"/>
  <c r="AMG2" i="5"/>
  <c r="AMF2" i="5"/>
  <c r="AME2" i="5"/>
  <c r="AMD2" i="5"/>
  <c r="AMT2" i="5" s="1"/>
  <c r="AMC2" i="5"/>
  <c r="AMB2" i="5"/>
  <c r="AMA2" i="5"/>
  <c r="AMS2" i="5" s="1"/>
  <c r="ALH2" i="5"/>
  <c r="ALE2" i="5"/>
  <c r="ALD2" i="5"/>
  <c r="ALC2" i="5"/>
  <c r="ALB2" i="5"/>
  <c r="ALA2" i="5"/>
  <c r="AKZ2" i="5"/>
  <c r="AKY2" i="5"/>
  <c r="AKX2" i="5" a="1"/>
  <c r="AKX2" i="5" s="1"/>
  <c r="AKW2" i="5"/>
  <c r="AKW2" i="5" a="1"/>
  <c r="AKV2" i="5" a="1"/>
  <c r="AKV2" i="5" s="1"/>
  <c r="AKU2" i="5"/>
  <c r="AKT2" i="5"/>
  <c r="AKS2" i="5"/>
  <c r="ALG2" i="5" s="1"/>
  <c r="AKR2" i="5"/>
  <c r="AKQ2" i="5"/>
  <c r="AKP2" i="5" s="1"/>
  <c r="ALF2" i="5" s="1"/>
  <c r="AKO2" i="5"/>
  <c r="AKN2" i="5"/>
  <c r="AKM2" i="5"/>
  <c r="AJP2" i="5"/>
  <c r="AJO2" i="5"/>
  <c r="AJN2" i="5"/>
  <c r="AJM2" i="5"/>
  <c r="AJL2" i="5"/>
  <c r="AJK2" i="5"/>
  <c r="AJJ2" i="5" a="1"/>
  <c r="AJJ2" i="5" s="1"/>
  <c r="AJI2" i="5" a="1"/>
  <c r="AJI2" i="5" s="1"/>
  <c r="AJH2" i="5" a="1"/>
  <c r="AJH2" i="5" s="1"/>
  <c r="AJT2" i="5" s="1"/>
  <c r="AJG2" i="5"/>
  <c r="AJF2" i="5"/>
  <c r="AJE2" i="5"/>
  <c r="AJS2" i="5" s="1"/>
  <c r="AJD2" i="5"/>
  <c r="AJB2" i="5" s="1"/>
  <c r="AJR2" i="5" s="1"/>
  <c r="AJC2" i="5"/>
  <c r="AJA2" i="5"/>
  <c r="AIZ2" i="5"/>
  <c r="AIY2" i="5" s="1"/>
  <c r="AJQ2" i="5" s="1"/>
  <c r="AIE2" i="5"/>
  <c r="AID2" i="5"/>
  <c r="AIB2" i="5"/>
  <c r="AIA2" i="5"/>
  <c r="AHZ2" i="5"/>
  <c r="AHY2" i="5"/>
  <c r="AHX2" i="5"/>
  <c r="AHW2" i="5"/>
  <c r="AHV2" i="5"/>
  <c r="AHV2" i="5" a="1"/>
  <c r="AHU2" i="5" a="1"/>
  <c r="AHU2" i="5" s="1"/>
  <c r="AHT2" i="5"/>
  <c r="AIF2" i="5" s="1"/>
  <c r="AHT2" i="5" a="1"/>
  <c r="AHS2" i="5"/>
  <c r="AHR2" i="5"/>
  <c r="AHQ2" i="5"/>
  <c r="AHP2" i="5"/>
  <c r="AHO2" i="5"/>
  <c r="AHN2" i="5"/>
  <c r="AHM2" i="5"/>
  <c r="AHK2" i="5" s="1"/>
  <c r="AIC2" i="5" s="1"/>
  <c r="AHL2" i="5"/>
  <c r="AGR2" i="5"/>
  <c r="AGQ2" i="5"/>
  <c r="AGP2" i="5"/>
  <c r="AGO2" i="5"/>
  <c r="AGN2" i="5"/>
  <c r="AGM2" i="5"/>
  <c r="AGL2" i="5"/>
  <c r="AGK2" i="5"/>
  <c r="AGJ2" i="5"/>
  <c r="AGI2" i="5"/>
  <c r="AGH2" i="5"/>
  <c r="AGG2" i="5"/>
  <c r="AGF2" i="5"/>
  <c r="AGE2" i="5"/>
  <c r="AGD2" i="5"/>
  <c r="AGC2" i="5"/>
  <c r="AGB2" i="5"/>
  <c r="AGA2" i="5"/>
  <c r="AFZ2" i="5"/>
  <c r="AFY2" i="5"/>
  <c r="AFX2" i="5"/>
  <c r="AFW2" i="5"/>
  <c r="AFV2" i="5"/>
  <c r="AFU2" i="5"/>
  <c r="AFT2" i="5"/>
  <c r="AFS2" i="5"/>
  <c r="AFR2" i="5"/>
  <c r="AFQ2" i="5"/>
  <c r="AFP2" i="5"/>
  <c r="AFO2" i="5"/>
  <c r="AFN2" i="5"/>
  <c r="AFM2" i="5"/>
  <c r="AFL2" i="5"/>
  <c r="AFK2" i="5"/>
  <c r="AFJ2" i="5"/>
  <c r="AFI2" i="5"/>
  <c r="AFH2" i="5"/>
  <c r="AFG2" i="5"/>
  <c r="AFF2" i="5"/>
  <c r="AFE2" i="5"/>
  <c r="AFD2" i="5"/>
  <c r="AFC2" i="5"/>
  <c r="AFB2" i="5"/>
  <c r="AFA2" i="5"/>
  <c r="AEZ2" i="5"/>
  <c r="AEY2" i="5"/>
  <c r="AEX2" i="5"/>
  <c r="AEW2" i="5"/>
  <c r="AEV2" i="5"/>
  <c r="AEU2" i="5"/>
  <c r="AET2" i="5"/>
  <c r="AES2" i="5"/>
  <c r="AER2" i="5"/>
  <c r="AEQ2" i="5"/>
  <c r="AEP2" i="5"/>
  <c r="AEO2" i="5"/>
  <c r="AEN2" i="5"/>
  <c r="AEM2" i="5"/>
  <c r="AEL2" i="5"/>
  <c r="AEK2" i="5"/>
  <c r="AEJ2" i="5"/>
  <c r="AEI2" i="5"/>
  <c r="AEB2" i="5"/>
  <c r="ADZ2" i="5" a="1"/>
  <c r="ADZ2" i="5" s="1"/>
  <c r="ADY2" i="5" a="1"/>
  <c r="ADY2" i="5" s="1"/>
  <c r="ADX2" i="5" a="1"/>
  <c r="ADX2" i="5" s="1"/>
  <c r="ADW2" i="5"/>
  <c r="ADV2" i="5"/>
  <c r="ADU2" i="5"/>
  <c r="ADT2" i="5" a="1"/>
  <c r="ADT2" i="5" s="1"/>
  <c r="ADS2" i="5"/>
  <c r="ADR2" i="5" s="1"/>
  <c r="AEH2" i="5" s="1"/>
  <c r="ADQ2" i="5" a="1"/>
  <c r="ADQ2" i="5" s="1"/>
  <c r="ADP2" i="5"/>
  <c r="ADO2" i="5" s="1"/>
  <c r="AEG2" i="5" s="1"/>
  <c r="ADN2" i="5" a="1"/>
  <c r="ADN2" i="5" s="1"/>
  <c r="ADL2" i="5"/>
  <c r="AEF2" i="5" s="1"/>
  <c r="ADK2" i="5" a="1"/>
  <c r="ADK2" i="5" s="1"/>
  <c r="ADI2" i="5"/>
  <c r="AEE2" i="5" s="1"/>
  <c r="ADH2" i="5"/>
  <c r="ADF2" i="5" s="1"/>
  <c r="AED2" i="5" s="1"/>
  <c r="ADH2" i="5" a="1"/>
  <c r="ADE2" i="5" a="1"/>
  <c r="ADE2" i="5" s="1"/>
  <c r="ADC2" i="5" s="1"/>
  <c r="AEC2" i="5" s="1"/>
  <c r="ADB2" i="5" a="1"/>
  <c r="ADB2" i="5" s="1"/>
  <c r="ACZ2" i="5"/>
  <c r="ACY2" i="5" a="1"/>
  <c r="ACY2" i="5" s="1"/>
  <c r="ACW2" i="5"/>
  <c r="AEA2" i="5" s="1"/>
  <c r="ACV2" i="5"/>
  <c r="ACU2" i="5"/>
  <c r="ACT2" i="5"/>
  <c r="ACS2" i="5"/>
  <c r="ACR2" i="5"/>
  <c r="ACQ2" i="5"/>
  <c r="ACP2" i="5"/>
  <c r="ACO2" i="5"/>
  <c r="ACN2" i="5"/>
  <c r="ACM2" i="5"/>
  <c r="ACL2" i="5"/>
  <c r="ACK2" i="5"/>
  <c r="ACJ2" i="5"/>
  <c r="ACI2" i="5"/>
  <c r="ACF2" i="5"/>
  <c r="ACE2" i="5"/>
  <c r="ACB2" i="5"/>
  <c r="ACA2" i="5"/>
  <c r="ABZ2" i="5"/>
  <c r="ABY2" i="5"/>
  <c r="ABX2" i="5"/>
  <c r="ABW2" i="5"/>
  <c r="ABV2" i="5"/>
  <c r="ABU2" i="5"/>
  <c r="ABT2" i="5"/>
  <c r="ABS2" i="5"/>
  <c r="ABR2" i="5" a="1"/>
  <c r="ABR2" i="5" s="1"/>
  <c r="ABQ2" i="5"/>
  <c r="ABQ2" i="5" a="1"/>
  <c r="ABP2" i="5" a="1"/>
  <c r="ABP2" i="5" s="1"/>
  <c r="ABO2" i="5"/>
  <c r="ABN2" i="5"/>
  <c r="ABM2" i="5"/>
  <c r="ABL2" i="5"/>
  <c r="ABK2" i="5"/>
  <c r="ABI2" i="5"/>
  <c r="ABH2" i="5"/>
  <c r="ABG2" i="5"/>
  <c r="ABD2" i="5"/>
  <c r="ABA2" i="5"/>
  <c r="AAX2" i="5"/>
  <c r="AAU2" i="5"/>
  <c r="AAR2" i="5"/>
  <c r="AAO2" i="5"/>
  <c r="AAM2" i="5"/>
  <c r="AAI2" i="5"/>
  <c r="AAD2" i="5" a="1"/>
  <c r="AAD2" i="5" s="1"/>
  <c r="AAC2" i="5"/>
  <c r="AAC2" i="5" a="1"/>
  <c r="AAB2" i="5" a="1"/>
  <c r="AAB2" i="5" s="1"/>
  <c r="AAN2" i="5" s="1"/>
  <c r="AAA2" i="5"/>
  <c r="ZZ2" i="5"/>
  <c r="ZY2" i="5"/>
  <c r="ZX2" i="5"/>
  <c r="ZW2" i="5"/>
  <c r="ZV2" i="5"/>
  <c r="AAL2" i="5" s="1"/>
  <c r="ZU2" i="5"/>
  <c r="ZT2" i="5"/>
  <c r="ZS2" i="5"/>
  <c r="AAK2" i="5" s="1"/>
  <c r="ZR2" i="5"/>
  <c r="ZP2" i="5" s="1"/>
  <c r="AAJ2" i="5" s="1"/>
  <c r="ZO2" i="5"/>
  <c r="ZM2" i="5"/>
  <c r="ZL2" i="5"/>
  <c r="ZJ2" i="5" s="1"/>
  <c r="AAH2" i="5" s="1"/>
  <c r="ZI2" i="5"/>
  <c r="ZG2" i="5"/>
  <c r="AAG2" i="5" s="1"/>
  <c r="ZF2" i="5"/>
  <c r="ZD2" i="5" s="1"/>
  <c r="AAF2" i="5" s="1"/>
  <c r="ZC2" i="5"/>
  <c r="ZA2" i="5"/>
  <c r="AAE2" i="5" s="1"/>
  <c r="YZ2" i="5"/>
  <c r="YY2" i="5"/>
  <c r="YX2" i="5"/>
  <c r="YW2" i="5"/>
  <c r="YV2" i="5"/>
  <c r="YU2" i="5"/>
  <c r="YT2" i="5"/>
  <c r="YS2" i="5"/>
  <c r="YR2" i="5"/>
  <c r="YQ2" i="5"/>
  <c r="YP2" i="5"/>
  <c r="YO2" i="5"/>
  <c r="YN2" i="5"/>
  <c r="YM2" i="5"/>
  <c r="YL2" i="5"/>
  <c r="YK2" i="5"/>
  <c r="YJ2" i="5"/>
  <c r="YI2" i="5"/>
  <c r="YH2" i="5"/>
  <c r="YG2" i="5"/>
  <c r="YF2" i="5"/>
  <c r="YE2" i="5"/>
  <c r="YD2" i="5"/>
  <c r="YC2" i="5"/>
  <c r="YB2" i="5"/>
  <c r="YA2" i="5"/>
  <c r="XZ2" i="5"/>
  <c r="XY2" i="5"/>
  <c r="XX2" i="5"/>
  <c r="XW2" i="5"/>
  <c r="XV2" i="5"/>
  <c r="XU2" i="5"/>
  <c r="XT2" i="5"/>
  <c r="XS2" i="5"/>
  <c r="XR2" i="5"/>
  <c r="XQ2" i="5"/>
  <c r="XP2" i="5"/>
  <c r="XO2" i="5"/>
  <c r="XN2" i="5"/>
  <c r="XM2" i="5"/>
  <c r="XL2" i="5"/>
  <c r="XK2" i="5"/>
  <c r="XJ2" i="5"/>
  <c r="XI2" i="5"/>
  <c r="XH2" i="5"/>
  <c r="XG2" i="5"/>
  <c r="XF2" i="5"/>
  <c r="XE2" i="5"/>
  <c r="XD2" i="5"/>
  <c r="XC2" i="5"/>
  <c r="XB2" i="5"/>
  <c r="XA2" i="5"/>
  <c r="WZ2" i="5"/>
  <c r="WY2" i="5"/>
  <c r="WX2" i="5"/>
  <c r="WW2" i="5"/>
  <c r="WV2" i="5"/>
  <c r="WU2" i="5"/>
  <c r="WT2" i="5"/>
  <c r="WS2" i="5"/>
  <c r="WR2" i="5"/>
  <c r="WQ2" i="5"/>
  <c r="WP2" i="5"/>
  <c r="WO2" i="5"/>
  <c r="WN2" i="5"/>
  <c r="WM2" i="5"/>
  <c r="WL2" i="5"/>
  <c r="WK2" i="5"/>
  <c r="WJ2" i="5"/>
  <c r="WI2" i="5"/>
  <c r="WH2" i="5"/>
  <c r="WG2" i="5"/>
  <c r="WF2" i="5"/>
  <c r="WE2" i="5"/>
  <c r="WD2" i="5"/>
  <c r="WC2" i="5"/>
  <c r="WB2" i="5"/>
  <c r="WA2" i="5"/>
  <c r="VZ2" i="5"/>
  <c r="VY2" i="5"/>
  <c r="VX2" i="5"/>
  <c r="VW2" i="5"/>
  <c r="VV2" i="5"/>
  <c r="VU2" i="5"/>
  <c r="VT2" i="5"/>
  <c r="VS2" i="5"/>
  <c r="VR2" i="5"/>
  <c r="VQ2" i="5"/>
  <c r="VP2" i="5"/>
  <c r="VO2" i="5"/>
  <c r="VN2" i="5"/>
  <c r="VM2" i="5"/>
  <c r="VL2" i="5"/>
  <c r="VK2" i="5"/>
  <c r="VJ2" i="5"/>
  <c r="VI2" i="5"/>
  <c r="VH2" i="5"/>
  <c r="VG2" i="5"/>
  <c r="VF2" i="5"/>
  <c r="VE2" i="5"/>
  <c r="VD2" i="5"/>
  <c r="VC2" i="5"/>
  <c r="VB2" i="5"/>
  <c r="VA2" i="5"/>
  <c r="UZ2" i="5"/>
  <c r="UY2" i="5"/>
  <c r="UX2" i="5"/>
  <c r="UW2" i="5"/>
  <c r="UV2" i="5"/>
  <c r="UU2" i="5"/>
  <c r="UT2" i="5"/>
  <c r="US2" i="5"/>
  <c r="UR2" i="5"/>
  <c r="UQ2" i="5"/>
  <c r="UP2" i="5"/>
  <c r="UO2" i="5"/>
  <c r="UN2" i="5"/>
  <c r="UM2" i="5"/>
  <c r="UL2" i="5"/>
  <c r="UK2" i="5"/>
  <c r="UG2" i="5"/>
  <c r="UC2" i="5"/>
  <c r="TZ2" i="5"/>
  <c r="TY2" i="5"/>
  <c r="TX2" i="5"/>
  <c r="UJ2" i="5" s="1"/>
  <c r="TW2" i="5"/>
  <c r="TV2" i="5"/>
  <c r="TU2" i="5"/>
  <c r="UI2" i="5" s="1"/>
  <c r="TT2" i="5"/>
  <c r="TS2" i="5"/>
  <c r="TR2" i="5"/>
  <c r="UH2" i="5" s="1"/>
  <c r="TQ2" i="5"/>
  <c r="TP2" i="5"/>
  <c r="TO2" i="5"/>
  <c r="TN2" i="5"/>
  <c r="TM2" i="5"/>
  <c r="TL2" i="5"/>
  <c r="UF2" i="5" s="1"/>
  <c r="TK2" i="5"/>
  <c r="TJ2" i="5"/>
  <c r="TI2" i="5"/>
  <c r="UE2" i="5" s="1"/>
  <c r="TH2" i="5"/>
  <c r="TG2" i="5"/>
  <c r="TF2" i="5"/>
  <c r="UD2" i="5" s="1"/>
  <c r="TE2" i="5"/>
  <c r="TD2" i="5"/>
  <c r="TC2" i="5"/>
  <c r="TB2" i="5"/>
  <c r="TA2" i="5"/>
  <c r="SZ2" i="5"/>
  <c r="UB2" i="5" s="1"/>
  <c r="SY2" i="5"/>
  <c r="SX2" i="5"/>
  <c r="SW2" i="5"/>
  <c r="UA2" i="5" s="1"/>
  <c r="SV2" i="5"/>
  <c r="SU2" i="5"/>
  <c r="ST2" i="5"/>
  <c r="SS2" i="5"/>
  <c r="SR2" i="5"/>
  <c r="SQ2" i="5"/>
  <c r="SP2" i="5"/>
  <c r="SO2" i="5"/>
  <c r="SN2" i="5"/>
  <c r="SM2" i="5"/>
  <c r="SL2" i="5"/>
  <c r="SK2" i="5"/>
  <c r="SJ2" i="5"/>
  <c r="SI2" i="5"/>
  <c r="SH2" i="5"/>
  <c r="SG2" i="5"/>
  <c r="SF2" i="5"/>
  <c r="SE2" i="5"/>
  <c r="SD2" i="5"/>
  <c r="SC2" i="5"/>
  <c r="SB2" i="5"/>
  <c r="SA2" i="5"/>
  <c r="RZ2" i="5"/>
  <c r="RY2" i="5"/>
  <c r="RX2" i="5"/>
  <c r="RW2" i="5"/>
  <c r="RV2" i="5"/>
  <c r="RU2" i="5"/>
  <c r="RT2" i="5"/>
  <c r="RS2" i="5"/>
  <c r="RR2" i="5"/>
  <c r="RQ2" i="5"/>
  <c r="RP2" i="5"/>
  <c r="RO2" i="5"/>
  <c r="RN2" i="5"/>
  <c r="RM2" i="5"/>
  <c r="RL2" i="5"/>
  <c r="RK2" i="5"/>
  <c r="RJ2" i="5"/>
  <c r="RI2" i="5"/>
  <c r="RH2" i="5"/>
  <c r="RG2" i="5"/>
  <c r="RF2" i="5"/>
  <c r="RE2" i="5"/>
  <c r="RD2" i="5"/>
  <c r="RC2" i="5" a="1"/>
  <c r="RC2" i="5" s="1"/>
  <c r="RB2" i="5" a="1"/>
  <c r="RB2" i="5" s="1"/>
  <c r="RA2" i="5" a="1"/>
  <c r="RA2" i="5" s="1"/>
  <c r="QZ2" i="5" a="1"/>
  <c r="QZ2" i="5" s="1"/>
  <c r="QX2" i="5" s="1"/>
  <c r="QY2" i="5"/>
  <c r="QW2" i="5"/>
  <c r="QU2" i="5" s="1"/>
  <c r="QW2" i="5" a="1"/>
  <c r="QV2" i="5"/>
  <c r="QT2" i="5" a="1"/>
  <c r="QT2" i="5" s="1"/>
  <c r="QR2" i="5" s="1"/>
  <c r="QS2" i="5"/>
  <c r="QQ2" i="5" a="1"/>
  <c r="QQ2" i="5" s="1"/>
  <c r="QO2" i="5" s="1"/>
  <c r="QN2" i="5" a="1"/>
  <c r="QN2" i="5" s="1"/>
  <c r="QL2" i="5" s="1"/>
  <c r="QK2" i="5" a="1"/>
  <c r="QK2" i="5" s="1"/>
  <c r="QI2" i="5"/>
  <c r="QH2" i="5"/>
  <c r="QF2" i="5" s="1"/>
  <c r="QH2" i="5" a="1"/>
  <c r="QE2" i="5" a="1"/>
  <c r="QE2" i="5" s="1"/>
  <c r="QC2" i="5" s="1"/>
  <c r="QB2" i="5" a="1"/>
  <c r="QB2" i="5" s="1"/>
  <c r="PZ2" i="5" s="1"/>
  <c r="PY2" i="5"/>
  <c r="PX2" i="5"/>
  <c r="PW2" i="5"/>
  <c r="PV2" i="5"/>
  <c r="PO2" i="5"/>
  <c r="PN2" i="5"/>
  <c r="PM2" i="5"/>
  <c r="PL2" i="5"/>
  <c r="PG2" i="5"/>
  <c r="PF2" i="5"/>
  <c r="PE2" i="5"/>
  <c r="PD2" i="5"/>
  <c r="PB2" i="5"/>
  <c r="PA2" i="5"/>
  <c r="OZ2" i="5"/>
  <c r="OY2" i="5"/>
  <c r="OX2" i="5"/>
  <c r="OW2" i="5"/>
  <c r="OV2" i="5"/>
  <c r="OU2" i="5"/>
  <c r="OT2" i="5"/>
  <c r="OP2" i="5"/>
  <c r="OO2" i="5"/>
  <c r="ON2" i="5"/>
  <c r="OM2" i="5"/>
  <c r="OL2" i="5"/>
  <c r="OK2" i="5"/>
  <c r="OJ2" i="5"/>
  <c r="OI2" i="5"/>
  <c r="OH2" i="5"/>
  <c r="OD2" i="5"/>
  <c r="OC2" i="5"/>
  <c r="OB2" i="5"/>
  <c r="OA2" i="5"/>
  <c r="NZ2" i="5"/>
  <c r="NY2" i="5"/>
  <c r="NX2" i="5"/>
  <c r="NW2" i="5"/>
  <c r="NV2" i="5"/>
  <c r="NU2" i="5"/>
  <c r="NT2" i="5"/>
  <c r="NS2" i="5"/>
  <c r="NR2" i="5"/>
  <c r="NQ2" i="5"/>
  <c r="NP2" i="5"/>
  <c r="NO2" i="5"/>
  <c r="NN2" i="5"/>
  <c r="NL2" i="5"/>
  <c r="NK2" i="5"/>
  <c r="NJ2" i="5"/>
  <c r="NG2" i="5"/>
  <c r="NF2" i="5"/>
  <c r="NE2" i="5"/>
  <c r="NB2" i="5"/>
  <c r="NA2" i="5"/>
  <c r="MZ2" i="5"/>
  <c r="MX2" i="5"/>
  <c r="MW2" i="5"/>
  <c r="MV2" i="5"/>
  <c r="MU2" i="5"/>
  <c r="MS2" i="5"/>
  <c r="MR2" i="5"/>
  <c r="MQ2" i="5"/>
  <c r="MP2" i="5"/>
  <c r="MN2" i="5"/>
  <c r="MM2" i="5"/>
  <c r="ML2" i="5"/>
  <c r="MK2" i="5"/>
  <c r="MI2" i="5"/>
  <c r="MH2" i="5"/>
  <c r="MG2" i="5"/>
  <c r="MF2" i="5"/>
  <c r="MD2" i="5"/>
  <c r="MC2" i="5"/>
  <c r="MB2" i="5"/>
  <c r="MA2" i="5"/>
  <c r="LY2" i="5"/>
  <c r="LX2" i="5"/>
  <c r="LW2" i="5"/>
  <c r="LV2" i="5"/>
  <c r="LT2" i="5"/>
  <c r="LS2" i="5"/>
  <c r="LR2" i="5"/>
  <c r="LQ2" i="5"/>
  <c r="LO2" i="5"/>
  <c r="LN2" i="5"/>
  <c r="LM2" i="5"/>
  <c r="LL2" i="5"/>
  <c r="LJ2" i="5"/>
  <c r="LI2" i="5"/>
  <c r="LH2" i="5"/>
  <c r="LG2" i="5"/>
  <c r="LE2" i="5"/>
  <c r="LD2" i="5"/>
  <c r="LC2" i="5"/>
  <c r="LB2" i="5"/>
  <c r="LA2" i="5"/>
  <c r="KZ2" i="5"/>
  <c r="KY2" i="5"/>
  <c r="KV2" i="5"/>
  <c r="KU2" i="5"/>
  <c r="KT2" i="5"/>
  <c r="KS2" i="5"/>
  <c r="KR2" i="5"/>
  <c r="KQ2" i="5"/>
  <c r="KP2" i="5"/>
  <c r="KM2" i="5"/>
  <c r="KL2" i="5"/>
  <c r="KK2" i="5"/>
  <c r="KJ2" i="5"/>
  <c r="KI2" i="5"/>
  <c r="KH2" i="5"/>
  <c r="KG2" i="5"/>
  <c r="KD2" i="5"/>
  <c r="KC2" i="5"/>
  <c r="KB2" i="5"/>
  <c r="KA2" i="5"/>
  <c r="JZ2" i="5"/>
  <c r="JY2" i="5"/>
  <c r="JX2" i="5"/>
  <c r="JU2" i="5"/>
  <c r="JT2" i="5"/>
  <c r="JS2" i="5"/>
  <c r="JR2" i="5"/>
  <c r="JQ2" i="5"/>
  <c r="JP2" i="5"/>
  <c r="JO2" i="5"/>
  <c r="JL2" i="5"/>
  <c r="JK2" i="5"/>
  <c r="JJ2" i="5"/>
  <c r="JI2" i="5"/>
  <c r="JH2" i="5"/>
  <c r="JG2" i="5"/>
  <c r="JF2" i="5"/>
  <c r="JC2" i="5"/>
  <c r="JB2" i="5"/>
  <c r="JA2" i="5"/>
  <c r="IZ2" i="5"/>
  <c r="IT2" i="5"/>
  <c r="IQ2" i="5"/>
  <c r="IM2" i="5"/>
  <c r="IL2" i="5"/>
  <c r="IK2" i="5"/>
  <c r="IJ2" i="5"/>
  <c r="IC2" i="5"/>
  <c r="IB2" i="5"/>
  <c r="HY2" i="5"/>
  <c r="HX2" i="5"/>
  <c r="HW2" i="5"/>
  <c r="HV2" i="5"/>
  <c r="HU2" i="5"/>
  <c r="HT2" i="5"/>
  <c r="HS2" i="5" a="1"/>
  <c r="HS2" i="5" s="1"/>
  <c r="HR2" i="5"/>
  <c r="HR2" i="5" a="1"/>
  <c r="HQ2" i="5" a="1"/>
  <c r="HQ2" i="5" s="1"/>
  <c r="HP2" i="5"/>
  <c r="HO2" i="5"/>
  <c r="HN2" i="5"/>
  <c r="HM2" i="5"/>
  <c r="HL2" i="5"/>
  <c r="HK2" i="5"/>
  <c r="IA2" i="5" s="1"/>
  <c r="HJ2" i="5"/>
  <c r="HI2" i="5"/>
  <c r="HH2" i="5"/>
  <c r="HZ2" i="5" s="1"/>
  <c r="GO2" i="5"/>
  <c r="GK2" i="5"/>
  <c r="GJ2" i="5"/>
  <c r="GI2" i="5"/>
  <c r="GH2" i="5"/>
  <c r="GG2" i="5"/>
  <c r="GF2" i="5"/>
  <c r="GE2" i="5" a="1"/>
  <c r="GE2" i="5" s="1"/>
  <c r="GD2" i="5"/>
  <c r="GC2" i="5" a="1"/>
  <c r="GC2" i="5" s="1"/>
  <c r="GB2" i="5"/>
  <c r="GA2" i="5"/>
  <c r="FZ2" i="5"/>
  <c r="GN2" i="5" s="1"/>
  <c r="FY2" i="5"/>
  <c r="FX2" i="5"/>
  <c r="FW2" i="5"/>
  <c r="GM2" i="5" s="1"/>
  <c r="FV2" i="5"/>
  <c r="FU2" i="5"/>
  <c r="FT2" i="5"/>
  <c r="GL2" i="5" s="1"/>
  <c r="FA2" i="5"/>
  <c r="EZ2" i="5"/>
  <c r="EY2" i="5"/>
  <c r="EX2" i="5"/>
  <c r="EW2" i="5"/>
  <c r="EV2" i="5"/>
  <c r="EU2" i="5"/>
  <c r="ET2" i="5"/>
  <c r="ER2" i="5"/>
  <c r="EQ2" i="5"/>
  <c r="EP2" i="5"/>
  <c r="EO2" i="5"/>
  <c r="EN2" i="5"/>
  <c r="EM2" i="5"/>
  <c r="EL2" i="5"/>
  <c r="EK2" i="5"/>
  <c r="EI2" i="5"/>
  <c r="EH2" i="5"/>
  <c r="EG2" i="5"/>
  <c r="EF2" i="5"/>
  <c r="EE2" i="5"/>
  <c r="ED2" i="5"/>
  <c r="EC2" i="5"/>
  <c r="EB2" i="5"/>
  <c r="DZ2" i="5"/>
  <c r="DY2" i="5"/>
  <c r="DX2" i="5"/>
  <c r="DW2" i="5"/>
  <c r="DV2" i="5"/>
  <c r="DU2" i="5"/>
  <c r="DT2" i="5"/>
  <c r="DS2" i="5"/>
  <c r="DM2" i="5"/>
  <c r="DI2" i="5"/>
  <c r="DG2" i="5" a="1"/>
  <c r="DG2" i="5" s="1"/>
  <c r="DF2" i="5"/>
  <c r="DF2" i="5" a="1"/>
  <c r="DE2" i="5" a="1"/>
  <c r="DE2" i="5" s="1"/>
  <c r="DQ2" i="5" s="1"/>
  <c r="DD2" i="5"/>
  <c r="DC2" i="5"/>
  <c r="DB2" i="5"/>
  <c r="DP2" i="5" s="1"/>
  <c r="DA2" i="5"/>
  <c r="CZ2" i="5"/>
  <c r="CX2" i="5"/>
  <c r="CW2" i="5"/>
  <c r="CV2" i="5"/>
  <c r="DN2" i="5" s="1"/>
  <c r="CS2" i="5"/>
  <c r="CP2" i="5"/>
  <c r="DL2" i="5" s="1"/>
  <c r="CM2" i="5"/>
  <c r="DK2" i="5" s="1"/>
  <c r="CJ2" i="5"/>
  <c r="DJ2" i="5" s="1"/>
  <c r="CG2" i="5"/>
  <c r="CD2" i="5"/>
  <c r="DH2" i="5" s="1"/>
  <c r="CB2" i="5"/>
  <c r="BX2" i="5"/>
  <c r="BU2" i="5"/>
  <c r="BT2" i="5"/>
  <c r="BS2" i="5" a="1"/>
  <c r="BS2" i="5" s="1"/>
  <c r="BR2" i="5" a="1"/>
  <c r="BR2" i="5" s="1"/>
  <c r="BQ2" i="5" a="1"/>
  <c r="BQ2" i="5" s="1"/>
  <c r="CC2" i="5" s="1"/>
  <c r="BP2" i="5"/>
  <c r="BO2" i="5"/>
  <c r="BO34" i="5" s="1"/>
  <c r="BN34" i="5" s="1"/>
  <c r="CB34" i="5" s="1"/>
  <c r="BN2" i="5"/>
  <c r="BM2" i="5"/>
  <c r="BL2" i="5"/>
  <c r="BL34" i="5" s="1"/>
  <c r="BK34" i="5" s="1"/>
  <c r="CA34" i="5" s="1"/>
  <c r="BK2" i="5"/>
  <c r="CA2" i="5" s="1"/>
  <c r="BJ2" i="5"/>
  <c r="BI2" i="5"/>
  <c r="BI34" i="5" s="1"/>
  <c r="BH34" i="5" s="1"/>
  <c r="BZ34" i="5" s="1"/>
  <c r="BH2" i="5"/>
  <c r="BZ2" i="5" s="1"/>
  <c r="BE2" i="5"/>
  <c r="BY2" i="5" s="1"/>
  <c r="BB2" i="5"/>
  <c r="AY2" i="5"/>
  <c r="BW2" i="5" s="1"/>
  <c r="AV2" i="5"/>
  <c r="BV2" i="5" s="1"/>
  <c r="AS2" i="5"/>
  <c r="AP2" i="5"/>
  <c r="AI2" i="5"/>
  <c r="AF2" i="5"/>
  <c r="AE2" i="5"/>
  <c r="AE2" i="5" a="1"/>
  <c r="AD2" i="5" a="1"/>
  <c r="AD2" i="5" s="1"/>
  <c r="AC2" i="5"/>
  <c r="AO2" i="5" s="1"/>
  <c r="AC2" i="5" a="1"/>
  <c r="AB2" i="5"/>
  <c r="AA2" i="5"/>
  <c r="Z2" i="5"/>
  <c r="AN2" i="5" s="1"/>
  <c r="Y2" i="5"/>
  <c r="X2" i="5"/>
  <c r="X34" i="5" s="1"/>
  <c r="W34" i="5" s="1"/>
  <c r="AM34" i="5" s="1"/>
  <c r="W2" i="5"/>
  <c r="AM2" i="5" s="1"/>
  <c r="V2" i="5"/>
  <c r="T2" i="5" s="1"/>
  <c r="AL2" i="5" s="1"/>
  <c r="U2" i="5"/>
  <c r="Q2" i="5"/>
  <c r="AK2" i="5" s="1"/>
  <c r="N2" i="5"/>
  <c r="AJ2" i="5" s="1"/>
  <c r="K2" i="5"/>
  <c r="H2" i="5"/>
  <c r="AH2" i="5" s="1"/>
  <c r="E2" i="5"/>
  <c r="AG2" i="5" s="1"/>
  <c r="B2" i="5"/>
  <c r="BJS4" i="5" l="1"/>
  <c r="BJS6" i="5"/>
  <c r="BJV20" i="5"/>
  <c r="BJV22" i="5"/>
  <c r="BJV31" i="5"/>
  <c r="BJV2" i="5"/>
  <c r="BJS9" i="5"/>
  <c r="BJS12" i="5"/>
  <c r="BJS15" i="5"/>
  <c r="BJV18" i="5"/>
  <c r="BJV19" i="5"/>
  <c r="BJS26" i="5"/>
  <c r="BJS32" i="5"/>
  <c r="BJV6" i="5"/>
  <c r="BJS7" i="5"/>
  <c r="BJV8" i="5"/>
  <c r="BJV11" i="5"/>
  <c r="BJS13" i="5"/>
  <c r="BJS20" i="5"/>
  <c r="BJV21" i="5"/>
  <c r="BJV23" i="5"/>
  <c r="BJS30" i="5"/>
  <c r="BJS33" i="5"/>
  <c r="IT5" i="5"/>
  <c r="IR5" i="5"/>
  <c r="ANH5" i="5"/>
  <c r="ANF5" i="5"/>
  <c r="ANT5" i="5"/>
  <c r="ANR5" i="5"/>
  <c r="ANX5" i="5"/>
  <c r="ANV5" i="5"/>
  <c r="BBT5" i="5"/>
  <c r="BBR5" i="5"/>
  <c r="AMX2" i="5"/>
  <c r="AMW2" i="5"/>
  <c r="ANN2" i="5"/>
  <c r="ANM2" i="5"/>
  <c r="BBN2" i="5"/>
  <c r="BBM2" i="5"/>
  <c r="ABJ2" i="5"/>
  <c r="ANS2" i="5"/>
  <c r="BAE2" i="5"/>
  <c r="BAU2" i="5" s="1"/>
  <c r="AXT3" i="5"/>
  <c r="AYJ3" i="5" s="1"/>
  <c r="BAH3" i="5"/>
  <c r="BAV3" i="5" s="1"/>
  <c r="BOA3" i="5"/>
  <c r="BOQ3" i="5" s="1"/>
  <c r="AMW3" i="5"/>
  <c r="ANA3" i="5"/>
  <c r="ANM3" i="5"/>
  <c r="ANQ3" i="5"/>
  <c r="BBI3" i="5"/>
  <c r="BBM3" i="5"/>
  <c r="HK4" i="5"/>
  <c r="IA4" i="5" s="1"/>
  <c r="ABG4" i="5"/>
  <c r="AMD4" i="5"/>
  <c r="AMT4" i="5" s="1"/>
  <c r="AUR4" i="5"/>
  <c r="AVH4" i="5" s="1"/>
  <c r="AYY4" i="5"/>
  <c r="AZO4" i="5" s="1"/>
  <c r="ANF4" i="5"/>
  <c r="AND4" i="5"/>
  <c r="ANJ4" i="5"/>
  <c r="ANH4" i="5"/>
  <c r="ANV4" i="5"/>
  <c r="ANT4" i="5"/>
  <c r="BBR4" i="5"/>
  <c r="BBP4" i="5"/>
  <c r="BBV4" i="5"/>
  <c r="BBT4" i="5"/>
  <c r="IS5" i="5"/>
  <c r="AHK5" i="5"/>
  <c r="AIC5" i="5" s="1"/>
  <c r="BBS5" i="5"/>
  <c r="W6" i="5"/>
  <c r="AM6" i="5" s="1"/>
  <c r="ANB2" i="5"/>
  <c r="ANA2" i="5"/>
  <c r="BBJ2" i="5"/>
  <c r="BBI2" i="5"/>
  <c r="ANL2" i="5"/>
  <c r="ANT2" i="5"/>
  <c r="BBS2" i="5"/>
  <c r="BMT2" i="5"/>
  <c r="ANH3" i="5"/>
  <c r="ANF3" i="5"/>
  <c r="ANT3" i="5"/>
  <c r="ANR3" i="5"/>
  <c r="ANX3" i="5"/>
  <c r="ANV3" i="5"/>
  <c r="BBT3" i="5"/>
  <c r="BBR3" i="5"/>
  <c r="CY2" i="5"/>
  <c r="DO2" i="5" s="1"/>
  <c r="IS2" i="5"/>
  <c r="ANG2" i="5"/>
  <c r="ANW2" i="5"/>
  <c r="APH2" i="5"/>
  <c r="APV2" i="5" s="1"/>
  <c r="AST2" i="5"/>
  <c r="ATJ2" i="5" s="1"/>
  <c r="AXQ2" i="5"/>
  <c r="AYI2" i="5" s="1"/>
  <c r="AZB2" i="5"/>
  <c r="AZP2" i="5" s="1"/>
  <c r="BBL2" i="5"/>
  <c r="BBT2" i="5"/>
  <c r="T3" i="5"/>
  <c r="AL3" i="5" s="1"/>
  <c r="AHK3" i="5"/>
  <c r="AIC3" i="5" s="1"/>
  <c r="BBS3" i="5"/>
  <c r="W4" i="5"/>
  <c r="AM4" i="5" s="1"/>
  <c r="ANE4" i="5"/>
  <c r="ANU4" i="5"/>
  <c r="APE4" i="5"/>
  <c r="APU4" i="5" s="1"/>
  <c r="ARH4" i="5"/>
  <c r="ARV4" i="5" s="1"/>
  <c r="ASQ4" i="5"/>
  <c r="ATI4" i="5" s="1"/>
  <c r="BBU4" i="5"/>
  <c r="BJV4" i="5"/>
  <c r="CY5" i="5"/>
  <c r="DO5" i="5" s="1"/>
  <c r="ANS5" i="5"/>
  <c r="AXT5" i="5"/>
  <c r="AYJ5" i="5" s="1"/>
  <c r="BAH5" i="5"/>
  <c r="BAV5" i="5" s="1"/>
  <c r="BOA5" i="5"/>
  <c r="BOQ5" i="5" s="1"/>
  <c r="AMW5" i="5"/>
  <c r="ANA5" i="5"/>
  <c r="ANM5" i="5"/>
  <c r="ANQ5" i="5"/>
  <c r="BBI5" i="5"/>
  <c r="BBM5" i="5"/>
  <c r="BMT7" i="5"/>
  <c r="BMT8" i="5"/>
  <c r="AMY8" i="5"/>
  <c r="AMW8" i="5"/>
  <c r="ANC8" i="5"/>
  <c r="ANA8" i="5"/>
  <c r="ANG8" i="5"/>
  <c r="ANI8" i="5"/>
  <c r="ANO8" i="5"/>
  <c r="ANM8" i="5"/>
  <c r="ANS8" i="5"/>
  <c r="ANU8" i="5"/>
  <c r="BBS8" i="5"/>
  <c r="BBU8" i="5"/>
  <c r="AKM7" i="5"/>
  <c r="ALE7" i="5" s="1"/>
  <c r="BAE7" i="5"/>
  <c r="BAU7" i="5" s="1"/>
  <c r="BJV7" i="5"/>
  <c r="AMY7" i="5"/>
  <c r="ANC7" i="5"/>
  <c r="ANK7" i="5"/>
  <c r="ANO7" i="5"/>
  <c r="BBK7" i="5"/>
  <c r="BBO7" i="5"/>
  <c r="QX8" i="5"/>
  <c r="AND8" i="5"/>
  <c r="ANT8" i="5"/>
  <c r="BBT8" i="5"/>
  <c r="QU9" i="5"/>
  <c r="ZS9" i="5"/>
  <c r="AAK9" i="5" s="1"/>
  <c r="QU11" i="5"/>
  <c r="AMZ3" i="5"/>
  <c r="ANL3" i="5"/>
  <c r="ANP3" i="5"/>
  <c r="BBL3" i="5"/>
  <c r="AMX4" i="5"/>
  <c r="ANB4" i="5"/>
  <c r="ANN4" i="5"/>
  <c r="BBJ4" i="5"/>
  <c r="BBN4" i="5"/>
  <c r="AMZ5" i="5"/>
  <c r="ANL5" i="5"/>
  <c r="ANP5" i="5"/>
  <c r="BBL5" i="5"/>
  <c r="AMX6" i="5"/>
  <c r="ANB6" i="5"/>
  <c r="ANN6" i="5"/>
  <c r="BBJ6" i="5"/>
  <c r="BBN6" i="5"/>
  <c r="CY8" i="5"/>
  <c r="DO8" i="5" s="1"/>
  <c r="QU8" i="5"/>
  <c r="AMX8" i="5"/>
  <c r="ANN8" i="5"/>
  <c r="BAE8" i="5"/>
  <c r="BAU8" i="5" s="1"/>
  <c r="BBN8" i="5"/>
  <c r="T9" i="5"/>
  <c r="AL9" i="5" s="1"/>
  <c r="ADO10" i="5"/>
  <c r="AEG10" i="5" s="1"/>
  <c r="ADO11" i="5"/>
  <c r="AEG11" i="5" s="1"/>
  <c r="BMT11" i="5"/>
  <c r="QR12" i="5"/>
  <c r="QX12" i="5"/>
  <c r="U34" i="5"/>
  <c r="T34" i="5" s="1"/>
  <c r="AL34" i="5" s="1"/>
  <c r="AUQ34" i="5"/>
  <c r="ASQ7" i="5"/>
  <c r="ATI7" i="5" s="1"/>
  <c r="QR8" i="5"/>
  <c r="ANH8" i="5"/>
  <c r="ANX8" i="5"/>
  <c r="BBP8" i="5"/>
  <c r="BBI8" i="5"/>
  <c r="BBM8" i="5"/>
  <c r="QR9" i="5"/>
  <c r="QX9" i="5"/>
  <c r="AHN9" i="5"/>
  <c r="AID9" i="5" s="1"/>
  <c r="AMA9" i="5"/>
  <c r="AMS9" i="5" s="1"/>
  <c r="BMT10" i="5"/>
  <c r="QR11" i="5"/>
  <c r="QX11" i="5"/>
  <c r="ADO13" i="5"/>
  <c r="AEG13" i="5" s="1"/>
  <c r="AMY9" i="5"/>
  <c r="ANG9" i="5"/>
  <c r="ANK9" i="5"/>
  <c r="ANO9" i="5"/>
  <c r="ANW9" i="5"/>
  <c r="BBK9" i="5"/>
  <c r="BBS9" i="5"/>
  <c r="ANE10" i="5"/>
  <c r="ANI10" i="5"/>
  <c r="ANU10" i="5"/>
  <c r="BBQ10" i="5"/>
  <c r="BBU10" i="5"/>
  <c r="AMZ11" i="5"/>
  <c r="ANL11" i="5"/>
  <c r="ANP11" i="5"/>
  <c r="BBL11" i="5"/>
  <c r="AMY12" i="5"/>
  <c r="ANG12" i="5"/>
  <c r="ANK12" i="5"/>
  <c r="ANO12" i="5"/>
  <c r="ANW12" i="5"/>
  <c r="BBK12" i="5"/>
  <c r="BBS12" i="5"/>
  <c r="ANA13" i="5"/>
  <c r="ANE13" i="5"/>
  <c r="ANI13" i="5"/>
  <c r="ANM13" i="5"/>
  <c r="ANQ13" i="5"/>
  <c r="ANU13" i="5"/>
  <c r="BBU13" i="5"/>
  <c r="BBP13" i="5"/>
  <c r="BBT13" i="5"/>
  <c r="ADO16" i="5"/>
  <c r="AEG16" i="5" s="1"/>
  <c r="AMZ12" i="5"/>
  <c r="ANL12" i="5"/>
  <c r="ANP12" i="5"/>
  <c r="BBL12" i="5"/>
  <c r="B13" i="5"/>
  <c r="AF13" i="5" s="1"/>
  <c r="H13" i="5"/>
  <c r="AH13" i="5" s="1"/>
  <c r="IR13" i="5"/>
  <c r="ANF13" i="5"/>
  <c r="ANR13" i="5"/>
  <c r="ANV13" i="5"/>
  <c r="BBK13" i="5"/>
  <c r="BBQ13" i="5"/>
  <c r="ADR14" i="5"/>
  <c r="AEH14" i="5" s="1"/>
  <c r="AP13" i="5"/>
  <c r="BT13" i="5" s="1"/>
  <c r="AV13" i="5"/>
  <c r="BV13" i="5" s="1"/>
  <c r="BB13" i="5"/>
  <c r="BX13" i="5" s="1"/>
  <c r="BBL13" i="5"/>
  <c r="FW14" i="5"/>
  <c r="GM14" i="5" s="1"/>
  <c r="IR14" i="5"/>
  <c r="IT14" i="5"/>
  <c r="AMX14" i="5"/>
  <c r="AMW14" i="5"/>
  <c r="ANB14" i="5"/>
  <c r="ANA14" i="5"/>
  <c r="AMZ14" i="5"/>
  <c r="ANF14" i="5"/>
  <c r="ANH14" i="5"/>
  <c r="ANN14" i="5"/>
  <c r="ANM14" i="5"/>
  <c r="ANL14" i="5"/>
  <c r="ANQ14" i="5"/>
  <c r="ANP14" i="5"/>
  <c r="ANR14" i="5"/>
  <c r="ANT14" i="5"/>
  <c r="ANV14" i="5"/>
  <c r="ANX14" i="5"/>
  <c r="BBJ14" i="5"/>
  <c r="BBI14" i="5"/>
  <c r="BBN14" i="5"/>
  <c r="BBM14" i="5"/>
  <c r="BBL14" i="5"/>
  <c r="BBR14" i="5"/>
  <c r="BBT14" i="5"/>
  <c r="ADR16" i="5"/>
  <c r="AEH16" i="5" s="1"/>
  <c r="AMY18" i="5"/>
  <c r="AMX18" i="5"/>
  <c r="AMW18" i="5"/>
  <c r="ANC18" i="5"/>
  <c r="ANB18" i="5"/>
  <c r="ANA18" i="5"/>
  <c r="ANG18" i="5"/>
  <c r="ANI18" i="5"/>
  <c r="ANO18" i="5"/>
  <c r="ANN18" i="5"/>
  <c r="ANM18" i="5"/>
  <c r="ANS18" i="5"/>
  <c r="ANU18" i="5"/>
  <c r="BBK18" i="5"/>
  <c r="BBJ18" i="5"/>
  <c r="BBI18" i="5"/>
  <c r="BBO18" i="5"/>
  <c r="BBN18" i="5"/>
  <c r="BBM18" i="5"/>
  <c r="BBS18" i="5"/>
  <c r="BBU18" i="5"/>
  <c r="AMX15" i="5"/>
  <c r="ANB15" i="5"/>
  <c r="ANF15" i="5"/>
  <c r="ANJ15" i="5"/>
  <c r="ANN15" i="5"/>
  <c r="ANV15" i="5"/>
  <c r="BBJ15" i="5"/>
  <c r="BBN15" i="5"/>
  <c r="AMZ16" i="5"/>
  <c r="AND16" i="5"/>
  <c r="ANH16" i="5"/>
  <c r="ANP16" i="5"/>
  <c r="ANT16" i="5"/>
  <c r="BBJ16" i="5"/>
  <c r="BBP16" i="5"/>
  <c r="BBU16" i="5"/>
  <c r="BAH17" i="5"/>
  <c r="BAV17" i="5" s="1"/>
  <c r="AMW17" i="5"/>
  <c r="ANA17" i="5"/>
  <c r="AMZ17" i="5"/>
  <c r="ANM17" i="5"/>
  <c r="ANL17" i="5"/>
  <c r="ANQ17" i="5"/>
  <c r="ANP17" i="5"/>
  <c r="BBI17" i="5"/>
  <c r="BBM17" i="5"/>
  <c r="BBL17" i="5"/>
  <c r="ANH18" i="5"/>
  <c r="ANX18" i="5"/>
  <c r="QR19" i="5"/>
  <c r="QX19" i="5"/>
  <c r="AMY15" i="5"/>
  <c r="ANK15" i="5"/>
  <c r="ANO15" i="5"/>
  <c r="BBK15" i="5"/>
  <c r="ANE16" i="5"/>
  <c r="ANI16" i="5"/>
  <c r="ANU16" i="5"/>
  <c r="BBQ16" i="5"/>
  <c r="BMT16" i="5"/>
  <c r="QR17" i="5"/>
  <c r="QX17" i="5"/>
  <c r="BOA17" i="5"/>
  <c r="BOQ17" i="5" s="1"/>
  <c r="IT18" i="5"/>
  <c r="BAE18" i="5"/>
  <c r="BAU18" i="5" s="1"/>
  <c r="BMV18" i="5"/>
  <c r="BMV34" i="5" s="1"/>
  <c r="BMT34" i="5" s="1"/>
  <c r="BAE16" i="5"/>
  <c r="BAU16" i="5" s="1"/>
  <c r="BJV16" i="5"/>
  <c r="BBK16" i="5"/>
  <c r="BBO16" i="5"/>
  <c r="AJB17" i="5"/>
  <c r="AJR17" i="5" s="1"/>
  <c r="HK18" i="5"/>
  <c r="IA18" i="5" s="1"/>
  <c r="BBP18" i="5"/>
  <c r="QU19" i="5"/>
  <c r="ADO19" i="5"/>
  <c r="AEG19" i="5" s="1"/>
  <c r="AKP19" i="5"/>
  <c r="ALF19" i="5" s="1"/>
  <c r="AXQ19" i="5"/>
  <c r="AYI19" i="5" s="1"/>
  <c r="AZB19" i="5"/>
  <c r="AZP19" i="5" s="1"/>
  <c r="BMT20" i="5"/>
  <c r="ADO21" i="5"/>
  <c r="AEG21" i="5" s="1"/>
  <c r="QU22" i="5"/>
  <c r="BAE21" i="5"/>
  <c r="BAU21" i="5" s="1"/>
  <c r="APE22" i="5"/>
  <c r="APU22" i="5" s="1"/>
  <c r="AUR22" i="5"/>
  <c r="AVH22" i="5" s="1"/>
  <c r="ADO23" i="5"/>
  <c r="AEG23" i="5" s="1"/>
  <c r="BMT23" i="5"/>
  <c r="BBJ19" i="5"/>
  <c r="BBN19" i="5"/>
  <c r="BBL22" i="5"/>
  <c r="BBK22" i="5"/>
  <c r="QU24" i="5"/>
  <c r="BJS22" i="5"/>
  <c r="BMT22" i="5"/>
  <c r="QR24" i="5"/>
  <c r="QX24" i="5"/>
  <c r="ADO27" i="5"/>
  <c r="AEG27" i="5" s="1"/>
  <c r="AMW23" i="5"/>
  <c r="ANA23" i="5"/>
  <c r="ANM23" i="5"/>
  <c r="BBI23" i="5"/>
  <c r="BBM23" i="5"/>
  <c r="BBU23" i="5"/>
  <c r="ANG24" i="5"/>
  <c r="ANS24" i="5"/>
  <c r="ANW24" i="5"/>
  <c r="BBS24" i="5"/>
  <c r="BBJ23" i="5"/>
  <c r="BBN23" i="5"/>
  <c r="AMZ24" i="5"/>
  <c r="ANL24" i="5"/>
  <c r="ANP24" i="5"/>
  <c r="BBL24" i="5"/>
  <c r="AXT25" i="5"/>
  <c r="AYJ25" i="5" s="1"/>
  <c r="BOA25" i="5"/>
  <c r="BOQ25" i="5" s="1"/>
  <c r="ADR27" i="5"/>
  <c r="AEH27" i="5" s="1"/>
  <c r="AHK25" i="5"/>
  <c r="AIC25" i="5" s="1"/>
  <c r="BBK26" i="5"/>
  <c r="BBI27" i="5"/>
  <c r="BK29" i="5"/>
  <c r="CA29" i="5" s="1"/>
  <c r="FW29" i="5"/>
  <c r="GM29" i="5" s="1"/>
  <c r="BKZ27" i="5"/>
  <c r="BLP27" i="5" s="1"/>
  <c r="BMT27" i="5"/>
  <c r="ADR28" i="5"/>
  <c r="AEH28" i="5" s="1"/>
  <c r="AIY28" i="5"/>
  <c r="AJQ28" i="5" s="1"/>
  <c r="BKW28" i="5"/>
  <c r="BLO28" i="5" s="1"/>
  <c r="ANF28" i="5"/>
  <c r="ANJ28" i="5"/>
  <c r="ANR28" i="5"/>
  <c r="ANV28" i="5"/>
  <c r="BBR28" i="5"/>
  <c r="BJS28" i="5"/>
  <c r="AMY28" i="5"/>
  <c r="ANA28" i="5"/>
  <c r="ANG28" i="5"/>
  <c r="ANE28" i="5"/>
  <c r="ANK28" i="5"/>
  <c r="ANM28" i="5"/>
  <c r="ANO28" i="5"/>
  <c r="ANQ28" i="5"/>
  <c r="ANW28" i="5"/>
  <c r="ANU28" i="5"/>
  <c r="BBK28" i="5"/>
  <c r="BBM28" i="5"/>
  <c r="BBS28" i="5"/>
  <c r="BBQ28" i="5"/>
  <c r="AMW29" i="5"/>
  <c r="ANA29" i="5"/>
  <c r="ANI29" i="5"/>
  <c r="ANU29" i="5"/>
  <c r="BAH29" i="5"/>
  <c r="BAV29" i="5" s="1"/>
  <c r="BBT29" i="5"/>
  <c r="BBJ29" i="5"/>
  <c r="BBI29" i="5"/>
  <c r="BBN29" i="5"/>
  <c r="BBM29" i="5"/>
  <c r="BBQ29" i="5"/>
  <c r="BBU29" i="5"/>
  <c r="QU30" i="5"/>
  <c r="ZS30" i="5"/>
  <c r="AAK30" i="5" s="1"/>
  <c r="AMA30" i="5"/>
  <c r="AMS30" i="5" s="1"/>
  <c r="AUO30" i="5"/>
  <c r="AVG30" i="5" s="1"/>
  <c r="BAE31" i="5"/>
  <c r="BAU31" i="5" s="1"/>
  <c r="BMV31" i="5"/>
  <c r="BBL30" i="5"/>
  <c r="BMT31" i="5"/>
  <c r="FT33" i="5"/>
  <c r="GL33" i="5" s="1"/>
  <c r="W33" i="5"/>
  <c r="AM33" i="5" s="1"/>
  <c r="HK33" i="5"/>
  <c r="IA33" i="5" s="1"/>
  <c r="AHK34" i="5"/>
  <c r="AIC34" i="5" s="1"/>
  <c r="AKA34" i="5"/>
  <c r="ALA34" i="5" s="1"/>
  <c r="AUO34" i="5"/>
  <c r="AVG34" i="5" s="1"/>
  <c r="ASQ34" i="5"/>
  <c r="ATI34" i="5" s="1"/>
  <c r="AXT34" i="5"/>
  <c r="AYJ34" i="5" s="1"/>
  <c r="BBL34" i="5"/>
  <c r="BMT18" i="5" l="1"/>
  <c r="D33" i="4" l="1"/>
  <c r="B33" i="4"/>
  <c r="D32" i="4"/>
  <c r="B32" i="4"/>
  <c r="D31" i="4"/>
  <c r="B31" i="4"/>
  <c r="D30" i="4"/>
  <c r="B30" i="4"/>
  <c r="D29" i="4"/>
  <c r="B29" i="4"/>
  <c r="D28" i="4"/>
  <c r="B28" i="4"/>
  <c r="D27" i="4"/>
  <c r="B27" i="4"/>
  <c r="D26" i="4"/>
  <c r="B26" i="4"/>
  <c r="D25" i="4"/>
  <c r="B25" i="4"/>
  <c r="D24" i="4"/>
  <c r="B24" i="4"/>
  <c r="D23" i="4"/>
  <c r="B23" i="4"/>
  <c r="D22" i="4"/>
  <c r="B22" i="4"/>
  <c r="D21" i="4"/>
  <c r="B21" i="4"/>
  <c r="D20" i="4"/>
  <c r="B20" i="4"/>
  <c r="D19" i="4"/>
  <c r="B19" i="4"/>
  <c r="D18" i="4"/>
  <c r="B18" i="4"/>
  <c r="D17" i="4"/>
  <c r="B17" i="4"/>
  <c r="D16" i="4"/>
  <c r="B16" i="4"/>
  <c r="D15" i="4"/>
  <c r="B15" i="4"/>
  <c r="D14" i="4"/>
  <c r="B14" i="4"/>
  <c r="D13" i="4"/>
  <c r="B13" i="4"/>
  <c r="D12" i="4"/>
  <c r="B12" i="4"/>
  <c r="D11" i="4"/>
  <c r="B11" i="4"/>
  <c r="D10" i="4"/>
  <c r="B10" i="4"/>
  <c r="D9" i="4"/>
  <c r="B9" i="4"/>
  <c r="D8" i="4"/>
  <c r="B8" i="4"/>
  <c r="D7" i="4"/>
  <c r="B7" i="4"/>
  <c r="D6" i="4"/>
  <c r="B6" i="4"/>
  <c r="D5" i="4"/>
  <c r="B5" i="4"/>
  <c r="D4" i="4"/>
  <c r="B4" i="4"/>
  <c r="D3" i="4"/>
  <c r="B3" i="4"/>
  <c r="D2" i="4"/>
  <c r="B2" i="4"/>
</calcChain>
</file>

<file path=xl/sharedStrings.xml><?xml version="1.0" encoding="utf-8"?>
<sst xmlns="http://schemas.openxmlformats.org/spreadsheetml/2006/main" count="2164" uniqueCount="1894">
  <si>
    <t>Year</t>
  </si>
  <si>
    <t>Deflator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</si>
  <si>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</si>
  <si>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</si>
  <si>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</si>
  <si>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</si>
  <si>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</si>
  <si>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</si>
  <si>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</si>
  <si>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</si>
  <si>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</si>
  <si>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</si>
  <si>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Local Authority</t>
  </si>
  <si>
    <t>CHN1 2010-11</t>
  </si>
  <si>
    <t>Primary education - Gross expenditure (£000s) 2010-11</t>
  </si>
  <si>
    <t>No of Pupils Primary 2010-11</t>
  </si>
  <si>
    <t>CHN1 2011-12</t>
  </si>
  <si>
    <t>Primary education - Gross expenditure (£000s) 2011-12</t>
  </si>
  <si>
    <t>No of Pupils Primary 2011-12</t>
  </si>
  <si>
    <t>CHN1 2012-13</t>
  </si>
  <si>
    <t>Primary education - Gross expenditure (£000s) 2012-13</t>
  </si>
  <si>
    <t>No of Pupils Primary 2012-13</t>
  </si>
  <si>
    <t>CHN1 2013-14</t>
  </si>
  <si>
    <t>Primary education - Gross expenditure (£000s) 2013-14</t>
  </si>
  <si>
    <t>No of Pupils Primary 2013-14</t>
  </si>
  <si>
    <t>CHN1 2014-15</t>
  </si>
  <si>
    <t>Primary education - Gross expenditure (£000s) 2014-15</t>
  </si>
  <si>
    <t>No of Pupils Primary 2014-15</t>
  </si>
  <si>
    <t>CHN1 2015-16</t>
  </si>
  <si>
    <t>Primary education - Gross expenditure (£000s) 2015-16</t>
  </si>
  <si>
    <t>No of Pupils Primary 2015-16</t>
  </si>
  <si>
    <t>CHN1 2016-17</t>
  </si>
  <si>
    <t>Primary education - Gross expenditure (£000s) 2016-17</t>
  </si>
  <si>
    <t>No of Pupils Primary 2016-17</t>
  </si>
  <si>
    <t>CHN1 2017-18</t>
  </si>
  <si>
    <t>Primary education - Gross expenditure (£000s) 2017-18</t>
  </si>
  <si>
    <t>No of Pupils Primary 2017-18</t>
  </si>
  <si>
    <t>CHN1 2018-19</t>
  </si>
  <si>
    <t>Primary education - Gross expenditure (£000s) 2018-19</t>
  </si>
  <si>
    <t>No of Pupils Primary 2018-19</t>
  </si>
  <si>
    <t>CHN1 2019-20</t>
  </si>
  <si>
    <t>Primary education - Gross expenditure (£000s) 2019-20</t>
  </si>
  <si>
    <t>No of Pupils Primary 2019-20</t>
  </si>
  <si>
    <t>CHN1 2010-11 Real</t>
  </si>
  <si>
    <t>CHN1 2011-12 Real</t>
  </si>
  <si>
    <t>CHN1 2012-13 Real</t>
  </si>
  <si>
    <t>CHN1 2013-14 Real</t>
  </si>
  <si>
    <t>CHN1 2014-15 Real</t>
  </si>
  <si>
    <t>CHN1 2015-16 Real</t>
  </si>
  <si>
    <t>CHN1 2016-17 Real</t>
  </si>
  <si>
    <t>CHN1 2017-18 Real</t>
  </si>
  <si>
    <t>CHN1 2018-19 Real</t>
  </si>
  <si>
    <t>CHN1 2019-20 Real</t>
  </si>
  <si>
    <t>CHN2 2010-11</t>
  </si>
  <si>
    <t>Secondary education - Gross expenditure (£000s) 2010-11</t>
  </si>
  <si>
    <t>No of Pupils Secondary 2010-11</t>
  </si>
  <si>
    <t>CHN2 2011-12</t>
  </si>
  <si>
    <t>Secondary education - Gross expenditure (£000s) 2011-12</t>
  </si>
  <si>
    <t>No of Pupils Secondary 2011-12</t>
  </si>
  <si>
    <t>CHN2 2012-13</t>
  </si>
  <si>
    <t>Secondary education - Gross expenditure (£000s) 2012-13</t>
  </si>
  <si>
    <t>No of Pupils Secondary 2012-13</t>
  </si>
  <si>
    <t>CHN2 2013-14</t>
  </si>
  <si>
    <t>Secondary education - Gross expenditure (£000s) 2013-14</t>
  </si>
  <si>
    <t>No of Pupils Secondary 2013-14</t>
  </si>
  <si>
    <t>CHN2 2014-15</t>
  </si>
  <si>
    <t>Secondary education - Gross expenditure (£000s) 2014-15</t>
  </si>
  <si>
    <t>No of Pupils Secondary 2014-15</t>
  </si>
  <si>
    <t>CHN2 2015-16</t>
  </si>
  <si>
    <t>Secondary education - Gross expenditure (£000s) 2015-16</t>
  </si>
  <si>
    <t>No of Pupils Secondary 2015-16</t>
  </si>
  <si>
    <t>CHN2 2016-17</t>
  </si>
  <si>
    <t>Secondary education - Gross expenditure (£000s) 2016-17</t>
  </si>
  <si>
    <t>No of Pupils Secondary 2016-17</t>
  </si>
  <si>
    <t>CHN2 2017-18</t>
  </si>
  <si>
    <t>Secondary education - Gross expenditure (£000s) 2017-18</t>
  </si>
  <si>
    <t>No of Pupils Secondary 2017-18</t>
  </si>
  <si>
    <t>CHN2 2018-19</t>
  </si>
  <si>
    <t>Secondary education - Gross expenditure (£000s) 2018-19</t>
  </si>
  <si>
    <t>No of Pupils Secondary 2018-19</t>
  </si>
  <si>
    <t>CHN2 2019-20</t>
  </si>
  <si>
    <t>Secondary education - Gross expenditure (£000s) 2019-20</t>
  </si>
  <si>
    <t>No of Pupils Secondary 2019-20</t>
  </si>
  <si>
    <t>CHN2 2010-11 Real</t>
  </si>
  <si>
    <t>CHN2 2011-12 Real</t>
  </si>
  <si>
    <t>CHN2 2012-13 Real</t>
  </si>
  <si>
    <t>CHN2 2013-14 Real</t>
  </si>
  <si>
    <t>CHN2 2014-15 Real</t>
  </si>
  <si>
    <t>CHN2 2015-16 Real</t>
  </si>
  <si>
    <t>CHN2 2016-17 Real</t>
  </si>
  <si>
    <t>CHN2 2017-18 Real</t>
  </si>
  <si>
    <t>CHN2 2018-19 Real</t>
  </si>
  <si>
    <t>CHN2 2019-20 Real</t>
  </si>
  <si>
    <t>CHN3 2010-11</t>
  </si>
  <si>
    <t>Pre-Primary education - Gross expenditure (£000s) 2010-11</t>
  </si>
  <si>
    <t>No of Places 2010-11</t>
  </si>
  <si>
    <t>CHN3 2011-12</t>
  </si>
  <si>
    <t>Pre-Primary education - Gross expenditure (£000s) 2011-12</t>
  </si>
  <si>
    <t>No of Places 2011-12</t>
  </si>
  <si>
    <t>CHN3 2012-13</t>
  </si>
  <si>
    <t>Pre-Primary education - Gross expenditure (£000s) 2012-13</t>
  </si>
  <si>
    <t>No of Places 2012-13</t>
  </si>
  <si>
    <t>CHN3 2013-14</t>
  </si>
  <si>
    <t>Pre-Primary education - Gross expenditure (£000s) 2013-14</t>
  </si>
  <si>
    <t>No of Places 2013-14</t>
  </si>
  <si>
    <t>CHN3 2014-15</t>
  </si>
  <si>
    <t>Pre-Primary education - Gross expenditure (£000s) 2014-15</t>
  </si>
  <si>
    <t>No of Places 2014-15</t>
  </si>
  <si>
    <t>CHN3 2015-16</t>
  </si>
  <si>
    <t>Pre-Primary education - Gross expenditure (£000s) 2015-16</t>
  </si>
  <si>
    <t>No of Places 2015-16</t>
  </si>
  <si>
    <t>CHN3 2016-17</t>
  </si>
  <si>
    <t>Pre-Primary education - Gross expenditure (£000s) 2016-17</t>
  </si>
  <si>
    <t>No of Places 2016-17</t>
  </si>
  <si>
    <t>CHN3 2017-18</t>
  </si>
  <si>
    <t>Pre-Primary education - Gross expenditure (£000s) 2017-18</t>
  </si>
  <si>
    <t>No of Places 2017-18</t>
  </si>
  <si>
    <t>CHN3 2018-19</t>
  </si>
  <si>
    <t>Pre-Primary education - Gross expenditure (£000s) 2018-19</t>
  </si>
  <si>
    <t>No of Places 2018-19</t>
  </si>
  <si>
    <t>CHN3 2019-20</t>
  </si>
  <si>
    <t>Pre-Primary education - Gross expenditure (£000s) 2019-20</t>
  </si>
  <si>
    <t>No of Places 2019-20</t>
  </si>
  <si>
    <t>CHN3 2010-11 Real</t>
  </si>
  <si>
    <t>CHN3 2011-12 Real</t>
  </si>
  <si>
    <t>CHN3 2012-13 Real</t>
  </si>
  <si>
    <t>CHN3 2013-14 Real</t>
  </si>
  <si>
    <t>CHN3 2014-15 Real</t>
  </si>
  <si>
    <t>CHN3 2015-16 Real</t>
  </si>
  <si>
    <t>CHN3 2016-17 Real</t>
  </si>
  <si>
    <t>CHN3 2017-18 Real</t>
  </si>
  <si>
    <t>CHN3 2018-19 Real</t>
  </si>
  <si>
    <t>CHN3 2019-20 Real</t>
  </si>
  <si>
    <t>CHN4 2011-12</t>
  </si>
  <si>
    <t>CHN4 2012-13</t>
  </si>
  <si>
    <t>CHN4 2013-14</t>
  </si>
  <si>
    <t>CHN4 2014-15</t>
  </si>
  <si>
    <t>CHN4 2015-16</t>
  </si>
  <si>
    <t>CHN4 2016-17</t>
  </si>
  <si>
    <t>CHN4 2017-18</t>
  </si>
  <si>
    <t>CHN4 2018-19</t>
  </si>
  <si>
    <t>CHN4 2019-20</t>
  </si>
  <si>
    <t>CHN5 2011-12</t>
  </si>
  <si>
    <t>CHN5 2012-13</t>
  </si>
  <si>
    <t>CHN5 2013-14</t>
  </si>
  <si>
    <t>CHN5 2014-15</t>
  </si>
  <si>
    <t>CHN5 2015-16</t>
  </si>
  <si>
    <t>CHN5 2016-17</t>
  </si>
  <si>
    <t>CHN5 2017-18</t>
  </si>
  <si>
    <t>CHN5 2018-19</t>
  </si>
  <si>
    <t>CHN5 2019-20</t>
  </si>
  <si>
    <t>CHN6 2011-12</t>
  </si>
  <si>
    <t>CHN6 2012-13</t>
  </si>
  <si>
    <t>CHN6 2013-14</t>
  </si>
  <si>
    <t>CHN6 2014-15</t>
  </si>
  <si>
    <t>CHN6 2015-16</t>
  </si>
  <si>
    <t>CHN6 2016-17</t>
  </si>
  <si>
    <t>CHN6 2017-18</t>
  </si>
  <si>
    <t>CHN6 2018-19</t>
  </si>
  <si>
    <t>CHN6 2019-20</t>
  </si>
  <si>
    <t>CHN7 2011-12</t>
  </si>
  <si>
    <t>CHN7 2012-13</t>
  </si>
  <si>
    <t>CHN7 2013-14</t>
  </si>
  <si>
    <t>CHN7 2014-15</t>
  </si>
  <si>
    <t>CHN7 2015-16</t>
  </si>
  <si>
    <t>CHN7 2016-17</t>
  </si>
  <si>
    <t>CHN7 2017-18</t>
  </si>
  <si>
    <t>CHN7 2018-19</t>
  </si>
  <si>
    <t>CHN7 2019-20</t>
  </si>
  <si>
    <t>CHN8a 2010-11</t>
  </si>
  <si>
    <t>Gross Costs (Looked After Children in Residential) (£000s) 2010-11</t>
  </si>
  <si>
    <t>No. Of Children (residential) 2010-11</t>
  </si>
  <si>
    <t>CHN8a 2011-12</t>
  </si>
  <si>
    <t>Gross Costs (Looked After Children in Residential) (£000s) 2011-12</t>
  </si>
  <si>
    <t>No. Of Children (residential) 2011-12</t>
  </si>
  <si>
    <t>CHN8a 2012-13</t>
  </si>
  <si>
    <t>Gross Costs (Looked After Children in Residential) (£000s) 2012-13</t>
  </si>
  <si>
    <t>No. Of Children (residential) 2012-13</t>
  </si>
  <si>
    <t>CHN8a 2013-14</t>
  </si>
  <si>
    <t>Gross Costs (Looked After Children in Residential) (£000s) 2013-14</t>
  </si>
  <si>
    <t>No. Of Children (residential) 2013-14</t>
  </si>
  <si>
    <t>CHN8a 2014-15</t>
  </si>
  <si>
    <t>Gross Costs (Looked After Children in Residential) (£000s) 2014-15</t>
  </si>
  <si>
    <t>No. Of Children (residential) 2014-15</t>
  </si>
  <si>
    <t>CHN8a 2015-16</t>
  </si>
  <si>
    <t>Gross Costs (Looked After Children in Residential) (£000s) 2015-16</t>
  </si>
  <si>
    <t>No. Of Children (residential) 2015-16</t>
  </si>
  <si>
    <t>CHN8a 2016-17</t>
  </si>
  <si>
    <t>Gross Costs (Looked After Children in Residential) (£000s) 2016-17</t>
  </si>
  <si>
    <t>No. Of Children (residential) 2016-17</t>
  </si>
  <si>
    <t>CHN8a 2017-18</t>
  </si>
  <si>
    <t>Gross Costs (Looked After Children in Residential) (£000s) 2017-18</t>
  </si>
  <si>
    <t>No. Of Children (residential) 2017-18</t>
  </si>
  <si>
    <t>CHN8a 2018-19</t>
  </si>
  <si>
    <t>Gross Costs (Looked After Children in Residential) (£000s) 2018-19</t>
  </si>
  <si>
    <t>No. Of Children (residential) 2018-19</t>
  </si>
  <si>
    <t>CHN8a 2019-20</t>
  </si>
  <si>
    <t>Gross Costs (Looked After Children in Residential) (£000s) 2019-20</t>
  </si>
  <si>
    <t>No. Of Children (residential) 2019-20</t>
  </si>
  <si>
    <t>CHN8a 2010-11 Real</t>
  </si>
  <si>
    <t>CHN8a 2011-12 Real</t>
  </si>
  <si>
    <t>CHN8a 2012-13 Real</t>
  </si>
  <si>
    <t>CHN8a 2013-14 Real</t>
  </si>
  <si>
    <t>CHN8a 2014-15 Real</t>
  </si>
  <si>
    <t>CHN8a 2015-16 Real</t>
  </si>
  <si>
    <t>CHN8a 2016-17 Real</t>
  </si>
  <si>
    <t>CHN8a 2017-18 Real</t>
  </si>
  <si>
    <t>CHN8a 2018-19 Real</t>
  </si>
  <si>
    <t>CHN8a 2019-20 Real</t>
  </si>
  <si>
    <t>CHN8b 2010-11</t>
  </si>
  <si>
    <t>Gross Costs (Looked After Children in Community Setting) (£000s) 2010-11</t>
  </si>
  <si>
    <t>No. Of Children (community) 2010-11</t>
  </si>
  <si>
    <t>CHN8b 2011-12</t>
  </si>
  <si>
    <t>Gross Costs (Looked After Children in Community Setting) (£000s) 2011-12</t>
  </si>
  <si>
    <t>No. Of Children (community) 2011-12</t>
  </si>
  <si>
    <t>CHN8b 2012-13</t>
  </si>
  <si>
    <t>Gross Costs (Looked After Children in Community Setting) (£000s) 2012-13</t>
  </si>
  <si>
    <t>No. Of Children (community) 2012-13</t>
  </si>
  <si>
    <t>CHN8b 2013-14</t>
  </si>
  <si>
    <t>Gross Costs (Looked After Children in Community Setting) (£000s) 2013-14</t>
  </si>
  <si>
    <t>No. Of Children (community) 2013-14</t>
  </si>
  <si>
    <t>CHN8b 2014-15</t>
  </si>
  <si>
    <t>Gross Costs (Looked After Children in Community Setting) (£000s) 2014-15</t>
  </si>
  <si>
    <t>No. Of Children (community) 2014-15</t>
  </si>
  <si>
    <t>CHN8b 2015-16</t>
  </si>
  <si>
    <t>Gross Costs (Looked After Children in Community Setting) (£000s) 2015-16</t>
  </si>
  <si>
    <t>No. Of Children (community) 2015-16</t>
  </si>
  <si>
    <t>CHN8b 2016-17</t>
  </si>
  <si>
    <t>Gross Costs (Looked After Children in Community Setting) (£000s) 2016-17</t>
  </si>
  <si>
    <t>No. Of Children (community) 2016-17</t>
  </si>
  <si>
    <t>CHN8b 2017-18</t>
  </si>
  <si>
    <t>Gross Costs (Looked After Children in Community Setting) (£000s) 2017-18</t>
  </si>
  <si>
    <t>No. Of Children (community) 2017-18</t>
  </si>
  <si>
    <t>CHN8b 2018-19</t>
  </si>
  <si>
    <t>Gross Costs (Looked After Children in Community Setting) (£000s) 2018-19</t>
  </si>
  <si>
    <t>No. Of Children (community) 2018-19</t>
  </si>
  <si>
    <t>CHN8b 2019-20</t>
  </si>
  <si>
    <t>Gross Costs (Looked After Children in Community Setting) (£000s) 2019-20</t>
  </si>
  <si>
    <t>No. Of Children (community) 2019-20</t>
  </si>
  <si>
    <t>CHN8b 2010-11 Real</t>
  </si>
  <si>
    <t>CHN8b 2011-12 Real</t>
  </si>
  <si>
    <t>CHN8b 2012-13 Real</t>
  </si>
  <si>
    <t>CHN8b 2013-14 Real</t>
  </si>
  <si>
    <t>CHN8b 2014-15 Real</t>
  </si>
  <si>
    <t>CHN8b 2015-16 Real</t>
  </si>
  <si>
    <t>CHN8b 2016-17 Real</t>
  </si>
  <si>
    <t>CHN8b 2017-18 Real</t>
  </si>
  <si>
    <t>CHN8b 2018-19 Real</t>
  </si>
  <si>
    <t>CHN8b 2019-20 Real</t>
  </si>
  <si>
    <t>CHN9 2010-11</t>
  </si>
  <si>
    <t>CHN9 2011-12</t>
  </si>
  <si>
    <t>CHN9 2012-13</t>
  </si>
  <si>
    <t>CHN9 2013-14</t>
  </si>
  <si>
    <t>CHN9 2014-15</t>
  </si>
  <si>
    <t>CHN9 2015-16</t>
  </si>
  <si>
    <t>CHN9 2016-17</t>
  </si>
  <si>
    <t>CHN9 2017-18</t>
  </si>
  <si>
    <t>CHN9 2018-19</t>
  </si>
  <si>
    <t>CHN9 2019-20</t>
  </si>
  <si>
    <t>CHN10 2010-14</t>
  </si>
  <si>
    <t>CHN10 2012-15</t>
  </si>
  <si>
    <t>CHN10 2013-16</t>
  </si>
  <si>
    <t>CHN10 2014-17</t>
  </si>
  <si>
    <t>CHN10 2015-18</t>
  </si>
  <si>
    <t>CHN10 2016-19</t>
  </si>
  <si>
    <t>CHN10 2017-20</t>
  </si>
  <si>
    <t>CHN11 2011-12</t>
  </si>
  <si>
    <t>CHN11 2012-13</t>
  </si>
  <si>
    <t>CHN11 2013-14</t>
  </si>
  <si>
    <t>CHN11 2014-15</t>
  </si>
  <si>
    <t>CHN11 2015-16</t>
  </si>
  <si>
    <t>CHN11 2016-17</t>
  </si>
  <si>
    <t>CHN11 2017-18</t>
  </si>
  <si>
    <t>CHN11 2018-19</t>
  </si>
  <si>
    <t>CHN11 2019-20</t>
  </si>
  <si>
    <t>CHN12a 2011-12</t>
  </si>
  <si>
    <t>CHN12a 2012-13</t>
  </si>
  <si>
    <t>CHN12a 2013-14</t>
  </si>
  <si>
    <t>CHN12a 2014-15</t>
  </si>
  <si>
    <t>CHN12a 2015-16</t>
  </si>
  <si>
    <t>CHN12a 2016-17</t>
  </si>
  <si>
    <t>CHN12a 2017-18</t>
  </si>
  <si>
    <t>CHN12a 2018-19</t>
  </si>
  <si>
    <t>CHN12a 2019-20</t>
  </si>
  <si>
    <t>CHN12b 2011-12</t>
  </si>
  <si>
    <t>CHN12b 2012-13</t>
  </si>
  <si>
    <t>CHN12b 2013-14</t>
  </si>
  <si>
    <t>CHN12b 2014-15</t>
  </si>
  <si>
    <t>CHN12b 2015-16</t>
  </si>
  <si>
    <t>CHN12b 2016-17</t>
  </si>
  <si>
    <t>CHN12b 2017-18</t>
  </si>
  <si>
    <t>CHN12b 2018-19</t>
  </si>
  <si>
    <t>CHN12b 2019-20</t>
  </si>
  <si>
    <t>CHN12c 2011-12</t>
  </si>
  <si>
    <t>CHN12c 2012-13</t>
  </si>
  <si>
    <t>CHN12c 2013-14</t>
  </si>
  <si>
    <t>CHN12c 2014-15</t>
  </si>
  <si>
    <t>CHN12c 2015-16</t>
  </si>
  <si>
    <t>CHN12c 2016-17</t>
  </si>
  <si>
    <t>CHN12c 2017-18</t>
  </si>
  <si>
    <t>CHN12c 2018-19</t>
  </si>
  <si>
    <t>CHN12c 2019-20</t>
  </si>
  <si>
    <t>CHN12d 2011-12</t>
  </si>
  <si>
    <t>CHN12d 2012-13</t>
  </si>
  <si>
    <t>CHN12d 2013-14</t>
  </si>
  <si>
    <t>CHN12d 2014-15</t>
  </si>
  <si>
    <t>CHN12d 2015-16</t>
  </si>
  <si>
    <t>CHN12d 2016-17</t>
  </si>
  <si>
    <t>CHN12d 2017-18</t>
  </si>
  <si>
    <t>CHN12d 2018-19</t>
  </si>
  <si>
    <t>CHN12d 2019-20</t>
  </si>
  <si>
    <t>CHN12e 2011-12</t>
  </si>
  <si>
    <t>CHN12e 2012-13</t>
  </si>
  <si>
    <t>CHN12e 2013-14</t>
  </si>
  <si>
    <t>CHN12e 2014-15</t>
  </si>
  <si>
    <t>CHN12e 2015-16</t>
  </si>
  <si>
    <t>CHN12e 2016-17</t>
  </si>
  <si>
    <t>CHN12e 2017-18</t>
  </si>
  <si>
    <t>CHN12e 2018-19</t>
  </si>
  <si>
    <t>CHN12e 2019-20</t>
  </si>
  <si>
    <t>CHN12f 2011-12</t>
  </si>
  <si>
    <t>CHN12f 2012-13</t>
  </si>
  <si>
    <t>CHN12f 2013-14</t>
  </si>
  <si>
    <t>CHN12f 2014-15</t>
  </si>
  <si>
    <t>CHN12f 2015-16</t>
  </si>
  <si>
    <t>CHN12f 2016-17</t>
  </si>
  <si>
    <t>CHN12f 2017-18</t>
  </si>
  <si>
    <t>CHN12f 2018-19</t>
  </si>
  <si>
    <t>CHN12f 2019-20</t>
  </si>
  <si>
    <t>CHN13a 2015-16</t>
  </si>
  <si>
    <t>CHN13a 2016-17</t>
  </si>
  <si>
    <t>CHN13a 2017-18</t>
  </si>
  <si>
    <t>CHN13a 2018-19</t>
  </si>
  <si>
    <t>CHN13a 2019-20</t>
  </si>
  <si>
    <t>CHN13b 2015-16</t>
  </si>
  <si>
    <t>CHN13b 2016-17</t>
  </si>
  <si>
    <t>CHN13b 2017-18</t>
  </si>
  <si>
    <t>CHN13b 2018-19</t>
  </si>
  <si>
    <t>CHN13b 2019-20</t>
  </si>
  <si>
    <t>CHN13c 2015-16</t>
  </si>
  <si>
    <t>CHN13c 2016-17</t>
  </si>
  <si>
    <t>CHN13c 2017-18</t>
  </si>
  <si>
    <t>CHN13c 2018-19</t>
  </si>
  <si>
    <t>CHN13c 2019-20</t>
  </si>
  <si>
    <t>CHN14a 2015-16</t>
  </si>
  <si>
    <t>CHN14a 2016-17</t>
  </si>
  <si>
    <t>CHN14a 2017-18</t>
  </si>
  <si>
    <t>CHN14a 2018-19</t>
  </si>
  <si>
    <t>CHN14a 2019-20</t>
  </si>
  <si>
    <t>CHN14b 2015-16</t>
  </si>
  <si>
    <t>CHN14b 2016-17</t>
  </si>
  <si>
    <t>CHN14b 2017-18</t>
  </si>
  <si>
    <t>CHN14b 2018-19</t>
  </si>
  <si>
    <t>CHN14b 2019-20</t>
  </si>
  <si>
    <t>CHN14c 2015-16</t>
  </si>
  <si>
    <t>CHN14c 2016-17</t>
  </si>
  <si>
    <t>CHN14c 2017-18</t>
  </si>
  <si>
    <t>CHN14c 2018-19</t>
  </si>
  <si>
    <t>CHN14c 2019-20</t>
  </si>
  <si>
    <t>CHN15a 2015-16</t>
  </si>
  <si>
    <t>CHN15a 2016-17</t>
  </si>
  <si>
    <t>CHN15a 2017-18</t>
  </si>
  <si>
    <t>CHN15a 2018-19</t>
  </si>
  <si>
    <t>CHN15a 2019-20</t>
  </si>
  <si>
    <t>CHN15b 2015-16</t>
  </si>
  <si>
    <t>CHN15b 2016-17</t>
  </si>
  <si>
    <t>CHN15b 2017-18</t>
  </si>
  <si>
    <t>CHN15b 2018-19</t>
  </si>
  <si>
    <t>CHN15b 2019-20</t>
  </si>
  <si>
    <t>CHN15c 2015-16</t>
  </si>
  <si>
    <t>CHN15c 2016-17</t>
  </si>
  <si>
    <t>CHN15c 2017-18</t>
  </si>
  <si>
    <t>CHN15c 2018-19</t>
  </si>
  <si>
    <t>CHN15c 2019-20</t>
  </si>
  <si>
    <t>CHN16a 2015-16</t>
  </si>
  <si>
    <t>CHN16a 2016-17</t>
  </si>
  <si>
    <t>CHN16a 2017-18</t>
  </si>
  <si>
    <t>CHN16a 2018-19</t>
  </si>
  <si>
    <t>CHN16a 2019-20</t>
  </si>
  <si>
    <t>CHN16b 2015-16</t>
  </si>
  <si>
    <t>CHN16b 2016-17</t>
  </si>
  <si>
    <t>CHN16b 2017-18</t>
  </si>
  <si>
    <t>CHN16b 2018-19</t>
  </si>
  <si>
    <t>CHN16b 2019-20</t>
  </si>
  <si>
    <t>CHN16c 2015-16</t>
  </si>
  <si>
    <t>CHN16c 2016-17</t>
  </si>
  <si>
    <t>CHN16c 2017-18</t>
  </si>
  <si>
    <t>CHN16c 2018-19</t>
  </si>
  <si>
    <t>CHN16c 2019-20</t>
  </si>
  <si>
    <t>CHN17 2013-14</t>
  </si>
  <si>
    <t>CHN17 2014-15</t>
  </si>
  <si>
    <t>CHN17 2015-16</t>
  </si>
  <si>
    <t>CHN17 2016-17</t>
  </si>
  <si>
    <t>CHN17 2017-18</t>
  </si>
  <si>
    <t>CHN17 2018-19</t>
  </si>
  <si>
    <t>CHN17 2019-20</t>
  </si>
  <si>
    <t>CHN18 2010-11</t>
  </si>
  <si>
    <t>CHN18 2011-12</t>
  </si>
  <si>
    <t>CHN18 2012-13</t>
  </si>
  <si>
    <t>CHN18 2013-14</t>
  </si>
  <si>
    <t>CHN18 2014-15</t>
  </si>
  <si>
    <t>CHN18 2015-16</t>
  </si>
  <si>
    <t>CHN18 2016-17</t>
  </si>
  <si>
    <t>CHN18 2017-18</t>
  </si>
  <si>
    <t>CHN18 2018-19</t>
  </si>
  <si>
    <t>CHN18 2019-20</t>
  </si>
  <si>
    <t>CHN19a 2010-11</t>
  </si>
  <si>
    <t>CHN19a 2012-13</t>
  </si>
  <si>
    <t>CHN19a 2014-15</t>
  </si>
  <si>
    <t>CHN19a 2016-17</t>
  </si>
  <si>
    <t>CHN19a 2018-19</t>
  </si>
  <si>
    <t>CHN19b 2010-11</t>
  </si>
  <si>
    <t>CHN19b 2012-13</t>
  </si>
  <si>
    <t>CHN19b 2014-15</t>
  </si>
  <si>
    <t>CHN19b 2016-17</t>
  </si>
  <si>
    <t>CHN19b 2018-19</t>
  </si>
  <si>
    <t>CHN20a 2010-11</t>
  </si>
  <si>
    <t>CHN20a 2012-13</t>
  </si>
  <si>
    <t>CHN20a 2014-15</t>
  </si>
  <si>
    <t>CHN20a 2016-17</t>
  </si>
  <si>
    <t>CHN20a 2018-19</t>
  </si>
  <si>
    <t>CHN20b 2010-11</t>
  </si>
  <si>
    <t>CHN20b 2012-13</t>
  </si>
  <si>
    <t>CHN20b 2014-15</t>
  </si>
  <si>
    <t>CHN20b 2016-17</t>
  </si>
  <si>
    <t>CHN20b 2018-19</t>
  </si>
  <si>
    <t>CHN21 2015-16</t>
  </si>
  <si>
    <t>CHN21 2016-17</t>
  </si>
  <si>
    <t>CHN21 2017-18</t>
  </si>
  <si>
    <t>CHN21 2018-19</t>
  </si>
  <si>
    <t>CHN21 2019-20</t>
  </si>
  <si>
    <t>CHN22 2012-13</t>
  </si>
  <si>
    <t>CHN22 2013-14</t>
  </si>
  <si>
    <t>CHN22 2014-15</t>
  </si>
  <si>
    <t>CHN22 2015-16</t>
  </si>
  <si>
    <t>CHN22 2016-17</t>
  </si>
  <si>
    <t>CHN22 2017-18</t>
  </si>
  <si>
    <t>CHN22 2018-19</t>
  </si>
  <si>
    <t>CHN22 2019-20</t>
  </si>
  <si>
    <t>CHN23 2010-11</t>
  </si>
  <si>
    <t>CHN23 2011-12</t>
  </si>
  <si>
    <t>CHN23 2012-13</t>
  </si>
  <si>
    <t>CHN23 2013-14</t>
  </si>
  <si>
    <t>CHN23 2014-15</t>
  </si>
  <si>
    <t>CHN23 2015-16</t>
  </si>
  <si>
    <t>CHN23 2016-17</t>
  </si>
  <si>
    <t>CHN23 2017-18</t>
  </si>
  <si>
    <t>CHN23 2018-19</t>
  </si>
  <si>
    <t>CHN23 2019-20</t>
  </si>
  <si>
    <t>CORP 1 2010-11</t>
  </si>
  <si>
    <t>Central Support services - total General Fund (£000) 2010-11</t>
  </si>
  <si>
    <t>Gross expenditure - total General Fund (£000) 2010-11</t>
  </si>
  <si>
    <t>CORP 1 2011-12</t>
  </si>
  <si>
    <t>Central Support services - total General Fund (£000) 2011-12</t>
  </si>
  <si>
    <t>Gross expenditure - total General Fund (£000) 2011-12</t>
  </si>
  <si>
    <t>CORP 1 2012-13</t>
  </si>
  <si>
    <t>Central Support services - total General Fund (£000) 2012-13</t>
  </si>
  <si>
    <t>Gross expenditure - total General Fund (£000) 2012-13</t>
  </si>
  <si>
    <t>CORP 1 2013-14</t>
  </si>
  <si>
    <t>Central Support services - total General Fund (£000) 2013-14</t>
  </si>
  <si>
    <t>Gross expenditure - total General Fund (£000) 2013-14</t>
  </si>
  <si>
    <t>CORP 1 2014-15</t>
  </si>
  <si>
    <t>Central Support services - total General Fund (£000) 2014-15</t>
  </si>
  <si>
    <t>Gross expenditure - total General Fund (£000) 2014-15</t>
  </si>
  <si>
    <t>CORP 1 2015-16</t>
  </si>
  <si>
    <t>Central Support services - total General Fund (£000) 2015-16</t>
  </si>
  <si>
    <t>Gross expenditure - total General Fund (£000) 2015-16</t>
  </si>
  <si>
    <t>CORP 1 2016-17</t>
  </si>
  <si>
    <t>Central Support services - total General Fund (£000) 2016-17</t>
  </si>
  <si>
    <t>Gross expenditure - total General Fund (£000) 2016-17</t>
  </si>
  <si>
    <t>CORP 1 2017-18</t>
  </si>
  <si>
    <t>Central Support services - total General Fund (£000) 2017-18</t>
  </si>
  <si>
    <t>Gross expenditure - total General Fund (£000) 2017-18</t>
  </si>
  <si>
    <t>CORP 1 2018-19</t>
  </si>
  <si>
    <t>Central Support services - total General Fund (£000) 2018-19</t>
  </si>
  <si>
    <t>Gross expenditure - total General Fund (£000) 2018-19</t>
  </si>
  <si>
    <t>CORP 1 2019-20</t>
  </si>
  <si>
    <t>Central Support services - total General Fund (£000) 2019-20</t>
  </si>
  <si>
    <t>Gross expenditure - total General Fund (£000) 2019-20</t>
  </si>
  <si>
    <t>CORP 3b 2010-11</t>
  </si>
  <si>
    <t>Top 5% Female 2010-11</t>
  </si>
  <si>
    <t>Top 5% 2010-11</t>
  </si>
  <si>
    <t>CORP 3b 2011-12</t>
  </si>
  <si>
    <t>Top 5% Female 2011-12</t>
  </si>
  <si>
    <t>Top 5% 2011-12</t>
  </si>
  <si>
    <t>CORP 3b 2012-13</t>
  </si>
  <si>
    <t>Top 5% Female 2012-13</t>
  </si>
  <si>
    <t>Top 5% 2012-13</t>
  </si>
  <si>
    <t>CORP 3b 2013-14</t>
  </si>
  <si>
    <t>Top 5% Female 2013-14</t>
  </si>
  <si>
    <t>Top 5% 2013-14</t>
  </si>
  <si>
    <t>CORP 3b 2014-15</t>
  </si>
  <si>
    <t>Top 5% Female 2014-15</t>
  </si>
  <si>
    <t>Top 5% 2014-15</t>
  </si>
  <si>
    <t>CORP 3b 2015-16</t>
  </si>
  <si>
    <t>Top 5% Female 2015-16</t>
  </si>
  <si>
    <t>Top 5% 2015-16</t>
  </si>
  <si>
    <t>CORP 3b 2016-17</t>
  </si>
  <si>
    <t>Top 5% Female 2016-17</t>
  </si>
  <si>
    <t>Top 5% 2016-17</t>
  </si>
  <si>
    <t>CORP 3b 2017-18</t>
  </si>
  <si>
    <t>Top 5% Female 2017-18</t>
  </si>
  <si>
    <t>Top 5% 2017-18</t>
  </si>
  <si>
    <t>CORP 3b 2018-19</t>
  </si>
  <si>
    <t>Top 5% Female 2018-19</t>
  </si>
  <si>
    <t>Top 5% 2018-19</t>
  </si>
  <si>
    <t>CORP 3b 2019-20</t>
  </si>
  <si>
    <t>Top 5% Female 2019-20</t>
  </si>
  <si>
    <t>Top 5% 2019-20</t>
  </si>
  <si>
    <t>CORP 3c 2015-16</t>
  </si>
  <si>
    <t>Hourly Rate (Female) 2015-16</t>
  </si>
  <si>
    <t>Hourly Rate (Male) 2015-16</t>
  </si>
  <si>
    <t>CORP 3c 2016-17</t>
  </si>
  <si>
    <t>Hourly Rate (Female) 2016-17</t>
  </si>
  <si>
    <t>Hourly Rate (Male) 2016-17</t>
  </si>
  <si>
    <t>CORP 3c 2017-18</t>
  </si>
  <si>
    <t>Hourly Rate (Female) 2017-18</t>
  </si>
  <si>
    <t>Hourly Rate (Male) 2017-18</t>
  </si>
  <si>
    <t>CORP 3c 2018-19</t>
  </si>
  <si>
    <t>Hourly Rate (Female) 2018-19</t>
  </si>
  <si>
    <t>Hourly Rate (Male) 2018-19</t>
  </si>
  <si>
    <t>CORP 3c 2019-20</t>
  </si>
  <si>
    <t>Hourly Rate (Female) 2019-20</t>
  </si>
  <si>
    <t>Hourly Rate (Male) 2019-20</t>
  </si>
  <si>
    <t>CORP 4 2010-11</t>
  </si>
  <si>
    <t>Cost of Collecting CT 2010-11</t>
  </si>
  <si>
    <t>No of Dwellings 2010-11</t>
  </si>
  <si>
    <t>CORP 4 2011-12</t>
  </si>
  <si>
    <t>Cost of Collecting CT 2011-12</t>
  </si>
  <si>
    <t>No of Dwellings 2011-12</t>
  </si>
  <si>
    <t>CORP 4 2012-13</t>
  </si>
  <si>
    <t>Cost of Collecting CT 2012-13</t>
  </si>
  <si>
    <t>No of Dwellings 2012-13</t>
  </si>
  <si>
    <t>CORP 4 2013-14</t>
  </si>
  <si>
    <t>Cost of Collecting CT 2013-14</t>
  </si>
  <si>
    <t>No of Dwellings 2013-14</t>
  </si>
  <si>
    <t>CORP 4 2014-15</t>
  </si>
  <si>
    <t>Cost of Collecting CT 2014-15</t>
  </si>
  <si>
    <t>No of Dwellings 2014-15</t>
  </si>
  <si>
    <t>CORP 4 2015-16</t>
  </si>
  <si>
    <t>Cost of Collecting CT 2015-16</t>
  </si>
  <si>
    <t>No of Dwellings 2015-16</t>
  </si>
  <si>
    <t>CORP 4 2016-17</t>
  </si>
  <si>
    <t>Cost of Collecting CT 2016-17</t>
  </si>
  <si>
    <t>No of Dwellings 2016-17</t>
  </si>
  <si>
    <t>CORP 4 2017-18</t>
  </si>
  <si>
    <t>Cost of Collecting CT 2017-18</t>
  </si>
  <si>
    <t>No of Dwellings 2017-18</t>
  </si>
  <si>
    <t>CORP 4 2018-19</t>
  </si>
  <si>
    <t>Cost of Collecting CT 2018-19</t>
  </si>
  <si>
    <t>No of Dwellings 2018-19</t>
  </si>
  <si>
    <t>CORP 4 2019-20</t>
  </si>
  <si>
    <t>Cost of Collecting CT 2019-20</t>
  </si>
  <si>
    <t>No of Dwellings 2019-20</t>
  </si>
  <si>
    <t>CORP 4 2010-11 Real</t>
  </si>
  <si>
    <t>CORP 4 2011-12 Real</t>
  </si>
  <si>
    <t>CORP 4 2012-13 Real</t>
  </si>
  <si>
    <t>CORP 4 2013-14 Real</t>
  </si>
  <si>
    <t>CORP 4 2014-15 Real</t>
  </si>
  <si>
    <t>CORP 4 2015-16 Real</t>
  </si>
  <si>
    <t>CORP 4 2016-17 Real</t>
  </si>
  <si>
    <t>CORP 4 2017-18 Real</t>
  </si>
  <si>
    <t>CORP 4 2018-19 Real</t>
  </si>
  <si>
    <t>CORP 4 2019-20 Real</t>
  </si>
  <si>
    <t>CORP 6a 2010-11</t>
  </si>
  <si>
    <t>Days Lost - Teachers 2010-11</t>
  </si>
  <si>
    <t>FTE Staff Teachers 2010-11</t>
  </si>
  <si>
    <t>CORP 6a 2011-12</t>
  </si>
  <si>
    <t>Days Lost - Teachers 2011-12</t>
  </si>
  <si>
    <t>FTE Staff Teachers 2011-12</t>
  </si>
  <si>
    <t>CORP 6a 2012-13</t>
  </si>
  <si>
    <t>Days Lost - Teachers 2012-13</t>
  </si>
  <si>
    <t>FTE Staff Teachers 2012-13</t>
  </si>
  <si>
    <t>CORP 6a 2013-14</t>
  </si>
  <si>
    <t>Days Lost - Teachers 2013-14</t>
  </si>
  <si>
    <t>FTE Staff Teachers 2013-14</t>
  </si>
  <si>
    <t>CORP 6a 2014-15</t>
  </si>
  <si>
    <t>Days Lost - Teachers 2014-15</t>
  </si>
  <si>
    <t>FTE Staff Teachers 2014-15</t>
  </si>
  <si>
    <t>CORP 6a 2015-16</t>
  </si>
  <si>
    <t>Days Lost - Teachers 2015-16</t>
  </si>
  <si>
    <t>FTE Staff Teachers 2015-16</t>
  </si>
  <si>
    <t>CORP 6a 2016-17</t>
  </si>
  <si>
    <t>Days Lost - Teachers 2016-17</t>
  </si>
  <si>
    <t>FTE Staff Teachers 2016-17</t>
  </si>
  <si>
    <t>CORP 6a 2017-18</t>
  </si>
  <si>
    <t>Days Lost - Teachers 2017-18</t>
  </si>
  <si>
    <t>FTE Staff Teachers 2017-18</t>
  </si>
  <si>
    <t>CORP 6a 2018-19</t>
  </si>
  <si>
    <t>Days Lost - Teachers 2018-19</t>
  </si>
  <si>
    <t>FTE Staff Teachers 2018-19</t>
  </si>
  <si>
    <t>CORP 6a 2019-20</t>
  </si>
  <si>
    <t>Days Lost - Teachers 2019-20</t>
  </si>
  <si>
    <t>FTE Staff Teachers 2019-20</t>
  </si>
  <si>
    <t>CORP 6b 2010-11</t>
  </si>
  <si>
    <t>Days Lost - Other 2010-11</t>
  </si>
  <si>
    <t>FTE Staff (Other) 2010-11</t>
  </si>
  <si>
    <t>CORP 6b 2011-12</t>
  </si>
  <si>
    <t>Days Lost - Other 2011-12</t>
  </si>
  <si>
    <t>FTE Staff (Other) 2011-12</t>
  </si>
  <si>
    <t>CORP 6b 2012-13</t>
  </si>
  <si>
    <t>Days Lost - Other 2012-13</t>
  </si>
  <si>
    <t>FTE Staff (Other) 2012-13</t>
  </si>
  <si>
    <t>CORP 6b 2013-14</t>
  </si>
  <si>
    <t>Days Lost - Other 2013-14</t>
  </si>
  <si>
    <t>FTE Staff (Other) 2013-14</t>
  </si>
  <si>
    <t>CORP 6b 2014-15</t>
  </si>
  <si>
    <t>Days Lost - Other 2014-15</t>
  </si>
  <si>
    <t>FTE Staff (Other) 2014-15</t>
  </si>
  <si>
    <t>CORP 6b 2015-16</t>
  </si>
  <si>
    <t>Days Lost - Other 2015-16</t>
  </si>
  <si>
    <t>FTE Staff (Other) 2015-16</t>
  </si>
  <si>
    <t>CORP 6b 2016-17</t>
  </si>
  <si>
    <t>Days Lost - Other 2016-17</t>
  </si>
  <si>
    <t>FTE Staff (Other) 2016-17</t>
  </si>
  <si>
    <t>CORP 6b 2017-18</t>
  </si>
  <si>
    <t>Days Lost - Other 2017-18</t>
  </si>
  <si>
    <t>FTE Staff (Other) 2017-18</t>
  </si>
  <si>
    <t>CORP 6b 2018-19</t>
  </si>
  <si>
    <t>Days Lost - Other 2018-19</t>
  </si>
  <si>
    <t>FTE Staff (Other) 2018-19</t>
  </si>
  <si>
    <t>CORP 6b 2019-20</t>
  </si>
  <si>
    <t>Days Lost - Other 2019-20</t>
  </si>
  <si>
    <t>FTE Staff (Other) 2019-20</t>
  </si>
  <si>
    <t>CORP 7 2010-11</t>
  </si>
  <si>
    <t>Income Received from CT 2010-11</t>
  </si>
  <si>
    <t>Income Due (Excluding Reliefs + Rebates) 2010-11</t>
  </si>
  <si>
    <t>CORP 7 2011-12</t>
  </si>
  <si>
    <t>Income Received from CT 2011-12</t>
  </si>
  <si>
    <t>Income Due (Excluding Reliefs + Rebates) 2011-12</t>
  </si>
  <si>
    <t>CORP 7 2012-13</t>
  </si>
  <si>
    <t>Income Received from CT 2012-13</t>
  </si>
  <si>
    <t>Income Due (Excluding Reliefs + Rebates) 2012-13</t>
  </si>
  <si>
    <t>CORP 7 2013-14</t>
  </si>
  <si>
    <t>Income Received from CT 2013-14</t>
  </si>
  <si>
    <t>Income Due (Excluding Reliefs + Rebates) 2013-14</t>
  </si>
  <si>
    <t>CORP 7 2014-15</t>
  </si>
  <si>
    <t>Income Received from CT 2014-15</t>
  </si>
  <si>
    <t>Income Due (Excluding Reliefs + Rebates) 2014-15</t>
  </si>
  <si>
    <t>CORP 7 2015-16</t>
  </si>
  <si>
    <t>Income Received from CT 2015-16</t>
  </si>
  <si>
    <t>Income Due (Excluding Reliefs + Rebates) 2015-16</t>
  </si>
  <si>
    <t>CORP 7 2016-17</t>
  </si>
  <si>
    <t>Income Received from CT 2016-17</t>
  </si>
  <si>
    <t>Income Due (Excluding Reliefs + Rebates) 2016-17</t>
  </si>
  <si>
    <t>CORP 7 2017-18</t>
  </si>
  <si>
    <t>Income Received from CT 2017-18</t>
  </si>
  <si>
    <t>Income Due (Excluding Reliefs + Rebates) 2017-18</t>
  </si>
  <si>
    <t>CORP 7 2018-19</t>
  </si>
  <si>
    <t>Income Received from CT 2018-19</t>
  </si>
  <si>
    <t>Income Due (Excluding Reliefs + Rebates) 2018-19</t>
  </si>
  <si>
    <t>CORP 7 2019-20</t>
  </si>
  <si>
    <t>Income Received from CT 2019-20</t>
  </si>
  <si>
    <t>Income Due (Excluding Reliefs + Rebates) 2019-20</t>
  </si>
  <si>
    <t>CORP 8 2010-11</t>
  </si>
  <si>
    <t>No of Invoices Paid within 30 days 2010-11</t>
  </si>
  <si>
    <t>No of Invoices Sampled 2010-11</t>
  </si>
  <si>
    <t>CORP 8 2011-12</t>
  </si>
  <si>
    <t>No of Invoices Paid within 30 days 2011-12</t>
  </si>
  <si>
    <t>No of Invoices Sampled 2011-12</t>
  </si>
  <si>
    <t>CORP 8 2012-13</t>
  </si>
  <si>
    <t>No of Invoices Paid within 30 days 2012-13</t>
  </si>
  <si>
    <t>No of Invoices Sampled 2012-13</t>
  </si>
  <si>
    <t>CORP 8 2013-14</t>
  </si>
  <si>
    <t>No of Invoices Paid within 30 days 2013-14</t>
  </si>
  <si>
    <t>No of Invoices Sampled 2013-14</t>
  </si>
  <si>
    <t>CORP 8 2014-15</t>
  </si>
  <si>
    <t>No of Invoices Paid within 30 days 2014-15</t>
  </si>
  <si>
    <t>No of Invoices Sampled 2014-15</t>
  </si>
  <si>
    <t>CORP 8 2015-16</t>
  </si>
  <si>
    <t>No of Invoices Paid within 30 days 2015-16</t>
  </si>
  <si>
    <t>No of Invoices Sampled 2015-16</t>
  </si>
  <si>
    <t>CORP 8 2016-17</t>
  </si>
  <si>
    <t>No of Invoices Paid within 30 days 2016-17</t>
  </si>
  <si>
    <t>No of Invoices Sampled 2016-17</t>
  </si>
  <si>
    <t>CORP 8 2017-18</t>
  </si>
  <si>
    <t>No of Invoices Paid within 30 days 2017-18</t>
  </si>
  <si>
    <t>No of Invoices Sampled 2017-18</t>
  </si>
  <si>
    <t>CORP 8 2018-19</t>
  </si>
  <si>
    <t>No of Invoices Paid within 30 days 2018-19</t>
  </si>
  <si>
    <t>No of Invoices Sampled 2018-19</t>
  </si>
  <si>
    <t>CORP 8 2019-20</t>
  </si>
  <si>
    <t>No of Invoices Paid within 30 days 2019-20</t>
  </si>
  <si>
    <t>No of Invoices Sampled 2019-20</t>
  </si>
  <si>
    <t>SW1 2010-11</t>
  </si>
  <si>
    <t>Total Homecare (£000) 2010-11</t>
  </si>
  <si>
    <t>Care Hrs per Yr 2010-11</t>
  </si>
  <si>
    <t>SW1 2011-12</t>
  </si>
  <si>
    <t>Total Homecare (£000) 2011-12</t>
  </si>
  <si>
    <t>Care Hrs per Yr 2011-12</t>
  </si>
  <si>
    <t>SW1 2012-13</t>
  </si>
  <si>
    <t>Total Homecare (£000) 2012-13</t>
  </si>
  <si>
    <t>Care Hrs per Yr 2012-13</t>
  </si>
  <si>
    <t>SW1 2013-14</t>
  </si>
  <si>
    <t>Total Homecare (£000) 2013-14</t>
  </si>
  <si>
    <t>Care Hrs per Yr 2013-14</t>
  </si>
  <si>
    <t>SW1 2014-15</t>
  </si>
  <si>
    <t>Total Homecare (£000) 2014-15</t>
  </si>
  <si>
    <t>Care Hrs per Yr 2014-15</t>
  </si>
  <si>
    <t>SW1 2015-16</t>
  </si>
  <si>
    <t>Total Homecare (£000) 2015-16</t>
  </si>
  <si>
    <t>Care Hrs per Yr 2015-16</t>
  </si>
  <si>
    <t>SW1 2016-17</t>
  </si>
  <si>
    <t>Total Homecare (£000) 2016-17</t>
  </si>
  <si>
    <t>Care Hrs per Yr 2016-17</t>
  </si>
  <si>
    <t>SW1 2017-18</t>
  </si>
  <si>
    <t>Total Homecare (£000) 2017-18</t>
  </si>
  <si>
    <t>Care Hrs per Yr 2017-18</t>
  </si>
  <si>
    <t>SW1 2018-19</t>
  </si>
  <si>
    <t>Total Homecare (£000) 2018-19</t>
  </si>
  <si>
    <t>Care Hrs per Yr 2018-19</t>
  </si>
  <si>
    <t>SW1 2019-20</t>
  </si>
  <si>
    <t>Total Homecare (£000) 2019-20</t>
  </si>
  <si>
    <t>Care Hrs per Yr 2019-20</t>
  </si>
  <si>
    <t>SW1 2010-11 Real</t>
  </si>
  <si>
    <t>SW1 2011-12 Real</t>
  </si>
  <si>
    <t>SW1 2012-13 Real</t>
  </si>
  <si>
    <t>SW1 2013-14 Real</t>
  </si>
  <si>
    <t>SW1 2014-15 Real</t>
  </si>
  <si>
    <t>SW1 2015-16 Real</t>
  </si>
  <si>
    <t>SW1 2016-17 Real</t>
  </si>
  <si>
    <t>SW1 2017-18 Real</t>
  </si>
  <si>
    <t>SW1 2018-19 Real</t>
  </si>
  <si>
    <t>SW1 2019-20 Real</t>
  </si>
  <si>
    <t>SW2 2010-11</t>
  </si>
  <si>
    <t>SDS Spend on over 18s 2010-11</t>
  </si>
  <si>
    <t>Gross SW Spend on over 18s  2010-11</t>
  </si>
  <si>
    <t>SW2 2011-12</t>
  </si>
  <si>
    <t>SDS Spend on over 18s 2011-12</t>
  </si>
  <si>
    <t>Gross SW Spend on over 18s  2011-12</t>
  </si>
  <si>
    <t>SW2 2012-13</t>
  </si>
  <si>
    <t>SDS Spend on over 18s 2012-13</t>
  </si>
  <si>
    <t>Gross SW Spend on over 18s  2012-13</t>
  </si>
  <si>
    <t>SW2 2013-14</t>
  </si>
  <si>
    <t>SDS Spend on over 18s 2013-14</t>
  </si>
  <si>
    <t>Gross SW Spend on over 18s  2013-14</t>
  </si>
  <si>
    <t>SW2 2014-15</t>
  </si>
  <si>
    <t>SDS Spend on over 18s 2014-15</t>
  </si>
  <si>
    <t>Gross SW Spend on over 18s  2014-15</t>
  </si>
  <si>
    <t>SW2 2015-16</t>
  </si>
  <si>
    <t>SDS Spend on over 18s 2015-16</t>
  </si>
  <si>
    <t>Gross SW Spend on over 18s  2015-16</t>
  </si>
  <si>
    <t>SW2 2016-17</t>
  </si>
  <si>
    <t>SDS Spend on over 18s 2016-17</t>
  </si>
  <si>
    <t>Gross SW Spend on over 18s  2016-17</t>
  </si>
  <si>
    <t>SW2 2017-18</t>
  </si>
  <si>
    <t>SDS Spend on over 18s 2017-18</t>
  </si>
  <si>
    <t>Gross SW Spend on over 18s  2017-18</t>
  </si>
  <si>
    <t>SW2 2018-19</t>
  </si>
  <si>
    <t>SDS Spend on over 18s 2018-19</t>
  </si>
  <si>
    <t>Gross SW Spend on over 18s  2018-19</t>
  </si>
  <si>
    <t>SW2 2019-20</t>
  </si>
  <si>
    <t>SDS Spend on over 18s 2019-20</t>
  </si>
  <si>
    <t>Gross SW Spend on over 18s  2019-20</t>
  </si>
  <si>
    <t>SW3a 2010-11</t>
  </si>
  <si>
    <t>SW3a 2011-12</t>
  </si>
  <si>
    <t>SW3a 2012-13</t>
  </si>
  <si>
    <t>SW3a 2013-14</t>
  </si>
  <si>
    <t>SW3a 2014-15</t>
  </si>
  <si>
    <t>SW3a 2015-16</t>
  </si>
  <si>
    <t>SW3a 2016-17</t>
  </si>
  <si>
    <t>SW3a 2017-18</t>
  </si>
  <si>
    <t>SW3a 2018-19</t>
  </si>
  <si>
    <t>SW3a 2019-20</t>
  </si>
  <si>
    <t>SW4a 2014-15</t>
  </si>
  <si>
    <t>SW4a 2015-16</t>
  </si>
  <si>
    <t>SW4a 2017-18</t>
  </si>
  <si>
    <t>SW4a 2019-20</t>
  </si>
  <si>
    <t>SW4b 2015-16</t>
  </si>
  <si>
    <t>SW4b 2017-18</t>
  </si>
  <si>
    <t>SW4b 2019-20</t>
  </si>
  <si>
    <t>SW4c 2013-14</t>
  </si>
  <si>
    <t>SW4c 2015-16</t>
  </si>
  <si>
    <t>SW4c 2017-18</t>
  </si>
  <si>
    <t>SW4c 2019-20</t>
  </si>
  <si>
    <t>SW4d 2013-14</t>
  </si>
  <si>
    <t>SW4d 2015-16</t>
  </si>
  <si>
    <t>SW4d 2017-18</t>
  </si>
  <si>
    <t>SW4d 2019-20</t>
  </si>
  <si>
    <t>SW4e 2013-14</t>
  </si>
  <si>
    <t>SW4e 2015-16</t>
  </si>
  <si>
    <t>SW4e 2017-18</t>
  </si>
  <si>
    <t>SW4e 2019-20</t>
  </si>
  <si>
    <t>SW5 2010-11</t>
  </si>
  <si>
    <t>Net Expenditure on Care Homes for Older People 2010-11</t>
  </si>
  <si>
    <t>Number of long-stay residents aged 65+ supported in Care Homes 2010-11</t>
  </si>
  <si>
    <t>SW5 2011-12</t>
  </si>
  <si>
    <t>Net Expenditure on Care Homes for Older People 2011-12</t>
  </si>
  <si>
    <t>Number of long-stay residents aged 65+ supported in Care Homes 2011-12</t>
  </si>
  <si>
    <t>SW5 2012-13</t>
  </si>
  <si>
    <t>Net Expenditure on Care Homes for Older People 2012-13</t>
  </si>
  <si>
    <t>Number of long-stay residents aged 65+ supported in Care Homes 2012-13</t>
  </si>
  <si>
    <t>SW5 2013-14</t>
  </si>
  <si>
    <t>Net Expenditure on Care Homes for Older People 2013-14</t>
  </si>
  <si>
    <t>Number of long-stay residents aged 65+ supported in Care Homes 2013-14</t>
  </si>
  <si>
    <t>SW5 2014-15</t>
  </si>
  <si>
    <t>Net Expenditure on Care Homes for Older People 2014-15</t>
  </si>
  <si>
    <t>Number of long-stay residents aged 65+ supported in Care Homes 2014-15</t>
  </si>
  <si>
    <t>SW5 2015-16</t>
  </si>
  <si>
    <t>Net Expenditure on Care Homes for Older People 2015-16</t>
  </si>
  <si>
    <t>Number of long-stay residents aged 65+ supported in Care Homes 2015-16</t>
  </si>
  <si>
    <t>SW5 2016-17</t>
  </si>
  <si>
    <t>Net Expenditure on Care Homes for Older People 2016-17</t>
  </si>
  <si>
    <t>Number of long-stay residents aged 65+ supported in Care Homes 2016-17</t>
  </si>
  <si>
    <t>SW5 2017-18</t>
  </si>
  <si>
    <t>Net Expenditure on Care Homes for Older People 2017-18</t>
  </si>
  <si>
    <t>Number of long-stay residents aged 65+ supported in Care Homes 2017-18</t>
  </si>
  <si>
    <t>SW5 2018-19</t>
  </si>
  <si>
    <t>Net Expenditure on Care Homes for Older People 2018-19</t>
  </si>
  <si>
    <t>Number of long-stay residents aged 65+ supported in Care Homes 2018-19</t>
  </si>
  <si>
    <t>SW5 2019-20</t>
  </si>
  <si>
    <t>Net Expenditure on Care Homes for Older People 2019-20</t>
  </si>
  <si>
    <t>Number of long-stay residents aged 65+ supported in Care Homes 2019-20</t>
  </si>
  <si>
    <t>SW5 2010-11 Real</t>
  </si>
  <si>
    <t>SW5 2011-12 Real</t>
  </si>
  <si>
    <t>SW5 2012-13 Real</t>
  </si>
  <si>
    <t>SW5 2013-14 Real</t>
  </si>
  <si>
    <t>SW5 2014-15 Real</t>
  </si>
  <si>
    <t>SW5 2015-16 Real</t>
  </si>
  <si>
    <t>SW5 2016-17 Real</t>
  </si>
  <si>
    <t>SW5 2017-18 Real</t>
  </si>
  <si>
    <t>SW5 2018-19 Real</t>
  </si>
  <si>
    <t>SW5 2019-20 Real</t>
  </si>
  <si>
    <t>SW6 2010-11</t>
  </si>
  <si>
    <t>Number of readmissions to an acute hospital within 28 days of discharge 2010-11</t>
  </si>
  <si>
    <t>Number of discharges 2010-11</t>
  </si>
  <si>
    <t>SW6 2011-12</t>
  </si>
  <si>
    <t>Number of readmissions to an acute hospital within 28 days of discharge 2011-12</t>
  </si>
  <si>
    <t>Number of discharges 2011-12</t>
  </si>
  <si>
    <t>SW6 2012-13</t>
  </si>
  <si>
    <t>Number of readmissions to an acute hospital within 28 days of discharge 2012-13</t>
  </si>
  <si>
    <t>Number of discharges 2012-13</t>
  </si>
  <si>
    <t>SW6 2013-14</t>
  </si>
  <si>
    <t>Number of readmissions to an acute hospital within 28 days of discharge 2013-14</t>
  </si>
  <si>
    <t>Number of discharges 2013-14</t>
  </si>
  <si>
    <t>SW6 2014-15</t>
  </si>
  <si>
    <t>Number of readmissions to an acute hospital within 28 days of discharge 2014-15</t>
  </si>
  <si>
    <t>Number of discharges 2014-15</t>
  </si>
  <si>
    <t>SW6 2015-16</t>
  </si>
  <si>
    <t>Number of readmissions to an acute hospital within 28 days of discharge 2015-16</t>
  </si>
  <si>
    <t>Number of discharges 2015-16</t>
  </si>
  <si>
    <t>SW6 2016-17</t>
  </si>
  <si>
    <t>Number of readmissions to an acute hospital within 28 days of discharge 2016-17</t>
  </si>
  <si>
    <t>Number of discharges 2016-17</t>
  </si>
  <si>
    <t>SW6 2017-18</t>
  </si>
  <si>
    <t>Number of readmissions to an acute hospital within 28 days of discharge 2017-18</t>
  </si>
  <si>
    <t>Number of discharges 2017-18</t>
  </si>
  <si>
    <t>SW6 2018-19</t>
  </si>
  <si>
    <t>Number of readmissions to an acute hospital within 28 days of discharge 2018-19</t>
  </si>
  <si>
    <t>Number of discharges 2018-19</t>
  </si>
  <si>
    <t>SW6 2019-20</t>
  </si>
  <si>
    <t>Number of readmissions to an acute hospital within 28 days of discharge 2019-20</t>
  </si>
  <si>
    <t>Number of discharges 2019-20</t>
  </si>
  <si>
    <t>SW7 2011-12</t>
  </si>
  <si>
    <t>SW7 2012-13</t>
  </si>
  <si>
    <t>SW7 2013-14</t>
  </si>
  <si>
    <t>SW7 2014-15</t>
  </si>
  <si>
    <t>SW7 2015-16</t>
  </si>
  <si>
    <t>SW7 2016-17</t>
  </si>
  <si>
    <t>SW7 2017-18</t>
  </si>
  <si>
    <t>SW7 2018-19</t>
  </si>
  <si>
    <t>SW7 2019-20</t>
  </si>
  <si>
    <t>SW8 2013-14</t>
  </si>
  <si>
    <t>Number of bed days people spend in hospital when they are ready to be discharged 2013-14</t>
  </si>
  <si>
    <t>MYE Population (75+) 2013-14</t>
  </si>
  <si>
    <t>SW8 2014-15</t>
  </si>
  <si>
    <t>Number of bed days people spend in hospital when they are ready to be discharged 2014-15</t>
  </si>
  <si>
    <t>MYE Population (75+) 2014-15</t>
  </si>
  <si>
    <t>SW8 2015-16</t>
  </si>
  <si>
    <t>Number of bed days people spend in hospital when they are ready to be discharged 2015-16</t>
  </si>
  <si>
    <t>MYE Population (75+) 2015-16</t>
  </si>
  <si>
    <t>SW8 2016-17</t>
  </si>
  <si>
    <t>Number of bed days people spend in hospital when they are ready to be discharged 2016-17</t>
  </si>
  <si>
    <t>MYE Population (75+) 2016-17</t>
  </si>
  <si>
    <t>SW8 2017-18</t>
  </si>
  <si>
    <t>Number of bed days people spend in hospital when they are ready to be discharged 2017-18</t>
  </si>
  <si>
    <t>MYE Population (75+) 2017-18</t>
  </si>
  <si>
    <t>SW8 2018-19</t>
  </si>
  <si>
    <t>Number of bed days people spend in hospital when they are ready to be discharged 2018-19</t>
  </si>
  <si>
    <t>MYE Population (75+) 2018-19</t>
  </si>
  <si>
    <t>SW8 2019-20</t>
  </si>
  <si>
    <t>Number of bed days people spend in hospital when they are ready to be discharged 2019-20</t>
  </si>
  <si>
    <t>MYE Population (75+) 2019-20</t>
  </si>
  <si>
    <t>C&amp;L1 2010-11</t>
  </si>
  <si>
    <t>Sports facilities including swimming pools - net expenditure (£000) 2010-11</t>
  </si>
  <si>
    <t>No. Of Attendances 2010-11</t>
  </si>
  <si>
    <t>C&amp;L1 2011-12</t>
  </si>
  <si>
    <t>Sports facilities including swimming pools - net expenditure (£000) 2011-12</t>
  </si>
  <si>
    <t>No. Of Attendances 2011-12</t>
  </si>
  <si>
    <t>C&amp;L1 2012-13</t>
  </si>
  <si>
    <t>Sports facilities including swimming pools - net expenditure (£000) 2012-13</t>
  </si>
  <si>
    <t>No. Of Attendances 2012-13</t>
  </si>
  <si>
    <t>C&amp;L1 2013-14</t>
  </si>
  <si>
    <t>Sports facilities including swimming pools - net expenditure (£000) 2013-14</t>
  </si>
  <si>
    <t>No. Of Attendances 2013-14</t>
  </si>
  <si>
    <t>C&amp;L1 2014-15</t>
  </si>
  <si>
    <t>Sports facilities including swimming pools - net expenditure (£000) 2014-15</t>
  </si>
  <si>
    <t>No. Of Attendances 2014-15</t>
  </si>
  <si>
    <t>C&amp;L1 2015-16</t>
  </si>
  <si>
    <t>Sports facilities including swimming pools - net expenditure (£000) 2015-16</t>
  </si>
  <si>
    <t>No. Of Attendances 2015-16</t>
  </si>
  <si>
    <t>C&amp;L1 2016-17</t>
  </si>
  <si>
    <t>Sports facilities including swimming pools - net expenditure (£000) 2016-17</t>
  </si>
  <si>
    <t>No. Of Attendances 2016-17</t>
  </si>
  <si>
    <t>C&amp;L1 2017-18</t>
  </si>
  <si>
    <t>Sports facilities including swimming pools - net expenditure (£000) 2017-18</t>
  </si>
  <si>
    <t>No. Of Attendances 2017-18</t>
  </si>
  <si>
    <t>C&amp;L1 2018-19</t>
  </si>
  <si>
    <t>Sports facilities including swimming pools - net expenditure (£000) 2018-19</t>
  </si>
  <si>
    <t>No. Of Attendances 2018-19</t>
  </si>
  <si>
    <t>C&amp;L1 2019-20</t>
  </si>
  <si>
    <t>Sports facilities including swimming pools - net expenditure (£000) 2019-20</t>
  </si>
  <si>
    <t>No. Of Attendances 2019-20</t>
  </si>
  <si>
    <t>C&amp;L1 2010-11 Real</t>
  </si>
  <si>
    <t>C&amp;L1 2011-12 Real</t>
  </si>
  <si>
    <t>C&amp;L1 2012-13 Real</t>
  </si>
  <si>
    <t>C&amp;L1 2013-14 Real</t>
  </si>
  <si>
    <t>C&amp;L1 2014-15 Real</t>
  </si>
  <si>
    <t>C&amp;L1 2015-16 Real</t>
  </si>
  <si>
    <t>C&amp;L1 2016-17 Real</t>
  </si>
  <si>
    <t>C&amp;L1 2017-18 Real</t>
  </si>
  <si>
    <t>C&amp;L1 2018-19 Real</t>
  </si>
  <si>
    <t>C&amp;L1 2019-20 Real</t>
  </si>
  <si>
    <t>C&amp;L2 2010-11</t>
  </si>
  <si>
    <t>Libraries - net expenditure (£000s) 2010-11</t>
  </si>
  <si>
    <t>No of Library Visits 2010-11</t>
  </si>
  <si>
    <t>C&amp;L2 2011-12</t>
  </si>
  <si>
    <t>Libraries - net expenditure (£000s) 2011-12</t>
  </si>
  <si>
    <t>No of Library Visits 2011-12</t>
  </si>
  <si>
    <t>C&amp;L2 2012-13</t>
  </si>
  <si>
    <t>Libraries - net expenditure (£000s) 2012-13</t>
  </si>
  <si>
    <t>No of Library Visits 2012-13</t>
  </si>
  <si>
    <t>C&amp;L2 2013-14</t>
  </si>
  <si>
    <t>Libraries - net expenditure (£000s) 2013-14</t>
  </si>
  <si>
    <t>No of Library Visits 2013-14</t>
  </si>
  <si>
    <t>C&amp;L2 2014-15</t>
  </si>
  <si>
    <t>Libraries - net expenditure (£000s) 2014-15</t>
  </si>
  <si>
    <t>No of Library Visits 2014-15</t>
  </si>
  <si>
    <t>C&amp;L2 2015-16</t>
  </si>
  <si>
    <t>Libraries - net expenditure (£000s) 2015-16</t>
  </si>
  <si>
    <t>No of Library Visits 2015-16</t>
  </si>
  <si>
    <t>C&amp;L2 2016-17</t>
  </si>
  <si>
    <t>Libraries - net expenditure (£000s) 2016-17</t>
  </si>
  <si>
    <t>No of Library Visits 2016-17</t>
  </si>
  <si>
    <t>C&amp;L2 2017-18</t>
  </si>
  <si>
    <t>Libraries - net expenditure (£000s) 2017-18</t>
  </si>
  <si>
    <t>No of Library Visits 2017-18</t>
  </si>
  <si>
    <t>C&amp;L2 2018-19</t>
  </si>
  <si>
    <t>Libraries - net expenditure (£000s) 2018-19</t>
  </si>
  <si>
    <t>No of Library Visits 2018-19</t>
  </si>
  <si>
    <t>C&amp;L2 2019-20</t>
  </si>
  <si>
    <t>Libraries - net expenditure (£000s) 2019-20</t>
  </si>
  <si>
    <t>No of Library Visits 2019-20</t>
  </si>
  <si>
    <t>C&amp;L2 2010-11 Real</t>
  </si>
  <si>
    <t>C&amp;L2 2011-12 Real</t>
  </si>
  <si>
    <t>C&amp;L2 2012-13 Real</t>
  </si>
  <si>
    <t>C&amp;L2 2013-14 Real</t>
  </si>
  <si>
    <t>C&amp;L2 2014-15 Real</t>
  </si>
  <si>
    <t>C&amp;L2 2015-16 Real</t>
  </si>
  <si>
    <t>C&amp;L2 2016-17 Real</t>
  </si>
  <si>
    <t>C&amp;L2 2017-18 Real</t>
  </si>
  <si>
    <t>C&amp;L2 2018-19 Real</t>
  </si>
  <si>
    <t>C&amp;L2 2019-20 Real</t>
  </si>
  <si>
    <t>C&amp;L3 2010-11</t>
  </si>
  <si>
    <t>Museums &amp; Galleries - net expenditure (£000) 2010-11</t>
  </si>
  <si>
    <t>No of museum visits 2010-11</t>
  </si>
  <si>
    <t>C&amp;L3 2011-12</t>
  </si>
  <si>
    <t>Museums &amp; Galleries - net expenditure (£000) 2011-12</t>
  </si>
  <si>
    <t>No of museum visits 2011-12</t>
  </si>
  <si>
    <t>C&amp;L3 2012-13</t>
  </si>
  <si>
    <t>Museums &amp; Galleries - net expenditure (£000) 2012-13</t>
  </si>
  <si>
    <t>No of museum visits 2012-13</t>
  </si>
  <si>
    <t>C&amp;L3 2013-14</t>
  </si>
  <si>
    <t>Museums &amp; Galleries - net expenditure (£000) 2013-14</t>
  </si>
  <si>
    <t>No of museum visits 2013-14</t>
  </si>
  <si>
    <t>C&amp;L3 2014-15</t>
  </si>
  <si>
    <t>Museums &amp; Galleries - net expenditure (£000) 2014-15</t>
  </si>
  <si>
    <t>No of museum visits 2014-15</t>
  </si>
  <si>
    <t>C&amp;L3 2015-16</t>
  </si>
  <si>
    <t>Museums &amp; Galleries - net expenditure (£000) 2015-16</t>
  </si>
  <si>
    <t>No of museum visits 2015-16</t>
  </si>
  <si>
    <t>C&amp;L3 2016-17</t>
  </si>
  <si>
    <t>Museums &amp; Galleries - net expenditure (£000) 2016-17</t>
  </si>
  <si>
    <t>No of museum visits 2016-17</t>
  </si>
  <si>
    <t>C&amp;L3 2017-18</t>
  </si>
  <si>
    <t>Museums &amp; Galleries - net expenditure (£000) 2017-18</t>
  </si>
  <si>
    <t>No of museum visits 2017-18</t>
  </si>
  <si>
    <t>C&amp;L3 2018-19</t>
  </si>
  <si>
    <t>Museums &amp; Galleries - net expenditure (£000) 2018-19</t>
  </si>
  <si>
    <t>No of museum visits 2018-19</t>
  </si>
  <si>
    <t>C&amp;L3 2019-20</t>
  </si>
  <si>
    <t>Museums &amp; Galleries - net expenditure (£000) 2019-20</t>
  </si>
  <si>
    <t>No of museum visits 2019-20</t>
  </si>
  <si>
    <t>C&amp;L3 2010-11 Real</t>
  </si>
  <si>
    <t>C&amp;L3 2011-12 Real</t>
  </si>
  <si>
    <t>C&amp;L3 2012-13 Real</t>
  </si>
  <si>
    <t>C&amp;L3 2013-14 Real</t>
  </si>
  <si>
    <t>C&amp;L3 2014-15 Real</t>
  </si>
  <si>
    <t>C&amp;L3 2015-16 Real</t>
  </si>
  <si>
    <t>C&amp;L3 2016-17 Real</t>
  </si>
  <si>
    <t>C&amp;L3 2017-18 Real</t>
  </si>
  <si>
    <t>C&amp;L3 2018-19 Real</t>
  </si>
  <si>
    <t>C&amp;L3 2019-20 Real</t>
  </si>
  <si>
    <t>C&amp;L4 2010-11</t>
  </si>
  <si>
    <t>Community Parks and Open Spaces - net expenditure (£000) 2010-11</t>
  </si>
  <si>
    <t>MYE Population 2010-11</t>
  </si>
  <si>
    <t>C&amp;L4 2011-12</t>
  </si>
  <si>
    <t>Community Parks and Open Spaces - net expenditure (£000) 2011-12</t>
  </si>
  <si>
    <t>MYE Population 2011-12</t>
  </si>
  <si>
    <t>C&amp;L4 2012-13</t>
  </si>
  <si>
    <t>Community Parks and Open Spaces - net expenditure (£000) 2012-13</t>
  </si>
  <si>
    <t>MYE Population 2012-13</t>
  </si>
  <si>
    <t>C&amp;L4 2013-14</t>
  </si>
  <si>
    <t>Community Parks and Open Spaces - net expenditure (£000) 2013-14</t>
  </si>
  <si>
    <t>MYE Population 2013-14</t>
  </si>
  <si>
    <t>C&amp;L4 2014-15</t>
  </si>
  <si>
    <t>Community Parks and Open Spaces - net expenditure (£000) 2014-15</t>
  </si>
  <si>
    <t>MYE Population 2014-15</t>
  </si>
  <si>
    <t>C&amp;L4 2015-16</t>
  </si>
  <si>
    <t>Community Parks and Open Spaces - net expenditure (£000) 2015-16</t>
  </si>
  <si>
    <t>MYE Population 2015-16</t>
  </si>
  <si>
    <t>C&amp;L4 2016-17</t>
  </si>
  <si>
    <t>Community Parks and Open Spaces - net expenditure (£000) 2016-17</t>
  </si>
  <si>
    <t>MYE Population 2016-17</t>
  </si>
  <si>
    <t>C&amp;L4 2017-18</t>
  </si>
  <si>
    <t>Community Parks and Open Spaces - net expenditure (£000) 2017-18</t>
  </si>
  <si>
    <t>MYE Population 2017-18</t>
  </si>
  <si>
    <t>C&amp;L4 2018-19</t>
  </si>
  <si>
    <t>Community Parks and Open Spaces - net expenditure (£000) 2018-19</t>
  </si>
  <si>
    <t>MYE Population 2018-19</t>
  </si>
  <si>
    <t>C&amp;L4 2019-20</t>
  </si>
  <si>
    <t>Community Parks and Open Spaces - net expenditure (£000) 2019-20</t>
  </si>
  <si>
    <t>MYE Population 2019-20</t>
  </si>
  <si>
    <t>C&amp;L4 2010-11 Real</t>
  </si>
  <si>
    <t>C&amp;L4 2011-12 Real</t>
  </si>
  <si>
    <t>C&amp;L4 2012-13 Real</t>
  </si>
  <si>
    <t>C&amp;L4 2013-14 Real</t>
  </si>
  <si>
    <t>C&amp;L4 2014-15 Real</t>
  </si>
  <si>
    <t>C&amp;L4 2015-16 Real</t>
  </si>
  <si>
    <t>C&amp;L4 2016-17 Real</t>
  </si>
  <si>
    <t>C&amp;L4 2017-18 Real</t>
  </si>
  <si>
    <t>C&amp;L4 2018-19 Real</t>
  </si>
  <si>
    <t>C&amp;L4 2019-20 Real</t>
  </si>
  <si>
    <t>C&amp;L5a 2010-14</t>
  </si>
  <si>
    <t>C&amp;L5a 2012-15</t>
  </si>
  <si>
    <t>C&amp;L5a 2013-16</t>
  </si>
  <si>
    <t>C&amp;L5a 2014-17</t>
  </si>
  <si>
    <t>C&amp;L5a 2015-18</t>
  </si>
  <si>
    <t>C&amp;L5a 2016-19</t>
  </si>
  <si>
    <t>C&amp;L5a 2017-20</t>
  </si>
  <si>
    <t>C&amp;L5b 2010-14</t>
  </si>
  <si>
    <t>C&amp;L5b 2012-15</t>
  </si>
  <si>
    <t>C&amp;L5b 2013-16</t>
  </si>
  <si>
    <t>C&amp;L5b 2014-17</t>
  </si>
  <si>
    <t>C&amp;L5b 2015-18</t>
  </si>
  <si>
    <t>C&amp;L5b 2016-19</t>
  </si>
  <si>
    <t>C&amp;L5b 2017-20</t>
  </si>
  <si>
    <t>C&amp;L5c 2010-14</t>
  </si>
  <si>
    <t>C&amp;L5c 2012-15</t>
  </si>
  <si>
    <t>C&amp;L5c 2013-16</t>
  </si>
  <si>
    <t>C&amp;L5c 2014-17</t>
  </si>
  <si>
    <t>C&amp;L5c 2015-18</t>
  </si>
  <si>
    <t>C&amp;L5c 2016-19</t>
  </si>
  <si>
    <t>C&amp;L5c 2017-20</t>
  </si>
  <si>
    <t>C&amp;L5d 2010-14</t>
  </si>
  <si>
    <t>C&amp;L5d 2012-15</t>
  </si>
  <si>
    <t>C&amp;L5d 2013-16</t>
  </si>
  <si>
    <t>C&amp;L5d 2014-17</t>
  </si>
  <si>
    <t>C&amp;L5d 2015-18</t>
  </si>
  <si>
    <t>C&amp;L5d 2016-19</t>
  </si>
  <si>
    <t>C&amp;L5d 2017-20</t>
  </si>
  <si>
    <t>ENV1 2010-11</t>
  </si>
  <si>
    <t>Waste collection - gross expenditure (£000s) 2010-11</t>
  </si>
  <si>
    <t>Number of Premises for Refuse Collection 2010-11</t>
  </si>
  <si>
    <t>ENV1 2011-12</t>
  </si>
  <si>
    <t>Waste collection - gross expenditure (£000s) 2011-12</t>
  </si>
  <si>
    <t>Number of Premises for Refuse Collection 2011-12</t>
  </si>
  <si>
    <t>ENV1 2012-13</t>
  </si>
  <si>
    <t>Waste collection - gross expenditure (£000s) 2012-13</t>
  </si>
  <si>
    <t>Number of Premises for Refuse Collection 2012-13</t>
  </si>
  <si>
    <t>ENV1 2013-14</t>
  </si>
  <si>
    <t>Waste collection - gross expenditure (£000s) 2013-14</t>
  </si>
  <si>
    <t>Number of Premises for Refuse Collection 2013-14</t>
  </si>
  <si>
    <t>ENV1 2014-15</t>
  </si>
  <si>
    <t>Waste collection - gross expenditure (£000s) 2014-15</t>
  </si>
  <si>
    <t>Number of Premises for Refuse Collection 2014-15</t>
  </si>
  <si>
    <t>ENV1 2010-11 Real</t>
  </si>
  <si>
    <t>ENV1 2011-12 Real</t>
  </si>
  <si>
    <t>ENV1 2012-13 Real</t>
  </si>
  <si>
    <t>ENV1 2013-14 Real</t>
  </si>
  <si>
    <t>ENV1 2014-15 Real</t>
  </si>
  <si>
    <t>ENV1a 2012-13</t>
  </si>
  <si>
    <t>Waste collection - Net expenditure (£000s) 2012-13</t>
  </si>
  <si>
    <t>ENV1a 2013-14</t>
  </si>
  <si>
    <t>Waste collection - Net expenditure (£000s) 2013-14</t>
  </si>
  <si>
    <t>ENV1a 2014-15</t>
  </si>
  <si>
    <t>Waste collection - Net expenditure (£000s) 2014-15</t>
  </si>
  <si>
    <t>ENV1a 2015-16</t>
  </si>
  <si>
    <t>Waste collection - Net expenditure (£000s) 2015-16</t>
  </si>
  <si>
    <t>Number of Premises for Refuse Collection 2015-16</t>
  </si>
  <si>
    <t>ENV1a 2016-17</t>
  </si>
  <si>
    <t>Waste collection - Net expenditure (£000s) 2016-17</t>
  </si>
  <si>
    <t>Number of Premises for Refuse Collection 2016-17</t>
  </si>
  <si>
    <t>ENV1a 2017-18</t>
  </si>
  <si>
    <t>Waste collection - Net expenditure (£000s) 2017-18</t>
  </si>
  <si>
    <t>Number of Premises for Refuse Collection 2017-18</t>
  </si>
  <si>
    <t>ENV1a 2018-19</t>
  </si>
  <si>
    <t>Waste collection - Net expenditure (£000s) 2018-19</t>
  </si>
  <si>
    <t>Number of Premises for Refuse Collection 2018-19</t>
  </si>
  <si>
    <t>ENV1a 2019-20</t>
  </si>
  <si>
    <t>Waste collection - Net expenditure (£000s) 2019-20</t>
  </si>
  <si>
    <t>Number of Premises for Refuse Collection 2019-20</t>
  </si>
  <si>
    <t>ENV1a 2012-13 Real</t>
  </si>
  <si>
    <t>ENV1a 2013-14 Real</t>
  </si>
  <si>
    <t>ENV1a 2014-15 Real</t>
  </si>
  <si>
    <t>ENV1a 2015-16 Real</t>
  </si>
  <si>
    <t>ENV1a 2016-17 Real</t>
  </si>
  <si>
    <t>ENV1a 2017-18 Real</t>
  </si>
  <si>
    <t>ENV1a 2018-19 Real</t>
  </si>
  <si>
    <t>ENV1a 2019-20 Real</t>
  </si>
  <si>
    <t>ENV2 2010-11</t>
  </si>
  <si>
    <t>Waste disposal - gross expenditure (£000s) 2010-11</t>
  </si>
  <si>
    <t>ENV2 2011-12</t>
  </si>
  <si>
    <t>Waste disposal - gross expenditure (£000s) 2011-12</t>
  </si>
  <si>
    <t>ENV2 2012-13</t>
  </si>
  <si>
    <t>Waste disposal - gross expenditure (£000s) 2012-13</t>
  </si>
  <si>
    <t>ENV2 2013-14</t>
  </si>
  <si>
    <t>Waste disposal - gross expenditure (£000s) 2013-14</t>
  </si>
  <si>
    <t>ENV2 2014-15</t>
  </si>
  <si>
    <t>Waste disposal - gross expenditure (£000s) 2014-15</t>
  </si>
  <si>
    <t>ENV2 2010-11 Real</t>
  </si>
  <si>
    <t>ENV2 2011-12 Real</t>
  </si>
  <si>
    <t>ENV2 2012-13 Real</t>
  </si>
  <si>
    <t>ENV2 2013-14 Real</t>
  </si>
  <si>
    <t>ENV2 2014-15 Real</t>
  </si>
  <si>
    <t>ENV2a 2012-13</t>
  </si>
  <si>
    <t>Waste disposal - Net expenditure (£000s) 2012-13</t>
  </si>
  <si>
    <t>ENV2a 2013-14</t>
  </si>
  <si>
    <t>Waste disposal - Net expenditure (£000s) 2013-14</t>
  </si>
  <si>
    <t>ENV2a 2014-15</t>
  </si>
  <si>
    <t>Waste disposal - Net expenditure (£000s) 2014-15</t>
  </si>
  <si>
    <t>ENV2a 2015-16</t>
  </si>
  <si>
    <t>Waste disposal - Net expenditure (£000s) 2015-16</t>
  </si>
  <si>
    <t>ENV2a 2016-17</t>
  </si>
  <si>
    <t>Waste disposal - Net expenditure (£000s) 2016-17</t>
  </si>
  <si>
    <t>ENV2a 2017-18</t>
  </si>
  <si>
    <t>Waste disposal - Net expenditure (£000s) 2017-18</t>
  </si>
  <si>
    <t>ENV2a 2018-19</t>
  </si>
  <si>
    <t>Waste disposal - Net expenditure (£000s) 2018-19</t>
  </si>
  <si>
    <t>ENV2a 2019-20</t>
  </si>
  <si>
    <t>Waste disposal - Net expenditure (£000s) 2019-20</t>
  </si>
  <si>
    <t>ENV2a 2012-13 Real</t>
  </si>
  <si>
    <t>ENV2a 2013-14 Real</t>
  </si>
  <si>
    <t>ENV2a 2014-15 Real</t>
  </si>
  <si>
    <t>ENV2a 2015-16 Real</t>
  </si>
  <si>
    <t>ENV2a 2016-17 Real</t>
  </si>
  <si>
    <t>ENV2a 2017-18 Real</t>
  </si>
  <si>
    <t>ENV2a 2018-19 Real</t>
  </si>
  <si>
    <t>ENV2a 2019-20 Real</t>
  </si>
  <si>
    <t>ENV3a 2010-11</t>
  </si>
  <si>
    <t>Street cleaning -net expenditure (£000s) 2010-11</t>
  </si>
  <si>
    <t>ENV3a 2011-12</t>
  </si>
  <si>
    <t>Street cleaning -net expenditure (£000s) 2011-12</t>
  </si>
  <si>
    <t>ENV3a 2012-13</t>
  </si>
  <si>
    <t>Street cleaning -net expenditure (£000s) 2012-13</t>
  </si>
  <si>
    <t>ENV3a 2013-14</t>
  </si>
  <si>
    <t>Street cleaning -net expenditure (£000s) 2013-14</t>
  </si>
  <si>
    <t>ENV3a 2014-15</t>
  </si>
  <si>
    <t>Street cleaning -net expenditure (£000s) 2014-15</t>
  </si>
  <si>
    <t>ENV3a 2015-16</t>
  </si>
  <si>
    <t>Street cleaning -net expenditure (£000s) 2015-16</t>
  </si>
  <si>
    <t>ENV3a 2016-17</t>
  </si>
  <si>
    <t>Street cleaning -net expenditure (£000s) 2016-17</t>
  </si>
  <si>
    <t>ENV3a 2017-18</t>
  </si>
  <si>
    <t>Street cleaning -net expenditure (£000s) 2017-18</t>
  </si>
  <si>
    <t>ENV3a 2018-19</t>
  </si>
  <si>
    <t>Street cleaning -net expenditure (£000s) 2018-19</t>
  </si>
  <si>
    <t>ENV3a 2019-20</t>
  </si>
  <si>
    <t>Street cleaning -net expenditure (£000s) 2019-20</t>
  </si>
  <si>
    <t>ENV3a 2010-11 Real</t>
  </si>
  <si>
    <t>ENV3a 2011-12 Real</t>
  </si>
  <si>
    <t>ENV3a 2012-13 Real</t>
  </si>
  <si>
    <t>ENV3a 2013-14 Real</t>
  </si>
  <si>
    <t>ENV3a 2014-15 Real</t>
  </si>
  <si>
    <t>ENV3a 2015-16 Real</t>
  </si>
  <si>
    <t>ENV3a 2016-17 Real</t>
  </si>
  <si>
    <t>ENV3a 2017-18 Real</t>
  </si>
  <si>
    <t>ENV3a 2018-19 Real</t>
  </si>
  <si>
    <t>ENV3a 2019-20 Real</t>
  </si>
  <si>
    <t>ENV3c 2010-11</t>
  </si>
  <si>
    <t>ENV3c 2011-12</t>
  </si>
  <si>
    <t>ENV3c 2012-13</t>
  </si>
  <si>
    <t>ENV3c 2013-14</t>
  </si>
  <si>
    <t>ENV3c 2014-15</t>
  </si>
  <si>
    <t>ENV3c 2015-16</t>
  </si>
  <si>
    <t>ENV3c 2016-17</t>
  </si>
  <si>
    <t>ENV3c 2017-18</t>
  </si>
  <si>
    <t>ENV3c 2018-19</t>
  </si>
  <si>
    <t>ENV3c 2019-20</t>
  </si>
  <si>
    <t>ENV4a 2010-11</t>
  </si>
  <si>
    <t>Road and winter maintenance - gross expenditure 2010-11</t>
  </si>
  <si>
    <t>KM of Road 2010-11</t>
  </si>
  <si>
    <t>ENV4a 2011-12</t>
  </si>
  <si>
    <t>Road and winter maintenance - gross expenditure 2011-12</t>
  </si>
  <si>
    <t>KM of Road 2011-12</t>
  </si>
  <si>
    <t>ENV4a 2012-13</t>
  </si>
  <si>
    <t>Road and winter maintenance - gross expenditure 2012-13</t>
  </si>
  <si>
    <t>KM of Road 2012-13</t>
  </si>
  <si>
    <t>ENV4a 2013-14</t>
  </si>
  <si>
    <t>Road and winter maintenance - gross expenditure 2013-14</t>
  </si>
  <si>
    <t>KM of Road 2013-14</t>
  </si>
  <si>
    <t>ENV4a 2014-15</t>
  </si>
  <si>
    <t>Road and winter maintenance - gross expenditure 2014-15</t>
  </si>
  <si>
    <t>KM of Road 2014-15</t>
  </si>
  <si>
    <t>ENV4a 2015-16</t>
  </si>
  <si>
    <t>Road and winter maintenance - gross expenditure 2015-16</t>
  </si>
  <si>
    <t>KM of Road 2015-16</t>
  </si>
  <si>
    <t>ENV4a 2016-17</t>
  </si>
  <si>
    <t>Road and winter maintenance - gross expenditure 2016-17</t>
  </si>
  <si>
    <t>KM of Road 2016-17</t>
  </si>
  <si>
    <t>ENV4a 2017-18</t>
  </si>
  <si>
    <t>Road and winter maintenance - gross expenditure 2017-18</t>
  </si>
  <si>
    <t>KM of Road 2017-18</t>
  </si>
  <si>
    <t>ENV4a 2018-19</t>
  </si>
  <si>
    <t>Road and winter maintenance - gross expenditure 2018-19</t>
  </si>
  <si>
    <t>KM of Road 2018-19</t>
  </si>
  <si>
    <t>ENV4a 2019-20</t>
  </si>
  <si>
    <t>Road and winter maintenance - gross expenditure 2019-20</t>
  </si>
  <si>
    <t>KM of Road 2019-20</t>
  </si>
  <si>
    <t>ENV4a 2010-11 Real</t>
  </si>
  <si>
    <t>ENV4a 2011-12 Real</t>
  </si>
  <si>
    <t>ENV4a 2012-13 Real</t>
  </si>
  <si>
    <t>ENV4a 2013-14 Real</t>
  </si>
  <si>
    <t>ENV4a 2014-15 Real</t>
  </si>
  <si>
    <t>ENV4a 2015-16 Real</t>
  </si>
  <si>
    <t>ENV4a 2016-17 Real</t>
  </si>
  <si>
    <t>ENV4a 2017-18 Real</t>
  </si>
  <si>
    <t>ENV4a 2018-19 Real</t>
  </si>
  <si>
    <t>ENV4a 2019-20 Real</t>
  </si>
  <si>
    <t>ENV4b 2009-11</t>
  </si>
  <si>
    <t>ENV4b 2010-12</t>
  </si>
  <si>
    <t>ENV4b 2011-13</t>
  </si>
  <si>
    <t>ENV4b 2012-14</t>
  </si>
  <si>
    <t>ENV4b 2013-15</t>
  </si>
  <si>
    <t>ENV4b 2014-16</t>
  </si>
  <si>
    <t>ENV4b 2015-17</t>
  </si>
  <si>
    <t>ENV4b 2016-18</t>
  </si>
  <si>
    <t>ENV4b 2017-19</t>
  </si>
  <si>
    <t>ENV4b 2018-20</t>
  </si>
  <si>
    <t>ENV4c 2009-11</t>
  </si>
  <si>
    <t>ENV4c 2010-12</t>
  </si>
  <si>
    <t>ENV4c 2011-13</t>
  </si>
  <si>
    <t>ENV4c 2012-14</t>
  </si>
  <si>
    <t>ENV4c 2013-15</t>
  </si>
  <si>
    <t>ENV4c 2014-16</t>
  </si>
  <si>
    <t>ENV4c 2015-17</t>
  </si>
  <si>
    <t>ENV4c 2016-18</t>
  </si>
  <si>
    <t>ENV4c 2017-19</t>
  </si>
  <si>
    <t>ENV4c 2018-20</t>
  </si>
  <si>
    <t>ENV4d 2009-11</t>
  </si>
  <si>
    <t>ENV4d 2010-12</t>
  </si>
  <si>
    <t>ENV4d 2011-13</t>
  </si>
  <si>
    <t>ENV4d 2012-14</t>
  </si>
  <si>
    <t>ENV4d 2013-15</t>
  </si>
  <si>
    <t>ENV4d 2014-16</t>
  </si>
  <si>
    <t>ENV4d 2015-17</t>
  </si>
  <si>
    <t>ENV4d 2016-18</t>
  </si>
  <si>
    <t>ENV4d 2017-19</t>
  </si>
  <si>
    <t>ENV4d 2018-20</t>
  </si>
  <si>
    <t>ENV4e 2007-11</t>
  </si>
  <si>
    <t>ENV4e 2008-12</t>
  </si>
  <si>
    <t>ENV4e 2009-13</t>
  </si>
  <si>
    <t>ENV4e 2010-14</t>
  </si>
  <si>
    <t>ENV4e 2011-15</t>
  </si>
  <si>
    <t>ENV4e 2012-16</t>
  </si>
  <si>
    <t>ENV4e 2013-17</t>
  </si>
  <si>
    <t>ENV4e 2014-18</t>
  </si>
  <si>
    <t>ENV4e 2015-19</t>
  </si>
  <si>
    <t>ENV4e 2016-20</t>
  </si>
  <si>
    <t>ENV5 2010-11</t>
  </si>
  <si>
    <t>Trading Standards &amp; Env. Health Gross Expend £000 2010-11</t>
  </si>
  <si>
    <t>ENV5 2011-12</t>
  </si>
  <si>
    <t>Trading Standards &amp; Env. Health Gross Expend £000 2011-12</t>
  </si>
  <si>
    <t>ENV5 2012-13</t>
  </si>
  <si>
    <t>Trading Standards &amp; Env. Health Gross Expend £000 2012-13</t>
  </si>
  <si>
    <t>ENV5 2013-14</t>
  </si>
  <si>
    <t>Trading Standards &amp; Env. Health Gross Expend £000 2013-14</t>
  </si>
  <si>
    <t>ENV5 2014-15</t>
  </si>
  <si>
    <t>Trading Standards &amp; Env. Health Gross Expend £000 2014-15</t>
  </si>
  <si>
    <t>ENV5 2015-16</t>
  </si>
  <si>
    <t>Trading Standards &amp; Env. Health Gross Expend £000 2015-16</t>
  </si>
  <si>
    <t>ENV5 2016-17</t>
  </si>
  <si>
    <t>Trading Standards &amp; Env. Health Gross Expend £000 2016-17</t>
  </si>
  <si>
    <t>ENV5 2017-18</t>
  </si>
  <si>
    <t>Trading Standards &amp; Env. Health Gross Expend £000 2017-18</t>
  </si>
  <si>
    <t>ENV5 2018-19</t>
  </si>
  <si>
    <t>Trading Standards &amp; Env. Health Gross Expend £000 2018-19</t>
  </si>
  <si>
    <t>ENV5 2019-20</t>
  </si>
  <si>
    <t>Trading Standards &amp; Env. Health Gross Expend £000 2019-20</t>
  </si>
  <si>
    <t>ENV5 2010-11 Real</t>
  </si>
  <si>
    <t>ENV5 2011-12 Real</t>
  </si>
  <si>
    <t>ENV5 2012-13 Real</t>
  </si>
  <si>
    <t>ENV5 2013-14 Real</t>
  </si>
  <si>
    <t>ENV5 2014-15 Real</t>
  </si>
  <si>
    <t>ENV5 2015-16 Real</t>
  </si>
  <si>
    <t>ENV5 2016-17 Real</t>
  </si>
  <si>
    <t>ENV5 2017-18 Real</t>
  </si>
  <si>
    <t>ENV5 2018-19 Real</t>
  </si>
  <si>
    <t>ENV5 2019-20 Real</t>
  </si>
  <si>
    <t>ENV5a 2012-13</t>
  </si>
  <si>
    <t>Trading Standards Gross Expend £000 2012-13</t>
  </si>
  <si>
    <t>ENV5a 2013-14</t>
  </si>
  <si>
    <t>Trading Standards Gross Expend £000 2013-14</t>
  </si>
  <si>
    <t>ENV5a 2014-15</t>
  </si>
  <si>
    <t>Trading Standards Gross Expend £000 2014-15</t>
  </si>
  <si>
    <t>ENV5a 2015-16</t>
  </si>
  <si>
    <t>Trading Standards Gross Expend £000 2015-16</t>
  </si>
  <si>
    <t>ENV5a 2016-17</t>
  </si>
  <si>
    <t>Trading Standards Gross Expend £000 2016-17</t>
  </si>
  <si>
    <t>ENV5a 2017-18</t>
  </si>
  <si>
    <t>Trading Standards Gross Expend £000 2017-18</t>
  </si>
  <si>
    <t>ENV5a 2018-19</t>
  </si>
  <si>
    <t>Trading Standards Gross Expend £000 2018-19</t>
  </si>
  <si>
    <t>ENV5a 2019-20</t>
  </si>
  <si>
    <t>Trading Standards Gross Expend £000 2019-20</t>
  </si>
  <si>
    <t>ENV5a 2012-13 Real</t>
  </si>
  <si>
    <t>ENV5a 2013-14 Real</t>
  </si>
  <si>
    <t>ENV5a 2014-15 Real</t>
  </si>
  <si>
    <t>ENV5a 2015-16 Real</t>
  </si>
  <si>
    <t>ENV5a 2016-17 Real</t>
  </si>
  <si>
    <t>ENV5a 2017-18 Real</t>
  </si>
  <si>
    <t>ENV5a 2018-19 Real</t>
  </si>
  <si>
    <t>ENV5a 2019-20 Real</t>
  </si>
  <si>
    <t>ENV5b 2012-13</t>
  </si>
  <si>
    <t>Env. Health Gross Expend £000 2012-13</t>
  </si>
  <si>
    <t>ENV5b 2013-14</t>
  </si>
  <si>
    <t>Env. Health Gross Expend £000 2013-14</t>
  </si>
  <si>
    <t>ENV5b 2014-15</t>
  </si>
  <si>
    <t>Env. Health Gross Expend £000 2014-15</t>
  </si>
  <si>
    <t>ENV5b 2015-16</t>
  </si>
  <si>
    <t>Env. Health Gross Expend £000 2015-16</t>
  </si>
  <si>
    <t>ENV5b 2016-17</t>
  </si>
  <si>
    <t>Env. Health Gross Expend £000 2016-17</t>
  </si>
  <si>
    <t>ENV5b 2017-18</t>
  </si>
  <si>
    <t>Env. Health Gross Expend £000 2017-18</t>
  </si>
  <si>
    <t>ENV5b 2018-19</t>
  </si>
  <si>
    <t>Env. Health Gross Expend £000 2018-19</t>
  </si>
  <si>
    <t>ENV5b 2019-20</t>
  </si>
  <si>
    <t>Env. Health Gross Expend £000 2019-20</t>
  </si>
  <si>
    <t>ENV5b 2012-13 Real</t>
  </si>
  <si>
    <t>ENV5b 2013-14 Real</t>
  </si>
  <si>
    <t>ENV5b 2014-15 Real</t>
  </si>
  <si>
    <t>ENV5b 2015-16 Real</t>
  </si>
  <si>
    <t>ENV5b 2016-17 Real</t>
  </si>
  <si>
    <t>ENV5b 2017-18 Real</t>
  </si>
  <si>
    <t>ENV5b 2018-19 Real</t>
  </si>
  <si>
    <t>ENV5b 2019-20 Real</t>
  </si>
  <si>
    <t>ENV6 2010-11</t>
  </si>
  <si>
    <t>ENV6 2011-12</t>
  </si>
  <si>
    <t>ENV6 2012-13</t>
  </si>
  <si>
    <t>ENV6 2013-14</t>
  </si>
  <si>
    <t>ENV6 2014-15</t>
  </si>
  <si>
    <t>ENV6 2015-16</t>
  </si>
  <si>
    <t>ENV6 2016-17</t>
  </si>
  <si>
    <t>ENV6 2017-18</t>
  </si>
  <si>
    <t>ENV6 2018-19</t>
  </si>
  <si>
    <t>ENV6 2019-20</t>
  </si>
  <si>
    <t>ENV7a 2010-14</t>
  </si>
  <si>
    <t>ENV7a 2012-15</t>
  </si>
  <si>
    <t>ENV7a 2013-16</t>
  </si>
  <si>
    <t>ENV7a 2014-17</t>
  </si>
  <si>
    <t>ENV7a 2015-18</t>
  </si>
  <si>
    <t>ENV7a 2016-19</t>
  </si>
  <si>
    <t>ENV7a 2017-20</t>
  </si>
  <si>
    <t>ENV7b 2010-14</t>
  </si>
  <si>
    <t>ENV7b 2012-15</t>
  </si>
  <si>
    <t>ENV7b 2013-16</t>
  </si>
  <si>
    <t>ENV7b 2014-17</t>
  </si>
  <si>
    <t>ENV7b 2015-18</t>
  </si>
  <si>
    <t>ENV7b 2016-19</t>
  </si>
  <si>
    <t>ENV7b 2017-20</t>
  </si>
  <si>
    <t>HSN1a 2010-11</t>
  </si>
  <si>
    <t>HSN1a 2011-12</t>
  </si>
  <si>
    <t>HSN1a 2012-13</t>
  </si>
  <si>
    <t>HSN1b 2013-14</t>
  </si>
  <si>
    <t>Gross rent arrears year end 2013-14</t>
  </si>
  <si>
    <t xml:space="preserve"> Rent due in year 2013-14</t>
  </si>
  <si>
    <t>HSN1b 2014-15</t>
  </si>
  <si>
    <t>Gross rent arrears year end 2014-15</t>
  </si>
  <si>
    <t xml:space="preserve"> Rent due in year 2014-15</t>
  </si>
  <si>
    <t>HSN1b 2015-16</t>
  </si>
  <si>
    <t>Gross rent arrears year end 2015-16</t>
  </si>
  <si>
    <t xml:space="preserve"> Rent due in year 2015-16</t>
  </si>
  <si>
    <t>HSN1b 2016-17</t>
  </si>
  <si>
    <t>Gross rent arrears year end 2016-17</t>
  </si>
  <si>
    <t xml:space="preserve"> Rent due in year 2016-17</t>
  </si>
  <si>
    <t>HSN1b 2017-18</t>
  </si>
  <si>
    <t>Gross rent arrears year end 2017-18</t>
  </si>
  <si>
    <t xml:space="preserve"> Rent due in year 2017-18</t>
  </si>
  <si>
    <t>HSN1b 2018-19</t>
  </si>
  <si>
    <t>Gross rent arrears year end 2018-19</t>
  </si>
  <si>
    <t xml:space="preserve"> Rent due in year 2018-19</t>
  </si>
  <si>
    <t>HSN1b 2019-20</t>
  </si>
  <si>
    <t>Gross rent arrears year end 2019-20</t>
  </si>
  <si>
    <t xml:space="preserve"> Rent due in year 2019-20</t>
  </si>
  <si>
    <t>HSN2 2010-11</t>
  </si>
  <si>
    <t>HSN2 2011-12</t>
  </si>
  <si>
    <t>HSN2 2012-13</t>
  </si>
  <si>
    <t>HSN2 2013-14</t>
  </si>
  <si>
    <t>Rent lost through properties being empty 2013-14</t>
  </si>
  <si>
    <t>Rent due in year 2013-14</t>
  </si>
  <si>
    <t>HSN2 2014-15</t>
  </si>
  <si>
    <t>Rent lost through properties being empty 2014-15</t>
  </si>
  <si>
    <t>Rent due in year 2014-15</t>
  </si>
  <si>
    <t>HSN2 2015-16</t>
  </si>
  <si>
    <t>Rent lost through properties being empty 2015-16</t>
  </si>
  <si>
    <t>Rent due in year 2015-16</t>
  </si>
  <si>
    <t>HSN2 2016-17</t>
  </si>
  <si>
    <t>Rent lost through properties being empty 2016-17</t>
  </si>
  <si>
    <t>Rent due in year 2016-17</t>
  </si>
  <si>
    <t>HSN2 2017-18</t>
  </si>
  <si>
    <t>Rent lost through properties being empty 2017-18</t>
  </si>
  <si>
    <t>Rent due in year 2017-18</t>
  </si>
  <si>
    <t>HSN2 2018-19</t>
  </si>
  <si>
    <t>Rent lost through properties being empty 2018-19</t>
  </si>
  <si>
    <t>Rent due in year 2018-19</t>
  </si>
  <si>
    <t>HSN2 2019-20</t>
  </si>
  <si>
    <t>Rent lost through properties being empty 2019-20</t>
  </si>
  <si>
    <t>Rent due in year 2019-20</t>
  </si>
  <si>
    <t>HSN3 2010-11</t>
  </si>
  <si>
    <t>HSN3 2011-12</t>
  </si>
  <si>
    <t>HSN3 2012-13</t>
  </si>
  <si>
    <t>HSN3 2013-14</t>
  </si>
  <si>
    <t>Properties meeting SHQS year end 2013-14</t>
  </si>
  <si>
    <t>Properties within scope of SHQS year end 2013-14</t>
  </si>
  <si>
    <t>HSN3 2014-15</t>
  </si>
  <si>
    <t>Properties meeting SHQS year end 2014-15</t>
  </si>
  <si>
    <t>Properties within scope of SHQS year end 2014-15</t>
  </si>
  <si>
    <t>HSN3 2015-16</t>
  </si>
  <si>
    <t>Properties meeting SHQS year end 2015-16</t>
  </si>
  <si>
    <t>Properties within scope of SHQS year end 2015-16</t>
  </si>
  <si>
    <t>HSN3 2016-17</t>
  </si>
  <si>
    <t>Properties meeting SHQS year end 2016-17</t>
  </si>
  <si>
    <t>Properties within scope of SHQS year end 2016-17</t>
  </si>
  <si>
    <t>HSN3 2017-18</t>
  </si>
  <si>
    <t>Properties meeting SHQS year end 2017-18</t>
  </si>
  <si>
    <t>Properties within scope of SHQS year end 2017-18</t>
  </si>
  <si>
    <t>HSN3 2018-19</t>
  </si>
  <si>
    <t>Properties meeting SHQS year end 2018-19</t>
  </si>
  <si>
    <t>Properties within scope of SHQS year end 2018-19</t>
  </si>
  <si>
    <t>HSN3 2019-20</t>
  </si>
  <si>
    <t>Properties meeting SHQS year end 2019-20</t>
  </si>
  <si>
    <t>Properties within scope of SHQS year end 2019-20</t>
  </si>
  <si>
    <t>HSN4a 2010-11</t>
  </si>
  <si>
    <t>HSN4a 2011-12</t>
  </si>
  <si>
    <t>HSN4a 2012-13</t>
  </si>
  <si>
    <t>HSN4b 2013-14</t>
  </si>
  <si>
    <t>Working days to complete non-emergency repairs 2013-14</t>
  </si>
  <si>
    <t>Non-emergency repairs completed 2013-14</t>
  </si>
  <si>
    <t>HSN4b 2014-15</t>
  </si>
  <si>
    <t>Working days to complete non-emergency repairs 2014-15</t>
  </si>
  <si>
    <t>Non-emergency repairs completed 2014-15</t>
  </si>
  <si>
    <t>HSN4b 2015-16</t>
  </si>
  <si>
    <t>Working days to complete non-emergency repairs 2015-16</t>
  </si>
  <si>
    <t>Non-emergency repairs completed 2015-16</t>
  </si>
  <si>
    <t>HSN4b 2016-17</t>
  </si>
  <si>
    <t>Working days to complete non-emergency repairs 2016-17</t>
  </si>
  <si>
    <t>Non-emergency repairs completed 2016-17</t>
  </si>
  <si>
    <t>HSN4b 2017-18</t>
  </si>
  <si>
    <t>Working days to complete non-emergency repairs 2017-18</t>
  </si>
  <si>
    <t>Non-emergency repairs completed 2017-18</t>
  </si>
  <si>
    <t>HSN4b 2018-19</t>
  </si>
  <si>
    <t>Working days to complete non-emergency repairs 2018-19</t>
  </si>
  <si>
    <t>Non-emergency repairs completed 2018-19</t>
  </si>
  <si>
    <t>HSN4b 2019-20</t>
  </si>
  <si>
    <t>Working days to complete non-emergency repairs 2019-20</t>
  </si>
  <si>
    <t>Non-emergency repairs completed 2019-20</t>
  </si>
  <si>
    <t>HSN5 2010-11</t>
  </si>
  <si>
    <t>HSN5 2011-12</t>
  </si>
  <si>
    <t>HSN5 2012-13</t>
  </si>
  <si>
    <t>HSN5 2013-14</t>
  </si>
  <si>
    <t>Properties meeting NHER - SAP ratings year end 2013-14</t>
  </si>
  <si>
    <t>HSN5 2014-15</t>
  </si>
  <si>
    <t>Properties meeting NHER - SAP ratings year end 2014-15</t>
  </si>
  <si>
    <t>HSN5 2015-16</t>
  </si>
  <si>
    <t>Properties meeting NHER - SAP ratings year end 2015-16</t>
  </si>
  <si>
    <t>HSN5 2016-17</t>
  </si>
  <si>
    <t>Properties meeting NHER - SAP ratings year end 2016-17</t>
  </si>
  <si>
    <t>HSN5 2017-18</t>
  </si>
  <si>
    <t>Properties meeting NHER - SAP ratings year end 2017-18</t>
  </si>
  <si>
    <t>HSN5 2018-19</t>
  </si>
  <si>
    <t>Properties meeting NHER - SAP ratings year end 2018-19</t>
  </si>
  <si>
    <t>HSN5a 2015-16</t>
  </si>
  <si>
    <t>Self-contained properties that meet EESSH Total 2015-16</t>
  </si>
  <si>
    <t>Self-contained properties in scope of EESSH Total 2015-16</t>
  </si>
  <si>
    <t>HSN5a 2016-17</t>
  </si>
  <si>
    <t>Self-contained properties that meet EESSH Total 2016-17</t>
  </si>
  <si>
    <t>Self-contained properties in scope of EESSH Total 2016-17</t>
  </si>
  <si>
    <t>HSN5a 2017-18</t>
  </si>
  <si>
    <t>Self-contained properties that meet EESSH Total 2017-18</t>
  </si>
  <si>
    <t>Self-contained properties in scope of EESSH Total 2017-18</t>
  </si>
  <si>
    <t>HSN5a 2018-19</t>
  </si>
  <si>
    <t>Self-contained properties that meet EESSH Total 2018-19</t>
  </si>
  <si>
    <t>Self-contained properties in scope of EESSH Total 2018-19</t>
  </si>
  <si>
    <t>HSN5a 2019-20</t>
  </si>
  <si>
    <t>Self-contained properties that meet EESSH Total 2019-20</t>
  </si>
  <si>
    <t>Self-contained properties in scope of EESSH Total 2019-20</t>
  </si>
  <si>
    <t>CORP-ASSET1 2010-11</t>
  </si>
  <si>
    <t>No which are suitable for use 2010-11</t>
  </si>
  <si>
    <t>No of Operational Buildings 2010-11</t>
  </si>
  <si>
    <t>CORP-ASSET1 2011-12</t>
  </si>
  <si>
    <t>No which are suitable for use 2011-12</t>
  </si>
  <si>
    <t>No of Operational Buildings 2011-12</t>
  </si>
  <si>
    <t>CORP-ASSET1 2012-13</t>
  </si>
  <si>
    <t>No which are suitable for use 2012-13</t>
  </si>
  <si>
    <t>No of Operational Buildings 2012-13</t>
  </si>
  <si>
    <t>CORP-ASSET1 2013-14</t>
  </si>
  <si>
    <t>No which are suitable for use 2013-14</t>
  </si>
  <si>
    <t>No of Operational Buildings 2013-14</t>
  </si>
  <si>
    <t>CORP-ASSET1 2014-15</t>
  </si>
  <si>
    <t>No which are suitable for use 2014-15</t>
  </si>
  <si>
    <t>No of Operational Buildings 2014-15</t>
  </si>
  <si>
    <t>CORP-ASSET1 2015-16</t>
  </si>
  <si>
    <t>No which are suitable for use 2015-16</t>
  </si>
  <si>
    <t>No of Operational Buildings 2015-16</t>
  </si>
  <si>
    <t>CORP-ASSET1 2016-17</t>
  </si>
  <si>
    <t>No which are suitable for use 2016-17</t>
  </si>
  <si>
    <t>No of Operational Buildings 2016-17</t>
  </si>
  <si>
    <t>CORP-ASSET1 2017-18</t>
  </si>
  <si>
    <t>No which are suitable for use 2017-18</t>
  </si>
  <si>
    <t>No of Operational Buildings 2017-18</t>
  </si>
  <si>
    <t>CORP-ASSET1 2018-19</t>
  </si>
  <si>
    <t>No which are suitable for use 2018-19</t>
  </si>
  <si>
    <t>No of Operational Buildings 2018-19</t>
  </si>
  <si>
    <t>CORP-ASSET1 2019-20</t>
  </si>
  <si>
    <t>No which are suitable for use 2019-20</t>
  </si>
  <si>
    <t>No of Operational Buildings 2019-20</t>
  </si>
  <si>
    <t>CORP-ASSET2 2010-11</t>
  </si>
  <si>
    <t>GIA which is satisfactory 2010-11</t>
  </si>
  <si>
    <t>General Internal Floor Area 2010-11</t>
  </si>
  <si>
    <t>CORP-ASSET2 2011-12</t>
  </si>
  <si>
    <t>GIA which is satisfactory 2011-12</t>
  </si>
  <si>
    <t>General Internal Floor Area 2011-12</t>
  </si>
  <si>
    <t>CORP-ASSET2 2012-13</t>
  </si>
  <si>
    <t>GIA which is satisfactory 2012-13</t>
  </si>
  <si>
    <t>General Internal Floor Area 2012-13</t>
  </si>
  <si>
    <t>CORP-ASSET2 2013-14</t>
  </si>
  <si>
    <t>GIA which is satisfactory 2013-14</t>
  </si>
  <si>
    <t>General Internal Floor Area 2013-14</t>
  </si>
  <si>
    <t>CORP-ASSET2 2014-15</t>
  </si>
  <si>
    <t>GIA which is satisfactory 2014-15</t>
  </si>
  <si>
    <t>General Internal Floor Area 2014-15</t>
  </si>
  <si>
    <t>CORP-ASSET2 2015-16</t>
  </si>
  <si>
    <t>GIA which is satisfactory 2015-16</t>
  </si>
  <si>
    <t>General Internal Floor Area 2015-16</t>
  </si>
  <si>
    <t>CORP-ASSET2 2016-17</t>
  </si>
  <si>
    <t>GIA which is satisfactory 2016-17</t>
  </si>
  <si>
    <t>General Internal Floor Area 2016-17</t>
  </si>
  <si>
    <t>CORP-ASSET2 2017-18</t>
  </si>
  <si>
    <t>GIA which is satisfactory 2017-18</t>
  </si>
  <si>
    <t>General Internal Floor Area 2017-18</t>
  </si>
  <si>
    <t>CORP-ASSET2 2018-19</t>
  </si>
  <si>
    <t>GIA which is satisfactory 2018-19</t>
  </si>
  <si>
    <t>General Internal Floor Area 2018-19</t>
  </si>
  <si>
    <t>CORP-ASSET2 2019-20</t>
  </si>
  <si>
    <t>GIA which is satisfactory 2019-20</t>
  </si>
  <si>
    <t>General Internal Floor Area 2019-20</t>
  </si>
  <si>
    <t>ECON1 2012-13</t>
  </si>
  <si>
    <t>Total Number of Unemployed people assisted into work from council funded-operated employability programmes 2012-13</t>
  </si>
  <si>
    <t>Unemployment count - model based 2012-13</t>
  </si>
  <si>
    <t>ECON1 2013-14</t>
  </si>
  <si>
    <t>Total Number of Unemployed people assisted into work from council funded-operated employability programmes 2013-14</t>
  </si>
  <si>
    <t>Unemployment count - model based 2013-14</t>
  </si>
  <si>
    <t>ECON1 2014-15</t>
  </si>
  <si>
    <t>Total Number of Unemployed people assisted into work from council funded-operated employability programmes 2014-15</t>
  </si>
  <si>
    <t>Unemployment count - model based 2014-15</t>
  </si>
  <si>
    <t>ECON1 2015-16</t>
  </si>
  <si>
    <t>Total Number of Unemployed people assisted into work from council funded-operated employability programmes 2015-16</t>
  </si>
  <si>
    <t>Unemployment count - model based 2015-16</t>
  </si>
  <si>
    <t>ECON1 2016-17</t>
  </si>
  <si>
    <t>Total Number of Unemployed people assisted into work from council funded-operated employability programmes 2016-17</t>
  </si>
  <si>
    <t>Unemployment count - model based 2016-17</t>
  </si>
  <si>
    <t>ECON1 2017-18</t>
  </si>
  <si>
    <t>Total Number of Unemployed people assisted into work from council funded-operated employability programmes 2017-18</t>
  </si>
  <si>
    <t>Unemployment count - model based 2017-18</t>
  </si>
  <si>
    <t>ECON1 2018-19</t>
  </si>
  <si>
    <t>Total Number of Unemployed people assisted into work from council funded-operated employability programmes 2018-19</t>
  </si>
  <si>
    <t>Unemployment count - model based 2018-19</t>
  </si>
  <si>
    <t>ECON1 2019-20</t>
  </si>
  <si>
    <t>Total Number of Unemployed people assisted into work from council funded-operated employability programmes 2019-20</t>
  </si>
  <si>
    <t>Unemployment count - model based 2019-20</t>
  </si>
  <si>
    <t>ECON2 2010-11</t>
  </si>
  <si>
    <t>Total Planning - Gross expenditure (£000) 2010-11</t>
  </si>
  <si>
    <t>No. of Planning Applications 2010-11</t>
  </si>
  <si>
    <t>ECON2 2011-12</t>
  </si>
  <si>
    <t>Total Planning - Gross expenditure (£000) 2011-12</t>
  </si>
  <si>
    <t>No. of Planning Applications 2011-12</t>
  </si>
  <si>
    <t>ECON2 2012-13</t>
  </si>
  <si>
    <t>Total Planning - Gross expenditure (£000) 2012-13</t>
  </si>
  <si>
    <t>No. of Planning Applications 2012-13</t>
  </si>
  <si>
    <t>ECON2 2013-14</t>
  </si>
  <si>
    <t>Total Planning - Gross expenditure (£000) 2013-14</t>
  </si>
  <si>
    <t>No. of Planning Applications 2013-14</t>
  </si>
  <si>
    <t>ECON2 2014-15</t>
  </si>
  <si>
    <t>Total Planning - Gross expenditure (£000) 2014-15</t>
  </si>
  <si>
    <t>No. of Planning Applications 2014-15</t>
  </si>
  <si>
    <t>ECON2 2015-16</t>
  </si>
  <si>
    <t>Total Planning - Gross expenditure (£000) 2015-16</t>
  </si>
  <si>
    <t>No. of Planning Applications 2015-16</t>
  </si>
  <si>
    <t>ECON2 2016-17</t>
  </si>
  <si>
    <t>Total Planning - Gross expenditure (£000) 2016-17</t>
  </si>
  <si>
    <t>No. of Planning Applications 2016-17</t>
  </si>
  <si>
    <t>ECON2 2017-18</t>
  </si>
  <si>
    <t>Total Planning - Gross expenditure (£000) 2017-18</t>
  </si>
  <si>
    <t>No. of Planning Applications 2017-18</t>
  </si>
  <si>
    <t>ECON2 2018-19</t>
  </si>
  <si>
    <t>Total Planning - Gross expenditure (£000) 2018-19</t>
  </si>
  <si>
    <t>No. of Planning Applications 2018-19</t>
  </si>
  <si>
    <t>ECON2 2019-20</t>
  </si>
  <si>
    <t>Total Planning - Gross expenditure (£000) 2019-20</t>
  </si>
  <si>
    <t>No. of Planning Applications 2019-20</t>
  </si>
  <si>
    <t>ECON2 2010-11 Real</t>
  </si>
  <si>
    <t>ECON2 2011-12 Real</t>
  </si>
  <si>
    <t>ECON2 2012-13 Real</t>
  </si>
  <si>
    <t>ECON2 2013-14 Real</t>
  </si>
  <si>
    <t>ECON2 2014-15 Real</t>
  </si>
  <si>
    <t>ECON2 2015-16 Real</t>
  </si>
  <si>
    <t>ECON2 2016-17 Real</t>
  </si>
  <si>
    <t>ECON2 2017-18 Real</t>
  </si>
  <si>
    <t>ECON2 2018-19 Real</t>
  </si>
  <si>
    <t>ECON2 2019-20 Real</t>
  </si>
  <si>
    <t>ECON3 2012-13</t>
  </si>
  <si>
    <t>ECON3 2013-14</t>
  </si>
  <si>
    <t>ECON3 2014-15</t>
  </si>
  <si>
    <t>ECON3 2015-16</t>
  </si>
  <si>
    <t>ECON3 2016-17</t>
  </si>
  <si>
    <t>ECON3 2017-18</t>
  </si>
  <si>
    <t>ECON3 2018-19</t>
  </si>
  <si>
    <t>ECON3 2019-20</t>
  </si>
  <si>
    <t>ECON4 2010-11</t>
  </si>
  <si>
    <t>ECON4 2011-12</t>
  </si>
  <si>
    <t>ECON4 2012-13</t>
  </si>
  <si>
    <t>ECON4 2013-14</t>
  </si>
  <si>
    <t>ECON4 2014-15</t>
  </si>
  <si>
    <t>ECON4 2015-16</t>
  </si>
  <si>
    <t>ECON4 2016-17</t>
  </si>
  <si>
    <t>ECON4 2017-18</t>
  </si>
  <si>
    <t>ECON4 2018-19</t>
  </si>
  <si>
    <t>ECON4 2019-20</t>
  </si>
  <si>
    <t>ECON5 2013-14</t>
  </si>
  <si>
    <t>BG Start Ups 2013-14</t>
  </si>
  <si>
    <t>ECON5 2014-15</t>
  </si>
  <si>
    <t>BG Start Ups 2014-15</t>
  </si>
  <si>
    <t>ECON5 2015-16</t>
  </si>
  <si>
    <t>BG Start Ups 2015-16</t>
  </si>
  <si>
    <t>ECON5 2016-17</t>
  </si>
  <si>
    <t>BG Start Ups 2016-17</t>
  </si>
  <si>
    <t>ECON5 2017-18</t>
  </si>
  <si>
    <t>BG Start Ups 2017-18</t>
  </si>
  <si>
    <t>ECON5 2018-19</t>
  </si>
  <si>
    <t>BG Start Ups 2018-19</t>
  </si>
  <si>
    <t>ECON5 2019-20</t>
  </si>
  <si>
    <t>BG Start Ups 2019-20</t>
  </si>
  <si>
    <t>ECON6 2010-11</t>
  </si>
  <si>
    <t>Economic Development &amp; Tourism - Gross expenditure (£000) 2010-11</t>
  </si>
  <si>
    <t>ECON6 2011-12</t>
  </si>
  <si>
    <t>Economic Development &amp; Tourism - Gross expenditure (£000) 2011-12</t>
  </si>
  <si>
    <t>ECON6 2012-13</t>
  </si>
  <si>
    <t>Economic Development &amp; Tourism - Gross expenditure (£000) 2012-13</t>
  </si>
  <si>
    <t>ECON6 2013-14</t>
  </si>
  <si>
    <t>Economic Development &amp; Tourism - Gross expenditure (£000) 2013-14</t>
  </si>
  <si>
    <t>ECON6 2014-15</t>
  </si>
  <si>
    <t>Economic Development &amp; Tourism - Gross expenditure (£000) 2014-15</t>
  </si>
  <si>
    <t>ECON6 2015-16</t>
  </si>
  <si>
    <t>Economic Development &amp; Tourism - Gross expenditure (£000) 2015-16</t>
  </si>
  <si>
    <t>ECON6 2016-17</t>
  </si>
  <si>
    <t>Economic Development &amp; Tourism - Gross expenditure (£000) 2016-17</t>
  </si>
  <si>
    <t>ECON6 2017-18</t>
  </si>
  <si>
    <t>Economic Development &amp; Tourism - Gross expenditure (£000) 2017-18</t>
  </si>
  <si>
    <t>ECON6 2018-19</t>
  </si>
  <si>
    <t>Economic Development &amp; Tourism - Gross expenditure (£000) 2018-19</t>
  </si>
  <si>
    <t>ECON6 2019-20</t>
  </si>
  <si>
    <t>Economic Development &amp; Tourism - Gross expenditure (£000) 2019-20</t>
  </si>
  <si>
    <t>ECON6 2010-11 Real</t>
  </si>
  <si>
    <t>ECON6 2011-12 Real</t>
  </si>
  <si>
    <t>ECON6 2012-13 Real</t>
  </si>
  <si>
    <t>ECON6 2013-14 Real</t>
  </si>
  <si>
    <t>ECON6 2014-15 Real</t>
  </si>
  <si>
    <t>ECON6 2015-16 Real</t>
  </si>
  <si>
    <t>ECON6 2016-17 Real</t>
  </si>
  <si>
    <t>ECON6 2017-18 Real</t>
  </si>
  <si>
    <t>ECON6 2018-19 Real</t>
  </si>
  <si>
    <t>ECON6 2019-20 Real</t>
  </si>
  <si>
    <t>ECON7 2012-13</t>
  </si>
  <si>
    <t>ECON7 2013-14</t>
  </si>
  <si>
    <t>ECON7 2014-15</t>
  </si>
  <si>
    <t>ECON7 2015-16</t>
  </si>
  <si>
    <t>ECON7 2016-17</t>
  </si>
  <si>
    <t>ECON7 2017-18</t>
  </si>
  <si>
    <t>ECON7 2018-19</t>
  </si>
  <si>
    <t>ECON7 2019-20</t>
  </si>
  <si>
    <t>ECON8 2013-14</t>
  </si>
  <si>
    <t>ECON8 2014-15</t>
  </si>
  <si>
    <t>ECON8 2015-16</t>
  </si>
  <si>
    <t>ECON8 2016-17</t>
  </si>
  <si>
    <t>ECON8 2017-18</t>
  </si>
  <si>
    <t>ECON8 2018-19</t>
  </si>
  <si>
    <t>ECON8 2019-20</t>
  </si>
  <si>
    <t>ECON9 2014-15</t>
  </si>
  <si>
    <t>ECON9 2015-16</t>
  </si>
  <si>
    <t>ECON9 2016-17</t>
  </si>
  <si>
    <t>ECON9 2017-18</t>
  </si>
  <si>
    <t>ECON9 2018-19</t>
  </si>
  <si>
    <t>ECON9 2019-20</t>
  </si>
  <si>
    <t>ECON10 2014-15</t>
  </si>
  <si>
    <t>ECON10 2015-16</t>
  </si>
  <si>
    <t>ECON10 2016-17</t>
  </si>
  <si>
    <t>ECON10 2017-18</t>
  </si>
  <si>
    <t>ECON10 2018-19</t>
  </si>
  <si>
    <t>ECON10 2019-20</t>
  </si>
  <si>
    <t>FINSUS1 2013-14</t>
  </si>
  <si>
    <t>FINSUS1 2014-15</t>
  </si>
  <si>
    <t>FINSUS1 2015-16</t>
  </si>
  <si>
    <t>FINSUS1 2016-17</t>
  </si>
  <si>
    <t>FINSUS1 2017-18</t>
  </si>
  <si>
    <t>FINSUS1 2018-19</t>
  </si>
  <si>
    <t>FINSUS1 2019-20</t>
  </si>
  <si>
    <t>FINSUS2 2013-14</t>
  </si>
  <si>
    <t>FINSUS2 2014-15</t>
  </si>
  <si>
    <t>FINSUS2 2015-16</t>
  </si>
  <si>
    <t>FINSUS2 2016-17</t>
  </si>
  <si>
    <t>FINSUS2 2017-18</t>
  </si>
  <si>
    <t>FINSUS2 2018-19</t>
  </si>
  <si>
    <t>FINSUS2 2019-20</t>
  </si>
  <si>
    <t>FINSUS3 2013-14</t>
  </si>
  <si>
    <t>FINSUS3 2014-15</t>
  </si>
  <si>
    <t>FINSUS3 2015-16</t>
  </si>
  <si>
    <t>FINSUS3 2016-17</t>
  </si>
  <si>
    <t>FINSUS3 2017-18</t>
  </si>
  <si>
    <t>FINSUS3 2018-19</t>
  </si>
  <si>
    <t>FINSUS3 2019-20</t>
  </si>
  <si>
    <t>FINSUS4 2013-14</t>
  </si>
  <si>
    <t>FINSUS4 2014-15</t>
  </si>
  <si>
    <t>FINSUS4 2015-16</t>
  </si>
  <si>
    <t>FINSUS4 2016-17</t>
  </si>
  <si>
    <t>FINSUS4 2017-18</t>
  </si>
  <si>
    <t>FINSUS4 2018-19</t>
  </si>
  <si>
    <t>FINSUS4 2019-20</t>
  </si>
  <si>
    <t>FINSUS5 2013-14</t>
  </si>
  <si>
    <t>Net outrun revenue expenditure as reported to committee (£000s) 2013-14</t>
  </si>
  <si>
    <t>Net budgeted revenue expenditure as reported to committee (£000s) 2013-14</t>
  </si>
  <si>
    <t>FINSUS5 2014-15</t>
  </si>
  <si>
    <t>Net outrun revenue expenditure as reported to committee (£000s) 2014-15</t>
  </si>
  <si>
    <t>Net budgeted revenue expenditure as reported to committee (£000s) 2014-15</t>
  </si>
  <si>
    <t>FINSUS5 2015-16</t>
  </si>
  <si>
    <t>Net outrun revenue expenditure as reported to committee (£000s) 2015-16</t>
  </si>
  <si>
    <t>Net budgeted revenue expenditure as reported to committee (£000s) 2015-16</t>
  </si>
  <si>
    <t>FINSUS5 2016-17</t>
  </si>
  <si>
    <t>Net outrun revenue expenditure as reported to committee (£000s) 2016-17</t>
  </si>
  <si>
    <t>Net budgeted revenue expenditure as reported to committee (£000s) 2016-17</t>
  </si>
  <si>
    <t>FINSUS5 2017-18</t>
  </si>
  <si>
    <t>Net outrun revenue expenditure as reported to committee (£000s) 2017-18</t>
  </si>
  <si>
    <t>Net budgeted revenue expenditure as reported to committee (£000s) 2017-18</t>
  </si>
  <si>
    <t>FINSUS5 2018-19</t>
  </si>
  <si>
    <t>Net outrun revenue expenditure as reported to committee (£000s) 2018-19</t>
  </si>
  <si>
    <t>Net budgeted revenue expenditure as reported to committee (£000s) 2018-19</t>
  </si>
  <si>
    <t>FINSUS5 2019-20</t>
  </si>
  <si>
    <t>Net outrun revenue expenditure as reported to committee (£000s) 2019-20</t>
  </si>
  <si>
    <t>Net budgeted revenue expenditure as reported to committee (£000s) 2019-20</t>
  </si>
  <si>
    <t>CLIM1 2010-11</t>
  </si>
  <si>
    <t>CLIM1 2011-12</t>
  </si>
  <si>
    <t>CLIM1 2012-13</t>
  </si>
  <si>
    <t>CLIM1 2013-14</t>
  </si>
  <si>
    <t>CLIM1 2014-15</t>
  </si>
  <si>
    <t>CLIM1 2015-16</t>
  </si>
  <si>
    <t>CLIM1 2016-17</t>
  </si>
  <si>
    <t>CLIM1 2017-18</t>
  </si>
  <si>
    <t>CLIM1 2018-19</t>
  </si>
  <si>
    <t>CLIM1 2019-20</t>
  </si>
  <si>
    <t>CLIM2 2010-11</t>
  </si>
  <si>
    <t>CLIM2 2011-12</t>
  </si>
  <si>
    <t>CLIM2 2012-13</t>
  </si>
  <si>
    <t>CLIM2 2013-14</t>
  </si>
  <si>
    <t>CLIM2 2014-15</t>
  </si>
  <si>
    <t>CLIM2 2015-16</t>
  </si>
  <si>
    <t>CLIM2 2016-17</t>
  </si>
  <si>
    <t>CLIM2 2017-18</t>
  </si>
  <si>
    <t>CLIM2 2018-19</t>
  </si>
  <si>
    <t>CLIM2 2019-20</t>
  </si>
  <si>
    <t>CHN10 2010-11</t>
  </si>
  <si>
    <t>CHN10 2012-13</t>
  </si>
  <si>
    <t>CHN10 2013-14</t>
  </si>
  <si>
    <t>CHN10 2014-15</t>
  </si>
  <si>
    <t>CHN10 2015-16</t>
  </si>
  <si>
    <t>CHN10 2016-17</t>
  </si>
  <si>
    <t>CHN10 2017-18</t>
  </si>
  <si>
    <t>CHN10 2018-19</t>
  </si>
  <si>
    <t>CHN10 2019-20</t>
  </si>
  <si>
    <t>C&amp;L5a 2010-11</t>
  </si>
  <si>
    <t>C&amp;L5a 2012-13</t>
  </si>
  <si>
    <t>C&amp;L5a 2013-14</t>
  </si>
  <si>
    <t>C&amp;L5a 2014-15</t>
  </si>
  <si>
    <t>C&amp;L5a 2015-16</t>
  </si>
  <si>
    <t>C&amp;L5a 2016-17</t>
  </si>
  <si>
    <t>C&amp;L5a 2017-18</t>
  </si>
  <si>
    <t>C&amp;L5a 2018-19</t>
  </si>
  <si>
    <t>C&amp;L5a 2019-20</t>
  </si>
  <si>
    <t>C&amp;L5b 2010-11</t>
  </si>
  <si>
    <t>C&amp;L5b 2012-13</t>
  </si>
  <si>
    <t>C&amp;L5b 2013-14</t>
  </si>
  <si>
    <t>C&amp;L5b 2014-15</t>
  </si>
  <si>
    <t>C&amp;L5b 2015-16</t>
  </si>
  <si>
    <t>C&amp;L5b 2016-17</t>
  </si>
  <si>
    <t>C&amp;L5b 2017-18</t>
  </si>
  <si>
    <t>C&amp;L5b 2018-19</t>
  </si>
  <si>
    <t>C&amp;L5b 2019-20</t>
  </si>
  <si>
    <t>C&amp;L5c 2010-11</t>
  </si>
  <si>
    <t>C&amp;L5c 2012-13</t>
  </si>
  <si>
    <t>C&amp;L5c 2013-14</t>
  </si>
  <si>
    <t>C&amp;L5c 2014-15</t>
  </si>
  <si>
    <t>C&amp;L5c 2015-16</t>
  </si>
  <si>
    <t>C&amp;L5c 2016-17</t>
  </si>
  <si>
    <t>C&amp;L5c 2017-18</t>
  </si>
  <si>
    <t>C&amp;L5c 2018-19</t>
  </si>
  <si>
    <t>C&amp;L5c 2019-20</t>
  </si>
  <si>
    <t>C&amp;L5d 2010-11</t>
  </si>
  <si>
    <t>C&amp;L5d 2012-13</t>
  </si>
  <si>
    <t>C&amp;L5d 2013-14</t>
  </si>
  <si>
    <t>C&amp;L5d 2014-15</t>
  </si>
  <si>
    <t>C&amp;L5d 2015-16</t>
  </si>
  <si>
    <t>C&amp;L5d 2016-17</t>
  </si>
  <si>
    <t>C&amp;L5d 2017-18</t>
  </si>
  <si>
    <t>C&amp;L5d 2018-19</t>
  </si>
  <si>
    <t>C&amp;L5d 2019-20</t>
  </si>
  <si>
    <t>ENV7a 2010-11</t>
  </si>
  <si>
    <t>ENV7a 2012-13</t>
  </si>
  <si>
    <t>ENV7a 2013-14</t>
  </si>
  <si>
    <t>ENV7a 2014-15</t>
  </si>
  <si>
    <t>ENV7a 2015-16</t>
  </si>
  <si>
    <t>ENV7a 2016-17</t>
  </si>
  <si>
    <t>ENV7a 2017-18</t>
  </si>
  <si>
    <t>ENV7a 2018-19</t>
  </si>
  <si>
    <t>ENV7a 2019-20</t>
  </si>
  <si>
    <t>ENV7b 2010-11</t>
  </si>
  <si>
    <t>ENV7b 2012-13</t>
  </si>
  <si>
    <t>ENV7b 2013-14</t>
  </si>
  <si>
    <t>ENV7b 2014-15</t>
  </si>
  <si>
    <t>ENV7b 2015-16</t>
  </si>
  <si>
    <t>ENV7b 2016-17</t>
  </si>
  <si>
    <t>ENV7b 2017-18</t>
  </si>
  <si>
    <t>ENV7b 2018-19</t>
  </si>
  <si>
    <t>ENV7b 2019-20</t>
  </si>
  <si>
    <t>Aberdeen City</t>
  </si>
  <si>
    <t>NA</t>
  </si>
  <si>
    <t>Aberdeenshire</t>
  </si>
  <si>
    <t>*</t>
  </si>
  <si>
    <t>Angus</t>
  </si>
  <si>
    <t>Argyll &amp; Bute</t>
  </si>
  <si>
    <t>N/A</t>
  </si>
  <si>
    <t>Clackmannanshire</t>
  </si>
  <si>
    <t>Dumfries &amp; Galloway</t>
  </si>
  <si>
    <t>Dundee City</t>
  </si>
  <si>
    <t>East Ayrshire</t>
  </si>
  <si>
    <t>East Dunbartonshire</t>
  </si>
  <si>
    <t>East Lothian</t>
  </si>
  <si>
    <t>East Renfrewshire</t>
  </si>
  <si>
    <t>Edinburgh City</t>
  </si>
  <si>
    <t>Eilean Siar</t>
  </si>
  <si>
    <t>Falkirk</t>
  </si>
  <si>
    <t>Fife</t>
  </si>
  <si>
    <t>Glasgow City</t>
  </si>
  <si>
    <t>Highland</t>
  </si>
  <si>
    <t>Inverclyde</t>
  </si>
  <si>
    <t>n/a</t>
  </si>
  <si>
    <t>Midlothian</t>
  </si>
  <si>
    <t>Moray</t>
  </si>
  <si>
    <t>North Ayrshire</t>
  </si>
  <si>
    <t>North Lanarkshire</t>
  </si>
  <si>
    <t>Orkney Islands</t>
  </si>
  <si>
    <t>Perth &amp;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</si>
  <si>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</si>
  <si>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</si>
  <si>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</si>
  <si>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</si>
  <si>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</si>
  <si>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</si>
  <si>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</si>
  <si>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</si>
  <si>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Scotland</t>
  </si>
  <si>
    <t>SW4b 2013-14</t>
  </si>
  <si>
    <t>CHN19a 2019-20</t>
  </si>
  <si>
    <t>CHN19b 2019-20</t>
  </si>
  <si>
    <t>CHN20a 2019-20</t>
  </si>
  <si>
    <t>CHN20b 2019-20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</si>
</sst>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"/>
    <numFmt numFmtId="167" formatCode="0.000"/>
    <numFmt numFmtId="169" formatCode="_-* #,##0_-;\-* #,##0_-;_-* &quot;-&quot;??_-;_-@_-"/>
    <numFmt numFmtId="171" formatCode="&quot;£&quot;#,##0"/>
  </numFmts>
  <fonts count="70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Times New Roman"/>
      <family val="1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color theme="1"/>
      <name val="Arial"/>
      <family val="2"/>
    </font>
    <font>
      <sz val="11"/>
      <name val="Calibri"/>
      <family val="2"/>
    </font>
    <font>
      <u/>
      <sz val="10"/>
      <color theme="1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sz val="10"/>
      <color theme="1"/>
      <name val="Calibri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9"/>
      <name val="Times New Roman"/>
      <family val="1"/>
    </font>
    <font>
      <b/>
      <sz val="11"/>
      <color indexed="63"/>
      <name val="Calibri"/>
      <family val="2"/>
    </font>
    <font>
      <sz val="10"/>
      <name val="Geneva"/>
      <family val="2"/>
    </font>
    <font>
      <b/>
      <sz val="11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"/>
      <family val="2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rgb="FFFFFFFF"/>
      <name val="Calibri"/>
      <family val="2"/>
    </font>
    <font>
      <sz val="11"/>
      <name val="Calibri"/>
      <family val="2"/>
      <scheme val="minor"/>
    </font>
    <font>
      <sz val="10"/>
      <name val="Times New Roman"/>
      <family val="1"/>
    </font>
  </fonts>
  <fills count="6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</fills>
  <borders count="8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theme="0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ck">
        <color auto="1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ck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ck">
        <color auto="1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indexed="64"/>
      </left>
      <right/>
      <top/>
      <bottom/>
      <diagonal/>
    </border>
  </borders>
  <cellStyleXfs count="306">
    <xf numFmtId="0" fontId="0" fillId="0" borderId="0"/>
    <xf numFmtId="0" fontId="4" fillId="0" borderId="0"/>
    <xf numFmtId="0" fontId="6" fillId="0" borderId="0"/>
    <xf numFmtId="0" fontId="8" fillId="0" borderId="16" applyNumberFormat="0" applyFill="0" applyAlignment="0" applyProtection="0"/>
    <xf numFmtId="0" fontId="9" fillId="0" borderId="17" applyNumberFormat="0" applyFill="0" applyAlignment="0" applyProtection="0"/>
    <xf numFmtId="0" fontId="10" fillId="0" borderId="18" applyNumberFormat="0" applyFill="0" applyAlignment="0" applyProtection="0"/>
    <xf numFmtId="0" fontId="10" fillId="0" borderId="0" applyNumberFormat="0" applyFill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8" borderId="19" applyNumberFormat="0" applyAlignment="0" applyProtection="0"/>
    <xf numFmtId="0" fontId="14" fillId="9" borderId="20" applyNumberFormat="0" applyAlignment="0" applyProtection="0"/>
    <xf numFmtId="0" fontId="15" fillId="9" borderId="19" applyNumberFormat="0" applyAlignment="0" applyProtection="0"/>
    <xf numFmtId="0" fontId="16" fillId="0" borderId="21" applyNumberFormat="0" applyFill="0" applyAlignment="0" applyProtection="0"/>
    <xf numFmtId="0" fontId="1" fillId="10" borderId="22" applyNumberFormat="0" applyAlignment="0" applyProtection="0"/>
    <xf numFmtId="0" fontId="17" fillId="0" borderId="0" applyNumberFormat="0" applyFill="0" applyBorder="0" applyAlignment="0" applyProtection="0"/>
    <xf numFmtId="0" fontId="7" fillId="11" borderId="23" applyNumberFormat="0" applyFont="0" applyAlignment="0" applyProtection="0"/>
    <xf numFmtId="0" fontId="18" fillId="0" borderId="0" applyNumberFormat="0" applyFill="0" applyBorder="0" applyAlignment="0" applyProtection="0"/>
    <xf numFmtId="0" fontId="2" fillId="0" borderId="24" applyNumberFormat="0" applyFill="0" applyAlignment="0" applyProtection="0"/>
    <xf numFmtId="0" fontId="3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3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3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3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3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3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34" borderId="0" applyNumberFormat="0" applyBorder="0" applyAlignment="0" applyProtection="0"/>
    <xf numFmtId="165" fontId="7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7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5" borderId="0" applyNumberFormat="0" applyBorder="0" applyAlignment="0" applyProtection="0"/>
    <xf numFmtId="9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0" fontId="4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5" fontId="7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39" fillId="15" borderId="0" applyNumberFormat="0" applyBorder="0" applyAlignment="0" applyProtection="0"/>
    <xf numFmtId="0" fontId="21" fillId="33" borderId="0" applyNumberFormat="0" applyBorder="0" applyAlignment="0" applyProtection="0"/>
    <xf numFmtId="0" fontId="22" fillId="0" borderId="24" applyNumberFormat="0" applyFill="0" applyAlignment="0" applyProtection="0"/>
    <xf numFmtId="0" fontId="21" fillId="22" borderId="0" applyNumberFormat="0" applyBorder="0" applyAlignment="0" applyProtection="0"/>
    <xf numFmtId="0" fontId="39" fillId="12" borderId="0" applyNumberFormat="0" applyBorder="0" applyAlignment="0" applyProtection="0"/>
    <xf numFmtId="0" fontId="39" fillId="19" borderId="0" applyNumberFormat="0" applyBorder="0" applyAlignment="0" applyProtection="0"/>
    <xf numFmtId="0" fontId="28" fillId="0" borderId="0" applyNumberFormat="0" applyFill="0" applyBorder="0" applyAlignment="0" applyProtection="0"/>
    <xf numFmtId="0" fontId="21" fillId="13" borderId="0" applyNumberFormat="0" applyBorder="0" applyAlignment="0" applyProtection="0"/>
    <xf numFmtId="0" fontId="39" fillId="28" borderId="0" applyNumberFormat="0" applyBorder="0" applyAlignment="0" applyProtection="0"/>
    <xf numFmtId="0" fontId="21" fillId="17" borderId="0" applyNumberFormat="0" applyBorder="0" applyAlignment="0" applyProtection="0"/>
    <xf numFmtId="0" fontId="28" fillId="0" borderId="18" applyNumberFormat="0" applyFill="0" applyAlignment="0" applyProtection="0"/>
    <xf numFmtId="0" fontId="33" fillId="9" borderId="20" applyNumberFormat="0" applyAlignment="0" applyProtection="0"/>
    <xf numFmtId="0" fontId="31" fillId="7" borderId="0" applyNumberFormat="0" applyBorder="0" applyAlignment="0" applyProtection="0"/>
    <xf numFmtId="0" fontId="39" fillId="20" borderId="0" applyNumberFormat="0" applyBorder="0" applyAlignment="0" applyProtection="0"/>
    <xf numFmtId="0" fontId="37" fillId="0" borderId="0" applyNumberFormat="0" applyFill="0" applyBorder="0" applyAlignment="0" applyProtection="0"/>
    <xf numFmtId="0" fontId="21" fillId="26" borderId="0" applyNumberFormat="0" applyBorder="0" applyAlignment="0" applyProtection="0"/>
    <xf numFmtId="0" fontId="39" fillId="27" borderId="0" applyNumberFormat="0" applyBorder="0" applyAlignment="0" applyProtection="0"/>
    <xf numFmtId="0" fontId="26" fillId="0" borderId="16" applyNumberFormat="0" applyFill="0" applyAlignment="0" applyProtection="0"/>
    <xf numFmtId="0" fontId="2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29" fillId="5" borderId="0" applyNumberFormat="0" applyBorder="0" applyAlignment="0" applyProtection="0"/>
    <xf numFmtId="0" fontId="21" fillId="29" borderId="0" applyNumberFormat="0" applyBorder="0" applyAlignment="0" applyProtection="0"/>
    <xf numFmtId="0" fontId="4" fillId="0" borderId="0"/>
    <xf numFmtId="165" fontId="7" fillId="0" borderId="0" applyFont="0" applyFill="0" applyBorder="0" applyAlignment="0" applyProtection="0"/>
    <xf numFmtId="0" fontId="21" fillId="21" borderId="0" applyNumberFormat="0" applyBorder="0" applyAlignment="0" applyProtection="0"/>
    <xf numFmtId="0" fontId="34" fillId="9" borderId="19" applyNumberFormat="0" applyAlignment="0" applyProtection="0"/>
    <xf numFmtId="0" fontId="21" fillId="30" borderId="0" applyNumberFormat="0" applyBorder="0" applyAlignment="0" applyProtection="0"/>
    <xf numFmtId="0" fontId="21" fillId="34" borderId="0" applyNumberFormat="0" applyBorder="0" applyAlignment="0" applyProtection="0"/>
    <xf numFmtId="0" fontId="32" fillId="8" borderId="19" applyNumberFormat="0" applyAlignment="0" applyProtection="0"/>
    <xf numFmtId="0" fontId="39" fillId="24" borderId="0" applyNumberFormat="0" applyBorder="0" applyAlignment="0" applyProtection="0"/>
    <xf numFmtId="0" fontId="36" fillId="10" borderId="22" applyNumberFormat="0" applyAlignment="0" applyProtection="0"/>
    <xf numFmtId="0" fontId="39" fillId="31" borderId="0" applyNumberFormat="0" applyBorder="0" applyAlignment="0" applyProtection="0"/>
    <xf numFmtId="0" fontId="39" fillId="16" borderId="0" applyNumberFormat="0" applyBorder="0" applyAlignment="0" applyProtection="0"/>
    <xf numFmtId="0" fontId="39" fillId="32" borderId="0" applyNumberFormat="0" applyBorder="0" applyAlignment="0" applyProtection="0"/>
    <xf numFmtId="0" fontId="21" fillId="25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39" fillId="23" borderId="0" applyNumberFormat="0" applyBorder="0" applyAlignment="0" applyProtection="0"/>
    <xf numFmtId="0" fontId="21" fillId="11" borderId="23" applyNumberFormat="0" applyFont="0" applyAlignment="0" applyProtection="0"/>
    <xf numFmtId="165" fontId="4" fillId="0" borderId="0" applyFont="0" applyFill="0" applyBorder="0" applyAlignment="0" applyProtection="0"/>
    <xf numFmtId="0" fontId="35" fillId="0" borderId="21" applyNumberFormat="0" applyFill="0" applyAlignment="0" applyProtection="0"/>
    <xf numFmtId="0" fontId="30" fillId="6" borderId="0" applyNumberFormat="0" applyBorder="0" applyAlignment="0" applyProtection="0"/>
    <xf numFmtId="0" fontId="39" fillId="35" borderId="0" applyNumberFormat="0" applyBorder="0" applyAlignment="0" applyProtection="0"/>
    <xf numFmtId="0" fontId="40" fillId="0" borderId="0"/>
    <xf numFmtId="0" fontId="41" fillId="0" borderId="0"/>
    <xf numFmtId="165" fontId="4" fillId="0" borderId="0" applyFont="0" applyFill="0" applyBorder="0" applyAlignment="0" applyProtection="0"/>
    <xf numFmtId="165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7" fillId="0" borderId="0"/>
    <xf numFmtId="0" fontId="43" fillId="0" borderId="0" applyNumberFormat="0" applyFill="0" applyBorder="0" applyAlignment="0" applyProtection="0">
      <alignment vertical="top"/>
      <protection locked="0"/>
    </xf>
    <xf numFmtId="165" fontId="7" fillId="0" borderId="0" applyFont="0" applyFill="0" applyBorder="0" applyAlignment="0" applyProtection="0"/>
    <xf numFmtId="0" fontId="44" fillId="39" borderId="0" applyNumberFormat="0" applyBorder="0" applyAlignment="0" applyProtection="0"/>
    <xf numFmtId="0" fontId="7" fillId="13" borderId="0" applyNumberFormat="0" applyBorder="0" applyAlignment="0" applyProtection="0"/>
    <xf numFmtId="0" fontId="44" fillId="40" borderId="0" applyNumberFormat="0" applyBorder="0" applyAlignment="0" applyProtection="0"/>
    <xf numFmtId="0" fontId="7" fillId="17" borderId="0" applyNumberFormat="0" applyBorder="0" applyAlignment="0" applyProtection="0"/>
    <xf numFmtId="0" fontId="44" fillId="41" borderId="0" applyNumberFormat="0" applyBorder="0" applyAlignment="0" applyProtection="0"/>
    <xf numFmtId="0" fontId="7" fillId="21" borderId="0" applyNumberFormat="0" applyBorder="0" applyAlignment="0" applyProtection="0"/>
    <xf numFmtId="0" fontId="44" fillId="42" borderId="0" applyNumberFormat="0" applyBorder="0" applyAlignment="0" applyProtection="0"/>
    <xf numFmtId="0" fontId="7" fillId="25" borderId="0" applyNumberFormat="0" applyBorder="0" applyAlignment="0" applyProtection="0"/>
    <xf numFmtId="0" fontId="44" fillId="43" borderId="0" applyNumberFormat="0" applyBorder="0" applyAlignment="0" applyProtection="0"/>
    <xf numFmtId="0" fontId="7" fillId="29" borderId="0" applyNumberFormat="0" applyBorder="0" applyAlignment="0" applyProtection="0"/>
    <xf numFmtId="0" fontId="44" fillId="44" borderId="0" applyNumberFormat="0" applyBorder="0" applyAlignment="0" applyProtection="0"/>
    <xf numFmtId="0" fontId="7" fillId="33" borderId="0" applyNumberFormat="0" applyBorder="0" applyAlignment="0" applyProtection="0"/>
    <xf numFmtId="0" fontId="44" fillId="45" borderId="0" applyNumberFormat="0" applyBorder="0" applyAlignment="0" applyProtection="0"/>
    <xf numFmtId="0" fontId="7" fillId="14" borderId="0" applyNumberFormat="0" applyBorder="0" applyAlignment="0" applyProtection="0"/>
    <xf numFmtId="0" fontId="44" fillId="46" borderId="0" applyNumberFormat="0" applyBorder="0" applyAlignment="0" applyProtection="0"/>
    <xf numFmtId="0" fontId="7" fillId="18" borderId="0" applyNumberFormat="0" applyBorder="0" applyAlignment="0" applyProtection="0"/>
    <xf numFmtId="0" fontId="44" fillId="47" borderId="0" applyNumberFormat="0" applyBorder="0" applyAlignment="0" applyProtection="0"/>
    <xf numFmtId="0" fontId="7" fillId="22" borderId="0" applyNumberFormat="0" applyBorder="0" applyAlignment="0" applyProtection="0"/>
    <xf numFmtId="0" fontId="44" fillId="42" borderId="0" applyNumberFormat="0" applyBorder="0" applyAlignment="0" applyProtection="0"/>
    <xf numFmtId="0" fontId="7" fillId="26" borderId="0" applyNumberFormat="0" applyBorder="0" applyAlignment="0" applyProtection="0"/>
    <xf numFmtId="0" fontId="44" fillId="45" borderId="0" applyNumberFormat="0" applyBorder="0" applyAlignment="0" applyProtection="0"/>
    <xf numFmtId="0" fontId="7" fillId="30" borderId="0" applyNumberFormat="0" applyBorder="0" applyAlignment="0" applyProtection="0"/>
    <xf numFmtId="0" fontId="44" fillId="48" borderId="0" applyNumberFormat="0" applyBorder="0" applyAlignment="0" applyProtection="0"/>
    <xf numFmtId="0" fontId="7" fillId="34" borderId="0" applyNumberFormat="0" applyBorder="0" applyAlignment="0" applyProtection="0"/>
    <xf numFmtId="0" fontId="45" fillId="49" borderId="0" applyNumberFormat="0" applyBorder="0" applyAlignment="0" applyProtection="0"/>
    <xf numFmtId="0" fontId="3" fillId="15" borderId="0" applyNumberFormat="0" applyBorder="0" applyAlignment="0" applyProtection="0"/>
    <xf numFmtId="0" fontId="45" fillId="46" borderId="0" applyNumberFormat="0" applyBorder="0" applyAlignment="0" applyProtection="0"/>
    <xf numFmtId="0" fontId="3" fillId="19" borderId="0" applyNumberFormat="0" applyBorder="0" applyAlignment="0" applyProtection="0"/>
    <xf numFmtId="0" fontId="45" fillId="47" borderId="0" applyNumberFormat="0" applyBorder="0" applyAlignment="0" applyProtection="0"/>
    <xf numFmtId="0" fontId="3" fillId="23" borderId="0" applyNumberFormat="0" applyBorder="0" applyAlignment="0" applyProtection="0"/>
    <xf numFmtId="0" fontId="45" fillId="50" borderId="0" applyNumberFormat="0" applyBorder="0" applyAlignment="0" applyProtection="0"/>
    <xf numFmtId="0" fontId="3" fillId="27" borderId="0" applyNumberFormat="0" applyBorder="0" applyAlignment="0" applyProtection="0"/>
    <xf numFmtId="0" fontId="45" fillId="51" borderId="0" applyNumberFormat="0" applyBorder="0" applyAlignment="0" applyProtection="0"/>
    <xf numFmtId="0" fontId="3" fillId="31" borderId="0" applyNumberFormat="0" applyBorder="0" applyAlignment="0" applyProtection="0"/>
    <xf numFmtId="0" fontId="45" fillId="52" borderId="0" applyNumberFormat="0" applyBorder="0" applyAlignment="0" applyProtection="0"/>
    <xf numFmtId="0" fontId="3" fillId="35" borderId="0" applyNumberFormat="0" applyBorder="0" applyAlignment="0" applyProtection="0"/>
    <xf numFmtId="0" fontId="45" fillId="53" borderId="0" applyNumberFormat="0" applyBorder="0" applyAlignment="0" applyProtection="0"/>
    <xf numFmtId="0" fontId="3" fillId="12" borderId="0" applyNumberFormat="0" applyBorder="0" applyAlignment="0" applyProtection="0"/>
    <xf numFmtId="0" fontId="45" fillId="54" borderId="0" applyNumberFormat="0" applyBorder="0" applyAlignment="0" applyProtection="0"/>
    <xf numFmtId="0" fontId="3" fillId="16" borderId="0" applyNumberFormat="0" applyBorder="0" applyAlignment="0" applyProtection="0"/>
    <xf numFmtId="0" fontId="45" fillId="55" borderId="0" applyNumberFormat="0" applyBorder="0" applyAlignment="0" applyProtection="0"/>
    <xf numFmtId="0" fontId="3" fillId="20" borderId="0" applyNumberFormat="0" applyBorder="0" applyAlignment="0" applyProtection="0"/>
    <xf numFmtId="0" fontId="45" fillId="50" borderId="0" applyNumberFormat="0" applyBorder="0" applyAlignment="0" applyProtection="0"/>
    <xf numFmtId="0" fontId="3" fillId="24" borderId="0" applyNumberFormat="0" applyBorder="0" applyAlignment="0" applyProtection="0"/>
    <xf numFmtId="0" fontId="45" fillId="51" borderId="0" applyNumberFormat="0" applyBorder="0" applyAlignment="0" applyProtection="0"/>
    <xf numFmtId="0" fontId="3" fillId="28" borderId="0" applyNumberFormat="0" applyBorder="0" applyAlignment="0" applyProtection="0"/>
    <xf numFmtId="0" fontId="45" fillId="56" borderId="0" applyNumberFormat="0" applyBorder="0" applyAlignment="0" applyProtection="0"/>
    <xf numFmtId="0" fontId="3" fillId="32" borderId="0" applyNumberFormat="0" applyBorder="0" applyAlignment="0" applyProtection="0"/>
    <xf numFmtId="0" fontId="46" fillId="40" borderId="0" applyNumberFormat="0" applyBorder="0" applyAlignment="0" applyProtection="0"/>
    <xf numFmtId="0" fontId="12" fillId="6" borderId="0" applyNumberFormat="0" applyBorder="0" applyAlignment="0" applyProtection="0"/>
    <xf numFmtId="0" fontId="47" fillId="57" borderId="27" applyNumberFormat="0" applyAlignment="0" applyProtection="0"/>
    <xf numFmtId="0" fontId="15" fillId="9" borderId="19" applyNumberFormat="0" applyAlignment="0" applyProtection="0"/>
    <xf numFmtId="0" fontId="48" fillId="58" borderId="28" applyNumberFormat="0" applyAlignment="0" applyProtection="0"/>
    <xf numFmtId="0" fontId="1" fillId="10" borderId="22" applyNumberFormat="0" applyAlignment="0" applyProtection="0"/>
    <xf numFmtId="165" fontId="4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50" fillId="41" borderId="0" applyNumberFormat="0" applyBorder="0" applyAlignment="0" applyProtection="0"/>
    <xf numFmtId="0" fontId="11" fillId="5" borderId="0" applyNumberFormat="0" applyBorder="0" applyAlignment="0" applyProtection="0"/>
    <xf numFmtId="0" fontId="51" fillId="0" borderId="29" applyNumberFormat="0" applyFill="0" applyAlignment="0" applyProtection="0"/>
    <xf numFmtId="0" fontId="8" fillId="0" borderId="16" applyNumberFormat="0" applyFill="0" applyAlignment="0" applyProtection="0"/>
    <xf numFmtId="0" fontId="52" fillId="0" borderId="30" applyNumberFormat="0" applyFill="0" applyAlignment="0" applyProtection="0"/>
    <xf numFmtId="0" fontId="9" fillId="0" borderId="17" applyNumberFormat="0" applyFill="0" applyAlignment="0" applyProtection="0"/>
    <xf numFmtId="0" fontId="53" fillId="0" borderId="31" applyNumberFormat="0" applyFill="0" applyAlignment="0" applyProtection="0"/>
    <xf numFmtId="0" fontId="10" fillId="0" borderId="18" applyNumberFormat="0" applyFill="0" applyAlignment="0" applyProtection="0"/>
    <xf numFmtId="0" fontId="53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54" fillId="44" borderId="27" applyNumberFormat="0" applyAlignment="0" applyProtection="0"/>
    <xf numFmtId="0" fontId="13" fillId="8" borderId="19" applyNumberFormat="0" applyAlignment="0" applyProtection="0"/>
    <xf numFmtId="0" fontId="55" fillId="0" borderId="32" applyNumberFormat="0" applyFill="0" applyAlignment="0" applyProtection="0"/>
    <xf numFmtId="0" fontId="16" fillId="0" borderId="21" applyNumberFormat="0" applyFill="0" applyAlignment="0" applyProtection="0"/>
    <xf numFmtId="0" fontId="56" fillId="59" borderId="0" applyNumberFormat="0" applyBorder="0" applyAlignment="0" applyProtection="0"/>
    <xf numFmtId="0" fontId="20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7" fillId="0" borderId="0">
      <alignment vertical="top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4" fillId="60" borderId="33" applyNumberFormat="0" applyFont="0" applyAlignment="0" applyProtection="0"/>
    <xf numFmtId="0" fontId="7" fillId="11" borderId="23" applyNumberFormat="0" applyFont="0" applyAlignment="0" applyProtection="0"/>
    <xf numFmtId="0" fontId="58" fillId="57" borderId="34" applyNumberFormat="0" applyAlignment="0" applyProtection="0"/>
    <xf numFmtId="0" fontId="14" fillId="9" borderId="20" applyNumberFormat="0" applyAlignment="0" applyProtection="0"/>
    <xf numFmtId="9" fontId="57" fillId="0" borderId="0" applyFont="0" applyFill="0" applyBorder="0" applyAlignment="0" applyProtection="0"/>
    <xf numFmtId="0" fontId="59" fillId="0" borderId="0"/>
    <xf numFmtId="0" fontId="1" fillId="4" borderId="35">
      <alignment horizontal="center" vertical="center" wrapText="1"/>
    </xf>
    <xf numFmtId="0" fontId="60" fillId="38" borderId="4">
      <alignment wrapText="1"/>
    </xf>
    <xf numFmtId="0" fontId="61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2" fillId="0" borderId="36" applyNumberFormat="0" applyFill="0" applyAlignment="0" applyProtection="0"/>
    <xf numFmtId="0" fontId="2" fillId="0" borderId="24" applyNumberFormat="0" applyFill="0" applyAlignment="0" applyProtection="0"/>
    <xf numFmtId="0" fontId="63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42" fillId="38" borderId="4">
      <alignment vertical="center" wrapText="1"/>
    </xf>
    <xf numFmtId="165" fontId="7" fillId="0" borderId="0" applyFont="0" applyFill="0" applyBorder="0" applyAlignment="0" applyProtection="0"/>
    <xf numFmtId="0" fontId="6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1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1" fillId="0" borderId="0"/>
    <xf numFmtId="165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1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342">
    <xf numFmtId="0" fontId="0" fillId="0" borderId="0" xfId="0"/>
    <xf numFmtId="0" fontId="2" fillId="0" borderId="1" xfId="0" applyFont="1" applyBorder="1" applyAlignment="1">
      <alignment vertical="center"/>
    </xf>
    <xf numFmtId="0" fontId="0" fillId="2" borderId="2" xfId="0" applyFill="1" applyBorder="1"/>
    <xf numFmtId="0" fontId="0" fillId="3" borderId="2" xfId="0" applyFill="1" applyBorder="1"/>
    <xf numFmtId="0" fontId="0" fillId="0" borderId="2" xfId="0" applyBorder="1"/>
    <xf numFmtId="167" fontId="5" fillId="0" borderId="4" xfId="1" applyNumberFormat="1" applyFont="1" applyBorder="1"/>
    <xf numFmtId="0" fontId="0" fillId="0" borderId="25" xfId="0" applyBorder="1" applyAlignment="1">
      <alignment horizontal="center"/>
    </xf>
    <xf numFmtId="0" fontId="0" fillId="36" borderId="4" xfId="0" applyFill="1" applyBorder="1" applyAlignment="1">
      <alignment horizontal="center"/>
    </xf>
    <xf numFmtId="0" fontId="0" fillId="0" borderId="4" xfId="0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65" fillId="4" borderId="48" xfId="46" applyFont="1" applyFill="1" applyBorder="1" applyAlignment="1">
      <alignment vertical="center" wrapText="1"/>
    </xf>
    <xf numFmtId="0" fontId="66" fillId="4" borderId="58" xfId="0" applyFont="1" applyFill="1" applyBorder="1" applyAlignment="1">
      <alignment vertical="center" wrapText="1"/>
    </xf>
    <xf numFmtId="0" fontId="65" fillId="4" borderId="53" xfId="0" applyFont="1" applyFill="1" applyBorder="1" applyAlignment="1">
      <alignment horizontal="center" vertical="center" wrapText="1"/>
    </xf>
    <xf numFmtId="0" fontId="65" fillId="4" borderId="12" xfId="0" applyFont="1" applyFill="1" applyBorder="1" applyAlignment="1">
      <alignment horizontal="center" vertical="center" wrapText="1"/>
    </xf>
    <xf numFmtId="0" fontId="65" fillId="4" borderId="38" xfId="0" applyFont="1" applyFill="1" applyBorder="1" applyAlignment="1">
      <alignment horizontal="center" vertical="center" wrapText="1"/>
    </xf>
    <xf numFmtId="0" fontId="65" fillId="4" borderId="11" xfId="0" applyFont="1" applyFill="1" applyBorder="1" applyAlignment="1">
      <alignment horizontal="center" vertical="center" wrapText="1"/>
    </xf>
    <xf numFmtId="0" fontId="65" fillId="4" borderId="55" xfId="0" applyFont="1" applyFill="1" applyBorder="1" applyAlignment="1">
      <alignment horizontal="center" vertical="center" wrapText="1"/>
    </xf>
    <xf numFmtId="0" fontId="65" fillId="4" borderId="39" xfId="0" applyFont="1" applyFill="1" applyBorder="1" applyAlignment="1">
      <alignment horizontal="center" vertical="center" wrapText="1"/>
    </xf>
    <xf numFmtId="0" fontId="65" fillId="4" borderId="62" xfId="0" applyFont="1" applyFill="1" applyBorder="1" applyAlignment="1">
      <alignment horizontal="center" vertical="center" wrapText="1"/>
    </xf>
    <xf numFmtId="0" fontId="65" fillId="4" borderId="14" xfId="0" applyFont="1" applyFill="1" applyBorder="1" applyAlignment="1">
      <alignment horizontal="center" vertical="center" wrapText="1"/>
    </xf>
    <xf numFmtId="0" fontId="65" fillId="4" borderId="47" xfId="0" applyFont="1" applyFill="1" applyBorder="1" applyAlignment="1">
      <alignment horizontal="center" vertical="center" wrapText="1"/>
    </xf>
    <xf numFmtId="0" fontId="65" fillId="4" borderId="48" xfId="0" applyFont="1" applyFill="1" applyBorder="1" applyAlignment="1">
      <alignment horizontal="center" vertical="center" wrapText="1"/>
    </xf>
    <xf numFmtId="0" fontId="65" fillId="4" borderId="63" xfId="0" applyFont="1" applyFill="1" applyBorder="1" applyAlignment="1">
      <alignment horizontal="center" vertical="center" wrapText="1"/>
    </xf>
    <xf numFmtId="0" fontId="65" fillId="4" borderId="52" xfId="0" applyFont="1" applyFill="1" applyBorder="1" applyAlignment="1">
      <alignment horizontal="center" vertical="center" wrapText="1"/>
    </xf>
    <xf numFmtId="0" fontId="67" fillId="37" borderId="15" xfId="0" applyFont="1" applyFill="1" applyBorder="1" applyAlignment="1">
      <alignment horizontal="center" vertical="center" wrapText="1"/>
    </xf>
    <xf numFmtId="1" fontId="65" fillId="4" borderId="11" xfId="0" applyNumberFormat="1" applyFont="1" applyFill="1" applyBorder="1" applyAlignment="1">
      <alignment horizontal="center" vertical="center" wrapText="1"/>
    </xf>
    <xf numFmtId="1" fontId="65" fillId="4" borderId="47" xfId="0" applyNumberFormat="1" applyFont="1" applyFill="1" applyBorder="1" applyAlignment="1">
      <alignment horizontal="center" vertical="center" wrapText="1"/>
    </xf>
    <xf numFmtId="0" fontId="65" fillId="4" borderId="57" xfId="0" applyFont="1" applyFill="1" applyBorder="1" applyAlignment="1">
      <alignment horizontal="center" vertical="center" wrapText="1"/>
    </xf>
    <xf numFmtId="1" fontId="65" fillId="4" borderId="44" xfId="0" applyNumberFormat="1" applyFont="1" applyFill="1" applyBorder="1" applyAlignment="1">
      <alignment horizontal="center" vertical="center" wrapText="1"/>
    </xf>
    <xf numFmtId="2" fontId="65" fillId="4" borderId="0" xfId="0" applyNumberFormat="1" applyFont="1" applyFill="1" applyAlignment="1">
      <alignment horizontal="center" vertical="center" wrapText="1"/>
    </xf>
    <xf numFmtId="0" fontId="65" fillId="4" borderId="0" xfId="0" applyFont="1" applyFill="1" applyAlignment="1">
      <alignment horizontal="center" vertical="center" wrapText="1"/>
    </xf>
    <xf numFmtId="0" fontId="65" fillId="4" borderId="0" xfId="0" applyFont="1" applyFill="1" applyAlignment="1">
      <alignment horizontal="left" vertical="center" wrapText="1"/>
    </xf>
    <xf numFmtId="1" fontId="68" fillId="0" borderId="4" xfId="0" applyNumberFormat="1" applyFont="1" applyBorder="1" applyAlignment="1">
      <alignment horizontal="right"/>
    </xf>
    <xf numFmtId="1" fontId="68" fillId="0" borderId="6" xfId="0" applyNumberFormat="1" applyFont="1" applyBorder="1" applyAlignment="1">
      <alignment horizontal="right"/>
    </xf>
    <xf numFmtId="1" fontId="68" fillId="0" borderId="8" xfId="0" applyNumberFormat="1" applyFont="1" applyBorder="1" applyAlignment="1">
      <alignment horizontal="right"/>
    </xf>
    <xf numFmtId="1" fontId="68" fillId="0" borderId="10" xfId="0" applyNumberFormat="1" applyFont="1" applyBorder="1" applyAlignment="1">
      <alignment horizontal="right"/>
    </xf>
    <xf numFmtId="2" fontId="68" fillId="0" borderId="8" xfId="0" applyNumberFormat="1" applyFont="1" applyBorder="1" applyAlignment="1">
      <alignment horizontal="right"/>
    </xf>
    <xf numFmtId="1" fontId="68" fillId="0" borderId="68" xfId="0" applyNumberFormat="1" applyFont="1" applyBorder="1" applyAlignment="1">
      <alignment horizontal="right"/>
    </xf>
    <xf numFmtId="0" fontId="68" fillId="0" borderId="8" xfId="0" applyFont="1" applyBorder="1" applyAlignment="1">
      <alignment horizontal="right"/>
    </xf>
    <xf numFmtId="2" fontId="68" fillId="0" borderId="4" xfId="0" applyNumberFormat="1" applyFont="1" applyBorder="1" applyAlignment="1">
      <alignment horizontal="right"/>
    </xf>
    <xf numFmtId="1" fontId="68" fillId="0" borderId="7" xfId="0" applyNumberFormat="1" applyFont="1" applyBorder="1" applyAlignment="1">
      <alignment horizontal="right"/>
    </xf>
    <xf numFmtId="0" fontId="68" fillId="0" borderId="4" xfId="0" applyFont="1" applyBorder="1" applyAlignment="1">
      <alignment horizontal="right"/>
    </xf>
    <xf numFmtId="1" fontId="68" fillId="0" borderId="41" xfId="0" applyNumberFormat="1" applyFont="1" applyBorder="1" applyAlignment="1">
      <alignment horizontal="right"/>
    </xf>
    <xf numFmtId="2" fontId="68" fillId="0" borderId="41" xfId="0" applyNumberFormat="1" applyFont="1" applyBorder="1" applyAlignment="1">
      <alignment horizontal="right"/>
    </xf>
    <xf numFmtId="0" fontId="2" fillId="0" borderId="50" xfId="0" applyFont="1" applyBorder="1" applyAlignment="1">
      <alignment vertical="center"/>
    </xf>
    <xf numFmtId="0" fontId="1" fillId="4" borderId="46" xfId="0" applyFont="1" applyFill="1" applyBorder="1" applyAlignment="1">
      <alignment horizontal="center" vertical="center" wrapText="1"/>
    </xf>
    <xf numFmtId="0" fontId="1" fillId="4" borderId="49" xfId="0" applyFont="1" applyFill="1" applyBorder="1" applyAlignment="1">
      <alignment horizontal="center" vertical="center" wrapText="1"/>
    </xf>
    <xf numFmtId="0" fontId="1" fillId="4" borderId="43" xfId="0" applyFont="1" applyFill="1" applyBorder="1" applyAlignment="1">
      <alignment horizontal="center" vertical="center" wrapText="1"/>
    </xf>
    <xf numFmtId="0" fontId="1" fillId="4" borderId="50" xfId="0" applyFont="1" applyFill="1" applyBorder="1" applyAlignment="1">
      <alignment horizontal="center" vertical="center" wrapText="1"/>
    </xf>
    <xf numFmtId="0" fontId="3" fillId="4" borderId="46" xfId="0" applyFont="1" applyFill="1" applyBorder="1" applyAlignment="1">
      <alignment horizontal="center" vertical="center" wrapText="1"/>
    </xf>
    <xf numFmtId="0" fontId="3" fillId="4" borderId="50" xfId="0" applyFont="1" applyFill="1" applyBorder="1" applyAlignment="1">
      <alignment horizontal="center" vertical="center" wrapText="1"/>
    </xf>
    <xf numFmtId="0" fontId="1" fillId="4" borderId="57" xfId="0" applyFont="1" applyFill="1" applyBorder="1" applyAlignment="1">
      <alignment horizontal="center" vertical="center" wrapText="1"/>
    </xf>
    <xf numFmtId="0" fontId="1" fillId="4" borderId="48" xfId="0" applyFont="1" applyFill="1" applyBorder="1" applyAlignment="1">
      <alignment horizontal="center" vertical="center" wrapText="1"/>
    </xf>
    <xf numFmtId="0" fontId="1" fillId="4" borderId="63" xfId="0" applyFont="1" applyFill="1" applyBorder="1" applyAlignment="1">
      <alignment horizontal="center" vertical="center" wrapText="1"/>
    </xf>
    <xf numFmtId="0" fontId="1" fillId="4" borderId="39" xfId="0" applyFont="1" applyFill="1" applyBorder="1" applyAlignment="1">
      <alignment horizontal="center" vertical="center" wrapText="1"/>
    </xf>
    <xf numFmtId="0" fontId="1" fillId="4" borderId="13" xfId="0" applyFont="1" applyFill="1" applyBorder="1" applyAlignment="1">
      <alignment horizontal="center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1" fillId="4" borderId="14" xfId="0" applyFont="1" applyFill="1" applyBorder="1" applyAlignment="1">
      <alignment horizontal="center" vertical="center" wrapText="1"/>
    </xf>
    <xf numFmtId="0" fontId="1" fillId="4" borderId="56" xfId="0" applyFont="1" applyFill="1" applyBorder="1" applyAlignment="1">
      <alignment horizontal="center" vertical="center" wrapText="1"/>
    </xf>
    <xf numFmtId="0" fontId="3" fillId="4" borderId="39" xfId="0" applyFont="1" applyFill="1" applyBorder="1" applyAlignment="1">
      <alignment horizontal="center" vertical="center" wrapText="1"/>
    </xf>
    <xf numFmtId="0" fontId="3" fillId="4" borderId="54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 vertical="center" wrapText="1"/>
    </xf>
    <xf numFmtId="0" fontId="1" fillId="4" borderId="58" xfId="0" applyFont="1" applyFill="1" applyBorder="1" applyAlignment="1">
      <alignment horizontal="center" vertical="center" wrapText="1"/>
    </xf>
    <xf numFmtId="0" fontId="1" fillId="4" borderId="26" xfId="0" applyFont="1" applyFill="1" applyBorder="1" applyAlignment="1">
      <alignment horizontal="center" vertical="center" wrapText="1"/>
    </xf>
    <xf numFmtId="0" fontId="1" fillId="4" borderId="54" xfId="0" applyFont="1" applyFill="1" applyBorder="1" applyAlignment="1">
      <alignment horizontal="center" vertical="center" wrapText="1"/>
    </xf>
    <xf numFmtId="0" fontId="1" fillId="4" borderId="59" xfId="0" applyFont="1" applyFill="1" applyBorder="1" applyAlignment="1">
      <alignment horizontal="center" vertical="center" wrapText="1"/>
    </xf>
    <xf numFmtId="0" fontId="1" fillId="4" borderId="60" xfId="0" applyFont="1" applyFill="1" applyBorder="1" applyAlignment="1">
      <alignment horizontal="center" vertical="center" wrapText="1"/>
    </xf>
    <xf numFmtId="0" fontId="1" fillId="4" borderId="38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2" fontId="1" fillId="4" borderId="13" xfId="0" applyNumberFormat="1" applyFont="1" applyFill="1" applyBorder="1" applyAlignment="1">
      <alignment horizontal="center" vertical="center" wrapText="1"/>
    </xf>
    <xf numFmtId="0" fontId="1" fillId="4" borderId="61" xfId="0" applyFont="1" applyFill="1" applyBorder="1" applyAlignment="1">
      <alignment horizontal="center" vertical="center" wrapText="1"/>
    </xf>
    <xf numFmtId="0" fontId="1" fillId="4" borderId="62" xfId="0" applyFont="1" applyFill="1" applyBorder="1" applyAlignment="1">
      <alignment horizontal="center" vertical="center" wrapText="1"/>
    </xf>
    <xf numFmtId="0" fontId="1" fillId="4" borderId="55" xfId="0" applyFont="1" applyFill="1" applyBorder="1" applyAlignment="1">
      <alignment horizontal="center" vertical="center" wrapText="1"/>
    </xf>
    <xf numFmtId="0" fontId="1" fillId="4" borderId="15" xfId="0" applyFont="1" applyFill="1" applyBorder="1" applyAlignment="1">
      <alignment horizontal="center" vertical="center" wrapText="1"/>
    </xf>
    <xf numFmtId="2" fontId="1" fillId="4" borderId="12" xfId="0" applyNumberFormat="1" applyFont="1" applyFill="1" applyBorder="1" applyAlignment="1">
      <alignment horizontal="center" vertical="center" wrapText="1"/>
    </xf>
    <xf numFmtId="2" fontId="1" fillId="4" borderId="61" xfId="0" applyNumberFormat="1" applyFont="1" applyFill="1" applyBorder="1" applyAlignment="1">
      <alignment horizontal="center" vertical="center" wrapText="1"/>
    </xf>
    <xf numFmtId="2" fontId="1" fillId="4" borderId="62" xfId="0" applyNumberFormat="1" applyFont="1" applyFill="1" applyBorder="1" applyAlignment="1">
      <alignment horizontal="center" vertical="center" wrapText="1"/>
    </xf>
    <xf numFmtId="1" fontId="1" fillId="4" borderId="14" xfId="0" applyNumberFormat="1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2" fontId="1" fillId="4" borderId="39" xfId="0" applyNumberFormat="1" applyFont="1" applyFill="1" applyBorder="1" applyAlignment="1">
      <alignment horizontal="center" vertical="center" wrapText="1"/>
    </xf>
    <xf numFmtId="0" fontId="3" fillId="4" borderId="26" xfId="0" applyFont="1" applyFill="1" applyBorder="1" applyAlignment="1">
      <alignment horizontal="center" vertical="center" wrapText="1"/>
    </xf>
    <xf numFmtId="0" fontId="1" fillId="4" borderId="13" xfId="0" applyFont="1" applyFill="1" applyBorder="1" applyAlignment="1">
      <alignment horizontal="center" wrapText="1"/>
    </xf>
    <xf numFmtId="0" fontId="7" fillId="0" borderId="65" xfId="0" applyFont="1" applyBorder="1"/>
    <xf numFmtId="2" fontId="42" fillId="0" borderId="9" xfId="0" applyNumberFormat="1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2" fontId="42" fillId="0" borderId="8" xfId="0" applyNumberFormat="1" applyFont="1" applyBorder="1" applyAlignment="1">
      <alignment horizontal="right"/>
    </xf>
    <xf numFmtId="2" fontId="42" fillId="0" borderId="68" xfId="0" applyNumberFormat="1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2" fontId="42" fillId="0" borderId="4" xfId="0" applyNumberFormat="1" applyFont="1" applyBorder="1" applyAlignment="1">
      <alignment horizontal="right"/>
    </xf>
    <xf numFmtId="2" fontId="42" fillId="0" borderId="37" xfId="0" applyNumberFormat="1" applyFont="1" applyBorder="1" applyAlignment="1">
      <alignment horizontal="right"/>
    </xf>
    <xf numFmtId="4" fontId="2" fillId="0" borderId="8" xfId="0" applyNumberFormat="1" applyFont="1" applyBorder="1"/>
    <xf numFmtId="2" fontId="42" fillId="0" borderId="8" xfId="0" applyNumberFormat="1" applyFont="1" applyBorder="1"/>
    <xf numFmtId="4" fontId="42" fillId="0" borderId="8" xfId="0" applyNumberFormat="1" applyFont="1" applyBorder="1"/>
    <xf numFmtId="2" fontId="42" fillId="0" borderId="10" xfId="0" applyNumberFormat="1" applyFont="1" applyBorder="1" applyAlignment="1">
      <alignment horizontal="right"/>
    </xf>
    <xf numFmtId="4" fontId="42" fillId="0" borderId="37" xfId="0" applyNumberFormat="1" applyFont="1" applyBorder="1"/>
    <xf numFmtId="4" fontId="42" fillId="0" borderId="9" xfId="0" applyNumberFormat="1" applyFont="1" applyBorder="1"/>
    <xf numFmtId="2" fontId="42" fillId="0" borderId="9" xfId="45" applyNumberFormat="1" applyFont="1" applyBorder="1" applyAlignment="1">
      <alignment horizontal="right"/>
    </xf>
    <xf numFmtId="2" fontId="42" fillId="0" borderId="8" xfId="45" applyNumberFormat="1" applyFont="1" applyBorder="1" applyAlignment="1">
      <alignment horizontal="right"/>
    </xf>
    <xf numFmtId="2" fontId="2" fillId="0" borderId="8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42" fillId="0" borderId="8" xfId="0" applyNumberFormat="1" applyFont="1" applyBorder="1" applyAlignment="1">
      <alignment horizontal="right"/>
    </xf>
    <xf numFmtId="2" fontId="2" fillId="0" borderId="37" xfId="0" applyNumberFormat="1" applyFont="1" applyBorder="1" applyAlignment="1">
      <alignment horizontal="right"/>
    </xf>
    <xf numFmtId="2" fontId="2" fillId="0" borderId="9" xfId="0" applyNumberFormat="1" applyFont="1" applyBorder="1" applyAlignment="1">
      <alignment horizontal="right"/>
    </xf>
    <xf numFmtId="2" fontId="7" fillId="0" borderId="8" xfId="0" applyNumberFormat="1" applyFont="1" applyBorder="1" applyAlignment="1">
      <alignment horizontal="right"/>
    </xf>
    <xf numFmtId="2" fontId="42" fillId="0" borderId="68" xfId="0" applyNumberFormat="1" applyFont="1" applyBorder="1"/>
    <xf numFmtId="2" fontId="2" fillId="0" borderId="68" xfId="0" applyNumberFormat="1" applyFont="1" applyBorder="1" applyAlignment="1">
      <alignment horizontal="right"/>
    </xf>
    <xf numFmtId="2" fontId="42" fillId="0" borderId="9" xfId="0" applyNumberFormat="1" applyFont="1" applyBorder="1"/>
    <xf numFmtId="1" fontId="42" fillId="0" borderId="9" xfId="0" applyNumberFormat="1" applyFont="1" applyBorder="1" applyAlignment="1">
      <alignment horizontal="right"/>
    </xf>
    <xf numFmtId="1" fontId="2" fillId="0" borderId="8" xfId="0" applyNumberFormat="1" applyFont="1" applyBorder="1" applyAlignment="1">
      <alignment horizontal="right"/>
    </xf>
    <xf numFmtId="1" fontId="42" fillId="0" borderId="9" xfId="305" applyNumberFormat="1" applyFont="1" applyBorder="1" applyAlignment="1">
      <alignment horizontal="right"/>
    </xf>
    <xf numFmtId="1" fontId="42" fillId="0" borderId="8" xfId="0" applyNumberFormat="1" applyFont="1" applyBorder="1"/>
    <xf numFmtId="169" fontId="7" fillId="0" borderId="4" xfId="0" applyNumberFormat="1" applyFont="1" applyBorder="1"/>
    <xf numFmtId="166" fontId="2" fillId="0" borderId="9" xfId="0" applyNumberFormat="1" applyFont="1" applyBorder="1" applyAlignment="1">
      <alignment horizontal="right"/>
    </xf>
    <xf numFmtId="166" fontId="2" fillId="0" borderId="8" xfId="0" applyNumberFormat="1" applyFont="1" applyBorder="1" applyAlignment="1">
      <alignment horizontal="right"/>
    </xf>
    <xf numFmtId="166" fontId="2" fillId="0" borderId="68" xfId="0" applyNumberFormat="1" applyFont="1" applyBorder="1" applyAlignment="1">
      <alignment horizontal="right"/>
    </xf>
    <xf numFmtId="2" fontId="2" fillId="0" borderId="3" xfId="0" applyNumberFormat="1" applyFont="1" applyBorder="1" applyAlignment="1">
      <alignment horizontal="right"/>
    </xf>
    <xf numFmtId="2" fontId="2" fillId="0" borderId="4" xfId="0" applyNumberFormat="1" applyFont="1" applyBorder="1" applyAlignment="1">
      <alignment horizontal="right"/>
    </xf>
    <xf numFmtId="2" fontId="2" fillId="0" borderId="6" xfId="0" applyNumberFormat="1" applyFont="1" applyBorder="1" applyAlignment="1">
      <alignment horizontal="right"/>
    </xf>
    <xf numFmtId="0" fontId="7" fillId="0" borderId="66" xfId="0" applyFont="1" applyBorder="1"/>
    <xf numFmtId="2" fontId="42" fillId="0" borderId="3" xfId="0" applyNumberFormat="1" applyFont="1" applyBorder="1" applyAlignment="1">
      <alignment horizontal="right"/>
    </xf>
    <xf numFmtId="2" fontId="42" fillId="0" borderId="7" xfId="0" applyNumberFormat="1" applyFont="1" applyBorder="1" applyAlignment="1">
      <alignment horizontal="right"/>
    </xf>
    <xf numFmtId="2" fontId="42" fillId="0" borderId="5" xfId="0" applyNumberFormat="1" applyFont="1" applyBorder="1" applyAlignment="1">
      <alignment horizontal="right"/>
    </xf>
    <xf numFmtId="4" fontId="2" fillId="0" borderId="4" xfId="0" applyNumberFormat="1" applyFont="1" applyBorder="1"/>
    <xf numFmtId="2" fontId="2" fillId="0" borderId="4" xfId="0" applyNumberFormat="1" applyFont="1" applyBorder="1"/>
    <xf numFmtId="4" fontId="2" fillId="0" borderId="3" xfId="0" applyNumberFormat="1" applyFont="1" applyBorder="1"/>
    <xf numFmtId="4" fontId="42" fillId="0" borderId="4" xfId="0" applyNumberFormat="1" applyFont="1" applyBorder="1"/>
    <xf numFmtId="2" fontId="42" fillId="0" borderId="6" xfId="0" applyNumberFormat="1" applyFont="1" applyBorder="1" applyAlignment="1">
      <alignment horizontal="right"/>
    </xf>
    <xf numFmtId="4" fontId="2" fillId="0" borderId="5" xfId="0" applyNumberFormat="1" applyFont="1" applyBorder="1"/>
    <xf numFmtId="4" fontId="42" fillId="0" borderId="3" xfId="0" applyNumberFormat="1" applyFont="1" applyBorder="1"/>
    <xf numFmtId="2" fontId="42" fillId="0" borderId="3" xfId="45" applyNumberFormat="1" applyFont="1" applyBorder="1" applyAlignment="1">
      <alignment horizontal="right"/>
    </xf>
    <xf numFmtId="2" fontId="42" fillId="0" borderId="4" xfId="45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42" fillId="0" borderId="4" xfId="0" applyNumberFormat="1" applyFont="1" applyBorder="1" applyAlignment="1">
      <alignment horizontal="right"/>
    </xf>
    <xf numFmtId="2" fontId="2" fillId="0" borderId="5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2" fontId="7" fillId="0" borderId="4" xfId="0" applyNumberFormat="1" applyFont="1" applyBorder="1" applyAlignment="1">
      <alignment horizontal="right"/>
    </xf>
    <xf numFmtId="2" fontId="2" fillId="0" borderId="7" xfId="0" applyNumberFormat="1" applyFont="1" applyBorder="1" applyAlignment="1">
      <alignment horizontal="right"/>
    </xf>
    <xf numFmtId="2" fontId="42" fillId="0" borderId="4" xfId="0" applyNumberFormat="1" applyFont="1" applyBorder="1"/>
    <xf numFmtId="2" fontId="42" fillId="0" borderId="7" xfId="0" applyNumberFormat="1" applyFont="1" applyBorder="1"/>
    <xf numFmtId="2" fontId="42" fillId="0" borderId="3" xfId="0" applyNumberFormat="1" applyFont="1" applyBorder="1"/>
    <xf numFmtId="1" fontId="42" fillId="0" borderId="3" xfId="0" applyNumberFormat="1" applyFont="1" applyBorder="1" applyAlignment="1">
      <alignment horizontal="right"/>
    </xf>
    <xf numFmtId="1" fontId="2" fillId="0" borderId="4" xfId="0" applyNumberFormat="1" applyFont="1" applyBorder="1" applyAlignment="1">
      <alignment horizontal="right"/>
    </xf>
    <xf numFmtId="1" fontId="42" fillId="0" borderId="3" xfId="305" applyNumberFormat="1" applyFont="1" applyBorder="1" applyAlignment="1">
      <alignment horizontal="right"/>
    </xf>
    <xf numFmtId="2" fontId="42" fillId="0" borderId="6" xfId="0" applyNumberFormat="1" applyFont="1" applyBorder="1"/>
    <xf numFmtId="166" fontId="2" fillId="0" borderId="3" xfId="0" applyNumberFormat="1" applyFont="1" applyBorder="1" applyAlignment="1">
      <alignment horizontal="right"/>
    </xf>
    <xf numFmtId="166" fontId="2" fillId="0" borderId="4" xfId="0" applyNumberFormat="1" applyFont="1" applyBorder="1" applyAlignment="1">
      <alignment horizontal="right"/>
    </xf>
    <xf numFmtId="166" fontId="2" fillId="0" borderId="7" xfId="0" applyNumberFormat="1" applyFont="1" applyBorder="1" applyAlignment="1">
      <alignment horizontal="right"/>
    </xf>
    <xf numFmtId="0" fontId="7" fillId="0" borderId="67" xfId="0" applyFont="1" applyBorder="1"/>
    <xf numFmtId="2" fontId="42" fillId="0" borderId="40" xfId="0" applyNumberFormat="1" applyFont="1" applyBorder="1" applyAlignment="1">
      <alignment horizontal="right"/>
    </xf>
    <xf numFmtId="0" fontId="7" fillId="0" borderId="41" xfId="0" applyFont="1" applyBorder="1" applyAlignment="1">
      <alignment horizontal="right"/>
    </xf>
    <xf numFmtId="2" fontId="42" fillId="0" borderId="41" xfId="0" applyNumberFormat="1" applyFont="1" applyBorder="1" applyAlignment="1">
      <alignment horizontal="right"/>
    </xf>
    <xf numFmtId="2" fontId="42" fillId="0" borderId="69" xfId="0" applyNumberFormat="1" applyFont="1" applyBorder="1" applyAlignment="1">
      <alignment horizontal="right"/>
    </xf>
    <xf numFmtId="2" fontId="42" fillId="0" borderId="45" xfId="0" applyNumberFormat="1" applyFont="1" applyBorder="1" applyAlignment="1">
      <alignment horizontal="right"/>
    </xf>
    <xf numFmtId="4" fontId="2" fillId="0" borderId="41" xfId="0" applyNumberFormat="1" applyFont="1" applyBorder="1"/>
    <xf numFmtId="2" fontId="2" fillId="0" borderId="41" xfId="0" applyNumberFormat="1" applyFont="1" applyBorder="1"/>
    <xf numFmtId="4" fontId="2" fillId="0" borderId="40" xfId="0" applyNumberFormat="1" applyFont="1" applyBorder="1"/>
    <xf numFmtId="4" fontId="42" fillId="0" borderId="41" xfId="0" applyNumberFormat="1" applyFont="1" applyBorder="1"/>
    <xf numFmtId="2" fontId="42" fillId="0" borderId="42" xfId="0" applyNumberFormat="1" applyFont="1" applyBorder="1" applyAlignment="1">
      <alignment horizontal="right"/>
    </xf>
    <xf numFmtId="4" fontId="2" fillId="0" borderId="45" xfId="0" applyNumberFormat="1" applyFont="1" applyBorder="1"/>
    <xf numFmtId="4" fontId="2" fillId="0" borderId="42" xfId="0" applyNumberFormat="1" applyFont="1" applyBorder="1"/>
    <xf numFmtId="4" fontId="42" fillId="0" borderId="40" xfId="0" applyNumberFormat="1" applyFont="1" applyBorder="1"/>
    <xf numFmtId="1" fontId="7" fillId="0" borderId="41" xfId="0" applyNumberFormat="1" applyFont="1" applyBorder="1" applyAlignment="1">
      <alignment horizontal="right"/>
    </xf>
    <xf numFmtId="2" fontId="42" fillId="0" borderId="40" xfId="45" applyNumberFormat="1" applyFont="1" applyBorder="1" applyAlignment="1">
      <alignment horizontal="right"/>
    </xf>
    <xf numFmtId="2" fontId="42" fillId="0" borderId="41" xfId="45" applyNumberFormat="1" applyFont="1" applyBorder="1" applyAlignment="1">
      <alignment horizontal="right"/>
    </xf>
    <xf numFmtId="2" fontId="2" fillId="0" borderId="41" xfId="0" applyNumberFormat="1" applyFont="1" applyBorder="1" applyAlignment="1">
      <alignment horizontal="right"/>
    </xf>
    <xf numFmtId="1" fontId="42" fillId="0" borderId="41" xfId="0" applyNumberFormat="1" applyFont="1" applyBorder="1" applyAlignment="1">
      <alignment horizontal="right"/>
    </xf>
    <xf numFmtId="2" fontId="2" fillId="0" borderId="45" xfId="0" applyNumberFormat="1" applyFont="1" applyBorder="1" applyAlignment="1">
      <alignment horizontal="right"/>
    </xf>
    <xf numFmtId="1" fontId="7" fillId="0" borderId="69" xfId="0" applyNumberFormat="1" applyFont="1" applyBorder="1" applyAlignment="1">
      <alignment horizontal="right"/>
    </xf>
    <xf numFmtId="2" fontId="2" fillId="0" borderId="40" xfId="0" applyNumberFormat="1" applyFont="1" applyBorder="1" applyAlignment="1">
      <alignment horizontal="right"/>
    </xf>
    <xf numFmtId="2" fontId="7" fillId="0" borderId="41" xfId="0" applyNumberFormat="1" applyFont="1" applyBorder="1" applyAlignment="1">
      <alignment horizontal="right"/>
    </xf>
    <xf numFmtId="2" fontId="2" fillId="0" borderId="42" xfId="0" applyNumberFormat="1" applyFont="1" applyBorder="1" applyAlignment="1">
      <alignment horizontal="right"/>
    </xf>
    <xf numFmtId="2" fontId="2" fillId="0" borderId="69" xfId="0" applyNumberFormat="1" applyFont="1" applyBorder="1" applyAlignment="1">
      <alignment horizontal="right"/>
    </xf>
    <xf numFmtId="2" fontId="42" fillId="0" borderId="41" xfId="0" applyNumberFormat="1" applyFont="1" applyBorder="1"/>
    <xf numFmtId="2" fontId="42" fillId="0" borderId="69" xfId="0" applyNumberFormat="1" applyFont="1" applyBorder="1"/>
    <xf numFmtId="2" fontId="42" fillId="0" borderId="40" xfId="0" applyNumberFormat="1" applyFont="1" applyBorder="1"/>
    <xf numFmtId="1" fontId="42" fillId="0" borderId="40" xfId="0" applyNumberFormat="1" applyFont="1" applyBorder="1" applyAlignment="1">
      <alignment horizontal="right"/>
    </xf>
    <xf numFmtId="1" fontId="2" fillId="0" borderId="41" xfId="0" applyNumberFormat="1" applyFont="1" applyBorder="1" applyAlignment="1">
      <alignment horizontal="right"/>
    </xf>
    <xf numFmtId="2" fontId="42" fillId="0" borderId="42" xfId="0" applyNumberFormat="1" applyFont="1" applyBorder="1"/>
    <xf numFmtId="166" fontId="2" fillId="0" borderId="40" xfId="0" applyNumberFormat="1" applyFont="1" applyBorder="1" applyAlignment="1">
      <alignment horizontal="right"/>
    </xf>
    <xf numFmtId="166" fontId="2" fillId="0" borderId="41" xfId="0" applyNumberFormat="1" applyFont="1" applyBorder="1" applyAlignment="1">
      <alignment horizontal="right"/>
    </xf>
    <xf numFmtId="166" fontId="2" fillId="0" borderId="69" xfId="0" applyNumberFormat="1" applyFont="1" applyBorder="1" applyAlignment="1">
      <alignment horizontal="right"/>
    </xf>
    <xf numFmtId="0" fontId="7" fillId="0" borderId="0" xfId="0" applyFont="1"/>
    <xf numFmtId="2" fontId="42" fillId="0" borderId="72" xfId="0" applyNumberFormat="1" applyFont="1" applyBorder="1" applyAlignment="1">
      <alignment horizontal="right"/>
    </xf>
    <xf numFmtId="2" fontId="42" fillId="0" borderId="70" xfId="0" applyNumberFormat="1" applyFont="1" applyBorder="1" applyAlignment="1">
      <alignment horizontal="right"/>
    </xf>
    <xf numFmtId="2" fontId="42" fillId="0" borderId="71" xfId="0" applyNumberFormat="1" applyFont="1" applyBorder="1" applyAlignment="1">
      <alignment horizontal="right"/>
    </xf>
    <xf numFmtId="0" fontId="1" fillId="4" borderId="0" xfId="0" applyFont="1" applyFill="1" applyBorder="1" applyAlignment="1">
      <alignment horizontal="center" vertical="center" wrapText="1"/>
    </xf>
    <xf numFmtId="0" fontId="65" fillId="4" borderId="0" xfId="0" applyFont="1" applyFill="1" applyBorder="1" applyAlignment="1">
      <alignment horizontal="center" vertical="center" wrapText="1"/>
    </xf>
    <xf numFmtId="0" fontId="65" fillId="4" borderId="60" xfId="0" applyFont="1" applyFill="1" applyBorder="1" applyAlignment="1">
      <alignment horizontal="center" vertical="center" wrapText="1"/>
    </xf>
    <xf numFmtId="0" fontId="65" fillId="4" borderId="43" xfId="0" applyFont="1" applyFill="1" applyBorder="1" applyAlignment="1">
      <alignment horizontal="center" vertical="center" wrapText="1"/>
    </xf>
    <xf numFmtId="0" fontId="65" fillId="4" borderId="48" xfId="46" applyFont="1" applyFill="1" applyBorder="1" applyAlignment="1">
      <alignment horizontal="center" vertical="center" wrapText="1"/>
    </xf>
    <xf numFmtId="0" fontId="66" fillId="4" borderId="58" xfId="0" applyFont="1" applyFill="1" applyBorder="1" applyAlignment="1">
      <alignment horizontal="center" vertical="center" wrapText="1"/>
    </xf>
    <xf numFmtId="0" fontId="65" fillId="4" borderId="51" xfId="0" applyFont="1" applyFill="1" applyBorder="1" applyAlignment="1">
      <alignment horizontal="center" vertical="center" wrapText="1"/>
    </xf>
    <xf numFmtId="0" fontId="65" fillId="4" borderId="64" xfId="0" applyFont="1" applyFill="1" applyBorder="1" applyAlignment="1">
      <alignment horizontal="center" vertical="center" wrapText="1"/>
    </xf>
    <xf numFmtId="2" fontId="42" fillId="0" borderId="68" xfId="45" applyNumberFormat="1" applyFont="1" applyBorder="1" applyAlignment="1">
      <alignment horizontal="right"/>
    </xf>
    <xf numFmtId="2" fontId="42" fillId="0" borderId="7" xfId="45" applyNumberFormat="1" applyFont="1" applyBorder="1" applyAlignment="1">
      <alignment horizontal="right"/>
    </xf>
    <xf numFmtId="2" fontId="42" fillId="0" borderId="69" xfId="45" applyNumberFormat="1" applyFont="1" applyBorder="1" applyAlignment="1">
      <alignment horizontal="right"/>
    </xf>
    <xf numFmtId="1" fontId="0" fillId="0" borderId="8" xfId="0" applyNumberFormat="1" applyFont="1" applyBorder="1" applyAlignment="1">
      <alignment horizontal="right"/>
    </xf>
    <xf numFmtId="1" fontId="0" fillId="0" borderId="4" xfId="0" applyNumberFormat="1" applyFont="1" applyBorder="1" applyAlignment="1">
      <alignment horizontal="right"/>
    </xf>
    <xf numFmtId="1" fontId="0" fillId="0" borderId="41" xfId="0" applyNumberFormat="1" applyFont="1" applyBorder="1" applyAlignment="1">
      <alignment horizontal="right"/>
    </xf>
    <xf numFmtId="1" fontId="42" fillId="0" borderId="4" xfId="0" applyNumberFormat="1" applyFont="1" applyBorder="1"/>
    <xf numFmtId="1" fontId="42" fillId="0" borderId="40" xfId="305" applyNumberFormat="1" applyFont="1" applyBorder="1" applyAlignment="1">
      <alignment horizontal="right"/>
    </xf>
    <xf numFmtId="1" fontId="42" fillId="0" borderId="41" xfId="0" applyNumberFormat="1" applyFont="1" applyBorder="1"/>
    <xf numFmtId="169" fontId="7" fillId="0" borderId="8" xfId="0" applyNumberFormat="1" applyFont="1" applyBorder="1"/>
    <xf numFmtId="169" fontId="7" fillId="0" borderId="41" xfId="0" applyNumberFormat="1" applyFont="1" applyBorder="1"/>
    <xf numFmtId="166" fontId="2" fillId="0" borderId="42" xfId="0" applyNumberFormat="1" applyFont="1" applyBorder="1" applyAlignment="1">
      <alignment horizontal="right"/>
    </xf>
    <xf numFmtId="0" fontId="1" fillId="4" borderId="52" xfId="0" applyFont="1" applyFill="1" applyBorder="1" applyAlignment="1">
      <alignment horizontal="center" vertical="center" wrapText="1"/>
    </xf>
    <xf numFmtId="0" fontId="65" fillId="4" borderId="73" xfId="0" applyFont="1" applyFill="1" applyBorder="1" applyAlignment="1">
      <alignment horizontal="center" vertical="center" wrapText="1"/>
    </xf>
    <xf numFmtId="0" fontId="7" fillId="0" borderId="37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45" xfId="0" applyFont="1" applyBorder="1" applyAlignment="1">
      <alignment horizontal="right"/>
    </xf>
    <xf numFmtId="0" fontId="1" fillId="4" borderId="9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68" xfId="0" applyFont="1" applyFill="1" applyBorder="1" applyAlignment="1">
      <alignment horizontal="center" vertical="center" wrapText="1"/>
    </xf>
    <xf numFmtId="2" fontId="0" fillId="0" borderId="4" xfId="0" applyNumberFormat="1" applyFont="1" applyBorder="1" applyAlignment="1">
      <alignment horizontal="right"/>
    </xf>
    <xf numFmtId="2" fontId="0" fillId="0" borderId="8" xfId="0" applyNumberFormat="1" applyFont="1" applyBorder="1" applyAlignment="1">
      <alignment horizontal="right"/>
    </xf>
    <xf numFmtId="2" fontId="0" fillId="0" borderId="41" xfId="0" applyNumberFormat="1" applyFont="1" applyBorder="1" applyAlignment="1">
      <alignment horizontal="right"/>
    </xf>
    <xf numFmtId="2" fontId="0" fillId="0" borderId="72" xfId="0" applyNumberFormat="1" applyFont="1" applyBorder="1" applyAlignment="1">
      <alignment horizontal="right"/>
    </xf>
    <xf numFmtId="2" fontId="0" fillId="0" borderId="70" xfId="0" applyNumberFormat="1" applyFont="1" applyBorder="1" applyAlignment="1">
      <alignment horizontal="right"/>
    </xf>
    <xf numFmtId="2" fontId="0" fillId="0" borderId="71" xfId="0" applyNumberFormat="1" applyFont="1" applyBorder="1" applyAlignment="1">
      <alignment horizontal="right"/>
    </xf>
    <xf numFmtId="2" fontId="42" fillId="0" borderId="37" xfId="0" applyNumberFormat="1" applyFont="1" applyBorder="1"/>
    <xf numFmtId="0" fontId="1" fillId="4" borderId="10" xfId="0" applyFont="1" applyFill="1" applyBorder="1" applyAlignment="1">
      <alignment horizontal="center" vertical="center" wrapText="1"/>
    </xf>
    <xf numFmtId="1" fontId="0" fillId="0" borderId="10" xfId="0" applyNumberFormat="1" applyFont="1" applyBorder="1" applyAlignment="1">
      <alignment horizontal="right"/>
    </xf>
    <xf numFmtId="1" fontId="0" fillId="0" borderId="6" xfId="0" applyNumberFormat="1" applyFont="1" applyBorder="1" applyAlignment="1">
      <alignment horizontal="right"/>
    </xf>
    <xf numFmtId="1" fontId="0" fillId="0" borderId="42" xfId="0" applyNumberFormat="1" applyFont="1" applyBorder="1" applyAlignment="1">
      <alignment horizontal="right"/>
    </xf>
    <xf numFmtId="1" fontId="0" fillId="0" borderId="68" xfId="0" applyNumberFormat="1" applyFont="1" applyBorder="1" applyAlignment="1">
      <alignment horizontal="right"/>
    </xf>
    <xf numFmtId="1" fontId="0" fillId="0" borderId="7" xfId="0" applyNumberFormat="1" applyFont="1" applyBorder="1" applyAlignment="1">
      <alignment horizontal="right"/>
    </xf>
    <xf numFmtId="1" fontId="0" fillId="0" borderId="69" xfId="0" applyNumberFormat="1" applyFont="1" applyBorder="1" applyAlignment="1">
      <alignment horizontal="right"/>
    </xf>
    <xf numFmtId="2" fontId="0" fillId="0" borderId="68" xfId="0" applyNumberFormat="1" applyFont="1" applyBorder="1" applyAlignment="1">
      <alignment horizontal="right"/>
    </xf>
    <xf numFmtId="2" fontId="0" fillId="0" borderId="7" xfId="0" applyNumberFormat="1" applyFont="1" applyBorder="1" applyAlignment="1">
      <alignment horizontal="right"/>
    </xf>
    <xf numFmtId="2" fontId="0" fillId="0" borderId="69" xfId="0" applyNumberFormat="1" applyFont="1" applyBorder="1" applyAlignment="1">
      <alignment horizontal="right"/>
    </xf>
    <xf numFmtId="2" fontId="42" fillId="61" borderId="3" xfId="0" applyNumberFormat="1" applyFont="1" applyFill="1" applyBorder="1" applyAlignment="1" applyProtection="1">
      <alignment horizontal="right"/>
    </xf>
    <xf numFmtId="1" fontId="7" fillId="61" borderId="4" xfId="0" applyNumberFormat="1" applyFont="1" applyFill="1" applyBorder="1" applyAlignment="1" applyProtection="1">
      <alignment horizontal="right"/>
    </xf>
    <xf numFmtId="0" fontId="7" fillId="61" borderId="4" xfId="0" applyFont="1" applyFill="1" applyBorder="1" applyAlignment="1" applyProtection="1">
      <alignment horizontal="right"/>
    </xf>
    <xf numFmtId="2" fontId="42" fillId="61" borderId="4" xfId="0" applyNumberFormat="1" applyFont="1" applyFill="1" applyBorder="1" applyAlignment="1" applyProtection="1">
      <alignment horizontal="right"/>
    </xf>
    <xf numFmtId="1" fontId="68" fillId="61" borderId="4" xfId="0" applyNumberFormat="1" applyFont="1" applyFill="1" applyBorder="1" applyAlignment="1" applyProtection="1">
      <alignment horizontal="right"/>
    </xf>
    <xf numFmtId="4" fontId="2" fillId="61" borderId="4" xfId="0" applyNumberFormat="1" applyFont="1" applyFill="1" applyBorder="1" applyProtection="1"/>
    <xf numFmtId="171" fontId="7" fillId="61" borderId="0" xfId="305" applyNumberFormat="1" applyFill="1" applyBorder="1" applyAlignment="1" applyProtection="1">
      <alignment horizontal="right"/>
    </xf>
    <xf numFmtId="1" fontId="42" fillId="0" borderId="37" xfId="0" applyNumberFormat="1" applyFont="1" applyBorder="1" applyAlignment="1">
      <alignment horizontal="right"/>
    </xf>
    <xf numFmtId="1" fontId="42" fillId="0" borderId="75" xfId="0" applyNumberFormat="1" applyFont="1" applyBorder="1" applyAlignment="1">
      <alignment horizontal="right"/>
    </xf>
    <xf numFmtId="1" fontId="42" fillId="61" borderId="75" xfId="0" applyNumberFormat="1" applyFont="1" applyFill="1" applyBorder="1" applyAlignment="1" applyProtection="1">
      <alignment horizontal="right"/>
    </xf>
    <xf numFmtId="4" fontId="2" fillId="0" borderId="72" xfId="0" applyNumberFormat="1" applyFont="1" applyBorder="1"/>
    <xf numFmtId="4" fontId="2" fillId="0" borderId="70" xfId="0" applyNumberFormat="1" applyFont="1" applyBorder="1"/>
    <xf numFmtId="4" fontId="2" fillId="61" borderId="70" xfId="0" applyNumberFormat="1" applyFont="1" applyFill="1" applyBorder="1" applyProtection="1"/>
    <xf numFmtId="4" fontId="2" fillId="0" borderId="71" xfId="0" applyNumberFormat="1" applyFont="1" applyBorder="1"/>
    <xf numFmtId="2" fontId="42" fillId="0" borderId="72" xfId="0" applyNumberFormat="1" applyFont="1" applyBorder="1"/>
    <xf numFmtId="2" fontId="42" fillId="0" borderId="70" xfId="0" applyNumberFormat="1" applyFont="1" applyBorder="1"/>
    <xf numFmtId="2" fontId="42" fillId="0" borderId="71" xfId="0" applyNumberFormat="1" applyFont="1" applyBorder="1"/>
    <xf numFmtId="4" fontId="2" fillId="0" borderId="1" xfId="0" applyNumberFormat="1" applyFont="1" applyBorder="1"/>
    <xf numFmtId="2" fontId="2" fillId="0" borderId="70" xfId="0" applyNumberFormat="1" applyFont="1" applyBorder="1" applyAlignment="1">
      <alignment horizontal="right"/>
    </xf>
    <xf numFmtId="2" fontId="2" fillId="0" borderId="71" xfId="0" applyNumberFormat="1" applyFont="1" applyBorder="1" applyAlignment="1">
      <alignment horizontal="right"/>
    </xf>
    <xf numFmtId="2" fontId="42" fillId="0" borderId="75" xfId="0" applyNumberFormat="1" applyFont="1" applyBorder="1" applyAlignment="1">
      <alignment horizontal="right"/>
    </xf>
    <xf numFmtId="2" fontId="42" fillId="0" borderId="15" xfId="0" applyNumberFormat="1" applyFont="1" applyBorder="1" applyAlignment="1">
      <alignment horizontal="right"/>
    </xf>
    <xf numFmtId="1" fontId="0" fillId="0" borderId="70" xfId="0" applyNumberFormat="1" applyFont="1" applyBorder="1" applyAlignment="1">
      <alignment horizontal="right"/>
    </xf>
    <xf numFmtId="1" fontId="0" fillId="0" borderId="71" xfId="0" applyNumberFormat="1" applyFont="1" applyBorder="1" applyAlignment="1">
      <alignment horizontal="right"/>
    </xf>
    <xf numFmtId="2" fontId="2" fillId="0" borderId="1" xfId="0" applyNumberFormat="1" applyFont="1" applyBorder="1" applyAlignment="1">
      <alignment horizontal="right"/>
    </xf>
    <xf numFmtId="2" fontId="42" fillId="0" borderId="76" xfId="0" applyNumberFormat="1" applyFont="1" applyBorder="1" applyAlignment="1">
      <alignment horizontal="right"/>
    </xf>
    <xf numFmtId="2" fontId="42" fillId="0" borderId="77" xfId="0" applyNumberFormat="1" applyFont="1" applyBorder="1" applyAlignment="1">
      <alignment horizontal="right"/>
    </xf>
    <xf numFmtId="2" fontId="2" fillId="0" borderId="72" xfId="0" applyNumberFormat="1" applyFont="1" applyBorder="1" applyAlignment="1">
      <alignment horizontal="right"/>
    </xf>
    <xf numFmtId="1" fontId="42" fillId="0" borderId="72" xfId="0" applyNumberFormat="1" applyFont="1" applyBorder="1"/>
    <xf numFmtId="1" fontId="42" fillId="0" borderId="70" xfId="0" applyNumberFormat="1" applyFont="1" applyBorder="1"/>
    <xf numFmtId="1" fontId="42" fillId="0" borderId="71" xfId="0" applyNumberFormat="1" applyFont="1" applyBorder="1"/>
    <xf numFmtId="1" fontId="68" fillId="0" borderId="72" xfId="0" applyNumberFormat="1" applyFont="1" applyBorder="1" applyAlignment="1">
      <alignment horizontal="right"/>
    </xf>
    <xf numFmtId="1" fontId="68" fillId="0" borderId="70" xfId="0" applyNumberFormat="1" applyFont="1" applyBorder="1" applyAlignment="1">
      <alignment horizontal="right"/>
    </xf>
    <xf numFmtId="1" fontId="7" fillId="0" borderId="71" xfId="0" applyNumberFormat="1" applyFont="1" applyBorder="1" applyAlignment="1">
      <alignment horizontal="right"/>
    </xf>
    <xf numFmtId="1" fontId="68" fillId="0" borderId="71" xfId="0" applyNumberFormat="1" applyFont="1" applyBorder="1" applyAlignment="1">
      <alignment horizontal="right"/>
    </xf>
    <xf numFmtId="1" fontId="0" fillId="0" borderId="72" xfId="0" applyNumberFormat="1" applyFont="1" applyBorder="1" applyAlignment="1">
      <alignment horizontal="right"/>
    </xf>
    <xf numFmtId="0" fontId="7" fillId="0" borderId="70" xfId="0" applyFont="1" applyBorder="1" applyAlignment="1">
      <alignment horizontal="right"/>
    </xf>
    <xf numFmtId="0" fontId="7" fillId="0" borderId="71" xfId="0" applyFont="1" applyBorder="1" applyAlignment="1">
      <alignment horizontal="right"/>
    </xf>
    <xf numFmtId="1" fontId="7" fillId="0" borderId="70" xfId="0" applyNumberFormat="1" applyFont="1" applyBorder="1" applyAlignment="1">
      <alignment horizontal="right"/>
    </xf>
    <xf numFmtId="1" fontId="65" fillId="4" borderId="58" xfId="0" applyNumberFormat="1" applyFont="1" applyFill="1" applyBorder="1" applyAlignment="1">
      <alignment horizontal="center" vertical="center" wrapText="1"/>
    </xf>
    <xf numFmtId="1" fontId="42" fillId="61" borderId="4" xfId="0" applyNumberFormat="1" applyFont="1" applyFill="1" applyBorder="1" applyAlignment="1" applyProtection="1">
      <alignment horizontal="right"/>
    </xf>
    <xf numFmtId="171" fontId="7" fillId="61" borderId="4" xfId="305" applyNumberFormat="1" applyFill="1" applyBorder="1" applyAlignment="1" applyProtection="1">
      <alignment horizontal="right"/>
    </xf>
    <xf numFmtId="4" fontId="2" fillId="0" borderId="37" xfId="0" applyNumberFormat="1" applyFont="1" applyBorder="1"/>
    <xf numFmtId="2" fontId="42" fillId="0" borderId="82" xfId="0" applyNumberFormat="1" applyFont="1" applyBorder="1" applyAlignment="1">
      <alignment horizontal="right"/>
    </xf>
    <xf numFmtId="0" fontId="65" fillId="4" borderId="15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2" fontId="42" fillId="0" borderId="83" xfId="0" applyNumberFormat="1" applyFont="1" applyBorder="1" applyAlignment="1">
      <alignment horizontal="right"/>
    </xf>
    <xf numFmtId="2" fontId="42" fillId="0" borderId="84" xfId="0" applyNumberFormat="1" applyFont="1" applyBorder="1" applyAlignment="1">
      <alignment horizontal="right"/>
    </xf>
    <xf numFmtId="1" fontId="0" fillId="0" borderId="37" xfId="0" applyNumberFormat="1" applyFont="1" applyBorder="1" applyAlignment="1">
      <alignment horizontal="right"/>
    </xf>
    <xf numFmtId="1" fontId="0" fillId="0" borderId="5" xfId="0" applyNumberFormat="1" applyFont="1" applyBorder="1" applyAlignment="1">
      <alignment horizontal="right"/>
    </xf>
    <xf numFmtId="1" fontId="0" fillId="0" borderId="45" xfId="0" applyNumberFormat="1" applyFont="1" applyBorder="1" applyAlignment="1">
      <alignment horizontal="right"/>
    </xf>
    <xf numFmtId="0" fontId="67" fillId="37" borderId="85" xfId="0" applyFont="1" applyFill="1" applyBorder="1" applyAlignment="1">
      <alignment horizontal="center" vertical="center" wrapText="1"/>
    </xf>
    <xf numFmtId="0" fontId="67" fillId="37" borderId="12" xfId="0" applyFont="1" applyFill="1" applyBorder="1" applyAlignment="1">
      <alignment horizontal="center" vertical="center" wrapText="1"/>
    </xf>
    <xf numFmtId="0" fontId="67" fillId="37" borderId="0" xfId="0" applyFont="1" applyFill="1" applyBorder="1" applyAlignment="1">
      <alignment horizontal="center" vertical="center" wrapText="1"/>
    </xf>
    <xf numFmtId="1" fontId="68" fillId="0" borderId="5" xfId="0" applyNumberFormat="1" applyFont="1" applyBorder="1" applyAlignment="1">
      <alignment horizontal="right"/>
    </xf>
    <xf numFmtId="1" fontId="68" fillId="0" borderId="45" xfId="0" applyNumberFormat="1" applyFont="1" applyBorder="1" applyAlignment="1">
      <alignment horizontal="right"/>
    </xf>
    <xf numFmtId="0" fontId="1" fillId="4" borderId="79" xfId="0" applyFont="1" applyFill="1" applyBorder="1" applyAlignment="1">
      <alignment horizontal="center" vertical="center" wrapText="1"/>
    </xf>
    <xf numFmtId="1" fontId="68" fillId="0" borderId="76" xfId="0" applyNumberFormat="1" applyFont="1" applyBorder="1" applyAlignment="1">
      <alignment horizontal="right"/>
    </xf>
    <xf numFmtId="1" fontId="68" fillId="0" borderId="77" xfId="0" applyNumberFormat="1" applyFont="1" applyBorder="1" applyAlignment="1">
      <alignment horizontal="right"/>
    </xf>
    <xf numFmtId="1" fontId="7" fillId="0" borderId="45" xfId="0" applyNumberFormat="1" applyFont="1" applyBorder="1" applyAlignment="1">
      <alignment horizontal="right"/>
    </xf>
    <xf numFmtId="1" fontId="1" fillId="4" borderId="12" xfId="0" applyNumberFormat="1" applyFont="1" applyFill="1" applyBorder="1" applyAlignment="1">
      <alignment horizontal="center" vertical="center" wrapText="1"/>
    </xf>
    <xf numFmtId="2" fontId="42" fillId="0" borderId="78" xfId="0" applyNumberFormat="1" applyFont="1" applyBorder="1" applyAlignment="1">
      <alignment horizontal="right"/>
    </xf>
    <xf numFmtId="2" fontId="42" fillId="0" borderId="81" xfId="0" applyNumberFormat="1" applyFont="1" applyBorder="1" applyAlignment="1">
      <alignment horizontal="right"/>
    </xf>
    <xf numFmtId="1" fontId="68" fillId="0" borderId="81" xfId="0" applyNumberFormat="1" applyFont="1" applyBorder="1" applyAlignment="1">
      <alignment horizontal="right"/>
    </xf>
    <xf numFmtId="2" fontId="42" fillId="0" borderId="25" xfId="0" applyNumberFormat="1" applyFont="1" applyBorder="1" applyAlignment="1">
      <alignment horizontal="right"/>
    </xf>
    <xf numFmtId="0" fontId="1" fillId="4" borderId="85" xfId="0" applyFont="1" applyFill="1" applyBorder="1" applyAlignment="1">
      <alignment horizontal="center" vertical="center" wrapText="1"/>
    </xf>
    <xf numFmtId="2" fontId="42" fillId="0" borderId="48" xfId="0" applyNumberFormat="1" applyFont="1" applyBorder="1" applyAlignment="1">
      <alignment horizontal="right"/>
    </xf>
    <xf numFmtId="2" fontId="42" fillId="0" borderId="57" xfId="0" applyNumberFormat="1" applyFont="1" applyBorder="1" applyAlignment="1">
      <alignment horizontal="right"/>
    </xf>
    <xf numFmtId="1" fontId="68" fillId="0" borderId="25" xfId="0" applyNumberFormat="1" applyFont="1" applyBorder="1" applyAlignment="1">
      <alignment horizontal="right"/>
    </xf>
    <xf numFmtId="0" fontId="65" fillId="4" borderId="4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2" fontId="42" fillId="0" borderId="76" xfId="0" applyNumberFormat="1" applyFont="1" applyBorder="1"/>
    <xf numFmtId="2" fontId="42" fillId="0" borderId="77" xfId="0" applyNumberFormat="1" applyFont="1" applyBorder="1"/>
    <xf numFmtId="0" fontId="1" fillId="4" borderId="83" xfId="0" applyFont="1" applyFill="1" applyBorder="1" applyAlignment="1">
      <alignment horizontal="center" vertical="center" wrapText="1"/>
    </xf>
    <xf numFmtId="2" fontId="42" fillId="0" borderId="84" xfId="0" applyNumberFormat="1" applyFont="1" applyBorder="1"/>
    <xf numFmtId="2" fontId="0" fillId="0" borderId="83" xfId="0" applyNumberFormat="1" applyFont="1" applyBorder="1" applyAlignment="1">
      <alignment horizontal="right"/>
    </xf>
    <xf numFmtId="2" fontId="0" fillId="0" borderId="76" xfId="0" applyNumberFormat="1" applyFont="1" applyBorder="1" applyAlignment="1">
      <alignment horizontal="right"/>
    </xf>
    <xf numFmtId="2" fontId="0" fillId="0" borderId="77" xfId="0" applyNumberFormat="1" applyFont="1" applyBorder="1" applyAlignment="1">
      <alignment horizontal="right"/>
    </xf>
    <xf numFmtId="2" fontId="0" fillId="0" borderId="5" xfId="0" applyNumberFormat="1" applyFont="1" applyBorder="1" applyAlignment="1">
      <alignment horizontal="right"/>
    </xf>
    <xf numFmtId="0" fontId="1" fillId="4" borderId="41" xfId="0" applyFont="1" applyFill="1" applyBorder="1" applyAlignment="1">
      <alignment horizontal="center" vertical="center" wrapText="1"/>
    </xf>
    <xf numFmtId="1" fontId="0" fillId="0" borderId="74" xfId="0" applyNumberFormat="1" applyFont="1" applyBorder="1" applyAlignment="1">
      <alignment horizontal="right"/>
    </xf>
    <xf numFmtId="1" fontId="0" fillId="0" borderId="3" xfId="0" applyNumberFormat="1" applyFont="1" applyBorder="1" applyAlignment="1">
      <alignment horizontal="right"/>
    </xf>
    <xf numFmtId="1" fontId="0" fillId="0" borderId="40" xfId="0" applyNumberFormat="1" applyFont="1" applyBorder="1" applyAlignment="1">
      <alignment horizontal="right"/>
    </xf>
    <xf numFmtId="1" fontId="0" fillId="0" borderId="25" xfId="0" applyNumberFormat="1" applyFont="1" applyBorder="1" applyAlignment="1">
      <alignment horizontal="right"/>
    </xf>
    <xf numFmtId="0" fontId="1" fillId="4" borderId="37" xfId="0" applyFont="1" applyFill="1" applyBorder="1" applyAlignment="1">
      <alignment horizontal="center" vertical="center" wrapText="1"/>
    </xf>
    <xf numFmtId="0" fontId="7" fillId="0" borderId="81" xfId="0" applyFont="1" applyBorder="1" applyAlignment="1">
      <alignment horizontal="right"/>
    </xf>
    <xf numFmtId="2" fontId="42" fillId="0" borderId="80" xfId="0" applyNumberFormat="1" applyFont="1" applyBorder="1" applyAlignment="1">
      <alignment horizontal="right"/>
    </xf>
    <xf numFmtId="1" fontId="7" fillId="0" borderId="48" xfId="0" applyNumberFormat="1" applyFont="1" applyBorder="1" applyAlignment="1">
      <alignment horizontal="right"/>
    </xf>
    <xf numFmtId="1" fontId="7" fillId="0" borderId="81" xfId="0" applyNumberFormat="1" applyFont="1" applyBorder="1" applyAlignment="1">
      <alignment horizontal="right"/>
    </xf>
    <xf numFmtId="1" fontId="42" fillId="0" borderId="45" xfId="0" applyNumberFormat="1" applyFont="1" applyBorder="1" applyAlignment="1">
      <alignment horizontal="right"/>
    </xf>
    <xf numFmtId="1" fontId="42" fillId="0" borderId="77" xfId="0" applyNumberFormat="1" applyFont="1" applyBorder="1" applyAlignment="1">
      <alignment horizontal="right"/>
    </xf>
    <xf numFmtId="2" fontId="2" fillId="0" borderId="25" xfId="0" applyNumberFormat="1" applyFont="1" applyBorder="1" applyAlignment="1">
      <alignment horizontal="right"/>
    </xf>
    <xf numFmtId="2" fontId="68" fillId="0" borderId="68" xfId="0" applyNumberFormat="1" applyFont="1" applyBorder="1" applyAlignment="1">
      <alignment horizontal="right"/>
    </xf>
    <xf numFmtId="1" fontId="42" fillId="0" borderId="5" xfId="0" applyNumberFormat="1" applyFont="1" applyBorder="1" applyAlignment="1">
      <alignment horizontal="right"/>
    </xf>
    <xf numFmtId="0" fontId="65" fillId="4" borderId="86" xfId="46" applyFont="1" applyFill="1" applyBorder="1" applyAlignment="1">
      <alignment vertical="center" wrapText="1"/>
    </xf>
    <xf numFmtId="0" fontId="7" fillId="0" borderId="66" xfId="0" applyFont="1" applyFill="1" applyBorder="1" applyProtection="1"/>
    <xf numFmtId="167" fontId="69" fillId="0" borderId="0" xfId="0" applyNumberFormat="1" applyFont="1"/>
    <xf numFmtId="2" fontId="2" fillId="0" borderId="76" xfId="0" applyNumberFormat="1" applyFont="1" applyBorder="1" applyAlignment="1">
      <alignment horizontal="right"/>
    </xf>
    <xf numFmtId="2" fontId="2" fillId="0" borderId="77" xfId="0" applyNumberFormat="1" applyFont="1" applyBorder="1" applyAlignment="1">
      <alignment horizontal="right"/>
    </xf>
    <xf numFmtId="0" fontId="65" fillId="4" borderId="87" xfId="0" applyFont="1" applyFill="1" applyBorder="1" applyAlignment="1">
      <alignment horizontal="center" vertical="center" wrapText="1"/>
    </xf>
    <xf numFmtId="0" fontId="65" fillId="4" borderId="79" xfId="0" applyFont="1" applyFill="1" applyBorder="1" applyAlignment="1">
      <alignment horizontal="center" vertical="center" wrapText="1"/>
    </xf>
    <xf numFmtId="1" fontId="68" fillId="0" borderId="42" xfId="0" applyNumberFormat="1" applyFont="1" applyBorder="1" applyAlignment="1">
      <alignment horizontal="right"/>
    </xf>
    <xf numFmtId="2" fontId="2" fillId="0" borderId="74" xfId="0" applyNumberFormat="1" applyFont="1" applyBorder="1" applyAlignment="1">
      <alignment horizontal="right"/>
    </xf>
    <xf numFmtId="2" fontId="2" fillId="0" borderId="10" xfId="0" applyNumberFormat="1" applyFont="1" applyBorder="1" applyAlignment="1">
      <alignment horizontal="right"/>
    </xf>
    <xf numFmtId="2" fontId="0" fillId="0" borderId="6" xfId="0" applyNumberFormat="1" applyFont="1" applyBorder="1" applyAlignment="1">
      <alignment horizontal="right"/>
    </xf>
    <xf numFmtId="2" fontId="0" fillId="0" borderId="42" xfId="0" applyNumberFormat="1" applyFont="1" applyBorder="1" applyAlignment="1">
      <alignment horizontal="right"/>
    </xf>
    <xf numFmtId="4" fontId="42" fillId="0" borderId="7" xfId="0" applyNumberFormat="1" applyFont="1" applyBorder="1"/>
    <xf numFmtId="4" fontId="2" fillId="0" borderId="7" xfId="0" applyNumberFormat="1" applyFont="1" applyBorder="1"/>
    <xf numFmtId="4" fontId="2" fillId="0" borderId="69" xfId="0" applyNumberFormat="1" applyFont="1" applyBorder="1"/>
    <xf numFmtId="4" fontId="42" fillId="0" borderId="83" xfId="0" applyNumberFormat="1" applyFont="1" applyBorder="1"/>
    <xf numFmtId="4" fontId="2" fillId="0" borderId="76" xfId="0" applyNumberFormat="1" applyFont="1" applyBorder="1"/>
    <xf numFmtId="4" fontId="2" fillId="0" borderId="77" xfId="0" applyNumberFormat="1" applyFont="1" applyBorder="1"/>
  </cellXfs>
  <cellStyles count="306">
    <cellStyle name="%" xfId="47" xr:uid="{00000000-0005-0000-0000-000000000000}"/>
    <cellStyle name="% 2" xfId="54" xr:uid="{00000000-0005-0000-0000-000001000000}"/>
    <cellStyle name="20% - Accent1" xfId="19" builtinId="30" customBuiltin="1"/>
    <cellStyle name="20% - Accent1 2" xfId="77" xr:uid="{00000000-0005-0000-0000-000003000000}"/>
    <cellStyle name="20% - Accent1 2 2" xfId="121" xr:uid="{00000000-0005-0000-0000-000004000000}"/>
    <cellStyle name="20% - Accent1 3" xfId="122" xr:uid="{00000000-0005-0000-0000-000005000000}"/>
    <cellStyle name="20% - Accent2" xfId="22" builtinId="34" customBuiltin="1"/>
    <cellStyle name="20% - Accent2 2" xfId="79" xr:uid="{00000000-0005-0000-0000-000007000000}"/>
    <cellStyle name="20% - Accent2 2 2" xfId="123" xr:uid="{00000000-0005-0000-0000-000008000000}"/>
    <cellStyle name="20% - Accent2 3" xfId="124" xr:uid="{00000000-0005-0000-0000-000009000000}"/>
    <cellStyle name="20% - Accent3" xfId="25" builtinId="38" customBuiltin="1"/>
    <cellStyle name="20% - Accent3 2" xfId="94" xr:uid="{00000000-0005-0000-0000-00000B000000}"/>
    <cellStyle name="20% - Accent3 2 2" xfId="125" xr:uid="{00000000-0005-0000-0000-00000C000000}"/>
    <cellStyle name="20% - Accent3 3" xfId="126" xr:uid="{00000000-0005-0000-0000-00000D000000}"/>
    <cellStyle name="20% - Accent4" xfId="28" builtinId="42" customBuiltin="1"/>
    <cellStyle name="20% - Accent4 2" xfId="104" xr:uid="{00000000-0005-0000-0000-00000F000000}"/>
    <cellStyle name="20% - Accent4 2 2" xfId="127" xr:uid="{00000000-0005-0000-0000-000010000000}"/>
    <cellStyle name="20% - Accent4 3" xfId="128" xr:uid="{00000000-0005-0000-0000-000011000000}"/>
    <cellStyle name="20% - Accent5" xfId="31" builtinId="46" customBuiltin="1"/>
    <cellStyle name="20% - Accent5 2" xfId="91" xr:uid="{00000000-0005-0000-0000-000013000000}"/>
    <cellStyle name="20% - Accent5 2 2" xfId="129" xr:uid="{00000000-0005-0000-0000-000014000000}"/>
    <cellStyle name="20% - Accent5 3" xfId="130" xr:uid="{00000000-0005-0000-0000-000015000000}"/>
    <cellStyle name="20% - Accent6" xfId="34" builtinId="50" customBuiltin="1"/>
    <cellStyle name="20% - Accent6 2" xfId="71" xr:uid="{00000000-0005-0000-0000-000017000000}"/>
    <cellStyle name="20% - Accent6 2 2" xfId="131" xr:uid="{00000000-0005-0000-0000-000018000000}"/>
    <cellStyle name="20% - Accent6 3" xfId="132" xr:uid="{00000000-0005-0000-0000-000019000000}"/>
    <cellStyle name="40% - Accent1" xfId="20" builtinId="31" customBuiltin="1"/>
    <cellStyle name="40% - Accent1 2" xfId="105" xr:uid="{00000000-0005-0000-0000-00001B000000}"/>
    <cellStyle name="40% - Accent1 2 2" xfId="133" xr:uid="{00000000-0005-0000-0000-00001C000000}"/>
    <cellStyle name="40% - Accent1 3" xfId="134" xr:uid="{00000000-0005-0000-0000-00001D000000}"/>
    <cellStyle name="40% - Accent2" xfId="23" builtinId="35" customBuiltin="1"/>
    <cellStyle name="40% - Accent2 2" xfId="106" xr:uid="{00000000-0005-0000-0000-00001F000000}"/>
    <cellStyle name="40% - Accent2 2 2" xfId="135" xr:uid="{00000000-0005-0000-0000-000020000000}"/>
    <cellStyle name="40% - Accent2 3" xfId="136" xr:uid="{00000000-0005-0000-0000-000021000000}"/>
    <cellStyle name="40% - Accent3" xfId="26" builtinId="39" customBuiltin="1"/>
    <cellStyle name="40% - Accent3 2" xfId="73" xr:uid="{00000000-0005-0000-0000-000023000000}"/>
    <cellStyle name="40% - Accent3 2 2" xfId="137" xr:uid="{00000000-0005-0000-0000-000024000000}"/>
    <cellStyle name="40% - Accent3 3" xfId="138" xr:uid="{00000000-0005-0000-0000-000025000000}"/>
    <cellStyle name="40% - Accent4" xfId="29" builtinId="43" customBuiltin="1"/>
    <cellStyle name="40% - Accent4 2" xfId="85" xr:uid="{00000000-0005-0000-0000-000027000000}"/>
    <cellStyle name="40% - Accent4 2 2" xfId="139" xr:uid="{00000000-0005-0000-0000-000028000000}"/>
    <cellStyle name="40% - Accent4 3" xfId="140" xr:uid="{00000000-0005-0000-0000-000029000000}"/>
    <cellStyle name="40% - Accent5" xfId="32" builtinId="47" customBuiltin="1"/>
    <cellStyle name="40% - Accent5 2" xfId="96" xr:uid="{00000000-0005-0000-0000-00002B000000}"/>
    <cellStyle name="40% - Accent5 2 2" xfId="141" xr:uid="{00000000-0005-0000-0000-00002C000000}"/>
    <cellStyle name="40% - Accent5 3" xfId="142" xr:uid="{00000000-0005-0000-0000-00002D000000}"/>
    <cellStyle name="40% - Accent6" xfId="35" builtinId="51" customBuiltin="1"/>
    <cellStyle name="40% - Accent6 2" xfId="97" xr:uid="{00000000-0005-0000-0000-00002F000000}"/>
    <cellStyle name="40% - Accent6 2 2" xfId="143" xr:uid="{00000000-0005-0000-0000-000030000000}"/>
    <cellStyle name="40% - Accent6 3" xfId="144" xr:uid="{00000000-0005-0000-0000-000031000000}"/>
    <cellStyle name="60% - Accent1 2" xfId="39" xr:uid="{00000000-0005-0000-0000-000032000000}"/>
    <cellStyle name="60% - Accent1 2 2" xfId="145" xr:uid="{00000000-0005-0000-0000-000033000000}"/>
    <cellStyle name="60% - Accent1 3" xfId="70" xr:uid="{00000000-0005-0000-0000-000034000000}"/>
    <cellStyle name="60% - Accent1 3 2" xfId="146" xr:uid="{00000000-0005-0000-0000-000035000000}"/>
    <cellStyle name="60% - Accent2 2" xfId="40" xr:uid="{00000000-0005-0000-0000-000036000000}"/>
    <cellStyle name="60% - Accent2 2 2" xfId="147" xr:uid="{00000000-0005-0000-0000-000037000000}"/>
    <cellStyle name="60% - Accent2 3" xfId="75" xr:uid="{00000000-0005-0000-0000-000038000000}"/>
    <cellStyle name="60% - Accent2 3 2" xfId="148" xr:uid="{00000000-0005-0000-0000-000039000000}"/>
    <cellStyle name="60% - Accent3 2" xfId="41" xr:uid="{00000000-0005-0000-0000-00003A000000}"/>
    <cellStyle name="60% - Accent3 2 2" xfId="149" xr:uid="{00000000-0005-0000-0000-00003B000000}"/>
    <cellStyle name="60% - Accent3 3" xfId="107" xr:uid="{00000000-0005-0000-0000-00003C000000}"/>
    <cellStyle name="60% - Accent3 3 2" xfId="150" xr:uid="{00000000-0005-0000-0000-00003D000000}"/>
    <cellStyle name="60% - Accent4 2" xfId="42" xr:uid="{00000000-0005-0000-0000-00003E000000}"/>
    <cellStyle name="60% - Accent4 2 2" xfId="151" xr:uid="{00000000-0005-0000-0000-00003F000000}"/>
    <cellStyle name="60% - Accent4 3" xfId="86" xr:uid="{00000000-0005-0000-0000-000040000000}"/>
    <cellStyle name="60% - Accent4 3 2" xfId="152" xr:uid="{00000000-0005-0000-0000-000041000000}"/>
    <cellStyle name="60% - Accent5 2" xfId="43" xr:uid="{00000000-0005-0000-0000-000042000000}"/>
    <cellStyle name="60% - Accent5 2 2" xfId="153" xr:uid="{00000000-0005-0000-0000-000043000000}"/>
    <cellStyle name="60% - Accent5 3" xfId="101" xr:uid="{00000000-0005-0000-0000-000044000000}"/>
    <cellStyle name="60% - Accent5 3 2" xfId="154" xr:uid="{00000000-0005-0000-0000-000045000000}"/>
    <cellStyle name="60% - Accent6 2" xfId="44" xr:uid="{00000000-0005-0000-0000-000046000000}"/>
    <cellStyle name="60% - Accent6 2 2" xfId="155" xr:uid="{00000000-0005-0000-0000-000047000000}"/>
    <cellStyle name="60% - Accent6 3" xfId="112" xr:uid="{00000000-0005-0000-0000-000048000000}"/>
    <cellStyle name="60% - Accent6 3 2" xfId="156" xr:uid="{00000000-0005-0000-0000-000049000000}"/>
    <cellStyle name="Accent1" xfId="18" builtinId="29" customBuiltin="1"/>
    <cellStyle name="Accent1 2" xfId="74" xr:uid="{00000000-0005-0000-0000-00004B000000}"/>
    <cellStyle name="Accent1 2 2" xfId="157" xr:uid="{00000000-0005-0000-0000-00004C000000}"/>
    <cellStyle name="Accent1 3" xfId="158" xr:uid="{00000000-0005-0000-0000-00004D000000}"/>
    <cellStyle name="Accent2" xfId="21" builtinId="33" customBuiltin="1"/>
    <cellStyle name="Accent2 2" xfId="102" xr:uid="{00000000-0005-0000-0000-00004F000000}"/>
    <cellStyle name="Accent2 2 2" xfId="159" xr:uid="{00000000-0005-0000-0000-000050000000}"/>
    <cellStyle name="Accent2 3" xfId="160" xr:uid="{00000000-0005-0000-0000-000051000000}"/>
    <cellStyle name="Accent3" xfId="24" builtinId="37" customBuiltin="1"/>
    <cellStyle name="Accent3 2" xfId="83" xr:uid="{00000000-0005-0000-0000-000053000000}"/>
    <cellStyle name="Accent3 2 2" xfId="161" xr:uid="{00000000-0005-0000-0000-000054000000}"/>
    <cellStyle name="Accent3 3" xfId="162" xr:uid="{00000000-0005-0000-0000-000055000000}"/>
    <cellStyle name="Accent4" xfId="27" builtinId="41" customBuiltin="1"/>
    <cellStyle name="Accent4 2" xfId="99" xr:uid="{00000000-0005-0000-0000-000057000000}"/>
    <cellStyle name="Accent4 2 2" xfId="163" xr:uid="{00000000-0005-0000-0000-000058000000}"/>
    <cellStyle name="Accent4 3" xfId="164" xr:uid="{00000000-0005-0000-0000-000059000000}"/>
    <cellStyle name="Accent5" xfId="30" builtinId="45" customBuiltin="1"/>
    <cellStyle name="Accent5 2" xfId="78" xr:uid="{00000000-0005-0000-0000-00005B000000}"/>
    <cellStyle name="Accent5 2 2" xfId="165" xr:uid="{00000000-0005-0000-0000-00005C000000}"/>
    <cellStyle name="Accent5 3" xfId="166" xr:uid="{00000000-0005-0000-0000-00005D000000}"/>
    <cellStyle name="Accent6" xfId="33" builtinId="49" customBuiltin="1"/>
    <cellStyle name="Accent6 2" xfId="103" xr:uid="{00000000-0005-0000-0000-00005F000000}"/>
    <cellStyle name="Accent6 2 2" xfId="167" xr:uid="{00000000-0005-0000-0000-000060000000}"/>
    <cellStyle name="Accent6 3" xfId="168" xr:uid="{00000000-0005-0000-0000-000061000000}"/>
    <cellStyle name="Bad" xfId="8" builtinId="27" customBuiltin="1"/>
    <cellStyle name="Bad 2" xfId="111" xr:uid="{00000000-0005-0000-0000-000063000000}"/>
    <cellStyle name="Bad 2 2" xfId="169" xr:uid="{00000000-0005-0000-0000-000064000000}"/>
    <cellStyle name="Bad 3" xfId="170" xr:uid="{00000000-0005-0000-0000-000065000000}"/>
    <cellStyle name="Calculation" xfId="11" builtinId="22" customBuiltin="1"/>
    <cellStyle name="Calculation 2" xfId="95" xr:uid="{00000000-0005-0000-0000-000067000000}"/>
    <cellStyle name="Calculation 2 2" xfId="171" xr:uid="{00000000-0005-0000-0000-000068000000}"/>
    <cellStyle name="Calculation 3" xfId="172" xr:uid="{00000000-0005-0000-0000-000069000000}"/>
    <cellStyle name="Check Cell" xfId="13" builtinId="23" customBuiltin="1"/>
    <cellStyle name="Check Cell 2" xfId="100" xr:uid="{00000000-0005-0000-0000-00006B000000}"/>
    <cellStyle name="Check Cell 2 2" xfId="173" xr:uid="{00000000-0005-0000-0000-00006C000000}"/>
    <cellStyle name="Check Cell 3" xfId="174" xr:uid="{00000000-0005-0000-0000-00006D000000}"/>
    <cellStyle name="Comma" xfId="305" builtinId="3"/>
    <cellStyle name="Comma 10" xfId="233" xr:uid="{00000000-0005-0000-0000-00006F000000}"/>
    <cellStyle name="Comma 10 2" xfId="282" xr:uid="{00000000-0005-0000-0000-000070000000}"/>
    <cellStyle name="Comma 11" xfId="231" xr:uid="{00000000-0005-0000-0000-000071000000}"/>
    <cellStyle name="Comma 11 2" xfId="280" xr:uid="{00000000-0005-0000-0000-000072000000}"/>
    <cellStyle name="Comma 2" xfId="36" xr:uid="{00000000-0005-0000-0000-000073000000}"/>
    <cellStyle name="Comma 2 10" xfId="234" xr:uid="{00000000-0005-0000-0000-000074000000}"/>
    <cellStyle name="Comma 2 10 2" xfId="283" xr:uid="{00000000-0005-0000-0000-000075000000}"/>
    <cellStyle name="Comma 2 11" xfId="268" xr:uid="{00000000-0005-0000-0000-000076000000}"/>
    <cellStyle name="Comma 2 2" xfId="93" xr:uid="{00000000-0005-0000-0000-000077000000}"/>
    <cellStyle name="Comma 2 2 2" xfId="256" xr:uid="{00000000-0005-0000-0000-000078000000}"/>
    <cellStyle name="Comma 2 2 2 2" xfId="302" xr:uid="{00000000-0005-0000-0000-000079000000}"/>
    <cellStyle name="Comma 2 2 3" xfId="261" xr:uid="{00000000-0005-0000-0000-00007A000000}"/>
    <cellStyle name="Comma 2 2 3 2" xfId="304" xr:uid="{00000000-0005-0000-0000-00007B000000}"/>
    <cellStyle name="Comma 2 2 4" xfId="237" xr:uid="{00000000-0005-0000-0000-00007C000000}"/>
    <cellStyle name="Comma 2 2 4 2" xfId="285" xr:uid="{00000000-0005-0000-0000-00007D000000}"/>
    <cellStyle name="Comma 2 2 5" xfId="272" xr:uid="{00000000-0005-0000-0000-00007E000000}"/>
    <cellStyle name="Comma 2 3" xfId="51" xr:uid="{00000000-0005-0000-0000-00007F000000}"/>
    <cellStyle name="Comma 2 3 2" xfId="254" xr:uid="{00000000-0005-0000-0000-000080000000}"/>
    <cellStyle name="Comma 2 3 2 2" xfId="300" xr:uid="{00000000-0005-0000-0000-000081000000}"/>
    <cellStyle name="Comma 2 3 3" xfId="239" xr:uid="{00000000-0005-0000-0000-000082000000}"/>
    <cellStyle name="Comma 2 3 3 2" xfId="287" xr:uid="{00000000-0005-0000-0000-000083000000}"/>
    <cellStyle name="Comma 2 3 4" xfId="270" xr:uid="{00000000-0005-0000-0000-000084000000}"/>
    <cellStyle name="Comma 2 4" xfId="115" xr:uid="{00000000-0005-0000-0000-000085000000}"/>
    <cellStyle name="Comma 2 4 2" xfId="241" xr:uid="{00000000-0005-0000-0000-000086000000}"/>
    <cellStyle name="Comma 2 4 2 2" xfId="289" xr:uid="{00000000-0005-0000-0000-000087000000}"/>
    <cellStyle name="Comma 2 4 3" xfId="275" xr:uid="{00000000-0005-0000-0000-000088000000}"/>
    <cellStyle name="Comma 2 5" xfId="175" xr:uid="{00000000-0005-0000-0000-000089000000}"/>
    <cellStyle name="Comma 2 5 2" xfId="243" xr:uid="{00000000-0005-0000-0000-00008A000000}"/>
    <cellStyle name="Comma 2 5 2 2" xfId="291" xr:uid="{00000000-0005-0000-0000-00008B000000}"/>
    <cellStyle name="Comma 2 5 3" xfId="278" xr:uid="{00000000-0005-0000-0000-00008C000000}"/>
    <cellStyle name="Comma 2 6" xfId="245" xr:uid="{00000000-0005-0000-0000-00008D000000}"/>
    <cellStyle name="Comma 2 6 2" xfId="293" xr:uid="{00000000-0005-0000-0000-00008E000000}"/>
    <cellStyle name="Comma 2 7" xfId="247" xr:uid="{00000000-0005-0000-0000-00008F000000}"/>
    <cellStyle name="Comma 2 7 2" xfId="295" xr:uid="{00000000-0005-0000-0000-000090000000}"/>
    <cellStyle name="Comma 2 8" xfId="249" xr:uid="{00000000-0005-0000-0000-000091000000}"/>
    <cellStyle name="Comma 2 8 2" xfId="297" xr:uid="{00000000-0005-0000-0000-000092000000}"/>
    <cellStyle name="Comma 2 9" xfId="251" xr:uid="{00000000-0005-0000-0000-000093000000}"/>
    <cellStyle name="Comma 2 9 2" xfId="298" xr:uid="{00000000-0005-0000-0000-000094000000}"/>
    <cellStyle name="Comma 3" xfId="49" xr:uid="{00000000-0005-0000-0000-000095000000}"/>
    <cellStyle name="Comma 3 2" xfId="109" xr:uid="{00000000-0005-0000-0000-000096000000}"/>
    <cellStyle name="Comma 3 2 2" xfId="257" xr:uid="{00000000-0005-0000-0000-000097000000}"/>
    <cellStyle name="Comma 3 2 2 2" xfId="303" xr:uid="{00000000-0005-0000-0000-000098000000}"/>
    <cellStyle name="Comma 3 2 3" xfId="273" xr:uid="{00000000-0005-0000-0000-000099000000}"/>
    <cellStyle name="Comma 3 3" xfId="120" xr:uid="{00000000-0005-0000-0000-00009A000000}"/>
    <cellStyle name="Comma 3 3 2" xfId="253" xr:uid="{00000000-0005-0000-0000-00009B000000}"/>
    <cellStyle name="Comma 3 3 2 2" xfId="299" xr:uid="{00000000-0005-0000-0000-00009C000000}"/>
    <cellStyle name="Comma 3 3 3" xfId="277" xr:uid="{00000000-0005-0000-0000-00009D000000}"/>
    <cellStyle name="Comma 3 4" xfId="236" xr:uid="{00000000-0005-0000-0000-00009E000000}"/>
    <cellStyle name="Comma 3 4 2" xfId="284" xr:uid="{00000000-0005-0000-0000-00009F000000}"/>
    <cellStyle name="Comma 3 5" xfId="269" xr:uid="{00000000-0005-0000-0000-0000A0000000}"/>
    <cellStyle name="Comma 4" xfId="68" xr:uid="{00000000-0005-0000-0000-0000A1000000}"/>
    <cellStyle name="Comma 4 2" xfId="255" xr:uid="{00000000-0005-0000-0000-0000A2000000}"/>
    <cellStyle name="Comma 4 2 2" xfId="301" xr:uid="{00000000-0005-0000-0000-0000A3000000}"/>
    <cellStyle name="Comma 4 3" xfId="238" xr:uid="{00000000-0005-0000-0000-0000A4000000}"/>
    <cellStyle name="Comma 4 3 2" xfId="286" xr:uid="{00000000-0005-0000-0000-0000A5000000}"/>
    <cellStyle name="Comma 4 4" xfId="271" xr:uid="{00000000-0005-0000-0000-0000A6000000}"/>
    <cellStyle name="Comma 5" xfId="116" xr:uid="{00000000-0005-0000-0000-0000A7000000}"/>
    <cellStyle name="Comma 5 2" xfId="240" xr:uid="{00000000-0005-0000-0000-0000A8000000}"/>
    <cellStyle name="Comma 5 2 2" xfId="288" xr:uid="{00000000-0005-0000-0000-0000A9000000}"/>
    <cellStyle name="Comma 5 3" xfId="276" xr:uid="{00000000-0005-0000-0000-0000AA000000}"/>
    <cellStyle name="Comma 6" xfId="242" xr:uid="{00000000-0005-0000-0000-0000AB000000}"/>
    <cellStyle name="Comma 6 2" xfId="290" xr:uid="{00000000-0005-0000-0000-0000AC000000}"/>
    <cellStyle name="Comma 7" xfId="244" xr:uid="{00000000-0005-0000-0000-0000AD000000}"/>
    <cellStyle name="Comma 7 2" xfId="292" xr:uid="{00000000-0005-0000-0000-0000AE000000}"/>
    <cellStyle name="Comma 8" xfId="246" xr:uid="{00000000-0005-0000-0000-0000AF000000}"/>
    <cellStyle name="Comma 8 2" xfId="294" xr:uid="{00000000-0005-0000-0000-0000B0000000}"/>
    <cellStyle name="Comma 9" xfId="248" xr:uid="{00000000-0005-0000-0000-0000B1000000}"/>
    <cellStyle name="Comma 9 2" xfId="296" xr:uid="{00000000-0005-0000-0000-0000B2000000}"/>
    <cellStyle name="Currency 2" xfId="176" xr:uid="{00000000-0005-0000-0000-0000B3000000}"/>
    <cellStyle name="Currency 2 2" xfId="279" xr:uid="{00000000-0005-0000-0000-0000B4000000}"/>
    <cellStyle name="Data Table Heading" xfId="230" xr:uid="{00000000-0005-0000-0000-0000B5000000}"/>
    <cellStyle name="Explanatory Text" xfId="16" builtinId="53" customBuiltin="1"/>
    <cellStyle name="Explanatory Text 2" xfId="89" xr:uid="{00000000-0005-0000-0000-0000B7000000}"/>
    <cellStyle name="Explanatory Text 2 2" xfId="177" xr:uid="{00000000-0005-0000-0000-0000B8000000}"/>
    <cellStyle name="Explanatory Text 3" xfId="178" xr:uid="{00000000-0005-0000-0000-0000B9000000}"/>
    <cellStyle name="Good" xfId="7" builtinId="26" customBuiltin="1"/>
    <cellStyle name="Good 2" xfId="90" xr:uid="{00000000-0005-0000-0000-0000BB000000}"/>
    <cellStyle name="Good 2 2" xfId="179" xr:uid="{00000000-0005-0000-0000-0000BC000000}"/>
    <cellStyle name="Good 3" xfId="180" xr:uid="{00000000-0005-0000-0000-0000BD000000}"/>
    <cellStyle name="Heading 1" xfId="3" builtinId="16" customBuiltin="1"/>
    <cellStyle name="Heading 1 2" xfId="87" xr:uid="{00000000-0005-0000-0000-0000BF000000}"/>
    <cellStyle name="Heading 1 2 2" xfId="181" xr:uid="{00000000-0005-0000-0000-0000C0000000}"/>
    <cellStyle name="Heading 1 3" xfId="182" xr:uid="{00000000-0005-0000-0000-0000C1000000}"/>
    <cellStyle name="Heading 2" xfId="4" builtinId="17" customBuiltin="1"/>
    <cellStyle name="Heading 2 2" xfId="88" xr:uid="{00000000-0005-0000-0000-0000C3000000}"/>
    <cellStyle name="Heading 2 2 2" xfId="183" xr:uid="{00000000-0005-0000-0000-0000C4000000}"/>
    <cellStyle name="Heading 2 3" xfId="184" xr:uid="{00000000-0005-0000-0000-0000C5000000}"/>
    <cellStyle name="Heading 3" xfId="5" builtinId="18" customBuiltin="1"/>
    <cellStyle name="Heading 3 2" xfId="80" xr:uid="{00000000-0005-0000-0000-0000C7000000}"/>
    <cellStyle name="Heading 3 2 2" xfId="185" xr:uid="{00000000-0005-0000-0000-0000C8000000}"/>
    <cellStyle name="Heading 3 3" xfId="186" xr:uid="{00000000-0005-0000-0000-0000C9000000}"/>
    <cellStyle name="Heading 4" xfId="6" builtinId="19" customBuiltin="1"/>
    <cellStyle name="Heading 4 2" xfId="76" xr:uid="{00000000-0005-0000-0000-0000CB000000}"/>
    <cellStyle name="Heading 4 2 2" xfId="187" xr:uid="{00000000-0005-0000-0000-0000CC000000}"/>
    <cellStyle name="Heading 4 3" xfId="188" xr:uid="{00000000-0005-0000-0000-0000CD000000}"/>
    <cellStyle name="Hyperlink 2" xfId="69" xr:uid="{00000000-0005-0000-0000-0000CE000000}"/>
    <cellStyle name="Hyperlink 2 2" xfId="119" xr:uid="{00000000-0005-0000-0000-0000CF000000}"/>
    <cellStyle name="Input" xfId="9" builtinId="20" customBuiltin="1"/>
    <cellStyle name="Input 2" xfId="98" xr:uid="{00000000-0005-0000-0000-0000D1000000}"/>
    <cellStyle name="Input 2 2" xfId="189" xr:uid="{00000000-0005-0000-0000-0000D2000000}"/>
    <cellStyle name="Input 3" xfId="190" xr:uid="{00000000-0005-0000-0000-0000D3000000}"/>
    <cellStyle name="Linked Cell" xfId="12" builtinId="24" customBuiltin="1"/>
    <cellStyle name="Linked Cell 2" xfId="110" xr:uid="{00000000-0005-0000-0000-0000D5000000}"/>
    <cellStyle name="Linked Cell 2 2" xfId="191" xr:uid="{00000000-0005-0000-0000-0000D6000000}"/>
    <cellStyle name="Linked Cell 3" xfId="192" xr:uid="{00000000-0005-0000-0000-0000D7000000}"/>
    <cellStyle name="Neutral 2" xfId="38" xr:uid="{00000000-0005-0000-0000-0000D8000000}"/>
    <cellStyle name="Neutral 2 2" xfId="193" xr:uid="{00000000-0005-0000-0000-0000D9000000}"/>
    <cellStyle name="Neutral 3" xfId="82" xr:uid="{00000000-0005-0000-0000-0000DA000000}"/>
    <cellStyle name="Neutral 3 2" xfId="194" xr:uid="{00000000-0005-0000-0000-0000DB000000}"/>
    <cellStyle name="Normal" xfId="0" builtinId="0"/>
    <cellStyle name="Normal 10" xfId="2" xr:uid="{00000000-0005-0000-0000-0000DD000000}"/>
    <cellStyle name="Normal 11" xfId="114" xr:uid="{00000000-0005-0000-0000-0000DE000000}"/>
    <cellStyle name="Normal 11 2" xfId="195" xr:uid="{00000000-0005-0000-0000-0000DF000000}"/>
    <cellStyle name="Normal 11 3" xfId="232" xr:uid="{00000000-0005-0000-0000-0000E0000000}"/>
    <cellStyle name="Normal 11 3 2" xfId="281" xr:uid="{00000000-0005-0000-0000-0000E1000000}"/>
    <cellStyle name="Normal 11 4" xfId="274" xr:uid="{00000000-0005-0000-0000-0000E2000000}"/>
    <cellStyle name="Normal 12" xfId="196" xr:uid="{00000000-0005-0000-0000-0000E3000000}"/>
    <cellStyle name="Normal 13" xfId="197" xr:uid="{00000000-0005-0000-0000-0000E4000000}"/>
    <cellStyle name="Normal 14" xfId="198" xr:uid="{00000000-0005-0000-0000-0000E5000000}"/>
    <cellStyle name="Normal 2" xfId="46" xr:uid="{00000000-0005-0000-0000-0000E6000000}"/>
    <cellStyle name="Normal 2 2" xfId="199" xr:uid="{00000000-0005-0000-0000-0000E7000000}"/>
    <cellStyle name="Normal 2 2 2" xfId="48" xr:uid="{00000000-0005-0000-0000-0000E8000000}"/>
    <cellStyle name="Normal 2 3" xfId="200" xr:uid="{00000000-0005-0000-0000-0000E9000000}"/>
    <cellStyle name="Normal 2 3 2" xfId="250" xr:uid="{00000000-0005-0000-0000-0000EA000000}"/>
    <cellStyle name="Normal 2 4" xfId="201" xr:uid="{00000000-0005-0000-0000-0000EB000000}"/>
    <cellStyle name="Normal 2 5" xfId="202" xr:uid="{00000000-0005-0000-0000-0000EC000000}"/>
    <cellStyle name="Normal 2 6" xfId="203" xr:uid="{00000000-0005-0000-0000-0000ED000000}"/>
    <cellStyle name="Normal 2 7" xfId="204" xr:uid="{00000000-0005-0000-0000-0000EE000000}"/>
    <cellStyle name="Normal 2 8" xfId="205" xr:uid="{00000000-0005-0000-0000-0000EF000000}"/>
    <cellStyle name="Normal 2 9" xfId="118" xr:uid="{00000000-0005-0000-0000-0000F0000000}"/>
    <cellStyle name="Normal 3" xfId="52" xr:uid="{00000000-0005-0000-0000-0000F1000000}"/>
    <cellStyle name="Normal 3 2" xfId="207" xr:uid="{00000000-0005-0000-0000-0000F2000000}"/>
    <cellStyle name="Normal 3 2 2" xfId="264" xr:uid="{00000000-0005-0000-0000-0000F3000000}"/>
    <cellStyle name="Normal 3 2 2 2" xfId="266" xr:uid="{00000000-0005-0000-0000-0000F4000000}"/>
    <cellStyle name="Normal 3 2 3" xfId="262" xr:uid="{00000000-0005-0000-0000-0000F5000000}"/>
    <cellStyle name="Normal 3 3" xfId="206" xr:uid="{00000000-0005-0000-0000-0000F6000000}"/>
    <cellStyle name="Normal 4" xfId="55" xr:uid="{00000000-0005-0000-0000-0000F7000000}"/>
    <cellStyle name="Normal 4 2" xfId="56" xr:uid="{00000000-0005-0000-0000-0000F8000000}"/>
    <cellStyle name="Normal 4 2 2" xfId="209" xr:uid="{00000000-0005-0000-0000-0000F9000000}"/>
    <cellStyle name="Normal 4 2 2 2" xfId="267" xr:uid="{00000000-0005-0000-0000-0000FA000000}"/>
    <cellStyle name="Normal 4 2 3" xfId="265" xr:uid="{00000000-0005-0000-0000-0000FB000000}"/>
    <cellStyle name="Normal 4 3" xfId="57" xr:uid="{00000000-0005-0000-0000-0000FC000000}"/>
    <cellStyle name="Normal 4 4" xfId="208" xr:uid="{00000000-0005-0000-0000-0000FD000000}"/>
    <cellStyle name="Normal 4 4 2" xfId="260" xr:uid="{00000000-0005-0000-0000-0000FE000000}"/>
    <cellStyle name="Normal 5" xfId="58" xr:uid="{00000000-0005-0000-0000-0000FF000000}"/>
    <cellStyle name="Normal 5 2" xfId="59" xr:uid="{00000000-0005-0000-0000-000000010000}"/>
    <cellStyle name="Normal 5 2 2" xfId="211" xr:uid="{00000000-0005-0000-0000-000001010000}"/>
    <cellStyle name="Normal 5 3" xfId="60" xr:uid="{00000000-0005-0000-0000-000002010000}"/>
    <cellStyle name="Normal 5 4" xfId="210" xr:uid="{00000000-0005-0000-0000-000003010000}"/>
    <cellStyle name="Normal 5 4 2" xfId="263" xr:uid="{00000000-0005-0000-0000-000004010000}"/>
    <cellStyle name="Normal 6" xfId="1" xr:uid="{00000000-0005-0000-0000-000005010000}"/>
    <cellStyle name="Normal 6 2" xfId="92" xr:uid="{00000000-0005-0000-0000-000006010000}"/>
    <cellStyle name="Normal 6 2 2" xfId="212" xr:uid="{00000000-0005-0000-0000-000007010000}"/>
    <cellStyle name="Normal 6 3" xfId="61" xr:uid="{00000000-0005-0000-0000-000008010000}"/>
    <cellStyle name="Normal 7" xfId="62" xr:uid="{00000000-0005-0000-0000-000009010000}"/>
    <cellStyle name="Normal 7 2" xfId="63" xr:uid="{00000000-0005-0000-0000-00000A010000}"/>
    <cellStyle name="Normal 7 3" xfId="64" xr:uid="{00000000-0005-0000-0000-00000B010000}"/>
    <cellStyle name="Normal 7 4" xfId="213" xr:uid="{00000000-0005-0000-0000-00000C010000}"/>
    <cellStyle name="Normal 8" xfId="65" xr:uid="{00000000-0005-0000-0000-00000D010000}"/>
    <cellStyle name="Normal 8 2" xfId="66" xr:uid="{00000000-0005-0000-0000-00000E010000}"/>
    <cellStyle name="Normal 8 3" xfId="67" xr:uid="{00000000-0005-0000-0000-00000F010000}"/>
    <cellStyle name="Normal 8 4" xfId="214" xr:uid="{00000000-0005-0000-0000-000010010000}"/>
    <cellStyle name="Normal 9" xfId="113" xr:uid="{00000000-0005-0000-0000-000011010000}"/>
    <cellStyle name="Normal 9 2" xfId="215" xr:uid="{00000000-0005-0000-0000-000012010000}"/>
    <cellStyle name="Note" xfId="15" builtinId="10" customBuiltin="1"/>
    <cellStyle name="Note 2" xfId="108" xr:uid="{00000000-0005-0000-0000-000014010000}"/>
    <cellStyle name="Note 2 2" xfId="216" xr:uid="{00000000-0005-0000-0000-000015010000}"/>
    <cellStyle name="Note 3" xfId="217" xr:uid="{00000000-0005-0000-0000-000016010000}"/>
    <cellStyle name="Output" xfId="10" builtinId="21" customBuiltin="1"/>
    <cellStyle name="Output 2" xfId="81" xr:uid="{00000000-0005-0000-0000-000018010000}"/>
    <cellStyle name="Output 2 2" xfId="218" xr:uid="{00000000-0005-0000-0000-000019010000}"/>
    <cellStyle name="Output 3" xfId="219" xr:uid="{00000000-0005-0000-0000-00001A010000}"/>
    <cellStyle name="Percent" xfId="45" builtinId="5"/>
    <cellStyle name="Percent 2" xfId="50" xr:uid="{00000000-0005-0000-0000-00001C010000}"/>
    <cellStyle name="Percent 2 2" xfId="220" xr:uid="{00000000-0005-0000-0000-00001D010000}"/>
    <cellStyle name="Percent 3" xfId="53" xr:uid="{00000000-0005-0000-0000-00001E010000}"/>
    <cellStyle name="Percent 3 2" xfId="259" xr:uid="{00000000-0005-0000-0000-00001F010000}"/>
    <cellStyle name="Percent 4" xfId="117" xr:uid="{00000000-0005-0000-0000-000020010000}"/>
    <cellStyle name="Percent 4 2" xfId="258" xr:uid="{00000000-0005-0000-0000-000021010000}"/>
    <cellStyle name="Percent 4 3" xfId="252" xr:uid="{00000000-0005-0000-0000-000022010000}"/>
    <cellStyle name="Percent 5" xfId="235" xr:uid="{00000000-0005-0000-0000-000023010000}"/>
    <cellStyle name="Style 1" xfId="221" xr:uid="{00000000-0005-0000-0000-000024010000}"/>
    <cellStyle name="Table Heading" xfId="222" xr:uid="{00000000-0005-0000-0000-000025010000}"/>
    <cellStyle name="TableHeading" xfId="223" xr:uid="{00000000-0005-0000-0000-000026010000}"/>
    <cellStyle name="Title 2" xfId="37" xr:uid="{00000000-0005-0000-0000-000027010000}"/>
    <cellStyle name="Title 2 2" xfId="224" xr:uid="{00000000-0005-0000-0000-000028010000}"/>
    <cellStyle name="Title 3" xfId="225" xr:uid="{00000000-0005-0000-0000-000029010000}"/>
    <cellStyle name="Total" xfId="17" builtinId="25" customBuiltin="1"/>
    <cellStyle name="Total 2" xfId="72" xr:uid="{00000000-0005-0000-0000-00002B010000}"/>
    <cellStyle name="Total 2 2" xfId="226" xr:uid="{00000000-0005-0000-0000-00002C010000}"/>
    <cellStyle name="Total 3" xfId="227" xr:uid="{00000000-0005-0000-0000-00002D010000}"/>
    <cellStyle name="Warning Text" xfId="14" builtinId="11" customBuiltin="1"/>
    <cellStyle name="Warning Text 2" xfId="84" xr:uid="{00000000-0005-0000-0000-00002F010000}"/>
    <cellStyle name="Warning Text 2 2" xfId="228" xr:uid="{00000000-0005-0000-0000-000030010000}"/>
    <cellStyle name="Warning Text 3" xfId="229" xr:uid="{00000000-0005-0000-0000-000031010000}"/>
  </cellStyles>
  <dxfs count="43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9" Type="http://schemas.openxmlformats.org/officeDocument/2006/relationships/externalLink" Target="externalLinks/externalLink35.xml"/><Relationship Id="rId21" Type="http://schemas.openxmlformats.org/officeDocument/2006/relationships/externalLink" Target="externalLinks/externalLink17.xml"/><Relationship Id="rId34" Type="http://schemas.openxmlformats.org/officeDocument/2006/relationships/externalLink" Target="externalLinks/externalLink30.xml"/><Relationship Id="rId42" Type="http://schemas.openxmlformats.org/officeDocument/2006/relationships/externalLink" Target="externalLinks/externalLink38.xml"/><Relationship Id="rId47" Type="http://schemas.openxmlformats.org/officeDocument/2006/relationships/externalLink" Target="externalLinks/externalLink43.xml"/><Relationship Id="rId50" Type="http://schemas.openxmlformats.org/officeDocument/2006/relationships/externalLink" Target="externalLinks/externalLink46.xml"/><Relationship Id="rId55" Type="http://schemas.openxmlformats.org/officeDocument/2006/relationships/styles" Target="styles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externalLink" Target="externalLinks/externalLink42.xml"/><Relationship Id="rId59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externalLink" Target="externalLinks/externalLink16.xml"/><Relationship Id="rId29" Type="http://schemas.openxmlformats.org/officeDocument/2006/relationships/externalLink" Target="externalLinks/externalLink25.xml"/><Relationship Id="rId41" Type="http://schemas.openxmlformats.org/officeDocument/2006/relationships/externalLink" Target="externalLinks/externalLink37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40" Type="http://schemas.openxmlformats.org/officeDocument/2006/relationships/externalLink" Target="externalLinks/externalLink36.xml"/><Relationship Id="rId45" Type="http://schemas.openxmlformats.org/officeDocument/2006/relationships/externalLink" Target="externalLinks/externalLink41.xml"/><Relationship Id="rId53" Type="http://schemas.openxmlformats.org/officeDocument/2006/relationships/externalLink" Target="externalLinks/externalLink49.xml"/><Relationship Id="rId58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49" Type="http://schemas.openxmlformats.org/officeDocument/2006/relationships/externalLink" Target="externalLinks/externalLink45.xml"/><Relationship Id="rId57" Type="http://schemas.openxmlformats.org/officeDocument/2006/relationships/calcChain" Target="calcChain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31" Type="http://schemas.openxmlformats.org/officeDocument/2006/relationships/externalLink" Target="externalLinks/externalLink27.xml"/><Relationship Id="rId44" Type="http://schemas.openxmlformats.org/officeDocument/2006/relationships/externalLink" Target="externalLinks/externalLink40.xml"/><Relationship Id="rId52" Type="http://schemas.openxmlformats.org/officeDocument/2006/relationships/externalLink" Target="externalLinks/externalLink48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externalLink" Target="externalLinks/externalLink39.xml"/><Relationship Id="rId48" Type="http://schemas.openxmlformats.org/officeDocument/2006/relationships/externalLink" Target="externalLinks/externalLink44.xml"/><Relationship Id="rId56" Type="http://schemas.openxmlformats.org/officeDocument/2006/relationships/sharedStrings" Target="sharedStrings.xml"/><Relationship Id="rId8" Type="http://schemas.openxmlformats.org/officeDocument/2006/relationships/externalLink" Target="externalLinks/externalLink4.xml"/><Relationship Id="rId51" Type="http://schemas.openxmlformats.org/officeDocument/2006/relationships/externalLink" Target="externalLinks/externalLink47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Users/u416517/Objective/Objects/A294972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Benchmarking/Shared%20Documents/2016-17/Finance%20Validation%202016_17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6%20-%2017%20Data%20Collection/16_17%20Dat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8%20-%2019%20Data%20Collection/Raw%20Data/LFR%201718%20Update/Combined%20updated%201718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Benchmarking/Shared%20Documents/2017-18/Finance%20Validation%202017_18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Benchmarking/Shared%20Documents/2018-19/Finance%20Validation%202018_19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Benchmarking/Shared%20Documents/Finance%20Validation%202019_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Potential%20File%20Structure%20Workings/Raw%20Files/Education%20Data/CHN4%20&amp;%20CHN5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8%20-%2019%20Data%20Collection/CHN4%20&amp;%2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9%20-%2020%20Data%20Collection/Raw%20Data/CHN4%20&amp;%20CHN5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9%20-%2020%20Data%20Collection/1920%20-%20Collected%20Indicators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Potential%20File%20Structure%20Workings/Raw%20Files/Education%20Data/CHN6%20&amp;%20CHN7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9%20-%2020%20Data%20Collection/Raw%20Data/CHN%206%20&amp;%20CHN7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Potential%20File%20Structure%20Workings/1718%20-%20Collected%20Indicators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8%20-%2019%20Data%20Collection/1819%20-%20Collected%20Indicator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6%20-%2017%20Data%20Collection/Raw%20Data/Tool%20for%20rolling%20SHS%20data%20(inc%20all%20individual%20years%20SHS%20data)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Potential%20File%20Structure%20Workings/Raw%20Files/Education%20Data/CHN12a-12f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8%20-%2019%20Data%20Collection/Raw%20Data/Education%20Data/Tarriff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9%20-%2020%20Data%20Collection/Raw%20Data/CHN12%20Total%20Tariff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9%20-%2020%20Data%20Collection/Raw%20Data/CHN17%20Early%20Child%20Development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Potential%20File%20Structure%20Workings/Raw%20Files/CHN18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8%20-%2019%20Data%20Collection/Raw%20Data/CHN19b%20&amp;%20CHN20b%20-%20New%20Methodology%20with%20Historical%20SG%20Data/CHN19b%20%20-%20Attendance%20Rates%20LAC%20-%20SG%20Historical%20Data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8%20-%2019%20Data%20Collection/Raw%20Data/CHN19b%20&amp;%20CHN20b%20-%20New%20Methodology%20with%20Historical%20SG%20Data/CHN20b%20%20-%20Exclusion%20Rates%20for%20LAC%20-%20SG%20Historical%20Data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9%20-%2020%20Data%20Collection/Raw%20Data/General%20Fund%20Gross%20Expenditure%20Adjusted%20for%20LGBF%20Purposes%20Historic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Historic%20Data%20Added%201718/Historic%20SPI%20Data%20(Corp%20Indicators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Historic%20Data%20Added%201718/13-14%20All%20SPI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Historic%20Data%20Added%201718/14-15%20All%20SPI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Historic%20Data%20Added%201718/15-16%20All%20SPI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Benchmarking/Shared%20Documents/2016-17/All%20SPI%20Pro%20Formas%202016_17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Benchmarking/Shared%20Documents/2017-18/All%20SPI%20Pro%20Formas%202017_18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Benchmarking/Shared%20Documents/2018-19/All%20SPI%20Profromas%202018_19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Benchmarking/Shared%20Documents/All%20SPI%20Proformas%202019_20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8%20-%2019%20Data%20Collection/Raw%20Data/Social%20Care/Home%20Care%20-%20Hours%2065+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8%20-%2019%20Data%20Collection/Raw%20Data/Social%20Care/Home%20Care%20-%20%25%20with%20care%20needs%20receiving%20PC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8%20-%2019%20Data%20Collection/Raw%20Data/Historic%20Data/new%20social%20care%20measures%202019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8%20-%2019%20Data%20Collection/Raw%20Data/Social%20Care/Care%20Homes%20Data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Potential%20File%20Structure%20Workings/Raw%20Files/Constructed%20Gross%20Expenditure%20Figures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Historic%20Data%20Added%201718/HSN%20Historic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9%20-%2020%20Data%20Collection/Raw%20Data/HSN5a%20Historic%20data%20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8%20-%2019%20Data%20Collection/Raw%20Data/Econ1%20Den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8%20-%2019%20Data%20Collection/Raw%20Data/Historic%20Planning%20Costs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Historic%20Data%20Added%201718/ECON4%20Historic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Historic%20Data%20Added%201718/Econ%20Dev%20&amp;%20Tourism%20Spli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Historic%20Data%20Added%201718/ECON%207&amp;8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Potential%20File%20Structure%20Workings/Raw%20Files/Copy%20of%20Connected%20Nations%202014-18%20(010)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7-%2018%20%20Data%20Collection/Historic%20Data%20Added%201718/ECON9%20&amp;10%20Historic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Benchmarking/Shared%20Documents/2019-20/Raw%20data/Financial%20Sustainability%20Measures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9%20-%2020%20Data%20Collection/Raw%20Data/CLIM%201%20&amp;%20CLIM%202%20Historic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servihub.sharepoint.com/sites/tpi-benchmarking/Shared%20Documents/18%20-%2019%20Data%20Collection/Raw%20Data/Historic%20Data/Edinburgh%20Issu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anagement Information"/>
      <sheetName val="Info"/>
      <sheetName val="Request"/>
      <sheetName val="Contents"/>
      <sheetName val="Analysis"/>
      <sheetName val="Statistical Significance"/>
    </sheetNames>
    <sheetDataSet>
      <sheetData sheetId="0"/>
      <sheetData sheetId="1"/>
      <sheetData sheetId="2">
        <row r="2">
          <cell r="A2">
            <v>1</v>
          </cell>
          <cell r="D2" t="str">
            <v>Not Started</v>
          </cell>
          <cell r="F2" t="str">
            <v>HA - Household composition</v>
          </cell>
        </row>
        <row r="3">
          <cell r="D3" t="str">
            <v>In Progress</v>
          </cell>
          <cell r="F3" t="str">
            <v>HB - Accommodation</v>
          </cell>
        </row>
        <row r="4">
          <cell r="D4" t="str">
            <v>Completed</v>
          </cell>
          <cell r="F4" t="str">
            <v>HC - Sharing accommodation, Internet access, Recycling</v>
          </cell>
        </row>
        <row r="5">
          <cell r="F5" t="str">
            <v>HD - Driving and transport</v>
          </cell>
        </row>
        <row r="6">
          <cell r="F6" t="str">
            <v>HE - Young people in the household</v>
          </cell>
        </row>
        <row r="7">
          <cell r="F7" t="str">
            <v>HF - Health and disability</v>
          </cell>
        </row>
        <row r="8">
          <cell r="F8" t="str">
            <v>HG - Employment of Highest Income Householder</v>
          </cell>
        </row>
        <row r="9">
          <cell r="F9" t="str">
            <v>HH - Household Income</v>
          </cell>
        </row>
        <row r="10">
          <cell r="F10" t="str">
            <v>HI - Financial Services, Savings and Housing Costs</v>
          </cell>
        </row>
        <row r="11">
          <cell r="F11" t="str">
            <v>HJ - Mortgage and rent</v>
          </cell>
        </row>
        <row r="12">
          <cell r="F12" t="str">
            <v>HK - Household Finances</v>
          </cell>
        </row>
        <row r="13">
          <cell r="F13" t="str">
            <v>RA - Accommodation</v>
          </cell>
        </row>
        <row r="14">
          <cell r="F14" t="str">
            <v>RB - Neighbourhoods and Community Safety</v>
          </cell>
        </row>
        <row r="15">
          <cell r="F15" t="str">
            <v>RC - Education and Training</v>
          </cell>
        </row>
        <row r="16">
          <cell r="F16" t="str">
            <v>RD - Travel and Transport</v>
          </cell>
        </row>
        <row r="17">
          <cell r="F17" t="str">
            <v>RF - Volunteering, Convenience of Services</v>
          </cell>
        </row>
        <row r="18">
          <cell r="F18" t="str">
            <v>RG - Health and Disability</v>
          </cell>
        </row>
        <row r="19">
          <cell r="F19" t="str">
            <v>RH - Random Adult Employment</v>
          </cell>
        </row>
        <row r="20">
          <cell r="F20" t="str">
            <v>RI - Random Adult Income</v>
          </cell>
        </row>
        <row r="21">
          <cell r="F21" t="str">
            <v>Cross-cutting topics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e Raw Data 1617"/>
      <sheetName val="Aberdeen City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ast Lothian"/>
      <sheetName val="East Renfrewshire"/>
      <sheetName val="Edinburgh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  <sheetName val="All Previous Yea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>
        <row r="1">
          <cell r="A1" t="str">
            <v>Local Authority</v>
          </cell>
          <cell r="B1" t="str">
            <v>Primary education - Gross expenditure (£000s) 2010-11</v>
          </cell>
          <cell r="C1" t="str">
            <v>Primary education - Gross expenditure (£000s) 2011-12</v>
          </cell>
          <cell r="D1" t="str">
            <v>Primary education - Gross expenditure (£000s) 2012-13</v>
          </cell>
          <cell r="E1" t="str">
            <v>Primary education - Gross expenditure (£000s) 2013-14</v>
          </cell>
          <cell r="F1" t="str">
            <v>Primary education - Gross expenditure (£000s) 2014-15</v>
          </cell>
          <cell r="G1" t="str">
            <v>Primary education - Gross expenditure (£000s) 2015-16</v>
          </cell>
          <cell r="H1" t="str">
            <v>Primary education - Gross expenditure (£000s) 2016-17</v>
          </cell>
          <cell r="I1" t="str">
            <v>Secondary education - Gross expenditure (£000s) 2010-11</v>
          </cell>
          <cell r="J1" t="str">
            <v>Secondary education - Gross expenditure (£000s) 2011-12</v>
          </cell>
          <cell r="K1" t="str">
            <v>Secondary education - Gross expenditure (£000s) 2012-13</v>
          </cell>
          <cell r="L1" t="str">
            <v>Secondary education - Gross expenditure (£000s) 2013-14</v>
          </cell>
          <cell r="M1" t="str">
            <v>Secondary education - Gross expenditure (£000s) 2014-15</v>
          </cell>
          <cell r="N1" t="str">
            <v>Secondary education - Gross expenditure (£000s) 2015-16</v>
          </cell>
          <cell r="O1" t="str">
            <v>Secondary education - Gross expenditure (£000s) 2016-17</v>
          </cell>
          <cell r="P1" t="str">
            <v>Pre-Primary education - Gross expenditure (£000s) 2010-11</v>
          </cell>
          <cell r="Q1" t="str">
            <v>Pre-Primary education - Gross expenditure (£000s) 2011-12</v>
          </cell>
          <cell r="R1" t="str">
            <v>Pre-Primary education - Gross expenditure (£000s) 2012-13</v>
          </cell>
          <cell r="S1" t="str">
            <v>Pre-Primary education - Gross expenditure (£000s) 2013-14</v>
          </cell>
          <cell r="T1" t="str">
            <v>Pre-Primary education - Gross expenditure (£000s) 2014-15</v>
          </cell>
          <cell r="U1" t="str">
            <v>Pre-Primary education - Gross expenditure (£000s) 2015-16</v>
          </cell>
          <cell r="V1" t="str">
            <v>Pre-Primary education - Gross expenditure (£000s) 2016-17</v>
          </cell>
          <cell r="W1" t="str">
            <v>Gross Costs (Looked After Children in Residential) (£000s) 2010-11</v>
          </cell>
          <cell r="X1" t="str">
            <v>Gross Costs (Looked After Children in Residential) (£000s) 2011-12</v>
          </cell>
          <cell r="Y1" t="str">
            <v>Gross Costs (Looked After Children in Residential) (£000s) 2012-13</v>
          </cell>
          <cell r="Z1" t="str">
            <v>Gross Costs (Looked After Children in Residential) (£000s) 2013-14</v>
          </cell>
          <cell r="AA1" t="str">
            <v>Gross Costs (Looked After Children in Residential) (£000s) 2014-15</v>
          </cell>
          <cell r="AB1" t="str">
            <v>Gross Costs (Looked After Children in Residential) (£000s) 2015-16</v>
          </cell>
          <cell r="AC1" t="str">
            <v>Gross Costs (Looked After Children in Residential) (£000s) 2016-17</v>
          </cell>
          <cell r="AD1" t="str">
            <v>Gross Costs (Looked After Children in Community Setting) (£000s) 2010-11</v>
          </cell>
          <cell r="AE1" t="str">
            <v>Gross Costs (Looked After Children in Community Setting) (£000s) 2011-12</v>
          </cell>
          <cell r="AF1" t="str">
            <v>Gross Costs (Looked After Children in Community Setting) (£000s) 2012-13</v>
          </cell>
          <cell r="AG1" t="str">
            <v>Gross Costs (Looked After Children in Community Setting) (£000s) 2013-14</v>
          </cell>
          <cell r="AH1" t="str">
            <v>Gross Costs (Looked After Children in Community Setting) (£000s) 2014-15</v>
          </cell>
          <cell r="AI1" t="str">
            <v>Gross Costs (Looked After Children in Community Setting) (£000s) 2015-16</v>
          </cell>
          <cell r="AJ1" t="str">
            <v>Gross Costs (Looked After Children in Community Setting) (£000s) 2016-17</v>
          </cell>
          <cell r="AK1" t="str">
            <v>Gross expenditure - total General Fund (£000) 2010-11</v>
          </cell>
          <cell r="AL1" t="str">
            <v>Gross expenditure - total General Fund (£000) 2011-12</v>
          </cell>
          <cell r="AM1" t="str">
            <v>Gross expenditure - total General Fund (£000) 2012-13</v>
          </cell>
          <cell r="AN1" t="str">
            <v>Gross expenditure - total General Fund (£000) 2013-14</v>
          </cell>
          <cell r="AO1" t="str">
            <v>Gross expenditure - total General Fund (£000) 2014-15</v>
          </cell>
          <cell r="AP1" t="str">
            <v>Gross expenditure - total General Fund (£000) 2015-16</v>
          </cell>
          <cell r="AQ1" t="str">
            <v>Gross expenditure - total General Fund (£000) 2016-17</v>
          </cell>
          <cell r="AR1" t="str">
            <v>Central Support services - total General Fund (£000) 2010-11</v>
          </cell>
          <cell r="AS1" t="str">
            <v>Central Support services - total General Fund (£000) 2011-12</v>
          </cell>
          <cell r="AT1" t="str">
            <v>Central Support services - total General Fund (£000) 2012-13</v>
          </cell>
          <cell r="AU1" t="str">
            <v>Central Support services - total General Fund (£000) 2013-14</v>
          </cell>
          <cell r="AV1" t="str">
            <v>Central Support services - total General Fund (£000) 2014-15</v>
          </cell>
          <cell r="AW1" t="str">
            <v>Central Support services - total General Fund (£000) 2015-16</v>
          </cell>
          <cell r="AX1" t="str">
            <v>Central Support services - total General Fund (£000) 2016-17</v>
          </cell>
          <cell r="AY1" t="str">
            <v>Total Homecare (£000) 2010-11</v>
          </cell>
          <cell r="AZ1" t="str">
            <v>Total Homecare (£000) 2011-12</v>
          </cell>
          <cell r="BA1" t="str">
            <v>Total Homecare (£000) 2012-13</v>
          </cell>
          <cell r="BB1" t="str">
            <v>Total Homecare (£000) 2013-14</v>
          </cell>
          <cell r="BC1" t="str">
            <v>Total Homecare (£000) 2014-15</v>
          </cell>
          <cell r="BD1" t="str">
            <v>Total Homecare (£000) 2015-16</v>
          </cell>
          <cell r="BE1" t="str">
            <v>Total Homecare (£000) 2016-17</v>
          </cell>
          <cell r="BF1" t="str">
            <v>SDS Spend on over 18s 2010-11</v>
          </cell>
          <cell r="BG1" t="str">
            <v>SDS Spend on over 18s 2011-12</v>
          </cell>
          <cell r="BH1" t="str">
            <v>SDS Spend on over 18s 2012-13</v>
          </cell>
          <cell r="BI1" t="str">
            <v>SDS Spend on over 18s 2013-14</v>
          </cell>
          <cell r="BJ1" t="str">
            <v>SDS Spend on over 18s 2014-15</v>
          </cell>
          <cell r="BK1" t="str">
            <v>SDS Spend on over 18s 2015-16</v>
          </cell>
          <cell r="BL1" t="str">
            <v>SDS Spend on over 18s 2016-17</v>
          </cell>
          <cell r="BM1" t="str">
            <v>Gross SW Spend on over 18s  2010-11</v>
          </cell>
          <cell r="BN1" t="str">
            <v>Gross SW Spend on over 18s  2011-12</v>
          </cell>
          <cell r="BO1" t="str">
            <v>Gross SW Spend on over 18s  2012-13</v>
          </cell>
          <cell r="BP1" t="str">
            <v>Gross SW Spend on over 18s  2013-14</v>
          </cell>
          <cell r="BQ1" t="str">
            <v>Gross SW Spend on over 18s  2014-15</v>
          </cell>
          <cell r="BR1" t="str">
            <v>Gross SW Spend on over 18s  2015-16</v>
          </cell>
          <cell r="BS1" t="str">
            <v>Gross SW Spend on over 18s  2016-17</v>
          </cell>
          <cell r="BT1" t="str">
            <v>Net Expenditure on Care Homes for Older People 2010-11</v>
          </cell>
          <cell r="BU1" t="str">
            <v>Net Expenditure on Care Homes for Older People 2011-12</v>
          </cell>
          <cell r="BV1" t="str">
            <v>Net Expenditure on Care Homes for Older People 2012-13</v>
          </cell>
          <cell r="BW1" t="str">
            <v>Net Expenditure on Care Homes for Older People 2013-14</v>
          </cell>
          <cell r="BX1" t="str">
            <v>Net Expenditure on Care Homes for Older People 2014-15</v>
          </cell>
          <cell r="BY1" t="str">
            <v>Net Expenditure on Care Homes for Older People 2015-16</v>
          </cell>
          <cell r="BZ1" t="str">
            <v>Net Expenditure on Care Homes for Older People 2016-17</v>
          </cell>
          <cell r="CA1" t="str">
            <v>Sports facilities including swimming pools - net expenditure (£000) 2010-11</v>
          </cell>
          <cell r="CB1" t="str">
            <v>Sports facilities including swimming pools - net expenditure (£000) 2011-12</v>
          </cell>
          <cell r="CC1" t="str">
            <v>Sports facilities including swimming pools - net expenditure (£000) 2012-13</v>
          </cell>
          <cell r="CD1" t="str">
            <v>Sports facilities including swimming pools - net expenditure (£000) 2013-14</v>
          </cell>
          <cell r="CE1" t="str">
            <v>Sports facilities including swimming pools - net expenditure (£000) 2014-15</v>
          </cell>
          <cell r="CF1" t="str">
            <v>Sports facilities including swimming pools - net expenditure (£000) 2015-16</v>
          </cell>
          <cell r="CG1" t="str">
            <v>Sports facilities including swimming pools - net expenditure (£000) 2016-17</v>
          </cell>
          <cell r="CH1" t="str">
            <v>Libraries - net expenditure (£000s) 2010-11</v>
          </cell>
          <cell r="CI1" t="str">
            <v>Libraries - net expenditure (£000s) 2011-12</v>
          </cell>
          <cell r="CJ1" t="str">
            <v>Libraries - net expenditure (£000s) 2012-13</v>
          </cell>
          <cell r="CK1" t="str">
            <v>Libraries - net expenditure (£000s) 2013-14</v>
          </cell>
          <cell r="CL1" t="str">
            <v>Libraries - net expenditure (£000s) 2014-15</v>
          </cell>
          <cell r="CM1" t="str">
            <v>Libraries - net expenditure (£000s) 2015-16</v>
          </cell>
          <cell r="CN1" t="str">
            <v>Libraries - net expenditure (£000s) 2016-17</v>
          </cell>
          <cell r="CO1" t="str">
            <v>Museums &amp; Galleries - net expenditure (£000) 2010-11</v>
          </cell>
          <cell r="CP1" t="str">
            <v>Museums &amp; Galleries - net expenditure (£000) 2011-12</v>
          </cell>
          <cell r="CQ1" t="str">
            <v>Museums &amp; Galleries - net expenditure (£000) 2012-13</v>
          </cell>
          <cell r="CR1" t="str">
            <v>Museums &amp; Galleries - net expenditure (£000) 2013-14</v>
          </cell>
          <cell r="CS1" t="str">
            <v>Museums &amp; Galleries - net expenditure (£000) 2014-15</v>
          </cell>
          <cell r="CT1" t="str">
            <v>Museums &amp; Galleries - net expenditure (£000) 2015-16</v>
          </cell>
          <cell r="CU1" t="str">
            <v>Museums &amp; Galleries - net expenditure (£000) 2016-17</v>
          </cell>
          <cell r="CV1" t="str">
            <v>Community Parks and Open Spaces - net expenditure (£000) 2010-11</v>
          </cell>
          <cell r="CW1" t="str">
            <v>Community Parks and Open Spaces - net expenditure (£000) 2011-12</v>
          </cell>
          <cell r="CX1" t="str">
            <v>Community Parks and Open Spaces - net expenditure (£000) 2012-13</v>
          </cell>
          <cell r="CY1" t="str">
            <v>Community Parks and Open Spaces - net expenditure (£000) 2013-14</v>
          </cell>
          <cell r="CZ1" t="str">
            <v>Community Parks and Open Spaces - net expenditure (£000) 2014-15</v>
          </cell>
          <cell r="DA1" t="str">
            <v>Community Parks and Open Spaces - net expenditure (£000) 2015-16</v>
          </cell>
          <cell r="DB1" t="str">
            <v>Community Parks and Open Spaces - net expenditure (£000) 2016-17</v>
          </cell>
          <cell r="DC1" t="str">
            <v>Waste collection - Net expenditure (£000s) 2012-13</v>
          </cell>
          <cell r="DD1" t="str">
            <v>Waste collection - Net expenditure (£000s) 2013-14</v>
          </cell>
          <cell r="DE1" t="str">
            <v>Waste collection - Net expenditure (£000s) 2014-15</v>
          </cell>
          <cell r="DF1" t="str">
            <v>Waste collection - Net expenditure (£000s) 2015-16</v>
          </cell>
          <cell r="DG1" t="str">
            <v>Waste collection - Net expenditure (£000s) 2016-17</v>
          </cell>
          <cell r="DH1" t="str">
            <v>Waste disposal - Net expenditure (£000s) 2012-13</v>
          </cell>
          <cell r="DI1" t="str">
            <v>Waste disposal - Net expenditure (£000s) 2013-14</v>
          </cell>
          <cell r="DJ1" t="str">
            <v>Waste disposal - Net expenditure (£000s) 2014-15</v>
          </cell>
          <cell r="DK1" t="str">
            <v>Waste disposal - Net expenditure (£000s) 2015-16</v>
          </cell>
          <cell r="DL1" t="str">
            <v>Waste disposal - Net expenditure (£000s) 2016-17</v>
          </cell>
          <cell r="DM1" t="str">
            <v>Street cleaning -net expenditure (£000s) 2010-11</v>
          </cell>
          <cell r="DN1" t="str">
            <v>Street cleaning -net expenditure (£000s) 2011-12</v>
          </cell>
          <cell r="DO1" t="str">
            <v>Street cleaning -net expenditure (£000s) 2012-13</v>
          </cell>
          <cell r="DP1" t="str">
            <v>Street cleaning -net expenditure (£000s) 2013-14</v>
          </cell>
          <cell r="DQ1" t="str">
            <v>Street cleaning -net expenditure (£000s) 2014-15</v>
          </cell>
          <cell r="DR1" t="str">
            <v>Street cleaning -net expenditure (£000s) 2015-16</v>
          </cell>
          <cell r="DS1" t="str">
            <v>Street cleaning -net expenditure (£000s) 2016-17</v>
          </cell>
          <cell r="DT1" t="str">
            <v>Road and winter maintenance - gross expenditure 2010-11</v>
          </cell>
          <cell r="DU1" t="str">
            <v>Road and winter maintenance - gross expenditure 2011-12</v>
          </cell>
          <cell r="DV1" t="str">
            <v>Road and winter maintenance - gross expenditure 2012-13</v>
          </cell>
          <cell r="DW1" t="str">
            <v>Road and winter maintenance - gross expenditure 2013-14</v>
          </cell>
          <cell r="DX1" t="str">
            <v>Road and winter maintenance - gross expenditure 2014-15</v>
          </cell>
          <cell r="DY1" t="str">
            <v>Road and winter maintenance - gross expenditure 2015-16</v>
          </cell>
          <cell r="DZ1" t="str">
            <v>Road and winter maintenance - gross expenditure 2016-17</v>
          </cell>
          <cell r="EA1" t="str">
            <v>Trading Standards &amp; Env. Health Gross Expend £000 2010-11</v>
          </cell>
          <cell r="EB1" t="str">
            <v>Trading Standards &amp; Env. Health Gross Expend £000 2011-12</v>
          </cell>
          <cell r="EC1" t="str">
            <v>Trading Standards &amp; Env. Health Gross Expend £000 2012-13</v>
          </cell>
          <cell r="ED1" t="str">
            <v>Trading Standards &amp; Env. Health Gross Expend £000 2013-14</v>
          </cell>
          <cell r="EE1" t="str">
            <v>Trading Standards &amp; Env. Health Gross Expend £000 2014-15</v>
          </cell>
          <cell r="EF1" t="str">
            <v>Trading Standards &amp; Env. Health Gross Expend £000 2015-16</v>
          </cell>
          <cell r="EG1" t="str">
            <v>Trading Standards &amp; Env. Health Gross Expend £000 2016-17</v>
          </cell>
          <cell r="EH1" t="str">
            <v>Trading Standards Gross Expend £000 2012-13</v>
          </cell>
          <cell r="EI1" t="str">
            <v>Trading Standards Gross Expend £000 2013-14</v>
          </cell>
          <cell r="EJ1" t="str">
            <v>Trading Standards Gross Expend £000 2014-15</v>
          </cell>
          <cell r="EK1" t="str">
            <v>Trading Standards Gross Expend £000 2015-16</v>
          </cell>
          <cell r="EL1" t="str">
            <v>Trading Standards Gross Expend £000 2016-17</v>
          </cell>
          <cell r="EM1" t="str">
            <v>Env. Health Gross Expend £000 2012-13</v>
          </cell>
          <cell r="EN1" t="str">
            <v>Env. Health Gross Expend £000 2013-14</v>
          </cell>
          <cell r="EO1" t="str">
            <v>Env. Health Gross Expend £000 2014-15</v>
          </cell>
          <cell r="EP1" t="str">
            <v>Env. Health Gross Expend £000 2015-16</v>
          </cell>
          <cell r="EQ1" t="str">
            <v>Env. Health Gross Expend £000 2016-17</v>
          </cell>
          <cell r="ER1" t="str">
            <v>Total Planning - Gross expenditure (£000) 2010-11</v>
          </cell>
          <cell r="ES1" t="str">
            <v>Total Planning - Gross expenditure (£000) 2011-12</v>
          </cell>
          <cell r="ET1" t="str">
            <v>Total Planning - Gross expenditure (£000) 2012-13</v>
          </cell>
          <cell r="EU1" t="str">
            <v>Total Planning - Gross expenditure (£000) 2013-14</v>
          </cell>
          <cell r="EV1" t="str">
            <v>Total Planning - Gross expenditure (£000) 2014-15</v>
          </cell>
          <cell r="EW1" t="str">
            <v>Total Planning - Gross expenditure (£000) 2015-16</v>
          </cell>
          <cell r="EX1" t="str">
            <v>Total Planning - Gross expenditure (£000) 2016-17</v>
          </cell>
        </row>
        <row r="2">
          <cell r="A2" t="str">
            <v>Aberdeen City</v>
          </cell>
          <cell r="B2">
            <v>59028</v>
          </cell>
          <cell r="C2">
            <v>58343</v>
          </cell>
          <cell r="D2">
            <v>60747</v>
          </cell>
          <cell r="E2">
            <v>61558</v>
          </cell>
          <cell r="F2">
            <v>68043</v>
          </cell>
          <cell r="G2">
            <v>67721</v>
          </cell>
          <cell r="H2">
            <v>67940</v>
          </cell>
          <cell r="I2">
            <v>65720</v>
          </cell>
          <cell r="J2">
            <v>60805</v>
          </cell>
          <cell r="K2">
            <v>61971</v>
          </cell>
          <cell r="L2">
            <v>62586</v>
          </cell>
          <cell r="M2">
            <v>64722</v>
          </cell>
          <cell r="N2">
            <v>65282</v>
          </cell>
          <cell r="O2">
            <v>63857</v>
          </cell>
          <cell r="P2">
            <v>7574</v>
          </cell>
          <cell r="Q2">
            <v>7956</v>
          </cell>
          <cell r="R2">
            <v>10589</v>
          </cell>
          <cell r="S2">
            <v>10861</v>
          </cell>
          <cell r="T2">
            <v>13845</v>
          </cell>
          <cell r="U2">
            <v>16378</v>
          </cell>
          <cell r="V2">
            <v>18562</v>
          </cell>
          <cell r="W2">
            <v>8487</v>
          </cell>
          <cell r="X2">
            <v>8337</v>
          </cell>
          <cell r="Y2">
            <v>8245</v>
          </cell>
          <cell r="Z2">
            <v>8641</v>
          </cell>
          <cell r="AA2">
            <v>9487</v>
          </cell>
          <cell r="AB2">
            <v>10361</v>
          </cell>
          <cell r="AC2">
            <v>11101</v>
          </cell>
          <cell r="AD2">
            <v>7763</v>
          </cell>
          <cell r="AE2">
            <v>7946</v>
          </cell>
          <cell r="AF2">
            <v>9795</v>
          </cell>
          <cell r="AG2">
            <v>10715</v>
          </cell>
          <cell r="AH2">
            <v>10694</v>
          </cell>
          <cell r="AI2">
            <v>11260</v>
          </cell>
          <cell r="AJ2">
            <v>11298</v>
          </cell>
          <cell r="AK2">
            <v>580541.66481301829</v>
          </cell>
          <cell r="AL2">
            <v>569890.00905546499</v>
          </cell>
          <cell r="AM2">
            <v>559750.18749440508</v>
          </cell>
          <cell r="AN2">
            <v>505404</v>
          </cell>
          <cell r="AO2">
            <v>527279</v>
          </cell>
          <cell r="AP2">
            <v>562574</v>
          </cell>
          <cell r="AQ2">
            <v>571794</v>
          </cell>
          <cell r="AR2">
            <v>30662</v>
          </cell>
          <cell r="AS2">
            <v>30197</v>
          </cell>
          <cell r="AT2">
            <v>21848</v>
          </cell>
          <cell r="AU2">
            <v>25904</v>
          </cell>
          <cell r="AV2">
            <v>23348</v>
          </cell>
          <cell r="AW2">
            <v>26803</v>
          </cell>
          <cell r="AX2">
            <v>25956</v>
          </cell>
          <cell r="AY2">
            <v>13516</v>
          </cell>
          <cell r="AZ2">
            <v>13902</v>
          </cell>
          <cell r="BA2">
            <v>16345</v>
          </cell>
          <cell r="BB2">
            <v>15722</v>
          </cell>
          <cell r="BC2">
            <v>16203</v>
          </cell>
          <cell r="BD2">
            <v>22064</v>
          </cell>
          <cell r="BE2">
            <v>23189</v>
          </cell>
          <cell r="BF2">
            <v>1253</v>
          </cell>
          <cell r="BG2">
            <v>1839</v>
          </cell>
          <cell r="BH2">
            <v>2614</v>
          </cell>
          <cell r="BI2">
            <v>3176</v>
          </cell>
          <cell r="BJ2">
            <v>3505</v>
          </cell>
          <cell r="BK2">
            <v>4243</v>
          </cell>
          <cell r="BL2">
            <v>4029</v>
          </cell>
          <cell r="BM2">
            <v>111346</v>
          </cell>
          <cell r="BN2">
            <v>112912</v>
          </cell>
          <cell r="BO2">
            <v>119016</v>
          </cell>
          <cell r="BP2">
            <v>119942</v>
          </cell>
          <cell r="BQ2">
            <v>121364</v>
          </cell>
          <cell r="BR2">
            <v>125280</v>
          </cell>
          <cell r="BS2">
            <v>125333</v>
          </cell>
          <cell r="BT2">
            <v>28577</v>
          </cell>
          <cell r="BU2">
            <v>32261</v>
          </cell>
          <cell r="BV2">
            <v>26889</v>
          </cell>
          <cell r="BW2">
            <v>26422</v>
          </cell>
          <cell r="BX2">
            <v>26305</v>
          </cell>
          <cell r="BY2">
            <v>24868</v>
          </cell>
          <cell r="BZ2">
            <v>25574</v>
          </cell>
          <cell r="CA2">
            <v>637</v>
          </cell>
          <cell r="CB2">
            <v>1554</v>
          </cell>
          <cell r="CC2">
            <v>7883</v>
          </cell>
          <cell r="CD2">
            <v>7726</v>
          </cell>
          <cell r="CE2">
            <v>7517</v>
          </cell>
          <cell r="CF2">
            <v>7977</v>
          </cell>
          <cell r="CG2">
            <v>8070</v>
          </cell>
          <cell r="CH2">
            <v>5695</v>
          </cell>
          <cell r="CI2">
            <v>3875</v>
          </cell>
          <cell r="CJ2">
            <v>4413</v>
          </cell>
          <cell r="CK2">
            <v>4051</v>
          </cell>
          <cell r="CL2">
            <v>4060</v>
          </cell>
          <cell r="CM2">
            <v>3911</v>
          </cell>
          <cell r="CN2">
            <v>4463</v>
          </cell>
          <cell r="CO2">
            <v>3528</v>
          </cell>
          <cell r="CP2">
            <v>2624</v>
          </cell>
          <cell r="CQ2">
            <v>3292</v>
          </cell>
          <cell r="CR2">
            <v>2579</v>
          </cell>
          <cell r="CS2">
            <v>2548</v>
          </cell>
          <cell r="CT2">
            <v>2649</v>
          </cell>
          <cell r="CU2">
            <v>3143</v>
          </cell>
          <cell r="CV2">
            <v>4649</v>
          </cell>
          <cell r="CW2">
            <v>3057</v>
          </cell>
          <cell r="CX2">
            <v>3452</v>
          </cell>
          <cell r="CY2">
            <v>3913</v>
          </cell>
          <cell r="CZ2">
            <v>4128</v>
          </cell>
          <cell r="DA2">
            <v>4242</v>
          </cell>
          <cell r="DB2">
            <v>4104</v>
          </cell>
          <cell r="DC2">
            <v>2423</v>
          </cell>
          <cell r="DD2">
            <v>5411</v>
          </cell>
          <cell r="DE2">
            <v>5463</v>
          </cell>
          <cell r="DF2">
            <v>7124</v>
          </cell>
          <cell r="DG2">
            <v>6004</v>
          </cell>
          <cell r="DH2">
            <v>12312</v>
          </cell>
          <cell r="DI2">
            <v>13053</v>
          </cell>
          <cell r="DJ2">
            <v>14577</v>
          </cell>
          <cell r="DK2">
            <v>16280</v>
          </cell>
          <cell r="DL2">
            <v>16199</v>
          </cell>
          <cell r="DM2">
            <v>3390</v>
          </cell>
          <cell r="DN2">
            <v>3055</v>
          </cell>
          <cell r="DO2">
            <v>2195</v>
          </cell>
          <cell r="DP2">
            <v>1942</v>
          </cell>
          <cell r="DQ2">
            <v>1793</v>
          </cell>
          <cell r="DR2">
            <v>1971</v>
          </cell>
          <cell r="DS2">
            <v>2117</v>
          </cell>
          <cell r="DT2">
            <v>17798</v>
          </cell>
          <cell r="DU2">
            <v>18709</v>
          </cell>
          <cell r="DV2">
            <v>13700</v>
          </cell>
          <cell r="DW2">
            <v>24301</v>
          </cell>
          <cell r="DX2">
            <v>36984</v>
          </cell>
          <cell r="DY2">
            <v>48759</v>
          </cell>
          <cell r="DZ2">
            <v>34775</v>
          </cell>
          <cell r="EA2">
            <v>5282</v>
          </cell>
          <cell r="EB2">
            <v>3983</v>
          </cell>
          <cell r="EC2">
            <v>5321</v>
          </cell>
          <cell r="ED2">
            <v>5539</v>
          </cell>
          <cell r="EE2">
            <v>5692</v>
          </cell>
          <cell r="EF2">
            <v>6083</v>
          </cell>
          <cell r="EG2">
            <v>5806</v>
          </cell>
          <cell r="EH2">
            <v>1064</v>
          </cell>
          <cell r="EI2">
            <v>1425</v>
          </cell>
          <cell r="EJ2">
            <v>1418</v>
          </cell>
          <cell r="EK2">
            <v>1625</v>
          </cell>
          <cell r="EL2">
            <v>1478</v>
          </cell>
          <cell r="EM2">
            <v>4257</v>
          </cell>
          <cell r="EN2">
            <v>4114</v>
          </cell>
          <cell r="EO2">
            <v>4274</v>
          </cell>
          <cell r="EP2">
            <v>4458</v>
          </cell>
          <cell r="EQ2">
            <v>4328</v>
          </cell>
          <cell r="ER2">
            <v>6007.1505328592239</v>
          </cell>
          <cell r="ES2">
            <v>3843.1481441076589</v>
          </cell>
          <cell r="ET2">
            <v>5513.9407765004398</v>
          </cell>
          <cell r="EU2">
            <v>6673.0612630922324</v>
          </cell>
          <cell r="EV2">
            <v>5862.9740000000002</v>
          </cell>
          <cell r="EW2">
            <v>6441.9880000000003</v>
          </cell>
          <cell r="EX2">
            <v>6503</v>
          </cell>
        </row>
        <row r="3">
          <cell r="A3" t="str">
            <v>Aberdeenshire</v>
          </cell>
          <cell r="B3">
            <v>92621</v>
          </cell>
          <cell r="C3">
            <v>87242</v>
          </cell>
          <cell r="D3">
            <v>90108</v>
          </cell>
          <cell r="E3">
            <v>96038</v>
          </cell>
          <cell r="F3">
            <v>98874</v>
          </cell>
          <cell r="G3">
            <v>104964</v>
          </cell>
          <cell r="H3">
            <v>107842</v>
          </cell>
          <cell r="I3">
            <v>98627</v>
          </cell>
          <cell r="J3">
            <v>88449</v>
          </cell>
          <cell r="K3">
            <v>93040</v>
          </cell>
          <cell r="L3">
            <v>93952</v>
          </cell>
          <cell r="M3">
            <v>94162</v>
          </cell>
          <cell r="N3">
            <v>97706</v>
          </cell>
          <cell r="O3">
            <v>100652</v>
          </cell>
          <cell r="P3">
            <v>11366</v>
          </cell>
          <cell r="Q3">
            <v>11157</v>
          </cell>
          <cell r="R3">
            <v>14606</v>
          </cell>
          <cell r="S3">
            <v>16527</v>
          </cell>
          <cell r="T3">
            <v>17396</v>
          </cell>
          <cell r="U3">
            <v>17743</v>
          </cell>
          <cell r="V3">
            <v>18849</v>
          </cell>
          <cell r="W3">
            <v>8477</v>
          </cell>
          <cell r="X3">
            <v>7136</v>
          </cell>
          <cell r="Y3">
            <v>6268</v>
          </cell>
          <cell r="Z3">
            <v>5936</v>
          </cell>
          <cell r="AA3">
            <v>10220</v>
          </cell>
          <cell r="AB3">
            <v>7165</v>
          </cell>
          <cell r="AC3">
            <v>7116</v>
          </cell>
          <cell r="AD3">
            <v>4736</v>
          </cell>
          <cell r="AE3">
            <v>4690</v>
          </cell>
          <cell r="AF3">
            <v>4566</v>
          </cell>
          <cell r="AG3">
            <v>4515</v>
          </cell>
          <cell r="AH3">
            <v>4191</v>
          </cell>
          <cell r="AI3">
            <v>4696</v>
          </cell>
          <cell r="AJ3">
            <v>5319</v>
          </cell>
          <cell r="AK3">
            <v>652073.27533263713</v>
          </cell>
          <cell r="AL3">
            <v>585533.84474462247</v>
          </cell>
          <cell r="AM3">
            <v>565288.86086489458</v>
          </cell>
          <cell r="AN3">
            <v>590723</v>
          </cell>
          <cell r="AO3">
            <v>617439</v>
          </cell>
          <cell r="AP3">
            <v>646037</v>
          </cell>
          <cell r="AQ3">
            <v>658387</v>
          </cell>
          <cell r="AR3">
            <v>29229</v>
          </cell>
          <cell r="AS3">
            <v>27311</v>
          </cell>
          <cell r="AT3">
            <v>41475</v>
          </cell>
          <cell r="AU3">
            <v>28903</v>
          </cell>
          <cell r="AV3">
            <v>31793</v>
          </cell>
          <cell r="AW3">
            <v>38373</v>
          </cell>
          <cell r="AX3">
            <v>37290</v>
          </cell>
          <cell r="AY3">
            <v>15125</v>
          </cell>
          <cell r="AZ3">
            <v>17071</v>
          </cell>
          <cell r="BA3">
            <v>13968</v>
          </cell>
          <cell r="BB3">
            <v>17567</v>
          </cell>
          <cell r="BC3">
            <v>18556</v>
          </cell>
          <cell r="BD3">
            <v>20450</v>
          </cell>
          <cell r="BE3">
            <v>20378</v>
          </cell>
          <cell r="BF3">
            <v>320</v>
          </cell>
          <cell r="BG3">
            <v>454</v>
          </cell>
          <cell r="BH3">
            <v>2437</v>
          </cell>
          <cell r="BI3">
            <v>3023</v>
          </cell>
          <cell r="BJ3">
            <v>6088</v>
          </cell>
          <cell r="BK3">
            <v>10066</v>
          </cell>
          <cell r="BL3">
            <v>10962</v>
          </cell>
          <cell r="BM3">
            <v>118333</v>
          </cell>
          <cell r="BN3">
            <v>108177</v>
          </cell>
          <cell r="BO3">
            <v>109676</v>
          </cell>
          <cell r="BP3">
            <v>116654</v>
          </cell>
          <cell r="BQ3">
            <v>122844</v>
          </cell>
          <cell r="BR3">
            <v>126852</v>
          </cell>
          <cell r="BS3">
            <v>134820</v>
          </cell>
          <cell r="BT3">
            <v>27022</v>
          </cell>
          <cell r="BU3">
            <v>30945</v>
          </cell>
          <cell r="BV3">
            <v>26692</v>
          </cell>
          <cell r="BW3">
            <v>26541</v>
          </cell>
          <cell r="BX3">
            <v>26893</v>
          </cell>
          <cell r="BY3">
            <v>27609</v>
          </cell>
          <cell r="BZ3">
            <v>28144</v>
          </cell>
          <cell r="CA3">
            <v>5641</v>
          </cell>
          <cell r="CB3">
            <v>5475</v>
          </cell>
          <cell r="CC3">
            <v>6301</v>
          </cell>
          <cell r="CD3">
            <v>6448</v>
          </cell>
          <cell r="CE3">
            <v>6401</v>
          </cell>
          <cell r="CF3">
            <v>6210</v>
          </cell>
          <cell r="CG3">
            <v>9970</v>
          </cell>
          <cell r="CH3">
            <v>3689</v>
          </cell>
          <cell r="CI3">
            <v>4093</v>
          </cell>
          <cell r="CJ3">
            <v>4425</v>
          </cell>
          <cell r="CK3">
            <v>3820</v>
          </cell>
          <cell r="CL3">
            <v>3782</v>
          </cell>
          <cell r="CM3">
            <v>3921</v>
          </cell>
          <cell r="CN3">
            <v>3852</v>
          </cell>
          <cell r="CO3">
            <v>1486</v>
          </cell>
          <cell r="CP3">
            <v>1238</v>
          </cell>
          <cell r="CQ3">
            <v>1323</v>
          </cell>
          <cell r="CR3">
            <v>1103</v>
          </cell>
          <cell r="CS3">
            <v>1028</v>
          </cell>
          <cell r="CT3">
            <v>870</v>
          </cell>
          <cell r="CU3">
            <v>883</v>
          </cell>
          <cell r="CV3">
            <v>4809</v>
          </cell>
          <cell r="CW3">
            <v>4065</v>
          </cell>
          <cell r="CX3">
            <v>3891</v>
          </cell>
          <cell r="CY3">
            <v>4120</v>
          </cell>
          <cell r="CZ3">
            <v>4252</v>
          </cell>
          <cell r="DA3">
            <v>4580</v>
          </cell>
          <cell r="DB3">
            <v>4648</v>
          </cell>
          <cell r="DC3">
            <v>8320</v>
          </cell>
          <cell r="DD3">
            <v>8663</v>
          </cell>
          <cell r="DE3">
            <v>7986</v>
          </cell>
          <cell r="DF3">
            <v>6863</v>
          </cell>
          <cell r="DG3">
            <v>7461</v>
          </cell>
          <cell r="DH3">
            <v>9484</v>
          </cell>
          <cell r="DI3">
            <v>10332</v>
          </cell>
          <cell r="DJ3">
            <v>12771</v>
          </cell>
          <cell r="DK3">
            <v>15370</v>
          </cell>
          <cell r="DL3">
            <v>15197</v>
          </cell>
          <cell r="DM3">
            <v>2244</v>
          </cell>
          <cell r="DN3">
            <v>2178</v>
          </cell>
          <cell r="DO3">
            <v>2417</v>
          </cell>
          <cell r="DP3">
            <v>2327</v>
          </cell>
          <cell r="DQ3">
            <v>2222</v>
          </cell>
          <cell r="DR3">
            <v>1978</v>
          </cell>
          <cell r="DS3">
            <v>2118</v>
          </cell>
          <cell r="DT3">
            <v>35836</v>
          </cell>
          <cell r="DU3">
            <v>35554</v>
          </cell>
          <cell r="DV3">
            <v>34639</v>
          </cell>
          <cell r="DW3">
            <v>43244</v>
          </cell>
          <cell r="DX3">
            <v>44889</v>
          </cell>
          <cell r="DY3">
            <v>55640</v>
          </cell>
          <cell r="DZ3">
            <v>44755</v>
          </cell>
          <cell r="EA3">
            <v>6229</v>
          </cell>
          <cell r="EB3">
            <v>5453</v>
          </cell>
          <cell r="EC3">
            <v>5357</v>
          </cell>
          <cell r="ED3">
            <v>5527</v>
          </cell>
          <cell r="EE3">
            <v>5565</v>
          </cell>
          <cell r="EF3">
            <v>6034</v>
          </cell>
          <cell r="EG3">
            <v>5807</v>
          </cell>
          <cell r="EH3">
            <v>1225</v>
          </cell>
          <cell r="EI3">
            <v>1065</v>
          </cell>
          <cell r="EJ3">
            <v>1389</v>
          </cell>
          <cell r="EK3">
            <v>1406</v>
          </cell>
          <cell r="EL3">
            <v>1400</v>
          </cell>
          <cell r="EM3">
            <v>4132</v>
          </cell>
          <cell r="EN3">
            <v>4462</v>
          </cell>
          <cell r="EO3">
            <v>4176</v>
          </cell>
          <cell r="EP3">
            <v>4628</v>
          </cell>
          <cell r="EQ3">
            <v>4407</v>
          </cell>
          <cell r="ER3">
            <v>8237.2275751863599</v>
          </cell>
          <cell r="ES3">
            <v>7991.0507365268195</v>
          </cell>
          <cell r="ET3">
            <v>7719.8253587592562</v>
          </cell>
          <cell r="EU3">
            <v>7620.4536164480833</v>
          </cell>
          <cell r="EV3">
            <v>7782.97</v>
          </cell>
          <cell r="EW3">
            <v>9397</v>
          </cell>
          <cell r="EX3">
            <v>9054</v>
          </cell>
        </row>
        <row r="4">
          <cell r="A4" t="str">
            <v>Angus</v>
          </cell>
          <cell r="B4">
            <v>39472</v>
          </cell>
          <cell r="C4">
            <v>39305</v>
          </cell>
          <cell r="D4">
            <v>38775</v>
          </cell>
          <cell r="E4">
            <v>38736</v>
          </cell>
          <cell r="F4">
            <v>40577</v>
          </cell>
          <cell r="G4">
            <v>41088</v>
          </cell>
          <cell r="H4">
            <v>43341</v>
          </cell>
          <cell r="I4">
            <v>42979</v>
          </cell>
          <cell r="J4">
            <v>42662</v>
          </cell>
          <cell r="K4">
            <v>42113</v>
          </cell>
          <cell r="L4">
            <v>41025</v>
          </cell>
          <cell r="M4">
            <v>42073</v>
          </cell>
          <cell r="N4">
            <v>42353</v>
          </cell>
          <cell r="O4">
            <v>43699</v>
          </cell>
          <cell r="P4">
            <v>4338</v>
          </cell>
          <cell r="Q4">
            <v>4232</v>
          </cell>
          <cell r="R4">
            <v>4184</v>
          </cell>
          <cell r="S4">
            <v>3983</v>
          </cell>
          <cell r="T4">
            <v>4638</v>
          </cell>
          <cell r="U4">
            <v>6815</v>
          </cell>
          <cell r="V4">
            <v>7132</v>
          </cell>
          <cell r="W4">
            <v>2324</v>
          </cell>
          <cell r="X4">
            <v>2832</v>
          </cell>
          <cell r="Y4">
            <v>3103</v>
          </cell>
          <cell r="Z4">
            <v>3598</v>
          </cell>
          <cell r="AA4">
            <v>3364</v>
          </cell>
          <cell r="AB4">
            <v>4568</v>
          </cell>
          <cell r="AC4">
            <v>4173</v>
          </cell>
          <cell r="AD4">
            <v>4286</v>
          </cell>
          <cell r="AE4">
            <v>4438</v>
          </cell>
          <cell r="AF4">
            <v>3935</v>
          </cell>
          <cell r="AG4">
            <v>4054</v>
          </cell>
          <cell r="AH4">
            <v>3941</v>
          </cell>
          <cell r="AI4">
            <v>4056</v>
          </cell>
          <cell r="AJ4">
            <v>4011</v>
          </cell>
          <cell r="AK4">
            <v>315380.7103657343</v>
          </cell>
          <cell r="AL4">
            <v>303946.87049990025</v>
          </cell>
          <cell r="AM4">
            <v>300074.45898864343</v>
          </cell>
          <cell r="AN4">
            <v>285994</v>
          </cell>
          <cell r="AO4">
            <v>287035</v>
          </cell>
          <cell r="AP4">
            <v>288446</v>
          </cell>
          <cell r="AQ4">
            <v>294498</v>
          </cell>
          <cell r="AR4">
            <v>7428</v>
          </cell>
          <cell r="AS4">
            <v>14389</v>
          </cell>
          <cell r="AT4">
            <v>15310</v>
          </cell>
          <cell r="AU4">
            <v>15125</v>
          </cell>
          <cell r="AV4">
            <v>14098</v>
          </cell>
          <cell r="AW4">
            <v>12077</v>
          </cell>
          <cell r="AX4">
            <v>13167</v>
          </cell>
          <cell r="AY4">
            <v>6439</v>
          </cell>
          <cell r="AZ4">
            <v>7413</v>
          </cell>
          <cell r="BA4">
            <v>7616</v>
          </cell>
          <cell r="BB4">
            <v>8624</v>
          </cell>
          <cell r="BC4">
            <v>8434</v>
          </cell>
          <cell r="BD4">
            <v>4264</v>
          </cell>
          <cell r="BE4">
            <v>8205</v>
          </cell>
          <cell r="BF4">
            <v>850</v>
          </cell>
          <cell r="BG4">
            <v>797</v>
          </cell>
          <cell r="BH4">
            <v>881</v>
          </cell>
          <cell r="BI4">
            <v>1220</v>
          </cell>
          <cell r="BJ4">
            <v>1637</v>
          </cell>
          <cell r="BK4">
            <v>1357</v>
          </cell>
          <cell r="BL4">
            <v>1836</v>
          </cell>
          <cell r="BM4">
            <v>54260</v>
          </cell>
          <cell r="BN4">
            <v>54168</v>
          </cell>
          <cell r="BO4">
            <v>54397</v>
          </cell>
          <cell r="BP4">
            <v>55588</v>
          </cell>
          <cell r="BQ4">
            <v>56300</v>
          </cell>
          <cell r="BR4">
            <v>61199</v>
          </cell>
          <cell r="BS4">
            <v>63925</v>
          </cell>
          <cell r="BT4">
            <v>16093</v>
          </cell>
          <cell r="BU4">
            <v>16762</v>
          </cell>
          <cell r="BV4">
            <v>14523</v>
          </cell>
          <cell r="BW4">
            <v>14579</v>
          </cell>
          <cell r="BX4">
            <v>14738</v>
          </cell>
          <cell r="BY4">
            <v>16692</v>
          </cell>
          <cell r="BZ4">
            <v>19752</v>
          </cell>
          <cell r="CA4">
            <v>3074</v>
          </cell>
          <cell r="CB4">
            <v>2548</v>
          </cell>
          <cell r="CC4">
            <v>2376</v>
          </cell>
          <cell r="CD4">
            <v>2387</v>
          </cell>
          <cell r="CE4">
            <v>2477</v>
          </cell>
          <cell r="CF4">
            <v>2385</v>
          </cell>
          <cell r="CG4">
            <v>4100</v>
          </cell>
          <cell r="CH4">
            <v>1939</v>
          </cell>
          <cell r="CI4">
            <v>1776</v>
          </cell>
          <cell r="CJ4">
            <v>1713</v>
          </cell>
          <cell r="CK4">
            <v>1774</v>
          </cell>
          <cell r="CL4">
            <v>1754</v>
          </cell>
          <cell r="CM4">
            <v>1750</v>
          </cell>
          <cell r="CN4">
            <v>590</v>
          </cell>
          <cell r="CO4">
            <v>959</v>
          </cell>
          <cell r="CP4">
            <v>919</v>
          </cell>
          <cell r="CQ4">
            <v>781</v>
          </cell>
          <cell r="CR4">
            <v>779</v>
          </cell>
          <cell r="CS4">
            <v>821</v>
          </cell>
          <cell r="CT4">
            <v>668</v>
          </cell>
          <cell r="CU4">
            <v>265</v>
          </cell>
          <cell r="CV4">
            <v>3234</v>
          </cell>
          <cell r="CW4">
            <v>3068</v>
          </cell>
          <cell r="CX4">
            <v>2992</v>
          </cell>
          <cell r="CY4">
            <v>3110</v>
          </cell>
          <cell r="CZ4">
            <v>3185</v>
          </cell>
          <cell r="DA4">
            <v>3290</v>
          </cell>
          <cell r="DB4">
            <v>2730</v>
          </cell>
          <cell r="DC4">
            <v>4409</v>
          </cell>
          <cell r="DD4">
            <v>5375</v>
          </cell>
          <cell r="DE4">
            <v>5091</v>
          </cell>
          <cell r="DF4">
            <v>4449</v>
          </cell>
          <cell r="DG4">
            <v>3475</v>
          </cell>
          <cell r="DH4">
            <v>4107</v>
          </cell>
          <cell r="DI4">
            <v>4265</v>
          </cell>
          <cell r="DJ4">
            <v>4688</v>
          </cell>
          <cell r="DK4">
            <v>4021</v>
          </cell>
          <cell r="DL4">
            <v>4605</v>
          </cell>
          <cell r="DM4">
            <v>1809</v>
          </cell>
          <cell r="DN4">
            <v>1709</v>
          </cell>
          <cell r="DO4">
            <v>1698</v>
          </cell>
          <cell r="DP4">
            <v>1699</v>
          </cell>
          <cell r="DQ4">
            <v>1858</v>
          </cell>
          <cell r="DR4">
            <v>1778</v>
          </cell>
          <cell r="DS4">
            <v>1853</v>
          </cell>
          <cell r="DT4">
            <v>12860</v>
          </cell>
          <cell r="DU4">
            <v>14026</v>
          </cell>
          <cell r="DV4">
            <v>16284</v>
          </cell>
          <cell r="DW4">
            <v>14033</v>
          </cell>
          <cell r="DX4">
            <v>12975</v>
          </cell>
          <cell r="DY4">
            <v>11575</v>
          </cell>
          <cell r="DZ4">
            <v>15361</v>
          </cell>
          <cell r="EA4">
            <v>3210</v>
          </cell>
          <cell r="EB4">
            <v>3248</v>
          </cell>
          <cell r="EC4">
            <v>3690</v>
          </cell>
          <cell r="ED4">
            <v>3234</v>
          </cell>
          <cell r="EE4">
            <v>3231</v>
          </cell>
          <cell r="EF4">
            <v>3344</v>
          </cell>
          <cell r="EG4">
            <v>2515</v>
          </cell>
          <cell r="EH4">
            <v>776</v>
          </cell>
          <cell r="EI4">
            <v>940</v>
          </cell>
          <cell r="EJ4">
            <v>860</v>
          </cell>
          <cell r="EK4">
            <v>858</v>
          </cell>
          <cell r="EL4">
            <v>842</v>
          </cell>
          <cell r="EM4">
            <v>2914</v>
          </cell>
          <cell r="EN4">
            <v>2294</v>
          </cell>
          <cell r="EO4">
            <v>2371</v>
          </cell>
          <cell r="EP4">
            <v>2486</v>
          </cell>
          <cell r="EQ4">
            <v>1673</v>
          </cell>
          <cell r="ER4">
            <v>3904.7851509724965</v>
          </cell>
          <cell r="ES4">
            <v>4589.8458098673254</v>
          </cell>
          <cell r="ET4">
            <v>3170.187867743773</v>
          </cell>
          <cell r="EU4">
            <v>2922.1897034456174</v>
          </cell>
          <cell r="EV4">
            <v>2654.884</v>
          </cell>
          <cell r="EW4">
            <v>2914.9780000000001</v>
          </cell>
          <cell r="EX4">
            <v>3134</v>
          </cell>
        </row>
        <row r="5">
          <cell r="A5" t="str">
            <v>Argyll &amp; Bute</v>
          </cell>
          <cell r="B5">
            <v>33969</v>
          </cell>
          <cell r="C5">
            <v>32461</v>
          </cell>
          <cell r="D5">
            <v>32894</v>
          </cell>
          <cell r="E5">
            <v>33162</v>
          </cell>
          <cell r="F5">
            <v>32658</v>
          </cell>
          <cell r="G5">
            <v>32377</v>
          </cell>
          <cell r="H5">
            <v>33434</v>
          </cell>
          <cell r="I5">
            <v>39564</v>
          </cell>
          <cell r="J5">
            <v>38553</v>
          </cell>
          <cell r="K5">
            <v>37179</v>
          </cell>
          <cell r="L5">
            <v>37531</v>
          </cell>
          <cell r="M5">
            <v>37105</v>
          </cell>
          <cell r="N5">
            <v>37292</v>
          </cell>
          <cell r="O5">
            <v>37949</v>
          </cell>
          <cell r="P5">
            <v>5479</v>
          </cell>
          <cell r="Q5">
            <v>5138</v>
          </cell>
          <cell r="R5">
            <v>5336</v>
          </cell>
          <cell r="S5">
            <v>5453</v>
          </cell>
          <cell r="T5">
            <v>6249</v>
          </cell>
          <cell r="U5">
            <v>6762</v>
          </cell>
          <cell r="V5">
            <v>7028</v>
          </cell>
          <cell r="W5">
            <v>3784</v>
          </cell>
          <cell r="X5">
            <v>2495</v>
          </cell>
          <cell r="Y5">
            <v>2800</v>
          </cell>
          <cell r="Z5">
            <v>2602</v>
          </cell>
          <cell r="AA5">
            <v>2798</v>
          </cell>
          <cell r="AB5">
            <v>2631</v>
          </cell>
          <cell r="AC5">
            <v>2585</v>
          </cell>
          <cell r="AD5">
            <v>1222</v>
          </cell>
          <cell r="AE5">
            <v>1310</v>
          </cell>
          <cell r="AF5">
            <v>1315</v>
          </cell>
          <cell r="AG5">
            <v>1473</v>
          </cell>
          <cell r="AH5">
            <v>1528</v>
          </cell>
          <cell r="AI5">
            <v>2032</v>
          </cell>
          <cell r="AJ5">
            <v>1876</v>
          </cell>
          <cell r="AK5">
            <v>309286.10476587759</v>
          </cell>
          <cell r="AL5">
            <v>280731.84599774814</v>
          </cell>
          <cell r="AM5">
            <v>275550.76085116039</v>
          </cell>
          <cell r="AN5">
            <v>273489</v>
          </cell>
          <cell r="AO5">
            <v>271460</v>
          </cell>
          <cell r="AP5">
            <v>274021</v>
          </cell>
          <cell r="AQ5">
            <v>273413</v>
          </cell>
          <cell r="AR5">
            <v>29767</v>
          </cell>
          <cell r="AS5">
            <v>20424</v>
          </cell>
          <cell r="AT5">
            <v>19224</v>
          </cell>
          <cell r="AU5">
            <v>19007</v>
          </cell>
          <cell r="AV5">
            <v>18217</v>
          </cell>
          <cell r="AW5">
            <v>20658</v>
          </cell>
          <cell r="AX5">
            <v>21145</v>
          </cell>
          <cell r="AY5">
            <v>12096</v>
          </cell>
          <cell r="AZ5">
            <v>12064</v>
          </cell>
          <cell r="BA5">
            <v>12435</v>
          </cell>
          <cell r="BB5">
            <v>12555</v>
          </cell>
          <cell r="BC5">
            <v>12937</v>
          </cell>
          <cell r="BD5">
            <v>13664</v>
          </cell>
          <cell r="BE5">
            <v>13966</v>
          </cell>
          <cell r="BF5">
            <v>0</v>
          </cell>
          <cell r="BG5">
            <v>0</v>
          </cell>
          <cell r="BH5">
            <v>0</v>
          </cell>
          <cell r="BI5">
            <v>2059</v>
          </cell>
          <cell r="BJ5">
            <v>2043</v>
          </cell>
          <cell r="BK5">
            <v>2118</v>
          </cell>
          <cell r="BL5">
            <v>2386</v>
          </cell>
          <cell r="BM5">
            <v>48617</v>
          </cell>
          <cell r="BN5">
            <v>48617</v>
          </cell>
          <cell r="BO5">
            <v>48617</v>
          </cell>
          <cell r="BP5">
            <v>50383</v>
          </cell>
          <cell r="BQ5">
            <v>51569</v>
          </cell>
          <cell r="BR5">
            <v>53680</v>
          </cell>
          <cell r="BS5">
            <v>56865</v>
          </cell>
          <cell r="BT5">
            <v>13922</v>
          </cell>
          <cell r="BU5">
            <v>12920</v>
          </cell>
          <cell r="BV5">
            <v>11821</v>
          </cell>
          <cell r="BW5">
            <v>10938</v>
          </cell>
          <cell r="BX5">
            <v>11629</v>
          </cell>
          <cell r="BY5">
            <v>11973</v>
          </cell>
          <cell r="BZ5">
            <v>13386</v>
          </cell>
          <cell r="CA5">
            <v>1590</v>
          </cell>
          <cell r="CB5">
            <v>1520</v>
          </cell>
          <cell r="CC5">
            <v>1530</v>
          </cell>
          <cell r="CD5">
            <v>1465</v>
          </cell>
          <cell r="CE5">
            <v>1583</v>
          </cell>
          <cell r="CF5">
            <v>1684</v>
          </cell>
          <cell r="CG5">
            <v>1573</v>
          </cell>
          <cell r="CH5">
            <v>1505</v>
          </cell>
          <cell r="CI5">
            <v>1418</v>
          </cell>
          <cell r="CJ5">
            <v>1467</v>
          </cell>
          <cell r="CK5">
            <v>1432</v>
          </cell>
          <cell r="CL5">
            <v>1443</v>
          </cell>
          <cell r="CM5">
            <v>1508</v>
          </cell>
          <cell r="CN5">
            <v>1210</v>
          </cell>
          <cell r="CO5">
            <v>44</v>
          </cell>
          <cell r="CP5">
            <v>60</v>
          </cell>
          <cell r="CQ5">
            <v>103</v>
          </cell>
          <cell r="CR5">
            <v>76</v>
          </cell>
          <cell r="CS5">
            <v>55</v>
          </cell>
          <cell r="CT5">
            <v>195</v>
          </cell>
          <cell r="CU5">
            <v>159</v>
          </cell>
          <cell r="CV5">
            <v>1398</v>
          </cell>
          <cell r="CW5">
            <v>1654</v>
          </cell>
          <cell r="CX5">
            <v>1833</v>
          </cell>
          <cell r="CY5">
            <v>1868</v>
          </cell>
          <cell r="CZ5">
            <v>1562</v>
          </cell>
          <cell r="DA5">
            <v>1499</v>
          </cell>
          <cell r="DB5">
            <v>1509</v>
          </cell>
          <cell r="DC5">
            <v>2275</v>
          </cell>
          <cell r="DD5">
            <v>2278</v>
          </cell>
          <cell r="DE5">
            <v>3032</v>
          </cell>
          <cell r="DF5">
            <v>2766</v>
          </cell>
          <cell r="DG5">
            <v>2716</v>
          </cell>
          <cell r="DH5">
            <v>7448</v>
          </cell>
          <cell r="DI5">
            <v>7947</v>
          </cell>
          <cell r="DJ5">
            <v>8731</v>
          </cell>
          <cell r="DK5">
            <v>8949</v>
          </cell>
          <cell r="DL5">
            <v>8906</v>
          </cell>
          <cell r="DM5">
            <v>1005</v>
          </cell>
          <cell r="DN5">
            <v>1436</v>
          </cell>
          <cell r="DO5">
            <v>1315</v>
          </cell>
          <cell r="DP5">
            <v>969</v>
          </cell>
          <cell r="DQ5">
            <v>917</v>
          </cell>
          <cell r="DR5">
            <v>940</v>
          </cell>
          <cell r="DS5">
            <v>853</v>
          </cell>
          <cell r="DT5">
            <v>20597</v>
          </cell>
          <cell r="DU5">
            <v>20391</v>
          </cell>
          <cell r="DV5">
            <v>20046</v>
          </cell>
          <cell r="DW5">
            <v>19929</v>
          </cell>
          <cell r="DX5">
            <v>20479</v>
          </cell>
          <cell r="DY5">
            <v>11707</v>
          </cell>
          <cell r="DZ5">
            <v>12461</v>
          </cell>
          <cell r="EA5">
            <v>3231</v>
          </cell>
          <cell r="EB5">
            <v>3028</v>
          </cell>
          <cell r="EC5">
            <v>2759</v>
          </cell>
          <cell r="ED5">
            <v>2625</v>
          </cell>
          <cell r="EE5">
            <v>2585</v>
          </cell>
          <cell r="EF5">
            <v>2712</v>
          </cell>
          <cell r="EG5">
            <v>2718</v>
          </cell>
          <cell r="EH5">
            <v>512</v>
          </cell>
          <cell r="EI5">
            <v>557</v>
          </cell>
          <cell r="EJ5">
            <v>534</v>
          </cell>
          <cell r="EK5">
            <v>553</v>
          </cell>
          <cell r="EL5">
            <v>565</v>
          </cell>
          <cell r="EM5">
            <v>2247</v>
          </cell>
          <cell r="EN5">
            <v>2068</v>
          </cell>
          <cell r="EO5">
            <v>2051</v>
          </cell>
          <cell r="EP5">
            <v>2159</v>
          </cell>
          <cell r="EQ5">
            <v>2153</v>
          </cell>
          <cell r="ER5">
            <v>7739.2502717847656</v>
          </cell>
          <cell r="ES5">
            <v>6269.8135578265728</v>
          </cell>
          <cell r="ET5">
            <v>4979.5403368546422</v>
          </cell>
          <cell r="EU5">
            <v>5417.4370795220566</v>
          </cell>
          <cell r="EV5">
            <v>4850.9629999999997</v>
          </cell>
          <cell r="EW5">
            <v>4950.9120000000003</v>
          </cell>
          <cell r="EX5">
            <v>2948</v>
          </cell>
        </row>
        <row r="6">
          <cell r="A6" t="str">
            <v>Clackmannanshire</v>
          </cell>
          <cell r="B6">
            <v>16823</v>
          </cell>
          <cell r="C6">
            <v>16470</v>
          </cell>
          <cell r="D6">
            <v>15768</v>
          </cell>
          <cell r="E6">
            <v>15251</v>
          </cell>
          <cell r="F6">
            <v>15260</v>
          </cell>
          <cell r="G6">
            <v>16121</v>
          </cell>
          <cell r="H6">
            <v>18065</v>
          </cell>
          <cell r="I6">
            <v>17983</v>
          </cell>
          <cell r="J6">
            <v>15183</v>
          </cell>
          <cell r="K6">
            <v>19020</v>
          </cell>
          <cell r="L6">
            <v>19279</v>
          </cell>
          <cell r="M6">
            <v>19847</v>
          </cell>
          <cell r="N6">
            <v>19708</v>
          </cell>
          <cell r="O6">
            <v>20225</v>
          </cell>
          <cell r="P6">
            <v>3581</v>
          </cell>
          <cell r="Q6">
            <v>3149</v>
          </cell>
          <cell r="R6">
            <v>3279</v>
          </cell>
          <cell r="S6">
            <v>3382</v>
          </cell>
          <cell r="T6">
            <v>3748</v>
          </cell>
          <cell r="U6">
            <v>4308</v>
          </cell>
          <cell r="V6">
            <v>4883</v>
          </cell>
          <cell r="W6">
            <v>1496</v>
          </cell>
          <cell r="X6">
            <v>1588</v>
          </cell>
          <cell r="Y6">
            <v>1877</v>
          </cell>
          <cell r="Z6">
            <v>1893</v>
          </cell>
          <cell r="AA6">
            <v>2239</v>
          </cell>
          <cell r="AB6">
            <v>2713</v>
          </cell>
          <cell r="AC6">
            <v>2020</v>
          </cell>
          <cell r="AD6">
            <v>2015</v>
          </cell>
          <cell r="AE6">
            <v>2149</v>
          </cell>
          <cell r="AF6">
            <v>2393</v>
          </cell>
          <cell r="AG6">
            <v>2561</v>
          </cell>
          <cell r="AH6">
            <v>2914</v>
          </cell>
          <cell r="AI6">
            <v>3618</v>
          </cell>
          <cell r="AJ6">
            <v>3605</v>
          </cell>
          <cell r="AK6">
            <v>145647.16303619763</v>
          </cell>
          <cell r="AL6">
            <v>136206.82365941594</v>
          </cell>
          <cell r="AM6">
            <v>148206.46649501621</v>
          </cell>
          <cell r="AN6">
            <v>138455</v>
          </cell>
          <cell r="AO6">
            <v>143563</v>
          </cell>
          <cell r="AP6">
            <v>141273</v>
          </cell>
          <cell r="AQ6">
            <v>146782</v>
          </cell>
          <cell r="AR6">
            <v>9950</v>
          </cell>
          <cell r="AS6">
            <v>8039</v>
          </cell>
          <cell r="AT6">
            <v>10395</v>
          </cell>
          <cell r="AU6">
            <v>10767</v>
          </cell>
          <cell r="AV6">
            <v>11448</v>
          </cell>
          <cell r="AW6">
            <v>10353</v>
          </cell>
          <cell r="AX6">
            <v>10456</v>
          </cell>
          <cell r="AY6">
            <v>2765</v>
          </cell>
          <cell r="AZ6">
            <v>2149</v>
          </cell>
          <cell r="BA6">
            <v>4004</v>
          </cell>
          <cell r="BB6">
            <v>4413</v>
          </cell>
          <cell r="BC6">
            <v>3478</v>
          </cell>
          <cell r="BD6">
            <v>4190</v>
          </cell>
          <cell r="BE6">
            <v>4509</v>
          </cell>
          <cell r="BF6">
            <v>235</v>
          </cell>
          <cell r="BG6">
            <v>346</v>
          </cell>
          <cell r="BH6">
            <v>285</v>
          </cell>
          <cell r="BI6">
            <v>251</v>
          </cell>
          <cell r="BJ6">
            <v>282</v>
          </cell>
          <cell r="BK6">
            <v>355</v>
          </cell>
          <cell r="BL6">
            <v>434</v>
          </cell>
          <cell r="BM6">
            <v>23567</v>
          </cell>
          <cell r="BN6">
            <v>23712</v>
          </cell>
          <cell r="BO6">
            <v>24528</v>
          </cell>
          <cell r="BP6">
            <v>25025</v>
          </cell>
          <cell r="BQ6">
            <v>25446</v>
          </cell>
          <cell r="BR6">
            <v>26608</v>
          </cell>
          <cell r="BS6">
            <v>27292</v>
          </cell>
          <cell r="BT6">
            <v>5077</v>
          </cell>
          <cell r="BU6">
            <v>4215</v>
          </cell>
          <cell r="BV6">
            <v>4128</v>
          </cell>
          <cell r="BW6">
            <v>4547</v>
          </cell>
          <cell r="BX6">
            <v>4165</v>
          </cell>
          <cell r="BY6">
            <v>3912</v>
          </cell>
          <cell r="BZ6">
            <v>2688</v>
          </cell>
          <cell r="CA6">
            <v>1639</v>
          </cell>
          <cell r="CB6">
            <v>1620</v>
          </cell>
          <cell r="CC6">
            <v>1722</v>
          </cell>
          <cell r="CD6">
            <v>1579</v>
          </cell>
          <cell r="CE6">
            <v>982</v>
          </cell>
          <cell r="CF6">
            <v>944</v>
          </cell>
          <cell r="CG6">
            <v>918</v>
          </cell>
          <cell r="CH6">
            <v>614</v>
          </cell>
          <cell r="CI6">
            <v>543</v>
          </cell>
          <cell r="CJ6">
            <v>698</v>
          </cell>
          <cell r="CK6">
            <v>472</v>
          </cell>
          <cell r="CL6">
            <v>429</v>
          </cell>
          <cell r="CM6">
            <v>439</v>
          </cell>
          <cell r="CN6">
            <v>387</v>
          </cell>
          <cell r="CO6">
            <v>55</v>
          </cell>
          <cell r="CP6">
            <v>36</v>
          </cell>
          <cell r="CQ6">
            <v>45</v>
          </cell>
          <cell r="CR6">
            <v>43</v>
          </cell>
          <cell r="CS6" t="str">
            <v>NA</v>
          </cell>
          <cell r="CT6" t="str">
            <v>NA</v>
          </cell>
          <cell r="CU6" t="str">
            <v>NA</v>
          </cell>
          <cell r="CV6">
            <v>1646</v>
          </cell>
          <cell r="CW6">
            <v>1342</v>
          </cell>
          <cell r="CX6">
            <v>1213</v>
          </cell>
          <cell r="CY6">
            <v>1165</v>
          </cell>
          <cell r="CZ6">
            <v>1357</v>
          </cell>
          <cell r="DA6">
            <v>975</v>
          </cell>
          <cell r="DB6">
            <v>1358</v>
          </cell>
          <cell r="DC6">
            <v>755</v>
          </cell>
          <cell r="DD6">
            <v>1164</v>
          </cell>
          <cell r="DE6">
            <v>1060</v>
          </cell>
          <cell r="DF6">
            <v>1288</v>
          </cell>
          <cell r="DG6">
            <v>1663</v>
          </cell>
          <cell r="DH6">
            <v>1956</v>
          </cell>
          <cell r="DI6">
            <v>1985</v>
          </cell>
          <cell r="DJ6">
            <v>2067</v>
          </cell>
          <cell r="DK6">
            <v>2589</v>
          </cell>
          <cell r="DL6">
            <v>2596</v>
          </cell>
          <cell r="DM6">
            <v>640</v>
          </cell>
          <cell r="DN6">
            <v>737</v>
          </cell>
          <cell r="DO6">
            <v>654</v>
          </cell>
          <cell r="DP6">
            <v>667</v>
          </cell>
          <cell r="DQ6">
            <v>686</v>
          </cell>
          <cell r="DR6">
            <v>672</v>
          </cell>
          <cell r="DS6">
            <v>711</v>
          </cell>
          <cell r="DT6">
            <v>3107</v>
          </cell>
          <cell r="DU6">
            <v>2743</v>
          </cell>
          <cell r="DV6">
            <v>4679</v>
          </cell>
          <cell r="DW6">
            <v>3266</v>
          </cell>
          <cell r="DX6">
            <v>4020</v>
          </cell>
          <cell r="DY6">
            <v>4081</v>
          </cell>
          <cell r="DZ6">
            <v>4806</v>
          </cell>
          <cell r="EA6">
            <v>1191</v>
          </cell>
          <cell r="EB6">
            <v>993</v>
          </cell>
          <cell r="EC6">
            <v>1012</v>
          </cell>
          <cell r="ED6">
            <v>957</v>
          </cell>
          <cell r="EE6">
            <v>899</v>
          </cell>
          <cell r="EF6">
            <v>772</v>
          </cell>
          <cell r="EG6">
            <v>933</v>
          </cell>
          <cell r="EH6">
            <v>159</v>
          </cell>
          <cell r="EI6">
            <v>191</v>
          </cell>
          <cell r="EJ6">
            <v>181</v>
          </cell>
          <cell r="EK6">
            <v>157</v>
          </cell>
          <cell r="EL6">
            <v>150</v>
          </cell>
          <cell r="EM6">
            <v>853</v>
          </cell>
          <cell r="EN6">
            <v>766</v>
          </cell>
          <cell r="EO6">
            <v>718</v>
          </cell>
          <cell r="EP6">
            <v>615</v>
          </cell>
          <cell r="EQ6">
            <v>783</v>
          </cell>
          <cell r="ER6">
            <v>679.01050184217297</v>
          </cell>
          <cell r="ES6">
            <v>766.70405509502416</v>
          </cell>
          <cell r="ET6">
            <v>758.09013531148048</v>
          </cell>
          <cell r="EU6">
            <v>845.74015920640238</v>
          </cell>
          <cell r="EV6">
            <v>719.97799999999995</v>
          </cell>
          <cell r="EW6">
            <v>1528.98</v>
          </cell>
          <cell r="EX6">
            <v>1141</v>
          </cell>
        </row>
        <row r="7">
          <cell r="A7" t="str">
            <v>Dumfries &amp; Galloway</v>
          </cell>
          <cell r="B7">
            <v>59268</v>
          </cell>
          <cell r="C7">
            <v>60153</v>
          </cell>
          <cell r="D7">
            <v>58134</v>
          </cell>
          <cell r="E7">
            <v>59378</v>
          </cell>
          <cell r="F7">
            <v>59370</v>
          </cell>
          <cell r="G7">
            <v>60201</v>
          </cell>
          <cell r="H7">
            <v>59526</v>
          </cell>
          <cell r="I7">
            <v>61348</v>
          </cell>
          <cell r="J7">
            <v>61453</v>
          </cell>
          <cell r="K7">
            <v>59912</v>
          </cell>
          <cell r="L7">
            <v>60872</v>
          </cell>
          <cell r="M7">
            <v>56860</v>
          </cell>
          <cell r="N7">
            <v>59255</v>
          </cell>
          <cell r="O7">
            <v>58931</v>
          </cell>
          <cell r="P7">
            <v>7761</v>
          </cell>
          <cell r="Q7">
            <v>7540</v>
          </cell>
          <cell r="R7">
            <v>9519</v>
          </cell>
          <cell r="S7">
            <v>9617</v>
          </cell>
          <cell r="T7">
            <v>9139</v>
          </cell>
          <cell r="U7">
            <v>9876</v>
          </cell>
          <cell r="V7">
            <v>9283</v>
          </cell>
          <cell r="W7">
            <v>6976</v>
          </cell>
          <cell r="X7">
            <v>5817</v>
          </cell>
          <cell r="Y7">
            <v>5120</v>
          </cell>
          <cell r="Z7">
            <v>5832</v>
          </cell>
          <cell r="AA7">
            <v>5694</v>
          </cell>
          <cell r="AB7">
            <v>5213</v>
          </cell>
          <cell r="AC7">
            <v>4911</v>
          </cell>
          <cell r="AD7">
            <v>3659</v>
          </cell>
          <cell r="AE7">
            <v>3556</v>
          </cell>
          <cell r="AF7">
            <v>3833</v>
          </cell>
          <cell r="AG7">
            <v>3888</v>
          </cell>
          <cell r="AH7">
            <v>4071</v>
          </cell>
          <cell r="AI7">
            <v>4165</v>
          </cell>
          <cell r="AJ7">
            <v>4152</v>
          </cell>
          <cell r="AK7">
            <v>470666</v>
          </cell>
          <cell r="AL7">
            <v>447927</v>
          </cell>
          <cell r="AM7">
            <v>456746</v>
          </cell>
          <cell r="AN7">
            <v>421165</v>
          </cell>
          <cell r="AO7">
            <v>419143</v>
          </cell>
          <cell r="AP7">
            <v>433929</v>
          </cell>
          <cell r="AQ7">
            <v>413619</v>
          </cell>
          <cell r="AR7">
            <v>21367</v>
          </cell>
          <cell r="AS7">
            <v>20302</v>
          </cell>
          <cell r="AT7">
            <v>22715</v>
          </cell>
          <cell r="AU7">
            <v>18239</v>
          </cell>
          <cell r="AV7">
            <v>18458</v>
          </cell>
          <cell r="AW7">
            <v>21448</v>
          </cell>
          <cell r="AX7">
            <v>20412</v>
          </cell>
          <cell r="AY7">
            <v>16573</v>
          </cell>
          <cell r="AZ7">
            <v>17427</v>
          </cell>
          <cell r="BA7">
            <v>17426</v>
          </cell>
          <cell r="BB7">
            <v>16827</v>
          </cell>
          <cell r="BC7">
            <v>17159</v>
          </cell>
          <cell r="BD7">
            <v>18025</v>
          </cell>
          <cell r="BE7">
            <v>18855</v>
          </cell>
          <cell r="BF7">
            <v>728</v>
          </cell>
          <cell r="BG7">
            <v>1722</v>
          </cell>
          <cell r="BH7">
            <v>3090</v>
          </cell>
          <cell r="BI7">
            <v>3286</v>
          </cell>
          <cell r="BJ7">
            <v>3938</v>
          </cell>
          <cell r="BK7">
            <v>4636</v>
          </cell>
          <cell r="BL7">
            <v>5067</v>
          </cell>
          <cell r="BM7">
            <v>75760</v>
          </cell>
          <cell r="BN7">
            <v>78273</v>
          </cell>
          <cell r="BO7">
            <v>86730</v>
          </cell>
          <cell r="BP7">
            <v>86317</v>
          </cell>
          <cell r="BQ7">
            <v>87987</v>
          </cell>
          <cell r="BR7">
            <v>90143</v>
          </cell>
          <cell r="BS7">
            <v>88305</v>
          </cell>
          <cell r="BT7">
            <v>9300</v>
          </cell>
          <cell r="BU7">
            <v>8250</v>
          </cell>
          <cell r="BV7">
            <v>9726</v>
          </cell>
          <cell r="BW7">
            <v>11299</v>
          </cell>
          <cell r="BX7">
            <v>11625</v>
          </cell>
          <cell r="BY7">
            <v>9345</v>
          </cell>
          <cell r="BZ7">
            <v>10714</v>
          </cell>
          <cell r="CA7">
            <v>5385</v>
          </cell>
          <cell r="CB7">
            <v>6571</v>
          </cell>
          <cell r="CC7">
            <v>6618</v>
          </cell>
          <cell r="CD7">
            <v>6920</v>
          </cell>
          <cell r="CE7">
            <v>7486</v>
          </cell>
          <cell r="CF7">
            <v>6768</v>
          </cell>
          <cell r="CG7">
            <v>4098</v>
          </cell>
          <cell r="CH7">
            <v>2901</v>
          </cell>
          <cell r="CI7">
            <v>2759</v>
          </cell>
          <cell r="CJ7">
            <v>2655</v>
          </cell>
          <cell r="CK7">
            <v>2605</v>
          </cell>
          <cell r="CL7">
            <v>2252</v>
          </cell>
          <cell r="CM7">
            <v>2449</v>
          </cell>
          <cell r="CN7">
            <v>2577</v>
          </cell>
          <cell r="CO7">
            <v>1664</v>
          </cell>
          <cell r="CP7">
            <v>1650</v>
          </cell>
          <cell r="CQ7">
            <v>1297</v>
          </cell>
          <cell r="CR7">
            <v>1579</v>
          </cell>
          <cell r="CS7">
            <v>1681</v>
          </cell>
          <cell r="CT7">
            <v>1500</v>
          </cell>
          <cell r="CU7">
            <v>1341</v>
          </cell>
          <cell r="CV7">
            <v>3581</v>
          </cell>
          <cell r="CW7">
            <v>3558</v>
          </cell>
          <cell r="CX7">
            <v>3175</v>
          </cell>
          <cell r="CY7">
            <v>2863</v>
          </cell>
          <cell r="CZ7">
            <v>2827</v>
          </cell>
          <cell r="DA7">
            <v>2476</v>
          </cell>
          <cell r="DB7">
            <v>2991</v>
          </cell>
          <cell r="DC7">
            <v>3434</v>
          </cell>
          <cell r="DD7">
            <v>3516</v>
          </cell>
          <cell r="DE7">
            <v>3649</v>
          </cell>
          <cell r="DF7">
            <v>4209</v>
          </cell>
          <cell r="DG7">
            <v>5048</v>
          </cell>
          <cell r="DH7">
            <v>7503</v>
          </cell>
          <cell r="DI7">
            <v>12205</v>
          </cell>
          <cell r="DJ7">
            <v>10336</v>
          </cell>
          <cell r="DK7">
            <v>10859</v>
          </cell>
          <cell r="DL7">
            <v>7589</v>
          </cell>
          <cell r="DM7">
            <v>2182</v>
          </cell>
          <cell r="DN7">
            <v>2030</v>
          </cell>
          <cell r="DO7">
            <v>1917</v>
          </cell>
          <cell r="DP7">
            <v>1643</v>
          </cell>
          <cell r="DQ7">
            <v>1630</v>
          </cell>
          <cell r="DR7">
            <v>1745</v>
          </cell>
          <cell r="DS7">
            <v>1393</v>
          </cell>
          <cell r="DT7">
            <v>18144</v>
          </cell>
          <cell r="DU7">
            <v>17660</v>
          </cell>
          <cell r="DV7">
            <v>19615</v>
          </cell>
          <cell r="DW7">
            <v>18907</v>
          </cell>
          <cell r="DX7">
            <v>18984</v>
          </cell>
          <cell r="DY7">
            <v>16646</v>
          </cell>
          <cell r="DZ7">
            <v>17104</v>
          </cell>
          <cell r="EA7">
            <v>3974</v>
          </cell>
          <cell r="EB7">
            <v>3221</v>
          </cell>
          <cell r="EC7">
            <v>2980</v>
          </cell>
          <cell r="ED7">
            <v>3328</v>
          </cell>
          <cell r="EE7">
            <v>3472</v>
          </cell>
          <cell r="EF7">
            <v>3317</v>
          </cell>
          <cell r="EG7">
            <v>4340</v>
          </cell>
          <cell r="EH7">
            <v>1047</v>
          </cell>
          <cell r="EI7">
            <v>1421</v>
          </cell>
          <cell r="EJ7">
            <v>1541</v>
          </cell>
          <cell r="EK7">
            <v>1411</v>
          </cell>
          <cell r="EL7">
            <v>1435</v>
          </cell>
          <cell r="EM7">
            <v>1933</v>
          </cell>
          <cell r="EN7">
            <v>1907</v>
          </cell>
          <cell r="EO7">
            <v>1931</v>
          </cell>
          <cell r="EP7">
            <v>1906</v>
          </cell>
          <cell r="EQ7">
            <v>2905</v>
          </cell>
          <cell r="ER7">
            <v>5936.7235026989983</v>
          </cell>
          <cell r="ES7">
            <v>4297.7071863992078</v>
          </cell>
          <cell r="ET7">
            <v>3930.401361348454</v>
          </cell>
          <cell r="EU7">
            <v>3599.7930803639351</v>
          </cell>
          <cell r="EV7">
            <v>3654</v>
          </cell>
          <cell r="EW7">
            <v>3148</v>
          </cell>
          <cell r="EX7">
            <v>3030</v>
          </cell>
        </row>
        <row r="8">
          <cell r="A8" t="str">
            <v>Dundee City</v>
          </cell>
          <cell r="B8">
            <v>44670</v>
          </cell>
          <cell r="C8">
            <v>43074</v>
          </cell>
          <cell r="D8">
            <v>42068</v>
          </cell>
          <cell r="E8">
            <v>42835</v>
          </cell>
          <cell r="F8">
            <v>43375</v>
          </cell>
          <cell r="G8">
            <v>43467</v>
          </cell>
          <cell r="H8">
            <v>47144</v>
          </cell>
          <cell r="I8">
            <v>52937</v>
          </cell>
          <cell r="J8">
            <v>51518</v>
          </cell>
          <cell r="K8">
            <v>51048</v>
          </cell>
          <cell r="L8">
            <v>50536</v>
          </cell>
          <cell r="M8">
            <v>50131</v>
          </cell>
          <cell r="N8">
            <v>49859</v>
          </cell>
          <cell r="O8">
            <v>52156</v>
          </cell>
          <cell r="P8">
            <v>7515</v>
          </cell>
          <cell r="Q8">
            <v>7285</v>
          </cell>
          <cell r="R8">
            <v>7716</v>
          </cell>
          <cell r="S8">
            <v>7650</v>
          </cell>
          <cell r="T8">
            <v>8761</v>
          </cell>
          <cell r="U8">
            <v>10029</v>
          </cell>
          <cell r="V8">
            <v>10689</v>
          </cell>
          <cell r="W8">
            <v>7146</v>
          </cell>
          <cell r="X8">
            <v>7587</v>
          </cell>
          <cell r="Y8">
            <v>7163</v>
          </cell>
          <cell r="Z8">
            <v>6270</v>
          </cell>
          <cell r="AA8">
            <v>6253</v>
          </cell>
          <cell r="AB8">
            <v>8651</v>
          </cell>
          <cell r="AC8">
            <v>14673</v>
          </cell>
          <cell r="AD8">
            <v>8381</v>
          </cell>
          <cell r="AE8">
            <v>10112</v>
          </cell>
          <cell r="AF8">
            <v>10631</v>
          </cell>
          <cell r="AG8">
            <v>10547</v>
          </cell>
          <cell r="AH8">
            <v>10409</v>
          </cell>
          <cell r="AI8">
            <v>10789</v>
          </cell>
          <cell r="AJ8">
            <v>13546</v>
          </cell>
          <cell r="AK8">
            <v>501963.77961103845</v>
          </cell>
          <cell r="AL8">
            <v>475847.00879464258</v>
          </cell>
          <cell r="AM8">
            <v>451529.2653765693</v>
          </cell>
          <cell r="AN8">
            <v>442565</v>
          </cell>
          <cell r="AO8">
            <v>440049</v>
          </cell>
          <cell r="AP8">
            <v>446381</v>
          </cell>
          <cell r="AQ8">
            <v>468178</v>
          </cell>
          <cell r="AR8">
            <v>24135</v>
          </cell>
          <cell r="AS8">
            <v>22008</v>
          </cell>
          <cell r="AT8">
            <v>23925</v>
          </cell>
          <cell r="AU8">
            <v>23452</v>
          </cell>
          <cell r="AV8">
            <v>19765</v>
          </cell>
          <cell r="AW8">
            <v>21209</v>
          </cell>
          <cell r="AX8">
            <v>20212</v>
          </cell>
          <cell r="AY8">
            <v>15540</v>
          </cell>
          <cell r="AZ8">
            <v>15854</v>
          </cell>
          <cell r="BA8">
            <v>16206</v>
          </cell>
          <cell r="BB8">
            <v>15307</v>
          </cell>
          <cell r="BC8">
            <v>15252</v>
          </cell>
          <cell r="BD8">
            <v>15950</v>
          </cell>
          <cell r="BE8">
            <v>17438</v>
          </cell>
          <cell r="BF8">
            <v>516</v>
          </cell>
          <cell r="BG8">
            <v>610</v>
          </cell>
          <cell r="BH8">
            <v>662</v>
          </cell>
          <cell r="BI8">
            <v>713</v>
          </cell>
          <cell r="BJ8">
            <v>752</v>
          </cell>
          <cell r="BK8">
            <v>868</v>
          </cell>
          <cell r="BL8">
            <v>994</v>
          </cell>
          <cell r="BM8">
            <v>74752</v>
          </cell>
          <cell r="BN8">
            <v>76327</v>
          </cell>
          <cell r="BO8">
            <v>80021</v>
          </cell>
          <cell r="BP8">
            <v>84224</v>
          </cell>
          <cell r="BQ8">
            <v>87949</v>
          </cell>
          <cell r="BR8">
            <v>90978</v>
          </cell>
          <cell r="BS8">
            <v>101810</v>
          </cell>
          <cell r="BT8">
            <v>19001</v>
          </cell>
          <cell r="BU8">
            <v>18575</v>
          </cell>
          <cell r="BV8">
            <v>19775</v>
          </cell>
          <cell r="BW8">
            <v>20382</v>
          </cell>
          <cell r="BX8">
            <v>21067</v>
          </cell>
          <cell r="BY8">
            <v>21800</v>
          </cell>
          <cell r="BZ8">
            <v>21729</v>
          </cell>
          <cell r="CA8">
            <v>2273</v>
          </cell>
          <cell r="CB8">
            <v>3340</v>
          </cell>
          <cell r="CC8">
            <v>3775</v>
          </cell>
          <cell r="CD8">
            <v>3729</v>
          </cell>
          <cell r="CE8">
            <v>3656</v>
          </cell>
          <cell r="CF8">
            <v>3716</v>
          </cell>
          <cell r="CG8">
            <v>3527</v>
          </cell>
          <cell r="CH8">
            <v>4859</v>
          </cell>
          <cell r="CI8">
            <v>4510</v>
          </cell>
          <cell r="CJ8">
            <v>4926</v>
          </cell>
          <cell r="CK8">
            <v>4482</v>
          </cell>
          <cell r="CL8">
            <v>4288</v>
          </cell>
          <cell r="CM8">
            <v>4230</v>
          </cell>
          <cell r="CN8">
            <v>4438</v>
          </cell>
          <cell r="CO8">
            <v>1862</v>
          </cell>
          <cell r="CP8">
            <v>1675</v>
          </cell>
          <cell r="CQ8">
            <v>1653</v>
          </cell>
          <cell r="CR8">
            <v>1628</v>
          </cell>
          <cell r="CS8">
            <v>1761</v>
          </cell>
          <cell r="CT8">
            <v>1522</v>
          </cell>
          <cell r="CU8">
            <v>1740</v>
          </cell>
          <cell r="CV8">
            <v>5023</v>
          </cell>
          <cell r="CW8">
            <v>4064</v>
          </cell>
          <cell r="CX8">
            <v>3326</v>
          </cell>
          <cell r="CY8">
            <v>4252</v>
          </cell>
          <cell r="CZ8">
            <v>4670</v>
          </cell>
          <cell r="DA8">
            <v>4287</v>
          </cell>
          <cell r="DB8">
            <v>3334</v>
          </cell>
          <cell r="DC8">
            <v>3523</v>
          </cell>
          <cell r="DD8">
            <v>3494</v>
          </cell>
          <cell r="DE8">
            <v>3401</v>
          </cell>
          <cell r="DF8">
            <v>3444</v>
          </cell>
          <cell r="DG8">
            <v>3862</v>
          </cell>
          <cell r="DH8">
            <v>7085</v>
          </cell>
          <cell r="DI8">
            <v>6857</v>
          </cell>
          <cell r="DJ8">
            <v>7237</v>
          </cell>
          <cell r="DK8">
            <v>6990</v>
          </cell>
          <cell r="DL8">
            <v>7347</v>
          </cell>
          <cell r="DM8">
            <v>4609</v>
          </cell>
          <cell r="DN8">
            <v>4513</v>
          </cell>
          <cell r="DO8">
            <v>4033</v>
          </cell>
          <cell r="DP8">
            <v>3181</v>
          </cell>
          <cell r="DQ8">
            <v>3330</v>
          </cell>
          <cell r="DR8">
            <v>3057</v>
          </cell>
          <cell r="DS8">
            <v>2565</v>
          </cell>
          <cell r="DT8">
            <v>16192</v>
          </cell>
          <cell r="DU8">
            <v>19556</v>
          </cell>
          <cell r="DV8">
            <v>22318</v>
          </cell>
          <cell r="DW8">
            <v>18820</v>
          </cell>
          <cell r="DX8">
            <v>22177</v>
          </cell>
          <cell r="DY8">
            <v>14101</v>
          </cell>
          <cell r="DZ8">
            <v>9979</v>
          </cell>
          <cell r="EA8">
            <v>3772</v>
          </cell>
          <cell r="EB8">
            <v>3291</v>
          </cell>
          <cell r="EC8">
            <v>2826</v>
          </cell>
          <cell r="ED8">
            <v>2585</v>
          </cell>
          <cell r="EE8">
            <v>2688</v>
          </cell>
          <cell r="EF8">
            <v>2970</v>
          </cell>
          <cell r="EG8">
            <v>3173</v>
          </cell>
          <cell r="EH8">
            <v>547</v>
          </cell>
          <cell r="EI8">
            <v>479</v>
          </cell>
          <cell r="EJ8">
            <v>623</v>
          </cell>
          <cell r="EK8">
            <v>654</v>
          </cell>
          <cell r="EL8">
            <v>751</v>
          </cell>
          <cell r="EM8">
            <v>2279</v>
          </cell>
          <cell r="EN8">
            <v>2106</v>
          </cell>
          <cell r="EO8">
            <v>2065</v>
          </cell>
          <cell r="EP8">
            <v>2316</v>
          </cell>
          <cell r="EQ8">
            <v>2422</v>
          </cell>
          <cell r="ER8">
            <v>5952.7889640990497</v>
          </cell>
          <cell r="ES8">
            <v>5929.2539391254832</v>
          </cell>
          <cell r="ET8">
            <v>8578.5303712909736</v>
          </cell>
          <cell r="EU8">
            <v>5233.8496181115543</v>
          </cell>
          <cell r="EV8">
            <v>2661</v>
          </cell>
          <cell r="EW8">
            <v>2370</v>
          </cell>
          <cell r="EX8">
            <v>2039</v>
          </cell>
        </row>
        <row r="9">
          <cell r="A9" t="str">
            <v>East Ayrshire</v>
          </cell>
          <cell r="B9">
            <v>41181</v>
          </cell>
          <cell r="C9">
            <v>38634</v>
          </cell>
          <cell r="D9">
            <v>39863</v>
          </cell>
          <cell r="E9">
            <v>40390</v>
          </cell>
          <cell r="F9">
            <v>40726</v>
          </cell>
          <cell r="G9">
            <v>43827</v>
          </cell>
          <cell r="H9">
            <v>46517</v>
          </cell>
          <cell r="I9">
            <v>47681</v>
          </cell>
          <cell r="J9">
            <v>45071</v>
          </cell>
          <cell r="K9">
            <v>46745</v>
          </cell>
          <cell r="L9">
            <v>46953</v>
          </cell>
          <cell r="M9">
            <v>45657</v>
          </cell>
          <cell r="N9">
            <v>44688</v>
          </cell>
          <cell r="O9">
            <v>45707</v>
          </cell>
          <cell r="P9">
            <v>9649</v>
          </cell>
          <cell r="Q9">
            <v>8086</v>
          </cell>
          <cell r="R9">
            <v>8544</v>
          </cell>
          <cell r="S9">
            <v>8307</v>
          </cell>
          <cell r="T9">
            <v>8765</v>
          </cell>
          <cell r="U9">
            <v>9626</v>
          </cell>
          <cell r="V9">
            <v>10341</v>
          </cell>
          <cell r="W9">
            <v>5002</v>
          </cell>
          <cell r="X9">
            <v>6913</v>
          </cell>
          <cell r="Y9">
            <v>6447</v>
          </cell>
          <cell r="Z9">
            <v>7265</v>
          </cell>
          <cell r="AA9">
            <v>6838</v>
          </cell>
          <cell r="AB9">
            <v>6635</v>
          </cell>
          <cell r="AC9">
            <v>7858</v>
          </cell>
          <cell r="AD9">
            <v>5158</v>
          </cell>
          <cell r="AE9">
            <v>5014</v>
          </cell>
          <cell r="AF9">
            <v>5507</v>
          </cell>
          <cell r="AG9">
            <v>5820</v>
          </cell>
          <cell r="AH9">
            <v>5691</v>
          </cell>
          <cell r="AI9">
            <v>5564</v>
          </cell>
          <cell r="AJ9">
            <v>6181</v>
          </cell>
          <cell r="AK9">
            <v>348516.91164437443</v>
          </cell>
          <cell r="AL9">
            <v>331387.4147739269</v>
          </cell>
          <cell r="AM9">
            <v>336942.45565690182</v>
          </cell>
          <cell r="AN9">
            <v>324450</v>
          </cell>
          <cell r="AO9">
            <v>317031</v>
          </cell>
          <cell r="AP9">
            <v>326378</v>
          </cell>
          <cell r="AQ9">
            <v>333417</v>
          </cell>
          <cell r="AR9">
            <v>13298</v>
          </cell>
          <cell r="AS9">
            <v>13996</v>
          </cell>
          <cell r="AT9">
            <v>14520</v>
          </cell>
          <cell r="AU9">
            <v>13457</v>
          </cell>
          <cell r="AV9">
            <v>13361</v>
          </cell>
          <cell r="AW9">
            <v>13963</v>
          </cell>
          <cell r="AX9">
            <v>12852</v>
          </cell>
          <cell r="AY9">
            <v>11193</v>
          </cell>
          <cell r="AZ9">
            <v>10215</v>
          </cell>
          <cell r="BA9">
            <v>11228</v>
          </cell>
          <cell r="BB9">
            <v>12174</v>
          </cell>
          <cell r="BC9">
            <v>12254</v>
          </cell>
          <cell r="BD9">
            <v>12804</v>
          </cell>
          <cell r="BE9">
            <v>14098</v>
          </cell>
          <cell r="BF9">
            <v>547</v>
          </cell>
          <cell r="BG9">
            <v>629</v>
          </cell>
          <cell r="BH9">
            <v>845</v>
          </cell>
          <cell r="BI9">
            <v>1023</v>
          </cell>
          <cell r="BJ9">
            <v>1516</v>
          </cell>
          <cell r="BK9">
            <v>2145</v>
          </cell>
          <cell r="BL9">
            <v>2706</v>
          </cell>
          <cell r="BM9">
            <v>57776</v>
          </cell>
          <cell r="BN9">
            <v>57072</v>
          </cell>
          <cell r="BO9">
            <v>62859</v>
          </cell>
          <cell r="BP9">
            <v>66166</v>
          </cell>
          <cell r="BQ9">
            <v>63982</v>
          </cell>
          <cell r="BR9">
            <v>66453</v>
          </cell>
          <cell r="BS9">
            <v>64926</v>
          </cell>
          <cell r="BT9">
            <v>16331</v>
          </cell>
          <cell r="BU9">
            <v>14365</v>
          </cell>
          <cell r="BV9">
            <v>13951</v>
          </cell>
          <cell r="BW9">
            <v>13107</v>
          </cell>
          <cell r="BX9">
            <v>13307</v>
          </cell>
          <cell r="BY9">
            <v>13396</v>
          </cell>
          <cell r="BZ9">
            <v>12612</v>
          </cell>
          <cell r="CA9">
            <v>2511</v>
          </cell>
          <cell r="CB9">
            <v>1888</v>
          </cell>
          <cell r="CC9">
            <v>2205</v>
          </cell>
          <cell r="CD9">
            <v>1351</v>
          </cell>
          <cell r="CE9">
            <v>1028</v>
          </cell>
          <cell r="CF9">
            <v>956</v>
          </cell>
          <cell r="CG9">
            <v>1190</v>
          </cell>
          <cell r="CH9">
            <v>1921</v>
          </cell>
          <cell r="CI9">
            <v>2702</v>
          </cell>
          <cell r="CJ9">
            <v>2428</v>
          </cell>
          <cell r="CK9">
            <v>2568</v>
          </cell>
          <cell r="CL9">
            <v>2231</v>
          </cell>
          <cell r="CM9">
            <v>2074</v>
          </cell>
          <cell r="CN9">
            <v>1545</v>
          </cell>
          <cell r="CO9">
            <v>916</v>
          </cell>
          <cell r="CP9">
            <v>1200</v>
          </cell>
          <cell r="CQ9">
            <v>1066</v>
          </cell>
          <cell r="CR9">
            <v>1175</v>
          </cell>
          <cell r="CS9">
            <v>865</v>
          </cell>
          <cell r="CT9">
            <v>862</v>
          </cell>
          <cell r="CU9">
            <v>838</v>
          </cell>
          <cell r="CV9">
            <v>1690</v>
          </cell>
          <cell r="CW9">
            <v>1021</v>
          </cell>
          <cell r="CX9">
            <v>1231</v>
          </cell>
          <cell r="CY9">
            <v>1010</v>
          </cell>
          <cell r="CZ9">
            <v>717</v>
          </cell>
          <cell r="DA9">
            <v>694</v>
          </cell>
          <cell r="DB9">
            <v>826</v>
          </cell>
          <cell r="DC9">
            <v>2794</v>
          </cell>
          <cell r="DD9">
            <v>2661</v>
          </cell>
          <cell r="DE9">
            <v>3285</v>
          </cell>
          <cell r="DF9">
            <v>3397</v>
          </cell>
          <cell r="DG9">
            <v>3633</v>
          </cell>
          <cell r="DH9">
            <v>4532</v>
          </cell>
          <cell r="DI9">
            <v>4265</v>
          </cell>
          <cell r="DJ9">
            <v>4157</v>
          </cell>
          <cell r="DK9">
            <v>4151</v>
          </cell>
          <cell r="DL9">
            <v>4047</v>
          </cell>
          <cell r="DM9">
            <v>1903</v>
          </cell>
          <cell r="DN9">
            <v>1910</v>
          </cell>
          <cell r="DO9">
            <v>1802</v>
          </cell>
          <cell r="DP9">
            <v>1718</v>
          </cell>
          <cell r="DQ9">
            <v>1519</v>
          </cell>
          <cell r="DR9">
            <v>1297</v>
          </cell>
          <cell r="DS9">
            <v>1319</v>
          </cell>
          <cell r="DT9">
            <v>10353</v>
          </cell>
          <cell r="DU9">
            <v>12505</v>
          </cell>
          <cell r="DV9">
            <v>10130</v>
          </cell>
          <cell r="DW9">
            <v>10305</v>
          </cell>
          <cell r="DX9">
            <v>8935</v>
          </cell>
          <cell r="DY9">
            <v>12082</v>
          </cell>
          <cell r="DZ9">
            <v>10301</v>
          </cell>
          <cell r="EA9">
            <v>2485</v>
          </cell>
          <cell r="EB9">
            <v>2316</v>
          </cell>
          <cell r="EC9">
            <v>2009</v>
          </cell>
          <cell r="ED9">
            <v>2141</v>
          </cell>
          <cell r="EE9">
            <v>2231</v>
          </cell>
          <cell r="EF9">
            <v>1779</v>
          </cell>
          <cell r="EG9">
            <v>2178</v>
          </cell>
          <cell r="EH9">
            <v>766</v>
          </cell>
          <cell r="EI9">
            <v>831</v>
          </cell>
          <cell r="EJ9">
            <v>840</v>
          </cell>
          <cell r="EK9">
            <v>396</v>
          </cell>
          <cell r="EL9">
            <v>351</v>
          </cell>
          <cell r="EM9">
            <v>1243</v>
          </cell>
          <cell r="EN9">
            <v>1310</v>
          </cell>
          <cell r="EO9">
            <v>1391</v>
          </cell>
          <cell r="EP9">
            <v>1383</v>
          </cell>
          <cell r="EQ9">
            <v>1827</v>
          </cell>
          <cell r="ER9">
            <v>4287.1291322937195</v>
          </cell>
          <cell r="ES9">
            <v>5209.8242271931485</v>
          </cell>
          <cell r="ET9">
            <v>4216.0658058101599</v>
          </cell>
          <cell r="EU9">
            <v>5138.3002956110722</v>
          </cell>
          <cell r="EV9">
            <v>3844.8429999999998</v>
          </cell>
          <cell r="EW9">
            <v>4079.7579999999998</v>
          </cell>
          <cell r="EX9">
            <v>3690</v>
          </cell>
        </row>
        <row r="10">
          <cell r="A10" t="str">
            <v>East Dunbartonshire</v>
          </cell>
          <cell r="B10">
            <v>39448</v>
          </cell>
          <cell r="C10">
            <v>38966</v>
          </cell>
          <cell r="D10">
            <v>38784</v>
          </cell>
          <cell r="E10">
            <v>38591</v>
          </cell>
          <cell r="F10">
            <v>39860</v>
          </cell>
          <cell r="G10">
            <v>39615</v>
          </cell>
          <cell r="H10">
            <v>42389</v>
          </cell>
          <cell r="I10">
            <v>59489</v>
          </cell>
          <cell r="J10">
            <v>48792</v>
          </cell>
          <cell r="K10">
            <v>49019</v>
          </cell>
          <cell r="L10">
            <v>49678</v>
          </cell>
          <cell r="M10">
            <v>50622</v>
          </cell>
          <cell r="N10">
            <v>50143</v>
          </cell>
          <cell r="O10">
            <v>52443</v>
          </cell>
          <cell r="P10">
            <v>5847</v>
          </cell>
          <cell r="Q10">
            <v>5391</v>
          </cell>
          <cell r="R10">
            <v>5359</v>
          </cell>
          <cell r="S10">
            <v>5267</v>
          </cell>
          <cell r="T10">
            <v>6056</v>
          </cell>
          <cell r="U10">
            <v>6693</v>
          </cell>
          <cell r="V10">
            <v>7321</v>
          </cell>
          <cell r="W10">
            <v>2866</v>
          </cell>
          <cell r="X10">
            <v>3638</v>
          </cell>
          <cell r="Y10">
            <v>2748</v>
          </cell>
          <cell r="Z10">
            <v>3598</v>
          </cell>
          <cell r="AA10">
            <v>3136</v>
          </cell>
          <cell r="AB10">
            <v>3376</v>
          </cell>
          <cell r="AC10">
            <v>4538</v>
          </cell>
          <cell r="AD10">
            <v>1478</v>
          </cell>
          <cell r="AE10">
            <v>1373</v>
          </cell>
          <cell r="AF10">
            <v>1463</v>
          </cell>
          <cell r="AG10">
            <v>1386</v>
          </cell>
          <cell r="AH10">
            <v>1081</v>
          </cell>
          <cell r="AI10">
            <v>1348</v>
          </cell>
          <cell r="AJ10">
            <v>1386</v>
          </cell>
          <cell r="AK10">
            <v>281859.01781347091</v>
          </cell>
          <cell r="AL10">
            <v>263433.18454309652</v>
          </cell>
          <cell r="AM10">
            <v>273312.79634082364</v>
          </cell>
          <cell r="AN10">
            <v>260997</v>
          </cell>
          <cell r="AO10">
            <v>266432</v>
          </cell>
          <cell r="AP10">
            <v>269429</v>
          </cell>
          <cell r="AQ10">
            <v>272745</v>
          </cell>
          <cell r="AR10">
            <v>16161</v>
          </cell>
          <cell r="AS10">
            <v>12645</v>
          </cell>
          <cell r="AT10">
            <v>12938</v>
          </cell>
          <cell r="AU10">
            <v>13168</v>
          </cell>
          <cell r="AV10">
            <v>13205</v>
          </cell>
          <cell r="AW10">
            <v>13571</v>
          </cell>
          <cell r="AX10">
            <v>14345</v>
          </cell>
          <cell r="AY10">
            <v>9334</v>
          </cell>
          <cell r="AZ10">
            <v>9829</v>
          </cell>
          <cell r="BA10">
            <v>10038</v>
          </cell>
          <cell r="BB10">
            <v>11171</v>
          </cell>
          <cell r="BC10">
            <v>11703</v>
          </cell>
          <cell r="BD10">
            <v>11408</v>
          </cell>
          <cell r="BE10">
            <v>11811</v>
          </cell>
          <cell r="BF10">
            <v>1125</v>
          </cell>
          <cell r="BG10">
            <v>1296</v>
          </cell>
          <cell r="BH10">
            <v>1330</v>
          </cell>
          <cell r="BI10">
            <v>1976</v>
          </cell>
          <cell r="BJ10">
            <v>2116</v>
          </cell>
          <cell r="BK10">
            <v>2815</v>
          </cell>
          <cell r="BL10">
            <v>3398</v>
          </cell>
          <cell r="BM10">
            <v>40692</v>
          </cell>
          <cell r="BN10">
            <v>58512</v>
          </cell>
          <cell r="BO10">
            <v>60862</v>
          </cell>
          <cell r="BP10">
            <v>66405</v>
          </cell>
          <cell r="BQ10">
            <v>67859</v>
          </cell>
          <cell r="BR10">
            <v>70039</v>
          </cell>
          <cell r="BS10">
            <v>55568</v>
          </cell>
          <cell r="BT10">
            <v>6414</v>
          </cell>
          <cell r="BU10">
            <v>5643</v>
          </cell>
          <cell r="BV10">
            <v>5786</v>
          </cell>
          <cell r="BW10">
            <v>6559</v>
          </cell>
          <cell r="BX10">
            <v>7468</v>
          </cell>
          <cell r="BY10">
            <v>8885</v>
          </cell>
          <cell r="BZ10">
            <v>8124</v>
          </cell>
          <cell r="CA10">
            <v>2619</v>
          </cell>
          <cell r="CB10">
            <v>3041</v>
          </cell>
          <cell r="CC10">
            <v>2944</v>
          </cell>
          <cell r="CD10">
            <v>2470</v>
          </cell>
          <cell r="CE10">
            <v>2393</v>
          </cell>
          <cell r="CF10">
            <v>2292</v>
          </cell>
          <cell r="CG10">
            <v>2391</v>
          </cell>
          <cell r="CH10">
            <v>2714</v>
          </cell>
          <cell r="CI10">
            <v>2306</v>
          </cell>
          <cell r="CJ10">
            <v>2232</v>
          </cell>
          <cell r="CK10">
            <v>2200</v>
          </cell>
          <cell r="CL10">
            <v>2350</v>
          </cell>
          <cell r="CM10">
            <v>2332</v>
          </cell>
          <cell r="CN10">
            <v>2305</v>
          </cell>
          <cell r="CO10">
            <v>374</v>
          </cell>
          <cell r="CP10">
            <v>346</v>
          </cell>
          <cell r="CQ10">
            <v>328</v>
          </cell>
          <cell r="CR10">
            <v>292</v>
          </cell>
          <cell r="CS10">
            <v>222</v>
          </cell>
          <cell r="CT10">
            <v>187</v>
          </cell>
          <cell r="CU10">
            <v>183</v>
          </cell>
          <cell r="CV10">
            <v>2363</v>
          </cell>
          <cell r="CW10">
            <v>2325</v>
          </cell>
          <cell r="CX10">
            <v>2424</v>
          </cell>
          <cell r="CY10">
            <v>2743</v>
          </cell>
          <cell r="CZ10">
            <v>2651</v>
          </cell>
          <cell r="DA10">
            <v>2771</v>
          </cell>
          <cell r="DB10">
            <v>2637</v>
          </cell>
          <cell r="DC10">
            <v>3703</v>
          </cell>
          <cell r="DD10">
            <v>4457</v>
          </cell>
          <cell r="DE10">
            <v>3746</v>
          </cell>
          <cell r="DF10">
            <v>3418</v>
          </cell>
          <cell r="DG10">
            <v>3669</v>
          </cell>
          <cell r="DH10">
            <v>4780</v>
          </cell>
          <cell r="DI10">
            <v>4145</v>
          </cell>
          <cell r="DJ10">
            <v>5145</v>
          </cell>
          <cell r="DK10">
            <v>5574</v>
          </cell>
          <cell r="DL10">
            <v>5841</v>
          </cell>
          <cell r="DM10">
            <v>1248</v>
          </cell>
          <cell r="DN10">
            <v>1094</v>
          </cell>
          <cell r="DO10">
            <v>1856</v>
          </cell>
          <cell r="DP10">
            <v>810</v>
          </cell>
          <cell r="DQ10">
            <v>1366</v>
          </cell>
          <cell r="DR10">
            <v>756</v>
          </cell>
          <cell r="DS10">
            <v>730</v>
          </cell>
          <cell r="DT10">
            <v>19553</v>
          </cell>
          <cell r="DU10">
            <v>9960</v>
          </cell>
          <cell r="DV10">
            <v>12035</v>
          </cell>
          <cell r="DW10">
            <v>8578</v>
          </cell>
          <cell r="DX10">
            <v>9137</v>
          </cell>
          <cell r="DY10">
            <v>12126</v>
          </cell>
          <cell r="DZ10">
            <v>13978</v>
          </cell>
          <cell r="EA10">
            <v>2093</v>
          </cell>
          <cell r="EB10">
            <v>2194</v>
          </cell>
          <cell r="EC10">
            <v>2056</v>
          </cell>
          <cell r="ED10">
            <v>2157</v>
          </cell>
          <cell r="EE10">
            <v>2148</v>
          </cell>
          <cell r="EF10">
            <v>1971</v>
          </cell>
          <cell r="EG10">
            <v>1789</v>
          </cell>
          <cell r="EH10">
            <v>476</v>
          </cell>
          <cell r="EI10">
            <v>777</v>
          </cell>
          <cell r="EJ10">
            <v>829</v>
          </cell>
          <cell r="EK10">
            <v>821</v>
          </cell>
          <cell r="EL10">
            <v>761</v>
          </cell>
          <cell r="EM10">
            <v>1580</v>
          </cell>
          <cell r="EN10">
            <v>1380</v>
          </cell>
          <cell r="EO10">
            <v>1319</v>
          </cell>
          <cell r="EP10">
            <v>1150</v>
          </cell>
          <cell r="EQ10">
            <v>1028</v>
          </cell>
          <cell r="ER10">
            <v>2441.9001328078143</v>
          </cell>
          <cell r="ES10">
            <v>2489.5155379358348</v>
          </cell>
          <cell r="ET10">
            <v>1838.28548521568</v>
          </cell>
          <cell r="EU10">
            <v>1820.6549349826046</v>
          </cell>
          <cell r="EV10">
            <v>1887.9480000000001</v>
          </cell>
          <cell r="EW10">
            <v>2083.951</v>
          </cell>
          <cell r="EX10">
            <v>2386</v>
          </cell>
        </row>
        <row r="11">
          <cell r="A11" t="str">
            <v>East Lothian</v>
          </cell>
          <cell r="B11">
            <v>34212</v>
          </cell>
          <cell r="C11">
            <v>36155</v>
          </cell>
          <cell r="D11">
            <v>35007</v>
          </cell>
          <cell r="E11">
            <v>33119</v>
          </cell>
          <cell r="F11">
            <v>34225</v>
          </cell>
          <cell r="G11">
            <v>35877</v>
          </cell>
          <cell r="H11">
            <v>36749</v>
          </cell>
          <cell r="I11">
            <v>33210</v>
          </cell>
          <cell r="J11">
            <v>34564</v>
          </cell>
          <cell r="K11">
            <v>35263</v>
          </cell>
          <cell r="L11">
            <v>33717</v>
          </cell>
          <cell r="M11">
            <v>34681</v>
          </cell>
          <cell r="N11">
            <v>35053</v>
          </cell>
          <cell r="O11">
            <v>35117</v>
          </cell>
          <cell r="P11">
            <v>5463</v>
          </cell>
          <cell r="Q11">
            <v>5720</v>
          </cell>
          <cell r="R11">
            <v>5626</v>
          </cell>
          <cell r="S11">
            <v>5770</v>
          </cell>
          <cell r="T11">
            <v>6198</v>
          </cell>
          <cell r="U11">
            <v>6060</v>
          </cell>
          <cell r="V11">
            <v>6394</v>
          </cell>
          <cell r="W11">
            <v>2365</v>
          </cell>
          <cell r="X11">
            <v>2804</v>
          </cell>
          <cell r="Y11">
            <v>3222</v>
          </cell>
          <cell r="Z11">
            <v>3254</v>
          </cell>
          <cell r="AA11">
            <v>3295</v>
          </cell>
          <cell r="AB11">
            <v>2928</v>
          </cell>
          <cell r="AC11">
            <v>3139</v>
          </cell>
          <cell r="AD11">
            <v>2303</v>
          </cell>
          <cell r="AE11">
            <v>2639</v>
          </cell>
          <cell r="AF11">
            <v>2824</v>
          </cell>
          <cell r="AG11">
            <v>2991</v>
          </cell>
          <cell r="AH11">
            <v>2733</v>
          </cell>
          <cell r="AI11">
            <v>2753</v>
          </cell>
          <cell r="AJ11">
            <v>2599</v>
          </cell>
          <cell r="AK11">
            <v>260199.84421633978</v>
          </cell>
          <cell r="AL11">
            <v>211935.70800867118</v>
          </cell>
          <cell r="AM11">
            <v>209951.76959929173</v>
          </cell>
          <cell r="AN11">
            <v>236624</v>
          </cell>
          <cell r="AO11">
            <v>250741</v>
          </cell>
          <cell r="AP11">
            <v>254165</v>
          </cell>
          <cell r="AQ11">
            <v>245520</v>
          </cell>
          <cell r="AR11">
            <v>9648</v>
          </cell>
          <cell r="AS11">
            <v>9364</v>
          </cell>
          <cell r="AT11">
            <v>11826</v>
          </cell>
          <cell r="AU11">
            <v>11496</v>
          </cell>
          <cell r="AV11">
            <v>11033</v>
          </cell>
          <cell r="AW11">
            <v>10403</v>
          </cell>
          <cell r="AX11">
            <v>12593</v>
          </cell>
          <cell r="AY11">
            <v>7647</v>
          </cell>
          <cell r="AZ11">
            <v>8244</v>
          </cell>
          <cell r="BA11">
            <v>5431</v>
          </cell>
          <cell r="BB11">
            <v>7638</v>
          </cell>
          <cell r="BC11">
            <v>8467</v>
          </cell>
          <cell r="BD11">
            <v>8558</v>
          </cell>
          <cell r="BE11">
            <v>8680</v>
          </cell>
          <cell r="BF11">
            <v>1505</v>
          </cell>
          <cell r="BG11">
            <v>2026</v>
          </cell>
          <cell r="BH11">
            <v>1358</v>
          </cell>
          <cell r="BI11">
            <v>2190</v>
          </cell>
          <cell r="BJ11">
            <v>1892</v>
          </cell>
          <cell r="BK11">
            <v>2008</v>
          </cell>
          <cell r="BL11">
            <v>2419</v>
          </cell>
          <cell r="BM11">
            <v>44911</v>
          </cell>
          <cell r="BN11">
            <v>46180</v>
          </cell>
          <cell r="BO11">
            <v>46301</v>
          </cell>
          <cell r="BP11">
            <v>53068</v>
          </cell>
          <cell r="BQ11">
            <v>51799</v>
          </cell>
          <cell r="BR11">
            <v>54793</v>
          </cell>
          <cell r="BS11">
            <v>55230</v>
          </cell>
          <cell r="BT11">
            <v>12543</v>
          </cell>
          <cell r="BU11">
            <v>12997</v>
          </cell>
          <cell r="BV11">
            <v>16482</v>
          </cell>
          <cell r="BW11">
            <v>12796</v>
          </cell>
          <cell r="BX11">
            <v>12824</v>
          </cell>
          <cell r="BY11">
            <v>12957</v>
          </cell>
          <cell r="BZ11">
            <v>13442</v>
          </cell>
          <cell r="CA11">
            <v>4732</v>
          </cell>
          <cell r="CB11">
            <v>4466</v>
          </cell>
          <cell r="CC11">
            <v>3992</v>
          </cell>
          <cell r="CD11">
            <v>4110</v>
          </cell>
          <cell r="CE11">
            <v>4324</v>
          </cell>
          <cell r="CF11">
            <v>4656</v>
          </cell>
          <cell r="CG11">
            <v>4140</v>
          </cell>
          <cell r="CH11">
            <v>2085</v>
          </cell>
          <cell r="CI11">
            <v>2239</v>
          </cell>
          <cell r="CJ11">
            <v>1902</v>
          </cell>
          <cell r="CK11">
            <v>2258</v>
          </cell>
          <cell r="CL11">
            <v>1675</v>
          </cell>
          <cell r="CM11">
            <v>1675</v>
          </cell>
          <cell r="CN11">
            <v>1567</v>
          </cell>
          <cell r="CO11">
            <v>376</v>
          </cell>
          <cell r="CP11">
            <v>575</v>
          </cell>
          <cell r="CQ11">
            <v>530</v>
          </cell>
          <cell r="CR11">
            <v>481</v>
          </cell>
          <cell r="CS11">
            <v>365</v>
          </cell>
          <cell r="CT11">
            <v>344</v>
          </cell>
          <cell r="CU11">
            <v>281</v>
          </cell>
          <cell r="CV11">
            <v>3150</v>
          </cell>
          <cell r="CW11">
            <v>4071</v>
          </cell>
          <cell r="CX11">
            <v>4272</v>
          </cell>
          <cell r="CY11">
            <v>4027</v>
          </cell>
          <cell r="CZ11">
            <v>2696</v>
          </cell>
          <cell r="DA11">
            <v>2610</v>
          </cell>
          <cell r="DB11">
            <v>2611</v>
          </cell>
          <cell r="DC11">
            <v>3081</v>
          </cell>
          <cell r="DD11">
            <v>3491</v>
          </cell>
          <cell r="DE11">
            <v>3791</v>
          </cell>
          <cell r="DF11">
            <v>4089</v>
          </cell>
          <cell r="DG11">
            <v>3465</v>
          </cell>
          <cell r="DH11">
            <v>3734</v>
          </cell>
          <cell r="DI11">
            <v>2803</v>
          </cell>
          <cell r="DJ11">
            <v>3008</v>
          </cell>
          <cell r="DK11">
            <v>2784</v>
          </cell>
          <cell r="DL11">
            <v>3361</v>
          </cell>
          <cell r="DM11">
            <v>1750</v>
          </cell>
          <cell r="DN11">
            <v>1354</v>
          </cell>
          <cell r="DO11">
            <v>1312</v>
          </cell>
          <cell r="DP11">
            <v>1626</v>
          </cell>
          <cell r="DQ11">
            <v>1301</v>
          </cell>
          <cell r="DR11">
            <v>1341</v>
          </cell>
          <cell r="DS11">
            <v>1248</v>
          </cell>
          <cell r="DT11">
            <v>14592</v>
          </cell>
          <cell r="DU11">
            <v>13269</v>
          </cell>
          <cell r="DV11">
            <v>10992</v>
          </cell>
          <cell r="DW11">
            <v>8960</v>
          </cell>
          <cell r="DX11">
            <v>8844</v>
          </cell>
          <cell r="DY11">
            <v>9936</v>
          </cell>
          <cell r="DZ11">
            <v>10274</v>
          </cell>
          <cell r="EA11">
            <v>2232</v>
          </cell>
          <cell r="EB11">
            <v>2045</v>
          </cell>
          <cell r="EC11">
            <v>2171</v>
          </cell>
          <cell r="ED11">
            <v>2009</v>
          </cell>
          <cell r="EE11">
            <v>1725</v>
          </cell>
          <cell r="EF11">
            <v>1372</v>
          </cell>
          <cell r="EG11">
            <v>1288</v>
          </cell>
          <cell r="EH11">
            <v>597</v>
          </cell>
          <cell r="EI11">
            <v>610</v>
          </cell>
          <cell r="EJ11">
            <v>498</v>
          </cell>
          <cell r="EK11">
            <v>206</v>
          </cell>
          <cell r="EL11">
            <v>213</v>
          </cell>
          <cell r="EM11">
            <v>1574</v>
          </cell>
          <cell r="EN11">
            <v>1399</v>
          </cell>
          <cell r="EO11">
            <v>1227</v>
          </cell>
          <cell r="EP11">
            <v>1166</v>
          </cell>
          <cell r="EQ11">
            <v>1075</v>
          </cell>
          <cell r="ER11">
            <v>1984.6119982863509</v>
          </cell>
          <cell r="ES11">
            <v>3314.1134568963698</v>
          </cell>
          <cell r="ET11">
            <v>3214.9167501941897</v>
          </cell>
          <cell r="EU11">
            <v>2456.1695222996482</v>
          </cell>
          <cell r="EV11">
            <v>1814.9760000000001</v>
          </cell>
          <cell r="EW11">
            <v>1965.99</v>
          </cell>
          <cell r="EX11">
            <v>2171</v>
          </cell>
        </row>
        <row r="12">
          <cell r="A12" t="str">
            <v>East Renfrewshire</v>
          </cell>
          <cell r="B12">
            <v>35962</v>
          </cell>
          <cell r="C12">
            <v>36863</v>
          </cell>
          <cell r="D12">
            <v>37697</v>
          </cell>
          <cell r="E12">
            <v>37633</v>
          </cell>
          <cell r="F12">
            <v>38424</v>
          </cell>
          <cell r="G12">
            <v>38964</v>
          </cell>
          <cell r="H12">
            <v>40173</v>
          </cell>
          <cell r="I12">
            <v>48882</v>
          </cell>
          <cell r="J12">
            <v>50127</v>
          </cell>
          <cell r="K12">
            <v>50517</v>
          </cell>
          <cell r="L12">
            <v>49688</v>
          </cell>
          <cell r="M12">
            <v>50258</v>
          </cell>
          <cell r="N12">
            <v>50223</v>
          </cell>
          <cell r="O12">
            <v>51087</v>
          </cell>
          <cell r="P12">
            <v>6611</v>
          </cell>
          <cell r="Q12">
            <v>6596</v>
          </cell>
          <cell r="R12">
            <v>6899</v>
          </cell>
          <cell r="S12">
            <v>7225</v>
          </cell>
          <cell r="T12">
            <v>7313</v>
          </cell>
          <cell r="U12">
            <v>7971</v>
          </cell>
          <cell r="V12">
            <v>9445</v>
          </cell>
          <cell r="W12">
            <v>1758</v>
          </cell>
          <cell r="X12">
            <v>2191</v>
          </cell>
          <cell r="Y12">
            <v>3021</v>
          </cell>
          <cell r="Z12">
            <v>2945</v>
          </cell>
          <cell r="AA12">
            <v>2866</v>
          </cell>
          <cell r="AB12">
            <v>2426</v>
          </cell>
          <cell r="AC12">
            <v>1551</v>
          </cell>
          <cell r="AD12">
            <v>1120</v>
          </cell>
          <cell r="AE12">
            <v>794</v>
          </cell>
          <cell r="AF12">
            <v>994</v>
          </cell>
          <cell r="AG12">
            <v>1271</v>
          </cell>
          <cell r="AH12">
            <v>1337</v>
          </cell>
          <cell r="AI12">
            <v>1231</v>
          </cell>
          <cell r="AJ12">
            <v>993</v>
          </cell>
          <cell r="AK12">
            <v>235391.78143337902</v>
          </cell>
          <cell r="AL12">
            <v>238012.42371153974</v>
          </cell>
          <cell r="AM12">
            <v>244904.93005092582</v>
          </cell>
          <cell r="AN12">
            <v>231158</v>
          </cell>
          <cell r="AO12">
            <v>234694</v>
          </cell>
          <cell r="AP12">
            <v>235198</v>
          </cell>
          <cell r="AQ12">
            <v>238017</v>
          </cell>
          <cell r="AR12">
            <v>14021</v>
          </cell>
          <cell r="AS12">
            <v>13923</v>
          </cell>
          <cell r="AT12">
            <v>13375</v>
          </cell>
          <cell r="AU12">
            <v>14581</v>
          </cell>
          <cell r="AV12">
            <v>14415</v>
          </cell>
          <cell r="AW12">
            <v>13570</v>
          </cell>
          <cell r="AX12">
            <v>13848</v>
          </cell>
          <cell r="AY12">
            <v>3320</v>
          </cell>
          <cell r="AZ12">
            <v>4557</v>
          </cell>
          <cell r="BA12">
            <v>6065</v>
          </cell>
          <cell r="BB12">
            <v>6490</v>
          </cell>
          <cell r="BC12">
            <v>6527</v>
          </cell>
          <cell r="BD12">
            <v>7153</v>
          </cell>
          <cell r="BE12">
            <v>8039</v>
          </cell>
          <cell r="BF12">
            <v>433</v>
          </cell>
          <cell r="BG12">
            <v>1380</v>
          </cell>
          <cell r="BH12">
            <v>1069</v>
          </cell>
          <cell r="BI12">
            <v>1329</v>
          </cell>
          <cell r="BJ12">
            <v>2499</v>
          </cell>
          <cell r="BK12">
            <v>2586</v>
          </cell>
          <cell r="BL12">
            <v>3028</v>
          </cell>
          <cell r="BM12">
            <v>36698</v>
          </cell>
          <cell r="BN12">
            <v>41999</v>
          </cell>
          <cell r="BO12">
            <v>43974</v>
          </cell>
          <cell r="BP12">
            <v>44159</v>
          </cell>
          <cell r="BQ12">
            <v>45959</v>
          </cell>
          <cell r="BR12">
            <v>44895</v>
          </cell>
          <cell r="BS12">
            <v>45661</v>
          </cell>
          <cell r="BT12">
            <v>9350</v>
          </cell>
          <cell r="BU12">
            <v>10280</v>
          </cell>
          <cell r="BV12">
            <v>10973</v>
          </cell>
          <cell r="BW12">
            <v>10979</v>
          </cell>
          <cell r="BX12">
            <v>10779</v>
          </cell>
          <cell r="BY12">
            <v>9838</v>
          </cell>
          <cell r="BZ12">
            <v>7157</v>
          </cell>
          <cell r="CA12">
            <v>3639</v>
          </cell>
          <cell r="CB12">
            <v>2746</v>
          </cell>
          <cell r="CC12">
            <v>2930</v>
          </cell>
          <cell r="CD12">
            <v>3035</v>
          </cell>
          <cell r="CE12">
            <v>3318</v>
          </cell>
          <cell r="CF12">
            <v>3431</v>
          </cell>
          <cell r="CG12">
            <v>3329</v>
          </cell>
          <cell r="CH12">
            <v>2167</v>
          </cell>
          <cell r="CI12">
            <v>1818</v>
          </cell>
          <cell r="CJ12">
            <v>1742</v>
          </cell>
          <cell r="CK12">
            <v>1618</v>
          </cell>
          <cell r="CL12">
            <v>1672</v>
          </cell>
          <cell r="CM12">
            <v>2387</v>
          </cell>
          <cell r="CN12">
            <v>1666</v>
          </cell>
          <cell r="CO12" t="str">
            <v>NA</v>
          </cell>
          <cell r="CP12" t="str">
            <v>NA</v>
          </cell>
          <cell r="CQ12" t="str">
            <v>NA</v>
          </cell>
          <cell r="CR12" t="str">
            <v>NA</v>
          </cell>
          <cell r="CS12" t="str">
            <v>NA</v>
          </cell>
          <cell r="CT12" t="str">
            <v>NA</v>
          </cell>
          <cell r="CU12" t="str">
            <v>NA</v>
          </cell>
          <cell r="CV12">
            <v>1629</v>
          </cell>
          <cell r="CW12">
            <v>1451</v>
          </cell>
          <cell r="CX12">
            <v>1220</v>
          </cell>
          <cell r="CY12">
            <v>1917</v>
          </cell>
          <cell r="CZ12">
            <v>1619</v>
          </cell>
          <cell r="DA12">
            <v>1594</v>
          </cell>
          <cell r="DB12">
            <v>1424</v>
          </cell>
          <cell r="DC12">
            <v>2499</v>
          </cell>
          <cell r="DD12">
            <v>2474</v>
          </cell>
          <cell r="DE12">
            <v>2376</v>
          </cell>
          <cell r="DF12">
            <v>2486</v>
          </cell>
          <cell r="DG12">
            <v>2634</v>
          </cell>
          <cell r="DH12">
            <v>2816</v>
          </cell>
          <cell r="DI12">
            <v>2819</v>
          </cell>
          <cell r="DJ12">
            <v>3198</v>
          </cell>
          <cell r="DK12">
            <v>3485</v>
          </cell>
          <cell r="DL12">
            <v>3320</v>
          </cell>
          <cell r="DM12">
            <v>493</v>
          </cell>
          <cell r="DN12">
            <v>601</v>
          </cell>
          <cell r="DO12">
            <v>667</v>
          </cell>
          <cell r="DP12">
            <v>667</v>
          </cell>
          <cell r="DQ12">
            <v>814</v>
          </cell>
          <cell r="DR12">
            <v>828</v>
          </cell>
          <cell r="DS12">
            <v>844</v>
          </cell>
          <cell r="DT12">
            <v>6627</v>
          </cell>
          <cell r="DU12">
            <v>8738</v>
          </cell>
          <cell r="DV12">
            <v>8651</v>
          </cell>
          <cell r="DW12">
            <v>8443</v>
          </cell>
          <cell r="DX12">
            <v>7150</v>
          </cell>
          <cell r="DY12">
            <v>7042</v>
          </cell>
          <cell r="DZ12">
            <v>8071</v>
          </cell>
          <cell r="EA12">
            <v>1101</v>
          </cell>
          <cell r="EB12">
            <v>937</v>
          </cell>
          <cell r="EC12">
            <v>1263</v>
          </cell>
          <cell r="ED12">
            <v>1343</v>
          </cell>
          <cell r="EE12">
            <v>1406</v>
          </cell>
          <cell r="EF12">
            <v>1400</v>
          </cell>
          <cell r="EG12">
            <v>1590</v>
          </cell>
          <cell r="EH12">
            <v>558</v>
          </cell>
          <cell r="EI12">
            <v>697</v>
          </cell>
          <cell r="EJ12">
            <v>741</v>
          </cell>
          <cell r="EK12">
            <v>731</v>
          </cell>
          <cell r="EL12">
            <v>659</v>
          </cell>
          <cell r="EM12">
            <v>705</v>
          </cell>
          <cell r="EN12">
            <v>646</v>
          </cell>
          <cell r="EO12">
            <v>665</v>
          </cell>
          <cell r="EP12">
            <v>669</v>
          </cell>
          <cell r="EQ12">
            <v>931</v>
          </cell>
          <cell r="ER12">
            <v>3005.1023125696174</v>
          </cell>
          <cell r="ES12">
            <v>2768.4256844902866</v>
          </cell>
          <cell r="ET12">
            <v>2903.9873270674743</v>
          </cell>
          <cell r="EU12">
            <v>2867.4178586049156</v>
          </cell>
          <cell r="EV12">
            <v>2941.973</v>
          </cell>
          <cell r="EW12">
            <v>2690.9679999999998</v>
          </cell>
          <cell r="EX12">
            <v>2491</v>
          </cell>
        </row>
        <row r="13">
          <cell r="A13" t="str">
            <v>Edinburgh City</v>
          </cell>
          <cell r="B13">
            <v>109089</v>
          </cell>
          <cell r="C13">
            <v>105028</v>
          </cell>
          <cell r="D13">
            <v>111415</v>
          </cell>
          <cell r="E13">
            <v>110690</v>
          </cell>
          <cell r="F13">
            <v>115975</v>
          </cell>
          <cell r="G13">
            <v>123226</v>
          </cell>
          <cell r="H13">
            <v>122102</v>
          </cell>
          <cell r="I13">
            <v>123785</v>
          </cell>
          <cell r="J13">
            <v>120304</v>
          </cell>
          <cell r="K13">
            <v>119426</v>
          </cell>
          <cell r="L13">
            <v>114731</v>
          </cell>
          <cell r="M13">
            <v>115975</v>
          </cell>
          <cell r="N13">
            <v>114613</v>
          </cell>
          <cell r="O13">
            <v>113448</v>
          </cell>
          <cell r="P13">
            <v>21028</v>
          </cell>
          <cell r="Q13">
            <v>20811</v>
          </cell>
          <cell r="R13">
            <v>21077</v>
          </cell>
          <cell r="S13">
            <v>21405</v>
          </cell>
          <cell r="T13">
            <v>23906</v>
          </cell>
          <cell r="U13">
            <v>24543</v>
          </cell>
          <cell r="V13">
            <v>26219</v>
          </cell>
          <cell r="W13">
            <v>19782</v>
          </cell>
          <cell r="X13">
            <v>18956</v>
          </cell>
          <cell r="Y13">
            <v>18490</v>
          </cell>
          <cell r="Z13">
            <v>18649</v>
          </cell>
          <cell r="AA13">
            <v>16867</v>
          </cell>
          <cell r="AB13">
            <v>16003</v>
          </cell>
          <cell r="AC13">
            <v>15397</v>
          </cell>
          <cell r="AD13">
            <v>17370</v>
          </cell>
          <cell r="AE13">
            <v>17224</v>
          </cell>
          <cell r="AF13">
            <v>23858</v>
          </cell>
          <cell r="AG13">
            <v>25069</v>
          </cell>
          <cell r="AH13">
            <v>24519</v>
          </cell>
          <cell r="AI13">
            <v>25654</v>
          </cell>
          <cell r="AJ13">
            <v>21758</v>
          </cell>
          <cell r="AK13">
            <v>1440742.0709418184</v>
          </cell>
          <cell r="AL13">
            <v>1338787.5342609405</v>
          </cell>
          <cell r="AM13">
            <v>1361779.1037899177</v>
          </cell>
          <cell r="AN13">
            <v>1272070</v>
          </cell>
          <cell r="AO13">
            <v>1316505</v>
          </cell>
          <cell r="AP13">
            <v>1302937</v>
          </cell>
          <cell r="AQ13">
            <v>1356913</v>
          </cell>
          <cell r="AR13">
            <v>76321</v>
          </cell>
          <cell r="AS13">
            <v>93321</v>
          </cell>
          <cell r="AT13">
            <v>88174</v>
          </cell>
          <cell r="AU13">
            <v>92610</v>
          </cell>
          <cell r="AV13">
            <v>96090</v>
          </cell>
          <cell r="AW13">
            <v>97705</v>
          </cell>
          <cell r="AX13">
            <v>88182</v>
          </cell>
          <cell r="AY13">
            <v>28970</v>
          </cell>
          <cell r="AZ13">
            <v>31779</v>
          </cell>
          <cell r="BA13">
            <v>40234</v>
          </cell>
          <cell r="BB13">
            <v>42564</v>
          </cell>
          <cell r="BC13">
            <v>47107</v>
          </cell>
          <cell r="BD13">
            <v>44455</v>
          </cell>
          <cell r="BE13">
            <v>50577</v>
          </cell>
          <cell r="BF13">
            <v>10045</v>
          </cell>
          <cell r="BG13">
            <v>11357</v>
          </cell>
          <cell r="BH13">
            <v>11709</v>
          </cell>
          <cell r="BI13">
            <v>13332</v>
          </cell>
          <cell r="BJ13">
            <v>15168</v>
          </cell>
          <cell r="BK13">
            <v>16054</v>
          </cell>
          <cell r="BL13">
            <v>18138</v>
          </cell>
          <cell r="BM13">
            <v>193138</v>
          </cell>
          <cell r="BN13">
            <v>199632</v>
          </cell>
          <cell r="BO13">
            <v>208550</v>
          </cell>
          <cell r="BP13">
            <v>222384</v>
          </cell>
          <cell r="BQ13">
            <v>236306</v>
          </cell>
          <cell r="BR13">
            <v>238434</v>
          </cell>
          <cell r="BS13">
            <v>272691</v>
          </cell>
          <cell r="BT13">
            <v>54344</v>
          </cell>
          <cell r="BU13">
            <v>51394</v>
          </cell>
          <cell r="BV13">
            <v>43832</v>
          </cell>
          <cell r="BW13">
            <v>46486</v>
          </cell>
          <cell r="BX13">
            <v>44076</v>
          </cell>
          <cell r="BY13">
            <v>39868</v>
          </cell>
          <cell r="BZ13">
            <v>45995</v>
          </cell>
          <cell r="CA13">
            <v>9356</v>
          </cell>
          <cell r="CB13">
            <v>8893</v>
          </cell>
          <cell r="CC13">
            <v>9394</v>
          </cell>
          <cell r="CD13">
            <v>9213</v>
          </cell>
          <cell r="CE13">
            <v>9346</v>
          </cell>
          <cell r="CF13">
            <v>8029</v>
          </cell>
          <cell r="CG13">
            <v>7667</v>
          </cell>
          <cell r="CH13">
            <v>10221</v>
          </cell>
          <cell r="CI13">
            <v>9673</v>
          </cell>
          <cell r="CJ13">
            <v>9794</v>
          </cell>
          <cell r="CK13">
            <v>9511</v>
          </cell>
          <cell r="CL13">
            <v>9145</v>
          </cell>
          <cell r="CM13">
            <v>9189</v>
          </cell>
          <cell r="CN13">
            <v>9102</v>
          </cell>
          <cell r="CO13">
            <v>2390</v>
          </cell>
          <cell r="CP13">
            <v>2098</v>
          </cell>
          <cell r="CQ13">
            <v>2360</v>
          </cell>
          <cell r="CR13">
            <v>2412</v>
          </cell>
          <cell r="CS13">
            <v>2554</v>
          </cell>
          <cell r="CT13">
            <v>2602</v>
          </cell>
          <cell r="CU13">
            <v>2600</v>
          </cell>
          <cell r="CV13">
            <v>4384</v>
          </cell>
          <cell r="CW13">
            <v>4025</v>
          </cell>
          <cell r="CX13">
            <v>5210</v>
          </cell>
          <cell r="CY13">
            <v>6181</v>
          </cell>
          <cell r="CZ13">
            <v>4962</v>
          </cell>
          <cell r="DA13">
            <v>5260</v>
          </cell>
          <cell r="DB13">
            <v>3432</v>
          </cell>
          <cell r="DC13">
            <v>16582</v>
          </cell>
          <cell r="DD13">
            <v>14874</v>
          </cell>
          <cell r="DE13">
            <v>17394</v>
          </cell>
          <cell r="DF13">
            <v>14465</v>
          </cell>
          <cell r="DG13">
            <v>15733</v>
          </cell>
          <cell r="DH13">
            <v>17862</v>
          </cell>
          <cell r="DI13">
            <v>18349</v>
          </cell>
          <cell r="DJ13">
            <v>17356</v>
          </cell>
          <cell r="DK13">
            <v>23179</v>
          </cell>
          <cell r="DL13">
            <v>22970</v>
          </cell>
          <cell r="DM13">
            <v>16771</v>
          </cell>
          <cell r="DN13">
            <v>16821</v>
          </cell>
          <cell r="DO13">
            <v>9146</v>
          </cell>
          <cell r="DP13">
            <v>8305</v>
          </cell>
          <cell r="DQ13">
            <v>8403</v>
          </cell>
          <cell r="DR13">
            <v>8303</v>
          </cell>
          <cell r="DS13">
            <v>8098</v>
          </cell>
          <cell r="DT13">
            <v>39774</v>
          </cell>
          <cell r="DU13">
            <v>39299</v>
          </cell>
          <cell r="DV13">
            <v>34731</v>
          </cell>
          <cell r="DW13">
            <v>41182</v>
          </cell>
          <cell r="DX13">
            <v>33090</v>
          </cell>
          <cell r="DY13">
            <v>36558</v>
          </cell>
          <cell r="DZ13">
            <v>28619</v>
          </cell>
          <cell r="EA13">
            <v>18259</v>
          </cell>
          <cell r="EB13">
            <v>16644</v>
          </cell>
          <cell r="EC13">
            <v>13684</v>
          </cell>
          <cell r="ED13">
            <v>15240</v>
          </cell>
          <cell r="EE13">
            <v>15133</v>
          </cell>
          <cell r="EF13">
            <v>16524</v>
          </cell>
          <cell r="EG13">
            <v>14119</v>
          </cell>
          <cell r="EH13">
            <v>1321</v>
          </cell>
          <cell r="EI13">
            <v>2237</v>
          </cell>
          <cell r="EJ13">
            <v>2202</v>
          </cell>
          <cell r="EK13">
            <v>2312</v>
          </cell>
          <cell r="EL13">
            <v>1901</v>
          </cell>
          <cell r="EM13">
            <v>12363</v>
          </cell>
          <cell r="EN13">
            <v>13003</v>
          </cell>
          <cell r="EO13">
            <v>12931</v>
          </cell>
          <cell r="EP13">
            <v>14212</v>
          </cell>
          <cell r="EQ13">
            <v>12218</v>
          </cell>
          <cell r="ER13">
            <v>15596.548957929914</v>
          </cell>
          <cell r="ES13">
            <v>28135.28893098357</v>
          </cell>
          <cell r="ET13">
            <v>16502.848201077104</v>
          </cell>
          <cell r="EU13">
            <v>12626.927359664873</v>
          </cell>
          <cell r="EV13">
            <v>11753.627</v>
          </cell>
          <cell r="EW13">
            <v>11360.518</v>
          </cell>
          <cell r="EX13">
            <v>8125</v>
          </cell>
        </row>
        <row r="14">
          <cell r="A14" t="str">
            <v>Eilean Siar</v>
          </cell>
          <cell r="B14">
            <v>15738</v>
          </cell>
          <cell r="C14">
            <v>16400</v>
          </cell>
          <cell r="D14">
            <v>15805</v>
          </cell>
          <cell r="E14">
            <v>18000</v>
          </cell>
          <cell r="F14">
            <v>15128</v>
          </cell>
          <cell r="G14">
            <v>15132</v>
          </cell>
          <cell r="H14">
            <v>15932</v>
          </cell>
          <cell r="I14">
            <v>16949</v>
          </cell>
          <cell r="J14">
            <v>15685</v>
          </cell>
          <cell r="K14">
            <v>15876</v>
          </cell>
          <cell r="L14">
            <v>19422</v>
          </cell>
          <cell r="M14">
            <v>15209</v>
          </cell>
          <cell r="N14">
            <v>15138</v>
          </cell>
          <cell r="O14">
            <v>15756</v>
          </cell>
          <cell r="P14">
            <v>2227</v>
          </cell>
          <cell r="Q14">
            <v>1996</v>
          </cell>
          <cell r="R14">
            <v>1876</v>
          </cell>
          <cell r="S14">
            <v>2138</v>
          </cell>
          <cell r="T14">
            <v>2223</v>
          </cell>
          <cell r="U14">
            <v>2396</v>
          </cell>
          <cell r="V14">
            <v>2662</v>
          </cell>
          <cell r="W14">
            <v>1826</v>
          </cell>
          <cell r="X14">
            <v>1641</v>
          </cell>
          <cell r="Y14">
            <v>1171</v>
          </cell>
          <cell r="Z14">
            <v>1214</v>
          </cell>
          <cell r="AA14">
            <v>1571</v>
          </cell>
          <cell r="AB14">
            <v>1321</v>
          </cell>
          <cell r="AC14">
            <v>1265</v>
          </cell>
          <cell r="AD14">
            <v>458</v>
          </cell>
          <cell r="AE14">
            <v>773</v>
          </cell>
          <cell r="AF14">
            <v>690</v>
          </cell>
          <cell r="AG14">
            <v>681</v>
          </cell>
          <cell r="AH14">
            <v>393</v>
          </cell>
          <cell r="AI14">
            <v>467</v>
          </cell>
          <cell r="AJ14">
            <v>366</v>
          </cell>
          <cell r="AK14">
            <v>127349.91959019884</v>
          </cell>
          <cell r="AL14">
            <v>119609.35805525501</v>
          </cell>
          <cell r="AM14">
            <v>121742.43518247396</v>
          </cell>
          <cell r="AN14">
            <v>120565</v>
          </cell>
          <cell r="AO14">
            <v>112526</v>
          </cell>
          <cell r="AP14">
            <v>115691</v>
          </cell>
          <cell r="AQ14">
            <v>118603</v>
          </cell>
          <cell r="AR14">
            <v>9603</v>
          </cell>
          <cell r="AS14">
            <v>9864</v>
          </cell>
          <cell r="AT14">
            <v>9068</v>
          </cell>
          <cell r="AU14">
            <v>9271</v>
          </cell>
          <cell r="AV14">
            <v>9387</v>
          </cell>
          <cell r="AW14">
            <v>10207</v>
          </cell>
          <cell r="AX14">
            <v>8904</v>
          </cell>
          <cell r="AY14">
            <v>5369</v>
          </cell>
          <cell r="AZ14">
            <v>5448</v>
          </cell>
          <cell r="BA14">
            <v>4986</v>
          </cell>
          <cell r="BB14">
            <v>5229</v>
          </cell>
          <cell r="BC14">
            <v>5454</v>
          </cell>
          <cell r="BD14">
            <v>5165</v>
          </cell>
          <cell r="BE14">
            <v>5094</v>
          </cell>
          <cell r="BF14">
            <v>85</v>
          </cell>
          <cell r="BG14">
            <v>92</v>
          </cell>
          <cell r="BH14">
            <v>159</v>
          </cell>
          <cell r="BI14">
            <v>305</v>
          </cell>
          <cell r="BJ14">
            <v>598</v>
          </cell>
          <cell r="BK14">
            <v>680</v>
          </cell>
          <cell r="BL14">
            <v>770</v>
          </cell>
          <cell r="BM14">
            <v>21337</v>
          </cell>
          <cell r="BN14">
            <v>20572</v>
          </cell>
          <cell r="BO14">
            <v>20714</v>
          </cell>
          <cell r="BP14">
            <v>21148</v>
          </cell>
          <cell r="BQ14">
            <v>22048</v>
          </cell>
          <cell r="BR14">
            <v>22545</v>
          </cell>
          <cell r="BS14">
            <v>25698</v>
          </cell>
          <cell r="BT14">
            <v>5968</v>
          </cell>
          <cell r="BU14">
            <v>6574</v>
          </cell>
          <cell r="BV14">
            <v>6145</v>
          </cell>
          <cell r="BW14">
            <v>5854</v>
          </cell>
          <cell r="BX14">
            <v>5734</v>
          </cell>
          <cell r="BY14">
            <v>6051</v>
          </cell>
          <cell r="BZ14">
            <v>6422</v>
          </cell>
          <cell r="CA14">
            <v>679</v>
          </cell>
          <cell r="CB14">
            <v>1206</v>
          </cell>
          <cell r="CC14">
            <v>954</v>
          </cell>
          <cell r="CD14">
            <v>840</v>
          </cell>
          <cell r="CE14">
            <v>830</v>
          </cell>
          <cell r="CF14">
            <v>830</v>
          </cell>
          <cell r="CG14">
            <v>793</v>
          </cell>
          <cell r="CH14">
            <v>792</v>
          </cell>
          <cell r="CI14">
            <v>772</v>
          </cell>
          <cell r="CJ14">
            <v>743</v>
          </cell>
          <cell r="CK14">
            <v>670</v>
          </cell>
          <cell r="CL14">
            <v>642</v>
          </cell>
          <cell r="CM14">
            <v>693</v>
          </cell>
          <cell r="CN14">
            <v>655</v>
          </cell>
          <cell r="CO14">
            <v>255</v>
          </cell>
          <cell r="CP14">
            <v>248</v>
          </cell>
          <cell r="CQ14">
            <v>281</v>
          </cell>
          <cell r="CR14">
            <v>254</v>
          </cell>
          <cell r="CS14">
            <v>257</v>
          </cell>
          <cell r="CT14">
            <v>291</v>
          </cell>
          <cell r="CU14">
            <v>454</v>
          </cell>
          <cell r="CV14">
            <v>90</v>
          </cell>
          <cell r="CW14">
            <v>121</v>
          </cell>
          <cell r="CX14">
            <v>51</v>
          </cell>
          <cell r="CY14">
            <v>16</v>
          </cell>
          <cell r="CZ14">
            <v>28</v>
          </cell>
          <cell r="DA14">
            <v>26</v>
          </cell>
          <cell r="DB14">
            <v>60</v>
          </cell>
          <cell r="DC14">
            <v>919</v>
          </cell>
          <cell r="DD14">
            <v>1387</v>
          </cell>
          <cell r="DE14">
            <v>978</v>
          </cell>
          <cell r="DF14">
            <v>989</v>
          </cell>
          <cell r="DG14">
            <v>1076</v>
          </cell>
          <cell r="DH14">
            <v>2582</v>
          </cell>
          <cell r="DI14">
            <v>2781</v>
          </cell>
          <cell r="DJ14">
            <v>2676</v>
          </cell>
          <cell r="DK14">
            <v>2809</v>
          </cell>
          <cell r="DL14">
            <v>2675</v>
          </cell>
          <cell r="DM14">
            <v>515</v>
          </cell>
          <cell r="DN14">
            <v>441</v>
          </cell>
          <cell r="DO14">
            <v>465</v>
          </cell>
          <cell r="DP14">
            <v>335</v>
          </cell>
          <cell r="DQ14">
            <v>319</v>
          </cell>
          <cell r="DR14">
            <v>300</v>
          </cell>
          <cell r="DS14">
            <v>350</v>
          </cell>
          <cell r="DT14">
            <v>9240</v>
          </cell>
          <cell r="DU14">
            <v>7242</v>
          </cell>
          <cell r="DV14">
            <v>7027</v>
          </cell>
          <cell r="DW14">
            <v>7177</v>
          </cell>
          <cell r="DX14">
            <v>7713</v>
          </cell>
          <cell r="DY14">
            <v>6376</v>
          </cell>
          <cell r="DZ14">
            <v>5499</v>
          </cell>
          <cell r="EA14">
            <v>1116</v>
          </cell>
          <cell r="EB14">
            <v>1031</v>
          </cell>
          <cell r="EC14">
            <v>919</v>
          </cell>
          <cell r="ED14">
            <v>971</v>
          </cell>
          <cell r="EE14">
            <v>924</v>
          </cell>
          <cell r="EF14">
            <v>944</v>
          </cell>
          <cell r="EG14">
            <v>909</v>
          </cell>
          <cell r="EH14">
            <v>328</v>
          </cell>
          <cell r="EI14">
            <v>343</v>
          </cell>
          <cell r="EJ14">
            <v>323</v>
          </cell>
          <cell r="EK14">
            <v>339</v>
          </cell>
          <cell r="EL14">
            <v>338</v>
          </cell>
          <cell r="EM14">
            <v>591</v>
          </cell>
          <cell r="EN14">
            <v>628</v>
          </cell>
          <cell r="EO14">
            <v>601</v>
          </cell>
          <cell r="EP14">
            <v>605</v>
          </cell>
          <cell r="EQ14">
            <v>571</v>
          </cell>
          <cell r="ER14">
            <v>1445.8915260046269</v>
          </cell>
          <cell r="ES14">
            <v>1264.5278322681347</v>
          </cell>
          <cell r="ET14">
            <v>1326.7049867950909</v>
          </cell>
          <cell r="EU14">
            <v>1307.4350925863939</v>
          </cell>
          <cell r="EV14">
            <v>1214.9549999999999</v>
          </cell>
          <cell r="EW14">
            <v>1241.9839999999999</v>
          </cell>
          <cell r="EX14">
            <v>1219</v>
          </cell>
        </row>
        <row r="15">
          <cell r="A15" t="str">
            <v>Falkirk</v>
          </cell>
          <cell r="B15">
            <v>52489</v>
          </cell>
          <cell r="C15">
            <v>48737</v>
          </cell>
          <cell r="D15">
            <v>48832</v>
          </cell>
          <cell r="E15">
            <v>52716</v>
          </cell>
          <cell r="F15">
            <v>53698</v>
          </cell>
          <cell r="G15">
            <v>54194</v>
          </cell>
          <cell r="H15">
            <v>53647</v>
          </cell>
          <cell r="I15">
            <v>54480</v>
          </cell>
          <cell r="J15">
            <v>54854</v>
          </cell>
          <cell r="K15">
            <v>54595</v>
          </cell>
          <cell r="L15">
            <v>54560</v>
          </cell>
          <cell r="M15">
            <v>57680</v>
          </cell>
          <cell r="N15">
            <v>56227</v>
          </cell>
          <cell r="O15">
            <v>56755</v>
          </cell>
          <cell r="P15">
            <v>8451</v>
          </cell>
          <cell r="Q15">
            <v>6335</v>
          </cell>
          <cell r="R15">
            <v>7449</v>
          </cell>
          <cell r="S15">
            <v>7461</v>
          </cell>
          <cell r="T15">
            <v>8791</v>
          </cell>
          <cell r="U15">
            <v>14286</v>
          </cell>
          <cell r="V15">
            <v>14190</v>
          </cell>
          <cell r="W15">
            <v>6505</v>
          </cell>
          <cell r="X15">
            <v>7032</v>
          </cell>
          <cell r="Y15">
            <v>6893</v>
          </cell>
          <cell r="Z15">
            <v>9126</v>
          </cell>
          <cell r="AA15">
            <v>12245</v>
          </cell>
          <cell r="AB15">
            <v>11170</v>
          </cell>
          <cell r="AC15">
            <v>10840</v>
          </cell>
          <cell r="AD15">
            <v>3028</v>
          </cell>
          <cell r="AE15">
            <v>3233</v>
          </cell>
          <cell r="AF15">
            <v>3495</v>
          </cell>
          <cell r="AG15">
            <v>3511</v>
          </cell>
          <cell r="AH15">
            <v>4160</v>
          </cell>
          <cell r="AI15">
            <v>4356</v>
          </cell>
          <cell r="AJ15">
            <v>4442</v>
          </cell>
          <cell r="AK15">
            <v>421577.93250033644</v>
          </cell>
          <cell r="AL15">
            <v>404994.33290375664</v>
          </cell>
          <cell r="AM15">
            <v>409019.59352884616</v>
          </cell>
          <cell r="AN15">
            <v>393682</v>
          </cell>
          <cell r="AO15">
            <v>411235</v>
          </cell>
          <cell r="AP15">
            <v>407012</v>
          </cell>
          <cell r="AQ15">
            <v>407237</v>
          </cell>
          <cell r="AR15">
            <v>16095</v>
          </cell>
          <cell r="AS15">
            <v>16275</v>
          </cell>
          <cell r="AT15">
            <v>15971</v>
          </cell>
          <cell r="AU15">
            <v>16891</v>
          </cell>
          <cell r="AV15">
            <v>16646</v>
          </cell>
          <cell r="AW15">
            <v>18232</v>
          </cell>
          <cell r="AX15">
            <v>15959</v>
          </cell>
          <cell r="AY15">
            <v>15101</v>
          </cell>
          <cell r="AZ15">
            <v>15257</v>
          </cell>
          <cell r="BA15">
            <v>14838</v>
          </cell>
          <cell r="BB15">
            <v>15010</v>
          </cell>
          <cell r="BC15">
            <v>10506</v>
          </cell>
          <cell r="BD15">
            <v>10694</v>
          </cell>
          <cell r="BE15">
            <v>11497</v>
          </cell>
          <cell r="BF15">
            <v>642</v>
          </cell>
          <cell r="BG15">
            <v>643</v>
          </cell>
          <cell r="BH15">
            <v>832</v>
          </cell>
          <cell r="BI15">
            <v>863</v>
          </cell>
          <cell r="BJ15">
            <v>941</v>
          </cell>
          <cell r="BK15">
            <v>2348</v>
          </cell>
          <cell r="BL15">
            <v>3590</v>
          </cell>
          <cell r="BM15">
            <v>71397</v>
          </cell>
          <cell r="BN15">
            <v>73480</v>
          </cell>
          <cell r="BO15">
            <v>75880</v>
          </cell>
          <cell r="BP15">
            <v>79842</v>
          </cell>
          <cell r="BQ15">
            <v>82936</v>
          </cell>
          <cell r="BR15">
            <v>85662</v>
          </cell>
          <cell r="BS15">
            <v>96142</v>
          </cell>
          <cell r="BT15">
            <v>13075</v>
          </cell>
          <cell r="BU15">
            <v>14599</v>
          </cell>
          <cell r="BV15">
            <v>13799</v>
          </cell>
          <cell r="BW15">
            <v>13366</v>
          </cell>
          <cell r="BX15">
            <v>14516</v>
          </cell>
          <cell r="BY15">
            <v>15702</v>
          </cell>
          <cell r="BZ15">
            <v>16068</v>
          </cell>
          <cell r="CA15">
            <v>4660</v>
          </cell>
          <cell r="CB15">
            <v>5306</v>
          </cell>
          <cell r="CC15">
            <v>5747</v>
          </cell>
          <cell r="CD15">
            <v>5664</v>
          </cell>
          <cell r="CE15">
            <v>5481</v>
          </cell>
          <cell r="CF15">
            <v>5169</v>
          </cell>
          <cell r="CG15">
            <v>5077</v>
          </cell>
          <cell r="CH15">
            <v>3159</v>
          </cell>
          <cell r="CI15">
            <v>3182</v>
          </cell>
          <cell r="CJ15">
            <v>2971</v>
          </cell>
          <cell r="CK15">
            <v>2949</v>
          </cell>
          <cell r="CL15">
            <v>3009</v>
          </cell>
          <cell r="CM15">
            <v>2857</v>
          </cell>
          <cell r="CN15">
            <v>2665</v>
          </cell>
          <cell r="CO15">
            <v>1565</v>
          </cell>
          <cell r="CP15">
            <v>1023</v>
          </cell>
          <cell r="CQ15">
            <v>919</v>
          </cell>
          <cell r="CR15">
            <v>883</v>
          </cell>
          <cell r="CS15">
            <v>860</v>
          </cell>
          <cell r="CT15">
            <v>908</v>
          </cell>
          <cell r="CU15">
            <v>690</v>
          </cell>
          <cell r="CV15">
            <v>2300</v>
          </cell>
          <cell r="CW15">
            <v>2072</v>
          </cell>
          <cell r="CX15">
            <v>2486</v>
          </cell>
          <cell r="CY15">
            <v>3828</v>
          </cell>
          <cell r="CZ15">
            <v>3245</v>
          </cell>
          <cell r="DA15">
            <v>3450</v>
          </cell>
          <cell r="DB15">
            <v>2927</v>
          </cell>
          <cell r="DC15">
            <v>5167</v>
          </cell>
          <cell r="DD15">
            <v>5021</v>
          </cell>
          <cell r="DE15">
            <v>6485</v>
          </cell>
          <cell r="DF15">
            <v>4087</v>
          </cell>
          <cell r="DG15">
            <v>4516</v>
          </cell>
          <cell r="DH15">
            <v>4187</v>
          </cell>
          <cell r="DI15">
            <v>4282</v>
          </cell>
          <cell r="DJ15">
            <v>3803</v>
          </cell>
          <cell r="DK15">
            <v>3200</v>
          </cell>
          <cell r="DL15">
            <v>4936</v>
          </cell>
          <cell r="DM15">
            <v>2707</v>
          </cell>
          <cell r="DN15">
            <v>2739</v>
          </cell>
          <cell r="DO15">
            <v>2511</v>
          </cell>
          <cell r="DP15">
            <v>2378</v>
          </cell>
          <cell r="DQ15">
            <v>2310</v>
          </cell>
          <cell r="DR15">
            <v>1949</v>
          </cell>
          <cell r="DS15">
            <v>2035</v>
          </cell>
          <cell r="DT15">
            <v>11400</v>
          </cell>
          <cell r="DU15">
            <v>10013</v>
          </cell>
          <cell r="DV15">
            <v>11693</v>
          </cell>
          <cell r="DW15">
            <v>11047</v>
          </cell>
          <cell r="DX15">
            <v>9907</v>
          </cell>
          <cell r="DY15">
            <v>8997</v>
          </cell>
          <cell r="DZ15">
            <v>9276</v>
          </cell>
          <cell r="EA15">
            <v>3670</v>
          </cell>
          <cell r="EB15">
            <v>2688</v>
          </cell>
          <cell r="EC15">
            <v>2601</v>
          </cell>
          <cell r="ED15">
            <v>2824</v>
          </cell>
          <cell r="EE15">
            <v>3755</v>
          </cell>
          <cell r="EF15">
            <v>3071</v>
          </cell>
          <cell r="EG15">
            <v>3360</v>
          </cell>
          <cell r="EH15">
            <v>300</v>
          </cell>
          <cell r="EI15">
            <v>299</v>
          </cell>
          <cell r="EJ15">
            <v>1039</v>
          </cell>
          <cell r="EK15">
            <v>925</v>
          </cell>
          <cell r="EL15">
            <v>920</v>
          </cell>
          <cell r="EM15">
            <v>2301</v>
          </cell>
          <cell r="EN15">
            <v>2525</v>
          </cell>
          <cell r="EO15">
            <v>2716</v>
          </cell>
          <cell r="EP15">
            <v>2146</v>
          </cell>
          <cell r="EQ15">
            <v>2440</v>
          </cell>
          <cell r="ER15">
            <v>3994.8317348127839</v>
          </cell>
          <cell r="ES15">
            <v>4228.0511497605939</v>
          </cell>
          <cell r="ET15">
            <v>3894.0065912174405</v>
          </cell>
          <cell r="EU15">
            <v>3916.1494061102148</v>
          </cell>
          <cell r="EV15">
            <v>4089.8249999999998</v>
          </cell>
          <cell r="EW15">
            <v>5629.848</v>
          </cell>
          <cell r="EX15">
            <v>3438</v>
          </cell>
        </row>
        <row r="16">
          <cell r="A16" t="str">
            <v>Fife</v>
          </cell>
          <cell r="B16">
            <v>131045</v>
          </cell>
          <cell r="C16">
            <v>126795</v>
          </cell>
          <cell r="D16">
            <v>121900</v>
          </cell>
          <cell r="E16">
            <v>124613</v>
          </cell>
          <cell r="F16">
            <v>121938</v>
          </cell>
          <cell r="G16">
            <v>125984</v>
          </cell>
          <cell r="H16">
            <v>130858</v>
          </cell>
          <cell r="I16">
            <v>121278</v>
          </cell>
          <cell r="J16">
            <v>119926</v>
          </cell>
          <cell r="K16">
            <v>121102</v>
          </cell>
          <cell r="L16">
            <v>122157</v>
          </cell>
          <cell r="M16">
            <v>123373</v>
          </cell>
          <cell r="N16">
            <v>126985</v>
          </cell>
          <cell r="O16">
            <v>125543</v>
          </cell>
          <cell r="P16">
            <v>18414</v>
          </cell>
          <cell r="Q16">
            <v>19078</v>
          </cell>
          <cell r="R16">
            <v>19313</v>
          </cell>
          <cell r="S16">
            <v>20911</v>
          </cell>
          <cell r="T16">
            <v>21643</v>
          </cell>
          <cell r="U16">
            <v>24117</v>
          </cell>
          <cell r="V16">
            <v>26635</v>
          </cell>
          <cell r="W16">
            <v>12266</v>
          </cell>
          <cell r="X16">
            <v>11373</v>
          </cell>
          <cell r="Y16">
            <v>12124</v>
          </cell>
          <cell r="Z16">
            <v>16177</v>
          </cell>
          <cell r="AA16">
            <v>22300</v>
          </cell>
          <cell r="AB16">
            <v>25988</v>
          </cell>
          <cell r="AC16">
            <v>20752</v>
          </cell>
          <cell r="AD16">
            <v>9792</v>
          </cell>
          <cell r="AE16">
            <v>11052</v>
          </cell>
          <cell r="AF16">
            <v>12578</v>
          </cell>
          <cell r="AG16">
            <v>14560</v>
          </cell>
          <cell r="AH16">
            <v>16746</v>
          </cell>
          <cell r="AI16">
            <v>17408</v>
          </cell>
          <cell r="AJ16">
            <v>17429</v>
          </cell>
          <cell r="AK16">
            <v>1022333.7608123058</v>
          </cell>
          <cell r="AL16">
            <v>988689.52051402349</v>
          </cell>
          <cell r="AM16">
            <v>1001062.8538188846</v>
          </cell>
          <cell r="AN16">
            <v>935770</v>
          </cell>
          <cell r="AO16">
            <v>950327</v>
          </cell>
          <cell r="AP16">
            <v>1014809</v>
          </cell>
          <cell r="AQ16">
            <v>973974</v>
          </cell>
          <cell r="AR16">
            <v>58832.184000000008</v>
          </cell>
          <cell r="AS16">
            <v>57842</v>
          </cell>
          <cell r="AT16">
            <v>59575</v>
          </cell>
          <cell r="AU16">
            <v>61057</v>
          </cell>
          <cell r="AV16">
            <v>60217</v>
          </cell>
          <cell r="AW16">
            <v>67999</v>
          </cell>
          <cell r="AX16">
            <v>48378</v>
          </cell>
          <cell r="AY16">
            <v>24254</v>
          </cell>
          <cell r="AZ16">
            <v>27223</v>
          </cell>
          <cell r="BA16">
            <v>29808</v>
          </cell>
          <cell r="BB16">
            <v>25193</v>
          </cell>
          <cell r="BC16">
            <v>26287</v>
          </cell>
          <cell r="BD16">
            <v>23615</v>
          </cell>
          <cell r="BE16">
            <v>25486</v>
          </cell>
          <cell r="BF16">
            <v>2774</v>
          </cell>
          <cell r="BG16">
            <v>3077</v>
          </cell>
          <cell r="BH16">
            <v>3318</v>
          </cell>
          <cell r="BI16">
            <v>3774</v>
          </cell>
          <cell r="BJ16">
            <v>4357</v>
          </cell>
          <cell r="BK16">
            <v>5123</v>
          </cell>
          <cell r="BL16">
            <v>6391</v>
          </cell>
          <cell r="BM16">
            <v>182303</v>
          </cell>
          <cell r="BN16">
            <v>179250</v>
          </cell>
          <cell r="BO16">
            <v>185483</v>
          </cell>
          <cell r="BP16">
            <v>180945</v>
          </cell>
          <cell r="BQ16">
            <v>189097</v>
          </cell>
          <cell r="BR16">
            <v>206281</v>
          </cell>
          <cell r="BS16">
            <v>210420</v>
          </cell>
          <cell r="BT16">
            <v>41174</v>
          </cell>
          <cell r="BU16">
            <v>41430</v>
          </cell>
          <cell r="BV16">
            <v>41102</v>
          </cell>
          <cell r="BW16">
            <v>41745</v>
          </cell>
          <cell r="BX16">
            <v>43505</v>
          </cell>
          <cell r="BY16">
            <v>41914</v>
          </cell>
          <cell r="BZ16">
            <v>44024</v>
          </cell>
          <cell r="CA16">
            <v>9205</v>
          </cell>
          <cell r="CB16">
            <v>7117</v>
          </cell>
          <cell r="CC16">
            <v>6528</v>
          </cell>
          <cell r="CD16">
            <v>7721</v>
          </cell>
          <cell r="CE16">
            <v>7573</v>
          </cell>
          <cell r="CF16">
            <v>7064</v>
          </cell>
          <cell r="CG16">
            <v>7088</v>
          </cell>
          <cell r="CH16">
            <v>7814</v>
          </cell>
          <cell r="CI16">
            <v>7478</v>
          </cell>
          <cell r="CJ16">
            <v>7442</v>
          </cell>
          <cell r="CK16">
            <v>7769</v>
          </cell>
          <cell r="CL16">
            <v>6663</v>
          </cell>
          <cell r="CM16">
            <v>5922</v>
          </cell>
          <cell r="CN16">
            <v>5324</v>
          </cell>
          <cell r="CO16">
            <v>925</v>
          </cell>
          <cell r="CP16">
            <v>899</v>
          </cell>
          <cell r="CQ16">
            <v>1193</v>
          </cell>
          <cell r="CR16">
            <v>697</v>
          </cell>
          <cell r="CS16">
            <v>632</v>
          </cell>
          <cell r="CT16">
            <v>832</v>
          </cell>
          <cell r="CU16">
            <v>859</v>
          </cell>
          <cell r="CV16">
            <v>11392</v>
          </cell>
          <cell r="CW16">
            <v>10469</v>
          </cell>
          <cell r="CX16">
            <v>10022</v>
          </cell>
          <cell r="CY16">
            <v>8346</v>
          </cell>
          <cell r="CZ16">
            <v>9977</v>
          </cell>
          <cell r="DA16">
            <v>6947</v>
          </cell>
          <cell r="DB16">
            <v>8714</v>
          </cell>
          <cell r="DC16">
            <v>11104</v>
          </cell>
          <cell r="DD16">
            <v>10571</v>
          </cell>
          <cell r="DE16">
            <v>9725</v>
          </cell>
          <cell r="DF16">
            <v>9824</v>
          </cell>
          <cell r="DG16">
            <v>7535</v>
          </cell>
          <cell r="DH16">
            <v>13418</v>
          </cell>
          <cell r="DI16">
            <v>13271</v>
          </cell>
          <cell r="DJ16">
            <v>13613</v>
          </cell>
          <cell r="DK16">
            <v>12795</v>
          </cell>
          <cell r="DL16">
            <v>14753</v>
          </cell>
          <cell r="DM16">
            <v>5747</v>
          </cell>
          <cell r="DN16">
            <v>6087</v>
          </cell>
          <cell r="DO16">
            <v>6217</v>
          </cell>
          <cell r="DP16">
            <v>6704</v>
          </cell>
          <cell r="DQ16">
            <v>6213</v>
          </cell>
          <cell r="DR16">
            <v>6649</v>
          </cell>
          <cell r="DS16">
            <v>3938</v>
          </cell>
          <cell r="DT16">
            <v>37045</v>
          </cell>
          <cell r="DU16">
            <v>35684</v>
          </cell>
          <cell r="DV16">
            <v>40845</v>
          </cell>
          <cell r="DW16">
            <v>37691</v>
          </cell>
          <cell r="DX16">
            <v>36147.461000000003</v>
          </cell>
          <cell r="DY16">
            <v>28132</v>
          </cell>
          <cell r="DZ16">
            <v>27366</v>
          </cell>
          <cell r="EA16">
            <v>9686.9229999999989</v>
          </cell>
          <cell r="EB16">
            <v>6982</v>
          </cell>
          <cell r="EC16">
            <v>7243</v>
          </cell>
          <cell r="ED16">
            <v>7183</v>
          </cell>
          <cell r="EE16">
            <v>7235</v>
          </cell>
          <cell r="EF16">
            <v>7240</v>
          </cell>
          <cell r="EG16">
            <v>7457</v>
          </cell>
          <cell r="EH16">
            <v>2774</v>
          </cell>
          <cell r="EI16">
            <v>2798</v>
          </cell>
          <cell r="EJ16">
            <v>2654</v>
          </cell>
          <cell r="EK16">
            <v>2839</v>
          </cell>
          <cell r="EL16">
            <v>3135</v>
          </cell>
          <cell r="EM16">
            <v>4469</v>
          </cell>
          <cell r="EN16">
            <v>4385</v>
          </cell>
          <cell r="EO16">
            <v>4581</v>
          </cell>
          <cell r="EP16">
            <v>4401</v>
          </cell>
          <cell r="EQ16">
            <v>4322</v>
          </cell>
          <cell r="ER16">
            <v>11612.998530717163</v>
          </cell>
          <cell r="ES16">
            <v>9669.9188324157858</v>
          </cell>
          <cell r="ET16">
            <v>8943.9181100409078</v>
          </cell>
          <cell r="EU16">
            <v>6525.9580315755311</v>
          </cell>
          <cell r="EV16">
            <v>8198.8330000000005</v>
          </cell>
          <cell r="EW16">
            <v>7687.6350000000002</v>
          </cell>
          <cell r="EX16">
            <v>7270</v>
          </cell>
        </row>
        <row r="17">
          <cell r="A17" t="str">
            <v>Glasgow City</v>
          </cell>
          <cell r="B17">
            <v>172313</v>
          </cell>
          <cell r="C17">
            <v>169496</v>
          </cell>
          <cell r="D17">
            <v>170247</v>
          </cell>
          <cell r="E17">
            <v>166124</v>
          </cell>
          <cell r="F17">
            <v>166611</v>
          </cell>
          <cell r="G17">
            <v>173662</v>
          </cell>
          <cell r="H17">
            <v>180514</v>
          </cell>
          <cell r="I17">
            <v>178991</v>
          </cell>
          <cell r="J17">
            <v>168805</v>
          </cell>
          <cell r="K17">
            <v>169386</v>
          </cell>
          <cell r="L17">
            <v>163650</v>
          </cell>
          <cell r="M17">
            <v>165461</v>
          </cell>
          <cell r="N17">
            <v>166707</v>
          </cell>
          <cell r="O17">
            <v>171232</v>
          </cell>
          <cell r="P17">
            <v>47347</v>
          </cell>
          <cell r="Q17">
            <v>46305</v>
          </cell>
          <cell r="R17">
            <v>47127</v>
          </cell>
          <cell r="S17">
            <v>47009</v>
          </cell>
          <cell r="T17">
            <v>48896</v>
          </cell>
          <cell r="U17">
            <v>51059</v>
          </cell>
          <cell r="V17">
            <v>61208</v>
          </cell>
          <cell r="W17">
            <v>42987</v>
          </cell>
          <cell r="X17">
            <v>46234</v>
          </cell>
          <cell r="Y17">
            <v>47120</v>
          </cell>
          <cell r="Z17">
            <v>45646</v>
          </cell>
          <cell r="AA17">
            <v>48568</v>
          </cell>
          <cell r="AB17">
            <v>51722</v>
          </cell>
          <cell r="AC17">
            <v>55616</v>
          </cell>
          <cell r="AD17">
            <v>34106</v>
          </cell>
          <cell r="AE17">
            <v>37595</v>
          </cell>
          <cell r="AF17">
            <v>42767</v>
          </cell>
          <cell r="AG17">
            <v>41102</v>
          </cell>
          <cell r="AH17">
            <v>42783</v>
          </cell>
          <cell r="AI17">
            <v>43595</v>
          </cell>
          <cell r="AJ17">
            <v>47399</v>
          </cell>
          <cell r="AK17">
            <v>2375622.4099231949</v>
          </cell>
          <cell r="AL17">
            <v>2274519.1286488208</v>
          </cell>
          <cell r="AM17">
            <v>2284435.8853631401</v>
          </cell>
          <cell r="AN17">
            <v>1992371</v>
          </cell>
          <cell r="AO17">
            <v>2035354</v>
          </cell>
          <cell r="AP17">
            <v>2003224</v>
          </cell>
          <cell r="AQ17">
            <v>2032074</v>
          </cell>
          <cell r="AR17">
            <v>97147</v>
          </cell>
          <cell r="AS17">
            <v>93768</v>
          </cell>
          <cell r="AT17">
            <v>97852</v>
          </cell>
          <cell r="AU17">
            <v>92003</v>
          </cell>
          <cell r="AV17">
            <v>86986</v>
          </cell>
          <cell r="AW17">
            <v>87208</v>
          </cell>
          <cell r="AX17">
            <v>87412</v>
          </cell>
          <cell r="AY17">
            <v>67845</v>
          </cell>
          <cell r="AZ17">
            <v>62384</v>
          </cell>
          <cell r="BA17">
            <v>63798</v>
          </cell>
          <cell r="BB17">
            <v>61140</v>
          </cell>
          <cell r="BC17">
            <v>56512</v>
          </cell>
          <cell r="BD17">
            <v>57048</v>
          </cell>
          <cell r="BE17">
            <v>61031</v>
          </cell>
          <cell r="BF17">
            <v>4454</v>
          </cell>
          <cell r="BG17">
            <v>31434</v>
          </cell>
          <cell r="BH17">
            <v>106162</v>
          </cell>
          <cell r="BI17">
            <v>111992</v>
          </cell>
          <cell r="BJ17">
            <v>114762</v>
          </cell>
          <cell r="BK17">
            <v>96709</v>
          </cell>
          <cell r="BL17">
            <v>70730</v>
          </cell>
          <cell r="BM17">
            <v>345995</v>
          </cell>
          <cell r="BN17">
            <v>351920</v>
          </cell>
          <cell r="BO17">
            <v>355978</v>
          </cell>
          <cell r="BP17">
            <v>355675</v>
          </cell>
          <cell r="BQ17">
            <v>353105</v>
          </cell>
          <cell r="BR17">
            <v>350484</v>
          </cell>
          <cell r="BS17">
            <v>377342</v>
          </cell>
          <cell r="BT17">
            <v>80543</v>
          </cell>
          <cell r="BU17">
            <v>83387</v>
          </cell>
          <cell r="BV17">
            <v>76120</v>
          </cell>
          <cell r="BW17">
            <v>67026</v>
          </cell>
          <cell r="BX17">
            <v>70673</v>
          </cell>
          <cell r="BY17">
            <v>66446</v>
          </cell>
          <cell r="BZ17">
            <v>60359</v>
          </cell>
          <cell r="CA17">
            <v>33967</v>
          </cell>
          <cell r="CB17">
            <v>30472</v>
          </cell>
          <cell r="CC17">
            <v>31925</v>
          </cell>
          <cell r="CD17">
            <v>39552</v>
          </cell>
          <cell r="CE17">
            <v>27587</v>
          </cell>
          <cell r="CF17">
            <v>27852</v>
          </cell>
          <cell r="CG17">
            <v>28785</v>
          </cell>
          <cell r="CH17">
            <v>13975</v>
          </cell>
          <cell r="CI17">
            <v>15027</v>
          </cell>
          <cell r="CJ17">
            <v>13523</v>
          </cell>
          <cell r="CK17">
            <v>12054</v>
          </cell>
          <cell r="CL17">
            <v>13065</v>
          </cell>
          <cell r="CM17">
            <v>13295</v>
          </cell>
          <cell r="CN17">
            <v>11581</v>
          </cell>
          <cell r="CO17">
            <v>13278</v>
          </cell>
          <cell r="CP17">
            <v>17332</v>
          </cell>
          <cell r="CQ17">
            <v>15916</v>
          </cell>
          <cell r="CR17">
            <v>15749</v>
          </cell>
          <cell r="CS17">
            <v>16195</v>
          </cell>
          <cell r="CT17">
            <v>15580</v>
          </cell>
          <cell r="CU17">
            <v>15512</v>
          </cell>
          <cell r="CV17">
            <v>24603</v>
          </cell>
          <cell r="CW17">
            <v>21394</v>
          </cell>
          <cell r="CX17">
            <v>20888</v>
          </cell>
          <cell r="CY17">
            <v>19181</v>
          </cell>
          <cell r="CZ17">
            <v>22615</v>
          </cell>
          <cell r="DA17">
            <v>20013</v>
          </cell>
          <cell r="DB17">
            <v>18446</v>
          </cell>
          <cell r="DC17">
            <v>14660</v>
          </cell>
          <cell r="DD17">
            <v>20833</v>
          </cell>
          <cell r="DE17">
            <v>20576</v>
          </cell>
          <cell r="DF17">
            <v>21002</v>
          </cell>
          <cell r="DG17">
            <v>23410</v>
          </cell>
          <cell r="DH17">
            <v>33901</v>
          </cell>
          <cell r="DI17">
            <v>29668</v>
          </cell>
          <cell r="DJ17">
            <v>29320</v>
          </cell>
          <cell r="DK17">
            <v>31603</v>
          </cell>
          <cell r="DL17">
            <v>33927</v>
          </cell>
          <cell r="DM17">
            <v>17198</v>
          </cell>
          <cell r="DN17">
            <v>17759</v>
          </cell>
          <cell r="DO17">
            <v>17200</v>
          </cell>
          <cell r="DP17">
            <v>15959</v>
          </cell>
          <cell r="DQ17">
            <v>15840</v>
          </cell>
          <cell r="DR17">
            <v>16044</v>
          </cell>
          <cell r="DS17">
            <v>16189</v>
          </cell>
          <cell r="DT17">
            <v>61449</v>
          </cell>
          <cell r="DU17">
            <v>48326</v>
          </cell>
          <cell r="DV17">
            <v>33004</v>
          </cell>
          <cell r="DW17">
            <v>33002</v>
          </cell>
          <cell r="DX17">
            <v>25597</v>
          </cell>
          <cell r="DY17">
            <v>24528</v>
          </cell>
          <cell r="DZ17">
            <v>30415</v>
          </cell>
          <cell r="EA17">
            <v>11496</v>
          </cell>
          <cell r="EB17">
            <v>10830</v>
          </cell>
          <cell r="EC17">
            <v>11281</v>
          </cell>
          <cell r="ED17">
            <v>18334</v>
          </cell>
          <cell r="EE17">
            <v>16935</v>
          </cell>
          <cell r="EF17">
            <v>17728</v>
          </cell>
          <cell r="EG17">
            <v>17236</v>
          </cell>
          <cell r="EH17">
            <v>3473</v>
          </cell>
          <cell r="EI17">
            <v>3161</v>
          </cell>
          <cell r="EJ17">
            <v>2617</v>
          </cell>
          <cell r="EK17">
            <v>3969</v>
          </cell>
          <cell r="EL17">
            <v>4052</v>
          </cell>
          <cell r="EM17">
            <v>7808</v>
          </cell>
          <cell r="EN17">
            <v>15173</v>
          </cell>
          <cell r="EO17">
            <v>14318</v>
          </cell>
          <cell r="EP17">
            <v>13759</v>
          </cell>
          <cell r="EQ17">
            <v>13184</v>
          </cell>
          <cell r="ER17">
            <v>22843.735080113103</v>
          </cell>
          <cell r="ES17">
            <v>11352.065884515598</v>
          </cell>
          <cell r="ET17">
            <v>45483.781081249028</v>
          </cell>
          <cell r="EU17">
            <v>9823.50615337411</v>
          </cell>
          <cell r="EV17">
            <v>9498</v>
          </cell>
          <cell r="EW17">
            <v>10991</v>
          </cell>
          <cell r="EX17">
            <v>11051</v>
          </cell>
        </row>
        <row r="18">
          <cell r="A18" t="str">
            <v>Highland</v>
          </cell>
          <cell r="B18">
            <v>84946</v>
          </cell>
          <cell r="C18">
            <v>86817</v>
          </cell>
          <cell r="D18">
            <v>84709</v>
          </cell>
          <cell r="E18">
            <v>88128</v>
          </cell>
          <cell r="F18">
            <v>84705</v>
          </cell>
          <cell r="G18">
            <v>86538</v>
          </cell>
          <cell r="H18">
            <v>84881</v>
          </cell>
          <cell r="I18">
            <v>99507</v>
          </cell>
          <cell r="J18">
            <v>103897</v>
          </cell>
          <cell r="K18">
            <v>101547</v>
          </cell>
          <cell r="L18">
            <v>104069</v>
          </cell>
          <cell r="M18">
            <v>94976</v>
          </cell>
          <cell r="N18">
            <v>95106</v>
          </cell>
          <cell r="O18">
            <v>92328</v>
          </cell>
          <cell r="P18">
            <v>9413</v>
          </cell>
          <cell r="Q18">
            <v>9954</v>
          </cell>
          <cell r="R18">
            <v>9690</v>
          </cell>
          <cell r="S18">
            <v>9877</v>
          </cell>
          <cell r="T18">
            <v>11874</v>
          </cell>
          <cell r="U18">
            <v>15702</v>
          </cell>
          <cell r="V18">
            <v>16967</v>
          </cell>
          <cell r="W18">
            <v>8513</v>
          </cell>
          <cell r="X18">
            <v>13260</v>
          </cell>
          <cell r="Y18">
            <v>14153</v>
          </cell>
          <cell r="Z18">
            <v>13322</v>
          </cell>
          <cell r="AA18">
            <v>13276</v>
          </cell>
          <cell r="AB18">
            <v>14223</v>
          </cell>
          <cell r="AC18">
            <v>13302</v>
          </cell>
          <cell r="AD18">
            <v>1469</v>
          </cell>
          <cell r="AE18">
            <v>3528</v>
          </cell>
          <cell r="AF18">
            <v>4172</v>
          </cell>
          <cell r="AG18">
            <v>4044</v>
          </cell>
          <cell r="AH18">
            <v>3817</v>
          </cell>
          <cell r="AI18">
            <v>4030</v>
          </cell>
          <cell r="AJ18">
            <v>3343</v>
          </cell>
          <cell r="AK18">
            <v>650129.25801975629</v>
          </cell>
          <cell r="AL18">
            <v>605482.23341077089</v>
          </cell>
          <cell r="AM18">
            <v>601902.78073363344</v>
          </cell>
          <cell r="AN18">
            <v>621010</v>
          </cell>
          <cell r="AO18">
            <v>609759</v>
          </cell>
          <cell r="AP18">
            <v>627296</v>
          </cell>
          <cell r="AQ18">
            <v>622093</v>
          </cell>
          <cell r="AR18">
            <v>33801</v>
          </cell>
          <cell r="AS18">
            <v>48717</v>
          </cell>
          <cell r="AT18">
            <v>53970</v>
          </cell>
          <cell r="AU18">
            <v>48167</v>
          </cell>
          <cell r="AV18">
            <v>53709</v>
          </cell>
          <cell r="AW18">
            <v>52094</v>
          </cell>
          <cell r="AX18">
            <v>48196</v>
          </cell>
          <cell r="AY18">
            <v>16862</v>
          </cell>
          <cell r="AZ18">
            <v>17250</v>
          </cell>
          <cell r="BA18">
            <v>15593</v>
          </cell>
          <cell r="BB18">
            <v>17888</v>
          </cell>
          <cell r="BC18">
            <v>19095</v>
          </cell>
          <cell r="BD18">
            <v>20750</v>
          </cell>
          <cell r="BE18">
            <v>22726</v>
          </cell>
          <cell r="BF18">
            <v>2215</v>
          </cell>
          <cell r="BG18">
            <v>2036</v>
          </cell>
          <cell r="BH18">
            <v>3361</v>
          </cell>
          <cell r="BI18">
            <v>3638</v>
          </cell>
          <cell r="BJ18">
            <v>4910</v>
          </cell>
          <cell r="BK18">
            <v>6482</v>
          </cell>
          <cell r="BL18">
            <v>7946</v>
          </cell>
          <cell r="BM18">
            <v>107940</v>
          </cell>
          <cell r="BN18">
            <v>97214</v>
          </cell>
          <cell r="BO18">
            <v>113928</v>
          </cell>
          <cell r="BP18">
            <v>115510</v>
          </cell>
          <cell r="BQ18">
            <v>117923</v>
          </cell>
          <cell r="BR18">
            <v>123183</v>
          </cell>
          <cell r="BS18">
            <v>126253</v>
          </cell>
          <cell r="BT18">
            <v>29971</v>
          </cell>
          <cell r="BU18">
            <v>30986</v>
          </cell>
          <cell r="BV18">
            <v>27029</v>
          </cell>
          <cell r="BW18">
            <v>33853</v>
          </cell>
          <cell r="BX18">
            <v>33322</v>
          </cell>
          <cell r="BY18">
            <v>34839</v>
          </cell>
          <cell r="BZ18">
            <v>36826</v>
          </cell>
          <cell r="CA18">
            <v>7272</v>
          </cell>
          <cell r="CB18">
            <v>6931</v>
          </cell>
          <cell r="CC18">
            <v>6306</v>
          </cell>
          <cell r="CD18">
            <v>4041</v>
          </cell>
          <cell r="CE18">
            <v>4670</v>
          </cell>
          <cell r="CF18">
            <v>4531</v>
          </cell>
          <cell r="CG18">
            <v>3848</v>
          </cell>
          <cell r="CH18">
            <v>4285</v>
          </cell>
          <cell r="CI18">
            <v>4170</v>
          </cell>
          <cell r="CJ18">
            <v>4302</v>
          </cell>
          <cell r="CK18">
            <v>5671</v>
          </cell>
          <cell r="CL18">
            <v>5723</v>
          </cell>
          <cell r="CM18">
            <v>5814</v>
          </cell>
          <cell r="CN18">
            <v>5885</v>
          </cell>
          <cell r="CO18">
            <v>1224</v>
          </cell>
          <cell r="CP18">
            <v>1192</v>
          </cell>
          <cell r="CQ18">
            <v>567</v>
          </cell>
          <cell r="CR18">
            <v>1267</v>
          </cell>
          <cell r="CS18">
            <v>1366</v>
          </cell>
          <cell r="CT18">
            <v>1364</v>
          </cell>
          <cell r="CU18">
            <v>978</v>
          </cell>
          <cell r="CV18">
            <v>4145</v>
          </cell>
          <cell r="CW18">
            <v>4134</v>
          </cell>
          <cell r="CX18">
            <v>5381</v>
          </cell>
          <cell r="CY18">
            <v>3012</v>
          </cell>
          <cell r="CZ18">
            <v>2928</v>
          </cell>
          <cell r="DA18">
            <v>2276</v>
          </cell>
          <cell r="DB18">
            <v>2015</v>
          </cell>
          <cell r="DC18">
            <v>11990</v>
          </cell>
          <cell r="DD18">
            <v>10717</v>
          </cell>
          <cell r="DE18">
            <v>11737</v>
          </cell>
          <cell r="DF18">
            <v>11472</v>
          </cell>
          <cell r="DG18">
            <v>9526</v>
          </cell>
          <cell r="DH18">
            <v>12116</v>
          </cell>
          <cell r="DI18">
            <v>13219</v>
          </cell>
          <cell r="DJ18">
            <v>12261</v>
          </cell>
          <cell r="DK18">
            <v>13067</v>
          </cell>
          <cell r="DL18">
            <v>11437</v>
          </cell>
          <cell r="DM18">
            <v>3347</v>
          </cell>
          <cell r="DN18">
            <v>3913</v>
          </cell>
          <cell r="DO18">
            <v>3508</v>
          </cell>
          <cell r="DP18">
            <v>2704</v>
          </cell>
          <cell r="DQ18">
            <v>2630</v>
          </cell>
          <cell r="DR18">
            <v>2673</v>
          </cell>
          <cell r="DS18">
            <v>2158</v>
          </cell>
          <cell r="DT18">
            <v>36916</v>
          </cell>
          <cell r="DU18">
            <v>39366</v>
          </cell>
          <cell r="DV18">
            <v>35821</v>
          </cell>
          <cell r="DW18">
            <v>34886</v>
          </cell>
          <cell r="DX18">
            <v>31378</v>
          </cell>
          <cell r="DY18">
            <v>41818</v>
          </cell>
          <cell r="DZ18">
            <v>57850</v>
          </cell>
          <cell r="EA18">
            <v>5228</v>
          </cell>
          <cell r="EB18">
            <v>5041</v>
          </cell>
          <cell r="EC18">
            <v>4884</v>
          </cell>
          <cell r="ED18">
            <v>4887</v>
          </cell>
          <cell r="EE18">
            <v>4806</v>
          </cell>
          <cell r="EF18">
            <v>5374</v>
          </cell>
          <cell r="EG18">
            <v>4051</v>
          </cell>
          <cell r="EH18">
            <v>823</v>
          </cell>
          <cell r="EI18">
            <v>853</v>
          </cell>
          <cell r="EJ18">
            <v>861</v>
          </cell>
          <cell r="EK18">
            <v>946</v>
          </cell>
          <cell r="EL18">
            <v>558</v>
          </cell>
          <cell r="EM18">
            <v>4061</v>
          </cell>
          <cell r="EN18">
            <v>4034</v>
          </cell>
          <cell r="EO18">
            <v>3945</v>
          </cell>
          <cell r="EP18">
            <v>4428</v>
          </cell>
          <cell r="EQ18">
            <v>3493</v>
          </cell>
          <cell r="ER18">
            <v>9204.3973514694553</v>
          </cell>
          <cell r="ES18">
            <v>8001.6142572296403</v>
          </cell>
          <cell r="ET18">
            <v>7884.5923430687171</v>
          </cell>
          <cell r="EU18">
            <v>7753.3514807838601</v>
          </cell>
          <cell r="EV18">
            <v>8162.9610000000002</v>
          </cell>
          <cell r="EW18">
            <v>10660.634</v>
          </cell>
          <cell r="EX18">
            <v>8811</v>
          </cell>
        </row>
        <row r="19">
          <cell r="A19" t="str">
            <v>Inverclyde</v>
          </cell>
          <cell r="B19">
            <v>26230</v>
          </cell>
          <cell r="C19">
            <v>23468</v>
          </cell>
          <cell r="D19">
            <v>23259</v>
          </cell>
          <cell r="E19">
            <v>23540</v>
          </cell>
          <cell r="F19">
            <v>24405</v>
          </cell>
          <cell r="G19">
            <v>25178</v>
          </cell>
          <cell r="H19">
            <v>27520</v>
          </cell>
          <cell r="I19">
            <v>30757</v>
          </cell>
          <cell r="J19">
            <v>29973</v>
          </cell>
          <cell r="K19">
            <v>28741</v>
          </cell>
          <cell r="L19">
            <v>28191</v>
          </cell>
          <cell r="M19">
            <v>29329</v>
          </cell>
          <cell r="N19">
            <v>29053</v>
          </cell>
          <cell r="O19">
            <v>29414</v>
          </cell>
          <cell r="P19">
            <v>6952</v>
          </cell>
          <cell r="Q19">
            <v>6074</v>
          </cell>
          <cell r="R19">
            <v>6236</v>
          </cell>
          <cell r="S19">
            <v>6353</v>
          </cell>
          <cell r="T19">
            <v>6799</v>
          </cell>
          <cell r="U19">
            <v>7388</v>
          </cell>
          <cell r="V19">
            <v>7331</v>
          </cell>
          <cell r="W19">
            <v>5011</v>
          </cell>
          <cell r="X19">
            <v>4620</v>
          </cell>
          <cell r="Y19">
            <v>4082</v>
          </cell>
          <cell r="Z19">
            <v>3684</v>
          </cell>
          <cell r="AA19">
            <v>4336</v>
          </cell>
          <cell r="AB19">
            <v>4953</v>
          </cell>
          <cell r="AC19">
            <v>4246</v>
          </cell>
          <cell r="AD19">
            <v>1240</v>
          </cell>
          <cell r="AE19">
            <v>1418</v>
          </cell>
          <cell r="AF19">
            <v>1287</v>
          </cell>
          <cell r="AG19">
            <v>1119</v>
          </cell>
          <cell r="AH19">
            <v>1117</v>
          </cell>
          <cell r="AI19">
            <v>1449</v>
          </cell>
          <cell r="AJ19">
            <v>1482</v>
          </cell>
          <cell r="AK19">
            <v>265415.06476400862</v>
          </cell>
          <cell r="AL19">
            <v>251541.64980059519</v>
          </cell>
          <cell r="AM19">
            <v>261331.81386450236</v>
          </cell>
          <cell r="AN19">
            <v>246385</v>
          </cell>
          <cell r="AO19">
            <v>240708</v>
          </cell>
          <cell r="AP19">
            <v>240148</v>
          </cell>
          <cell r="AQ19">
            <v>234477</v>
          </cell>
          <cell r="AR19">
            <v>7050</v>
          </cell>
          <cell r="AS19">
            <v>7527</v>
          </cell>
          <cell r="AT19">
            <v>8022</v>
          </cell>
          <cell r="AU19">
            <v>7780</v>
          </cell>
          <cell r="AV19">
            <v>7641</v>
          </cell>
          <cell r="AW19">
            <v>7048</v>
          </cell>
          <cell r="AX19">
            <v>7247</v>
          </cell>
          <cell r="AY19">
            <v>9596</v>
          </cell>
          <cell r="AZ19">
            <v>7781</v>
          </cell>
          <cell r="BA19">
            <v>8089</v>
          </cell>
          <cell r="BB19">
            <v>8308</v>
          </cell>
          <cell r="BC19">
            <v>8648</v>
          </cell>
          <cell r="BD19">
            <v>9412</v>
          </cell>
          <cell r="BE19">
            <v>10087</v>
          </cell>
          <cell r="BF19">
            <v>278</v>
          </cell>
          <cell r="BG19">
            <v>355</v>
          </cell>
          <cell r="BH19">
            <v>499</v>
          </cell>
          <cell r="BI19">
            <v>561</v>
          </cell>
          <cell r="BJ19">
            <v>515</v>
          </cell>
          <cell r="BK19">
            <v>2307</v>
          </cell>
          <cell r="BL19">
            <v>2282</v>
          </cell>
          <cell r="BM19">
            <v>44114</v>
          </cell>
          <cell r="BN19">
            <v>44384</v>
          </cell>
          <cell r="BO19">
            <v>52256</v>
          </cell>
          <cell r="BP19">
            <v>48664</v>
          </cell>
          <cell r="BQ19">
            <v>49573</v>
          </cell>
          <cell r="BR19">
            <v>49779</v>
          </cell>
          <cell r="BS19">
            <v>46948</v>
          </cell>
          <cell r="BT19">
            <v>11131</v>
          </cell>
          <cell r="BU19">
            <v>11265</v>
          </cell>
          <cell r="BV19">
            <v>10542</v>
          </cell>
          <cell r="BW19">
            <v>10974</v>
          </cell>
          <cell r="BX19">
            <v>11192</v>
          </cell>
          <cell r="BY19">
            <v>11466</v>
          </cell>
          <cell r="BZ19">
            <v>11780</v>
          </cell>
          <cell r="CA19">
            <v>1595</v>
          </cell>
          <cell r="CB19">
            <v>1788</v>
          </cell>
          <cell r="CC19">
            <v>1993</v>
          </cell>
          <cell r="CD19">
            <v>2366</v>
          </cell>
          <cell r="CE19">
            <v>1514</v>
          </cell>
          <cell r="CF19">
            <v>2135</v>
          </cell>
          <cell r="CG19">
            <v>2255</v>
          </cell>
          <cell r="CH19">
            <v>1282</v>
          </cell>
          <cell r="CI19">
            <v>1295</v>
          </cell>
          <cell r="CJ19">
            <v>1297</v>
          </cell>
          <cell r="CK19">
            <v>1299</v>
          </cell>
          <cell r="CL19">
            <v>1347</v>
          </cell>
          <cell r="CM19">
            <v>1236</v>
          </cell>
          <cell r="CN19">
            <v>1190</v>
          </cell>
          <cell r="CO19">
            <v>289</v>
          </cell>
          <cell r="CP19">
            <v>290</v>
          </cell>
          <cell r="CQ19">
            <v>298</v>
          </cell>
          <cell r="CR19">
            <v>300</v>
          </cell>
          <cell r="CS19">
            <v>289</v>
          </cell>
          <cell r="CT19">
            <v>281</v>
          </cell>
          <cell r="CU19">
            <v>282</v>
          </cell>
          <cell r="CV19">
            <v>2898</v>
          </cell>
          <cell r="CW19">
            <v>2901</v>
          </cell>
          <cell r="CX19">
            <v>2987</v>
          </cell>
          <cell r="CY19">
            <v>2994</v>
          </cell>
          <cell r="CZ19">
            <v>3161</v>
          </cell>
          <cell r="DA19">
            <v>2481</v>
          </cell>
          <cell r="DB19">
            <v>2602</v>
          </cell>
          <cell r="DC19">
            <v>1712</v>
          </cell>
          <cell r="DD19">
            <v>1467</v>
          </cell>
          <cell r="DE19">
            <v>1494</v>
          </cell>
          <cell r="DF19">
            <v>1577</v>
          </cell>
          <cell r="DG19">
            <v>1355</v>
          </cell>
          <cell r="DH19">
            <v>2883</v>
          </cell>
          <cell r="DI19">
            <v>2876</v>
          </cell>
          <cell r="DJ19">
            <v>3191</v>
          </cell>
          <cell r="DK19">
            <v>3266</v>
          </cell>
          <cell r="DL19">
            <v>3666</v>
          </cell>
          <cell r="DM19">
            <v>1508</v>
          </cell>
          <cell r="DN19">
            <v>1433.779</v>
          </cell>
          <cell r="DO19">
            <v>1374</v>
          </cell>
          <cell r="DP19">
            <v>1344</v>
          </cell>
          <cell r="DQ19">
            <v>1477</v>
          </cell>
          <cell r="DR19">
            <v>1301</v>
          </cell>
          <cell r="DS19">
            <v>1383</v>
          </cell>
          <cell r="DT19">
            <v>4837</v>
          </cell>
          <cell r="DU19">
            <v>4858</v>
          </cell>
          <cell r="DV19">
            <v>7753</v>
          </cell>
          <cell r="DW19">
            <v>6103</v>
          </cell>
          <cell r="DX19">
            <v>6983</v>
          </cell>
          <cell r="DY19">
            <v>7739</v>
          </cell>
          <cell r="DZ19">
            <v>9444</v>
          </cell>
          <cell r="EA19">
            <v>1587</v>
          </cell>
          <cell r="EB19">
            <v>1773</v>
          </cell>
          <cell r="EC19">
            <v>3077</v>
          </cell>
          <cell r="ED19">
            <v>1799</v>
          </cell>
          <cell r="EE19">
            <v>1708</v>
          </cell>
          <cell r="EF19">
            <v>1623</v>
          </cell>
          <cell r="EG19">
            <v>1863</v>
          </cell>
          <cell r="EH19">
            <v>154</v>
          </cell>
          <cell r="EI19">
            <v>160</v>
          </cell>
          <cell r="EJ19">
            <v>243</v>
          </cell>
          <cell r="EK19">
            <v>222</v>
          </cell>
          <cell r="EL19">
            <v>237</v>
          </cell>
          <cell r="EM19">
            <v>2923</v>
          </cell>
          <cell r="EN19">
            <v>1639</v>
          </cell>
          <cell r="EO19">
            <v>1465</v>
          </cell>
          <cell r="EP19">
            <v>1401</v>
          </cell>
          <cell r="EQ19">
            <v>1626</v>
          </cell>
          <cell r="ER19">
            <v>1484.3776333647504</v>
          </cell>
          <cell r="ES19">
            <v>2592.1334408234725</v>
          </cell>
          <cell r="ET19">
            <v>2481.356914401118</v>
          </cell>
          <cell r="EU19">
            <v>2338.842649027782</v>
          </cell>
          <cell r="EV19">
            <v>2403</v>
          </cell>
          <cell r="EW19">
            <v>2307.7330000000002</v>
          </cell>
          <cell r="EX19">
            <v>1085</v>
          </cell>
        </row>
        <row r="20">
          <cell r="A20" t="str">
            <v>Midlothian</v>
          </cell>
          <cell r="B20">
            <v>29274</v>
          </cell>
          <cell r="C20">
            <v>30031</v>
          </cell>
          <cell r="D20">
            <v>30736</v>
          </cell>
          <cell r="E20">
            <v>31222</v>
          </cell>
          <cell r="F20">
            <v>32007</v>
          </cell>
          <cell r="G20">
            <v>32726</v>
          </cell>
          <cell r="H20">
            <v>35418</v>
          </cell>
          <cell r="I20">
            <v>32606</v>
          </cell>
          <cell r="J20">
            <v>32724</v>
          </cell>
          <cell r="K20">
            <v>32956</v>
          </cell>
          <cell r="L20">
            <v>32482</v>
          </cell>
          <cell r="M20">
            <v>32620</v>
          </cell>
          <cell r="N20">
            <v>31982</v>
          </cell>
          <cell r="O20">
            <v>33372</v>
          </cell>
          <cell r="P20">
            <v>5078</v>
          </cell>
          <cell r="Q20">
            <v>4792</v>
          </cell>
          <cell r="R20">
            <v>5043</v>
          </cell>
          <cell r="S20">
            <v>5082</v>
          </cell>
          <cell r="T20">
            <v>5471</v>
          </cell>
          <cell r="U20">
            <v>6805</v>
          </cell>
          <cell r="V20">
            <v>8951</v>
          </cell>
          <cell r="W20">
            <v>3335</v>
          </cell>
          <cell r="X20">
            <v>4376</v>
          </cell>
          <cell r="Y20">
            <v>3730</v>
          </cell>
          <cell r="Z20">
            <v>3205</v>
          </cell>
          <cell r="AA20">
            <v>3182</v>
          </cell>
          <cell r="AB20">
            <v>3837</v>
          </cell>
          <cell r="AC20">
            <v>3963</v>
          </cell>
          <cell r="AD20">
            <v>3555</v>
          </cell>
          <cell r="AE20">
            <v>4064</v>
          </cell>
          <cell r="AF20">
            <v>3809</v>
          </cell>
          <cell r="AG20">
            <v>3720</v>
          </cell>
          <cell r="AH20">
            <v>3641</v>
          </cell>
          <cell r="AI20">
            <v>3742</v>
          </cell>
          <cell r="AJ20">
            <v>3929</v>
          </cell>
          <cell r="AK20">
            <v>241829.27378564596</v>
          </cell>
          <cell r="AL20">
            <v>238269.7721001117</v>
          </cell>
          <cell r="AM20">
            <v>239219.18025451666</v>
          </cell>
          <cell r="AN20">
            <v>226553</v>
          </cell>
          <cell r="AO20">
            <v>236647</v>
          </cell>
          <cell r="AP20">
            <v>233922</v>
          </cell>
          <cell r="AQ20">
            <v>245476</v>
          </cell>
          <cell r="AR20">
            <v>10959</v>
          </cell>
          <cell r="AS20">
            <v>10710</v>
          </cell>
          <cell r="AT20">
            <v>9407</v>
          </cell>
          <cell r="AU20">
            <v>10863</v>
          </cell>
          <cell r="AV20">
            <v>14276</v>
          </cell>
          <cell r="AW20">
            <v>14114</v>
          </cell>
          <cell r="AX20">
            <v>15560</v>
          </cell>
          <cell r="AY20">
            <v>5651</v>
          </cell>
          <cell r="AZ20">
            <v>5941</v>
          </cell>
          <cell r="BA20">
            <v>6334</v>
          </cell>
          <cell r="BB20">
            <v>8185</v>
          </cell>
          <cell r="BC20">
            <v>8227</v>
          </cell>
          <cell r="BD20">
            <v>8597</v>
          </cell>
          <cell r="BE20">
            <v>9141</v>
          </cell>
          <cell r="BF20">
            <v>1009</v>
          </cell>
          <cell r="BG20">
            <v>841</v>
          </cell>
          <cell r="BH20">
            <v>944</v>
          </cell>
          <cell r="BI20">
            <v>1111</v>
          </cell>
          <cell r="BJ20">
            <v>1098</v>
          </cell>
          <cell r="BK20">
            <v>1690</v>
          </cell>
          <cell r="BL20">
            <v>2878</v>
          </cell>
          <cell r="BM20">
            <v>36521</v>
          </cell>
          <cell r="BN20">
            <v>38524</v>
          </cell>
          <cell r="BO20">
            <v>39395</v>
          </cell>
          <cell r="BP20">
            <v>39909</v>
          </cell>
          <cell r="BQ20">
            <v>40765</v>
          </cell>
          <cell r="BR20">
            <v>42780</v>
          </cell>
          <cell r="BS20">
            <v>47100</v>
          </cell>
          <cell r="BT20">
            <v>7307</v>
          </cell>
          <cell r="BU20">
            <v>7751</v>
          </cell>
          <cell r="BV20">
            <v>7723</v>
          </cell>
          <cell r="BW20">
            <v>7756</v>
          </cell>
          <cell r="BX20">
            <v>8056</v>
          </cell>
          <cell r="BY20">
            <v>7746</v>
          </cell>
          <cell r="BZ20">
            <v>7604</v>
          </cell>
          <cell r="CA20">
            <v>3243</v>
          </cell>
          <cell r="CB20">
            <v>2305</v>
          </cell>
          <cell r="CC20">
            <v>3184</v>
          </cell>
          <cell r="CD20">
            <v>2716</v>
          </cell>
          <cell r="CE20">
            <v>2738</v>
          </cell>
          <cell r="CF20">
            <v>3024</v>
          </cell>
          <cell r="CG20">
            <v>3016</v>
          </cell>
          <cell r="CH20">
            <v>1380</v>
          </cell>
          <cell r="CI20">
            <v>1437</v>
          </cell>
          <cell r="CJ20">
            <v>1292</v>
          </cell>
          <cell r="CK20">
            <v>1404</v>
          </cell>
          <cell r="CL20">
            <v>1393</v>
          </cell>
          <cell r="CM20">
            <v>1224</v>
          </cell>
          <cell r="CN20">
            <v>1185</v>
          </cell>
          <cell r="CO20" t="str">
            <v>NA</v>
          </cell>
          <cell r="CP20" t="str">
            <v>NA</v>
          </cell>
          <cell r="CQ20" t="str">
            <v>NA</v>
          </cell>
          <cell r="CR20" t="str">
            <v>NA</v>
          </cell>
          <cell r="CS20" t="str">
            <v>NA</v>
          </cell>
          <cell r="CT20" t="str">
            <v>NA</v>
          </cell>
          <cell r="CU20" t="str">
            <v>NA</v>
          </cell>
          <cell r="CV20">
            <v>1308</v>
          </cell>
          <cell r="CW20">
            <v>1511</v>
          </cell>
          <cell r="CX20">
            <v>880</v>
          </cell>
          <cell r="CY20">
            <v>465</v>
          </cell>
          <cell r="CZ20">
            <v>550</v>
          </cell>
          <cell r="DA20">
            <v>482</v>
          </cell>
          <cell r="DB20">
            <v>622</v>
          </cell>
          <cell r="DC20">
            <v>2902</v>
          </cell>
          <cell r="DD20">
            <v>2331</v>
          </cell>
          <cell r="DE20">
            <v>1167</v>
          </cell>
          <cell r="DF20">
            <v>2782</v>
          </cell>
          <cell r="DG20">
            <v>2957</v>
          </cell>
          <cell r="DH20">
            <v>2752</v>
          </cell>
          <cell r="DI20">
            <v>2179</v>
          </cell>
          <cell r="DJ20">
            <v>2908</v>
          </cell>
          <cell r="DK20">
            <v>3337</v>
          </cell>
          <cell r="DL20">
            <v>3374</v>
          </cell>
          <cell r="DM20">
            <v>765</v>
          </cell>
          <cell r="DN20">
            <v>805</v>
          </cell>
          <cell r="DO20">
            <v>828</v>
          </cell>
          <cell r="DP20">
            <v>861</v>
          </cell>
          <cell r="DQ20">
            <v>1002</v>
          </cell>
          <cell r="DR20">
            <v>1015</v>
          </cell>
          <cell r="DS20">
            <v>1101</v>
          </cell>
          <cell r="DT20">
            <v>9053</v>
          </cell>
          <cell r="DU20">
            <v>6581</v>
          </cell>
          <cell r="DV20">
            <v>4627</v>
          </cell>
          <cell r="DW20">
            <v>8137</v>
          </cell>
          <cell r="DX20">
            <v>5560</v>
          </cell>
          <cell r="DY20">
            <v>3856</v>
          </cell>
          <cell r="DZ20">
            <v>5226</v>
          </cell>
          <cell r="EA20">
            <v>1200</v>
          </cell>
          <cell r="EB20">
            <v>1226</v>
          </cell>
          <cell r="EC20">
            <v>1106</v>
          </cell>
          <cell r="ED20">
            <v>1495</v>
          </cell>
          <cell r="EE20">
            <v>1448</v>
          </cell>
          <cell r="EF20">
            <v>1405</v>
          </cell>
          <cell r="EG20">
            <v>1403</v>
          </cell>
          <cell r="EH20">
            <v>360</v>
          </cell>
          <cell r="EI20">
            <v>370</v>
          </cell>
          <cell r="EJ20">
            <v>706</v>
          </cell>
          <cell r="EK20">
            <v>556</v>
          </cell>
          <cell r="EL20">
            <v>500</v>
          </cell>
          <cell r="EM20">
            <v>746</v>
          </cell>
          <cell r="EN20">
            <v>1125</v>
          </cell>
          <cell r="EO20">
            <v>742</v>
          </cell>
          <cell r="EP20">
            <v>849</v>
          </cell>
          <cell r="EQ20">
            <v>903</v>
          </cell>
          <cell r="ER20">
            <v>1882.8720760860251</v>
          </cell>
          <cell r="ES20">
            <v>1702.2084414351707</v>
          </cell>
          <cell r="ET20">
            <v>1840.4018435088808</v>
          </cell>
          <cell r="EU20">
            <v>1980.9512217387337</v>
          </cell>
          <cell r="EV20">
            <v>2007</v>
          </cell>
          <cell r="EW20">
            <v>1893</v>
          </cell>
          <cell r="EX20">
            <v>2008</v>
          </cell>
        </row>
        <row r="21">
          <cell r="A21" t="str">
            <v>Moray</v>
          </cell>
          <cell r="B21">
            <v>28184</v>
          </cell>
          <cell r="C21">
            <v>27527</v>
          </cell>
          <cell r="D21">
            <v>27984</v>
          </cell>
          <cell r="E21">
            <v>28215</v>
          </cell>
          <cell r="F21">
            <v>28877</v>
          </cell>
          <cell r="G21">
            <v>30376</v>
          </cell>
          <cell r="H21">
            <v>30357</v>
          </cell>
          <cell r="I21">
            <v>32724</v>
          </cell>
          <cell r="J21">
            <v>32074</v>
          </cell>
          <cell r="K21">
            <v>31653</v>
          </cell>
          <cell r="L21">
            <v>31801</v>
          </cell>
          <cell r="M21">
            <v>32243</v>
          </cell>
          <cell r="N21">
            <v>32565</v>
          </cell>
          <cell r="O21">
            <v>32247</v>
          </cell>
          <cell r="P21">
            <v>3482</v>
          </cell>
          <cell r="Q21">
            <v>3544</v>
          </cell>
          <cell r="R21">
            <v>3363</v>
          </cell>
          <cell r="S21">
            <v>3293</v>
          </cell>
          <cell r="T21">
            <v>3615</v>
          </cell>
          <cell r="U21">
            <v>3956</v>
          </cell>
          <cell r="V21">
            <v>3985</v>
          </cell>
          <cell r="W21">
            <v>4018</v>
          </cell>
          <cell r="X21">
            <v>4929</v>
          </cell>
          <cell r="Y21">
            <v>6783</v>
          </cell>
          <cell r="Z21">
            <v>7330</v>
          </cell>
          <cell r="AA21">
            <v>6172</v>
          </cell>
          <cell r="AB21">
            <v>6902</v>
          </cell>
          <cell r="AC21">
            <v>7939</v>
          </cell>
          <cell r="AD21">
            <v>1978</v>
          </cell>
          <cell r="AE21">
            <v>2236</v>
          </cell>
          <cell r="AF21">
            <v>2264</v>
          </cell>
          <cell r="AG21">
            <v>2289</v>
          </cell>
          <cell r="AH21">
            <v>3389</v>
          </cell>
          <cell r="AI21">
            <v>3642</v>
          </cell>
          <cell r="AJ21">
            <v>4005</v>
          </cell>
          <cell r="AK21">
            <v>233116.52135319059</v>
          </cell>
          <cell r="AL21">
            <v>230472.92911955543</v>
          </cell>
          <cell r="AM21">
            <v>236063.85812525303</v>
          </cell>
          <cell r="AN21">
            <v>212230</v>
          </cell>
          <cell r="AO21">
            <v>214721</v>
          </cell>
          <cell r="AP21">
            <v>223024</v>
          </cell>
          <cell r="AQ21">
            <v>225252</v>
          </cell>
          <cell r="AR21">
            <v>10675</v>
          </cell>
          <cell r="AS21">
            <v>10458</v>
          </cell>
          <cell r="AT21">
            <v>10888</v>
          </cell>
          <cell r="AU21">
            <v>10036</v>
          </cell>
          <cell r="AV21">
            <v>9207</v>
          </cell>
          <cell r="AW21">
            <v>10024</v>
          </cell>
          <cell r="AX21">
            <v>10222</v>
          </cell>
          <cell r="AY21">
            <v>7671</v>
          </cell>
          <cell r="AZ21">
            <v>8322</v>
          </cell>
          <cell r="BA21">
            <v>10245</v>
          </cell>
          <cell r="BB21">
            <v>10333</v>
          </cell>
          <cell r="BC21">
            <v>10511</v>
          </cell>
          <cell r="BD21">
            <v>10171</v>
          </cell>
          <cell r="BE21">
            <v>10798</v>
          </cell>
          <cell r="BF21">
            <v>1095</v>
          </cell>
          <cell r="BG21">
            <v>1209</v>
          </cell>
          <cell r="BH21">
            <v>1004</v>
          </cell>
          <cell r="BI21">
            <v>1633</v>
          </cell>
          <cell r="BJ21">
            <v>1785</v>
          </cell>
          <cell r="BK21">
            <v>2005</v>
          </cell>
          <cell r="BL21">
            <v>2278</v>
          </cell>
          <cell r="BM21">
            <v>37122</v>
          </cell>
          <cell r="BN21">
            <v>42385</v>
          </cell>
          <cell r="BO21">
            <v>43696</v>
          </cell>
          <cell r="BP21">
            <v>44708</v>
          </cell>
          <cell r="BQ21">
            <v>44257</v>
          </cell>
          <cell r="BR21">
            <v>45416</v>
          </cell>
          <cell r="BS21">
            <v>46058</v>
          </cell>
          <cell r="BT21">
            <v>7525</v>
          </cell>
          <cell r="BU21">
            <v>7338</v>
          </cell>
          <cell r="BV21">
            <v>7987</v>
          </cell>
          <cell r="BW21">
            <v>8007</v>
          </cell>
          <cell r="BX21">
            <v>7609</v>
          </cell>
          <cell r="BY21">
            <v>7684</v>
          </cell>
          <cell r="BZ21">
            <v>6892</v>
          </cell>
          <cell r="CA21">
            <v>1877</v>
          </cell>
          <cell r="CB21">
            <v>2073</v>
          </cell>
          <cell r="CC21">
            <v>2275</v>
          </cell>
          <cell r="CD21">
            <v>2224</v>
          </cell>
          <cell r="CE21">
            <v>2113</v>
          </cell>
          <cell r="CF21">
            <v>1907</v>
          </cell>
          <cell r="CG21">
            <v>1986</v>
          </cell>
          <cell r="CH21">
            <v>1846</v>
          </cell>
          <cell r="CI21">
            <v>1914</v>
          </cell>
          <cell r="CJ21">
            <v>1967</v>
          </cell>
          <cell r="CK21">
            <v>1899</v>
          </cell>
          <cell r="CL21">
            <v>1749</v>
          </cell>
          <cell r="CM21">
            <v>1904</v>
          </cell>
          <cell r="CN21">
            <v>1628</v>
          </cell>
          <cell r="CO21">
            <v>235</v>
          </cell>
          <cell r="CP21">
            <v>225</v>
          </cell>
          <cell r="CQ21">
            <v>248</v>
          </cell>
          <cell r="CR21">
            <v>167</v>
          </cell>
          <cell r="CS21">
            <v>138</v>
          </cell>
          <cell r="CT21">
            <v>113</v>
          </cell>
          <cell r="CU21">
            <v>105</v>
          </cell>
          <cell r="CV21">
            <v>1870</v>
          </cell>
          <cell r="CW21">
            <v>1697</v>
          </cell>
          <cell r="CX21">
            <v>1831</v>
          </cell>
          <cell r="CY21">
            <v>1359</v>
          </cell>
          <cell r="CZ21">
            <v>1032</v>
          </cell>
          <cell r="DA21">
            <v>1197</v>
          </cell>
          <cell r="DB21">
            <v>1308</v>
          </cell>
          <cell r="DC21">
            <v>2534</v>
          </cell>
          <cell r="DD21">
            <v>2468</v>
          </cell>
          <cell r="DE21">
            <v>2511</v>
          </cell>
          <cell r="DF21">
            <v>2407</v>
          </cell>
          <cell r="DG21">
            <v>2260</v>
          </cell>
          <cell r="DH21">
            <v>4150</v>
          </cell>
          <cell r="DI21">
            <v>4034</v>
          </cell>
          <cell r="DJ21">
            <v>4102</v>
          </cell>
          <cell r="DK21">
            <v>4263</v>
          </cell>
          <cell r="DL21">
            <v>4515</v>
          </cell>
          <cell r="DM21">
            <v>1179</v>
          </cell>
          <cell r="DN21">
            <v>849</v>
          </cell>
          <cell r="DO21">
            <v>731</v>
          </cell>
          <cell r="DP21">
            <v>686</v>
          </cell>
          <cell r="DQ21">
            <v>649</v>
          </cell>
          <cell r="DR21">
            <v>657</v>
          </cell>
          <cell r="DS21">
            <v>737</v>
          </cell>
          <cell r="DT21">
            <v>10857</v>
          </cell>
          <cell r="DU21">
            <v>10587</v>
          </cell>
          <cell r="DV21">
            <v>13327</v>
          </cell>
          <cell r="DW21">
            <v>10047</v>
          </cell>
          <cell r="DX21">
            <v>9188</v>
          </cell>
          <cell r="DY21">
            <v>11243</v>
          </cell>
          <cell r="DZ21">
            <v>9602</v>
          </cell>
          <cell r="EA21">
            <v>2386</v>
          </cell>
          <cell r="EB21">
            <v>2124</v>
          </cell>
          <cell r="EC21">
            <v>2132</v>
          </cell>
          <cell r="ED21">
            <v>2194</v>
          </cell>
          <cell r="EE21">
            <v>1962</v>
          </cell>
          <cell r="EF21">
            <v>1928</v>
          </cell>
          <cell r="EG21">
            <v>1921</v>
          </cell>
          <cell r="EH21">
            <v>684</v>
          </cell>
          <cell r="EI21">
            <v>767</v>
          </cell>
          <cell r="EJ21">
            <v>579</v>
          </cell>
          <cell r="EK21">
            <v>499</v>
          </cell>
          <cell r="EL21">
            <v>476</v>
          </cell>
          <cell r="EM21">
            <v>1448</v>
          </cell>
          <cell r="EN21">
            <v>1427</v>
          </cell>
          <cell r="EO21">
            <v>1383</v>
          </cell>
          <cell r="EP21">
            <v>1429</v>
          </cell>
          <cell r="EQ21">
            <v>1445</v>
          </cell>
          <cell r="ER21">
            <v>2483.7093324479479</v>
          </cell>
          <cell r="ES21">
            <v>2487.8782337952707</v>
          </cell>
          <cell r="ET21">
            <v>2596.4186205271603</v>
          </cell>
          <cell r="EU21">
            <v>2364.3541356236497</v>
          </cell>
          <cell r="EV21">
            <v>2293.9969999999998</v>
          </cell>
          <cell r="EW21">
            <v>2428.9969999999998</v>
          </cell>
          <cell r="EX21">
            <v>2312</v>
          </cell>
        </row>
        <row r="22">
          <cell r="A22" t="str">
            <v>North Ayrshire</v>
          </cell>
          <cell r="B22">
            <v>53347</v>
          </cell>
          <cell r="C22">
            <v>54478</v>
          </cell>
          <cell r="D22">
            <v>51166</v>
          </cell>
          <cell r="E22">
            <v>48765</v>
          </cell>
          <cell r="F22">
            <v>47179</v>
          </cell>
          <cell r="G22">
            <v>49114</v>
          </cell>
          <cell r="H22">
            <v>51008</v>
          </cell>
          <cell r="I22">
            <v>53128</v>
          </cell>
          <cell r="J22">
            <v>52923</v>
          </cell>
          <cell r="K22">
            <v>52745</v>
          </cell>
          <cell r="L22">
            <v>53409</v>
          </cell>
          <cell r="M22">
            <v>53026</v>
          </cell>
          <cell r="N22">
            <v>52885</v>
          </cell>
          <cell r="O22">
            <v>54617</v>
          </cell>
          <cell r="P22">
            <v>9757</v>
          </cell>
          <cell r="Q22">
            <v>9391</v>
          </cell>
          <cell r="R22">
            <v>9383</v>
          </cell>
          <cell r="S22">
            <v>8657</v>
          </cell>
          <cell r="T22">
            <v>10514</v>
          </cell>
          <cell r="U22">
            <v>11837</v>
          </cell>
          <cell r="V22">
            <v>11453</v>
          </cell>
          <cell r="W22">
            <v>8649</v>
          </cell>
          <cell r="X22">
            <v>9183</v>
          </cell>
          <cell r="Y22">
            <v>9987</v>
          </cell>
          <cell r="Z22">
            <v>9632</v>
          </cell>
          <cell r="AA22">
            <v>9314</v>
          </cell>
          <cell r="AB22">
            <v>9319</v>
          </cell>
          <cell r="AC22">
            <v>10181</v>
          </cell>
          <cell r="AD22">
            <v>5219</v>
          </cell>
          <cell r="AE22">
            <v>5435</v>
          </cell>
          <cell r="AF22">
            <v>5839</v>
          </cell>
          <cell r="AG22">
            <v>6548</v>
          </cell>
          <cell r="AH22">
            <v>7362</v>
          </cell>
          <cell r="AI22">
            <v>7965</v>
          </cell>
          <cell r="AJ22">
            <v>8125</v>
          </cell>
          <cell r="AK22">
            <v>421546.96696715703</v>
          </cell>
          <cell r="AL22">
            <v>411570.49452367326</v>
          </cell>
          <cell r="AM22">
            <v>420793.45924698329</v>
          </cell>
          <cell r="AN22">
            <v>392798</v>
          </cell>
          <cell r="AO22">
            <v>395006</v>
          </cell>
          <cell r="AP22">
            <v>406062</v>
          </cell>
          <cell r="AQ22">
            <v>410964</v>
          </cell>
          <cell r="AR22">
            <v>11156</v>
          </cell>
          <cell r="AS22">
            <v>12547</v>
          </cell>
          <cell r="AT22">
            <v>9843</v>
          </cell>
          <cell r="AU22">
            <v>8898</v>
          </cell>
          <cell r="AV22">
            <v>9796</v>
          </cell>
          <cell r="AW22">
            <v>10236</v>
          </cell>
          <cell r="AX22">
            <v>9382</v>
          </cell>
          <cell r="AY22">
            <v>12589</v>
          </cell>
          <cell r="AZ22">
            <v>13321</v>
          </cell>
          <cell r="BA22">
            <v>14405</v>
          </cell>
          <cell r="BB22">
            <v>16219</v>
          </cell>
          <cell r="BC22">
            <v>15691</v>
          </cell>
          <cell r="BD22">
            <v>16574</v>
          </cell>
          <cell r="BE22">
            <v>18723</v>
          </cell>
          <cell r="BF22">
            <v>716</v>
          </cell>
          <cell r="BG22">
            <v>954</v>
          </cell>
          <cell r="BH22">
            <v>1468</v>
          </cell>
          <cell r="BI22">
            <v>1594</v>
          </cell>
          <cell r="BJ22">
            <v>1657</v>
          </cell>
          <cell r="BK22">
            <v>1740</v>
          </cell>
          <cell r="BL22">
            <v>2077</v>
          </cell>
          <cell r="BM22">
            <v>73850</v>
          </cell>
          <cell r="BN22">
            <v>74337</v>
          </cell>
          <cell r="BO22">
            <v>77911</v>
          </cell>
          <cell r="BP22">
            <v>82077</v>
          </cell>
          <cell r="BQ22">
            <v>80898</v>
          </cell>
          <cell r="BR22">
            <v>84227</v>
          </cell>
          <cell r="BS22">
            <v>88941</v>
          </cell>
          <cell r="BT22">
            <v>17670</v>
          </cell>
          <cell r="BU22">
            <v>16365</v>
          </cell>
          <cell r="BV22">
            <v>16635</v>
          </cell>
          <cell r="BW22">
            <v>15978</v>
          </cell>
          <cell r="BX22">
            <v>16482</v>
          </cell>
          <cell r="BY22">
            <v>16353</v>
          </cell>
          <cell r="BZ22">
            <v>16970</v>
          </cell>
          <cell r="CA22">
            <v>4235</v>
          </cell>
          <cell r="CB22">
            <v>4248</v>
          </cell>
          <cell r="CC22">
            <v>3867</v>
          </cell>
          <cell r="CD22">
            <v>3638</v>
          </cell>
          <cell r="CE22">
            <v>3859</v>
          </cell>
          <cell r="CF22">
            <v>3955</v>
          </cell>
          <cell r="CG22">
            <v>6282</v>
          </cell>
          <cell r="CH22">
            <v>2583</v>
          </cell>
          <cell r="CI22">
            <v>2803</v>
          </cell>
          <cell r="CJ22">
            <v>2600</v>
          </cell>
          <cell r="CK22">
            <v>2659</v>
          </cell>
          <cell r="CL22">
            <v>2612</v>
          </cell>
          <cell r="CM22">
            <v>2443</v>
          </cell>
          <cell r="CN22">
            <v>2453</v>
          </cell>
          <cell r="CO22">
            <v>83</v>
          </cell>
          <cell r="CP22">
            <v>42</v>
          </cell>
          <cell r="CQ22">
            <v>69</v>
          </cell>
          <cell r="CR22">
            <v>38</v>
          </cell>
          <cell r="CS22">
            <v>94</v>
          </cell>
          <cell r="CT22">
            <v>83</v>
          </cell>
          <cell r="CU22">
            <v>76</v>
          </cell>
          <cell r="CV22">
            <v>4140</v>
          </cell>
          <cell r="CW22">
            <v>4231</v>
          </cell>
          <cell r="CX22">
            <v>4096</v>
          </cell>
          <cell r="CY22">
            <v>4698</v>
          </cell>
          <cell r="CZ22">
            <v>4211</v>
          </cell>
          <cell r="DA22">
            <v>4059</v>
          </cell>
          <cell r="DB22">
            <v>4002</v>
          </cell>
          <cell r="DC22">
            <v>3450</v>
          </cell>
          <cell r="DD22">
            <v>3800</v>
          </cell>
          <cell r="DE22">
            <v>3613</v>
          </cell>
          <cell r="DF22">
            <v>3848</v>
          </cell>
          <cell r="DG22">
            <v>3782</v>
          </cell>
          <cell r="DH22">
            <v>6129</v>
          </cell>
          <cell r="DI22">
            <v>6023</v>
          </cell>
          <cell r="DJ22">
            <v>7336</v>
          </cell>
          <cell r="DK22">
            <v>8293</v>
          </cell>
          <cell r="DL22">
            <v>7052</v>
          </cell>
          <cell r="DM22">
            <v>3074</v>
          </cell>
          <cell r="DN22">
            <v>2856</v>
          </cell>
          <cell r="DO22">
            <v>1966</v>
          </cell>
          <cell r="DP22">
            <v>2155</v>
          </cell>
          <cell r="DQ22">
            <v>2036</v>
          </cell>
          <cell r="DR22">
            <v>2025</v>
          </cell>
          <cell r="DS22">
            <v>2009</v>
          </cell>
          <cell r="DT22">
            <v>11018</v>
          </cell>
          <cell r="DU22">
            <v>10590</v>
          </cell>
          <cell r="DV22">
            <v>12246</v>
          </cell>
          <cell r="DW22">
            <v>11887</v>
          </cell>
          <cell r="DX22">
            <v>10218</v>
          </cell>
          <cell r="DY22">
            <v>11323</v>
          </cell>
          <cell r="DZ22">
            <v>11614</v>
          </cell>
          <cell r="EA22">
            <v>3382</v>
          </cell>
          <cell r="EB22">
            <v>3119</v>
          </cell>
          <cell r="EC22">
            <v>2709</v>
          </cell>
          <cell r="ED22">
            <v>2640</v>
          </cell>
          <cell r="EE22">
            <v>2299</v>
          </cell>
          <cell r="EF22">
            <v>2479</v>
          </cell>
          <cell r="EG22">
            <v>2335</v>
          </cell>
          <cell r="EH22">
            <v>820</v>
          </cell>
          <cell r="EI22">
            <v>744</v>
          </cell>
          <cell r="EJ22">
            <v>686</v>
          </cell>
          <cell r="EK22">
            <v>672</v>
          </cell>
          <cell r="EL22">
            <v>505</v>
          </cell>
          <cell r="EM22">
            <v>1889</v>
          </cell>
          <cell r="EN22">
            <v>1896</v>
          </cell>
          <cell r="EO22">
            <v>1613</v>
          </cell>
          <cell r="EP22">
            <v>1807</v>
          </cell>
          <cell r="EQ22">
            <v>1830</v>
          </cell>
          <cell r="ER22">
            <v>2776.1087299288838</v>
          </cell>
          <cell r="ES22">
            <v>2706.2352123436481</v>
          </cell>
          <cell r="ET22">
            <v>2682.4069896949923</v>
          </cell>
          <cell r="EU22">
            <v>2659.5069105985453</v>
          </cell>
          <cell r="EV22">
            <v>2116.8789999999999</v>
          </cell>
          <cell r="EW22">
            <v>1939</v>
          </cell>
          <cell r="EX22">
            <v>1939</v>
          </cell>
        </row>
        <row r="23">
          <cell r="A23" t="str">
            <v>North Lanarkshire</v>
          </cell>
          <cell r="B23">
            <v>131535</v>
          </cell>
          <cell r="C23">
            <v>135858</v>
          </cell>
          <cell r="D23">
            <v>136195</v>
          </cell>
          <cell r="E23">
            <v>134035</v>
          </cell>
          <cell r="F23">
            <v>131465</v>
          </cell>
          <cell r="G23">
            <v>136218</v>
          </cell>
          <cell r="H23">
            <v>141239</v>
          </cell>
          <cell r="I23">
            <v>134998</v>
          </cell>
          <cell r="J23">
            <v>126766</v>
          </cell>
          <cell r="K23">
            <v>127502</v>
          </cell>
          <cell r="L23">
            <v>132602</v>
          </cell>
          <cell r="M23">
            <v>126560</v>
          </cell>
          <cell r="N23">
            <v>131887</v>
          </cell>
          <cell r="O23">
            <v>134240</v>
          </cell>
          <cell r="P23">
            <v>21773</v>
          </cell>
          <cell r="Q23">
            <v>21120</v>
          </cell>
          <cell r="R23">
            <v>22486</v>
          </cell>
          <cell r="S23">
            <v>23097</v>
          </cell>
          <cell r="T23">
            <v>23351</v>
          </cell>
          <cell r="U23">
            <v>26453</v>
          </cell>
          <cell r="V23">
            <v>26748</v>
          </cell>
          <cell r="W23">
            <v>5220</v>
          </cell>
          <cell r="X23">
            <v>5352</v>
          </cell>
          <cell r="Y23">
            <v>5598</v>
          </cell>
          <cell r="Z23">
            <v>5375</v>
          </cell>
          <cell r="AA23">
            <v>5485</v>
          </cell>
          <cell r="AB23">
            <v>5937</v>
          </cell>
          <cell r="AC23">
            <v>5978</v>
          </cell>
          <cell r="AD23">
            <v>6012</v>
          </cell>
          <cell r="AE23">
            <v>6312</v>
          </cell>
          <cell r="AF23">
            <v>4184</v>
          </cell>
          <cell r="AG23">
            <v>4091</v>
          </cell>
          <cell r="AH23">
            <v>4542</v>
          </cell>
          <cell r="AI23">
            <v>4992</v>
          </cell>
          <cell r="AJ23">
            <v>7444</v>
          </cell>
          <cell r="AK23">
            <v>945756.29017922655</v>
          </cell>
          <cell r="AL23">
            <v>922019.88408052176</v>
          </cell>
          <cell r="AM23">
            <v>925587.11797431088</v>
          </cell>
          <cell r="AN23">
            <v>871058</v>
          </cell>
          <cell r="AO23">
            <v>873860</v>
          </cell>
          <cell r="AP23">
            <v>868591</v>
          </cell>
          <cell r="AQ23">
            <v>882750</v>
          </cell>
          <cell r="AR23">
            <v>29331</v>
          </cell>
          <cell r="AS23">
            <v>40198</v>
          </cell>
          <cell r="AT23">
            <v>37857</v>
          </cell>
          <cell r="AU23">
            <v>38702</v>
          </cell>
          <cell r="AV23">
            <v>39294</v>
          </cell>
          <cell r="AW23">
            <v>40369</v>
          </cell>
          <cell r="AX23">
            <v>39848</v>
          </cell>
          <cell r="AY23">
            <v>23853</v>
          </cell>
          <cell r="AZ23">
            <v>22791</v>
          </cell>
          <cell r="BA23">
            <v>24531</v>
          </cell>
          <cell r="BB23">
            <v>26282</v>
          </cell>
          <cell r="BC23">
            <v>29655</v>
          </cell>
          <cell r="BD23">
            <v>31556</v>
          </cell>
          <cell r="BE23">
            <v>37196</v>
          </cell>
          <cell r="BF23">
            <v>0</v>
          </cell>
          <cell r="BG23">
            <v>1889</v>
          </cell>
          <cell r="BH23">
            <v>2391</v>
          </cell>
          <cell r="BI23">
            <v>2726</v>
          </cell>
          <cell r="BJ23">
            <v>3544</v>
          </cell>
          <cell r="BK23">
            <v>3620</v>
          </cell>
          <cell r="BL23">
            <v>3653</v>
          </cell>
          <cell r="BM23">
            <v>145353</v>
          </cell>
          <cell r="BN23">
            <v>145353</v>
          </cell>
          <cell r="BO23">
            <v>140563</v>
          </cell>
          <cell r="BP23">
            <v>140386</v>
          </cell>
          <cell r="BQ23">
            <v>148833</v>
          </cell>
          <cell r="BR23">
            <v>155791</v>
          </cell>
          <cell r="BS23">
            <v>171144</v>
          </cell>
          <cell r="BT23">
            <v>41202</v>
          </cell>
          <cell r="BU23">
            <v>36022</v>
          </cell>
          <cell r="BV23">
            <v>27894</v>
          </cell>
          <cell r="BW23">
            <v>27723</v>
          </cell>
          <cell r="BX23">
            <v>27350</v>
          </cell>
          <cell r="BY23">
            <v>26491</v>
          </cell>
          <cell r="BZ23">
            <v>29595</v>
          </cell>
          <cell r="CA23">
            <v>12033</v>
          </cell>
          <cell r="CB23">
            <v>11224</v>
          </cell>
          <cell r="CC23">
            <v>10641</v>
          </cell>
          <cell r="CD23">
            <v>9709</v>
          </cell>
          <cell r="CE23">
            <v>11352</v>
          </cell>
          <cell r="CF23">
            <v>12482</v>
          </cell>
          <cell r="CG23">
            <v>9545</v>
          </cell>
          <cell r="CH23">
            <v>6388</v>
          </cell>
          <cell r="CI23">
            <v>6276</v>
          </cell>
          <cell r="CJ23">
            <v>6077</v>
          </cell>
          <cell r="CK23">
            <v>6757</v>
          </cell>
          <cell r="CL23">
            <v>6657</v>
          </cell>
          <cell r="CM23">
            <v>6890</v>
          </cell>
          <cell r="CN23">
            <v>6385</v>
          </cell>
          <cell r="CO23">
            <v>1752</v>
          </cell>
          <cell r="CP23">
            <v>1455</v>
          </cell>
          <cell r="CQ23">
            <v>1639</v>
          </cell>
          <cell r="CR23">
            <v>1702</v>
          </cell>
          <cell r="CS23">
            <v>1685</v>
          </cell>
          <cell r="CT23">
            <v>1712</v>
          </cell>
          <cell r="CU23">
            <v>1586</v>
          </cell>
          <cell r="CV23">
            <v>9654</v>
          </cell>
          <cell r="CW23">
            <v>9603</v>
          </cell>
          <cell r="CX23">
            <v>7960</v>
          </cell>
          <cell r="CY23">
            <v>7416</v>
          </cell>
          <cell r="CZ23">
            <v>8172</v>
          </cell>
          <cell r="DA23">
            <v>8198</v>
          </cell>
          <cell r="DB23">
            <v>8407</v>
          </cell>
          <cell r="DC23">
            <v>5643</v>
          </cell>
          <cell r="DD23">
            <v>5714</v>
          </cell>
          <cell r="DE23">
            <v>11262</v>
          </cell>
          <cell r="DF23">
            <v>13807</v>
          </cell>
          <cell r="DG23">
            <v>12192</v>
          </cell>
          <cell r="DH23">
            <v>19752</v>
          </cell>
          <cell r="DI23">
            <v>19374</v>
          </cell>
          <cell r="DJ23">
            <v>11518</v>
          </cell>
          <cell r="DK23">
            <v>12205</v>
          </cell>
          <cell r="DL23">
            <v>12556</v>
          </cell>
          <cell r="DM23">
            <v>7345</v>
          </cell>
          <cell r="DN23">
            <v>7259</v>
          </cell>
          <cell r="DO23">
            <v>6561</v>
          </cell>
          <cell r="DP23">
            <v>6704</v>
          </cell>
          <cell r="DQ23">
            <v>6864</v>
          </cell>
          <cell r="DR23">
            <v>7031</v>
          </cell>
          <cell r="DS23">
            <v>6587</v>
          </cell>
          <cell r="DT23">
            <v>29285</v>
          </cell>
          <cell r="DU23">
            <v>25635</v>
          </cell>
          <cell r="DV23">
            <v>24902</v>
          </cell>
          <cell r="DW23">
            <v>22932</v>
          </cell>
          <cell r="DX23">
            <v>24150</v>
          </cell>
          <cell r="DY23">
            <v>20997</v>
          </cell>
          <cell r="DZ23">
            <v>23857</v>
          </cell>
          <cell r="EA23">
            <v>7357</v>
          </cell>
          <cell r="EB23">
            <v>6925</v>
          </cell>
          <cell r="EC23">
            <v>6649</v>
          </cell>
          <cell r="ED23">
            <v>6655</v>
          </cell>
          <cell r="EE23">
            <v>6365</v>
          </cell>
          <cell r="EF23">
            <v>6221</v>
          </cell>
          <cell r="EG23">
            <v>6307</v>
          </cell>
          <cell r="EH23">
            <v>2610</v>
          </cell>
          <cell r="EI23">
            <v>2739</v>
          </cell>
          <cell r="EJ23">
            <v>2280</v>
          </cell>
          <cell r="EK23">
            <v>2205</v>
          </cell>
          <cell r="EL23">
            <v>2052</v>
          </cell>
          <cell r="EM23">
            <v>4039</v>
          </cell>
          <cell r="EN23">
            <v>3916</v>
          </cell>
          <cell r="EO23">
            <v>4085</v>
          </cell>
          <cell r="EP23">
            <v>4016</v>
          </cell>
          <cell r="EQ23">
            <v>4255</v>
          </cell>
          <cell r="ER23">
            <v>7671.7933339045503</v>
          </cell>
          <cell r="ES23">
            <v>5665.4309215549792</v>
          </cell>
          <cell r="ET23">
            <v>4694.5735715395367</v>
          </cell>
          <cell r="EU23">
            <v>4585.5442874965775</v>
          </cell>
          <cell r="EV23">
            <v>4629</v>
          </cell>
          <cell r="EW23">
            <v>5169</v>
          </cell>
          <cell r="EX23">
            <v>3985</v>
          </cell>
        </row>
        <row r="24">
          <cell r="A24" t="str">
            <v>Orkney Islands</v>
          </cell>
          <cell r="B24">
            <v>11739</v>
          </cell>
          <cell r="C24">
            <v>11224</v>
          </cell>
          <cell r="D24">
            <v>11597</v>
          </cell>
          <cell r="E24">
            <v>12085</v>
          </cell>
          <cell r="F24">
            <v>12168</v>
          </cell>
          <cell r="G24">
            <v>12737</v>
          </cell>
          <cell r="H24">
            <v>13068</v>
          </cell>
          <cell r="I24">
            <v>12345</v>
          </cell>
          <cell r="J24">
            <v>12280</v>
          </cell>
          <cell r="K24">
            <v>12127</v>
          </cell>
          <cell r="L24">
            <v>12395</v>
          </cell>
          <cell r="M24">
            <v>12537</v>
          </cell>
          <cell r="N24">
            <v>13011</v>
          </cell>
          <cell r="O24">
            <v>13393</v>
          </cell>
          <cell r="P24">
            <v>909</v>
          </cell>
          <cell r="Q24">
            <v>902</v>
          </cell>
          <cell r="R24">
            <v>911</v>
          </cell>
          <cell r="S24">
            <v>919</v>
          </cell>
          <cell r="T24">
            <v>1039</v>
          </cell>
          <cell r="U24">
            <v>1356</v>
          </cell>
          <cell r="V24">
            <v>1550</v>
          </cell>
          <cell r="W24">
            <v>856</v>
          </cell>
          <cell r="X24">
            <v>838</v>
          </cell>
          <cell r="Y24">
            <v>917</v>
          </cell>
          <cell r="Z24">
            <v>1611</v>
          </cell>
          <cell r="AA24">
            <v>1529</v>
          </cell>
          <cell r="AB24">
            <v>1697</v>
          </cell>
          <cell r="AC24">
            <v>1378</v>
          </cell>
          <cell r="AD24">
            <v>325</v>
          </cell>
          <cell r="AE24">
            <v>318</v>
          </cell>
          <cell r="AF24">
            <v>235</v>
          </cell>
          <cell r="AG24">
            <v>287</v>
          </cell>
          <cell r="AH24">
            <v>345</v>
          </cell>
          <cell r="AI24">
            <v>471</v>
          </cell>
          <cell r="AJ24">
            <v>562</v>
          </cell>
          <cell r="AK24">
            <v>108121.25041312209</v>
          </cell>
          <cell r="AL24">
            <v>103925.97244500242</v>
          </cell>
          <cell r="AM24">
            <v>109710.55634481143</v>
          </cell>
          <cell r="AN24">
            <v>107036</v>
          </cell>
          <cell r="AO24">
            <v>103600</v>
          </cell>
          <cell r="AP24">
            <v>110496</v>
          </cell>
          <cell r="AQ24">
            <v>108718</v>
          </cell>
          <cell r="AR24">
            <v>6464</v>
          </cell>
          <cell r="AS24">
            <v>6278</v>
          </cell>
          <cell r="AT24">
            <v>5928</v>
          </cell>
          <cell r="AU24">
            <v>5784</v>
          </cell>
          <cell r="AV24">
            <v>6533</v>
          </cell>
          <cell r="AW24">
            <v>7048</v>
          </cell>
          <cell r="AX24">
            <v>6037</v>
          </cell>
          <cell r="AY24">
            <v>1949</v>
          </cell>
          <cell r="AZ24">
            <v>1909</v>
          </cell>
          <cell r="BA24">
            <v>2213</v>
          </cell>
          <cell r="BB24">
            <v>2142</v>
          </cell>
          <cell r="BC24">
            <v>2328</v>
          </cell>
          <cell r="BD24">
            <v>2272</v>
          </cell>
          <cell r="BE24">
            <v>2425</v>
          </cell>
          <cell r="BF24">
            <v>260</v>
          </cell>
          <cell r="BG24">
            <v>254</v>
          </cell>
          <cell r="BH24">
            <v>446</v>
          </cell>
          <cell r="BI24">
            <v>493</v>
          </cell>
          <cell r="BJ24">
            <v>610</v>
          </cell>
          <cell r="BK24">
            <v>781</v>
          </cell>
          <cell r="BL24">
            <v>977</v>
          </cell>
          <cell r="BM24">
            <v>16284</v>
          </cell>
          <cell r="BN24">
            <v>16098</v>
          </cell>
          <cell r="BO24">
            <v>16854</v>
          </cell>
          <cell r="BP24">
            <v>17204</v>
          </cell>
          <cell r="BQ24">
            <v>17743</v>
          </cell>
          <cell r="BR24">
            <v>17627</v>
          </cell>
          <cell r="BS24">
            <v>18969</v>
          </cell>
          <cell r="BT24">
            <v>4727</v>
          </cell>
          <cell r="BU24">
            <v>4433</v>
          </cell>
          <cell r="BV24">
            <v>4933</v>
          </cell>
          <cell r="BW24">
            <v>4335</v>
          </cell>
          <cell r="BX24">
            <v>4724</v>
          </cell>
          <cell r="BY24">
            <v>4268</v>
          </cell>
          <cell r="BZ24">
            <v>4177</v>
          </cell>
          <cell r="CA24">
            <v>1200</v>
          </cell>
          <cell r="CB24">
            <v>1250</v>
          </cell>
          <cell r="CC24">
            <v>638</v>
          </cell>
          <cell r="CD24">
            <v>521</v>
          </cell>
          <cell r="CE24">
            <v>442</v>
          </cell>
          <cell r="CF24">
            <v>541</v>
          </cell>
          <cell r="CG24">
            <v>465</v>
          </cell>
          <cell r="CH24">
            <v>967</v>
          </cell>
          <cell r="CI24">
            <v>1003</v>
          </cell>
          <cell r="CJ24">
            <v>842</v>
          </cell>
          <cell r="CK24">
            <v>846</v>
          </cell>
          <cell r="CL24">
            <v>904</v>
          </cell>
          <cell r="CM24">
            <v>839</v>
          </cell>
          <cell r="CN24">
            <v>763</v>
          </cell>
          <cell r="CO24">
            <v>434</v>
          </cell>
          <cell r="CP24">
            <v>327</v>
          </cell>
          <cell r="CQ24">
            <v>418</v>
          </cell>
          <cell r="CR24">
            <v>351</v>
          </cell>
          <cell r="CS24">
            <v>324</v>
          </cell>
          <cell r="CT24">
            <v>353</v>
          </cell>
          <cell r="CU24">
            <v>352</v>
          </cell>
          <cell r="CV24">
            <v>357</v>
          </cell>
          <cell r="CW24">
            <v>298</v>
          </cell>
          <cell r="CX24">
            <v>248</v>
          </cell>
          <cell r="CY24">
            <v>275</v>
          </cell>
          <cell r="CZ24">
            <v>417</v>
          </cell>
          <cell r="DA24">
            <v>340</v>
          </cell>
          <cell r="DB24">
            <v>361</v>
          </cell>
          <cell r="DC24">
            <v>603</v>
          </cell>
          <cell r="DD24">
            <v>628</v>
          </cell>
          <cell r="DE24">
            <v>545</v>
          </cell>
          <cell r="DF24">
            <v>533</v>
          </cell>
          <cell r="DG24">
            <v>525</v>
          </cell>
          <cell r="DH24">
            <v>1295</v>
          </cell>
          <cell r="DI24">
            <v>1272</v>
          </cell>
          <cell r="DJ24">
            <v>1522</v>
          </cell>
          <cell r="DK24">
            <v>1505</v>
          </cell>
          <cell r="DL24">
            <v>1497</v>
          </cell>
          <cell r="DM24">
            <v>403</v>
          </cell>
          <cell r="DN24">
            <v>260</v>
          </cell>
          <cell r="DO24">
            <v>308</v>
          </cell>
          <cell r="DP24">
            <v>297</v>
          </cell>
          <cell r="DQ24">
            <v>305</v>
          </cell>
          <cell r="DR24">
            <v>287</v>
          </cell>
          <cell r="DS24">
            <v>364</v>
          </cell>
          <cell r="DT24">
            <v>4400</v>
          </cell>
          <cell r="DU24">
            <v>3984</v>
          </cell>
          <cell r="DV24">
            <v>3103</v>
          </cell>
          <cell r="DW24">
            <v>3946</v>
          </cell>
          <cell r="DX24">
            <v>3237</v>
          </cell>
          <cell r="DY24">
            <v>4439</v>
          </cell>
          <cell r="DZ24">
            <v>6710</v>
          </cell>
          <cell r="EA24">
            <v>760</v>
          </cell>
          <cell r="EB24">
            <v>816</v>
          </cell>
          <cell r="EC24">
            <v>704</v>
          </cell>
          <cell r="ED24">
            <v>702</v>
          </cell>
          <cell r="EE24">
            <v>662</v>
          </cell>
          <cell r="EF24">
            <v>691</v>
          </cell>
          <cell r="EG24">
            <v>657</v>
          </cell>
          <cell r="EH24">
            <v>172</v>
          </cell>
          <cell r="EI24">
            <v>169</v>
          </cell>
          <cell r="EJ24">
            <v>153</v>
          </cell>
          <cell r="EK24">
            <v>164</v>
          </cell>
          <cell r="EL24">
            <v>161</v>
          </cell>
          <cell r="EM24">
            <v>532</v>
          </cell>
          <cell r="EN24">
            <v>533</v>
          </cell>
          <cell r="EO24">
            <v>509</v>
          </cell>
          <cell r="EP24">
            <v>527</v>
          </cell>
          <cell r="EQ24">
            <v>496</v>
          </cell>
          <cell r="ER24">
            <v>1948.2049524462343</v>
          </cell>
          <cell r="ES24">
            <v>3163.9562108460418</v>
          </cell>
          <cell r="ET24">
            <v>2975.5061881829006</v>
          </cell>
          <cell r="EU24">
            <v>2148.3126920853238</v>
          </cell>
          <cell r="EV24">
            <v>1305</v>
          </cell>
          <cell r="EW24">
            <v>1459</v>
          </cell>
          <cell r="EX24">
            <v>1244</v>
          </cell>
        </row>
        <row r="25">
          <cell r="A25" t="str">
            <v>Perth &amp; Kinross</v>
          </cell>
          <cell r="B25">
            <v>45254</v>
          </cell>
          <cell r="C25">
            <v>46983</v>
          </cell>
          <cell r="D25">
            <v>46794</v>
          </cell>
          <cell r="E25">
            <v>48239</v>
          </cell>
          <cell r="F25">
            <v>48128</v>
          </cell>
          <cell r="G25">
            <v>49991</v>
          </cell>
          <cell r="H25">
            <v>54815</v>
          </cell>
          <cell r="I25">
            <v>50531</v>
          </cell>
          <cell r="J25">
            <v>47986</v>
          </cell>
          <cell r="K25">
            <v>49175</v>
          </cell>
          <cell r="L25">
            <v>50529</v>
          </cell>
          <cell r="M25">
            <v>50656</v>
          </cell>
          <cell r="N25">
            <v>53028</v>
          </cell>
          <cell r="O25">
            <v>56599</v>
          </cell>
          <cell r="P25">
            <v>8094</v>
          </cell>
          <cell r="Q25">
            <v>6368</v>
          </cell>
          <cell r="R25">
            <v>6821</v>
          </cell>
          <cell r="S25">
            <v>6926</v>
          </cell>
          <cell r="T25">
            <v>7725</v>
          </cell>
          <cell r="U25">
            <v>9020</v>
          </cell>
          <cell r="V25">
            <v>11801</v>
          </cell>
          <cell r="W25">
            <v>1311</v>
          </cell>
          <cell r="X25">
            <v>2668</v>
          </cell>
          <cell r="Y25">
            <v>2591</v>
          </cell>
          <cell r="Z25">
            <v>3353</v>
          </cell>
          <cell r="AA25">
            <v>3327</v>
          </cell>
          <cell r="AB25">
            <v>3457</v>
          </cell>
          <cell r="AC25">
            <v>3919</v>
          </cell>
          <cell r="AD25">
            <v>2580</v>
          </cell>
          <cell r="AE25">
            <v>2552</v>
          </cell>
          <cell r="AF25">
            <v>3313</v>
          </cell>
          <cell r="AG25">
            <v>3510</v>
          </cell>
          <cell r="AH25">
            <v>3661</v>
          </cell>
          <cell r="AI25">
            <v>3808</v>
          </cell>
          <cell r="AJ25">
            <v>4716</v>
          </cell>
          <cell r="AK25">
            <v>398959.45749424188</v>
          </cell>
          <cell r="AL25">
            <v>375970.0193539696</v>
          </cell>
          <cell r="AM25">
            <v>376252.42081051384</v>
          </cell>
          <cell r="AN25">
            <v>352008</v>
          </cell>
          <cell r="AO25">
            <v>354329</v>
          </cell>
          <cell r="AP25">
            <v>369103</v>
          </cell>
          <cell r="AQ25">
            <v>377884</v>
          </cell>
          <cell r="AR25">
            <v>30255</v>
          </cell>
          <cell r="AS25">
            <v>31003</v>
          </cell>
          <cell r="AT25">
            <v>32834</v>
          </cell>
          <cell r="AU25">
            <v>21401</v>
          </cell>
          <cell r="AV25">
            <v>17952</v>
          </cell>
          <cell r="AW25">
            <v>18145</v>
          </cell>
          <cell r="AX25">
            <v>19989</v>
          </cell>
          <cell r="AY25">
            <v>11474</v>
          </cell>
          <cell r="AZ25">
            <v>11149</v>
          </cell>
          <cell r="BA25">
            <v>9742.26</v>
          </cell>
          <cell r="BB25">
            <v>10820</v>
          </cell>
          <cell r="BC25">
            <v>11139</v>
          </cell>
          <cell r="BD25">
            <v>11497</v>
          </cell>
          <cell r="BE25">
            <v>11471</v>
          </cell>
          <cell r="BF25">
            <v>1351</v>
          </cell>
          <cell r="BG25">
            <v>1875</v>
          </cell>
          <cell r="BH25">
            <v>2410</v>
          </cell>
          <cell r="BI25">
            <v>2649</v>
          </cell>
          <cell r="BJ25">
            <v>2885</v>
          </cell>
          <cell r="BK25">
            <v>3412</v>
          </cell>
          <cell r="BL25">
            <v>3757</v>
          </cell>
          <cell r="BM25">
            <v>61445</v>
          </cell>
          <cell r="BN25">
            <v>61445</v>
          </cell>
          <cell r="BO25">
            <v>61112</v>
          </cell>
          <cell r="BP25">
            <v>60965</v>
          </cell>
          <cell r="BQ25">
            <v>66573</v>
          </cell>
          <cell r="BR25">
            <v>67859</v>
          </cell>
          <cell r="BS25">
            <v>70000</v>
          </cell>
          <cell r="BT25">
            <v>17834</v>
          </cell>
          <cell r="BU25">
            <v>29133</v>
          </cell>
          <cell r="BV25">
            <v>14927</v>
          </cell>
          <cell r="BW25">
            <v>15044</v>
          </cell>
          <cell r="BX25">
            <v>14735</v>
          </cell>
          <cell r="BY25">
            <v>15604</v>
          </cell>
          <cell r="BZ25">
            <v>14942</v>
          </cell>
          <cell r="CA25">
            <v>4569</v>
          </cell>
          <cell r="CB25">
            <v>4947</v>
          </cell>
          <cell r="CC25">
            <v>5237</v>
          </cell>
          <cell r="CD25">
            <v>5151</v>
          </cell>
          <cell r="CE25">
            <v>5797</v>
          </cell>
          <cell r="CF25">
            <v>5583</v>
          </cell>
          <cell r="CG25">
            <v>5359</v>
          </cell>
          <cell r="CH25">
            <v>3914</v>
          </cell>
          <cell r="CI25">
            <v>3723</v>
          </cell>
          <cell r="CJ25">
            <v>3817</v>
          </cell>
          <cell r="CK25">
            <v>4103</v>
          </cell>
          <cell r="CL25">
            <v>2801</v>
          </cell>
          <cell r="CM25">
            <v>3014</v>
          </cell>
          <cell r="CN25">
            <v>2689</v>
          </cell>
          <cell r="CO25">
            <v>980</v>
          </cell>
          <cell r="CP25">
            <v>827</v>
          </cell>
          <cell r="CQ25">
            <v>919</v>
          </cell>
          <cell r="CR25">
            <v>949</v>
          </cell>
          <cell r="CS25">
            <v>1106</v>
          </cell>
          <cell r="CT25">
            <v>1191</v>
          </cell>
          <cell r="CU25">
            <v>1044</v>
          </cell>
          <cell r="CV25">
            <v>4855</v>
          </cell>
          <cell r="CW25">
            <v>4546</v>
          </cell>
          <cell r="CX25">
            <v>4362</v>
          </cell>
          <cell r="CY25">
            <v>4566</v>
          </cell>
          <cell r="CZ25">
            <v>5415</v>
          </cell>
          <cell r="DA25">
            <v>4904</v>
          </cell>
          <cell r="DB25">
            <v>4485</v>
          </cell>
          <cell r="DC25">
            <v>4916</v>
          </cell>
          <cell r="DD25">
            <v>5101</v>
          </cell>
          <cell r="DE25">
            <v>4950</v>
          </cell>
          <cell r="DF25">
            <v>4818</v>
          </cell>
          <cell r="DG25">
            <v>4832</v>
          </cell>
          <cell r="DH25">
            <v>6076</v>
          </cell>
          <cell r="DI25">
            <v>7033</v>
          </cell>
          <cell r="DJ25">
            <v>7345</v>
          </cell>
          <cell r="DK25">
            <v>7254</v>
          </cell>
          <cell r="DL25">
            <v>7269</v>
          </cell>
          <cell r="DM25">
            <v>2905</v>
          </cell>
          <cell r="DN25">
            <v>2801</v>
          </cell>
          <cell r="DO25">
            <v>2810</v>
          </cell>
          <cell r="DP25">
            <v>2481</v>
          </cell>
          <cell r="DQ25">
            <v>2469</v>
          </cell>
          <cell r="DR25">
            <v>2369</v>
          </cell>
          <cell r="DS25">
            <v>2333</v>
          </cell>
          <cell r="DT25">
            <v>17464</v>
          </cell>
          <cell r="DU25">
            <v>16610</v>
          </cell>
          <cell r="DV25">
            <v>16936</v>
          </cell>
          <cell r="DW25">
            <v>18926</v>
          </cell>
          <cell r="DX25">
            <v>19419</v>
          </cell>
          <cell r="DY25">
            <v>18067</v>
          </cell>
          <cell r="DZ25">
            <v>27896</v>
          </cell>
          <cell r="EA25">
            <v>3741</v>
          </cell>
          <cell r="EB25">
            <v>3247</v>
          </cell>
          <cell r="EC25">
            <v>2601</v>
          </cell>
          <cell r="ED25">
            <v>2856</v>
          </cell>
          <cell r="EE25">
            <v>2741</v>
          </cell>
          <cell r="EF25">
            <v>2954</v>
          </cell>
          <cell r="EG25">
            <v>2893</v>
          </cell>
          <cell r="EH25">
            <v>336</v>
          </cell>
          <cell r="EI25">
            <v>575</v>
          </cell>
          <cell r="EJ25">
            <v>540</v>
          </cell>
          <cell r="EK25">
            <v>532</v>
          </cell>
          <cell r="EL25">
            <v>514</v>
          </cell>
          <cell r="EM25">
            <v>2265</v>
          </cell>
          <cell r="EN25">
            <v>2281</v>
          </cell>
          <cell r="EO25">
            <v>2201</v>
          </cell>
          <cell r="EP25">
            <v>2422</v>
          </cell>
          <cell r="EQ25">
            <v>2379</v>
          </cell>
          <cell r="ER25">
            <v>6449.7272367406395</v>
          </cell>
          <cell r="ES25">
            <v>4331.456052648231</v>
          </cell>
          <cell r="ET25">
            <v>4907.0477965926157</v>
          </cell>
          <cell r="EU25">
            <v>4585.6962874965766</v>
          </cell>
          <cell r="EV25">
            <v>4106.8620000000001</v>
          </cell>
          <cell r="EW25">
            <v>4651</v>
          </cell>
          <cell r="EX25">
            <v>7093</v>
          </cell>
        </row>
        <row r="26">
          <cell r="A26" t="str">
            <v>Renfrewshire</v>
          </cell>
          <cell r="B26">
            <v>52917</v>
          </cell>
          <cell r="C26">
            <v>51157</v>
          </cell>
          <cell r="D26">
            <v>52656</v>
          </cell>
          <cell r="E26">
            <v>57213</v>
          </cell>
          <cell r="F26">
            <v>52015</v>
          </cell>
          <cell r="G26">
            <v>52421</v>
          </cell>
          <cell r="H26">
            <v>57542</v>
          </cell>
          <cell r="I26">
            <v>57371</v>
          </cell>
          <cell r="J26">
            <v>56990</v>
          </cell>
          <cell r="K26">
            <v>56995</v>
          </cell>
          <cell r="L26">
            <v>57781</v>
          </cell>
          <cell r="M26">
            <v>56248</v>
          </cell>
          <cell r="N26">
            <v>57157</v>
          </cell>
          <cell r="O26">
            <v>57777</v>
          </cell>
          <cell r="P26">
            <v>12569</v>
          </cell>
          <cell r="Q26">
            <v>12563</v>
          </cell>
          <cell r="R26">
            <v>9720</v>
          </cell>
          <cell r="S26">
            <v>10475</v>
          </cell>
          <cell r="T26">
            <v>11830</v>
          </cell>
          <cell r="U26">
            <v>13019</v>
          </cell>
          <cell r="V26">
            <v>13200</v>
          </cell>
          <cell r="W26">
            <v>8291</v>
          </cell>
          <cell r="X26">
            <v>9577</v>
          </cell>
          <cell r="Y26">
            <v>9587</v>
          </cell>
          <cell r="Z26">
            <v>11390</v>
          </cell>
          <cell r="AA26">
            <v>10716</v>
          </cell>
          <cell r="AB26">
            <v>9643</v>
          </cell>
          <cell r="AC26">
            <v>9308</v>
          </cell>
          <cell r="AD26">
            <v>9895</v>
          </cell>
          <cell r="AE26">
            <v>12307.862999999999</v>
          </cell>
          <cell r="AF26">
            <v>12260</v>
          </cell>
          <cell r="AG26">
            <v>12044</v>
          </cell>
          <cell r="AH26">
            <v>12240</v>
          </cell>
          <cell r="AI26">
            <v>11598</v>
          </cell>
          <cell r="AJ26">
            <v>14275</v>
          </cell>
          <cell r="AK26">
            <v>523242.12205127924</v>
          </cell>
          <cell r="AL26">
            <v>460236.29270599934</v>
          </cell>
          <cell r="AM26">
            <v>477148.36747117614</v>
          </cell>
          <cell r="AN26">
            <v>443917</v>
          </cell>
          <cell r="AO26">
            <v>449657</v>
          </cell>
          <cell r="AP26">
            <v>455468</v>
          </cell>
          <cell r="AQ26">
            <v>472432</v>
          </cell>
          <cell r="AR26">
            <v>45644</v>
          </cell>
          <cell r="AS26">
            <v>37301</v>
          </cell>
          <cell r="AT26">
            <v>35203</v>
          </cell>
          <cell r="AU26">
            <v>20654</v>
          </cell>
          <cell r="AV26">
            <v>29943</v>
          </cell>
          <cell r="AW26">
            <v>27510</v>
          </cell>
          <cell r="AX26">
            <v>19780</v>
          </cell>
          <cell r="AY26">
            <v>11578</v>
          </cell>
          <cell r="AZ26">
            <v>10511.581</v>
          </cell>
          <cell r="BA26">
            <v>10959</v>
          </cell>
          <cell r="BB26">
            <v>11735</v>
          </cell>
          <cell r="BC26">
            <v>12179</v>
          </cell>
          <cell r="BD26">
            <v>12766</v>
          </cell>
          <cell r="BE26">
            <v>16539</v>
          </cell>
          <cell r="BF26">
            <v>380</v>
          </cell>
          <cell r="BG26">
            <v>706.91200000000003</v>
          </cell>
          <cell r="BH26">
            <v>902</v>
          </cell>
          <cell r="BI26">
            <v>1129</v>
          </cell>
          <cell r="BJ26">
            <v>1688</v>
          </cell>
          <cell r="BK26">
            <v>2097</v>
          </cell>
          <cell r="BL26">
            <v>3495</v>
          </cell>
          <cell r="BM26">
            <v>85706</v>
          </cell>
          <cell r="BN26">
            <v>80425</v>
          </cell>
          <cell r="BO26">
            <v>83958</v>
          </cell>
          <cell r="BP26">
            <v>88491</v>
          </cell>
          <cell r="BQ26">
            <v>90477</v>
          </cell>
          <cell r="BR26">
            <v>91733</v>
          </cell>
          <cell r="BS26">
            <v>94916</v>
          </cell>
          <cell r="BT26">
            <v>18533</v>
          </cell>
          <cell r="BU26">
            <v>18592</v>
          </cell>
          <cell r="BV26">
            <v>18117</v>
          </cell>
          <cell r="BW26">
            <v>20653</v>
          </cell>
          <cell r="BX26">
            <v>20035</v>
          </cell>
          <cell r="BY26">
            <v>20416</v>
          </cell>
          <cell r="BZ26">
            <v>18519</v>
          </cell>
          <cell r="CA26">
            <v>3647</v>
          </cell>
          <cell r="CB26">
            <v>3745</v>
          </cell>
          <cell r="CC26">
            <v>4249</v>
          </cell>
          <cell r="CD26">
            <v>7670</v>
          </cell>
          <cell r="CE26">
            <v>4316</v>
          </cell>
          <cell r="CF26">
            <v>4099</v>
          </cell>
          <cell r="CG26">
            <v>4951</v>
          </cell>
          <cell r="CH26">
            <v>3577</v>
          </cell>
          <cell r="CI26">
            <v>2712</v>
          </cell>
          <cell r="CJ26">
            <v>2916</v>
          </cell>
          <cell r="CK26">
            <v>3081</v>
          </cell>
          <cell r="CL26">
            <v>3054</v>
          </cell>
          <cell r="CM26">
            <v>3048</v>
          </cell>
          <cell r="CN26">
            <v>1990</v>
          </cell>
          <cell r="CO26">
            <v>899</v>
          </cell>
          <cell r="CP26">
            <v>871</v>
          </cell>
          <cell r="CQ26">
            <v>1007</v>
          </cell>
          <cell r="CR26">
            <v>968</v>
          </cell>
          <cell r="CS26">
            <v>1081</v>
          </cell>
          <cell r="CT26">
            <v>1001</v>
          </cell>
          <cell r="CU26">
            <v>4541</v>
          </cell>
          <cell r="CV26">
            <v>5815</v>
          </cell>
          <cell r="CW26">
            <v>4474</v>
          </cell>
          <cell r="CX26">
            <v>4160</v>
          </cell>
          <cell r="CY26">
            <v>4438</v>
          </cell>
          <cell r="CZ26">
            <v>3655</v>
          </cell>
          <cell r="DA26">
            <v>3673</v>
          </cell>
          <cell r="DB26">
            <v>3737</v>
          </cell>
          <cell r="DC26">
            <v>3651</v>
          </cell>
          <cell r="DD26">
            <v>3750</v>
          </cell>
          <cell r="DE26">
            <v>4591</v>
          </cell>
          <cell r="DF26">
            <v>4760</v>
          </cell>
          <cell r="DG26">
            <v>4980</v>
          </cell>
          <cell r="DH26">
            <v>6663</v>
          </cell>
          <cell r="DI26">
            <v>6599</v>
          </cell>
          <cell r="DJ26">
            <v>7594</v>
          </cell>
          <cell r="DK26">
            <v>8550</v>
          </cell>
          <cell r="DL26">
            <v>10070</v>
          </cell>
          <cell r="DM26">
            <v>3458</v>
          </cell>
          <cell r="DN26">
            <v>2425</v>
          </cell>
          <cell r="DO26">
            <v>3874</v>
          </cell>
          <cell r="DP26">
            <v>2699</v>
          </cell>
          <cell r="DQ26">
            <v>2310</v>
          </cell>
          <cell r="DR26">
            <v>1748</v>
          </cell>
          <cell r="DS26">
            <v>1428</v>
          </cell>
          <cell r="DT26">
            <v>12278</v>
          </cell>
          <cell r="DU26">
            <v>9630</v>
          </cell>
          <cell r="DV26">
            <v>11821</v>
          </cell>
          <cell r="DW26">
            <v>11448</v>
          </cell>
          <cell r="DX26">
            <v>9445</v>
          </cell>
          <cell r="DY26">
            <v>9094</v>
          </cell>
          <cell r="DZ26">
            <v>14584</v>
          </cell>
          <cell r="EA26">
            <v>1804</v>
          </cell>
          <cell r="EB26">
            <v>2953</v>
          </cell>
          <cell r="EC26">
            <v>3422</v>
          </cell>
          <cell r="ED26">
            <v>4350</v>
          </cell>
          <cell r="EE26">
            <v>4195</v>
          </cell>
          <cell r="EF26">
            <v>2234</v>
          </cell>
          <cell r="EG26">
            <v>1380</v>
          </cell>
          <cell r="EH26">
            <v>273</v>
          </cell>
          <cell r="EI26">
            <v>460</v>
          </cell>
          <cell r="EJ26">
            <v>505</v>
          </cell>
          <cell r="EK26">
            <v>436</v>
          </cell>
          <cell r="EL26">
            <v>258</v>
          </cell>
          <cell r="EM26">
            <v>3149</v>
          </cell>
          <cell r="EN26">
            <v>3890</v>
          </cell>
          <cell r="EO26">
            <v>3690</v>
          </cell>
          <cell r="EP26">
            <v>1798</v>
          </cell>
          <cell r="EQ26">
            <v>1122</v>
          </cell>
          <cell r="ER26">
            <v>4344.3087933339048</v>
          </cell>
          <cell r="ES26">
            <v>2201.0588706785629</v>
          </cell>
          <cell r="ET26">
            <v>2166.6247746880017</v>
          </cell>
          <cell r="EU26">
            <v>3324.6095442189289</v>
          </cell>
          <cell r="EV26">
            <v>2932</v>
          </cell>
          <cell r="EW26">
            <v>5282</v>
          </cell>
          <cell r="EX26">
            <v>4653</v>
          </cell>
        </row>
        <row r="27">
          <cell r="A27" t="str">
            <v>Scottish Borders</v>
          </cell>
          <cell r="B27">
            <v>38509</v>
          </cell>
          <cell r="C27">
            <v>39087</v>
          </cell>
          <cell r="D27">
            <v>39075</v>
          </cell>
          <cell r="E27">
            <v>37608</v>
          </cell>
          <cell r="F27">
            <v>37058</v>
          </cell>
          <cell r="G27">
            <v>38671</v>
          </cell>
          <cell r="H27">
            <v>39030</v>
          </cell>
          <cell r="I27">
            <v>42043</v>
          </cell>
          <cell r="J27">
            <v>41769</v>
          </cell>
          <cell r="K27">
            <v>41757</v>
          </cell>
          <cell r="L27">
            <v>42225</v>
          </cell>
          <cell r="M27">
            <v>41170</v>
          </cell>
          <cell r="N27">
            <v>41670</v>
          </cell>
          <cell r="O27">
            <v>42611</v>
          </cell>
          <cell r="P27">
            <v>5136</v>
          </cell>
          <cell r="Q27">
            <v>5141</v>
          </cell>
          <cell r="R27">
            <v>4911</v>
          </cell>
          <cell r="S27">
            <v>4936</v>
          </cell>
          <cell r="T27">
            <v>6117</v>
          </cell>
          <cell r="U27">
            <v>6498</v>
          </cell>
          <cell r="V27">
            <v>6513</v>
          </cell>
          <cell r="W27">
            <v>2657</v>
          </cell>
          <cell r="X27">
            <v>2141</v>
          </cell>
          <cell r="Y27">
            <v>1728</v>
          </cell>
          <cell r="Z27">
            <v>2510</v>
          </cell>
          <cell r="AA27">
            <v>3655</v>
          </cell>
          <cell r="AB27">
            <v>4191</v>
          </cell>
          <cell r="AC27">
            <v>3768</v>
          </cell>
          <cell r="AD27">
            <v>3560</v>
          </cell>
          <cell r="AE27">
            <v>2649</v>
          </cell>
          <cell r="AF27">
            <v>3145</v>
          </cell>
          <cell r="AG27">
            <v>2931</v>
          </cell>
          <cell r="AH27">
            <v>3439</v>
          </cell>
          <cell r="AI27">
            <v>3492</v>
          </cell>
          <cell r="AJ27">
            <v>3367</v>
          </cell>
          <cell r="AK27">
            <v>340726.61106385232</v>
          </cell>
          <cell r="AL27">
            <v>298595.63766798523</v>
          </cell>
          <cell r="AM27">
            <v>308145.32958149799</v>
          </cell>
          <cell r="AN27">
            <v>293910</v>
          </cell>
          <cell r="AO27">
            <v>303583</v>
          </cell>
          <cell r="AP27">
            <v>298103</v>
          </cell>
          <cell r="AQ27">
            <v>306238</v>
          </cell>
          <cell r="AR27">
            <v>20525</v>
          </cell>
          <cell r="AS27">
            <v>22511</v>
          </cell>
          <cell r="AT27">
            <v>21377</v>
          </cell>
          <cell r="AU27">
            <v>22640</v>
          </cell>
          <cell r="AV27">
            <v>23806</v>
          </cell>
          <cell r="AW27">
            <v>23873</v>
          </cell>
          <cell r="AX27">
            <v>28671</v>
          </cell>
          <cell r="AY27">
            <v>8978</v>
          </cell>
          <cell r="AZ27">
            <v>7889</v>
          </cell>
          <cell r="BA27">
            <v>7725</v>
          </cell>
          <cell r="BB27">
            <v>7624</v>
          </cell>
          <cell r="BC27">
            <v>7616</v>
          </cell>
          <cell r="BD27">
            <v>7844</v>
          </cell>
          <cell r="BE27">
            <v>8456</v>
          </cell>
          <cell r="BF27">
            <v>2399</v>
          </cell>
          <cell r="BG27">
            <v>2135</v>
          </cell>
          <cell r="BH27">
            <v>2140</v>
          </cell>
          <cell r="BI27">
            <v>2911</v>
          </cell>
          <cell r="BJ27">
            <v>3803</v>
          </cell>
          <cell r="BK27">
            <v>3615</v>
          </cell>
          <cell r="BL27">
            <v>14087</v>
          </cell>
          <cell r="BM27">
            <v>64592</v>
          </cell>
          <cell r="BN27">
            <v>63808</v>
          </cell>
          <cell r="BO27">
            <v>63637</v>
          </cell>
          <cell r="BP27">
            <v>64413</v>
          </cell>
          <cell r="BQ27">
            <v>63311</v>
          </cell>
          <cell r="BR27">
            <v>64966</v>
          </cell>
          <cell r="BS27">
            <v>67966</v>
          </cell>
          <cell r="BT27">
            <v>11649</v>
          </cell>
          <cell r="BU27">
            <v>11170</v>
          </cell>
          <cell r="BV27">
            <v>11710</v>
          </cell>
          <cell r="BW27">
            <v>11911</v>
          </cell>
          <cell r="BX27">
            <v>13363</v>
          </cell>
          <cell r="BY27">
            <v>13280</v>
          </cell>
          <cell r="BZ27">
            <v>13192</v>
          </cell>
          <cell r="CA27">
            <v>2320</v>
          </cell>
          <cell r="CB27">
            <v>2131</v>
          </cell>
          <cell r="CC27">
            <v>2216</v>
          </cell>
          <cell r="CD27">
            <v>2829</v>
          </cell>
          <cell r="CE27">
            <v>2453</v>
          </cell>
          <cell r="CF27">
            <v>2347</v>
          </cell>
          <cell r="CG27">
            <v>2626</v>
          </cell>
          <cell r="CH27">
            <v>1946</v>
          </cell>
          <cell r="CI27">
            <v>1902</v>
          </cell>
          <cell r="CJ27">
            <v>1858</v>
          </cell>
          <cell r="CK27">
            <v>1666</v>
          </cell>
          <cell r="CL27">
            <v>1732</v>
          </cell>
          <cell r="CM27">
            <v>1700</v>
          </cell>
          <cell r="CN27">
            <v>1527</v>
          </cell>
          <cell r="CO27">
            <v>824</v>
          </cell>
          <cell r="CP27">
            <v>837</v>
          </cell>
          <cell r="CQ27">
            <v>850</v>
          </cell>
          <cell r="CR27">
            <v>840</v>
          </cell>
          <cell r="CS27">
            <v>934</v>
          </cell>
          <cell r="CT27">
            <v>883</v>
          </cell>
          <cell r="CU27">
            <v>787</v>
          </cell>
          <cell r="CV27">
            <v>2233</v>
          </cell>
          <cell r="CW27">
            <v>3549</v>
          </cell>
          <cell r="CX27">
            <v>3080</v>
          </cell>
          <cell r="CY27">
            <v>2909</v>
          </cell>
          <cell r="CZ27">
            <v>2991</v>
          </cell>
          <cell r="DA27">
            <v>2947</v>
          </cell>
          <cell r="DB27">
            <v>2800</v>
          </cell>
          <cell r="DC27">
            <v>3746</v>
          </cell>
          <cell r="DD27">
            <v>3615</v>
          </cell>
          <cell r="DE27">
            <v>3274</v>
          </cell>
          <cell r="DF27">
            <v>3381</v>
          </cell>
          <cell r="DG27">
            <v>3038</v>
          </cell>
          <cell r="DH27">
            <v>3973</v>
          </cell>
          <cell r="DI27">
            <v>4125</v>
          </cell>
          <cell r="DJ27">
            <v>3961</v>
          </cell>
          <cell r="DK27">
            <v>3997</v>
          </cell>
          <cell r="DL27">
            <v>5163</v>
          </cell>
          <cell r="DM27">
            <v>2415</v>
          </cell>
          <cell r="DN27">
            <v>1269</v>
          </cell>
          <cell r="DO27">
            <v>1154</v>
          </cell>
          <cell r="DP27">
            <v>1443</v>
          </cell>
          <cell r="DQ27">
            <v>1090</v>
          </cell>
          <cell r="DR27">
            <v>1199</v>
          </cell>
          <cell r="DS27">
            <v>1164</v>
          </cell>
          <cell r="DT27">
            <v>17611</v>
          </cell>
          <cell r="DU27">
            <v>11012</v>
          </cell>
          <cell r="DV27">
            <v>14850</v>
          </cell>
          <cell r="DW27">
            <v>14172</v>
          </cell>
          <cell r="DX27">
            <v>14611</v>
          </cell>
          <cell r="DY27">
            <v>14307</v>
          </cell>
          <cell r="DZ27">
            <v>12551</v>
          </cell>
          <cell r="EA27">
            <v>2831</v>
          </cell>
          <cell r="EB27">
            <v>1875</v>
          </cell>
          <cell r="EC27">
            <v>1666</v>
          </cell>
          <cell r="ED27">
            <v>1695</v>
          </cell>
          <cell r="EE27">
            <v>1752</v>
          </cell>
          <cell r="EF27">
            <v>1931</v>
          </cell>
          <cell r="EG27">
            <v>1998</v>
          </cell>
          <cell r="EH27">
            <v>416</v>
          </cell>
          <cell r="EI27">
            <v>400</v>
          </cell>
          <cell r="EJ27">
            <v>435</v>
          </cell>
          <cell r="EK27">
            <v>594</v>
          </cell>
          <cell r="EL27">
            <v>636</v>
          </cell>
          <cell r="EM27">
            <v>1250</v>
          </cell>
          <cell r="EN27">
            <v>1295</v>
          </cell>
          <cell r="EO27">
            <v>1317</v>
          </cell>
          <cell r="EP27">
            <v>1337</v>
          </cell>
          <cell r="EQ27">
            <v>1362</v>
          </cell>
          <cell r="ER27">
            <v>2512.4521629680403</v>
          </cell>
          <cell r="ES27">
            <v>3003.476096163176</v>
          </cell>
          <cell r="ET27">
            <v>2962.9380384236961</v>
          </cell>
          <cell r="EU27">
            <v>2601.6681299333595</v>
          </cell>
          <cell r="EV27">
            <v>2628.9690000000001</v>
          </cell>
          <cell r="EW27">
            <v>2627.96</v>
          </cell>
          <cell r="EX27">
            <v>2456</v>
          </cell>
        </row>
        <row r="28">
          <cell r="A28" t="str">
            <v>Shetland Islands</v>
          </cell>
          <cell r="B28">
            <v>14742</v>
          </cell>
          <cell r="C28">
            <v>14730</v>
          </cell>
          <cell r="D28">
            <v>15059</v>
          </cell>
          <cell r="E28">
            <v>13310</v>
          </cell>
          <cell r="F28">
            <v>13821</v>
          </cell>
          <cell r="G28">
            <v>13604</v>
          </cell>
          <cell r="H28">
            <v>14500</v>
          </cell>
          <cell r="I28">
            <v>18552</v>
          </cell>
          <cell r="J28">
            <v>19303</v>
          </cell>
          <cell r="K28">
            <v>19967</v>
          </cell>
          <cell r="L28">
            <v>15218</v>
          </cell>
          <cell r="M28">
            <v>14711</v>
          </cell>
          <cell r="N28">
            <v>14571</v>
          </cell>
          <cell r="O28">
            <v>14752</v>
          </cell>
          <cell r="P28">
            <v>3041</v>
          </cell>
          <cell r="Q28">
            <v>1460</v>
          </cell>
          <cell r="R28">
            <v>2531</v>
          </cell>
          <cell r="S28">
            <v>2289</v>
          </cell>
          <cell r="T28">
            <v>2184</v>
          </cell>
          <cell r="U28">
            <v>2199</v>
          </cell>
          <cell r="V28">
            <v>2737</v>
          </cell>
          <cell r="W28">
            <v>2624</v>
          </cell>
          <cell r="X28">
            <v>2188</v>
          </cell>
          <cell r="Y28">
            <v>1160</v>
          </cell>
          <cell r="Z28">
            <v>1877</v>
          </cell>
          <cell r="AA28">
            <v>1924</v>
          </cell>
          <cell r="AB28">
            <v>1917</v>
          </cell>
          <cell r="AC28">
            <v>2321</v>
          </cell>
          <cell r="AD28">
            <v>535</v>
          </cell>
          <cell r="AE28">
            <v>568</v>
          </cell>
          <cell r="AF28">
            <v>661</v>
          </cell>
          <cell r="AG28">
            <v>236</v>
          </cell>
          <cell r="AH28">
            <v>327</v>
          </cell>
          <cell r="AI28">
            <v>543</v>
          </cell>
          <cell r="AJ28">
            <v>560</v>
          </cell>
          <cell r="AK28">
            <v>171005.21652076463</v>
          </cell>
          <cell r="AL28">
            <v>176371.11727216214</v>
          </cell>
          <cell r="AM28">
            <v>174399.02656206919</v>
          </cell>
          <cell r="AN28">
            <v>149089</v>
          </cell>
          <cell r="AO28">
            <v>151802</v>
          </cell>
          <cell r="AP28">
            <v>143615</v>
          </cell>
          <cell r="AQ28">
            <v>147552</v>
          </cell>
          <cell r="AR28">
            <v>0</v>
          </cell>
          <cell r="AS28">
            <v>13826</v>
          </cell>
          <cell r="AT28">
            <v>3645</v>
          </cell>
          <cell r="AU28">
            <v>6758</v>
          </cell>
          <cell r="AV28">
            <v>7992</v>
          </cell>
          <cell r="AW28">
            <v>7635</v>
          </cell>
          <cell r="AX28">
            <v>3511</v>
          </cell>
          <cell r="AY28">
            <v>3992</v>
          </cell>
          <cell r="AZ28">
            <v>3648</v>
          </cell>
          <cell r="BA28">
            <v>5454</v>
          </cell>
          <cell r="BB28">
            <v>4138</v>
          </cell>
          <cell r="BC28">
            <v>3675</v>
          </cell>
          <cell r="BD28">
            <v>3765</v>
          </cell>
          <cell r="BE28">
            <v>3953</v>
          </cell>
          <cell r="BF28">
            <v>304</v>
          </cell>
          <cell r="BG28">
            <v>442</v>
          </cell>
          <cell r="BH28">
            <v>598</v>
          </cell>
          <cell r="BI28">
            <v>617</v>
          </cell>
          <cell r="BJ28">
            <v>596</v>
          </cell>
          <cell r="BK28">
            <v>665</v>
          </cell>
          <cell r="BL28">
            <v>977</v>
          </cell>
          <cell r="BM28">
            <v>27958</v>
          </cell>
          <cell r="BN28">
            <v>32107</v>
          </cell>
          <cell r="BO28">
            <v>31606</v>
          </cell>
          <cell r="BP28">
            <v>28321</v>
          </cell>
          <cell r="BQ28">
            <v>27263</v>
          </cell>
          <cell r="BR28">
            <v>25675</v>
          </cell>
          <cell r="BS28">
            <v>28261</v>
          </cell>
          <cell r="BT28">
            <v>9106</v>
          </cell>
          <cell r="BU28">
            <v>7917</v>
          </cell>
          <cell r="BV28">
            <v>6947</v>
          </cell>
          <cell r="BW28">
            <v>4945</v>
          </cell>
          <cell r="BX28">
            <v>4529</v>
          </cell>
          <cell r="BY28">
            <v>3990</v>
          </cell>
          <cell r="BZ28">
            <v>4891</v>
          </cell>
          <cell r="CA28">
            <v>522</v>
          </cell>
          <cell r="CB28">
            <v>623</v>
          </cell>
          <cell r="CC28">
            <v>818</v>
          </cell>
          <cell r="CD28">
            <v>564</v>
          </cell>
          <cell r="CE28">
            <v>541</v>
          </cell>
          <cell r="CF28">
            <v>601</v>
          </cell>
          <cell r="CG28">
            <v>586</v>
          </cell>
          <cell r="CH28">
            <v>1109</v>
          </cell>
          <cell r="CI28">
            <v>1020</v>
          </cell>
          <cell r="CJ28">
            <v>988</v>
          </cell>
          <cell r="CK28">
            <v>853</v>
          </cell>
          <cell r="CL28">
            <v>913</v>
          </cell>
          <cell r="CM28">
            <v>869</v>
          </cell>
          <cell r="CN28">
            <v>879</v>
          </cell>
          <cell r="CO28">
            <v>1212</v>
          </cell>
          <cell r="CP28">
            <v>1193</v>
          </cell>
          <cell r="CQ28">
            <v>1080</v>
          </cell>
          <cell r="CR28">
            <v>1040</v>
          </cell>
          <cell r="CS28">
            <v>1018</v>
          </cell>
          <cell r="CT28">
            <v>991</v>
          </cell>
          <cell r="CU28">
            <v>974</v>
          </cell>
          <cell r="CV28">
            <v>468</v>
          </cell>
          <cell r="CW28">
            <v>505</v>
          </cell>
          <cell r="CX28">
            <v>344</v>
          </cell>
          <cell r="CY28">
            <v>286</v>
          </cell>
          <cell r="CZ28">
            <v>292</v>
          </cell>
          <cell r="DA28">
            <v>320</v>
          </cell>
          <cell r="DB28">
            <v>307</v>
          </cell>
          <cell r="DC28">
            <v>1559</v>
          </cell>
          <cell r="DD28">
            <v>1392</v>
          </cell>
          <cell r="DE28">
            <v>503</v>
          </cell>
          <cell r="DF28">
            <v>428</v>
          </cell>
          <cell r="DG28">
            <v>557</v>
          </cell>
          <cell r="DH28">
            <v>631</v>
          </cell>
          <cell r="DI28">
            <v>182</v>
          </cell>
          <cell r="DJ28">
            <v>166</v>
          </cell>
          <cell r="DK28">
            <v>612</v>
          </cell>
          <cell r="DL28">
            <v>805</v>
          </cell>
          <cell r="DM28">
            <v>512</v>
          </cell>
          <cell r="DN28">
            <v>399</v>
          </cell>
          <cell r="DO28">
            <v>385</v>
          </cell>
          <cell r="DP28">
            <v>364</v>
          </cell>
          <cell r="DQ28">
            <v>301</v>
          </cell>
          <cell r="DR28">
            <v>289</v>
          </cell>
          <cell r="DS28">
            <v>261</v>
          </cell>
          <cell r="DT28">
            <v>8654</v>
          </cell>
          <cell r="DU28">
            <v>12321</v>
          </cell>
          <cell r="DV28">
            <v>5238</v>
          </cell>
          <cell r="DW28">
            <v>4544</v>
          </cell>
          <cell r="DX28">
            <v>5221</v>
          </cell>
          <cell r="DY28">
            <v>6189</v>
          </cell>
          <cell r="DZ28">
            <v>6563</v>
          </cell>
          <cell r="EA28">
            <v>1631</v>
          </cell>
          <cell r="EB28">
            <v>1840</v>
          </cell>
          <cell r="EC28">
            <v>2059</v>
          </cell>
          <cell r="ED28">
            <v>788</v>
          </cell>
          <cell r="EE28">
            <v>757</v>
          </cell>
          <cell r="EF28">
            <v>921</v>
          </cell>
          <cell r="EG28">
            <v>1081</v>
          </cell>
          <cell r="EH28">
            <v>325</v>
          </cell>
          <cell r="EI28">
            <v>242</v>
          </cell>
          <cell r="EJ28">
            <v>241</v>
          </cell>
          <cell r="EK28">
            <v>275</v>
          </cell>
          <cell r="EL28">
            <v>367</v>
          </cell>
          <cell r="EM28">
            <v>1734</v>
          </cell>
          <cell r="EN28">
            <v>546</v>
          </cell>
          <cell r="EO28">
            <v>516</v>
          </cell>
          <cell r="EP28">
            <v>646</v>
          </cell>
          <cell r="EQ28">
            <v>714</v>
          </cell>
          <cell r="ER28">
            <v>2329.4919030074548</v>
          </cell>
          <cell r="ES28">
            <v>2048.1343204876712</v>
          </cell>
          <cell r="ET28">
            <v>2080.6794055201699</v>
          </cell>
          <cell r="EU28">
            <v>1356.1350657781295</v>
          </cell>
          <cell r="EV28">
            <v>1571</v>
          </cell>
          <cell r="EW28">
            <v>1682</v>
          </cell>
          <cell r="EX28">
            <v>1885</v>
          </cell>
        </row>
        <row r="29">
          <cell r="A29" t="str">
            <v>South Ayrshire</v>
          </cell>
          <cell r="B29">
            <v>35560</v>
          </cell>
          <cell r="C29">
            <v>36373</v>
          </cell>
          <cell r="D29">
            <v>36256</v>
          </cell>
          <cell r="E29">
            <v>36976</v>
          </cell>
          <cell r="F29">
            <v>36774</v>
          </cell>
          <cell r="G29">
            <v>35015</v>
          </cell>
          <cell r="H29">
            <v>37085</v>
          </cell>
          <cell r="I29">
            <v>41319</v>
          </cell>
          <cell r="J29">
            <v>40447</v>
          </cell>
          <cell r="K29">
            <v>40184</v>
          </cell>
          <cell r="L29">
            <v>40562</v>
          </cell>
          <cell r="M29">
            <v>39826</v>
          </cell>
          <cell r="N29">
            <v>38828</v>
          </cell>
          <cell r="O29">
            <v>38931</v>
          </cell>
          <cell r="P29">
            <v>6100</v>
          </cell>
          <cell r="Q29">
            <v>6503</v>
          </cell>
          <cell r="R29">
            <v>5862</v>
          </cell>
          <cell r="S29">
            <v>5833</v>
          </cell>
          <cell r="T29">
            <v>6205</v>
          </cell>
          <cell r="U29">
            <v>8150</v>
          </cell>
          <cell r="V29">
            <v>7621</v>
          </cell>
          <cell r="W29">
            <v>4114</v>
          </cell>
          <cell r="X29">
            <v>4224</v>
          </cell>
          <cell r="Y29">
            <v>4047</v>
          </cell>
          <cell r="Z29">
            <v>5387</v>
          </cell>
          <cell r="AA29">
            <v>6202</v>
          </cell>
          <cell r="AB29">
            <v>6998</v>
          </cell>
          <cell r="AC29">
            <v>5061</v>
          </cell>
          <cell r="AD29">
            <v>4310</v>
          </cell>
          <cell r="AE29">
            <v>4988</v>
          </cell>
          <cell r="AF29">
            <v>5271</v>
          </cell>
          <cell r="AG29">
            <v>5367</v>
          </cell>
          <cell r="AH29">
            <v>5230</v>
          </cell>
          <cell r="AI29">
            <v>5320</v>
          </cell>
          <cell r="AJ29">
            <v>5457</v>
          </cell>
          <cell r="AK29">
            <v>325081.82024471893</v>
          </cell>
          <cell r="AL29">
            <v>287333.78760759637</v>
          </cell>
          <cell r="AM29">
            <v>297378.28129187622</v>
          </cell>
          <cell r="AN29">
            <v>300468</v>
          </cell>
          <cell r="AO29">
            <v>305351</v>
          </cell>
          <cell r="AP29">
            <v>304104</v>
          </cell>
          <cell r="AQ29">
            <v>316104</v>
          </cell>
          <cell r="AR29">
            <v>10686</v>
          </cell>
          <cell r="AS29">
            <v>14791</v>
          </cell>
          <cell r="AT29">
            <v>11511</v>
          </cell>
          <cell r="AU29">
            <v>11198</v>
          </cell>
          <cell r="AV29">
            <v>12037</v>
          </cell>
          <cell r="AW29">
            <v>11561</v>
          </cell>
          <cell r="AX29">
            <v>12580</v>
          </cell>
          <cell r="AY29">
            <v>14273</v>
          </cell>
          <cell r="AZ29">
            <v>13212</v>
          </cell>
          <cell r="BA29">
            <v>14527</v>
          </cell>
          <cell r="BB29">
            <v>14910</v>
          </cell>
          <cell r="BC29">
            <v>14197</v>
          </cell>
          <cell r="BD29">
            <v>14365</v>
          </cell>
          <cell r="BE29">
            <v>15628</v>
          </cell>
          <cell r="BF29">
            <v>618</v>
          </cell>
          <cell r="BG29">
            <v>905</v>
          </cell>
          <cell r="BH29">
            <v>1130</v>
          </cell>
          <cell r="BI29">
            <v>1243</v>
          </cell>
          <cell r="BJ29">
            <v>1398</v>
          </cell>
          <cell r="BK29">
            <v>1629</v>
          </cell>
          <cell r="BL29">
            <v>1928</v>
          </cell>
          <cell r="BM29">
            <v>65475</v>
          </cell>
          <cell r="BN29">
            <v>65609</v>
          </cell>
          <cell r="BO29">
            <v>67058</v>
          </cell>
          <cell r="BP29">
            <v>68974</v>
          </cell>
          <cell r="BQ29">
            <v>68547</v>
          </cell>
          <cell r="BR29">
            <v>67559</v>
          </cell>
          <cell r="BS29">
            <v>72128</v>
          </cell>
          <cell r="BT29">
            <v>16049</v>
          </cell>
          <cell r="BU29">
            <v>15947</v>
          </cell>
          <cell r="BV29">
            <v>16591</v>
          </cell>
          <cell r="BW29">
            <v>16489</v>
          </cell>
          <cell r="BX29">
            <v>16544</v>
          </cell>
          <cell r="BY29">
            <v>16746</v>
          </cell>
          <cell r="BZ29">
            <v>14364</v>
          </cell>
          <cell r="CA29">
            <v>3973</v>
          </cell>
          <cell r="CB29">
            <v>3848</v>
          </cell>
          <cell r="CC29">
            <v>3774</v>
          </cell>
          <cell r="CD29">
            <v>3833</v>
          </cell>
          <cell r="CE29">
            <v>4041</v>
          </cell>
          <cell r="CF29">
            <v>3447</v>
          </cell>
          <cell r="CG29">
            <v>3172</v>
          </cell>
          <cell r="CH29">
            <v>2123</v>
          </cell>
          <cell r="CI29">
            <v>1930</v>
          </cell>
          <cell r="CJ29">
            <v>1975</v>
          </cell>
          <cell r="CK29">
            <v>1999</v>
          </cell>
          <cell r="CL29">
            <v>2046</v>
          </cell>
          <cell r="CM29">
            <v>1769</v>
          </cell>
          <cell r="CN29">
            <v>1994</v>
          </cell>
          <cell r="CO29">
            <v>392</v>
          </cell>
          <cell r="CP29">
            <v>405</v>
          </cell>
          <cell r="CQ29">
            <v>464</v>
          </cell>
          <cell r="CR29">
            <v>462</v>
          </cell>
          <cell r="CS29">
            <v>664</v>
          </cell>
          <cell r="CT29">
            <v>439</v>
          </cell>
          <cell r="CU29">
            <v>436</v>
          </cell>
          <cell r="CV29">
            <v>2000</v>
          </cell>
          <cell r="CW29">
            <v>1790</v>
          </cell>
          <cell r="CX29">
            <v>1889</v>
          </cell>
          <cell r="CY29">
            <v>2225</v>
          </cell>
          <cell r="CZ29">
            <v>2343</v>
          </cell>
          <cell r="DA29">
            <v>2085</v>
          </cell>
          <cell r="DB29">
            <v>2232</v>
          </cell>
          <cell r="DC29">
            <v>3792</v>
          </cell>
          <cell r="DD29">
            <v>3493</v>
          </cell>
          <cell r="DE29">
            <v>4465</v>
          </cell>
          <cell r="DF29">
            <v>4256</v>
          </cell>
          <cell r="DG29">
            <v>4738</v>
          </cell>
          <cell r="DH29">
            <v>4441</v>
          </cell>
          <cell r="DI29">
            <v>4213</v>
          </cell>
          <cell r="DJ29">
            <v>4438</v>
          </cell>
          <cell r="DK29">
            <v>4058</v>
          </cell>
          <cell r="DL29">
            <v>4404</v>
          </cell>
          <cell r="DM29">
            <v>1727</v>
          </cell>
          <cell r="DN29">
            <v>2156</v>
          </cell>
          <cell r="DO29">
            <v>2306</v>
          </cell>
          <cell r="DP29">
            <v>1889</v>
          </cell>
          <cell r="DQ29">
            <v>1501</v>
          </cell>
          <cell r="DR29">
            <v>1370</v>
          </cell>
          <cell r="DS29">
            <v>1413</v>
          </cell>
          <cell r="DT29">
            <v>5416</v>
          </cell>
          <cell r="DU29">
            <v>6595</v>
          </cell>
          <cell r="DV29">
            <v>5628</v>
          </cell>
          <cell r="DW29">
            <v>5435</v>
          </cell>
          <cell r="DX29">
            <v>5933</v>
          </cell>
          <cell r="DY29">
            <v>8136</v>
          </cell>
          <cell r="DZ29">
            <v>8947</v>
          </cell>
          <cell r="EA29">
            <v>2995</v>
          </cell>
          <cell r="EB29">
            <v>2687</v>
          </cell>
          <cell r="EC29">
            <v>2549</v>
          </cell>
          <cell r="ED29">
            <v>2409</v>
          </cell>
          <cell r="EE29">
            <v>2264</v>
          </cell>
          <cell r="EF29">
            <v>2463</v>
          </cell>
          <cell r="EG29">
            <v>2609</v>
          </cell>
          <cell r="EH29">
            <v>967</v>
          </cell>
          <cell r="EI29">
            <v>779</v>
          </cell>
          <cell r="EJ29">
            <v>693</v>
          </cell>
          <cell r="EK29">
            <v>733</v>
          </cell>
          <cell r="EL29">
            <v>795</v>
          </cell>
          <cell r="EM29">
            <v>1582</v>
          </cell>
          <cell r="EN29">
            <v>1630</v>
          </cell>
          <cell r="EO29">
            <v>1571</v>
          </cell>
          <cell r="EP29">
            <v>1730</v>
          </cell>
          <cell r="EQ29">
            <v>1814</v>
          </cell>
          <cell r="ER29">
            <v>3400.5226630108818</v>
          </cell>
          <cell r="ES29">
            <v>3374.681624902445</v>
          </cell>
          <cell r="ET29">
            <v>2776.6557920356272</v>
          </cell>
          <cell r="EU29">
            <v>2771.100224162939</v>
          </cell>
          <cell r="EV29">
            <v>2462</v>
          </cell>
          <cell r="EW29">
            <v>2772</v>
          </cell>
          <cell r="EX29">
            <v>2536</v>
          </cell>
        </row>
        <row r="30">
          <cell r="A30" t="str">
            <v>South Lanarkshire</v>
          </cell>
          <cell r="B30">
            <v>99927</v>
          </cell>
          <cell r="C30">
            <v>102236</v>
          </cell>
          <cell r="D30">
            <v>104527</v>
          </cell>
          <cell r="E30">
            <v>108028</v>
          </cell>
          <cell r="F30">
            <v>110291</v>
          </cell>
          <cell r="G30">
            <v>115726</v>
          </cell>
          <cell r="H30">
            <v>118834</v>
          </cell>
          <cell r="I30">
            <v>107647</v>
          </cell>
          <cell r="J30">
            <v>111222</v>
          </cell>
          <cell r="K30">
            <v>110512</v>
          </cell>
          <cell r="L30">
            <v>113833</v>
          </cell>
          <cell r="M30">
            <v>114718</v>
          </cell>
          <cell r="N30">
            <v>115741</v>
          </cell>
          <cell r="O30">
            <v>119462</v>
          </cell>
          <cell r="P30">
            <v>14620</v>
          </cell>
          <cell r="Q30">
            <v>14995</v>
          </cell>
          <cell r="R30">
            <v>15088</v>
          </cell>
          <cell r="S30">
            <v>15590</v>
          </cell>
          <cell r="T30">
            <v>16805</v>
          </cell>
          <cell r="U30">
            <v>18204</v>
          </cell>
          <cell r="V30">
            <v>21077</v>
          </cell>
          <cell r="W30">
            <v>9416</v>
          </cell>
          <cell r="X30">
            <v>9418</v>
          </cell>
          <cell r="Y30">
            <v>8872</v>
          </cell>
          <cell r="Z30">
            <v>9550</v>
          </cell>
          <cell r="AA30">
            <v>9228</v>
          </cell>
          <cell r="AB30">
            <v>9139</v>
          </cell>
          <cell r="AC30">
            <v>9494</v>
          </cell>
          <cell r="AD30">
            <v>3770</v>
          </cell>
          <cell r="AE30">
            <v>3968</v>
          </cell>
          <cell r="AF30">
            <v>4533</v>
          </cell>
          <cell r="AG30">
            <v>4858</v>
          </cell>
          <cell r="AH30">
            <v>5009</v>
          </cell>
          <cell r="AI30">
            <v>5496</v>
          </cell>
          <cell r="AJ30">
            <v>6104</v>
          </cell>
          <cell r="AK30">
            <v>833526.35896199604</v>
          </cell>
          <cell r="AL30">
            <v>815614.69315763353</v>
          </cell>
          <cell r="AM30">
            <v>832750.3039604323</v>
          </cell>
          <cell r="AN30">
            <v>850414</v>
          </cell>
          <cell r="AO30">
            <v>796653</v>
          </cell>
          <cell r="AP30">
            <v>791953</v>
          </cell>
          <cell r="AQ30">
            <v>812060</v>
          </cell>
          <cell r="AR30">
            <v>40756</v>
          </cell>
          <cell r="AS30">
            <v>39280</v>
          </cell>
          <cell r="AT30">
            <v>35765</v>
          </cell>
          <cell r="AU30">
            <v>34870</v>
          </cell>
          <cell r="AV30">
            <v>34544</v>
          </cell>
          <cell r="AW30">
            <v>33676</v>
          </cell>
          <cell r="AX30">
            <v>37240</v>
          </cell>
          <cell r="AY30">
            <v>24669</v>
          </cell>
          <cell r="AZ30">
            <v>25343</v>
          </cell>
          <cell r="BA30">
            <v>25704</v>
          </cell>
          <cell r="BB30">
            <v>27866</v>
          </cell>
          <cell r="BC30">
            <v>27446</v>
          </cell>
          <cell r="BD30">
            <v>29348</v>
          </cell>
          <cell r="BE30">
            <v>33113</v>
          </cell>
          <cell r="BF30">
            <v>2454</v>
          </cell>
          <cell r="BG30">
            <v>2482</v>
          </cell>
          <cell r="BH30">
            <v>2579</v>
          </cell>
          <cell r="BI30">
            <v>2658</v>
          </cell>
          <cell r="BJ30">
            <v>2765</v>
          </cell>
          <cell r="BK30">
            <v>2974</v>
          </cell>
          <cell r="BL30">
            <v>4242</v>
          </cell>
          <cell r="BM30">
            <v>138736</v>
          </cell>
          <cell r="BN30">
            <v>145950</v>
          </cell>
          <cell r="BO30">
            <v>145930</v>
          </cell>
          <cell r="BP30">
            <v>147805</v>
          </cell>
          <cell r="BQ30">
            <v>149611</v>
          </cell>
          <cell r="BR30">
            <v>156794</v>
          </cell>
          <cell r="BS30">
            <v>164495</v>
          </cell>
          <cell r="BT30">
            <v>34892</v>
          </cell>
          <cell r="BU30">
            <v>37245</v>
          </cell>
          <cell r="BV30">
            <v>35430</v>
          </cell>
          <cell r="BW30">
            <v>35126</v>
          </cell>
          <cell r="BX30">
            <v>36104</v>
          </cell>
          <cell r="BY30">
            <v>37554</v>
          </cell>
          <cell r="BZ30">
            <v>38512</v>
          </cell>
          <cell r="CA30">
            <v>10602</v>
          </cell>
          <cell r="CB30">
            <v>10661</v>
          </cell>
          <cell r="CC30">
            <v>7938</v>
          </cell>
          <cell r="CD30">
            <v>8157</v>
          </cell>
          <cell r="CE30">
            <v>7344</v>
          </cell>
          <cell r="CF30">
            <v>7041</v>
          </cell>
          <cell r="CG30">
            <v>6620</v>
          </cell>
          <cell r="CH30">
            <v>4284</v>
          </cell>
          <cell r="CI30">
            <v>4393</v>
          </cell>
          <cell r="CJ30">
            <v>5385</v>
          </cell>
          <cell r="CK30">
            <v>5520</v>
          </cell>
          <cell r="CL30">
            <v>5109</v>
          </cell>
          <cell r="CM30">
            <v>4669</v>
          </cell>
          <cell r="CN30">
            <v>4429</v>
          </cell>
          <cell r="CO30">
            <v>632</v>
          </cell>
          <cell r="CP30">
            <v>697</v>
          </cell>
          <cell r="CQ30">
            <v>792</v>
          </cell>
          <cell r="CR30">
            <v>744</v>
          </cell>
          <cell r="CS30">
            <v>641</v>
          </cell>
          <cell r="CT30">
            <v>632</v>
          </cell>
          <cell r="CU30">
            <v>590</v>
          </cell>
          <cell r="CV30">
            <v>8575</v>
          </cell>
          <cell r="CW30">
            <v>8723</v>
          </cell>
          <cell r="CX30">
            <v>8962</v>
          </cell>
          <cell r="CY30">
            <v>9917</v>
          </cell>
          <cell r="CZ30">
            <v>10236</v>
          </cell>
          <cell r="DA30">
            <v>10383</v>
          </cell>
          <cell r="DB30">
            <v>9031</v>
          </cell>
          <cell r="DC30">
            <v>9647</v>
          </cell>
          <cell r="DD30">
            <v>9208</v>
          </cell>
          <cell r="DE30">
            <v>9926</v>
          </cell>
          <cell r="DF30">
            <v>9833</v>
          </cell>
          <cell r="DG30">
            <v>10993</v>
          </cell>
          <cell r="DH30">
            <v>12482</v>
          </cell>
          <cell r="DI30">
            <v>13857</v>
          </cell>
          <cell r="DJ30">
            <v>13021</v>
          </cell>
          <cell r="DK30">
            <v>13967</v>
          </cell>
          <cell r="DL30">
            <v>13830</v>
          </cell>
          <cell r="DM30">
            <v>5062</v>
          </cell>
          <cell r="DN30">
            <v>4901</v>
          </cell>
          <cell r="DO30">
            <v>5147</v>
          </cell>
          <cell r="DP30">
            <v>4973</v>
          </cell>
          <cell r="DQ30">
            <v>5343</v>
          </cell>
          <cell r="DR30">
            <v>5227</v>
          </cell>
          <cell r="DS30">
            <v>5051</v>
          </cell>
          <cell r="DT30">
            <v>46943</v>
          </cell>
          <cell r="DU30">
            <v>35907</v>
          </cell>
          <cell r="DV30">
            <v>34220</v>
          </cell>
          <cell r="DW30">
            <v>30527</v>
          </cell>
          <cell r="DX30">
            <v>30221</v>
          </cell>
          <cell r="DY30">
            <v>43815</v>
          </cell>
          <cell r="DZ30">
            <v>41183</v>
          </cell>
          <cell r="EA30">
            <v>5768</v>
          </cell>
          <cell r="EB30">
            <v>5373</v>
          </cell>
          <cell r="EC30">
            <v>5671</v>
          </cell>
          <cell r="ED30">
            <v>5892</v>
          </cell>
          <cell r="EE30">
            <v>5515</v>
          </cell>
          <cell r="EF30">
            <v>5574</v>
          </cell>
          <cell r="EG30">
            <v>5189</v>
          </cell>
          <cell r="EH30">
            <v>1155</v>
          </cell>
          <cell r="EI30">
            <v>1199</v>
          </cell>
          <cell r="EJ30">
            <v>1109</v>
          </cell>
          <cell r="EK30">
            <v>1146</v>
          </cell>
          <cell r="EL30">
            <v>1114</v>
          </cell>
          <cell r="EM30">
            <v>4516</v>
          </cell>
          <cell r="EN30">
            <v>4693</v>
          </cell>
          <cell r="EO30">
            <v>4406</v>
          </cell>
          <cell r="EP30">
            <v>4428</v>
          </cell>
          <cell r="EQ30">
            <v>4075</v>
          </cell>
          <cell r="ER30">
            <v>10374.936972153202</v>
          </cell>
          <cell r="ES30">
            <v>6843.6372840599879</v>
          </cell>
          <cell r="ET30">
            <v>8950.1291849205099</v>
          </cell>
          <cell r="EU30">
            <v>5663.5598813052165</v>
          </cell>
          <cell r="EV30">
            <v>5895.2359999999999</v>
          </cell>
          <cell r="EW30">
            <v>6720.9660000000003</v>
          </cell>
          <cell r="EX30">
            <v>5777</v>
          </cell>
        </row>
        <row r="31">
          <cell r="A31" t="str">
            <v>Stirling</v>
          </cell>
          <cell r="B31">
            <v>31963</v>
          </cell>
          <cell r="C31">
            <v>31013</v>
          </cell>
          <cell r="D31">
            <v>31062</v>
          </cell>
          <cell r="E31">
            <v>31981</v>
          </cell>
          <cell r="F31">
            <v>33755</v>
          </cell>
          <cell r="G31">
            <v>33815</v>
          </cell>
          <cell r="H31">
            <v>34188</v>
          </cell>
          <cell r="I31">
            <v>39840</v>
          </cell>
          <cell r="J31">
            <v>38885</v>
          </cell>
          <cell r="K31">
            <v>39031</v>
          </cell>
          <cell r="L31">
            <v>38778</v>
          </cell>
          <cell r="M31">
            <v>38753</v>
          </cell>
          <cell r="N31">
            <v>38900</v>
          </cell>
          <cell r="O31">
            <v>39613</v>
          </cell>
          <cell r="P31">
            <v>7459</v>
          </cell>
          <cell r="Q31">
            <v>6552</v>
          </cell>
          <cell r="R31">
            <v>6459</v>
          </cell>
          <cell r="S31">
            <v>6637</v>
          </cell>
          <cell r="T31">
            <v>7384</v>
          </cell>
          <cell r="U31">
            <v>7610</v>
          </cell>
          <cell r="V31">
            <v>8278</v>
          </cell>
          <cell r="W31">
            <v>3169</v>
          </cell>
          <cell r="X31">
            <v>3568</v>
          </cell>
          <cell r="Y31">
            <v>3498</v>
          </cell>
          <cell r="Z31">
            <v>3902</v>
          </cell>
          <cell r="AA31">
            <v>4133</v>
          </cell>
          <cell r="AB31">
            <v>5000</v>
          </cell>
          <cell r="AC31">
            <v>5239</v>
          </cell>
          <cell r="AD31">
            <v>1475</v>
          </cell>
          <cell r="AE31">
            <v>1708</v>
          </cell>
          <cell r="AF31">
            <v>1680</v>
          </cell>
          <cell r="AG31">
            <v>2200</v>
          </cell>
          <cell r="AH31">
            <v>2266</v>
          </cell>
          <cell r="AI31">
            <v>2314</v>
          </cell>
          <cell r="AJ31">
            <v>2002</v>
          </cell>
          <cell r="AK31">
            <v>282558.53539154527</v>
          </cell>
          <cell r="AL31">
            <v>267881.1271207098</v>
          </cell>
          <cell r="AM31">
            <v>268887.59853213932</v>
          </cell>
          <cell r="AN31">
            <v>242025</v>
          </cell>
          <cell r="AO31">
            <v>242989</v>
          </cell>
          <cell r="AP31">
            <v>234966</v>
          </cell>
          <cell r="AQ31">
            <v>245515</v>
          </cell>
          <cell r="AR31">
            <v>28037</v>
          </cell>
          <cell r="AS31">
            <v>13468</v>
          </cell>
          <cell r="AT31">
            <v>16237</v>
          </cell>
          <cell r="AU31">
            <v>18057</v>
          </cell>
          <cell r="AV31">
            <v>16502</v>
          </cell>
          <cell r="AW31">
            <v>15586</v>
          </cell>
          <cell r="AX31">
            <v>10559</v>
          </cell>
          <cell r="AY31">
            <v>6355</v>
          </cell>
          <cell r="AZ31">
            <v>5982</v>
          </cell>
          <cell r="BA31">
            <v>5671</v>
          </cell>
          <cell r="BB31">
            <v>6531</v>
          </cell>
          <cell r="BC31">
            <v>6432</v>
          </cell>
          <cell r="BD31">
            <v>5994</v>
          </cell>
          <cell r="BE31">
            <v>5982</v>
          </cell>
          <cell r="BF31">
            <v>582</v>
          </cell>
          <cell r="BG31">
            <v>874</v>
          </cell>
          <cell r="BH31">
            <v>1013</v>
          </cell>
          <cell r="BI31">
            <v>1051</v>
          </cell>
          <cell r="BJ31">
            <v>1094</v>
          </cell>
          <cell r="BK31">
            <v>1492</v>
          </cell>
          <cell r="BL31">
            <v>1930</v>
          </cell>
          <cell r="BM31">
            <v>37487</v>
          </cell>
          <cell r="BN31">
            <v>39593</v>
          </cell>
          <cell r="BO31">
            <v>40894</v>
          </cell>
          <cell r="BP31">
            <v>42161</v>
          </cell>
          <cell r="BQ31">
            <v>40743</v>
          </cell>
          <cell r="BR31">
            <v>41125</v>
          </cell>
          <cell r="BS31">
            <v>43495</v>
          </cell>
          <cell r="BT31">
            <v>10884</v>
          </cell>
          <cell r="BU31">
            <v>9602</v>
          </cell>
          <cell r="BV31">
            <v>9176</v>
          </cell>
          <cell r="BW31">
            <v>9673</v>
          </cell>
          <cell r="BX31">
            <v>9062</v>
          </cell>
          <cell r="BY31">
            <v>9134</v>
          </cell>
          <cell r="BZ31">
            <v>10692</v>
          </cell>
          <cell r="CA31">
            <v>2272</v>
          </cell>
          <cell r="CB31">
            <v>1996</v>
          </cell>
          <cell r="CC31">
            <v>1868</v>
          </cell>
          <cell r="CD31">
            <v>1801</v>
          </cell>
          <cell r="CE31">
            <v>1939</v>
          </cell>
          <cell r="CF31">
            <v>1954</v>
          </cell>
          <cell r="CG31">
            <v>1965</v>
          </cell>
          <cell r="CH31">
            <v>2015</v>
          </cell>
          <cell r="CI31">
            <v>2270</v>
          </cell>
          <cell r="CJ31">
            <v>2088</v>
          </cell>
          <cell r="CK31">
            <v>1886</v>
          </cell>
          <cell r="CL31">
            <v>1864</v>
          </cell>
          <cell r="CM31">
            <v>1944</v>
          </cell>
          <cell r="CN31">
            <v>1949</v>
          </cell>
          <cell r="CO31">
            <v>199</v>
          </cell>
          <cell r="CP31">
            <v>266</v>
          </cell>
          <cell r="CQ31">
            <v>266</v>
          </cell>
          <cell r="CR31">
            <v>266</v>
          </cell>
          <cell r="CS31">
            <v>293</v>
          </cell>
          <cell r="CT31">
            <v>266</v>
          </cell>
          <cell r="CU31">
            <v>266</v>
          </cell>
          <cell r="CV31">
            <v>2322</v>
          </cell>
          <cell r="CW31">
            <v>2243</v>
          </cell>
          <cell r="CX31">
            <v>2290</v>
          </cell>
          <cell r="CY31">
            <v>1791</v>
          </cell>
          <cell r="CZ31">
            <v>1743</v>
          </cell>
          <cell r="DA31">
            <v>1571</v>
          </cell>
          <cell r="DB31">
            <v>1884</v>
          </cell>
          <cell r="DC31">
            <v>3642</v>
          </cell>
          <cell r="DD31">
            <v>3960</v>
          </cell>
          <cell r="DE31">
            <v>4173</v>
          </cell>
          <cell r="DF31">
            <v>3940</v>
          </cell>
          <cell r="DG31">
            <v>5195</v>
          </cell>
          <cell r="DH31">
            <v>3420</v>
          </cell>
          <cell r="DI31">
            <v>3296</v>
          </cell>
          <cell r="DJ31">
            <v>2772</v>
          </cell>
          <cell r="DK31">
            <v>3302</v>
          </cell>
          <cell r="DL31">
            <v>3497</v>
          </cell>
          <cell r="DM31">
            <v>1798</v>
          </cell>
          <cell r="DN31">
            <v>1890</v>
          </cell>
          <cell r="DO31">
            <v>1815</v>
          </cell>
          <cell r="DP31">
            <v>1995</v>
          </cell>
          <cell r="DQ31">
            <v>1893</v>
          </cell>
          <cell r="DR31">
            <v>1874</v>
          </cell>
          <cell r="DS31">
            <v>1741</v>
          </cell>
          <cell r="DT31">
            <v>13413</v>
          </cell>
          <cell r="DU31">
            <v>15532</v>
          </cell>
          <cell r="DV31">
            <v>16069</v>
          </cell>
          <cell r="DW31">
            <v>12409</v>
          </cell>
          <cell r="DX31">
            <v>17347</v>
          </cell>
          <cell r="DY31">
            <v>12664</v>
          </cell>
          <cell r="DZ31">
            <v>10596</v>
          </cell>
          <cell r="EA31">
            <v>2682</v>
          </cell>
          <cell r="EB31">
            <v>2535</v>
          </cell>
          <cell r="EC31">
            <v>2334</v>
          </cell>
          <cell r="ED31">
            <v>2754</v>
          </cell>
          <cell r="EE31">
            <v>2327</v>
          </cell>
          <cell r="EF31">
            <v>2324</v>
          </cell>
          <cell r="EG31">
            <v>1976</v>
          </cell>
          <cell r="EH31">
            <v>304</v>
          </cell>
          <cell r="EI31">
            <v>755</v>
          </cell>
          <cell r="EJ31">
            <v>829</v>
          </cell>
          <cell r="EK31">
            <v>914</v>
          </cell>
          <cell r="EL31">
            <v>783</v>
          </cell>
          <cell r="EM31">
            <v>2030</v>
          </cell>
          <cell r="EN31">
            <v>1999</v>
          </cell>
          <cell r="EO31">
            <v>1498</v>
          </cell>
          <cell r="EP31">
            <v>1410</v>
          </cell>
          <cell r="EQ31">
            <v>1193</v>
          </cell>
          <cell r="ER31">
            <v>1964.2704138462857</v>
          </cell>
          <cell r="ES31">
            <v>1927.9039844755216</v>
          </cell>
          <cell r="ET31">
            <v>1923.2561752369115</v>
          </cell>
          <cell r="EU31">
            <v>1857.2051648764061</v>
          </cell>
          <cell r="EV31">
            <v>2671</v>
          </cell>
          <cell r="EW31">
            <v>2570</v>
          </cell>
          <cell r="EX31">
            <v>3114</v>
          </cell>
        </row>
        <row r="32">
          <cell r="A32" t="str">
            <v>West Dunbartonshire</v>
          </cell>
          <cell r="B32">
            <v>36051</v>
          </cell>
          <cell r="C32">
            <v>35440</v>
          </cell>
          <cell r="D32">
            <v>34997</v>
          </cell>
          <cell r="E32">
            <v>37745</v>
          </cell>
          <cell r="F32">
            <v>37601</v>
          </cell>
          <cell r="G32">
            <v>36290</v>
          </cell>
          <cell r="H32">
            <v>39869</v>
          </cell>
          <cell r="I32">
            <v>38556</v>
          </cell>
          <cell r="J32">
            <v>36137</v>
          </cell>
          <cell r="K32">
            <v>36915</v>
          </cell>
          <cell r="L32">
            <v>34579</v>
          </cell>
          <cell r="M32">
            <v>34289</v>
          </cell>
          <cell r="N32">
            <v>35216</v>
          </cell>
          <cell r="O32">
            <v>33429</v>
          </cell>
          <cell r="P32">
            <v>8313</v>
          </cell>
          <cell r="Q32">
            <v>8332</v>
          </cell>
          <cell r="R32">
            <v>8423</v>
          </cell>
          <cell r="S32">
            <v>7722</v>
          </cell>
          <cell r="T32">
            <v>8397</v>
          </cell>
          <cell r="U32">
            <v>8420</v>
          </cell>
          <cell r="V32">
            <v>8600</v>
          </cell>
          <cell r="W32">
            <v>6470</v>
          </cell>
          <cell r="X32">
            <v>6728</v>
          </cell>
          <cell r="Y32">
            <v>4772</v>
          </cell>
          <cell r="Z32">
            <v>5362</v>
          </cell>
          <cell r="AA32">
            <v>5186</v>
          </cell>
          <cell r="AB32">
            <v>4411</v>
          </cell>
          <cell r="AC32">
            <v>4522</v>
          </cell>
          <cell r="AD32">
            <v>851</v>
          </cell>
          <cell r="AE32">
            <v>884</v>
          </cell>
          <cell r="AF32">
            <v>2303</v>
          </cell>
          <cell r="AG32">
            <v>2703</v>
          </cell>
          <cell r="AH32">
            <v>2851</v>
          </cell>
          <cell r="AI32">
            <v>3148</v>
          </cell>
          <cell r="AJ32">
            <v>3305</v>
          </cell>
          <cell r="AK32">
            <v>312673.04520862864</v>
          </cell>
          <cell r="AL32">
            <v>302261.73634601547</v>
          </cell>
          <cell r="AM32">
            <v>297023.12262022612</v>
          </cell>
          <cell r="AN32">
            <v>281766</v>
          </cell>
          <cell r="AO32">
            <v>287614</v>
          </cell>
          <cell r="AP32">
            <v>285652</v>
          </cell>
          <cell r="AQ32">
            <v>303692</v>
          </cell>
          <cell r="AR32">
            <v>10924</v>
          </cell>
          <cell r="AS32">
            <v>9384</v>
          </cell>
          <cell r="AT32">
            <v>7524</v>
          </cell>
          <cell r="AU32">
            <v>9761</v>
          </cell>
          <cell r="AV32">
            <v>10728</v>
          </cell>
          <cell r="AW32">
            <v>11676</v>
          </cell>
          <cell r="AX32">
            <v>12237</v>
          </cell>
          <cell r="AY32">
            <v>8507</v>
          </cell>
          <cell r="AZ32">
            <v>8599</v>
          </cell>
          <cell r="BA32">
            <v>9038</v>
          </cell>
          <cell r="BB32">
            <v>9570</v>
          </cell>
          <cell r="BC32">
            <v>9912</v>
          </cell>
          <cell r="BD32">
            <v>9895</v>
          </cell>
          <cell r="BE32">
            <v>10375</v>
          </cell>
          <cell r="BF32">
            <v>599</v>
          </cell>
          <cell r="BG32">
            <v>811</v>
          </cell>
          <cell r="BH32">
            <v>747</v>
          </cell>
          <cell r="BI32">
            <v>802</v>
          </cell>
          <cell r="BJ32">
            <v>1040</v>
          </cell>
          <cell r="BK32">
            <v>1291</v>
          </cell>
          <cell r="BL32">
            <v>1459</v>
          </cell>
          <cell r="BM32">
            <v>51394</v>
          </cell>
          <cell r="BN32">
            <v>51143</v>
          </cell>
          <cell r="BO32">
            <v>51512</v>
          </cell>
          <cell r="BP32">
            <v>57073</v>
          </cell>
          <cell r="BQ32">
            <v>57874</v>
          </cell>
          <cell r="BR32">
            <v>58924</v>
          </cell>
          <cell r="BS32">
            <v>61609</v>
          </cell>
          <cell r="BT32">
            <v>14974</v>
          </cell>
          <cell r="BU32">
            <v>14697</v>
          </cell>
          <cell r="BV32">
            <v>11862</v>
          </cell>
          <cell r="BW32">
            <v>12113</v>
          </cell>
          <cell r="BX32">
            <v>12929</v>
          </cell>
          <cell r="BY32">
            <v>13089</v>
          </cell>
          <cell r="BZ32">
            <v>13727</v>
          </cell>
          <cell r="CA32">
            <v>3614</v>
          </cell>
          <cell r="CB32">
            <v>3373</v>
          </cell>
          <cell r="CC32">
            <v>3471</v>
          </cell>
          <cell r="CD32">
            <v>3861</v>
          </cell>
          <cell r="CE32">
            <v>4418</v>
          </cell>
          <cell r="CF32">
            <v>4463</v>
          </cell>
          <cell r="CG32">
            <v>4165</v>
          </cell>
          <cell r="CH32">
            <v>2490</v>
          </cell>
          <cell r="CI32">
            <v>2239</v>
          </cell>
          <cell r="CJ32">
            <v>2178</v>
          </cell>
          <cell r="CK32">
            <v>2340</v>
          </cell>
          <cell r="CL32">
            <v>2280</v>
          </cell>
          <cell r="CM32">
            <v>3088</v>
          </cell>
          <cell r="CN32">
            <v>2456</v>
          </cell>
          <cell r="CO32">
            <v>49</v>
          </cell>
          <cell r="CP32">
            <v>38</v>
          </cell>
          <cell r="CQ32">
            <v>26</v>
          </cell>
          <cell r="CR32">
            <v>98</v>
          </cell>
          <cell r="CS32">
            <v>122</v>
          </cell>
          <cell r="CT32">
            <v>143</v>
          </cell>
          <cell r="CU32">
            <v>129</v>
          </cell>
          <cell r="CV32">
            <v>5056</v>
          </cell>
          <cell r="CW32">
            <v>5124</v>
          </cell>
          <cell r="CX32">
            <v>4764</v>
          </cell>
          <cell r="CY32">
            <v>4539</v>
          </cell>
          <cell r="CZ32">
            <v>3341</v>
          </cell>
          <cell r="DA32">
            <v>3431</v>
          </cell>
          <cell r="DB32">
            <v>3456</v>
          </cell>
          <cell r="DC32">
            <v>1872</v>
          </cell>
          <cell r="DD32">
            <v>1626</v>
          </cell>
          <cell r="DE32">
            <v>1854</v>
          </cell>
          <cell r="DF32">
            <v>1595</v>
          </cell>
          <cell r="DG32">
            <v>1644</v>
          </cell>
          <cell r="DH32">
            <v>4946</v>
          </cell>
          <cell r="DI32">
            <v>5006</v>
          </cell>
          <cell r="DJ32">
            <v>5119</v>
          </cell>
          <cell r="DK32">
            <v>5089</v>
          </cell>
          <cell r="DL32">
            <v>5249</v>
          </cell>
          <cell r="DM32">
            <v>1925</v>
          </cell>
          <cell r="DN32">
            <v>1952</v>
          </cell>
          <cell r="DO32">
            <v>2676</v>
          </cell>
          <cell r="DP32">
            <v>2572</v>
          </cell>
          <cell r="DQ32">
            <v>1751</v>
          </cell>
          <cell r="DR32">
            <v>1928</v>
          </cell>
          <cell r="DS32">
            <v>1808</v>
          </cell>
          <cell r="DT32">
            <v>3955</v>
          </cell>
          <cell r="DU32">
            <v>3954</v>
          </cell>
          <cell r="DV32">
            <v>5806</v>
          </cell>
          <cell r="DW32">
            <v>5473</v>
          </cell>
          <cell r="DX32">
            <v>7618</v>
          </cell>
          <cell r="DY32">
            <v>9317</v>
          </cell>
          <cell r="DZ32">
            <v>4469</v>
          </cell>
          <cell r="EA32">
            <v>1637</v>
          </cell>
          <cell r="EB32">
            <v>1740</v>
          </cell>
          <cell r="EC32">
            <v>1676</v>
          </cell>
          <cell r="ED32">
            <v>1859</v>
          </cell>
          <cell r="EE32">
            <v>1717</v>
          </cell>
          <cell r="EF32">
            <v>1739</v>
          </cell>
          <cell r="EG32">
            <v>1635</v>
          </cell>
          <cell r="EH32">
            <v>332</v>
          </cell>
          <cell r="EI32">
            <v>336</v>
          </cell>
          <cell r="EJ32">
            <v>314</v>
          </cell>
          <cell r="EK32">
            <v>319</v>
          </cell>
          <cell r="EL32">
            <v>290</v>
          </cell>
          <cell r="EM32">
            <v>1344</v>
          </cell>
          <cell r="EN32">
            <v>1523</v>
          </cell>
          <cell r="EO32">
            <v>1403</v>
          </cell>
          <cell r="EP32">
            <v>1420</v>
          </cell>
          <cell r="EQ32">
            <v>1345</v>
          </cell>
          <cell r="ER32">
            <v>808.62822380258763</v>
          </cell>
          <cell r="ES32">
            <v>1529.2415019089203</v>
          </cell>
          <cell r="ET32">
            <v>1278.9987460514731</v>
          </cell>
          <cell r="EU32">
            <v>1272.8974865755813</v>
          </cell>
          <cell r="EV32">
            <v>1199.9380000000001</v>
          </cell>
          <cell r="EW32">
            <v>1171.9369999999999</v>
          </cell>
          <cell r="EX32">
            <v>933</v>
          </cell>
        </row>
        <row r="33">
          <cell r="A33" t="str">
            <v>West Lothian</v>
          </cell>
          <cell r="B33">
            <v>66360</v>
          </cell>
          <cell r="C33">
            <v>65546</v>
          </cell>
          <cell r="D33">
            <v>68337</v>
          </cell>
          <cell r="E33">
            <v>71219</v>
          </cell>
          <cell r="F33">
            <v>71625</v>
          </cell>
          <cell r="G33">
            <v>74060</v>
          </cell>
          <cell r="H33">
            <v>76266</v>
          </cell>
          <cell r="I33">
            <v>62117</v>
          </cell>
          <cell r="J33">
            <v>64864</v>
          </cell>
          <cell r="K33">
            <v>66979</v>
          </cell>
          <cell r="L33">
            <v>69205</v>
          </cell>
          <cell r="M33">
            <v>69461</v>
          </cell>
          <cell r="N33">
            <v>69434</v>
          </cell>
          <cell r="O33">
            <v>71069</v>
          </cell>
          <cell r="P33">
            <v>12431</v>
          </cell>
          <cell r="Q33">
            <v>7975</v>
          </cell>
          <cell r="R33">
            <v>8051</v>
          </cell>
          <cell r="S33">
            <v>8089</v>
          </cell>
          <cell r="T33">
            <v>8296</v>
          </cell>
          <cell r="U33">
            <v>8317</v>
          </cell>
          <cell r="V33">
            <v>9602</v>
          </cell>
          <cell r="W33">
            <v>5818</v>
          </cell>
          <cell r="X33">
            <v>4964</v>
          </cell>
          <cell r="Y33">
            <v>6054</v>
          </cell>
          <cell r="Z33">
            <v>6699</v>
          </cell>
          <cell r="AA33">
            <v>6711</v>
          </cell>
          <cell r="AB33">
            <v>7088</v>
          </cell>
          <cell r="AC33">
            <v>7593</v>
          </cell>
          <cell r="AD33">
            <v>3619</v>
          </cell>
          <cell r="AE33">
            <v>3588</v>
          </cell>
          <cell r="AF33">
            <v>3638</v>
          </cell>
          <cell r="AG33">
            <v>4150</v>
          </cell>
          <cell r="AH33">
            <v>4369</v>
          </cell>
          <cell r="AI33">
            <v>4835</v>
          </cell>
          <cell r="AJ33">
            <v>5123</v>
          </cell>
          <cell r="AK33">
            <v>473872.86078094365</v>
          </cell>
          <cell r="AL33">
            <v>428585.64511587279</v>
          </cell>
          <cell r="AM33">
            <v>428990.95922416338</v>
          </cell>
          <cell r="AN33">
            <v>414683</v>
          </cell>
          <cell r="AO33">
            <v>425916</v>
          </cell>
          <cell r="AP33">
            <v>422427</v>
          </cell>
          <cell r="AQ33">
            <v>434823</v>
          </cell>
          <cell r="AR33">
            <v>23928</v>
          </cell>
          <cell r="AS33">
            <v>24518</v>
          </cell>
          <cell r="AT33">
            <v>18339</v>
          </cell>
          <cell r="AU33">
            <v>16013</v>
          </cell>
          <cell r="AV33">
            <v>16663</v>
          </cell>
          <cell r="AW33">
            <v>16223</v>
          </cell>
          <cell r="AX33">
            <v>16053</v>
          </cell>
          <cell r="AY33">
            <v>11957</v>
          </cell>
          <cell r="AZ33">
            <v>10864</v>
          </cell>
          <cell r="BA33">
            <v>11915</v>
          </cell>
          <cell r="BB33">
            <v>13741</v>
          </cell>
          <cell r="BC33">
            <v>15152</v>
          </cell>
          <cell r="BD33">
            <v>17034</v>
          </cell>
          <cell r="BE33">
            <v>16671</v>
          </cell>
          <cell r="BF33">
            <v>503</v>
          </cell>
          <cell r="BG33">
            <v>468</v>
          </cell>
          <cell r="BH33">
            <v>721</v>
          </cell>
          <cell r="BI33">
            <v>980</v>
          </cell>
          <cell r="BJ33">
            <v>1498</v>
          </cell>
          <cell r="BK33">
            <v>1511</v>
          </cell>
          <cell r="BL33">
            <v>1518</v>
          </cell>
          <cell r="BM33">
            <v>58929</v>
          </cell>
          <cell r="BN33">
            <v>56659</v>
          </cell>
          <cell r="BO33">
            <v>58708</v>
          </cell>
          <cell r="BP33">
            <v>64117</v>
          </cell>
          <cell r="BQ33">
            <v>65653</v>
          </cell>
          <cell r="BR33">
            <v>68464</v>
          </cell>
          <cell r="BS33">
            <v>75328</v>
          </cell>
          <cell r="BT33">
            <v>14646</v>
          </cell>
          <cell r="BU33">
            <v>13833</v>
          </cell>
          <cell r="BV33">
            <v>12447</v>
          </cell>
          <cell r="BW33">
            <v>13382</v>
          </cell>
          <cell r="BX33">
            <v>14130</v>
          </cell>
          <cell r="BY33">
            <v>14387</v>
          </cell>
          <cell r="BZ33">
            <v>14984</v>
          </cell>
          <cell r="CA33">
            <v>6861</v>
          </cell>
          <cell r="CB33">
            <v>6614</v>
          </cell>
          <cell r="CC33">
            <v>6709</v>
          </cell>
          <cell r="CD33">
            <v>6778</v>
          </cell>
          <cell r="CE33">
            <v>6657</v>
          </cell>
          <cell r="CF33">
            <v>6861</v>
          </cell>
          <cell r="CG33">
            <v>7248</v>
          </cell>
          <cell r="CH33">
            <v>2124</v>
          </cell>
          <cell r="CI33">
            <v>1240</v>
          </cell>
          <cell r="CJ33">
            <v>1501</v>
          </cell>
          <cell r="CK33">
            <v>1741</v>
          </cell>
          <cell r="CL33">
            <v>1673</v>
          </cell>
          <cell r="CM33">
            <v>1897</v>
          </cell>
          <cell r="CN33">
            <v>1432</v>
          </cell>
          <cell r="CO33">
            <v>68</v>
          </cell>
          <cell r="CP33">
            <v>62</v>
          </cell>
          <cell r="CQ33">
            <v>60</v>
          </cell>
          <cell r="CR33">
            <v>99</v>
          </cell>
          <cell r="CS33">
            <v>96</v>
          </cell>
          <cell r="CT33">
            <v>96</v>
          </cell>
          <cell r="CU33">
            <v>105</v>
          </cell>
          <cell r="CV33">
            <v>3773</v>
          </cell>
          <cell r="CW33">
            <v>4504</v>
          </cell>
          <cell r="CX33">
            <v>4812</v>
          </cell>
          <cell r="CY33">
            <v>4686</v>
          </cell>
          <cell r="CZ33">
            <v>4186</v>
          </cell>
          <cell r="DA33">
            <v>4039</v>
          </cell>
          <cell r="DB33">
            <v>3599</v>
          </cell>
          <cell r="DC33">
            <v>4895</v>
          </cell>
          <cell r="DD33">
            <v>4984</v>
          </cell>
          <cell r="DE33">
            <v>4920</v>
          </cell>
          <cell r="DF33">
            <v>5209</v>
          </cell>
          <cell r="DG33">
            <v>5883</v>
          </cell>
          <cell r="DH33">
            <v>8187</v>
          </cell>
          <cell r="DI33">
            <v>8080</v>
          </cell>
          <cell r="DJ33">
            <v>7840</v>
          </cell>
          <cell r="DK33">
            <v>8249</v>
          </cell>
          <cell r="DL33">
            <v>8045</v>
          </cell>
          <cell r="DM33">
            <v>2034</v>
          </cell>
          <cell r="DN33">
            <v>2204</v>
          </cell>
          <cell r="DO33">
            <v>2321</v>
          </cell>
          <cell r="DP33">
            <v>2435</v>
          </cell>
          <cell r="DQ33">
            <v>2438</v>
          </cell>
          <cell r="DR33">
            <v>2379</v>
          </cell>
          <cell r="DS33">
            <v>2412</v>
          </cell>
          <cell r="DT33">
            <v>16032</v>
          </cell>
          <cell r="DU33">
            <v>13290</v>
          </cell>
          <cell r="DV33">
            <v>14353</v>
          </cell>
          <cell r="DW33">
            <v>14568</v>
          </cell>
          <cell r="DX33">
            <v>13185</v>
          </cell>
          <cell r="DY33">
            <v>12638</v>
          </cell>
          <cell r="DZ33">
            <v>12053</v>
          </cell>
          <cell r="EA33">
            <v>3065</v>
          </cell>
          <cell r="EB33">
            <v>2976</v>
          </cell>
          <cell r="EC33">
            <v>3076</v>
          </cell>
          <cell r="ED33">
            <v>2948</v>
          </cell>
          <cell r="EE33">
            <v>2960</v>
          </cell>
          <cell r="EF33">
            <v>2919</v>
          </cell>
          <cell r="EG33">
            <v>3022</v>
          </cell>
          <cell r="EH33">
            <v>1550</v>
          </cell>
          <cell r="EI33">
            <v>1483</v>
          </cell>
          <cell r="EJ33">
            <v>1448</v>
          </cell>
          <cell r="EK33">
            <v>1403</v>
          </cell>
          <cell r="EL33">
            <v>1498</v>
          </cell>
          <cell r="EM33">
            <v>1526</v>
          </cell>
          <cell r="EN33">
            <v>1465</v>
          </cell>
          <cell r="EO33">
            <v>1512</v>
          </cell>
          <cell r="EP33">
            <v>1516</v>
          </cell>
          <cell r="EQ33">
            <v>1524</v>
          </cell>
          <cell r="ER33">
            <v>3879.2334127324139</v>
          </cell>
          <cell r="ES33">
            <v>3355.7878876373684</v>
          </cell>
          <cell r="ET33">
            <v>4561.3973199212878</v>
          </cell>
          <cell r="EU33">
            <v>6089.4825206158903</v>
          </cell>
          <cell r="EV33">
            <v>5624.3440000000001</v>
          </cell>
          <cell r="EW33">
            <v>5114.4920000000002</v>
          </cell>
          <cell r="EX33">
            <v>5039</v>
          </cell>
        </row>
        <row r="34">
          <cell r="A34" t="str">
            <v>Scotland</v>
          </cell>
          <cell r="B34">
            <v>1763866</v>
          </cell>
          <cell r="C34">
            <v>1746090</v>
          </cell>
          <cell r="D34">
            <v>1752453</v>
          </cell>
          <cell r="E34">
            <v>1777143</v>
          </cell>
          <cell r="F34">
            <v>1786616</v>
          </cell>
          <cell r="G34">
            <v>1838900</v>
          </cell>
          <cell r="H34">
            <v>1901793</v>
          </cell>
          <cell r="I34">
            <v>1917944</v>
          </cell>
          <cell r="J34">
            <v>1864991</v>
          </cell>
          <cell r="K34">
            <v>1874998</v>
          </cell>
          <cell r="L34">
            <v>1877996</v>
          </cell>
          <cell r="M34">
            <v>1864939</v>
          </cell>
          <cell r="N34">
            <v>1882266</v>
          </cell>
          <cell r="O34">
            <v>1908411</v>
          </cell>
          <cell r="P34">
            <v>307778</v>
          </cell>
          <cell r="Q34">
            <v>292441</v>
          </cell>
          <cell r="R34">
            <v>303477</v>
          </cell>
          <cell r="S34">
            <v>308741</v>
          </cell>
          <cell r="T34">
            <v>335173</v>
          </cell>
          <cell r="U34">
            <v>373596</v>
          </cell>
          <cell r="V34">
            <v>407255</v>
          </cell>
          <cell r="W34">
            <v>213519</v>
          </cell>
          <cell r="X34">
            <v>224608</v>
          </cell>
          <cell r="Y34">
            <v>223371</v>
          </cell>
          <cell r="Z34">
            <v>236835</v>
          </cell>
          <cell r="AA34">
            <v>252117</v>
          </cell>
          <cell r="AB34">
            <v>261583</v>
          </cell>
          <cell r="AC34">
            <v>265747</v>
          </cell>
          <cell r="AD34">
            <v>157268</v>
          </cell>
          <cell r="AE34">
            <v>170421.86300000001</v>
          </cell>
          <cell r="AF34">
            <v>189238</v>
          </cell>
          <cell r="AG34">
            <v>194241</v>
          </cell>
          <cell r="AH34">
            <v>200796</v>
          </cell>
          <cell r="AI34">
            <v>209837</v>
          </cell>
          <cell r="AJ34">
            <v>220159</v>
          </cell>
          <cell r="AK34">
            <v>16016713.000000004</v>
          </cell>
          <cell r="AL34">
            <v>15147584.999999998</v>
          </cell>
          <cell r="AM34">
            <v>15255882</v>
          </cell>
          <cell r="AN34">
            <v>14430832</v>
          </cell>
          <cell r="AO34">
            <v>14593008</v>
          </cell>
          <cell r="AP34">
            <v>14736434</v>
          </cell>
          <cell r="AQ34">
            <v>14951201</v>
          </cell>
          <cell r="AR34">
            <v>783855.18400000001</v>
          </cell>
          <cell r="AS34">
            <v>806185</v>
          </cell>
          <cell r="AT34">
            <v>796541</v>
          </cell>
          <cell r="AU34">
            <v>757513</v>
          </cell>
          <cell r="AV34">
            <v>769090</v>
          </cell>
          <cell r="AW34">
            <v>790597</v>
          </cell>
          <cell r="AX34">
            <v>748223</v>
          </cell>
          <cell r="AY34">
            <v>435041</v>
          </cell>
          <cell r="AZ34">
            <v>435328.58100000001</v>
          </cell>
          <cell r="BA34">
            <v>456571.26</v>
          </cell>
          <cell r="BB34">
            <v>473916</v>
          </cell>
          <cell r="BC34">
            <v>478739</v>
          </cell>
          <cell r="BD34">
            <v>491347</v>
          </cell>
          <cell r="BE34">
            <v>536137</v>
          </cell>
          <cell r="BF34">
            <v>40275</v>
          </cell>
          <cell r="BG34">
            <v>75938.911999999997</v>
          </cell>
          <cell r="BH34">
            <v>159104</v>
          </cell>
          <cell r="BI34">
            <v>176308</v>
          </cell>
          <cell r="BJ34">
            <v>192980</v>
          </cell>
          <cell r="BK34">
            <v>191422</v>
          </cell>
          <cell r="BL34">
            <v>192362</v>
          </cell>
          <cell r="BM34">
            <v>2553788</v>
          </cell>
          <cell r="BN34">
            <v>2585837</v>
          </cell>
          <cell r="BO34">
            <v>2672604</v>
          </cell>
          <cell r="BP34">
            <v>2738703</v>
          </cell>
          <cell r="BQ34">
            <v>2796594</v>
          </cell>
          <cell r="BR34">
            <v>2876228</v>
          </cell>
          <cell r="BS34">
            <v>3025639</v>
          </cell>
          <cell r="BT34">
            <v>626834</v>
          </cell>
          <cell r="BU34">
            <v>636893</v>
          </cell>
          <cell r="BV34">
            <v>581694</v>
          </cell>
          <cell r="BW34">
            <v>580588</v>
          </cell>
          <cell r="BX34">
            <v>589470</v>
          </cell>
          <cell r="BY34">
            <v>584303</v>
          </cell>
          <cell r="BZ34">
            <v>593857</v>
          </cell>
          <cell r="CA34">
            <v>161442</v>
          </cell>
          <cell r="CB34">
            <v>155520</v>
          </cell>
          <cell r="CC34">
            <v>162008</v>
          </cell>
          <cell r="CD34">
            <v>170069</v>
          </cell>
          <cell r="CE34">
            <v>156176</v>
          </cell>
          <cell r="CF34">
            <v>154934</v>
          </cell>
          <cell r="CG34">
            <v>156805</v>
          </cell>
          <cell r="CH34">
            <v>108363</v>
          </cell>
          <cell r="CI34">
            <v>104498</v>
          </cell>
          <cell r="CJ34">
            <v>104157</v>
          </cell>
          <cell r="CK34">
            <v>103957</v>
          </cell>
          <cell r="CL34">
            <v>100317</v>
          </cell>
          <cell r="CM34">
            <v>100980</v>
          </cell>
          <cell r="CN34">
            <v>92761</v>
          </cell>
          <cell r="CO34">
            <v>38949</v>
          </cell>
          <cell r="CP34">
            <v>40650</v>
          </cell>
          <cell r="CQ34">
            <v>39790</v>
          </cell>
          <cell r="CR34">
            <v>39021</v>
          </cell>
          <cell r="CS34">
            <v>39695</v>
          </cell>
          <cell r="CT34">
            <v>38558</v>
          </cell>
          <cell r="CU34">
            <v>41323</v>
          </cell>
          <cell r="CV34">
            <v>135410</v>
          </cell>
          <cell r="CW34">
            <v>127590</v>
          </cell>
          <cell r="CX34">
            <v>125732</v>
          </cell>
          <cell r="CY34">
            <v>124116</v>
          </cell>
          <cell r="CZ34">
            <v>125164</v>
          </cell>
          <cell r="DA34">
            <v>117100</v>
          </cell>
          <cell r="DB34">
            <v>112599</v>
          </cell>
          <cell r="DC34">
            <v>152202</v>
          </cell>
          <cell r="DD34">
            <v>159924</v>
          </cell>
          <cell r="DE34">
            <v>169023</v>
          </cell>
          <cell r="DF34">
            <v>168546</v>
          </cell>
          <cell r="DG34">
            <v>170357</v>
          </cell>
          <cell r="DH34">
            <v>237603</v>
          </cell>
          <cell r="DI34">
            <v>240395</v>
          </cell>
          <cell r="DJ34">
            <v>237777</v>
          </cell>
          <cell r="DK34">
            <v>255652</v>
          </cell>
          <cell r="DL34">
            <v>260698</v>
          </cell>
          <cell r="DM34">
            <v>103668</v>
          </cell>
          <cell r="DN34">
            <v>101836.77899999999</v>
          </cell>
          <cell r="DO34">
            <v>93169</v>
          </cell>
          <cell r="DP34">
            <v>86532</v>
          </cell>
          <cell r="DQ34">
            <v>84580</v>
          </cell>
          <cell r="DR34">
            <v>82980</v>
          </cell>
          <cell r="DS34">
            <v>78311</v>
          </cell>
          <cell r="DT34">
            <v>584591</v>
          </cell>
          <cell r="DU34">
            <v>543328</v>
          </cell>
          <cell r="DV34">
            <v>528592</v>
          </cell>
          <cell r="DW34">
            <v>526282</v>
          </cell>
          <cell r="DX34">
            <v>520742.46100000001</v>
          </cell>
          <cell r="DY34">
            <v>543928</v>
          </cell>
          <cell r="DZ34">
            <v>546185</v>
          </cell>
          <cell r="EA34">
            <v>127081.923</v>
          </cell>
          <cell r="EB34">
            <v>115134</v>
          </cell>
          <cell r="EC34">
            <v>113487</v>
          </cell>
          <cell r="ED34">
            <v>121920</v>
          </cell>
          <cell r="EE34">
            <v>119102</v>
          </cell>
          <cell r="EF34">
            <v>120041</v>
          </cell>
          <cell r="EG34">
            <v>115538</v>
          </cell>
          <cell r="EH34">
            <v>27204</v>
          </cell>
          <cell r="EI34">
            <v>29862</v>
          </cell>
          <cell r="EJ34">
            <v>29911</v>
          </cell>
          <cell r="EK34">
            <v>30818</v>
          </cell>
          <cell r="EL34">
            <v>29695</v>
          </cell>
          <cell r="EM34">
            <v>86283</v>
          </cell>
          <cell r="EN34">
            <v>92058</v>
          </cell>
          <cell r="EO34">
            <v>89191</v>
          </cell>
          <cell r="EP34">
            <v>89223</v>
          </cell>
          <cell r="EQ34">
            <v>85843</v>
          </cell>
          <cell r="ER34">
            <v>169184.72109622144</v>
          </cell>
          <cell r="ES34">
            <v>157054.08930639754</v>
          </cell>
          <cell r="ET34">
            <v>179738.01425078971</v>
          </cell>
          <cell r="EU34">
            <v>132148.26085731675</v>
          </cell>
          <cell r="EV34">
            <v>125440.935</v>
          </cell>
          <cell r="EW34">
            <v>136933.22899999999</v>
          </cell>
          <cell r="EX34">
            <v>124560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% LAC &gt; 1 placement"/>
      <sheetName val="% CP Reregistrations"/>
      <sheetName val="Balance of Care"/>
      <sheetName val="LAC Community"/>
      <sheetName val="LAC Residential"/>
      <sheetName val="LAC Attendance"/>
      <sheetName val="LAC Exclusion"/>
      <sheetName val="Raw data 16-17"/>
      <sheetName val="Dev Milstones"/>
      <sheetName val="Procurement"/>
      <sheetName val="% LAC &gt;1 placement"/>
      <sheetName val="Sheet1 (2)"/>
      <sheetName val="LA,UA Levels"/>
      <sheetName val="Rd Length"/>
      <sheetName val="Planning (ECON2)"/>
      <sheetName val="Planning"/>
      <sheetName val="Positive destinations"/>
      <sheetName val="Exclusion Rate"/>
      <sheetName val="School Attendance Rates CHN19a"/>
      <sheetName val="SLAED indicator - ECON5"/>
      <sheetName val="SLAED indicator - ECON1"/>
      <sheetName val="Home Cr % with cr needs"/>
      <sheetName val="Cr Hrs per YR"/>
      <sheetName val="Long stay residents"/>
      <sheetName val="Participation Rate"/>
      <sheetName val="Early years ratings goodexcl"/>
      <sheetName val="Housing Data"/>
      <sheetName val="5+ Awards at Level 5 &amp; Level 6"/>
      <sheetName val="Deprived 5+ Awards"/>
      <sheetName val="Tarrif Score by SIMD"/>
      <sheetName val="Numeracy Levels"/>
      <sheetName val="Listening &amp; Talking Levels"/>
      <sheetName val="Writing Levels"/>
      <sheetName val="Reading Levels"/>
      <sheetName val="CI Quality Ratings"/>
      <sheetName val="Children's measures"/>
      <sheetName val="Street Clenliness"/>
      <sheetName val="Pupil Census"/>
      <sheetName val="Early Years"/>
      <sheetName val="Population MYE"/>
      <sheetName val="Road Condition"/>
      <sheetName val="Social Care Survey"/>
      <sheetName val="l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Local Authority</v>
          </cell>
          <cell r="B1" t="str">
            <v>No of Pupils Primary 2016-17</v>
          </cell>
          <cell r="C1" t="str">
            <v>No of Pupils Secondary 2016-17</v>
          </cell>
          <cell r="D1" t="str">
            <v>No of Places 2016-17</v>
          </cell>
          <cell r="E1" t="str">
            <v>CHN4 2016-17</v>
          </cell>
          <cell r="F1" t="str">
            <v>CHN5 2016-17</v>
          </cell>
          <cell r="G1" t="str">
            <v>CHN6 2016-17</v>
          </cell>
          <cell r="H1" t="str">
            <v>CHN7 2016-17</v>
          </cell>
          <cell r="I1" t="str">
            <v>No. Of Children (residential) 2016-17</v>
          </cell>
          <cell r="J1" t="str">
            <v>No. Of Children (community) 2016-17</v>
          </cell>
          <cell r="K1" t="str">
            <v>CHN9 2016-17</v>
          </cell>
          <cell r="L1" t="str">
            <v>CHN10 2014-17</v>
          </cell>
          <cell r="M1" t="str">
            <v>CHN10 2016-17</v>
          </cell>
          <cell r="N1" t="str">
            <v>CHN11 2016-17</v>
          </cell>
          <cell r="O1" t="str">
            <v>CHN12a 2016-17</v>
          </cell>
          <cell r="P1" t="str">
            <v>CHN12b 2016-17</v>
          </cell>
          <cell r="Q1" t="str">
            <v>CHN12c 2016-17</v>
          </cell>
          <cell r="R1" t="str">
            <v>CHN12d 2016-17</v>
          </cell>
          <cell r="S1" t="str">
            <v>CHN12e 2016-17</v>
          </cell>
          <cell r="T1" t="str">
            <v>CHN12f 2016-17</v>
          </cell>
          <cell r="U1" t="str">
            <v>CHN13a 2016-17</v>
          </cell>
          <cell r="V1" t="str">
            <v>CHN13b 2016-17</v>
          </cell>
          <cell r="W1" t="str">
            <v>CHN13c 2016-17</v>
          </cell>
          <cell r="X1" t="str">
            <v>CHN14a 2016-17</v>
          </cell>
          <cell r="Y1" t="str">
            <v>CHN14b 2016-17</v>
          </cell>
          <cell r="Z1" t="str">
            <v>CHN14c 2016-17</v>
          </cell>
          <cell r="AA1" t="str">
            <v>CHN15a 2016-17</v>
          </cell>
          <cell r="AB1" t="str">
            <v>CHN15b 2016-17</v>
          </cell>
          <cell r="AC1" t="str">
            <v>CHN15c 2016-17</v>
          </cell>
          <cell r="AD1" t="str">
            <v>CHN16a 2016-17</v>
          </cell>
          <cell r="AE1" t="str">
            <v>CHN16b 2016-17</v>
          </cell>
          <cell r="AF1" t="str">
            <v>CHN16c 2016-17</v>
          </cell>
          <cell r="AG1" t="str">
            <v>CHN17 2016-17</v>
          </cell>
          <cell r="AH1" t="str">
            <v>CHN18 2016-17</v>
          </cell>
          <cell r="AI1" t="str">
            <v>CHN19a 2016-17</v>
          </cell>
          <cell r="AJ1" t="str">
            <v>CHN19b 2016-17</v>
          </cell>
          <cell r="AK1" t="str">
            <v>CHN20a 2016-17</v>
          </cell>
          <cell r="AL1" t="str">
            <v>CHN20b 2016-17</v>
          </cell>
          <cell r="AM1" t="str">
            <v>CHN21 2016-17</v>
          </cell>
          <cell r="AN1" t="str">
            <v>CHN22 2016-17</v>
          </cell>
          <cell r="AO1" t="str">
            <v>CHN23 2015-16</v>
          </cell>
          <cell r="AP1" t="str">
            <v>CHN23 2016-17</v>
          </cell>
          <cell r="AQ1" t="str">
            <v>Care Hrs per Yr 2016-17</v>
          </cell>
          <cell r="AR1" t="str">
            <v>SW2_2016-17</v>
          </cell>
          <cell r="AS1" t="str">
            <v>SW3 2016-17</v>
          </cell>
          <cell r="AT1" t="str">
            <v>SW4 2014-17</v>
          </cell>
          <cell r="AU1" t="str">
            <v>SW4a 2016-17</v>
          </cell>
          <cell r="AV1" t="str">
            <v>SW4b 2016-17</v>
          </cell>
          <cell r="AW1" t="str">
            <v>Number of long-stay residents aged 65+ supported in Care Homes 2016-17</v>
          </cell>
          <cell r="AX1" t="str">
            <v>MYE Population 2016-17</v>
          </cell>
          <cell r="AY1" t="str">
            <v>ENV3c 2016-17</v>
          </cell>
          <cell r="AZ1" t="str">
            <v>KM of Road 2016-17</v>
          </cell>
          <cell r="BA1" t="str">
            <v>ENV4b 2015-17</v>
          </cell>
          <cell r="BB1" t="str">
            <v>ENV4c 2015-17</v>
          </cell>
          <cell r="BC1" t="str">
            <v>ENV4d 2015-17</v>
          </cell>
          <cell r="BD1" t="str">
            <v>ENV4e 2013-17</v>
          </cell>
          <cell r="BE1" t="str">
            <v>ENV6 2016-17</v>
          </cell>
          <cell r="BF1" t="str">
            <v>HSN1b 2016-17</v>
          </cell>
          <cell r="BG1" t="str">
            <v>HSN2 2016-17</v>
          </cell>
          <cell r="BH1" t="str">
            <v>HSN3 2016-17</v>
          </cell>
          <cell r="BI1" t="str">
            <v>HSN4b 2016-17</v>
          </cell>
          <cell r="BJ1" t="str">
            <v>HSN5 2016-17</v>
          </cell>
          <cell r="BK1" t="str">
            <v>No. of Planning Applications 2016-17</v>
          </cell>
          <cell r="BL1" t="str">
            <v>Unemployment count - model based 2016-17</v>
          </cell>
          <cell r="BM1" t="str">
            <v>ECON3 2016-17</v>
          </cell>
          <cell r="BN1" t="str">
            <v>Total Number of Unemployed people assisted into work from council funded-operated employability programmes 2016-17</v>
          </cell>
          <cell r="BO1" t="str">
            <v>BG Start Ups 2016-17</v>
          </cell>
          <cell r="BP1" t="str">
            <v>ECON4 2010-11</v>
          </cell>
          <cell r="BQ1" t="str">
            <v>ECON4 2011-12</v>
          </cell>
          <cell r="BR1" t="str">
            <v>ECON4 2012-13</v>
          </cell>
          <cell r="BS1" t="str">
            <v>ECON4 2013-14</v>
          </cell>
          <cell r="BT1" t="str">
            <v>ECON4 2014-15</v>
          </cell>
          <cell r="BU1" t="str">
            <v>ECON4 2015-16</v>
          </cell>
          <cell r="BV1" t="str">
            <v>ECON4 2016-17</v>
          </cell>
        </row>
        <row r="2">
          <cell r="A2" t="str">
            <v>Aberdeen City</v>
          </cell>
          <cell r="B2">
            <v>13704</v>
          </cell>
          <cell r="C2">
            <v>8655</v>
          </cell>
          <cell r="D2">
            <v>3693</v>
          </cell>
          <cell r="E2">
            <v>57</v>
          </cell>
          <cell r="F2">
            <v>32</v>
          </cell>
          <cell r="G2">
            <v>30</v>
          </cell>
          <cell r="H2">
            <v>9</v>
          </cell>
          <cell r="I2">
            <v>68</v>
          </cell>
          <cell r="J2">
            <v>522</v>
          </cell>
          <cell r="K2">
            <v>88.47457627118645</v>
          </cell>
          <cell r="L2" t="str">
            <v>dna</v>
          </cell>
          <cell r="M2" t="str">
            <v>dna</v>
          </cell>
          <cell r="N2">
            <v>90.8</v>
          </cell>
          <cell r="O2">
            <v>820.62</v>
          </cell>
          <cell r="P2">
            <v>463</v>
          </cell>
          <cell r="Q2">
            <v>612</v>
          </cell>
          <cell r="R2">
            <v>619</v>
          </cell>
          <cell r="S2">
            <v>953</v>
          </cell>
          <cell r="T2">
            <v>1083</v>
          </cell>
          <cell r="U2" t="str">
            <v>dna</v>
          </cell>
          <cell r="V2" t="str">
            <v>dna</v>
          </cell>
          <cell r="W2" t="str">
            <v>dna</v>
          </cell>
          <cell r="X2" t="str">
            <v>dna</v>
          </cell>
          <cell r="Y2" t="str">
            <v>dna</v>
          </cell>
          <cell r="Z2" t="str">
            <v>dna</v>
          </cell>
          <cell r="AA2" t="str">
            <v>dna</v>
          </cell>
          <cell r="AB2" t="str">
            <v>dna</v>
          </cell>
          <cell r="AC2" t="str">
            <v>dna</v>
          </cell>
          <cell r="AD2" t="str">
            <v>dna</v>
          </cell>
          <cell r="AE2" t="str">
            <v>dna</v>
          </cell>
          <cell r="AF2" t="str">
            <v>dna</v>
          </cell>
          <cell r="AG2">
            <v>79.109947643979055</v>
          </cell>
          <cell r="AH2">
            <v>88.095238095238088</v>
          </cell>
          <cell r="AI2">
            <v>93.6</v>
          </cell>
          <cell r="AJ2">
            <v>91.430085046401842</v>
          </cell>
          <cell r="AK2">
            <v>47.597904271379093</v>
          </cell>
          <cell r="AL2">
            <v>122.03389830508475</v>
          </cell>
          <cell r="AM2">
            <v>89.4</v>
          </cell>
          <cell r="AN2">
            <v>4.8780487804878048</v>
          </cell>
          <cell r="AO2">
            <v>24.412296564195298</v>
          </cell>
          <cell r="AP2">
            <v>27.627118644067792</v>
          </cell>
          <cell r="AQ2">
            <v>702501.79999999993</v>
          </cell>
          <cell r="AR2" t="str">
            <v>dna</v>
          </cell>
          <cell r="AS2">
            <v>26.802952867688813</v>
          </cell>
          <cell r="AT2" t="str">
            <v>dna</v>
          </cell>
          <cell r="AU2" t="str">
            <v>dna</v>
          </cell>
          <cell r="AV2" t="str">
            <v>dna</v>
          </cell>
          <cell r="AW2">
            <v>1260</v>
          </cell>
          <cell r="AX2">
            <v>229840</v>
          </cell>
          <cell r="AY2">
            <v>88.040712468193377</v>
          </cell>
          <cell r="AZ2">
            <v>913</v>
          </cell>
          <cell r="BA2">
            <v>21.205546643209658</v>
          </cell>
          <cell r="BB2">
            <v>24.508034756895366</v>
          </cell>
          <cell r="BC2">
            <v>27.453956113611689</v>
          </cell>
          <cell r="BD2">
            <v>29.16488175550133</v>
          </cell>
          <cell r="BE2">
            <v>39.011095862873354</v>
          </cell>
          <cell r="BF2">
            <v>4.6347176352378918</v>
          </cell>
          <cell r="BG2">
            <v>0.98</v>
          </cell>
          <cell r="BH2">
            <v>92.415601140649443</v>
          </cell>
          <cell r="BI2">
            <v>6.53</v>
          </cell>
          <cell r="BJ2">
            <v>82.84</v>
          </cell>
          <cell r="BK2">
            <v>883</v>
          </cell>
          <cell r="BL2">
            <v>6200</v>
          </cell>
          <cell r="BM2">
            <v>9.9523809523809526</v>
          </cell>
          <cell r="BN2">
            <v>435</v>
          </cell>
          <cell r="BO2">
            <v>416</v>
          </cell>
          <cell r="BP2">
            <v>15.301780077745905</v>
          </cell>
          <cell r="BQ2">
            <v>12.792920215511593</v>
          </cell>
          <cell r="BR2">
            <v>13.871942308882018</v>
          </cell>
          <cell r="BS2">
            <v>18.879522351984168</v>
          </cell>
          <cell r="BT2">
            <v>27.951134020798911</v>
          </cell>
          <cell r="BU2">
            <v>24.485244694918311</v>
          </cell>
          <cell r="BV2">
            <v>20.331209576770291</v>
          </cell>
        </row>
        <row r="3">
          <cell r="A3" t="str">
            <v>Aberdeenshire</v>
          </cell>
          <cell r="B3">
            <v>20887</v>
          </cell>
          <cell r="C3">
            <v>14378</v>
          </cell>
          <cell r="D3">
            <v>4800</v>
          </cell>
          <cell r="E3">
            <v>62</v>
          </cell>
          <cell r="F3">
            <v>32</v>
          </cell>
          <cell r="G3">
            <v>37</v>
          </cell>
          <cell r="H3">
            <v>14</v>
          </cell>
          <cell r="I3">
            <v>55</v>
          </cell>
          <cell r="J3">
            <v>340</v>
          </cell>
          <cell r="K3">
            <v>86.075949367088612</v>
          </cell>
          <cell r="L3" t="str">
            <v>dna</v>
          </cell>
          <cell r="M3" t="str">
            <v>dna</v>
          </cell>
          <cell r="N3">
            <v>95.5</v>
          </cell>
          <cell r="O3">
            <v>862.78</v>
          </cell>
          <cell r="P3">
            <v>517</v>
          </cell>
          <cell r="Q3">
            <v>625</v>
          </cell>
          <cell r="R3">
            <v>718</v>
          </cell>
          <cell r="S3">
            <v>857</v>
          </cell>
          <cell r="T3">
            <v>1037</v>
          </cell>
          <cell r="U3" t="str">
            <v>dna</v>
          </cell>
          <cell r="V3" t="str">
            <v>dna</v>
          </cell>
          <cell r="W3" t="str">
            <v>dna</v>
          </cell>
          <cell r="X3" t="str">
            <v>dna</v>
          </cell>
          <cell r="Y3" t="str">
            <v>dna</v>
          </cell>
          <cell r="Z3" t="str">
            <v>dna</v>
          </cell>
          <cell r="AA3" t="str">
            <v>dna</v>
          </cell>
          <cell r="AB3" t="str">
            <v>dna</v>
          </cell>
          <cell r="AC3" t="str">
            <v>dna</v>
          </cell>
          <cell r="AD3" t="str">
            <v>dna</v>
          </cell>
          <cell r="AE3" t="str">
            <v>dna</v>
          </cell>
          <cell r="AF3" t="str">
            <v>dna</v>
          </cell>
          <cell r="AG3">
            <v>86.972612879348631</v>
          </cell>
          <cell r="AH3">
            <v>84.313725490196077</v>
          </cell>
          <cell r="AI3">
            <v>94.9</v>
          </cell>
          <cell r="AJ3">
            <v>94.997921574061237</v>
          </cell>
          <cell r="AK3">
            <v>23.826958823860757</v>
          </cell>
          <cell r="AL3">
            <v>136.70886075949369</v>
          </cell>
          <cell r="AM3">
            <v>93.5</v>
          </cell>
          <cell r="AN3">
            <v>7.2580645161290329</v>
          </cell>
          <cell r="AO3">
            <v>22.384428223844282</v>
          </cell>
          <cell r="AP3">
            <v>21.772151898734176</v>
          </cell>
          <cell r="AQ3">
            <v>895951.16000000015</v>
          </cell>
          <cell r="AR3" t="str">
            <v>dna</v>
          </cell>
          <cell r="AS3">
            <v>32.608695652173914</v>
          </cell>
          <cell r="AT3" t="str">
            <v>dna</v>
          </cell>
          <cell r="AU3" t="str">
            <v>dna</v>
          </cell>
          <cell r="AV3" t="str">
            <v>dna</v>
          </cell>
          <cell r="AW3">
            <v>1450</v>
          </cell>
          <cell r="AX3">
            <v>262190</v>
          </cell>
          <cell r="AY3">
            <v>96.622889305816145</v>
          </cell>
          <cell r="AZ3">
            <v>5520</v>
          </cell>
          <cell r="BA3">
            <v>24.800437521129069</v>
          </cell>
          <cell r="BB3">
            <v>21.417248254283269</v>
          </cell>
          <cell r="BC3">
            <v>18.518825199252628</v>
          </cell>
          <cell r="BD3">
            <v>30.254064765101329</v>
          </cell>
          <cell r="BE3">
            <v>43.457512911512481</v>
          </cell>
          <cell r="BF3">
            <v>4.7844464745877602</v>
          </cell>
          <cell r="BG3">
            <v>1.04</v>
          </cell>
          <cell r="BH3">
            <v>92.213847229776974</v>
          </cell>
          <cell r="BI3">
            <v>10.02</v>
          </cell>
          <cell r="BJ3">
            <v>92.59</v>
          </cell>
          <cell r="BK3">
            <v>1905</v>
          </cell>
          <cell r="BL3">
            <v>5100</v>
          </cell>
          <cell r="BM3">
            <v>8.8374836173001317</v>
          </cell>
          <cell r="BN3">
            <v>230</v>
          </cell>
          <cell r="BO3">
            <v>584</v>
          </cell>
          <cell r="BP3">
            <v>22.178277423975146</v>
          </cell>
          <cell r="BQ3">
            <v>21.872275588882431</v>
          </cell>
          <cell r="BR3">
            <v>18.682546076389752</v>
          </cell>
          <cell r="BS3">
            <v>15.869584507136929</v>
          </cell>
          <cell r="BT3">
            <v>16.110656695523794</v>
          </cell>
          <cell r="BU3">
            <v>21.453807480247139</v>
          </cell>
          <cell r="BV3">
            <v>19.869033014877072</v>
          </cell>
        </row>
        <row r="4">
          <cell r="A4" t="str">
            <v>Angus</v>
          </cell>
          <cell r="B4">
            <v>8657</v>
          </cell>
          <cell r="C4">
            <v>6336</v>
          </cell>
          <cell r="D4">
            <v>1986</v>
          </cell>
          <cell r="E4">
            <v>60</v>
          </cell>
          <cell r="F4">
            <v>32</v>
          </cell>
          <cell r="G4">
            <v>46</v>
          </cell>
          <cell r="H4">
            <v>18</v>
          </cell>
          <cell r="I4">
            <v>20</v>
          </cell>
          <cell r="J4">
            <v>235</v>
          </cell>
          <cell r="K4">
            <v>92.156862745098039</v>
          </cell>
          <cell r="L4" t="str">
            <v>dna</v>
          </cell>
          <cell r="M4" t="str">
            <v>dna</v>
          </cell>
          <cell r="N4">
            <v>94.7</v>
          </cell>
          <cell r="O4">
            <v>825.12</v>
          </cell>
          <cell r="P4">
            <v>673</v>
          </cell>
          <cell r="Q4">
            <v>615</v>
          </cell>
          <cell r="R4">
            <v>877</v>
          </cell>
          <cell r="S4">
            <v>813</v>
          </cell>
          <cell r="T4">
            <v>1008</v>
          </cell>
          <cell r="U4" t="str">
            <v>dna</v>
          </cell>
          <cell r="V4" t="str">
            <v>dna</v>
          </cell>
          <cell r="W4" t="str">
            <v>dna</v>
          </cell>
          <cell r="X4" t="str">
            <v>dna</v>
          </cell>
          <cell r="Y4" t="str">
            <v>dna</v>
          </cell>
          <cell r="Z4" t="str">
            <v>dna</v>
          </cell>
          <cell r="AA4" t="str">
            <v>dna</v>
          </cell>
          <cell r="AB4" t="str">
            <v>dna</v>
          </cell>
          <cell r="AC4" t="str">
            <v>dna</v>
          </cell>
          <cell r="AD4" t="str">
            <v>dna</v>
          </cell>
          <cell r="AE4" t="str">
            <v>dna</v>
          </cell>
          <cell r="AF4" t="str">
            <v>dna</v>
          </cell>
          <cell r="AG4">
            <v>74.698795180722882</v>
          </cell>
          <cell r="AH4">
            <v>94.871794871794862</v>
          </cell>
          <cell r="AI4">
            <v>93.7</v>
          </cell>
          <cell r="AJ4">
            <v>91.257495252117877</v>
          </cell>
          <cell r="AK4">
            <v>22.610551590742347</v>
          </cell>
          <cell r="AL4">
            <v>109.80392156862744</v>
          </cell>
          <cell r="AM4">
            <v>91.9</v>
          </cell>
          <cell r="AN4">
            <v>2.3809523809523809</v>
          </cell>
          <cell r="AO4">
            <v>24.789915966386555</v>
          </cell>
          <cell r="AP4">
            <v>30.196078431372548</v>
          </cell>
          <cell r="AQ4">
            <v>421824</v>
          </cell>
          <cell r="AR4" t="str">
            <v>dna</v>
          </cell>
          <cell r="AS4">
            <v>26.871401151631481</v>
          </cell>
          <cell r="AT4" t="str">
            <v>dna</v>
          </cell>
          <cell r="AU4" t="str">
            <v>dna</v>
          </cell>
          <cell r="AV4" t="str">
            <v>dna</v>
          </cell>
          <cell r="AW4">
            <v>750</v>
          </cell>
          <cell r="AX4">
            <v>116520</v>
          </cell>
          <cell r="AY4">
            <v>94.382022471910105</v>
          </cell>
          <cell r="AZ4">
            <v>1811.84</v>
          </cell>
          <cell r="BA4">
            <v>21.610484883831795</v>
          </cell>
          <cell r="BB4">
            <v>33.305527021400195</v>
          </cell>
          <cell r="BC4">
            <v>27.70087524596325</v>
          </cell>
          <cell r="BD4">
            <v>34.957847453361573</v>
          </cell>
          <cell r="BE4">
            <v>56.708239613069068</v>
          </cell>
          <cell r="BF4">
            <v>7.7357259093505117</v>
          </cell>
          <cell r="BG4">
            <v>1.1599999999999999</v>
          </cell>
          <cell r="BH4">
            <v>93.383990567273685</v>
          </cell>
          <cell r="BI4">
            <v>6.24</v>
          </cell>
          <cell r="BJ4">
            <v>96.59</v>
          </cell>
          <cell r="BK4">
            <v>642</v>
          </cell>
          <cell r="BL4">
            <v>2200</v>
          </cell>
          <cell r="BM4">
            <v>8.4065934065934069</v>
          </cell>
          <cell r="BN4">
            <v>216</v>
          </cell>
          <cell r="BO4">
            <v>249</v>
          </cell>
          <cell r="BP4">
            <v>28.078756974462816</v>
          </cell>
          <cell r="BQ4">
            <v>24.396563238248007</v>
          </cell>
          <cell r="BR4">
            <v>27.539361812988083</v>
          </cell>
          <cell r="BS4">
            <v>28.963587441346146</v>
          </cell>
          <cell r="BT4">
            <v>23.507027685028568</v>
          </cell>
          <cell r="BU4">
            <v>23.791913733873184</v>
          </cell>
          <cell r="BV4">
            <v>29.570450917434201</v>
          </cell>
        </row>
        <row r="5">
          <cell r="A5" t="str">
            <v>Argyll &amp; Bute</v>
          </cell>
          <cell r="B5">
            <v>5789</v>
          </cell>
          <cell r="C5">
            <v>4500</v>
          </cell>
          <cell r="D5">
            <v>1432</v>
          </cell>
          <cell r="E5">
            <v>62</v>
          </cell>
          <cell r="F5">
            <v>35</v>
          </cell>
          <cell r="G5">
            <v>43</v>
          </cell>
          <cell r="H5">
            <v>15</v>
          </cell>
          <cell r="I5">
            <v>22</v>
          </cell>
          <cell r="J5">
            <v>153</v>
          </cell>
          <cell r="K5">
            <v>87.428571428571431</v>
          </cell>
          <cell r="L5" t="str">
            <v>dna</v>
          </cell>
          <cell r="M5" t="str">
            <v>dna</v>
          </cell>
          <cell r="N5">
            <v>94.7</v>
          </cell>
          <cell r="O5">
            <v>890.73</v>
          </cell>
          <cell r="P5">
            <v>620</v>
          </cell>
          <cell r="Q5">
            <v>760</v>
          </cell>
          <cell r="R5">
            <v>875</v>
          </cell>
          <cell r="S5">
            <v>968</v>
          </cell>
          <cell r="T5">
            <v>1137</v>
          </cell>
          <cell r="U5" t="str">
            <v>dna</v>
          </cell>
          <cell r="V5" t="str">
            <v>dna</v>
          </cell>
          <cell r="W5" t="str">
            <v>dna</v>
          </cell>
          <cell r="X5" t="str">
            <v>dna</v>
          </cell>
          <cell r="Y5" t="str">
            <v>dna</v>
          </cell>
          <cell r="Z5" t="str">
            <v>dna</v>
          </cell>
          <cell r="AA5" t="str">
            <v>dna</v>
          </cell>
          <cell r="AB5" t="str">
            <v>dna</v>
          </cell>
          <cell r="AC5" t="str">
            <v>dna</v>
          </cell>
          <cell r="AD5" t="str">
            <v>dna</v>
          </cell>
          <cell r="AE5" t="str">
            <v>dna</v>
          </cell>
          <cell r="AF5" t="str">
            <v>dna</v>
          </cell>
          <cell r="AG5">
            <v>66.38513513513513</v>
          </cell>
          <cell r="AH5">
            <v>86.486486486486484</v>
          </cell>
          <cell r="AI5">
            <v>93.7</v>
          </cell>
          <cell r="AJ5">
            <v>91.502107059520071</v>
          </cell>
          <cell r="AK5">
            <v>15.788454087562961</v>
          </cell>
          <cell r="AL5" t="str">
            <v>*</v>
          </cell>
          <cell r="AM5">
            <v>93</v>
          </cell>
          <cell r="AN5">
            <v>9.5890410958904102</v>
          </cell>
          <cell r="AO5">
            <v>18.404907975460123</v>
          </cell>
          <cell r="AP5">
            <v>25.714285714285712</v>
          </cell>
          <cell r="AQ5">
            <v>503901.84</v>
          </cell>
          <cell r="AR5" t="str">
            <v>dna</v>
          </cell>
          <cell r="AS5">
            <v>44.120603015075375</v>
          </cell>
          <cell r="AT5" t="str">
            <v>dna</v>
          </cell>
          <cell r="AU5" t="str">
            <v>dna</v>
          </cell>
          <cell r="AV5" t="str">
            <v>dna</v>
          </cell>
          <cell r="AW5">
            <v>550</v>
          </cell>
          <cell r="AX5">
            <v>87130</v>
          </cell>
          <cell r="AY5">
            <v>95.229007633587784</v>
          </cell>
          <cell r="AZ5">
            <v>2309.75</v>
          </cell>
          <cell r="BA5">
            <v>44.60043367561606</v>
          </cell>
          <cell r="BB5">
            <v>63.352045921249243</v>
          </cell>
          <cell r="BC5">
            <v>60.222076673901007</v>
          </cell>
          <cell r="BD5">
            <v>52.890841873421905</v>
          </cell>
          <cell r="BE5">
            <v>33.88016600990283</v>
          </cell>
          <cell r="BF5" t="str">
            <v>NULL</v>
          </cell>
          <cell r="BG5" t="str">
            <v>NULL</v>
          </cell>
          <cell r="BH5" t="str">
            <v>NULL</v>
          </cell>
          <cell r="BI5" t="str">
            <v>NULL</v>
          </cell>
          <cell r="BJ5" t="str">
            <v>NULL</v>
          </cell>
          <cell r="BK5">
            <v>1053</v>
          </cell>
          <cell r="BL5">
            <v>1400</v>
          </cell>
          <cell r="BM5">
            <v>9.238095238095239</v>
          </cell>
          <cell r="BN5">
            <v>12</v>
          </cell>
          <cell r="BO5">
            <v>104</v>
          </cell>
          <cell r="BP5">
            <v>29.188615075765263</v>
          </cell>
          <cell r="BQ5">
            <v>27.793550203423944</v>
          </cell>
          <cell r="BR5">
            <v>29.36577747105386</v>
          </cell>
          <cell r="BS5">
            <v>30.338959516704268</v>
          </cell>
          <cell r="BT5">
            <v>32.693584434372404</v>
          </cell>
          <cell r="BU5">
            <v>32.713079180369334</v>
          </cell>
          <cell r="BV5">
            <v>37.34433441373082</v>
          </cell>
        </row>
        <row r="6">
          <cell r="A6" t="str">
            <v>Clackmannanshire</v>
          </cell>
          <cell r="B6">
            <v>4004</v>
          </cell>
          <cell r="C6">
            <v>2548</v>
          </cell>
          <cell r="D6">
            <v>1080</v>
          </cell>
          <cell r="E6">
            <v>52</v>
          </cell>
          <cell r="F6">
            <v>22</v>
          </cell>
          <cell r="G6">
            <v>32</v>
          </cell>
          <cell r="H6">
            <v>10</v>
          </cell>
          <cell r="I6">
            <v>22</v>
          </cell>
          <cell r="J6">
            <v>191</v>
          </cell>
          <cell r="K6">
            <v>89.671361502347409</v>
          </cell>
          <cell r="L6" t="str">
            <v>dna</v>
          </cell>
          <cell r="M6" t="str">
            <v>dna</v>
          </cell>
          <cell r="N6">
            <v>86.9</v>
          </cell>
          <cell r="O6">
            <v>742.7</v>
          </cell>
          <cell r="P6">
            <v>491</v>
          </cell>
          <cell r="Q6">
            <v>777</v>
          </cell>
          <cell r="R6">
            <v>778</v>
          </cell>
          <cell r="S6">
            <v>880</v>
          </cell>
          <cell r="T6">
            <v>1006</v>
          </cell>
          <cell r="U6" t="str">
            <v>dna</v>
          </cell>
          <cell r="V6" t="str">
            <v>dna</v>
          </cell>
          <cell r="W6" t="str">
            <v>dna</v>
          </cell>
          <cell r="X6" t="str">
            <v>dna</v>
          </cell>
          <cell r="Y6" t="str">
            <v>dna</v>
          </cell>
          <cell r="Z6" t="str">
            <v>dna</v>
          </cell>
          <cell r="AA6" t="str">
            <v>dna</v>
          </cell>
          <cell r="AB6" t="str">
            <v>dna</v>
          </cell>
          <cell r="AC6" t="str">
            <v>dna</v>
          </cell>
          <cell r="AD6" t="str">
            <v>dna</v>
          </cell>
          <cell r="AE6" t="str">
            <v>dna</v>
          </cell>
          <cell r="AF6" t="str">
            <v>dna</v>
          </cell>
          <cell r="AG6">
            <v>60.8</v>
          </cell>
          <cell r="AH6">
            <v>100</v>
          </cell>
          <cell r="AI6">
            <v>92.9</v>
          </cell>
          <cell r="AJ6">
            <v>94.002490018460477</v>
          </cell>
          <cell r="AK6">
            <v>29.880175944183222</v>
          </cell>
          <cell r="AL6">
            <v>46.948356807511736</v>
          </cell>
          <cell r="AM6">
            <v>89.7</v>
          </cell>
          <cell r="AN6">
            <v>6.5217391304347823</v>
          </cell>
          <cell r="AO6">
            <v>18.454935622317599</v>
          </cell>
          <cell r="AP6">
            <v>17.370892018779344</v>
          </cell>
          <cell r="AQ6">
            <v>246284.47999999998</v>
          </cell>
          <cell r="AR6" t="str">
            <v>dna</v>
          </cell>
          <cell r="AS6">
            <v>42.183622828784117</v>
          </cell>
          <cell r="AT6" t="str">
            <v>dna</v>
          </cell>
          <cell r="AU6" t="str">
            <v>dna</v>
          </cell>
          <cell r="AV6" t="str">
            <v>dna</v>
          </cell>
          <cell r="AW6">
            <v>230</v>
          </cell>
          <cell r="AX6">
            <v>51350</v>
          </cell>
          <cell r="AY6">
            <v>94.73684210526315</v>
          </cell>
          <cell r="AZ6">
            <v>288.2</v>
          </cell>
          <cell r="BA6">
            <v>22.169913062244419</v>
          </cell>
          <cell r="BB6">
            <v>26.32299127888442</v>
          </cell>
          <cell r="BC6">
            <v>28.400392823904571</v>
          </cell>
          <cell r="BD6">
            <v>41.751636202322302</v>
          </cell>
          <cell r="BE6">
            <v>56.497998395574079</v>
          </cell>
          <cell r="BF6">
            <v>8.3896611467389413</v>
          </cell>
          <cell r="BG6">
            <v>1.45</v>
          </cell>
          <cell r="BH6">
            <v>97.230644835253685</v>
          </cell>
          <cell r="BI6">
            <v>7.11</v>
          </cell>
          <cell r="BJ6">
            <v>100</v>
          </cell>
          <cell r="BK6">
            <v>199</v>
          </cell>
          <cell r="BL6">
            <v>1500</v>
          </cell>
          <cell r="BM6">
            <v>9.5494505494505493</v>
          </cell>
          <cell r="BN6">
            <v>143</v>
          </cell>
          <cell r="BO6">
            <v>110</v>
          </cell>
          <cell r="BP6">
            <v>14.012809994647979</v>
          </cell>
          <cell r="BQ6">
            <v>21.870471434070101</v>
          </cell>
          <cell r="BR6">
            <v>18.600337028090586</v>
          </cell>
          <cell r="BS6">
            <v>14.91560034258392</v>
          </cell>
          <cell r="BT6">
            <v>11.355657259197054</v>
          </cell>
          <cell r="BU6">
            <v>15.443859758503489</v>
          </cell>
          <cell r="BV6">
            <v>8.9673080397239033</v>
          </cell>
        </row>
        <row r="7">
          <cell r="A7" t="str">
            <v>Dumfries &amp; Galloway</v>
          </cell>
          <cell r="B7">
            <v>10634</v>
          </cell>
          <cell r="C7">
            <v>8007</v>
          </cell>
          <cell r="D7">
            <v>2470</v>
          </cell>
          <cell r="E7">
            <v>61</v>
          </cell>
          <cell r="F7">
            <v>33</v>
          </cell>
          <cell r="G7">
            <v>43</v>
          </cell>
          <cell r="H7">
            <v>15</v>
          </cell>
          <cell r="I7">
            <v>22</v>
          </cell>
          <cell r="J7">
            <v>360</v>
          </cell>
          <cell r="K7">
            <v>94.240837696335078</v>
          </cell>
          <cell r="L7" t="str">
            <v>dna</v>
          </cell>
          <cell r="M7" t="str">
            <v>dna</v>
          </cell>
          <cell r="N7">
            <v>94.6</v>
          </cell>
          <cell r="O7">
            <v>879.52</v>
          </cell>
          <cell r="P7">
            <v>626</v>
          </cell>
          <cell r="Q7">
            <v>774</v>
          </cell>
          <cell r="R7">
            <v>953</v>
          </cell>
          <cell r="S7">
            <v>891</v>
          </cell>
          <cell r="T7">
            <v>1204</v>
          </cell>
          <cell r="U7" t="str">
            <v>dna</v>
          </cell>
          <cell r="V7" t="str">
            <v>dna</v>
          </cell>
          <cell r="W7" t="str">
            <v>dna</v>
          </cell>
          <cell r="X7" t="str">
            <v>dna</v>
          </cell>
          <cell r="Y7" t="str">
            <v>dna</v>
          </cell>
          <cell r="Z7" t="str">
            <v>dna</v>
          </cell>
          <cell r="AA7" t="str">
            <v>dna</v>
          </cell>
          <cell r="AB7" t="str">
            <v>dna</v>
          </cell>
          <cell r="AC7" t="str">
            <v>dna</v>
          </cell>
          <cell r="AD7" t="str">
            <v>dna</v>
          </cell>
          <cell r="AE7" t="str">
            <v>dna</v>
          </cell>
          <cell r="AF7" t="str">
            <v>dna</v>
          </cell>
          <cell r="AG7">
            <v>78.733385457388579</v>
          </cell>
          <cell r="AH7">
            <v>83.720930232558146</v>
          </cell>
          <cell r="AI7">
            <v>94.2</v>
          </cell>
          <cell r="AJ7">
            <v>92.574811450815019</v>
          </cell>
          <cell r="AK7">
            <v>21.000750026786672</v>
          </cell>
          <cell r="AL7">
            <v>99.47643979057591</v>
          </cell>
          <cell r="AM7">
            <v>92.5</v>
          </cell>
          <cell r="AN7">
            <v>3.2467532467532463</v>
          </cell>
          <cell r="AO7">
            <v>30.025445292620866</v>
          </cell>
          <cell r="AP7">
            <v>24.083769633507853</v>
          </cell>
          <cell r="AQ7">
            <v>1199996.2</v>
          </cell>
          <cell r="AR7" t="str">
            <v>dna</v>
          </cell>
          <cell r="AS7">
            <v>45.467907888290057</v>
          </cell>
          <cell r="AT7" t="str">
            <v>dna</v>
          </cell>
          <cell r="AU7" t="str">
            <v>dna</v>
          </cell>
          <cell r="AV7" t="str">
            <v>dna</v>
          </cell>
          <cell r="AW7">
            <v>1110</v>
          </cell>
          <cell r="AX7">
            <v>149520</v>
          </cell>
          <cell r="AY7">
            <v>96.084828711256122</v>
          </cell>
          <cell r="AZ7">
            <v>4166.41</v>
          </cell>
          <cell r="BA7">
            <v>33.939140899423322</v>
          </cell>
          <cell r="BB7">
            <v>34.525268810373092</v>
          </cell>
          <cell r="BC7">
            <v>43.815006956625268</v>
          </cell>
          <cell r="BD7">
            <v>56.818489538594363</v>
          </cell>
          <cell r="BE7">
            <v>26.679496229109066</v>
          </cell>
          <cell r="BF7" t="str">
            <v>NULL</v>
          </cell>
          <cell r="BG7" t="str">
            <v>NULL</v>
          </cell>
          <cell r="BH7" t="str">
            <v>NULL</v>
          </cell>
          <cell r="BI7" t="str">
            <v>NULL</v>
          </cell>
          <cell r="BJ7" t="str">
            <v>NULL</v>
          </cell>
          <cell r="BK7">
            <v>957</v>
          </cell>
          <cell r="BL7">
            <v>2600</v>
          </cell>
          <cell r="BM7">
            <v>13.19254658385093</v>
          </cell>
          <cell r="BN7">
            <v>565</v>
          </cell>
          <cell r="BO7">
            <v>385</v>
          </cell>
          <cell r="BP7">
            <v>30.361794851424722</v>
          </cell>
          <cell r="BQ7">
            <v>29.289346586798402</v>
          </cell>
          <cell r="BR7">
            <v>23.333135670562498</v>
          </cell>
          <cell r="BS7">
            <v>23.23823300620311</v>
          </cell>
          <cell r="BT7">
            <v>22.335602726247934</v>
          </cell>
          <cell r="BU7">
            <v>22.823551075425488</v>
          </cell>
          <cell r="BV7">
            <v>22.696980043719762</v>
          </cell>
        </row>
        <row r="8">
          <cell r="A8" t="str">
            <v>Dundee City</v>
          </cell>
          <cell r="B8">
            <v>10607</v>
          </cell>
          <cell r="C8">
            <v>7126</v>
          </cell>
          <cell r="D8">
            <v>2863</v>
          </cell>
          <cell r="E8">
            <v>54</v>
          </cell>
          <cell r="F8">
            <v>26</v>
          </cell>
          <cell r="G8">
            <v>37</v>
          </cell>
          <cell r="H8">
            <v>11</v>
          </cell>
          <cell r="I8">
            <v>61</v>
          </cell>
          <cell r="J8">
            <v>494</v>
          </cell>
          <cell r="K8">
            <v>89.009009009009006</v>
          </cell>
          <cell r="L8" t="str">
            <v>dna</v>
          </cell>
          <cell r="M8" t="str">
            <v>dna</v>
          </cell>
          <cell r="N8">
            <v>94.2</v>
          </cell>
          <cell r="O8">
            <v>767.88</v>
          </cell>
          <cell r="P8">
            <v>542</v>
          </cell>
          <cell r="Q8">
            <v>713</v>
          </cell>
          <cell r="R8">
            <v>859</v>
          </cell>
          <cell r="S8">
            <v>939</v>
          </cell>
          <cell r="T8">
            <v>1103</v>
          </cell>
          <cell r="U8" t="str">
            <v>dna</v>
          </cell>
          <cell r="V8" t="str">
            <v>dna</v>
          </cell>
          <cell r="W8" t="str">
            <v>dna</v>
          </cell>
          <cell r="X8" t="str">
            <v>dna</v>
          </cell>
          <cell r="Y8" t="str">
            <v>dna</v>
          </cell>
          <cell r="Z8" t="str">
            <v>dna</v>
          </cell>
          <cell r="AA8" t="str">
            <v>dna</v>
          </cell>
          <cell r="AB8" t="str">
            <v>dna</v>
          </cell>
          <cell r="AC8" t="str">
            <v>dna</v>
          </cell>
          <cell r="AD8" t="str">
            <v>dna</v>
          </cell>
          <cell r="AE8" t="str">
            <v>dna</v>
          </cell>
          <cell r="AF8" t="str">
            <v>dna</v>
          </cell>
          <cell r="AG8">
            <v>75.977653631284909</v>
          </cell>
          <cell r="AH8">
            <v>94.117647058823522</v>
          </cell>
          <cell r="AI8">
            <v>92.3</v>
          </cell>
          <cell r="AJ8">
            <v>90.453922348987348</v>
          </cell>
          <cell r="AK8">
            <v>40.613367409300515</v>
          </cell>
          <cell r="AL8">
            <v>111.71171171171171</v>
          </cell>
          <cell r="AM8">
            <v>87.6</v>
          </cell>
          <cell r="AN8">
            <v>1.3986013986013985</v>
          </cell>
          <cell r="AO8">
            <v>32.770270270270267</v>
          </cell>
          <cell r="AP8">
            <v>18.018018018018019</v>
          </cell>
          <cell r="AQ8">
            <v>932359.4800000001</v>
          </cell>
          <cell r="AR8" t="str">
            <v>dna</v>
          </cell>
          <cell r="AS8">
            <v>38.416075650118202</v>
          </cell>
          <cell r="AT8" t="str">
            <v>dna</v>
          </cell>
          <cell r="AU8" t="str">
            <v>dna</v>
          </cell>
          <cell r="AV8" t="str">
            <v>dna</v>
          </cell>
          <cell r="AW8">
            <v>1030</v>
          </cell>
          <cell r="AX8">
            <v>148270</v>
          </cell>
          <cell r="AY8">
            <v>92.349726775956285</v>
          </cell>
          <cell r="AZ8">
            <v>573.20000000000005</v>
          </cell>
          <cell r="BA8">
            <v>17.537369791544378</v>
          </cell>
          <cell r="BB8">
            <v>18.436049914599408</v>
          </cell>
          <cell r="BC8">
            <v>15.378358225397029</v>
          </cell>
          <cell r="BD8">
            <v>31.952030403980373</v>
          </cell>
          <cell r="BE8">
            <v>33.619345112194964</v>
          </cell>
          <cell r="BF8">
            <v>6.1878270460235649</v>
          </cell>
          <cell r="BG8">
            <v>1.34</v>
          </cell>
          <cell r="BH8">
            <v>94.244891443167305</v>
          </cell>
          <cell r="BI8">
            <v>11.56</v>
          </cell>
          <cell r="BJ8">
            <v>100</v>
          </cell>
          <cell r="BK8">
            <v>421</v>
          </cell>
          <cell r="BL8">
            <v>3800</v>
          </cell>
          <cell r="BM8">
            <v>7.5714285714285712</v>
          </cell>
          <cell r="BN8">
            <v>582</v>
          </cell>
          <cell r="BO8">
            <v>252</v>
          </cell>
          <cell r="BP8">
            <v>18.012096173350827</v>
          </cell>
          <cell r="BQ8">
            <v>23.116055850881867</v>
          </cell>
          <cell r="BR8">
            <v>23.096313310411603</v>
          </cell>
          <cell r="BS8">
            <v>26.300908561468066</v>
          </cell>
          <cell r="BT8">
            <v>20.480145948860308</v>
          </cell>
          <cell r="BU8">
            <v>18.213845820801335</v>
          </cell>
          <cell r="BV8">
            <v>19.290821359247843</v>
          </cell>
        </row>
        <row r="9">
          <cell r="A9" t="str">
            <v>East Ayrshire</v>
          </cell>
          <cell r="B9">
            <v>9074</v>
          </cell>
          <cell r="C9">
            <v>6621</v>
          </cell>
          <cell r="D9">
            <v>2343</v>
          </cell>
          <cell r="E9">
            <v>56</v>
          </cell>
          <cell r="F9">
            <v>31</v>
          </cell>
          <cell r="G9">
            <v>39</v>
          </cell>
          <cell r="H9">
            <v>15</v>
          </cell>
          <cell r="I9">
            <v>37</v>
          </cell>
          <cell r="J9">
            <v>349</v>
          </cell>
          <cell r="K9">
            <v>90.414507772020727</v>
          </cell>
          <cell r="L9" t="str">
            <v>dna</v>
          </cell>
          <cell r="M9" t="str">
            <v>dna</v>
          </cell>
          <cell r="N9">
            <v>94.3</v>
          </cell>
          <cell r="O9">
            <v>812.14</v>
          </cell>
          <cell r="P9">
            <v>577</v>
          </cell>
          <cell r="Q9">
            <v>724</v>
          </cell>
          <cell r="R9">
            <v>1030</v>
          </cell>
          <cell r="S9">
            <v>1014</v>
          </cell>
          <cell r="T9">
            <v>1135</v>
          </cell>
          <cell r="U9" t="str">
            <v>dna</v>
          </cell>
          <cell r="V9" t="str">
            <v>dna</v>
          </cell>
          <cell r="W9" t="str">
            <v>dna</v>
          </cell>
          <cell r="X9" t="str">
            <v>dna</v>
          </cell>
          <cell r="Y9" t="str">
            <v>dna</v>
          </cell>
          <cell r="Z9" t="str">
            <v>dna</v>
          </cell>
          <cell r="AA9" t="str">
            <v>dna</v>
          </cell>
          <cell r="AB9" t="str">
            <v>dna</v>
          </cell>
          <cell r="AC9" t="str">
            <v>dna</v>
          </cell>
          <cell r="AD9" t="str">
            <v>dna</v>
          </cell>
          <cell r="AE9" t="str">
            <v>dna</v>
          </cell>
          <cell r="AF9" t="str">
            <v>dna</v>
          </cell>
          <cell r="AG9">
            <v>63.68948247078464</v>
          </cell>
          <cell r="AH9">
            <v>100</v>
          </cell>
          <cell r="AI9">
            <v>93</v>
          </cell>
          <cell r="AJ9">
            <v>87.982686253934943</v>
          </cell>
          <cell r="AK9">
            <v>43.40201665935993</v>
          </cell>
          <cell r="AL9">
            <v>101.03626943005182</v>
          </cell>
          <cell r="AM9">
            <v>88.1</v>
          </cell>
          <cell r="AN9">
            <v>8.4745762711864394</v>
          </cell>
          <cell r="AO9">
            <v>18.574514038876892</v>
          </cell>
          <cell r="AP9">
            <v>23.834196891191709</v>
          </cell>
          <cell r="AQ9">
            <v>588207.88</v>
          </cell>
          <cell r="AR9" t="str">
            <v>dna</v>
          </cell>
          <cell r="AS9">
            <v>30.422535211267604</v>
          </cell>
          <cell r="AT9" t="str">
            <v>dna</v>
          </cell>
          <cell r="AU9" t="str">
            <v>dna</v>
          </cell>
          <cell r="AV9" t="str">
            <v>dna</v>
          </cell>
          <cell r="AW9">
            <v>730</v>
          </cell>
          <cell r="AX9">
            <v>122200</v>
          </cell>
          <cell r="AY9">
            <v>95.911949685534594</v>
          </cell>
          <cell r="AZ9">
            <v>1204.99</v>
          </cell>
          <cell r="BA9">
            <v>19.127419830839248</v>
          </cell>
          <cell r="BB9">
            <v>33.999249065546017</v>
          </cell>
          <cell r="BC9">
            <v>38.465235113808923</v>
          </cell>
          <cell r="BD9">
            <v>45.550005591409601</v>
          </cell>
          <cell r="BE9">
            <v>53.272076353666378</v>
          </cell>
          <cell r="BF9">
            <v>5.7250946526073498</v>
          </cell>
          <cell r="BG9">
            <v>2.92</v>
          </cell>
          <cell r="BH9">
            <v>98.491258880817441</v>
          </cell>
          <cell r="BI9">
            <v>7.46</v>
          </cell>
          <cell r="BJ9">
            <v>99.78</v>
          </cell>
          <cell r="BK9">
            <v>507</v>
          </cell>
          <cell r="BL9">
            <v>3400</v>
          </cell>
          <cell r="BM9">
            <v>11.166953528399313</v>
          </cell>
          <cell r="BN9">
            <v>532</v>
          </cell>
          <cell r="BO9">
            <v>257</v>
          </cell>
          <cell r="BP9">
            <v>21.005623107895236</v>
          </cell>
          <cell r="BQ9">
            <v>5.9148555164507908</v>
          </cell>
          <cell r="BR9">
            <v>17.768799559964851</v>
          </cell>
          <cell r="BS9">
            <v>21.190624375335826</v>
          </cell>
          <cell r="BT9">
            <v>19.716739817560679</v>
          </cell>
          <cell r="BU9">
            <v>20.672505372489798</v>
          </cell>
          <cell r="BV9">
            <v>16.873539961929893</v>
          </cell>
        </row>
        <row r="10">
          <cell r="A10" t="str">
            <v>East Dunbartonshire</v>
          </cell>
          <cell r="B10">
            <v>8874</v>
          </cell>
          <cell r="C10">
            <v>7394</v>
          </cell>
          <cell r="D10">
            <v>1894</v>
          </cell>
          <cell r="E10">
            <v>83</v>
          </cell>
          <cell r="F10">
            <v>57</v>
          </cell>
          <cell r="G10">
            <v>64</v>
          </cell>
          <cell r="H10">
            <v>33</v>
          </cell>
          <cell r="I10">
            <v>25</v>
          </cell>
          <cell r="J10">
            <v>137</v>
          </cell>
          <cell r="K10">
            <v>84.567901234567898</v>
          </cell>
          <cell r="L10" t="str">
            <v>dna</v>
          </cell>
          <cell r="M10" t="str">
            <v>dna</v>
          </cell>
          <cell r="N10">
            <v>98.3</v>
          </cell>
          <cell r="O10">
            <v>1302.18</v>
          </cell>
          <cell r="P10">
            <v>945</v>
          </cell>
          <cell r="Q10">
            <v>1072</v>
          </cell>
          <cell r="R10">
            <v>1152</v>
          </cell>
          <cell r="S10">
            <v>1393</v>
          </cell>
          <cell r="T10">
            <v>1457</v>
          </cell>
          <cell r="U10" t="str">
            <v>dna</v>
          </cell>
          <cell r="V10" t="str">
            <v>dna</v>
          </cell>
          <cell r="W10" t="str">
            <v>dna</v>
          </cell>
          <cell r="X10" t="str">
            <v>dna</v>
          </cell>
          <cell r="Y10" t="str">
            <v>dna</v>
          </cell>
          <cell r="Z10" t="str">
            <v>dna</v>
          </cell>
          <cell r="AA10" t="str">
            <v>dna</v>
          </cell>
          <cell r="AB10" t="str">
            <v>dna</v>
          </cell>
          <cell r="AC10" t="str">
            <v>dna</v>
          </cell>
          <cell r="AD10" t="str">
            <v>dna</v>
          </cell>
          <cell r="AE10" t="str">
            <v>dna</v>
          </cell>
          <cell r="AF10" t="str">
            <v>dna</v>
          </cell>
          <cell r="AG10">
            <v>38.419117647058826</v>
          </cell>
          <cell r="AH10">
            <v>97.674418604651152</v>
          </cell>
          <cell r="AI10">
            <v>95</v>
          </cell>
          <cell r="AJ10">
            <v>92.930011862396199</v>
          </cell>
          <cell r="AK10">
            <v>9.8474256884079985</v>
          </cell>
          <cell r="AL10">
            <v>0</v>
          </cell>
          <cell r="AM10">
            <v>96</v>
          </cell>
          <cell r="AN10">
            <v>14.285714285714285</v>
          </cell>
          <cell r="AO10">
            <v>21.951219512195124</v>
          </cell>
          <cell r="AP10">
            <v>21.604938271604937</v>
          </cell>
          <cell r="AQ10">
            <v>566107.88</v>
          </cell>
          <cell r="AR10" t="str">
            <v>dna</v>
          </cell>
          <cell r="AS10">
            <v>39.649122807017548</v>
          </cell>
          <cell r="AT10" t="str">
            <v>dna</v>
          </cell>
          <cell r="AU10" t="str">
            <v>dna</v>
          </cell>
          <cell r="AV10" t="str">
            <v>dna</v>
          </cell>
          <cell r="AW10">
            <v>680</v>
          </cell>
          <cell r="AX10">
            <v>107540</v>
          </cell>
          <cell r="AY10">
            <v>92.332268370607025</v>
          </cell>
          <cell r="AZ10">
            <v>514.6</v>
          </cell>
          <cell r="BA10">
            <v>29.497618056198274</v>
          </cell>
          <cell r="BB10">
            <v>29.020081888357346</v>
          </cell>
          <cell r="BC10">
            <v>26.354026526323842</v>
          </cell>
          <cell r="BD10">
            <v>40.701789387132749</v>
          </cell>
          <cell r="BE10">
            <v>48.494234763303012</v>
          </cell>
          <cell r="BF10">
            <v>9.757369652175985</v>
          </cell>
          <cell r="BG10">
            <v>1.38</v>
          </cell>
          <cell r="BH10">
            <v>98.202752035944968</v>
          </cell>
          <cell r="BI10">
            <v>9.66</v>
          </cell>
          <cell r="BJ10">
            <v>98.43</v>
          </cell>
          <cell r="BK10">
            <v>629</v>
          </cell>
          <cell r="BL10">
            <v>1700</v>
          </cell>
          <cell r="BM10">
            <v>8.5357142857142865</v>
          </cell>
          <cell r="BN10">
            <v>153</v>
          </cell>
          <cell r="BO10">
            <v>100</v>
          </cell>
          <cell r="BP10">
            <v>9.8434859967864003</v>
          </cell>
          <cell r="BQ10">
            <v>11.496217085101309</v>
          </cell>
          <cell r="BR10">
            <v>10.393894317803491</v>
          </cell>
          <cell r="BS10">
            <v>11.035442122251611</v>
          </cell>
          <cell r="BT10">
            <v>10.781233800387453</v>
          </cell>
          <cell r="BU10">
            <v>10.050149203571248</v>
          </cell>
          <cell r="BV10">
            <v>10.960303370834149</v>
          </cell>
        </row>
        <row r="11">
          <cell r="A11" t="str">
            <v>East Lothian</v>
          </cell>
          <cell r="B11">
            <v>8492</v>
          </cell>
          <cell r="C11">
            <v>5612</v>
          </cell>
          <cell r="D11">
            <v>1968</v>
          </cell>
          <cell r="E11">
            <v>60</v>
          </cell>
          <cell r="F11">
            <v>35</v>
          </cell>
          <cell r="G11">
            <v>35</v>
          </cell>
          <cell r="H11">
            <v>12</v>
          </cell>
          <cell r="I11">
            <v>24</v>
          </cell>
          <cell r="J11">
            <v>218</v>
          </cell>
          <cell r="K11">
            <v>90.082644628099175</v>
          </cell>
          <cell r="L11" t="str">
            <v>dna</v>
          </cell>
          <cell r="M11" t="str">
            <v>dna</v>
          </cell>
          <cell r="N11">
            <v>94</v>
          </cell>
          <cell r="O11">
            <v>922.3</v>
          </cell>
          <cell r="P11">
            <v>507</v>
          </cell>
          <cell r="Q11">
            <v>698</v>
          </cell>
          <cell r="R11">
            <v>859</v>
          </cell>
          <cell r="S11">
            <v>965</v>
          </cell>
          <cell r="T11">
            <v>1278</v>
          </cell>
          <cell r="U11" t="str">
            <v>dna</v>
          </cell>
          <cell r="V11" t="str">
            <v>dna</v>
          </cell>
          <cell r="W11" t="str">
            <v>dna</v>
          </cell>
          <cell r="X11" t="str">
            <v>dna</v>
          </cell>
          <cell r="Y11" t="str">
            <v>dna</v>
          </cell>
          <cell r="Z11" t="str">
            <v>dna</v>
          </cell>
          <cell r="AA11" t="str">
            <v>dna</v>
          </cell>
          <cell r="AB11" t="str">
            <v>dna</v>
          </cell>
          <cell r="AC11" t="str">
            <v>dna</v>
          </cell>
          <cell r="AD11" t="str">
            <v>dna</v>
          </cell>
          <cell r="AE11" t="str">
            <v>dna</v>
          </cell>
          <cell r="AF11" t="str">
            <v>dna</v>
          </cell>
          <cell r="AG11">
            <v>76.229508196721312</v>
          </cell>
          <cell r="AH11">
            <v>88.888888888888886</v>
          </cell>
          <cell r="AI11">
            <v>93.7</v>
          </cell>
          <cell r="AJ11">
            <v>89.42451948934243</v>
          </cell>
          <cell r="AK11">
            <v>34.138395070472413</v>
          </cell>
          <cell r="AL11">
            <v>111.5702479338843</v>
          </cell>
          <cell r="AM11">
            <v>93.1</v>
          </cell>
          <cell r="AN11">
            <v>6.4516129032258061</v>
          </cell>
          <cell r="AO11">
            <v>21.834061135371179</v>
          </cell>
          <cell r="AP11">
            <v>19.008264462809919</v>
          </cell>
          <cell r="AQ11">
            <v>555278.88</v>
          </cell>
          <cell r="AR11" t="str">
            <v>dna</v>
          </cell>
          <cell r="AS11">
            <v>37.372708757637476</v>
          </cell>
          <cell r="AT11" t="str">
            <v>dna</v>
          </cell>
          <cell r="AU11" t="str">
            <v>dna</v>
          </cell>
          <cell r="AV11" t="str">
            <v>dna</v>
          </cell>
          <cell r="AW11">
            <v>580</v>
          </cell>
          <cell r="AX11">
            <v>104090</v>
          </cell>
          <cell r="AY11">
            <v>91.111111111111114</v>
          </cell>
          <cell r="AZ11">
            <v>915.90000000000009</v>
          </cell>
          <cell r="BA11">
            <v>29.41928276691414</v>
          </cell>
          <cell r="BB11">
            <v>35.683741543080266</v>
          </cell>
          <cell r="BC11">
            <v>30.580147272473482</v>
          </cell>
          <cell r="BD11">
            <v>31.657104136177264</v>
          </cell>
          <cell r="BE11">
            <v>51.768767124333301</v>
          </cell>
          <cell r="BF11">
            <v>9.3629194194829157</v>
          </cell>
          <cell r="BG11">
            <v>0.74</v>
          </cell>
          <cell r="BH11">
            <v>95.982401296746559</v>
          </cell>
          <cell r="BI11">
            <v>12.75</v>
          </cell>
          <cell r="BJ11">
            <v>94.32</v>
          </cell>
          <cell r="BK11">
            <v>769</v>
          </cell>
          <cell r="BL11">
            <v>2300</v>
          </cell>
          <cell r="BM11">
            <v>12.428571428571429</v>
          </cell>
          <cell r="BN11">
            <v>111</v>
          </cell>
          <cell r="BO11">
            <v>226</v>
          </cell>
          <cell r="BP11">
            <v>22.742120207122802</v>
          </cell>
          <cell r="BQ11">
            <v>26.215602894134278</v>
          </cell>
          <cell r="BR11">
            <v>30.108845329642243</v>
          </cell>
          <cell r="BS11">
            <v>31.714887168174439</v>
          </cell>
          <cell r="BT11">
            <v>26.963064411711855</v>
          </cell>
          <cell r="BU11">
            <v>24.476484979948605</v>
          </cell>
          <cell r="BV11">
            <v>22.955278834022497</v>
          </cell>
        </row>
        <row r="12">
          <cell r="A12" t="str">
            <v>East Renfrewshire</v>
          </cell>
          <cell r="B12">
            <v>8870</v>
          </cell>
          <cell r="C12">
            <v>7790</v>
          </cell>
          <cell r="D12">
            <v>1893</v>
          </cell>
          <cell r="E12">
            <v>85</v>
          </cell>
          <cell r="F12">
            <v>63</v>
          </cell>
          <cell r="G12">
            <v>56</v>
          </cell>
          <cell r="H12">
            <v>30</v>
          </cell>
          <cell r="I12">
            <v>10</v>
          </cell>
          <cell r="J12">
            <v>107</v>
          </cell>
          <cell r="K12">
            <v>91.452991452991455</v>
          </cell>
          <cell r="L12" t="str">
            <v>dna</v>
          </cell>
          <cell r="M12" t="str">
            <v>dna</v>
          </cell>
          <cell r="N12">
            <v>96.1</v>
          </cell>
          <cell r="O12">
            <v>1350.95</v>
          </cell>
          <cell r="P12">
            <v>843</v>
          </cell>
          <cell r="Q12">
            <v>1216</v>
          </cell>
          <cell r="R12">
            <v>1280</v>
          </cell>
          <cell r="S12">
            <v>1368</v>
          </cell>
          <cell r="T12">
            <v>1491</v>
          </cell>
          <cell r="U12" t="str">
            <v>dna</v>
          </cell>
          <cell r="V12" t="str">
            <v>dna</v>
          </cell>
          <cell r="W12" t="str">
            <v>dna</v>
          </cell>
          <cell r="X12" t="str">
            <v>dna</v>
          </cell>
          <cell r="Y12" t="str">
            <v>dna</v>
          </cell>
          <cell r="Z12" t="str">
            <v>dna</v>
          </cell>
          <cell r="AA12" t="str">
            <v>dna</v>
          </cell>
          <cell r="AB12" t="str">
            <v>dna</v>
          </cell>
          <cell r="AC12" t="str">
            <v>dna</v>
          </cell>
          <cell r="AD12" t="str">
            <v>dna</v>
          </cell>
          <cell r="AE12" t="str">
            <v>dna</v>
          </cell>
          <cell r="AF12" t="str">
            <v>dna</v>
          </cell>
          <cell r="AG12">
            <v>56.543456543456536</v>
          </cell>
          <cell r="AH12">
            <v>90</v>
          </cell>
          <cell r="AI12">
            <v>95.3</v>
          </cell>
          <cell r="AJ12">
            <v>92.341284748309533</v>
          </cell>
          <cell r="AK12">
            <v>3.1581456322250032</v>
          </cell>
          <cell r="AL12" t="str">
            <v>*</v>
          </cell>
          <cell r="AM12">
            <v>96.2</v>
          </cell>
          <cell r="AN12">
            <v>8.5714285714285712</v>
          </cell>
          <cell r="AO12">
            <v>21.53846153846154</v>
          </cell>
          <cell r="AP12">
            <v>19.658119658119659</v>
          </cell>
          <cell r="AQ12">
            <v>354083.60000000003</v>
          </cell>
          <cell r="AR12" t="str">
            <v>dna</v>
          </cell>
          <cell r="AS12">
            <v>23.164556962025319</v>
          </cell>
          <cell r="AT12" t="str">
            <v>dna</v>
          </cell>
          <cell r="AU12" t="str">
            <v>dna</v>
          </cell>
          <cell r="AV12" t="str">
            <v>dna</v>
          </cell>
          <cell r="AW12">
            <v>580</v>
          </cell>
          <cell r="AX12">
            <v>93810</v>
          </cell>
          <cell r="AY12">
            <v>94.907407407407405</v>
          </cell>
          <cell r="AZ12">
            <v>481.1</v>
          </cell>
          <cell r="BA12">
            <v>16.261864158594687</v>
          </cell>
          <cell r="BB12">
            <v>30.219944143398262</v>
          </cell>
          <cell r="BC12">
            <v>32.746766269088852</v>
          </cell>
          <cell r="BD12">
            <v>44.82132317125965</v>
          </cell>
          <cell r="BE12">
            <v>60.787109310966905</v>
          </cell>
          <cell r="BF12">
            <v>6.6763333425207492</v>
          </cell>
          <cell r="BG12">
            <v>0.94</v>
          </cell>
          <cell r="BH12">
            <v>97.174571140262358</v>
          </cell>
          <cell r="BI12">
            <v>5.43</v>
          </cell>
          <cell r="BJ12">
            <v>99.9</v>
          </cell>
          <cell r="BK12">
            <v>616</v>
          </cell>
          <cell r="BL12">
            <v>1500</v>
          </cell>
          <cell r="BM12">
            <v>6.5384615384615383</v>
          </cell>
          <cell r="BN12">
            <v>185</v>
          </cell>
          <cell r="BO12">
            <v>155</v>
          </cell>
          <cell r="BP12">
            <v>7.6647205860891114</v>
          </cell>
          <cell r="BQ12">
            <v>7.2789003571992357</v>
          </cell>
          <cell r="BR12">
            <v>5.2033825827021358</v>
          </cell>
          <cell r="BS12">
            <v>7.3517609925669785</v>
          </cell>
          <cell r="BT12">
            <v>7.9117028360345181</v>
          </cell>
          <cell r="BU12">
            <v>10.038472645015778</v>
          </cell>
          <cell r="BV12">
            <v>22.075844425584549</v>
          </cell>
        </row>
        <row r="13">
          <cell r="A13" t="str">
            <v>Edinburgh City</v>
          </cell>
          <cell r="B13">
            <v>29745</v>
          </cell>
          <cell r="C13">
            <v>18145</v>
          </cell>
          <cell r="D13">
            <v>9006</v>
          </cell>
          <cell r="E13">
            <v>60</v>
          </cell>
          <cell r="F13">
            <v>35</v>
          </cell>
          <cell r="G13">
            <v>38</v>
          </cell>
          <cell r="H13">
            <v>13</v>
          </cell>
          <cell r="I13">
            <v>109</v>
          </cell>
          <cell r="J13">
            <v>1240</v>
          </cell>
          <cell r="K13">
            <v>91.919940696812446</v>
          </cell>
          <cell r="L13" t="str">
            <v>dna</v>
          </cell>
          <cell r="M13" t="str">
            <v>dna</v>
          </cell>
          <cell r="N13">
            <v>92.5</v>
          </cell>
          <cell r="O13">
            <v>911.64</v>
          </cell>
          <cell r="P13">
            <v>579</v>
          </cell>
          <cell r="Q13">
            <v>671</v>
          </cell>
          <cell r="R13">
            <v>800</v>
          </cell>
          <cell r="S13">
            <v>1031</v>
          </cell>
          <cell r="T13">
            <v>1241</v>
          </cell>
          <cell r="U13" t="str">
            <v>dna</v>
          </cell>
          <cell r="V13" t="str">
            <v>dna</v>
          </cell>
          <cell r="W13" t="str">
            <v>dna</v>
          </cell>
          <cell r="X13" t="str">
            <v>dna</v>
          </cell>
          <cell r="Y13" t="str">
            <v>dna</v>
          </cell>
          <cell r="Z13" t="str">
            <v>dna</v>
          </cell>
          <cell r="AA13" t="str">
            <v>dna</v>
          </cell>
          <cell r="AB13" t="str">
            <v>dna</v>
          </cell>
          <cell r="AC13" t="str">
            <v>dna</v>
          </cell>
          <cell r="AD13" t="str">
            <v>dna</v>
          </cell>
          <cell r="AE13" t="str">
            <v>dna</v>
          </cell>
          <cell r="AF13" t="str">
            <v>dna</v>
          </cell>
          <cell r="AG13">
            <v>70.939597315436245</v>
          </cell>
          <cell r="AH13">
            <v>92.307692307692307</v>
          </cell>
          <cell r="AI13">
            <v>93.9</v>
          </cell>
          <cell r="AJ13">
            <v>91.897857541700546</v>
          </cell>
          <cell r="AK13">
            <v>21.697918813105296</v>
          </cell>
          <cell r="AL13">
            <v>91.919940696812461</v>
          </cell>
          <cell r="AM13">
            <v>90.8</v>
          </cell>
          <cell r="AN13">
            <v>4.9668874172185431</v>
          </cell>
          <cell r="AO13">
            <v>24.561403508771928</v>
          </cell>
          <cell r="AP13">
            <v>23.869532987398074</v>
          </cell>
          <cell r="AQ13">
            <v>2018867.7599999998</v>
          </cell>
          <cell r="AR13" t="str">
            <v>dna</v>
          </cell>
          <cell r="AS13">
            <v>34.726224783861667</v>
          </cell>
          <cell r="AT13" t="str">
            <v>dna</v>
          </cell>
          <cell r="AU13" t="str">
            <v>dna</v>
          </cell>
          <cell r="AV13" t="str">
            <v>dna</v>
          </cell>
          <cell r="AW13">
            <v>2530</v>
          </cell>
          <cell r="AX13">
            <v>507170</v>
          </cell>
          <cell r="AY13">
            <v>92.351046698872779</v>
          </cell>
          <cell r="AZ13">
            <v>1511</v>
          </cell>
          <cell r="BA13">
            <v>24.154769447437655</v>
          </cell>
          <cell r="BB13">
            <v>19.891413466487016</v>
          </cell>
          <cell r="BC13">
            <v>24.941115714961875</v>
          </cell>
          <cell r="BD13">
            <v>37.765685880118795</v>
          </cell>
          <cell r="BE13">
            <v>44.647127990944952</v>
          </cell>
          <cell r="BF13">
            <v>8.9657448803597344</v>
          </cell>
          <cell r="BG13">
            <v>0.56999999999999995</v>
          </cell>
          <cell r="BH13">
            <v>75.686234715104774</v>
          </cell>
          <cell r="BI13">
            <v>8.5299999999999994</v>
          </cell>
          <cell r="BJ13">
            <v>95.68</v>
          </cell>
          <cell r="BK13">
            <v>1979</v>
          </cell>
          <cell r="BL13">
            <v>10100</v>
          </cell>
          <cell r="BM13">
            <v>12.07563025210084</v>
          </cell>
          <cell r="BN13">
            <v>1082</v>
          </cell>
          <cell r="BO13">
            <v>1035</v>
          </cell>
          <cell r="BP13">
            <v>28.744271413261437</v>
          </cell>
          <cell r="BQ13">
            <v>26.452987305237848</v>
          </cell>
          <cell r="BR13">
            <v>25.547986718215306</v>
          </cell>
          <cell r="BS13">
            <v>25.095928749135858</v>
          </cell>
          <cell r="BT13">
            <v>21.189861696863229</v>
          </cell>
          <cell r="BU13">
            <v>18.08401596012504</v>
          </cell>
          <cell r="BV13">
            <v>22.689526305790935</v>
          </cell>
        </row>
        <row r="14">
          <cell r="A14" t="str">
            <v>Eilean Siar</v>
          </cell>
          <cell r="B14">
            <v>1898</v>
          </cell>
          <cell r="C14">
            <v>1463</v>
          </cell>
          <cell r="D14">
            <v>501</v>
          </cell>
          <cell r="E14">
            <v>67</v>
          </cell>
          <cell r="F14">
            <v>37</v>
          </cell>
          <cell r="G14" t="str">
            <v>NA</v>
          </cell>
          <cell r="H14" t="str">
            <v>NA</v>
          </cell>
          <cell r="I14">
            <v>6</v>
          </cell>
          <cell r="J14">
            <v>41</v>
          </cell>
          <cell r="K14">
            <v>87.2340425531915</v>
          </cell>
          <cell r="L14" t="str">
            <v>dna</v>
          </cell>
          <cell r="M14" t="str">
            <v>dna</v>
          </cell>
          <cell r="N14">
            <v>97.8</v>
          </cell>
          <cell r="O14">
            <v>932.39</v>
          </cell>
          <cell r="P14" t="str">
            <v>NA</v>
          </cell>
          <cell r="Q14">
            <v>872</v>
          </cell>
          <cell r="R14">
            <v>931</v>
          </cell>
          <cell r="S14">
            <v>1305</v>
          </cell>
          <cell r="T14" t="str">
            <v>NA</v>
          </cell>
          <cell r="U14" t="str">
            <v>dna</v>
          </cell>
          <cell r="V14" t="str">
            <v>dna</v>
          </cell>
          <cell r="W14" t="str">
            <v>dna</v>
          </cell>
          <cell r="X14" t="str">
            <v>dna</v>
          </cell>
          <cell r="Y14" t="str">
            <v>dna</v>
          </cell>
          <cell r="Z14" t="str">
            <v>dna</v>
          </cell>
          <cell r="AA14" t="str">
            <v>dna</v>
          </cell>
          <cell r="AB14" t="str">
            <v>dna</v>
          </cell>
          <cell r="AC14" t="str">
            <v>dna</v>
          </cell>
          <cell r="AD14" t="str">
            <v>dna</v>
          </cell>
          <cell r="AE14" t="str">
            <v>dna</v>
          </cell>
          <cell r="AF14" t="str">
            <v>dna</v>
          </cell>
          <cell r="AG14">
            <v>77</v>
          </cell>
          <cell r="AH14">
            <v>100</v>
          </cell>
          <cell r="AI14">
            <v>95.2</v>
          </cell>
          <cell r="AJ14">
            <v>94.015193626088561</v>
          </cell>
          <cell r="AK14">
            <v>5.0580184468908067</v>
          </cell>
          <cell r="AL14" t="str">
            <v>*</v>
          </cell>
          <cell r="AM14">
            <v>96.9</v>
          </cell>
          <cell r="AN14">
            <v>0</v>
          </cell>
          <cell r="AO14">
            <v>23.943661971830984</v>
          </cell>
          <cell r="AP14">
            <v>63.829787234042556</v>
          </cell>
          <cell r="AQ14">
            <v>120853.2</v>
          </cell>
          <cell r="AR14" t="str">
            <v>dna</v>
          </cell>
          <cell r="AS14">
            <v>26.296296296296294</v>
          </cell>
          <cell r="AT14" t="str">
            <v>dna</v>
          </cell>
          <cell r="AU14" t="str">
            <v>dna</v>
          </cell>
          <cell r="AV14" t="str">
            <v>dna</v>
          </cell>
          <cell r="AW14">
            <v>190</v>
          </cell>
          <cell r="AX14">
            <v>26900</v>
          </cell>
          <cell r="AY14">
            <v>94.927536231884062</v>
          </cell>
          <cell r="AZ14">
            <v>1195.71</v>
          </cell>
          <cell r="BA14">
            <v>37.279672204310721</v>
          </cell>
          <cell r="BB14">
            <v>38.661946928028641</v>
          </cell>
          <cell r="BC14">
            <v>49.670275230247086</v>
          </cell>
          <cell r="BD14">
            <v>45.695158768617752</v>
          </cell>
          <cell r="BE14">
            <v>24.11387057269523</v>
          </cell>
          <cell r="BF14" t="str">
            <v>NULL</v>
          </cell>
          <cell r="BG14" t="str">
            <v>NULL</v>
          </cell>
          <cell r="BH14" t="str">
            <v>NULL</v>
          </cell>
          <cell r="BI14" t="str">
            <v>NULL</v>
          </cell>
          <cell r="BJ14" t="str">
            <v>NULL</v>
          </cell>
          <cell r="BK14">
            <v>360</v>
          </cell>
          <cell r="BL14">
            <v>500</v>
          </cell>
          <cell r="BM14">
            <v>8.5942857142857143</v>
          </cell>
          <cell r="BN14">
            <v>39</v>
          </cell>
          <cell r="BO14">
            <v>40</v>
          </cell>
          <cell r="BP14">
            <v>29.849348045330487</v>
          </cell>
          <cell r="BQ14">
            <v>29.599030286475525</v>
          </cell>
          <cell r="BR14">
            <v>28.772382600814321</v>
          </cell>
          <cell r="BS14">
            <v>40.350921904484792</v>
          </cell>
          <cell r="BT14">
            <v>24.349774122365893</v>
          </cell>
          <cell r="BU14">
            <v>39.093202386088429</v>
          </cell>
          <cell r="BV14">
            <v>33.258371807103835</v>
          </cell>
        </row>
        <row r="15">
          <cell r="A15" t="str">
            <v>Falkirk</v>
          </cell>
          <cell r="B15">
            <v>12819</v>
          </cell>
          <cell r="C15">
            <v>8668</v>
          </cell>
          <cell r="D15">
            <v>2839</v>
          </cell>
          <cell r="E15">
            <v>62</v>
          </cell>
          <cell r="F15">
            <v>34</v>
          </cell>
          <cell r="G15">
            <v>37</v>
          </cell>
          <cell r="H15">
            <v>12</v>
          </cell>
          <cell r="I15">
            <v>60</v>
          </cell>
          <cell r="J15">
            <v>321</v>
          </cell>
          <cell r="K15">
            <v>84.251968503937007</v>
          </cell>
          <cell r="L15" t="str">
            <v>dna</v>
          </cell>
          <cell r="M15" t="str">
            <v>dna</v>
          </cell>
          <cell r="N15">
            <v>92.1</v>
          </cell>
          <cell r="O15">
            <v>915.73</v>
          </cell>
          <cell r="P15">
            <v>583</v>
          </cell>
          <cell r="Q15">
            <v>714</v>
          </cell>
          <cell r="R15">
            <v>888</v>
          </cell>
          <cell r="S15">
            <v>1096</v>
          </cell>
          <cell r="T15">
            <v>1208</v>
          </cell>
          <cell r="U15" t="str">
            <v>dna</v>
          </cell>
          <cell r="V15" t="str">
            <v>dna</v>
          </cell>
          <cell r="W15" t="str">
            <v>dna</v>
          </cell>
          <cell r="X15" t="str">
            <v>dna</v>
          </cell>
          <cell r="Y15" t="str">
            <v>dna</v>
          </cell>
          <cell r="Z15" t="str">
            <v>dna</v>
          </cell>
          <cell r="AA15" t="str">
            <v>dna</v>
          </cell>
          <cell r="AB15" t="str">
            <v>dna</v>
          </cell>
          <cell r="AC15" t="str">
            <v>dna</v>
          </cell>
          <cell r="AD15" t="str">
            <v>dna</v>
          </cell>
          <cell r="AE15" t="str">
            <v>dna</v>
          </cell>
          <cell r="AF15" t="str">
            <v>dna</v>
          </cell>
          <cell r="AG15">
            <v>64.803439803439801</v>
          </cell>
          <cell r="AH15">
            <v>93.442622950819683</v>
          </cell>
          <cell r="AI15">
            <v>93.1</v>
          </cell>
          <cell r="AJ15">
            <v>91.575667935928507</v>
          </cell>
          <cell r="AK15">
            <v>20.846785351904806</v>
          </cell>
          <cell r="AL15">
            <v>70.866141732283467</v>
          </cell>
          <cell r="AM15">
            <v>91.1</v>
          </cell>
          <cell r="AN15">
            <v>14.173228346456693</v>
          </cell>
          <cell r="AO15">
            <v>67.567567567567565</v>
          </cell>
          <cell r="AP15">
            <v>27.559055118110237</v>
          </cell>
          <cell r="AQ15">
            <v>707877.04</v>
          </cell>
          <cell r="AR15" t="str">
            <v>dna</v>
          </cell>
          <cell r="AS15">
            <v>31.39260424862313</v>
          </cell>
          <cell r="AT15" t="str">
            <v>dna</v>
          </cell>
          <cell r="AU15" t="str">
            <v>dna</v>
          </cell>
          <cell r="AV15" t="str">
            <v>dna</v>
          </cell>
          <cell r="AW15">
            <v>860</v>
          </cell>
          <cell r="AX15">
            <v>159380</v>
          </cell>
          <cell r="AY15">
            <v>94.455066921606118</v>
          </cell>
          <cell r="AZ15">
            <v>978.05</v>
          </cell>
          <cell r="BA15">
            <v>28.596096875561177</v>
          </cell>
          <cell r="BB15">
            <v>39.55576994713514</v>
          </cell>
          <cell r="BC15">
            <v>37.655388673718463</v>
          </cell>
          <cell r="BD15">
            <v>35.227318729838125</v>
          </cell>
          <cell r="BE15">
            <v>51.309494372278699</v>
          </cell>
          <cell r="BF15">
            <v>7.7896505066694601</v>
          </cell>
          <cell r="BG15">
            <v>0.89</v>
          </cell>
          <cell r="BH15">
            <v>93.128645993245314</v>
          </cell>
          <cell r="BI15">
            <v>8.94</v>
          </cell>
          <cell r="BJ15">
            <v>98.27</v>
          </cell>
          <cell r="BK15">
            <v>510</v>
          </cell>
          <cell r="BL15">
            <v>3800</v>
          </cell>
          <cell r="BM15">
            <v>17</v>
          </cell>
          <cell r="BN15">
            <v>568</v>
          </cell>
          <cell r="BO15">
            <v>216</v>
          </cell>
          <cell r="BP15">
            <v>16.473164833246788</v>
          </cell>
          <cell r="BQ15">
            <v>15.41619017310531</v>
          </cell>
          <cell r="BR15">
            <v>14.761726797213445</v>
          </cell>
          <cell r="BS15">
            <v>13.15999315475074</v>
          </cell>
          <cell r="BT15">
            <v>13.480971039991521</v>
          </cell>
          <cell r="BU15">
            <v>15.876315287484008</v>
          </cell>
          <cell r="BV15">
            <v>13.11434612905277</v>
          </cell>
        </row>
        <row r="16">
          <cell r="A16" t="str">
            <v>Fife</v>
          </cell>
          <cell r="B16">
            <v>29126</v>
          </cell>
          <cell r="C16">
            <v>19896</v>
          </cell>
          <cell r="D16">
            <v>6848</v>
          </cell>
          <cell r="E16">
            <v>55</v>
          </cell>
          <cell r="F16">
            <v>28</v>
          </cell>
          <cell r="G16">
            <v>38</v>
          </cell>
          <cell r="H16">
            <v>14</v>
          </cell>
          <cell r="I16">
            <v>126</v>
          </cell>
          <cell r="J16">
            <v>816</v>
          </cell>
          <cell r="K16">
            <v>86.624203821656053</v>
          </cell>
          <cell r="L16" t="str">
            <v>dna</v>
          </cell>
          <cell r="M16" t="str">
            <v>dna</v>
          </cell>
          <cell r="N16">
            <v>92.7</v>
          </cell>
          <cell r="O16">
            <v>813.04</v>
          </cell>
          <cell r="P16">
            <v>576</v>
          </cell>
          <cell r="Q16">
            <v>652</v>
          </cell>
          <cell r="R16">
            <v>806</v>
          </cell>
          <cell r="S16">
            <v>914</v>
          </cell>
          <cell r="T16">
            <v>1120</v>
          </cell>
          <cell r="U16" t="str">
            <v>dna</v>
          </cell>
          <cell r="V16" t="str">
            <v>dna</v>
          </cell>
          <cell r="W16" t="str">
            <v>dna</v>
          </cell>
          <cell r="X16" t="str">
            <v>dna</v>
          </cell>
          <cell r="Y16" t="str">
            <v>dna</v>
          </cell>
          <cell r="Z16" t="str">
            <v>dna</v>
          </cell>
          <cell r="AA16" t="str">
            <v>dna</v>
          </cell>
          <cell r="AB16" t="str">
            <v>dna</v>
          </cell>
          <cell r="AC16" t="str">
            <v>dna</v>
          </cell>
          <cell r="AD16" t="str">
            <v>dna</v>
          </cell>
          <cell r="AE16" t="str">
            <v>dna</v>
          </cell>
          <cell r="AF16" t="str">
            <v>dna</v>
          </cell>
          <cell r="AG16">
            <v>75.651927437641717</v>
          </cell>
          <cell r="AH16">
            <v>92.99363057324841</v>
          </cell>
          <cell r="AI16">
            <v>93</v>
          </cell>
          <cell r="AJ16">
            <v>93.265986263693406</v>
          </cell>
          <cell r="AK16">
            <v>24.184385651679921</v>
          </cell>
          <cell r="AL16">
            <v>54.140127388535035</v>
          </cell>
          <cell r="AM16">
            <v>88.7</v>
          </cell>
          <cell r="AN16">
            <v>6.369426751592357</v>
          </cell>
          <cell r="AO16">
            <v>24.396782841823057</v>
          </cell>
          <cell r="AP16">
            <v>26.751592356687897</v>
          </cell>
          <cell r="AQ16">
            <v>1525000.36</v>
          </cell>
          <cell r="AR16" t="str">
            <v>dna</v>
          </cell>
          <cell r="AS16">
            <v>27.84143697739238</v>
          </cell>
          <cell r="AT16" t="str">
            <v>dna</v>
          </cell>
          <cell r="AU16" t="str">
            <v>dna</v>
          </cell>
          <cell r="AV16" t="str">
            <v>dna</v>
          </cell>
          <cell r="AW16">
            <v>2290</v>
          </cell>
          <cell r="AX16">
            <v>370330</v>
          </cell>
          <cell r="AY16">
            <v>96.059113300492612</v>
          </cell>
          <cell r="AZ16">
            <v>2436.7399999999998</v>
          </cell>
          <cell r="BA16">
            <v>27.409930735152241</v>
          </cell>
          <cell r="BB16">
            <v>33.085299637632367</v>
          </cell>
          <cell r="BC16">
            <v>28.738667657889334</v>
          </cell>
          <cell r="BD16">
            <v>34.670285812778602</v>
          </cell>
          <cell r="BE16">
            <v>54.653391503312733</v>
          </cell>
          <cell r="BF16">
            <v>7.5488006113241868</v>
          </cell>
          <cell r="BG16">
            <v>0.95</v>
          </cell>
          <cell r="BH16">
            <v>98.640181309158777</v>
          </cell>
          <cell r="BI16">
            <v>8.08</v>
          </cell>
          <cell r="BJ16">
            <v>99.84</v>
          </cell>
          <cell r="BK16">
            <v>1833</v>
          </cell>
          <cell r="BL16">
            <v>8700</v>
          </cell>
          <cell r="BM16">
            <v>14.232558139534884</v>
          </cell>
          <cell r="BN16">
            <v>1822</v>
          </cell>
          <cell r="BO16">
            <v>541</v>
          </cell>
          <cell r="BP16">
            <v>20.232206956364365</v>
          </cell>
          <cell r="BQ16">
            <v>21.348672140196225</v>
          </cell>
          <cell r="BR16">
            <v>16.897591957996159</v>
          </cell>
          <cell r="BS16">
            <v>16.344141835370639</v>
          </cell>
          <cell r="BT16">
            <v>21.029013204241721</v>
          </cell>
          <cell r="BU16">
            <v>20.540967791084565</v>
          </cell>
          <cell r="BV16">
            <v>24.315876136019828</v>
          </cell>
        </row>
        <row r="17">
          <cell r="A17" t="str">
            <v>Glasgow City</v>
          </cell>
          <cell r="B17">
            <v>40681</v>
          </cell>
          <cell r="C17">
            <v>25025</v>
          </cell>
          <cell r="D17">
            <v>10118</v>
          </cell>
          <cell r="E17">
            <v>50</v>
          </cell>
          <cell r="F17">
            <v>24</v>
          </cell>
          <cell r="G17">
            <v>42</v>
          </cell>
          <cell r="H17">
            <v>17</v>
          </cell>
          <cell r="I17">
            <v>232</v>
          </cell>
          <cell r="J17">
            <v>2595</v>
          </cell>
          <cell r="K17">
            <v>91.793420587194902</v>
          </cell>
          <cell r="L17" t="str">
            <v>dna</v>
          </cell>
          <cell r="M17" t="str">
            <v>dna</v>
          </cell>
          <cell r="N17">
            <v>91.9</v>
          </cell>
          <cell r="O17">
            <v>748.97</v>
          </cell>
          <cell r="P17">
            <v>644</v>
          </cell>
          <cell r="Q17">
            <v>784</v>
          </cell>
          <cell r="R17">
            <v>897</v>
          </cell>
          <cell r="S17">
            <v>988</v>
          </cell>
          <cell r="T17">
            <v>1239</v>
          </cell>
          <cell r="U17" t="str">
            <v>dna</v>
          </cell>
          <cell r="V17" t="str">
            <v>dna</v>
          </cell>
          <cell r="W17" t="str">
            <v>dna</v>
          </cell>
          <cell r="X17" t="str">
            <v>dna</v>
          </cell>
          <cell r="Y17" t="str">
            <v>dna</v>
          </cell>
          <cell r="Z17" t="str">
            <v>dna</v>
          </cell>
          <cell r="AA17" t="str">
            <v>dna</v>
          </cell>
          <cell r="AB17" t="str">
            <v>dna</v>
          </cell>
          <cell r="AC17" t="str">
            <v>dna</v>
          </cell>
          <cell r="AD17" t="str">
            <v>dna</v>
          </cell>
          <cell r="AE17" t="str">
            <v>dna</v>
          </cell>
          <cell r="AF17" t="str">
            <v>dna</v>
          </cell>
          <cell r="AG17">
            <v>37.859266600594651</v>
          </cell>
          <cell r="AH17">
            <v>89.400921658986178</v>
          </cell>
          <cell r="AI17">
            <v>92.5</v>
          </cell>
          <cell r="AJ17">
            <v>91.029311148856792</v>
          </cell>
          <cell r="AK17">
            <v>29.099307159353348</v>
          </cell>
          <cell r="AL17">
            <v>43.15528829147506</v>
          </cell>
          <cell r="AM17">
            <v>88.2</v>
          </cell>
          <cell r="AN17">
            <v>5.7377049180327866</v>
          </cell>
          <cell r="AO17">
            <v>25.790010193679919</v>
          </cell>
          <cell r="AP17">
            <v>16.16554651574107</v>
          </cell>
          <cell r="AQ17">
            <v>2624771.7599999998</v>
          </cell>
          <cell r="AR17" t="str">
            <v>dna</v>
          </cell>
          <cell r="AS17">
            <v>40.946361462248035</v>
          </cell>
          <cell r="AT17" t="str">
            <v>dna</v>
          </cell>
          <cell r="AU17" t="str">
            <v>dna</v>
          </cell>
          <cell r="AV17" t="str">
            <v>dna</v>
          </cell>
          <cell r="AW17">
            <v>3330</v>
          </cell>
          <cell r="AX17">
            <v>615070</v>
          </cell>
          <cell r="AY17">
            <v>90.693257359924033</v>
          </cell>
          <cell r="AZ17">
            <v>1965.2</v>
          </cell>
          <cell r="BA17">
            <v>24.524015179116024</v>
          </cell>
          <cell r="BB17">
            <v>18.988193869096936</v>
          </cell>
          <cell r="BC17">
            <v>16.706052074866371</v>
          </cell>
          <cell r="BD17">
            <v>34.64474156909283</v>
          </cell>
          <cell r="BE17">
            <v>25.154081300849001</v>
          </cell>
          <cell r="BF17" t="str">
            <v>NULL</v>
          </cell>
          <cell r="BG17" t="str">
            <v>NULL</v>
          </cell>
          <cell r="BH17" t="str">
            <v>NULL</v>
          </cell>
          <cell r="BI17" t="str">
            <v>NULL</v>
          </cell>
          <cell r="BJ17" t="str">
            <v>NULL</v>
          </cell>
          <cell r="BK17">
            <v>1712</v>
          </cell>
          <cell r="BL17">
            <v>17300</v>
          </cell>
          <cell r="BM17">
            <v>9.5435016111707842</v>
          </cell>
          <cell r="BN17">
            <v>2388</v>
          </cell>
          <cell r="BO17">
            <v>407</v>
          </cell>
          <cell r="BP17">
            <v>21.44327319932858</v>
          </cell>
          <cell r="BQ17">
            <v>25.780196612572009</v>
          </cell>
          <cell r="BR17">
            <v>28.499918113947459</v>
          </cell>
          <cell r="BS17">
            <v>20.237781769189038</v>
          </cell>
          <cell r="BT17">
            <v>20.034582715315409</v>
          </cell>
          <cell r="BU17">
            <v>18.36041847265993</v>
          </cell>
          <cell r="BV17">
            <v>18.857727832115732</v>
          </cell>
        </row>
        <row r="18">
          <cell r="A18" t="str">
            <v>Highland</v>
          </cell>
          <cell r="B18">
            <v>17381</v>
          </cell>
          <cell r="C18">
            <v>13337</v>
          </cell>
          <cell r="D18">
            <v>4212</v>
          </cell>
          <cell r="E18">
            <v>59</v>
          </cell>
          <cell r="F18">
            <v>31</v>
          </cell>
          <cell r="G18">
            <v>27</v>
          </cell>
          <cell r="H18">
            <v>11</v>
          </cell>
          <cell r="I18">
            <v>85</v>
          </cell>
          <cell r="J18">
            <v>402</v>
          </cell>
          <cell r="K18">
            <v>82.546201232032857</v>
          </cell>
          <cell r="L18" t="str">
            <v>dna</v>
          </cell>
          <cell r="M18" t="str">
            <v>dna</v>
          </cell>
          <cell r="N18">
            <v>95.5</v>
          </cell>
          <cell r="O18">
            <v>835.87</v>
          </cell>
          <cell r="P18">
            <v>445</v>
          </cell>
          <cell r="Q18">
            <v>630</v>
          </cell>
          <cell r="R18">
            <v>849</v>
          </cell>
          <cell r="S18">
            <v>948</v>
          </cell>
          <cell r="T18">
            <v>1036</v>
          </cell>
          <cell r="U18" t="str">
            <v>dna</v>
          </cell>
          <cell r="V18" t="str">
            <v>dna</v>
          </cell>
          <cell r="W18" t="str">
            <v>dna</v>
          </cell>
          <cell r="X18" t="str">
            <v>dna</v>
          </cell>
          <cell r="Y18" t="str">
            <v>dna</v>
          </cell>
          <cell r="Z18" t="str">
            <v>dna</v>
          </cell>
          <cell r="AA18" t="str">
            <v>dna</v>
          </cell>
          <cell r="AB18" t="str">
            <v>dna</v>
          </cell>
          <cell r="AC18" t="str">
            <v>dna</v>
          </cell>
          <cell r="AD18" t="str">
            <v>dna</v>
          </cell>
          <cell r="AE18" t="str">
            <v>dna</v>
          </cell>
          <cell r="AF18" t="str">
            <v>dna</v>
          </cell>
          <cell r="AG18">
            <v>68.232044198895025</v>
          </cell>
          <cell r="AH18">
            <v>92.670157068062835</v>
          </cell>
          <cell r="AI18">
            <v>93.4</v>
          </cell>
          <cell r="AJ18">
            <v>91.117596953602558</v>
          </cell>
          <cell r="AK18">
            <v>22.66096090254814</v>
          </cell>
          <cell r="AL18">
            <v>108.82956878850104</v>
          </cell>
          <cell r="AM18">
            <v>93</v>
          </cell>
          <cell r="AN18">
            <v>5.0724637681159424</v>
          </cell>
          <cell r="AO18">
            <v>13.084395871281117</v>
          </cell>
          <cell r="AP18">
            <v>34.70225872689938</v>
          </cell>
          <cell r="AQ18">
            <v>629718.43999999994</v>
          </cell>
          <cell r="AR18" t="str">
            <v>dna</v>
          </cell>
          <cell r="AS18">
            <v>24.024738344433871</v>
          </cell>
          <cell r="AT18" t="str">
            <v>dna</v>
          </cell>
          <cell r="AU18" t="str">
            <v>dna</v>
          </cell>
          <cell r="AV18" t="str">
            <v>dna</v>
          </cell>
          <cell r="AW18">
            <v>1580</v>
          </cell>
          <cell r="AX18">
            <v>234770</v>
          </cell>
          <cell r="AY18">
            <v>94.8</v>
          </cell>
          <cell r="AZ18">
            <v>6744.7000000000007</v>
          </cell>
          <cell r="BA18">
            <v>29.127752017903205</v>
          </cell>
          <cell r="BB18">
            <v>36.328946370859882</v>
          </cell>
          <cell r="BC18">
            <v>40.146240893560545</v>
          </cell>
          <cell r="BD18">
            <v>43.3177005762901</v>
          </cell>
          <cell r="BE18">
            <v>44.465379918446125</v>
          </cell>
          <cell r="BF18">
            <v>4.683231426483613</v>
          </cell>
          <cell r="BG18">
            <v>0.94</v>
          </cell>
          <cell r="BH18">
            <v>92.174286942812103</v>
          </cell>
          <cell r="BI18">
            <v>6.85</v>
          </cell>
          <cell r="BJ18">
            <v>94.46</v>
          </cell>
          <cell r="BK18">
            <v>2392</v>
          </cell>
          <cell r="BL18">
            <v>4100</v>
          </cell>
          <cell r="BM18">
            <v>10.187572590011614</v>
          </cell>
          <cell r="BN18">
            <v>246</v>
          </cell>
          <cell r="BO18">
            <v>285</v>
          </cell>
          <cell r="BP18">
            <v>37.357879949771302</v>
          </cell>
          <cell r="BQ18">
            <v>36.255445870595906</v>
          </cell>
          <cell r="BR18">
            <v>32.813279496860858</v>
          </cell>
          <cell r="BS18">
            <v>33.179234596498752</v>
          </cell>
          <cell r="BT18">
            <v>29.599680441590131</v>
          </cell>
          <cell r="BU18">
            <v>25.725251502415475</v>
          </cell>
          <cell r="BV18">
            <v>30.110407237756771</v>
          </cell>
        </row>
        <row r="19">
          <cell r="A19" t="str">
            <v>Inverclyde</v>
          </cell>
          <cell r="B19">
            <v>5457</v>
          </cell>
          <cell r="C19">
            <v>4296</v>
          </cell>
          <cell r="D19">
            <v>1367</v>
          </cell>
          <cell r="E19">
            <v>61</v>
          </cell>
          <cell r="F19">
            <v>32</v>
          </cell>
          <cell r="G19">
            <v>41</v>
          </cell>
          <cell r="H19">
            <v>15</v>
          </cell>
          <cell r="I19">
            <v>27</v>
          </cell>
          <cell r="J19">
            <v>191</v>
          </cell>
          <cell r="K19">
            <v>87.614678899082563</v>
          </cell>
          <cell r="L19" t="str">
            <v>dna</v>
          </cell>
          <cell r="M19" t="str">
            <v>dna</v>
          </cell>
          <cell r="N19">
            <v>93</v>
          </cell>
          <cell r="O19">
            <v>921.95</v>
          </cell>
          <cell r="P19">
            <v>674</v>
          </cell>
          <cell r="Q19">
            <v>921</v>
          </cell>
          <cell r="R19">
            <v>1102</v>
          </cell>
          <cell r="S19">
            <v>1215</v>
          </cell>
          <cell r="T19">
            <v>1230</v>
          </cell>
          <cell r="U19" t="str">
            <v>dna</v>
          </cell>
          <cell r="V19" t="str">
            <v>dna</v>
          </cell>
          <cell r="W19" t="str">
            <v>dna</v>
          </cell>
          <cell r="X19" t="str">
            <v>dna</v>
          </cell>
          <cell r="Y19" t="str">
            <v>dna</v>
          </cell>
          <cell r="Z19" t="str">
            <v>dna</v>
          </cell>
          <cell r="AA19" t="str">
            <v>dna</v>
          </cell>
          <cell r="AB19" t="str">
            <v>dna</v>
          </cell>
          <cell r="AC19" t="str">
            <v>dna</v>
          </cell>
          <cell r="AD19" t="str">
            <v>dna</v>
          </cell>
          <cell r="AE19" t="str">
            <v>dna</v>
          </cell>
          <cell r="AF19" t="str">
            <v>dna</v>
          </cell>
          <cell r="AG19">
            <v>55.201109570041609</v>
          </cell>
          <cell r="AH19">
            <v>100</v>
          </cell>
          <cell r="AI19">
            <v>92.5</v>
          </cell>
          <cell r="AJ19">
            <v>85.876915370779344</v>
          </cell>
          <cell r="AK19">
            <v>17.255297679112008</v>
          </cell>
          <cell r="AL19">
            <v>55.045871559633028</v>
          </cell>
          <cell r="AM19">
            <v>91.9</v>
          </cell>
          <cell r="AN19">
            <v>4.2553191489361701</v>
          </cell>
          <cell r="AO19">
            <v>34.31818181818182</v>
          </cell>
          <cell r="AP19">
            <v>13.302752293577983</v>
          </cell>
          <cell r="AQ19">
            <v>430575.6</v>
          </cell>
          <cell r="AR19" t="str">
            <v>dna</v>
          </cell>
          <cell r="AS19">
            <v>27.84090909090909</v>
          </cell>
          <cell r="AT19" t="str">
            <v>dna</v>
          </cell>
          <cell r="AU19" t="str">
            <v>dna</v>
          </cell>
          <cell r="AV19" t="str">
            <v>dna</v>
          </cell>
          <cell r="AW19">
            <v>600</v>
          </cell>
          <cell r="AX19">
            <v>79160</v>
          </cell>
          <cell r="AY19">
            <v>94.312796208530798</v>
          </cell>
          <cell r="AZ19">
            <v>369.37</v>
          </cell>
          <cell r="BA19">
            <v>29.625677195759629</v>
          </cell>
          <cell r="BB19">
            <v>37.583839935686605</v>
          </cell>
          <cell r="BC19">
            <v>43.422596586345094</v>
          </cell>
          <cell r="BD19">
            <v>41.167501626868251</v>
          </cell>
          <cell r="BE19">
            <v>53.442381022142847</v>
          </cell>
          <cell r="BF19" t="str">
            <v>NULL</v>
          </cell>
          <cell r="BG19" t="str">
            <v>NULL</v>
          </cell>
          <cell r="BH19" t="str">
            <v>NULL</v>
          </cell>
          <cell r="BI19" t="str">
            <v>NULL</v>
          </cell>
          <cell r="BJ19" t="str">
            <v>NULL</v>
          </cell>
          <cell r="BK19">
            <v>301</v>
          </cell>
          <cell r="BL19">
            <v>2100</v>
          </cell>
          <cell r="BM19">
            <v>6.4821428571428568</v>
          </cell>
          <cell r="BN19">
            <v>356</v>
          </cell>
          <cell r="BO19">
            <v>101</v>
          </cell>
          <cell r="BP19">
            <v>24.980144172988997</v>
          </cell>
          <cell r="BQ19">
            <v>21.21148455906992</v>
          </cell>
          <cell r="BR19">
            <v>21.026166833860373</v>
          </cell>
          <cell r="BS19">
            <v>16.048499496061154</v>
          </cell>
          <cell r="BT19">
            <v>25.988554064236951</v>
          </cell>
          <cell r="BU19">
            <v>30.394002799017422</v>
          </cell>
          <cell r="BV19">
            <v>25.106446668669808</v>
          </cell>
        </row>
        <row r="20">
          <cell r="A20" t="str">
            <v>Midlothian</v>
          </cell>
          <cell r="B20">
            <v>7271</v>
          </cell>
          <cell r="C20">
            <v>4987</v>
          </cell>
          <cell r="D20">
            <v>2043</v>
          </cell>
          <cell r="E20">
            <v>54</v>
          </cell>
          <cell r="F20">
            <v>26</v>
          </cell>
          <cell r="G20">
            <v>43</v>
          </cell>
          <cell r="H20">
            <v>9</v>
          </cell>
          <cell r="I20">
            <v>28</v>
          </cell>
          <cell r="J20">
            <v>231</v>
          </cell>
          <cell r="K20">
            <v>89.189189189189193</v>
          </cell>
          <cell r="L20" t="str">
            <v>dna</v>
          </cell>
          <cell r="M20" t="str">
            <v>dna</v>
          </cell>
          <cell r="N20">
            <v>94.7</v>
          </cell>
          <cell r="O20">
            <v>798.13</v>
          </cell>
          <cell r="P20">
            <v>576</v>
          </cell>
          <cell r="Q20">
            <v>717</v>
          </cell>
          <cell r="R20">
            <v>787</v>
          </cell>
          <cell r="S20">
            <v>918</v>
          </cell>
          <cell r="T20">
            <v>1034</v>
          </cell>
          <cell r="U20" t="str">
            <v>dna</v>
          </cell>
          <cell r="V20" t="str">
            <v>dna</v>
          </cell>
          <cell r="W20" t="str">
            <v>dna</v>
          </cell>
          <cell r="X20" t="str">
            <v>dna</v>
          </cell>
          <cell r="Y20" t="str">
            <v>dna</v>
          </cell>
          <cell r="Z20" t="str">
            <v>dna</v>
          </cell>
          <cell r="AA20" t="str">
            <v>dna</v>
          </cell>
          <cell r="AB20" t="str">
            <v>dna</v>
          </cell>
          <cell r="AC20" t="str">
            <v>dna</v>
          </cell>
          <cell r="AD20" t="str">
            <v>dna</v>
          </cell>
          <cell r="AE20" t="str">
            <v>dna</v>
          </cell>
          <cell r="AF20" t="str">
            <v>dna</v>
          </cell>
          <cell r="AG20">
            <v>79.618473895582326</v>
          </cell>
          <cell r="AH20">
            <v>90.740740740740748</v>
          </cell>
          <cell r="AI20">
            <v>92.6</v>
          </cell>
          <cell r="AJ20">
            <v>89.122215642508991</v>
          </cell>
          <cell r="AK20">
            <v>44.35288414929714</v>
          </cell>
          <cell r="AL20">
            <v>135.13513513513513</v>
          </cell>
          <cell r="AM20">
            <v>93.6</v>
          </cell>
          <cell r="AN20">
            <v>7.7519379844961236</v>
          </cell>
          <cell r="AO20">
            <v>19.806763285024154</v>
          </cell>
          <cell r="AP20">
            <v>26.254826254826252</v>
          </cell>
          <cell r="AQ20">
            <v>377953.16</v>
          </cell>
          <cell r="AR20" t="str">
            <v>dna</v>
          </cell>
          <cell r="AS20">
            <v>39.454806312769009</v>
          </cell>
          <cell r="AT20" t="str">
            <v>dna</v>
          </cell>
          <cell r="AU20" t="str">
            <v>dna</v>
          </cell>
          <cell r="AV20" t="str">
            <v>dna</v>
          </cell>
          <cell r="AW20">
            <v>410</v>
          </cell>
          <cell r="AX20">
            <v>88610</v>
          </cell>
          <cell r="AY20">
            <v>98.7</v>
          </cell>
          <cell r="AZ20">
            <v>678.4</v>
          </cell>
          <cell r="BA20">
            <v>20.858486614139348</v>
          </cell>
          <cell r="BB20">
            <v>29.215290756587393</v>
          </cell>
          <cell r="BC20">
            <v>28.877014016216457</v>
          </cell>
          <cell r="BD20">
            <v>35.321451787047735</v>
          </cell>
          <cell r="BE20">
            <v>53.486855954290846</v>
          </cell>
          <cell r="BF20">
            <v>6.388922706469585</v>
          </cell>
          <cell r="BG20">
            <v>0.51</v>
          </cell>
          <cell r="BH20">
            <v>96.039460322065864</v>
          </cell>
          <cell r="BI20">
            <v>13.04</v>
          </cell>
          <cell r="BJ20">
            <v>98.78</v>
          </cell>
          <cell r="BK20">
            <v>403</v>
          </cell>
          <cell r="BL20">
            <v>1700</v>
          </cell>
          <cell r="BM20">
            <v>8.4285714285714288</v>
          </cell>
          <cell r="BN20">
            <v>263</v>
          </cell>
          <cell r="BO20">
            <v>165</v>
          </cell>
          <cell r="BP20">
            <v>15.763612926395934</v>
          </cell>
          <cell r="BQ20">
            <v>21.503776418816386</v>
          </cell>
          <cell r="BR20">
            <v>15.506238784015981</v>
          </cell>
          <cell r="BS20">
            <v>19.260062384059086</v>
          </cell>
          <cell r="BT20">
            <v>16.824702010740257</v>
          </cell>
          <cell r="BU20">
            <v>14.847289673809309</v>
          </cell>
          <cell r="BV20">
            <v>9.5928511701027617</v>
          </cell>
        </row>
        <row r="21">
          <cell r="A21" t="str">
            <v>Moray</v>
          </cell>
          <cell r="B21">
            <v>7026</v>
          </cell>
          <cell r="C21">
            <v>4915</v>
          </cell>
          <cell r="D21">
            <v>1647</v>
          </cell>
          <cell r="E21">
            <v>59</v>
          </cell>
          <cell r="F21">
            <v>30</v>
          </cell>
          <cell r="G21">
            <v>55</v>
          </cell>
          <cell r="H21">
            <v>0</v>
          </cell>
          <cell r="I21">
            <v>38</v>
          </cell>
          <cell r="J21">
            <v>177</v>
          </cell>
          <cell r="K21">
            <v>82.325581395348834</v>
          </cell>
          <cell r="L21" t="str">
            <v>dna</v>
          </cell>
          <cell r="M21" t="str">
            <v>dna</v>
          </cell>
          <cell r="N21">
            <v>93.5</v>
          </cell>
          <cell r="O21">
            <v>813.57</v>
          </cell>
          <cell r="P21">
            <v>661</v>
          </cell>
          <cell r="Q21">
            <v>702</v>
          </cell>
          <cell r="R21">
            <v>654</v>
          </cell>
          <cell r="S21">
            <v>870</v>
          </cell>
          <cell r="T21">
            <v>1061</v>
          </cell>
          <cell r="U21" t="str">
            <v>dna</v>
          </cell>
          <cell r="V21" t="str">
            <v>dna</v>
          </cell>
          <cell r="W21" t="str">
            <v>dna</v>
          </cell>
          <cell r="X21" t="str">
            <v>dna</v>
          </cell>
          <cell r="Y21" t="str">
            <v>dna</v>
          </cell>
          <cell r="Z21" t="str">
            <v>dna</v>
          </cell>
          <cell r="AA21" t="str">
            <v>dna</v>
          </cell>
          <cell r="AB21" t="str">
            <v>dna</v>
          </cell>
          <cell r="AC21" t="str">
            <v>dna</v>
          </cell>
          <cell r="AD21" t="str">
            <v>dna</v>
          </cell>
          <cell r="AE21" t="str">
            <v>dna</v>
          </cell>
          <cell r="AF21" t="str">
            <v>dna</v>
          </cell>
          <cell r="AG21">
            <v>82.537834691501743</v>
          </cell>
          <cell r="AH21">
            <v>90.566037735849065</v>
          </cell>
          <cell r="AI21">
            <v>94</v>
          </cell>
          <cell r="AJ21">
            <v>91.341828202652096</v>
          </cell>
          <cell r="AK21">
            <v>33.096531550355202</v>
          </cell>
          <cell r="AL21">
            <v>51.162790697674417</v>
          </cell>
          <cell r="AM21">
            <v>89.8</v>
          </cell>
          <cell r="AN21">
            <v>8.2474226804123703</v>
          </cell>
          <cell r="AO21">
            <v>14.799999999999999</v>
          </cell>
          <cell r="AP21">
            <v>25.116279069767444</v>
          </cell>
          <cell r="AQ21">
            <v>502850.4</v>
          </cell>
          <cell r="AR21" t="str">
            <v>dna</v>
          </cell>
          <cell r="AS21">
            <v>44.538834951456316</v>
          </cell>
          <cell r="AT21" t="str">
            <v>dna</v>
          </cell>
          <cell r="AU21" t="str">
            <v>dna</v>
          </cell>
          <cell r="AV21" t="str">
            <v>dna</v>
          </cell>
          <cell r="AW21">
            <v>450</v>
          </cell>
          <cell r="AX21">
            <v>96070</v>
          </cell>
          <cell r="AY21" t="str">
            <v/>
          </cell>
          <cell r="AZ21">
            <v>1554.9700000000003</v>
          </cell>
          <cell r="BA21">
            <v>25.165070000517865</v>
          </cell>
          <cell r="BB21">
            <v>22.846251915664084</v>
          </cell>
          <cell r="BC21">
            <v>21.905687902602885</v>
          </cell>
          <cell r="BD21">
            <v>31.395206085231216</v>
          </cell>
          <cell r="BE21">
            <v>59.071005642581454</v>
          </cell>
          <cell r="BF21">
            <v>2.4934836636437265</v>
          </cell>
          <cell r="BG21">
            <v>0.54</v>
          </cell>
          <cell r="BH21">
            <v>96.009975062344139</v>
          </cell>
          <cell r="BI21">
            <v>6.35</v>
          </cell>
          <cell r="BJ21">
            <v>96.14</v>
          </cell>
          <cell r="BK21">
            <v>596</v>
          </cell>
          <cell r="BL21">
            <v>2000</v>
          </cell>
          <cell r="BM21">
            <v>6.9486215538847116</v>
          </cell>
          <cell r="BN21">
            <v>83</v>
          </cell>
          <cell r="BO21">
            <v>132</v>
          </cell>
          <cell r="BP21">
            <v>25.018835925141907</v>
          </cell>
          <cell r="BQ21">
            <v>26.578055791169508</v>
          </cell>
          <cell r="BR21">
            <v>23.541698723906066</v>
          </cell>
          <cell r="BS21">
            <v>22.112556915352808</v>
          </cell>
          <cell r="BT21">
            <v>21.805157012258523</v>
          </cell>
          <cell r="BU21">
            <v>24.586731496014323</v>
          </cell>
          <cell r="BV21">
            <v>20.117486528993812</v>
          </cell>
        </row>
        <row r="22">
          <cell r="A22" t="str">
            <v>North Ayrshire</v>
          </cell>
          <cell r="B22">
            <v>10446</v>
          </cell>
          <cell r="C22">
            <v>7678</v>
          </cell>
          <cell r="D22">
            <v>2412</v>
          </cell>
          <cell r="E22">
            <v>60</v>
          </cell>
          <cell r="F22">
            <v>32</v>
          </cell>
          <cell r="G22">
            <v>46</v>
          </cell>
          <cell r="H22">
            <v>18</v>
          </cell>
          <cell r="I22">
            <v>77</v>
          </cell>
          <cell r="J22">
            <v>508</v>
          </cell>
          <cell r="K22">
            <v>86.837606837606842</v>
          </cell>
          <cell r="L22" t="str">
            <v>dna</v>
          </cell>
          <cell r="M22" t="str">
            <v>dna</v>
          </cell>
          <cell r="N22">
            <v>93.4</v>
          </cell>
          <cell r="O22">
            <v>881.96</v>
          </cell>
          <cell r="P22">
            <v>692</v>
          </cell>
          <cell r="Q22">
            <v>802</v>
          </cell>
          <cell r="R22">
            <v>1038</v>
          </cell>
          <cell r="S22">
            <v>1094</v>
          </cell>
          <cell r="T22">
            <v>1222</v>
          </cell>
          <cell r="U22" t="str">
            <v>dna</v>
          </cell>
          <cell r="V22" t="str">
            <v>dna</v>
          </cell>
          <cell r="W22" t="str">
            <v>dna</v>
          </cell>
          <cell r="X22" t="str">
            <v>dna</v>
          </cell>
          <cell r="Y22" t="str">
            <v>dna</v>
          </cell>
          <cell r="Z22" t="str">
            <v>dna</v>
          </cell>
          <cell r="AA22" t="str">
            <v>dna</v>
          </cell>
          <cell r="AB22" t="str">
            <v>dna</v>
          </cell>
          <cell r="AC22" t="str">
            <v>dna</v>
          </cell>
          <cell r="AD22" t="str">
            <v>dna</v>
          </cell>
          <cell r="AE22" t="str">
            <v>dna</v>
          </cell>
          <cell r="AF22" t="str">
            <v>dna</v>
          </cell>
          <cell r="AG22">
            <v>76.194144838212623</v>
          </cell>
          <cell r="AH22">
            <v>98.333333333333329</v>
          </cell>
          <cell r="AI22">
            <v>92.6</v>
          </cell>
          <cell r="AJ22">
            <v>91.6027741139429</v>
          </cell>
          <cell r="AK22">
            <v>19.723221096218808</v>
          </cell>
          <cell r="AL22">
            <v>54.700854700854698</v>
          </cell>
          <cell r="AM22">
            <v>90.3</v>
          </cell>
          <cell r="AN22">
            <v>7.1942446043165464</v>
          </cell>
          <cell r="AO22">
            <v>20.729684908789388</v>
          </cell>
          <cell r="AP22">
            <v>21.70940170940171</v>
          </cell>
          <cell r="AQ22">
            <v>659355.84</v>
          </cell>
          <cell r="AR22" t="str">
            <v>dna</v>
          </cell>
          <cell r="AS22">
            <v>30.12869038607116</v>
          </cell>
          <cell r="AT22" t="str">
            <v>dna</v>
          </cell>
          <cell r="AU22" t="str">
            <v>dna</v>
          </cell>
          <cell r="AV22" t="str">
            <v>dna</v>
          </cell>
          <cell r="AW22">
            <v>920</v>
          </cell>
          <cell r="AX22">
            <v>135890</v>
          </cell>
          <cell r="AY22">
            <v>90.598290598290603</v>
          </cell>
          <cell r="AZ22">
            <v>1035.42</v>
          </cell>
          <cell r="BA22">
            <v>36.188262788316543</v>
          </cell>
          <cell r="BB22">
            <v>36.829832530153134</v>
          </cell>
          <cell r="BC22">
            <v>50.755302334939415</v>
          </cell>
          <cell r="BD22">
            <v>34.55404773324608</v>
          </cell>
          <cell r="BE22">
            <v>55.309540886863275</v>
          </cell>
          <cell r="BF22">
            <v>3.3918602177636266</v>
          </cell>
          <cell r="BG22">
            <v>0.33</v>
          </cell>
          <cell r="BH22">
            <v>98.665020449108738</v>
          </cell>
          <cell r="BI22">
            <v>7.85</v>
          </cell>
          <cell r="BJ22">
            <v>99.48</v>
          </cell>
          <cell r="BK22">
            <v>512</v>
          </cell>
          <cell r="BL22">
            <v>4800</v>
          </cell>
          <cell r="BM22">
            <v>6.4857142857142858</v>
          </cell>
          <cell r="BN22">
            <v>704</v>
          </cell>
          <cell r="BO22">
            <v>304</v>
          </cell>
          <cell r="BP22">
            <v>17.346333845190497</v>
          </cell>
          <cell r="BQ22">
            <v>15.722454105757746</v>
          </cell>
          <cell r="BR22">
            <v>16.105828806187429</v>
          </cell>
          <cell r="BS22">
            <v>18.461292036082028</v>
          </cell>
          <cell r="BT22">
            <v>17.664719413255455</v>
          </cell>
          <cell r="BU22">
            <v>14.027290684676153</v>
          </cell>
          <cell r="BV22">
            <v>15.298763433780749</v>
          </cell>
        </row>
        <row r="23">
          <cell r="A23" t="str">
            <v>North Lanarkshire</v>
          </cell>
          <cell r="B23">
            <v>27496</v>
          </cell>
          <cell r="C23">
            <v>20371</v>
          </cell>
          <cell r="D23">
            <v>6453</v>
          </cell>
          <cell r="E23">
            <v>59</v>
          </cell>
          <cell r="F23">
            <v>32</v>
          </cell>
          <cell r="G23">
            <v>44</v>
          </cell>
          <cell r="H23">
            <v>17</v>
          </cell>
          <cell r="I23">
            <v>38</v>
          </cell>
          <cell r="J23">
            <v>735</v>
          </cell>
          <cell r="K23">
            <v>95.084087968952133</v>
          </cell>
          <cell r="L23" t="str">
            <v>dna</v>
          </cell>
          <cell r="M23" t="str">
            <v>dna</v>
          </cell>
          <cell r="N23">
            <v>91.8</v>
          </cell>
          <cell r="O23">
            <v>862.78</v>
          </cell>
          <cell r="P23">
            <v>651</v>
          </cell>
          <cell r="Q23">
            <v>790</v>
          </cell>
          <cell r="R23">
            <v>981</v>
          </cell>
          <cell r="S23">
            <v>1065</v>
          </cell>
          <cell r="T23">
            <v>1276</v>
          </cell>
          <cell r="U23" t="str">
            <v>dna</v>
          </cell>
          <cell r="V23" t="str">
            <v>dna</v>
          </cell>
          <cell r="W23" t="str">
            <v>dna</v>
          </cell>
          <cell r="X23" t="str">
            <v>dna</v>
          </cell>
          <cell r="Y23" t="str">
            <v>dna</v>
          </cell>
          <cell r="Z23" t="str">
            <v>dna</v>
          </cell>
          <cell r="AA23" t="str">
            <v>dna</v>
          </cell>
          <cell r="AB23" t="str">
            <v>dna</v>
          </cell>
          <cell r="AC23" t="str">
            <v>dna</v>
          </cell>
          <cell r="AD23" t="str">
            <v>dna</v>
          </cell>
          <cell r="AE23" t="str">
            <v>dna</v>
          </cell>
          <cell r="AF23" t="str">
            <v>dna</v>
          </cell>
          <cell r="AG23">
            <v>65.793966989186117</v>
          </cell>
          <cell r="AH23">
            <v>94.117647058823522</v>
          </cell>
          <cell r="AI23">
            <v>91.8</v>
          </cell>
          <cell r="AJ23">
            <v>84.774334853326621</v>
          </cell>
          <cell r="AK23">
            <v>35.046393969808079</v>
          </cell>
          <cell r="AL23">
            <v>137.1280724450194</v>
          </cell>
          <cell r="AM23">
            <v>90.2</v>
          </cell>
          <cell r="AN23">
            <v>7.7777777777777777</v>
          </cell>
          <cell r="AO23">
            <v>6.7973856209150325</v>
          </cell>
          <cell r="AP23">
            <v>7.6326002587322126</v>
          </cell>
          <cell r="AQ23">
            <v>1444209</v>
          </cell>
          <cell r="AR23" t="str">
            <v>dna</v>
          </cell>
          <cell r="AS23">
            <v>50.438095238095237</v>
          </cell>
          <cell r="AT23" t="str">
            <v>dna</v>
          </cell>
          <cell r="AU23" t="str">
            <v>dna</v>
          </cell>
          <cell r="AV23" t="str">
            <v>dna</v>
          </cell>
          <cell r="AW23">
            <v>1280</v>
          </cell>
          <cell r="AX23">
            <v>339390</v>
          </cell>
          <cell r="AY23">
            <v>93.152639087018542</v>
          </cell>
          <cell r="AZ23">
            <v>1604.1000000000001</v>
          </cell>
          <cell r="BA23">
            <v>19.147557683428776</v>
          </cell>
          <cell r="BB23">
            <v>22.144159373415782</v>
          </cell>
          <cell r="BC23">
            <v>25.579911726351504</v>
          </cell>
          <cell r="BD23">
            <v>36.844344688232837</v>
          </cell>
          <cell r="BE23">
            <v>41.14419052641788</v>
          </cell>
          <cell r="BF23">
            <v>6.2013830041537572</v>
          </cell>
          <cell r="BG23">
            <v>0.68</v>
          </cell>
          <cell r="BH23">
            <v>94.538781770376872</v>
          </cell>
          <cell r="BI23">
            <v>8.01</v>
          </cell>
          <cell r="BJ23">
            <v>96.36</v>
          </cell>
          <cell r="BK23">
            <v>858</v>
          </cell>
          <cell r="BL23">
            <v>8200</v>
          </cell>
          <cell r="BM23">
            <v>9.0519480519480524</v>
          </cell>
          <cell r="BN23">
            <v>1467</v>
          </cell>
          <cell r="BO23">
            <v>564</v>
          </cell>
          <cell r="BP23">
            <v>20.045217087052972</v>
          </cell>
          <cell r="BQ23">
            <v>16.257791874317988</v>
          </cell>
          <cell r="BR23">
            <v>21.261935738425713</v>
          </cell>
          <cell r="BS23">
            <v>23.407028866307208</v>
          </cell>
          <cell r="BT23">
            <v>23.932014577711058</v>
          </cell>
          <cell r="BU23">
            <v>29.88681541065748</v>
          </cell>
          <cell r="BV23">
            <v>28.134304031516194</v>
          </cell>
        </row>
        <row r="24">
          <cell r="A24" t="str">
            <v>Orkney Islands</v>
          </cell>
          <cell r="B24">
            <v>1581</v>
          </cell>
          <cell r="C24">
            <v>1119</v>
          </cell>
          <cell r="D24">
            <v>397</v>
          </cell>
          <cell r="E24">
            <v>65</v>
          </cell>
          <cell r="F24">
            <v>39</v>
          </cell>
          <cell r="G24" t="str">
            <v>NA</v>
          </cell>
          <cell r="H24" t="str">
            <v>NA</v>
          </cell>
          <cell r="I24">
            <v>8</v>
          </cell>
          <cell r="J24">
            <v>30</v>
          </cell>
          <cell r="K24">
            <v>78.94736842105263</v>
          </cell>
          <cell r="L24" t="str">
            <v>dna</v>
          </cell>
          <cell r="M24" t="str">
            <v>dna</v>
          </cell>
          <cell r="N24">
            <v>96.1</v>
          </cell>
          <cell r="O24">
            <v>956.29</v>
          </cell>
          <cell r="P24" t="str">
            <v>NA</v>
          </cell>
          <cell r="Q24">
            <v>997</v>
          </cell>
          <cell r="R24">
            <v>1106</v>
          </cell>
          <cell r="S24">
            <v>877</v>
          </cell>
          <cell r="T24">
            <v>1198</v>
          </cell>
          <cell r="U24" t="str">
            <v>dna</v>
          </cell>
          <cell r="V24" t="str">
            <v>dna</v>
          </cell>
          <cell r="W24" t="str">
            <v>dna</v>
          </cell>
          <cell r="X24" t="str">
            <v>dna</v>
          </cell>
          <cell r="Y24" t="str">
            <v>dna</v>
          </cell>
          <cell r="Z24" t="str">
            <v>dna</v>
          </cell>
          <cell r="AA24" t="str">
            <v>dna</v>
          </cell>
          <cell r="AB24" t="str">
            <v>dna</v>
          </cell>
          <cell r="AC24" t="str">
            <v>dna</v>
          </cell>
          <cell r="AD24" t="str">
            <v>dna</v>
          </cell>
          <cell r="AE24" t="str">
            <v>dna</v>
          </cell>
          <cell r="AF24" t="str">
            <v>dna</v>
          </cell>
          <cell r="AG24">
            <v>77.215189873417728</v>
          </cell>
          <cell r="AH24">
            <v>94.73684210526315</v>
          </cell>
          <cell r="AI24">
            <v>94.6</v>
          </cell>
          <cell r="AJ24">
            <v>90.965867828612929</v>
          </cell>
          <cell r="AK24">
            <v>5.1851851851851851</v>
          </cell>
          <cell r="AL24" t="str">
            <v>*</v>
          </cell>
          <cell r="AM24">
            <v>93.8</v>
          </cell>
          <cell r="AN24">
            <v>62.5</v>
          </cell>
          <cell r="AO24">
            <v>42.857142857142854</v>
          </cell>
          <cell r="AP24">
            <v>18.421052631578945</v>
          </cell>
          <cell r="AQ24">
            <v>68462.16</v>
          </cell>
          <cell r="AR24" t="str">
            <v>dna</v>
          </cell>
          <cell r="AS24">
            <v>25.766871165644172</v>
          </cell>
          <cell r="AT24" t="str">
            <v>dna</v>
          </cell>
          <cell r="AU24" t="str">
            <v>dna</v>
          </cell>
          <cell r="AV24" t="str">
            <v>dna</v>
          </cell>
          <cell r="AW24">
            <v>110</v>
          </cell>
          <cell r="AX24">
            <v>21850</v>
          </cell>
          <cell r="AY24">
            <v>99.378881987577643</v>
          </cell>
          <cell r="AZ24">
            <v>984.5100000000001</v>
          </cell>
          <cell r="BA24">
            <v>22.067139345376109</v>
          </cell>
          <cell r="BB24">
            <v>17.964467963594846</v>
          </cell>
          <cell r="BC24">
            <v>15.49355618826187</v>
          </cell>
          <cell r="BD24">
            <v>24.336452333438192</v>
          </cell>
          <cell r="BE24">
            <v>19.392399192184673</v>
          </cell>
          <cell r="BF24">
            <v>7.9936444018154322</v>
          </cell>
          <cell r="BG24">
            <v>2.06</v>
          </cell>
          <cell r="BH24">
            <v>89.506172839506178</v>
          </cell>
          <cell r="BI24">
            <v>11.67</v>
          </cell>
          <cell r="BJ24">
            <v>91.98</v>
          </cell>
          <cell r="BK24">
            <v>386</v>
          </cell>
          <cell r="BL24">
            <v>300</v>
          </cell>
          <cell r="BM24">
            <v>7.9702380952380949</v>
          </cell>
          <cell r="BN24">
            <v>6</v>
          </cell>
          <cell r="BO24">
            <v>49</v>
          </cell>
          <cell r="BP24">
            <v>40.390886196789708</v>
          </cell>
          <cell r="BQ24">
            <v>33.321516318710522</v>
          </cell>
          <cell r="BR24">
            <v>22.021443678269534</v>
          </cell>
          <cell r="BS24">
            <v>24.652302090658679</v>
          </cell>
          <cell r="BT24">
            <v>37.937858995635537</v>
          </cell>
          <cell r="BU24">
            <v>44.248083777649747</v>
          </cell>
          <cell r="BV24">
            <v>38.88159670364518</v>
          </cell>
        </row>
        <row r="25">
          <cell r="A25" t="str">
            <v>Perth &amp; Kinross</v>
          </cell>
          <cell r="B25">
            <v>10462</v>
          </cell>
          <cell r="C25">
            <v>7501</v>
          </cell>
          <cell r="D25">
            <v>2361</v>
          </cell>
          <cell r="E25">
            <v>63</v>
          </cell>
          <cell r="F25">
            <v>36</v>
          </cell>
          <cell r="G25">
            <v>31</v>
          </cell>
          <cell r="H25">
            <v>10</v>
          </cell>
          <cell r="I25">
            <v>23</v>
          </cell>
          <cell r="J25">
            <v>258</v>
          </cell>
          <cell r="K25">
            <v>91.814946619217082</v>
          </cell>
          <cell r="L25" t="str">
            <v>dna</v>
          </cell>
          <cell r="M25" t="str">
            <v>dna</v>
          </cell>
          <cell r="N25">
            <v>94.5</v>
          </cell>
          <cell r="O25">
            <v>944.61</v>
          </cell>
          <cell r="P25">
            <v>558</v>
          </cell>
          <cell r="Q25">
            <v>657</v>
          </cell>
          <cell r="R25">
            <v>1028</v>
          </cell>
          <cell r="S25">
            <v>951</v>
          </cell>
          <cell r="T25">
            <v>1124</v>
          </cell>
          <cell r="U25" t="str">
            <v>dna</v>
          </cell>
          <cell r="V25" t="str">
            <v>dna</v>
          </cell>
          <cell r="W25" t="str">
            <v>dna</v>
          </cell>
          <cell r="X25" t="str">
            <v>dna</v>
          </cell>
          <cell r="Y25" t="str">
            <v>dna</v>
          </cell>
          <cell r="Z25" t="str">
            <v>dna</v>
          </cell>
          <cell r="AA25" t="str">
            <v>dna</v>
          </cell>
          <cell r="AB25" t="str">
            <v>dna</v>
          </cell>
          <cell r="AC25" t="str">
            <v>dna</v>
          </cell>
          <cell r="AD25" t="str">
            <v>dna</v>
          </cell>
          <cell r="AE25" t="str">
            <v>dna</v>
          </cell>
          <cell r="AF25" t="str">
            <v>dna</v>
          </cell>
          <cell r="AG25">
            <v>73.246951219512198</v>
          </cell>
          <cell r="AH25">
            <v>93.827160493827151</v>
          </cell>
          <cell r="AI25">
            <v>93.6</v>
          </cell>
          <cell r="AJ25">
            <v>92.911219440135909</v>
          </cell>
          <cell r="AK25">
            <v>24.540217150454243</v>
          </cell>
          <cell r="AL25">
            <v>74.733096085409244</v>
          </cell>
          <cell r="AM25">
            <v>93.1</v>
          </cell>
          <cell r="AN25">
            <v>0</v>
          </cell>
          <cell r="AO25">
            <v>45.104895104895107</v>
          </cell>
          <cell r="AP25">
            <v>32.740213523131672</v>
          </cell>
          <cell r="AQ25">
            <v>708775.6</v>
          </cell>
          <cell r="AR25" t="str">
            <v>dna</v>
          </cell>
          <cell r="AS25">
            <v>34.615384615384613</v>
          </cell>
          <cell r="AT25" t="str">
            <v>dna</v>
          </cell>
          <cell r="AU25" t="str">
            <v>dna</v>
          </cell>
          <cell r="AV25" t="str">
            <v>dna</v>
          </cell>
          <cell r="AW25">
            <v>1000</v>
          </cell>
          <cell r="AX25">
            <v>150680</v>
          </cell>
          <cell r="AY25">
            <v>98.160919540229884</v>
          </cell>
          <cell r="AZ25">
            <v>2452.7000000000003</v>
          </cell>
          <cell r="BA25">
            <v>39.765951556335011</v>
          </cell>
          <cell r="BB25">
            <v>39.977651883031129</v>
          </cell>
          <cell r="BC25">
            <v>37.979238947082251</v>
          </cell>
          <cell r="BD25">
            <v>34.782799897341448</v>
          </cell>
          <cell r="BE25">
            <v>54.737549058900861</v>
          </cell>
          <cell r="BF25">
            <v>10.049748667783961</v>
          </cell>
          <cell r="BG25">
            <v>0.61</v>
          </cell>
          <cell r="BH25">
            <v>95.620731217356365</v>
          </cell>
          <cell r="BI25">
            <v>13.42</v>
          </cell>
          <cell r="BJ25">
            <v>99.91</v>
          </cell>
          <cell r="BK25">
            <v>1331</v>
          </cell>
          <cell r="BL25">
            <v>2500</v>
          </cell>
          <cell r="BM25">
            <v>7.400129282482224</v>
          </cell>
          <cell r="BN25">
            <v>367</v>
          </cell>
          <cell r="BO25">
            <v>238</v>
          </cell>
          <cell r="BP25">
            <v>24.382263993383507</v>
          </cell>
          <cell r="BQ25">
            <v>26.679167674119597</v>
          </cell>
          <cell r="BR25">
            <v>21.706695351675169</v>
          </cell>
          <cell r="BS25">
            <v>20.147850806787378</v>
          </cell>
          <cell r="BT25">
            <v>18.081829536620482</v>
          </cell>
          <cell r="BU25">
            <v>20.282233898398381</v>
          </cell>
          <cell r="BV25">
            <v>17.857214022281756</v>
          </cell>
        </row>
        <row r="26">
          <cell r="A26" t="str">
            <v>Renfrewshire</v>
          </cell>
          <cell r="B26">
            <v>13058</v>
          </cell>
          <cell r="C26">
            <v>9886</v>
          </cell>
          <cell r="D26">
            <v>3632</v>
          </cell>
          <cell r="E26">
            <v>64</v>
          </cell>
          <cell r="F26">
            <v>35</v>
          </cell>
          <cell r="G26">
            <v>42</v>
          </cell>
          <cell r="H26">
            <v>15</v>
          </cell>
          <cell r="I26">
            <v>41</v>
          </cell>
          <cell r="J26">
            <v>618</v>
          </cell>
          <cell r="K26">
            <v>93.778452200303491</v>
          </cell>
          <cell r="L26" t="str">
            <v>dna</v>
          </cell>
          <cell r="M26" t="str">
            <v>dna</v>
          </cell>
          <cell r="N26">
            <v>92.8</v>
          </cell>
          <cell r="O26">
            <v>903.64</v>
          </cell>
          <cell r="P26">
            <v>614</v>
          </cell>
          <cell r="Q26">
            <v>827</v>
          </cell>
          <cell r="R26">
            <v>922</v>
          </cell>
          <cell r="S26">
            <v>1067</v>
          </cell>
          <cell r="T26">
            <v>1223</v>
          </cell>
          <cell r="U26" t="str">
            <v>dna</v>
          </cell>
          <cell r="V26" t="str">
            <v>dna</v>
          </cell>
          <cell r="W26" t="str">
            <v>dna</v>
          </cell>
          <cell r="X26" t="str">
            <v>dna</v>
          </cell>
          <cell r="Y26" t="str">
            <v>dna</v>
          </cell>
          <cell r="Z26" t="str">
            <v>dna</v>
          </cell>
          <cell r="AA26" t="str">
            <v>dna</v>
          </cell>
          <cell r="AB26" t="str">
            <v>dna</v>
          </cell>
          <cell r="AC26" t="str">
            <v>dna</v>
          </cell>
          <cell r="AD26" t="str">
            <v>dna</v>
          </cell>
          <cell r="AE26" t="str">
            <v>dna</v>
          </cell>
          <cell r="AF26" t="str">
            <v>dna</v>
          </cell>
          <cell r="AG26">
            <v>51.405152224824356</v>
          </cell>
          <cell r="AH26">
            <v>85.714285714285708</v>
          </cell>
          <cell r="AI26">
            <v>93.3</v>
          </cell>
          <cell r="AJ26">
            <v>91.269211248910125</v>
          </cell>
          <cell r="AK26">
            <v>21.702766459360927</v>
          </cell>
          <cell r="AL26">
            <v>74.355083459787551</v>
          </cell>
          <cell r="AM26">
            <v>91.4</v>
          </cell>
          <cell r="AN26">
            <v>5.6701030927835054</v>
          </cell>
          <cell r="AO26">
            <v>17.474302496328928</v>
          </cell>
          <cell r="AP26">
            <v>18.057663125948405</v>
          </cell>
          <cell r="AQ26">
            <v>702030.16</v>
          </cell>
          <cell r="AR26" t="str">
            <v>dna</v>
          </cell>
          <cell r="AS26">
            <v>27.163969035890219</v>
          </cell>
          <cell r="AT26" t="str">
            <v>dna</v>
          </cell>
          <cell r="AU26" t="str">
            <v>dna</v>
          </cell>
          <cell r="AV26" t="str">
            <v>dna</v>
          </cell>
          <cell r="AW26">
            <v>990</v>
          </cell>
          <cell r="AX26">
            <v>175930</v>
          </cell>
          <cell r="AY26">
            <v>91.330343796711517</v>
          </cell>
          <cell r="AZ26">
            <v>845.00000000000011</v>
          </cell>
          <cell r="BA26">
            <v>22.394178674520312</v>
          </cell>
          <cell r="BB26">
            <v>27.485742219859581</v>
          </cell>
          <cell r="BC26">
            <v>36.888985233259959</v>
          </cell>
          <cell r="BD26">
            <v>36.593694686817898</v>
          </cell>
          <cell r="BE26">
            <v>48.465774966753997</v>
          </cell>
          <cell r="BF26">
            <v>5.3547275068870226</v>
          </cell>
          <cell r="BG26">
            <v>1.53</v>
          </cell>
          <cell r="BH26">
            <v>91.391162029459906</v>
          </cell>
          <cell r="BI26">
            <v>7.41</v>
          </cell>
          <cell r="BJ26">
            <v>98.03</v>
          </cell>
          <cell r="BK26">
            <v>547</v>
          </cell>
          <cell r="BL26">
            <v>4500</v>
          </cell>
          <cell r="BM26">
            <v>11.142857142857142</v>
          </cell>
          <cell r="BN26">
            <v>1220</v>
          </cell>
          <cell r="BO26">
            <v>326</v>
          </cell>
          <cell r="BP26">
            <v>17.17251145716634</v>
          </cell>
          <cell r="BQ26">
            <v>11.970497290929865</v>
          </cell>
          <cell r="BR26">
            <v>12.243860899670448</v>
          </cell>
          <cell r="BS26">
            <v>14.605154511588683</v>
          </cell>
          <cell r="BT26">
            <v>13.011796168771889</v>
          </cell>
          <cell r="BU26">
            <v>17.175007667318173</v>
          </cell>
          <cell r="BV26">
            <v>19.410991198942313</v>
          </cell>
        </row>
        <row r="27">
          <cell r="A27" t="str">
            <v>Scottish Borders</v>
          </cell>
          <cell r="B27">
            <v>8171</v>
          </cell>
          <cell r="C27">
            <v>6392</v>
          </cell>
          <cell r="D27">
            <v>1887</v>
          </cell>
          <cell r="E27">
            <v>61</v>
          </cell>
          <cell r="F27">
            <v>37</v>
          </cell>
          <cell r="G27">
            <v>21</v>
          </cell>
          <cell r="H27">
            <v>10</v>
          </cell>
          <cell r="I27">
            <v>26</v>
          </cell>
          <cell r="J27">
            <v>202</v>
          </cell>
          <cell r="K27">
            <v>88.596491228070178</v>
          </cell>
          <cell r="L27" t="str">
            <v>dna</v>
          </cell>
          <cell r="M27" t="str">
            <v>dna</v>
          </cell>
          <cell r="N27">
            <v>95.8</v>
          </cell>
          <cell r="O27">
            <v>892.23</v>
          </cell>
          <cell r="P27">
            <v>417</v>
          </cell>
          <cell r="Q27">
            <v>748</v>
          </cell>
          <cell r="R27">
            <v>817</v>
          </cell>
          <cell r="S27">
            <v>1014</v>
          </cell>
          <cell r="T27">
            <v>1201</v>
          </cell>
          <cell r="U27" t="str">
            <v>dna</v>
          </cell>
          <cell r="V27" t="str">
            <v>dna</v>
          </cell>
          <cell r="W27" t="str">
            <v>dna</v>
          </cell>
          <cell r="X27" t="str">
            <v>dna</v>
          </cell>
          <cell r="Y27" t="str">
            <v>dna</v>
          </cell>
          <cell r="Z27" t="str">
            <v>dna</v>
          </cell>
          <cell r="AA27" t="str">
            <v>dna</v>
          </cell>
          <cell r="AB27" t="str">
            <v>dna</v>
          </cell>
          <cell r="AC27" t="str">
            <v>dna</v>
          </cell>
          <cell r="AD27" t="str">
            <v>dna</v>
          </cell>
          <cell r="AE27" t="str">
            <v>dna</v>
          </cell>
          <cell r="AF27" t="str">
            <v>dna</v>
          </cell>
          <cell r="AG27">
            <v>68.078817733990149</v>
          </cell>
          <cell r="AH27">
            <v>85.714285714285708</v>
          </cell>
          <cell r="AI27">
            <v>94.2</v>
          </cell>
          <cell r="AJ27">
            <v>91.307662981319098</v>
          </cell>
          <cell r="AK27">
            <v>21.47070928796817</v>
          </cell>
          <cell r="AL27">
            <v>43.859649122807014</v>
          </cell>
          <cell r="AM27">
            <v>92.5</v>
          </cell>
          <cell r="AN27">
            <v>3.9215686274509802</v>
          </cell>
          <cell r="AO27">
            <v>22.018348623853214</v>
          </cell>
          <cell r="AP27">
            <v>18.859649122807017</v>
          </cell>
          <cell r="AQ27">
            <v>367815.76</v>
          </cell>
          <cell r="AR27" t="str">
            <v>dna</v>
          </cell>
          <cell r="AS27">
            <v>22.939866369710469</v>
          </cell>
          <cell r="AT27" t="str">
            <v>dna</v>
          </cell>
          <cell r="AU27" t="str">
            <v>dna</v>
          </cell>
          <cell r="AV27" t="str">
            <v>dna</v>
          </cell>
          <cell r="AW27">
            <v>680</v>
          </cell>
          <cell r="AX27">
            <v>114530</v>
          </cell>
          <cell r="AY27">
            <v>90.265486725663706</v>
          </cell>
          <cell r="AZ27">
            <v>2974.2</v>
          </cell>
          <cell r="BA27">
            <v>34.262421579941943</v>
          </cell>
          <cell r="BB27">
            <v>43.269981067049997</v>
          </cell>
          <cell r="BC27">
            <v>43.229895426270161</v>
          </cell>
          <cell r="BD27">
            <v>55.614414852768995</v>
          </cell>
          <cell r="BE27">
            <v>39.029248388424485</v>
          </cell>
          <cell r="BF27" t="str">
            <v>NULL</v>
          </cell>
          <cell r="BG27" t="str">
            <v>NULL</v>
          </cell>
          <cell r="BH27" t="str">
            <v>NULL</v>
          </cell>
          <cell r="BI27" t="str">
            <v>NULL</v>
          </cell>
          <cell r="BJ27" t="str">
            <v>NULL</v>
          </cell>
          <cell r="BK27">
            <v>635</v>
          </cell>
          <cell r="BL27">
            <v>2200</v>
          </cell>
          <cell r="BM27">
            <v>6.92063492063492</v>
          </cell>
          <cell r="BN27">
            <v>61</v>
          </cell>
          <cell r="BO27">
            <v>219</v>
          </cell>
          <cell r="BP27">
            <v>23.381704913094335</v>
          </cell>
          <cell r="BQ27">
            <v>23.157920788636481</v>
          </cell>
          <cell r="BR27">
            <v>23.722790905486914</v>
          </cell>
          <cell r="BS27">
            <v>23.295176010710605</v>
          </cell>
          <cell r="BT27">
            <v>23.705379198941063</v>
          </cell>
          <cell r="BU27">
            <v>19.151420579629868</v>
          </cell>
          <cell r="BV27">
            <v>23.089739589756608</v>
          </cell>
        </row>
        <row r="28">
          <cell r="A28" t="str">
            <v>Shetland Islands</v>
          </cell>
          <cell r="B28">
            <v>1864</v>
          </cell>
          <cell r="C28">
            <v>1367</v>
          </cell>
          <cell r="D28">
            <v>492</v>
          </cell>
          <cell r="E28">
            <v>70</v>
          </cell>
          <cell r="F28">
            <v>36</v>
          </cell>
          <cell r="G28" t="str">
            <v>NA</v>
          </cell>
          <cell r="H28" t="str">
            <v>NA</v>
          </cell>
          <cell r="I28">
            <v>5</v>
          </cell>
          <cell r="J28">
            <v>27</v>
          </cell>
          <cell r="K28">
            <v>84.375</v>
          </cell>
          <cell r="L28" t="str">
            <v>dna</v>
          </cell>
          <cell r="M28" t="str">
            <v>dna</v>
          </cell>
          <cell r="N28">
            <v>92.6</v>
          </cell>
          <cell r="O28">
            <v>1039.9000000000001</v>
          </cell>
          <cell r="P28" t="str">
            <v>NA</v>
          </cell>
          <cell r="Q28">
            <v>618</v>
          </cell>
          <cell r="R28">
            <v>889</v>
          </cell>
          <cell r="S28">
            <v>1118</v>
          </cell>
          <cell r="T28">
            <v>610</v>
          </cell>
          <cell r="U28" t="str">
            <v>dna</v>
          </cell>
          <cell r="V28" t="str">
            <v>dna</v>
          </cell>
          <cell r="W28" t="str">
            <v>dna</v>
          </cell>
          <cell r="X28" t="str">
            <v>dna</v>
          </cell>
          <cell r="Y28" t="str">
            <v>dna</v>
          </cell>
          <cell r="Z28" t="str">
            <v>dna</v>
          </cell>
          <cell r="AA28" t="str">
            <v>dna</v>
          </cell>
          <cell r="AB28" t="str">
            <v>dna</v>
          </cell>
          <cell r="AC28" t="str">
            <v>dna</v>
          </cell>
          <cell r="AD28" t="str">
            <v>dna</v>
          </cell>
          <cell r="AE28" t="str">
            <v>dna</v>
          </cell>
          <cell r="AF28" t="str">
            <v>dna</v>
          </cell>
          <cell r="AG28">
            <v>80.392156862745097</v>
          </cell>
          <cell r="AH28">
            <v>92</v>
          </cell>
          <cell r="AI28">
            <v>94.5</v>
          </cell>
          <cell r="AJ28">
            <v>83.769303498266623</v>
          </cell>
          <cell r="AK28">
            <v>6.4894932014833122</v>
          </cell>
          <cell r="AL28">
            <v>0</v>
          </cell>
          <cell r="AM28">
            <v>96.1</v>
          </cell>
          <cell r="AN28">
            <v>0</v>
          </cell>
          <cell r="AO28">
            <v>6.8965517241379306</v>
          </cell>
          <cell r="AP28">
            <v>9.375</v>
          </cell>
          <cell r="AQ28">
            <v>125073</v>
          </cell>
          <cell r="AR28" t="str">
            <v>dna</v>
          </cell>
          <cell r="AS28">
            <v>48.529411764705884</v>
          </cell>
          <cell r="AT28" t="str">
            <v>dna</v>
          </cell>
          <cell r="AU28" t="str">
            <v>dna</v>
          </cell>
          <cell r="AV28" t="str">
            <v>dna</v>
          </cell>
          <cell r="AW28">
            <v>70</v>
          </cell>
          <cell r="AX28">
            <v>23200</v>
          </cell>
          <cell r="AY28">
            <v>96.265560165975103</v>
          </cell>
          <cell r="AZ28">
            <v>1049.79</v>
          </cell>
          <cell r="BA28">
            <v>19.833605035498124</v>
          </cell>
          <cell r="BB28">
            <v>33.532129647855143</v>
          </cell>
          <cell r="BC28">
            <v>31.513996523475011</v>
          </cell>
          <cell r="BD28">
            <v>50.493812740784179</v>
          </cell>
          <cell r="BE28">
            <v>7.8694389448188851</v>
          </cell>
          <cell r="BF28">
            <v>7.7622529687576867</v>
          </cell>
          <cell r="BG28">
            <v>1.35</v>
          </cell>
          <cell r="BH28">
            <v>99.883449883449885</v>
          </cell>
          <cell r="BI28">
            <v>17.47</v>
          </cell>
          <cell r="BJ28">
            <v>100</v>
          </cell>
          <cell r="BK28">
            <v>305</v>
          </cell>
          <cell r="BL28">
            <v>300</v>
          </cell>
          <cell r="BM28">
            <v>14.693877551020408</v>
          </cell>
          <cell r="BN28">
            <v>41</v>
          </cell>
          <cell r="BO28">
            <v>23</v>
          </cell>
          <cell r="BP28">
            <v>46.713509571871235</v>
          </cell>
          <cell r="BQ28">
            <v>52.814640388348685</v>
          </cell>
          <cell r="BR28">
            <v>62.590241149471169</v>
          </cell>
          <cell r="BS28">
            <v>58.644933060395886</v>
          </cell>
          <cell r="BT28">
            <v>53.929128756219747</v>
          </cell>
          <cell r="BU28">
            <v>52.04144517451639</v>
          </cell>
          <cell r="BV28">
            <v>40.593062392000846</v>
          </cell>
        </row>
        <row r="29">
          <cell r="A29" t="str">
            <v>South Ayrshire</v>
          </cell>
          <cell r="B29">
            <v>7847</v>
          </cell>
          <cell r="C29">
            <v>6067</v>
          </cell>
          <cell r="D29">
            <v>1948</v>
          </cell>
          <cell r="E29">
            <v>67</v>
          </cell>
          <cell r="F29">
            <v>37</v>
          </cell>
          <cell r="G29">
            <v>48</v>
          </cell>
          <cell r="H29">
            <v>18</v>
          </cell>
          <cell r="I29">
            <v>21</v>
          </cell>
          <cell r="J29">
            <v>349</v>
          </cell>
          <cell r="K29">
            <v>94.324324324324323</v>
          </cell>
          <cell r="L29" t="str">
            <v>dna</v>
          </cell>
          <cell r="M29" t="str">
            <v>dna</v>
          </cell>
          <cell r="N29">
            <v>94.2</v>
          </cell>
          <cell r="O29">
            <v>970.63</v>
          </cell>
          <cell r="P29">
            <v>685</v>
          </cell>
          <cell r="Q29">
            <v>853</v>
          </cell>
          <cell r="R29">
            <v>994</v>
          </cell>
          <cell r="S29">
            <v>1112</v>
          </cell>
          <cell r="T29">
            <v>1297</v>
          </cell>
          <cell r="U29" t="str">
            <v>dna</v>
          </cell>
          <cell r="V29" t="str">
            <v>dna</v>
          </cell>
          <cell r="W29" t="str">
            <v>dna</v>
          </cell>
          <cell r="X29" t="str">
            <v>dna</v>
          </cell>
          <cell r="Y29" t="str">
            <v>dna</v>
          </cell>
          <cell r="Z29" t="str">
            <v>dna</v>
          </cell>
          <cell r="AA29" t="str">
            <v>dna</v>
          </cell>
          <cell r="AB29" t="str">
            <v>dna</v>
          </cell>
          <cell r="AC29" t="str">
            <v>dna</v>
          </cell>
          <cell r="AD29" t="str">
            <v>dna</v>
          </cell>
          <cell r="AE29" t="str">
            <v>dna</v>
          </cell>
          <cell r="AF29" t="str">
            <v>dna</v>
          </cell>
          <cell r="AG29">
            <v>67.881773399014776</v>
          </cell>
          <cell r="AH29">
            <v>97.916666666666657</v>
          </cell>
          <cell r="AI29">
            <v>93.2</v>
          </cell>
          <cell r="AJ29">
            <v>90.191426260447557</v>
          </cell>
          <cell r="AK29">
            <v>17.897889332572735</v>
          </cell>
          <cell r="AL29">
            <v>51.351351351351354</v>
          </cell>
          <cell r="AM29">
            <v>91.1</v>
          </cell>
          <cell r="AN29">
            <v>0</v>
          </cell>
          <cell r="AO29">
            <v>17.1875</v>
          </cell>
          <cell r="AP29">
            <v>23.783783783783786</v>
          </cell>
          <cell r="AQ29">
            <v>679853.72</v>
          </cell>
          <cell r="AR29" t="str">
            <v>dna</v>
          </cell>
          <cell r="AS29">
            <v>34.285714285714285</v>
          </cell>
          <cell r="AT29" t="str">
            <v>dna</v>
          </cell>
          <cell r="AU29" t="str">
            <v>dna</v>
          </cell>
          <cell r="AV29" t="str">
            <v>dna</v>
          </cell>
          <cell r="AW29">
            <v>910</v>
          </cell>
          <cell r="AX29">
            <v>112470</v>
          </cell>
          <cell r="AY29">
            <v>94.983277591973248</v>
          </cell>
          <cell r="AZ29">
            <v>1171.6000000000001</v>
          </cell>
          <cell r="BA29">
            <v>38.594601622778384</v>
          </cell>
          <cell r="BB29">
            <v>43.890699761020429</v>
          </cell>
          <cell r="BC29">
            <v>40.241289013937589</v>
          </cell>
          <cell r="BD29">
            <v>43.290596783136536</v>
          </cell>
          <cell r="BE29">
            <v>49.906993827382756</v>
          </cell>
          <cell r="BF29">
            <v>3.1081722905442266</v>
          </cell>
          <cell r="BG29">
            <v>0.99</v>
          </cell>
          <cell r="BH29">
            <v>96.871508379888269</v>
          </cell>
          <cell r="BI29">
            <v>7.58</v>
          </cell>
          <cell r="BJ29">
            <v>98.29</v>
          </cell>
          <cell r="BK29">
            <v>640</v>
          </cell>
          <cell r="BL29">
            <v>2300</v>
          </cell>
          <cell r="BM29">
            <v>7.2285714285714286</v>
          </cell>
          <cell r="BN29">
            <v>304</v>
          </cell>
          <cell r="BO29">
            <v>131</v>
          </cell>
          <cell r="BP29">
            <v>25.586581052217106</v>
          </cell>
          <cell r="BQ29">
            <v>22.896121579699663</v>
          </cell>
          <cell r="BR29">
            <v>23.771948795423267</v>
          </cell>
          <cell r="BS29">
            <v>21.159773114510774</v>
          </cell>
          <cell r="BT29">
            <v>22.455516936947653</v>
          </cell>
          <cell r="BU29">
            <v>19.98214754797009</v>
          </cell>
          <cell r="BV29">
            <v>17.497141877773807</v>
          </cell>
        </row>
        <row r="30">
          <cell r="A30" t="str">
            <v>South Lanarkshire</v>
          </cell>
          <cell r="B30">
            <v>24892</v>
          </cell>
          <cell r="C30">
            <v>18579</v>
          </cell>
          <cell r="D30">
            <v>5614</v>
          </cell>
          <cell r="E30">
            <v>61</v>
          </cell>
          <cell r="F30">
            <v>35</v>
          </cell>
          <cell r="G30">
            <v>43</v>
          </cell>
          <cell r="H30">
            <v>19</v>
          </cell>
          <cell r="I30">
            <v>64</v>
          </cell>
          <cell r="J30">
            <v>485</v>
          </cell>
          <cell r="K30">
            <v>88.342440801457187</v>
          </cell>
          <cell r="L30" t="str">
            <v>dna</v>
          </cell>
          <cell r="M30" t="str">
            <v>dna</v>
          </cell>
          <cell r="N30">
            <v>95.8</v>
          </cell>
          <cell r="O30">
            <v>885.4</v>
          </cell>
          <cell r="P30">
            <v>622</v>
          </cell>
          <cell r="Q30">
            <v>785</v>
          </cell>
          <cell r="R30">
            <v>876</v>
          </cell>
          <cell r="S30">
            <v>1065</v>
          </cell>
          <cell r="T30">
            <v>1177</v>
          </cell>
          <cell r="U30" t="str">
            <v>dna</v>
          </cell>
          <cell r="V30" t="str">
            <v>dna</v>
          </cell>
          <cell r="W30" t="str">
            <v>dna</v>
          </cell>
          <cell r="X30" t="str">
            <v>dna</v>
          </cell>
          <cell r="Y30" t="str">
            <v>dna</v>
          </cell>
          <cell r="Z30" t="str">
            <v>dna</v>
          </cell>
          <cell r="AA30" t="str">
            <v>dna</v>
          </cell>
          <cell r="AB30" t="str">
            <v>dna</v>
          </cell>
          <cell r="AC30" t="str">
            <v>dna</v>
          </cell>
          <cell r="AD30" t="str">
            <v>dna</v>
          </cell>
          <cell r="AE30" t="str">
            <v>dna</v>
          </cell>
          <cell r="AF30" t="str">
            <v>dna</v>
          </cell>
          <cell r="AG30">
            <v>65.164801935288779</v>
          </cell>
          <cell r="AH30">
            <v>95.161290322580655</v>
          </cell>
          <cell r="AI30">
            <v>93.4</v>
          </cell>
          <cell r="AJ30">
            <v>89.525319322402396</v>
          </cell>
          <cell r="AK30">
            <v>27.94698058540369</v>
          </cell>
          <cell r="AL30">
            <v>85.610200364298734</v>
          </cell>
          <cell r="AM30">
            <v>91.2</v>
          </cell>
          <cell r="AN30">
            <v>11.462450592885375</v>
          </cell>
          <cell r="AO30">
            <v>18.47246891651865</v>
          </cell>
          <cell r="AP30">
            <v>19.489981785063755</v>
          </cell>
          <cell r="AQ30">
            <v>1558511.76</v>
          </cell>
          <cell r="AR30" t="str">
            <v>dna</v>
          </cell>
          <cell r="AS30">
            <v>38.103331067301156</v>
          </cell>
          <cell r="AT30" t="str">
            <v>dna</v>
          </cell>
          <cell r="AU30" t="str">
            <v>dna</v>
          </cell>
          <cell r="AV30" t="str">
            <v>dna</v>
          </cell>
          <cell r="AW30">
            <v>1780</v>
          </cell>
          <cell r="AX30">
            <v>317100</v>
          </cell>
          <cell r="AY30">
            <v>96.321839080459768</v>
          </cell>
          <cell r="AZ30">
            <v>2295.25</v>
          </cell>
          <cell r="BA30">
            <v>22.977878246332249</v>
          </cell>
          <cell r="BB30">
            <v>24.100779973763014</v>
          </cell>
          <cell r="BC30">
            <v>37.9174526210412</v>
          </cell>
          <cell r="BD30">
            <v>35.489489414863478</v>
          </cell>
          <cell r="BE30">
            <v>52.984006807569131</v>
          </cell>
          <cell r="BF30">
            <v>5.7160817189962954</v>
          </cell>
          <cell r="BG30">
            <v>0.44</v>
          </cell>
          <cell r="BH30">
            <v>91.543704891740177</v>
          </cell>
          <cell r="BI30">
            <v>13.41</v>
          </cell>
          <cell r="BJ30">
            <v>96.48</v>
          </cell>
          <cell r="BK30">
            <v>1470</v>
          </cell>
          <cell r="BL30">
            <v>6700</v>
          </cell>
          <cell r="BM30">
            <v>9.9349005424954804</v>
          </cell>
          <cell r="BN30">
            <v>1798</v>
          </cell>
          <cell r="BO30">
            <v>536</v>
          </cell>
          <cell r="BP30">
            <v>11.596687713470413</v>
          </cell>
          <cell r="BQ30">
            <v>12.471065960348211</v>
          </cell>
          <cell r="BR30">
            <v>11.266212225755249</v>
          </cell>
          <cell r="BS30">
            <v>9.4626180994377957</v>
          </cell>
          <cell r="BT30">
            <v>10.759197961648672</v>
          </cell>
          <cell r="BU30">
            <v>11.547463018434872</v>
          </cell>
          <cell r="BV30">
            <v>11.473608350260845</v>
          </cell>
        </row>
        <row r="31">
          <cell r="A31" t="str">
            <v>Stirling</v>
          </cell>
          <cell r="B31">
            <v>6623</v>
          </cell>
          <cell r="C31">
            <v>5772</v>
          </cell>
          <cell r="D31">
            <v>1628</v>
          </cell>
          <cell r="E31">
            <v>68</v>
          </cell>
          <cell r="F31">
            <v>44</v>
          </cell>
          <cell r="G31">
            <v>41</v>
          </cell>
          <cell r="H31">
            <v>19</v>
          </cell>
          <cell r="I31">
            <v>33</v>
          </cell>
          <cell r="J31">
            <v>212</v>
          </cell>
          <cell r="K31">
            <v>86.530612244897966</v>
          </cell>
          <cell r="L31" t="str">
            <v>dna</v>
          </cell>
          <cell r="M31" t="str">
            <v>dna</v>
          </cell>
          <cell r="N31">
            <v>93.8</v>
          </cell>
          <cell r="O31">
            <v>1008.51</v>
          </cell>
          <cell r="P31">
            <v>625</v>
          </cell>
          <cell r="Q31">
            <v>645</v>
          </cell>
          <cell r="R31">
            <v>936</v>
          </cell>
          <cell r="S31">
            <v>1186</v>
          </cell>
          <cell r="T31">
            <v>1349</v>
          </cell>
          <cell r="U31" t="str">
            <v>dna</v>
          </cell>
          <cell r="V31" t="str">
            <v>dna</v>
          </cell>
          <cell r="W31" t="str">
            <v>dna</v>
          </cell>
          <cell r="X31" t="str">
            <v>dna</v>
          </cell>
          <cell r="Y31" t="str">
            <v>dna</v>
          </cell>
          <cell r="Z31" t="str">
            <v>dna</v>
          </cell>
          <cell r="AA31" t="str">
            <v>dna</v>
          </cell>
          <cell r="AB31" t="str">
            <v>dna</v>
          </cell>
          <cell r="AC31" t="str">
            <v>dna</v>
          </cell>
          <cell r="AD31" t="str">
            <v>dna</v>
          </cell>
          <cell r="AE31" t="str">
            <v>dna</v>
          </cell>
          <cell r="AF31" t="str">
            <v>dna</v>
          </cell>
          <cell r="AG31">
            <v>72.242874845105334</v>
          </cell>
          <cell r="AH31">
            <v>97.872340425531917</v>
          </cell>
          <cell r="AI31">
            <v>94.1</v>
          </cell>
          <cell r="AJ31">
            <v>88.862885763653466</v>
          </cell>
          <cell r="AK31">
            <v>16.429089151969073</v>
          </cell>
          <cell r="AL31">
            <v>102.04081632653062</v>
          </cell>
          <cell r="AM31">
            <v>94.3</v>
          </cell>
          <cell r="AN31">
            <v>1.8181818181818181</v>
          </cell>
          <cell r="AO31">
            <v>22.222222222222221</v>
          </cell>
          <cell r="AP31">
            <v>21.224489795918366</v>
          </cell>
          <cell r="AQ31">
            <v>458458</v>
          </cell>
          <cell r="AR31" t="str">
            <v>dna</v>
          </cell>
          <cell r="AS31">
            <v>40</v>
          </cell>
          <cell r="AT31" t="str">
            <v>dna</v>
          </cell>
          <cell r="AU31" t="str">
            <v>dna</v>
          </cell>
          <cell r="AV31" t="str">
            <v>dna</v>
          </cell>
          <cell r="AW31">
            <v>480</v>
          </cell>
          <cell r="AX31">
            <v>93750</v>
          </cell>
          <cell r="AY31">
            <v>95.667870036101093</v>
          </cell>
          <cell r="AZ31">
            <v>1014.69</v>
          </cell>
          <cell r="BA31">
            <v>31.222573285955612</v>
          </cell>
          <cell r="BB31">
            <v>41.838909695615847</v>
          </cell>
          <cell r="BC31">
            <v>41.306074226296204</v>
          </cell>
          <cell r="BD31">
            <v>51.193341653568943</v>
          </cell>
          <cell r="BE31">
            <v>54.743152853779456</v>
          </cell>
          <cell r="BF31">
            <v>9.5672788335813514</v>
          </cell>
          <cell r="BG31">
            <v>0.71</v>
          </cell>
          <cell r="BH31">
            <v>98.14027630180658</v>
          </cell>
          <cell r="BI31">
            <v>6.81</v>
          </cell>
          <cell r="BJ31">
            <v>97.91</v>
          </cell>
          <cell r="BK31">
            <v>621</v>
          </cell>
          <cell r="BL31">
            <v>1800</v>
          </cell>
          <cell r="BM31">
            <v>10.145714285714286</v>
          </cell>
          <cell r="BN31">
            <v>61</v>
          </cell>
          <cell r="BO31">
            <v>234</v>
          </cell>
          <cell r="BP31">
            <v>14.39658619772198</v>
          </cell>
          <cell r="BQ31">
            <v>11.471400764643844</v>
          </cell>
          <cell r="BR31">
            <v>12.236483756130513</v>
          </cell>
          <cell r="BS31">
            <v>13.05429480592821</v>
          </cell>
          <cell r="BT31">
            <v>13.512282957106589</v>
          </cell>
          <cell r="BU31">
            <v>19.104232946770924</v>
          </cell>
          <cell r="BV31">
            <v>19.778023025092118</v>
          </cell>
        </row>
        <row r="32">
          <cell r="A32" t="str">
            <v>West Dunbartonshire</v>
          </cell>
          <cell r="B32">
            <v>7184</v>
          </cell>
          <cell r="C32">
            <v>5084</v>
          </cell>
          <cell r="D32">
            <v>1797</v>
          </cell>
          <cell r="E32">
            <v>58</v>
          </cell>
          <cell r="F32">
            <v>31</v>
          </cell>
          <cell r="G32">
            <v>47</v>
          </cell>
          <cell r="H32">
            <v>23</v>
          </cell>
          <cell r="I32">
            <v>43</v>
          </cell>
          <cell r="J32">
            <v>386</v>
          </cell>
          <cell r="K32">
            <v>89.976689976689968</v>
          </cell>
          <cell r="L32" t="str">
            <v>dna</v>
          </cell>
          <cell r="M32" t="str">
            <v>dna</v>
          </cell>
          <cell r="N32">
            <v>93.1</v>
          </cell>
          <cell r="O32">
            <v>820.88</v>
          </cell>
          <cell r="P32">
            <v>702</v>
          </cell>
          <cell r="Q32">
            <v>856</v>
          </cell>
          <cell r="R32">
            <v>918</v>
          </cell>
          <cell r="S32">
            <v>924</v>
          </cell>
          <cell r="T32">
            <v>1138</v>
          </cell>
          <cell r="U32" t="str">
            <v>dna</v>
          </cell>
          <cell r="V32" t="str">
            <v>dna</v>
          </cell>
          <cell r="W32" t="str">
            <v>dna</v>
          </cell>
          <cell r="X32" t="str">
            <v>dna</v>
          </cell>
          <cell r="Y32" t="str">
            <v>dna</v>
          </cell>
          <cell r="Z32" t="str">
            <v>dna</v>
          </cell>
          <cell r="AA32" t="str">
            <v>dna</v>
          </cell>
          <cell r="AB32" t="str">
            <v>dna</v>
          </cell>
          <cell r="AC32" t="str">
            <v>dna</v>
          </cell>
          <cell r="AD32" t="str">
            <v>dna</v>
          </cell>
          <cell r="AE32" t="str">
            <v>dna</v>
          </cell>
          <cell r="AF32" t="str">
            <v>dna</v>
          </cell>
          <cell r="AG32">
            <v>56.708004509582864</v>
          </cell>
          <cell r="AH32">
            <v>85.18518518518519</v>
          </cell>
          <cell r="AI32">
            <v>91.8</v>
          </cell>
          <cell r="AJ32">
            <v>90.891884631352724</v>
          </cell>
          <cell r="AK32">
            <v>44.264138817480713</v>
          </cell>
          <cell r="AL32">
            <v>130.53613053613054</v>
          </cell>
          <cell r="AM32">
            <v>88.3</v>
          </cell>
          <cell r="AN32">
            <v>7.03125</v>
          </cell>
          <cell r="AO32">
            <v>20.66115702479339</v>
          </cell>
          <cell r="AP32">
            <v>17.016317016317018</v>
          </cell>
          <cell r="AQ32">
            <v>428040.08000000007</v>
          </cell>
          <cell r="AR32" t="str">
            <v>dna</v>
          </cell>
          <cell r="AS32">
            <v>33.528722157092616</v>
          </cell>
          <cell r="AT32" t="str">
            <v>dna</v>
          </cell>
          <cell r="AU32" t="str">
            <v>dna</v>
          </cell>
          <cell r="AV32" t="str">
            <v>dna</v>
          </cell>
          <cell r="AW32">
            <v>550</v>
          </cell>
          <cell r="AX32">
            <v>89860</v>
          </cell>
          <cell r="AY32">
            <v>93.043478260869563</v>
          </cell>
          <cell r="AZ32">
            <v>384.74</v>
          </cell>
          <cell r="BA32">
            <v>26.987777874810181</v>
          </cell>
          <cell r="BB32">
            <v>21.504296395491572</v>
          </cell>
          <cell r="BC32">
            <v>29.559452492749319</v>
          </cell>
          <cell r="BD32">
            <v>36.208957189328011</v>
          </cell>
          <cell r="BE32">
            <v>48.479774613284206</v>
          </cell>
          <cell r="BF32">
            <v>10.145984188615399</v>
          </cell>
          <cell r="BG32">
            <v>1.05</v>
          </cell>
          <cell r="BH32">
            <v>88.18525519848771</v>
          </cell>
          <cell r="BI32">
            <v>7.17</v>
          </cell>
          <cell r="BJ32">
            <v>100</v>
          </cell>
          <cell r="BK32">
            <v>194</v>
          </cell>
          <cell r="BL32">
            <v>2400</v>
          </cell>
          <cell r="BM32">
            <v>8.46218487394958</v>
          </cell>
          <cell r="BN32">
            <v>503</v>
          </cell>
          <cell r="BO32">
            <v>194</v>
          </cell>
          <cell r="BP32">
            <v>11.03789772167754</v>
          </cell>
          <cell r="BQ32">
            <v>9.3100819603590317</v>
          </cell>
          <cell r="BR32">
            <v>8.2829270716823693</v>
          </cell>
          <cell r="BS32">
            <v>7.0711833395213812</v>
          </cell>
          <cell r="BT32">
            <v>7.7787939978964022</v>
          </cell>
          <cell r="BU32">
            <v>6.3979467636427483</v>
          </cell>
          <cell r="BV32">
            <v>6.7922543177792392</v>
          </cell>
        </row>
        <row r="33">
          <cell r="A33" t="str">
            <v>West Lothian</v>
          </cell>
          <cell r="B33">
            <v>15617</v>
          </cell>
          <cell r="C33">
            <v>10893</v>
          </cell>
          <cell r="D33">
            <v>3337</v>
          </cell>
          <cell r="E33">
            <v>64</v>
          </cell>
          <cell r="F33">
            <v>38</v>
          </cell>
          <cell r="G33">
            <v>47</v>
          </cell>
          <cell r="H33">
            <v>23</v>
          </cell>
          <cell r="I33">
            <v>53</v>
          </cell>
          <cell r="J33">
            <v>458</v>
          </cell>
          <cell r="K33">
            <v>89.62818003913894</v>
          </cell>
          <cell r="L33" t="str">
            <v>dna</v>
          </cell>
          <cell r="M33" t="str">
            <v>dna</v>
          </cell>
          <cell r="N33">
            <v>93.9</v>
          </cell>
          <cell r="O33">
            <v>915.09</v>
          </cell>
          <cell r="P33">
            <v>689</v>
          </cell>
          <cell r="Q33">
            <v>720</v>
          </cell>
          <cell r="R33">
            <v>874</v>
          </cell>
          <cell r="S33">
            <v>1103</v>
          </cell>
          <cell r="T33">
            <v>1279</v>
          </cell>
          <cell r="U33" t="str">
            <v>dna</v>
          </cell>
          <cell r="V33" t="str">
            <v>dna</v>
          </cell>
          <cell r="W33" t="str">
            <v>dna</v>
          </cell>
          <cell r="X33" t="str">
            <v>dna</v>
          </cell>
          <cell r="Y33" t="str">
            <v>dna</v>
          </cell>
          <cell r="Z33" t="str">
            <v>dna</v>
          </cell>
          <cell r="AA33" t="str">
            <v>dna</v>
          </cell>
          <cell r="AB33" t="str">
            <v>dna</v>
          </cell>
          <cell r="AC33" t="str">
            <v>dna</v>
          </cell>
          <cell r="AD33" t="str">
            <v>dna</v>
          </cell>
          <cell r="AE33" t="str">
            <v>dna</v>
          </cell>
          <cell r="AF33" t="str">
            <v>dna</v>
          </cell>
          <cell r="AG33">
            <v>71.656441717791409</v>
          </cell>
          <cell r="AH33">
            <v>93.670886075949369</v>
          </cell>
          <cell r="AI33">
            <v>93.3</v>
          </cell>
          <cell r="AJ33">
            <v>90.150757585347023</v>
          </cell>
          <cell r="AK33">
            <v>43.382654392307408</v>
          </cell>
          <cell r="AL33">
            <v>99.80430528375733</v>
          </cell>
          <cell r="AM33">
            <v>90.8</v>
          </cell>
          <cell r="AN33">
            <v>4.3795620437956204</v>
          </cell>
          <cell r="AO33">
            <v>22.494432071269486</v>
          </cell>
          <cell r="AP33">
            <v>19.960861056751465</v>
          </cell>
          <cell r="AQ33">
            <v>580346.52</v>
          </cell>
          <cell r="AR33" t="str">
            <v>dna</v>
          </cell>
          <cell r="AS33">
            <v>35.203252032520325</v>
          </cell>
          <cell r="AT33" t="str">
            <v>dna</v>
          </cell>
          <cell r="AU33" t="str">
            <v>dna</v>
          </cell>
          <cell r="AV33" t="str">
            <v>dna</v>
          </cell>
          <cell r="AW33">
            <v>730</v>
          </cell>
          <cell r="AX33">
            <v>180130</v>
          </cell>
          <cell r="AY33">
            <v>91.516709511568124</v>
          </cell>
          <cell r="AZ33">
            <v>1043.21</v>
          </cell>
          <cell r="BA33">
            <v>18.318252571141805</v>
          </cell>
          <cell r="BB33">
            <v>27.578452841058571</v>
          </cell>
          <cell r="BC33">
            <v>41.586217077622024</v>
          </cell>
          <cell r="BD33">
            <v>30.101123109907554</v>
          </cell>
          <cell r="BE33">
            <v>48.506352052997144</v>
          </cell>
          <cell r="BF33">
            <v>4.8738210038905345</v>
          </cell>
          <cell r="BG33">
            <v>0.5</v>
          </cell>
          <cell r="BH33">
            <v>99.64595103578155</v>
          </cell>
          <cell r="BI33">
            <v>8.24</v>
          </cell>
          <cell r="BJ33">
            <v>100</v>
          </cell>
          <cell r="BK33">
            <v>580</v>
          </cell>
          <cell r="BL33">
            <v>3900</v>
          </cell>
          <cell r="BM33">
            <v>8.5214285714285705</v>
          </cell>
          <cell r="BN33">
            <v>518</v>
          </cell>
          <cell r="BO33">
            <v>405</v>
          </cell>
          <cell r="BP33">
            <v>19.192920243298669</v>
          </cell>
          <cell r="BQ33">
            <v>16.006206914187409</v>
          </cell>
          <cell r="BR33">
            <v>17.008152160573609</v>
          </cell>
          <cell r="BS33">
            <v>17.213758546752686</v>
          </cell>
          <cell r="BT33">
            <v>18.571279965251289</v>
          </cell>
          <cell r="BU33">
            <v>19.310033898242587</v>
          </cell>
          <cell r="BV33">
            <v>16.569042370180796</v>
          </cell>
        </row>
        <row r="34">
          <cell r="A34" t="str">
            <v>Scotland</v>
          </cell>
          <cell r="B34">
            <v>396237</v>
          </cell>
          <cell r="C34">
            <v>280408</v>
          </cell>
          <cell r="D34">
            <v>96961</v>
          </cell>
          <cell r="E34">
            <v>60</v>
          </cell>
          <cell r="F34">
            <v>34</v>
          </cell>
          <cell r="G34">
            <v>41</v>
          </cell>
          <cell r="H34">
            <v>16</v>
          </cell>
          <cell r="I34">
            <v>1509</v>
          </cell>
          <cell r="J34">
            <v>13388</v>
          </cell>
          <cell r="K34">
            <v>89.870443713499355</v>
          </cell>
          <cell r="L34" t="str">
            <v>dna</v>
          </cell>
          <cell r="M34" t="str">
            <v>dna</v>
          </cell>
          <cell r="N34">
            <v>93.7</v>
          </cell>
          <cell r="O34">
            <v>886.17</v>
          </cell>
          <cell r="P34">
            <v>624</v>
          </cell>
          <cell r="Q34">
            <v>750</v>
          </cell>
          <cell r="R34">
            <v>880</v>
          </cell>
          <cell r="S34">
            <v>999</v>
          </cell>
          <cell r="T34">
            <v>1207</v>
          </cell>
          <cell r="U34" t="str">
            <v>dna</v>
          </cell>
          <cell r="V34" t="str">
            <v>dna</v>
          </cell>
          <cell r="W34" t="str">
            <v>dna</v>
          </cell>
          <cell r="X34" t="str">
            <v>dna</v>
          </cell>
          <cell r="Y34" t="str">
            <v>dna</v>
          </cell>
          <cell r="Z34" t="str">
            <v>dna</v>
          </cell>
          <cell r="AA34" t="str">
            <v>dna</v>
          </cell>
          <cell r="AB34" t="str">
            <v>dna</v>
          </cell>
          <cell r="AC34" t="str">
            <v>dna</v>
          </cell>
          <cell r="AD34" t="str">
            <v>dna</v>
          </cell>
          <cell r="AE34" t="str">
            <v>dna</v>
          </cell>
          <cell r="AF34" t="str">
            <v>dna</v>
          </cell>
          <cell r="AG34">
            <v>66.146472616751424</v>
          </cell>
          <cell r="AH34">
            <v>91.670052824055261</v>
          </cell>
          <cell r="AI34">
            <v>93.3</v>
          </cell>
          <cell r="AJ34">
            <v>90.97528395636219</v>
          </cell>
          <cell r="AK34">
            <v>26.841804683038266</v>
          </cell>
          <cell r="AL34">
            <v>79.948983016714763</v>
          </cell>
          <cell r="AM34">
            <v>91.1</v>
          </cell>
          <cell r="AN34">
            <v>6.4613949148588752</v>
          </cell>
          <cell r="AO34">
            <v>20.682901351439579</v>
          </cell>
          <cell r="AP34">
            <v>21.185473585285628</v>
          </cell>
          <cell r="AQ34">
            <v>23685896.519999996</v>
          </cell>
          <cell r="AR34" t="str">
            <v>dna</v>
          </cell>
          <cell r="AS34">
            <v>35.274675644605026</v>
          </cell>
          <cell r="AT34" t="str">
            <v>dna</v>
          </cell>
          <cell r="AU34" t="str">
            <v>dna</v>
          </cell>
          <cell r="AV34" t="str">
            <v>dna</v>
          </cell>
          <cell r="AW34">
            <v>30670</v>
          </cell>
          <cell r="AX34">
            <v>5404700</v>
          </cell>
          <cell r="AY34">
            <v>93.9</v>
          </cell>
          <cell r="AZ34"/>
          <cell r="BA34">
            <v>29.536046942220935</v>
          </cell>
          <cell r="BB34">
            <v>34.760051279412359</v>
          </cell>
          <cell r="BC34">
            <v>34.570437606789028</v>
          </cell>
          <cell r="BD34">
            <v>39.504341839557313</v>
          </cell>
          <cell r="BE34">
            <v>45.198133288071574</v>
          </cell>
          <cell r="BF34">
            <v>6.4876851448492738</v>
          </cell>
          <cell r="BG34">
            <v>0.92906614680152311</v>
          </cell>
          <cell r="BH34">
            <v>93.63198026819741</v>
          </cell>
          <cell r="BI34">
            <v>8.7247941033738208</v>
          </cell>
          <cell r="BJ34">
            <v>96.615271169255507</v>
          </cell>
          <cell r="BK34">
            <v>26746</v>
          </cell>
          <cell r="BL34">
            <v>121900</v>
          </cell>
          <cell r="BM34">
            <v>9.3095512082853862</v>
          </cell>
          <cell r="BN34">
            <v>17061</v>
          </cell>
          <cell r="BO34">
            <v>8983</v>
          </cell>
          <cell r="BP34">
            <v>21.224283366103823</v>
          </cell>
          <cell r="BQ34">
            <v>20.995065415074897</v>
          </cell>
          <cell r="BR34">
            <v>20.639137758235098</v>
          </cell>
          <cell r="BS34">
            <v>20.14893377267579</v>
          </cell>
          <cell r="BT34">
            <v>20.142768442934681</v>
          </cell>
          <cell r="BU34">
            <v>20.214068106035437</v>
          </cell>
          <cell r="BV34">
            <v>20.251188358844139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2">
          <cell r="A2" t="str">
            <v xml:space="preserve">Name </v>
          </cell>
          <cell r="B2">
            <v>2012</v>
          </cell>
          <cell r="C2" t="str">
            <v>CHN4 2012-13</v>
          </cell>
          <cell r="D2" t="str">
            <v>CHN4 2013-14</v>
          </cell>
          <cell r="E2" t="str">
            <v>CHN4 2014-15</v>
          </cell>
          <cell r="F2" t="str">
            <v>CHN4 2015-16</v>
          </cell>
          <cell r="G2" t="str">
            <v>CHN4 2016-17</v>
          </cell>
          <cell r="I2" t="str">
            <v>CHN5 2012-13</v>
          </cell>
          <cell r="J2" t="str">
            <v>CHN5 2013-14</v>
          </cell>
          <cell r="K2" t="str">
            <v>CHN5 2014-15</v>
          </cell>
          <cell r="L2" t="str">
            <v>CHN5 2015-16</v>
          </cell>
          <cell r="M2" t="str">
            <v>CHN5 2016-17</v>
          </cell>
        </row>
        <row r="3">
          <cell r="A3" t="str">
            <v>Aberdeen City</v>
          </cell>
          <cell r="B3">
            <v>47</v>
          </cell>
          <cell r="C3">
            <v>48</v>
          </cell>
          <cell r="D3">
            <v>49</v>
          </cell>
          <cell r="E3">
            <v>52</v>
          </cell>
          <cell r="F3">
            <v>55</v>
          </cell>
          <cell r="G3">
            <v>57</v>
          </cell>
          <cell r="I3">
            <v>25</v>
          </cell>
          <cell r="J3">
            <v>27</v>
          </cell>
          <cell r="K3">
            <v>30</v>
          </cell>
          <cell r="L3">
            <v>32</v>
          </cell>
          <cell r="M3">
            <v>32</v>
          </cell>
        </row>
        <row r="4">
          <cell r="A4" t="str">
            <v>Aberdeenshire</v>
          </cell>
          <cell r="B4">
            <v>54</v>
          </cell>
          <cell r="C4">
            <v>54</v>
          </cell>
          <cell r="D4">
            <v>56</v>
          </cell>
          <cell r="E4">
            <v>54</v>
          </cell>
          <cell r="F4">
            <v>60</v>
          </cell>
          <cell r="G4">
            <v>62</v>
          </cell>
          <cell r="I4">
            <v>27</v>
          </cell>
          <cell r="J4">
            <v>28</v>
          </cell>
          <cell r="K4">
            <v>29</v>
          </cell>
          <cell r="L4">
            <v>32</v>
          </cell>
          <cell r="M4">
            <v>32</v>
          </cell>
        </row>
        <row r="5">
          <cell r="A5" t="str">
            <v>Angus</v>
          </cell>
          <cell r="B5">
            <v>50</v>
          </cell>
          <cell r="C5">
            <v>51</v>
          </cell>
          <cell r="D5">
            <v>54</v>
          </cell>
          <cell r="E5">
            <v>56</v>
          </cell>
          <cell r="F5">
            <v>58</v>
          </cell>
          <cell r="G5">
            <v>60</v>
          </cell>
          <cell r="I5">
            <v>25</v>
          </cell>
          <cell r="J5">
            <v>26</v>
          </cell>
          <cell r="K5">
            <v>29</v>
          </cell>
          <cell r="L5">
            <v>32</v>
          </cell>
          <cell r="M5">
            <v>32</v>
          </cell>
        </row>
        <row r="6">
          <cell r="A6" t="str">
            <v>Argyll &amp; Bute</v>
          </cell>
          <cell r="B6">
            <v>57</v>
          </cell>
          <cell r="C6">
            <v>55</v>
          </cell>
          <cell r="D6">
            <v>59</v>
          </cell>
          <cell r="E6">
            <v>58</v>
          </cell>
          <cell r="F6">
            <v>59</v>
          </cell>
          <cell r="G6">
            <v>62</v>
          </cell>
          <cell r="I6">
            <v>25</v>
          </cell>
          <cell r="J6">
            <v>32</v>
          </cell>
          <cell r="K6">
            <v>28</v>
          </cell>
          <cell r="L6">
            <v>34</v>
          </cell>
          <cell r="M6">
            <v>35</v>
          </cell>
        </row>
        <row r="7">
          <cell r="A7" t="str">
            <v>Clackmannanshire</v>
          </cell>
          <cell r="B7">
            <v>44</v>
          </cell>
          <cell r="C7">
            <v>48</v>
          </cell>
          <cell r="D7">
            <v>47</v>
          </cell>
          <cell r="E7">
            <v>47</v>
          </cell>
          <cell r="F7">
            <v>52</v>
          </cell>
          <cell r="G7">
            <v>52</v>
          </cell>
          <cell r="I7">
            <v>21</v>
          </cell>
          <cell r="J7">
            <v>23</v>
          </cell>
          <cell r="K7">
            <v>23</v>
          </cell>
          <cell r="L7">
            <v>26</v>
          </cell>
          <cell r="M7">
            <v>22</v>
          </cell>
        </row>
        <row r="8">
          <cell r="A8" t="str">
            <v>Dumfries &amp; Galloway</v>
          </cell>
          <cell r="B8">
            <v>53</v>
          </cell>
          <cell r="C8">
            <v>55</v>
          </cell>
          <cell r="D8">
            <v>55</v>
          </cell>
          <cell r="E8">
            <v>60</v>
          </cell>
          <cell r="F8">
            <v>59</v>
          </cell>
          <cell r="G8">
            <v>61</v>
          </cell>
          <cell r="I8">
            <v>29</v>
          </cell>
          <cell r="J8">
            <v>29</v>
          </cell>
          <cell r="K8">
            <v>33</v>
          </cell>
          <cell r="L8">
            <v>32</v>
          </cell>
          <cell r="M8">
            <v>33</v>
          </cell>
        </row>
        <row r="9">
          <cell r="A9" t="str">
            <v>Dundee City</v>
          </cell>
          <cell r="B9">
            <v>44</v>
          </cell>
          <cell r="C9">
            <v>47</v>
          </cell>
          <cell r="D9">
            <v>48</v>
          </cell>
          <cell r="E9">
            <v>50</v>
          </cell>
          <cell r="F9">
            <v>52</v>
          </cell>
          <cell r="G9">
            <v>54</v>
          </cell>
          <cell r="I9">
            <v>23</v>
          </cell>
          <cell r="J9">
            <v>23</v>
          </cell>
          <cell r="K9">
            <v>25</v>
          </cell>
          <cell r="L9">
            <v>27</v>
          </cell>
          <cell r="M9">
            <v>26</v>
          </cell>
        </row>
        <row r="10">
          <cell r="A10" t="str">
            <v>East Ayrshire</v>
          </cell>
          <cell r="B10">
            <v>46</v>
          </cell>
          <cell r="C10">
            <v>52</v>
          </cell>
          <cell r="D10">
            <v>53</v>
          </cell>
          <cell r="E10">
            <v>54</v>
          </cell>
          <cell r="F10">
            <v>57</v>
          </cell>
          <cell r="G10">
            <v>56</v>
          </cell>
          <cell r="I10">
            <v>25</v>
          </cell>
          <cell r="J10">
            <v>27</v>
          </cell>
          <cell r="K10">
            <v>28</v>
          </cell>
          <cell r="L10">
            <v>30</v>
          </cell>
          <cell r="M10">
            <v>31</v>
          </cell>
        </row>
        <row r="11">
          <cell r="A11" t="str">
            <v>East Dunbartonshire</v>
          </cell>
          <cell r="B11">
            <v>72</v>
          </cell>
          <cell r="C11">
            <v>75</v>
          </cell>
          <cell r="D11">
            <v>74</v>
          </cell>
          <cell r="E11">
            <v>78</v>
          </cell>
          <cell r="F11">
            <v>80</v>
          </cell>
          <cell r="G11">
            <v>83</v>
          </cell>
          <cell r="I11">
            <v>48</v>
          </cell>
          <cell r="J11">
            <v>49</v>
          </cell>
          <cell r="K11">
            <v>53</v>
          </cell>
          <cell r="L11">
            <v>56</v>
          </cell>
          <cell r="M11">
            <v>57</v>
          </cell>
        </row>
        <row r="12">
          <cell r="A12" t="str">
            <v>East Lothian</v>
          </cell>
          <cell r="B12">
            <v>54</v>
          </cell>
          <cell r="C12">
            <v>55</v>
          </cell>
          <cell r="D12">
            <v>56</v>
          </cell>
          <cell r="E12">
            <v>53</v>
          </cell>
          <cell r="F12">
            <v>60</v>
          </cell>
          <cell r="G12">
            <v>60</v>
          </cell>
          <cell r="I12">
            <v>31</v>
          </cell>
          <cell r="J12">
            <v>30</v>
          </cell>
          <cell r="K12">
            <v>32</v>
          </cell>
          <cell r="L12">
            <v>35</v>
          </cell>
          <cell r="M12">
            <v>35</v>
          </cell>
        </row>
        <row r="13">
          <cell r="A13" t="str">
            <v>East Renfrewshire</v>
          </cell>
          <cell r="B13">
            <v>78</v>
          </cell>
          <cell r="C13">
            <v>76</v>
          </cell>
          <cell r="D13">
            <v>82</v>
          </cell>
          <cell r="E13">
            <v>82</v>
          </cell>
          <cell r="F13">
            <v>83</v>
          </cell>
          <cell r="G13">
            <v>85</v>
          </cell>
          <cell r="I13">
            <v>48</v>
          </cell>
          <cell r="J13">
            <v>58</v>
          </cell>
          <cell r="K13">
            <v>59</v>
          </cell>
          <cell r="L13">
            <v>62</v>
          </cell>
          <cell r="M13">
            <v>63</v>
          </cell>
        </row>
        <row r="14">
          <cell r="A14" t="str">
            <v>Edinburgh City</v>
          </cell>
          <cell r="B14">
            <v>53</v>
          </cell>
          <cell r="C14">
            <v>55</v>
          </cell>
          <cell r="D14">
            <v>57</v>
          </cell>
          <cell r="E14">
            <v>58</v>
          </cell>
          <cell r="F14">
            <v>59</v>
          </cell>
          <cell r="G14">
            <v>60</v>
          </cell>
          <cell r="I14">
            <v>30</v>
          </cell>
          <cell r="J14">
            <v>32</v>
          </cell>
          <cell r="K14">
            <v>33</v>
          </cell>
          <cell r="L14">
            <v>33</v>
          </cell>
          <cell r="M14">
            <v>35</v>
          </cell>
        </row>
        <row r="15">
          <cell r="A15" t="str">
            <v>Eilean Siar</v>
          </cell>
          <cell r="B15">
            <v>56</v>
          </cell>
          <cell r="C15">
            <v>65</v>
          </cell>
          <cell r="D15">
            <v>65</v>
          </cell>
          <cell r="E15">
            <v>64</v>
          </cell>
          <cell r="F15">
            <v>66</v>
          </cell>
          <cell r="G15">
            <v>67</v>
          </cell>
          <cell r="I15">
            <v>22</v>
          </cell>
          <cell r="J15">
            <v>28</v>
          </cell>
          <cell r="K15">
            <v>31</v>
          </cell>
          <cell r="L15">
            <v>36</v>
          </cell>
          <cell r="M15">
            <v>37</v>
          </cell>
        </row>
        <row r="16">
          <cell r="A16" t="str">
            <v>Falkirk</v>
          </cell>
          <cell r="B16">
            <v>50</v>
          </cell>
          <cell r="C16">
            <v>53</v>
          </cell>
          <cell r="D16">
            <v>54</v>
          </cell>
          <cell r="E16">
            <v>58</v>
          </cell>
          <cell r="F16">
            <v>56</v>
          </cell>
          <cell r="G16">
            <v>62</v>
          </cell>
          <cell r="I16">
            <v>27</v>
          </cell>
          <cell r="J16">
            <v>28</v>
          </cell>
          <cell r="K16">
            <v>30</v>
          </cell>
          <cell r="L16">
            <v>31</v>
          </cell>
          <cell r="M16">
            <v>34</v>
          </cell>
        </row>
        <row r="17">
          <cell r="A17" t="str">
            <v>Fife</v>
          </cell>
          <cell r="B17">
            <v>48</v>
          </cell>
          <cell r="C17">
            <v>49</v>
          </cell>
          <cell r="D17">
            <v>52</v>
          </cell>
          <cell r="E17">
            <v>53</v>
          </cell>
          <cell r="F17">
            <v>56</v>
          </cell>
          <cell r="G17">
            <v>55</v>
          </cell>
          <cell r="I17">
            <v>24</v>
          </cell>
          <cell r="J17">
            <v>27</v>
          </cell>
          <cell r="K17">
            <v>27</v>
          </cell>
          <cell r="L17">
            <v>30</v>
          </cell>
          <cell r="M17">
            <v>28</v>
          </cell>
        </row>
        <row r="18">
          <cell r="A18" t="str">
            <v>Glasgow City</v>
          </cell>
          <cell r="B18">
            <v>38</v>
          </cell>
          <cell r="C18">
            <v>43</v>
          </cell>
          <cell r="D18">
            <v>46</v>
          </cell>
          <cell r="E18">
            <v>48</v>
          </cell>
          <cell r="F18">
            <v>49</v>
          </cell>
          <cell r="G18">
            <v>50</v>
          </cell>
          <cell r="I18">
            <v>19</v>
          </cell>
          <cell r="J18">
            <v>23</v>
          </cell>
          <cell r="K18">
            <v>22</v>
          </cell>
          <cell r="L18">
            <v>23</v>
          </cell>
          <cell r="M18">
            <v>24</v>
          </cell>
        </row>
        <row r="19">
          <cell r="A19" t="str">
            <v>Highland</v>
          </cell>
          <cell r="B19">
            <v>55</v>
          </cell>
          <cell r="C19">
            <v>56</v>
          </cell>
          <cell r="D19">
            <v>56</v>
          </cell>
          <cell r="E19">
            <v>59</v>
          </cell>
          <cell r="F19">
            <v>59</v>
          </cell>
          <cell r="G19">
            <v>59</v>
          </cell>
          <cell r="I19">
            <v>27</v>
          </cell>
          <cell r="J19">
            <v>28</v>
          </cell>
          <cell r="K19">
            <v>30</v>
          </cell>
          <cell r="L19">
            <v>30</v>
          </cell>
          <cell r="M19">
            <v>31</v>
          </cell>
        </row>
        <row r="20">
          <cell r="A20" t="str">
            <v>Inverclyde</v>
          </cell>
          <cell r="B20">
            <v>51</v>
          </cell>
          <cell r="C20">
            <v>54</v>
          </cell>
          <cell r="D20">
            <v>53</v>
          </cell>
          <cell r="E20">
            <v>55</v>
          </cell>
          <cell r="F20">
            <v>57</v>
          </cell>
          <cell r="G20">
            <v>61</v>
          </cell>
          <cell r="I20">
            <v>27</v>
          </cell>
          <cell r="J20">
            <v>24</v>
          </cell>
          <cell r="K20">
            <v>27</v>
          </cell>
          <cell r="L20">
            <v>30</v>
          </cell>
          <cell r="M20">
            <v>32</v>
          </cell>
        </row>
        <row r="21">
          <cell r="A21" t="str">
            <v>Midlothian</v>
          </cell>
          <cell r="B21">
            <v>48</v>
          </cell>
          <cell r="C21">
            <v>50</v>
          </cell>
          <cell r="D21">
            <v>50</v>
          </cell>
          <cell r="E21">
            <v>54</v>
          </cell>
          <cell r="F21">
            <v>58</v>
          </cell>
          <cell r="G21">
            <v>54</v>
          </cell>
          <cell r="I21">
            <v>21</v>
          </cell>
          <cell r="J21">
            <v>26</v>
          </cell>
          <cell r="K21">
            <v>24</v>
          </cell>
          <cell r="L21">
            <v>29</v>
          </cell>
          <cell r="M21">
            <v>26</v>
          </cell>
        </row>
        <row r="22">
          <cell r="A22" t="str">
            <v>Moray</v>
          </cell>
          <cell r="B22">
            <v>52</v>
          </cell>
          <cell r="C22">
            <v>52</v>
          </cell>
          <cell r="D22">
            <v>58</v>
          </cell>
          <cell r="E22">
            <v>57</v>
          </cell>
          <cell r="F22">
            <v>59</v>
          </cell>
          <cell r="G22">
            <v>59</v>
          </cell>
          <cell r="I22">
            <v>25</v>
          </cell>
          <cell r="J22">
            <v>29</v>
          </cell>
          <cell r="K22">
            <v>30</v>
          </cell>
          <cell r="L22">
            <v>29</v>
          </cell>
          <cell r="M22">
            <v>30</v>
          </cell>
        </row>
        <row r="23">
          <cell r="A23" t="str">
            <v>North Ayrshire</v>
          </cell>
          <cell r="B23">
            <v>45</v>
          </cell>
          <cell r="C23">
            <v>49</v>
          </cell>
          <cell r="D23">
            <v>50</v>
          </cell>
          <cell r="E23">
            <v>54</v>
          </cell>
          <cell r="F23">
            <v>52</v>
          </cell>
          <cell r="G23">
            <v>60</v>
          </cell>
          <cell r="I23">
            <v>24</v>
          </cell>
          <cell r="J23">
            <v>23</v>
          </cell>
          <cell r="K23">
            <v>26</v>
          </cell>
          <cell r="L23">
            <v>24</v>
          </cell>
          <cell r="M23">
            <v>32</v>
          </cell>
        </row>
        <row r="24">
          <cell r="A24" t="str">
            <v>North Lanarkshire</v>
          </cell>
          <cell r="B24">
            <v>48</v>
          </cell>
          <cell r="C24">
            <v>50</v>
          </cell>
          <cell r="D24">
            <v>53</v>
          </cell>
          <cell r="E24">
            <v>56</v>
          </cell>
          <cell r="F24">
            <v>58</v>
          </cell>
          <cell r="G24">
            <v>59</v>
          </cell>
          <cell r="I24">
            <v>25</v>
          </cell>
          <cell r="J24">
            <v>27</v>
          </cell>
          <cell r="K24">
            <v>29</v>
          </cell>
          <cell r="L24">
            <v>31</v>
          </cell>
          <cell r="M24">
            <v>32</v>
          </cell>
        </row>
        <row r="25">
          <cell r="A25" t="str">
            <v>Orkney Islands</v>
          </cell>
          <cell r="B25">
            <v>56</v>
          </cell>
          <cell r="C25">
            <v>59</v>
          </cell>
          <cell r="D25">
            <v>62</v>
          </cell>
          <cell r="E25">
            <v>60</v>
          </cell>
          <cell r="F25">
            <v>64</v>
          </cell>
          <cell r="G25">
            <v>65</v>
          </cell>
          <cell r="I25">
            <v>25</v>
          </cell>
          <cell r="J25">
            <v>32</v>
          </cell>
          <cell r="K25">
            <v>34</v>
          </cell>
          <cell r="L25">
            <v>28</v>
          </cell>
          <cell r="M25">
            <v>39</v>
          </cell>
        </row>
        <row r="26">
          <cell r="A26" t="str">
            <v>Perth &amp; Kinross</v>
          </cell>
          <cell r="B26">
            <v>57</v>
          </cell>
          <cell r="C26">
            <v>58</v>
          </cell>
          <cell r="D26">
            <v>56</v>
          </cell>
          <cell r="E26">
            <v>65</v>
          </cell>
          <cell r="F26">
            <v>62</v>
          </cell>
          <cell r="G26">
            <v>63</v>
          </cell>
          <cell r="I26">
            <v>31</v>
          </cell>
          <cell r="J26">
            <v>32</v>
          </cell>
          <cell r="K26">
            <v>37</v>
          </cell>
          <cell r="L26">
            <v>36</v>
          </cell>
          <cell r="M26">
            <v>36</v>
          </cell>
        </row>
        <row r="27">
          <cell r="A27" t="str">
            <v>Renfrewshire</v>
          </cell>
          <cell r="B27">
            <v>54</v>
          </cell>
          <cell r="C27">
            <v>53</v>
          </cell>
          <cell r="D27">
            <v>59</v>
          </cell>
          <cell r="E27">
            <v>58</v>
          </cell>
          <cell r="F27">
            <v>60</v>
          </cell>
          <cell r="G27">
            <v>64</v>
          </cell>
          <cell r="I27">
            <v>26</v>
          </cell>
          <cell r="J27">
            <v>31</v>
          </cell>
          <cell r="K27">
            <v>32</v>
          </cell>
          <cell r="L27">
            <v>32</v>
          </cell>
          <cell r="M27">
            <v>35</v>
          </cell>
        </row>
        <row r="28">
          <cell r="A28" t="str">
            <v>Scottish Borders</v>
          </cell>
          <cell r="B28">
            <v>56</v>
          </cell>
          <cell r="C28">
            <v>55</v>
          </cell>
          <cell r="D28">
            <v>58</v>
          </cell>
          <cell r="E28">
            <v>60</v>
          </cell>
          <cell r="F28">
            <v>57</v>
          </cell>
          <cell r="G28">
            <v>61</v>
          </cell>
          <cell r="I28">
            <v>29</v>
          </cell>
          <cell r="J28">
            <v>32</v>
          </cell>
          <cell r="K28">
            <v>36</v>
          </cell>
          <cell r="L28">
            <v>35</v>
          </cell>
          <cell r="M28">
            <v>37</v>
          </cell>
        </row>
        <row r="29">
          <cell r="A29" t="str">
            <v>Shetland Islands</v>
          </cell>
          <cell r="B29">
            <v>60</v>
          </cell>
          <cell r="C29">
            <v>62</v>
          </cell>
          <cell r="D29">
            <v>63</v>
          </cell>
          <cell r="E29">
            <v>63</v>
          </cell>
          <cell r="F29">
            <v>68</v>
          </cell>
          <cell r="G29">
            <v>70</v>
          </cell>
          <cell r="I29">
            <v>31</v>
          </cell>
          <cell r="J29">
            <v>32</v>
          </cell>
          <cell r="K29">
            <v>32</v>
          </cell>
          <cell r="L29">
            <v>37</v>
          </cell>
          <cell r="M29">
            <v>36</v>
          </cell>
        </row>
        <row r="30">
          <cell r="A30" t="str">
            <v>South Ayrshire</v>
          </cell>
          <cell r="B30">
            <v>58</v>
          </cell>
          <cell r="C30">
            <v>56</v>
          </cell>
          <cell r="D30">
            <v>58</v>
          </cell>
          <cell r="E30">
            <v>63</v>
          </cell>
          <cell r="F30">
            <v>65</v>
          </cell>
          <cell r="G30">
            <v>67</v>
          </cell>
          <cell r="I30">
            <v>30</v>
          </cell>
          <cell r="J30">
            <v>33</v>
          </cell>
          <cell r="K30">
            <v>34</v>
          </cell>
          <cell r="L30">
            <v>36</v>
          </cell>
          <cell r="M30">
            <v>37</v>
          </cell>
        </row>
        <row r="31">
          <cell r="A31" t="str">
            <v>South Lanarkshire</v>
          </cell>
          <cell r="B31">
            <v>51</v>
          </cell>
          <cell r="C31">
            <v>52</v>
          </cell>
          <cell r="D31">
            <v>55</v>
          </cell>
          <cell r="E31">
            <v>55</v>
          </cell>
          <cell r="F31">
            <v>61</v>
          </cell>
          <cell r="G31">
            <v>61</v>
          </cell>
          <cell r="I31">
            <v>26</v>
          </cell>
          <cell r="J31">
            <v>29</v>
          </cell>
          <cell r="K31">
            <v>31</v>
          </cell>
          <cell r="L31">
            <v>34</v>
          </cell>
          <cell r="M31">
            <v>35</v>
          </cell>
        </row>
        <row r="32">
          <cell r="A32" t="str">
            <v>Stirling</v>
          </cell>
          <cell r="B32">
            <v>56</v>
          </cell>
          <cell r="C32">
            <v>58</v>
          </cell>
          <cell r="D32">
            <v>60</v>
          </cell>
          <cell r="E32">
            <v>60</v>
          </cell>
          <cell r="F32">
            <v>65</v>
          </cell>
          <cell r="G32">
            <v>68</v>
          </cell>
          <cell r="I32">
            <v>37</v>
          </cell>
          <cell r="J32">
            <v>40</v>
          </cell>
          <cell r="K32">
            <v>39</v>
          </cell>
          <cell r="L32">
            <v>41</v>
          </cell>
          <cell r="M32">
            <v>44</v>
          </cell>
        </row>
        <row r="33">
          <cell r="A33" t="str">
            <v>West Dunbartonshire</v>
          </cell>
          <cell r="B33">
            <v>47</v>
          </cell>
          <cell r="C33">
            <v>50</v>
          </cell>
          <cell r="D33">
            <v>53</v>
          </cell>
          <cell r="E33">
            <v>54</v>
          </cell>
          <cell r="F33">
            <v>54</v>
          </cell>
          <cell r="G33">
            <v>58</v>
          </cell>
          <cell r="I33">
            <v>23</v>
          </cell>
          <cell r="J33">
            <v>26</v>
          </cell>
          <cell r="K33">
            <v>26</v>
          </cell>
          <cell r="L33">
            <v>29</v>
          </cell>
          <cell r="M33">
            <v>31</v>
          </cell>
        </row>
        <row r="34">
          <cell r="A34" t="str">
            <v>West Lothian</v>
          </cell>
          <cell r="B34">
            <v>48</v>
          </cell>
          <cell r="C34">
            <v>52</v>
          </cell>
          <cell r="D34">
            <v>59</v>
          </cell>
          <cell r="E34">
            <v>59</v>
          </cell>
          <cell r="F34">
            <v>61</v>
          </cell>
          <cell r="G34">
            <v>64</v>
          </cell>
          <cell r="I34">
            <v>27</v>
          </cell>
          <cell r="J34">
            <v>32</v>
          </cell>
          <cell r="K34">
            <v>30</v>
          </cell>
          <cell r="L34">
            <v>37</v>
          </cell>
          <cell r="M34">
            <v>38</v>
          </cell>
        </row>
        <row r="35">
          <cell r="A35" t="str">
            <v>Scotland</v>
          </cell>
          <cell r="B35">
            <v>51</v>
          </cell>
          <cell r="C35">
            <v>53</v>
          </cell>
          <cell r="D35">
            <v>55</v>
          </cell>
          <cell r="E35">
            <v>57</v>
          </cell>
          <cell r="F35">
            <v>59</v>
          </cell>
          <cell r="G35">
            <v>60</v>
          </cell>
          <cell r="I35">
            <v>27</v>
          </cell>
          <cell r="J35">
            <v>29</v>
          </cell>
          <cell r="K35">
            <v>31</v>
          </cell>
          <cell r="L35">
            <v>33</v>
          </cell>
          <cell r="M35">
            <v>34</v>
          </cell>
        </row>
      </sheetData>
      <sheetData sheetId="28" refreshError="1">
        <row r="2">
          <cell r="A2" t="str">
            <v xml:space="preserve">Name </v>
          </cell>
          <cell r="B2" t="str">
            <v>CHN6 2012-13</v>
          </cell>
          <cell r="C2" t="str">
            <v>CHN6 2013-14</v>
          </cell>
          <cell r="D2" t="str">
            <v>CHN6 2014-15</v>
          </cell>
          <cell r="E2" t="str">
            <v>CHN6 2015-16</v>
          </cell>
          <cell r="F2" t="str">
            <v>CHN6 2016-17</v>
          </cell>
          <cell r="G2" t="str">
            <v>CHN7 2012-13</v>
          </cell>
          <cell r="H2" t="str">
            <v>CHN7 2013-14</v>
          </cell>
          <cell r="I2" t="str">
            <v>CHN7 2014-15</v>
          </cell>
          <cell r="J2" t="str">
            <v>CHN7 2015-16</v>
          </cell>
          <cell r="K2" t="str">
            <v>CHN7 2016-17</v>
          </cell>
        </row>
        <row r="3">
          <cell r="A3" t="str">
            <v>Aberdeen City</v>
          </cell>
          <cell r="B3">
            <v>24</v>
          </cell>
          <cell r="C3">
            <v>22</v>
          </cell>
          <cell r="D3">
            <v>22</v>
          </cell>
          <cell r="E3">
            <v>33</v>
          </cell>
          <cell r="F3">
            <v>30</v>
          </cell>
          <cell r="G3">
            <v>5</v>
          </cell>
          <cell r="H3">
            <v>8</v>
          </cell>
          <cell r="I3">
            <v>7</v>
          </cell>
          <cell r="J3">
            <v>14</v>
          </cell>
          <cell r="K3">
            <v>9</v>
          </cell>
        </row>
        <row r="4">
          <cell r="A4" t="str">
            <v>Aberdeenshire</v>
          </cell>
          <cell r="B4">
            <v>11</v>
          </cell>
          <cell r="C4">
            <v>13</v>
          </cell>
          <cell r="D4">
            <v>22</v>
          </cell>
          <cell r="E4">
            <v>19</v>
          </cell>
          <cell r="F4">
            <v>37</v>
          </cell>
          <cell r="G4" t="str">
            <v>*</v>
          </cell>
          <cell r="H4" t="str">
            <v>*</v>
          </cell>
          <cell r="I4" t="str">
            <v>*</v>
          </cell>
          <cell r="J4">
            <v>10</v>
          </cell>
          <cell r="K4">
            <v>14</v>
          </cell>
        </row>
        <row r="5">
          <cell r="A5" t="str">
            <v>Angus</v>
          </cell>
          <cell r="B5">
            <v>24</v>
          </cell>
          <cell r="C5">
            <v>34</v>
          </cell>
          <cell r="D5">
            <v>41</v>
          </cell>
          <cell r="E5">
            <v>39</v>
          </cell>
          <cell r="F5">
            <v>46</v>
          </cell>
          <cell r="G5">
            <v>10</v>
          </cell>
          <cell r="H5">
            <v>12</v>
          </cell>
          <cell r="I5">
            <v>18</v>
          </cell>
          <cell r="J5">
            <v>18</v>
          </cell>
          <cell r="K5">
            <v>18</v>
          </cell>
        </row>
        <row r="6">
          <cell r="A6" t="str">
            <v>Argyll &amp; Bute</v>
          </cell>
          <cell r="B6">
            <v>39</v>
          </cell>
          <cell r="C6">
            <v>38</v>
          </cell>
          <cell r="D6">
            <v>33</v>
          </cell>
          <cell r="E6">
            <v>32</v>
          </cell>
          <cell r="F6">
            <v>43</v>
          </cell>
          <cell r="G6">
            <v>13</v>
          </cell>
          <cell r="H6">
            <v>14</v>
          </cell>
          <cell r="I6">
            <v>10</v>
          </cell>
          <cell r="J6">
            <v>15</v>
          </cell>
          <cell r="K6">
            <v>15</v>
          </cell>
        </row>
        <row r="7">
          <cell r="A7" t="str">
            <v>Clackmannanshire</v>
          </cell>
          <cell r="B7">
            <v>30</v>
          </cell>
          <cell r="C7">
            <v>27</v>
          </cell>
          <cell r="D7">
            <v>30</v>
          </cell>
          <cell r="E7">
            <v>34</v>
          </cell>
          <cell r="F7">
            <v>32</v>
          </cell>
          <cell r="G7">
            <v>8</v>
          </cell>
          <cell r="H7">
            <v>9</v>
          </cell>
          <cell r="I7">
            <v>6</v>
          </cell>
          <cell r="J7">
            <v>10</v>
          </cell>
          <cell r="K7">
            <v>10</v>
          </cell>
        </row>
        <row r="8">
          <cell r="A8" t="str">
            <v>Dumfries &amp; Galloway</v>
          </cell>
          <cell r="B8">
            <v>32</v>
          </cell>
          <cell r="C8">
            <v>34</v>
          </cell>
          <cell r="D8">
            <v>26</v>
          </cell>
          <cell r="E8">
            <v>37</v>
          </cell>
          <cell r="F8">
            <v>43</v>
          </cell>
          <cell r="G8">
            <v>14</v>
          </cell>
          <cell r="H8">
            <v>17</v>
          </cell>
          <cell r="I8">
            <v>11</v>
          </cell>
          <cell r="J8">
            <v>14</v>
          </cell>
          <cell r="K8">
            <v>15</v>
          </cell>
        </row>
        <row r="9">
          <cell r="A9" t="str">
            <v>Dundee City</v>
          </cell>
          <cell r="B9">
            <v>29</v>
          </cell>
          <cell r="C9">
            <v>31</v>
          </cell>
          <cell r="D9">
            <v>35</v>
          </cell>
          <cell r="E9">
            <v>37</v>
          </cell>
          <cell r="F9">
            <v>37</v>
          </cell>
          <cell r="G9">
            <v>8</v>
          </cell>
          <cell r="H9">
            <v>10</v>
          </cell>
          <cell r="I9">
            <v>13</v>
          </cell>
          <cell r="J9">
            <v>13</v>
          </cell>
          <cell r="K9">
            <v>11</v>
          </cell>
        </row>
        <row r="10">
          <cell r="A10" t="str">
            <v>East Ayrshire</v>
          </cell>
          <cell r="B10">
            <v>37</v>
          </cell>
          <cell r="C10">
            <v>38</v>
          </cell>
          <cell r="D10">
            <v>36</v>
          </cell>
          <cell r="E10">
            <v>38</v>
          </cell>
          <cell r="F10">
            <v>39</v>
          </cell>
          <cell r="G10">
            <v>11</v>
          </cell>
          <cell r="H10">
            <v>16</v>
          </cell>
          <cell r="I10">
            <v>13</v>
          </cell>
          <cell r="J10">
            <v>12</v>
          </cell>
          <cell r="K10">
            <v>15</v>
          </cell>
        </row>
        <row r="11">
          <cell r="A11" t="str">
            <v>East Dunbartonshire</v>
          </cell>
          <cell r="B11">
            <v>44</v>
          </cell>
          <cell r="C11">
            <v>51</v>
          </cell>
          <cell r="D11">
            <v>61</v>
          </cell>
          <cell r="E11">
            <v>58</v>
          </cell>
          <cell r="F11">
            <v>64</v>
          </cell>
          <cell r="G11">
            <v>18</v>
          </cell>
          <cell r="H11">
            <v>29</v>
          </cell>
          <cell r="I11">
            <v>27</v>
          </cell>
          <cell r="J11">
            <v>38</v>
          </cell>
          <cell r="K11">
            <v>33</v>
          </cell>
        </row>
        <row r="12">
          <cell r="A12" t="str">
            <v>East Lothian</v>
          </cell>
          <cell r="B12">
            <v>31</v>
          </cell>
          <cell r="C12">
            <v>30</v>
          </cell>
          <cell r="D12">
            <v>30</v>
          </cell>
          <cell r="E12">
            <v>42</v>
          </cell>
          <cell r="F12">
            <v>35</v>
          </cell>
          <cell r="G12">
            <v>11</v>
          </cell>
          <cell r="H12">
            <v>8</v>
          </cell>
          <cell r="I12" t="str">
            <v>*</v>
          </cell>
          <cell r="J12">
            <v>18</v>
          </cell>
          <cell r="K12">
            <v>12</v>
          </cell>
        </row>
        <row r="13">
          <cell r="A13" t="str">
            <v>East Renfrewshire</v>
          </cell>
          <cell r="B13">
            <v>49</v>
          </cell>
          <cell r="C13">
            <v>55</v>
          </cell>
          <cell r="D13">
            <v>59</v>
          </cell>
          <cell r="E13">
            <v>56</v>
          </cell>
          <cell r="F13">
            <v>56</v>
          </cell>
          <cell r="G13">
            <v>15</v>
          </cell>
          <cell r="H13">
            <v>20</v>
          </cell>
          <cell r="I13">
            <v>26</v>
          </cell>
          <cell r="J13">
            <v>25</v>
          </cell>
          <cell r="K13">
            <v>30</v>
          </cell>
        </row>
        <row r="14">
          <cell r="A14" t="str">
            <v>Edinburgh City</v>
          </cell>
          <cell r="B14">
            <v>29</v>
          </cell>
          <cell r="C14">
            <v>30</v>
          </cell>
          <cell r="D14">
            <v>35</v>
          </cell>
          <cell r="E14">
            <v>38</v>
          </cell>
          <cell r="F14">
            <v>38</v>
          </cell>
          <cell r="G14">
            <v>8</v>
          </cell>
          <cell r="H14">
            <v>10</v>
          </cell>
          <cell r="I14">
            <v>12</v>
          </cell>
          <cell r="J14">
            <v>14</v>
          </cell>
          <cell r="K14">
            <v>13</v>
          </cell>
        </row>
        <row r="15">
          <cell r="A15" t="str">
            <v>Eilean Siar</v>
          </cell>
          <cell r="B15" t="str">
            <v>NA</v>
          </cell>
          <cell r="C15" t="str">
            <v>NA</v>
          </cell>
          <cell r="D15" t="str">
            <v>NA</v>
          </cell>
          <cell r="E15" t="str">
            <v>NA</v>
          </cell>
          <cell r="F15" t="str">
            <v>NA</v>
          </cell>
          <cell r="G15" t="str">
            <v>NA</v>
          </cell>
          <cell r="H15" t="str">
            <v>NA</v>
          </cell>
          <cell r="I15" t="str">
            <v>NA</v>
          </cell>
          <cell r="J15" t="str">
            <v>NA</v>
          </cell>
          <cell r="K15" t="str">
            <v>NA</v>
          </cell>
        </row>
        <row r="16">
          <cell r="A16" t="str">
            <v>Falkirk</v>
          </cell>
          <cell r="B16">
            <v>33</v>
          </cell>
          <cell r="C16">
            <v>33</v>
          </cell>
          <cell r="D16">
            <v>36</v>
          </cell>
          <cell r="E16">
            <v>35</v>
          </cell>
          <cell r="F16">
            <v>37</v>
          </cell>
          <cell r="G16">
            <v>10</v>
          </cell>
          <cell r="H16">
            <v>12</v>
          </cell>
          <cell r="I16">
            <v>9</v>
          </cell>
          <cell r="J16">
            <v>11</v>
          </cell>
          <cell r="K16">
            <v>12</v>
          </cell>
        </row>
        <row r="17">
          <cell r="A17" t="str">
            <v>Fife</v>
          </cell>
          <cell r="B17">
            <v>28</v>
          </cell>
          <cell r="C17">
            <v>32</v>
          </cell>
          <cell r="D17">
            <v>33</v>
          </cell>
          <cell r="E17">
            <v>37</v>
          </cell>
          <cell r="F17">
            <v>38</v>
          </cell>
          <cell r="G17">
            <v>7</v>
          </cell>
          <cell r="H17">
            <v>12</v>
          </cell>
          <cell r="I17">
            <v>11</v>
          </cell>
          <cell r="J17">
            <v>14</v>
          </cell>
          <cell r="K17">
            <v>14</v>
          </cell>
        </row>
        <row r="18">
          <cell r="A18" t="str">
            <v>Glasgow City</v>
          </cell>
          <cell r="B18">
            <v>33</v>
          </cell>
          <cell r="C18">
            <v>37</v>
          </cell>
          <cell r="D18">
            <v>39</v>
          </cell>
          <cell r="E18">
            <v>41</v>
          </cell>
          <cell r="F18">
            <v>42</v>
          </cell>
          <cell r="G18">
            <v>11</v>
          </cell>
          <cell r="H18">
            <v>15</v>
          </cell>
          <cell r="I18">
            <v>15</v>
          </cell>
          <cell r="J18">
            <v>16</v>
          </cell>
          <cell r="K18">
            <v>17</v>
          </cell>
        </row>
        <row r="19">
          <cell r="A19" t="str">
            <v>Highland</v>
          </cell>
          <cell r="B19">
            <v>31</v>
          </cell>
          <cell r="C19">
            <v>26</v>
          </cell>
          <cell r="D19">
            <v>37</v>
          </cell>
          <cell r="E19">
            <v>34</v>
          </cell>
          <cell r="F19">
            <v>27</v>
          </cell>
          <cell r="G19">
            <v>12</v>
          </cell>
          <cell r="H19">
            <v>11</v>
          </cell>
          <cell r="I19">
            <v>13</v>
          </cell>
          <cell r="J19">
            <v>13</v>
          </cell>
          <cell r="K19">
            <v>11</v>
          </cell>
        </row>
        <row r="20">
          <cell r="A20" t="str">
            <v>Inverclyde</v>
          </cell>
          <cell r="B20">
            <v>36</v>
          </cell>
          <cell r="C20">
            <v>32</v>
          </cell>
          <cell r="D20">
            <v>41</v>
          </cell>
          <cell r="E20">
            <v>41</v>
          </cell>
          <cell r="F20">
            <v>41</v>
          </cell>
          <cell r="G20">
            <v>13</v>
          </cell>
          <cell r="H20">
            <v>12</v>
          </cell>
          <cell r="I20">
            <v>13</v>
          </cell>
          <cell r="J20">
            <v>16</v>
          </cell>
          <cell r="K20">
            <v>15</v>
          </cell>
        </row>
        <row r="21">
          <cell r="A21" t="str">
            <v>Midlothian</v>
          </cell>
          <cell r="B21">
            <v>35</v>
          </cell>
          <cell r="C21">
            <v>34</v>
          </cell>
          <cell r="D21">
            <v>39</v>
          </cell>
          <cell r="E21">
            <v>37</v>
          </cell>
          <cell r="F21">
            <v>43</v>
          </cell>
          <cell r="G21">
            <v>9</v>
          </cell>
          <cell r="H21">
            <v>14</v>
          </cell>
          <cell r="I21">
            <v>10</v>
          </cell>
          <cell r="J21">
            <v>12</v>
          </cell>
          <cell r="K21">
            <v>9</v>
          </cell>
        </row>
        <row r="22">
          <cell r="A22" t="str">
            <v>Moray</v>
          </cell>
          <cell r="B22" t="str">
            <v>*</v>
          </cell>
          <cell r="C22" t="str">
            <v>*</v>
          </cell>
          <cell r="D22">
            <v>44</v>
          </cell>
          <cell r="E22">
            <v>40</v>
          </cell>
          <cell r="F22">
            <v>55</v>
          </cell>
          <cell r="G22" t="str">
            <v>*</v>
          </cell>
          <cell r="H22" t="str">
            <v>*</v>
          </cell>
          <cell r="I22" t="str">
            <v>*</v>
          </cell>
          <cell r="J22" t="str">
            <v>*</v>
          </cell>
          <cell r="K22">
            <v>0</v>
          </cell>
        </row>
        <row r="23">
          <cell r="A23" t="str">
            <v>North Ayrshire</v>
          </cell>
          <cell r="B23">
            <v>32</v>
          </cell>
          <cell r="C23">
            <v>36</v>
          </cell>
          <cell r="D23">
            <v>40</v>
          </cell>
          <cell r="E23">
            <v>39</v>
          </cell>
          <cell r="F23">
            <v>46</v>
          </cell>
          <cell r="G23">
            <v>12</v>
          </cell>
          <cell r="H23">
            <v>13</v>
          </cell>
          <cell r="I23">
            <v>15</v>
          </cell>
          <cell r="J23">
            <v>13</v>
          </cell>
          <cell r="K23">
            <v>18</v>
          </cell>
        </row>
        <row r="24">
          <cell r="A24" t="str">
            <v>North Lanarkshire</v>
          </cell>
          <cell r="B24">
            <v>35</v>
          </cell>
          <cell r="C24">
            <v>37</v>
          </cell>
          <cell r="D24">
            <v>41</v>
          </cell>
          <cell r="E24">
            <v>43</v>
          </cell>
          <cell r="F24">
            <v>44</v>
          </cell>
          <cell r="G24">
            <v>15</v>
          </cell>
          <cell r="H24">
            <v>15</v>
          </cell>
          <cell r="I24">
            <v>17</v>
          </cell>
          <cell r="J24">
            <v>18</v>
          </cell>
          <cell r="K24">
            <v>17</v>
          </cell>
        </row>
        <row r="25">
          <cell r="A25" t="str">
            <v>Orkney Islands</v>
          </cell>
          <cell r="B25" t="str">
            <v>NA</v>
          </cell>
          <cell r="C25" t="str">
            <v>NA</v>
          </cell>
          <cell r="D25" t="str">
            <v>NA</v>
          </cell>
          <cell r="E25" t="str">
            <v>NA</v>
          </cell>
          <cell r="F25" t="str">
            <v>NA</v>
          </cell>
          <cell r="G25" t="str">
            <v>NA</v>
          </cell>
          <cell r="H25" t="str">
            <v>NA</v>
          </cell>
          <cell r="I25" t="str">
            <v>NA</v>
          </cell>
          <cell r="J25" t="str">
            <v>NA</v>
          </cell>
          <cell r="K25" t="str">
            <v>NA</v>
          </cell>
        </row>
        <row r="26">
          <cell r="A26" t="str">
            <v>Perth &amp; Kinross</v>
          </cell>
          <cell r="B26">
            <v>33</v>
          </cell>
          <cell r="C26">
            <v>36</v>
          </cell>
          <cell r="D26">
            <v>39</v>
          </cell>
          <cell r="E26">
            <v>32</v>
          </cell>
          <cell r="F26">
            <v>31</v>
          </cell>
          <cell r="G26">
            <v>10</v>
          </cell>
          <cell r="H26">
            <v>12</v>
          </cell>
          <cell r="I26">
            <v>15</v>
          </cell>
          <cell r="J26">
            <v>10</v>
          </cell>
          <cell r="K26">
            <v>10</v>
          </cell>
        </row>
        <row r="27">
          <cell r="A27" t="str">
            <v>Renfrewshire</v>
          </cell>
          <cell r="B27">
            <v>34</v>
          </cell>
          <cell r="C27">
            <v>36</v>
          </cell>
          <cell r="D27">
            <v>36</v>
          </cell>
          <cell r="E27">
            <v>40</v>
          </cell>
          <cell r="F27">
            <v>42</v>
          </cell>
          <cell r="G27">
            <v>10</v>
          </cell>
          <cell r="H27">
            <v>15</v>
          </cell>
          <cell r="I27">
            <v>14</v>
          </cell>
          <cell r="J27">
            <v>14</v>
          </cell>
          <cell r="K27">
            <v>15</v>
          </cell>
        </row>
        <row r="28">
          <cell r="A28" t="str">
            <v>Scottish Borders</v>
          </cell>
          <cell r="B28">
            <v>21</v>
          </cell>
          <cell r="C28">
            <v>30</v>
          </cell>
          <cell r="D28">
            <v>25</v>
          </cell>
          <cell r="E28">
            <v>28</v>
          </cell>
          <cell r="F28">
            <v>21</v>
          </cell>
          <cell r="G28" t="str">
            <v>*</v>
          </cell>
          <cell r="H28">
            <v>12</v>
          </cell>
          <cell r="I28">
            <v>15</v>
          </cell>
          <cell r="J28">
            <v>11</v>
          </cell>
          <cell r="K28">
            <v>10</v>
          </cell>
        </row>
        <row r="29">
          <cell r="A29" t="str">
            <v>Shetland Islands</v>
          </cell>
          <cell r="B29" t="str">
            <v>NA</v>
          </cell>
          <cell r="C29" t="str">
            <v>NA</v>
          </cell>
          <cell r="D29" t="str">
            <v>NA</v>
          </cell>
          <cell r="E29" t="str">
            <v>NA</v>
          </cell>
          <cell r="F29" t="str">
            <v>NA</v>
          </cell>
          <cell r="G29" t="str">
            <v>NA</v>
          </cell>
          <cell r="H29" t="str">
            <v>NA</v>
          </cell>
          <cell r="I29" t="str">
            <v>NA</v>
          </cell>
          <cell r="J29" t="str">
            <v>NA</v>
          </cell>
          <cell r="K29" t="str">
            <v>NA</v>
          </cell>
        </row>
        <row r="30">
          <cell r="A30" t="str">
            <v>South Ayrshire</v>
          </cell>
          <cell r="B30">
            <v>28</v>
          </cell>
          <cell r="C30">
            <v>30</v>
          </cell>
          <cell r="D30">
            <v>43</v>
          </cell>
          <cell r="E30">
            <v>43</v>
          </cell>
          <cell r="F30">
            <v>48</v>
          </cell>
          <cell r="G30">
            <v>11</v>
          </cell>
          <cell r="H30">
            <v>13</v>
          </cell>
          <cell r="I30">
            <v>14</v>
          </cell>
          <cell r="J30">
            <v>16</v>
          </cell>
          <cell r="K30">
            <v>18</v>
          </cell>
        </row>
        <row r="31">
          <cell r="A31" t="str">
            <v>South Lanarkshire</v>
          </cell>
          <cell r="B31">
            <v>27</v>
          </cell>
          <cell r="C31">
            <v>33</v>
          </cell>
          <cell r="D31">
            <v>31</v>
          </cell>
          <cell r="E31">
            <v>38</v>
          </cell>
          <cell r="F31">
            <v>43</v>
          </cell>
          <cell r="G31">
            <v>8</v>
          </cell>
          <cell r="H31">
            <v>12</v>
          </cell>
          <cell r="I31">
            <v>12</v>
          </cell>
          <cell r="J31">
            <v>15</v>
          </cell>
          <cell r="K31">
            <v>19</v>
          </cell>
        </row>
        <row r="32">
          <cell r="A32" t="str">
            <v>Stirling</v>
          </cell>
          <cell r="B32">
            <v>15</v>
          </cell>
          <cell r="C32">
            <v>20</v>
          </cell>
          <cell r="D32">
            <v>24</v>
          </cell>
          <cell r="E32">
            <v>33</v>
          </cell>
          <cell r="F32">
            <v>41</v>
          </cell>
          <cell r="G32">
            <v>5</v>
          </cell>
          <cell r="H32">
            <v>7</v>
          </cell>
          <cell r="I32">
            <v>8</v>
          </cell>
          <cell r="J32">
            <v>8</v>
          </cell>
          <cell r="K32">
            <v>19</v>
          </cell>
        </row>
        <row r="33">
          <cell r="A33" t="str">
            <v>West Dunbartonshire</v>
          </cell>
          <cell r="B33">
            <v>34</v>
          </cell>
          <cell r="C33">
            <v>40</v>
          </cell>
          <cell r="D33">
            <v>44</v>
          </cell>
          <cell r="E33">
            <v>42</v>
          </cell>
          <cell r="F33">
            <v>47</v>
          </cell>
          <cell r="G33">
            <v>11</v>
          </cell>
          <cell r="H33">
            <v>19</v>
          </cell>
          <cell r="I33">
            <v>15</v>
          </cell>
          <cell r="J33">
            <v>19</v>
          </cell>
          <cell r="K33">
            <v>23</v>
          </cell>
        </row>
        <row r="34">
          <cell r="A34" t="str">
            <v>West Lothian</v>
          </cell>
          <cell r="B34">
            <v>30</v>
          </cell>
          <cell r="C34">
            <v>32</v>
          </cell>
          <cell r="D34">
            <v>40</v>
          </cell>
          <cell r="E34">
            <v>47</v>
          </cell>
          <cell r="F34">
            <v>47</v>
          </cell>
          <cell r="G34">
            <v>11</v>
          </cell>
          <cell r="H34">
            <v>13</v>
          </cell>
          <cell r="I34">
            <v>15</v>
          </cell>
          <cell r="J34">
            <v>21</v>
          </cell>
          <cell r="K34">
            <v>23</v>
          </cell>
        </row>
        <row r="35">
          <cell r="A35" t="str">
            <v>Scotland</v>
          </cell>
          <cell r="B35">
            <v>32</v>
          </cell>
          <cell r="C35">
            <v>34</v>
          </cell>
          <cell r="D35">
            <v>37</v>
          </cell>
          <cell r="E35">
            <v>40</v>
          </cell>
          <cell r="F35">
            <v>41</v>
          </cell>
          <cell r="G35">
            <v>11</v>
          </cell>
          <cell r="H35">
            <v>14</v>
          </cell>
          <cell r="I35">
            <v>14</v>
          </cell>
          <cell r="J35">
            <v>15</v>
          </cell>
          <cell r="K35">
            <v>16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oads"/>
    </sheetNames>
    <sheetDataSet>
      <sheetData sheetId="0" refreshError="1">
        <row r="1">
          <cell r="A1" t="str">
            <v>Local Authority</v>
          </cell>
          <cell r="B1" t="str">
            <v>Central Support services - total General Fund (£000) 2017-18</v>
          </cell>
          <cell r="C1" t="str">
            <v>Revenue Contribution to Capital (RCC)</v>
          </cell>
          <cell r="D1" t="str">
            <v>Gross expenditure - total General Fund (£000) 2017-18</v>
          </cell>
          <cell r="E1" t="str">
            <v>Gross expenditure - total General Fund (£000) 2017-18</v>
          </cell>
          <cell r="F1" t="str">
            <v>Pre-Primary education - Revenue Contribution to Capital (RCC)</v>
          </cell>
          <cell r="G1" t="str">
            <v>Pre-Primary education - Support Sevices</v>
          </cell>
          <cell r="H1" t="str">
            <v xml:space="preserve">Pre-Primary education - Gross Expenditure Adjusted for LFR </v>
          </cell>
          <cell r="I1" t="str">
            <v>Pre-Primary education - Gross expenditure (£000s) 2017-18</v>
          </cell>
          <cell r="J1" t="str">
            <v>Primary education - Revenue Contribution to Capital (RCC)</v>
          </cell>
          <cell r="K1" t="str">
            <v>Primary education - Support Sevices</v>
          </cell>
          <cell r="L1" t="str">
            <v xml:space="preserve">Primary education - Gross Expenditure Adjusted for LFR </v>
          </cell>
          <cell r="M1" t="str">
            <v>Primary education - Gross expenditure (£000s) 2017-18</v>
          </cell>
          <cell r="N1" t="str">
            <v>Secondary education - Revenue Contribution to Capital (RCC)</v>
          </cell>
          <cell r="O1" t="str">
            <v>Secondary education - Support Sevices</v>
          </cell>
          <cell r="P1" t="str">
            <v xml:space="preserve">Secondary education - Gross Expenditure Adjusted for LFR </v>
          </cell>
          <cell r="Q1" t="str">
            <v>Secondary education - Gross expenditure (£000s) 2017-18</v>
          </cell>
          <cell r="R1" t="str">
            <v>Museums &amp; Galleries - net expenditure (£000) 2017-18</v>
          </cell>
          <cell r="S1" t="str">
            <v>Museums and Galleries - Revenue Contribution to Capital (RCC)</v>
          </cell>
          <cell r="T1" t="str">
            <v>Museums and Galleries - Net Expenditure</v>
          </cell>
          <cell r="U1" t="str">
            <v>Museums and Galleries - Support Sevices</v>
          </cell>
          <cell r="V1" t="str">
            <v xml:space="preserve">Museums and Galleries - Gross Expenditure Adjusted for LFR </v>
          </cell>
          <cell r="W1" t="str">
            <v>Libraries - net expenditure (£000s) 2017-18</v>
          </cell>
          <cell r="X1" t="str">
            <v>Libraries - Revenue Contribution to Capital (RCC)</v>
          </cell>
          <cell r="Y1" t="str">
            <v>Libraries - Net Expenditure</v>
          </cell>
          <cell r="Z1" t="str">
            <v>Libraries - Support Sevices</v>
          </cell>
          <cell r="AA1" t="str">
            <v xml:space="preserve">Libraries - Gross Expenditure Adjusted for LFR </v>
          </cell>
          <cell r="AB1" t="str">
            <v>Sports facilities including swimming pools - net expenditure (£000) 2017-18</v>
          </cell>
          <cell r="AC1" t="str">
            <v>Sports Facilities - Revenue Contribution to Capital (RCC)</v>
          </cell>
          <cell r="AD1" t="str">
            <v>Sports Facilities - Net Expenditure</v>
          </cell>
          <cell r="AE1" t="str">
            <v>Sports Facilities - Support Sevices</v>
          </cell>
          <cell r="AF1" t="str">
            <v xml:space="preserve">Sports Facilities - Gross Expenditure Adjusted for LFR </v>
          </cell>
          <cell r="AG1" t="str">
            <v>Community Parks and Open Spaces - net expenditure (£000) 2017-18</v>
          </cell>
          <cell r="AH1" t="str">
            <v>Community Parks and Open Spaces - Revenue Contribution to Capital (RCC)</v>
          </cell>
          <cell r="AI1" t="str">
            <v>Community Parks and Open Spaces - Net Expenditure</v>
          </cell>
          <cell r="AJ1" t="str">
            <v>Community Parks and Open Spaces - Support Sevices</v>
          </cell>
          <cell r="AK1" t="str">
            <v xml:space="preserve">Community Parks and Open Spaces - Gross Expenditure Adjusted for LFR </v>
          </cell>
          <cell r="AL1" t="str">
            <v>Tourism - Revenue Contribution to Capital (RCC)</v>
          </cell>
          <cell r="AM1" t="str">
            <v>Tourism - Support Sevices</v>
          </cell>
          <cell r="AN1" t="str">
            <v xml:space="preserve">Tourism - Gross Expenditure Adjusted for LFR </v>
          </cell>
          <cell r="AO1" t="str">
            <v>Gross Costs (Looked After Children in Residential) (£000s) 2017-18</v>
          </cell>
          <cell r="AP1" t="str">
            <v>Gross Costs (Looked After Children in Community Setting) (£000s) 2017-18</v>
          </cell>
          <cell r="AQ1" t="str">
            <v>Total Homecare (£000) 2017-18</v>
          </cell>
          <cell r="AR1" t="str">
            <v>Net Expenditure on Care Homes for Older People 2017-18</v>
          </cell>
          <cell r="AS1" t="str">
            <v>Adult Social Work - Revenue Contribution to Capital (RCC)</v>
          </cell>
          <cell r="AT1" t="str">
            <v>Adult Social Work  - Support Sevices</v>
          </cell>
          <cell r="AU1" t="str">
            <v xml:space="preserve">Adult Social Work  - Gross Expenditure Adjusted for LFR </v>
          </cell>
          <cell r="AV1" t="str">
            <v>Direct Payments - Gross expenditure</v>
          </cell>
          <cell r="AW1" t="str">
            <v>Managed personalised budgets - Gross expenditure</v>
          </cell>
          <cell r="AX1" t="str">
            <v>SDS Spend on over 18s 2017-18</v>
          </cell>
          <cell r="AY1" t="str">
            <v>Gross SW Spend on over 18s  2017-18</v>
          </cell>
          <cell r="AZ1" t="str">
            <v>Road and Winter maintenance - Revenue Contribution to Capital (RCC)</v>
          </cell>
          <cell r="BA1" t="str">
            <v>Road and Winter maintenance  - Support Sevices</v>
          </cell>
          <cell r="BB1" t="str">
            <v xml:space="preserve">Road and Winter maintenance  - Gross Expenditure Adjusted for LFR </v>
          </cell>
          <cell r="BC1" t="str">
            <v xml:space="preserve">Road and Winter maintenance - Gross expenditure </v>
          </cell>
          <cell r="BD1" t="str">
            <v>Trading Standards Gross Expend £000 2017-18</v>
          </cell>
          <cell r="BE1" t="str">
            <v>Trading Standards - Support Services</v>
          </cell>
          <cell r="BF1" t="str">
            <v>Trading Standards - Revenue Contribution to Capital (RCC)</v>
          </cell>
          <cell r="BG1" t="str">
            <v>Trading Standards - Support Services Costs</v>
          </cell>
          <cell r="BH1" t="str">
            <v>Trading Standards excl Citizens Advice Bureaux/Money Advice</v>
          </cell>
          <cell r="BI1" t="str">
            <v xml:space="preserve">Trading Standards  - Gross Expenditure Adjusted for LFR </v>
          </cell>
          <cell r="BJ1" t="str">
            <v>Env. Health Gross Expend £000 2017-18</v>
          </cell>
          <cell r="BK1" t="str">
            <v>Environmental Health - Revenue Contribution to Capital (RCC)</v>
          </cell>
          <cell r="BL1" t="str">
            <v>Environmental Health  - Support Sevices</v>
          </cell>
          <cell r="BM1" t="str">
            <v xml:space="preserve">Environmental Health  - Gross Expenditure Adjusted for LFR </v>
          </cell>
          <cell r="BN1" t="str">
            <v>Trading Standards &amp; Env. Health Gross Expend £000 2017-18</v>
          </cell>
          <cell r="BO1" t="str">
            <v>Waste collection - Net expenditure (£000s) 2017-18</v>
          </cell>
          <cell r="BP1" t="str">
            <v>Waste collection - Net expenditure</v>
          </cell>
          <cell r="BQ1" t="str">
            <v>Waste collection - Revenue Contribution to Capital (RCC)</v>
          </cell>
          <cell r="BR1" t="str">
            <v>Waste collection  - Support Sevices</v>
          </cell>
          <cell r="BS1" t="str">
            <v xml:space="preserve">Waste collection  - Gross Expenditure Adjusted for LFR </v>
          </cell>
          <cell r="BT1" t="str">
            <v xml:space="preserve">Waste collection  - Gross minus support services </v>
          </cell>
          <cell r="BU1" t="str">
            <v>Waste disposal - Net expenditure (£000s) 2017-18</v>
          </cell>
          <cell r="BV1" t="str">
            <v>Waste disposal - Net expenditure</v>
          </cell>
          <cell r="BW1" t="str">
            <v>Waste disposal - Revenue Contribution to Capital (RCC)</v>
          </cell>
          <cell r="BX1" t="str">
            <v>Waste disposal  - Support Sevices</v>
          </cell>
          <cell r="BY1" t="str">
            <v xml:space="preserve">Waste disposal  - Gross Expenditure Adjusted for LFR </v>
          </cell>
          <cell r="BZ1" t="str">
            <v>Waste disposal  - Gross Expenditure minus support services</v>
          </cell>
          <cell r="CA1" t="str">
            <v>Street cleaning -net expenditure (£000s) 2017-18</v>
          </cell>
          <cell r="CB1" t="str">
            <v>Total Planning - Gross expenditure (£000) 2017-18</v>
          </cell>
          <cell r="CC1" t="str">
            <v>Total Planning - Support Services</v>
          </cell>
          <cell r="CD1" t="str">
            <v>Total Planning - Revenue Contribution to Capital (RCC)</v>
          </cell>
          <cell r="CE1" t="str">
            <v xml:space="preserve">Total Planning  - Gross Expenditure Adjusted for LFR </v>
          </cell>
          <cell r="CF1" t="str">
            <v>Economic Development - Support Services</v>
          </cell>
          <cell r="CG1" t="str">
            <v>Economic Development - Revenue Contribution to Capital (RCC)</v>
          </cell>
          <cell r="CH1" t="str">
            <v xml:space="preserve">Economic Development  - Gross Expenditure Adjusted for LFR </v>
          </cell>
          <cell r="CI1" t="str">
            <v>Road and winter maintenance - gross expenditure 2017-18</v>
          </cell>
          <cell r="CJ1" t="str">
            <v>Economic Development &amp; Tourism - Gross expenditure (£000) 2017-18</v>
          </cell>
        </row>
        <row r="2">
          <cell r="A2" t="str">
            <v>Aberdeen City</v>
          </cell>
          <cell r="B2">
            <v>29129</v>
          </cell>
          <cell r="C2">
            <v>1298</v>
          </cell>
          <cell r="D2">
            <v>574373</v>
          </cell>
          <cell r="E2">
            <v>575671</v>
          </cell>
          <cell r="F2">
            <v>25</v>
          </cell>
          <cell r="G2">
            <v>1126</v>
          </cell>
          <cell r="H2">
            <v>16819</v>
          </cell>
          <cell r="I2">
            <v>15718</v>
          </cell>
          <cell r="J2">
            <v>91</v>
          </cell>
          <cell r="K2">
            <v>4016</v>
          </cell>
          <cell r="L2">
            <v>75789</v>
          </cell>
          <cell r="M2">
            <v>71864</v>
          </cell>
          <cell r="N2">
            <v>83</v>
          </cell>
          <cell r="O2">
            <v>3671</v>
          </cell>
          <cell r="P2">
            <v>66619</v>
          </cell>
          <cell r="Q2">
            <v>63031</v>
          </cell>
          <cell r="R2">
            <v>3248</v>
          </cell>
          <cell r="S2">
            <v>1</v>
          </cell>
          <cell r="T2">
            <v>3456</v>
          </cell>
          <cell r="U2">
            <v>209</v>
          </cell>
          <cell r="V2">
            <v>3751</v>
          </cell>
          <cell r="W2">
            <v>4118</v>
          </cell>
          <cell r="X2">
            <v>1</v>
          </cell>
          <cell r="Y2">
            <v>4377</v>
          </cell>
          <cell r="Z2">
            <v>260</v>
          </cell>
          <cell r="AA2">
            <v>4502</v>
          </cell>
          <cell r="AB2">
            <v>7977</v>
          </cell>
          <cell r="AC2">
            <v>13</v>
          </cell>
          <cell r="AD2">
            <v>8444</v>
          </cell>
          <cell r="AE2">
            <v>480</v>
          </cell>
          <cell r="AF2">
            <v>8969</v>
          </cell>
          <cell r="AG2">
            <v>2852</v>
          </cell>
          <cell r="AH2">
            <v>-149</v>
          </cell>
          <cell r="AI2">
            <v>3142</v>
          </cell>
          <cell r="AJ2">
            <v>141</v>
          </cell>
          <cell r="AK2">
            <v>3644</v>
          </cell>
          <cell r="AL2">
            <v>0</v>
          </cell>
          <cell r="AM2">
            <v>89</v>
          </cell>
          <cell r="AN2">
            <v>1184</v>
          </cell>
          <cell r="AO2">
            <v>11995</v>
          </cell>
          <cell r="AP2">
            <v>12555</v>
          </cell>
          <cell r="AQ2">
            <v>23401</v>
          </cell>
          <cell r="AR2">
            <v>20633</v>
          </cell>
          <cell r="AS2">
            <v>30</v>
          </cell>
          <cell r="AT2">
            <v>4340</v>
          </cell>
          <cell r="AU2">
            <v>133380</v>
          </cell>
          <cell r="AV2">
            <v>3942</v>
          </cell>
          <cell r="AW2">
            <v>133</v>
          </cell>
          <cell r="AX2">
            <v>4075</v>
          </cell>
          <cell r="AY2">
            <v>129070</v>
          </cell>
          <cell r="AZ2">
            <v>78</v>
          </cell>
          <cell r="BA2">
            <v>760</v>
          </cell>
          <cell r="BB2">
            <v>11105</v>
          </cell>
          <cell r="BC2">
            <v>10345</v>
          </cell>
          <cell r="BD2">
            <v>1445</v>
          </cell>
          <cell r="BE2">
            <v>71</v>
          </cell>
          <cell r="BF2">
            <v>1</v>
          </cell>
          <cell r="BG2">
            <v>71</v>
          </cell>
          <cell r="BH2">
            <v>1007</v>
          </cell>
          <cell r="BI2">
            <v>1515</v>
          </cell>
          <cell r="BJ2">
            <v>4669</v>
          </cell>
          <cell r="BK2">
            <v>3</v>
          </cell>
          <cell r="BL2">
            <v>358</v>
          </cell>
          <cell r="BM2">
            <v>5024</v>
          </cell>
          <cell r="BN2">
            <v>6114</v>
          </cell>
          <cell r="BO2">
            <v>6548</v>
          </cell>
          <cell r="BP2">
            <v>6954</v>
          </cell>
          <cell r="BQ2">
            <v>3</v>
          </cell>
          <cell r="BR2">
            <v>409</v>
          </cell>
          <cell r="BS2">
            <v>8372</v>
          </cell>
          <cell r="BT2">
            <v>7963</v>
          </cell>
          <cell r="BU2">
            <v>15353</v>
          </cell>
          <cell r="BV2">
            <v>16204</v>
          </cell>
          <cell r="BW2">
            <v>1</v>
          </cell>
          <cell r="BX2">
            <v>852</v>
          </cell>
          <cell r="BY2">
            <v>16675</v>
          </cell>
          <cell r="BZ2">
            <v>15823</v>
          </cell>
          <cell r="CA2">
            <v>2118</v>
          </cell>
          <cell r="CB2">
            <v>4606</v>
          </cell>
          <cell r="CC2">
            <v>562</v>
          </cell>
          <cell r="CD2">
            <v>10</v>
          </cell>
          <cell r="CE2">
            <v>5158</v>
          </cell>
          <cell r="CF2">
            <v>994</v>
          </cell>
          <cell r="CG2">
            <v>15</v>
          </cell>
          <cell r="CH2">
            <v>7906</v>
          </cell>
          <cell r="CI2">
            <v>25734</v>
          </cell>
          <cell r="CJ2">
            <v>126141</v>
          </cell>
        </row>
        <row r="3">
          <cell r="A3" t="str">
            <v>Aberdeenshire</v>
          </cell>
          <cell r="B3">
            <v>32872</v>
          </cell>
          <cell r="C3">
            <v>128</v>
          </cell>
          <cell r="D3">
            <v>669058</v>
          </cell>
          <cell r="E3">
            <v>669186</v>
          </cell>
          <cell r="F3">
            <v>0</v>
          </cell>
          <cell r="G3">
            <v>543</v>
          </cell>
          <cell r="H3">
            <v>19602</v>
          </cell>
          <cell r="I3">
            <v>19059</v>
          </cell>
          <cell r="J3">
            <v>0</v>
          </cell>
          <cell r="K3">
            <v>3667</v>
          </cell>
          <cell r="L3">
            <v>113654</v>
          </cell>
          <cell r="M3">
            <v>109987</v>
          </cell>
          <cell r="N3">
            <v>0</v>
          </cell>
          <cell r="O3">
            <v>3084</v>
          </cell>
          <cell r="P3">
            <v>104359</v>
          </cell>
          <cell r="Q3">
            <v>101275</v>
          </cell>
          <cell r="R3">
            <v>823</v>
          </cell>
          <cell r="S3">
            <v>0</v>
          </cell>
          <cell r="T3">
            <v>971</v>
          </cell>
          <cell r="U3">
            <v>148</v>
          </cell>
          <cell r="V3">
            <v>1177</v>
          </cell>
          <cell r="W3">
            <v>3137</v>
          </cell>
          <cell r="X3">
            <v>0</v>
          </cell>
          <cell r="Y3">
            <v>3651</v>
          </cell>
          <cell r="Z3">
            <v>514</v>
          </cell>
          <cell r="AA3">
            <v>3740</v>
          </cell>
          <cell r="AB3">
            <v>5805</v>
          </cell>
          <cell r="AC3">
            <v>0</v>
          </cell>
          <cell r="AD3">
            <v>6450</v>
          </cell>
          <cell r="AE3">
            <v>645</v>
          </cell>
          <cell r="AF3">
            <v>11873</v>
          </cell>
          <cell r="AG3">
            <v>4714</v>
          </cell>
          <cell r="AH3">
            <v>0</v>
          </cell>
          <cell r="AI3">
            <v>5019</v>
          </cell>
          <cell r="AJ3">
            <v>305</v>
          </cell>
          <cell r="AK3">
            <v>5898</v>
          </cell>
          <cell r="AL3">
            <v>0</v>
          </cell>
          <cell r="AM3">
            <v>0</v>
          </cell>
          <cell r="AN3">
            <v>426</v>
          </cell>
          <cell r="AO3">
            <v>8030</v>
          </cell>
          <cell r="AP3">
            <v>5512</v>
          </cell>
          <cell r="AQ3">
            <v>22644</v>
          </cell>
          <cell r="AR3">
            <v>22429</v>
          </cell>
          <cell r="AS3">
            <v>0</v>
          </cell>
          <cell r="AT3">
            <v>2999</v>
          </cell>
          <cell r="AU3">
            <v>146231</v>
          </cell>
          <cell r="AV3">
            <v>5723</v>
          </cell>
          <cell r="AW3">
            <v>5338</v>
          </cell>
          <cell r="AX3">
            <v>11061</v>
          </cell>
          <cell r="AY3">
            <v>143232</v>
          </cell>
          <cell r="AZ3">
            <v>0</v>
          </cell>
          <cell r="BA3">
            <v>2862</v>
          </cell>
          <cell r="BB3">
            <v>31842</v>
          </cell>
          <cell r="BC3">
            <v>28980</v>
          </cell>
          <cell r="BD3">
            <v>1407</v>
          </cell>
          <cell r="BE3">
            <v>227</v>
          </cell>
          <cell r="BF3">
            <v>0</v>
          </cell>
          <cell r="BG3">
            <v>227</v>
          </cell>
          <cell r="BH3">
            <v>1068</v>
          </cell>
          <cell r="BI3">
            <v>1634</v>
          </cell>
          <cell r="BJ3">
            <v>3440</v>
          </cell>
          <cell r="BK3">
            <v>0</v>
          </cell>
          <cell r="BL3">
            <v>609</v>
          </cell>
          <cell r="BM3">
            <v>4049</v>
          </cell>
          <cell r="BN3">
            <v>4847</v>
          </cell>
          <cell r="BO3">
            <v>7605</v>
          </cell>
          <cell r="BP3">
            <v>7816</v>
          </cell>
          <cell r="BQ3">
            <v>0</v>
          </cell>
          <cell r="BR3">
            <v>211</v>
          </cell>
          <cell r="BS3">
            <v>9238</v>
          </cell>
          <cell r="BT3">
            <v>9027</v>
          </cell>
          <cell r="BU3">
            <v>14728</v>
          </cell>
          <cell r="BV3">
            <v>15083</v>
          </cell>
          <cell r="BW3">
            <v>0</v>
          </cell>
          <cell r="BX3">
            <v>355</v>
          </cell>
          <cell r="BY3">
            <v>16155</v>
          </cell>
          <cell r="BZ3">
            <v>15800</v>
          </cell>
          <cell r="CA3">
            <v>2661</v>
          </cell>
          <cell r="CB3">
            <v>6950</v>
          </cell>
          <cell r="CC3">
            <v>643</v>
          </cell>
          <cell r="CD3">
            <v>0</v>
          </cell>
          <cell r="CE3">
            <v>7593</v>
          </cell>
          <cell r="CF3">
            <v>610</v>
          </cell>
          <cell r="CG3">
            <v>90</v>
          </cell>
          <cell r="CH3">
            <v>9480</v>
          </cell>
          <cell r="CI3">
            <v>47122</v>
          </cell>
          <cell r="CJ3">
            <v>9596</v>
          </cell>
        </row>
        <row r="4">
          <cell r="A4" t="str">
            <v>Angus</v>
          </cell>
          <cell r="B4">
            <v>10795</v>
          </cell>
          <cell r="C4">
            <v>864</v>
          </cell>
          <cell r="D4">
            <v>297473</v>
          </cell>
          <cell r="E4">
            <v>298337</v>
          </cell>
          <cell r="F4">
            <v>150</v>
          </cell>
          <cell r="G4">
            <v>130</v>
          </cell>
          <cell r="H4">
            <v>7006</v>
          </cell>
          <cell r="I4">
            <v>7026</v>
          </cell>
          <cell r="J4">
            <v>110</v>
          </cell>
          <cell r="K4">
            <v>1304</v>
          </cell>
          <cell r="L4">
            <v>45418</v>
          </cell>
          <cell r="M4">
            <v>44224</v>
          </cell>
          <cell r="N4">
            <v>259</v>
          </cell>
          <cell r="O4">
            <v>1304</v>
          </cell>
          <cell r="P4">
            <v>44373</v>
          </cell>
          <cell r="Q4">
            <v>43328</v>
          </cell>
          <cell r="R4">
            <v>279</v>
          </cell>
          <cell r="S4">
            <v>0</v>
          </cell>
          <cell r="T4">
            <v>306</v>
          </cell>
          <cell r="U4">
            <v>27</v>
          </cell>
          <cell r="V4">
            <v>308</v>
          </cell>
          <cell r="W4">
            <v>547</v>
          </cell>
          <cell r="X4">
            <v>14</v>
          </cell>
          <cell r="Y4">
            <v>586</v>
          </cell>
          <cell r="Z4">
            <v>53</v>
          </cell>
          <cell r="AA4">
            <v>589</v>
          </cell>
          <cell r="AB4">
            <v>3559</v>
          </cell>
          <cell r="AC4">
            <v>80</v>
          </cell>
          <cell r="AD4">
            <v>3830</v>
          </cell>
          <cell r="AE4">
            <v>351</v>
          </cell>
          <cell r="AF4">
            <v>3908</v>
          </cell>
          <cell r="AG4">
            <v>2934</v>
          </cell>
          <cell r="AH4">
            <v>0</v>
          </cell>
          <cell r="AI4">
            <v>2934</v>
          </cell>
          <cell r="AJ4">
            <v>0</v>
          </cell>
          <cell r="AK4">
            <v>3381</v>
          </cell>
          <cell r="AL4">
            <v>0</v>
          </cell>
          <cell r="AM4">
            <v>0</v>
          </cell>
          <cell r="AN4">
            <v>202</v>
          </cell>
          <cell r="AO4">
            <v>5260</v>
          </cell>
          <cell r="AP4">
            <v>4150</v>
          </cell>
          <cell r="AQ4">
            <v>11071</v>
          </cell>
          <cell r="AR4">
            <v>18673</v>
          </cell>
          <cell r="AS4">
            <v>92</v>
          </cell>
          <cell r="AT4">
            <v>1131</v>
          </cell>
          <cell r="AU4">
            <v>68162</v>
          </cell>
          <cell r="AV4">
            <v>2440</v>
          </cell>
          <cell r="AW4">
            <v>0</v>
          </cell>
          <cell r="AX4">
            <v>2440</v>
          </cell>
          <cell r="AY4">
            <v>67123</v>
          </cell>
          <cell r="AZ4">
            <v>0</v>
          </cell>
          <cell r="BA4">
            <v>273</v>
          </cell>
          <cell r="BB4">
            <v>7941</v>
          </cell>
          <cell r="BC4">
            <v>7668</v>
          </cell>
          <cell r="BD4">
            <v>926</v>
          </cell>
          <cell r="BE4">
            <v>256</v>
          </cell>
          <cell r="BF4">
            <v>0</v>
          </cell>
          <cell r="BG4">
            <v>256</v>
          </cell>
          <cell r="BH4">
            <v>0</v>
          </cell>
          <cell r="BI4">
            <v>1182</v>
          </cell>
          <cell r="BJ4">
            <v>1635</v>
          </cell>
          <cell r="BK4">
            <v>0</v>
          </cell>
          <cell r="BL4">
            <v>466</v>
          </cell>
          <cell r="BM4">
            <v>2101</v>
          </cell>
          <cell r="BN4">
            <v>2561</v>
          </cell>
          <cell r="BO4">
            <v>3516</v>
          </cell>
          <cell r="BP4">
            <v>3516</v>
          </cell>
          <cell r="BQ4">
            <v>0</v>
          </cell>
          <cell r="BR4">
            <v>0</v>
          </cell>
          <cell r="BS4">
            <v>4927</v>
          </cell>
          <cell r="BT4">
            <v>4927</v>
          </cell>
          <cell r="BU4">
            <v>5419</v>
          </cell>
          <cell r="BV4">
            <v>5419</v>
          </cell>
          <cell r="BW4">
            <v>0</v>
          </cell>
          <cell r="BX4">
            <v>0</v>
          </cell>
          <cell r="BY4">
            <v>5859</v>
          </cell>
          <cell r="BZ4">
            <v>5859</v>
          </cell>
          <cell r="CA4">
            <v>1709</v>
          </cell>
          <cell r="CB4">
            <v>1413</v>
          </cell>
          <cell r="CC4">
            <v>319</v>
          </cell>
          <cell r="CD4">
            <v>0</v>
          </cell>
          <cell r="CE4">
            <v>1732</v>
          </cell>
          <cell r="CF4">
            <v>320</v>
          </cell>
          <cell r="CG4">
            <v>35</v>
          </cell>
          <cell r="CH4">
            <v>2855</v>
          </cell>
          <cell r="CI4">
            <v>16076</v>
          </cell>
          <cell r="CJ4">
            <v>4559</v>
          </cell>
        </row>
        <row r="5">
          <cell r="A5" t="str">
            <v>Argyll &amp; Bute</v>
          </cell>
          <cell r="B5">
            <v>11787</v>
          </cell>
          <cell r="C5">
            <v>4019</v>
          </cell>
          <cell r="D5">
            <v>278985</v>
          </cell>
          <cell r="E5">
            <v>283004</v>
          </cell>
          <cell r="F5">
            <v>0</v>
          </cell>
          <cell r="G5">
            <v>268</v>
          </cell>
          <cell r="H5">
            <v>8021</v>
          </cell>
          <cell r="I5">
            <v>7753</v>
          </cell>
          <cell r="J5">
            <v>2268</v>
          </cell>
          <cell r="K5">
            <v>1685</v>
          </cell>
          <cell r="L5">
            <v>38203</v>
          </cell>
          <cell r="M5">
            <v>38786</v>
          </cell>
          <cell r="N5">
            <v>1370</v>
          </cell>
          <cell r="O5">
            <v>1400</v>
          </cell>
          <cell r="P5">
            <v>40103</v>
          </cell>
          <cell r="Q5">
            <v>40073</v>
          </cell>
          <cell r="R5">
            <v>99</v>
          </cell>
          <cell r="S5">
            <v>0</v>
          </cell>
          <cell r="T5">
            <v>117</v>
          </cell>
          <cell r="U5">
            <v>18</v>
          </cell>
          <cell r="V5">
            <v>141</v>
          </cell>
          <cell r="W5">
            <v>903</v>
          </cell>
          <cell r="X5">
            <v>0</v>
          </cell>
          <cell r="Y5">
            <v>1083</v>
          </cell>
          <cell r="Z5">
            <v>180</v>
          </cell>
          <cell r="AA5">
            <v>1129</v>
          </cell>
          <cell r="AB5">
            <v>1456</v>
          </cell>
          <cell r="AC5">
            <v>0</v>
          </cell>
          <cell r="AD5">
            <v>1874</v>
          </cell>
          <cell r="AE5">
            <v>418</v>
          </cell>
          <cell r="AF5">
            <v>2487</v>
          </cell>
          <cell r="AG5">
            <v>2157</v>
          </cell>
          <cell r="AH5">
            <v>304</v>
          </cell>
          <cell r="AI5">
            <v>2194</v>
          </cell>
          <cell r="AJ5">
            <v>341</v>
          </cell>
          <cell r="AK5">
            <v>2465</v>
          </cell>
          <cell r="AL5">
            <v>0</v>
          </cell>
          <cell r="AM5">
            <v>3</v>
          </cell>
          <cell r="AN5">
            <v>130</v>
          </cell>
          <cell r="AO5">
            <v>3092</v>
          </cell>
          <cell r="AP5">
            <v>1991</v>
          </cell>
          <cell r="AQ5">
            <v>14682</v>
          </cell>
          <cell r="AR5">
            <v>12279</v>
          </cell>
          <cell r="AS5">
            <v>0</v>
          </cell>
          <cell r="AT5">
            <v>2439</v>
          </cell>
          <cell r="AU5">
            <v>64358</v>
          </cell>
          <cell r="AV5">
            <v>2689</v>
          </cell>
          <cell r="AW5">
            <v>0</v>
          </cell>
          <cell r="AX5">
            <v>2689</v>
          </cell>
          <cell r="AY5">
            <v>61919</v>
          </cell>
          <cell r="AZ5">
            <v>0</v>
          </cell>
          <cell r="BA5">
            <v>423</v>
          </cell>
          <cell r="BB5">
            <v>9228</v>
          </cell>
          <cell r="BC5">
            <v>8805</v>
          </cell>
          <cell r="BD5">
            <v>827</v>
          </cell>
          <cell r="BE5">
            <v>48</v>
          </cell>
          <cell r="BF5">
            <v>0</v>
          </cell>
          <cell r="BG5">
            <v>48</v>
          </cell>
          <cell r="BH5">
            <v>722</v>
          </cell>
          <cell r="BI5">
            <v>875</v>
          </cell>
          <cell r="BJ5">
            <v>2515</v>
          </cell>
          <cell r="BK5">
            <v>0</v>
          </cell>
          <cell r="BL5">
            <v>267</v>
          </cell>
          <cell r="BM5">
            <v>2782</v>
          </cell>
          <cell r="BN5">
            <v>3342</v>
          </cell>
          <cell r="BO5">
            <v>2641</v>
          </cell>
          <cell r="BP5">
            <v>3059</v>
          </cell>
          <cell r="BQ5">
            <v>0</v>
          </cell>
          <cell r="BR5">
            <v>418</v>
          </cell>
          <cell r="BS5">
            <v>5160</v>
          </cell>
          <cell r="BT5">
            <v>4742</v>
          </cell>
          <cell r="BU5">
            <v>9108</v>
          </cell>
          <cell r="BV5">
            <v>9212</v>
          </cell>
          <cell r="BW5">
            <v>0</v>
          </cell>
          <cell r="BX5">
            <v>104</v>
          </cell>
          <cell r="BY5">
            <v>9443</v>
          </cell>
          <cell r="BZ5">
            <v>9339</v>
          </cell>
          <cell r="CA5">
            <v>944</v>
          </cell>
          <cell r="CB5">
            <v>3128</v>
          </cell>
          <cell r="CC5">
            <v>229</v>
          </cell>
          <cell r="CD5">
            <v>0</v>
          </cell>
          <cell r="CE5">
            <v>3357</v>
          </cell>
          <cell r="CF5">
            <v>246</v>
          </cell>
          <cell r="CG5">
            <v>0</v>
          </cell>
          <cell r="CH5">
            <v>3587</v>
          </cell>
          <cell r="CI5">
            <v>14424</v>
          </cell>
          <cell r="CJ5">
            <v>16380</v>
          </cell>
        </row>
        <row r="6">
          <cell r="A6" t="str">
            <v>Clackmannanshire</v>
          </cell>
          <cell r="B6">
            <v>9889</v>
          </cell>
          <cell r="C6">
            <v>0</v>
          </cell>
          <cell r="D6">
            <v>142495</v>
          </cell>
          <cell r="E6">
            <v>142495</v>
          </cell>
          <cell r="F6">
            <v>0</v>
          </cell>
          <cell r="G6">
            <v>182</v>
          </cell>
          <cell r="H6">
            <v>5476</v>
          </cell>
          <cell r="I6">
            <v>5294</v>
          </cell>
          <cell r="J6">
            <v>0</v>
          </cell>
          <cell r="K6">
            <v>683</v>
          </cell>
          <cell r="L6">
            <v>20482</v>
          </cell>
          <cell r="M6">
            <v>19799</v>
          </cell>
          <cell r="N6">
            <v>0</v>
          </cell>
          <cell r="O6">
            <v>646</v>
          </cell>
          <cell r="P6">
            <v>19376</v>
          </cell>
          <cell r="Q6">
            <v>18730</v>
          </cell>
          <cell r="R6">
            <v>123</v>
          </cell>
          <cell r="S6">
            <v>0</v>
          </cell>
          <cell r="T6">
            <v>167</v>
          </cell>
          <cell r="U6">
            <v>44</v>
          </cell>
          <cell r="V6">
            <v>167</v>
          </cell>
          <cell r="W6">
            <v>304</v>
          </cell>
          <cell r="X6">
            <v>0</v>
          </cell>
          <cell r="Y6">
            <v>1031</v>
          </cell>
          <cell r="Z6">
            <v>727</v>
          </cell>
          <cell r="AA6">
            <v>1050</v>
          </cell>
          <cell r="AB6">
            <v>489</v>
          </cell>
          <cell r="AC6">
            <v>0</v>
          </cell>
          <cell r="AD6">
            <v>628</v>
          </cell>
          <cell r="AE6">
            <v>139</v>
          </cell>
          <cell r="AF6">
            <v>1720</v>
          </cell>
          <cell r="AG6">
            <v>718</v>
          </cell>
          <cell r="AH6">
            <v>0</v>
          </cell>
          <cell r="AI6">
            <v>746</v>
          </cell>
          <cell r="AJ6">
            <v>28</v>
          </cell>
          <cell r="AK6">
            <v>1236</v>
          </cell>
          <cell r="AL6">
            <v>0</v>
          </cell>
          <cell r="AM6">
            <v>1</v>
          </cell>
          <cell r="AN6">
            <v>441</v>
          </cell>
          <cell r="AO6">
            <v>1934</v>
          </cell>
          <cell r="AP6">
            <v>3463</v>
          </cell>
          <cell r="AQ6">
            <v>4141</v>
          </cell>
          <cell r="AR6">
            <v>4221</v>
          </cell>
          <cell r="AS6">
            <v>0</v>
          </cell>
          <cell r="AT6">
            <v>2131</v>
          </cell>
          <cell r="AU6">
            <v>28768</v>
          </cell>
          <cell r="AV6">
            <v>579</v>
          </cell>
          <cell r="AW6">
            <v>0</v>
          </cell>
          <cell r="AX6">
            <v>579</v>
          </cell>
          <cell r="AY6">
            <v>26637</v>
          </cell>
          <cell r="AZ6">
            <v>0</v>
          </cell>
          <cell r="BA6">
            <v>186</v>
          </cell>
          <cell r="BB6">
            <v>1570</v>
          </cell>
          <cell r="BC6">
            <v>1384</v>
          </cell>
          <cell r="BD6">
            <v>125</v>
          </cell>
          <cell r="BE6">
            <v>0</v>
          </cell>
          <cell r="BF6">
            <v>0</v>
          </cell>
          <cell r="BG6">
            <v>0</v>
          </cell>
          <cell r="BH6">
            <v>125</v>
          </cell>
          <cell r="BI6">
            <v>125</v>
          </cell>
          <cell r="BJ6">
            <v>677</v>
          </cell>
          <cell r="BK6">
            <v>0</v>
          </cell>
          <cell r="BL6">
            <v>152</v>
          </cell>
          <cell r="BM6">
            <v>829</v>
          </cell>
          <cell r="BN6">
            <v>802</v>
          </cell>
          <cell r="BO6">
            <v>1403</v>
          </cell>
          <cell r="BP6">
            <v>1566</v>
          </cell>
          <cell r="BQ6">
            <v>0</v>
          </cell>
          <cell r="BR6">
            <v>163</v>
          </cell>
          <cell r="BS6">
            <v>1896</v>
          </cell>
          <cell r="BT6">
            <v>1733</v>
          </cell>
          <cell r="BU6">
            <v>2453</v>
          </cell>
          <cell r="BV6">
            <v>2616</v>
          </cell>
          <cell r="BW6">
            <v>0</v>
          </cell>
          <cell r="BX6">
            <v>163</v>
          </cell>
          <cell r="BY6">
            <v>2762</v>
          </cell>
          <cell r="BZ6">
            <v>2599</v>
          </cell>
          <cell r="CA6">
            <v>673</v>
          </cell>
          <cell r="CB6">
            <v>558</v>
          </cell>
          <cell r="CC6">
            <v>0</v>
          </cell>
          <cell r="CD6">
            <v>0</v>
          </cell>
          <cell r="CE6">
            <v>558</v>
          </cell>
          <cell r="CF6">
            <v>233</v>
          </cell>
          <cell r="CG6">
            <v>0</v>
          </cell>
          <cell r="CH6">
            <v>978</v>
          </cell>
          <cell r="CI6">
            <v>5132</v>
          </cell>
          <cell r="CJ6">
            <v>2893</v>
          </cell>
        </row>
        <row r="7">
          <cell r="A7" t="str">
            <v>Dumfries &amp; Galloway</v>
          </cell>
          <cell r="B7">
            <v>17083</v>
          </cell>
          <cell r="C7">
            <v>310</v>
          </cell>
          <cell r="D7">
            <v>410979</v>
          </cell>
          <cell r="E7">
            <v>411289</v>
          </cell>
          <cell r="F7">
            <v>-55</v>
          </cell>
          <cell r="G7">
            <v>342</v>
          </cell>
          <cell r="H7">
            <v>10169</v>
          </cell>
          <cell r="I7">
            <v>9772</v>
          </cell>
          <cell r="J7">
            <v>8</v>
          </cell>
          <cell r="K7">
            <v>2203</v>
          </cell>
          <cell r="L7">
            <v>62649</v>
          </cell>
          <cell r="M7">
            <v>60454</v>
          </cell>
          <cell r="N7">
            <v>41</v>
          </cell>
          <cell r="O7">
            <v>1804</v>
          </cell>
          <cell r="P7">
            <v>59858</v>
          </cell>
          <cell r="Q7">
            <v>58095</v>
          </cell>
          <cell r="R7">
            <v>1333</v>
          </cell>
          <cell r="S7">
            <v>0</v>
          </cell>
          <cell r="T7">
            <v>1557</v>
          </cell>
          <cell r="U7">
            <v>224</v>
          </cell>
          <cell r="V7">
            <v>1736</v>
          </cell>
          <cell r="W7">
            <v>2328</v>
          </cell>
          <cell r="X7">
            <v>0</v>
          </cell>
          <cell r="Y7">
            <v>3052</v>
          </cell>
          <cell r="Z7">
            <v>724</v>
          </cell>
          <cell r="AA7">
            <v>3111</v>
          </cell>
          <cell r="AB7">
            <v>4018</v>
          </cell>
          <cell r="AC7">
            <v>14</v>
          </cell>
          <cell r="AD7">
            <v>4444</v>
          </cell>
          <cell r="AE7">
            <v>440</v>
          </cell>
          <cell r="AF7">
            <v>6801</v>
          </cell>
          <cell r="AG7">
            <v>2980</v>
          </cell>
          <cell r="AH7">
            <v>-37</v>
          </cell>
          <cell r="AI7">
            <v>3220</v>
          </cell>
          <cell r="AJ7">
            <v>203</v>
          </cell>
          <cell r="AK7">
            <v>5421</v>
          </cell>
          <cell r="AL7">
            <v>0</v>
          </cell>
          <cell r="AM7">
            <v>45</v>
          </cell>
          <cell r="AN7">
            <v>1480</v>
          </cell>
          <cell r="AO7">
            <v>4240</v>
          </cell>
          <cell r="AP7">
            <v>4680</v>
          </cell>
          <cell r="AQ7">
            <v>18466</v>
          </cell>
          <cell r="AR7">
            <v>11376</v>
          </cell>
          <cell r="AS7">
            <v>0</v>
          </cell>
          <cell r="AT7">
            <v>2016</v>
          </cell>
          <cell r="AU7">
            <v>90955</v>
          </cell>
          <cell r="AV7">
            <v>5053</v>
          </cell>
          <cell r="AW7">
            <v>0</v>
          </cell>
          <cell r="AX7">
            <v>5053</v>
          </cell>
          <cell r="AY7">
            <v>88939</v>
          </cell>
          <cell r="AZ7">
            <v>53</v>
          </cell>
          <cell r="BA7">
            <v>266</v>
          </cell>
          <cell r="BB7">
            <v>9765</v>
          </cell>
          <cell r="BC7">
            <v>9499</v>
          </cell>
          <cell r="BD7">
            <v>1441</v>
          </cell>
          <cell r="BE7">
            <v>61</v>
          </cell>
          <cell r="BF7">
            <v>0</v>
          </cell>
          <cell r="BG7">
            <v>61</v>
          </cell>
          <cell r="BH7">
            <v>1448</v>
          </cell>
          <cell r="BI7">
            <v>1502</v>
          </cell>
          <cell r="BJ7">
            <v>2989</v>
          </cell>
          <cell r="BK7">
            <v>0</v>
          </cell>
          <cell r="BL7">
            <v>237</v>
          </cell>
          <cell r="BM7">
            <v>3226</v>
          </cell>
          <cell r="BN7">
            <v>4430</v>
          </cell>
          <cell r="BO7">
            <v>5003</v>
          </cell>
          <cell r="BP7">
            <v>4865</v>
          </cell>
          <cell r="BQ7">
            <v>402</v>
          </cell>
          <cell r="BR7">
            <v>264</v>
          </cell>
          <cell r="BS7">
            <v>6431</v>
          </cell>
          <cell r="BT7">
            <v>6167</v>
          </cell>
          <cell r="BU7">
            <v>7235</v>
          </cell>
          <cell r="BV7">
            <v>7267</v>
          </cell>
          <cell r="BW7">
            <v>0</v>
          </cell>
          <cell r="BX7">
            <v>32</v>
          </cell>
          <cell r="BY7">
            <v>7728</v>
          </cell>
          <cell r="BZ7">
            <v>7696</v>
          </cell>
          <cell r="CA7">
            <v>1279</v>
          </cell>
          <cell r="CB7">
            <v>2755</v>
          </cell>
          <cell r="CC7">
            <v>408</v>
          </cell>
          <cell r="CD7">
            <v>0</v>
          </cell>
          <cell r="CE7">
            <v>3163</v>
          </cell>
          <cell r="CF7">
            <v>571</v>
          </cell>
          <cell r="CG7">
            <v>-151</v>
          </cell>
          <cell r="CH7">
            <v>6515</v>
          </cell>
          <cell r="CI7">
            <v>19484</v>
          </cell>
          <cell r="CJ7">
            <v>8464</v>
          </cell>
        </row>
        <row r="8">
          <cell r="A8" t="str">
            <v>Dundee City</v>
          </cell>
          <cell r="B8">
            <v>16158</v>
          </cell>
          <cell r="C8">
            <v>0</v>
          </cell>
          <cell r="D8">
            <v>472086</v>
          </cell>
          <cell r="E8">
            <v>472086</v>
          </cell>
          <cell r="F8">
            <v>0</v>
          </cell>
          <cell r="G8">
            <v>287</v>
          </cell>
          <cell r="H8">
            <v>12355</v>
          </cell>
          <cell r="I8">
            <v>12068</v>
          </cell>
          <cell r="J8">
            <v>0</v>
          </cell>
          <cell r="K8">
            <v>1398</v>
          </cell>
          <cell r="L8">
            <v>52603</v>
          </cell>
          <cell r="M8">
            <v>51205</v>
          </cell>
          <cell r="N8">
            <v>0</v>
          </cell>
          <cell r="O8">
            <v>1397</v>
          </cell>
          <cell r="P8">
            <v>52469</v>
          </cell>
          <cell r="Q8">
            <v>51072</v>
          </cell>
          <cell r="R8">
            <v>1553</v>
          </cell>
          <cell r="S8">
            <v>0</v>
          </cell>
          <cell r="T8">
            <v>1663</v>
          </cell>
          <cell r="U8">
            <v>110</v>
          </cell>
          <cell r="V8">
            <v>2756</v>
          </cell>
          <cell r="W8">
            <v>4439</v>
          </cell>
          <cell r="X8">
            <v>0</v>
          </cell>
          <cell r="Y8">
            <v>4783</v>
          </cell>
          <cell r="Z8">
            <v>344</v>
          </cell>
          <cell r="AA8">
            <v>4783</v>
          </cell>
          <cell r="AB8">
            <v>3489</v>
          </cell>
          <cell r="AC8">
            <v>0</v>
          </cell>
          <cell r="AD8">
            <v>3683</v>
          </cell>
          <cell r="AE8">
            <v>194</v>
          </cell>
          <cell r="AF8">
            <v>3779</v>
          </cell>
          <cell r="AG8">
            <v>2434</v>
          </cell>
          <cell r="AH8">
            <v>0</v>
          </cell>
          <cell r="AI8">
            <v>2860</v>
          </cell>
          <cell r="AJ8">
            <v>426</v>
          </cell>
          <cell r="AK8">
            <v>3482</v>
          </cell>
          <cell r="AL8">
            <v>0</v>
          </cell>
          <cell r="AM8">
            <v>0</v>
          </cell>
          <cell r="AN8">
            <v>157</v>
          </cell>
          <cell r="AO8">
            <v>11717</v>
          </cell>
          <cell r="AP8">
            <v>13291</v>
          </cell>
          <cell r="AQ8">
            <v>19974</v>
          </cell>
          <cell r="AR8">
            <v>24559</v>
          </cell>
          <cell r="AS8">
            <v>0</v>
          </cell>
          <cell r="AT8">
            <v>3376</v>
          </cell>
          <cell r="AU8">
            <v>109837</v>
          </cell>
          <cell r="AV8">
            <v>869</v>
          </cell>
          <cell r="AW8">
            <v>292</v>
          </cell>
          <cell r="AX8">
            <v>1161</v>
          </cell>
          <cell r="AY8">
            <v>106461</v>
          </cell>
          <cell r="AZ8">
            <v>0</v>
          </cell>
          <cell r="BA8">
            <v>98</v>
          </cell>
          <cell r="BB8">
            <v>4344</v>
          </cell>
          <cell r="BC8">
            <v>4246</v>
          </cell>
          <cell r="BD8">
            <v>627</v>
          </cell>
          <cell r="BE8">
            <v>17</v>
          </cell>
          <cell r="BF8">
            <v>0</v>
          </cell>
          <cell r="BG8">
            <v>20</v>
          </cell>
          <cell r="BH8">
            <v>376</v>
          </cell>
          <cell r="BI8">
            <v>644</v>
          </cell>
          <cell r="BJ8">
            <v>2672</v>
          </cell>
          <cell r="BK8">
            <v>0</v>
          </cell>
          <cell r="BL8">
            <v>99</v>
          </cell>
          <cell r="BM8">
            <v>2771</v>
          </cell>
          <cell r="BN8">
            <v>3299</v>
          </cell>
          <cell r="BO8">
            <v>4326</v>
          </cell>
          <cell r="BP8">
            <v>4634</v>
          </cell>
          <cell r="BQ8">
            <v>0</v>
          </cell>
          <cell r="BR8">
            <v>308</v>
          </cell>
          <cell r="BS8">
            <v>6095</v>
          </cell>
          <cell r="BT8">
            <v>5787</v>
          </cell>
          <cell r="BU8">
            <v>8327</v>
          </cell>
          <cell r="BV8">
            <v>8327</v>
          </cell>
          <cell r="BW8">
            <v>0</v>
          </cell>
          <cell r="BX8">
            <v>0</v>
          </cell>
          <cell r="BY8">
            <v>8931</v>
          </cell>
          <cell r="BZ8">
            <v>8931</v>
          </cell>
          <cell r="CA8">
            <v>2390</v>
          </cell>
          <cell r="CB8">
            <v>1909</v>
          </cell>
          <cell r="CC8">
            <v>278</v>
          </cell>
          <cell r="CD8">
            <v>0</v>
          </cell>
          <cell r="CE8">
            <v>2187</v>
          </cell>
          <cell r="CF8">
            <v>730</v>
          </cell>
          <cell r="CG8">
            <v>0</v>
          </cell>
          <cell r="CH8">
            <v>12240</v>
          </cell>
          <cell r="CI8">
            <v>11526</v>
          </cell>
          <cell r="CJ8">
            <v>24724</v>
          </cell>
        </row>
        <row r="9">
          <cell r="A9" t="str">
            <v>East Ayrshire</v>
          </cell>
          <cell r="B9">
            <v>10996</v>
          </cell>
          <cell r="C9">
            <v>202</v>
          </cell>
          <cell r="D9">
            <v>354353</v>
          </cell>
          <cell r="E9">
            <v>354555</v>
          </cell>
          <cell r="F9">
            <v>0</v>
          </cell>
          <cell r="G9">
            <v>639</v>
          </cell>
          <cell r="H9">
            <v>11977</v>
          </cell>
          <cell r="I9">
            <v>11338</v>
          </cell>
          <cell r="J9">
            <v>0</v>
          </cell>
          <cell r="K9">
            <v>1483</v>
          </cell>
          <cell r="L9">
            <v>48916</v>
          </cell>
          <cell r="M9">
            <v>47433</v>
          </cell>
          <cell r="N9">
            <v>0</v>
          </cell>
          <cell r="O9">
            <v>1337</v>
          </cell>
          <cell r="P9">
            <v>48392</v>
          </cell>
          <cell r="Q9">
            <v>47055</v>
          </cell>
          <cell r="R9">
            <v>805</v>
          </cell>
          <cell r="S9">
            <v>0</v>
          </cell>
          <cell r="T9">
            <v>805</v>
          </cell>
          <cell r="U9">
            <v>0</v>
          </cell>
          <cell r="V9">
            <v>805</v>
          </cell>
          <cell r="W9">
            <v>1512</v>
          </cell>
          <cell r="X9">
            <v>0</v>
          </cell>
          <cell r="Y9">
            <v>1512</v>
          </cell>
          <cell r="Z9">
            <v>0</v>
          </cell>
          <cell r="AA9">
            <v>1512</v>
          </cell>
          <cell r="AB9">
            <v>1174</v>
          </cell>
          <cell r="AC9">
            <v>0</v>
          </cell>
          <cell r="AD9">
            <v>1174</v>
          </cell>
          <cell r="AE9">
            <v>0</v>
          </cell>
          <cell r="AF9">
            <v>1174</v>
          </cell>
          <cell r="AG9">
            <v>517</v>
          </cell>
          <cell r="AH9">
            <v>0</v>
          </cell>
          <cell r="AI9">
            <v>638</v>
          </cell>
          <cell r="AJ9">
            <v>121</v>
          </cell>
          <cell r="AK9">
            <v>806</v>
          </cell>
          <cell r="AL9">
            <v>0</v>
          </cell>
          <cell r="AM9">
            <v>60</v>
          </cell>
          <cell r="AN9">
            <v>1328</v>
          </cell>
          <cell r="AO9">
            <v>9007</v>
          </cell>
          <cell r="AP9">
            <v>5972</v>
          </cell>
          <cell r="AQ9">
            <v>14025</v>
          </cell>
          <cell r="AR9">
            <v>11890</v>
          </cell>
          <cell r="AS9">
            <v>85</v>
          </cell>
          <cell r="AT9">
            <v>1737</v>
          </cell>
          <cell r="AU9">
            <v>68397</v>
          </cell>
          <cell r="AV9">
            <v>2228</v>
          </cell>
          <cell r="AW9">
            <v>846</v>
          </cell>
          <cell r="AX9">
            <v>3074</v>
          </cell>
          <cell r="AY9">
            <v>66745</v>
          </cell>
          <cell r="AZ9">
            <v>0</v>
          </cell>
          <cell r="BA9">
            <v>515</v>
          </cell>
          <cell r="BB9">
            <v>7208</v>
          </cell>
          <cell r="BC9">
            <v>6693</v>
          </cell>
          <cell r="BD9">
            <v>555</v>
          </cell>
          <cell r="BE9">
            <v>35</v>
          </cell>
          <cell r="BF9">
            <v>0</v>
          </cell>
          <cell r="BG9">
            <v>35</v>
          </cell>
          <cell r="BH9">
            <v>345</v>
          </cell>
          <cell r="BI9">
            <v>590</v>
          </cell>
          <cell r="BJ9">
            <v>1529</v>
          </cell>
          <cell r="BK9">
            <v>0</v>
          </cell>
          <cell r="BL9">
            <v>166</v>
          </cell>
          <cell r="BM9">
            <v>1695</v>
          </cell>
          <cell r="BN9">
            <v>2084</v>
          </cell>
          <cell r="BO9">
            <v>3653</v>
          </cell>
          <cell r="BP9">
            <v>3857</v>
          </cell>
          <cell r="BQ9">
            <v>0</v>
          </cell>
          <cell r="BR9">
            <v>204</v>
          </cell>
          <cell r="BS9">
            <v>6391</v>
          </cell>
          <cell r="BT9">
            <v>6187</v>
          </cell>
          <cell r="BU9">
            <v>4229</v>
          </cell>
          <cell r="BV9">
            <v>4302</v>
          </cell>
          <cell r="BW9">
            <v>0</v>
          </cell>
          <cell r="BX9">
            <v>73</v>
          </cell>
          <cell r="BY9">
            <v>5287</v>
          </cell>
          <cell r="BZ9">
            <v>5214</v>
          </cell>
          <cell r="CA9">
            <v>1349</v>
          </cell>
          <cell r="CB9">
            <v>2855</v>
          </cell>
          <cell r="CC9">
            <v>356</v>
          </cell>
          <cell r="CD9">
            <v>0</v>
          </cell>
          <cell r="CE9">
            <v>3211</v>
          </cell>
          <cell r="CF9">
            <v>277</v>
          </cell>
          <cell r="CG9">
            <v>0</v>
          </cell>
          <cell r="CH9">
            <v>5104</v>
          </cell>
          <cell r="CI9">
            <v>10305</v>
          </cell>
          <cell r="CJ9">
            <v>13247</v>
          </cell>
        </row>
        <row r="10">
          <cell r="A10" t="str">
            <v>East Dunbartonshire</v>
          </cell>
          <cell r="B10">
            <v>14257</v>
          </cell>
          <cell r="C10">
            <v>0</v>
          </cell>
          <cell r="D10">
            <v>272162</v>
          </cell>
          <cell r="E10">
            <v>272162</v>
          </cell>
          <cell r="F10">
            <v>0</v>
          </cell>
          <cell r="G10">
            <v>135</v>
          </cell>
          <cell r="H10">
            <v>8054</v>
          </cell>
          <cell r="I10">
            <v>7919</v>
          </cell>
          <cell r="J10">
            <v>0</v>
          </cell>
          <cell r="K10">
            <v>1093</v>
          </cell>
          <cell r="L10">
            <v>43389</v>
          </cell>
          <cell r="M10">
            <v>42296</v>
          </cell>
          <cell r="N10">
            <v>0</v>
          </cell>
          <cell r="O10">
            <v>1745</v>
          </cell>
          <cell r="P10">
            <v>55696</v>
          </cell>
          <cell r="Q10">
            <v>53951</v>
          </cell>
          <cell r="R10">
            <v>201</v>
          </cell>
          <cell r="S10">
            <v>0</v>
          </cell>
          <cell r="T10">
            <v>201</v>
          </cell>
          <cell r="U10">
            <v>0</v>
          </cell>
          <cell r="V10">
            <v>201</v>
          </cell>
          <cell r="W10">
            <v>2481</v>
          </cell>
          <cell r="X10">
            <v>0</v>
          </cell>
          <cell r="Y10">
            <v>2481</v>
          </cell>
          <cell r="Z10">
            <v>0</v>
          </cell>
          <cell r="AA10">
            <v>2481</v>
          </cell>
          <cell r="AB10">
            <v>2533</v>
          </cell>
          <cell r="AC10">
            <v>0</v>
          </cell>
          <cell r="AD10">
            <v>2533</v>
          </cell>
          <cell r="AE10">
            <v>0</v>
          </cell>
          <cell r="AF10">
            <v>2533</v>
          </cell>
          <cell r="AG10">
            <v>2760</v>
          </cell>
          <cell r="AH10">
            <v>0</v>
          </cell>
          <cell r="AI10">
            <v>2944</v>
          </cell>
          <cell r="AJ10">
            <v>184</v>
          </cell>
          <cell r="AK10">
            <v>3343</v>
          </cell>
          <cell r="AL10">
            <v>0</v>
          </cell>
          <cell r="AM10">
            <v>0</v>
          </cell>
          <cell r="AN10">
            <v>126</v>
          </cell>
          <cell r="AO10">
            <v>5085</v>
          </cell>
          <cell r="AP10">
            <v>1710</v>
          </cell>
          <cell r="AQ10">
            <v>12009</v>
          </cell>
          <cell r="AR10">
            <v>11980</v>
          </cell>
          <cell r="AS10">
            <v>0</v>
          </cell>
          <cell r="AT10">
            <v>1658</v>
          </cell>
          <cell r="AU10">
            <v>61620</v>
          </cell>
          <cell r="AV10">
            <v>2576</v>
          </cell>
          <cell r="AW10">
            <v>1012</v>
          </cell>
          <cell r="AX10">
            <v>3588</v>
          </cell>
          <cell r="AY10">
            <v>59962</v>
          </cell>
          <cell r="AZ10">
            <v>0</v>
          </cell>
          <cell r="BA10">
            <v>273</v>
          </cell>
          <cell r="BB10">
            <v>3324</v>
          </cell>
          <cell r="BC10">
            <v>3051</v>
          </cell>
          <cell r="BD10">
            <v>776</v>
          </cell>
          <cell r="BE10">
            <v>163</v>
          </cell>
          <cell r="BF10">
            <v>0</v>
          </cell>
          <cell r="BG10">
            <v>163</v>
          </cell>
          <cell r="BH10">
            <v>598</v>
          </cell>
          <cell r="BI10">
            <v>939</v>
          </cell>
          <cell r="BJ10">
            <v>1224</v>
          </cell>
          <cell r="BK10">
            <v>0</v>
          </cell>
          <cell r="BL10">
            <v>339</v>
          </cell>
          <cell r="BM10">
            <v>1563</v>
          </cell>
          <cell r="BN10">
            <v>2000</v>
          </cell>
          <cell r="BO10">
            <v>3866</v>
          </cell>
          <cell r="BP10">
            <v>3877</v>
          </cell>
          <cell r="BQ10">
            <v>0</v>
          </cell>
          <cell r="BR10">
            <v>11</v>
          </cell>
          <cell r="BS10">
            <v>4364</v>
          </cell>
          <cell r="BT10">
            <v>4353</v>
          </cell>
          <cell r="BU10">
            <v>5231</v>
          </cell>
          <cell r="BV10">
            <v>5534</v>
          </cell>
          <cell r="BW10">
            <v>0</v>
          </cell>
          <cell r="BX10">
            <v>303</v>
          </cell>
          <cell r="BY10">
            <v>5599</v>
          </cell>
          <cell r="BZ10">
            <v>5296</v>
          </cell>
          <cell r="CA10">
            <v>556</v>
          </cell>
          <cell r="CB10">
            <v>2289</v>
          </cell>
          <cell r="CC10">
            <v>699</v>
          </cell>
          <cell r="CD10">
            <v>0</v>
          </cell>
          <cell r="CE10">
            <v>2988</v>
          </cell>
          <cell r="CF10">
            <v>2594</v>
          </cell>
          <cell r="CG10">
            <v>0</v>
          </cell>
          <cell r="CH10">
            <v>5374</v>
          </cell>
          <cell r="CI10">
            <v>10859</v>
          </cell>
          <cell r="CJ10">
            <v>2906</v>
          </cell>
        </row>
        <row r="11">
          <cell r="A11" t="str">
            <v>East Lothian</v>
          </cell>
          <cell r="B11">
            <v>14566</v>
          </cell>
          <cell r="C11">
            <v>0</v>
          </cell>
          <cell r="D11">
            <v>251942</v>
          </cell>
          <cell r="E11">
            <v>251942</v>
          </cell>
          <cell r="F11">
            <v>0</v>
          </cell>
          <cell r="G11">
            <v>131</v>
          </cell>
          <cell r="H11">
            <v>6686</v>
          </cell>
          <cell r="I11">
            <v>6555</v>
          </cell>
          <cell r="J11">
            <v>0</v>
          </cell>
          <cell r="K11">
            <v>2166</v>
          </cell>
          <cell r="L11">
            <v>40758</v>
          </cell>
          <cell r="M11">
            <v>38592</v>
          </cell>
          <cell r="N11">
            <v>0</v>
          </cell>
          <cell r="O11">
            <v>998</v>
          </cell>
          <cell r="P11">
            <v>36446</v>
          </cell>
          <cell r="Q11">
            <v>35448</v>
          </cell>
          <cell r="R11">
            <v>311</v>
          </cell>
          <cell r="S11">
            <v>0</v>
          </cell>
          <cell r="T11">
            <v>433</v>
          </cell>
          <cell r="U11">
            <v>122</v>
          </cell>
          <cell r="V11">
            <v>457</v>
          </cell>
          <cell r="W11">
            <v>1478</v>
          </cell>
          <cell r="X11">
            <v>0</v>
          </cell>
          <cell r="Y11">
            <v>1884</v>
          </cell>
          <cell r="Z11">
            <v>406</v>
          </cell>
          <cell r="AA11">
            <v>1944</v>
          </cell>
          <cell r="AB11">
            <v>3957</v>
          </cell>
          <cell r="AC11">
            <v>0</v>
          </cell>
          <cell r="AD11">
            <v>4096</v>
          </cell>
          <cell r="AE11">
            <v>139</v>
          </cell>
          <cell r="AF11">
            <v>4964</v>
          </cell>
          <cell r="AG11">
            <v>2534</v>
          </cell>
          <cell r="AH11">
            <v>0</v>
          </cell>
          <cell r="AI11">
            <v>2735</v>
          </cell>
          <cell r="AJ11">
            <v>201</v>
          </cell>
          <cell r="AK11">
            <v>2891</v>
          </cell>
          <cell r="AL11">
            <v>0</v>
          </cell>
          <cell r="AM11">
            <v>0</v>
          </cell>
          <cell r="AN11">
            <v>502</v>
          </cell>
          <cell r="AO11">
            <v>3240</v>
          </cell>
          <cell r="AP11">
            <v>2931</v>
          </cell>
          <cell r="AQ11">
            <v>8991</v>
          </cell>
          <cell r="AR11">
            <v>12733</v>
          </cell>
          <cell r="AS11">
            <v>0</v>
          </cell>
          <cell r="AT11">
            <v>1682</v>
          </cell>
          <cell r="AU11">
            <v>58559</v>
          </cell>
          <cell r="AV11">
            <v>1495</v>
          </cell>
          <cell r="AW11">
            <v>711</v>
          </cell>
          <cell r="AX11">
            <v>2206</v>
          </cell>
          <cell r="AY11">
            <v>56877</v>
          </cell>
          <cell r="AZ11">
            <v>0</v>
          </cell>
          <cell r="BA11">
            <v>192</v>
          </cell>
          <cell r="BB11">
            <v>3292</v>
          </cell>
          <cell r="BC11">
            <v>3100</v>
          </cell>
          <cell r="BD11">
            <v>138</v>
          </cell>
          <cell r="BE11">
            <v>72</v>
          </cell>
          <cell r="BF11">
            <v>0</v>
          </cell>
          <cell r="BG11">
            <v>72</v>
          </cell>
          <cell r="BH11">
            <v>133</v>
          </cell>
          <cell r="BI11">
            <v>210</v>
          </cell>
          <cell r="BJ11">
            <v>1051</v>
          </cell>
          <cell r="BK11">
            <v>0</v>
          </cell>
          <cell r="BL11">
            <v>162</v>
          </cell>
          <cell r="BM11">
            <v>1213</v>
          </cell>
          <cell r="BN11">
            <v>1189</v>
          </cell>
          <cell r="BO11">
            <v>2964</v>
          </cell>
          <cell r="BP11">
            <v>3127</v>
          </cell>
          <cell r="BQ11">
            <v>0</v>
          </cell>
          <cell r="BR11">
            <v>163</v>
          </cell>
          <cell r="BS11">
            <v>3475</v>
          </cell>
          <cell r="BT11">
            <v>3312</v>
          </cell>
          <cell r="BU11">
            <v>3792</v>
          </cell>
          <cell r="BV11">
            <v>3825</v>
          </cell>
          <cell r="BW11">
            <v>0</v>
          </cell>
          <cell r="BX11">
            <v>33</v>
          </cell>
          <cell r="BY11">
            <v>4142</v>
          </cell>
          <cell r="BZ11">
            <v>4109</v>
          </cell>
          <cell r="CA11">
            <v>1308</v>
          </cell>
          <cell r="CB11">
            <v>2034</v>
          </cell>
          <cell r="CC11">
            <v>359</v>
          </cell>
          <cell r="CD11">
            <v>0</v>
          </cell>
          <cell r="CE11">
            <v>2393</v>
          </cell>
          <cell r="CF11">
            <v>247</v>
          </cell>
          <cell r="CG11">
            <v>0</v>
          </cell>
          <cell r="CH11">
            <v>4370</v>
          </cell>
          <cell r="CI11">
            <v>8560</v>
          </cell>
          <cell r="CJ11">
            <v>6268</v>
          </cell>
        </row>
        <row r="12">
          <cell r="A12" t="str">
            <v>East Renfrewshire</v>
          </cell>
          <cell r="B12">
            <v>12911</v>
          </cell>
          <cell r="C12">
            <v>2611</v>
          </cell>
          <cell r="D12">
            <v>241756</v>
          </cell>
          <cell r="E12">
            <v>244367</v>
          </cell>
          <cell r="F12">
            <v>0</v>
          </cell>
          <cell r="G12">
            <v>387</v>
          </cell>
          <cell r="H12">
            <v>10198</v>
          </cell>
          <cell r="I12">
            <v>9811</v>
          </cell>
          <cell r="J12">
            <v>1089</v>
          </cell>
          <cell r="K12">
            <v>1674</v>
          </cell>
          <cell r="L12">
            <v>43173</v>
          </cell>
          <cell r="M12">
            <v>42588</v>
          </cell>
          <cell r="N12">
            <v>1236</v>
          </cell>
          <cell r="O12">
            <v>1913</v>
          </cell>
          <cell r="P12">
            <v>52326</v>
          </cell>
          <cell r="Q12">
            <v>51649</v>
          </cell>
          <cell r="R12">
            <v>21</v>
          </cell>
          <cell r="S12">
            <v>0</v>
          </cell>
          <cell r="T12">
            <v>29</v>
          </cell>
          <cell r="U12">
            <v>8</v>
          </cell>
          <cell r="V12">
            <v>30</v>
          </cell>
          <cell r="W12">
            <v>1385</v>
          </cell>
          <cell r="X12">
            <v>0</v>
          </cell>
          <cell r="Y12">
            <v>1523</v>
          </cell>
          <cell r="Z12">
            <v>138</v>
          </cell>
          <cell r="AA12">
            <v>1532</v>
          </cell>
          <cell r="AB12">
            <v>3958</v>
          </cell>
          <cell r="AC12">
            <v>0</v>
          </cell>
          <cell r="AD12">
            <v>4284</v>
          </cell>
          <cell r="AE12">
            <v>326</v>
          </cell>
          <cell r="AF12">
            <v>4543</v>
          </cell>
          <cell r="AG12">
            <v>1641</v>
          </cell>
          <cell r="AH12">
            <v>51</v>
          </cell>
          <cell r="AI12">
            <v>1800</v>
          </cell>
          <cell r="AJ12">
            <v>210</v>
          </cell>
          <cell r="AK12">
            <v>1996</v>
          </cell>
          <cell r="AL12">
            <v>0</v>
          </cell>
          <cell r="AM12">
            <v>0</v>
          </cell>
          <cell r="AN12">
            <v>6</v>
          </cell>
          <cell r="AO12">
            <v>1418</v>
          </cell>
          <cell r="AP12">
            <v>1099</v>
          </cell>
          <cell r="AQ12">
            <v>8328</v>
          </cell>
          <cell r="AR12">
            <v>5819</v>
          </cell>
          <cell r="AS12">
            <v>0</v>
          </cell>
          <cell r="AT12">
            <v>1997</v>
          </cell>
          <cell r="AU12">
            <v>50416</v>
          </cell>
          <cell r="AV12">
            <v>2565</v>
          </cell>
          <cell r="AW12">
            <v>1077</v>
          </cell>
          <cell r="AX12">
            <v>3642</v>
          </cell>
          <cell r="AY12">
            <v>48419</v>
          </cell>
          <cell r="AZ12">
            <v>209</v>
          </cell>
          <cell r="BA12">
            <v>514</v>
          </cell>
          <cell r="BB12">
            <v>8552</v>
          </cell>
          <cell r="BC12">
            <v>8038</v>
          </cell>
          <cell r="BD12">
            <v>771</v>
          </cell>
          <cell r="BE12">
            <v>203</v>
          </cell>
          <cell r="BF12">
            <v>0</v>
          </cell>
          <cell r="BG12">
            <v>203</v>
          </cell>
          <cell r="BH12">
            <v>532</v>
          </cell>
          <cell r="BI12">
            <v>974</v>
          </cell>
          <cell r="BJ12">
            <v>649</v>
          </cell>
          <cell r="BK12">
            <v>0</v>
          </cell>
          <cell r="BL12">
            <v>165</v>
          </cell>
          <cell r="BM12">
            <v>814</v>
          </cell>
          <cell r="BN12">
            <v>1420</v>
          </cell>
          <cell r="BO12">
            <v>2761</v>
          </cell>
          <cell r="BP12">
            <v>3013</v>
          </cell>
          <cell r="BQ12">
            <v>0</v>
          </cell>
          <cell r="BR12">
            <v>252</v>
          </cell>
          <cell r="BS12">
            <v>3547</v>
          </cell>
          <cell r="BT12">
            <v>3295</v>
          </cell>
          <cell r="BU12">
            <v>3281</v>
          </cell>
          <cell r="BV12">
            <v>3389</v>
          </cell>
          <cell r="BW12">
            <v>0</v>
          </cell>
          <cell r="BX12">
            <v>108</v>
          </cell>
          <cell r="BY12">
            <v>3725</v>
          </cell>
          <cell r="BZ12">
            <v>3617</v>
          </cell>
          <cell r="CA12">
            <v>795</v>
          </cell>
          <cell r="CB12">
            <v>2839</v>
          </cell>
          <cell r="CC12">
            <v>445</v>
          </cell>
          <cell r="CD12">
            <v>0</v>
          </cell>
          <cell r="CE12">
            <v>3284</v>
          </cell>
          <cell r="CF12">
            <v>306</v>
          </cell>
          <cell r="CG12">
            <v>0</v>
          </cell>
          <cell r="CH12">
            <v>2603</v>
          </cell>
          <cell r="CI12">
            <v>9191</v>
          </cell>
          <cell r="CJ12">
            <v>2486</v>
          </cell>
        </row>
        <row r="13">
          <cell r="A13" t="str">
            <v>Edinburgh City</v>
          </cell>
          <cell r="B13">
            <v>52938</v>
          </cell>
          <cell r="C13">
            <v>2508</v>
          </cell>
          <cell r="D13">
            <v>1364302</v>
          </cell>
          <cell r="E13">
            <v>1366810</v>
          </cell>
          <cell r="F13">
            <v>0</v>
          </cell>
          <cell r="G13">
            <v>1833</v>
          </cell>
          <cell r="H13">
            <v>30627</v>
          </cell>
          <cell r="I13">
            <v>28794</v>
          </cell>
          <cell r="J13">
            <v>108</v>
          </cell>
          <cell r="K13">
            <v>7393</v>
          </cell>
          <cell r="L13">
            <v>144108</v>
          </cell>
          <cell r="M13">
            <v>136823</v>
          </cell>
          <cell r="N13">
            <v>61</v>
          </cell>
          <cell r="O13">
            <v>6075</v>
          </cell>
          <cell r="P13">
            <v>126596</v>
          </cell>
          <cell r="Q13">
            <v>120582</v>
          </cell>
          <cell r="R13">
            <v>2438</v>
          </cell>
          <cell r="S13">
            <v>65</v>
          </cell>
          <cell r="T13">
            <v>2560</v>
          </cell>
          <cell r="U13">
            <v>187</v>
          </cell>
          <cell r="V13">
            <v>3117</v>
          </cell>
          <cell r="W13">
            <v>8780</v>
          </cell>
          <cell r="X13">
            <v>0</v>
          </cell>
          <cell r="Y13">
            <v>9260</v>
          </cell>
          <cell r="Z13">
            <v>480</v>
          </cell>
          <cell r="AA13">
            <v>9788</v>
          </cell>
          <cell r="AB13">
            <v>8239</v>
          </cell>
          <cell r="AC13">
            <v>437</v>
          </cell>
          <cell r="AD13">
            <v>8355</v>
          </cell>
          <cell r="AE13">
            <v>553</v>
          </cell>
          <cell r="AF13">
            <v>9125</v>
          </cell>
          <cell r="AG13">
            <v>3430</v>
          </cell>
          <cell r="AH13">
            <v>74</v>
          </cell>
          <cell r="AI13">
            <v>3356</v>
          </cell>
          <cell r="AJ13">
            <v>0</v>
          </cell>
          <cell r="AK13">
            <v>7765</v>
          </cell>
          <cell r="AL13">
            <v>95</v>
          </cell>
          <cell r="AM13">
            <v>570</v>
          </cell>
          <cell r="AN13">
            <v>6962</v>
          </cell>
          <cell r="AO13">
            <v>15076</v>
          </cell>
          <cell r="AP13">
            <v>22341</v>
          </cell>
          <cell r="AQ13">
            <v>52992</v>
          </cell>
          <cell r="AR13">
            <v>55846</v>
          </cell>
          <cell r="AS13">
            <v>0</v>
          </cell>
          <cell r="AT13">
            <v>9288</v>
          </cell>
          <cell r="AU13">
            <v>296311</v>
          </cell>
          <cell r="AV13">
            <v>20319</v>
          </cell>
          <cell r="AW13">
            <v>0</v>
          </cell>
          <cell r="AX13">
            <v>20319</v>
          </cell>
          <cell r="AY13">
            <v>287023</v>
          </cell>
          <cell r="AZ13">
            <v>0</v>
          </cell>
          <cell r="BA13">
            <v>1256</v>
          </cell>
          <cell r="BB13">
            <v>21535</v>
          </cell>
          <cell r="BC13">
            <v>20279</v>
          </cell>
          <cell r="BD13">
            <v>1997</v>
          </cell>
          <cell r="BE13">
            <v>251</v>
          </cell>
          <cell r="BF13">
            <v>0</v>
          </cell>
          <cell r="BG13">
            <v>23</v>
          </cell>
          <cell r="BH13">
            <v>628</v>
          </cell>
          <cell r="BI13">
            <v>2248</v>
          </cell>
          <cell r="BJ13">
            <v>12567</v>
          </cell>
          <cell r="BK13">
            <v>0</v>
          </cell>
          <cell r="BL13">
            <v>1545</v>
          </cell>
          <cell r="BM13">
            <v>14112</v>
          </cell>
          <cell r="BN13">
            <v>14564</v>
          </cell>
          <cell r="BO13">
            <v>17002</v>
          </cell>
          <cell r="BP13">
            <v>17904</v>
          </cell>
          <cell r="BQ13">
            <v>256</v>
          </cell>
          <cell r="BR13">
            <v>1158</v>
          </cell>
          <cell r="BS13">
            <v>19508</v>
          </cell>
          <cell r="BT13">
            <v>18350</v>
          </cell>
          <cell r="BU13">
            <v>29541</v>
          </cell>
          <cell r="BV13">
            <v>29937</v>
          </cell>
          <cell r="BW13">
            <v>0</v>
          </cell>
          <cell r="BX13">
            <v>396</v>
          </cell>
          <cell r="BY13">
            <v>31228</v>
          </cell>
          <cell r="BZ13">
            <v>30832</v>
          </cell>
          <cell r="CA13">
            <v>8377</v>
          </cell>
          <cell r="CB13">
            <v>9150</v>
          </cell>
          <cell r="CC13">
            <v>1355</v>
          </cell>
          <cell r="CD13">
            <v>0</v>
          </cell>
          <cell r="CE13">
            <v>10505</v>
          </cell>
          <cell r="CF13">
            <v>414</v>
          </cell>
          <cell r="CG13">
            <v>768</v>
          </cell>
          <cell r="CH13">
            <v>26268</v>
          </cell>
          <cell r="CI13">
            <v>31376</v>
          </cell>
          <cell r="CJ13">
            <v>33137</v>
          </cell>
        </row>
        <row r="14">
          <cell r="A14" t="str">
            <v>Eilean Siar</v>
          </cell>
          <cell r="B14">
            <v>7943</v>
          </cell>
          <cell r="C14">
            <v>0</v>
          </cell>
          <cell r="D14">
            <v>121727</v>
          </cell>
          <cell r="E14">
            <v>121727</v>
          </cell>
          <cell r="F14">
            <v>0</v>
          </cell>
          <cell r="G14">
            <v>197</v>
          </cell>
          <cell r="H14">
            <v>3235</v>
          </cell>
          <cell r="I14">
            <v>3038</v>
          </cell>
          <cell r="J14">
            <v>0</v>
          </cell>
          <cell r="K14">
            <v>956</v>
          </cell>
          <cell r="L14">
            <v>17631</v>
          </cell>
          <cell r="M14">
            <v>16675</v>
          </cell>
          <cell r="N14">
            <v>0</v>
          </cell>
          <cell r="O14">
            <v>865</v>
          </cell>
          <cell r="P14">
            <v>17134</v>
          </cell>
          <cell r="Q14">
            <v>16269</v>
          </cell>
          <cell r="R14">
            <v>512</v>
          </cell>
          <cell r="S14">
            <v>0</v>
          </cell>
          <cell r="T14">
            <v>586</v>
          </cell>
          <cell r="U14">
            <v>74</v>
          </cell>
          <cell r="V14">
            <v>623</v>
          </cell>
          <cell r="W14">
            <v>679</v>
          </cell>
          <cell r="X14">
            <v>0</v>
          </cell>
          <cell r="Y14">
            <v>790</v>
          </cell>
          <cell r="Z14">
            <v>111</v>
          </cell>
          <cell r="AA14">
            <v>825</v>
          </cell>
          <cell r="AB14">
            <v>841</v>
          </cell>
          <cell r="AC14">
            <v>0</v>
          </cell>
          <cell r="AD14">
            <v>1317</v>
          </cell>
          <cell r="AE14">
            <v>476</v>
          </cell>
          <cell r="AF14">
            <v>2151</v>
          </cell>
          <cell r="AG14">
            <v>24</v>
          </cell>
          <cell r="AH14">
            <v>0</v>
          </cell>
          <cell r="AI14">
            <v>27</v>
          </cell>
          <cell r="AJ14">
            <v>3</v>
          </cell>
          <cell r="AK14">
            <v>27</v>
          </cell>
          <cell r="AL14">
            <v>0</v>
          </cell>
          <cell r="AM14">
            <v>15</v>
          </cell>
          <cell r="AN14">
            <v>105</v>
          </cell>
          <cell r="AO14">
            <v>1491</v>
          </cell>
          <cell r="AP14">
            <v>398</v>
          </cell>
          <cell r="AQ14">
            <v>5288</v>
          </cell>
          <cell r="AR14">
            <v>4833</v>
          </cell>
          <cell r="AS14">
            <v>0</v>
          </cell>
          <cell r="AT14">
            <v>1186</v>
          </cell>
          <cell r="AU14">
            <v>28200</v>
          </cell>
          <cell r="AV14">
            <v>771</v>
          </cell>
          <cell r="AW14">
            <v>0</v>
          </cell>
          <cell r="AX14">
            <v>771</v>
          </cell>
          <cell r="AY14">
            <v>27014</v>
          </cell>
          <cell r="AZ14">
            <v>0</v>
          </cell>
          <cell r="BA14">
            <v>276</v>
          </cell>
          <cell r="BB14">
            <v>3913</v>
          </cell>
          <cell r="BC14">
            <v>3637</v>
          </cell>
          <cell r="BD14">
            <v>341</v>
          </cell>
          <cell r="BE14">
            <v>65</v>
          </cell>
          <cell r="BF14">
            <v>0</v>
          </cell>
          <cell r="BG14">
            <v>65</v>
          </cell>
          <cell r="BH14">
            <v>145</v>
          </cell>
          <cell r="BI14">
            <v>406</v>
          </cell>
          <cell r="BJ14">
            <v>605</v>
          </cell>
          <cell r="BK14">
            <v>0</v>
          </cell>
          <cell r="BL14">
            <v>92</v>
          </cell>
          <cell r="BM14">
            <v>697</v>
          </cell>
          <cell r="BN14">
            <v>946</v>
          </cell>
          <cell r="BO14">
            <v>1150</v>
          </cell>
          <cell r="BP14">
            <v>1241</v>
          </cell>
          <cell r="BQ14">
            <v>0</v>
          </cell>
          <cell r="BR14">
            <v>91</v>
          </cell>
          <cell r="BS14">
            <v>1570</v>
          </cell>
          <cell r="BT14">
            <v>1479</v>
          </cell>
          <cell r="BU14">
            <v>2823</v>
          </cell>
          <cell r="BV14">
            <v>2975</v>
          </cell>
          <cell r="BW14">
            <v>0</v>
          </cell>
          <cell r="BX14">
            <v>152</v>
          </cell>
          <cell r="BY14">
            <v>4298</v>
          </cell>
          <cell r="BZ14">
            <v>4146</v>
          </cell>
          <cell r="CA14">
            <v>307</v>
          </cell>
          <cell r="CB14">
            <v>1143</v>
          </cell>
          <cell r="CC14">
            <v>128</v>
          </cell>
          <cell r="CD14">
            <v>0</v>
          </cell>
          <cell r="CE14">
            <v>1271</v>
          </cell>
          <cell r="CF14">
            <v>264</v>
          </cell>
          <cell r="CG14">
            <v>0</v>
          </cell>
          <cell r="CH14">
            <v>5236</v>
          </cell>
          <cell r="CI14">
            <v>6097</v>
          </cell>
          <cell r="CJ14">
            <v>5494</v>
          </cell>
        </row>
        <row r="15">
          <cell r="A15" t="str">
            <v>Falkirk</v>
          </cell>
          <cell r="B15">
            <v>13602</v>
          </cell>
          <cell r="C15">
            <v>2298</v>
          </cell>
          <cell r="D15">
            <v>414731</v>
          </cell>
          <cell r="E15">
            <v>417029</v>
          </cell>
          <cell r="F15">
            <v>0</v>
          </cell>
          <cell r="G15">
            <v>343</v>
          </cell>
          <cell r="H15">
            <v>15524</v>
          </cell>
          <cell r="I15">
            <v>15181</v>
          </cell>
          <cell r="J15">
            <v>0</v>
          </cell>
          <cell r="K15">
            <v>1009</v>
          </cell>
          <cell r="L15">
            <v>57250</v>
          </cell>
          <cell r="M15">
            <v>56241</v>
          </cell>
          <cell r="N15">
            <v>0</v>
          </cell>
          <cell r="O15">
            <v>809</v>
          </cell>
          <cell r="P15">
            <v>58773</v>
          </cell>
          <cell r="Q15">
            <v>57964</v>
          </cell>
          <cell r="R15">
            <v>655</v>
          </cell>
          <cell r="S15">
            <v>0</v>
          </cell>
          <cell r="T15">
            <v>715</v>
          </cell>
          <cell r="U15">
            <v>60</v>
          </cell>
          <cell r="V15">
            <v>934</v>
          </cell>
          <cell r="W15">
            <v>2653</v>
          </cell>
          <cell r="X15">
            <v>0</v>
          </cell>
          <cell r="Y15">
            <v>2827</v>
          </cell>
          <cell r="Z15">
            <v>174</v>
          </cell>
          <cell r="AA15">
            <v>2986</v>
          </cell>
          <cell r="AB15">
            <v>4939</v>
          </cell>
          <cell r="AC15">
            <v>20</v>
          </cell>
          <cell r="AD15">
            <v>5415</v>
          </cell>
          <cell r="AE15">
            <v>496</v>
          </cell>
          <cell r="AF15">
            <v>10279</v>
          </cell>
          <cell r="AG15">
            <v>3180</v>
          </cell>
          <cell r="AH15">
            <v>248</v>
          </cell>
          <cell r="AI15">
            <v>3032</v>
          </cell>
          <cell r="AJ15">
            <v>100</v>
          </cell>
          <cell r="AK15">
            <v>4417</v>
          </cell>
          <cell r="AL15">
            <v>0</v>
          </cell>
          <cell r="AM15">
            <v>0</v>
          </cell>
          <cell r="AN15">
            <v>96</v>
          </cell>
          <cell r="AO15">
            <v>13121</v>
          </cell>
          <cell r="AP15">
            <v>4401</v>
          </cell>
          <cell r="AQ15">
            <v>13302</v>
          </cell>
          <cell r="AR15">
            <v>14294</v>
          </cell>
          <cell r="AS15">
            <v>0</v>
          </cell>
          <cell r="AT15">
            <v>1774</v>
          </cell>
          <cell r="AU15">
            <v>103972</v>
          </cell>
          <cell r="AV15">
            <v>1065</v>
          </cell>
          <cell r="AW15">
            <v>3320</v>
          </cell>
          <cell r="AX15">
            <v>4385</v>
          </cell>
          <cell r="AY15">
            <v>102198</v>
          </cell>
          <cell r="AZ15">
            <v>580</v>
          </cell>
          <cell r="BA15">
            <v>168</v>
          </cell>
          <cell r="BB15">
            <v>4152</v>
          </cell>
          <cell r="BC15">
            <v>3984</v>
          </cell>
          <cell r="BD15">
            <v>1012</v>
          </cell>
          <cell r="BE15">
            <v>40</v>
          </cell>
          <cell r="BF15">
            <v>0</v>
          </cell>
          <cell r="BG15">
            <v>40</v>
          </cell>
          <cell r="BH15">
            <v>828</v>
          </cell>
          <cell r="BI15">
            <v>1052</v>
          </cell>
          <cell r="BJ15">
            <v>2404</v>
          </cell>
          <cell r="BK15">
            <v>0</v>
          </cell>
          <cell r="BL15">
            <v>200</v>
          </cell>
          <cell r="BM15">
            <v>2604</v>
          </cell>
          <cell r="BN15">
            <v>3416</v>
          </cell>
          <cell r="BO15">
            <v>4672</v>
          </cell>
          <cell r="BP15">
            <v>4640</v>
          </cell>
          <cell r="BQ15">
            <v>199</v>
          </cell>
          <cell r="BR15">
            <v>167</v>
          </cell>
          <cell r="BS15">
            <v>5605</v>
          </cell>
          <cell r="BT15">
            <v>5438</v>
          </cell>
          <cell r="BU15">
            <v>5622</v>
          </cell>
          <cell r="BV15">
            <v>5653</v>
          </cell>
          <cell r="BW15">
            <v>0</v>
          </cell>
          <cell r="BX15">
            <v>31</v>
          </cell>
          <cell r="BY15">
            <v>6150</v>
          </cell>
          <cell r="BZ15">
            <v>6119</v>
          </cell>
          <cell r="CA15">
            <v>2017</v>
          </cell>
          <cell r="CB15">
            <v>2250</v>
          </cell>
          <cell r="CC15">
            <v>298</v>
          </cell>
          <cell r="CD15">
            <v>0</v>
          </cell>
          <cell r="CE15">
            <v>2548</v>
          </cell>
          <cell r="CF15">
            <v>422</v>
          </cell>
          <cell r="CG15">
            <v>1061</v>
          </cell>
          <cell r="CH15">
            <v>9278</v>
          </cell>
          <cell r="CI15">
            <v>9488</v>
          </cell>
          <cell r="CJ15">
            <v>9088</v>
          </cell>
        </row>
        <row r="16">
          <cell r="A16" t="str">
            <v>Fife</v>
          </cell>
          <cell r="B16">
            <v>47476</v>
          </cell>
          <cell r="C16">
            <v>262</v>
          </cell>
          <cell r="D16">
            <v>990265</v>
          </cell>
          <cell r="E16">
            <v>990527</v>
          </cell>
          <cell r="F16">
            <v>2</v>
          </cell>
          <cell r="G16">
            <v>709</v>
          </cell>
          <cell r="H16">
            <v>28252</v>
          </cell>
          <cell r="I16">
            <v>27545</v>
          </cell>
          <cell r="J16">
            <v>347</v>
          </cell>
          <cell r="K16">
            <v>7552</v>
          </cell>
          <cell r="L16">
            <v>143001</v>
          </cell>
          <cell r="M16">
            <v>135796</v>
          </cell>
          <cell r="N16">
            <v>103</v>
          </cell>
          <cell r="O16">
            <v>4729</v>
          </cell>
          <cell r="P16">
            <v>131717</v>
          </cell>
          <cell r="Q16">
            <v>127091</v>
          </cell>
          <cell r="R16">
            <v>818</v>
          </cell>
          <cell r="S16">
            <v>0</v>
          </cell>
          <cell r="T16">
            <v>897</v>
          </cell>
          <cell r="U16">
            <v>79</v>
          </cell>
          <cell r="V16">
            <v>959</v>
          </cell>
          <cell r="W16">
            <v>5051</v>
          </cell>
          <cell r="X16">
            <v>0</v>
          </cell>
          <cell r="Y16">
            <v>5559</v>
          </cell>
          <cell r="Z16">
            <v>508</v>
          </cell>
          <cell r="AA16">
            <v>5560</v>
          </cell>
          <cell r="AB16">
            <v>6920</v>
          </cell>
          <cell r="AC16">
            <v>282</v>
          </cell>
          <cell r="AD16">
            <v>7358</v>
          </cell>
          <cell r="AE16">
            <v>720</v>
          </cell>
          <cell r="AF16">
            <v>7770</v>
          </cell>
          <cell r="AG16">
            <v>8191</v>
          </cell>
          <cell r="AH16">
            <v>-202</v>
          </cell>
          <cell r="AI16">
            <v>9062</v>
          </cell>
          <cell r="AJ16">
            <v>669</v>
          </cell>
          <cell r="AK16">
            <v>10060</v>
          </cell>
          <cell r="AL16">
            <v>0</v>
          </cell>
          <cell r="AM16">
            <v>1</v>
          </cell>
          <cell r="AN16">
            <v>680</v>
          </cell>
          <cell r="AO16">
            <v>24455</v>
          </cell>
          <cell r="AP16">
            <v>18247</v>
          </cell>
          <cell r="AQ16">
            <v>30378</v>
          </cell>
          <cell r="AR16">
            <v>41631</v>
          </cell>
          <cell r="AS16">
            <v>20</v>
          </cell>
          <cell r="AT16">
            <v>5880</v>
          </cell>
          <cell r="AU16">
            <v>231259</v>
          </cell>
          <cell r="AV16">
            <v>7046</v>
          </cell>
          <cell r="AW16">
            <v>397</v>
          </cell>
          <cell r="AX16">
            <v>7443</v>
          </cell>
          <cell r="AY16">
            <v>225399</v>
          </cell>
          <cell r="AZ16">
            <v>300</v>
          </cell>
          <cell r="BA16">
            <v>443</v>
          </cell>
          <cell r="BB16">
            <v>15457</v>
          </cell>
          <cell r="BC16">
            <v>15014</v>
          </cell>
          <cell r="BD16">
            <v>3588</v>
          </cell>
          <cell r="BE16">
            <v>43</v>
          </cell>
          <cell r="BF16">
            <v>0</v>
          </cell>
          <cell r="BG16">
            <v>43</v>
          </cell>
          <cell r="BH16">
            <v>1492</v>
          </cell>
          <cell r="BI16">
            <v>3631</v>
          </cell>
          <cell r="BJ16">
            <v>4522</v>
          </cell>
          <cell r="BK16">
            <v>-268</v>
          </cell>
          <cell r="BL16">
            <v>750</v>
          </cell>
          <cell r="BM16">
            <v>5540</v>
          </cell>
          <cell r="BN16">
            <v>8110</v>
          </cell>
          <cell r="BO16">
            <v>9023</v>
          </cell>
          <cell r="BP16">
            <v>9543</v>
          </cell>
          <cell r="BQ16">
            <v>200</v>
          </cell>
          <cell r="BR16">
            <v>720</v>
          </cell>
          <cell r="BS16">
            <v>13726</v>
          </cell>
          <cell r="BT16">
            <v>13006</v>
          </cell>
          <cell r="BU16">
            <v>12850</v>
          </cell>
          <cell r="BV16">
            <v>13175</v>
          </cell>
          <cell r="BW16">
            <v>65</v>
          </cell>
          <cell r="BX16">
            <v>390</v>
          </cell>
          <cell r="BY16">
            <v>14595</v>
          </cell>
          <cell r="BZ16">
            <v>14205</v>
          </cell>
          <cell r="CA16">
            <v>3905</v>
          </cell>
          <cell r="CB16">
            <v>4659</v>
          </cell>
          <cell r="CC16">
            <v>941</v>
          </cell>
          <cell r="CD16">
            <v>0</v>
          </cell>
          <cell r="CE16">
            <v>5600</v>
          </cell>
          <cell r="CF16">
            <v>1249</v>
          </cell>
          <cell r="CG16">
            <v>-482</v>
          </cell>
          <cell r="CH16">
            <v>14428</v>
          </cell>
          <cell r="CI16">
            <v>28594</v>
          </cell>
          <cell r="CJ16">
            <v>16507</v>
          </cell>
        </row>
        <row r="17">
          <cell r="A17" t="str">
            <v>Glasgow City</v>
          </cell>
          <cell r="B17">
            <v>87575</v>
          </cell>
          <cell r="C17">
            <v>851</v>
          </cell>
          <cell r="D17">
            <v>2068786</v>
          </cell>
          <cell r="E17">
            <v>2069637</v>
          </cell>
          <cell r="F17">
            <v>0</v>
          </cell>
          <cell r="G17">
            <v>2730</v>
          </cell>
          <cell r="H17">
            <v>67764</v>
          </cell>
          <cell r="I17">
            <v>65034</v>
          </cell>
          <cell r="J17">
            <v>0</v>
          </cell>
          <cell r="K17">
            <v>7423</v>
          </cell>
          <cell r="L17">
            <v>201867</v>
          </cell>
          <cell r="M17">
            <v>194444</v>
          </cell>
          <cell r="N17">
            <v>0</v>
          </cell>
          <cell r="O17">
            <v>6435</v>
          </cell>
          <cell r="P17">
            <v>177984</v>
          </cell>
          <cell r="Q17">
            <v>171549</v>
          </cell>
          <cell r="R17">
            <v>15547</v>
          </cell>
          <cell r="S17">
            <v>0</v>
          </cell>
          <cell r="T17">
            <v>15806</v>
          </cell>
          <cell r="U17">
            <v>259</v>
          </cell>
          <cell r="V17">
            <v>16600</v>
          </cell>
          <cell r="W17">
            <v>10839</v>
          </cell>
          <cell r="X17">
            <v>0</v>
          </cell>
          <cell r="Y17">
            <v>10839</v>
          </cell>
          <cell r="Z17">
            <v>0</v>
          </cell>
          <cell r="AA17">
            <v>10892</v>
          </cell>
          <cell r="AB17">
            <v>28588</v>
          </cell>
          <cell r="AC17">
            <v>0</v>
          </cell>
          <cell r="AD17">
            <v>28588</v>
          </cell>
          <cell r="AE17">
            <v>0</v>
          </cell>
          <cell r="AF17">
            <v>28726</v>
          </cell>
          <cell r="AG17">
            <v>18193</v>
          </cell>
          <cell r="AH17">
            <v>30</v>
          </cell>
          <cell r="AI17">
            <v>20426</v>
          </cell>
          <cell r="AJ17">
            <v>2263</v>
          </cell>
          <cell r="AK17">
            <v>24438</v>
          </cell>
          <cell r="AL17">
            <v>54</v>
          </cell>
          <cell r="AM17">
            <v>122</v>
          </cell>
          <cell r="AN17">
            <v>3096</v>
          </cell>
          <cell r="AO17">
            <v>54412</v>
          </cell>
          <cell r="AP17">
            <v>45586</v>
          </cell>
          <cell r="AQ17">
            <v>56747</v>
          </cell>
          <cell r="AR17">
            <v>50911</v>
          </cell>
          <cell r="AS17">
            <v>0</v>
          </cell>
          <cell r="AT17">
            <v>15043</v>
          </cell>
          <cell r="AU17">
            <v>390279</v>
          </cell>
          <cell r="AV17">
            <v>8597</v>
          </cell>
          <cell r="AW17">
            <v>70737</v>
          </cell>
          <cell r="AX17">
            <v>79334</v>
          </cell>
          <cell r="AY17">
            <v>375236</v>
          </cell>
          <cell r="AZ17">
            <v>78</v>
          </cell>
          <cell r="BA17">
            <v>1968</v>
          </cell>
          <cell r="BB17">
            <v>14783</v>
          </cell>
          <cell r="BC17">
            <v>12815</v>
          </cell>
          <cell r="BD17">
            <v>3756</v>
          </cell>
          <cell r="BE17">
            <v>219</v>
          </cell>
          <cell r="BF17">
            <v>137</v>
          </cell>
          <cell r="BG17">
            <v>0</v>
          </cell>
          <cell r="BH17">
            <v>2119</v>
          </cell>
          <cell r="BI17">
            <v>3838</v>
          </cell>
          <cell r="BJ17">
            <v>11943</v>
          </cell>
          <cell r="BK17">
            <v>0</v>
          </cell>
          <cell r="BL17">
            <v>711</v>
          </cell>
          <cell r="BM17">
            <v>12654</v>
          </cell>
          <cell r="BN17">
            <v>15699</v>
          </cell>
          <cell r="BO17">
            <v>26364</v>
          </cell>
          <cell r="BP17">
            <v>28614</v>
          </cell>
          <cell r="BQ17">
            <v>16</v>
          </cell>
          <cell r="BR17">
            <v>2266</v>
          </cell>
          <cell r="BS17">
            <v>31872</v>
          </cell>
          <cell r="BT17">
            <v>29606</v>
          </cell>
          <cell r="BU17">
            <v>32786</v>
          </cell>
          <cell r="BV17">
            <v>35894</v>
          </cell>
          <cell r="BW17">
            <v>0</v>
          </cell>
          <cell r="BX17">
            <v>3108</v>
          </cell>
          <cell r="BY17">
            <v>40095</v>
          </cell>
          <cell r="BZ17">
            <v>36987</v>
          </cell>
          <cell r="CA17">
            <v>22665</v>
          </cell>
          <cell r="CB17">
            <v>8222</v>
          </cell>
          <cell r="CC17">
            <v>1538</v>
          </cell>
          <cell r="CD17">
            <v>134</v>
          </cell>
          <cell r="CE17">
            <v>9626</v>
          </cell>
          <cell r="CF17">
            <v>4760</v>
          </cell>
          <cell r="CG17">
            <v>50</v>
          </cell>
          <cell r="CH17">
            <v>52590</v>
          </cell>
          <cell r="CI17">
            <v>28616</v>
          </cell>
          <cell r="CJ17">
            <v>80711</v>
          </cell>
        </row>
        <row r="18">
          <cell r="A18" t="str">
            <v>Highland</v>
          </cell>
          <cell r="B18">
            <v>48243</v>
          </cell>
          <cell r="C18">
            <v>830</v>
          </cell>
          <cell r="D18">
            <v>626263</v>
          </cell>
          <cell r="E18">
            <v>627093</v>
          </cell>
          <cell r="F18">
            <v>0</v>
          </cell>
          <cell r="G18">
            <v>1435</v>
          </cell>
          <cell r="H18">
            <v>19943</v>
          </cell>
          <cell r="I18">
            <v>18508</v>
          </cell>
          <cell r="J18">
            <v>2</v>
          </cell>
          <cell r="K18">
            <v>7006</v>
          </cell>
          <cell r="L18">
            <v>97146</v>
          </cell>
          <cell r="M18">
            <v>90142</v>
          </cell>
          <cell r="N18">
            <v>0</v>
          </cell>
          <cell r="O18">
            <v>7224</v>
          </cell>
          <cell r="P18">
            <v>100156</v>
          </cell>
          <cell r="Q18">
            <v>92932</v>
          </cell>
          <cell r="R18">
            <v>1373</v>
          </cell>
          <cell r="S18">
            <v>0</v>
          </cell>
          <cell r="T18">
            <v>1497</v>
          </cell>
          <cell r="U18">
            <v>124</v>
          </cell>
          <cell r="V18">
            <v>1497</v>
          </cell>
          <cell r="W18">
            <v>5768</v>
          </cell>
          <cell r="X18">
            <v>0</v>
          </cell>
          <cell r="Y18">
            <v>6289</v>
          </cell>
          <cell r="Z18">
            <v>521</v>
          </cell>
          <cell r="AA18">
            <v>6289</v>
          </cell>
          <cell r="AB18">
            <v>4121</v>
          </cell>
          <cell r="AC18">
            <v>0</v>
          </cell>
          <cell r="AD18">
            <v>4619</v>
          </cell>
          <cell r="AE18">
            <v>498</v>
          </cell>
          <cell r="AF18">
            <v>5846</v>
          </cell>
          <cell r="AG18">
            <v>1772</v>
          </cell>
          <cell r="AH18">
            <v>265</v>
          </cell>
          <cell r="AI18">
            <v>1843</v>
          </cell>
          <cell r="AJ18">
            <v>336</v>
          </cell>
          <cell r="AK18">
            <v>3791</v>
          </cell>
          <cell r="AL18">
            <v>0</v>
          </cell>
          <cell r="AM18">
            <v>6</v>
          </cell>
          <cell r="AN18">
            <v>67</v>
          </cell>
          <cell r="AO18">
            <v>15112</v>
          </cell>
          <cell r="AP18">
            <v>4464</v>
          </cell>
          <cell r="AQ18">
            <v>24267</v>
          </cell>
          <cell r="AR18">
            <v>38840</v>
          </cell>
          <cell r="AS18">
            <v>0</v>
          </cell>
          <cell r="AT18">
            <v>2741</v>
          </cell>
          <cell r="AU18">
            <v>97900</v>
          </cell>
          <cell r="AV18">
            <v>4509</v>
          </cell>
          <cell r="AW18">
            <v>3739</v>
          </cell>
          <cell r="AX18">
            <v>8248</v>
          </cell>
          <cell r="AY18">
            <v>134444</v>
          </cell>
          <cell r="AZ18">
            <v>0</v>
          </cell>
          <cell r="BA18">
            <v>4429</v>
          </cell>
          <cell r="BB18">
            <v>14196</v>
          </cell>
          <cell r="BC18">
            <v>9767</v>
          </cell>
          <cell r="BD18">
            <v>482</v>
          </cell>
          <cell r="BE18">
            <v>222</v>
          </cell>
          <cell r="BF18">
            <v>0</v>
          </cell>
          <cell r="BG18">
            <v>222</v>
          </cell>
          <cell r="BH18">
            <v>560</v>
          </cell>
          <cell r="BI18">
            <v>704</v>
          </cell>
          <cell r="BJ18">
            <v>3984</v>
          </cell>
          <cell r="BK18">
            <v>0</v>
          </cell>
          <cell r="BL18">
            <v>1488</v>
          </cell>
          <cell r="BM18">
            <v>5472</v>
          </cell>
          <cell r="BN18">
            <v>4466</v>
          </cell>
          <cell r="BO18">
            <v>7701</v>
          </cell>
          <cell r="BP18">
            <v>12257</v>
          </cell>
          <cell r="BQ18">
            <v>0</v>
          </cell>
          <cell r="BR18">
            <v>4556</v>
          </cell>
          <cell r="BS18">
            <v>16383</v>
          </cell>
          <cell r="BT18">
            <v>11827</v>
          </cell>
          <cell r="BU18">
            <v>11971</v>
          </cell>
          <cell r="BV18">
            <v>12782</v>
          </cell>
          <cell r="BW18">
            <v>0</v>
          </cell>
          <cell r="BX18">
            <v>811</v>
          </cell>
          <cell r="BY18">
            <v>13441</v>
          </cell>
          <cell r="BZ18">
            <v>12630</v>
          </cell>
          <cell r="CA18">
            <v>862</v>
          </cell>
          <cell r="CB18">
            <v>6553</v>
          </cell>
          <cell r="CC18">
            <v>1536</v>
          </cell>
          <cell r="CD18">
            <v>0</v>
          </cell>
          <cell r="CE18">
            <v>8089</v>
          </cell>
          <cell r="CF18">
            <v>472</v>
          </cell>
          <cell r="CG18">
            <v>0</v>
          </cell>
          <cell r="CH18">
            <v>8833</v>
          </cell>
          <cell r="CI18">
            <v>35803</v>
          </cell>
          <cell r="CJ18">
            <v>8583</v>
          </cell>
        </row>
        <row r="19">
          <cell r="A19" t="str">
            <v>Inverclyde</v>
          </cell>
          <cell r="B19">
            <v>7775</v>
          </cell>
          <cell r="C19">
            <v>6217</v>
          </cell>
          <cell r="D19">
            <v>238876</v>
          </cell>
          <cell r="E19">
            <v>245093</v>
          </cell>
          <cell r="F19">
            <v>23</v>
          </cell>
          <cell r="G19">
            <v>246</v>
          </cell>
          <cell r="H19">
            <v>8884</v>
          </cell>
          <cell r="I19">
            <v>8661</v>
          </cell>
          <cell r="J19">
            <v>0</v>
          </cell>
          <cell r="K19">
            <v>851</v>
          </cell>
          <cell r="L19">
            <v>27939</v>
          </cell>
          <cell r="M19">
            <v>27088</v>
          </cell>
          <cell r="N19">
            <v>0</v>
          </cell>
          <cell r="O19">
            <v>1030</v>
          </cell>
          <cell r="P19">
            <v>30730</v>
          </cell>
          <cell r="Q19">
            <v>29700</v>
          </cell>
          <cell r="R19">
            <v>704</v>
          </cell>
          <cell r="S19">
            <v>447</v>
          </cell>
          <cell r="T19">
            <v>267</v>
          </cell>
          <cell r="U19">
            <v>10</v>
          </cell>
          <cell r="V19">
            <v>270</v>
          </cell>
          <cell r="W19">
            <v>1331</v>
          </cell>
          <cell r="X19">
            <v>0</v>
          </cell>
          <cell r="Y19">
            <v>1357</v>
          </cell>
          <cell r="Z19">
            <v>26</v>
          </cell>
          <cell r="AA19">
            <v>1410</v>
          </cell>
          <cell r="AB19">
            <v>3023</v>
          </cell>
          <cell r="AC19">
            <v>997</v>
          </cell>
          <cell r="AD19">
            <v>2026</v>
          </cell>
          <cell r="AE19">
            <v>0</v>
          </cell>
          <cell r="AF19">
            <v>2086</v>
          </cell>
          <cell r="AG19">
            <v>1848</v>
          </cell>
          <cell r="AH19">
            <v>0</v>
          </cell>
          <cell r="AI19">
            <v>1876</v>
          </cell>
          <cell r="AJ19">
            <v>28</v>
          </cell>
          <cell r="AK19">
            <v>2020</v>
          </cell>
          <cell r="AL19">
            <v>0</v>
          </cell>
          <cell r="AM19">
            <v>0</v>
          </cell>
          <cell r="AN19">
            <v>256</v>
          </cell>
          <cell r="AO19">
            <v>4032</v>
          </cell>
          <cell r="AP19">
            <v>2237</v>
          </cell>
          <cell r="AQ19">
            <v>10780</v>
          </cell>
          <cell r="AR19">
            <v>10666</v>
          </cell>
          <cell r="AS19">
            <v>46</v>
          </cell>
          <cell r="AT19">
            <v>1599</v>
          </cell>
          <cell r="AU19">
            <v>50463</v>
          </cell>
          <cell r="AV19">
            <v>1027</v>
          </cell>
          <cell r="AW19">
            <v>1693</v>
          </cell>
          <cell r="AX19">
            <v>2720</v>
          </cell>
          <cell r="AY19">
            <v>48910</v>
          </cell>
          <cell r="AZ19">
            <v>4463</v>
          </cell>
          <cell r="BA19">
            <v>254</v>
          </cell>
          <cell r="BB19">
            <v>4607</v>
          </cell>
          <cell r="BC19">
            <v>4353</v>
          </cell>
          <cell r="BD19">
            <v>313</v>
          </cell>
          <cell r="BE19">
            <v>4</v>
          </cell>
          <cell r="BF19">
            <v>0</v>
          </cell>
          <cell r="BG19">
            <v>4</v>
          </cell>
          <cell r="BH19">
            <v>193</v>
          </cell>
          <cell r="BI19">
            <v>317</v>
          </cell>
          <cell r="BJ19">
            <v>1506</v>
          </cell>
          <cell r="BK19">
            <v>0</v>
          </cell>
          <cell r="BL19">
            <v>94</v>
          </cell>
          <cell r="BM19">
            <v>1600</v>
          </cell>
          <cell r="BN19">
            <v>1819</v>
          </cell>
          <cell r="BO19">
            <v>1583</v>
          </cell>
          <cell r="BP19">
            <v>1620</v>
          </cell>
          <cell r="BQ19">
            <v>0</v>
          </cell>
          <cell r="BR19">
            <v>37</v>
          </cell>
          <cell r="BS19">
            <v>2064</v>
          </cell>
          <cell r="BT19">
            <v>2027</v>
          </cell>
          <cell r="BU19">
            <v>3580</v>
          </cell>
          <cell r="BV19">
            <v>3810</v>
          </cell>
          <cell r="BW19">
            <v>0</v>
          </cell>
          <cell r="BX19">
            <v>230</v>
          </cell>
          <cell r="BY19">
            <v>4102</v>
          </cell>
          <cell r="BZ19">
            <v>3872</v>
          </cell>
          <cell r="CA19">
            <v>1419</v>
          </cell>
          <cell r="CB19">
            <v>2325</v>
          </cell>
          <cell r="CC19">
            <v>25</v>
          </cell>
          <cell r="CD19">
            <v>0</v>
          </cell>
          <cell r="CE19">
            <v>2350</v>
          </cell>
          <cell r="CF19">
            <v>515</v>
          </cell>
          <cell r="CG19">
            <v>241</v>
          </cell>
          <cell r="CH19">
            <v>6663</v>
          </cell>
          <cell r="CI19">
            <v>9426</v>
          </cell>
          <cell r="CJ19">
            <v>7038</v>
          </cell>
        </row>
        <row r="20">
          <cell r="A20" t="str">
            <v>Midlothian</v>
          </cell>
          <cell r="B20">
            <v>11125</v>
          </cell>
          <cell r="C20">
            <v>0</v>
          </cell>
          <cell r="D20">
            <v>248911</v>
          </cell>
          <cell r="E20">
            <v>248911</v>
          </cell>
          <cell r="F20">
            <v>0</v>
          </cell>
          <cell r="G20">
            <v>265</v>
          </cell>
          <cell r="H20">
            <v>9028</v>
          </cell>
          <cell r="I20">
            <v>8763</v>
          </cell>
          <cell r="J20">
            <v>0</v>
          </cell>
          <cell r="K20">
            <v>1093</v>
          </cell>
          <cell r="L20">
            <v>39675</v>
          </cell>
          <cell r="M20">
            <v>38582</v>
          </cell>
          <cell r="N20">
            <v>0</v>
          </cell>
          <cell r="O20">
            <v>1147</v>
          </cell>
          <cell r="P20">
            <v>35813</v>
          </cell>
          <cell r="Q20">
            <v>34666</v>
          </cell>
          <cell r="R20">
            <v>33</v>
          </cell>
          <cell r="S20">
            <v>0</v>
          </cell>
          <cell r="T20">
            <v>35</v>
          </cell>
          <cell r="U20">
            <v>2</v>
          </cell>
          <cell r="V20">
            <v>97</v>
          </cell>
          <cell r="W20">
            <v>1368</v>
          </cell>
          <cell r="X20">
            <v>0</v>
          </cell>
          <cell r="Y20">
            <v>1496</v>
          </cell>
          <cell r="Z20">
            <v>128</v>
          </cell>
          <cell r="AA20">
            <v>1548</v>
          </cell>
          <cell r="AB20">
            <v>3316</v>
          </cell>
          <cell r="AC20">
            <v>0</v>
          </cell>
          <cell r="AD20">
            <v>3481</v>
          </cell>
          <cell r="AE20">
            <v>165</v>
          </cell>
          <cell r="AF20">
            <v>7683</v>
          </cell>
          <cell r="AG20">
            <v>663</v>
          </cell>
          <cell r="AH20">
            <v>0</v>
          </cell>
          <cell r="AI20">
            <v>780</v>
          </cell>
          <cell r="AJ20">
            <v>117</v>
          </cell>
          <cell r="AK20">
            <v>1259</v>
          </cell>
          <cell r="AL20">
            <v>0</v>
          </cell>
          <cell r="AM20">
            <v>0</v>
          </cell>
          <cell r="AN20">
            <v>282</v>
          </cell>
          <cell r="AO20">
            <v>4079</v>
          </cell>
          <cell r="AP20">
            <v>3745</v>
          </cell>
          <cell r="AQ20">
            <v>8788</v>
          </cell>
          <cell r="AR20">
            <v>8633</v>
          </cell>
          <cell r="AS20">
            <v>0</v>
          </cell>
          <cell r="AT20">
            <v>1980</v>
          </cell>
          <cell r="AU20">
            <v>52223</v>
          </cell>
          <cell r="AV20">
            <v>1527</v>
          </cell>
          <cell r="AW20">
            <v>861</v>
          </cell>
          <cell r="AX20">
            <v>2388</v>
          </cell>
          <cell r="AY20">
            <v>50243</v>
          </cell>
          <cell r="AZ20">
            <v>0</v>
          </cell>
          <cell r="BA20">
            <v>103</v>
          </cell>
          <cell r="BB20">
            <v>2975</v>
          </cell>
          <cell r="BC20">
            <v>2872</v>
          </cell>
          <cell r="BD20">
            <v>443</v>
          </cell>
          <cell r="BE20">
            <v>31</v>
          </cell>
          <cell r="BF20">
            <v>0</v>
          </cell>
          <cell r="BG20">
            <v>31</v>
          </cell>
          <cell r="BH20">
            <v>198</v>
          </cell>
          <cell r="BI20">
            <v>474</v>
          </cell>
          <cell r="BJ20">
            <v>1019</v>
          </cell>
          <cell r="BK20">
            <v>0</v>
          </cell>
          <cell r="BL20">
            <v>54</v>
          </cell>
          <cell r="BM20">
            <v>1073</v>
          </cell>
          <cell r="BN20">
            <v>1462</v>
          </cell>
          <cell r="BO20">
            <v>2998</v>
          </cell>
          <cell r="BP20">
            <v>3082</v>
          </cell>
          <cell r="BQ20">
            <v>0</v>
          </cell>
          <cell r="BR20">
            <v>84</v>
          </cell>
          <cell r="BS20">
            <v>3841</v>
          </cell>
          <cell r="BT20">
            <v>3757</v>
          </cell>
          <cell r="BU20">
            <v>3428</v>
          </cell>
          <cell r="BV20">
            <v>3479</v>
          </cell>
          <cell r="BW20">
            <v>0</v>
          </cell>
          <cell r="BX20">
            <v>51</v>
          </cell>
          <cell r="BY20">
            <v>3566</v>
          </cell>
          <cell r="BZ20">
            <v>3515</v>
          </cell>
          <cell r="CA20">
            <v>1064</v>
          </cell>
          <cell r="CB20">
            <v>2281</v>
          </cell>
          <cell r="CC20">
            <v>348</v>
          </cell>
          <cell r="CD20">
            <v>0</v>
          </cell>
          <cell r="CE20">
            <v>2629</v>
          </cell>
          <cell r="CF20">
            <v>243</v>
          </cell>
          <cell r="CG20">
            <v>0</v>
          </cell>
          <cell r="CH20">
            <v>3580</v>
          </cell>
          <cell r="CI20">
            <v>5573</v>
          </cell>
          <cell r="CJ20">
            <v>3624</v>
          </cell>
        </row>
        <row r="21">
          <cell r="A21" t="str">
            <v>Moray</v>
          </cell>
          <cell r="B21">
            <v>10586</v>
          </cell>
          <cell r="C21">
            <v>124</v>
          </cell>
          <cell r="D21">
            <v>230804</v>
          </cell>
          <cell r="E21">
            <v>230928</v>
          </cell>
          <cell r="F21">
            <v>0</v>
          </cell>
          <cell r="G21">
            <v>227</v>
          </cell>
          <cell r="H21">
            <v>4394</v>
          </cell>
          <cell r="I21">
            <v>4167</v>
          </cell>
          <cell r="J21">
            <v>0</v>
          </cell>
          <cell r="K21">
            <v>1387</v>
          </cell>
          <cell r="L21">
            <v>33496</v>
          </cell>
          <cell r="M21">
            <v>32109</v>
          </cell>
          <cell r="N21">
            <v>0</v>
          </cell>
          <cell r="O21">
            <v>1152</v>
          </cell>
          <cell r="P21">
            <v>34726</v>
          </cell>
          <cell r="Q21">
            <v>33574</v>
          </cell>
          <cell r="R21">
            <v>99</v>
          </cell>
          <cell r="S21">
            <v>0</v>
          </cell>
          <cell r="T21">
            <v>143</v>
          </cell>
          <cell r="U21">
            <v>44</v>
          </cell>
          <cell r="V21">
            <v>144</v>
          </cell>
          <cell r="W21">
            <v>1737</v>
          </cell>
          <cell r="X21">
            <v>0</v>
          </cell>
          <cell r="Y21">
            <v>2184</v>
          </cell>
          <cell r="Z21">
            <v>447</v>
          </cell>
          <cell r="AA21">
            <v>2331</v>
          </cell>
          <cell r="AB21">
            <v>1847</v>
          </cell>
          <cell r="AC21">
            <v>0</v>
          </cell>
          <cell r="AD21">
            <v>2341</v>
          </cell>
          <cell r="AE21">
            <v>494</v>
          </cell>
          <cell r="AF21">
            <v>4049</v>
          </cell>
          <cell r="AG21">
            <v>1074</v>
          </cell>
          <cell r="AH21">
            <v>0</v>
          </cell>
          <cell r="AI21">
            <v>1276</v>
          </cell>
          <cell r="AJ21">
            <v>202</v>
          </cell>
          <cell r="AK21">
            <v>1395</v>
          </cell>
          <cell r="AL21">
            <v>0</v>
          </cell>
          <cell r="AM21">
            <v>0</v>
          </cell>
          <cell r="AN21">
            <v>15</v>
          </cell>
          <cell r="AO21">
            <v>9001</v>
          </cell>
          <cell r="AP21">
            <v>3684</v>
          </cell>
          <cell r="AQ21">
            <v>12328</v>
          </cell>
          <cell r="AR21">
            <v>7493</v>
          </cell>
          <cell r="AS21">
            <v>0</v>
          </cell>
          <cell r="AT21">
            <v>1353</v>
          </cell>
          <cell r="AU21">
            <v>48266</v>
          </cell>
          <cell r="AV21">
            <v>2045</v>
          </cell>
          <cell r="AW21">
            <v>0</v>
          </cell>
          <cell r="AX21">
            <v>2045</v>
          </cell>
          <cell r="AY21">
            <v>46913</v>
          </cell>
          <cell r="AZ21">
            <v>95</v>
          </cell>
          <cell r="BA21">
            <v>140</v>
          </cell>
          <cell r="BB21">
            <v>4258</v>
          </cell>
          <cell r="BC21">
            <v>4118</v>
          </cell>
          <cell r="BD21">
            <v>500</v>
          </cell>
          <cell r="BE21">
            <v>32</v>
          </cell>
          <cell r="BF21">
            <v>0</v>
          </cell>
          <cell r="BG21">
            <v>32</v>
          </cell>
          <cell r="BH21">
            <v>360</v>
          </cell>
          <cell r="BI21">
            <v>532</v>
          </cell>
          <cell r="BJ21">
            <v>1411</v>
          </cell>
          <cell r="BK21">
            <v>0</v>
          </cell>
          <cell r="BL21">
            <v>234</v>
          </cell>
          <cell r="BM21">
            <v>1645</v>
          </cell>
          <cell r="BN21">
            <v>1911</v>
          </cell>
          <cell r="BO21">
            <v>2263</v>
          </cell>
          <cell r="BP21">
            <v>2430</v>
          </cell>
          <cell r="BQ21">
            <v>0</v>
          </cell>
          <cell r="BR21">
            <v>167</v>
          </cell>
          <cell r="BS21">
            <v>3109</v>
          </cell>
          <cell r="BT21">
            <v>2942</v>
          </cell>
          <cell r="BU21">
            <v>4630</v>
          </cell>
          <cell r="BV21">
            <v>4752</v>
          </cell>
          <cell r="BW21">
            <v>0</v>
          </cell>
          <cell r="BX21">
            <v>122</v>
          </cell>
          <cell r="BY21">
            <v>5968</v>
          </cell>
          <cell r="BZ21">
            <v>5846</v>
          </cell>
          <cell r="CA21">
            <v>756</v>
          </cell>
          <cell r="CB21">
            <v>2344</v>
          </cell>
          <cell r="CC21">
            <v>273</v>
          </cell>
          <cell r="CD21">
            <v>0</v>
          </cell>
          <cell r="CE21">
            <v>2617</v>
          </cell>
          <cell r="CF21">
            <v>352</v>
          </cell>
          <cell r="CG21">
            <v>0</v>
          </cell>
          <cell r="CH21">
            <v>3113</v>
          </cell>
          <cell r="CI21">
            <v>10312</v>
          </cell>
          <cell r="CJ21">
            <v>4657</v>
          </cell>
        </row>
        <row r="22">
          <cell r="A22" t="str">
            <v>North Ayrshire</v>
          </cell>
          <cell r="B22">
            <v>10434</v>
          </cell>
          <cell r="C22">
            <v>0</v>
          </cell>
          <cell r="D22">
            <v>418987</v>
          </cell>
          <cell r="E22">
            <v>418987</v>
          </cell>
          <cell r="F22">
            <v>0</v>
          </cell>
          <cell r="G22">
            <v>184</v>
          </cell>
          <cell r="H22">
            <v>12337</v>
          </cell>
          <cell r="I22">
            <v>12153</v>
          </cell>
          <cell r="J22">
            <v>0</v>
          </cell>
          <cell r="K22">
            <v>1192</v>
          </cell>
          <cell r="L22">
            <v>54097</v>
          </cell>
          <cell r="M22">
            <v>52905</v>
          </cell>
          <cell r="N22">
            <v>0</v>
          </cell>
          <cell r="O22">
            <v>951</v>
          </cell>
          <cell r="P22">
            <v>59027</v>
          </cell>
          <cell r="Q22">
            <v>58076</v>
          </cell>
          <cell r="R22">
            <v>69</v>
          </cell>
          <cell r="S22">
            <v>0</v>
          </cell>
          <cell r="T22">
            <v>76</v>
          </cell>
          <cell r="U22">
            <v>7</v>
          </cell>
          <cell r="V22">
            <v>76</v>
          </cell>
          <cell r="W22">
            <v>2445</v>
          </cell>
          <cell r="X22">
            <v>0</v>
          </cell>
          <cell r="Y22">
            <v>2634</v>
          </cell>
          <cell r="Z22">
            <v>189</v>
          </cell>
          <cell r="AA22">
            <v>2750</v>
          </cell>
          <cell r="AB22">
            <v>4596</v>
          </cell>
          <cell r="AC22">
            <v>0</v>
          </cell>
          <cell r="AD22">
            <v>4680</v>
          </cell>
          <cell r="AE22">
            <v>84</v>
          </cell>
          <cell r="AF22">
            <v>4868</v>
          </cell>
          <cell r="AG22">
            <v>3181</v>
          </cell>
          <cell r="AH22">
            <v>0</v>
          </cell>
          <cell r="AI22">
            <v>3381</v>
          </cell>
          <cell r="AJ22">
            <v>200</v>
          </cell>
          <cell r="AK22">
            <v>3463</v>
          </cell>
          <cell r="AL22">
            <v>0</v>
          </cell>
          <cell r="AM22">
            <v>0</v>
          </cell>
          <cell r="AN22">
            <v>788</v>
          </cell>
          <cell r="AO22">
            <v>10836</v>
          </cell>
          <cell r="AP22">
            <v>8305</v>
          </cell>
          <cell r="AQ22">
            <v>19804</v>
          </cell>
          <cell r="AR22">
            <v>16925</v>
          </cell>
          <cell r="AS22">
            <v>0</v>
          </cell>
          <cell r="AT22">
            <v>1542</v>
          </cell>
          <cell r="AU22">
            <v>96558</v>
          </cell>
          <cell r="AV22">
            <v>2275</v>
          </cell>
          <cell r="AW22">
            <v>163</v>
          </cell>
          <cell r="AX22">
            <v>2438</v>
          </cell>
          <cell r="AY22">
            <v>95016</v>
          </cell>
          <cell r="AZ22">
            <v>0</v>
          </cell>
          <cell r="BA22">
            <v>268</v>
          </cell>
          <cell r="BB22">
            <v>7157</v>
          </cell>
          <cell r="BC22">
            <v>6889</v>
          </cell>
          <cell r="BD22">
            <v>481</v>
          </cell>
          <cell r="BE22">
            <v>55</v>
          </cell>
          <cell r="BF22">
            <v>0</v>
          </cell>
          <cell r="BG22">
            <v>66</v>
          </cell>
          <cell r="BH22">
            <v>243</v>
          </cell>
          <cell r="BI22">
            <v>536</v>
          </cell>
          <cell r="BJ22">
            <v>1469</v>
          </cell>
          <cell r="BK22">
            <v>0</v>
          </cell>
          <cell r="BL22">
            <v>60</v>
          </cell>
          <cell r="BM22">
            <v>1529</v>
          </cell>
          <cell r="BN22">
            <v>1950</v>
          </cell>
          <cell r="BO22">
            <v>3660</v>
          </cell>
          <cell r="BP22">
            <v>3781</v>
          </cell>
          <cell r="BQ22">
            <v>0</v>
          </cell>
          <cell r="BR22">
            <v>121</v>
          </cell>
          <cell r="BS22">
            <v>5864</v>
          </cell>
          <cell r="BT22">
            <v>5743</v>
          </cell>
          <cell r="BU22">
            <v>6318</v>
          </cell>
          <cell r="BV22">
            <v>6523</v>
          </cell>
          <cell r="BW22">
            <v>0</v>
          </cell>
          <cell r="BX22">
            <v>205</v>
          </cell>
          <cell r="BY22">
            <v>7316</v>
          </cell>
          <cell r="BZ22">
            <v>7111</v>
          </cell>
          <cell r="CA22">
            <v>1859</v>
          </cell>
          <cell r="CB22">
            <v>1799</v>
          </cell>
          <cell r="CC22">
            <v>221</v>
          </cell>
          <cell r="CD22">
            <v>0</v>
          </cell>
          <cell r="CE22">
            <v>2020</v>
          </cell>
          <cell r="CF22">
            <v>416</v>
          </cell>
          <cell r="CG22">
            <v>0</v>
          </cell>
          <cell r="CH22">
            <v>9416</v>
          </cell>
          <cell r="CI22">
            <v>11764</v>
          </cell>
          <cell r="CJ22">
            <v>20005</v>
          </cell>
        </row>
        <row r="23">
          <cell r="A23" t="str">
            <v>North Lanarkshire</v>
          </cell>
          <cell r="B23">
            <v>37991</v>
          </cell>
          <cell r="C23">
            <v>107</v>
          </cell>
          <cell r="D23">
            <v>893728</v>
          </cell>
          <cell r="E23">
            <v>893835</v>
          </cell>
          <cell r="F23">
            <v>0</v>
          </cell>
          <cell r="G23">
            <v>789</v>
          </cell>
          <cell r="H23">
            <v>29459</v>
          </cell>
          <cell r="I23">
            <v>28670</v>
          </cell>
          <cell r="J23">
            <v>0</v>
          </cell>
          <cell r="K23">
            <v>3766</v>
          </cell>
          <cell r="L23">
            <v>147055</v>
          </cell>
          <cell r="M23">
            <v>143289</v>
          </cell>
          <cell r="N23">
            <v>0</v>
          </cell>
          <cell r="O23">
            <v>4454</v>
          </cell>
          <cell r="P23">
            <v>140512</v>
          </cell>
          <cell r="Q23">
            <v>136058</v>
          </cell>
          <cell r="R23">
            <v>1538</v>
          </cell>
          <cell r="S23">
            <v>0</v>
          </cell>
          <cell r="T23">
            <v>1538</v>
          </cell>
          <cell r="U23">
            <v>0</v>
          </cell>
          <cell r="V23">
            <v>1538</v>
          </cell>
          <cell r="W23">
            <v>6190</v>
          </cell>
          <cell r="X23">
            <v>0</v>
          </cell>
          <cell r="Y23">
            <v>6190</v>
          </cell>
          <cell r="Z23">
            <v>0</v>
          </cell>
          <cell r="AA23">
            <v>6190</v>
          </cell>
          <cell r="AB23">
            <v>8387</v>
          </cell>
          <cell r="AC23">
            <v>0</v>
          </cell>
          <cell r="AD23">
            <v>8748</v>
          </cell>
          <cell r="AE23">
            <v>361</v>
          </cell>
          <cell r="AF23">
            <v>8784</v>
          </cell>
          <cell r="AG23">
            <v>7415</v>
          </cell>
          <cell r="AH23">
            <v>0</v>
          </cell>
          <cell r="AI23">
            <v>8043</v>
          </cell>
          <cell r="AJ23">
            <v>628</v>
          </cell>
          <cell r="AK23">
            <v>8613</v>
          </cell>
          <cell r="AL23">
            <v>0</v>
          </cell>
          <cell r="AM23">
            <v>0</v>
          </cell>
          <cell r="AN23">
            <v>522</v>
          </cell>
          <cell r="AO23">
            <v>5964</v>
          </cell>
          <cell r="AP23">
            <v>7371</v>
          </cell>
          <cell r="AQ23">
            <v>40091</v>
          </cell>
          <cell r="AR23">
            <v>29640</v>
          </cell>
          <cell r="AS23">
            <v>0</v>
          </cell>
          <cell r="AT23">
            <v>12669</v>
          </cell>
          <cell r="AU23">
            <v>190988</v>
          </cell>
          <cell r="AV23">
            <v>4218</v>
          </cell>
          <cell r="AW23">
            <v>0</v>
          </cell>
          <cell r="AX23">
            <v>4218</v>
          </cell>
          <cell r="AY23">
            <v>178319</v>
          </cell>
          <cell r="AZ23">
            <v>0</v>
          </cell>
          <cell r="BA23">
            <v>719</v>
          </cell>
          <cell r="BB23">
            <v>13836</v>
          </cell>
          <cell r="BC23">
            <v>13117</v>
          </cell>
          <cell r="BD23">
            <v>2894</v>
          </cell>
          <cell r="BE23">
            <v>186</v>
          </cell>
          <cell r="BF23">
            <v>0</v>
          </cell>
          <cell r="BG23">
            <v>186</v>
          </cell>
          <cell r="BH23">
            <v>1255</v>
          </cell>
          <cell r="BI23">
            <v>3080</v>
          </cell>
          <cell r="BJ23">
            <v>3880</v>
          </cell>
          <cell r="BK23">
            <v>0</v>
          </cell>
          <cell r="BL23">
            <v>491</v>
          </cell>
          <cell r="BM23">
            <v>4371</v>
          </cell>
          <cell r="BN23">
            <v>6774</v>
          </cell>
          <cell r="BO23">
            <v>11594</v>
          </cell>
          <cell r="BP23">
            <v>12451</v>
          </cell>
          <cell r="BQ23">
            <v>0</v>
          </cell>
          <cell r="BR23">
            <v>857</v>
          </cell>
          <cell r="BS23">
            <v>13167</v>
          </cell>
          <cell r="BT23">
            <v>12310</v>
          </cell>
          <cell r="BU23">
            <v>14548</v>
          </cell>
          <cell r="BV23">
            <v>14729</v>
          </cell>
          <cell r="BW23">
            <v>0</v>
          </cell>
          <cell r="BX23">
            <v>181</v>
          </cell>
          <cell r="BY23">
            <v>15286</v>
          </cell>
          <cell r="BZ23">
            <v>15105</v>
          </cell>
          <cell r="CA23">
            <v>6607</v>
          </cell>
          <cell r="CB23">
            <v>3147</v>
          </cell>
          <cell r="CC23">
            <v>863</v>
          </cell>
          <cell r="CD23">
            <v>0</v>
          </cell>
          <cell r="CE23">
            <v>4010</v>
          </cell>
          <cell r="CF23">
            <v>799</v>
          </cell>
          <cell r="CG23">
            <v>38</v>
          </cell>
          <cell r="CH23">
            <v>13893</v>
          </cell>
          <cell r="CI23">
            <v>24386</v>
          </cell>
          <cell r="CJ23">
            <v>15839</v>
          </cell>
        </row>
        <row r="24">
          <cell r="A24" t="str">
            <v>Orkney Islands</v>
          </cell>
          <cell r="B24">
            <v>5733</v>
          </cell>
          <cell r="C24">
            <v>1436</v>
          </cell>
          <cell r="D24">
            <v>109796</v>
          </cell>
          <cell r="E24">
            <v>111232</v>
          </cell>
          <cell r="F24">
            <v>0</v>
          </cell>
          <cell r="G24">
            <v>0</v>
          </cell>
          <cell r="H24">
            <v>1541</v>
          </cell>
          <cell r="I24">
            <v>1541</v>
          </cell>
          <cell r="J24">
            <v>0</v>
          </cell>
          <cell r="K24">
            <v>22</v>
          </cell>
          <cell r="L24">
            <v>13201</v>
          </cell>
          <cell r="M24">
            <v>13179</v>
          </cell>
          <cell r="N24">
            <v>0</v>
          </cell>
          <cell r="O24">
            <v>52</v>
          </cell>
          <cell r="P24">
            <v>13264</v>
          </cell>
          <cell r="Q24">
            <v>13212</v>
          </cell>
          <cell r="R24">
            <v>348</v>
          </cell>
          <cell r="S24">
            <v>0</v>
          </cell>
          <cell r="T24">
            <v>348</v>
          </cell>
          <cell r="U24">
            <v>0</v>
          </cell>
          <cell r="V24">
            <v>425</v>
          </cell>
          <cell r="W24">
            <v>788</v>
          </cell>
          <cell r="X24">
            <v>0</v>
          </cell>
          <cell r="Y24">
            <v>1004</v>
          </cell>
          <cell r="Z24">
            <v>216</v>
          </cell>
          <cell r="AA24">
            <v>1033</v>
          </cell>
          <cell r="AB24">
            <v>468</v>
          </cell>
          <cell r="AC24">
            <v>0</v>
          </cell>
          <cell r="AD24">
            <v>520</v>
          </cell>
          <cell r="AE24">
            <v>52</v>
          </cell>
          <cell r="AF24">
            <v>997</v>
          </cell>
          <cell r="AG24">
            <v>361</v>
          </cell>
          <cell r="AH24">
            <v>0</v>
          </cell>
          <cell r="AI24">
            <v>388</v>
          </cell>
          <cell r="AJ24">
            <v>27</v>
          </cell>
          <cell r="AK24">
            <v>407</v>
          </cell>
          <cell r="AL24">
            <v>0</v>
          </cell>
          <cell r="AM24">
            <v>11</v>
          </cell>
          <cell r="AN24">
            <v>250</v>
          </cell>
          <cell r="AO24">
            <v>1538</v>
          </cell>
          <cell r="AP24">
            <v>485</v>
          </cell>
          <cell r="AQ24">
            <v>2497</v>
          </cell>
          <cell r="AR24">
            <v>4220</v>
          </cell>
          <cell r="AS24">
            <v>0</v>
          </cell>
          <cell r="AT24">
            <v>820</v>
          </cell>
          <cell r="AU24">
            <v>19199</v>
          </cell>
          <cell r="AV24">
            <v>1086</v>
          </cell>
          <cell r="AW24">
            <v>88</v>
          </cell>
          <cell r="AX24">
            <v>1174</v>
          </cell>
          <cell r="AY24">
            <v>18379</v>
          </cell>
          <cell r="AZ24">
            <v>0</v>
          </cell>
          <cell r="BA24">
            <v>48</v>
          </cell>
          <cell r="BB24">
            <v>2457</v>
          </cell>
          <cell r="BC24">
            <v>2409</v>
          </cell>
          <cell r="BD24">
            <v>192</v>
          </cell>
          <cell r="BE24">
            <v>36</v>
          </cell>
          <cell r="BF24">
            <v>0</v>
          </cell>
          <cell r="BG24">
            <v>36</v>
          </cell>
          <cell r="BH24">
            <v>222</v>
          </cell>
          <cell r="BI24">
            <v>228</v>
          </cell>
          <cell r="BJ24">
            <v>564</v>
          </cell>
          <cell r="BK24">
            <v>0</v>
          </cell>
          <cell r="BL24">
            <v>128</v>
          </cell>
          <cell r="BM24">
            <v>692</v>
          </cell>
          <cell r="BN24">
            <v>756</v>
          </cell>
          <cell r="BO24">
            <v>564</v>
          </cell>
          <cell r="BP24">
            <v>565</v>
          </cell>
          <cell r="BQ24">
            <v>0</v>
          </cell>
          <cell r="BR24">
            <v>1</v>
          </cell>
          <cell r="BS24">
            <v>1219</v>
          </cell>
          <cell r="BT24">
            <v>1218</v>
          </cell>
          <cell r="BU24">
            <v>1662</v>
          </cell>
          <cell r="BV24">
            <v>1677</v>
          </cell>
          <cell r="BW24">
            <v>0</v>
          </cell>
          <cell r="BX24">
            <v>15</v>
          </cell>
          <cell r="BY24">
            <v>1974</v>
          </cell>
          <cell r="BZ24">
            <v>1959</v>
          </cell>
          <cell r="CA24">
            <v>300</v>
          </cell>
          <cell r="CB24">
            <v>1417</v>
          </cell>
          <cell r="CC24">
            <v>255</v>
          </cell>
          <cell r="CD24">
            <v>0</v>
          </cell>
          <cell r="CE24">
            <v>1672</v>
          </cell>
          <cell r="CF24">
            <v>165</v>
          </cell>
          <cell r="CG24">
            <v>0</v>
          </cell>
          <cell r="CH24">
            <v>3376</v>
          </cell>
          <cell r="CI24">
            <v>6578</v>
          </cell>
          <cell r="CJ24">
            <v>3450</v>
          </cell>
        </row>
        <row r="25">
          <cell r="A25" t="str">
            <v>Perth &amp; Kinross</v>
          </cell>
          <cell r="B25">
            <v>17091</v>
          </cell>
          <cell r="C25">
            <v>2808</v>
          </cell>
          <cell r="D25">
            <v>374160</v>
          </cell>
          <cell r="E25">
            <v>376968</v>
          </cell>
          <cell r="F25">
            <v>4</v>
          </cell>
          <cell r="G25">
            <v>395</v>
          </cell>
          <cell r="H25">
            <v>12472</v>
          </cell>
          <cell r="I25">
            <v>12081</v>
          </cell>
          <cell r="J25">
            <v>96</v>
          </cell>
          <cell r="K25">
            <v>2428</v>
          </cell>
          <cell r="L25">
            <v>57258</v>
          </cell>
          <cell r="M25">
            <v>54926</v>
          </cell>
          <cell r="N25">
            <v>122</v>
          </cell>
          <cell r="O25">
            <v>2554</v>
          </cell>
          <cell r="P25">
            <v>58398</v>
          </cell>
          <cell r="Q25">
            <v>55966</v>
          </cell>
          <cell r="R25">
            <v>1191</v>
          </cell>
          <cell r="S25">
            <v>0</v>
          </cell>
          <cell r="T25">
            <v>1325</v>
          </cell>
          <cell r="U25">
            <v>134</v>
          </cell>
          <cell r="V25">
            <v>1325</v>
          </cell>
          <cell r="W25">
            <v>3259</v>
          </cell>
          <cell r="X25">
            <v>0</v>
          </cell>
          <cell r="Y25">
            <v>3661</v>
          </cell>
          <cell r="Z25">
            <v>402</v>
          </cell>
          <cell r="AA25">
            <v>3661</v>
          </cell>
          <cell r="AB25">
            <v>5481</v>
          </cell>
          <cell r="AC25">
            <v>0</v>
          </cell>
          <cell r="AD25">
            <v>5494</v>
          </cell>
          <cell r="AE25">
            <v>13</v>
          </cell>
          <cell r="AF25">
            <v>5576</v>
          </cell>
          <cell r="AG25">
            <v>5071</v>
          </cell>
          <cell r="AH25">
            <v>102</v>
          </cell>
          <cell r="AI25">
            <v>5381</v>
          </cell>
          <cell r="AJ25">
            <v>412</v>
          </cell>
          <cell r="AK25">
            <v>5710</v>
          </cell>
          <cell r="AL25">
            <v>0</v>
          </cell>
          <cell r="AM25">
            <v>0</v>
          </cell>
          <cell r="AN25">
            <v>60</v>
          </cell>
          <cell r="AO25">
            <v>3714</v>
          </cell>
          <cell r="AP25">
            <v>4485</v>
          </cell>
          <cell r="AQ25">
            <v>10698</v>
          </cell>
          <cell r="AR25">
            <v>14398</v>
          </cell>
          <cell r="AS25">
            <v>16</v>
          </cell>
          <cell r="AT25">
            <v>3069</v>
          </cell>
          <cell r="AU25">
            <v>74044</v>
          </cell>
          <cell r="AV25">
            <v>4657</v>
          </cell>
          <cell r="AW25">
            <v>2571</v>
          </cell>
          <cell r="AX25">
            <v>7228</v>
          </cell>
          <cell r="AY25">
            <v>70991</v>
          </cell>
          <cell r="AZ25">
            <v>0</v>
          </cell>
          <cell r="BA25">
            <v>664</v>
          </cell>
          <cell r="BB25">
            <v>8906</v>
          </cell>
          <cell r="BC25">
            <v>8242</v>
          </cell>
          <cell r="BD25">
            <v>505</v>
          </cell>
          <cell r="BE25">
            <v>39</v>
          </cell>
          <cell r="BF25">
            <v>0</v>
          </cell>
          <cell r="BG25">
            <v>34</v>
          </cell>
          <cell r="BH25">
            <v>242</v>
          </cell>
          <cell r="BI25">
            <v>544</v>
          </cell>
          <cell r="BJ25">
            <v>2072</v>
          </cell>
          <cell r="BK25">
            <v>12</v>
          </cell>
          <cell r="BL25">
            <v>168</v>
          </cell>
          <cell r="BM25">
            <v>2228</v>
          </cell>
          <cell r="BN25">
            <v>2577</v>
          </cell>
          <cell r="BO25">
            <v>5402</v>
          </cell>
          <cell r="BP25">
            <v>5744</v>
          </cell>
          <cell r="BQ25">
            <v>20</v>
          </cell>
          <cell r="BR25">
            <v>362</v>
          </cell>
          <cell r="BS25">
            <v>6977</v>
          </cell>
          <cell r="BT25">
            <v>6615</v>
          </cell>
          <cell r="BU25">
            <v>7294</v>
          </cell>
          <cell r="BV25">
            <v>7774</v>
          </cell>
          <cell r="BW25">
            <v>49</v>
          </cell>
          <cell r="BX25">
            <v>529</v>
          </cell>
          <cell r="BY25">
            <v>8330</v>
          </cell>
          <cell r="BZ25">
            <v>7801</v>
          </cell>
          <cell r="CA25">
            <v>2747</v>
          </cell>
          <cell r="CB25">
            <v>6327</v>
          </cell>
          <cell r="CC25">
            <v>596</v>
          </cell>
          <cell r="CD25">
            <v>116</v>
          </cell>
          <cell r="CE25">
            <v>6807</v>
          </cell>
          <cell r="CF25">
            <v>460</v>
          </cell>
          <cell r="CG25">
            <v>0</v>
          </cell>
          <cell r="CH25">
            <v>5599</v>
          </cell>
          <cell r="CI25">
            <v>39541</v>
          </cell>
          <cell r="CJ25">
            <v>7213</v>
          </cell>
        </row>
        <row r="26">
          <cell r="A26" t="str">
            <v>Renfrewshire</v>
          </cell>
          <cell r="B26">
            <v>24584</v>
          </cell>
          <cell r="C26">
            <v>2404</v>
          </cell>
          <cell r="D26">
            <v>478905</v>
          </cell>
          <cell r="E26">
            <v>481309</v>
          </cell>
          <cell r="F26">
            <v>0</v>
          </cell>
          <cell r="G26">
            <v>223</v>
          </cell>
          <cell r="H26">
            <v>12992</v>
          </cell>
          <cell r="I26">
            <v>12769</v>
          </cell>
          <cell r="J26">
            <v>168</v>
          </cell>
          <cell r="K26">
            <v>1632</v>
          </cell>
          <cell r="L26">
            <v>60741</v>
          </cell>
          <cell r="M26">
            <v>59277</v>
          </cell>
          <cell r="N26">
            <v>109</v>
          </cell>
          <cell r="O26">
            <v>1517</v>
          </cell>
          <cell r="P26">
            <v>60031</v>
          </cell>
          <cell r="Q26">
            <v>58623</v>
          </cell>
          <cell r="R26">
            <v>3849</v>
          </cell>
          <cell r="S26">
            <v>1420</v>
          </cell>
          <cell r="T26">
            <v>2431</v>
          </cell>
          <cell r="U26">
            <v>2</v>
          </cell>
          <cell r="V26">
            <v>2431</v>
          </cell>
          <cell r="W26">
            <v>2022</v>
          </cell>
          <cell r="X26">
            <v>-269</v>
          </cell>
          <cell r="Y26">
            <v>2292</v>
          </cell>
          <cell r="Z26">
            <v>1</v>
          </cell>
          <cell r="AA26">
            <v>2292</v>
          </cell>
          <cell r="AB26">
            <v>4164</v>
          </cell>
          <cell r="AC26">
            <v>0</v>
          </cell>
          <cell r="AD26">
            <v>4167</v>
          </cell>
          <cell r="AE26">
            <v>3</v>
          </cell>
          <cell r="AF26">
            <v>4167</v>
          </cell>
          <cell r="AG26">
            <v>3793</v>
          </cell>
          <cell r="AH26">
            <v>0</v>
          </cell>
          <cell r="AI26">
            <v>4001</v>
          </cell>
          <cell r="AJ26">
            <v>208</v>
          </cell>
          <cell r="AK26">
            <v>5180</v>
          </cell>
          <cell r="AL26">
            <v>0</v>
          </cell>
          <cell r="AM26">
            <v>0</v>
          </cell>
          <cell r="AN26">
            <v>2030</v>
          </cell>
          <cell r="AO26">
            <v>9001</v>
          </cell>
          <cell r="AP26">
            <v>13829</v>
          </cell>
          <cell r="AQ26">
            <v>16995</v>
          </cell>
          <cell r="AR26">
            <v>21110</v>
          </cell>
          <cell r="AS26">
            <v>0</v>
          </cell>
          <cell r="AT26">
            <v>120</v>
          </cell>
          <cell r="AU26">
            <v>98365</v>
          </cell>
          <cell r="AV26">
            <v>271</v>
          </cell>
          <cell r="AW26">
            <v>3901</v>
          </cell>
          <cell r="AX26">
            <v>4172</v>
          </cell>
          <cell r="AY26">
            <v>98245</v>
          </cell>
          <cell r="AZ26">
            <v>0</v>
          </cell>
          <cell r="BA26">
            <v>307</v>
          </cell>
          <cell r="BB26">
            <v>7220</v>
          </cell>
          <cell r="BC26">
            <v>6913</v>
          </cell>
          <cell r="BD26">
            <v>234</v>
          </cell>
          <cell r="BE26">
            <v>10</v>
          </cell>
          <cell r="BF26">
            <v>0</v>
          </cell>
          <cell r="BG26">
            <v>25</v>
          </cell>
          <cell r="BH26">
            <v>233</v>
          </cell>
          <cell r="BI26">
            <v>244</v>
          </cell>
          <cell r="BJ26">
            <v>1271</v>
          </cell>
          <cell r="BK26">
            <v>0</v>
          </cell>
          <cell r="BL26">
            <v>56</v>
          </cell>
          <cell r="BM26">
            <v>1327</v>
          </cell>
          <cell r="BN26">
            <v>1505</v>
          </cell>
          <cell r="BO26">
            <v>4710</v>
          </cell>
          <cell r="BP26">
            <v>4973</v>
          </cell>
          <cell r="BQ26">
            <v>0</v>
          </cell>
          <cell r="BR26">
            <v>263</v>
          </cell>
          <cell r="BS26">
            <v>6198</v>
          </cell>
          <cell r="BT26">
            <v>5935</v>
          </cell>
          <cell r="BU26">
            <v>10228</v>
          </cell>
          <cell r="BV26">
            <v>10686</v>
          </cell>
          <cell r="BW26">
            <v>0</v>
          </cell>
          <cell r="BX26">
            <v>458</v>
          </cell>
          <cell r="BY26">
            <v>10770</v>
          </cell>
          <cell r="BZ26">
            <v>10312</v>
          </cell>
          <cell r="CA26">
            <v>1093</v>
          </cell>
          <cell r="CB26">
            <v>4350</v>
          </cell>
          <cell r="CC26">
            <v>189</v>
          </cell>
          <cell r="CD26">
            <v>0</v>
          </cell>
          <cell r="CE26">
            <v>4539</v>
          </cell>
          <cell r="CF26">
            <v>204</v>
          </cell>
          <cell r="CG26">
            <v>0</v>
          </cell>
          <cell r="CH26">
            <v>5743</v>
          </cell>
          <cell r="CI26">
            <v>14983</v>
          </cell>
          <cell r="CJ26">
            <v>15757</v>
          </cell>
        </row>
        <row r="27">
          <cell r="A27" t="str">
            <v>Scottish Borders</v>
          </cell>
          <cell r="B27">
            <v>22198</v>
          </cell>
          <cell r="C27">
            <v>459</v>
          </cell>
          <cell r="D27">
            <v>304165</v>
          </cell>
          <cell r="E27">
            <v>304624</v>
          </cell>
          <cell r="F27">
            <v>0</v>
          </cell>
          <cell r="G27">
            <v>602</v>
          </cell>
          <cell r="H27">
            <v>6956</v>
          </cell>
          <cell r="I27">
            <v>6354</v>
          </cell>
          <cell r="J27">
            <v>0</v>
          </cell>
          <cell r="K27">
            <v>4030</v>
          </cell>
          <cell r="L27">
            <v>43692</v>
          </cell>
          <cell r="M27">
            <v>39662</v>
          </cell>
          <cell r="N27">
            <v>0</v>
          </cell>
          <cell r="O27">
            <v>4258</v>
          </cell>
          <cell r="P27">
            <v>46936</v>
          </cell>
          <cell r="Q27">
            <v>42678</v>
          </cell>
          <cell r="R27">
            <v>746</v>
          </cell>
          <cell r="S27">
            <v>0</v>
          </cell>
          <cell r="T27">
            <v>824</v>
          </cell>
          <cell r="U27">
            <v>78</v>
          </cell>
          <cell r="V27">
            <v>871</v>
          </cell>
          <cell r="W27">
            <v>1442</v>
          </cell>
          <cell r="X27">
            <v>0</v>
          </cell>
          <cell r="Y27">
            <v>1589</v>
          </cell>
          <cell r="Z27">
            <v>147</v>
          </cell>
          <cell r="AA27">
            <v>1678</v>
          </cell>
          <cell r="AB27">
            <v>2733</v>
          </cell>
          <cell r="AC27">
            <v>15</v>
          </cell>
          <cell r="AD27">
            <v>3009</v>
          </cell>
          <cell r="AE27">
            <v>291</v>
          </cell>
          <cell r="AF27">
            <v>3557</v>
          </cell>
          <cell r="AG27">
            <v>3180</v>
          </cell>
          <cell r="AH27">
            <v>65</v>
          </cell>
          <cell r="AI27">
            <v>3446</v>
          </cell>
          <cell r="AJ27">
            <v>331</v>
          </cell>
          <cell r="AK27">
            <v>3770</v>
          </cell>
          <cell r="AL27">
            <v>0</v>
          </cell>
          <cell r="AM27">
            <v>20</v>
          </cell>
          <cell r="AN27">
            <v>275</v>
          </cell>
          <cell r="AO27">
            <v>4153</v>
          </cell>
          <cell r="AP27">
            <v>3244</v>
          </cell>
          <cell r="AQ27">
            <v>8547</v>
          </cell>
          <cell r="AR27">
            <v>14063</v>
          </cell>
          <cell r="AS27">
            <v>0</v>
          </cell>
          <cell r="AT27">
            <v>5012</v>
          </cell>
          <cell r="AU27">
            <v>76516</v>
          </cell>
          <cell r="AV27">
            <v>4714</v>
          </cell>
          <cell r="AW27">
            <v>112</v>
          </cell>
          <cell r="AX27">
            <v>4826</v>
          </cell>
          <cell r="AY27">
            <v>71504</v>
          </cell>
          <cell r="AZ27">
            <v>0</v>
          </cell>
          <cell r="BA27">
            <v>782</v>
          </cell>
          <cell r="BB27">
            <v>9465</v>
          </cell>
          <cell r="BC27">
            <v>8683</v>
          </cell>
          <cell r="BD27">
            <v>592</v>
          </cell>
          <cell r="BE27">
            <v>64</v>
          </cell>
          <cell r="BF27">
            <v>0</v>
          </cell>
          <cell r="BG27">
            <v>64</v>
          </cell>
          <cell r="BH27">
            <v>421</v>
          </cell>
          <cell r="BI27">
            <v>656</v>
          </cell>
          <cell r="BJ27">
            <v>1406</v>
          </cell>
          <cell r="BK27">
            <v>0</v>
          </cell>
          <cell r="BL27">
            <v>135</v>
          </cell>
          <cell r="BM27">
            <v>1541</v>
          </cell>
          <cell r="BN27">
            <v>1998</v>
          </cell>
          <cell r="BO27">
            <v>3554</v>
          </cell>
          <cell r="BP27">
            <v>3998</v>
          </cell>
          <cell r="BQ27">
            <v>0</v>
          </cell>
          <cell r="BR27">
            <v>444</v>
          </cell>
          <cell r="BS27">
            <v>4640</v>
          </cell>
          <cell r="BT27">
            <v>4196</v>
          </cell>
          <cell r="BU27">
            <v>5216</v>
          </cell>
          <cell r="BV27">
            <v>5772</v>
          </cell>
          <cell r="BW27">
            <v>0</v>
          </cell>
          <cell r="BX27">
            <v>556</v>
          </cell>
          <cell r="BY27">
            <v>7346</v>
          </cell>
          <cell r="BZ27">
            <v>6790</v>
          </cell>
          <cell r="CA27">
            <v>1216</v>
          </cell>
          <cell r="CB27">
            <v>2717</v>
          </cell>
          <cell r="CC27">
            <v>90</v>
          </cell>
          <cell r="CD27">
            <v>0</v>
          </cell>
          <cell r="CE27">
            <v>2807</v>
          </cell>
          <cell r="CF27">
            <v>45</v>
          </cell>
          <cell r="CG27">
            <v>7</v>
          </cell>
          <cell r="CH27">
            <v>3772</v>
          </cell>
          <cell r="CI27">
            <v>15284</v>
          </cell>
          <cell r="CJ27">
            <v>5027</v>
          </cell>
        </row>
        <row r="28">
          <cell r="A28" t="str">
            <v>Shetland Islands</v>
          </cell>
          <cell r="B28">
            <v>3294</v>
          </cell>
          <cell r="C28">
            <v>262</v>
          </cell>
          <cell r="D28">
            <v>149558</v>
          </cell>
          <cell r="E28">
            <v>149820</v>
          </cell>
          <cell r="F28">
            <v>1</v>
          </cell>
          <cell r="G28">
            <v>17</v>
          </cell>
          <cell r="H28">
            <v>2629</v>
          </cell>
          <cell r="I28">
            <v>2613</v>
          </cell>
          <cell r="J28">
            <v>0</v>
          </cell>
          <cell r="K28">
            <v>98</v>
          </cell>
          <cell r="L28">
            <v>14622</v>
          </cell>
          <cell r="M28">
            <v>14524</v>
          </cell>
          <cell r="N28">
            <v>4</v>
          </cell>
          <cell r="O28">
            <v>75</v>
          </cell>
          <cell r="P28">
            <v>14780</v>
          </cell>
          <cell r="Q28">
            <v>14709</v>
          </cell>
          <cell r="R28">
            <v>970</v>
          </cell>
          <cell r="S28">
            <v>0</v>
          </cell>
          <cell r="T28">
            <v>970</v>
          </cell>
          <cell r="U28">
            <v>0</v>
          </cell>
          <cell r="V28">
            <v>970</v>
          </cell>
          <cell r="W28">
            <v>775</v>
          </cell>
          <cell r="X28">
            <v>4</v>
          </cell>
          <cell r="Y28">
            <v>825</v>
          </cell>
          <cell r="Z28">
            <v>54</v>
          </cell>
          <cell r="AA28">
            <v>853</v>
          </cell>
          <cell r="AB28">
            <v>438</v>
          </cell>
          <cell r="AC28">
            <v>1</v>
          </cell>
          <cell r="AD28">
            <v>440</v>
          </cell>
          <cell r="AE28">
            <v>3</v>
          </cell>
          <cell r="AF28">
            <v>490</v>
          </cell>
          <cell r="AG28">
            <v>328</v>
          </cell>
          <cell r="AH28">
            <v>0</v>
          </cell>
          <cell r="AI28">
            <v>329</v>
          </cell>
          <cell r="AJ28">
            <v>1</v>
          </cell>
          <cell r="AK28">
            <v>332</v>
          </cell>
          <cell r="AL28">
            <v>0</v>
          </cell>
          <cell r="AM28">
            <v>11</v>
          </cell>
          <cell r="AN28">
            <v>429</v>
          </cell>
          <cell r="AO28">
            <v>2547</v>
          </cell>
          <cell r="AP28">
            <v>625</v>
          </cell>
          <cell r="AQ28">
            <v>4204</v>
          </cell>
          <cell r="AR28">
            <v>5610</v>
          </cell>
          <cell r="AS28">
            <v>5</v>
          </cell>
          <cell r="AT28">
            <v>275</v>
          </cell>
          <cell r="AU28">
            <v>29385</v>
          </cell>
          <cell r="AV28">
            <v>925</v>
          </cell>
          <cell r="AW28">
            <v>27</v>
          </cell>
          <cell r="AX28">
            <v>952</v>
          </cell>
          <cell r="AY28">
            <v>29115</v>
          </cell>
          <cell r="AZ28">
            <v>0</v>
          </cell>
          <cell r="BA28">
            <v>20</v>
          </cell>
          <cell r="BB28">
            <v>4796</v>
          </cell>
          <cell r="BC28">
            <v>4776</v>
          </cell>
          <cell r="BD28">
            <v>405</v>
          </cell>
          <cell r="BE28">
            <v>1</v>
          </cell>
          <cell r="BF28">
            <v>0</v>
          </cell>
          <cell r="BG28">
            <v>1</v>
          </cell>
          <cell r="BH28">
            <v>354</v>
          </cell>
          <cell r="BI28">
            <v>406</v>
          </cell>
          <cell r="BJ28">
            <v>818</v>
          </cell>
          <cell r="BK28">
            <v>1</v>
          </cell>
          <cell r="BL28">
            <v>16</v>
          </cell>
          <cell r="BM28">
            <v>833</v>
          </cell>
          <cell r="BN28">
            <v>1223</v>
          </cell>
          <cell r="BO28">
            <v>566</v>
          </cell>
          <cell r="BP28">
            <v>581</v>
          </cell>
          <cell r="BQ28">
            <v>0</v>
          </cell>
          <cell r="BR28">
            <v>15</v>
          </cell>
          <cell r="BS28">
            <v>1450</v>
          </cell>
          <cell r="BT28">
            <v>1435</v>
          </cell>
          <cell r="BU28">
            <v>870</v>
          </cell>
          <cell r="BV28">
            <v>900</v>
          </cell>
          <cell r="BW28">
            <v>0</v>
          </cell>
          <cell r="BX28">
            <v>30</v>
          </cell>
          <cell r="BY28">
            <v>3159</v>
          </cell>
          <cell r="BZ28">
            <v>3129</v>
          </cell>
          <cell r="CA28">
            <v>262</v>
          </cell>
          <cell r="CB28">
            <v>1651</v>
          </cell>
          <cell r="CC28">
            <v>123</v>
          </cell>
          <cell r="CD28">
            <v>7</v>
          </cell>
          <cell r="CE28">
            <v>1767</v>
          </cell>
          <cell r="CF28">
            <v>264</v>
          </cell>
          <cell r="CG28">
            <v>0</v>
          </cell>
          <cell r="CH28">
            <v>3196</v>
          </cell>
          <cell r="CI28">
            <v>5961</v>
          </cell>
          <cell r="CJ28">
            <v>3443</v>
          </cell>
        </row>
        <row r="29">
          <cell r="A29" t="str">
            <v>South Ayrshire</v>
          </cell>
          <cell r="B29">
            <v>13557</v>
          </cell>
          <cell r="C29">
            <v>63</v>
          </cell>
          <cell r="D29">
            <v>321901</v>
          </cell>
          <cell r="E29">
            <v>321964</v>
          </cell>
          <cell r="F29">
            <v>0</v>
          </cell>
          <cell r="G29">
            <v>330</v>
          </cell>
          <cell r="H29">
            <v>8273</v>
          </cell>
          <cell r="I29">
            <v>7943</v>
          </cell>
          <cell r="J29">
            <v>20</v>
          </cell>
          <cell r="K29">
            <v>1762</v>
          </cell>
          <cell r="L29">
            <v>40833</v>
          </cell>
          <cell r="M29">
            <v>39091</v>
          </cell>
          <cell r="N29">
            <v>7</v>
          </cell>
          <cell r="O29">
            <v>1653</v>
          </cell>
          <cell r="P29">
            <v>41127</v>
          </cell>
          <cell r="Q29">
            <v>39481</v>
          </cell>
          <cell r="R29">
            <v>460</v>
          </cell>
          <cell r="S29">
            <v>0</v>
          </cell>
          <cell r="T29">
            <v>497</v>
          </cell>
          <cell r="U29">
            <v>37</v>
          </cell>
          <cell r="V29">
            <v>550</v>
          </cell>
          <cell r="W29">
            <v>1952</v>
          </cell>
          <cell r="X29">
            <v>0</v>
          </cell>
          <cell r="Y29">
            <v>2118</v>
          </cell>
          <cell r="Z29">
            <v>166</v>
          </cell>
          <cell r="AA29">
            <v>2432</v>
          </cell>
          <cell r="AB29">
            <v>2846</v>
          </cell>
          <cell r="AC29">
            <v>36</v>
          </cell>
          <cell r="AD29">
            <v>3068</v>
          </cell>
          <cell r="AE29">
            <v>258</v>
          </cell>
          <cell r="AF29">
            <v>6666</v>
          </cell>
          <cell r="AG29">
            <v>2524</v>
          </cell>
          <cell r="AH29">
            <v>0</v>
          </cell>
          <cell r="AI29">
            <v>2757</v>
          </cell>
          <cell r="AJ29">
            <v>233</v>
          </cell>
          <cell r="AK29">
            <v>3060</v>
          </cell>
          <cell r="AL29">
            <v>0</v>
          </cell>
          <cell r="AM29">
            <v>70</v>
          </cell>
          <cell r="AN29">
            <v>821</v>
          </cell>
          <cell r="AO29">
            <v>5469</v>
          </cell>
          <cell r="AP29">
            <v>5514</v>
          </cell>
          <cell r="AQ29">
            <v>17171</v>
          </cell>
          <cell r="AR29">
            <v>15095</v>
          </cell>
          <cell r="AS29">
            <v>0</v>
          </cell>
          <cell r="AT29">
            <v>3629</v>
          </cell>
          <cell r="AU29">
            <v>78533</v>
          </cell>
          <cell r="AV29">
            <v>2434</v>
          </cell>
          <cell r="AW29">
            <v>469</v>
          </cell>
          <cell r="AX29">
            <v>2903</v>
          </cell>
          <cell r="AY29">
            <v>74904</v>
          </cell>
          <cell r="AZ29">
            <v>0</v>
          </cell>
          <cell r="BA29">
            <v>406</v>
          </cell>
          <cell r="BB29">
            <v>7010</v>
          </cell>
          <cell r="BC29">
            <v>6604</v>
          </cell>
          <cell r="BD29">
            <v>728</v>
          </cell>
          <cell r="BE29">
            <v>42</v>
          </cell>
          <cell r="BF29">
            <v>0</v>
          </cell>
          <cell r="BG29">
            <v>42</v>
          </cell>
          <cell r="BH29">
            <v>738</v>
          </cell>
          <cell r="BI29">
            <v>770</v>
          </cell>
          <cell r="BJ29">
            <v>1462</v>
          </cell>
          <cell r="BK29">
            <v>0</v>
          </cell>
          <cell r="BL29">
            <v>79</v>
          </cell>
          <cell r="BM29">
            <v>1541</v>
          </cell>
          <cell r="BN29">
            <v>2190</v>
          </cell>
          <cell r="BO29">
            <v>4171</v>
          </cell>
          <cell r="BP29">
            <v>4588</v>
          </cell>
          <cell r="BQ29">
            <v>0</v>
          </cell>
          <cell r="BR29">
            <v>417</v>
          </cell>
          <cell r="BS29">
            <v>7124</v>
          </cell>
          <cell r="BT29">
            <v>6707</v>
          </cell>
          <cell r="BU29">
            <v>5066</v>
          </cell>
          <cell r="BV29">
            <v>5363</v>
          </cell>
          <cell r="BW29">
            <v>0</v>
          </cell>
          <cell r="BX29">
            <v>297</v>
          </cell>
          <cell r="BY29">
            <v>5412</v>
          </cell>
          <cell r="BZ29">
            <v>5115</v>
          </cell>
          <cell r="CA29">
            <v>1289</v>
          </cell>
          <cell r="CB29">
            <v>2103</v>
          </cell>
          <cell r="CC29">
            <v>59</v>
          </cell>
          <cell r="CD29">
            <v>0</v>
          </cell>
          <cell r="CE29">
            <v>2162</v>
          </cell>
          <cell r="CF29">
            <v>146</v>
          </cell>
          <cell r="CG29">
            <v>0</v>
          </cell>
          <cell r="CH29">
            <v>5450</v>
          </cell>
          <cell r="CI29">
            <v>8342</v>
          </cell>
          <cell r="CJ29">
            <v>6765</v>
          </cell>
        </row>
        <row r="30">
          <cell r="A30" t="str">
            <v>South Lanarkshire</v>
          </cell>
          <cell r="B30">
            <v>36070</v>
          </cell>
          <cell r="C30">
            <v>1671</v>
          </cell>
          <cell r="D30">
            <v>814453</v>
          </cell>
          <cell r="E30">
            <v>816124</v>
          </cell>
          <cell r="F30">
            <v>0</v>
          </cell>
          <cell r="G30">
            <v>530</v>
          </cell>
          <cell r="H30">
            <v>22779</v>
          </cell>
          <cell r="I30">
            <v>22249</v>
          </cell>
          <cell r="J30">
            <v>0</v>
          </cell>
          <cell r="K30">
            <v>3812</v>
          </cell>
          <cell r="L30">
            <v>125590</v>
          </cell>
          <cell r="M30">
            <v>121778</v>
          </cell>
          <cell r="N30">
            <v>0</v>
          </cell>
          <cell r="O30">
            <v>4220</v>
          </cell>
          <cell r="P30">
            <v>125449</v>
          </cell>
          <cell r="Q30">
            <v>121229</v>
          </cell>
          <cell r="R30">
            <v>583</v>
          </cell>
          <cell r="S30">
            <v>0</v>
          </cell>
          <cell r="T30">
            <v>583</v>
          </cell>
          <cell r="U30">
            <v>0</v>
          </cell>
          <cell r="V30">
            <v>583</v>
          </cell>
          <cell r="W30">
            <v>4212</v>
          </cell>
          <cell r="X30">
            <v>0</v>
          </cell>
          <cell r="Y30">
            <v>4212</v>
          </cell>
          <cell r="Z30">
            <v>0</v>
          </cell>
          <cell r="AA30">
            <v>4212</v>
          </cell>
          <cell r="AB30">
            <v>6824</v>
          </cell>
          <cell r="AC30">
            <v>0</v>
          </cell>
          <cell r="AD30">
            <v>6832</v>
          </cell>
          <cell r="AE30">
            <v>8</v>
          </cell>
          <cell r="AF30">
            <v>6834</v>
          </cell>
          <cell r="AG30">
            <v>7746</v>
          </cell>
          <cell r="AH30">
            <v>99</v>
          </cell>
          <cell r="AI30">
            <v>7995</v>
          </cell>
          <cell r="AJ30">
            <v>348</v>
          </cell>
          <cell r="AK30">
            <v>8133</v>
          </cell>
          <cell r="AL30">
            <v>0</v>
          </cell>
          <cell r="AM30">
            <v>0</v>
          </cell>
          <cell r="AN30">
            <v>1020</v>
          </cell>
          <cell r="AO30">
            <v>9074</v>
          </cell>
          <cell r="AP30">
            <v>6760</v>
          </cell>
          <cell r="AQ30">
            <v>35523</v>
          </cell>
          <cell r="AR30">
            <v>37905</v>
          </cell>
          <cell r="AS30">
            <v>0</v>
          </cell>
          <cell r="AT30">
            <v>5753</v>
          </cell>
          <cell r="AU30">
            <v>177746</v>
          </cell>
          <cell r="AV30">
            <v>4391</v>
          </cell>
          <cell r="AW30">
            <v>659</v>
          </cell>
          <cell r="AX30">
            <v>5050</v>
          </cell>
          <cell r="AY30">
            <v>171993</v>
          </cell>
          <cell r="AZ30">
            <v>0</v>
          </cell>
          <cell r="BA30">
            <v>165</v>
          </cell>
          <cell r="BB30">
            <v>20306</v>
          </cell>
          <cell r="BC30">
            <v>20141</v>
          </cell>
          <cell r="BD30">
            <v>1154</v>
          </cell>
          <cell r="BE30">
            <v>127</v>
          </cell>
          <cell r="BF30">
            <v>0</v>
          </cell>
          <cell r="BG30">
            <v>15</v>
          </cell>
          <cell r="BH30">
            <v>1102</v>
          </cell>
          <cell r="BI30">
            <v>1281</v>
          </cell>
          <cell r="BJ30">
            <v>4411</v>
          </cell>
          <cell r="BK30">
            <v>0</v>
          </cell>
          <cell r="BL30">
            <v>391</v>
          </cell>
          <cell r="BM30">
            <v>4802</v>
          </cell>
          <cell r="BN30">
            <v>5565</v>
          </cell>
          <cell r="BO30">
            <v>11612</v>
          </cell>
          <cell r="BP30">
            <v>12087</v>
          </cell>
          <cell r="BQ30">
            <v>0</v>
          </cell>
          <cell r="BR30">
            <v>475</v>
          </cell>
          <cell r="BS30">
            <v>12294</v>
          </cell>
          <cell r="BT30">
            <v>11819</v>
          </cell>
          <cell r="BU30">
            <v>14912</v>
          </cell>
          <cell r="BV30">
            <v>15516</v>
          </cell>
          <cell r="BW30">
            <v>0</v>
          </cell>
          <cell r="BX30">
            <v>604</v>
          </cell>
          <cell r="BY30">
            <v>15574</v>
          </cell>
          <cell r="BZ30">
            <v>14970</v>
          </cell>
          <cell r="CA30">
            <v>5148</v>
          </cell>
          <cell r="CB30">
            <v>5463</v>
          </cell>
          <cell r="CC30">
            <v>1096</v>
          </cell>
          <cell r="CD30">
            <v>0</v>
          </cell>
          <cell r="CE30">
            <v>6559</v>
          </cell>
          <cell r="CF30">
            <v>2501</v>
          </cell>
          <cell r="CG30">
            <v>0</v>
          </cell>
          <cell r="CH30">
            <v>17306</v>
          </cell>
          <cell r="CI30">
            <v>32809</v>
          </cell>
          <cell r="CJ30">
            <v>16579</v>
          </cell>
        </row>
        <row r="31">
          <cell r="A31" t="str">
            <v>Stirling</v>
          </cell>
          <cell r="B31">
            <v>11133</v>
          </cell>
          <cell r="C31">
            <v>1788</v>
          </cell>
          <cell r="D31">
            <v>249022</v>
          </cell>
          <cell r="E31">
            <v>250810</v>
          </cell>
          <cell r="F31">
            <v>112</v>
          </cell>
          <cell r="G31">
            <v>325</v>
          </cell>
          <cell r="H31">
            <v>8297</v>
          </cell>
          <cell r="I31">
            <v>8084</v>
          </cell>
          <cell r="J31">
            <v>235</v>
          </cell>
          <cell r="K31">
            <v>1729</v>
          </cell>
          <cell r="L31">
            <v>36281</v>
          </cell>
          <cell r="M31">
            <v>34787</v>
          </cell>
          <cell r="N31">
            <v>180</v>
          </cell>
          <cell r="O31">
            <v>2034</v>
          </cell>
          <cell r="P31">
            <v>41930</v>
          </cell>
          <cell r="Q31">
            <v>40076</v>
          </cell>
          <cell r="R31">
            <v>266</v>
          </cell>
          <cell r="S31">
            <v>0</v>
          </cell>
          <cell r="T31">
            <v>280</v>
          </cell>
          <cell r="U31">
            <v>14</v>
          </cell>
          <cell r="V31">
            <v>280</v>
          </cell>
          <cell r="W31">
            <v>2297</v>
          </cell>
          <cell r="X31">
            <v>22</v>
          </cell>
          <cell r="Y31">
            <v>2377</v>
          </cell>
          <cell r="Z31">
            <v>102</v>
          </cell>
          <cell r="AA31">
            <v>2420</v>
          </cell>
          <cell r="AB31">
            <v>2326</v>
          </cell>
          <cell r="AC31">
            <v>1</v>
          </cell>
          <cell r="AD31">
            <v>2502</v>
          </cell>
          <cell r="AE31">
            <v>177</v>
          </cell>
          <cell r="AF31">
            <v>2484</v>
          </cell>
          <cell r="AG31">
            <v>2094</v>
          </cell>
          <cell r="AH31">
            <v>0</v>
          </cell>
          <cell r="AI31">
            <v>2366</v>
          </cell>
          <cell r="AJ31">
            <v>272</v>
          </cell>
          <cell r="AK31">
            <v>2470</v>
          </cell>
          <cell r="AL31">
            <v>0</v>
          </cell>
          <cell r="AM31">
            <v>0</v>
          </cell>
          <cell r="AN31">
            <v>348</v>
          </cell>
          <cell r="AO31">
            <v>4402</v>
          </cell>
          <cell r="AP31">
            <v>2221</v>
          </cell>
          <cell r="AQ31">
            <v>7524</v>
          </cell>
          <cell r="AR31">
            <v>10412</v>
          </cell>
          <cell r="AS31">
            <v>9</v>
          </cell>
          <cell r="AT31">
            <v>1145</v>
          </cell>
          <cell r="AU31">
            <v>46539</v>
          </cell>
          <cell r="AV31">
            <v>906</v>
          </cell>
          <cell r="AW31">
            <v>1002</v>
          </cell>
          <cell r="AX31">
            <v>1908</v>
          </cell>
          <cell r="AY31">
            <v>45403</v>
          </cell>
          <cell r="AZ31">
            <v>2</v>
          </cell>
          <cell r="BA31">
            <v>358</v>
          </cell>
          <cell r="BB31">
            <v>3947</v>
          </cell>
          <cell r="BC31">
            <v>3589</v>
          </cell>
          <cell r="BD31">
            <v>916</v>
          </cell>
          <cell r="BE31">
            <v>33</v>
          </cell>
          <cell r="BF31">
            <v>3</v>
          </cell>
          <cell r="BG31">
            <v>33</v>
          </cell>
          <cell r="BH31">
            <v>206</v>
          </cell>
          <cell r="BI31">
            <v>946</v>
          </cell>
          <cell r="BJ31">
            <v>949</v>
          </cell>
          <cell r="BK31">
            <v>7</v>
          </cell>
          <cell r="BL31">
            <v>56</v>
          </cell>
          <cell r="BM31">
            <v>998</v>
          </cell>
          <cell r="BN31">
            <v>1865</v>
          </cell>
          <cell r="BO31">
            <v>4639</v>
          </cell>
          <cell r="BP31">
            <v>4895</v>
          </cell>
          <cell r="BQ31">
            <v>48</v>
          </cell>
          <cell r="BR31">
            <v>304</v>
          </cell>
          <cell r="BS31">
            <v>5635</v>
          </cell>
          <cell r="BT31">
            <v>5331</v>
          </cell>
          <cell r="BU31">
            <v>3533</v>
          </cell>
          <cell r="BV31">
            <v>3828</v>
          </cell>
          <cell r="BW31">
            <v>0</v>
          </cell>
          <cell r="BX31">
            <v>295</v>
          </cell>
          <cell r="BY31">
            <v>4078</v>
          </cell>
          <cell r="BZ31">
            <v>3783</v>
          </cell>
          <cell r="CA31">
            <v>1687</v>
          </cell>
          <cell r="CB31">
            <v>2667</v>
          </cell>
          <cell r="CC31">
            <v>1</v>
          </cell>
          <cell r="CD31">
            <v>11</v>
          </cell>
          <cell r="CE31">
            <v>2657</v>
          </cell>
          <cell r="CF31">
            <v>101</v>
          </cell>
          <cell r="CG31">
            <v>3</v>
          </cell>
          <cell r="CH31">
            <v>1504</v>
          </cell>
          <cell r="CI31">
            <v>11632</v>
          </cell>
          <cell r="CJ31">
            <v>4794</v>
          </cell>
        </row>
        <row r="32">
          <cell r="A32" t="str">
            <v>West Dunbartonshire</v>
          </cell>
          <cell r="B32">
            <v>13279</v>
          </cell>
          <cell r="C32">
            <v>615</v>
          </cell>
          <cell r="D32">
            <v>303450</v>
          </cell>
          <cell r="E32">
            <v>304065</v>
          </cell>
          <cell r="F32">
            <v>8</v>
          </cell>
          <cell r="G32">
            <v>242</v>
          </cell>
          <cell r="H32">
            <v>8996</v>
          </cell>
          <cell r="I32">
            <v>8762</v>
          </cell>
          <cell r="J32">
            <v>34</v>
          </cell>
          <cell r="K32">
            <v>815</v>
          </cell>
          <cell r="L32">
            <v>40454</v>
          </cell>
          <cell r="M32">
            <v>39673</v>
          </cell>
          <cell r="N32">
            <v>54</v>
          </cell>
          <cell r="O32">
            <v>998</v>
          </cell>
          <cell r="P32">
            <v>35605</v>
          </cell>
          <cell r="Q32">
            <v>34661</v>
          </cell>
          <cell r="R32">
            <v>195</v>
          </cell>
          <cell r="S32">
            <v>0</v>
          </cell>
          <cell r="T32">
            <v>215</v>
          </cell>
          <cell r="U32">
            <v>20</v>
          </cell>
          <cell r="V32">
            <v>282</v>
          </cell>
          <cell r="W32">
            <v>2044</v>
          </cell>
          <cell r="X32">
            <v>0</v>
          </cell>
          <cell r="Y32">
            <v>2383</v>
          </cell>
          <cell r="Z32">
            <v>339</v>
          </cell>
          <cell r="AA32">
            <v>2464</v>
          </cell>
          <cell r="AB32">
            <v>4140</v>
          </cell>
          <cell r="AC32">
            <v>0</v>
          </cell>
          <cell r="AD32">
            <v>4322</v>
          </cell>
          <cell r="AE32">
            <v>182</v>
          </cell>
          <cell r="AF32">
            <v>4499</v>
          </cell>
          <cell r="AG32">
            <v>3551</v>
          </cell>
          <cell r="AH32">
            <v>0</v>
          </cell>
          <cell r="AI32">
            <v>3790</v>
          </cell>
          <cell r="AJ32">
            <v>239</v>
          </cell>
          <cell r="AK32">
            <v>3880</v>
          </cell>
          <cell r="AL32">
            <v>0</v>
          </cell>
          <cell r="AM32">
            <v>16</v>
          </cell>
          <cell r="AN32">
            <v>199</v>
          </cell>
          <cell r="AO32">
            <v>5082</v>
          </cell>
          <cell r="AP32">
            <v>4187</v>
          </cell>
          <cell r="AQ32">
            <v>10732</v>
          </cell>
          <cell r="AR32">
            <v>14280</v>
          </cell>
          <cell r="AS32">
            <v>136</v>
          </cell>
          <cell r="AT32">
            <v>369</v>
          </cell>
          <cell r="AU32">
            <v>62003</v>
          </cell>
          <cell r="AV32">
            <v>1527</v>
          </cell>
          <cell r="AW32">
            <v>59</v>
          </cell>
          <cell r="AX32">
            <v>1586</v>
          </cell>
          <cell r="AY32">
            <v>61770</v>
          </cell>
          <cell r="AZ32">
            <v>0</v>
          </cell>
          <cell r="BA32">
            <v>487</v>
          </cell>
          <cell r="BB32">
            <v>3022</v>
          </cell>
          <cell r="BC32">
            <v>2535</v>
          </cell>
          <cell r="BD32">
            <v>282</v>
          </cell>
          <cell r="BE32">
            <v>65</v>
          </cell>
          <cell r="BF32">
            <v>0</v>
          </cell>
          <cell r="BG32">
            <v>65</v>
          </cell>
          <cell r="BH32">
            <v>303</v>
          </cell>
          <cell r="BI32">
            <v>347</v>
          </cell>
          <cell r="BJ32">
            <v>1182</v>
          </cell>
          <cell r="BK32">
            <v>0</v>
          </cell>
          <cell r="BL32">
            <v>184</v>
          </cell>
          <cell r="BM32">
            <v>1366</v>
          </cell>
          <cell r="BN32">
            <v>1464</v>
          </cell>
          <cell r="BO32">
            <v>1771</v>
          </cell>
          <cell r="BP32">
            <v>1984</v>
          </cell>
          <cell r="BQ32">
            <v>0</v>
          </cell>
          <cell r="BR32">
            <v>213</v>
          </cell>
          <cell r="BS32">
            <v>2356</v>
          </cell>
          <cell r="BT32">
            <v>2143</v>
          </cell>
          <cell r="BU32">
            <v>5268</v>
          </cell>
          <cell r="BV32">
            <v>5548</v>
          </cell>
          <cell r="BW32">
            <v>0</v>
          </cell>
          <cell r="BX32">
            <v>280</v>
          </cell>
          <cell r="BY32">
            <v>5634</v>
          </cell>
          <cell r="BZ32">
            <v>5354</v>
          </cell>
          <cell r="CA32">
            <v>1804</v>
          </cell>
          <cell r="CB32">
            <v>1005</v>
          </cell>
          <cell r="CC32">
            <v>241</v>
          </cell>
          <cell r="CD32">
            <v>0</v>
          </cell>
          <cell r="CE32">
            <v>1246</v>
          </cell>
          <cell r="CF32">
            <v>271</v>
          </cell>
          <cell r="CG32">
            <v>267</v>
          </cell>
          <cell r="CH32">
            <v>3357</v>
          </cell>
          <cell r="CI32">
            <v>4877</v>
          </cell>
          <cell r="CJ32">
            <v>8660</v>
          </cell>
        </row>
        <row r="33">
          <cell r="A33" t="str">
            <v>West Lothian</v>
          </cell>
          <cell r="B33">
            <v>14725</v>
          </cell>
          <cell r="C33">
            <v>1554</v>
          </cell>
          <cell r="D33">
            <v>459670</v>
          </cell>
          <cell r="E33">
            <v>461224</v>
          </cell>
          <cell r="F33">
            <v>73</v>
          </cell>
          <cell r="G33">
            <v>65</v>
          </cell>
          <cell r="H33">
            <v>9597</v>
          </cell>
          <cell r="I33">
            <v>9605</v>
          </cell>
          <cell r="J33">
            <v>533</v>
          </cell>
          <cell r="K33">
            <v>1860</v>
          </cell>
          <cell r="L33">
            <v>85877</v>
          </cell>
          <cell r="M33">
            <v>84550</v>
          </cell>
          <cell r="N33">
            <v>301</v>
          </cell>
          <cell r="O33">
            <v>1565</v>
          </cell>
          <cell r="P33">
            <v>74884</v>
          </cell>
          <cell r="Q33">
            <v>73620</v>
          </cell>
          <cell r="R33">
            <v>101</v>
          </cell>
          <cell r="S33">
            <v>0</v>
          </cell>
          <cell r="T33">
            <v>107</v>
          </cell>
          <cell r="U33">
            <v>6</v>
          </cell>
          <cell r="V33">
            <v>107</v>
          </cell>
          <cell r="W33">
            <v>1304</v>
          </cell>
          <cell r="X33">
            <v>8</v>
          </cell>
          <cell r="Y33">
            <v>1458</v>
          </cell>
          <cell r="Z33">
            <v>162</v>
          </cell>
          <cell r="AA33">
            <v>1542</v>
          </cell>
          <cell r="AB33">
            <v>4104</v>
          </cell>
          <cell r="AC33">
            <v>18</v>
          </cell>
          <cell r="AD33">
            <v>4454</v>
          </cell>
          <cell r="AE33">
            <v>368</v>
          </cell>
          <cell r="AF33">
            <v>5878</v>
          </cell>
          <cell r="AG33">
            <v>3615</v>
          </cell>
          <cell r="AH33">
            <v>17</v>
          </cell>
          <cell r="AI33">
            <v>3952</v>
          </cell>
          <cell r="AJ33">
            <v>354</v>
          </cell>
          <cell r="AK33">
            <v>4232</v>
          </cell>
          <cell r="AL33">
            <v>0</v>
          </cell>
          <cell r="AM33">
            <v>3</v>
          </cell>
          <cell r="AN33">
            <v>517</v>
          </cell>
          <cell r="AO33">
            <v>7706</v>
          </cell>
          <cell r="AP33">
            <v>5934</v>
          </cell>
          <cell r="AQ33">
            <v>17337</v>
          </cell>
          <cell r="AR33">
            <v>16414</v>
          </cell>
          <cell r="AS33">
            <v>117</v>
          </cell>
          <cell r="AT33">
            <v>1518</v>
          </cell>
          <cell r="AU33">
            <v>85050</v>
          </cell>
          <cell r="AV33">
            <v>1354</v>
          </cell>
          <cell r="AW33">
            <v>6656</v>
          </cell>
          <cell r="AX33">
            <v>8010</v>
          </cell>
          <cell r="AY33">
            <v>83649</v>
          </cell>
          <cell r="AZ33">
            <v>11</v>
          </cell>
          <cell r="BA33">
            <v>253</v>
          </cell>
          <cell r="BB33">
            <v>8993</v>
          </cell>
          <cell r="BC33">
            <v>8740</v>
          </cell>
          <cell r="BD33">
            <v>2103</v>
          </cell>
          <cell r="BE33">
            <v>235</v>
          </cell>
          <cell r="BF33">
            <v>10</v>
          </cell>
          <cell r="BG33">
            <v>93</v>
          </cell>
          <cell r="BH33">
            <v>513</v>
          </cell>
          <cell r="BI33">
            <v>2328</v>
          </cell>
          <cell r="BJ33">
            <v>1575</v>
          </cell>
          <cell r="BK33">
            <v>4</v>
          </cell>
          <cell r="BL33">
            <v>201</v>
          </cell>
          <cell r="BM33">
            <v>1772</v>
          </cell>
          <cell r="BN33">
            <v>3678</v>
          </cell>
          <cell r="BO33">
            <v>5796</v>
          </cell>
          <cell r="BP33">
            <v>5889</v>
          </cell>
          <cell r="BQ33">
            <v>110</v>
          </cell>
          <cell r="BR33">
            <v>203</v>
          </cell>
          <cell r="BS33">
            <v>6487</v>
          </cell>
          <cell r="BT33">
            <v>6284</v>
          </cell>
          <cell r="BU33">
            <v>7783</v>
          </cell>
          <cell r="BV33">
            <v>7872</v>
          </cell>
          <cell r="BW33">
            <v>4</v>
          </cell>
          <cell r="BX33">
            <v>93</v>
          </cell>
          <cell r="BY33">
            <v>8536</v>
          </cell>
          <cell r="BZ33">
            <v>8443</v>
          </cell>
          <cell r="CA33">
            <v>2657</v>
          </cell>
          <cell r="CB33">
            <v>2504</v>
          </cell>
          <cell r="CC33">
            <v>238</v>
          </cell>
          <cell r="CD33">
            <v>4</v>
          </cell>
          <cell r="CE33">
            <v>2738</v>
          </cell>
          <cell r="CF33">
            <v>554</v>
          </cell>
          <cell r="CG33">
            <v>28</v>
          </cell>
          <cell r="CH33">
            <v>8192</v>
          </cell>
          <cell r="CI33">
            <v>14877</v>
          </cell>
          <cell r="CJ33">
            <v>9148</v>
          </cell>
        </row>
        <row r="34">
          <cell r="A34" t="str">
            <v>Scotland</v>
          </cell>
          <cell r="B34">
            <v>677795</v>
          </cell>
          <cell r="C34">
            <v>35689</v>
          </cell>
          <cell r="D34">
            <v>15148122</v>
          </cell>
          <cell r="E34">
            <v>15183811</v>
          </cell>
          <cell r="F34">
            <v>343</v>
          </cell>
          <cell r="G34">
            <v>15857</v>
          </cell>
          <cell r="H34">
            <v>440342</v>
          </cell>
          <cell r="I34">
            <v>424828</v>
          </cell>
          <cell r="J34">
            <v>5109</v>
          </cell>
          <cell r="K34">
            <v>79188</v>
          </cell>
          <cell r="L34">
            <v>2066848</v>
          </cell>
          <cell r="M34">
            <v>1992769</v>
          </cell>
          <cell r="N34">
            <v>3930</v>
          </cell>
          <cell r="O34">
            <v>73096</v>
          </cell>
          <cell r="P34">
            <v>2005589</v>
          </cell>
          <cell r="Q34">
            <v>1936423</v>
          </cell>
          <cell r="R34">
            <v>41291</v>
          </cell>
          <cell r="S34">
            <v>1933</v>
          </cell>
          <cell r="T34">
            <v>41405</v>
          </cell>
          <cell r="U34">
            <v>2047</v>
          </cell>
          <cell r="V34">
            <v>45208</v>
          </cell>
          <cell r="W34">
            <v>89568</v>
          </cell>
          <cell r="X34">
            <v>-220</v>
          </cell>
          <cell r="Y34">
            <v>97307</v>
          </cell>
          <cell r="Z34">
            <v>7519</v>
          </cell>
          <cell r="AA34">
            <v>99529</v>
          </cell>
          <cell r="AB34">
            <v>146756</v>
          </cell>
          <cell r="AC34">
            <v>1914</v>
          </cell>
          <cell r="AD34">
            <v>153176</v>
          </cell>
          <cell r="AE34">
            <v>8334</v>
          </cell>
          <cell r="AF34">
            <v>185266</v>
          </cell>
          <cell r="AG34">
            <v>107475</v>
          </cell>
          <cell r="AH34">
            <v>867</v>
          </cell>
          <cell r="AI34">
            <v>115739</v>
          </cell>
          <cell r="AJ34">
            <v>9131</v>
          </cell>
          <cell r="AK34">
            <v>138985</v>
          </cell>
          <cell r="AL34">
            <v>149</v>
          </cell>
          <cell r="AM34">
            <v>1043</v>
          </cell>
          <cell r="AN34">
            <v>24800</v>
          </cell>
          <cell r="AO34">
            <v>275283</v>
          </cell>
          <cell r="AP34">
            <v>225417</v>
          </cell>
          <cell r="AQ34">
            <v>563725</v>
          </cell>
          <cell r="AR34">
            <v>589811</v>
          </cell>
          <cell r="AS34">
            <v>556</v>
          </cell>
          <cell r="AT34">
            <v>102271</v>
          </cell>
          <cell r="AU34">
            <v>3214482</v>
          </cell>
          <cell r="AV34">
            <v>105823</v>
          </cell>
          <cell r="AW34">
            <v>105863</v>
          </cell>
          <cell r="AX34">
            <v>211686</v>
          </cell>
          <cell r="AY34">
            <v>3112767</v>
          </cell>
          <cell r="AZ34">
            <v>5869</v>
          </cell>
          <cell r="BA34">
            <v>19876</v>
          </cell>
          <cell r="BB34">
            <v>281162</v>
          </cell>
          <cell r="BC34">
            <v>261286</v>
          </cell>
          <cell r="BD34">
            <v>31956</v>
          </cell>
          <cell r="BE34">
            <v>2953</v>
          </cell>
          <cell r="BF34">
            <v>151</v>
          </cell>
          <cell r="BG34">
            <v>2276</v>
          </cell>
          <cell r="BH34">
            <v>18709</v>
          </cell>
          <cell r="BI34">
            <v>34758</v>
          </cell>
          <cell r="BJ34">
            <v>84070</v>
          </cell>
          <cell r="BK34">
            <v>-241</v>
          </cell>
          <cell r="BL34">
            <v>10153</v>
          </cell>
          <cell r="BM34">
            <v>94464</v>
          </cell>
          <cell r="BN34">
            <v>116026</v>
          </cell>
          <cell r="BO34">
            <v>175081</v>
          </cell>
          <cell r="BP34">
            <v>189151</v>
          </cell>
          <cell r="BQ34">
            <v>1254</v>
          </cell>
          <cell r="BR34">
            <v>15324</v>
          </cell>
          <cell r="BS34">
            <v>230985</v>
          </cell>
          <cell r="BT34">
            <v>215661</v>
          </cell>
          <cell r="BU34">
            <v>269085</v>
          </cell>
          <cell r="BV34">
            <v>279823</v>
          </cell>
          <cell r="BW34">
            <v>119</v>
          </cell>
          <cell r="BX34">
            <v>10857</v>
          </cell>
          <cell r="BY34">
            <v>303164</v>
          </cell>
          <cell r="BZ34">
            <v>292307</v>
          </cell>
          <cell r="CA34">
            <v>83823</v>
          </cell>
          <cell r="CB34">
            <v>105141</v>
          </cell>
          <cell r="CC34">
            <v>14712</v>
          </cell>
          <cell r="CD34">
            <v>10</v>
          </cell>
          <cell r="CE34">
            <v>119843</v>
          </cell>
          <cell r="CF34">
            <v>21745</v>
          </cell>
          <cell r="CG34">
            <v>1970</v>
          </cell>
          <cell r="CH34">
            <v>271805</v>
          </cell>
          <cell r="CI34">
            <v>534732</v>
          </cell>
          <cell r="CJ34">
            <v>503183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e Raw Dta 1718 Pre Refres"/>
      <sheetName val="All Previous Years"/>
      <sheetName val="SPI Dta 1718"/>
      <sheetName val="Indicator Dta 1718"/>
      <sheetName val="Finance Indicators"/>
      <sheetName val="Aberdeen City"/>
      <sheetName val="East Lothian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Sheet1"/>
      <sheetName val="Eilean Siar"/>
      <sheetName val="East Dunbartonshire"/>
      <sheetName val="East Renfrewshire"/>
      <sheetName val="Edinburgh City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  <sheetName val="Corporate PI's"/>
      <sheetName val="Social Care PI's"/>
      <sheetName val="Finance Raw Dta 1718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B2" t="str">
            <v>CHN1 2017-18</v>
          </cell>
          <cell r="C2" t="str">
            <v>Primary education - Gross expenditure (£000s) 2017-18</v>
          </cell>
          <cell r="D2" t="str">
            <v>No of Pupils Primary 2017-18</v>
          </cell>
          <cell r="E2" t="str">
            <v>CHN2 2017-18</v>
          </cell>
          <cell r="F2" t="str">
            <v>Secondary education - Gross expenditure (£000s) 2017-18</v>
          </cell>
          <cell r="G2" t="str">
            <v>No of Pupils Secondary 2017-18</v>
          </cell>
          <cell r="H2" t="str">
            <v>CHN3 2017-18</v>
          </cell>
          <cell r="I2" t="str">
            <v>Pre-Primary education - Gross expenditure (£000s) 2017-18</v>
          </cell>
          <cell r="J2" t="str">
            <v>No of Places 2017-18</v>
          </cell>
          <cell r="K2" t="str">
            <v>CHN8a 2017-18</v>
          </cell>
          <cell r="L2" t="str">
            <v>Gross Costs (Looked After Children in Residential) (£000s) 2017-18</v>
          </cell>
          <cell r="M2" t="str">
            <v>No. Of Children (residential) 2017-18</v>
          </cell>
          <cell r="N2" t="str">
            <v>CHN8b 2017-18</v>
          </cell>
          <cell r="O2" t="str">
            <v>Gross Costs (Looked After Children in Community Setting) (£000s) 2017-18</v>
          </cell>
          <cell r="P2" t="str">
            <v>No. Of Children (community) 2017-18</v>
          </cell>
          <cell r="Q2" t="str">
            <v>CORP 1 2017-18</v>
          </cell>
          <cell r="R2" t="str">
            <v>Central Support services - total General Fund (£000) 2017-18</v>
          </cell>
          <cell r="S2" t="str">
            <v>Gross expenditure - total General Fund (£000) 2017-18</v>
          </cell>
          <cell r="T2" t="str">
            <v>SW1 2017-18</v>
          </cell>
          <cell r="U2" t="str">
            <v>Total Homecare (£000) 2017-18</v>
          </cell>
          <cell r="V2" t="str">
            <v>Care Hrs per Yr 2017-18</v>
          </cell>
          <cell r="W2" t="str">
            <v>SW2 2017-18</v>
          </cell>
          <cell r="X2" t="str">
            <v>SDS Spend on over 18s 2017-18</v>
          </cell>
          <cell r="Y2" t="str">
            <v>Gross SW Spend on over 18s  2017-18</v>
          </cell>
          <cell r="Z2" t="str">
            <v>SW5 2017-18</v>
          </cell>
          <cell r="AA2" t="str">
            <v>Net Expenditure on Care Homes for Older People 2017-18</v>
          </cell>
          <cell r="AB2" t="str">
            <v>Number of long-stay residents aged 65+ supported in Care Homes 2017-18</v>
          </cell>
          <cell r="AC2" t="str">
            <v>C&amp;L1 2017-18</v>
          </cell>
          <cell r="AD2" t="str">
            <v>Sports facilities including swimming pools - net expenditure (£000) 2017-18</v>
          </cell>
          <cell r="AE2" t="str">
            <v>No. Of Attendances 2017-18</v>
          </cell>
          <cell r="AF2" t="str">
            <v>C&amp;L2 2017-18</v>
          </cell>
          <cell r="AG2" t="str">
            <v>Libraries - net expenditure (£000s) 2017-18</v>
          </cell>
          <cell r="AH2" t="str">
            <v>No of Library Visits 2017-18</v>
          </cell>
          <cell r="AI2" t="str">
            <v>C&amp;L3 2017-18</v>
          </cell>
          <cell r="AJ2" t="str">
            <v>Museums &amp; Galleries - net expenditure (£000) 2017-18</v>
          </cell>
          <cell r="AK2" t="str">
            <v>No of museum visits 2017-18</v>
          </cell>
          <cell r="AL2" t="str">
            <v>C&amp;L4 2017-18</v>
          </cell>
          <cell r="AM2" t="str">
            <v>Community Parks and Open Spaces - net expenditure (£000) 2017-18</v>
          </cell>
          <cell r="AN2" t="str">
            <v>MYE Population 2017-18</v>
          </cell>
          <cell r="AO2" t="str">
            <v>ENV1a 2017-18</v>
          </cell>
          <cell r="AP2" t="str">
            <v>Waste collection - Net expenditure (£000s) 2017-18</v>
          </cell>
          <cell r="AQ2" t="str">
            <v>Number of Premises for Refuse Collection 2017-18</v>
          </cell>
          <cell r="AR2" t="str">
            <v>ENV2a 2017-18</v>
          </cell>
          <cell r="AS2" t="str">
            <v>Waste disposal - Net expenditure (£000s) 2017-18</v>
          </cell>
          <cell r="AT2" t="str">
            <v>Number of Premises for Refuse Collection 2017-18</v>
          </cell>
          <cell r="AU2" t="str">
            <v>ENV3a 2017-18</v>
          </cell>
          <cell r="AV2" t="str">
            <v>Street cleaning -net expenditure (£000s) 2017-18</v>
          </cell>
          <cell r="AW2" t="str">
            <v>MYE Population 2017-18</v>
          </cell>
          <cell r="AX2" t="str">
            <v>ENV4a 2017-18</v>
          </cell>
          <cell r="AY2" t="str">
            <v>Road and winter maintenance - gross expenditure 2017-18</v>
          </cell>
          <cell r="AZ2" t="str">
            <v>KM of Road 2017-18</v>
          </cell>
          <cell r="BA2" t="str">
            <v>ENV5 2017-18</v>
          </cell>
          <cell r="BB2" t="str">
            <v>Trading Standards &amp; Env. Health Gross Expend £000 2017-18</v>
          </cell>
          <cell r="BC2" t="str">
            <v>MYE Population 2017-18</v>
          </cell>
          <cell r="BD2" t="str">
            <v>ENV5a 2017-18</v>
          </cell>
          <cell r="BE2" t="str">
            <v>Trading Standards Gross Expend £000 2017-18</v>
          </cell>
          <cell r="BF2" t="str">
            <v>MYE Population 2017-18</v>
          </cell>
          <cell r="BG2" t="str">
            <v>ENV5b 2017-18</v>
          </cell>
          <cell r="BH2" t="str">
            <v>Env. Health Gross Expend £000 2017-18</v>
          </cell>
          <cell r="BI2" t="str">
            <v>MYE Population 2017-18</v>
          </cell>
          <cell r="BJ2" t="str">
            <v>ECON2 2017-18</v>
          </cell>
          <cell r="BK2" t="str">
            <v>Total Planning - Gross expenditure (£000) 2017-18</v>
          </cell>
          <cell r="BL2" t="str">
            <v>No. of Planning Applications 2017-18</v>
          </cell>
          <cell r="BM2" t="str">
            <v>ECON6 2017-18</v>
          </cell>
          <cell r="BN2" t="str">
            <v>Economic Development &amp; Tourism - Gross expenditure (£000) 2017-18</v>
          </cell>
          <cell r="BO2" t="str">
            <v>MYE Population 2017-18</v>
          </cell>
        </row>
        <row r="3">
          <cell r="A3" t="str">
            <v>Aberdeen City</v>
          </cell>
          <cell r="B3">
            <v>5169.9346405228762</v>
          </cell>
          <cell r="C3">
            <v>71981</v>
          </cell>
          <cell r="D3">
            <v>13923</v>
          </cell>
          <cell r="E3">
            <v>7272.527979693089</v>
          </cell>
          <cell r="F3">
            <v>63031</v>
          </cell>
          <cell r="G3">
            <v>8667</v>
          </cell>
          <cell r="H3">
            <v>5432.6978625072215</v>
          </cell>
          <cell r="I3">
            <v>18808</v>
          </cell>
          <cell r="J3">
            <v>3462</v>
          </cell>
          <cell r="K3">
            <v>3720.5334987593055</v>
          </cell>
          <cell r="L3">
            <v>11995</v>
          </cell>
          <cell r="M3">
            <v>62</v>
          </cell>
          <cell r="N3">
            <v>495.77475912178176</v>
          </cell>
          <cell r="O3">
            <v>12555</v>
          </cell>
          <cell r="P3">
            <v>487</v>
          </cell>
          <cell r="Q3">
            <v>5.0600082338696932</v>
          </cell>
          <cell r="R3">
            <v>29129</v>
          </cell>
          <cell r="S3">
            <v>575671</v>
          </cell>
          <cell r="T3">
            <v>32.714395955890573</v>
          </cell>
          <cell r="U3">
            <v>23401</v>
          </cell>
          <cell r="V3">
            <v>715312</v>
          </cell>
          <cell r="W3">
            <v>3.1572015185558224</v>
          </cell>
          <cell r="X3">
            <v>4075</v>
          </cell>
          <cell r="Y3">
            <v>129070</v>
          </cell>
          <cell r="Z3">
            <v>314.91147741147739</v>
          </cell>
          <cell r="AA3">
            <v>20633</v>
          </cell>
          <cell r="AB3">
            <v>1260</v>
          </cell>
          <cell r="AC3">
            <v>3.1981596048827563</v>
          </cell>
          <cell r="AD3">
            <v>7977</v>
          </cell>
          <cell r="AE3">
            <v>2494247</v>
          </cell>
          <cell r="AF3">
            <v>2.8174159820966147</v>
          </cell>
          <cell r="AG3">
            <v>4118</v>
          </cell>
          <cell r="AH3">
            <v>1461623</v>
          </cell>
          <cell r="AI3">
            <v>3.8481360590963751</v>
          </cell>
          <cell r="AJ3">
            <v>3248</v>
          </cell>
          <cell r="AK3">
            <v>844045</v>
          </cell>
          <cell r="AL3">
            <v>12465.034965034965</v>
          </cell>
          <cell r="AM3">
            <v>2852</v>
          </cell>
          <cell r="AN3">
            <v>228800</v>
          </cell>
          <cell r="AO3">
            <v>55.610758660517888</v>
          </cell>
          <cell r="AP3">
            <v>6548</v>
          </cell>
          <cell r="AQ3">
            <v>117747</v>
          </cell>
          <cell r="AR3">
            <v>130.38973392103409</v>
          </cell>
          <cell r="AS3">
            <v>15353</v>
          </cell>
          <cell r="AT3">
            <v>117747</v>
          </cell>
          <cell r="AU3">
            <v>9256.9930069930069</v>
          </cell>
          <cell r="AV3">
            <v>2118</v>
          </cell>
          <cell r="AW3">
            <v>228800</v>
          </cell>
          <cell r="AX3">
            <v>29154.435925520265</v>
          </cell>
          <cell r="AY3">
            <v>26618</v>
          </cell>
          <cell r="AZ3">
            <v>913</v>
          </cell>
          <cell r="BA3">
            <v>26722.027972027972</v>
          </cell>
          <cell r="BB3">
            <v>6114</v>
          </cell>
          <cell r="BC3">
            <v>228800</v>
          </cell>
          <cell r="BD3">
            <v>6315.5594405594402</v>
          </cell>
          <cell r="BE3">
            <v>1445</v>
          </cell>
          <cell r="BF3">
            <v>228800</v>
          </cell>
          <cell r="BG3">
            <v>20406.468531468534</v>
          </cell>
          <cell r="BH3">
            <v>4669</v>
          </cell>
          <cell r="BI3">
            <v>228800</v>
          </cell>
          <cell r="BJ3">
            <v>9930.2325581395344</v>
          </cell>
          <cell r="BK3">
            <v>6832</v>
          </cell>
          <cell r="BL3">
            <v>688</v>
          </cell>
          <cell r="BM3">
            <v>551315.55944055947</v>
          </cell>
          <cell r="BN3">
            <v>126141</v>
          </cell>
          <cell r="BO3">
            <v>228800</v>
          </cell>
        </row>
        <row r="4">
          <cell r="A4" t="str">
            <v>Aberdeenshire</v>
          </cell>
          <cell r="B4">
            <v>5215.620257966616</v>
          </cell>
          <cell r="C4">
            <v>109987</v>
          </cell>
          <cell r="D4">
            <v>21088</v>
          </cell>
          <cell r="E4">
            <v>7057.491289198606</v>
          </cell>
          <cell r="F4">
            <v>101275</v>
          </cell>
          <cell r="G4">
            <v>14350</v>
          </cell>
          <cell r="H4">
            <v>4048.2158028887002</v>
          </cell>
          <cell r="I4">
            <v>19059</v>
          </cell>
          <cell r="J4">
            <v>4708</v>
          </cell>
          <cell r="K4">
            <v>2375.7396449704142</v>
          </cell>
          <cell r="L4">
            <v>8030</v>
          </cell>
          <cell r="M4">
            <v>65</v>
          </cell>
          <cell r="N4">
            <v>308.13953488372096</v>
          </cell>
          <cell r="O4">
            <v>5512</v>
          </cell>
          <cell r="P4">
            <v>344</v>
          </cell>
          <cell r="Q4">
            <v>4.9122366576706629</v>
          </cell>
          <cell r="R4">
            <v>32872</v>
          </cell>
          <cell r="S4">
            <v>669186</v>
          </cell>
          <cell r="T4">
            <v>24.600956921164819</v>
          </cell>
          <cell r="U4">
            <v>22644</v>
          </cell>
          <cell r="V4">
            <v>920452</v>
          </cell>
          <cell r="W4">
            <v>7.7224363270777472</v>
          </cell>
          <cell r="X4">
            <v>11061</v>
          </cell>
          <cell r="Y4">
            <v>143232</v>
          </cell>
          <cell r="Z4">
            <v>303.7513542795233</v>
          </cell>
          <cell r="AA4">
            <v>22429</v>
          </cell>
          <cell r="AB4">
            <v>1420</v>
          </cell>
          <cell r="AC4">
            <v>2.5455758943390863</v>
          </cell>
          <cell r="AD4">
            <v>5805</v>
          </cell>
          <cell r="AE4">
            <v>2280427</v>
          </cell>
          <cell r="AF4">
            <v>2.2220742570891039</v>
          </cell>
          <cell r="AG4">
            <v>3137</v>
          </cell>
          <cell r="AH4">
            <v>1411744</v>
          </cell>
          <cell r="AI4">
            <v>3.9259647951152035</v>
          </cell>
          <cell r="AJ4">
            <v>823</v>
          </cell>
          <cell r="AK4">
            <v>209630</v>
          </cell>
          <cell r="AL4">
            <v>18006.111535523301</v>
          </cell>
          <cell r="AM4">
            <v>4714</v>
          </cell>
          <cell r="AN4">
            <v>261800</v>
          </cell>
          <cell r="AO4">
            <v>62.339131432693407</v>
          </cell>
          <cell r="AP4">
            <v>7605</v>
          </cell>
          <cell r="AQ4">
            <v>121994</v>
          </cell>
          <cell r="AR4">
            <v>120.72724888109251</v>
          </cell>
          <cell r="AS4">
            <v>14728</v>
          </cell>
          <cell r="AT4">
            <v>121994</v>
          </cell>
          <cell r="AU4">
            <v>10164.247517188694</v>
          </cell>
          <cell r="AV4">
            <v>2661</v>
          </cell>
          <cell r="AW4">
            <v>261800</v>
          </cell>
          <cell r="AX4">
            <v>8766.954823308135</v>
          </cell>
          <cell r="AY4">
            <v>48476</v>
          </cell>
          <cell r="AZ4">
            <v>5529.4</v>
          </cell>
          <cell r="BA4">
            <v>18514.132925897633</v>
          </cell>
          <cell r="BB4">
            <v>4847</v>
          </cell>
          <cell r="BC4">
            <v>261800</v>
          </cell>
          <cell r="BD4">
            <v>5374.3315508021387</v>
          </cell>
          <cell r="BE4">
            <v>1407</v>
          </cell>
          <cell r="BF4">
            <v>261800</v>
          </cell>
          <cell r="BG4">
            <v>13139.801375095492</v>
          </cell>
          <cell r="BH4">
            <v>3440</v>
          </cell>
          <cell r="BI4">
            <v>261800</v>
          </cell>
          <cell r="BJ4">
            <v>4976.7955801104972</v>
          </cell>
          <cell r="BK4">
            <v>9008</v>
          </cell>
          <cell r="BL4">
            <v>1810</v>
          </cell>
          <cell r="BM4">
            <v>36653.934300993125</v>
          </cell>
          <cell r="BN4">
            <v>9596</v>
          </cell>
          <cell r="BO4">
            <v>261800</v>
          </cell>
        </row>
        <row r="5">
          <cell r="A5" t="str">
            <v>Angus</v>
          </cell>
          <cell r="B5">
            <v>5080.2986789201614</v>
          </cell>
          <cell r="C5">
            <v>44224</v>
          </cell>
          <cell r="D5">
            <v>8705</v>
          </cell>
          <cell r="E5">
            <v>6798.6819394319782</v>
          </cell>
          <cell r="F5">
            <v>43328</v>
          </cell>
          <cell r="G5">
            <v>6373</v>
          </cell>
          <cell r="H5">
            <v>3548.4848484848485</v>
          </cell>
          <cell r="I5">
            <v>7026</v>
          </cell>
          <cell r="J5">
            <v>1980</v>
          </cell>
          <cell r="K5">
            <v>4816.8498168498172</v>
          </cell>
          <cell r="L5">
            <v>5260</v>
          </cell>
          <cell r="M5">
            <v>21</v>
          </cell>
          <cell r="N5">
            <v>346.98996655518391</v>
          </cell>
          <cell r="O5">
            <v>4150</v>
          </cell>
          <cell r="P5">
            <v>230</v>
          </cell>
          <cell r="Q5">
            <v>3.618391282341781</v>
          </cell>
          <cell r="R5">
            <v>10795</v>
          </cell>
          <cell r="S5">
            <v>298337</v>
          </cell>
          <cell r="T5">
            <v>31.768196417877945</v>
          </cell>
          <cell r="U5">
            <v>11671</v>
          </cell>
          <cell r="V5">
            <v>367380</v>
          </cell>
          <cell r="W5">
            <v>3.6996603590490054</v>
          </cell>
          <cell r="X5">
            <v>2440</v>
          </cell>
          <cell r="Y5">
            <v>65952</v>
          </cell>
          <cell r="Z5">
            <v>505.76923076923077</v>
          </cell>
          <cell r="AA5">
            <v>18673</v>
          </cell>
          <cell r="AB5">
            <v>710</v>
          </cell>
          <cell r="AC5">
            <v>2.2747158842151078</v>
          </cell>
          <cell r="AD5">
            <v>3559</v>
          </cell>
          <cell r="AE5">
            <v>1564591</v>
          </cell>
          <cell r="AF5">
            <v>1.5692147041442186</v>
          </cell>
          <cell r="AG5">
            <v>547</v>
          </cell>
          <cell r="AH5">
            <v>348582</v>
          </cell>
          <cell r="AI5">
            <v>6.0906391896611947</v>
          </cell>
          <cell r="AJ5">
            <v>279</v>
          </cell>
          <cell r="AK5">
            <v>45808</v>
          </cell>
          <cell r="AL5">
            <v>25232.198142414862</v>
          </cell>
          <cell r="AM5">
            <v>2934</v>
          </cell>
          <cell r="AN5">
            <v>116280</v>
          </cell>
          <cell r="AO5">
            <v>59.585140997830806</v>
          </cell>
          <cell r="AP5">
            <v>3516</v>
          </cell>
          <cell r="AQ5">
            <v>59008</v>
          </cell>
          <cell r="AR5">
            <v>91.835005422993504</v>
          </cell>
          <cell r="AS5">
            <v>5419</v>
          </cell>
          <cell r="AT5">
            <v>59008</v>
          </cell>
          <cell r="AU5">
            <v>16804.265565875474</v>
          </cell>
          <cell r="AV5">
            <v>1954</v>
          </cell>
          <cell r="AW5">
            <v>116280</v>
          </cell>
          <cell r="AX5">
            <v>8864.1376268195854</v>
          </cell>
          <cell r="AY5">
            <v>16076</v>
          </cell>
          <cell r="AZ5">
            <v>1813.6</v>
          </cell>
          <cell r="BA5">
            <v>22024.423804609563</v>
          </cell>
          <cell r="BB5">
            <v>2561</v>
          </cell>
          <cell r="BC5">
            <v>116280</v>
          </cell>
          <cell r="BD5">
            <v>7963.5362917096672</v>
          </cell>
          <cell r="BE5">
            <v>926</v>
          </cell>
          <cell r="BF5">
            <v>116280</v>
          </cell>
          <cell r="BG5">
            <v>14060.887512899897</v>
          </cell>
          <cell r="BH5">
            <v>1635</v>
          </cell>
          <cell r="BI5">
            <v>116280</v>
          </cell>
          <cell r="BJ5">
            <v>4268.602540834846</v>
          </cell>
          <cell r="BK5">
            <v>2352</v>
          </cell>
          <cell r="BL5">
            <v>551</v>
          </cell>
          <cell r="BM5">
            <v>39207.086343309253</v>
          </cell>
          <cell r="BN5">
            <v>4559</v>
          </cell>
          <cell r="BO5">
            <v>116280</v>
          </cell>
        </row>
        <row r="6">
          <cell r="A6" t="str">
            <v>Argyll &amp; Bute</v>
          </cell>
          <cell r="B6">
            <v>6622.1615161345399</v>
          </cell>
          <cell r="C6">
            <v>38786</v>
          </cell>
          <cell r="D6">
            <v>5857</v>
          </cell>
          <cell r="E6">
            <v>9126.1671601002054</v>
          </cell>
          <cell r="F6">
            <v>40073</v>
          </cell>
          <cell r="G6">
            <v>4391</v>
          </cell>
          <cell r="H6">
            <v>5545.7796852646643</v>
          </cell>
          <cell r="I6">
            <v>7753</v>
          </cell>
          <cell r="J6">
            <v>1398</v>
          </cell>
          <cell r="K6">
            <v>2202.2792022792023</v>
          </cell>
          <cell r="L6">
            <v>3092</v>
          </cell>
          <cell r="M6">
            <v>27</v>
          </cell>
          <cell r="N6">
            <v>313.83984867591425</v>
          </cell>
          <cell r="O6">
            <v>1991</v>
          </cell>
          <cell r="P6">
            <v>122</v>
          </cell>
          <cell r="Q6">
            <v>4.1649587991689163</v>
          </cell>
          <cell r="R6">
            <v>11787</v>
          </cell>
          <cell r="S6">
            <v>283004</v>
          </cell>
          <cell r="T6">
            <v>24.815095258055358</v>
          </cell>
          <cell r="U6">
            <v>14682</v>
          </cell>
          <cell r="V6">
            <v>591656</v>
          </cell>
          <cell r="W6">
            <v>4.3427703935787081</v>
          </cell>
          <cell r="X6">
            <v>2689</v>
          </cell>
          <cell r="Y6">
            <v>61919</v>
          </cell>
          <cell r="Z6">
            <v>429.33566433566432</v>
          </cell>
          <cell r="AA6">
            <v>12279</v>
          </cell>
          <cell r="AB6">
            <v>550</v>
          </cell>
          <cell r="AC6">
            <v>2.9491414878985949</v>
          </cell>
          <cell r="AD6">
            <v>1456</v>
          </cell>
          <cell r="AE6">
            <v>493703</v>
          </cell>
          <cell r="AF6">
            <v>3.3412516928268543</v>
          </cell>
          <cell r="AG6">
            <v>903</v>
          </cell>
          <cell r="AH6">
            <v>270258</v>
          </cell>
          <cell r="AI6">
            <v>0.20986981711647351</v>
          </cell>
          <cell r="AJ6">
            <v>99</v>
          </cell>
          <cell r="AK6">
            <v>471721</v>
          </cell>
          <cell r="AL6">
            <v>24847.367814767884</v>
          </cell>
          <cell r="AM6">
            <v>2157</v>
          </cell>
          <cell r="AN6">
            <v>86810</v>
          </cell>
          <cell r="AO6">
            <v>53.72581727932949</v>
          </cell>
          <cell r="AP6">
            <v>2641</v>
          </cell>
          <cell r="AQ6">
            <v>49157</v>
          </cell>
          <cell r="AR6">
            <v>185.28388632341276</v>
          </cell>
          <cell r="AS6">
            <v>9108</v>
          </cell>
          <cell r="AT6">
            <v>49157</v>
          </cell>
          <cell r="AU6">
            <v>10874.323234650386</v>
          </cell>
          <cell r="AV6">
            <v>944</v>
          </cell>
          <cell r="AW6">
            <v>86810</v>
          </cell>
          <cell r="AX6">
            <v>6313.3015275528523</v>
          </cell>
          <cell r="AY6">
            <v>14424</v>
          </cell>
          <cell r="AZ6">
            <v>2284.6999999999998</v>
          </cell>
          <cell r="BA6">
            <v>38497.86890911185</v>
          </cell>
          <cell r="BB6">
            <v>3342</v>
          </cell>
          <cell r="BC6">
            <v>86810</v>
          </cell>
          <cell r="BD6">
            <v>9526.552240525285</v>
          </cell>
          <cell r="BE6">
            <v>827</v>
          </cell>
          <cell r="BF6">
            <v>86810</v>
          </cell>
          <cell r="BG6">
            <v>28971.316668586569</v>
          </cell>
          <cell r="BH6">
            <v>2515</v>
          </cell>
          <cell r="BI6">
            <v>86810</v>
          </cell>
          <cell r="BJ6">
            <v>3133.4622823984528</v>
          </cell>
          <cell r="BK6">
            <v>3240</v>
          </cell>
          <cell r="BL6">
            <v>1034</v>
          </cell>
          <cell r="BM6">
            <v>197258.38037092501</v>
          </cell>
          <cell r="BN6">
            <v>17124</v>
          </cell>
          <cell r="BO6">
            <v>86810</v>
          </cell>
        </row>
        <row r="7">
          <cell r="A7" t="str">
            <v>Clackmannanshire</v>
          </cell>
          <cell r="B7">
            <v>4851.5069835824552</v>
          </cell>
          <cell r="C7">
            <v>19799</v>
          </cell>
          <cell r="D7">
            <v>4081</v>
          </cell>
          <cell r="E7">
            <v>7468.1020733652313</v>
          </cell>
          <cell r="F7">
            <v>18730</v>
          </cell>
          <cell r="G7">
            <v>2508</v>
          </cell>
          <cell r="H7">
            <v>5508.844953173777</v>
          </cell>
          <cell r="I7">
            <v>5294</v>
          </cell>
          <cell r="J7">
            <v>961</v>
          </cell>
          <cell r="K7">
            <v>2860.9467455621302</v>
          </cell>
          <cell r="L7">
            <v>1934</v>
          </cell>
          <cell r="M7">
            <v>13</v>
          </cell>
          <cell r="N7">
            <v>336.34421134421132</v>
          </cell>
          <cell r="O7">
            <v>3463</v>
          </cell>
          <cell r="P7">
            <v>198</v>
          </cell>
          <cell r="Q7">
            <v>6.9398926278115018</v>
          </cell>
          <cell r="R7">
            <v>9889</v>
          </cell>
          <cell r="S7">
            <v>142495</v>
          </cell>
          <cell r="T7">
            <v>13.276861517941878</v>
          </cell>
          <cell r="U7">
            <v>4141</v>
          </cell>
          <cell r="V7">
            <v>311896</v>
          </cell>
          <cell r="W7">
            <v>2.1736682058790402</v>
          </cell>
          <cell r="X7">
            <v>579</v>
          </cell>
          <cell r="Y7">
            <v>26637</v>
          </cell>
          <cell r="Z7">
            <v>352.92642140468229</v>
          </cell>
          <cell r="AA7">
            <v>4221</v>
          </cell>
          <cell r="AB7">
            <v>230</v>
          </cell>
          <cell r="AC7">
            <v>0.99623914629028254</v>
          </cell>
          <cell r="AD7">
            <v>489</v>
          </cell>
          <cell r="AE7">
            <v>490846</v>
          </cell>
          <cell r="AF7">
            <v>0.93009025546886959</v>
          </cell>
          <cell r="AG7">
            <v>304</v>
          </cell>
          <cell r="AH7">
            <v>326850</v>
          </cell>
          <cell r="AI7" t="str">
            <v>NA</v>
          </cell>
          <cell r="AJ7">
            <v>123</v>
          </cell>
          <cell r="AK7" t="str">
            <v>NA</v>
          </cell>
          <cell r="AL7">
            <v>13955.296404275996</v>
          </cell>
          <cell r="AM7">
            <v>718</v>
          </cell>
          <cell r="AN7">
            <v>51450</v>
          </cell>
          <cell r="AO7">
            <v>56.117755289788406</v>
          </cell>
          <cell r="AP7">
            <v>1403</v>
          </cell>
          <cell r="AQ7">
            <v>25001</v>
          </cell>
          <cell r="AR7">
            <v>98.116075356985718</v>
          </cell>
          <cell r="AS7">
            <v>2453</v>
          </cell>
          <cell r="AT7">
            <v>25001</v>
          </cell>
          <cell r="AU7">
            <v>13080.660835762876</v>
          </cell>
          <cell r="AV7">
            <v>673</v>
          </cell>
          <cell r="AW7">
            <v>51450</v>
          </cell>
          <cell r="AX7">
            <v>17623.626373626375</v>
          </cell>
          <cell r="AY7">
            <v>5132</v>
          </cell>
          <cell r="AZ7">
            <v>291.2</v>
          </cell>
          <cell r="BA7">
            <v>15587.949465500486</v>
          </cell>
          <cell r="BB7">
            <v>802</v>
          </cell>
          <cell r="BC7">
            <v>51450</v>
          </cell>
          <cell r="BD7">
            <v>2429.5432458697765</v>
          </cell>
          <cell r="BE7">
            <v>125</v>
          </cell>
          <cell r="BF7">
            <v>51450</v>
          </cell>
          <cell r="BG7">
            <v>13158.40621963071</v>
          </cell>
          <cell r="BH7">
            <v>677</v>
          </cell>
          <cell r="BI7">
            <v>51450</v>
          </cell>
          <cell r="BJ7">
            <v>6597.9381443298962</v>
          </cell>
          <cell r="BK7">
            <v>1280</v>
          </cell>
          <cell r="BL7">
            <v>194</v>
          </cell>
          <cell r="BM7">
            <v>56229.348882410108</v>
          </cell>
          <cell r="BN7">
            <v>2893</v>
          </cell>
          <cell r="BO7">
            <v>51450</v>
          </cell>
        </row>
        <row r="8">
          <cell r="A8" t="str">
            <v>Dumfries &amp; Galloway</v>
          </cell>
          <cell r="B8">
            <v>5650.9627967844453</v>
          </cell>
          <cell r="C8">
            <v>60454</v>
          </cell>
          <cell r="D8">
            <v>10698</v>
          </cell>
          <cell r="E8">
            <v>7223.9492663516539</v>
          </cell>
          <cell r="F8">
            <v>58095</v>
          </cell>
          <cell r="G8">
            <v>8042</v>
          </cell>
          <cell r="H8">
            <v>4111.0643668489693</v>
          </cell>
          <cell r="I8">
            <v>9772</v>
          </cell>
          <cell r="J8">
            <v>2377</v>
          </cell>
          <cell r="K8">
            <v>3019.9430199430203</v>
          </cell>
          <cell r="L8">
            <v>4240</v>
          </cell>
          <cell r="M8">
            <v>27</v>
          </cell>
          <cell r="N8">
            <v>217.91767554479418</v>
          </cell>
          <cell r="O8">
            <v>4680</v>
          </cell>
          <cell r="P8">
            <v>413</v>
          </cell>
          <cell r="Q8">
            <v>4.1535270819302239</v>
          </cell>
          <cell r="R8">
            <v>17083</v>
          </cell>
          <cell r="S8">
            <v>411289</v>
          </cell>
          <cell r="T8">
            <v>15.950922365152255</v>
          </cell>
          <cell r="U8">
            <v>18466</v>
          </cell>
          <cell r="V8">
            <v>1157676</v>
          </cell>
          <cell r="W8">
            <v>5.6814220982920878</v>
          </cell>
          <cell r="X8">
            <v>5053</v>
          </cell>
          <cell r="Y8">
            <v>88939</v>
          </cell>
          <cell r="Z8">
            <v>195.32967032967034</v>
          </cell>
          <cell r="AA8">
            <v>11376</v>
          </cell>
          <cell r="AB8">
            <v>1120</v>
          </cell>
          <cell r="AC8">
            <v>3.1745881252390027</v>
          </cell>
          <cell r="AD8">
            <v>4018</v>
          </cell>
          <cell r="AE8">
            <v>1265676</v>
          </cell>
          <cell r="AF8">
            <v>2.4642117697867314</v>
          </cell>
          <cell r="AG8">
            <v>2328</v>
          </cell>
          <cell r="AH8">
            <v>944724</v>
          </cell>
          <cell r="AI8">
            <v>1.9376042025515907</v>
          </cell>
          <cell r="AJ8">
            <v>1333</v>
          </cell>
          <cell r="AK8">
            <v>687963</v>
          </cell>
          <cell r="AL8">
            <v>19973.19034852547</v>
          </cell>
          <cell r="AM8">
            <v>2980</v>
          </cell>
          <cell r="AN8">
            <v>149200</v>
          </cell>
          <cell r="AO8">
            <v>64.137736526331977</v>
          </cell>
          <cell r="AP8">
            <v>5003</v>
          </cell>
          <cell r="AQ8">
            <v>78004</v>
          </cell>
          <cell r="AR8">
            <v>92.75165376134558</v>
          </cell>
          <cell r="AS8">
            <v>7235</v>
          </cell>
          <cell r="AT8">
            <v>78004</v>
          </cell>
          <cell r="AU8">
            <v>8572.3860589812321</v>
          </cell>
          <cell r="AV8">
            <v>1279</v>
          </cell>
          <cell r="AW8">
            <v>149200</v>
          </cell>
          <cell r="AX8">
            <v>4675.6400688243466</v>
          </cell>
          <cell r="AY8">
            <v>19484</v>
          </cell>
          <cell r="AZ8">
            <v>4167.13</v>
          </cell>
          <cell r="BA8">
            <v>29691.689008042897</v>
          </cell>
          <cell r="BB8">
            <v>4430</v>
          </cell>
          <cell r="BC8">
            <v>149200</v>
          </cell>
          <cell r="BD8">
            <v>9658.1769436997329</v>
          </cell>
          <cell r="BE8">
            <v>1441</v>
          </cell>
          <cell r="BF8">
            <v>149200</v>
          </cell>
          <cell r="BG8">
            <v>20033.512064343162</v>
          </cell>
          <cell r="BH8">
            <v>2989</v>
          </cell>
          <cell r="BI8">
            <v>149200</v>
          </cell>
          <cell r="BJ8">
            <v>2944.1770933589992</v>
          </cell>
          <cell r="BK8">
            <v>3059</v>
          </cell>
          <cell r="BL8">
            <v>1039</v>
          </cell>
          <cell r="BM8">
            <v>56729.222520107236</v>
          </cell>
          <cell r="BN8">
            <v>8464</v>
          </cell>
          <cell r="BO8">
            <v>149200</v>
          </cell>
        </row>
        <row r="9">
          <cell r="A9" t="str">
            <v>Dundee City</v>
          </cell>
          <cell r="B9">
            <v>4759.271307742355</v>
          </cell>
          <cell r="C9">
            <v>51205</v>
          </cell>
          <cell r="D9">
            <v>10759</v>
          </cell>
          <cell r="E9">
            <v>7083.4951456310682</v>
          </cell>
          <cell r="F9">
            <v>51072</v>
          </cell>
          <cell r="G9">
            <v>7210</v>
          </cell>
          <cell r="H9">
            <v>4414.045354791514</v>
          </cell>
          <cell r="I9">
            <v>12068</v>
          </cell>
          <cell r="J9">
            <v>2734</v>
          </cell>
          <cell r="K9">
            <v>3634.3052109181144</v>
          </cell>
          <cell r="L9">
            <v>11717</v>
          </cell>
          <cell r="M9">
            <v>62</v>
          </cell>
          <cell r="N9">
            <v>559.29136509005218</v>
          </cell>
          <cell r="O9">
            <v>13291</v>
          </cell>
          <cell r="P9">
            <v>457</v>
          </cell>
          <cell r="Q9">
            <v>3.4226814605813347</v>
          </cell>
          <cell r="R9">
            <v>16158</v>
          </cell>
          <cell r="S9">
            <v>472086</v>
          </cell>
          <cell r="T9">
            <v>21.23827184647709</v>
          </cell>
          <cell r="U9">
            <v>19974</v>
          </cell>
          <cell r="V9">
            <v>940472</v>
          </cell>
          <cell r="W9">
            <v>1.0905401978189198</v>
          </cell>
          <cell r="X9">
            <v>1161</v>
          </cell>
          <cell r="Y9">
            <v>106461</v>
          </cell>
          <cell r="Z9">
            <v>467.61233815689263</v>
          </cell>
          <cell r="AA9">
            <v>24559</v>
          </cell>
          <cell r="AB9">
            <v>1010</v>
          </cell>
          <cell r="AC9">
            <v>2.4567602451267918</v>
          </cell>
          <cell r="AD9">
            <v>3489</v>
          </cell>
          <cell r="AE9">
            <v>1420163</v>
          </cell>
          <cell r="AF9">
            <v>3.3105248438519621</v>
          </cell>
          <cell r="AG9">
            <v>4439</v>
          </cell>
          <cell r="AH9">
            <v>1340875</v>
          </cell>
          <cell r="AI9">
            <v>4.1024855303512604</v>
          </cell>
          <cell r="AJ9">
            <v>1553</v>
          </cell>
          <cell r="AK9">
            <v>378551</v>
          </cell>
          <cell r="AL9">
            <v>16367.426534866519</v>
          </cell>
          <cell r="AM9">
            <v>2434</v>
          </cell>
          <cell r="AN9">
            <v>148710</v>
          </cell>
          <cell r="AO9">
            <v>57.486080289157911</v>
          </cell>
          <cell r="AP9">
            <v>4326</v>
          </cell>
          <cell r="AQ9">
            <v>75253</v>
          </cell>
          <cell r="AR9">
            <v>110.6533958779052</v>
          </cell>
          <cell r="AS9">
            <v>8327</v>
          </cell>
          <cell r="AT9">
            <v>75253</v>
          </cell>
          <cell r="AU9">
            <v>16071.548651738283</v>
          </cell>
          <cell r="AV9">
            <v>2390</v>
          </cell>
          <cell r="AW9">
            <v>148710</v>
          </cell>
          <cell r="AX9">
            <v>20108.164689462665</v>
          </cell>
          <cell r="AY9">
            <v>11526</v>
          </cell>
          <cell r="AZ9">
            <v>573.20000000000005</v>
          </cell>
          <cell r="BA9">
            <v>22184.116737273889</v>
          </cell>
          <cell r="BB9">
            <v>3299</v>
          </cell>
          <cell r="BC9">
            <v>148710</v>
          </cell>
          <cell r="BD9">
            <v>4216.2598345773658</v>
          </cell>
          <cell r="BE9">
            <v>627</v>
          </cell>
          <cell r="BF9">
            <v>148710</v>
          </cell>
          <cell r="BG9">
            <v>17967.856902696523</v>
          </cell>
          <cell r="BH9">
            <v>2672</v>
          </cell>
          <cell r="BI9">
            <v>148710</v>
          </cell>
          <cell r="BJ9">
            <v>4449.8834498834503</v>
          </cell>
          <cell r="BK9">
            <v>1909</v>
          </cell>
          <cell r="BL9">
            <v>429</v>
          </cell>
          <cell r="BM9">
            <v>167937.59666464932</v>
          </cell>
          <cell r="BN9">
            <v>24974</v>
          </cell>
          <cell r="BO9">
            <v>148710</v>
          </cell>
        </row>
        <row r="10">
          <cell r="A10" t="str">
            <v>East Ayrshire</v>
          </cell>
          <cell r="B10">
            <v>5196.4285714285716</v>
          </cell>
          <cell r="C10">
            <v>47433</v>
          </cell>
          <cell r="D10">
            <v>9128</v>
          </cell>
          <cell r="E10">
            <v>7308.9468779123954</v>
          </cell>
          <cell r="F10">
            <v>47055</v>
          </cell>
          <cell r="G10">
            <v>6438</v>
          </cell>
          <cell r="H10">
            <v>4918.8720173535794</v>
          </cell>
          <cell r="I10">
            <v>11338</v>
          </cell>
          <cell r="J10">
            <v>2305</v>
          </cell>
          <cell r="K10">
            <v>4811.431623931624</v>
          </cell>
          <cell r="L10">
            <v>9007</v>
          </cell>
          <cell r="M10">
            <v>36</v>
          </cell>
          <cell r="N10">
            <v>314.64699683877768</v>
          </cell>
          <cell r="O10">
            <v>5972</v>
          </cell>
          <cell r="P10">
            <v>365</v>
          </cell>
          <cell r="Q10">
            <v>3.1013523994866805</v>
          </cell>
          <cell r="R10">
            <v>10996</v>
          </cell>
          <cell r="S10">
            <v>354555</v>
          </cell>
          <cell r="T10">
            <v>23.813443509750876</v>
          </cell>
          <cell r="U10">
            <v>14025</v>
          </cell>
          <cell r="V10">
            <v>588953.042186326</v>
          </cell>
          <cell r="W10">
            <v>4.6055884335905306</v>
          </cell>
          <cell r="X10">
            <v>3074</v>
          </cell>
          <cell r="Y10">
            <v>66745</v>
          </cell>
          <cell r="Z10">
            <v>313.2244467860906</v>
          </cell>
          <cell r="AA10">
            <v>11890</v>
          </cell>
          <cell r="AB10">
            <v>730</v>
          </cell>
          <cell r="AC10">
            <v>1.1051710520494145</v>
          </cell>
          <cell r="AD10">
            <v>1174</v>
          </cell>
          <cell r="AE10">
            <v>1062279</v>
          </cell>
          <cell r="AF10">
            <v>5.1935561433036792</v>
          </cell>
          <cell r="AG10">
            <v>1512</v>
          </cell>
          <cell r="AH10">
            <v>291130</v>
          </cell>
          <cell r="AI10">
            <v>1.3051422605063951</v>
          </cell>
          <cell r="AJ10">
            <v>805</v>
          </cell>
          <cell r="AK10">
            <v>616791</v>
          </cell>
          <cell r="AL10">
            <v>4239.7900606855828</v>
          </cell>
          <cell r="AM10">
            <v>517</v>
          </cell>
          <cell r="AN10">
            <v>121940</v>
          </cell>
          <cell r="AO10">
            <v>61.162642735157213</v>
          </cell>
          <cell r="AP10">
            <v>3653</v>
          </cell>
          <cell r="AQ10">
            <v>59726</v>
          </cell>
          <cell r="AR10">
            <v>70.806683856277004</v>
          </cell>
          <cell r="AS10">
            <v>4229</v>
          </cell>
          <cell r="AT10">
            <v>59726</v>
          </cell>
          <cell r="AU10">
            <v>11062.817779235689</v>
          </cell>
          <cell r="AV10">
            <v>1349</v>
          </cell>
          <cell r="AW10">
            <v>121940</v>
          </cell>
          <cell r="AX10">
            <v>8553.8548376386207</v>
          </cell>
          <cell r="AY10">
            <v>10305</v>
          </cell>
          <cell r="AZ10">
            <v>1204.72</v>
          </cell>
          <cell r="BA10">
            <v>17090.372314252912</v>
          </cell>
          <cell r="BB10">
            <v>2084</v>
          </cell>
          <cell r="BC10">
            <v>121940</v>
          </cell>
          <cell r="BD10">
            <v>4551.418730523209</v>
          </cell>
          <cell r="BE10">
            <v>555</v>
          </cell>
          <cell r="BF10">
            <v>121940</v>
          </cell>
          <cell r="BG10">
            <v>12538.953583729704</v>
          </cell>
          <cell r="BH10">
            <v>1529</v>
          </cell>
          <cell r="BI10">
            <v>121940</v>
          </cell>
          <cell r="BJ10">
            <v>33009.661835748797</v>
          </cell>
          <cell r="BK10">
            <v>13666</v>
          </cell>
          <cell r="BL10">
            <v>414</v>
          </cell>
          <cell r="BM10">
            <v>111399.04871248154</v>
          </cell>
          <cell r="BN10">
            <v>13584</v>
          </cell>
          <cell r="BO10">
            <v>121940</v>
          </cell>
        </row>
        <row r="11">
          <cell r="A11" t="str">
            <v>East Dunbartonshire</v>
          </cell>
          <cell r="B11">
            <v>4681.5605201733906</v>
          </cell>
          <cell r="C11">
            <v>42120</v>
          </cell>
          <cell r="D11">
            <v>8997</v>
          </cell>
          <cell r="E11">
            <v>7125.7628018041914</v>
          </cell>
          <cell r="F11">
            <v>53714</v>
          </cell>
          <cell r="G11">
            <v>7538</v>
          </cell>
          <cell r="H11">
            <v>4084.7983453981387</v>
          </cell>
          <cell r="I11">
            <v>7900</v>
          </cell>
          <cell r="J11">
            <v>1934</v>
          </cell>
          <cell r="K11">
            <v>4444.9300699300702</v>
          </cell>
          <cell r="L11">
            <v>5085</v>
          </cell>
          <cell r="M11">
            <v>22</v>
          </cell>
          <cell r="N11">
            <v>278.68318122555411</v>
          </cell>
          <cell r="O11">
            <v>1710</v>
          </cell>
          <cell r="P11">
            <v>118</v>
          </cell>
          <cell r="Q11">
            <v>5.2383856792228212</v>
          </cell>
          <cell r="R11">
            <v>14257</v>
          </cell>
          <cell r="S11">
            <v>272164</v>
          </cell>
          <cell r="T11">
            <v>21.240175821750196</v>
          </cell>
          <cell r="U11">
            <v>12009</v>
          </cell>
          <cell r="V11">
            <v>565390.79999999993</v>
          </cell>
          <cell r="W11">
            <v>5.9970917113774256</v>
          </cell>
          <cell r="X11">
            <v>3588</v>
          </cell>
          <cell r="Y11">
            <v>59829</v>
          </cell>
          <cell r="Z11">
            <v>311.33056133056135</v>
          </cell>
          <cell r="AA11">
            <v>11980</v>
          </cell>
          <cell r="AB11">
            <v>740</v>
          </cell>
          <cell r="AC11">
            <v>2.5305681240328042</v>
          </cell>
          <cell r="AD11">
            <v>2533</v>
          </cell>
          <cell r="AE11">
            <v>1000961</v>
          </cell>
          <cell r="AF11">
            <v>5.0054674795927836</v>
          </cell>
          <cell r="AG11">
            <v>2481</v>
          </cell>
          <cell r="AH11">
            <v>495658</v>
          </cell>
          <cell r="AI11">
            <v>5.7022894266504016</v>
          </cell>
          <cell r="AJ11">
            <v>201</v>
          </cell>
          <cell r="AK11">
            <v>35249</v>
          </cell>
          <cell r="AL11">
            <v>25099.417367982984</v>
          </cell>
          <cell r="AM11">
            <v>2714</v>
          </cell>
          <cell r="AN11">
            <v>108130</v>
          </cell>
          <cell r="AO11">
            <v>81.009493134429562</v>
          </cell>
          <cell r="AP11">
            <v>3823</v>
          </cell>
          <cell r="AQ11">
            <v>47192</v>
          </cell>
          <cell r="AR11">
            <v>109.02271571452789</v>
          </cell>
          <cell r="AS11">
            <v>5145</v>
          </cell>
          <cell r="AT11">
            <v>47192</v>
          </cell>
          <cell r="AU11">
            <v>5141.9587533524455</v>
          </cell>
          <cell r="AV11">
            <v>556</v>
          </cell>
          <cell r="AW11">
            <v>108130</v>
          </cell>
          <cell r="AX11">
            <v>20417.391304347828</v>
          </cell>
          <cell r="AY11">
            <v>10566</v>
          </cell>
          <cell r="AZ11">
            <v>517.5</v>
          </cell>
          <cell r="BA11">
            <v>18357.53259964857</v>
          </cell>
          <cell r="BB11">
            <v>1985</v>
          </cell>
          <cell r="BC11">
            <v>108130</v>
          </cell>
          <cell r="BD11">
            <v>7130.306113012115</v>
          </cell>
          <cell r="BE11">
            <v>771</v>
          </cell>
          <cell r="BF11">
            <v>108130</v>
          </cell>
          <cell r="BG11">
            <v>11227.226486636457</v>
          </cell>
          <cell r="BH11">
            <v>1214</v>
          </cell>
          <cell r="BI11">
            <v>108130</v>
          </cell>
          <cell r="BJ11">
            <v>3346.2088698140201</v>
          </cell>
          <cell r="BK11">
            <v>2339</v>
          </cell>
          <cell r="BL11">
            <v>699</v>
          </cell>
          <cell r="BM11">
            <v>26875.057800795341</v>
          </cell>
          <cell r="BN11">
            <v>2906</v>
          </cell>
          <cell r="BO11">
            <v>108130</v>
          </cell>
        </row>
        <row r="12">
          <cell r="A12" t="str">
            <v>East Lothian</v>
          </cell>
          <cell r="B12">
            <v>4518.9695550351289</v>
          </cell>
          <cell r="C12">
            <v>38592</v>
          </cell>
          <cell r="D12">
            <v>8540</v>
          </cell>
          <cell r="E12">
            <v>6241.9440042260958</v>
          </cell>
          <cell r="F12">
            <v>35448</v>
          </cell>
          <cell r="G12">
            <v>5679</v>
          </cell>
          <cell r="H12">
            <v>3477.4535809018571</v>
          </cell>
          <cell r="I12">
            <v>6555</v>
          </cell>
          <cell r="J12">
            <v>1885</v>
          </cell>
          <cell r="K12">
            <v>1947.1153846153845</v>
          </cell>
          <cell r="L12">
            <v>3240</v>
          </cell>
          <cell r="M12">
            <v>32</v>
          </cell>
          <cell r="N12">
            <v>264.62621885157097</v>
          </cell>
          <cell r="O12">
            <v>2931</v>
          </cell>
          <cell r="P12">
            <v>213</v>
          </cell>
          <cell r="Q12">
            <v>5.7814893904152544</v>
          </cell>
          <cell r="R12">
            <v>14566</v>
          </cell>
          <cell r="S12">
            <v>251942</v>
          </cell>
          <cell r="T12">
            <v>16.754248658318428</v>
          </cell>
          <cell r="U12">
            <v>8991</v>
          </cell>
          <cell r="V12">
            <v>536640</v>
          </cell>
          <cell r="W12">
            <v>3.8785449302881658</v>
          </cell>
          <cell r="X12">
            <v>2206</v>
          </cell>
          <cell r="Y12">
            <v>56877</v>
          </cell>
          <cell r="Z12">
            <v>408.10897435897436</v>
          </cell>
          <cell r="AA12">
            <v>12733</v>
          </cell>
          <cell r="AB12">
            <v>600</v>
          </cell>
          <cell r="AC12">
            <v>3.1939778544411386</v>
          </cell>
          <cell r="AD12">
            <v>3957</v>
          </cell>
          <cell r="AE12">
            <v>1238894</v>
          </cell>
          <cell r="AF12">
            <v>1.8664208412784604</v>
          </cell>
          <cell r="AG12">
            <v>1478</v>
          </cell>
          <cell r="AH12">
            <v>791890</v>
          </cell>
          <cell r="AI12">
            <v>1.561409586351975</v>
          </cell>
          <cell r="AJ12">
            <v>311</v>
          </cell>
          <cell r="AK12">
            <v>199179</v>
          </cell>
          <cell r="AL12">
            <v>24170.164059519269</v>
          </cell>
          <cell r="AM12">
            <v>2534</v>
          </cell>
          <cell r="AN12">
            <v>104840</v>
          </cell>
          <cell r="AO12">
            <v>56.636221194634459</v>
          </cell>
          <cell r="AP12">
            <v>2964</v>
          </cell>
          <cell r="AQ12">
            <v>52334</v>
          </cell>
          <cell r="AR12">
            <v>72.457675698398745</v>
          </cell>
          <cell r="AS12">
            <v>3792</v>
          </cell>
          <cell r="AT12">
            <v>52334</v>
          </cell>
          <cell r="AU12">
            <v>12476.15413964136</v>
          </cell>
          <cell r="AV12">
            <v>1308</v>
          </cell>
          <cell r="AW12">
            <v>104840</v>
          </cell>
          <cell r="AX12">
            <v>9345.9984714488473</v>
          </cell>
          <cell r="AY12">
            <v>8560</v>
          </cell>
          <cell r="AZ12">
            <v>915.9</v>
          </cell>
          <cell r="BA12">
            <v>11341.091186570013</v>
          </cell>
          <cell r="BB12">
            <v>1189</v>
          </cell>
          <cell r="BC12">
            <v>104840</v>
          </cell>
          <cell r="BD12">
            <v>1316.291491797024</v>
          </cell>
          <cell r="BE12">
            <v>138</v>
          </cell>
          <cell r="BF12">
            <v>104840</v>
          </cell>
          <cell r="BG12">
            <v>10024.799694772986</v>
          </cell>
          <cell r="BH12">
            <v>1051</v>
          </cell>
          <cell r="BI12">
            <v>104840</v>
          </cell>
          <cell r="BJ12">
            <v>2536.159600997506</v>
          </cell>
          <cell r="BK12">
            <v>2034</v>
          </cell>
          <cell r="BL12">
            <v>802</v>
          </cell>
          <cell r="BM12">
            <v>59786.341091186572</v>
          </cell>
          <cell r="BN12">
            <v>6268</v>
          </cell>
          <cell r="BO12">
            <v>104840</v>
          </cell>
        </row>
        <row r="13">
          <cell r="A13" t="str">
            <v>East Renfrewshire</v>
          </cell>
          <cell r="B13">
            <v>4662.0689655172418</v>
          </cell>
          <cell r="C13">
            <v>42588</v>
          </cell>
          <cell r="D13">
            <v>9135</v>
          </cell>
          <cell r="E13">
            <v>6620.8178438661716</v>
          </cell>
          <cell r="F13">
            <v>51649</v>
          </cell>
          <cell r="G13">
            <v>7801</v>
          </cell>
          <cell r="H13">
            <v>5243.7199358631751</v>
          </cell>
          <cell r="I13">
            <v>9811</v>
          </cell>
          <cell r="J13">
            <v>1871</v>
          </cell>
          <cell r="K13">
            <v>3895.6043956043959</v>
          </cell>
          <cell r="L13">
            <v>1418</v>
          </cell>
          <cell r="M13">
            <v>7</v>
          </cell>
          <cell r="N13">
            <v>205.19044062733383</v>
          </cell>
          <cell r="O13">
            <v>1099</v>
          </cell>
          <cell r="P13">
            <v>103</v>
          </cell>
          <cell r="Q13">
            <v>5.2834466192243639</v>
          </cell>
          <cell r="R13">
            <v>12911</v>
          </cell>
          <cell r="S13">
            <v>244367</v>
          </cell>
          <cell r="T13">
            <v>22.687894341103011</v>
          </cell>
          <cell r="U13">
            <v>8328</v>
          </cell>
          <cell r="V13">
            <v>367068</v>
          </cell>
          <cell r="W13">
            <v>7.5218405997645554</v>
          </cell>
          <cell r="X13">
            <v>3642</v>
          </cell>
          <cell r="Y13">
            <v>48419</v>
          </cell>
          <cell r="Z13">
            <v>189.66753585397652</v>
          </cell>
          <cell r="AA13">
            <v>5819</v>
          </cell>
          <cell r="AB13">
            <v>590</v>
          </cell>
          <cell r="AC13">
            <v>4.3445426485245235</v>
          </cell>
          <cell r="AD13">
            <v>3958</v>
          </cell>
          <cell r="AE13">
            <v>911028</v>
          </cell>
          <cell r="AF13">
            <v>1.0561079258421602</v>
          </cell>
          <cell r="AG13">
            <v>1385</v>
          </cell>
          <cell r="AH13">
            <v>1311419</v>
          </cell>
          <cell r="AI13" t="str">
            <v>NA</v>
          </cell>
          <cell r="AJ13">
            <v>21</v>
          </cell>
          <cell r="AK13" t="str">
            <v>NA</v>
          </cell>
          <cell r="AL13">
            <v>17317.433516251582</v>
          </cell>
          <cell r="AM13">
            <v>1641</v>
          </cell>
          <cell r="AN13">
            <v>94760</v>
          </cell>
          <cell r="AO13">
            <v>68.478880924626097</v>
          </cell>
          <cell r="AP13">
            <v>2761</v>
          </cell>
          <cell r="AQ13">
            <v>40319</v>
          </cell>
          <cell r="AR13">
            <v>81.376026191125774</v>
          </cell>
          <cell r="AS13">
            <v>3281</v>
          </cell>
          <cell r="AT13">
            <v>40319</v>
          </cell>
          <cell r="AU13">
            <v>8389.6158716758127</v>
          </cell>
          <cell r="AV13">
            <v>795</v>
          </cell>
          <cell r="AW13">
            <v>94760</v>
          </cell>
          <cell r="AX13">
            <v>19056.20866247849</v>
          </cell>
          <cell r="AY13">
            <v>9191</v>
          </cell>
          <cell r="AZ13">
            <v>482.31</v>
          </cell>
          <cell r="BA13">
            <v>14985.225833685099</v>
          </cell>
          <cell r="BB13">
            <v>1420</v>
          </cell>
          <cell r="BC13">
            <v>94760</v>
          </cell>
          <cell r="BD13">
            <v>8136.3444491346563</v>
          </cell>
          <cell r="BE13">
            <v>771</v>
          </cell>
          <cell r="BF13">
            <v>94760</v>
          </cell>
          <cell r="BG13">
            <v>6848.8813845504428</v>
          </cell>
          <cell r="BH13">
            <v>649</v>
          </cell>
          <cell r="BI13">
            <v>94760</v>
          </cell>
          <cell r="BJ13">
            <v>4980.7017543859647</v>
          </cell>
          <cell r="BK13">
            <v>2839</v>
          </cell>
          <cell r="BL13">
            <v>570</v>
          </cell>
          <cell r="BM13">
            <v>26234.698184888137</v>
          </cell>
          <cell r="BN13">
            <v>2486</v>
          </cell>
          <cell r="BO13">
            <v>94760</v>
          </cell>
        </row>
        <row r="14">
          <cell r="A14" t="str">
            <v>Edinburgh City</v>
          </cell>
          <cell r="B14">
            <v>4484.9706624709079</v>
          </cell>
          <cell r="C14">
            <v>136823</v>
          </cell>
          <cell r="D14">
            <v>30507</v>
          </cell>
          <cell r="E14">
            <v>6516.8891531103063</v>
          </cell>
          <cell r="F14">
            <v>120582</v>
          </cell>
          <cell r="G14">
            <v>18503</v>
          </cell>
          <cell r="H14">
            <v>3237.0994940978076</v>
          </cell>
          <cell r="I14">
            <v>28794</v>
          </cell>
          <cell r="J14">
            <v>8895</v>
          </cell>
          <cell r="K14">
            <v>2735.1233671988384</v>
          </cell>
          <cell r="L14">
            <v>15076</v>
          </cell>
          <cell r="M14">
            <v>106</v>
          </cell>
          <cell r="N14">
            <v>357.13600613849991</v>
          </cell>
          <cell r="O14">
            <v>22341</v>
          </cell>
          <cell r="P14">
            <v>1203</v>
          </cell>
          <cell r="Q14">
            <v>3.8731059913228618</v>
          </cell>
          <cell r="R14">
            <v>52938</v>
          </cell>
          <cell r="S14">
            <v>1366810</v>
          </cell>
          <cell r="T14">
            <v>24.591379310862347</v>
          </cell>
          <cell r="U14">
            <v>52992</v>
          </cell>
          <cell r="V14">
            <v>2154901.4933291161</v>
          </cell>
          <cell r="W14">
            <v>7.0792236162258773</v>
          </cell>
          <cell r="X14">
            <v>20319</v>
          </cell>
          <cell r="Y14">
            <v>287023</v>
          </cell>
          <cell r="Z14">
            <v>434.80224229212087</v>
          </cell>
          <cell r="AA14">
            <v>55846</v>
          </cell>
          <cell r="AB14">
            <v>2470</v>
          </cell>
          <cell r="AC14">
            <v>2.1994649632626082</v>
          </cell>
          <cell r="AD14">
            <v>8239</v>
          </cell>
          <cell r="AE14">
            <v>3745911</v>
          </cell>
          <cell r="AF14">
            <v>0.99736652072324294</v>
          </cell>
          <cell r="AG14">
            <v>8780</v>
          </cell>
          <cell r="AH14">
            <v>8803183</v>
          </cell>
          <cell r="AI14">
            <v>3.9646918013165768</v>
          </cell>
          <cell r="AJ14">
            <v>2438</v>
          </cell>
          <cell r="AK14">
            <v>614928</v>
          </cell>
          <cell r="AL14">
            <v>6683.4239395179366</v>
          </cell>
          <cell r="AM14">
            <v>3430</v>
          </cell>
          <cell r="AN14">
            <v>513210</v>
          </cell>
          <cell r="AO14">
            <v>68.884765292644786</v>
          </cell>
          <cell r="AP14">
            <v>17002</v>
          </cell>
          <cell r="AQ14">
            <v>246818</v>
          </cell>
          <cell r="AR14">
            <v>119.68738098517936</v>
          </cell>
          <cell r="AS14">
            <v>29541</v>
          </cell>
          <cell r="AT14">
            <v>246818</v>
          </cell>
          <cell r="AU14">
            <v>16322.752869195847</v>
          </cell>
          <cell r="AV14">
            <v>8377</v>
          </cell>
          <cell r="AW14">
            <v>513210</v>
          </cell>
          <cell r="AX14">
            <v>20765.056254136332</v>
          </cell>
          <cell r="AY14">
            <v>31376</v>
          </cell>
          <cell r="AZ14">
            <v>1511</v>
          </cell>
          <cell r="BA14">
            <v>28378.246721614934</v>
          </cell>
          <cell r="BB14">
            <v>14564</v>
          </cell>
          <cell r="BC14">
            <v>513210</v>
          </cell>
          <cell r="BD14">
            <v>3891.1946376726873</v>
          </cell>
          <cell r="BE14">
            <v>1997</v>
          </cell>
          <cell r="BF14">
            <v>513210</v>
          </cell>
          <cell r="BG14">
            <v>24487.052083942242</v>
          </cell>
          <cell r="BH14">
            <v>12567</v>
          </cell>
          <cell r="BI14">
            <v>513210</v>
          </cell>
          <cell r="BJ14">
            <v>4843.2459677419347</v>
          </cell>
          <cell r="BK14">
            <v>9609</v>
          </cell>
          <cell r="BL14">
            <v>1984</v>
          </cell>
          <cell r="BM14">
            <v>66140.566239940759</v>
          </cell>
          <cell r="BN14">
            <v>33944</v>
          </cell>
          <cell r="BO14">
            <v>513210</v>
          </cell>
        </row>
        <row r="15">
          <cell r="A15" t="str">
            <v>Eilean Siar</v>
          </cell>
          <cell r="B15">
            <v>8748.688352570829</v>
          </cell>
          <cell r="C15">
            <v>16675</v>
          </cell>
          <cell r="D15">
            <v>1906</v>
          </cell>
          <cell r="E15">
            <v>11189.133425034388</v>
          </cell>
          <cell r="F15">
            <v>16269</v>
          </cell>
          <cell r="G15">
            <v>1454</v>
          </cell>
          <cell r="H15">
            <v>6751.1111111111113</v>
          </cell>
          <cell r="I15">
            <v>3038</v>
          </cell>
          <cell r="J15">
            <v>450</v>
          </cell>
          <cell r="K15">
            <v>5734.6153846153848</v>
          </cell>
          <cell r="L15">
            <v>1491</v>
          </cell>
          <cell r="M15">
            <v>5</v>
          </cell>
          <cell r="N15">
            <v>212.60683760683759</v>
          </cell>
          <cell r="O15">
            <v>398</v>
          </cell>
          <cell r="P15">
            <v>36</v>
          </cell>
          <cell r="Q15">
            <v>6.5252573381419072</v>
          </cell>
          <cell r="R15">
            <v>7943</v>
          </cell>
          <cell r="S15">
            <v>121727</v>
          </cell>
          <cell r="T15">
            <v>41.237254896456122</v>
          </cell>
          <cell r="U15">
            <v>5288</v>
          </cell>
          <cell r="V15">
            <v>128233.56000000001</v>
          </cell>
          <cell r="W15">
            <v>2.8540756644702747</v>
          </cell>
          <cell r="X15">
            <v>771</v>
          </cell>
          <cell r="Y15">
            <v>27014</v>
          </cell>
          <cell r="Z15">
            <v>489.17004048582993</v>
          </cell>
          <cell r="AA15">
            <v>4833</v>
          </cell>
          <cell r="AB15">
            <v>190</v>
          </cell>
          <cell r="AC15">
            <v>2.9040456359894473</v>
          </cell>
          <cell r="AD15">
            <v>841</v>
          </cell>
          <cell r="AE15">
            <v>289596</v>
          </cell>
          <cell r="AF15">
            <v>5.143471805593431</v>
          </cell>
          <cell r="AG15">
            <v>679</v>
          </cell>
          <cell r="AH15">
            <v>132012</v>
          </cell>
          <cell r="AI15">
            <v>5.3344446759741606</v>
          </cell>
          <cell r="AJ15">
            <v>512</v>
          </cell>
          <cell r="AK15">
            <v>95980</v>
          </cell>
          <cell r="AL15">
            <v>890.53803339517629</v>
          </cell>
          <cell r="AM15">
            <v>24</v>
          </cell>
          <cell r="AN15">
            <v>26950</v>
          </cell>
          <cell r="AO15">
            <v>66.362744532286925</v>
          </cell>
          <cell r="AP15">
            <v>1150</v>
          </cell>
          <cell r="AQ15">
            <v>17329</v>
          </cell>
          <cell r="AR15">
            <v>162.90611114317042</v>
          </cell>
          <cell r="AS15">
            <v>2823</v>
          </cell>
          <cell r="AT15">
            <v>17329</v>
          </cell>
          <cell r="AU15">
            <v>11391.465677179964</v>
          </cell>
          <cell r="AV15">
            <v>307</v>
          </cell>
          <cell r="AW15">
            <v>26950</v>
          </cell>
          <cell r="AX15">
            <v>5099.0624817054304</v>
          </cell>
          <cell r="AY15">
            <v>6097</v>
          </cell>
          <cell r="AZ15">
            <v>1195.71</v>
          </cell>
          <cell r="BA15">
            <v>35102.040816326531</v>
          </cell>
          <cell r="BB15">
            <v>946</v>
          </cell>
          <cell r="BC15">
            <v>26950</v>
          </cell>
          <cell r="BD15">
            <v>12653.061224489797</v>
          </cell>
          <cell r="BE15">
            <v>341</v>
          </cell>
          <cell r="BF15">
            <v>26950</v>
          </cell>
          <cell r="BG15">
            <v>22448.979591836734</v>
          </cell>
          <cell r="BH15">
            <v>605</v>
          </cell>
          <cell r="BI15">
            <v>26950</v>
          </cell>
          <cell r="BJ15">
            <v>3464.3874643874642</v>
          </cell>
          <cell r="BK15">
            <v>1216</v>
          </cell>
          <cell r="BL15">
            <v>351</v>
          </cell>
          <cell r="BM15">
            <v>195287.56957328386</v>
          </cell>
          <cell r="BN15">
            <v>5263</v>
          </cell>
          <cell r="BO15">
            <v>26950</v>
          </cell>
        </row>
        <row r="16">
          <cell r="A16" t="str">
            <v>Falkirk</v>
          </cell>
          <cell r="B16">
            <v>4371.6284492809946</v>
          </cell>
          <cell r="C16">
            <v>56241</v>
          </cell>
          <cell r="D16">
            <v>12865</v>
          </cell>
          <cell r="E16">
            <v>6623.7001485544506</v>
          </cell>
          <cell r="F16">
            <v>57964</v>
          </cell>
          <cell r="G16">
            <v>8751</v>
          </cell>
          <cell r="H16">
            <v>5431.4847942754914</v>
          </cell>
          <cell r="I16">
            <v>15181</v>
          </cell>
          <cell r="J16">
            <v>2795</v>
          </cell>
          <cell r="K16">
            <v>4005.1892551892552</v>
          </cell>
          <cell r="L16">
            <v>13121</v>
          </cell>
          <cell r="M16">
            <v>63</v>
          </cell>
          <cell r="N16">
            <v>277.49054224464061</v>
          </cell>
          <cell r="O16">
            <v>4401</v>
          </cell>
          <cell r="P16">
            <v>305</v>
          </cell>
          <cell r="Q16">
            <v>3.2616436746605153</v>
          </cell>
          <cell r="R16">
            <v>13602</v>
          </cell>
          <cell r="S16">
            <v>417029</v>
          </cell>
          <cell r="T16">
            <v>18.863390878582571</v>
          </cell>
          <cell r="U16">
            <v>13302</v>
          </cell>
          <cell r="V16">
            <v>705175.4419775632</v>
          </cell>
          <cell r="W16">
            <v>4.2906906201686921</v>
          </cell>
          <cell r="X16">
            <v>4385</v>
          </cell>
          <cell r="Y16">
            <v>102198</v>
          </cell>
          <cell r="Z16">
            <v>312.36888111888112</v>
          </cell>
          <cell r="AA16">
            <v>14294</v>
          </cell>
          <cell r="AB16">
            <v>880</v>
          </cell>
          <cell r="AC16">
            <v>4.2387900352817693</v>
          </cell>
          <cell r="AD16">
            <v>4939</v>
          </cell>
          <cell r="AE16">
            <v>1165191</v>
          </cell>
          <cell r="AF16">
            <v>3.9467890126630487</v>
          </cell>
          <cell r="AG16">
            <v>2653</v>
          </cell>
          <cell r="AH16">
            <v>672192</v>
          </cell>
          <cell r="AI16">
            <v>9.7409357246958752</v>
          </cell>
          <cell r="AJ16">
            <v>655</v>
          </cell>
          <cell r="AK16">
            <v>67242</v>
          </cell>
          <cell r="AL16">
            <v>19858.86467245363</v>
          </cell>
          <cell r="AM16">
            <v>3180</v>
          </cell>
          <cell r="AN16">
            <v>160130</v>
          </cell>
          <cell r="AO16">
            <v>63.478260869565219</v>
          </cell>
          <cell r="AP16">
            <v>4672</v>
          </cell>
          <cell r="AQ16">
            <v>73600</v>
          </cell>
          <cell r="AR16">
            <v>76.385869565217391</v>
          </cell>
          <cell r="AS16">
            <v>5622</v>
          </cell>
          <cell r="AT16">
            <v>73600</v>
          </cell>
          <cell r="AU16">
            <v>12596.015737213515</v>
          </cell>
          <cell r="AV16">
            <v>2017</v>
          </cell>
          <cell r="AW16">
            <v>160130</v>
          </cell>
          <cell r="AX16">
            <v>9660.1437618359159</v>
          </cell>
          <cell r="AY16">
            <v>9488</v>
          </cell>
          <cell r="AZ16">
            <v>982.18</v>
          </cell>
          <cell r="BA16">
            <v>21332.667207893588</v>
          </cell>
          <cell r="BB16">
            <v>3416</v>
          </cell>
          <cell r="BC16">
            <v>160130</v>
          </cell>
          <cell r="BD16">
            <v>6319.8651095984515</v>
          </cell>
          <cell r="BE16">
            <v>1012</v>
          </cell>
          <cell r="BF16">
            <v>160130</v>
          </cell>
          <cell r="BG16">
            <v>15012.802098295135</v>
          </cell>
          <cell r="BH16">
            <v>2404</v>
          </cell>
          <cell r="BI16">
            <v>160130</v>
          </cell>
          <cell r="BJ16">
            <v>4600</v>
          </cell>
          <cell r="BK16">
            <v>2346</v>
          </cell>
          <cell r="BL16">
            <v>510</v>
          </cell>
          <cell r="BM16">
            <v>56753.887466433516</v>
          </cell>
          <cell r="BN16">
            <v>9088</v>
          </cell>
          <cell r="BO16">
            <v>160130</v>
          </cell>
        </row>
        <row r="17">
          <cell r="A17" t="str">
            <v>Fife</v>
          </cell>
          <cell r="B17">
            <v>4643.2332626683992</v>
          </cell>
          <cell r="C17">
            <v>135796</v>
          </cell>
          <cell r="D17">
            <v>29246</v>
          </cell>
          <cell r="E17">
            <v>6344.7156906794471</v>
          </cell>
          <cell r="F17">
            <v>127091</v>
          </cell>
          <cell r="G17">
            <v>20031</v>
          </cell>
          <cell r="H17">
            <v>4011.7972618700842</v>
          </cell>
          <cell r="I17">
            <v>27545</v>
          </cell>
          <cell r="J17">
            <v>6866</v>
          </cell>
          <cell r="K17">
            <v>3589.84145625367</v>
          </cell>
          <cell r="L17">
            <v>24454</v>
          </cell>
          <cell r="M17">
            <v>131</v>
          </cell>
          <cell r="N17">
            <v>433.21462488129151</v>
          </cell>
          <cell r="O17">
            <v>18247</v>
          </cell>
          <cell r="P17">
            <v>810</v>
          </cell>
          <cell r="Q17">
            <v>4.7930041281055438</v>
          </cell>
          <cell r="R17">
            <v>47476</v>
          </cell>
          <cell r="S17">
            <v>990527</v>
          </cell>
          <cell r="T17">
            <v>19.894791883746773</v>
          </cell>
          <cell r="U17">
            <v>30378</v>
          </cell>
          <cell r="V17">
            <v>1526932.2834594504</v>
          </cell>
          <cell r="W17">
            <v>3.3021441976228818</v>
          </cell>
          <cell r="X17">
            <v>7443</v>
          </cell>
          <cell r="Y17">
            <v>225399</v>
          </cell>
          <cell r="Z17">
            <v>331.89167974882264</v>
          </cell>
          <cell r="AA17">
            <v>42283</v>
          </cell>
          <cell r="AB17">
            <v>2450</v>
          </cell>
          <cell r="AC17">
            <v>2.4138967898660981</v>
          </cell>
          <cell r="AD17">
            <v>6920</v>
          </cell>
          <cell r="AE17">
            <v>2866734</v>
          </cell>
          <cell r="AF17">
            <v>3.574372927893342</v>
          </cell>
          <cell r="AG17">
            <v>5051</v>
          </cell>
          <cell r="AH17">
            <v>1413115</v>
          </cell>
          <cell r="AI17">
            <v>1.6504014026394316</v>
          </cell>
          <cell r="AJ17">
            <v>818</v>
          </cell>
          <cell r="AK17">
            <v>495637</v>
          </cell>
          <cell r="AL17">
            <v>22053.794997442179</v>
          </cell>
          <cell r="AM17">
            <v>8191</v>
          </cell>
          <cell r="AN17">
            <v>371410</v>
          </cell>
          <cell r="AO17">
            <v>50.275812113445149</v>
          </cell>
          <cell r="AP17">
            <v>9023</v>
          </cell>
          <cell r="AQ17">
            <v>179470</v>
          </cell>
          <cell r="AR17">
            <v>71.59971025798184</v>
          </cell>
          <cell r="AS17">
            <v>12850</v>
          </cell>
          <cell r="AT17">
            <v>179470</v>
          </cell>
          <cell r="AU17">
            <v>10513.98723782343</v>
          </cell>
          <cell r="AV17">
            <v>3905</v>
          </cell>
          <cell r="AW17">
            <v>371410</v>
          </cell>
          <cell r="AX17">
            <v>11690.154088937405</v>
          </cell>
          <cell r="AY17">
            <v>28594</v>
          </cell>
          <cell r="AZ17">
            <v>2445.9899999999998</v>
          </cell>
          <cell r="BA17">
            <v>21835.707169973884</v>
          </cell>
          <cell r="BB17">
            <v>8110</v>
          </cell>
          <cell r="BC17">
            <v>371410</v>
          </cell>
          <cell r="BD17">
            <v>9660.4830241512082</v>
          </cell>
          <cell r="BE17">
            <v>3588</v>
          </cell>
          <cell r="BF17">
            <v>371410</v>
          </cell>
          <cell r="BG17">
            <v>12175.224145822674</v>
          </cell>
          <cell r="BH17">
            <v>4522</v>
          </cell>
          <cell r="BI17">
            <v>371410</v>
          </cell>
          <cell r="BJ17">
            <v>3799.5283018867926</v>
          </cell>
          <cell r="BK17">
            <v>6444</v>
          </cell>
          <cell r="BL17">
            <v>1696</v>
          </cell>
          <cell r="BM17">
            <v>44444.145284187289</v>
          </cell>
          <cell r="BN17">
            <v>16507</v>
          </cell>
          <cell r="BO17">
            <v>371410</v>
          </cell>
        </row>
        <row r="18">
          <cell r="A18" t="str">
            <v>Glasgow City</v>
          </cell>
          <cell r="B18">
            <v>4711.2812560573757</v>
          </cell>
          <cell r="C18">
            <v>194444</v>
          </cell>
          <cell r="D18">
            <v>41272</v>
          </cell>
          <cell r="E18">
            <v>6765.0839971606592</v>
          </cell>
          <cell r="F18">
            <v>171549</v>
          </cell>
          <cell r="G18">
            <v>25358</v>
          </cell>
          <cell r="H18">
            <v>6448.5870104115029</v>
          </cell>
          <cell r="I18">
            <v>65034</v>
          </cell>
          <cell r="J18">
            <v>10085</v>
          </cell>
          <cell r="K18" t="str">
            <v>dna</v>
          </cell>
          <cell r="L18">
            <v>54412</v>
          </cell>
          <cell r="M18" t="str">
            <v>N/A</v>
          </cell>
          <cell r="N18" t="str">
            <v>dna</v>
          </cell>
          <cell r="O18">
            <v>45586</v>
          </cell>
          <cell r="P18" t="str">
            <v>n/a</v>
          </cell>
          <cell r="Q18">
            <v>4.2314183598379813</v>
          </cell>
          <cell r="R18">
            <v>87575</v>
          </cell>
          <cell r="S18">
            <v>2069637</v>
          </cell>
          <cell r="T18">
            <v>25.182611319682973</v>
          </cell>
          <cell r="U18">
            <v>56747</v>
          </cell>
          <cell r="V18">
            <v>2253420</v>
          </cell>
          <cell r="W18">
            <v>21.142427698834869</v>
          </cell>
          <cell r="X18">
            <v>79334</v>
          </cell>
          <cell r="Y18">
            <v>375236</v>
          </cell>
          <cell r="Z18">
            <v>314.80954736581748</v>
          </cell>
          <cell r="AA18">
            <v>50911</v>
          </cell>
          <cell r="AB18">
            <v>3110</v>
          </cell>
          <cell r="AC18">
            <v>4.7460494965083635</v>
          </cell>
          <cell r="AD18">
            <v>28588</v>
          </cell>
          <cell r="AE18">
            <v>6023536</v>
          </cell>
          <cell r="AF18">
            <v>2.1784443146100476</v>
          </cell>
          <cell r="AG18">
            <v>10839</v>
          </cell>
          <cell r="AH18">
            <v>4975569</v>
          </cell>
          <cell r="AI18">
            <v>3.6239687761069339</v>
          </cell>
          <cell r="AJ18">
            <v>15547</v>
          </cell>
          <cell r="AK18">
            <v>4290048</v>
          </cell>
          <cell r="AL18">
            <v>29295.35280667289</v>
          </cell>
          <cell r="AM18">
            <v>18193</v>
          </cell>
          <cell r="AN18">
            <v>621020</v>
          </cell>
          <cell r="AO18">
            <v>83.770498574910164</v>
          </cell>
          <cell r="AP18">
            <v>26364</v>
          </cell>
          <cell r="AQ18">
            <v>314717</v>
          </cell>
          <cell r="AR18">
            <v>104.1761328431575</v>
          </cell>
          <cell r="AS18">
            <v>32786</v>
          </cell>
          <cell r="AT18">
            <v>314717</v>
          </cell>
          <cell r="AU18">
            <v>36496.409133361245</v>
          </cell>
          <cell r="AV18">
            <v>22665</v>
          </cell>
          <cell r="AW18">
            <v>621020</v>
          </cell>
          <cell r="AX18">
            <v>15006.555141853269</v>
          </cell>
          <cell r="AY18">
            <v>28616</v>
          </cell>
          <cell r="AZ18">
            <v>1906.9</v>
          </cell>
          <cell r="BA18">
            <v>25279.379086019773</v>
          </cell>
          <cell r="BB18">
            <v>15699</v>
          </cell>
          <cell r="BC18">
            <v>621020</v>
          </cell>
          <cell r="BD18">
            <v>6048.1143924511289</v>
          </cell>
          <cell r="BE18">
            <v>3756</v>
          </cell>
          <cell r="BF18">
            <v>621020</v>
          </cell>
          <cell r="BG18">
            <v>19231.264693568646</v>
          </cell>
          <cell r="BH18">
            <v>11943</v>
          </cell>
          <cell r="BI18">
            <v>621020</v>
          </cell>
          <cell r="BJ18">
            <v>7148.6401012017704</v>
          </cell>
          <cell r="BK18">
            <v>11302</v>
          </cell>
          <cell r="BL18">
            <v>1581</v>
          </cell>
          <cell r="BM18">
            <v>134749.28343692634</v>
          </cell>
          <cell r="BN18">
            <v>83682</v>
          </cell>
          <cell r="BO18">
            <v>621020</v>
          </cell>
        </row>
        <row r="19">
          <cell r="A19" t="str">
            <v>Highland</v>
          </cell>
          <cell r="B19">
            <v>5174.3298318121815</v>
          </cell>
          <cell r="C19">
            <v>90142</v>
          </cell>
          <cell r="D19">
            <v>17421</v>
          </cell>
          <cell r="E19">
            <v>7000.5273069679852</v>
          </cell>
          <cell r="F19">
            <v>92932</v>
          </cell>
          <cell r="G19">
            <v>13275</v>
          </cell>
          <cell r="H19">
            <v>4567.6209279368213</v>
          </cell>
          <cell r="I19">
            <v>18508</v>
          </cell>
          <cell r="J19">
            <v>4052</v>
          </cell>
          <cell r="K19">
            <v>3379.2486583184259</v>
          </cell>
          <cell r="L19">
            <v>15112</v>
          </cell>
          <cell r="M19">
            <v>86</v>
          </cell>
          <cell r="N19">
            <v>196.89484827099506</v>
          </cell>
          <cell r="O19">
            <v>4464</v>
          </cell>
          <cell r="P19">
            <v>436</v>
          </cell>
          <cell r="Q19">
            <v>7.6931172888231885</v>
          </cell>
          <cell r="R19">
            <v>48243</v>
          </cell>
          <cell r="S19">
            <v>627093</v>
          </cell>
          <cell r="T19">
            <v>29.787009441697641</v>
          </cell>
          <cell r="U19">
            <v>24267</v>
          </cell>
          <cell r="V19">
            <v>814684</v>
          </cell>
          <cell r="W19">
            <v>6.1348813018561588</v>
          </cell>
          <cell r="X19">
            <v>8248</v>
          </cell>
          <cell r="Y19">
            <v>134444.32897999999</v>
          </cell>
          <cell r="Z19">
            <v>481.8858560794045</v>
          </cell>
          <cell r="AA19">
            <v>38840</v>
          </cell>
          <cell r="AB19">
            <v>1550</v>
          </cell>
          <cell r="AC19">
            <v>1.4508749610318996</v>
          </cell>
          <cell r="AD19">
            <v>3565</v>
          </cell>
          <cell r="AE19">
            <v>2457138</v>
          </cell>
          <cell r="AF19">
            <v>1.7785279700940284</v>
          </cell>
          <cell r="AG19">
            <v>6341</v>
          </cell>
          <cell r="AH19">
            <v>3565308</v>
          </cell>
          <cell r="AI19">
            <v>2.5921810509333287</v>
          </cell>
          <cell r="AJ19">
            <v>1626</v>
          </cell>
          <cell r="AK19">
            <v>627271</v>
          </cell>
          <cell r="AL19">
            <v>7534.6543073390594</v>
          </cell>
          <cell r="AM19">
            <v>1772</v>
          </cell>
          <cell r="AN19">
            <v>235180</v>
          </cell>
          <cell r="AO19">
            <v>62.823253006150978</v>
          </cell>
          <cell r="AP19">
            <v>7701</v>
          </cell>
          <cell r="AQ19">
            <v>122582</v>
          </cell>
          <cell r="AR19">
            <v>97.657078527026812</v>
          </cell>
          <cell r="AS19">
            <v>11971</v>
          </cell>
          <cell r="AT19">
            <v>122582</v>
          </cell>
          <cell r="AU19">
            <v>3665.2776596649373</v>
          </cell>
          <cell r="AV19">
            <v>862</v>
          </cell>
          <cell r="AW19">
            <v>235180</v>
          </cell>
          <cell r="AX19">
            <v>5305.4967191503865</v>
          </cell>
          <cell r="AY19">
            <v>35819</v>
          </cell>
          <cell r="AZ19">
            <v>6751.3</v>
          </cell>
          <cell r="BA19">
            <v>18989.710009354538</v>
          </cell>
          <cell r="BB19">
            <v>4466</v>
          </cell>
          <cell r="BC19">
            <v>235180</v>
          </cell>
          <cell r="BD19">
            <v>2049.4940045922276</v>
          </cell>
          <cell r="BE19">
            <v>482</v>
          </cell>
          <cell r="BF19">
            <v>235180</v>
          </cell>
          <cell r="BG19">
            <v>16940.216004762311</v>
          </cell>
          <cell r="BH19">
            <v>3984</v>
          </cell>
          <cell r="BI19">
            <v>235180</v>
          </cell>
          <cell r="BJ19">
            <v>2671.7054263565892</v>
          </cell>
          <cell r="BK19">
            <v>6893</v>
          </cell>
          <cell r="BL19">
            <v>2580</v>
          </cell>
          <cell r="BM19">
            <v>42125.180712645633</v>
          </cell>
          <cell r="BN19">
            <v>9907</v>
          </cell>
          <cell r="BO19">
            <v>235180</v>
          </cell>
        </row>
        <row r="20">
          <cell r="A20" t="str">
            <v>Inverclyde</v>
          </cell>
          <cell r="B20">
            <v>5005.1736881005172</v>
          </cell>
          <cell r="C20">
            <v>27088</v>
          </cell>
          <cell r="D20">
            <v>5412</v>
          </cell>
          <cell r="E20">
            <v>6911.7989294856879</v>
          </cell>
          <cell r="F20">
            <v>29700</v>
          </cell>
          <cell r="G20">
            <v>4297</v>
          </cell>
          <cell r="H20">
            <v>6873.8095238095229</v>
          </cell>
          <cell r="I20">
            <v>8661</v>
          </cell>
          <cell r="J20">
            <v>1260</v>
          </cell>
          <cell r="K20">
            <v>2871.7948717948721</v>
          </cell>
          <cell r="L20">
            <v>4032</v>
          </cell>
          <cell r="M20">
            <v>27</v>
          </cell>
          <cell r="N20">
            <v>250.11180679785332</v>
          </cell>
          <cell r="O20">
            <v>2237</v>
          </cell>
          <cell r="P20">
            <v>172</v>
          </cell>
          <cell r="Q20">
            <v>3.1722652217729594</v>
          </cell>
          <cell r="R20">
            <v>7775</v>
          </cell>
          <cell r="S20">
            <v>245093</v>
          </cell>
          <cell r="T20">
            <v>27.374579731637702</v>
          </cell>
          <cell r="U20">
            <v>10780</v>
          </cell>
          <cell r="V20">
            <v>393796</v>
          </cell>
          <cell r="W20">
            <v>5.5612349212839911</v>
          </cell>
          <cell r="X20">
            <v>2720</v>
          </cell>
          <cell r="Y20">
            <v>48910</v>
          </cell>
          <cell r="Z20">
            <v>372.93706293706293</v>
          </cell>
          <cell r="AA20">
            <v>10666</v>
          </cell>
          <cell r="AB20">
            <v>550</v>
          </cell>
          <cell r="AC20">
            <v>2.4689966546442945</v>
          </cell>
          <cell r="AD20">
            <v>3023</v>
          </cell>
          <cell r="AE20">
            <v>1224384</v>
          </cell>
          <cell r="AF20">
            <v>3.1041197803094791</v>
          </cell>
          <cell r="AG20">
            <v>1331</v>
          </cell>
          <cell r="AH20">
            <v>428785</v>
          </cell>
          <cell r="AI20">
            <v>12.339403712337651</v>
          </cell>
          <cell r="AJ20">
            <v>704</v>
          </cell>
          <cell r="AK20">
            <v>57053</v>
          </cell>
          <cell r="AL20">
            <v>23463.687150837988</v>
          </cell>
          <cell r="AM20">
            <v>1848</v>
          </cell>
          <cell r="AN20">
            <v>78760</v>
          </cell>
          <cell r="AO20">
            <v>40.035407182599897</v>
          </cell>
          <cell r="AP20">
            <v>1583</v>
          </cell>
          <cell r="AQ20">
            <v>39540</v>
          </cell>
          <cell r="AR20">
            <v>90.541224076884163</v>
          </cell>
          <cell r="AS20">
            <v>3580</v>
          </cell>
          <cell r="AT20">
            <v>39540</v>
          </cell>
          <cell r="AU20">
            <v>18016.75977653631</v>
          </cell>
          <cell r="AV20">
            <v>1419</v>
          </cell>
          <cell r="AW20">
            <v>78760</v>
          </cell>
          <cell r="AX20">
            <v>25450.225450225451</v>
          </cell>
          <cell r="AY20">
            <v>9426</v>
          </cell>
          <cell r="AZ20">
            <v>370.37</v>
          </cell>
          <cell r="BA20">
            <v>23095.479939055356</v>
          </cell>
          <cell r="BB20">
            <v>1819</v>
          </cell>
          <cell r="BC20">
            <v>78760</v>
          </cell>
          <cell r="BD20">
            <v>3974.0985271711529</v>
          </cell>
          <cell r="BE20">
            <v>313</v>
          </cell>
          <cell r="BF20">
            <v>78760</v>
          </cell>
          <cell r="BG20">
            <v>19121.381411884202</v>
          </cell>
          <cell r="BH20">
            <v>1506</v>
          </cell>
          <cell r="BI20">
            <v>78760</v>
          </cell>
          <cell r="BJ20">
            <v>7279.6352583586622</v>
          </cell>
          <cell r="BK20">
            <v>2395</v>
          </cell>
          <cell r="BL20">
            <v>329</v>
          </cell>
          <cell r="BM20">
            <v>89360.081259522602</v>
          </cell>
          <cell r="BN20">
            <v>7038</v>
          </cell>
          <cell r="BO20">
            <v>78760</v>
          </cell>
        </row>
        <row r="21">
          <cell r="A21" t="str">
            <v>Midlothian</v>
          </cell>
          <cell r="B21">
            <v>5120.3715992037169</v>
          </cell>
          <cell r="C21">
            <v>38582</v>
          </cell>
          <cell r="D21">
            <v>7535</v>
          </cell>
          <cell r="E21">
            <v>6941.529835802964</v>
          </cell>
          <cell r="F21">
            <v>34666</v>
          </cell>
          <cell r="G21">
            <v>4994</v>
          </cell>
          <cell r="H21">
            <v>4295.588235294118</v>
          </cell>
          <cell r="I21">
            <v>8763</v>
          </cell>
          <cell r="J21">
            <v>2040</v>
          </cell>
          <cell r="K21">
            <v>3735.3479853479853</v>
          </cell>
          <cell r="L21">
            <v>4079</v>
          </cell>
          <cell r="M21">
            <v>21</v>
          </cell>
          <cell r="N21">
            <v>339.71335268505084</v>
          </cell>
          <cell r="O21">
            <v>3745</v>
          </cell>
          <cell r="P21">
            <v>212</v>
          </cell>
          <cell r="Q21">
            <v>4.4694690069944674</v>
          </cell>
          <cell r="R21">
            <v>11125</v>
          </cell>
          <cell r="S21">
            <v>248911</v>
          </cell>
          <cell r="T21">
            <v>36.875409120663328</v>
          </cell>
          <cell r="U21">
            <v>8788</v>
          </cell>
          <cell r="V21">
            <v>238316</v>
          </cell>
          <cell r="W21">
            <v>4.7529009016181361</v>
          </cell>
          <cell r="X21">
            <v>2388</v>
          </cell>
          <cell r="Y21">
            <v>50243</v>
          </cell>
          <cell r="Z21">
            <v>415.04807692307691</v>
          </cell>
          <cell r="AA21">
            <v>8633</v>
          </cell>
          <cell r="AB21">
            <v>400</v>
          </cell>
          <cell r="AC21">
            <v>4.2918177194088267</v>
          </cell>
          <cell r="AD21">
            <v>3316</v>
          </cell>
          <cell r="AE21">
            <v>772633</v>
          </cell>
          <cell r="AF21">
            <v>1.2543415990288023</v>
          </cell>
          <cell r="AG21">
            <v>1368</v>
          </cell>
          <cell r="AH21">
            <v>1090612</v>
          </cell>
          <cell r="AI21" t="str">
            <v>NA</v>
          </cell>
          <cell r="AJ21">
            <v>33</v>
          </cell>
          <cell r="AK21" t="str">
            <v>NA</v>
          </cell>
          <cell r="AL21">
            <v>7359.3073593073595</v>
          </cell>
          <cell r="AM21">
            <v>663</v>
          </cell>
          <cell r="AN21">
            <v>90090</v>
          </cell>
          <cell r="AO21">
            <v>74.344095620691377</v>
          </cell>
          <cell r="AP21">
            <v>2998</v>
          </cell>
          <cell r="AQ21">
            <v>40326</v>
          </cell>
          <cell r="AR21">
            <v>85.007191390170121</v>
          </cell>
          <cell r="AS21">
            <v>3428</v>
          </cell>
          <cell r="AT21">
            <v>40326</v>
          </cell>
          <cell r="AU21">
            <v>11810.41181041181</v>
          </cell>
          <cell r="AV21">
            <v>1064</v>
          </cell>
          <cell r="AW21">
            <v>90090</v>
          </cell>
          <cell r="AX21">
            <v>8214.9174528301883</v>
          </cell>
          <cell r="AY21">
            <v>5573</v>
          </cell>
          <cell r="AZ21">
            <v>678.4</v>
          </cell>
          <cell r="BA21">
            <v>16228.216228216228</v>
          </cell>
          <cell r="BB21">
            <v>1462</v>
          </cell>
          <cell r="BC21">
            <v>90090</v>
          </cell>
          <cell r="BD21">
            <v>4917.3049173049176</v>
          </cell>
          <cell r="BE21">
            <v>443</v>
          </cell>
          <cell r="BF21">
            <v>90090</v>
          </cell>
          <cell r="BG21">
            <v>11310.911310911311</v>
          </cell>
          <cell r="BH21">
            <v>1019</v>
          </cell>
          <cell r="BI21">
            <v>90090</v>
          </cell>
          <cell r="BJ21">
            <v>4969.498910675381</v>
          </cell>
          <cell r="BK21">
            <v>2281</v>
          </cell>
          <cell r="BL21">
            <v>459</v>
          </cell>
          <cell r="BM21">
            <v>42723.942723942724</v>
          </cell>
          <cell r="BN21">
            <v>3849</v>
          </cell>
          <cell r="BO21">
            <v>90090</v>
          </cell>
        </row>
        <row r="22">
          <cell r="A22" t="str">
            <v>Moray</v>
          </cell>
          <cell r="B22">
            <v>4555.1142005958291</v>
          </cell>
          <cell r="C22">
            <v>32109</v>
          </cell>
          <cell r="D22">
            <v>7049</v>
          </cell>
          <cell r="E22">
            <v>6913.920922570017</v>
          </cell>
          <cell r="F22">
            <v>33574</v>
          </cell>
          <cell r="G22">
            <v>4856</v>
          </cell>
          <cell r="H22">
            <v>2468.6018957345973</v>
          </cell>
          <cell r="I22">
            <v>4167</v>
          </cell>
          <cell r="J22">
            <v>1688</v>
          </cell>
          <cell r="K22">
            <v>3606.1698717948721</v>
          </cell>
          <cell r="L22">
            <v>9001</v>
          </cell>
          <cell r="M22">
            <v>48</v>
          </cell>
          <cell r="N22">
            <v>407.16180371352789</v>
          </cell>
          <cell r="O22">
            <v>3684</v>
          </cell>
          <cell r="P22">
            <v>174</v>
          </cell>
          <cell r="Q22">
            <v>4.5841127970622875</v>
          </cell>
          <cell r="R22">
            <v>10586</v>
          </cell>
          <cell r="S22">
            <v>230928</v>
          </cell>
          <cell r="T22">
            <v>24.416085485430191</v>
          </cell>
          <cell r="U22">
            <v>11315</v>
          </cell>
          <cell r="V22">
            <v>463424</v>
          </cell>
          <cell r="W22">
            <v>4.3591328629590951</v>
          </cell>
          <cell r="X22">
            <v>2045</v>
          </cell>
          <cell r="Y22">
            <v>46913</v>
          </cell>
          <cell r="Z22">
            <v>313.25250836120398</v>
          </cell>
          <cell r="AA22">
            <v>7493</v>
          </cell>
          <cell r="AB22">
            <v>460</v>
          </cell>
          <cell r="AC22">
            <v>1.9133967817225546</v>
          </cell>
          <cell r="AD22">
            <v>1847</v>
          </cell>
          <cell r="AE22">
            <v>965299</v>
          </cell>
          <cell r="AF22">
            <v>1.4549554341370907</v>
          </cell>
          <cell r="AG22">
            <v>1737</v>
          </cell>
          <cell r="AH22">
            <v>1193851</v>
          </cell>
          <cell r="AI22">
            <v>2.2994379151762905</v>
          </cell>
          <cell r="AJ22">
            <v>99</v>
          </cell>
          <cell r="AK22">
            <v>43054</v>
          </cell>
          <cell r="AL22">
            <v>11213.196909584465</v>
          </cell>
          <cell r="AM22">
            <v>1074</v>
          </cell>
          <cell r="AN22">
            <v>95780</v>
          </cell>
          <cell r="AO22">
            <v>49.00814275814276</v>
          </cell>
          <cell r="AP22">
            <v>2263</v>
          </cell>
          <cell r="AQ22">
            <v>46176</v>
          </cell>
          <cell r="AR22">
            <v>100.26853776853777</v>
          </cell>
          <cell r="AS22">
            <v>4630</v>
          </cell>
          <cell r="AT22">
            <v>46176</v>
          </cell>
          <cell r="AU22">
            <v>7893.0883274169973</v>
          </cell>
          <cell r="AV22">
            <v>756</v>
          </cell>
          <cell r="AW22">
            <v>95780</v>
          </cell>
          <cell r="AX22">
            <v>6627.1641752676705</v>
          </cell>
          <cell r="AY22">
            <v>10312</v>
          </cell>
          <cell r="AZ22">
            <v>1556.02</v>
          </cell>
          <cell r="BA22">
            <v>19951.973272081854</v>
          </cell>
          <cell r="BB22">
            <v>1911</v>
          </cell>
          <cell r="BC22">
            <v>95780</v>
          </cell>
          <cell r="BD22">
            <v>5220.2965128419301</v>
          </cell>
          <cell r="BE22">
            <v>500</v>
          </cell>
          <cell r="BF22">
            <v>95780</v>
          </cell>
          <cell r="BG22">
            <v>14731.676759239925</v>
          </cell>
          <cell r="BH22">
            <v>1411</v>
          </cell>
          <cell r="BI22">
            <v>95780</v>
          </cell>
          <cell r="BJ22">
            <v>3732.4159021406731</v>
          </cell>
          <cell r="BK22">
            <v>2441</v>
          </cell>
          <cell r="BL22">
            <v>654</v>
          </cell>
          <cell r="BM22">
            <v>51628.732512006682</v>
          </cell>
          <cell r="BN22">
            <v>4945</v>
          </cell>
          <cell r="BO22">
            <v>95780</v>
          </cell>
        </row>
        <row r="23">
          <cell r="A23" t="str">
            <v>North Ayrshire</v>
          </cell>
          <cell r="B23">
            <v>5079.692750840135</v>
          </cell>
          <cell r="C23">
            <v>52905</v>
          </cell>
          <cell r="D23">
            <v>10415</v>
          </cell>
          <cell r="E23">
            <v>7571.8383311603657</v>
          </cell>
          <cell r="F23">
            <v>58076</v>
          </cell>
          <cell r="G23">
            <v>7670</v>
          </cell>
          <cell r="H23">
            <v>5011.5463917525767</v>
          </cell>
          <cell r="I23">
            <v>12153</v>
          </cell>
          <cell r="J23">
            <v>2425</v>
          </cell>
          <cell r="K23">
            <v>3256.0096153846152</v>
          </cell>
          <cell r="L23">
            <v>10836</v>
          </cell>
          <cell r="M23">
            <v>64</v>
          </cell>
          <cell r="N23">
            <v>320.06320332973638</v>
          </cell>
          <cell r="O23">
            <v>8305</v>
          </cell>
          <cell r="P23">
            <v>499</v>
          </cell>
          <cell r="Q23">
            <v>2.4902920615675428</v>
          </cell>
          <cell r="R23">
            <v>10434</v>
          </cell>
          <cell r="S23">
            <v>418987</v>
          </cell>
          <cell r="T23">
            <v>29.99737341694669</v>
          </cell>
          <cell r="U23">
            <v>19804</v>
          </cell>
          <cell r="V23">
            <v>660191.13489489537</v>
          </cell>
          <cell r="W23">
            <v>2.5658836406499961</v>
          </cell>
          <cell r="X23">
            <v>2438</v>
          </cell>
          <cell r="Y23">
            <v>95016</v>
          </cell>
          <cell r="Z23">
            <v>353.78344481605353</v>
          </cell>
          <cell r="AA23">
            <v>16925</v>
          </cell>
          <cell r="AB23">
            <v>920</v>
          </cell>
          <cell r="AC23">
            <v>2.0779502621174206</v>
          </cell>
          <cell r="AD23">
            <v>4596</v>
          </cell>
          <cell r="AE23">
            <v>2211795</v>
          </cell>
          <cell r="AF23">
            <v>2.3039173190506168</v>
          </cell>
          <cell r="AG23">
            <v>2445</v>
          </cell>
          <cell r="AH23">
            <v>1061236</v>
          </cell>
          <cell r="AI23">
            <v>0.63354482100063358</v>
          </cell>
          <cell r="AJ23">
            <v>69</v>
          </cell>
          <cell r="AK23">
            <v>108911</v>
          </cell>
          <cell r="AL23">
            <v>23425.878194270565</v>
          </cell>
          <cell r="AM23">
            <v>3181</v>
          </cell>
          <cell r="AN23">
            <v>135790</v>
          </cell>
          <cell r="AO23">
            <v>52.759038228680161</v>
          </cell>
          <cell r="AP23">
            <v>3660</v>
          </cell>
          <cell r="AQ23">
            <v>69372</v>
          </cell>
          <cell r="AR23">
            <v>91.074208614426567</v>
          </cell>
          <cell r="AS23">
            <v>6318</v>
          </cell>
          <cell r="AT23">
            <v>69372</v>
          </cell>
          <cell r="AU23">
            <v>18160.394727152219</v>
          </cell>
          <cell r="AV23">
            <v>2466</v>
          </cell>
          <cell r="AW23">
            <v>135790</v>
          </cell>
          <cell r="AX23">
            <v>11356.527783140904</v>
          </cell>
          <cell r="AY23">
            <v>11764</v>
          </cell>
          <cell r="AZ23">
            <v>1035.8800000000001</v>
          </cell>
          <cell r="BA23">
            <v>14360.409455777302</v>
          </cell>
          <cell r="BB23">
            <v>1950</v>
          </cell>
          <cell r="BC23">
            <v>135790</v>
          </cell>
          <cell r="BD23">
            <v>3542.2343324250678</v>
          </cell>
          <cell r="BE23">
            <v>481</v>
          </cell>
          <cell r="BF23">
            <v>135790</v>
          </cell>
          <cell r="BG23">
            <v>10818.175123352235</v>
          </cell>
          <cell r="BH23">
            <v>1469</v>
          </cell>
          <cell r="BI23">
            <v>135790</v>
          </cell>
          <cell r="BJ23">
            <v>4221.4912280701756</v>
          </cell>
          <cell r="BK23">
            <v>1925</v>
          </cell>
          <cell r="BL23">
            <v>456</v>
          </cell>
          <cell r="BM23">
            <v>147323.07239119228</v>
          </cell>
          <cell r="BN23">
            <v>20005</v>
          </cell>
          <cell r="BO23">
            <v>135790</v>
          </cell>
        </row>
        <row r="24">
          <cell r="A24" t="str">
            <v>North Lanarkshire</v>
          </cell>
          <cell r="B24">
            <v>5206.3440156965335</v>
          </cell>
          <cell r="C24">
            <v>143289</v>
          </cell>
          <cell r="D24">
            <v>27522</v>
          </cell>
          <cell r="E24">
            <v>6677.3655280722423</v>
          </cell>
          <cell r="F24">
            <v>136058</v>
          </cell>
          <cell r="G24">
            <v>20376</v>
          </cell>
          <cell r="H24">
            <v>4625.6857050661501</v>
          </cell>
          <cell r="I24">
            <v>28670</v>
          </cell>
          <cell r="J24">
            <v>6198</v>
          </cell>
          <cell r="K24">
            <v>2797.3733583489684</v>
          </cell>
          <cell r="L24">
            <v>5964</v>
          </cell>
          <cell r="M24">
            <v>41</v>
          </cell>
          <cell r="N24">
            <v>198.80785413744741</v>
          </cell>
          <cell r="O24">
            <v>7371</v>
          </cell>
          <cell r="P24">
            <v>713</v>
          </cell>
          <cell r="Q24">
            <v>4.2503370308837756</v>
          </cell>
          <cell r="R24">
            <v>37991</v>
          </cell>
          <cell r="S24">
            <v>893835</v>
          </cell>
          <cell r="T24">
            <v>28.191486369415284</v>
          </cell>
          <cell r="U24">
            <v>40091</v>
          </cell>
          <cell r="V24">
            <v>1422096</v>
          </cell>
          <cell r="W24">
            <v>2.365423763031421</v>
          </cell>
          <cell r="X24">
            <v>4218</v>
          </cell>
          <cell r="Y24">
            <v>178319</v>
          </cell>
          <cell r="Z24">
            <v>438.46153846153845</v>
          </cell>
          <cell r="AA24">
            <v>29640</v>
          </cell>
          <cell r="AB24">
            <v>1300</v>
          </cell>
          <cell r="AC24">
            <v>1.8157995125248383</v>
          </cell>
          <cell r="AD24">
            <v>8387</v>
          </cell>
          <cell r="AE24">
            <v>4618902</v>
          </cell>
          <cell r="AF24">
            <v>3.714494027705685</v>
          </cell>
          <cell r="AG24">
            <v>6190</v>
          </cell>
          <cell r="AH24">
            <v>1666445</v>
          </cell>
          <cell r="AI24">
            <v>2.4089667443550611</v>
          </cell>
          <cell r="AJ24">
            <v>1538</v>
          </cell>
          <cell r="AK24">
            <v>638448</v>
          </cell>
          <cell r="AL24">
            <v>21811.389575244149</v>
          </cell>
          <cell r="AM24">
            <v>7415</v>
          </cell>
          <cell r="AN24">
            <v>339960</v>
          </cell>
          <cell r="AO24">
            <v>74.017326464035136</v>
          </cell>
          <cell r="AP24">
            <v>11594</v>
          </cell>
          <cell r="AQ24">
            <v>156639</v>
          </cell>
          <cell r="AR24">
            <v>92.87597597022453</v>
          </cell>
          <cell r="AS24">
            <v>14548</v>
          </cell>
          <cell r="AT24">
            <v>156639</v>
          </cell>
          <cell r="AU24">
            <v>19434.639369337568</v>
          </cell>
          <cell r="AV24">
            <v>6607</v>
          </cell>
          <cell r="AW24">
            <v>339960</v>
          </cell>
          <cell r="AX24">
            <v>15205.137797730391</v>
          </cell>
          <cell r="AY24">
            <v>24386</v>
          </cell>
          <cell r="AZ24">
            <v>1603.8</v>
          </cell>
          <cell r="BA24">
            <v>19925.873632192022</v>
          </cell>
          <cell r="BB24">
            <v>6774</v>
          </cell>
          <cell r="BC24">
            <v>339960</v>
          </cell>
          <cell r="BD24">
            <v>8512.7662077891528</v>
          </cell>
          <cell r="BE24">
            <v>2894</v>
          </cell>
          <cell r="BF24">
            <v>339960</v>
          </cell>
          <cell r="BG24">
            <v>11413.107424402871</v>
          </cell>
          <cell r="BH24">
            <v>3880</v>
          </cell>
          <cell r="BI24">
            <v>339960</v>
          </cell>
          <cell r="BJ24">
            <v>4330.601092896175</v>
          </cell>
          <cell r="BK24">
            <v>3170</v>
          </cell>
          <cell r="BL24">
            <v>732</v>
          </cell>
          <cell r="BM24">
            <v>46590.775385339446</v>
          </cell>
          <cell r="BN24">
            <v>15839</v>
          </cell>
          <cell r="BO24">
            <v>339960</v>
          </cell>
        </row>
        <row r="25">
          <cell r="A25" t="str">
            <v>Orkney Islands</v>
          </cell>
          <cell r="B25">
            <v>8314.8264984227135</v>
          </cell>
          <cell r="C25">
            <v>13179</v>
          </cell>
          <cell r="D25">
            <v>1585</v>
          </cell>
          <cell r="E25">
            <v>11559.055118110236</v>
          </cell>
          <cell r="F25">
            <v>13212</v>
          </cell>
          <cell r="G25">
            <v>1143</v>
          </cell>
          <cell r="H25">
            <v>3804.9382716049386</v>
          </cell>
          <cell r="I25">
            <v>1541</v>
          </cell>
          <cell r="J25">
            <v>405</v>
          </cell>
          <cell r="K25">
            <v>4929.4871794871797</v>
          </cell>
          <cell r="L25">
            <v>1538</v>
          </cell>
          <cell r="M25">
            <v>6</v>
          </cell>
          <cell r="N25">
            <v>373.07692307692309</v>
          </cell>
          <cell r="O25">
            <v>485</v>
          </cell>
          <cell r="P25">
            <v>25</v>
          </cell>
          <cell r="Q25">
            <v>5.154092347525892</v>
          </cell>
          <cell r="R25">
            <v>5733</v>
          </cell>
          <cell r="S25">
            <v>111232</v>
          </cell>
          <cell r="T25">
            <v>37.330413478058325</v>
          </cell>
          <cell r="U25">
            <v>2497</v>
          </cell>
          <cell r="V25">
            <v>66889.16</v>
          </cell>
          <cell r="W25">
            <v>6.3877251210620827</v>
          </cell>
          <cell r="X25">
            <v>1174</v>
          </cell>
          <cell r="Y25">
            <v>18379</v>
          </cell>
          <cell r="Z25">
            <v>737.76223776223765</v>
          </cell>
          <cell r="AA25">
            <v>4220</v>
          </cell>
          <cell r="AB25">
            <v>110</v>
          </cell>
          <cell r="AC25">
            <v>1.0741311128503261</v>
          </cell>
          <cell r="AD25">
            <v>468</v>
          </cell>
          <cell r="AE25">
            <v>435701</v>
          </cell>
          <cell r="AF25">
            <v>2.6510653043510439</v>
          </cell>
          <cell r="AG25">
            <v>788</v>
          </cell>
          <cell r="AH25">
            <v>297239</v>
          </cell>
          <cell r="AI25">
            <v>4.8215473287519393</v>
          </cell>
          <cell r="AJ25">
            <v>348</v>
          </cell>
          <cell r="AK25">
            <v>72176</v>
          </cell>
          <cell r="AL25">
            <v>16409.090909090908</v>
          </cell>
          <cell r="AM25">
            <v>361</v>
          </cell>
          <cell r="AN25">
            <v>22000</v>
          </cell>
          <cell r="AO25">
            <v>47.995915241256064</v>
          </cell>
          <cell r="AP25">
            <v>564</v>
          </cell>
          <cell r="AQ25">
            <v>11751</v>
          </cell>
          <cell r="AR25">
            <v>141.43477150880776</v>
          </cell>
          <cell r="AS25">
            <v>1662</v>
          </cell>
          <cell r="AT25">
            <v>11751</v>
          </cell>
          <cell r="AU25">
            <v>13636.363636363636</v>
          </cell>
          <cell r="AV25">
            <v>300</v>
          </cell>
          <cell r="AW25">
            <v>22000</v>
          </cell>
          <cell r="AX25">
            <v>6681.4963789093044</v>
          </cell>
          <cell r="AY25">
            <v>6578</v>
          </cell>
          <cell r="AZ25">
            <v>984.5100000000001</v>
          </cell>
          <cell r="BA25">
            <v>34363.636363636368</v>
          </cell>
          <cell r="BB25">
            <v>756</v>
          </cell>
          <cell r="BC25">
            <v>22000</v>
          </cell>
          <cell r="BD25">
            <v>8727.2727272727279</v>
          </cell>
          <cell r="BE25">
            <v>192</v>
          </cell>
          <cell r="BF25">
            <v>22000</v>
          </cell>
          <cell r="BG25">
            <v>25636.363636363636</v>
          </cell>
          <cell r="BH25">
            <v>564</v>
          </cell>
          <cell r="BI25">
            <v>22000</v>
          </cell>
          <cell r="BJ25">
            <v>4268.0722891566265</v>
          </cell>
          <cell r="BK25">
            <v>1417</v>
          </cell>
          <cell r="BL25">
            <v>332</v>
          </cell>
          <cell r="BM25">
            <v>156818.18181818182</v>
          </cell>
          <cell r="BN25">
            <v>3450</v>
          </cell>
          <cell r="BO25">
            <v>22000</v>
          </cell>
        </row>
        <row r="26">
          <cell r="A26" t="str">
            <v>Perth &amp; Kinross</v>
          </cell>
          <cell r="B26">
            <v>5261.1111111111113</v>
          </cell>
          <cell r="C26">
            <v>54926</v>
          </cell>
          <cell r="D26">
            <v>10440</v>
          </cell>
          <cell r="E26">
            <v>7548.6916644186676</v>
          </cell>
          <cell r="F26">
            <v>55966</v>
          </cell>
          <cell r="G26">
            <v>7414</v>
          </cell>
          <cell r="H26">
            <v>4735.7898863190903</v>
          </cell>
          <cell r="I26">
            <v>12081</v>
          </cell>
          <cell r="J26">
            <v>2551</v>
          </cell>
          <cell r="K26">
            <v>5494.082840236686</v>
          </cell>
          <cell r="L26">
            <v>3714</v>
          </cell>
          <cell r="M26">
            <v>13</v>
          </cell>
          <cell r="N26">
            <v>323.03370786516854</v>
          </cell>
          <cell r="O26">
            <v>4485</v>
          </cell>
          <cell r="P26">
            <v>267</v>
          </cell>
          <cell r="Q26">
            <v>4.5338065830521428</v>
          </cell>
          <cell r="R26">
            <v>17091</v>
          </cell>
          <cell r="S26">
            <v>376968</v>
          </cell>
          <cell r="T26">
            <v>13.852990992577553</v>
          </cell>
          <cell r="U26">
            <v>10698</v>
          </cell>
          <cell r="V26">
            <v>772252</v>
          </cell>
          <cell r="W26">
            <v>10.181572311983208</v>
          </cell>
          <cell r="X26">
            <v>7228</v>
          </cell>
          <cell r="Y26">
            <v>70991</v>
          </cell>
          <cell r="Z26">
            <v>285.44805709754161</v>
          </cell>
          <cell r="AA26">
            <v>14398</v>
          </cell>
          <cell r="AB26">
            <v>970</v>
          </cell>
          <cell r="AC26">
            <v>4.7421453081226437</v>
          </cell>
          <cell r="AD26">
            <v>5481</v>
          </cell>
          <cell r="AE26">
            <v>1155806</v>
          </cell>
          <cell r="AF26">
            <v>2.2617855405348197</v>
          </cell>
          <cell r="AG26">
            <v>3259</v>
          </cell>
          <cell r="AH26">
            <v>1440897</v>
          </cell>
          <cell r="AI26">
            <v>4.9814085967986816</v>
          </cell>
          <cell r="AJ26">
            <v>1191</v>
          </cell>
          <cell r="AK26">
            <v>239089</v>
          </cell>
          <cell r="AL26">
            <v>33560.555923229651</v>
          </cell>
          <cell r="AM26">
            <v>5071</v>
          </cell>
          <cell r="AN26">
            <v>151100</v>
          </cell>
          <cell r="AO26">
            <v>73.30013433382635</v>
          </cell>
          <cell r="AP26">
            <v>5402</v>
          </cell>
          <cell r="AQ26">
            <v>73697</v>
          </cell>
          <cell r="AR26">
            <v>98.972821146043941</v>
          </cell>
          <cell r="AS26">
            <v>7294</v>
          </cell>
          <cell r="AT26">
            <v>73697</v>
          </cell>
          <cell r="AU26">
            <v>18180.013236267372</v>
          </cell>
          <cell r="AV26">
            <v>2747</v>
          </cell>
          <cell r="AW26">
            <v>151100</v>
          </cell>
          <cell r="AX26">
            <v>15983.329897448957</v>
          </cell>
          <cell r="AY26">
            <v>39541</v>
          </cell>
          <cell r="AZ26">
            <v>2473.89</v>
          </cell>
          <cell r="BA26">
            <v>17054.930509596295</v>
          </cell>
          <cell r="BB26">
            <v>2577</v>
          </cell>
          <cell r="BC26">
            <v>151100</v>
          </cell>
          <cell r="BD26">
            <v>3342.1575115817341</v>
          </cell>
          <cell r="BE26">
            <v>505</v>
          </cell>
          <cell r="BF26">
            <v>151100</v>
          </cell>
          <cell r="BG26">
            <v>13712.77299801456</v>
          </cell>
          <cell r="BH26">
            <v>2072</v>
          </cell>
          <cell r="BI26">
            <v>151100</v>
          </cell>
          <cell r="BJ26">
            <v>5054.2026708562453</v>
          </cell>
          <cell r="BK26">
            <v>6434</v>
          </cell>
          <cell r="BL26">
            <v>1273</v>
          </cell>
          <cell r="BM26">
            <v>47736.598279285237</v>
          </cell>
          <cell r="BN26">
            <v>7213</v>
          </cell>
          <cell r="BO26">
            <v>151100</v>
          </cell>
        </row>
        <row r="27">
          <cell r="A27" t="str">
            <v>Renfrewshire</v>
          </cell>
          <cell r="B27">
            <v>4477.7912071309865</v>
          </cell>
          <cell r="C27">
            <v>59277</v>
          </cell>
          <cell r="D27">
            <v>13238</v>
          </cell>
          <cell r="E27">
            <v>5909.5766129032254</v>
          </cell>
          <cell r="F27">
            <v>58623</v>
          </cell>
          <cell r="G27">
            <v>9920</v>
          </cell>
          <cell r="H27">
            <v>3627.556818181818</v>
          </cell>
          <cell r="I27">
            <v>12769</v>
          </cell>
          <cell r="J27">
            <v>3520</v>
          </cell>
          <cell r="K27">
            <v>3532.5745682888542</v>
          </cell>
          <cell r="L27">
            <v>9001</v>
          </cell>
          <cell r="M27">
            <v>49</v>
          </cell>
          <cell r="N27">
            <v>438.12571283740971</v>
          </cell>
          <cell r="O27">
            <v>13829</v>
          </cell>
          <cell r="P27">
            <v>607</v>
          </cell>
          <cell r="Q27">
            <v>5.1077374410202179</v>
          </cell>
          <cell r="R27">
            <v>24584</v>
          </cell>
          <cell r="S27">
            <v>481309</v>
          </cell>
          <cell r="T27">
            <v>22.400748668740444</v>
          </cell>
          <cell r="U27">
            <v>16995</v>
          </cell>
          <cell r="V27">
            <v>758680</v>
          </cell>
          <cell r="W27">
            <v>4.2465265407908799</v>
          </cell>
          <cell r="X27">
            <v>4172</v>
          </cell>
          <cell r="Y27">
            <v>98245</v>
          </cell>
          <cell r="Z27">
            <v>414.24646781789642</v>
          </cell>
          <cell r="AA27">
            <v>21110</v>
          </cell>
          <cell r="AB27">
            <v>980</v>
          </cell>
          <cell r="AC27">
            <v>2.0823935723851812</v>
          </cell>
          <cell r="AD27">
            <v>4164</v>
          </cell>
          <cell r="AE27">
            <v>1999622</v>
          </cell>
          <cell r="AF27">
            <v>3.4582250856432348</v>
          </cell>
          <cell r="AG27">
            <v>2022</v>
          </cell>
          <cell r="AH27">
            <v>584693</v>
          </cell>
          <cell r="AI27">
            <v>43.064288751146819</v>
          </cell>
          <cell r="AJ27">
            <v>3849</v>
          </cell>
          <cell r="AK27">
            <v>89378</v>
          </cell>
          <cell r="AL27">
            <v>21449.980206978453</v>
          </cell>
          <cell r="AM27">
            <v>3793</v>
          </cell>
          <cell r="AN27">
            <v>176830</v>
          </cell>
          <cell r="AO27">
            <v>52.860173058146195</v>
          </cell>
          <cell r="AP27">
            <v>4710</v>
          </cell>
          <cell r="AQ27">
            <v>89103</v>
          </cell>
          <cell r="AR27">
            <v>114.78850319293402</v>
          </cell>
          <cell r="AS27">
            <v>10228</v>
          </cell>
          <cell r="AT27">
            <v>89103</v>
          </cell>
          <cell r="AU27">
            <v>6181.0778714019116</v>
          </cell>
          <cell r="AV27">
            <v>1093</v>
          </cell>
          <cell r="AW27">
            <v>176830</v>
          </cell>
          <cell r="AX27">
            <v>17699.940933254577</v>
          </cell>
          <cell r="AY27">
            <v>14983</v>
          </cell>
          <cell r="AZ27">
            <v>846.5</v>
          </cell>
          <cell r="BA27">
            <v>8510.9992648306288</v>
          </cell>
          <cell r="BB27">
            <v>1505</v>
          </cell>
          <cell r="BC27">
            <v>176830</v>
          </cell>
          <cell r="BD27">
            <v>1323.3048690833002</v>
          </cell>
          <cell r="BE27">
            <v>234</v>
          </cell>
          <cell r="BF27">
            <v>176830</v>
          </cell>
          <cell r="BG27">
            <v>7187.6943957473277</v>
          </cell>
          <cell r="BH27">
            <v>1271</v>
          </cell>
          <cell r="BI27">
            <v>176830</v>
          </cell>
          <cell r="BJ27">
            <v>10801.4440433213</v>
          </cell>
          <cell r="BK27">
            <v>5984</v>
          </cell>
          <cell r="BL27">
            <v>554</v>
          </cell>
          <cell r="BM27">
            <v>89108.18300062207</v>
          </cell>
          <cell r="BN27">
            <v>15757</v>
          </cell>
          <cell r="BO27">
            <v>176830</v>
          </cell>
        </row>
        <row r="28">
          <cell r="A28" t="str">
            <v>Scottish Borders</v>
          </cell>
          <cell r="B28">
            <v>4837.4191974631049</v>
          </cell>
          <cell r="C28">
            <v>39662</v>
          </cell>
          <cell r="D28">
            <v>8199</v>
          </cell>
          <cell r="E28">
            <v>6658.0343213728556</v>
          </cell>
          <cell r="F28">
            <v>42678</v>
          </cell>
          <cell r="G28">
            <v>6410</v>
          </cell>
          <cell r="H28">
            <v>3299.0654205607475</v>
          </cell>
          <cell r="I28">
            <v>6354</v>
          </cell>
          <cell r="J28">
            <v>1926</v>
          </cell>
          <cell r="K28">
            <v>3071.7455621301774</v>
          </cell>
          <cell r="L28">
            <v>4153</v>
          </cell>
          <cell r="M28">
            <v>26</v>
          </cell>
          <cell r="N28">
            <v>348.51740438332615</v>
          </cell>
          <cell r="O28">
            <v>3244</v>
          </cell>
          <cell r="P28">
            <v>179</v>
          </cell>
          <cell r="Q28">
            <v>7.2870161247964704</v>
          </cell>
          <cell r="R28">
            <v>22198</v>
          </cell>
          <cell r="S28">
            <v>304624</v>
          </cell>
          <cell r="T28">
            <v>21.862913622690158</v>
          </cell>
          <cell r="U28">
            <v>8547</v>
          </cell>
          <cell r="V28">
            <v>390936</v>
          </cell>
          <cell r="W28">
            <v>6.7492727679570379</v>
          </cell>
          <cell r="X28">
            <v>4826</v>
          </cell>
          <cell r="Y28">
            <v>71504</v>
          </cell>
          <cell r="Z28">
            <v>416.0650887573965</v>
          </cell>
          <cell r="AA28">
            <v>14063</v>
          </cell>
          <cell r="AB28">
            <v>650</v>
          </cell>
          <cell r="AC28">
            <v>3.7559059662971683</v>
          </cell>
          <cell r="AD28">
            <v>2733</v>
          </cell>
          <cell r="AE28">
            <v>727654</v>
          </cell>
          <cell r="AF28">
            <v>3.8988673817293993</v>
          </cell>
          <cell r="AG28">
            <v>1442</v>
          </cell>
          <cell r="AH28">
            <v>369851</v>
          </cell>
          <cell r="AI28">
            <v>4.8797399216363484</v>
          </cell>
          <cell r="AJ28">
            <v>746</v>
          </cell>
          <cell r="AK28">
            <v>152877</v>
          </cell>
          <cell r="AL28">
            <v>27647.365675534689</v>
          </cell>
          <cell r="AM28">
            <v>3180</v>
          </cell>
          <cell r="AN28">
            <v>115020</v>
          </cell>
          <cell r="AO28">
            <v>59.638877701704928</v>
          </cell>
          <cell r="AP28">
            <v>3554</v>
          </cell>
          <cell r="AQ28">
            <v>59592</v>
          </cell>
          <cell r="AR28">
            <v>87.528527319103233</v>
          </cell>
          <cell r="AS28">
            <v>5216</v>
          </cell>
          <cell r="AT28">
            <v>59592</v>
          </cell>
          <cell r="AU28">
            <v>10572.074421839679</v>
          </cell>
          <cell r="AV28">
            <v>1216</v>
          </cell>
          <cell r="AW28">
            <v>115020</v>
          </cell>
          <cell r="AX28">
            <v>5137.1336380747516</v>
          </cell>
          <cell r="AY28">
            <v>15284</v>
          </cell>
          <cell r="AZ28">
            <v>2975.2</v>
          </cell>
          <cell r="BA28">
            <v>17370.892018779341</v>
          </cell>
          <cell r="BB28">
            <v>1998</v>
          </cell>
          <cell r="BC28">
            <v>115020</v>
          </cell>
          <cell r="BD28">
            <v>5146.9309685272128</v>
          </cell>
          <cell r="BE28">
            <v>592</v>
          </cell>
          <cell r="BF28">
            <v>115020</v>
          </cell>
          <cell r="BG28">
            <v>12223.96105025213</v>
          </cell>
          <cell r="BH28">
            <v>1406</v>
          </cell>
          <cell r="BI28">
            <v>115020</v>
          </cell>
          <cell r="BJ28">
            <v>5010.1010101010106</v>
          </cell>
          <cell r="BK28">
            <v>2976</v>
          </cell>
          <cell r="BL28">
            <v>594</v>
          </cell>
          <cell r="BM28">
            <v>43705.442531733614</v>
          </cell>
          <cell r="BN28">
            <v>5027</v>
          </cell>
          <cell r="BO28">
            <v>115020</v>
          </cell>
        </row>
        <row r="29">
          <cell r="A29" t="str">
            <v>Shetland Islands</v>
          </cell>
          <cell r="B29">
            <v>7656.2994201370584</v>
          </cell>
          <cell r="C29">
            <v>14524</v>
          </cell>
          <cell r="D29">
            <v>1897</v>
          </cell>
          <cell r="E29">
            <v>10985.063480209112</v>
          </cell>
          <cell r="F29">
            <v>14709</v>
          </cell>
          <cell r="G29">
            <v>1339</v>
          </cell>
          <cell r="H29">
            <v>5607.2961373390553</v>
          </cell>
          <cell r="I29">
            <v>2613</v>
          </cell>
          <cell r="J29">
            <v>466</v>
          </cell>
          <cell r="K29">
            <v>6122.5961538461543</v>
          </cell>
          <cell r="L29">
            <v>2547</v>
          </cell>
          <cell r="M29">
            <v>8</v>
          </cell>
          <cell r="N29">
            <v>572.34432234432234</v>
          </cell>
          <cell r="O29">
            <v>625</v>
          </cell>
          <cell r="P29">
            <v>21</v>
          </cell>
          <cell r="Q29">
            <v>2.1986383660392472</v>
          </cell>
          <cell r="R29">
            <v>3294</v>
          </cell>
          <cell r="S29">
            <v>149820</v>
          </cell>
          <cell r="T29">
            <v>46.758909107087241</v>
          </cell>
          <cell r="U29">
            <v>4204</v>
          </cell>
          <cell r="V29">
            <v>89908</v>
          </cell>
          <cell r="W29">
            <v>3.2697922033316158</v>
          </cell>
          <cell r="X29">
            <v>952</v>
          </cell>
          <cell r="Y29">
            <v>29115</v>
          </cell>
          <cell r="Z29">
            <v>1348.5576923076924</v>
          </cell>
          <cell r="AA29">
            <v>5610</v>
          </cell>
          <cell r="AB29">
            <v>80</v>
          </cell>
          <cell r="AC29">
            <v>0.69734451844221523</v>
          </cell>
          <cell r="AD29">
            <v>438</v>
          </cell>
          <cell r="AE29">
            <v>628097</v>
          </cell>
          <cell r="AF29">
            <v>3.7474372364705424</v>
          </cell>
          <cell r="AG29">
            <v>775</v>
          </cell>
          <cell r="AH29">
            <v>206808</v>
          </cell>
          <cell r="AI29">
            <v>7.1659168310395014</v>
          </cell>
          <cell r="AJ29">
            <v>970</v>
          </cell>
          <cell r="AK29">
            <v>135363</v>
          </cell>
          <cell r="AL29">
            <v>14211.438474870018</v>
          </cell>
          <cell r="AM29">
            <v>328</v>
          </cell>
          <cell r="AN29">
            <v>23080</v>
          </cell>
          <cell r="AO29">
            <v>48.301757979177339</v>
          </cell>
          <cell r="AP29">
            <v>566</v>
          </cell>
          <cell r="AQ29">
            <v>11718</v>
          </cell>
          <cell r="AR29">
            <v>74.244751664106502</v>
          </cell>
          <cell r="AS29">
            <v>870</v>
          </cell>
          <cell r="AT29">
            <v>11718</v>
          </cell>
          <cell r="AU29">
            <v>11351.819757365685</v>
          </cell>
          <cell r="AV29">
            <v>262</v>
          </cell>
          <cell r="AW29">
            <v>23080</v>
          </cell>
          <cell r="AX29">
            <v>5675.4132074034587</v>
          </cell>
          <cell r="AY29">
            <v>5961</v>
          </cell>
          <cell r="AZ29">
            <v>1050.32</v>
          </cell>
          <cell r="BA29">
            <v>52989.601386481801</v>
          </cell>
          <cell r="BB29">
            <v>1223</v>
          </cell>
          <cell r="BC29">
            <v>23080</v>
          </cell>
          <cell r="BD29">
            <v>17547.660311958407</v>
          </cell>
          <cell r="BE29">
            <v>405</v>
          </cell>
          <cell r="BF29">
            <v>23080</v>
          </cell>
          <cell r="BG29">
            <v>35441.941074523398</v>
          </cell>
          <cell r="BH29">
            <v>818</v>
          </cell>
          <cell r="BI29">
            <v>23080</v>
          </cell>
          <cell r="BJ29">
            <v>7637.8600823045263</v>
          </cell>
          <cell r="BK29">
            <v>1856</v>
          </cell>
          <cell r="BL29">
            <v>243</v>
          </cell>
          <cell r="BM29">
            <v>149176.77642980937</v>
          </cell>
          <cell r="BN29">
            <v>3443</v>
          </cell>
          <cell r="BO29">
            <v>23080</v>
          </cell>
        </row>
        <row r="30">
          <cell r="A30" t="str">
            <v>South Ayrshire</v>
          </cell>
          <cell r="B30">
            <v>4997.5709537202756</v>
          </cell>
          <cell r="C30">
            <v>39091</v>
          </cell>
          <cell r="D30">
            <v>7822</v>
          </cell>
          <cell r="E30">
            <v>6489.3162393162393</v>
          </cell>
          <cell r="F30">
            <v>39481</v>
          </cell>
          <cell r="G30">
            <v>6084</v>
          </cell>
          <cell r="H30">
            <v>4085.9053497942382</v>
          </cell>
          <cell r="I30">
            <v>7943</v>
          </cell>
          <cell r="J30">
            <v>1944</v>
          </cell>
          <cell r="K30">
            <v>3093.325791855204</v>
          </cell>
          <cell r="L30">
            <v>5469</v>
          </cell>
          <cell r="M30">
            <v>34</v>
          </cell>
          <cell r="N30">
            <v>330.33788641265278</v>
          </cell>
          <cell r="O30">
            <v>5514</v>
          </cell>
          <cell r="P30">
            <v>321</v>
          </cell>
          <cell r="Q30">
            <v>4.2107192108434486</v>
          </cell>
          <cell r="R30">
            <v>13557</v>
          </cell>
          <cell r="S30">
            <v>321964</v>
          </cell>
          <cell r="T30">
            <v>24.635298303606273</v>
          </cell>
          <cell r="U30">
            <v>17171</v>
          </cell>
          <cell r="V30">
            <v>697008</v>
          </cell>
          <cell r="W30">
            <v>3.89685352233677</v>
          </cell>
          <cell r="X30">
            <v>2903</v>
          </cell>
          <cell r="Y30">
            <v>74496</v>
          </cell>
          <cell r="Z30">
            <v>312.1381306865178</v>
          </cell>
          <cell r="AA30">
            <v>15095</v>
          </cell>
          <cell r="AB30">
            <v>930</v>
          </cell>
          <cell r="AC30">
            <v>3.1443101354837495</v>
          </cell>
          <cell r="AD30">
            <v>2846</v>
          </cell>
          <cell r="AE30">
            <v>905127</v>
          </cell>
          <cell r="AF30">
            <v>0.76297208898005642</v>
          </cell>
          <cell r="AG30">
            <v>1952</v>
          </cell>
          <cell r="AH30">
            <v>2558416</v>
          </cell>
          <cell r="AI30">
            <v>5.5374984952449742</v>
          </cell>
          <cell r="AJ30">
            <v>460</v>
          </cell>
          <cell r="AK30">
            <v>83070</v>
          </cell>
          <cell r="AL30">
            <v>22399.716009939653</v>
          </cell>
          <cell r="AM30">
            <v>2524</v>
          </cell>
          <cell r="AN30">
            <v>112680</v>
          </cell>
          <cell r="AO30">
            <v>73.680863466939883</v>
          </cell>
          <cell r="AP30">
            <v>4171</v>
          </cell>
          <cell r="AQ30">
            <v>56609</v>
          </cell>
          <cell r="AR30">
            <v>89.491070324506708</v>
          </cell>
          <cell r="AS30">
            <v>5066</v>
          </cell>
          <cell r="AT30">
            <v>56609</v>
          </cell>
          <cell r="AU30">
            <v>11439.474618388356</v>
          </cell>
          <cell r="AV30">
            <v>1289</v>
          </cell>
          <cell r="AW30">
            <v>112680</v>
          </cell>
          <cell r="AX30">
            <v>7111.073224789021</v>
          </cell>
          <cell r="AY30">
            <v>8342</v>
          </cell>
          <cell r="AZ30">
            <v>1173.0999999999999</v>
          </cell>
          <cell r="BA30">
            <v>19435.569755058576</v>
          </cell>
          <cell r="BB30">
            <v>2190</v>
          </cell>
          <cell r="BC30">
            <v>112680</v>
          </cell>
          <cell r="BD30">
            <v>6460.7738729144476</v>
          </cell>
          <cell r="BE30">
            <v>728</v>
          </cell>
          <cell r="BF30">
            <v>112680</v>
          </cell>
          <cell r="BG30">
            <v>12974.795882144124</v>
          </cell>
          <cell r="BH30">
            <v>1462</v>
          </cell>
          <cell r="BI30">
            <v>112680</v>
          </cell>
          <cell r="BJ30">
            <v>3452.8043775649794</v>
          </cell>
          <cell r="BK30">
            <v>2524</v>
          </cell>
          <cell r="BL30">
            <v>731</v>
          </cell>
          <cell r="BM30">
            <v>50665.60170394036</v>
          </cell>
          <cell r="BN30">
            <v>5709</v>
          </cell>
          <cell r="BO30">
            <v>112680</v>
          </cell>
        </row>
        <row r="31">
          <cell r="A31" t="str">
            <v>South Lanarkshire</v>
          </cell>
          <cell r="B31">
            <v>4855.5821371610846</v>
          </cell>
          <cell r="C31">
            <v>121778</v>
          </cell>
          <cell r="D31">
            <v>25080</v>
          </cell>
          <cell r="E31">
            <v>6506.8434329880311</v>
          </cell>
          <cell r="F31">
            <v>121229</v>
          </cell>
          <cell r="G31">
            <v>18631</v>
          </cell>
          <cell r="H31">
            <v>3823.5091940195912</v>
          </cell>
          <cell r="I31">
            <v>22249</v>
          </cell>
          <cell r="J31">
            <v>5819</v>
          </cell>
          <cell r="K31">
            <v>2326.666666666667</v>
          </cell>
          <cell r="L31">
            <v>9074</v>
          </cell>
          <cell r="M31">
            <v>75</v>
          </cell>
          <cell r="N31">
            <v>224.13793103448276</v>
          </cell>
          <cell r="O31">
            <v>6760</v>
          </cell>
          <cell r="P31">
            <v>580</v>
          </cell>
          <cell r="Q31">
            <v>4.4196715205042372</v>
          </cell>
          <cell r="R31">
            <v>36070</v>
          </cell>
          <cell r="S31">
            <v>816124</v>
          </cell>
          <cell r="T31">
            <v>21.355297614324158</v>
          </cell>
          <cell r="U31">
            <v>35523</v>
          </cell>
          <cell r="V31">
            <v>1663428</v>
          </cell>
          <cell r="W31">
            <v>2.9361660067560891</v>
          </cell>
          <cell r="X31">
            <v>5050</v>
          </cell>
          <cell r="Y31">
            <v>171993</v>
          </cell>
          <cell r="Z31">
            <v>409.51815038893687</v>
          </cell>
          <cell r="AA31">
            <v>37905</v>
          </cell>
          <cell r="AB31">
            <v>1780</v>
          </cell>
          <cell r="AC31">
            <v>2.3015821353515125</v>
          </cell>
          <cell r="AD31">
            <v>6824</v>
          </cell>
          <cell r="AE31">
            <v>2964917</v>
          </cell>
          <cell r="AF31">
            <v>3.497725896873555</v>
          </cell>
          <cell r="AG31">
            <v>4212</v>
          </cell>
          <cell r="AH31">
            <v>1204211</v>
          </cell>
          <cell r="AI31">
            <v>3.0933305035284131</v>
          </cell>
          <cell r="AJ31">
            <v>583</v>
          </cell>
          <cell r="AK31">
            <v>188470</v>
          </cell>
          <cell r="AL31">
            <v>24345.475689097024</v>
          </cell>
          <cell r="AM31">
            <v>7746</v>
          </cell>
          <cell r="AN31">
            <v>318170</v>
          </cell>
          <cell r="AO31">
            <v>77.076764793734029</v>
          </cell>
          <cell r="AP31">
            <v>11612</v>
          </cell>
          <cell r="AQ31">
            <v>150655</v>
          </cell>
          <cell r="AR31">
            <v>98.981115794364612</v>
          </cell>
          <cell r="AS31">
            <v>14912</v>
          </cell>
          <cell r="AT31">
            <v>150655</v>
          </cell>
          <cell r="AU31">
            <v>16180.029543954492</v>
          </cell>
          <cell r="AV31">
            <v>5148</v>
          </cell>
          <cell r="AW31">
            <v>318170</v>
          </cell>
          <cell r="AX31">
            <v>14293.369347390433</v>
          </cell>
          <cell r="AY31">
            <v>32809</v>
          </cell>
          <cell r="AZ31">
            <v>2295.4</v>
          </cell>
          <cell r="BA31">
            <v>17490.649652701388</v>
          </cell>
          <cell r="BB31">
            <v>5565</v>
          </cell>
          <cell r="BC31">
            <v>318170</v>
          </cell>
          <cell r="BD31">
            <v>3626.9918596976459</v>
          </cell>
          <cell r="BE31">
            <v>1154</v>
          </cell>
          <cell r="BF31">
            <v>318170</v>
          </cell>
          <cell r="BG31">
            <v>13863.65779300374</v>
          </cell>
          <cell r="BH31">
            <v>4411</v>
          </cell>
          <cell r="BI31">
            <v>318170</v>
          </cell>
          <cell r="BJ31">
            <v>4252.7131782945735</v>
          </cell>
          <cell r="BK31">
            <v>5486</v>
          </cell>
          <cell r="BL31">
            <v>1290</v>
          </cell>
          <cell r="BM31">
            <v>52657.384417135494</v>
          </cell>
          <cell r="BN31">
            <v>16754</v>
          </cell>
          <cell r="BO31">
            <v>318170</v>
          </cell>
        </row>
        <row r="32">
          <cell r="A32" t="str">
            <v>Stirling</v>
          </cell>
          <cell r="B32">
            <v>5246.1167244759463</v>
          </cell>
          <cell r="C32">
            <v>34787</v>
          </cell>
          <cell r="D32">
            <v>6631</v>
          </cell>
          <cell r="E32">
            <v>6868.209083119109</v>
          </cell>
          <cell r="F32">
            <v>40076</v>
          </cell>
          <cell r="G32">
            <v>5835</v>
          </cell>
          <cell r="H32">
            <v>5027.3631840796015</v>
          </cell>
          <cell r="I32">
            <v>8084</v>
          </cell>
          <cell r="J32">
            <v>1608</v>
          </cell>
          <cell r="K32">
            <v>3386.1538461538462</v>
          </cell>
          <cell r="L32">
            <v>4402</v>
          </cell>
          <cell r="M32">
            <v>25</v>
          </cell>
          <cell r="N32">
            <v>202.42435289828654</v>
          </cell>
          <cell r="O32">
            <v>2221</v>
          </cell>
          <cell r="P32">
            <v>211</v>
          </cell>
          <cell r="Q32">
            <v>4.4388182289382394</v>
          </cell>
          <cell r="R32">
            <v>11133</v>
          </cell>
          <cell r="S32">
            <v>250810</v>
          </cell>
          <cell r="T32">
            <v>16.980672185460353</v>
          </cell>
          <cell r="U32">
            <v>7524</v>
          </cell>
          <cell r="V32">
            <v>443092</v>
          </cell>
          <cell r="W32">
            <v>4.2023654824571066</v>
          </cell>
          <cell r="X32">
            <v>1908</v>
          </cell>
          <cell r="Y32">
            <v>45403</v>
          </cell>
          <cell r="Z32">
            <v>444.95726495726495</v>
          </cell>
          <cell r="AA32">
            <v>10412</v>
          </cell>
          <cell r="AB32">
            <v>450</v>
          </cell>
          <cell r="AC32">
            <v>1.949896217905513</v>
          </cell>
          <cell r="AD32">
            <v>2326</v>
          </cell>
          <cell r="AE32">
            <v>1192884</v>
          </cell>
          <cell r="AF32">
            <v>3.1419442027915019</v>
          </cell>
          <cell r="AG32">
            <v>2297</v>
          </cell>
          <cell r="AH32">
            <v>731076</v>
          </cell>
          <cell r="AI32">
            <v>3.4980208566205961</v>
          </cell>
          <cell r="AJ32">
            <v>266</v>
          </cell>
          <cell r="AK32">
            <v>76043</v>
          </cell>
          <cell r="AL32">
            <v>22276.59574468085</v>
          </cell>
          <cell r="AM32">
            <v>2094</v>
          </cell>
          <cell r="AN32">
            <v>94000</v>
          </cell>
          <cell r="AO32">
            <v>109.66903073286052</v>
          </cell>
          <cell r="AP32">
            <v>4639</v>
          </cell>
          <cell r="AQ32">
            <v>42300</v>
          </cell>
          <cell r="AR32">
            <v>83.522458628841605</v>
          </cell>
          <cell r="AS32">
            <v>3533</v>
          </cell>
          <cell r="AT32">
            <v>42300</v>
          </cell>
          <cell r="AU32">
            <v>17946.808510638297</v>
          </cell>
          <cell r="AV32">
            <v>1687</v>
          </cell>
          <cell r="AW32">
            <v>94000</v>
          </cell>
          <cell r="AX32">
            <v>11463.599720111561</v>
          </cell>
          <cell r="AY32">
            <v>11632</v>
          </cell>
          <cell r="AZ32">
            <v>1014.69</v>
          </cell>
          <cell r="BA32">
            <v>19840.425531914891</v>
          </cell>
          <cell r="BB32">
            <v>1865</v>
          </cell>
          <cell r="BC32">
            <v>94000</v>
          </cell>
          <cell r="BD32">
            <v>9744.6808510638293</v>
          </cell>
          <cell r="BE32">
            <v>916</v>
          </cell>
          <cell r="BF32">
            <v>94000</v>
          </cell>
          <cell r="BG32">
            <v>10095.744680851063</v>
          </cell>
          <cell r="BH32">
            <v>949</v>
          </cell>
          <cell r="BI32">
            <v>94000</v>
          </cell>
          <cell r="BJ32">
            <v>5195.5128205128203</v>
          </cell>
          <cell r="BK32">
            <v>3242</v>
          </cell>
          <cell r="BL32">
            <v>624</v>
          </cell>
          <cell r="BM32">
            <v>51000</v>
          </cell>
          <cell r="BN32">
            <v>4794</v>
          </cell>
          <cell r="BO32">
            <v>94000</v>
          </cell>
        </row>
        <row r="33">
          <cell r="A33" t="str">
            <v>West Dunbartonshire</v>
          </cell>
          <cell r="B33">
            <v>5581.1164713990347</v>
          </cell>
          <cell r="C33">
            <v>40491</v>
          </cell>
          <cell r="D33">
            <v>7255</v>
          </cell>
          <cell r="E33">
            <v>6740.762349280436</v>
          </cell>
          <cell r="F33">
            <v>34661</v>
          </cell>
          <cell r="G33">
            <v>5142</v>
          </cell>
          <cell r="H33">
            <v>4814.2857142857138</v>
          </cell>
          <cell r="I33">
            <v>8762</v>
          </cell>
          <cell r="J33">
            <v>1820</v>
          </cell>
          <cell r="K33">
            <v>2272.8085867620753</v>
          </cell>
          <cell r="L33">
            <v>5082</v>
          </cell>
          <cell r="M33">
            <v>43</v>
          </cell>
          <cell r="N33">
            <v>200.29659395331038</v>
          </cell>
          <cell r="O33">
            <v>4187</v>
          </cell>
          <cell r="P33">
            <v>402</v>
          </cell>
          <cell r="Q33">
            <v>4.3671583378553924</v>
          </cell>
          <cell r="R33">
            <v>13279</v>
          </cell>
          <cell r="S33">
            <v>304065</v>
          </cell>
          <cell r="T33">
            <v>25.901683657707753</v>
          </cell>
          <cell r="U33">
            <v>10732</v>
          </cell>
          <cell r="V33">
            <v>414336</v>
          </cell>
          <cell r="W33">
            <v>2.5675894447142626</v>
          </cell>
          <cell r="X33">
            <v>1586</v>
          </cell>
          <cell r="Y33">
            <v>61770</v>
          </cell>
          <cell r="Z33">
            <v>481.78137651821868</v>
          </cell>
          <cell r="AA33">
            <v>14280</v>
          </cell>
          <cell r="AB33">
            <v>570</v>
          </cell>
          <cell r="AC33">
            <v>4.2601665169434231</v>
          </cell>
          <cell r="AD33">
            <v>4140</v>
          </cell>
          <cell r="AE33">
            <v>971793</v>
          </cell>
          <cell r="AF33">
            <v>3.4928886223083482</v>
          </cell>
          <cell r="AG33">
            <v>2044</v>
          </cell>
          <cell r="AH33">
            <v>585189</v>
          </cell>
          <cell r="AI33">
            <v>3.2657846256908387</v>
          </cell>
          <cell r="AJ33">
            <v>195</v>
          </cell>
          <cell r="AK33">
            <v>59710</v>
          </cell>
          <cell r="AL33">
            <v>39627.273741769895</v>
          </cell>
          <cell r="AM33">
            <v>3551</v>
          </cell>
          <cell r="AN33">
            <v>89610</v>
          </cell>
          <cell r="AO33">
            <v>38.626796658596696</v>
          </cell>
          <cell r="AP33">
            <v>1771</v>
          </cell>
          <cell r="AQ33">
            <v>45849</v>
          </cell>
          <cell r="AR33">
            <v>114.89890728260158</v>
          </cell>
          <cell r="AS33">
            <v>5268</v>
          </cell>
          <cell r="AT33">
            <v>45849</v>
          </cell>
          <cell r="AU33">
            <v>20131.681731949557</v>
          </cell>
          <cell r="AV33">
            <v>1804</v>
          </cell>
          <cell r="AW33">
            <v>89610</v>
          </cell>
          <cell r="AX33">
            <v>12611.191559784857</v>
          </cell>
          <cell r="AY33">
            <v>4877</v>
          </cell>
          <cell r="AZ33">
            <v>386.72</v>
          </cell>
          <cell r="BA33">
            <v>16337.462336792767</v>
          </cell>
          <cell r="BB33">
            <v>1464</v>
          </cell>
          <cell r="BC33">
            <v>89610</v>
          </cell>
          <cell r="BD33">
            <v>3146.9702042182794</v>
          </cell>
          <cell r="BE33">
            <v>282</v>
          </cell>
          <cell r="BF33">
            <v>89610</v>
          </cell>
          <cell r="BG33">
            <v>13190.492132574489</v>
          </cell>
          <cell r="BH33">
            <v>1182</v>
          </cell>
          <cell r="BI33">
            <v>89610</v>
          </cell>
          <cell r="BJ33">
            <v>4718.3098591549297</v>
          </cell>
          <cell r="BK33">
            <v>1005</v>
          </cell>
          <cell r="BL33">
            <v>213</v>
          </cell>
          <cell r="BM33">
            <v>96640.999888405306</v>
          </cell>
          <cell r="BN33">
            <v>8660</v>
          </cell>
          <cell r="BO33">
            <v>89610</v>
          </cell>
        </row>
        <row r="34">
          <cell r="A34" t="str">
            <v>West Lothian</v>
          </cell>
          <cell r="B34">
            <v>5405.3190129139493</v>
          </cell>
          <cell r="C34">
            <v>84550</v>
          </cell>
          <cell r="D34">
            <v>15642</v>
          </cell>
          <cell r="E34">
            <v>6738.6727688787187</v>
          </cell>
          <cell r="F34">
            <v>73620</v>
          </cell>
          <cell r="G34">
            <v>10925</v>
          </cell>
          <cell r="H34">
            <v>2772.0057720057716</v>
          </cell>
          <cell r="I34">
            <v>9605</v>
          </cell>
          <cell r="J34">
            <v>3465</v>
          </cell>
          <cell r="K34">
            <v>3528.3882783882782</v>
          </cell>
          <cell r="L34">
            <v>7706</v>
          </cell>
          <cell r="M34">
            <v>42</v>
          </cell>
          <cell r="N34">
            <v>284.57701899098407</v>
          </cell>
          <cell r="O34">
            <v>5934</v>
          </cell>
          <cell r="P34">
            <v>401</v>
          </cell>
          <cell r="Q34">
            <v>3.192591885938286</v>
          </cell>
          <cell r="R34">
            <v>14725</v>
          </cell>
          <cell r="S34">
            <v>461224</v>
          </cell>
          <cell r="T34">
            <v>29.284483632309719</v>
          </cell>
          <cell r="U34">
            <v>17337</v>
          </cell>
          <cell r="V34">
            <v>592020</v>
          </cell>
          <cell r="W34">
            <v>9.5757271455725714</v>
          </cell>
          <cell r="X34">
            <v>8010</v>
          </cell>
          <cell r="Y34">
            <v>83649</v>
          </cell>
          <cell r="Z34">
            <v>432.40252897787144</v>
          </cell>
          <cell r="AA34">
            <v>16414</v>
          </cell>
          <cell r="AB34">
            <v>730</v>
          </cell>
          <cell r="AC34">
            <v>1.6770200041026513</v>
          </cell>
          <cell r="AD34">
            <v>4104</v>
          </cell>
          <cell r="AE34">
            <v>2447198</v>
          </cell>
          <cell r="AF34">
            <v>1.0207316548142291</v>
          </cell>
          <cell r="AG34">
            <v>1304</v>
          </cell>
          <cell r="AH34">
            <v>1277515</v>
          </cell>
          <cell r="AI34">
            <v>0.54376793492013065</v>
          </cell>
          <cell r="AJ34">
            <v>101</v>
          </cell>
          <cell r="AK34">
            <v>185741</v>
          </cell>
          <cell r="AL34">
            <v>19938.227345430478</v>
          </cell>
          <cell r="AM34">
            <v>3615</v>
          </cell>
          <cell r="AN34">
            <v>181310</v>
          </cell>
          <cell r="AO34">
            <v>72.199108099354746</v>
          </cell>
          <cell r="AP34">
            <v>5796</v>
          </cell>
          <cell r="AQ34">
            <v>80278</v>
          </cell>
          <cell r="AR34">
            <v>96.950596676548997</v>
          </cell>
          <cell r="AS34">
            <v>7783</v>
          </cell>
          <cell r="AT34">
            <v>80278</v>
          </cell>
          <cell r="AU34">
            <v>14654.459213501737</v>
          </cell>
          <cell r="AV34">
            <v>2657</v>
          </cell>
          <cell r="AW34">
            <v>181310</v>
          </cell>
          <cell r="AX34">
            <v>14260.791211740685</v>
          </cell>
          <cell r="AY34">
            <v>14877</v>
          </cell>
          <cell r="AZ34">
            <v>1043.21</v>
          </cell>
          <cell r="BA34">
            <v>20285.698527384036</v>
          </cell>
          <cell r="BB34">
            <v>3678</v>
          </cell>
          <cell r="BC34">
            <v>181310</v>
          </cell>
          <cell r="BD34">
            <v>11598.918978545033</v>
          </cell>
          <cell r="BE34">
            <v>2103</v>
          </cell>
          <cell r="BF34">
            <v>181310</v>
          </cell>
          <cell r="BG34">
            <v>8686.7795488390057</v>
          </cell>
          <cell r="BH34">
            <v>1575</v>
          </cell>
          <cell r="BI34">
            <v>181310</v>
          </cell>
          <cell r="BJ34">
            <v>4707.1057192374356</v>
          </cell>
          <cell r="BK34">
            <v>2716</v>
          </cell>
          <cell r="BL34">
            <v>577</v>
          </cell>
          <cell r="BM34">
            <v>50455.021785891571</v>
          </cell>
          <cell r="BN34">
            <v>9148</v>
          </cell>
          <cell r="BO34">
            <v>181310</v>
          </cell>
        </row>
        <row r="35">
          <cell r="A35" t="str">
            <v>Scotland</v>
          </cell>
          <cell r="B35">
            <v>4985.6896336126047</v>
          </cell>
          <cell r="C35">
            <v>1993528</v>
          </cell>
          <cell r="D35">
            <v>399850</v>
          </cell>
          <cell r="E35">
            <v>6880.4250102165915</v>
          </cell>
          <cell r="F35">
            <v>1936186</v>
          </cell>
          <cell r="G35">
            <v>281405</v>
          </cell>
          <cell r="H35">
            <v>4462.2548048345552</v>
          </cell>
          <cell r="I35">
            <v>427899</v>
          </cell>
          <cell r="J35">
            <v>95893</v>
          </cell>
          <cell r="K35">
            <v>3485.1116625310174</v>
          </cell>
          <cell r="L35">
            <v>275282</v>
          </cell>
          <cell r="M35">
            <v>1519</v>
          </cell>
          <cell r="N35">
            <v>327.9326959446484</v>
          </cell>
          <cell r="O35">
            <v>225417</v>
          </cell>
          <cell r="P35">
            <v>13219</v>
          </cell>
          <cell r="Q35">
            <v>4.4639314248667317</v>
          </cell>
          <cell r="R35">
            <v>677795</v>
          </cell>
          <cell r="S35">
            <v>15183813</v>
          </cell>
          <cell r="T35">
            <v>23.755794204861548</v>
          </cell>
          <cell r="U35">
            <v>563312</v>
          </cell>
          <cell r="V35">
            <v>23712614.91584735</v>
          </cell>
          <cell r="W35">
            <v>6.7194644988891898</v>
          </cell>
          <cell r="X35">
            <v>211686</v>
          </cell>
          <cell r="Y35">
            <v>3150340.3289799998</v>
          </cell>
          <cell r="Z35">
            <v>372.41907813406664</v>
          </cell>
          <cell r="AA35">
            <v>590463</v>
          </cell>
          <cell r="AB35">
            <v>30490</v>
          </cell>
          <cell r="AC35">
            <v>2.707771803290639</v>
          </cell>
          <cell r="AD35">
            <v>146200</v>
          </cell>
          <cell r="AE35">
            <v>53992733</v>
          </cell>
          <cell r="AF35">
            <v>2.0840425334166759</v>
          </cell>
          <cell r="AG35">
            <v>90141</v>
          </cell>
          <cell r="AH35">
            <v>43252956</v>
          </cell>
          <cell r="AI35">
            <v>3.5178678455667534</v>
          </cell>
          <cell r="AJ35">
            <v>41544</v>
          </cell>
          <cell r="AK35">
            <v>11809426</v>
          </cell>
          <cell r="AL35">
            <v>19803.310721132573</v>
          </cell>
          <cell r="AM35">
            <v>107429</v>
          </cell>
          <cell r="AN35">
            <v>5424800</v>
          </cell>
          <cell r="AO35">
            <v>65.956103119385531</v>
          </cell>
          <cell r="AP35">
            <v>175038</v>
          </cell>
          <cell r="AQ35">
            <v>2653856</v>
          </cell>
          <cell r="AR35">
            <v>101.36156596288571</v>
          </cell>
          <cell r="AS35">
            <v>268999</v>
          </cell>
          <cell r="AT35">
            <v>2653856</v>
          </cell>
          <cell r="AU35">
            <v>15608.870373101312</v>
          </cell>
          <cell r="AV35">
            <v>84675</v>
          </cell>
          <cell r="AW35">
            <v>5424800</v>
          </cell>
          <cell r="AX35">
            <v>10131.300880152903</v>
          </cell>
          <cell r="AY35">
            <v>536693</v>
          </cell>
          <cell r="AZ35">
            <v>52973.750000000015</v>
          </cell>
          <cell r="BA35">
            <v>21385.304527355845</v>
          </cell>
          <cell r="BB35">
            <v>116011</v>
          </cell>
          <cell r="BC35">
            <v>5424800</v>
          </cell>
          <cell r="BD35">
            <v>5889.8023890281665</v>
          </cell>
          <cell r="BE35">
            <v>31951</v>
          </cell>
          <cell r="BF35">
            <v>5424800</v>
          </cell>
          <cell r="BG35">
            <v>15495.50213832768</v>
          </cell>
          <cell r="BH35">
            <v>84060</v>
          </cell>
          <cell r="BI35">
            <v>5424800</v>
          </cell>
          <cell r="BJ35">
            <v>5086.7541261108763</v>
          </cell>
          <cell r="BK35">
            <v>132220</v>
          </cell>
          <cell r="BL35">
            <v>25993</v>
          </cell>
          <cell r="BM35">
            <v>93831.477658162505</v>
          </cell>
          <cell r="BN35">
            <v>509017</v>
          </cell>
          <cell r="BO35">
            <v>5424800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e Raw Dta PreRefresh1819"/>
      <sheetName val="Indicator Dta 1819"/>
      <sheetName val="Finance Raw Dta 1819"/>
      <sheetName val="All Previous Years"/>
      <sheetName val="Finance Indicators"/>
      <sheetName val="Aberdeen City"/>
      <sheetName val="Angus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NHS Highland"/>
      <sheetName val="Highland"/>
      <sheetName val="Inverclyde"/>
      <sheetName val="Midlothian"/>
      <sheetName val="Moray"/>
      <sheetName val="North Ayrshire"/>
      <sheetName val="Aberdeen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  <sheetName val="SPI Dta 1819"/>
      <sheetName val="Corporate PIs"/>
      <sheetName val="Social Care PI's"/>
      <sheetName val="ED and CL PIs"/>
      <sheetName val="Education &amp; Children PIs"/>
      <sheetName val="Environmental P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B2" t="str">
            <v>CHN1 2018-19</v>
          </cell>
          <cell r="C2" t="str">
            <v>Primary education - Gross expenditure (£000s) 2018-19</v>
          </cell>
          <cell r="D2" t="str">
            <v>No of Pupils Primary 2018-19</v>
          </cell>
          <cell r="E2" t="str">
            <v>CHN2 2018-19</v>
          </cell>
          <cell r="F2" t="str">
            <v>Secondary education - Gross expenditure (£000s) 2018-19</v>
          </cell>
          <cell r="G2" t="str">
            <v>No of Pupils Secondary 2018-19</v>
          </cell>
          <cell r="H2" t="str">
            <v>CHN3 2018-19</v>
          </cell>
          <cell r="I2" t="str">
            <v>Pre-Primary education - Gross expenditure (£000s) 2018-19</v>
          </cell>
          <cell r="J2" t="str">
            <v>No of Places 2018-19</v>
          </cell>
          <cell r="K2" t="str">
            <v>CHN8a 2018-19</v>
          </cell>
          <cell r="L2" t="str">
            <v>Gross Costs (Looked After Children in Residential) (£000s) 2018-19</v>
          </cell>
          <cell r="M2" t="str">
            <v>No. Of Children (residential) 2018-19</v>
          </cell>
          <cell r="N2" t="str">
            <v>CHN8b 2018-19</v>
          </cell>
          <cell r="O2" t="str">
            <v>Gross Costs (Looked After Children in Community Setting) (£000s) 2018-19</v>
          </cell>
          <cell r="P2" t="str">
            <v>No. Of Children (community) 2018-19</v>
          </cell>
          <cell r="Q2" t="str">
            <v>CORP 1 2018-19</v>
          </cell>
          <cell r="R2" t="str">
            <v>Central Support services - total General Fund (£000) 2018-19</v>
          </cell>
          <cell r="S2" t="str">
            <v>Gross expenditure - total General Fund (£000) 2018-19</v>
          </cell>
          <cell r="T2" t="str">
            <v>SW1 2018-19</v>
          </cell>
          <cell r="U2" t="str">
            <v>Total Homecare (£000) 2018-19</v>
          </cell>
          <cell r="V2" t="str">
            <v>Care Hrs per Yr 2018-19</v>
          </cell>
          <cell r="W2" t="str">
            <v>SW2 2018-19</v>
          </cell>
          <cell r="X2" t="str">
            <v>SDS Spend on over 18s 2018-19</v>
          </cell>
          <cell r="Y2" t="str">
            <v>Gross SW Spend on over 18s  2018-19</v>
          </cell>
          <cell r="Z2" t="str">
            <v>SW5 2018-19</v>
          </cell>
          <cell r="AA2" t="str">
            <v>Net Expenditure on Care Homes for Older People 2018-19</v>
          </cell>
          <cell r="AB2" t="str">
            <v>Number of long-stay residents aged 65+ supported in Care Homes 2018-19</v>
          </cell>
          <cell r="AC2" t="str">
            <v>C&amp;L1 2018-19</v>
          </cell>
          <cell r="AD2" t="str">
            <v>Sports facilities including swimming pools - net expenditure (£000) 2018-19</v>
          </cell>
          <cell r="AE2" t="str">
            <v>No. Of Attendances 2018-19</v>
          </cell>
          <cell r="AF2" t="str">
            <v>C&amp;L2 2018-19</v>
          </cell>
          <cell r="AG2" t="str">
            <v>Libraries - net expenditure (£000s) 2018-19</v>
          </cell>
          <cell r="AH2" t="str">
            <v>No of Library Visits 2018-19</v>
          </cell>
          <cell r="AI2" t="str">
            <v>C&amp;L3 2018-19</v>
          </cell>
          <cell r="AJ2" t="str">
            <v>Museums &amp; Galleries - net expenditure (£000) 2018-19</v>
          </cell>
          <cell r="AK2" t="str">
            <v>No of museum visits 2018-19</v>
          </cell>
          <cell r="AL2" t="str">
            <v>C&amp;L4 2018-19</v>
          </cell>
          <cell r="AM2" t="str">
            <v>Community Parks and Open Spaces - net expenditure (£000) 2018-19</v>
          </cell>
          <cell r="AN2" t="str">
            <v>MYE Population 2018-19</v>
          </cell>
          <cell r="AO2" t="str">
            <v>ENV1a 2018-19</v>
          </cell>
          <cell r="AP2" t="str">
            <v>Waste collection - Net expenditure (£000s) 2018-19</v>
          </cell>
          <cell r="AQ2" t="str">
            <v>Number of Premises for Refuse Collection 2018-19</v>
          </cell>
          <cell r="AR2" t="str">
            <v>ENV2a 2018-19</v>
          </cell>
          <cell r="AS2" t="str">
            <v>Waste disposal - Net expenditure (£000s) 2018-19</v>
          </cell>
          <cell r="AT2" t="str">
            <v>Number of Premises for Refuse Collection 2018-19</v>
          </cell>
          <cell r="AU2" t="str">
            <v>ENV3a 2018-19</v>
          </cell>
          <cell r="AV2" t="str">
            <v>Street cleaning -net expenditure (£000s) 2018-19</v>
          </cell>
          <cell r="AW2" t="str">
            <v>MYE Population 2018-19</v>
          </cell>
          <cell r="AX2" t="str">
            <v>ENV4a 2018-19</v>
          </cell>
          <cell r="AY2" t="str">
            <v>Road and winter maintenance - gross expenditure 2018-19</v>
          </cell>
          <cell r="AZ2" t="str">
            <v>KM of Road 2018-19</v>
          </cell>
          <cell r="BA2" t="str">
            <v>ENV5 2018-19</v>
          </cell>
          <cell r="BB2" t="str">
            <v>Trading Standards &amp; Env. Health Gross Expend £000 2018-19</v>
          </cell>
          <cell r="BC2" t="str">
            <v>MYE Population 2018-19</v>
          </cell>
          <cell r="BD2" t="str">
            <v>ENV5a 2018-19</v>
          </cell>
          <cell r="BE2" t="str">
            <v>Trading Standards Gross Expend £000 2018-19</v>
          </cell>
          <cell r="BF2" t="str">
            <v>MYE Population 2018-19</v>
          </cell>
          <cell r="BG2" t="str">
            <v>ENV5b 2018-19</v>
          </cell>
          <cell r="BH2" t="str">
            <v>Env. Health Gross Expend £000 2018-19</v>
          </cell>
          <cell r="BI2" t="str">
            <v>MYE Population 2018-19</v>
          </cell>
          <cell r="BJ2" t="str">
            <v>ECON2 2018-19</v>
          </cell>
          <cell r="BK2" t="str">
            <v>Total Planning - Gross expenditure (£000) 2018-19</v>
          </cell>
          <cell r="BL2" t="str">
            <v>No. of Planning Applications 2018-19</v>
          </cell>
          <cell r="BM2" t="str">
            <v>ECON6 2018-19</v>
          </cell>
          <cell r="BN2" t="str">
            <v>Economic Development &amp; Tourism - Gross expenditure (£000) 2018-19</v>
          </cell>
          <cell r="BO2" t="str">
            <v>MYE Population 2018-19</v>
          </cell>
        </row>
        <row r="3">
          <cell r="A3" t="str">
            <v>Aberdeen City</v>
          </cell>
          <cell r="B3">
            <v>5165.7261232945202</v>
          </cell>
          <cell r="C3">
            <v>72315</v>
          </cell>
          <cell r="D3">
            <v>13999</v>
          </cell>
          <cell r="E3">
            <v>7444.7058823529405</v>
          </cell>
          <cell r="F3">
            <v>66444</v>
          </cell>
          <cell r="G3">
            <v>8925</v>
          </cell>
          <cell r="H3">
            <v>4398.6052998605301</v>
          </cell>
          <cell r="I3">
            <v>15769</v>
          </cell>
          <cell r="J3">
            <v>3585</v>
          </cell>
          <cell r="K3">
            <v>5921.191553544495</v>
          </cell>
          <cell r="L3">
            <v>15703</v>
          </cell>
          <cell r="M3">
            <v>51</v>
          </cell>
          <cell r="N3">
            <v>554.3239855867148</v>
          </cell>
          <cell r="O3">
            <v>14153</v>
          </cell>
          <cell r="P3">
            <v>491</v>
          </cell>
          <cell r="Q3">
            <v>3.7692870473024511</v>
          </cell>
          <cell r="R3">
            <v>21793</v>
          </cell>
          <cell r="S3">
            <v>578173</v>
          </cell>
          <cell r="T3">
            <v>10.710844479111703</v>
          </cell>
          <cell r="U3">
            <v>7470</v>
          </cell>
          <cell r="V3">
            <v>697424</v>
          </cell>
          <cell r="W3">
            <v>2.6590327909660774</v>
          </cell>
          <cell r="X3">
            <v>3525</v>
          </cell>
          <cell r="Y3">
            <v>132567</v>
          </cell>
          <cell r="Z3">
            <v>219.79548229548229</v>
          </cell>
          <cell r="AA3">
            <v>14401</v>
          </cell>
          <cell r="AB3">
            <v>1260</v>
          </cell>
          <cell r="AC3">
            <v>3.5595106670931198</v>
          </cell>
          <cell r="AD3">
            <v>7935</v>
          </cell>
          <cell r="AE3">
            <v>2229239</v>
          </cell>
          <cell r="AF3">
            <v>2.6746327450866563</v>
          </cell>
          <cell r="AG3">
            <v>3824</v>
          </cell>
          <cell r="AH3">
            <v>1429729</v>
          </cell>
          <cell r="AI3">
            <v>3.0038805717389465</v>
          </cell>
          <cell r="AJ3">
            <v>2909</v>
          </cell>
          <cell r="AK3">
            <v>968414</v>
          </cell>
          <cell r="AL3">
            <v>11763.930391984532</v>
          </cell>
          <cell r="AM3">
            <v>2677</v>
          </cell>
          <cell r="AN3">
            <v>227560</v>
          </cell>
          <cell r="AO3">
            <v>56.534811059364493</v>
          </cell>
          <cell r="AP3">
            <v>6713</v>
          </cell>
          <cell r="AQ3">
            <v>118741</v>
          </cell>
          <cell r="AR3">
            <v>130.8562333145249</v>
          </cell>
          <cell r="AS3">
            <v>15538</v>
          </cell>
          <cell r="AT3">
            <v>118741</v>
          </cell>
          <cell r="AU3">
            <v>9074.5297943399546</v>
          </cell>
          <cell r="AV3">
            <v>2065</v>
          </cell>
          <cell r="AW3">
            <v>227560</v>
          </cell>
          <cell r="AX3">
            <v>16067.90799561884</v>
          </cell>
          <cell r="AY3">
            <v>14670</v>
          </cell>
          <cell r="AZ3">
            <v>913</v>
          </cell>
          <cell r="BA3">
            <v>20460.537880119529</v>
          </cell>
          <cell r="BB3">
            <v>4656</v>
          </cell>
          <cell r="BC3">
            <v>227560</v>
          </cell>
          <cell r="BD3">
            <v>5229.3900509755667</v>
          </cell>
          <cell r="BE3">
            <v>1190</v>
          </cell>
          <cell r="BF3">
            <v>227560</v>
          </cell>
          <cell r="BG3">
            <v>15231.147829143962</v>
          </cell>
          <cell r="BH3">
            <v>3466</v>
          </cell>
          <cell r="BI3">
            <v>227560</v>
          </cell>
          <cell r="BJ3">
            <v>5266.666666666667</v>
          </cell>
          <cell r="BK3">
            <v>3239</v>
          </cell>
          <cell r="BL3">
            <v>615</v>
          </cell>
          <cell r="BM3">
            <v>674797.85551063449</v>
          </cell>
          <cell r="BN3">
            <v>153557</v>
          </cell>
          <cell r="BO3">
            <v>227560</v>
          </cell>
        </row>
        <row r="4">
          <cell r="A4" t="str">
            <v>Aberdeenshire</v>
          </cell>
          <cell r="B4">
            <v>5407.0497573970124</v>
          </cell>
          <cell r="C4">
            <v>113667</v>
          </cell>
          <cell r="D4">
            <v>21022</v>
          </cell>
          <cell r="E4">
            <v>7090.9028680950096</v>
          </cell>
          <cell r="F4">
            <v>103591</v>
          </cell>
          <cell r="G4">
            <v>14609</v>
          </cell>
          <cell r="H4">
            <v>4314.3031288094271</v>
          </cell>
          <cell r="I4">
            <v>21235</v>
          </cell>
          <cell r="J4">
            <v>4922</v>
          </cell>
          <cell r="K4">
            <v>2336.1321776814734</v>
          </cell>
          <cell r="L4">
            <v>8625</v>
          </cell>
          <cell r="M4">
            <v>71</v>
          </cell>
          <cell r="N4">
            <v>346.61723818350322</v>
          </cell>
          <cell r="O4">
            <v>5984</v>
          </cell>
          <cell r="P4">
            <v>332</v>
          </cell>
          <cell r="Q4">
            <v>4.3853764146493663</v>
          </cell>
          <cell r="R4">
            <v>29938</v>
          </cell>
          <cell r="S4">
            <v>682678</v>
          </cell>
          <cell r="T4">
            <v>25.437353412051714</v>
          </cell>
          <cell r="U4">
            <v>22689</v>
          </cell>
          <cell r="V4">
            <v>891956</v>
          </cell>
          <cell r="W4">
            <v>3.9350163596582202</v>
          </cell>
          <cell r="X4">
            <v>5881</v>
          </cell>
          <cell r="Y4">
            <v>149453</v>
          </cell>
          <cell r="Z4">
            <v>295.55128205128204</v>
          </cell>
          <cell r="AA4">
            <v>23053</v>
          </cell>
          <cell r="AB4">
            <v>1500</v>
          </cell>
          <cell r="AC4">
            <v>2.506339903725423</v>
          </cell>
          <cell r="AD4">
            <v>5669</v>
          </cell>
          <cell r="AE4">
            <v>2261864</v>
          </cell>
          <cell r="AF4">
            <v>2.5248105653611352</v>
          </cell>
          <cell r="AG4">
            <v>3419</v>
          </cell>
          <cell r="AH4">
            <v>1354161</v>
          </cell>
          <cell r="AI4">
            <v>4.1243833091714146</v>
          </cell>
          <cell r="AJ4">
            <v>734</v>
          </cell>
          <cell r="AK4">
            <v>177966</v>
          </cell>
          <cell r="AL4">
            <v>19348.299996175469</v>
          </cell>
          <cell r="AM4">
            <v>5059</v>
          </cell>
          <cell r="AN4">
            <v>261470</v>
          </cell>
          <cell r="AO4">
            <v>62.715089679744125</v>
          </cell>
          <cell r="AP4">
            <v>7745</v>
          </cell>
          <cell r="AQ4">
            <v>123495</v>
          </cell>
          <cell r="AR4">
            <v>123.31673347099073</v>
          </cell>
          <cell r="AS4">
            <v>15229</v>
          </cell>
          <cell r="AT4">
            <v>123495</v>
          </cell>
          <cell r="AU4">
            <v>9874.9378513787433</v>
          </cell>
          <cell r="AV4">
            <v>2582</v>
          </cell>
          <cell r="AW4">
            <v>261470</v>
          </cell>
          <cell r="AX4">
            <v>7081.8428573996507</v>
          </cell>
          <cell r="AY4">
            <v>39397</v>
          </cell>
          <cell r="AZ4">
            <v>5563.1</v>
          </cell>
          <cell r="BA4">
            <v>19570.122767430297</v>
          </cell>
          <cell r="BB4">
            <v>5117</v>
          </cell>
          <cell r="BC4">
            <v>261470</v>
          </cell>
          <cell r="BD4">
            <v>5579.9900562205994</v>
          </cell>
          <cell r="BE4">
            <v>1459</v>
          </cell>
          <cell r="BF4">
            <v>261470</v>
          </cell>
          <cell r="BG4">
            <v>13990.132711209699</v>
          </cell>
          <cell r="BH4">
            <v>3658</v>
          </cell>
          <cell r="BI4">
            <v>261470</v>
          </cell>
          <cell r="BJ4">
            <v>3685.6978085351784</v>
          </cell>
          <cell r="BK4">
            <v>6391</v>
          </cell>
          <cell r="BL4">
            <v>1734</v>
          </cell>
          <cell r="BM4">
            <v>35522.239645083566</v>
          </cell>
          <cell r="BN4">
            <v>9288</v>
          </cell>
          <cell r="BO4">
            <v>261470</v>
          </cell>
        </row>
        <row r="5">
          <cell r="A5" t="str">
            <v>Angus</v>
          </cell>
          <cell r="B5">
            <v>5060.1111489168652</v>
          </cell>
          <cell r="C5">
            <v>44615</v>
          </cell>
          <cell r="D5">
            <v>8817</v>
          </cell>
          <cell r="E5">
            <v>6744.8757763975154</v>
          </cell>
          <cell r="F5">
            <v>43437</v>
          </cell>
          <cell r="G5">
            <v>6440</v>
          </cell>
          <cell r="H5">
            <v>3796.0865087538618</v>
          </cell>
          <cell r="I5">
            <v>7372</v>
          </cell>
          <cell r="J5">
            <v>1942</v>
          </cell>
          <cell r="K5">
            <v>4206.9230769230771</v>
          </cell>
          <cell r="L5">
            <v>5469</v>
          </cell>
          <cell r="M5">
            <v>25</v>
          </cell>
          <cell r="N5">
            <v>375.04390586582366</v>
          </cell>
          <cell r="O5">
            <v>4271</v>
          </cell>
          <cell r="P5">
            <v>219</v>
          </cell>
          <cell r="Q5">
            <v>3.4882853305476793</v>
          </cell>
          <cell r="R5">
            <v>10285</v>
          </cell>
          <cell r="S5">
            <v>294844</v>
          </cell>
          <cell r="T5">
            <v>28.256575752015628</v>
          </cell>
          <cell r="U5">
            <v>10472</v>
          </cell>
          <cell r="V5">
            <v>370604</v>
          </cell>
          <cell r="W5">
            <v>4.1008039020865326</v>
          </cell>
          <cell r="X5">
            <v>2724</v>
          </cell>
          <cell r="Y5">
            <v>66426</v>
          </cell>
          <cell r="Z5">
            <v>516.93376068376062</v>
          </cell>
          <cell r="AA5">
            <v>19354</v>
          </cell>
          <cell r="AB5">
            <v>720</v>
          </cell>
          <cell r="AC5">
            <v>2.4858240097602904</v>
          </cell>
          <cell r="AD5">
            <v>3586</v>
          </cell>
          <cell r="AE5">
            <v>1442580</v>
          </cell>
          <cell r="AF5">
            <v>1.320380269517621</v>
          </cell>
          <cell r="AG5">
            <v>495</v>
          </cell>
          <cell r="AH5">
            <v>374892</v>
          </cell>
          <cell r="AI5">
            <v>5.6571623310235148</v>
          </cell>
          <cell r="AJ5">
            <v>249</v>
          </cell>
          <cell r="AK5">
            <v>44015</v>
          </cell>
          <cell r="AL5">
            <v>21466.735608410891</v>
          </cell>
          <cell r="AM5">
            <v>2491</v>
          </cell>
          <cell r="AN5">
            <v>116040</v>
          </cell>
          <cell r="AO5">
            <v>65.808872805253998</v>
          </cell>
          <cell r="AP5">
            <v>3928</v>
          </cell>
          <cell r="AQ5">
            <v>59688</v>
          </cell>
          <cell r="AR5">
            <v>89.716525934861281</v>
          </cell>
          <cell r="AS5">
            <v>5355</v>
          </cell>
          <cell r="AT5">
            <v>59688</v>
          </cell>
          <cell r="AU5">
            <v>17037.228541882108</v>
          </cell>
          <cell r="AV5">
            <v>1977</v>
          </cell>
          <cell r="AW5">
            <v>116040</v>
          </cell>
          <cell r="AX5">
            <v>7160.7251088214225</v>
          </cell>
          <cell r="AY5">
            <v>12996</v>
          </cell>
          <cell r="AZ5">
            <v>1814.9</v>
          </cell>
          <cell r="BA5">
            <v>16477.07687004481</v>
          </cell>
          <cell r="BB5">
            <v>1912</v>
          </cell>
          <cell r="BC5">
            <v>116040</v>
          </cell>
          <cell r="BD5">
            <v>5903.1368493622886</v>
          </cell>
          <cell r="BE5">
            <v>685</v>
          </cell>
          <cell r="BF5">
            <v>116040</v>
          </cell>
          <cell r="BG5">
            <v>10573.940020682523</v>
          </cell>
          <cell r="BH5">
            <v>1227</v>
          </cell>
          <cell r="BI5">
            <v>116040</v>
          </cell>
          <cell r="BJ5">
            <v>3206.4128256513027</v>
          </cell>
          <cell r="BK5">
            <v>1600</v>
          </cell>
          <cell r="BL5">
            <v>499</v>
          </cell>
          <cell r="BM5">
            <v>26447.77662874871</v>
          </cell>
          <cell r="BN5">
            <v>3069</v>
          </cell>
          <cell r="BO5">
            <v>116040</v>
          </cell>
        </row>
        <row r="6">
          <cell r="A6" t="str">
            <v>Argyll &amp; Bute</v>
          </cell>
          <cell r="B6">
            <v>6490.0990099009905</v>
          </cell>
          <cell r="C6">
            <v>38019</v>
          </cell>
          <cell r="D6">
            <v>5858</v>
          </cell>
          <cell r="E6">
            <v>9719.9095022624424</v>
          </cell>
          <cell r="F6">
            <v>42962</v>
          </cell>
          <cell r="G6">
            <v>4420</v>
          </cell>
          <cell r="H6">
            <v>6288.614938361131</v>
          </cell>
          <cell r="I6">
            <v>8672</v>
          </cell>
          <cell r="J6">
            <v>1379</v>
          </cell>
          <cell r="K6">
            <v>2619.2307692307691</v>
          </cell>
          <cell r="L6">
            <v>3405</v>
          </cell>
          <cell r="M6">
            <v>25</v>
          </cell>
          <cell r="N6">
            <v>329.53846153846155</v>
          </cell>
          <cell r="O6">
            <v>2142</v>
          </cell>
          <cell r="P6">
            <v>125</v>
          </cell>
          <cell r="Q6">
            <v>4.4982627040846372</v>
          </cell>
          <cell r="R6">
            <v>12985</v>
          </cell>
          <cell r="S6">
            <v>288667</v>
          </cell>
          <cell r="T6">
            <v>21.181026462973133</v>
          </cell>
          <cell r="U6">
            <v>15118</v>
          </cell>
          <cell r="V6">
            <v>713752</v>
          </cell>
          <cell r="W6">
            <v>4.8938398552794435</v>
          </cell>
          <cell r="X6">
            <v>3084</v>
          </cell>
          <cell r="Y6">
            <v>63018</v>
          </cell>
          <cell r="Z6">
            <v>462.48185776487662</v>
          </cell>
          <cell r="AA6">
            <v>12746</v>
          </cell>
          <cell r="AB6">
            <v>530</v>
          </cell>
          <cell r="AC6">
            <v>2.9261458855074811</v>
          </cell>
          <cell r="AD6">
            <v>1554</v>
          </cell>
          <cell r="AE6">
            <v>531074</v>
          </cell>
          <cell r="AF6">
            <v>4.9466904800562865</v>
          </cell>
          <cell r="AG6">
            <v>1371</v>
          </cell>
          <cell r="AH6">
            <v>277155</v>
          </cell>
          <cell r="AI6">
            <v>5.532159132557448E-2</v>
          </cell>
          <cell r="AJ6">
            <v>16</v>
          </cell>
          <cell r="AK6">
            <v>289218</v>
          </cell>
          <cell r="AL6">
            <v>19568.745652677953</v>
          </cell>
          <cell r="AM6">
            <v>1688</v>
          </cell>
          <cell r="AN6">
            <v>86260</v>
          </cell>
          <cell r="AO6">
            <v>42.482828796743831</v>
          </cell>
          <cell r="AP6">
            <v>2171</v>
          </cell>
          <cell r="AQ6">
            <v>51103</v>
          </cell>
          <cell r="AR6">
            <v>189.28438643523862</v>
          </cell>
          <cell r="AS6">
            <v>9673</v>
          </cell>
          <cell r="AT6">
            <v>51103</v>
          </cell>
          <cell r="AU6">
            <v>11836.308833758405</v>
          </cell>
          <cell r="AV6">
            <v>1021</v>
          </cell>
          <cell r="AW6">
            <v>86260</v>
          </cell>
          <cell r="AX6">
            <v>7929.8006176565796</v>
          </cell>
          <cell r="AY6">
            <v>18128</v>
          </cell>
          <cell r="AZ6">
            <v>2286.06</v>
          </cell>
          <cell r="BA6">
            <v>38372.362624623238</v>
          </cell>
          <cell r="BB6">
            <v>3310</v>
          </cell>
          <cell r="BC6">
            <v>86260</v>
          </cell>
          <cell r="BD6">
            <v>11361.001623000233</v>
          </cell>
          <cell r="BE6">
            <v>980</v>
          </cell>
          <cell r="BF6">
            <v>86260</v>
          </cell>
          <cell r="BG6">
            <v>27011.361001623001</v>
          </cell>
          <cell r="BH6">
            <v>2330</v>
          </cell>
          <cell r="BI6">
            <v>86260</v>
          </cell>
          <cell r="BJ6">
            <v>3086.6995073891626</v>
          </cell>
          <cell r="BK6">
            <v>3133</v>
          </cell>
          <cell r="BL6">
            <v>1015</v>
          </cell>
          <cell r="BM6">
            <v>137839.09111987017</v>
          </cell>
          <cell r="BN6">
            <v>11890</v>
          </cell>
          <cell r="BO6">
            <v>86260</v>
          </cell>
        </row>
        <row r="7">
          <cell r="A7" t="str">
            <v>Clackmannanshire</v>
          </cell>
          <cell r="B7">
            <v>4909.2697319891813</v>
          </cell>
          <cell r="C7">
            <v>19966</v>
          </cell>
          <cell r="D7">
            <v>4067</v>
          </cell>
          <cell r="E7">
            <v>8103.0181086519115</v>
          </cell>
          <cell r="F7">
            <v>20136</v>
          </cell>
          <cell r="G7">
            <v>2485</v>
          </cell>
          <cell r="H7">
            <v>5851.7034068136272</v>
          </cell>
          <cell r="I7">
            <v>5840</v>
          </cell>
          <cell r="J7">
            <v>998</v>
          </cell>
          <cell r="K7">
            <v>2473.3727810650885</v>
          </cell>
          <cell r="L7">
            <v>1672</v>
          </cell>
          <cell r="M7">
            <v>13</v>
          </cell>
          <cell r="N7">
            <v>374.77638640429336</v>
          </cell>
          <cell r="O7">
            <v>3352</v>
          </cell>
          <cell r="P7">
            <v>172</v>
          </cell>
          <cell r="Q7">
            <v>7.2927859181340979</v>
          </cell>
          <cell r="R7">
            <v>10656</v>
          </cell>
          <cell r="S7">
            <v>146117</v>
          </cell>
          <cell r="T7">
            <v>14.600256791630118</v>
          </cell>
          <cell r="U7">
            <v>4594</v>
          </cell>
          <cell r="V7">
            <v>314652</v>
          </cell>
          <cell r="W7">
            <v>1.9355735483198386</v>
          </cell>
          <cell r="X7">
            <v>557</v>
          </cell>
          <cell r="Y7">
            <v>28777</v>
          </cell>
          <cell r="Z7">
            <v>394.71153846153845</v>
          </cell>
          <cell r="AA7">
            <v>4105</v>
          </cell>
          <cell r="AB7">
            <v>200</v>
          </cell>
          <cell r="AC7">
            <v>0.7467964943649178</v>
          </cell>
          <cell r="AD7">
            <v>416</v>
          </cell>
          <cell r="AE7">
            <v>557046</v>
          </cell>
          <cell r="AF7">
            <v>0.44703991670344845</v>
          </cell>
          <cell r="AG7">
            <v>158</v>
          </cell>
          <cell r="AH7">
            <v>353436</v>
          </cell>
          <cell r="AI7" t="str">
            <v>NA</v>
          </cell>
          <cell r="AJ7">
            <v>86</v>
          </cell>
          <cell r="AK7" t="str">
            <v>NA</v>
          </cell>
          <cell r="AL7">
            <v>13540.856031128404</v>
          </cell>
          <cell r="AM7">
            <v>696</v>
          </cell>
          <cell r="AN7">
            <v>51400</v>
          </cell>
          <cell r="AO7">
            <v>60.095579450418157</v>
          </cell>
          <cell r="AP7">
            <v>1509</v>
          </cell>
          <cell r="AQ7">
            <v>25110</v>
          </cell>
          <cell r="AR7">
            <v>100.03982477100756</v>
          </cell>
          <cell r="AS7">
            <v>2512</v>
          </cell>
          <cell r="AT7">
            <v>25110</v>
          </cell>
          <cell r="AU7">
            <v>10175.097276264592</v>
          </cell>
          <cell r="AV7">
            <v>523</v>
          </cell>
          <cell r="AW7">
            <v>51400</v>
          </cell>
          <cell r="AX7">
            <v>18028.846153846152</v>
          </cell>
          <cell r="AY7">
            <v>5250</v>
          </cell>
          <cell r="AZ7">
            <v>291.2</v>
          </cell>
          <cell r="BA7">
            <v>13677.042801556421</v>
          </cell>
          <cell r="BB7">
            <v>703</v>
          </cell>
          <cell r="BC7">
            <v>51400</v>
          </cell>
          <cell r="BD7">
            <v>2723.735408560311</v>
          </cell>
          <cell r="BE7">
            <v>140</v>
          </cell>
          <cell r="BF7">
            <v>51400</v>
          </cell>
          <cell r="BG7">
            <v>10953.307392996108</v>
          </cell>
          <cell r="BH7">
            <v>563</v>
          </cell>
          <cell r="BI7">
            <v>51400</v>
          </cell>
          <cell r="BJ7">
            <v>2586.2068965517242</v>
          </cell>
          <cell r="BK7">
            <v>525</v>
          </cell>
          <cell r="BL7">
            <v>203</v>
          </cell>
          <cell r="BM7">
            <v>35447.470817120622</v>
          </cell>
          <cell r="BN7">
            <v>1822</v>
          </cell>
          <cell r="BO7">
            <v>51400</v>
          </cell>
        </row>
        <row r="8">
          <cell r="A8" t="str">
            <v>Dumfries &amp; Galloway</v>
          </cell>
          <cell r="B8">
            <v>5247.2872644203308</v>
          </cell>
          <cell r="C8">
            <v>55128</v>
          </cell>
          <cell r="D8">
            <v>10506</v>
          </cell>
          <cell r="E8">
            <v>7112.8522837706505</v>
          </cell>
          <cell r="F8">
            <v>58553</v>
          </cell>
          <cell r="G8">
            <v>8232</v>
          </cell>
          <cell r="H8">
            <v>4599.9144201968338</v>
          </cell>
          <cell r="I8">
            <v>10750</v>
          </cell>
          <cell r="J8">
            <v>2337</v>
          </cell>
          <cell r="K8">
            <v>4428.929765886287</v>
          </cell>
          <cell r="L8">
            <v>5297</v>
          </cell>
          <cell r="M8">
            <v>23</v>
          </cell>
          <cell r="N8">
            <v>239.09222497932174</v>
          </cell>
          <cell r="O8">
            <v>4625</v>
          </cell>
          <cell r="P8">
            <v>372</v>
          </cell>
          <cell r="Q8">
            <v>4.1868005337983991</v>
          </cell>
          <cell r="R8">
            <v>17381</v>
          </cell>
          <cell r="S8">
            <v>415138</v>
          </cell>
          <cell r="T8">
            <v>18.239553963071515</v>
          </cell>
          <cell r="U8">
            <v>18346</v>
          </cell>
          <cell r="V8">
            <v>1005836</v>
          </cell>
          <cell r="W8">
            <v>6.0681896198522818</v>
          </cell>
          <cell r="X8">
            <v>5480</v>
          </cell>
          <cell r="Y8">
            <v>90307</v>
          </cell>
          <cell r="Z8">
            <v>194.15460776846916</v>
          </cell>
          <cell r="AA8">
            <v>10197</v>
          </cell>
          <cell r="AB8">
            <v>1010</v>
          </cell>
          <cell r="AC8">
            <v>3.6776823121401696</v>
          </cell>
          <cell r="AD8">
            <v>4720</v>
          </cell>
          <cell r="AE8">
            <v>1283417</v>
          </cell>
          <cell r="AF8">
            <v>2.1070073640950446</v>
          </cell>
          <cell r="AG8">
            <v>2121</v>
          </cell>
          <cell r="AH8">
            <v>1006641</v>
          </cell>
          <cell r="AI8">
            <v>3.1495937581502211</v>
          </cell>
          <cell r="AJ8">
            <v>1582</v>
          </cell>
          <cell r="AK8">
            <v>502287</v>
          </cell>
          <cell r="AL8">
            <v>18395.05343101015</v>
          </cell>
          <cell r="AM8">
            <v>2737</v>
          </cell>
          <cell r="AN8">
            <v>148790</v>
          </cell>
          <cell r="AO8">
            <v>59.530374341151884</v>
          </cell>
          <cell r="AP8">
            <v>4642</v>
          </cell>
          <cell r="AQ8">
            <v>77977</v>
          </cell>
          <cell r="AR8">
            <v>44.69266578606512</v>
          </cell>
          <cell r="AS8">
            <v>3485</v>
          </cell>
          <cell r="AT8">
            <v>77977</v>
          </cell>
          <cell r="AU8">
            <v>9422.676255124672</v>
          </cell>
          <cell r="AV8">
            <v>1402</v>
          </cell>
          <cell r="AW8">
            <v>148790</v>
          </cell>
          <cell r="AX8">
            <v>4431.0808672258272</v>
          </cell>
          <cell r="AY8">
            <v>18480</v>
          </cell>
          <cell r="AZ8">
            <v>4170.54</v>
          </cell>
          <cell r="BA8">
            <v>28362.12111028967</v>
          </cell>
          <cell r="BB8">
            <v>4220</v>
          </cell>
          <cell r="BC8">
            <v>148790</v>
          </cell>
          <cell r="BD8">
            <v>9711.6741716513206</v>
          </cell>
          <cell r="BE8">
            <v>1445</v>
          </cell>
          <cell r="BF8">
            <v>148790</v>
          </cell>
          <cell r="BG8">
            <v>18650.44693863835</v>
          </cell>
          <cell r="BH8">
            <v>2775</v>
          </cell>
          <cell r="BI8">
            <v>148790</v>
          </cell>
          <cell r="BJ8">
            <v>2429.1187739463603</v>
          </cell>
          <cell r="BK8">
            <v>2536</v>
          </cell>
          <cell r="BL8">
            <v>1044</v>
          </cell>
          <cell r="BM8">
            <v>61912.762954499631</v>
          </cell>
          <cell r="BN8">
            <v>9212</v>
          </cell>
          <cell r="BO8">
            <v>148790</v>
          </cell>
        </row>
        <row r="9">
          <cell r="A9" t="str">
            <v>Dundee City</v>
          </cell>
          <cell r="B9">
            <v>5011.8724876133492</v>
          </cell>
          <cell r="C9">
            <v>53612</v>
          </cell>
          <cell r="D9">
            <v>10697</v>
          </cell>
          <cell r="E9">
            <v>7168.6583378598589</v>
          </cell>
          <cell r="F9">
            <v>52790</v>
          </cell>
          <cell r="G9">
            <v>7364</v>
          </cell>
          <cell r="H9">
            <v>5239.3003349460359</v>
          </cell>
          <cell r="I9">
            <v>14078</v>
          </cell>
          <cell r="J9">
            <v>2687</v>
          </cell>
          <cell r="K9">
            <v>4103.6324786324785</v>
          </cell>
          <cell r="L9">
            <v>11523</v>
          </cell>
          <cell r="M9">
            <v>54</v>
          </cell>
          <cell r="N9">
            <v>623.42486364491253</v>
          </cell>
          <cell r="O9">
            <v>13259</v>
          </cell>
          <cell r="P9">
            <v>409</v>
          </cell>
          <cell r="Q9">
            <v>3.5963798698569098</v>
          </cell>
          <cell r="R9">
            <v>17111</v>
          </cell>
          <cell r="S9">
            <v>475784</v>
          </cell>
          <cell r="T9">
            <v>27.117065852775337</v>
          </cell>
          <cell r="U9">
            <v>20968</v>
          </cell>
          <cell r="V9">
            <v>773240</v>
          </cell>
          <cell r="W9">
            <v>2.4325772459367743</v>
          </cell>
          <cell r="X9">
            <v>2724</v>
          </cell>
          <cell r="Y9">
            <v>111980</v>
          </cell>
          <cell r="Z9">
            <v>475.20944402132523</v>
          </cell>
          <cell r="AA9">
            <v>24958</v>
          </cell>
          <cell r="AB9">
            <v>1010</v>
          </cell>
          <cell r="AC9">
            <v>2.4241490494254356</v>
          </cell>
          <cell r="AD9">
            <v>3493</v>
          </cell>
          <cell r="AE9">
            <v>1440918</v>
          </cell>
          <cell r="AF9">
            <v>2.905501382928565</v>
          </cell>
          <cell r="AG9">
            <v>3870</v>
          </cell>
          <cell r="AH9">
            <v>1331956</v>
          </cell>
          <cell r="AI9">
            <v>2.5432926018004269</v>
          </cell>
          <cell r="AJ9">
            <v>2313</v>
          </cell>
          <cell r="AK9">
            <v>909451</v>
          </cell>
          <cell r="AL9">
            <v>20363.025210084033</v>
          </cell>
          <cell r="AM9">
            <v>3029</v>
          </cell>
          <cell r="AN9">
            <v>148750</v>
          </cell>
          <cell r="AO9">
            <v>54.224844313339887</v>
          </cell>
          <cell r="AP9">
            <v>4136</v>
          </cell>
          <cell r="AQ9">
            <v>76275</v>
          </cell>
          <cell r="AR9">
            <v>93.123566043920022</v>
          </cell>
          <cell r="AS9">
            <v>7103</v>
          </cell>
          <cell r="AT9">
            <v>76275</v>
          </cell>
          <cell r="AU9">
            <v>15536.134453781513</v>
          </cell>
          <cell r="AV9">
            <v>2311</v>
          </cell>
          <cell r="AW9">
            <v>148750</v>
          </cell>
          <cell r="AX9">
            <v>19678.995115143058</v>
          </cell>
          <cell r="AY9">
            <v>11280</v>
          </cell>
          <cell r="AZ9">
            <v>573.20000000000005</v>
          </cell>
          <cell r="BA9">
            <v>21324.36974789916</v>
          </cell>
          <cell r="BB9">
            <v>3172</v>
          </cell>
          <cell r="BC9">
            <v>148750</v>
          </cell>
          <cell r="BD9">
            <v>4121.0084033613439</v>
          </cell>
          <cell r="BE9">
            <v>613</v>
          </cell>
          <cell r="BF9">
            <v>148750</v>
          </cell>
          <cell r="BG9">
            <v>17203.361344537814</v>
          </cell>
          <cell r="BH9">
            <v>2559</v>
          </cell>
          <cell r="BI9">
            <v>148750</v>
          </cell>
          <cell r="BJ9">
            <v>4207.126948775056</v>
          </cell>
          <cell r="BK9">
            <v>1889</v>
          </cell>
          <cell r="BL9">
            <v>449</v>
          </cell>
          <cell r="BM9">
            <v>175401.68067226891</v>
          </cell>
          <cell r="BN9">
            <v>26091</v>
          </cell>
          <cell r="BO9">
            <v>148750</v>
          </cell>
        </row>
        <row r="10">
          <cell r="A10" t="str">
            <v>East Ayrshire</v>
          </cell>
          <cell r="B10">
            <v>5532.7788114260702</v>
          </cell>
          <cell r="C10">
            <v>50553</v>
          </cell>
          <cell r="D10">
            <v>9137</v>
          </cell>
          <cell r="E10">
            <v>7385.2945653828592</v>
          </cell>
          <cell r="F10">
            <v>48514</v>
          </cell>
          <cell r="G10">
            <v>6569</v>
          </cell>
          <cell r="H10">
            <v>5849.41073766914</v>
          </cell>
          <cell r="I10">
            <v>13401</v>
          </cell>
          <cell r="J10">
            <v>2291</v>
          </cell>
          <cell r="K10">
            <v>4001.2019230769229</v>
          </cell>
          <cell r="L10">
            <v>6658</v>
          </cell>
          <cell r="M10">
            <v>32</v>
          </cell>
          <cell r="N10">
            <v>309.09396725723258</v>
          </cell>
          <cell r="O10">
            <v>5513</v>
          </cell>
          <cell r="P10">
            <v>343</v>
          </cell>
          <cell r="Q10">
            <v>3.403813866662043</v>
          </cell>
          <cell r="R10">
            <v>11779</v>
          </cell>
          <cell r="S10">
            <v>346053</v>
          </cell>
          <cell r="T10">
            <v>21.96187306697535</v>
          </cell>
          <cell r="U10">
            <v>14571</v>
          </cell>
          <cell r="V10">
            <v>663468</v>
          </cell>
          <cell r="W10">
            <v>4.5590207188892249</v>
          </cell>
          <cell r="X10">
            <v>3162</v>
          </cell>
          <cell r="Y10">
            <v>69357</v>
          </cell>
          <cell r="Z10">
            <v>329.97737556561088</v>
          </cell>
          <cell r="AA10">
            <v>11668</v>
          </cell>
          <cell r="AB10">
            <v>680</v>
          </cell>
          <cell r="AC10">
            <v>0.7300456647996808</v>
          </cell>
          <cell r="AD10">
            <v>741</v>
          </cell>
          <cell r="AE10">
            <v>1015005</v>
          </cell>
          <cell r="AF10">
            <v>5.4113179089825154</v>
          </cell>
          <cell r="AG10">
            <v>1593</v>
          </cell>
          <cell r="AH10">
            <v>294383</v>
          </cell>
          <cell r="AI10">
            <v>1.7060207534612537</v>
          </cell>
          <cell r="AJ10">
            <v>728</v>
          </cell>
          <cell r="AK10">
            <v>426724</v>
          </cell>
          <cell r="AL10">
            <v>2889.0347997373606</v>
          </cell>
          <cell r="AM10">
            <v>352</v>
          </cell>
          <cell r="AN10">
            <v>121840</v>
          </cell>
          <cell r="AO10">
            <v>60.172445422858189</v>
          </cell>
          <cell r="AP10">
            <v>3608</v>
          </cell>
          <cell r="AQ10">
            <v>59961</v>
          </cell>
          <cell r="AR10">
            <v>73.280965961208111</v>
          </cell>
          <cell r="AS10">
            <v>4394</v>
          </cell>
          <cell r="AT10">
            <v>59961</v>
          </cell>
          <cell r="AU10">
            <v>11071.897570584371</v>
          </cell>
          <cell r="AV10">
            <v>1349</v>
          </cell>
          <cell r="AW10">
            <v>121840</v>
          </cell>
          <cell r="AX10">
            <v>10943.386852368611</v>
          </cell>
          <cell r="AY10">
            <v>13216</v>
          </cell>
          <cell r="AZ10">
            <v>1207.67</v>
          </cell>
          <cell r="BA10">
            <v>14970.453053184503</v>
          </cell>
          <cell r="BB10">
            <v>1824</v>
          </cell>
          <cell r="BC10">
            <v>121840</v>
          </cell>
          <cell r="BD10">
            <v>4604.3992120814182</v>
          </cell>
          <cell r="BE10">
            <v>561</v>
          </cell>
          <cell r="BF10">
            <v>121840</v>
          </cell>
          <cell r="BG10">
            <v>10366.053841103087</v>
          </cell>
          <cell r="BH10">
            <v>1263</v>
          </cell>
          <cell r="BI10">
            <v>121840</v>
          </cell>
          <cell r="BJ10">
            <v>6881.2351543942996</v>
          </cell>
          <cell r="BK10">
            <v>2897</v>
          </cell>
          <cell r="BL10">
            <v>421</v>
          </cell>
          <cell r="BM10">
            <v>86597.17662508208</v>
          </cell>
          <cell r="BN10">
            <v>10551</v>
          </cell>
          <cell r="BO10">
            <v>121840</v>
          </cell>
        </row>
        <row r="11">
          <cell r="A11" t="str">
            <v>East Dunbartonshire</v>
          </cell>
          <cell r="B11">
            <v>4802.8798952765355</v>
          </cell>
          <cell r="C11">
            <v>44028</v>
          </cell>
          <cell r="D11">
            <v>9167</v>
          </cell>
          <cell r="E11">
            <v>7406.3932922835056</v>
          </cell>
          <cell r="F11">
            <v>56533</v>
          </cell>
          <cell r="G11">
            <v>7633</v>
          </cell>
          <cell r="H11">
            <v>4701.2257405515838</v>
          </cell>
          <cell r="I11">
            <v>9205</v>
          </cell>
          <cell r="J11">
            <v>1958</v>
          </cell>
          <cell r="K11">
            <v>4222.0279720279723</v>
          </cell>
          <cell r="L11">
            <v>4830</v>
          </cell>
          <cell r="M11">
            <v>22</v>
          </cell>
          <cell r="N11">
            <v>379.46698970321017</v>
          </cell>
          <cell r="O11">
            <v>2506</v>
          </cell>
          <cell r="P11">
            <v>127</v>
          </cell>
          <cell r="Q11">
            <v>4.5129539499672031</v>
          </cell>
          <cell r="R11">
            <v>12453</v>
          </cell>
          <cell r="S11">
            <v>275939</v>
          </cell>
          <cell r="T11">
            <v>20.521851398449364</v>
          </cell>
          <cell r="U11">
            <v>12271</v>
          </cell>
          <cell r="V11">
            <v>597948</v>
          </cell>
          <cell r="W11">
            <v>6.1785633793747383</v>
          </cell>
          <cell r="X11">
            <v>3838</v>
          </cell>
          <cell r="Y11">
            <v>62118</v>
          </cell>
          <cell r="Z11">
            <v>287.38761238761242</v>
          </cell>
          <cell r="AA11">
            <v>11507</v>
          </cell>
          <cell r="AB11">
            <v>770</v>
          </cell>
          <cell r="AC11">
            <v>2.3115937618944962</v>
          </cell>
          <cell r="AD11">
            <v>2241</v>
          </cell>
          <cell r="AE11">
            <v>969461</v>
          </cell>
          <cell r="AF11">
            <v>3.9346534653465346</v>
          </cell>
          <cell r="AG11">
            <v>1987</v>
          </cell>
          <cell r="AH11">
            <v>505000</v>
          </cell>
          <cell r="AI11">
            <v>5.518192791860665</v>
          </cell>
          <cell r="AJ11">
            <v>224</v>
          </cell>
          <cell r="AK11">
            <v>40593</v>
          </cell>
          <cell r="AL11">
            <v>27222.376073109943</v>
          </cell>
          <cell r="AM11">
            <v>2949</v>
          </cell>
          <cell r="AN11">
            <v>108330</v>
          </cell>
          <cell r="AO11">
            <v>76.891920699211255</v>
          </cell>
          <cell r="AP11">
            <v>3607</v>
          </cell>
          <cell r="AQ11">
            <v>46910</v>
          </cell>
          <cell r="AR11">
            <v>110.72266041355789</v>
          </cell>
          <cell r="AS11">
            <v>5194</v>
          </cell>
          <cell r="AT11">
            <v>46910</v>
          </cell>
          <cell r="AU11">
            <v>6350.964645066002</v>
          </cell>
          <cell r="AV11">
            <v>688</v>
          </cell>
          <cell r="AW11">
            <v>108330</v>
          </cell>
          <cell r="AX11">
            <v>19744.083124879737</v>
          </cell>
          <cell r="AY11">
            <v>10261</v>
          </cell>
          <cell r="AZ11">
            <v>519.70000000000005</v>
          </cell>
          <cell r="BA11">
            <v>20049.847687621157</v>
          </cell>
          <cell r="BB11">
            <v>2172</v>
          </cell>
          <cell r="BC11">
            <v>108330</v>
          </cell>
          <cell r="BD11">
            <v>7504.8463029631685</v>
          </cell>
          <cell r="BE11">
            <v>813</v>
          </cell>
          <cell r="BF11">
            <v>108330</v>
          </cell>
          <cell r="BG11">
            <v>12545.00138465799</v>
          </cell>
          <cell r="BH11">
            <v>1359</v>
          </cell>
          <cell r="BI11">
            <v>108330</v>
          </cell>
          <cell r="BJ11">
            <v>3587.4015748031497</v>
          </cell>
          <cell r="BK11">
            <v>2278</v>
          </cell>
          <cell r="BL11">
            <v>635</v>
          </cell>
          <cell r="BM11">
            <v>28939.351980060925</v>
          </cell>
          <cell r="BN11">
            <v>3135</v>
          </cell>
          <cell r="BO11">
            <v>108330</v>
          </cell>
        </row>
        <row r="12">
          <cell r="A12" t="str">
            <v>East Lothian</v>
          </cell>
          <cell r="B12">
            <v>4681.9074009929573</v>
          </cell>
          <cell r="C12">
            <v>40550</v>
          </cell>
          <cell r="D12">
            <v>8661</v>
          </cell>
          <cell r="E12">
            <v>6407.4392973996901</v>
          </cell>
          <cell r="F12">
            <v>37208</v>
          </cell>
          <cell r="G12">
            <v>5807</v>
          </cell>
          <cell r="H12">
            <v>3860.1511879049676</v>
          </cell>
          <cell r="I12">
            <v>7149</v>
          </cell>
          <cell r="J12">
            <v>1852</v>
          </cell>
          <cell r="K12">
            <v>2648.0322003577817</v>
          </cell>
          <cell r="L12">
            <v>5921</v>
          </cell>
          <cell r="M12">
            <v>43</v>
          </cell>
          <cell r="N12">
            <v>277.75672603258812</v>
          </cell>
          <cell r="O12">
            <v>2932</v>
          </cell>
          <cell r="P12">
            <v>203</v>
          </cell>
          <cell r="Q12">
            <v>5.300805342154483</v>
          </cell>
          <cell r="R12">
            <v>13717</v>
          </cell>
          <cell r="S12">
            <v>258772</v>
          </cell>
          <cell r="T12">
            <v>16.071979508226129</v>
          </cell>
          <cell r="U12">
            <v>8960</v>
          </cell>
          <cell r="V12">
            <v>557492</v>
          </cell>
          <cell r="W12">
            <v>4.3590798450409682</v>
          </cell>
          <cell r="X12">
            <v>2543</v>
          </cell>
          <cell r="Y12">
            <v>58338</v>
          </cell>
          <cell r="Z12">
            <v>428.62547288776801</v>
          </cell>
          <cell r="AA12">
            <v>13596</v>
          </cell>
          <cell r="AB12">
            <v>610</v>
          </cell>
          <cell r="AC12">
            <v>3.3830503295686327</v>
          </cell>
          <cell r="AD12">
            <v>3853</v>
          </cell>
          <cell r="AE12">
            <v>1138913</v>
          </cell>
          <cell r="AF12">
            <v>1.8525822910437315</v>
          </cell>
          <cell r="AG12">
            <v>1456</v>
          </cell>
          <cell r="AH12">
            <v>785930</v>
          </cell>
          <cell r="AI12">
            <v>1.7282562152736576</v>
          </cell>
          <cell r="AJ12">
            <v>335</v>
          </cell>
          <cell r="AK12">
            <v>193837</v>
          </cell>
          <cell r="AL12">
            <v>27195.38708762643</v>
          </cell>
          <cell r="AM12">
            <v>2877</v>
          </cell>
          <cell r="AN12">
            <v>105790</v>
          </cell>
          <cell r="AO12">
            <v>57.516680955753536</v>
          </cell>
          <cell r="AP12">
            <v>3086</v>
          </cell>
          <cell r="AQ12">
            <v>53654</v>
          </cell>
          <cell r="AR12">
            <v>66.611995377791033</v>
          </cell>
          <cell r="AS12">
            <v>3574</v>
          </cell>
          <cell r="AT12">
            <v>53654</v>
          </cell>
          <cell r="AU12">
            <v>12761.130541639097</v>
          </cell>
          <cell r="AV12">
            <v>1350</v>
          </cell>
          <cell r="AW12">
            <v>105790</v>
          </cell>
          <cell r="AX12">
            <v>6614.0119935644288</v>
          </cell>
          <cell r="AY12">
            <v>9044</v>
          </cell>
          <cell r="AZ12">
            <v>1367.4</v>
          </cell>
          <cell r="BA12">
            <v>12250.685319973532</v>
          </cell>
          <cell r="BB12">
            <v>1296</v>
          </cell>
          <cell r="BC12">
            <v>105790</v>
          </cell>
          <cell r="BD12">
            <v>1304.4711220342188</v>
          </cell>
          <cell r="BE12">
            <v>138</v>
          </cell>
          <cell r="BF12">
            <v>105790</v>
          </cell>
          <cell r="BG12">
            <v>10946.214197939313</v>
          </cell>
          <cell r="BH12">
            <v>1158</v>
          </cell>
          <cell r="BI12">
            <v>105790</v>
          </cell>
          <cell r="BJ12">
            <v>2988.262910798122</v>
          </cell>
          <cell r="BK12">
            <v>2546</v>
          </cell>
          <cell r="BL12">
            <v>852</v>
          </cell>
          <cell r="BM12">
            <v>52528.594385102559</v>
          </cell>
          <cell r="BN12">
            <v>5557</v>
          </cell>
          <cell r="BO12">
            <v>105790</v>
          </cell>
        </row>
        <row r="13">
          <cell r="A13" t="str">
            <v>East Renfrewshire</v>
          </cell>
          <cell r="B13">
            <v>4881.1188811188804</v>
          </cell>
          <cell r="C13">
            <v>45370</v>
          </cell>
          <cell r="D13">
            <v>9295</v>
          </cell>
          <cell r="E13">
            <v>7003.9969056214541</v>
          </cell>
          <cell r="F13">
            <v>54323</v>
          </cell>
          <cell r="G13">
            <v>7756</v>
          </cell>
          <cell r="H13">
            <v>5994.2226890756301</v>
          </cell>
          <cell r="I13">
            <v>11413</v>
          </cell>
          <cell r="J13">
            <v>1904</v>
          </cell>
          <cell r="K13">
            <v>12307.692307692309</v>
          </cell>
          <cell r="L13">
            <v>1280</v>
          </cell>
          <cell r="M13">
            <v>2</v>
          </cell>
          <cell r="N13">
            <v>216.53846153846155</v>
          </cell>
          <cell r="O13">
            <v>1126</v>
          </cell>
          <cell r="P13">
            <v>100</v>
          </cell>
          <cell r="Q13">
            <v>4.8256576891832781</v>
          </cell>
          <cell r="R13">
            <v>12356</v>
          </cell>
          <cell r="S13">
            <v>256048</v>
          </cell>
          <cell r="T13">
            <v>24.768973178349487</v>
          </cell>
          <cell r="U13">
            <v>9231</v>
          </cell>
          <cell r="V13">
            <v>372684</v>
          </cell>
          <cell r="W13">
            <v>8.14565997404382</v>
          </cell>
          <cell r="X13">
            <v>4268</v>
          </cell>
          <cell r="Y13">
            <v>52396</v>
          </cell>
          <cell r="Z13">
            <v>159.79978925184406</v>
          </cell>
          <cell r="AA13">
            <v>6066</v>
          </cell>
          <cell r="AB13">
            <v>730</v>
          </cell>
          <cell r="AC13">
            <v>4.1378891023201447</v>
          </cell>
          <cell r="AD13">
            <v>3675</v>
          </cell>
          <cell r="AE13">
            <v>888134</v>
          </cell>
          <cell r="AF13">
            <v>1.4441292644480757</v>
          </cell>
          <cell r="AG13">
            <v>1650</v>
          </cell>
          <cell r="AH13">
            <v>1142557</v>
          </cell>
          <cell r="AI13" t="str">
            <v>NA</v>
          </cell>
          <cell r="AJ13">
            <v>0</v>
          </cell>
          <cell r="AK13" t="str">
            <v>NA</v>
          </cell>
          <cell r="AL13">
            <v>23957.129347483453</v>
          </cell>
          <cell r="AM13">
            <v>2280</v>
          </cell>
          <cell r="AN13">
            <v>95170</v>
          </cell>
          <cell r="AO13">
            <v>68.149681850318146</v>
          </cell>
          <cell r="AP13">
            <v>2699</v>
          </cell>
          <cell r="AQ13">
            <v>39604</v>
          </cell>
          <cell r="AR13">
            <v>84.966165033834969</v>
          </cell>
          <cell r="AS13">
            <v>3365</v>
          </cell>
          <cell r="AT13">
            <v>39604</v>
          </cell>
          <cell r="AU13">
            <v>8910.3709152043721</v>
          </cell>
          <cell r="AV13">
            <v>848</v>
          </cell>
          <cell r="AW13">
            <v>95170</v>
          </cell>
          <cell r="AX13">
            <v>21135.790213839598</v>
          </cell>
          <cell r="AY13">
            <v>10220</v>
          </cell>
          <cell r="AZ13">
            <v>483.54</v>
          </cell>
          <cell r="BA13">
            <v>17484.501418514235</v>
          </cell>
          <cell r="BB13">
            <v>1664</v>
          </cell>
          <cell r="BC13">
            <v>95170</v>
          </cell>
          <cell r="BD13">
            <v>9814.0170221708522</v>
          </cell>
          <cell r="BE13">
            <v>934</v>
          </cell>
          <cell r="BF13">
            <v>95170</v>
          </cell>
          <cell r="BG13">
            <v>7670.484396343385</v>
          </cell>
          <cell r="BH13">
            <v>730</v>
          </cell>
          <cell r="BI13">
            <v>95170</v>
          </cell>
          <cell r="BJ13">
            <v>4204.930662557781</v>
          </cell>
          <cell r="BK13">
            <v>2729</v>
          </cell>
          <cell r="BL13">
            <v>649</v>
          </cell>
          <cell r="BM13">
            <v>62036.35599453609</v>
          </cell>
          <cell r="BN13">
            <v>5904</v>
          </cell>
          <cell r="BO13">
            <v>95170</v>
          </cell>
        </row>
        <row r="14">
          <cell r="A14" t="str">
            <v>Edinburgh City</v>
          </cell>
          <cell r="B14">
            <v>4899.1190421914971</v>
          </cell>
          <cell r="C14">
            <v>151299.49338</v>
          </cell>
          <cell r="D14">
            <v>30883</v>
          </cell>
          <cell r="E14">
            <v>6705.5444358262148</v>
          </cell>
          <cell r="F14">
            <v>127948.49338</v>
          </cell>
          <cell r="G14">
            <v>19081</v>
          </cell>
          <cell r="H14">
            <v>3760.107188628685</v>
          </cell>
          <cell r="I14">
            <v>32273</v>
          </cell>
          <cell r="J14">
            <v>8583</v>
          </cell>
          <cell r="K14">
            <v>2795.8998548621189</v>
          </cell>
          <cell r="L14">
            <v>15411</v>
          </cell>
          <cell r="M14">
            <v>106</v>
          </cell>
          <cell r="N14">
            <v>403.64157119476266</v>
          </cell>
          <cell r="O14">
            <v>23676</v>
          </cell>
          <cell r="P14">
            <v>1128</v>
          </cell>
          <cell r="Q14">
            <v>3.352078654212852</v>
          </cell>
          <cell r="R14">
            <v>48431</v>
          </cell>
          <cell r="S14">
            <v>1444805</v>
          </cell>
          <cell r="T14">
            <v>26.164234794149003</v>
          </cell>
          <cell r="U14">
            <v>57725</v>
          </cell>
          <cell r="V14">
            <v>2206256</v>
          </cell>
          <cell r="W14">
            <v>7.2267824479407388</v>
          </cell>
          <cell r="X14">
            <v>22204</v>
          </cell>
          <cell r="Y14">
            <v>307246</v>
          </cell>
          <cell r="Z14">
            <v>438.53877046648125</v>
          </cell>
          <cell r="AA14">
            <v>56782</v>
          </cell>
          <cell r="AB14">
            <v>2490</v>
          </cell>
          <cell r="AC14">
            <v>2.0195947940178938</v>
          </cell>
          <cell r="AD14">
            <v>7438</v>
          </cell>
          <cell r="AE14">
            <v>3682917</v>
          </cell>
          <cell r="AF14">
            <v>1.032011413848988</v>
          </cell>
          <cell r="AG14">
            <v>9313</v>
          </cell>
          <cell r="AH14">
            <v>9024125</v>
          </cell>
          <cell r="AI14">
            <v>3.5025533881570152</v>
          </cell>
          <cell r="AJ14">
            <v>2751</v>
          </cell>
          <cell r="AK14">
            <v>785427</v>
          </cell>
          <cell r="AL14">
            <v>9313.404050144647</v>
          </cell>
          <cell r="AM14">
            <v>4829</v>
          </cell>
          <cell r="AN14">
            <v>518500</v>
          </cell>
          <cell r="AO14">
            <v>71.480542740407301</v>
          </cell>
          <cell r="AP14">
            <v>17880</v>
          </cell>
          <cell r="AQ14">
            <v>250138</v>
          </cell>
          <cell r="AR14">
            <v>79.588067386802493</v>
          </cell>
          <cell r="AS14">
            <v>19908</v>
          </cell>
          <cell r="AT14">
            <v>250138</v>
          </cell>
          <cell r="AU14">
            <v>23166.827386692381</v>
          </cell>
          <cell r="AV14">
            <v>12012</v>
          </cell>
          <cell r="AW14">
            <v>518500</v>
          </cell>
          <cell r="AX14">
            <v>18727.332892124421</v>
          </cell>
          <cell r="AY14">
            <v>28297</v>
          </cell>
          <cell r="AZ14">
            <v>1511</v>
          </cell>
          <cell r="BA14">
            <v>27890.067502410802</v>
          </cell>
          <cell r="BB14">
            <v>14461</v>
          </cell>
          <cell r="BC14">
            <v>518500</v>
          </cell>
          <cell r="BD14">
            <v>3810.9932497589202</v>
          </cell>
          <cell r="BE14">
            <v>1976</v>
          </cell>
          <cell r="BF14">
            <v>518500</v>
          </cell>
          <cell r="BG14">
            <v>24079.074252651881</v>
          </cell>
          <cell r="BH14">
            <v>12485</v>
          </cell>
          <cell r="BI14">
            <v>518500</v>
          </cell>
          <cell r="BJ14">
            <v>4732.6683291770578</v>
          </cell>
          <cell r="BK14">
            <v>9489</v>
          </cell>
          <cell r="BL14">
            <v>2005</v>
          </cell>
          <cell r="BM14">
            <v>61724.204435872707</v>
          </cell>
          <cell r="BN14">
            <v>32004</v>
          </cell>
          <cell r="BO14">
            <v>518500</v>
          </cell>
        </row>
        <row r="15">
          <cell r="A15" t="str">
            <v>Eilean Siar</v>
          </cell>
          <cell r="B15">
            <v>9153.0666666666657</v>
          </cell>
          <cell r="C15">
            <v>17162</v>
          </cell>
          <cell r="D15">
            <v>1875</v>
          </cell>
          <cell r="E15">
            <v>11247.63193504736</v>
          </cell>
          <cell r="F15">
            <v>16624</v>
          </cell>
          <cell r="G15">
            <v>1478</v>
          </cell>
          <cell r="H15">
            <v>7695.5555555555557</v>
          </cell>
          <cell r="I15">
            <v>3463</v>
          </cell>
          <cell r="J15">
            <v>450</v>
          </cell>
          <cell r="K15">
            <v>4763.7362637362639</v>
          </cell>
          <cell r="L15">
            <v>1734</v>
          </cell>
          <cell r="M15">
            <v>7</v>
          </cell>
          <cell r="N15">
            <v>299.87980769230768</v>
          </cell>
          <cell r="O15">
            <v>499</v>
          </cell>
          <cell r="P15">
            <v>32</v>
          </cell>
          <cell r="Q15">
            <v>5.9580903701666843</v>
          </cell>
          <cell r="R15">
            <v>7367</v>
          </cell>
          <cell r="S15">
            <v>123647</v>
          </cell>
          <cell r="T15">
            <v>51.005887169090414</v>
          </cell>
          <cell r="U15">
            <v>5233</v>
          </cell>
          <cell r="V15">
            <v>102596</v>
          </cell>
          <cell r="W15">
            <v>2.7527853286879282</v>
          </cell>
          <cell r="X15">
            <v>719</v>
          </cell>
          <cell r="Y15">
            <v>26119</v>
          </cell>
          <cell r="Z15">
            <v>599.49392712550605</v>
          </cell>
          <cell r="AA15">
            <v>5923</v>
          </cell>
          <cell r="AB15">
            <v>190</v>
          </cell>
          <cell r="AC15">
            <v>3.263532961682913</v>
          </cell>
          <cell r="AD15">
            <v>915</v>
          </cell>
          <cell r="AE15">
            <v>280371</v>
          </cell>
          <cell r="AF15">
            <v>5.1896829103741764</v>
          </cell>
          <cell r="AG15">
            <v>700</v>
          </cell>
          <cell r="AH15">
            <v>134883</v>
          </cell>
          <cell r="AI15">
            <v>6.4028531039516601</v>
          </cell>
          <cell r="AJ15">
            <v>693</v>
          </cell>
          <cell r="AK15">
            <v>108233</v>
          </cell>
          <cell r="AL15">
            <v>857.24934774506153</v>
          </cell>
          <cell r="AM15">
            <v>23</v>
          </cell>
          <cell r="AN15">
            <v>26830</v>
          </cell>
          <cell r="AO15">
            <v>68.557648139641714</v>
          </cell>
          <cell r="AP15">
            <v>1194</v>
          </cell>
          <cell r="AQ15">
            <v>17416</v>
          </cell>
          <cell r="AR15">
            <v>153.7092328892972</v>
          </cell>
          <cell r="AS15">
            <v>2677</v>
          </cell>
          <cell r="AT15">
            <v>17416</v>
          </cell>
          <cell r="AU15">
            <v>11256.056653000373</v>
          </cell>
          <cell r="AV15">
            <v>302</v>
          </cell>
          <cell r="AW15">
            <v>26830</v>
          </cell>
          <cell r="AX15">
            <v>4460.9478887021105</v>
          </cell>
          <cell r="AY15">
            <v>5334</v>
          </cell>
          <cell r="AZ15">
            <v>1195.71</v>
          </cell>
          <cell r="BA15">
            <v>36190.831159150206</v>
          </cell>
          <cell r="BB15">
            <v>971</v>
          </cell>
          <cell r="BC15">
            <v>26830</v>
          </cell>
          <cell r="BD15">
            <v>12672.381662318301</v>
          </cell>
          <cell r="BE15">
            <v>340</v>
          </cell>
          <cell r="BF15">
            <v>26830</v>
          </cell>
          <cell r="BG15">
            <v>23518.449496831905</v>
          </cell>
          <cell r="BH15">
            <v>631</v>
          </cell>
          <cell r="BI15">
            <v>26830</v>
          </cell>
          <cell r="BJ15">
            <v>3566.9781931464172</v>
          </cell>
          <cell r="BK15">
            <v>1145</v>
          </cell>
          <cell r="BL15">
            <v>321</v>
          </cell>
          <cell r="BM15">
            <v>170816.25046589639</v>
          </cell>
          <cell r="BN15">
            <v>4583</v>
          </cell>
          <cell r="BO15">
            <v>26830</v>
          </cell>
        </row>
        <row r="16">
          <cell r="A16" t="str">
            <v>Falkirk</v>
          </cell>
          <cell r="B16">
            <v>4655.1482059282371</v>
          </cell>
          <cell r="C16">
            <v>59679</v>
          </cell>
          <cell r="D16">
            <v>12820</v>
          </cell>
          <cell r="E16">
            <v>7000.904261331525</v>
          </cell>
          <cell r="F16">
            <v>61937</v>
          </cell>
          <cell r="G16">
            <v>8847</v>
          </cell>
          <cell r="H16">
            <v>5517.9163901791644</v>
          </cell>
          <cell r="I16">
            <v>16631</v>
          </cell>
          <cell r="J16">
            <v>3014</v>
          </cell>
          <cell r="K16">
            <v>4173.0769230769229</v>
          </cell>
          <cell r="L16">
            <v>13237</v>
          </cell>
          <cell r="M16">
            <v>61</v>
          </cell>
          <cell r="N16">
            <v>335.62109268823048</v>
          </cell>
          <cell r="O16">
            <v>4939</v>
          </cell>
          <cell r="P16">
            <v>283</v>
          </cell>
          <cell r="Q16">
            <v>3.1627160967215491</v>
          </cell>
          <cell r="R16">
            <v>13527</v>
          </cell>
          <cell r="S16">
            <v>427702</v>
          </cell>
          <cell r="T16">
            <v>22.647218507091118</v>
          </cell>
          <cell r="U16">
            <v>13682</v>
          </cell>
          <cell r="V16">
            <v>604136</v>
          </cell>
          <cell r="W16">
            <v>5.2292677292677299</v>
          </cell>
          <cell r="X16">
            <v>5433</v>
          </cell>
          <cell r="Y16">
            <v>103896</v>
          </cell>
          <cell r="Z16">
            <v>322.59615384615387</v>
          </cell>
          <cell r="AA16">
            <v>14762</v>
          </cell>
          <cell r="AB16">
            <v>880</v>
          </cell>
          <cell r="AC16">
            <v>4.2147231733589541</v>
          </cell>
          <cell r="AD16">
            <v>4979</v>
          </cell>
          <cell r="AE16">
            <v>1181335</v>
          </cell>
          <cell r="AF16">
            <v>3.98273485206657</v>
          </cell>
          <cell r="AG16">
            <v>2603</v>
          </cell>
          <cell r="AH16">
            <v>653571</v>
          </cell>
          <cell r="AI16">
            <v>7.7143038698608377</v>
          </cell>
          <cell r="AJ16">
            <v>607</v>
          </cell>
          <cell r="AK16">
            <v>78685</v>
          </cell>
          <cell r="AL16">
            <v>17631.283522514659</v>
          </cell>
          <cell r="AM16">
            <v>2827</v>
          </cell>
          <cell r="AN16">
            <v>160340</v>
          </cell>
          <cell r="AO16">
            <v>60.972037283621837</v>
          </cell>
          <cell r="AP16">
            <v>4579</v>
          </cell>
          <cell r="AQ16">
            <v>75100</v>
          </cell>
          <cell r="AR16">
            <v>75.659121171770963</v>
          </cell>
          <cell r="AS16">
            <v>5682</v>
          </cell>
          <cell r="AT16">
            <v>75100</v>
          </cell>
          <cell r="AU16">
            <v>14369.46488711488</v>
          </cell>
          <cell r="AV16">
            <v>2304</v>
          </cell>
          <cell r="AW16">
            <v>160340</v>
          </cell>
          <cell r="AX16">
            <v>10725.970645138417</v>
          </cell>
          <cell r="AY16">
            <v>10589</v>
          </cell>
          <cell r="AZ16">
            <v>987.23</v>
          </cell>
          <cell r="BA16">
            <v>21760.00997879506</v>
          </cell>
          <cell r="BB16">
            <v>3489</v>
          </cell>
          <cell r="BC16">
            <v>160340</v>
          </cell>
          <cell r="BD16">
            <v>6897.8420855681679</v>
          </cell>
          <cell r="BE16">
            <v>1106</v>
          </cell>
          <cell r="BF16">
            <v>160340</v>
          </cell>
          <cell r="BG16">
            <v>14862.167893226893</v>
          </cell>
          <cell r="BH16">
            <v>2383</v>
          </cell>
          <cell r="BI16">
            <v>160340</v>
          </cell>
          <cell r="BJ16">
            <v>4526.3157894736842</v>
          </cell>
          <cell r="BK16">
            <v>2236</v>
          </cell>
          <cell r="BL16">
            <v>494</v>
          </cell>
          <cell r="BM16">
            <v>70419.10939254085</v>
          </cell>
          <cell r="BN16">
            <v>11291</v>
          </cell>
          <cell r="BO16">
            <v>160340</v>
          </cell>
        </row>
        <row r="17">
          <cell r="A17" t="str">
            <v>Fife</v>
          </cell>
          <cell r="B17">
            <v>4850.2536331231149</v>
          </cell>
          <cell r="C17">
            <v>141511</v>
          </cell>
          <cell r="D17">
            <v>29176</v>
          </cell>
          <cell r="E17">
            <v>6432.7485380116959</v>
          </cell>
          <cell r="F17">
            <v>130900</v>
          </cell>
          <cell r="G17">
            <v>20349</v>
          </cell>
          <cell r="H17">
            <v>4583.9140534262488</v>
          </cell>
          <cell r="I17">
            <v>31574</v>
          </cell>
          <cell r="J17">
            <v>6888</v>
          </cell>
          <cell r="K17">
            <v>3934.2709529276694</v>
          </cell>
          <cell r="L17">
            <v>27414</v>
          </cell>
          <cell r="M17">
            <v>134</v>
          </cell>
          <cell r="N17">
            <v>472.0301546144243</v>
          </cell>
          <cell r="O17">
            <v>19661</v>
          </cell>
          <cell r="P17">
            <v>801</v>
          </cell>
          <cell r="Q17">
            <v>4.7618088269473526</v>
          </cell>
          <cell r="R17">
            <v>48454</v>
          </cell>
          <cell r="S17">
            <v>1017554.5</v>
          </cell>
          <cell r="T17">
            <v>21.964584978852066</v>
          </cell>
          <cell r="U17">
            <v>33496</v>
          </cell>
          <cell r="V17">
            <v>1525000.36</v>
          </cell>
          <cell r="W17">
            <v>3.4420496205265798</v>
          </cell>
          <cell r="X17">
            <v>8159</v>
          </cell>
          <cell r="Y17">
            <v>237039</v>
          </cell>
          <cell r="Z17">
            <v>314.75593112059704</v>
          </cell>
          <cell r="AA17">
            <v>43357</v>
          </cell>
          <cell r="AB17">
            <v>2649</v>
          </cell>
          <cell r="AC17">
            <v>2.0876893297177896</v>
          </cell>
          <cell r="AD17">
            <v>5892</v>
          </cell>
          <cell r="AE17">
            <v>2822259</v>
          </cell>
          <cell r="AF17">
            <v>3.720701154242926</v>
          </cell>
          <cell r="AG17">
            <v>5273</v>
          </cell>
          <cell r="AH17">
            <v>1417206</v>
          </cell>
          <cell r="AI17">
            <v>1.9176512512969741</v>
          </cell>
          <cell r="AJ17">
            <v>974</v>
          </cell>
          <cell r="AK17">
            <v>507913</v>
          </cell>
          <cell r="AL17">
            <v>20121.803662176331</v>
          </cell>
          <cell r="AM17">
            <v>7483.5</v>
          </cell>
          <cell r="AN17">
            <v>371910</v>
          </cell>
          <cell r="AO17">
            <v>51.007396072430502</v>
          </cell>
          <cell r="AP17">
            <v>9200</v>
          </cell>
          <cell r="AQ17">
            <v>180366</v>
          </cell>
          <cell r="AR17">
            <v>80.419813046804833</v>
          </cell>
          <cell r="AS17">
            <v>14505</v>
          </cell>
          <cell r="AT17">
            <v>180366</v>
          </cell>
          <cell r="AU17">
            <v>8668.7639482670547</v>
          </cell>
          <cell r="AV17">
            <v>3224</v>
          </cell>
          <cell r="AW17">
            <v>371910</v>
          </cell>
          <cell r="AX17">
            <v>10246.733335231178</v>
          </cell>
          <cell r="AY17">
            <v>25196</v>
          </cell>
          <cell r="AZ17">
            <v>2458.9299999999998</v>
          </cell>
          <cell r="BA17">
            <v>21029.281277728482</v>
          </cell>
          <cell r="BB17">
            <v>7821</v>
          </cell>
          <cell r="BC17">
            <v>371910</v>
          </cell>
          <cell r="BD17">
            <v>7493.7484875373075</v>
          </cell>
          <cell r="BE17">
            <v>2787</v>
          </cell>
          <cell r="BF17">
            <v>371910</v>
          </cell>
          <cell r="BG17">
            <v>13535.532790191175</v>
          </cell>
          <cell r="BH17">
            <v>5034</v>
          </cell>
          <cell r="BI17">
            <v>371910</v>
          </cell>
          <cell r="BJ17">
            <v>3613.2003069838834</v>
          </cell>
          <cell r="BK17">
            <v>4708</v>
          </cell>
          <cell r="BL17">
            <v>1303</v>
          </cell>
          <cell r="BM17">
            <v>42623.215294022746</v>
          </cell>
          <cell r="BN17">
            <v>15852</v>
          </cell>
          <cell r="BO17">
            <v>371910</v>
          </cell>
        </row>
        <row r="18">
          <cell r="A18" t="str">
            <v>Glasgow City</v>
          </cell>
          <cell r="B18">
            <v>5158.9341692789967</v>
          </cell>
          <cell r="C18">
            <v>213941</v>
          </cell>
          <cell r="D18">
            <v>41470</v>
          </cell>
          <cell r="E18">
            <v>8017.5687598296827</v>
          </cell>
          <cell r="F18">
            <v>209010</v>
          </cell>
          <cell r="G18">
            <v>26069</v>
          </cell>
          <cell r="H18">
            <v>7167.7991694979237</v>
          </cell>
          <cell r="I18">
            <v>75950</v>
          </cell>
          <cell r="J18">
            <v>10596</v>
          </cell>
          <cell r="K18">
            <v>5771.875</v>
          </cell>
          <cell r="L18">
            <v>48022</v>
          </cell>
          <cell r="M18">
            <v>160</v>
          </cell>
          <cell r="N18">
            <v>372.66431583539332</v>
          </cell>
          <cell r="O18">
            <v>41005</v>
          </cell>
          <cell r="P18">
            <v>2116</v>
          </cell>
          <cell r="Q18">
            <v>4.4053585001499922</v>
          </cell>
          <cell r="R18">
            <v>95748</v>
          </cell>
          <cell r="S18">
            <v>2173444</v>
          </cell>
          <cell r="T18">
            <v>34.969551595584377</v>
          </cell>
          <cell r="U18">
            <v>72497</v>
          </cell>
          <cell r="V18">
            <v>2073146.4</v>
          </cell>
          <cell r="W18">
            <v>23.046896877518769</v>
          </cell>
          <cell r="X18">
            <v>94646</v>
          </cell>
          <cell r="Y18">
            <v>410667</v>
          </cell>
          <cell r="Z18">
            <v>298.06439488849912</v>
          </cell>
          <cell r="AA18">
            <v>47583</v>
          </cell>
          <cell r="AB18">
            <v>3070</v>
          </cell>
          <cell r="AC18">
            <v>4.4724209771819048</v>
          </cell>
          <cell r="AD18">
            <v>29601</v>
          </cell>
          <cell r="AE18">
            <v>6618563</v>
          </cell>
          <cell r="AF18">
            <v>2.4440526977937855</v>
          </cell>
          <cell r="AG18">
            <v>11388</v>
          </cell>
          <cell r="AH18">
            <v>4659474</v>
          </cell>
          <cell r="AI18">
            <v>3.6494869859207668</v>
          </cell>
          <cell r="AJ18">
            <v>15204</v>
          </cell>
          <cell r="AK18">
            <v>4166065</v>
          </cell>
          <cell r="AL18">
            <v>30901.486247026707</v>
          </cell>
          <cell r="AM18">
            <v>19357</v>
          </cell>
          <cell r="AN18">
            <v>626410</v>
          </cell>
          <cell r="AO18">
            <v>100.84247907969549</v>
          </cell>
          <cell r="AP18">
            <v>32031</v>
          </cell>
          <cell r="AQ18">
            <v>317634</v>
          </cell>
          <cell r="AR18">
            <v>112.01571620166608</v>
          </cell>
          <cell r="AS18">
            <v>35580</v>
          </cell>
          <cell r="AT18">
            <v>317634</v>
          </cell>
          <cell r="AU18">
            <v>30826.455516355105</v>
          </cell>
          <cell r="AV18">
            <v>19310</v>
          </cell>
          <cell r="AW18">
            <v>626410</v>
          </cell>
          <cell r="AX18">
            <v>16307.781100792276</v>
          </cell>
          <cell r="AY18">
            <v>31081</v>
          </cell>
          <cell r="AZ18">
            <v>1905.9</v>
          </cell>
          <cell r="BA18">
            <v>23609.137785156687</v>
          </cell>
          <cell r="BB18">
            <v>14789</v>
          </cell>
          <cell r="BC18">
            <v>626410</v>
          </cell>
          <cell r="BD18">
            <v>4752.4784087099506</v>
          </cell>
          <cell r="BE18">
            <v>2977</v>
          </cell>
          <cell r="BF18">
            <v>626410</v>
          </cell>
          <cell r="BG18">
            <v>19142.414712408805</v>
          </cell>
          <cell r="BH18">
            <v>11991</v>
          </cell>
          <cell r="BI18">
            <v>626410</v>
          </cell>
          <cell r="BJ18">
            <v>6231.5303430079157</v>
          </cell>
          <cell r="BK18">
            <v>9447</v>
          </cell>
          <cell r="BL18">
            <v>1516</v>
          </cell>
          <cell r="BM18">
            <v>162898.10188215386</v>
          </cell>
          <cell r="BN18">
            <v>102041</v>
          </cell>
          <cell r="BO18">
            <v>626410</v>
          </cell>
        </row>
        <row r="19">
          <cell r="A19" t="str">
            <v>Highland</v>
          </cell>
          <cell r="B19">
            <v>5292.351144158165</v>
          </cell>
          <cell r="C19">
            <v>91817</v>
          </cell>
          <cell r="D19">
            <v>17349</v>
          </cell>
          <cell r="E19">
            <v>7103.8441205347026</v>
          </cell>
          <cell r="F19">
            <v>94062</v>
          </cell>
          <cell r="G19">
            <v>13241</v>
          </cell>
          <cell r="H19">
            <v>4778.4117926771278</v>
          </cell>
          <cell r="I19">
            <v>20098</v>
          </cell>
          <cell r="J19">
            <v>4206</v>
          </cell>
          <cell r="K19">
            <v>4660.9686609686605</v>
          </cell>
          <cell r="L19">
            <v>19632</v>
          </cell>
          <cell r="M19">
            <v>81</v>
          </cell>
          <cell r="N19">
            <v>254.40107156525067</v>
          </cell>
          <cell r="O19">
            <v>5318</v>
          </cell>
          <cell r="P19">
            <v>402</v>
          </cell>
          <cell r="Q19">
            <v>7.6336637976637229</v>
          </cell>
          <cell r="R19">
            <v>49064</v>
          </cell>
          <cell r="S19">
            <v>642732</v>
          </cell>
          <cell r="T19">
            <v>29.339678115935584</v>
          </cell>
          <cell r="U19">
            <v>23750</v>
          </cell>
          <cell r="V19">
            <v>809484</v>
          </cell>
          <cell r="W19">
            <v>6.2126908409804473</v>
          </cell>
          <cell r="X19">
            <v>9221</v>
          </cell>
          <cell r="Y19">
            <v>148422</v>
          </cell>
          <cell r="Z19">
            <v>576.79581447963801</v>
          </cell>
          <cell r="AA19">
            <v>40791</v>
          </cell>
          <cell r="AB19">
            <v>1360</v>
          </cell>
          <cell r="AC19">
            <v>1.5554972942407892</v>
          </cell>
          <cell r="AD19">
            <v>3898</v>
          </cell>
          <cell r="AE19">
            <v>2505951</v>
          </cell>
          <cell r="AF19">
            <v>1.5178145916980865</v>
          </cell>
          <cell r="AG19">
            <v>4962</v>
          </cell>
          <cell r="AH19">
            <v>3269174</v>
          </cell>
          <cell r="AI19">
            <v>1.4324604024849545</v>
          </cell>
          <cell r="AJ19">
            <v>944</v>
          </cell>
          <cell r="AK19">
            <v>659006</v>
          </cell>
          <cell r="AL19">
            <v>1303.3879595822366</v>
          </cell>
          <cell r="AM19">
            <v>307</v>
          </cell>
          <cell r="AN19">
            <v>235540</v>
          </cell>
          <cell r="AO19">
            <v>48.630574020078988</v>
          </cell>
          <cell r="AP19">
            <v>6021</v>
          </cell>
          <cell r="AQ19">
            <v>123811</v>
          </cell>
          <cell r="AR19">
            <v>85.396289505778981</v>
          </cell>
          <cell r="AS19">
            <v>10573</v>
          </cell>
          <cell r="AT19">
            <v>123811</v>
          </cell>
          <cell r="AU19">
            <v>3727.6046531374714</v>
          </cell>
          <cell r="AV19">
            <v>878</v>
          </cell>
          <cell r="AW19">
            <v>235540</v>
          </cell>
          <cell r="AX19">
            <v>6502.3673379924785</v>
          </cell>
          <cell r="AY19">
            <v>43906</v>
          </cell>
          <cell r="AZ19">
            <v>6752.31</v>
          </cell>
          <cell r="BA19">
            <v>20136.707141037616</v>
          </cell>
          <cell r="BB19">
            <v>4743</v>
          </cell>
          <cell r="BC19">
            <v>235540</v>
          </cell>
          <cell r="BD19">
            <v>2572.8114120743826</v>
          </cell>
          <cell r="BE19">
            <v>606</v>
          </cell>
          <cell r="BF19">
            <v>235540</v>
          </cell>
          <cell r="BG19">
            <v>17563.895728963234</v>
          </cell>
          <cell r="BH19">
            <v>4137</v>
          </cell>
          <cell r="BI19">
            <v>235540</v>
          </cell>
          <cell r="BJ19">
            <v>2649.5215311004781</v>
          </cell>
          <cell r="BK19">
            <v>6645</v>
          </cell>
          <cell r="BL19">
            <v>2508</v>
          </cell>
          <cell r="BM19">
            <v>82864.906173049167</v>
          </cell>
          <cell r="BN19">
            <v>19518</v>
          </cell>
          <cell r="BO19">
            <v>235540</v>
          </cell>
        </row>
        <row r="20">
          <cell r="A20" t="str">
            <v>Inverclyde</v>
          </cell>
          <cell r="B20">
            <v>5333.333333333333</v>
          </cell>
          <cell r="C20">
            <v>28496</v>
          </cell>
          <cell r="D20">
            <v>5343</v>
          </cell>
          <cell r="E20">
            <v>7236.0046457607432</v>
          </cell>
          <cell r="F20">
            <v>31151</v>
          </cell>
          <cell r="G20">
            <v>4305</v>
          </cell>
          <cell r="H20">
            <v>7154.7799696509865</v>
          </cell>
          <cell r="I20">
            <v>9430</v>
          </cell>
          <cell r="J20">
            <v>1318</v>
          </cell>
          <cell r="K20">
            <v>2697.1153846153848</v>
          </cell>
          <cell r="L20">
            <v>3927</v>
          </cell>
          <cell r="M20">
            <v>28</v>
          </cell>
          <cell r="N20">
            <v>226.0973489787049</v>
          </cell>
          <cell r="O20">
            <v>2081</v>
          </cell>
          <cell r="P20">
            <v>177</v>
          </cell>
          <cell r="Q20">
            <v>3.1911116249112319</v>
          </cell>
          <cell r="R20">
            <v>7729</v>
          </cell>
          <cell r="S20">
            <v>242204</v>
          </cell>
          <cell r="T20">
            <v>28.343962001240858</v>
          </cell>
          <cell r="U20">
            <v>11147</v>
          </cell>
          <cell r="V20">
            <v>393276</v>
          </cell>
          <cell r="W20">
            <v>5.3165421386679519</v>
          </cell>
          <cell r="X20">
            <v>2647</v>
          </cell>
          <cell r="Y20">
            <v>49788</v>
          </cell>
          <cell r="Z20">
            <v>366.00274725274727</v>
          </cell>
          <cell r="AA20">
            <v>10658</v>
          </cell>
          <cell r="AB20">
            <v>560</v>
          </cell>
          <cell r="AC20">
            <v>1.5333875941260691</v>
          </cell>
          <cell r="AD20">
            <v>1916</v>
          </cell>
          <cell r="AE20">
            <v>1249521</v>
          </cell>
          <cell r="AF20">
            <v>1.9382847744080856</v>
          </cell>
          <cell r="AG20">
            <v>1301</v>
          </cell>
          <cell r="AH20">
            <v>671212</v>
          </cell>
          <cell r="AI20">
            <v>38.264769780643356</v>
          </cell>
          <cell r="AJ20">
            <v>2184</v>
          </cell>
          <cell r="AK20">
            <v>57076</v>
          </cell>
          <cell r="AL20">
            <v>26346.76903390915</v>
          </cell>
          <cell r="AM20">
            <v>2059</v>
          </cell>
          <cell r="AN20">
            <v>78150</v>
          </cell>
          <cell r="AO20">
            <v>36.078055667607906</v>
          </cell>
          <cell r="AP20">
            <v>1431</v>
          </cell>
          <cell r="AQ20">
            <v>39664</v>
          </cell>
          <cell r="AR20">
            <v>99.283985478015325</v>
          </cell>
          <cell r="AS20">
            <v>3938</v>
          </cell>
          <cell r="AT20">
            <v>39664</v>
          </cell>
          <cell r="AU20">
            <v>19027.511196417148</v>
          </cell>
          <cell r="AV20">
            <v>1487</v>
          </cell>
          <cell r="AW20">
            <v>78150</v>
          </cell>
          <cell r="AX20">
            <v>23265.923265923266</v>
          </cell>
          <cell r="AY20">
            <v>8617</v>
          </cell>
          <cell r="AZ20">
            <v>370.37</v>
          </cell>
          <cell r="BA20">
            <v>24913.627639155467</v>
          </cell>
          <cell r="BB20">
            <v>1947</v>
          </cell>
          <cell r="BC20">
            <v>78150</v>
          </cell>
          <cell r="BD20">
            <v>4606.5259117082533</v>
          </cell>
          <cell r="BE20">
            <v>360</v>
          </cell>
          <cell r="BF20">
            <v>78150</v>
          </cell>
          <cell r="BG20">
            <v>20307.101727447218</v>
          </cell>
          <cell r="BH20">
            <v>1587</v>
          </cell>
          <cell r="BI20">
            <v>78150</v>
          </cell>
          <cell r="BJ20">
            <v>8817.8438661710024</v>
          </cell>
          <cell r="BK20">
            <v>2372</v>
          </cell>
          <cell r="BL20">
            <v>269</v>
          </cell>
          <cell r="BM20">
            <v>111055.66218809981</v>
          </cell>
          <cell r="BN20">
            <v>8679</v>
          </cell>
          <cell r="BO20">
            <v>78150</v>
          </cell>
        </row>
        <row r="21">
          <cell r="A21" t="str">
            <v>Midlothian</v>
          </cell>
          <cell r="B21">
            <v>5459.544383346426</v>
          </cell>
          <cell r="C21">
            <v>41700</v>
          </cell>
          <cell r="D21">
            <v>7638</v>
          </cell>
          <cell r="E21">
            <v>6948.758067670643</v>
          </cell>
          <cell r="F21">
            <v>35529</v>
          </cell>
          <cell r="G21">
            <v>5113</v>
          </cell>
          <cell r="H21">
            <v>4771.4825306893299</v>
          </cell>
          <cell r="I21">
            <v>10106</v>
          </cell>
          <cell r="J21">
            <v>2118</v>
          </cell>
          <cell r="K21">
            <v>3880.03663003663</v>
          </cell>
          <cell r="L21">
            <v>4237</v>
          </cell>
          <cell r="M21">
            <v>21</v>
          </cell>
          <cell r="N21">
            <v>328.48496680983988</v>
          </cell>
          <cell r="O21">
            <v>3365</v>
          </cell>
          <cell r="P21">
            <v>197</v>
          </cell>
          <cell r="Q21">
            <v>4.2745717180762064</v>
          </cell>
          <cell r="R21">
            <v>10884</v>
          </cell>
          <cell r="S21">
            <v>254622</v>
          </cell>
          <cell r="T21">
            <v>34.894792707292702</v>
          </cell>
          <cell r="U21">
            <v>8942</v>
          </cell>
          <cell r="V21">
            <v>256256</v>
          </cell>
          <cell r="W21">
            <v>4.5105252007780754</v>
          </cell>
          <cell r="X21">
            <v>2342</v>
          </cell>
          <cell r="Y21">
            <v>51923</v>
          </cell>
          <cell r="Z21">
            <v>413.00366300366301</v>
          </cell>
          <cell r="AA21">
            <v>9020</v>
          </cell>
          <cell r="AB21">
            <v>420</v>
          </cell>
          <cell r="AC21">
            <v>3.3899606698737816</v>
          </cell>
          <cell r="AD21">
            <v>3090</v>
          </cell>
          <cell r="AE21">
            <v>911515</v>
          </cell>
          <cell r="AF21">
            <v>0.77594450967812223</v>
          </cell>
          <cell r="AG21">
            <v>1282</v>
          </cell>
          <cell r="AH21">
            <v>1652180</v>
          </cell>
          <cell r="AI21" t="str">
            <v>NA</v>
          </cell>
          <cell r="AJ21">
            <v>15</v>
          </cell>
          <cell r="AK21" t="str">
            <v>N/A</v>
          </cell>
          <cell r="AL21">
            <v>4379.2423910663456</v>
          </cell>
          <cell r="AM21">
            <v>400</v>
          </cell>
          <cell r="AN21">
            <v>91340</v>
          </cell>
          <cell r="AO21">
            <v>68.244252735071569</v>
          </cell>
          <cell r="AP21">
            <v>2832</v>
          </cell>
          <cell r="AQ21">
            <v>41498</v>
          </cell>
          <cell r="AR21">
            <v>86.413803074846982</v>
          </cell>
          <cell r="AS21">
            <v>3586</v>
          </cell>
          <cell r="AT21">
            <v>41498</v>
          </cell>
          <cell r="AU21">
            <v>12042.916575432451</v>
          </cell>
          <cell r="AV21">
            <v>1100</v>
          </cell>
          <cell r="AW21">
            <v>91340</v>
          </cell>
          <cell r="AX21">
            <v>11681.898584905661</v>
          </cell>
          <cell r="AY21">
            <v>7925</v>
          </cell>
          <cell r="AZ21">
            <v>678.4</v>
          </cell>
          <cell r="BA21">
            <v>13291.000656886359</v>
          </cell>
          <cell r="BB21">
            <v>1214</v>
          </cell>
          <cell r="BC21">
            <v>91340</v>
          </cell>
          <cell r="BD21">
            <v>4817.1666301729801</v>
          </cell>
          <cell r="BE21">
            <v>440</v>
          </cell>
          <cell r="BF21">
            <v>91340</v>
          </cell>
          <cell r="BG21">
            <v>8473.834026713379</v>
          </cell>
          <cell r="BH21">
            <v>774</v>
          </cell>
          <cell r="BI21">
            <v>91340</v>
          </cell>
          <cell r="BJ21">
            <v>3859.3406593406594</v>
          </cell>
          <cell r="BK21">
            <v>1756</v>
          </cell>
          <cell r="BL21">
            <v>455</v>
          </cell>
          <cell r="BM21">
            <v>47788.4825925115</v>
          </cell>
          <cell r="BN21">
            <v>4365</v>
          </cell>
          <cell r="BO21">
            <v>91340</v>
          </cell>
        </row>
        <row r="22">
          <cell r="A22" t="str">
            <v>Moray</v>
          </cell>
          <cell r="B22">
            <v>4760.3725656223532</v>
          </cell>
          <cell r="C22">
            <v>33732</v>
          </cell>
          <cell r="D22">
            <v>7086</v>
          </cell>
          <cell r="E22">
            <v>6973.3555370524564</v>
          </cell>
          <cell r="F22">
            <v>33500</v>
          </cell>
          <cell r="G22">
            <v>4804</v>
          </cell>
          <cell r="H22">
            <v>3228.1553398058254</v>
          </cell>
          <cell r="I22">
            <v>5320</v>
          </cell>
          <cell r="J22">
            <v>1648</v>
          </cell>
          <cell r="K22">
            <v>4215.0349650349654</v>
          </cell>
          <cell r="L22">
            <v>9644</v>
          </cell>
          <cell r="M22">
            <v>44</v>
          </cell>
          <cell r="N22">
            <v>400.48656163113992</v>
          </cell>
          <cell r="O22">
            <v>3457</v>
          </cell>
          <cell r="P22">
            <v>166</v>
          </cell>
          <cell r="Q22">
            <v>4.2898258439948735</v>
          </cell>
          <cell r="R22">
            <v>10210</v>
          </cell>
          <cell r="S22">
            <v>238005</v>
          </cell>
          <cell r="T22">
            <v>34.98478922207736</v>
          </cell>
          <cell r="U22">
            <v>13202</v>
          </cell>
          <cell r="V22">
            <v>377364</v>
          </cell>
          <cell r="W22">
            <v>4.1196228400307549</v>
          </cell>
          <cell r="X22">
            <v>2036</v>
          </cell>
          <cell r="Y22">
            <v>49422</v>
          </cell>
          <cell r="Z22">
            <v>334.90802675585286</v>
          </cell>
          <cell r="AA22">
            <v>8011</v>
          </cell>
          <cell r="AB22">
            <v>460</v>
          </cell>
          <cell r="AC22">
            <v>1.9823399607530006</v>
          </cell>
          <cell r="AD22">
            <v>1785</v>
          </cell>
          <cell r="AE22">
            <v>900451</v>
          </cell>
          <cell r="AF22">
            <v>1.3049017259375475</v>
          </cell>
          <cell r="AG22">
            <v>1814</v>
          </cell>
          <cell r="AH22">
            <v>1390143</v>
          </cell>
          <cell r="AI22">
            <v>2.4584432866454655</v>
          </cell>
          <cell r="AJ22">
            <v>109</v>
          </cell>
          <cell r="AK22">
            <v>44337</v>
          </cell>
          <cell r="AL22">
            <v>13337.52093802345</v>
          </cell>
          <cell r="AM22">
            <v>1274</v>
          </cell>
          <cell r="AN22">
            <v>95520</v>
          </cell>
          <cell r="AO22">
            <v>51.419053387557327</v>
          </cell>
          <cell r="AP22">
            <v>2377</v>
          </cell>
          <cell r="AQ22">
            <v>46228</v>
          </cell>
          <cell r="AR22">
            <v>105.78004672492862</v>
          </cell>
          <cell r="AS22">
            <v>4890</v>
          </cell>
          <cell r="AT22">
            <v>46228</v>
          </cell>
          <cell r="AU22">
            <v>8448.4924623115567</v>
          </cell>
          <cell r="AV22">
            <v>807</v>
          </cell>
          <cell r="AW22">
            <v>95520</v>
          </cell>
          <cell r="AX22">
            <v>5984.282277465918</v>
          </cell>
          <cell r="AY22">
            <v>9328</v>
          </cell>
          <cell r="AZ22">
            <v>1558.75</v>
          </cell>
          <cell r="BA22">
            <v>19325.795644891125</v>
          </cell>
          <cell r="BB22">
            <v>1846</v>
          </cell>
          <cell r="BC22">
            <v>95520</v>
          </cell>
          <cell r="BD22">
            <v>4836.6834170854272</v>
          </cell>
          <cell r="BE22">
            <v>462</v>
          </cell>
          <cell r="BF22">
            <v>95520</v>
          </cell>
          <cell r="BG22">
            <v>14489.112227805696</v>
          </cell>
          <cell r="BH22">
            <v>1384</v>
          </cell>
          <cell r="BI22">
            <v>95520</v>
          </cell>
          <cell r="BJ22">
            <v>4627.3062730627307</v>
          </cell>
          <cell r="BK22">
            <v>2508</v>
          </cell>
          <cell r="BL22">
            <v>542</v>
          </cell>
          <cell r="BM22">
            <v>22550.251256281404</v>
          </cell>
          <cell r="BN22">
            <v>2154</v>
          </cell>
          <cell r="BO22">
            <v>95520</v>
          </cell>
        </row>
        <row r="23">
          <cell r="A23" t="str">
            <v>North Ayrshire</v>
          </cell>
          <cell r="B23">
            <v>5772.2162479225735</v>
          </cell>
          <cell r="C23">
            <v>59044</v>
          </cell>
          <cell r="D23">
            <v>10229</v>
          </cell>
          <cell r="E23">
            <v>7518.1327160493829</v>
          </cell>
          <cell r="F23">
            <v>58461</v>
          </cell>
          <cell r="G23">
            <v>7776</v>
          </cell>
          <cell r="H23">
            <v>6298.0688497061292</v>
          </cell>
          <cell r="I23">
            <v>15002</v>
          </cell>
          <cell r="J23">
            <v>2382</v>
          </cell>
          <cell r="K23">
            <v>3209.1715976331357</v>
          </cell>
          <cell r="L23">
            <v>10847</v>
          </cell>
          <cell r="M23">
            <v>65</v>
          </cell>
          <cell r="N23">
            <v>316.25693893735126</v>
          </cell>
          <cell r="O23">
            <v>7976</v>
          </cell>
          <cell r="P23">
            <v>485</v>
          </cell>
          <cell r="Q23">
            <v>2.7158617584149498</v>
          </cell>
          <cell r="R23">
            <v>11580</v>
          </cell>
          <cell r="S23">
            <v>426384</v>
          </cell>
          <cell r="T23">
            <v>25.30202988613831</v>
          </cell>
          <cell r="U23">
            <v>19804</v>
          </cell>
          <cell r="V23">
            <v>782704</v>
          </cell>
          <cell r="W23">
            <v>3.141748868636733</v>
          </cell>
          <cell r="X23">
            <v>3013</v>
          </cell>
          <cell r="Y23">
            <v>95902</v>
          </cell>
          <cell r="Z23">
            <v>391.51031894934334</v>
          </cell>
          <cell r="AA23">
            <v>16694</v>
          </cell>
          <cell r="AB23">
            <v>820</v>
          </cell>
          <cell r="AC23">
            <v>1.7410999472165265</v>
          </cell>
          <cell r="AD23">
            <v>3922</v>
          </cell>
          <cell r="AE23">
            <v>2252599</v>
          </cell>
          <cell r="AF23">
            <v>2.4026276542443004</v>
          </cell>
          <cell r="AG23">
            <v>2460</v>
          </cell>
          <cell r="AH23">
            <v>1023879</v>
          </cell>
          <cell r="AI23">
            <v>0.39054872095293891</v>
          </cell>
          <cell r="AJ23">
            <v>74</v>
          </cell>
          <cell r="AK23">
            <v>189477</v>
          </cell>
          <cell r="AL23">
            <v>18125.369603784744</v>
          </cell>
          <cell r="AM23">
            <v>2452</v>
          </cell>
          <cell r="AN23">
            <v>135280</v>
          </cell>
          <cell r="AO23">
            <v>51.701148436491891</v>
          </cell>
          <cell r="AP23">
            <v>3606</v>
          </cell>
          <cell r="AQ23">
            <v>69747</v>
          </cell>
          <cell r="AR23">
            <v>102.94349577759617</v>
          </cell>
          <cell r="AS23">
            <v>7180</v>
          </cell>
          <cell r="AT23">
            <v>69747</v>
          </cell>
          <cell r="AU23">
            <v>16942.637492607922</v>
          </cell>
          <cell r="AV23">
            <v>2292</v>
          </cell>
          <cell r="AW23">
            <v>135280</v>
          </cell>
          <cell r="AX23">
            <v>11206.249639221873</v>
          </cell>
          <cell r="AY23">
            <v>11648</v>
          </cell>
          <cell r="AZ23">
            <v>1039.42</v>
          </cell>
          <cell r="BA23">
            <v>12270.845653459492</v>
          </cell>
          <cell r="BB23">
            <v>1660</v>
          </cell>
          <cell r="BC23">
            <v>135280</v>
          </cell>
          <cell r="BD23">
            <v>2594.6185688941455</v>
          </cell>
          <cell r="BE23">
            <v>351</v>
          </cell>
          <cell r="BF23">
            <v>135280</v>
          </cell>
          <cell r="BG23">
            <v>9676.2270845653456</v>
          </cell>
          <cell r="BH23">
            <v>1309</v>
          </cell>
          <cell r="BI23">
            <v>135280</v>
          </cell>
          <cell r="BJ23">
            <v>3480.0796812749008</v>
          </cell>
          <cell r="BK23">
            <v>1747.0000000000002</v>
          </cell>
          <cell r="BL23">
            <v>502</v>
          </cell>
          <cell r="BM23">
            <v>117275.2808988764</v>
          </cell>
          <cell r="BN23">
            <v>15865</v>
          </cell>
          <cell r="BO23">
            <v>135280</v>
          </cell>
        </row>
        <row r="24">
          <cell r="A24" t="str">
            <v>North Lanarkshire</v>
          </cell>
          <cell r="B24">
            <v>5509.310167876255</v>
          </cell>
          <cell r="C24">
            <v>150305</v>
          </cell>
          <cell r="D24">
            <v>27282</v>
          </cell>
          <cell r="E24">
            <v>6948.2106488216468</v>
          </cell>
          <cell r="F24">
            <v>143286</v>
          </cell>
          <cell r="G24">
            <v>20622</v>
          </cell>
          <cell r="H24">
            <v>4970.0483091787446</v>
          </cell>
          <cell r="I24">
            <v>30864</v>
          </cell>
          <cell r="J24">
            <v>6210</v>
          </cell>
          <cell r="K24">
            <v>3213.5108481262328</v>
          </cell>
          <cell r="L24">
            <v>6517</v>
          </cell>
          <cell r="M24">
            <v>39</v>
          </cell>
          <cell r="N24">
            <v>208.50327231338329</v>
          </cell>
          <cell r="O24">
            <v>8793</v>
          </cell>
          <cell r="P24">
            <v>811</v>
          </cell>
          <cell r="Q24">
            <v>3.8755079127459369</v>
          </cell>
          <cell r="R24">
            <v>34794</v>
          </cell>
          <cell r="S24">
            <v>897792</v>
          </cell>
          <cell r="T24">
            <v>23.794399570428087</v>
          </cell>
          <cell r="U24">
            <v>41654</v>
          </cell>
          <cell r="V24">
            <v>1750580</v>
          </cell>
          <cell r="W24">
            <v>2.6406669129575793</v>
          </cell>
          <cell r="X24">
            <v>4932</v>
          </cell>
          <cell r="Y24">
            <v>186771</v>
          </cell>
          <cell r="Z24">
            <v>477.23646723646721</v>
          </cell>
          <cell r="AA24">
            <v>33502</v>
          </cell>
          <cell r="AB24">
            <v>1350</v>
          </cell>
          <cell r="AC24">
            <v>1.8360856378393107</v>
          </cell>
          <cell r="AD24">
            <v>8221</v>
          </cell>
          <cell r="AE24">
            <v>4477460</v>
          </cell>
          <cell r="AF24">
            <v>3.5947158461275821</v>
          </cell>
          <cell r="AG24">
            <v>5959</v>
          </cell>
          <cell r="AH24">
            <v>1657711</v>
          </cell>
          <cell r="AI24">
            <v>3.5448600725726926</v>
          </cell>
          <cell r="AJ24">
            <v>1481</v>
          </cell>
          <cell r="AK24">
            <v>417788</v>
          </cell>
          <cell r="AL24">
            <v>21573.872655652889</v>
          </cell>
          <cell r="AM24">
            <v>7339</v>
          </cell>
          <cell r="AN24">
            <v>340180</v>
          </cell>
          <cell r="AO24">
            <v>66.576043396577262</v>
          </cell>
          <cell r="AP24">
            <v>10383</v>
          </cell>
          <cell r="AQ24">
            <v>155957</v>
          </cell>
          <cell r="AR24">
            <v>95.231377879800192</v>
          </cell>
          <cell r="AS24">
            <v>14852</v>
          </cell>
          <cell r="AT24">
            <v>155957</v>
          </cell>
          <cell r="AU24">
            <v>17890.528543712149</v>
          </cell>
          <cell r="AV24">
            <v>6086</v>
          </cell>
          <cell r="AW24">
            <v>340180</v>
          </cell>
          <cell r="AX24">
            <v>15918.114143920595</v>
          </cell>
          <cell r="AY24">
            <v>25660</v>
          </cell>
          <cell r="AZ24">
            <v>1612</v>
          </cell>
          <cell r="BA24">
            <v>20062.907872302898</v>
          </cell>
          <cell r="BB24">
            <v>6825</v>
          </cell>
          <cell r="BC24">
            <v>340180</v>
          </cell>
          <cell r="BD24">
            <v>8660.1211123522844</v>
          </cell>
          <cell r="BE24">
            <v>2946</v>
          </cell>
          <cell r="BF24">
            <v>340180</v>
          </cell>
          <cell r="BG24">
            <v>11402.786759950615</v>
          </cell>
          <cell r="BH24">
            <v>3879</v>
          </cell>
          <cell r="BI24">
            <v>340180</v>
          </cell>
          <cell r="BJ24">
            <v>5061.1916264090178</v>
          </cell>
          <cell r="BK24">
            <v>3143</v>
          </cell>
          <cell r="BL24">
            <v>621</v>
          </cell>
          <cell r="BM24">
            <v>51937.209712505144</v>
          </cell>
          <cell r="BN24">
            <v>17668</v>
          </cell>
          <cell r="BO24">
            <v>340180</v>
          </cell>
        </row>
        <row r="25">
          <cell r="A25" t="str">
            <v>Orkney Islands</v>
          </cell>
          <cell r="B25">
            <v>8545.2818239392018</v>
          </cell>
          <cell r="C25">
            <v>13493</v>
          </cell>
          <cell r="D25">
            <v>1579</v>
          </cell>
          <cell r="E25">
            <v>11112.126245847176</v>
          </cell>
          <cell r="F25">
            <v>13379</v>
          </cell>
          <cell r="G25">
            <v>1204</v>
          </cell>
          <cell r="H25">
            <v>4655.0802139037432</v>
          </cell>
          <cell r="I25">
            <v>1741</v>
          </cell>
          <cell r="J25">
            <v>374</v>
          </cell>
          <cell r="K25">
            <v>6326.9230769230771</v>
          </cell>
          <cell r="L25">
            <v>1645</v>
          </cell>
          <cell r="M25">
            <v>5</v>
          </cell>
          <cell r="N25">
            <v>276.44230769230768</v>
          </cell>
          <cell r="O25">
            <v>460</v>
          </cell>
          <cell r="P25">
            <v>32</v>
          </cell>
          <cell r="Q25">
            <v>5.9678940749021798</v>
          </cell>
          <cell r="R25">
            <v>6833</v>
          </cell>
          <cell r="S25">
            <v>114496</v>
          </cell>
          <cell r="T25">
            <v>40.364823304019218</v>
          </cell>
          <cell r="U25">
            <v>2637</v>
          </cell>
          <cell r="V25">
            <v>65329.159999999996</v>
          </cell>
          <cell r="W25">
            <v>5.9864378046196229</v>
          </cell>
          <cell r="X25">
            <v>1130</v>
          </cell>
          <cell r="Y25">
            <v>18876</v>
          </cell>
          <cell r="Z25">
            <v>991.88034188034192</v>
          </cell>
          <cell r="AA25">
            <v>4642</v>
          </cell>
          <cell r="AB25">
            <v>90</v>
          </cell>
          <cell r="AC25">
            <v>1.0798123089877469</v>
          </cell>
          <cell r="AD25">
            <v>495</v>
          </cell>
          <cell r="AE25">
            <v>458413</v>
          </cell>
          <cell r="AF25">
            <v>0.31163805333196892</v>
          </cell>
          <cell r="AG25">
            <v>737</v>
          </cell>
          <cell r="AH25">
            <v>2364923</v>
          </cell>
          <cell r="AI25">
            <v>6.41283265477293</v>
          </cell>
          <cell r="AJ25">
            <v>367</v>
          </cell>
          <cell r="AK25">
            <v>57229</v>
          </cell>
          <cell r="AL25">
            <v>14781.433077963045</v>
          </cell>
          <cell r="AM25">
            <v>328</v>
          </cell>
          <cell r="AN25">
            <v>22190</v>
          </cell>
          <cell r="AO25">
            <v>62.668690958164646</v>
          </cell>
          <cell r="AP25">
            <v>743</v>
          </cell>
          <cell r="AQ25">
            <v>11856</v>
          </cell>
          <cell r="AR25">
            <v>148.11066126855602</v>
          </cell>
          <cell r="AS25">
            <v>1756</v>
          </cell>
          <cell r="AT25">
            <v>11856</v>
          </cell>
          <cell r="AU25">
            <v>13564.668769716089</v>
          </cell>
          <cell r="AV25">
            <v>301</v>
          </cell>
          <cell r="AW25">
            <v>22190</v>
          </cell>
          <cell r="AX25">
            <v>5127.4237945780133</v>
          </cell>
          <cell r="AY25">
            <v>5048</v>
          </cell>
          <cell r="AZ25">
            <v>984.51</v>
          </cell>
          <cell r="BA25">
            <v>34610.184767913473</v>
          </cell>
          <cell r="BB25">
            <v>768</v>
          </cell>
          <cell r="BC25">
            <v>22190</v>
          </cell>
          <cell r="BD25">
            <v>8832.8075709779168</v>
          </cell>
          <cell r="BE25">
            <v>196</v>
          </cell>
          <cell r="BF25">
            <v>22190</v>
          </cell>
          <cell r="BG25">
            <v>25777.377196935555</v>
          </cell>
          <cell r="BH25">
            <v>572</v>
          </cell>
          <cell r="BI25">
            <v>22190</v>
          </cell>
          <cell r="BJ25">
            <v>4408.8050314465409</v>
          </cell>
          <cell r="BK25">
            <v>1402</v>
          </cell>
          <cell r="BL25">
            <v>318</v>
          </cell>
          <cell r="BM25">
            <v>144885.08337088779</v>
          </cell>
          <cell r="BN25">
            <v>3215</v>
          </cell>
          <cell r="BO25">
            <v>22190</v>
          </cell>
        </row>
        <row r="26">
          <cell r="A26" t="str">
            <v>Perth &amp; Kinross</v>
          </cell>
          <cell r="B26">
            <v>5594.171046344959</v>
          </cell>
          <cell r="C26">
            <v>58543</v>
          </cell>
          <cell r="D26">
            <v>10465</v>
          </cell>
          <cell r="E26">
            <v>7882.3371028540651</v>
          </cell>
          <cell r="F26">
            <v>58550</v>
          </cell>
          <cell r="G26">
            <v>7428</v>
          </cell>
          <cell r="H26">
            <v>5292.6363983212514</v>
          </cell>
          <cell r="I26">
            <v>13872</v>
          </cell>
          <cell r="J26">
            <v>2621</v>
          </cell>
          <cell r="K26">
            <v>5131.1188811188813</v>
          </cell>
          <cell r="L26">
            <v>2935</v>
          </cell>
          <cell r="M26">
            <v>11</v>
          </cell>
          <cell r="N26">
            <v>313.58217428328129</v>
          </cell>
          <cell r="O26">
            <v>4419</v>
          </cell>
          <cell r="P26">
            <v>271</v>
          </cell>
          <cell r="Q26">
            <v>4.1770006291368347</v>
          </cell>
          <cell r="R26">
            <v>16067</v>
          </cell>
          <cell r="S26">
            <v>384654</v>
          </cell>
          <cell r="T26">
            <v>11.215201913659309</v>
          </cell>
          <cell r="U26">
            <v>9527</v>
          </cell>
          <cell r="V26">
            <v>849472</v>
          </cell>
          <cell r="W26">
            <v>11.963557899784224</v>
          </cell>
          <cell r="X26">
            <v>8982</v>
          </cell>
          <cell r="Y26">
            <v>75078</v>
          </cell>
          <cell r="Z26">
            <v>279.462285287528</v>
          </cell>
          <cell r="AA26">
            <v>14968</v>
          </cell>
          <cell r="AB26">
            <v>1030</v>
          </cell>
          <cell r="AC26">
            <v>3.8907221361612061</v>
          </cell>
          <cell r="AD26">
            <v>4978</v>
          </cell>
          <cell r="AE26">
            <v>1279454</v>
          </cell>
          <cell r="AF26">
            <v>1.8767491778738183</v>
          </cell>
          <cell r="AG26">
            <v>2797</v>
          </cell>
          <cell r="AH26">
            <v>1490343</v>
          </cell>
          <cell r="AI26">
            <v>4.156574265123651</v>
          </cell>
          <cell r="AJ26">
            <v>973</v>
          </cell>
          <cell r="AK26">
            <v>234087</v>
          </cell>
          <cell r="AL26">
            <v>30801.771432348469</v>
          </cell>
          <cell r="AM26">
            <v>4660</v>
          </cell>
          <cell r="AN26">
            <v>151290</v>
          </cell>
          <cell r="AO26">
            <v>62.534692606582453</v>
          </cell>
          <cell r="AP26">
            <v>4619</v>
          </cell>
          <cell r="AQ26">
            <v>73863</v>
          </cell>
          <cell r="AR26">
            <v>100.63225160093688</v>
          </cell>
          <cell r="AS26">
            <v>7433</v>
          </cell>
          <cell r="AT26">
            <v>73863</v>
          </cell>
          <cell r="AU26">
            <v>18963.579879701236</v>
          </cell>
          <cell r="AV26">
            <v>2869</v>
          </cell>
          <cell r="AW26">
            <v>151290</v>
          </cell>
          <cell r="AX26">
            <v>11719.07131279082</v>
          </cell>
          <cell r="AY26">
            <v>29064</v>
          </cell>
          <cell r="AZ26">
            <v>2480.06</v>
          </cell>
          <cell r="BA26">
            <v>17496.199352237425</v>
          </cell>
          <cell r="BB26">
            <v>2647</v>
          </cell>
          <cell r="BC26">
            <v>151290</v>
          </cell>
          <cell r="BD26">
            <v>3443.7173640029082</v>
          </cell>
          <cell r="BE26">
            <v>521</v>
          </cell>
          <cell r="BF26">
            <v>151290</v>
          </cell>
          <cell r="BG26">
            <v>14052.481988234516</v>
          </cell>
          <cell r="BH26">
            <v>2126</v>
          </cell>
          <cell r="BI26">
            <v>151290</v>
          </cell>
          <cell r="BJ26">
            <v>4813.77151799687</v>
          </cell>
          <cell r="BK26">
            <v>6152</v>
          </cell>
          <cell r="BL26">
            <v>1278</v>
          </cell>
          <cell r="BM26">
            <v>57201.401282305502</v>
          </cell>
          <cell r="BN26">
            <v>8654</v>
          </cell>
          <cell r="BO26">
            <v>151290</v>
          </cell>
        </row>
        <row r="27">
          <cell r="A27" t="str">
            <v>Renfrewshire</v>
          </cell>
          <cell r="B27">
            <v>4753.3987915407852</v>
          </cell>
          <cell r="C27">
            <v>62935</v>
          </cell>
          <cell r="D27">
            <v>13240</v>
          </cell>
          <cell r="E27">
            <v>6518.1827339578931</v>
          </cell>
          <cell r="F27">
            <v>64706</v>
          </cell>
          <cell r="G27">
            <v>9927</v>
          </cell>
          <cell r="H27">
            <v>4174.0685543964228</v>
          </cell>
          <cell r="I27">
            <v>14004</v>
          </cell>
          <cell r="J27">
            <v>3355</v>
          </cell>
          <cell r="K27">
            <v>4004.8076923076924</v>
          </cell>
          <cell r="L27">
            <v>9996</v>
          </cell>
          <cell r="M27">
            <v>48</v>
          </cell>
          <cell r="N27">
            <v>391.33456904541242</v>
          </cell>
          <cell r="O27">
            <v>11823</v>
          </cell>
          <cell r="P27">
            <v>581</v>
          </cell>
          <cell r="Q27">
            <v>4.5507049070633405</v>
          </cell>
          <cell r="R27">
            <v>23599</v>
          </cell>
          <cell r="S27">
            <v>518579</v>
          </cell>
          <cell r="T27">
            <v>26.404134295626278</v>
          </cell>
          <cell r="U27">
            <v>18373</v>
          </cell>
          <cell r="V27">
            <v>695838</v>
          </cell>
          <cell r="W27">
            <v>5.8842344001395697</v>
          </cell>
          <cell r="X27">
            <v>6071</v>
          </cell>
          <cell r="Y27">
            <v>103174</v>
          </cell>
          <cell r="Z27">
            <v>290.91511936339526</v>
          </cell>
          <cell r="AA27">
            <v>17548</v>
          </cell>
          <cell r="AB27">
            <v>1160</v>
          </cell>
          <cell r="AC27">
            <v>1.2492892294413667</v>
          </cell>
          <cell r="AD27">
            <v>2698</v>
          </cell>
          <cell r="AE27">
            <v>2159628</v>
          </cell>
          <cell r="AF27">
            <v>7.6501098696317227</v>
          </cell>
          <cell r="AG27">
            <v>3941</v>
          </cell>
          <cell r="AH27">
            <v>515156</v>
          </cell>
          <cell r="AI27">
            <v>44.466775530712226</v>
          </cell>
          <cell r="AJ27">
            <v>2832</v>
          </cell>
          <cell r="AK27">
            <v>63688</v>
          </cell>
          <cell r="AL27">
            <v>33083.975476685977</v>
          </cell>
          <cell r="AM27">
            <v>5882</v>
          </cell>
          <cell r="AN27">
            <v>177790</v>
          </cell>
          <cell r="AO27">
            <v>59.446817388248988</v>
          </cell>
          <cell r="AP27">
            <v>5414</v>
          </cell>
          <cell r="AQ27">
            <v>91073</v>
          </cell>
          <cell r="AR27">
            <v>108.83576910829774</v>
          </cell>
          <cell r="AS27">
            <v>9912</v>
          </cell>
          <cell r="AT27">
            <v>91073</v>
          </cell>
          <cell r="AU27">
            <v>6113.9546656167395</v>
          </cell>
          <cell r="AV27">
            <v>1087</v>
          </cell>
          <cell r="AW27">
            <v>177790</v>
          </cell>
          <cell r="AX27">
            <v>17000.942729201037</v>
          </cell>
          <cell r="AY27">
            <v>14427</v>
          </cell>
          <cell r="AZ27">
            <v>848.6</v>
          </cell>
          <cell r="BA27">
            <v>16840.092243658248</v>
          </cell>
          <cell r="BB27">
            <v>2994</v>
          </cell>
          <cell r="BC27">
            <v>177790</v>
          </cell>
          <cell r="BD27">
            <v>11845.435626300692</v>
          </cell>
          <cell r="BE27">
            <v>2106</v>
          </cell>
          <cell r="BF27">
            <v>177790</v>
          </cell>
          <cell r="BG27">
            <v>4994.6566173575566</v>
          </cell>
          <cell r="BH27">
            <v>888</v>
          </cell>
          <cell r="BI27">
            <v>177790</v>
          </cell>
          <cell r="BJ27">
            <v>3293.0728241563056</v>
          </cell>
          <cell r="BK27">
            <v>1854</v>
          </cell>
          <cell r="BL27">
            <v>563</v>
          </cell>
          <cell r="BM27">
            <v>108639.40604083468</v>
          </cell>
          <cell r="BN27">
            <v>19315</v>
          </cell>
          <cell r="BO27">
            <v>177790</v>
          </cell>
        </row>
        <row r="28">
          <cell r="A28" t="str">
            <v>Scottish Borders</v>
          </cell>
          <cell r="B28">
            <v>5095.2264381884943</v>
          </cell>
          <cell r="C28">
            <v>41628</v>
          </cell>
          <cell r="D28">
            <v>8170</v>
          </cell>
          <cell r="E28">
            <v>7042.685776600717</v>
          </cell>
          <cell r="F28">
            <v>45207</v>
          </cell>
          <cell r="G28">
            <v>6419</v>
          </cell>
          <cell r="H28">
            <v>4165.3027823240582</v>
          </cell>
          <cell r="I28">
            <v>7635</v>
          </cell>
          <cell r="J28">
            <v>1833</v>
          </cell>
          <cell r="K28">
            <v>4435.3146853146854</v>
          </cell>
          <cell r="L28">
            <v>5074</v>
          </cell>
          <cell r="M28">
            <v>22</v>
          </cell>
          <cell r="N28">
            <v>321.47621164962209</v>
          </cell>
          <cell r="O28">
            <v>2892</v>
          </cell>
          <cell r="P28">
            <v>173</v>
          </cell>
          <cell r="Q28">
            <v>6.9444576514553606</v>
          </cell>
          <cell r="R28">
            <v>21909</v>
          </cell>
          <cell r="S28">
            <v>315489</v>
          </cell>
          <cell r="T28">
            <v>24.254609450140176</v>
          </cell>
          <cell r="U28">
            <v>9482</v>
          </cell>
          <cell r="V28">
            <v>390936</v>
          </cell>
          <cell r="W28">
            <v>6.6027716617018521</v>
          </cell>
          <cell r="X28">
            <v>5098</v>
          </cell>
          <cell r="Y28">
            <v>77210</v>
          </cell>
          <cell r="Z28">
            <v>413.57634902411024</v>
          </cell>
          <cell r="AA28">
            <v>14409</v>
          </cell>
          <cell r="AB28">
            <v>670</v>
          </cell>
          <cell r="AC28">
            <v>3.0940155541542804</v>
          </cell>
          <cell r="AD28">
            <v>2576</v>
          </cell>
          <cell r="AE28">
            <v>832575</v>
          </cell>
          <cell r="AF28">
            <v>3.8369783795261232</v>
          </cell>
          <cell r="AG28">
            <v>1536</v>
          </cell>
          <cell r="AH28">
            <v>400315</v>
          </cell>
          <cell r="AI28">
            <v>7.2916091255592992</v>
          </cell>
          <cell r="AJ28">
            <v>1056</v>
          </cell>
          <cell r="AK28">
            <v>144824</v>
          </cell>
          <cell r="AL28">
            <v>31283.074520690556</v>
          </cell>
          <cell r="AM28">
            <v>3606</v>
          </cell>
          <cell r="AN28">
            <v>115270</v>
          </cell>
          <cell r="AO28">
            <v>60.879028882377561</v>
          </cell>
          <cell r="AP28">
            <v>3636</v>
          </cell>
          <cell r="AQ28">
            <v>59725</v>
          </cell>
          <cell r="AR28">
            <v>98.099623273336135</v>
          </cell>
          <cell r="AS28">
            <v>5859</v>
          </cell>
          <cell r="AT28">
            <v>59725</v>
          </cell>
          <cell r="AU28">
            <v>10696.62531447905</v>
          </cell>
          <cell r="AV28">
            <v>1233</v>
          </cell>
          <cell r="AW28">
            <v>115270</v>
          </cell>
          <cell r="AX28">
            <v>5405.2419354838712</v>
          </cell>
          <cell r="AY28">
            <v>16086</v>
          </cell>
          <cell r="AZ28">
            <v>2976</v>
          </cell>
          <cell r="BA28">
            <v>16890.778172985167</v>
          </cell>
          <cell r="BB28">
            <v>1947</v>
          </cell>
          <cell r="BC28">
            <v>115270</v>
          </cell>
          <cell r="BD28">
            <v>4832.1332523640149</v>
          </cell>
          <cell r="BE28">
            <v>557</v>
          </cell>
          <cell r="BF28">
            <v>115270</v>
          </cell>
          <cell r="BG28">
            <v>12058.644920621151</v>
          </cell>
          <cell r="BH28">
            <v>1390</v>
          </cell>
          <cell r="BI28">
            <v>115270</v>
          </cell>
          <cell r="BJ28">
            <v>4851.3302034428798</v>
          </cell>
          <cell r="BK28">
            <v>3100</v>
          </cell>
          <cell r="BL28">
            <v>639</v>
          </cell>
          <cell r="BM28">
            <v>134978.7455539169</v>
          </cell>
          <cell r="BN28">
            <v>15559</v>
          </cell>
          <cell r="BO28">
            <v>115270</v>
          </cell>
        </row>
        <row r="29">
          <cell r="A29" t="str">
            <v>Shetland Islands</v>
          </cell>
          <cell r="B29">
            <v>8041.1764705882351</v>
          </cell>
          <cell r="C29">
            <v>15037</v>
          </cell>
          <cell r="D29">
            <v>1870</v>
          </cell>
          <cell r="E29">
            <v>11090.579710144928</v>
          </cell>
          <cell r="F29">
            <v>15305</v>
          </cell>
          <cell r="G29">
            <v>1380</v>
          </cell>
          <cell r="H29">
            <v>6661.6702355460384</v>
          </cell>
          <cell r="I29">
            <v>3111</v>
          </cell>
          <cell r="J29">
            <v>467</v>
          </cell>
          <cell r="K29">
            <v>7483.5164835164842</v>
          </cell>
          <cell r="L29">
            <v>2724</v>
          </cell>
          <cell r="M29">
            <v>7</v>
          </cell>
          <cell r="N29">
            <v>515.6695156695157</v>
          </cell>
          <cell r="O29">
            <v>724</v>
          </cell>
          <cell r="P29">
            <v>27</v>
          </cell>
          <cell r="Q29">
            <v>1.3559593767149896</v>
          </cell>
          <cell r="R29">
            <v>2199</v>
          </cell>
          <cell r="S29">
            <v>162173</v>
          </cell>
          <cell r="T29">
            <v>40.764073091659299</v>
          </cell>
          <cell r="U29">
            <v>4426</v>
          </cell>
          <cell r="V29">
            <v>108576</v>
          </cell>
          <cell r="W29">
            <v>4.0230258878626257</v>
          </cell>
          <cell r="X29">
            <v>1237</v>
          </cell>
          <cell r="Y29">
            <v>30748</v>
          </cell>
          <cell r="Z29">
            <v>1229.2735042735042</v>
          </cell>
          <cell r="AA29">
            <v>5753</v>
          </cell>
          <cell r="AB29">
            <v>90</v>
          </cell>
          <cell r="AC29">
            <v>0.70327143525469127</v>
          </cell>
          <cell r="AD29">
            <v>460</v>
          </cell>
          <cell r="AE29">
            <v>654086</v>
          </cell>
          <cell r="AF29">
            <v>1.8127498168993816</v>
          </cell>
          <cell r="AG29">
            <v>844</v>
          </cell>
          <cell r="AH29">
            <v>465591</v>
          </cell>
          <cell r="AI29">
            <v>6.6952349036356766</v>
          </cell>
          <cell r="AJ29">
            <v>939</v>
          </cell>
          <cell r="AK29">
            <v>140249</v>
          </cell>
          <cell r="AL29">
            <v>14702.044367116137</v>
          </cell>
          <cell r="AM29">
            <v>338</v>
          </cell>
          <cell r="AN29">
            <v>22990</v>
          </cell>
          <cell r="AO29">
            <v>58.051792145429602</v>
          </cell>
          <cell r="AP29">
            <v>677</v>
          </cell>
          <cell r="AQ29">
            <v>11662</v>
          </cell>
          <cell r="AR29">
            <v>47.333219001886469</v>
          </cell>
          <cell r="AS29">
            <v>552</v>
          </cell>
          <cell r="AT29">
            <v>11662</v>
          </cell>
          <cell r="AU29">
            <v>10961.28751631144</v>
          </cell>
          <cell r="AV29">
            <v>252</v>
          </cell>
          <cell r="AW29">
            <v>22990</v>
          </cell>
          <cell r="AX29">
            <v>7088.6389394184707</v>
          </cell>
          <cell r="AY29">
            <v>7443</v>
          </cell>
          <cell r="AZ29">
            <v>1049.99</v>
          </cell>
          <cell r="BA29">
            <v>44628.099173553717</v>
          </cell>
          <cell r="BB29">
            <v>1026</v>
          </cell>
          <cell r="BC29">
            <v>22990</v>
          </cell>
          <cell r="BD29">
            <v>14354.066985645934</v>
          </cell>
          <cell r="BE29">
            <v>330</v>
          </cell>
          <cell r="BF29">
            <v>22990</v>
          </cell>
          <cell r="BG29">
            <v>30274.032187907786</v>
          </cell>
          <cell r="BH29">
            <v>696</v>
          </cell>
          <cell r="BI29">
            <v>22990</v>
          </cell>
          <cell r="BJ29">
            <v>8009.3457943925232</v>
          </cell>
          <cell r="BK29">
            <v>1714</v>
          </cell>
          <cell r="BL29">
            <v>214</v>
          </cell>
          <cell r="BM29">
            <v>187081.33971291865</v>
          </cell>
          <cell r="BN29">
            <v>4301</v>
          </cell>
          <cell r="BO29">
            <v>22990</v>
          </cell>
        </row>
        <row r="30">
          <cell r="A30" t="str">
            <v>South Ayrshire</v>
          </cell>
          <cell r="B30">
            <v>5312.3713991769546</v>
          </cell>
          <cell r="C30">
            <v>41309</v>
          </cell>
          <cell r="D30">
            <v>7776</v>
          </cell>
          <cell r="E30">
            <v>6768.774703557312</v>
          </cell>
          <cell r="F30">
            <v>41100</v>
          </cell>
          <cell r="G30">
            <v>6072</v>
          </cell>
          <cell r="H30">
            <v>4282.4427480916038</v>
          </cell>
          <cell r="I30">
            <v>8976</v>
          </cell>
          <cell r="J30">
            <v>2096</v>
          </cell>
          <cell r="K30">
            <v>3725.2747252747254</v>
          </cell>
          <cell r="L30">
            <v>6780</v>
          </cell>
          <cell r="M30">
            <v>35</v>
          </cell>
          <cell r="N30">
            <v>350.86848635235731</v>
          </cell>
          <cell r="O30">
            <v>5656</v>
          </cell>
          <cell r="P30">
            <v>310</v>
          </cell>
          <cell r="Q30">
            <v>4.3719858358730281</v>
          </cell>
          <cell r="R30">
            <v>14532</v>
          </cell>
          <cell r="S30">
            <v>332389</v>
          </cell>
          <cell r="T30">
            <v>27.55676885959398</v>
          </cell>
          <cell r="U30">
            <v>18412</v>
          </cell>
          <cell r="V30">
            <v>668148</v>
          </cell>
          <cell r="W30">
            <v>4.9771564781248445</v>
          </cell>
          <cell r="X30">
            <v>4009</v>
          </cell>
          <cell r="Y30">
            <v>80548</v>
          </cell>
          <cell r="Z30">
            <v>334.82441471571906</v>
          </cell>
          <cell r="AA30">
            <v>16018</v>
          </cell>
          <cell r="AB30">
            <v>920</v>
          </cell>
          <cell r="AC30">
            <v>3.082298814016232</v>
          </cell>
          <cell r="AD30">
            <v>2791</v>
          </cell>
          <cell r="AE30">
            <v>905493</v>
          </cell>
          <cell r="AF30">
            <v>2.1121682078810986</v>
          </cell>
          <cell r="AG30">
            <v>1854</v>
          </cell>
          <cell r="AH30">
            <v>877771</v>
          </cell>
          <cell r="AI30">
            <v>6.1365744594819587</v>
          </cell>
          <cell r="AJ30">
            <v>516</v>
          </cell>
          <cell r="AK30">
            <v>84086</v>
          </cell>
          <cell r="AL30">
            <v>23420.701910262109</v>
          </cell>
          <cell r="AM30">
            <v>2636</v>
          </cell>
          <cell r="AN30">
            <v>112550</v>
          </cell>
          <cell r="AO30">
            <v>78.846875106549831</v>
          </cell>
          <cell r="AP30">
            <v>4625</v>
          </cell>
          <cell r="AQ30">
            <v>58658</v>
          </cell>
          <cell r="AR30">
            <v>91.97381431347813</v>
          </cell>
          <cell r="AS30">
            <v>5395</v>
          </cell>
          <cell r="AT30">
            <v>58658</v>
          </cell>
          <cell r="AU30">
            <v>7374.5002221235009</v>
          </cell>
          <cell r="AV30">
            <v>830</v>
          </cell>
          <cell r="AW30">
            <v>112550</v>
          </cell>
          <cell r="AX30">
            <v>9077.99608743727</v>
          </cell>
          <cell r="AY30">
            <v>10673</v>
          </cell>
          <cell r="AZ30">
            <v>1175.7</v>
          </cell>
          <cell r="BA30">
            <v>20541.981341625942</v>
          </cell>
          <cell r="BB30">
            <v>2312</v>
          </cell>
          <cell r="BC30">
            <v>112550</v>
          </cell>
          <cell r="BD30">
            <v>6939.1381608174142</v>
          </cell>
          <cell r="BE30">
            <v>781</v>
          </cell>
          <cell r="BF30">
            <v>112550</v>
          </cell>
          <cell r="BG30">
            <v>13602.84318080853</v>
          </cell>
          <cell r="BH30">
            <v>1531</v>
          </cell>
          <cell r="BI30">
            <v>112550</v>
          </cell>
          <cell r="BJ30">
            <v>7615</v>
          </cell>
          <cell r="BK30">
            <v>4569</v>
          </cell>
          <cell r="BL30">
            <v>600</v>
          </cell>
          <cell r="BM30">
            <v>59795.646379386941</v>
          </cell>
          <cell r="BN30">
            <v>6730</v>
          </cell>
          <cell r="BO30">
            <v>112550</v>
          </cell>
        </row>
        <row r="31">
          <cell r="A31" t="str">
            <v>South Lanarkshire</v>
          </cell>
          <cell r="B31">
            <v>5381.207731401817</v>
          </cell>
          <cell r="C31">
            <v>134471</v>
          </cell>
          <cell r="D31">
            <v>24989</v>
          </cell>
          <cell r="E31">
            <v>6714.5046235138707</v>
          </cell>
          <cell r="F31">
            <v>127072</v>
          </cell>
          <cell r="G31">
            <v>18925</v>
          </cell>
          <cell r="H31">
            <v>4503.5000853679358</v>
          </cell>
          <cell r="I31">
            <v>26377</v>
          </cell>
          <cell r="J31">
            <v>5857</v>
          </cell>
          <cell r="K31">
            <v>2816.6491043203373</v>
          </cell>
          <cell r="L31">
            <v>10692</v>
          </cell>
          <cell r="M31">
            <v>73</v>
          </cell>
          <cell r="N31">
            <v>240.44360547428033</v>
          </cell>
          <cell r="O31">
            <v>8152</v>
          </cell>
          <cell r="P31">
            <v>652</v>
          </cell>
          <cell r="Q31">
            <v>4.3235503780562849</v>
          </cell>
          <cell r="R31">
            <v>35481</v>
          </cell>
          <cell r="S31">
            <v>820645</v>
          </cell>
          <cell r="T31">
            <v>20.258131271473335</v>
          </cell>
          <cell r="U31">
            <v>38609</v>
          </cell>
          <cell r="V31">
            <v>1905852</v>
          </cell>
          <cell r="W31">
            <v>3.6872218690400507</v>
          </cell>
          <cell r="X31">
            <v>6728</v>
          </cell>
          <cell r="Y31">
            <v>182468</v>
          </cell>
          <cell r="Z31">
            <v>429.87179487179486</v>
          </cell>
          <cell r="AA31">
            <v>40236</v>
          </cell>
          <cell r="AB31">
            <v>1800</v>
          </cell>
          <cell r="AC31">
            <v>2.5029939402250432</v>
          </cell>
          <cell r="AD31">
            <v>7520</v>
          </cell>
          <cell r="AE31">
            <v>3004402</v>
          </cell>
          <cell r="AF31">
            <v>3.534300535194081</v>
          </cell>
          <cell r="AG31">
            <v>4165</v>
          </cell>
          <cell r="AH31">
            <v>1178451</v>
          </cell>
          <cell r="AI31">
            <v>2.845969574742532</v>
          </cell>
          <cell r="AJ31">
            <v>556</v>
          </cell>
          <cell r="AK31">
            <v>195364</v>
          </cell>
          <cell r="AL31">
            <v>24120.74478089148</v>
          </cell>
          <cell r="AM31">
            <v>7695</v>
          </cell>
          <cell r="AN31">
            <v>319020</v>
          </cell>
          <cell r="AO31">
            <v>77.65234942571054</v>
          </cell>
          <cell r="AP31">
            <v>11811</v>
          </cell>
          <cell r="AQ31">
            <v>152101</v>
          </cell>
          <cell r="AR31">
            <v>95.561501896765961</v>
          </cell>
          <cell r="AS31">
            <v>14535</v>
          </cell>
          <cell r="AT31">
            <v>152101</v>
          </cell>
          <cell r="AU31">
            <v>17187.010218795062</v>
          </cell>
          <cell r="AV31">
            <v>5483</v>
          </cell>
          <cell r="AW31">
            <v>319020</v>
          </cell>
          <cell r="AX31">
            <v>16500.370354232931</v>
          </cell>
          <cell r="AY31">
            <v>37870</v>
          </cell>
          <cell r="AZ31">
            <v>2295.1</v>
          </cell>
          <cell r="BA31">
            <v>13773.431132844335</v>
          </cell>
          <cell r="BB31">
            <v>4394</v>
          </cell>
          <cell r="BC31">
            <v>319020</v>
          </cell>
          <cell r="BD31">
            <v>3438.6558836436589</v>
          </cell>
          <cell r="BE31">
            <v>1097</v>
          </cell>
          <cell r="BF31">
            <v>319020</v>
          </cell>
          <cell r="BG31">
            <v>10334.775249200677</v>
          </cell>
          <cell r="BH31">
            <v>3297</v>
          </cell>
          <cell r="BI31">
            <v>319020</v>
          </cell>
          <cell r="BJ31">
            <v>8178.0219780219777</v>
          </cell>
          <cell r="BK31">
            <v>11163</v>
          </cell>
          <cell r="BL31">
            <v>1365</v>
          </cell>
          <cell r="BM31">
            <v>47649.050216287382</v>
          </cell>
          <cell r="BN31">
            <v>15201</v>
          </cell>
          <cell r="BO31">
            <v>319020</v>
          </cell>
        </row>
        <row r="32">
          <cell r="A32" t="str">
            <v>Stirling</v>
          </cell>
          <cell r="B32">
            <v>5239.848484848485</v>
          </cell>
          <cell r="C32">
            <v>34583</v>
          </cell>
          <cell r="D32">
            <v>6600</v>
          </cell>
          <cell r="E32">
            <v>6756.0975609756097</v>
          </cell>
          <cell r="F32">
            <v>40165</v>
          </cell>
          <cell r="G32">
            <v>5945</v>
          </cell>
          <cell r="H32">
            <v>7492.6273458445039</v>
          </cell>
          <cell r="I32">
            <v>11179</v>
          </cell>
          <cell r="J32">
            <v>1492</v>
          </cell>
          <cell r="K32">
            <v>5013.7362637362639</v>
          </cell>
          <cell r="L32">
            <v>3650</v>
          </cell>
          <cell r="M32">
            <v>14</v>
          </cell>
          <cell r="N32">
            <v>209.56387362637363</v>
          </cell>
          <cell r="O32">
            <v>2441</v>
          </cell>
          <cell r="P32">
            <v>224</v>
          </cell>
          <cell r="Q32">
            <v>4.1754783631470511</v>
          </cell>
          <cell r="R32">
            <v>10721</v>
          </cell>
          <cell r="S32">
            <v>256761</v>
          </cell>
          <cell r="T32">
            <v>18.266564766102661</v>
          </cell>
          <cell r="U32">
            <v>8222</v>
          </cell>
          <cell r="V32">
            <v>450112</v>
          </cell>
          <cell r="W32">
            <v>5.0864002658469722</v>
          </cell>
          <cell r="X32">
            <v>2449</v>
          </cell>
          <cell r="Y32">
            <v>48148</v>
          </cell>
          <cell r="Z32">
            <v>471.70940170940173</v>
          </cell>
          <cell r="AA32">
            <v>11038</v>
          </cell>
          <cell r="AB32">
            <v>450</v>
          </cell>
          <cell r="AC32">
            <v>2.2270063786222996</v>
          </cell>
          <cell r="AD32">
            <v>2283</v>
          </cell>
          <cell r="AE32">
            <v>1025143</v>
          </cell>
          <cell r="AF32">
            <v>2.8865403997304067</v>
          </cell>
          <cell r="AG32">
            <v>2317</v>
          </cell>
          <cell r="AH32">
            <v>802691</v>
          </cell>
          <cell r="AI32">
            <v>3.4195066140456878</v>
          </cell>
          <cell r="AJ32">
            <v>266</v>
          </cell>
          <cell r="AK32">
            <v>77789</v>
          </cell>
          <cell r="AL32">
            <v>23873.635110781299</v>
          </cell>
          <cell r="AM32">
            <v>2252</v>
          </cell>
          <cell r="AN32">
            <v>94330</v>
          </cell>
          <cell r="AO32">
            <v>122.9802932660876</v>
          </cell>
          <cell r="AP32">
            <v>5267</v>
          </cell>
          <cell r="AQ32">
            <v>42828</v>
          </cell>
          <cell r="AR32">
            <v>89.847763145605683</v>
          </cell>
          <cell r="AS32">
            <v>3848</v>
          </cell>
          <cell r="AT32">
            <v>42828</v>
          </cell>
          <cell r="AU32">
            <v>18838.121488391815</v>
          </cell>
          <cell r="AV32">
            <v>1777</v>
          </cell>
          <cell r="AW32">
            <v>94330</v>
          </cell>
          <cell r="AX32">
            <v>12584.649558200566</v>
          </cell>
          <cell r="AY32">
            <v>12804</v>
          </cell>
          <cell r="AZ32">
            <v>1017.43</v>
          </cell>
          <cell r="BA32">
            <v>23163.362662991625</v>
          </cell>
          <cell r="BB32">
            <v>2185</v>
          </cell>
          <cell r="BC32">
            <v>94330</v>
          </cell>
          <cell r="BD32">
            <v>10463.267253259834</v>
          </cell>
          <cell r="BE32">
            <v>987</v>
          </cell>
          <cell r="BF32">
            <v>94330</v>
          </cell>
          <cell r="BG32">
            <v>12700.095409731794</v>
          </cell>
          <cell r="BH32">
            <v>1198</v>
          </cell>
          <cell r="BI32">
            <v>94330</v>
          </cell>
          <cell r="BJ32">
            <v>4866.7820069204154</v>
          </cell>
          <cell r="BK32">
            <v>2813</v>
          </cell>
          <cell r="BL32">
            <v>578</v>
          </cell>
          <cell r="BM32">
            <v>37845.860277748332</v>
          </cell>
          <cell r="BN32">
            <v>3570</v>
          </cell>
          <cell r="BO32">
            <v>94330</v>
          </cell>
        </row>
        <row r="33">
          <cell r="A33" t="str">
            <v>West Dunbartonshire</v>
          </cell>
          <cell r="B33">
            <v>6061.6524535160079</v>
          </cell>
          <cell r="C33">
            <v>43359</v>
          </cell>
          <cell r="D33">
            <v>7153</v>
          </cell>
          <cell r="E33">
            <v>6966.2706017631281</v>
          </cell>
          <cell r="F33">
            <v>36350</v>
          </cell>
          <cell r="G33">
            <v>5218</v>
          </cell>
          <cell r="H33">
            <v>6116.8305378831692</v>
          </cell>
          <cell r="I33">
            <v>10576</v>
          </cell>
          <cell r="J33">
            <v>1729</v>
          </cell>
          <cell r="K33">
            <v>2246.7948717948716</v>
          </cell>
          <cell r="L33">
            <v>5608</v>
          </cell>
          <cell r="M33">
            <v>48</v>
          </cell>
          <cell r="N33">
            <v>223.86803568422826</v>
          </cell>
          <cell r="O33">
            <v>5320</v>
          </cell>
          <cell r="P33">
            <v>457</v>
          </cell>
          <cell r="Q33">
            <v>4.6608091344165814</v>
          </cell>
          <cell r="R33">
            <v>14540</v>
          </cell>
          <cell r="S33">
            <v>311963</v>
          </cell>
          <cell r="T33">
            <v>22.78720097869034</v>
          </cell>
          <cell r="U33">
            <v>11027</v>
          </cell>
          <cell r="V33">
            <v>483912</v>
          </cell>
          <cell r="W33">
            <v>2.4497832590512241</v>
          </cell>
          <cell r="X33">
            <v>1605</v>
          </cell>
          <cell r="Y33">
            <v>65516</v>
          </cell>
          <cell r="Z33">
            <v>505.18543956043959</v>
          </cell>
          <cell r="AA33">
            <v>14711</v>
          </cell>
          <cell r="AB33">
            <v>560</v>
          </cell>
          <cell r="AC33">
            <v>3.3862568769552128</v>
          </cell>
          <cell r="AD33">
            <v>3453</v>
          </cell>
          <cell r="AE33">
            <v>1019710</v>
          </cell>
          <cell r="AF33">
            <v>3.5808607223752102</v>
          </cell>
          <cell r="AG33">
            <v>1905</v>
          </cell>
          <cell r="AH33">
            <v>531995</v>
          </cell>
          <cell r="AI33">
            <v>1.8973947310807853</v>
          </cell>
          <cell r="AJ33">
            <v>104</v>
          </cell>
          <cell r="AK33">
            <v>54812</v>
          </cell>
          <cell r="AL33">
            <v>41478.738920677657</v>
          </cell>
          <cell r="AM33">
            <v>3697</v>
          </cell>
          <cell r="AN33">
            <v>89130</v>
          </cell>
          <cell r="AO33">
            <v>41.303400174367916</v>
          </cell>
          <cell r="AP33">
            <v>1895</v>
          </cell>
          <cell r="AQ33">
            <v>45880</v>
          </cell>
          <cell r="AR33">
            <v>118.52659110723626</v>
          </cell>
          <cell r="AS33">
            <v>5438</v>
          </cell>
          <cell r="AT33">
            <v>45880</v>
          </cell>
          <cell r="AU33">
            <v>22248.401211713226</v>
          </cell>
          <cell r="AV33">
            <v>1983</v>
          </cell>
          <cell r="AW33">
            <v>89130</v>
          </cell>
          <cell r="AX33">
            <v>26607.710805988674</v>
          </cell>
          <cell r="AY33">
            <v>10290</v>
          </cell>
          <cell r="AZ33">
            <v>386.73</v>
          </cell>
          <cell r="BA33">
            <v>14944.463143722651</v>
          </cell>
          <cell r="BB33">
            <v>1332</v>
          </cell>
          <cell r="BC33">
            <v>89130</v>
          </cell>
          <cell r="BD33">
            <v>3062.9417704476605</v>
          </cell>
          <cell r="BE33">
            <v>273</v>
          </cell>
          <cell r="BF33">
            <v>89130</v>
          </cell>
          <cell r="BG33">
            <v>11881.521373274991</v>
          </cell>
          <cell r="BH33">
            <v>1059</v>
          </cell>
          <cell r="BI33">
            <v>89130</v>
          </cell>
          <cell r="BJ33">
            <v>5884.6153846153848</v>
          </cell>
          <cell r="BK33">
            <v>1071</v>
          </cell>
          <cell r="BL33">
            <v>182</v>
          </cell>
          <cell r="BM33">
            <v>274767.19398631214</v>
          </cell>
          <cell r="BN33">
            <v>24490</v>
          </cell>
          <cell r="BO33">
            <v>89130</v>
          </cell>
        </row>
        <row r="34">
          <cell r="A34" t="str">
            <v>West Lothian</v>
          </cell>
          <cell r="B34">
            <v>5423.5060271864577</v>
          </cell>
          <cell r="C34">
            <v>84585</v>
          </cell>
          <cell r="D34">
            <v>15596</v>
          </cell>
          <cell r="E34">
            <v>6872.2352094946955</v>
          </cell>
          <cell r="F34">
            <v>76433</v>
          </cell>
          <cell r="G34">
            <v>11122</v>
          </cell>
          <cell r="H34">
            <v>3312.4096037026325</v>
          </cell>
          <cell r="I34">
            <v>11451</v>
          </cell>
          <cell r="J34">
            <v>3457</v>
          </cell>
          <cell r="K34">
            <v>3864.4901610017891</v>
          </cell>
          <cell r="L34">
            <v>8641</v>
          </cell>
          <cell r="M34">
            <v>43</v>
          </cell>
          <cell r="N34">
            <v>305.48878205128204</v>
          </cell>
          <cell r="O34">
            <v>6100</v>
          </cell>
          <cell r="P34">
            <v>384</v>
          </cell>
          <cell r="Q34">
            <v>3.3702719835143515</v>
          </cell>
          <cell r="R34">
            <v>15897</v>
          </cell>
          <cell r="S34">
            <v>471683</v>
          </cell>
          <cell r="T34">
            <v>24.66429699842022</v>
          </cell>
          <cell r="U34">
            <v>16237</v>
          </cell>
          <cell r="V34">
            <v>658320</v>
          </cell>
          <cell r="W34">
            <v>9.8264773415277755</v>
          </cell>
          <cell r="X34">
            <v>8602</v>
          </cell>
          <cell r="Y34">
            <v>87539</v>
          </cell>
          <cell r="Z34">
            <v>428.59960552268245</v>
          </cell>
          <cell r="AA34">
            <v>17384</v>
          </cell>
          <cell r="AB34">
            <v>780</v>
          </cell>
          <cell r="AC34">
            <v>2.2210249700381532</v>
          </cell>
          <cell r="AD34">
            <v>5656</v>
          </cell>
          <cell r="AE34">
            <v>2546572</v>
          </cell>
          <cell r="AF34">
            <v>1.2402729606412</v>
          </cell>
          <cell r="AG34">
            <v>1233</v>
          </cell>
          <cell r="AH34">
            <v>994136</v>
          </cell>
          <cell r="AI34">
            <v>0.22365023760069797</v>
          </cell>
          <cell r="AJ34">
            <v>101</v>
          </cell>
          <cell r="AK34">
            <v>451598</v>
          </cell>
          <cell r="AL34">
            <v>20072.471725046667</v>
          </cell>
          <cell r="AM34">
            <v>3656</v>
          </cell>
          <cell r="AN34">
            <v>182140</v>
          </cell>
          <cell r="AO34">
            <v>79.889671477121595</v>
          </cell>
          <cell r="AP34">
            <v>6488</v>
          </cell>
          <cell r="AQ34">
            <v>81212</v>
          </cell>
          <cell r="AR34">
            <v>99.899029700044323</v>
          </cell>
          <cell r="AS34">
            <v>8113</v>
          </cell>
          <cell r="AT34">
            <v>81212</v>
          </cell>
          <cell r="AU34">
            <v>14362.578236521356</v>
          </cell>
          <cell r="AV34">
            <v>2616</v>
          </cell>
          <cell r="AW34">
            <v>182140</v>
          </cell>
          <cell r="AX34">
            <v>12929.997134944133</v>
          </cell>
          <cell r="AY34">
            <v>13539</v>
          </cell>
          <cell r="AZ34">
            <v>1047.0999999999999</v>
          </cell>
          <cell r="BA34">
            <v>19078.730646755241</v>
          </cell>
          <cell r="BB34">
            <v>3475</v>
          </cell>
          <cell r="BC34">
            <v>182140</v>
          </cell>
          <cell r="BD34">
            <v>10453.497309761722</v>
          </cell>
          <cell r="BE34">
            <v>1904</v>
          </cell>
          <cell r="BF34">
            <v>182140</v>
          </cell>
          <cell r="BG34">
            <v>8625.2333369935204</v>
          </cell>
          <cell r="BH34">
            <v>1571</v>
          </cell>
          <cell r="BI34">
            <v>182140</v>
          </cell>
          <cell r="BJ34">
            <v>3747.6489028213168</v>
          </cell>
          <cell r="BK34">
            <v>2391</v>
          </cell>
          <cell r="BL34">
            <v>638</v>
          </cell>
          <cell r="BM34">
            <v>51581.201273745472</v>
          </cell>
          <cell r="BN34">
            <v>9395</v>
          </cell>
          <cell r="BO34">
            <v>182140</v>
          </cell>
        </row>
        <row r="35">
          <cell r="A35" t="str">
            <v>Scotland</v>
          </cell>
          <cell r="B35">
            <v>5243.5563782749514</v>
          </cell>
          <cell r="C35">
            <v>2096452.4933799999</v>
          </cell>
          <cell r="D35">
            <v>399815</v>
          </cell>
          <cell r="E35">
            <v>7161.824780277695</v>
          </cell>
          <cell r="F35">
            <v>2045166.4933799999</v>
          </cell>
          <cell r="G35">
            <v>285565</v>
          </cell>
          <cell r="H35">
            <v>5018.3533749702219</v>
          </cell>
          <cell r="I35">
            <v>484517</v>
          </cell>
          <cell r="J35">
            <v>96549</v>
          </cell>
          <cell r="K35">
            <v>3929.8546464151559</v>
          </cell>
          <cell r="L35">
            <v>288750</v>
          </cell>
          <cell r="M35">
            <v>1413</v>
          </cell>
          <cell r="N35">
            <v>348.87624674960017</v>
          </cell>
          <cell r="O35">
            <v>228620</v>
          </cell>
          <cell r="P35">
            <v>12602</v>
          </cell>
          <cell r="Q35">
            <v>4.2961190563965168</v>
          </cell>
          <cell r="R35">
            <v>670020</v>
          </cell>
          <cell r="S35">
            <v>15595936.5</v>
          </cell>
          <cell r="T35">
            <v>24.698228304839418</v>
          </cell>
          <cell r="U35">
            <v>582774</v>
          </cell>
          <cell r="V35">
            <v>23595781.560000002</v>
          </cell>
          <cell r="W35">
            <v>7.1975893319266282</v>
          </cell>
          <cell r="X35">
            <v>239049</v>
          </cell>
          <cell r="Y35">
            <v>3321237</v>
          </cell>
          <cell r="Z35">
            <v>386.72031278414255</v>
          </cell>
          <cell r="AA35">
            <v>595441</v>
          </cell>
          <cell r="AB35">
            <v>29610</v>
          </cell>
          <cell r="AC35">
            <v>2.6125118243899079</v>
          </cell>
          <cell r="AD35">
            <v>142450</v>
          </cell>
          <cell r="AE35">
            <v>54526069</v>
          </cell>
          <cell r="AF35">
            <v>2.0514744575214108</v>
          </cell>
          <cell r="AG35">
            <v>90328</v>
          </cell>
          <cell r="AH35">
            <v>44030770</v>
          </cell>
          <cell r="AI35">
            <v>3.4731709515587017</v>
          </cell>
          <cell r="AJ35">
            <v>41922</v>
          </cell>
          <cell r="AK35">
            <v>12070238</v>
          </cell>
          <cell r="AL35">
            <v>20215.792280392048</v>
          </cell>
          <cell r="AM35">
            <v>109935.5</v>
          </cell>
          <cell r="AN35">
            <v>5438100</v>
          </cell>
          <cell r="AO35">
            <v>67.397305272431026</v>
          </cell>
          <cell r="AP35">
            <v>180553</v>
          </cell>
          <cell r="AQ35">
            <v>2678935</v>
          </cell>
          <cell r="AR35">
            <v>97.663437149464258</v>
          </cell>
          <cell r="AS35">
            <v>261634</v>
          </cell>
          <cell r="AT35">
            <v>2678935</v>
          </cell>
          <cell r="AU35">
            <v>15510.748239274748</v>
          </cell>
          <cell r="AV35">
            <v>84349</v>
          </cell>
          <cell r="AW35">
            <v>5438100</v>
          </cell>
          <cell r="AX35">
            <v>9860.8317584225442</v>
          </cell>
          <cell r="AY35">
            <v>527767</v>
          </cell>
          <cell r="AZ35">
            <v>53521.549999999996</v>
          </cell>
          <cell r="BA35">
            <v>20759.456427796475</v>
          </cell>
          <cell r="BB35">
            <v>112892</v>
          </cell>
          <cell r="BC35">
            <v>5438100</v>
          </cell>
          <cell r="BD35">
            <v>5895.6253103105864</v>
          </cell>
          <cell r="BE35">
            <v>32061</v>
          </cell>
          <cell r="BF35">
            <v>5438100</v>
          </cell>
          <cell r="BG35">
            <v>14896.747025615563</v>
          </cell>
          <cell r="BH35">
            <v>81010</v>
          </cell>
          <cell r="BI35">
            <v>5438100</v>
          </cell>
          <cell r="BJ35">
            <v>4442.7218603907777</v>
          </cell>
          <cell r="BK35">
            <v>111188</v>
          </cell>
          <cell r="BL35">
            <v>25027</v>
          </cell>
          <cell r="BM35">
            <v>107487.17382909471</v>
          </cell>
          <cell r="BN35">
            <v>584526</v>
          </cell>
          <cell r="BO35">
            <v>5438100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Sheet"/>
      <sheetName val="Finance Raw Dta 1819"/>
      <sheetName val="Finance Raw Dta 1920"/>
      <sheetName val="All Previous Years"/>
      <sheetName val="Indicator Dta 1920"/>
      <sheetName val="SPI Dta 1819"/>
      <sheetName val="Finance Indicators"/>
      <sheetName val="Aberdeen City"/>
      <sheetName val="Aberdeenshire"/>
      <sheetName val="Angus"/>
      <sheetName val="Argyll &amp; Bute"/>
      <sheetName val="Clackmannanshire"/>
      <sheetName val="Dumfries &amp; Galloway"/>
      <sheetName val="Sheet3"/>
      <sheetName val="Sheet4"/>
      <sheetName val="Dundee Cit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Sheet1"/>
      <sheetName val="Sheet2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  <sheetName val="ED and CL PIs"/>
      <sheetName val="Social Care PIs"/>
      <sheetName val="Corporate Pls"/>
      <sheetName val="Environmental Pls"/>
      <sheetName val="Education &amp; Children P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A2"/>
          <cell r="B2" t="str">
            <v>CHN1 2019-20</v>
          </cell>
          <cell r="C2" t="str">
            <v>Primary education - Gross expenditure (£000s) 2019-20</v>
          </cell>
          <cell r="D2" t="str">
            <v>No of Pupils Primary 2019-20</v>
          </cell>
          <cell r="E2" t="str">
            <v>CHN2 2019-20</v>
          </cell>
          <cell r="F2" t="str">
            <v>Secondary education - Gross expenditure (£000s) 2019-20</v>
          </cell>
          <cell r="G2" t="str">
            <v>No of Pupils Secondary 2019-20</v>
          </cell>
          <cell r="H2" t="str">
            <v>CHN3 2019-20</v>
          </cell>
          <cell r="I2" t="str">
            <v>Pre-Primary education - Gross expenditure (£000s) 2019-20</v>
          </cell>
          <cell r="J2" t="str">
            <v>No of Places 2019-20</v>
          </cell>
          <cell r="K2" t="str">
            <v>CHN8a 2019-20</v>
          </cell>
          <cell r="L2" t="str">
            <v>Gross Costs (Looked After Children in Residential) (£000s) 2019-20</v>
          </cell>
          <cell r="M2" t="str">
            <v>No. Of Children (residential) 2019-20</v>
          </cell>
          <cell r="N2" t="str">
            <v>CHN8b 2019-20</v>
          </cell>
          <cell r="O2" t="str">
            <v>Gross Costs (Looked After Children in Community Setting) (£000s) 2019-20</v>
          </cell>
          <cell r="P2" t="str">
            <v>No. Of Children (community) 2019-20</v>
          </cell>
          <cell r="Q2" t="str">
            <v>CORP 1 2019-20</v>
          </cell>
          <cell r="R2" t="str">
            <v>Central Support services - total General Fund (£000) 2019-20</v>
          </cell>
          <cell r="S2" t="str">
            <v>Gross expenditure - total General Fund (£000) 2019-20</v>
          </cell>
          <cell r="T2" t="str">
            <v>SW1 2019-20</v>
          </cell>
          <cell r="U2" t="str">
            <v>Total Homecare (£000) 2019-20</v>
          </cell>
          <cell r="V2" t="str">
            <v>Care Hrs per Yr 2019-20</v>
          </cell>
          <cell r="W2" t="str">
            <v>SW2 2019-20</v>
          </cell>
          <cell r="X2" t="str">
            <v>SDS Spend on over 18s 2019-20</v>
          </cell>
          <cell r="Y2" t="str">
            <v>Gross SW Spend on over 18s  2019-20</v>
          </cell>
          <cell r="Z2" t="str">
            <v>SW5 2019-20</v>
          </cell>
          <cell r="AA2" t="str">
            <v>Net Expenditure on Care Homes for Older People 2019-20</v>
          </cell>
          <cell r="AB2" t="str">
            <v>Number of long-stay residents aged 65+ supported in Care Homes 2019-20</v>
          </cell>
          <cell r="AC2" t="str">
            <v>C&amp;L1 2019-20</v>
          </cell>
          <cell r="AD2" t="str">
            <v>Sports facilities including swimming pools - net expenditure (£000) 2019-20</v>
          </cell>
          <cell r="AE2" t="str">
            <v>No. Of Attendances 2019-20</v>
          </cell>
          <cell r="AF2" t="str">
            <v>C&amp;L2 2019-20</v>
          </cell>
          <cell r="AG2" t="str">
            <v>Libraries - net expenditure (£000s) 2019-20</v>
          </cell>
          <cell r="AH2" t="str">
            <v>No of Library Visits 2019-20</v>
          </cell>
          <cell r="AI2" t="str">
            <v>C&amp;L3 2019-20</v>
          </cell>
          <cell r="AJ2" t="str">
            <v>Museums &amp; Galleries - net expenditure (£000) 2019-20</v>
          </cell>
          <cell r="AK2" t="str">
            <v>No of museum visits 2019-20</v>
          </cell>
          <cell r="AL2" t="str">
            <v>C&amp;L4 2019-20</v>
          </cell>
          <cell r="AM2" t="str">
            <v>Community Parks and Open Spaces - net expenditure (£000) 2019-20</v>
          </cell>
          <cell r="AN2" t="str">
            <v>MYE Population 2019-20</v>
          </cell>
          <cell r="AO2" t="str">
            <v>ENV1a 2019-20</v>
          </cell>
          <cell r="AP2" t="str">
            <v>Waste collection - Net expenditure (£000s) 2019-20</v>
          </cell>
          <cell r="AQ2" t="str">
            <v>Number of Premises for Refuse Collection 2019-20</v>
          </cell>
          <cell r="AR2" t="str">
            <v>ENV2a 2019-20</v>
          </cell>
          <cell r="AS2" t="str">
            <v>Waste disposal - Net expenditure (£000s) 2019-20</v>
          </cell>
          <cell r="AT2" t="str">
            <v>Number of Premises for Refuse Collection 2019-20</v>
          </cell>
          <cell r="AU2" t="str">
            <v>ENV3a 2019-20</v>
          </cell>
          <cell r="AV2" t="str">
            <v>Street cleaning -net expenditure (£000s) 2019-20</v>
          </cell>
          <cell r="AW2" t="str">
            <v>MYE Population 2019-20</v>
          </cell>
          <cell r="AX2" t="str">
            <v>ENV4a 2019-20</v>
          </cell>
          <cell r="AY2" t="str">
            <v>Road and winter maintenance - gross expenditure 2019-20</v>
          </cell>
          <cell r="AZ2" t="str">
            <v>KM of Road 2019-20</v>
          </cell>
          <cell r="BA2" t="str">
            <v>ENV5 2019-20</v>
          </cell>
          <cell r="BB2" t="str">
            <v>Trading Standards &amp; Env. Health Gross Expend £000 2019-20</v>
          </cell>
          <cell r="BC2" t="str">
            <v>MYE Population 2019-20</v>
          </cell>
          <cell r="BD2" t="str">
            <v>ENV5a 2019-20</v>
          </cell>
          <cell r="BE2" t="str">
            <v>Trading Standards Gross Expend £000 2019-20</v>
          </cell>
          <cell r="BF2" t="str">
            <v>MYE Population 2019-20</v>
          </cell>
          <cell r="BG2" t="str">
            <v>ENV5b 2019-20</v>
          </cell>
          <cell r="BH2" t="str">
            <v>Env. Health Gross Expend £000 2019-20</v>
          </cell>
          <cell r="BI2" t="str">
            <v>MYE Population 2019-20</v>
          </cell>
          <cell r="BJ2" t="str">
            <v>ECON2 2019-20</v>
          </cell>
          <cell r="BK2" t="str">
            <v>Total Planning - Gross expenditure (£000) 2019-20</v>
          </cell>
          <cell r="BL2" t="str">
            <v>No. of Planning Applications 2019-20</v>
          </cell>
          <cell r="BM2" t="str">
            <v>ECON6 2019-20</v>
          </cell>
          <cell r="BN2" t="str">
            <v>Economic Development &amp; Tourism - Gross expenditure (£000) 2019-20</v>
          </cell>
          <cell r="BO2" t="str">
            <v>MYE Population 2019-20</v>
          </cell>
        </row>
        <row r="3">
          <cell r="A3" t="str">
            <v>Aberdeen City</v>
          </cell>
          <cell r="B3">
            <v>5367.0140136543305</v>
          </cell>
          <cell r="C3">
            <v>74682</v>
          </cell>
          <cell r="D3">
            <v>13915</v>
          </cell>
          <cell r="E3">
            <v>7712.0579837469795</v>
          </cell>
          <cell r="F3">
            <v>70226</v>
          </cell>
          <cell r="G3">
            <v>9106</v>
          </cell>
          <cell r="H3">
            <v>7315.8326497128792</v>
          </cell>
          <cell r="I3">
            <v>26754</v>
          </cell>
          <cell r="J3">
            <v>3657</v>
          </cell>
          <cell r="K3" t="str">
            <v>dna</v>
          </cell>
          <cell r="L3">
            <v>14473</v>
          </cell>
          <cell r="M3" t="str">
            <v>dna</v>
          </cell>
          <cell r="N3" t="str">
            <v>dna</v>
          </cell>
          <cell r="O3">
            <v>14236</v>
          </cell>
          <cell r="P3" t="str">
            <v>dna</v>
          </cell>
          <cell r="Q3">
            <v>3.3466985290639255</v>
          </cell>
          <cell r="R3">
            <v>23346</v>
          </cell>
          <cell r="S3">
            <v>697583</v>
          </cell>
          <cell r="T3">
            <v>16.004075277843548</v>
          </cell>
          <cell r="U3">
            <v>11153</v>
          </cell>
          <cell r="V3">
            <v>696885</v>
          </cell>
          <cell r="W3">
            <v>2.8916968037599378</v>
          </cell>
          <cell r="X3">
            <v>3950</v>
          </cell>
          <cell r="Y3">
            <v>136598</v>
          </cell>
          <cell r="Z3">
            <v>127.67751479289942</v>
          </cell>
          <cell r="AA3">
            <v>8631</v>
          </cell>
          <cell r="AB3">
            <v>1300</v>
          </cell>
          <cell r="AC3">
            <v>3.4495647435270445</v>
          </cell>
          <cell r="AD3">
            <v>3950</v>
          </cell>
          <cell r="AE3">
            <v>1145072</v>
          </cell>
          <cell r="AF3">
            <v>2.1681240830545896</v>
          </cell>
          <cell r="AG3">
            <v>3764</v>
          </cell>
          <cell r="AH3">
            <v>1736063</v>
          </cell>
          <cell r="AI3">
            <v>2.7851951404976218</v>
          </cell>
          <cell r="AJ3">
            <v>3150</v>
          </cell>
          <cell r="AK3">
            <v>1130980</v>
          </cell>
          <cell r="AL3">
            <v>12918.17903529103</v>
          </cell>
          <cell r="AM3">
            <v>2954</v>
          </cell>
          <cell r="AN3">
            <v>228670</v>
          </cell>
          <cell r="AO3">
            <v>48.869924113492672</v>
          </cell>
          <cell r="AP3">
            <v>5944</v>
          </cell>
          <cell r="AQ3">
            <v>121629</v>
          </cell>
          <cell r="AR3">
            <v>144.90787558888093</v>
          </cell>
          <cell r="AS3">
            <v>17625</v>
          </cell>
          <cell r="AT3">
            <v>121629</v>
          </cell>
          <cell r="AU3">
            <v>7784.1430882931736</v>
          </cell>
          <cell r="AV3">
            <v>1780</v>
          </cell>
          <cell r="AW3">
            <v>228670</v>
          </cell>
          <cell r="AX3">
            <v>104174.3605267141</v>
          </cell>
          <cell r="AY3">
            <v>103242</v>
          </cell>
          <cell r="AZ3">
            <v>991.05</v>
          </cell>
          <cell r="BA3">
            <v>21410.766606900776</v>
          </cell>
          <cell r="BB3">
            <v>4896</v>
          </cell>
          <cell r="BC3">
            <v>228670</v>
          </cell>
          <cell r="BD3">
            <v>5103.4241483360302</v>
          </cell>
          <cell r="BE3">
            <v>1167</v>
          </cell>
          <cell r="BF3">
            <v>228670</v>
          </cell>
          <cell r="BG3">
            <v>16307.342458564744</v>
          </cell>
          <cell r="BH3">
            <v>3729</v>
          </cell>
          <cell r="BI3">
            <v>228670</v>
          </cell>
          <cell r="BJ3">
            <v>6020.7253886010367</v>
          </cell>
          <cell r="BK3">
            <v>3486</v>
          </cell>
          <cell r="BL3">
            <v>579</v>
          </cell>
          <cell r="BM3">
            <v>435798.31197795947</v>
          </cell>
          <cell r="BN3">
            <v>99654</v>
          </cell>
          <cell r="BO3">
            <v>228670</v>
          </cell>
        </row>
        <row r="4">
          <cell r="A4" t="str">
            <v>Aberdeenshire</v>
          </cell>
          <cell r="B4">
            <v>5663.15588809989</v>
          </cell>
          <cell r="C4">
            <v>118830</v>
          </cell>
          <cell r="D4">
            <v>20983</v>
          </cell>
          <cell r="E4">
            <v>7743.8246471226921</v>
          </cell>
          <cell r="F4">
            <v>114113</v>
          </cell>
          <cell r="G4">
            <v>14736</v>
          </cell>
          <cell r="H4">
            <v>5846.5423465423464</v>
          </cell>
          <cell r="I4">
            <v>30098</v>
          </cell>
          <cell r="J4">
            <v>5148</v>
          </cell>
          <cell r="K4" t="str">
            <v>dna</v>
          </cell>
          <cell r="L4">
            <v>9606</v>
          </cell>
          <cell r="M4" t="str">
            <v>dna</v>
          </cell>
          <cell r="N4" t="str">
            <v>dna</v>
          </cell>
          <cell r="O4">
            <v>6927</v>
          </cell>
          <cell r="P4" t="str">
            <v>dna</v>
          </cell>
          <cell r="Q4">
            <v>2.9943535902424814</v>
          </cell>
          <cell r="R4">
            <v>21992</v>
          </cell>
          <cell r="S4">
            <v>734449</v>
          </cell>
          <cell r="T4">
            <v>27.924897028889781</v>
          </cell>
          <cell r="U4">
            <v>25092</v>
          </cell>
          <cell r="V4">
            <v>898553</v>
          </cell>
          <cell r="W4">
            <v>3.8858791959900767</v>
          </cell>
          <cell r="X4">
            <v>6140</v>
          </cell>
          <cell r="Y4">
            <v>158008</v>
          </cell>
          <cell r="Z4">
            <v>363.74606239203331</v>
          </cell>
          <cell r="AA4">
            <v>28637</v>
          </cell>
          <cell r="AB4">
            <v>1514</v>
          </cell>
          <cell r="AC4">
            <v>2.9803929342835747</v>
          </cell>
          <cell r="AD4">
            <v>6615</v>
          </cell>
          <cell r="AE4">
            <v>2219506</v>
          </cell>
          <cell r="AF4">
            <v>2.2110722716016777</v>
          </cell>
          <cell r="AG4">
            <v>3818</v>
          </cell>
          <cell r="AH4">
            <v>1726764</v>
          </cell>
          <cell r="AI4">
            <v>4.5330159295185544</v>
          </cell>
          <cell r="AJ4">
            <v>815</v>
          </cell>
          <cell r="AK4">
            <v>179792</v>
          </cell>
          <cell r="AL4">
            <v>19183.798476321736</v>
          </cell>
          <cell r="AM4">
            <v>5011</v>
          </cell>
          <cell r="AN4">
            <v>261210</v>
          </cell>
          <cell r="AO4">
            <v>63.82584753608721</v>
          </cell>
          <cell r="AP4">
            <v>7928</v>
          </cell>
          <cell r="AQ4">
            <v>124213</v>
          </cell>
          <cell r="AR4">
            <v>123.2077157785417</v>
          </cell>
          <cell r="AS4">
            <v>15304</v>
          </cell>
          <cell r="AT4">
            <v>124213</v>
          </cell>
          <cell r="AU4">
            <v>10562.382757168562</v>
          </cell>
          <cell r="AV4">
            <v>2759</v>
          </cell>
          <cell r="AW4">
            <v>261210</v>
          </cell>
          <cell r="AX4">
            <v>8920.5294918933687</v>
          </cell>
          <cell r="AY4">
            <v>49639</v>
          </cell>
          <cell r="AZ4">
            <v>5564.58</v>
          </cell>
          <cell r="BA4">
            <v>18203.74411393132</v>
          </cell>
          <cell r="BB4">
            <v>4755</v>
          </cell>
          <cell r="BC4">
            <v>261210</v>
          </cell>
          <cell r="BD4">
            <v>4804.5633781248807</v>
          </cell>
          <cell r="BE4">
            <v>1255</v>
          </cell>
          <cell r="BF4">
            <v>261210</v>
          </cell>
          <cell r="BG4">
            <v>13399.180735806438</v>
          </cell>
          <cell r="BH4">
            <v>3500</v>
          </cell>
          <cell r="BI4">
            <v>261210</v>
          </cell>
          <cell r="BJ4">
            <v>3882.9300196206673</v>
          </cell>
          <cell r="BK4">
            <v>5937</v>
          </cell>
          <cell r="BL4">
            <v>1529</v>
          </cell>
          <cell r="BM4">
            <v>137693.80957850005</v>
          </cell>
          <cell r="BN4">
            <v>35967</v>
          </cell>
          <cell r="BO4">
            <v>261210</v>
          </cell>
        </row>
        <row r="5">
          <cell r="A5" t="str">
            <v>Angus</v>
          </cell>
          <cell r="B5">
            <v>5288.1666285191122</v>
          </cell>
          <cell r="C5">
            <v>46208</v>
          </cell>
          <cell r="D5">
            <v>8738</v>
          </cell>
          <cell r="E5">
            <v>6854.2050337630453</v>
          </cell>
          <cell r="F5">
            <v>44662</v>
          </cell>
          <cell r="G5">
            <v>6516</v>
          </cell>
          <cell r="H5">
            <v>4941.6322314049585</v>
          </cell>
          <cell r="I5">
            <v>9567</v>
          </cell>
          <cell r="J5">
            <v>1936</v>
          </cell>
          <cell r="K5" t="str">
            <v>dna</v>
          </cell>
          <cell r="L5">
            <v>5818</v>
          </cell>
          <cell r="M5" t="str">
            <v>dna</v>
          </cell>
          <cell r="N5" t="str">
            <v>dna</v>
          </cell>
          <cell r="O5">
            <v>4384</v>
          </cell>
          <cell r="P5" t="str">
            <v>dna</v>
          </cell>
          <cell r="Q5">
            <v>3.4659202729002208</v>
          </cell>
          <cell r="R5">
            <v>11095</v>
          </cell>
          <cell r="S5">
            <v>320117</v>
          </cell>
          <cell r="T5">
            <v>29.02701332020704</v>
          </cell>
          <cell r="U5">
            <v>11676</v>
          </cell>
          <cell r="V5">
            <v>402246</v>
          </cell>
          <cell r="W5">
            <v>3.9469930389136141</v>
          </cell>
          <cell r="X5">
            <v>2767</v>
          </cell>
          <cell r="Y5">
            <v>70104</v>
          </cell>
          <cell r="Z5">
            <v>520.86798336798336</v>
          </cell>
          <cell r="AA5">
            <v>20043</v>
          </cell>
          <cell r="AB5">
            <v>740</v>
          </cell>
          <cell r="AC5">
            <v>2.7277329880658616</v>
          </cell>
          <cell r="AD5">
            <v>3335</v>
          </cell>
          <cell r="AE5">
            <v>1222627</v>
          </cell>
          <cell r="AF5">
            <v>1.1216729544398256</v>
          </cell>
          <cell r="AG5">
            <v>432</v>
          </cell>
          <cell r="AH5">
            <v>385139</v>
          </cell>
          <cell r="AI5">
            <v>13.154714635914788</v>
          </cell>
          <cell r="AJ5">
            <v>381</v>
          </cell>
          <cell r="AK5">
            <v>28963</v>
          </cell>
          <cell r="AL5">
            <v>23605.851979345956</v>
          </cell>
          <cell r="AM5">
            <v>2743</v>
          </cell>
          <cell r="AN5">
            <v>116200</v>
          </cell>
          <cell r="AO5">
            <v>73.986396372365974</v>
          </cell>
          <cell r="AP5">
            <v>4438</v>
          </cell>
          <cell r="AQ5">
            <v>59984</v>
          </cell>
          <cell r="AR5">
            <v>99.143104827954119</v>
          </cell>
          <cell r="AS5">
            <v>5947</v>
          </cell>
          <cell r="AT5">
            <v>59984</v>
          </cell>
          <cell r="AU5">
            <v>18734.939759036144</v>
          </cell>
          <cell r="AV5">
            <v>2177</v>
          </cell>
          <cell r="AW5">
            <v>116200</v>
          </cell>
          <cell r="AX5">
            <v>6867.9203783129888</v>
          </cell>
          <cell r="AY5">
            <v>12490</v>
          </cell>
          <cell r="AZ5">
            <v>1818.6</v>
          </cell>
          <cell r="BA5">
            <v>15189.328743545611</v>
          </cell>
          <cell r="BB5">
            <v>1765</v>
          </cell>
          <cell r="BC5">
            <v>116200</v>
          </cell>
          <cell r="BD5">
            <v>5180.7228915662645</v>
          </cell>
          <cell r="BE5">
            <v>602</v>
          </cell>
          <cell r="BF5">
            <v>116200</v>
          </cell>
          <cell r="BG5">
            <v>10008.605851979346</v>
          </cell>
          <cell r="BH5">
            <v>1163</v>
          </cell>
          <cell r="BI5">
            <v>116200</v>
          </cell>
          <cell r="BJ5">
            <v>3293.8931297709923</v>
          </cell>
          <cell r="BK5">
            <v>1726</v>
          </cell>
          <cell r="BL5">
            <v>524</v>
          </cell>
          <cell r="BM5">
            <v>20146.29948364888</v>
          </cell>
          <cell r="BN5">
            <v>2341</v>
          </cell>
          <cell r="BO5">
            <v>116200</v>
          </cell>
        </row>
        <row r="6">
          <cell r="A6" t="str">
            <v>Argyll &amp; Bute</v>
          </cell>
          <cell r="B6">
            <v>7419.2207792207791</v>
          </cell>
          <cell r="C6">
            <v>42846</v>
          </cell>
          <cell r="D6">
            <v>5775</v>
          </cell>
          <cell r="E6">
            <v>10327.865117338801</v>
          </cell>
          <cell r="F6">
            <v>45329</v>
          </cell>
          <cell r="G6">
            <v>4389</v>
          </cell>
          <cell r="H6">
            <v>9105.2244297277412</v>
          </cell>
          <cell r="I6">
            <v>12374</v>
          </cell>
          <cell r="J6">
            <v>1359</v>
          </cell>
          <cell r="K6" t="str">
            <v>dna</v>
          </cell>
          <cell r="L6">
            <v>3244</v>
          </cell>
          <cell r="M6" t="str">
            <v>dna</v>
          </cell>
          <cell r="N6" t="str">
            <v>dna</v>
          </cell>
          <cell r="O6">
            <v>1930</v>
          </cell>
          <cell r="P6" t="str">
            <v>dna</v>
          </cell>
          <cell r="Q6">
            <v>3.9607126388033373</v>
          </cell>
          <cell r="R6">
            <v>11767</v>
          </cell>
          <cell r="S6">
            <v>297093</v>
          </cell>
          <cell r="T6">
            <v>24.575634308296344</v>
          </cell>
          <cell r="U6">
            <v>16318</v>
          </cell>
          <cell r="V6">
            <v>663991</v>
          </cell>
          <cell r="W6">
            <v>4.5564959076632681</v>
          </cell>
          <cell r="X6">
            <v>2945</v>
          </cell>
          <cell r="Y6">
            <v>64633</v>
          </cell>
          <cell r="Z6">
            <v>449.96471418489767</v>
          </cell>
          <cell r="AA6">
            <v>12752</v>
          </cell>
          <cell r="AB6">
            <v>545</v>
          </cell>
          <cell r="AC6">
            <v>2.7910587755876333</v>
          </cell>
          <cell r="AD6">
            <v>1589</v>
          </cell>
          <cell r="AE6">
            <v>569318</v>
          </cell>
          <cell r="AF6">
            <v>5.1387461459403907</v>
          </cell>
          <cell r="AG6">
            <v>1315</v>
          </cell>
          <cell r="AH6">
            <v>255899</v>
          </cell>
          <cell r="AI6">
            <v>5.231476486148031E-2</v>
          </cell>
          <cell r="AJ6">
            <v>16</v>
          </cell>
          <cell r="AK6">
            <v>305841</v>
          </cell>
          <cell r="AL6">
            <v>18737.626644928383</v>
          </cell>
          <cell r="AM6">
            <v>1609</v>
          </cell>
          <cell r="AN6">
            <v>85870</v>
          </cell>
          <cell r="AO6">
            <v>42.942284172312711</v>
          </cell>
          <cell r="AP6">
            <v>2212</v>
          </cell>
          <cell r="AQ6">
            <v>51511</v>
          </cell>
          <cell r="AR6">
            <v>198.21009104851393</v>
          </cell>
          <cell r="AS6">
            <v>10210</v>
          </cell>
          <cell r="AT6">
            <v>51511</v>
          </cell>
          <cell r="AU6">
            <v>10911.843484336789</v>
          </cell>
          <cell r="AV6">
            <v>937</v>
          </cell>
          <cell r="AW6">
            <v>85870</v>
          </cell>
          <cell r="AX6">
            <v>7140.5453161766627</v>
          </cell>
          <cell r="AY6">
            <v>16326</v>
          </cell>
          <cell r="AZ6">
            <v>2286.38</v>
          </cell>
          <cell r="BA6">
            <v>32910.213112844998</v>
          </cell>
          <cell r="BB6">
            <v>2826</v>
          </cell>
          <cell r="BC6">
            <v>85870</v>
          </cell>
          <cell r="BD6">
            <v>6661.232095027367</v>
          </cell>
          <cell r="BE6">
            <v>572</v>
          </cell>
          <cell r="BF6">
            <v>85870</v>
          </cell>
          <cell r="BG6">
            <v>26248.98101781763</v>
          </cell>
          <cell r="BH6">
            <v>2254</v>
          </cell>
          <cell r="BI6">
            <v>85870</v>
          </cell>
          <cell r="BJ6">
            <v>2938.7387387387389</v>
          </cell>
          <cell r="BK6">
            <v>3262</v>
          </cell>
          <cell r="BL6">
            <v>1110</v>
          </cell>
          <cell r="BM6">
            <v>97519.506230348212</v>
          </cell>
          <cell r="BN6">
            <v>8374</v>
          </cell>
          <cell r="BO6">
            <v>85870</v>
          </cell>
        </row>
        <row r="7">
          <cell r="A7" t="str">
            <v>Clackmannanshire</v>
          </cell>
          <cell r="B7">
            <v>5516.2662662662669</v>
          </cell>
          <cell r="C7">
            <v>22043</v>
          </cell>
          <cell r="D7">
            <v>3996</v>
          </cell>
          <cell r="E7">
            <v>8579.2349726775956</v>
          </cell>
          <cell r="F7">
            <v>21980</v>
          </cell>
          <cell r="G7">
            <v>2562</v>
          </cell>
          <cell r="H7">
            <v>7636.7476240760298</v>
          </cell>
          <cell r="I7">
            <v>7232</v>
          </cell>
          <cell r="J7">
            <v>947</v>
          </cell>
          <cell r="K7" t="str">
            <v>dna</v>
          </cell>
          <cell r="L7">
            <v>2376</v>
          </cell>
          <cell r="M7" t="str">
            <v>dna</v>
          </cell>
          <cell r="N7" t="str">
            <v>dna</v>
          </cell>
          <cell r="O7">
            <v>3691</v>
          </cell>
          <cell r="P7" t="str">
            <v>dna</v>
          </cell>
          <cell r="Q7">
            <v>6.91089436270458</v>
          </cell>
          <cell r="R7">
            <v>10451</v>
          </cell>
          <cell r="S7">
            <v>151225</v>
          </cell>
          <cell r="T7">
            <v>12.565718803846893</v>
          </cell>
          <cell r="U7">
            <v>3989</v>
          </cell>
          <cell r="V7">
            <v>317451</v>
          </cell>
          <cell r="W7">
            <v>3.4899424266116994</v>
          </cell>
          <cell r="X7">
            <v>982</v>
          </cell>
          <cell r="Y7">
            <v>28138</v>
          </cell>
          <cell r="Z7">
            <v>373.2741617357002</v>
          </cell>
          <cell r="AA7">
            <v>3785</v>
          </cell>
          <cell r="AB7">
            <v>195</v>
          </cell>
          <cell r="AC7">
            <v>0.83688460469651293</v>
          </cell>
          <cell r="AD7">
            <v>521</v>
          </cell>
          <cell r="AE7">
            <v>622547</v>
          </cell>
          <cell r="AF7">
            <v>0.64293411751812823</v>
          </cell>
          <cell r="AG7">
            <v>176</v>
          </cell>
          <cell r="AH7">
            <v>273745</v>
          </cell>
          <cell r="AI7" t="str">
            <v>NA</v>
          </cell>
          <cell r="AJ7">
            <v>89</v>
          </cell>
          <cell r="AK7" t="str">
            <v>NA</v>
          </cell>
          <cell r="AL7">
            <v>19324.796274738066</v>
          </cell>
          <cell r="AM7">
            <v>996</v>
          </cell>
          <cell r="AN7">
            <v>51540</v>
          </cell>
          <cell r="AO7">
            <v>58.250118877793625</v>
          </cell>
          <cell r="AP7">
            <v>1470</v>
          </cell>
          <cell r="AQ7">
            <v>25236</v>
          </cell>
          <cell r="AR7">
            <v>103.30480266286257</v>
          </cell>
          <cell r="AS7">
            <v>2607</v>
          </cell>
          <cell r="AT7">
            <v>25236</v>
          </cell>
          <cell r="AU7">
            <v>10613.116026387272</v>
          </cell>
          <cell r="AV7">
            <v>547</v>
          </cell>
          <cell r="AW7">
            <v>51540</v>
          </cell>
          <cell r="AX7">
            <v>16974.738139248304</v>
          </cell>
          <cell r="AY7">
            <v>4959</v>
          </cell>
          <cell r="AZ7">
            <v>292.14</v>
          </cell>
          <cell r="BA7">
            <v>13465.269693441986</v>
          </cell>
          <cell r="BB7">
            <v>694</v>
          </cell>
          <cell r="BC7">
            <v>51540</v>
          </cell>
          <cell r="BD7">
            <v>2599.9223903764068</v>
          </cell>
          <cell r="BE7">
            <v>134</v>
          </cell>
          <cell r="BF7">
            <v>51540</v>
          </cell>
          <cell r="BG7">
            <v>10865.34730306558</v>
          </cell>
          <cell r="BH7">
            <v>560</v>
          </cell>
          <cell r="BI7">
            <v>51540</v>
          </cell>
          <cell r="BJ7">
            <v>2817.7777777777778</v>
          </cell>
          <cell r="BK7">
            <v>634</v>
          </cell>
          <cell r="BL7">
            <v>225</v>
          </cell>
          <cell r="BM7">
            <v>34458.672875436554</v>
          </cell>
          <cell r="BN7">
            <v>1776</v>
          </cell>
          <cell r="BO7">
            <v>51540</v>
          </cell>
        </row>
        <row r="8">
          <cell r="A8" t="str">
            <v>Dumfries &amp; Galloway</v>
          </cell>
          <cell r="B8">
            <v>5590.4503105590065</v>
          </cell>
          <cell r="C8">
            <v>57604</v>
          </cell>
          <cell r="D8">
            <v>10304</v>
          </cell>
          <cell r="E8">
            <v>7330.5295581092287</v>
          </cell>
          <cell r="F8">
            <v>61877</v>
          </cell>
          <cell r="G8">
            <v>8441</v>
          </cell>
          <cell r="H8">
            <v>5475.1264755480606</v>
          </cell>
          <cell r="I8">
            <v>12987</v>
          </cell>
          <cell r="J8">
            <v>2372</v>
          </cell>
          <cell r="K8" t="str">
            <v>dna</v>
          </cell>
          <cell r="L8">
            <v>5679</v>
          </cell>
          <cell r="M8" t="str">
            <v>dna</v>
          </cell>
          <cell r="N8" t="str">
            <v>dna</v>
          </cell>
          <cell r="O8">
            <v>4949</v>
          </cell>
          <cell r="P8" t="str">
            <v>dna</v>
          </cell>
          <cell r="Q8">
            <v>3.9805897792764604</v>
          </cell>
          <cell r="R8">
            <v>17046</v>
          </cell>
          <cell r="S8">
            <v>428228</v>
          </cell>
          <cell r="T8">
            <v>16.488392361936455</v>
          </cell>
          <cell r="U8">
            <v>16648</v>
          </cell>
          <cell r="V8">
            <v>1009680</v>
          </cell>
          <cell r="W8">
            <v>6.5380972146833125</v>
          </cell>
          <cell r="X8">
            <v>6143</v>
          </cell>
          <cell r="Y8">
            <v>93957</v>
          </cell>
          <cell r="Z8">
            <v>199.71914495241069</v>
          </cell>
          <cell r="AA8">
            <v>10240</v>
          </cell>
          <cell r="AB8">
            <v>986</v>
          </cell>
          <cell r="AC8">
            <v>3.4887644194131151</v>
          </cell>
          <cell r="AD8">
            <v>5077</v>
          </cell>
          <cell r="AE8">
            <v>1455243</v>
          </cell>
          <cell r="AF8">
            <v>2.129885477789375</v>
          </cell>
          <cell r="AG8">
            <v>1759</v>
          </cell>
          <cell r="AH8">
            <v>825866</v>
          </cell>
          <cell r="AI8">
            <v>2.3871724008674051</v>
          </cell>
          <cell r="AJ8">
            <v>1452</v>
          </cell>
          <cell r="AK8">
            <v>608251</v>
          </cell>
          <cell r="AL8">
            <v>18715.571678086792</v>
          </cell>
          <cell r="AM8">
            <v>2786</v>
          </cell>
          <cell r="AN8">
            <v>148860</v>
          </cell>
          <cell r="AO8">
            <v>55.505275134464213</v>
          </cell>
          <cell r="AP8">
            <v>4293</v>
          </cell>
          <cell r="AQ8">
            <v>77344</v>
          </cell>
          <cell r="AR8">
            <v>132.60239966901116</v>
          </cell>
          <cell r="AS8">
            <v>10256</v>
          </cell>
          <cell r="AT8">
            <v>77344</v>
          </cell>
          <cell r="AU8">
            <v>8706.1668681983083</v>
          </cell>
          <cell r="AV8">
            <v>1296</v>
          </cell>
          <cell r="AW8">
            <v>148860</v>
          </cell>
          <cell r="AX8">
            <v>3220.3863794434469</v>
          </cell>
          <cell r="AY8">
            <v>13474</v>
          </cell>
          <cell r="AZ8">
            <v>4183.97</v>
          </cell>
          <cell r="BA8">
            <v>25708.719602310895</v>
          </cell>
          <cell r="BB8">
            <v>3827</v>
          </cell>
          <cell r="BC8">
            <v>148860</v>
          </cell>
          <cell r="BD8">
            <v>10217.654171704957</v>
          </cell>
          <cell r="BE8">
            <v>1521</v>
          </cell>
          <cell r="BF8">
            <v>148860</v>
          </cell>
          <cell r="BG8">
            <v>15491.065430605939</v>
          </cell>
          <cell r="BH8">
            <v>2306</v>
          </cell>
          <cell r="BI8">
            <v>148860</v>
          </cell>
          <cell r="BJ8">
            <v>2752.0184544405997</v>
          </cell>
          <cell r="BK8">
            <v>2386</v>
          </cell>
          <cell r="BL8">
            <v>867</v>
          </cell>
          <cell r="BM8">
            <v>58363.563079403466</v>
          </cell>
          <cell r="BN8">
            <v>8688</v>
          </cell>
          <cell r="BO8">
            <v>148860</v>
          </cell>
        </row>
        <row r="9">
          <cell r="A9" t="str">
            <v>Dundee City</v>
          </cell>
          <cell r="B9">
            <v>5177.2616136919314</v>
          </cell>
          <cell r="C9">
            <v>55055</v>
          </cell>
          <cell r="D9">
            <v>10634</v>
          </cell>
          <cell r="E9">
            <v>7412.756202804746</v>
          </cell>
          <cell r="F9">
            <v>54973</v>
          </cell>
          <cell r="G9">
            <v>7416</v>
          </cell>
          <cell r="H9">
            <v>6457.3442136498516</v>
          </cell>
          <cell r="I9">
            <v>17409</v>
          </cell>
          <cell r="J9">
            <v>2696</v>
          </cell>
          <cell r="K9" t="str">
            <v>dna</v>
          </cell>
          <cell r="L9">
            <v>11016</v>
          </cell>
          <cell r="M9" t="str">
            <v>dna</v>
          </cell>
          <cell r="N9" t="str">
            <v>dna</v>
          </cell>
          <cell r="O9">
            <v>11721</v>
          </cell>
          <cell r="P9" t="str">
            <v>dna</v>
          </cell>
          <cell r="Q9">
            <v>3.4742708665196473</v>
          </cell>
          <cell r="R9">
            <v>16794</v>
          </cell>
          <cell r="S9">
            <v>483382</v>
          </cell>
          <cell r="T9">
            <v>27.060217308685043</v>
          </cell>
          <cell r="U9">
            <v>21859</v>
          </cell>
          <cell r="V9">
            <v>807791</v>
          </cell>
          <cell r="W9">
            <v>4.9631633425243766</v>
          </cell>
          <cell r="X9">
            <v>5706</v>
          </cell>
          <cell r="Y9">
            <v>114967</v>
          </cell>
          <cell r="Z9">
            <v>476.44941265630922</v>
          </cell>
          <cell r="AA9">
            <v>25147</v>
          </cell>
          <cell r="AB9">
            <v>1015</v>
          </cell>
          <cell r="AC9">
            <v>2.7488102341151137</v>
          </cell>
          <cell r="AD9">
            <v>4068</v>
          </cell>
          <cell r="AE9">
            <v>1479913</v>
          </cell>
          <cell r="AF9">
            <v>2.9271748480944169</v>
          </cell>
          <cell r="AG9">
            <v>3760</v>
          </cell>
          <cell r="AH9">
            <v>1284515</v>
          </cell>
          <cell r="AI9">
            <v>2.4852289914366232</v>
          </cell>
          <cell r="AJ9">
            <v>2284</v>
          </cell>
          <cell r="AK9">
            <v>919030</v>
          </cell>
          <cell r="AL9">
            <v>18430.216983659255</v>
          </cell>
          <cell r="AM9">
            <v>2752</v>
          </cell>
          <cell r="AN9">
            <v>149320</v>
          </cell>
          <cell r="AO9">
            <v>54.140251760632133</v>
          </cell>
          <cell r="AP9">
            <v>4159</v>
          </cell>
          <cell r="AQ9">
            <v>76819</v>
          </cell>
          <cell r="AR9">
            <v>86.593160546219025</v>
          </cell>
          <cell r="AS9">
            <v>6652</v>
          </cell>
          <cell r="AT9">
            <v>76819</v>
          </cell>
          <cell r="AU9">
            <v>15095.097776587196</v>
          </cell>
          <cell r="AV9">
            <v>2254</v>
          </cell>
          <cell r="AW9">
            <v>149320</v>
          </cell>
          <cell r="AX9">
            <v>18564.200976971388</v>
          </cell>
          <cell r="AY9">
            <v>10641</v>
          </cell>
          <cell r="AZ9">
            <v>573.20000000000005</v>
          </cell>
          <cell r="BA9">
            <v>27370.74738815966</v>
          </cell>
          <cell r="BB9">
            <v>4087</v>
          </cell>
          <cell r="BC9">
            <v>149320</v>
          </cell>
          <cell r="BD9">
            <v>10447.361371551031</v>
          </cell>
          <cell r="BE9">
            <v>1560</v>
          </cell>
          <cell r="BF9">
            <v>149320</v>
          </cell>
          <cell r="BG9">
            <v>16923.386016608627</v>
          </cell>
          <cell r="BH9">
            <v>2527</v>
          </cell>
          <cell r="BI9">
            <v>149320</v>
          </cell>
          <cell r="BJ9">
            <v>3954.7511312217198</v>
          </cell>
          <cell r="BK9">
            <v>1748</v>
          </cell>
          <cell r="BL9">
            <v>442</v>
          </cell>
          <cell r="BM9">
            <v>76285.829091883206</v>
          </cell>
          <cell r="BN9">
            <v>11391</v>
          </cell>
          <cell r="BO9">
            <v>149320</v>
          </cell>
        </row>
        <row r="10">
          <cell r="A10" t="str">
            <v>East Ayrshire</v>
          </cell>
          <cell r="B10">
            <v>5609.2368162463154</v>
          </cell>
          <cell r="C10">
            <v>51375</v>
          </cell>
          <cell r="D10">
            <v>9159</v>
          </cell>
          <cell r="E10">
            <v>7533.7581550599298</v>
          </cell>
          <cell r="F10">
            <v>49655</v>
          </cell>
          <cell r="G10">
            <v>6591</v>
          </cell>
          <cell r="H10">
            <v>7764.0358014646054</v>
          </cell>
          <cell r="I10">
            <v>19084</v>
          </cell>
          <cell r="J10">
            <v>2458</v>
          </cell>
          <cell r="K10" t="str">
            <v>dna</v>
          </cell>
          <cell r="L10">
            <v>7172</v>
          </cell>
          <cell r="M10" t="str">
            <v>dna</v>
          </cell>
          <cell r="N10" t="str">
            <v>dna</v>
          </cell>
          <cell r="O10">
            <v>5669</v>
          </cell>
          <cell r="P10" t="str">
            <v>dna</v>
          </cell>
          <cell r="Q10">
            <v>3.3764825294420264</v>
          </cell>
          <cell r="R10">
            <v>12142</v>
          </cell>
          <cell r="S10">
            <v>359605</v>
          </cell>
          <cell r="T10">
            <v>23.390216083718592</v>
          </cell>
          <cell r="U10">
            <v>14991</v>
          </cell>
          <cell r="V10">
            <v>640909</v>
          </cell>
          <cell r="W10">
            <v>4.7733488025192674</v>
          </cell>
          <cell r="X10">
            <v>3456</v>
          </cell>
          <cell r="Y10">
            <v>72402</v>
          </cell>
          <cell r="Z10">
            <v>341.47157190635454</v>
          </cell>
          <cell r="AA10">
            <v>12252</v>
          </cell>
          <cell r="AB10">
            <v>690</v>
          </cell>
          <cell r="AC10">
            <v>0.76413126536007103</v>
          </cell>
          <cell r="AD10">
            <v>703</v>
          </cell>
          <cell r="AE10">
            <v>919999</v>
          </cell>
          <cell r="AF10">
            <v>5.8020407177696987</v>
          </cell>
          <cell r="AG10">
            <v>1682</v>
          </cell>
          <cell r="AH10">
            <v>289898</v>
          </cell>
          <cell r="AI10">
            <v>1.4958681695425071</v>
          </cell>
          <cell r="AJ10">
            <v>740</v>
          </cell>
          <cell r="AK10">
            <v>494696</v>
          </cell>
          <cell r="AL10">
            <v>6196.2134251290881</v>
          </cell>
          <cell r="AM10">
            <v>756</v>
          </cell>
          <cell r="AN10">
            <v>122010</v>
          </cell>
          <cell r="AO10">
            <v>57.736835968083156</v>
          </cell>
          <cell r="AP10">
            <v>3466</v>
          </cell>
          <cell r="AQ10">
            <v>60031</v>
          </cell>
          <cell r="AR10">
            <v>78.576069031000642</v>
          </cell>
          <cell r="AS10">
            <v>4717</v>
          </cell>
          <cell r="AT10">
            <v>60031</v>
          </cell>
          <cell r="AU10">
            <v>10154.905335628227</v>
          </cell>
          <cell r="AV10">
            <v>1239</v>
          </cell>
          <cell r="AW10">
            <v>122010</v>
          </cell>
          <cell r="AX10">
            <v>10008.598878838489</v>
          </cell>
          <cell r="AY10">
            <v>12105</v>
          </cell>
          <cell r="AZ10">
            <v>1209.46</v>
          </cell>
          <cell r="BA10">
            <v>14949.594295549545</v>
          </cell>
          <cell r="BB10">
            <v>1824</v>
          </cell>
          <cell r="BC10">
            <v>122010</v>
          </cell>
          <cell r="BD10">
            <v>4220.9654946315877</v>
          </cell>
          <cell r="BE10">
            <v>515</v>
          </cell>
          <cell r="BF10">
            <v>122010</v>
          </cell>
          <cell r="BG10">
            <v>10728.628800917957</v>
          </cell>
          <cell r="BH10">
            <v>1309</v>
          </cell>
          <cell r="BI10">
            <v>122010</v>
          </cell>
          <cell r="BJ10">
            <v>7111.6751269035531</v>
          </cell>
          <cell r="BK10">
            <v>2802</v>
          </cell>
          <cell r="BL10">
            <v>394</v>
          </cell>
          <cell r="BM10">
            <v>78509.958200147521</v>
          </cell>
          <cell r="BN10">
            <v>9579</v>
          </cell>
          <cell r="BO10">
            <v>122010</v>
          </cell>
        </row>
        <row r="11">
          <cell r="A11" t="str">
            <v>East Dunbartonshire</v>
          </cell>
          <cell r="B11">
            <v>5134.0520527060871</v>
          </cell>
          <cell r="C11">
            <v>47146</v>
          </cell>
          <cell r="D11">
            <v>9183</v>
          </cell>
          <cell r="E11">
            <v>7634.0621403912546</v>
          </cell>
          <cell r="F11">
            <v>59706</v>
          </cell>
          <cell r="G11">
            <v>7821</v>
          </cell>
          <cell r="H11">
            <v>6474.5057232049949</v>
          </cell>
          <cell r="I11">
            <v>12444</v>
          </cell>
          <cell r="J11">
            <v>1922</v>
          </cell>
          <cell r="K11" t="str">
            <v>dna</v>
          </cell>
          <cell r="L11">
            <v>5363</v>
          </cell>
          <cell r="M11" t="str">
            <v>dna</v>
          </cell>
          <cell r="N11" t="str">
            <v>dna</v>
          </cell>
          <cell r="O11">
            <v>2822</v>
          </cell>
          <cell r="P11" t="str">
            <v>dna</v>
          </cell>
          <cell r="Q11">
            <v>4.2393946089262045</v>
          </cell>
          <cell r="R11">
            <v>12280</v>
          </cell>
          <cell r="S11">
            <v>289664</v>
          </cell>
          <cell r="T11">
            <v>20.844349069634635</v>
          </cell>
          <cell r="U11">
            <v>12812</v>
          </cell>
          <cell r="V11">
            <v>614651</v>
          </cell>
          <cell r="W11">
            <v>6.3032234878669975</v>
          </cell>
          <cell r="X11">
            <v>4034</v>
          </cell>
          <cell r="Y11">
            <v>63999</v>
          </cell>
          <cell r="Z11">
            <v>299.75345167652858</v>
          </cell>
          <cell r="AA11">
            <v>12158</v>
          </cell>
          <cell r="AB11">
            <v>780</v>
          </cell>
          <cell r="AC11">
            <v>2.4370656657240737</v>
          </cell>
          <cell r="AD11">
            <v>2364</v>
          </cell>
          <cell r="AE11">
            <v>970019</v>
          </cell>
          <cell r="AF11">
            <v>2.9042485204967856</v>
          </cell>
          <cell r="AG11">
            <v>2095</v>
          </cell>
          <cell r="AH11">
            <v>721357</v>
          </cell>
          <cell r="AI11">
            <v>5.8532542539690766</v>
          </cell>
          <cell r="AJ11">
            <v>226</v>
          </cell>
          <cell r="AK11">
            <v>38611</v>
          </cell>
          <cell r="AL11">
            <v>24613.402061855668</v>
          </cell>
          <cell r="AM11">
            <v>2674</v>
          </cell>
          <cell r="AN11">
            <v>108640</v>
          </cell>
          <cell r="AO11">
            <v>85.829095247064743</v>
          </cell>
          <cell r="AP11">
            <v>4101</v>
          </cell>
          <cell r="AQ11">
            <v>47781</v>
          </cell>
          <cell r="AR11">
            <v>115.25501768485381</v>
          </cell>
          <cell r="AS11">
            <v>5507</v>
          </cell>
          <cell r="AT11">
            <v>47781</v>
          </cell>
          <cell r="AU11">
            <v>6157.9528718703978</v>
          </cell>
          <cell r="AV11">
            <v>669</v>
          </cell>
          <cell r="AW11">
            <v>108640</v>
          </cell>
          <cell r="AX11">
            <v>14646.911679815277</v>
          </cell>
          <cell r="AY11">
            <v>7612</v>
          </cell>
          <cell r="AZ11">
            <v>519.70000000000005</v>
          </cell>
          <cell r="BA11">
            <v>18501.472754050075</v>
          </cell>
          <cell r="BB11">
            <v>2010</v>
          </cell>
          <cell r="BC11">
            <v>108640</v>
          </cell>
          <cell r="BD11">
            <v>7133.6524300441824</v>
          </cell>
          <cell r="BE11">
            <v>775</v>
          </cell>
          <cell r="BF11">
            <v>108640</v>
          </cell>
          <cell r="BG11">
            <v>11367.82032400589</v>
          </cell>
          <cell r="BH11">
            <v>1235</v>
          </cell>
          <cell r="BI11">
            <v>108640</v>
          </cell>
          <cell r="BJ11">
            <v>3833.3333333333335</v>
          </cell>
          <cell r="BK11">
            <v>2346</v>
          </cell>
          <cell r="BL11">
            <v>612</v>
          </cell>
          <cell r="BM11">
            <v>40031.296023564064</v>
          </cell>
          <cell r="BN11">
            <v>4349</v>
          </cell>
          <cell r="BO11">
            <v>108640</v>
          </cell>
        </row>
        <row r="12">
          <cell r="A12" t="str">
            <v>East Lothian</v>
          </cell>
          <cell r="B12">
            <v>5000.4637143519585</v>
          </cell>
          <cell r="C12">
            <v>43134</v>
          </cell>
          <cell r="D12">
            <v>8626</v>
          </cell>
          <cell r="E12">
            <v>6849.9834052439428</v>
          </cell>
          <cell r="F12">
            <v>41278</v>
          </cell>
          <cell r="G12">
            <v>6026</v>
          </cell>
          <cell r="H12">
            <v>5564.2570281124499</v>
          </cell>
          <cell r="I12">
            <v>11084</v>
          </cell>
          <cell r="J12">
            <v>1992</v>
          </cell>
          <cell r="K12" t="str">
            <v>dna</v>
          </cell>
          <cell r="L12">
            <v>7403</v>
          </cell>
          <cell r="M12" t="str">
            <v>dna</v>
          </cell>
          <cell r="N12" t="str">
            <v>dna</v>
          </cell>
          <cell r="O12">
            <v>2654</v>
          </cell>
          <cell r="P12" t="str">
            <v>dna</v>
          </cell>
          <cell r="Q12">
            <v>5.0300144142171623</v>
          </cell>
          <cell r="R12">
            <v>13784</v>
          </cell>
          <cell r="S12">
            <v>274035</v>
          </cell>
          <cell r="T12">
            <v>15.21044577094837</v>
          </cell>
          <cell r="U12">
            <v>8498</v>
          </cell>
          <cell r="V12">
            <v>558695</v>
          </cell>
          <cell r="W12">
            <v>7.1718406257638714</v>
          </cell>
          <cell r="X12">
            <v>4401</v>
          </cell>
          <cell r="Y12">
            <v>61365</v>
          </cell>
          <cell r="Z12">
            <v>406.57568238213395</v>
          </cell>
          <cell r="AA12">
            <v>13108</v>
          </cell>
          <cell r="AB12">
            <v>620</v>
          </cell>
          <cell r="AC12">
            <v>3.7097480235858478</v>
          </cell>
          <cell r="AD12">
            <v>3678</v>
          </cell>
          <cell r="AE12">
            <v>991442</v>
          </cell>
          <cell r="AF12">
            <v>2.0288621600310397</v>
          </cell>
          <cell r="AG12">
            <v>1621</v>
          </cell>
          <cell r="AH12">
            <v>798970</v>
          </cell>
          <cell r="AI12">
            <v>1.8655786892233768</v>
          </cell>
          <cell r="AJ12">
            <v>337</v>
          </cell>
          <cell r="AK12">
            <v>180641</v>
          </cell>
          <cell r="AL12">
            <v>25688.673078718835</v>
          </cell>
          <cell r="AM12">
            <v>2751</v>
          </cell>
          <cell r="AN12">
            <v>107090</v>
          </cell>
          <cell r="AO12">
            <v>58.241311814455067</v>
          </cell>
          <cell r="AP12">
            <v>3154</v>
          </cell>
          <cell r="AQ12">
            <v>54154</v>
          </cell>
          <cell r="AR12">
            <v>71.204343169479628</v>
          </cell>
          <cell r="AS12">
            <v>3856</v>
          </cell>
          <cell r="AT12">
            <v>54154</v>
          </cell>
          <cell r="AU12">
            <v>11737.790643384069</v>
          </cell>
          <cell r="AV12">
            <v>1257</v>
          </cell>
          <cell r="AW12">
            <v>107090</v>
          </cell>
          <cell r="AX12">
            <v>8323.094924674564</v>
          </cell>
          <cell r="AY12">
            <v>11381</v>
          </cell>
          <cell r="AZ12">
            <v>1367.4</v>
          </cell>
          <cell r="BA12">
            <v>14371.089737603885</v>
          </cell>
          <cell r="BB12">
            <v>1539</v>
          </cell>
          <cell r="BC12">
            <v>107090</v>
          </cell>
          <cell r="BD12">
            <v>3090.8581566906341</v>
          </cell>
          <cell r="BE12">
            <v>331</v>
          </cell>
          <cell r="BF12">
            <v>107090</v>
          </cell>
          <cell r="BG12">
            <v>11280.231580913251</v>
          </cell>
          <cell r="BH12">
            <v>1208</v>
          </cell>
          <cell r="BI12">
            <v>107090</v>
          </cell>
          <cell r="BJ12">
            <v>3536.7156208277706</v>
          </cell>
          <cell r="BK12">
            <v>2649</v>
          </cell>
          <cell r="BL12">
            <v>749</v>
          </cell>
          <cell r="BM12">
            <v>48930.80586422635</v>
          </cell>
          <cell r="BN12">
            <v>5240</v>
          </cell>
          <cell r="BO12">
            <v>107090</v>
          </cell>
        </row>
        <row r="13">
          <cell r="A13" t="str">
            <v>East Renfrewshire</v>
          </cell>
          <cell r="B13">
            <v>5263.6773224629906</v>
          </cell>
          <cell r="C13">
            <v>49068</v>
          </cell>
          <cell r="D13">
            <v>9322</v>
          </cell>
          <cell r="E13">
            <v>7313.6954858454474</v>
          </cell>
          <cell r="F13">
            <v>57354</v>
          </cell>
          <cell r="G13">
            <v>7842</v>
          </cell>
          <cell r="H13">
            <v>7004.3173232595791</v>
          </cell>
          <cell r="I13">
            <v>12979</v>
          </cell>
          <cell r="J13">
            <v>1853</v>
          </cell>
          <cell r="K13" t="str">
            <v>dna</v>
          </cell>
          <cell r="L13">
            <v>1282</v>
          </cell>
          <cell r="M13" t="str">
            <v>dna</v>
          </cell>
          <cell r="N13" t="str">
            <v>dna</v>
          </cell>
          <cell r="O13">
            <v>1288</v>
          </cell>
          <cell r="P13" t="str">
            <v>dna</v>
          </cell>
          <cell r="Q13">
            <v>5.0468418328695401</v>
          </cell>
          <cell r="R13">
            <v>13457</v>
          </cell>
          <cell r="S13">
            <v>266642</v>
          </cell>
          <cell r="T13">
            <v>25.279360765783121</v>
          </cell>
          <cell r="U13">
            <v>9972</v>
          </cell>
          <cell r="V13">
            <v>394472</v>
          </cell>
          <cell r="W13">
            <v>8.4449116594740143</v>
          </cell>
          <cell r="X13">
            <v>4579</v>
          </cell>
          <cell r="Y13">
            <v>54222</v>
          </cell>
          <cell r="Z13">
            <v>169.85702469573437</v>
          </cell>
          <cell r="AA13">
            <v>5750</v>
          </cell>
          <cell r="AB13">
            <v>651</v>
          </cell>
          <cell r="AC13">
            <v>5.6001320620691724</v>
          </cell>
          <cell r="AD13">
            <v>4478</v>
          </cell>
          <cell r="AE13">
            <v>799624</v>
          </cell>
          <cell r="AF13">
            <v>1.9282535781694647</v>
          </cell>
          <cell r="AG13">
            <v>1654</v>
          </cell>
          <cell r="AH13">
            <v>857771</v>
          </cell>
          <cell r="AI13" t="str">
            <v>NA</v>
          </cell>
          <cell r="AJ13">
            <v>0</v>
          </cell>
          <cell r="AK13" t="str">
            <v>NA</v>
          </cell>
          <cell r="AL13">
            <v>16309.012875536482</v>
          </cell>
          <cell r="AM13">
            <v>1558</v>
          </cell>
          <cell r="AN13">
            <v>95530</v>
          </cell>
          <cell r="AO13">
            <v>77.246874295307066</v>
          </cell>
          <cell r="AP13">
            <v>3083</v>
          </cell>
          <cell r="AQ13">
            <v>39911</v>
          </cell>
          <cell r="AR13">
            <v>87.018616421537928</v>
          </cell>
          <cell r="AS13">
            <v>3473</v>
          </cell>
          <cell r="AT13">
            <v>39911</v>
          </cell>
          <cell r="AU13">
            <v>9483.9317491887359</v>
          </cell>
          <cell r="AV13">
            <v>906</v>
          </cell>
          <cell r="AW13">
            <v>95530</v>
          </cell>
          <cell r="AX13">
            <v>24513.562536070574</v>
          </cell>
          <cell r="AY13">
            <v>11893</v>
          </cell>
          <cell r="AZ13">
            <v>485.16</v>
          </cell>
          <cell r="BA13">
            <v>15974.039568721868</v>
          </cell>
          <cell r="BB13">
            <v>1526</v>
          </cell>
          <cell r="BC13">
            <v>95530</v>
          </cell>
          <cell r="BD13">
            <v>8782.5813880456408</v>
          </cell>
          <cell r="BE13">
            <v>839</v>
          </cell>
          <cell r="BF13">
            <v>95530</v>
          </cell>
          <cell r="BG13">
            <v>7191.4581806762271</v>
          </cell>
          <cell r="BH13">
            <v>687</v>
          </cell>
          <cell r="BI13">
            <v>95530</v>
          </cell>
          <cell r="BJ13">
            <v>4210.0313479623819</v>
          </cell>
          <cell r="BK13">
            <v>2686</v>
          </cell>
          <cell r="BL13">
            <v>638</v>
          </cell>
          <cell r="BM13">
            <v>27436.407411284414</v>
          </cell>
          <cell r="BN13">
            <v>2621</v>
          </cell>
          <cell r="BO13">
            <v>95530</v>
          </cell>
        </row>
        <row r="14">
          <cell r="A14" t="str">
            <v>Edinburgh City</v>
          </cell>
          <cell r="B14">
            <v>5507.0276572316861</v>
          </cell>
          <cell r="C14">
            <v>170046</v>
          </cell>
          <cell r="D14">
            <v>30878</v>
          </cell>
          <cell r="E14">
            <v>7011.5314586283639</v>
          </cell>
          <cell r="F14">
            <v>138632</v>
          </cell>
          <cell r="G14">
            <v>19772</v>
          </cell>
          <cell r="H14">
            <v>5510.9916367980886</v>
          </cell>
          <cell r="I14">
            <v>46127</v>
          </cell>
          <cell r="J14">
            <v>8370</v>
          </cell>
          <cell r="K14" t="str">
            <v>dna</v>
          </cell>
          <cell r="L14">
            <v>15070</v>
          </cell>
          <cell r="M14" t="str">
            <v>dna</v>
          </cell>
          <cell r="N14" t="str">
            <v>dna</v>
          </cell>
          <cell r="O14">
            <v>21480</v>
          </cell>
          <cell r="P14" t="str">
            <v>dna</v>
          </cell>
          <cell r="Q14">
            <v>3.3034172255650183</v>
          </cell>
          <cell r="R14">
            <v>48851</v>
          </cell>
          <cell r="S14">
            <v>1478802</v>
          </cell>
          <cell r="T14">
            <v>23.373892363335372</v>
          </cell>
          <cell r="U14">
            <v>54331</v>
          </cell>
          <cell r="V14">
            <v>2324431</v>
          </cell>
          <cell r="W14">
            <v>10.712210664417581</v>
          </cell>
          <cell r="X14">
            <v>34293</v>
          </cell>
          <cell r="Y14">
            <v>320130</v>
          </cell>
          <cell r="Z14">
            <v>440.66827304337215</v>
          </cell>
          <cell r="AA14">
            <v>57791</v>
          </cell>
          <cell r="AB14">
            <v>2522</v>
          </cell>
          <cell r="AC14">
            <v>2.0206770787626698</v>
          </cell>
          <cell r="AD14">
            <v>7115</v>
          </cell>
          <cell r="AE14">
            <v>3521097</v>
          </cell>
          <cell r="AF14">
            <v>0.87576338708572299</v>
          </cell>
          <cell r="AG14">
            <v>9305</v>
          </cell>
          <cell r="AH14">
            <v>10625016</v>
          </cell>
          <cell r="AI14">
            <v>3.8203450138583532</v>
          </cell>
          <cell r="AJ14">
            <v>3133</v>
          </cell>
          <cell r="AK14">
            <v>820083</v>
          </cell>
          <cell r="AL14">
            <v>7088.5641895109829</v>
          </cell>
          <cell r="AM14">
            <v>3721</v>
          </cell>
          <cell r="AN14">
            <v>524930</v>
          </cell>
          <cell r="AO14">
            <v>69.118541994325412</v>
          </cell>
          <cell r="AP14">
            <v>17491</v>
          </cell>
          <cell r="AQ14">
            <v>253058</v>
          </cell>
          <cell r="AR14">
            <v>44.570809853867495</v>
          </cell>
          <cell r="AS14">
            <v>11279</v>
          </cell>
          <cell r="AT14">
            <v>253058</v>
          </cell>
          <cell r="AU14">
            <v>23298.344541176917</v>
          </cell>
          <cell r="AV14">
            <v>12230</v>
          </cell>
          <cell r="AW14">
            <v>524930</v>
          </cell>
          <cell r="AX14">
            <v>21164.129715420251</v>
          </cell>
          <cell r="AY14">
            <v>31979</v>
          </cell>
          <cell r="AZ14">
            <v>1511</v>
          </cell>
          <cell r="BA14">
            <v>26744.518316727943</v>
          </cell>
          <cell r="BB14">
            <v>14039</v>
          </cell>
          <cell r="BC14">
            <v>524930</v>
          </cell>
          <cell r="BD14">
            <v>3232.81199398015</v>
          </cell>
          <cell r="BE14">
            <v>1697</v>
          </cell>
          <cell r="BF14">
            <v>524930</v>
          </cell>
          <cell r="BG14">
            <v>23511.706322747796</v>
          </cell>
          <cell r="BH14">
            <v>12342</v>
          </cell>
          <cell r="BI14">
            <v>524930</v>
          </cell>
          <cell r="BJ14">
            <v>4193.9095387371244</v>
          </cell>
          <cell r="BK14">
            <v>9365</v>
          </cell>
          <cell r="BL14">
            <v>2233</v>
          </cell>
          <cell r="BM14">
            <v>54441.544586897304</v>
          </cell>
          <cell r="BN14">
            <v>28578</v>
          </cell>
          <cell r="BO14">
            <v>524930</v>
          </cell>
        </row>
        <row r="15">
          <cell r="A15" t="str">
            <v>Eilean Siar</v>
          </cell>
          <cell r="B15">
            <v>9929.5851528384283</v>
          </cell>
          <cell r="C15">
            <v>18191</v>
          </cell>
          <cell r="D15">
            <v>1832</v>
          </cell>
          <cell r="E15">
            <v>11473.860589812333</v>
          </cell>
          <cell r="F15">
            <v>17119</v>
          </cell>
          <cell r="G15">
            <v>1492</v>
          </cell>
          <cell r="H15">
            <v>9141.9213973799124</v>
          </cell>
          <cell r="I15">
            <v>4187</v>
          </cell>
          <cell r="J15">
            <v>458</v>
          </cell>
          <cell r="K15" t="str">
            <v>dna</v>
          </cell>
          <cell r="L15">
            <v>1123</v>
          </cell>
          <cell r="M15" t="str">
            <v>dna</v>
          </cell>
          <cell r="N15" t="str">
            <v>dna</v>
          </cell>
          <cell r="O15">
            <v>416</v>
          </cell>
          <cell r="P15" t="str">
            <v>dna</v>
          </cell>
          <cell r="Q15">
            <v>5.766939212938329</v>
          </cell>
          <cell r="R15">
            <v>7695</v>
          </cell>
          <cell r="S15">
            <v>133433</v>
          </cell>
          <cell r="T15">
            <v>60.928777490539886</v>
          </cell>
          <cell r="U15">
            <v>6505</v>
          </cell>
          <cell r="V15">
            <v>106764</v>
          </cell>
          <cell r="W15">
            <v>2.3090939208216001</v>
          </cell>
          <cell r="X15">
            <v>697</v>
          </cell>
          <cell r="Y15">
            <v>30185</v>
          </cell>
          <cell r="Z15">
            <v>623.07692307692309</v>
          </cell>
          <cell r="AA15">
            <v>6156</v>
          </cell>
          <cell r="AB15">
            <v>190</v>
          </cell>
          <cell r="AC15">
            <v>3.6020900664891724</v>
          </cell>
          <cell r="AD15">
            <v>1012</v>
          </cell>
          <cell r="AE15">
            <v>280948</v>
          </cell>
          <cell r="AF15">
            <v>2.4609458591910975</v>
          </cell>
          <cell r="AG15">
            <v>690</v>
          </cell>
          <cell r="AH15">
            <v>280380</v>
          </cell>
          <cell r="AI15">
            <v>7.3281057920679817</v>
          </cell>
          <cell r="AJ15">
            <v>614</v>
          </cell>
          <cell r="AK15">
            <v>83787</v>
          </cell>
          <cell r="AL15">
            <v>898.20359281437129</v>
          </cell>
          <cell r="AM15">
            <v>24</v>
          </cell>
          <cell r="AN15">
            <v>26720</v>
          </cell>
          <cell r="AO15">
            <v>69.09526252779203</v>
          </cell>
          <cell r="AP15">
            <v>1212</v>
          </cell>
          <cell r="AQ15">
            <v>17541</v>
          </cell>
          <cell r="AR15">
            <v>150.50453223875493</v>
          </cell>
          <cell r="AS15">
            <v>2640</v>
          </cell>
          <cell r="AT15">
            <v>17541</v>
          </cell>
          <cell r="AU15">
            <v>11452.095808383234</v>
          </cell>
          <cell r="AV15">
            <v>306</v>
          </cell>
          <cell r="AW15">
            <v>26720</v>
          </cell>
          <cell r="AX15">
            <v>4353.8985205442787</v>
          </cell>
          <cell r="AY15">
            <v>5206</v>
          </cell>
          <cell r="AZ15">
            <v>1195.71</v>
          </cell>
          <cell r="BA15">
            <v>36302.395209580842</v>
          </cell>
          <cell r="BB15">
            <v>970</v>
          </cell>
          <cell r="BC15">
            <v>26720</v>
          </cell>
          <cell r="BD15">
            <v>12537.425149700599</v>
          </cell>
          <cell r="BE15">
            <v>335</v>
          </cell>
          <cell r="BF15">
            <v>26720</v>
          </cell>
          <cell r="BG15">
            <v>23764.970059880241</v>
          </cell>
          <cell r="BH15">
            <v>635</v>
          </cell>
          <cell r="BI15">
            <v>26720</v>
          </cell>
          <cell r="BJ15">
            <v>3651.2968299711815</v>
          </cell>
          <cell r="BK15">
            <v>1267</v>
          </cell>
          <cell r="BL15">
            <v>347</v>
          </cell>
          <cell r="BM15">
            <v>411077.84431137721</v>
          </cell>
          <cell r="BN15">
            <v>10984</v>
          </cell>
          <cell r="BO15">
            <v>26720</v>
          </cell>
        </row>
        <row r="16">
          <cell r="A16" t="str">
            <v>Falkirk</v>
          </cell>
          <cell r="B16">
            <v>5149.7783407219767</v>
          </cell>
          <cell r="C16">
            <v>65052</v>
          </cell>
          <cell r="D16">
            <v>12632</v>
          </cell>
          <cell r="E16">
            <v>7015.4216340369685</v>
          </cell>
          <cell r="F16">
            <v>64142</v>
          </cell>
          <cell r="G16">
            <v>9143</v>
          </cell>
          <cell r="H16">
            <v>6891.4089347079043</v>
          </cell>
          <cell r="I16">
            <v>20054</v>
          </cell>
          <cell r="J16">
            <v>2910</v>
          </cell>
          <cell r="K16" t="str">
            <v>dna</v>
          </cell>
          <cell r="L16">
            <v>12224</v>
          </cell>
          <cell r="M16" t="str">
            <v>dna</v>
          </cell>
          <cell r="N16" t="str">
            <v>dna</v>
          </cell>
          <cell r="O16">
            <v>5186</v>
          </cell>
          <cell r="P16" t="str">
            <v>dna</v>
          </cell>
          <cell r="Q16">
            <v>3.4522536652980453</v>
          </cell>
          <cell r="R16">
            <v>15143</v>
          </cell>
          <cell r="S16">
            <v>438641</v>
          </cell>
          <cell r="T16">
            <v>26.350636497047883</v>
          </cell>
          <cell r="U16">
            <v>15442</v>
          </cell>
          <cell r="V16">
            <v>586020</v>
          </cell>
          <cell r="W16">
            <v>6.09771041295516</v>
          </cell>
          <cell r="X16">
            <v>6469</v>
          </cell>
          <cell r="Y16">
            <v>106089</v>
          </cell>
          <cell r="Z16">
            <v>367.1142467000455</v>
          </cell>
          <cell r="AA16">
            <v>16131</v>
          </cell>
          <cell r="AB16">
            <v>845</v>
          </cell>
          <cell r="AC16">
            <v>3.8852945719139882</v>
          </cell>
          <cell r="AD16">
            <v>4528</v>
          </cell>
          <cell r="AE16">
            <v>1165420</v>
          </cell>
          <cell r="AF16">
            <v>5.5800139196866452</v>
          </cell>
          <cell r="AG16">
            <v>2758</v>
          </cell>
          <cell r="AH16">
            <v>494264</v>
          </cell>
          <cell r="AI16">
            <v>7.6378881173850388</v>
          </cell>
          <cell r="AJ16">
            <v>583</v>
          </cell>
          <cell r="AK16">
            <v>76330</v>
          </cell>
          <cell r="AL16">
            <v>17844.490024240164</v>
          </cell>
          <cell r="AM16">
            <v>2871</v>
          </cell>
          <cell r="AN16">
            <v>160890</v>
          </cell>
          <cell r="AO16">
            <v>54.147404219140228</v>
          </cell>
          <cell r="AP16">
            <v>4076</v>
          </cell>
          <cell r="AQ16">
            <v>75276</v>
          </cell>
          <cell r="AR16">
            <v>64.575694776555608</v>
          </cell>
          <cell r="AS16">
            <v>4861</v>
          </cell>
          <cell r="AT16">
            <v>75276</v>
          </cell>
          <cell r="AU16">
            <v>14444.65162533408</v>
          </cell>
          <cell r="AV16">
            <v>2324</v>
          </cell>
          <cell r="AW16">
            <v>160890</v>
          </cell>
          <cell r="AX16">
            <v>8742.4289917793249</v>
          </cell>
          <cell r="AY16">
            <v>8646</v>
          </cell>
          <cell r="AZ16">
            <v>988.97</v>
          </cell>
          <cell r="BA16">
            <v>18006.091118155262</v>
          </cell>
          <cell r="BB16">
            <v>2897</v>
          </cell>
          <cell r="BC16">
            <v>160890</v>
          </cell>
          <cell r="BD16">
            <v>6749.9533842998317</v>
          </cell>
          <cell r="BE16">
            <v>1086</v>
          </cell>
          <cell r="BF16">
            <v>160890</v>
          </cell>
          <cell r="BG16">
            <v>11256.137733855428</v>
          </cell>
          <cell r="BH16">
            <v>1811</v>
          </cell>
          <cell r="BI16">
            <v>160890</v>
          </cell>
          <cell r="BJ16">
            <v>4960.6625258799177</v>
          </cell>
          <cell r="BK16">
            <v>2396</v>
          </cell>
          <cell r="BL16">
            <v>483</v>
          </cell>
          <cell r="BM16">
            <v>54882.217664242649</v>
          </cell>
          <cell r="BN16">
            <v>8830</v>
          </cell>
          <cell r="BO16">
            <v>160890</v>
          </cell>
        </row>
        <row r="17">
          <cell r="A17" t="str">
            <v>Fife</v>
          </cell>
          <cell r="B17">
            <v>5180.2307559841565</v>
          </cell>
          <cell r="C17">
            <v>150408</v>
          </cell>
          <cell r="D17">
            <v>29035</v>
          </cell>
          <cell r="E17">
            <v>6641.0022560360967</v>
          </cell>
          <cell r="F17">
            <v>138352</v>
          </cell>
          <cell r="G17">
            <v>20833</v>
          </cell>
          <cell r="H17">
            <v>5602.3936170212774</v>
          </cell>
          <cell r="I17">
            <v>37917</v>
          </cell>
          <cell r="J17">
            <v>6768</v>
          </cell>
          <cell r="K17" t="str">
            <v>dna</v>
          </cell>
          <cell r="L17">
            <v>27957</v>
          </cell>
          <cell r="M17" t="str">
            <v>dna</v>
          </cell>
          <cell r="N17" t="str">
            <v>dna</v>
          </cell>
          <cell r="O17">
            <v>20808</v>
          </cell>
          <cell r="P17" t="str">
            <v>dna</v>
          </cell>
          <cell r="Q17">
            <v>5.687157128805338</v>
          </cell>
          <cell r="R17">
            <v>59495</v>
          </cell>
          <cell r="S17">
            <v>1046129</v>
          </cell>
          <cell r="T17">
            <v>26.719786541723781</v>
          </cell>
          <cell r="U17">
            <v>33487</v>
          </cell>
          <cell r="V17">
            <v>1253266</v>
          </cell>
          <cell r="W17">
            <v>2.845807428824358</v>
          </cell>
          <cell r="X17">
            <v>7008</v>
          </cell>
          <cell r="Y17">
            <v>246257</v>
          </cell>
          <cell r="Z17">
            <v>580.74333074333072</v>
          </cell>
          <cell r="AA17">
            <v>44845</v>
          </cell>
          <cell r="AB17">
            <v>1485</v>
          </cell>
          <cell r="AC17">
            <v>2.4653420975612028</v>
          </cell>
          <cell r="AD17">
            <v>6882</v>
          </cell>
          <cell r="AE17">
            <v>2791499</v>
          </cell>
          <cell r="AF17">
            <v>3.6014670753066005</v>
          </cell>
          <cell r="AG17">
            <v>5221</v>
          </cell>
          <cell r="AH17">
            <v>1449687</v>
          </cell>
          <cell r="AI17">
            <v>2.420171433446213</v>
          </cell>
          <cell r="AJ17">
            <v>1305</v>
          </cell>
          <cell r="AK17">
            <v>539218</v>
          </cell>
          <cell r="AL17">
            <v>23967.340382813545</v>
          </cell>
          <cell r="AM17">
            <v>8953</v>
          </cell>
          <cell r="AN17">
            <v>373550</v>
          </cell>
          <cell r="AO17">
            <v>49.325142616024507</v>
          </cell>
          <cell r="AP17">
            <v>9001</v>
          </cell>
          <cell r="AQ17">
            <v>182483</v>
          </cell>
          <cell r="AR17">
            <v>78.484023169281514</v>
          </cell>
          <cell r="AS17">
            <v>14322</v>
          </cell>
          <cell r="AT17">
            <v>182483</v>
          </cell>
          <cell r="AU17">
            <v>7733.9044304644622</v>
          </cell>
          <cell r="AV17">
            <v>2889</v>
          </cell>
          <cell r="AW17">
            <v>373550</v>
          </cell>
          <cell r="AX17">
            <v>10395.624090210564</v>
          </cell>
          <cell r="AY17">
            <v>25638</v>
          </cell>
          <cell r="AZ17">
            <v>2466.23</v>
          </cell>
          <cell r="BA17">
            <v>16313.746486414135</v>
          </cell>
          <cell r="BB17">
            <v>6094</v>
          </cell>
          <cell r="BC17">
            <v>373550</v>
          </cell>
          <cell r="BD17">
            <v>7005.7555882746619</v>
          </cell>
          <cell r="BE17">
            <v>2617</v>
          </cell>
          <cell r="BF17">
            <v>373550</v>
          </cell>
          <cell r="BG17">
            <v>9307.9908981394728</v>
          </cell>
          <cell r="BH17">
            <v>3477</v>
          </cell>
          <cell r="BI17">
            <v>373550</v>
          </cell>
          <cell r="BJ17">
            <v>3985.3195164075996</v>
          </cell>
          <cell r="BK17">
            <v>4615</v>
          </cell>
          <cell r="BL17">
            <v>1158</v>
          </cell>
          <cell r="BM17">
            <v>67235.979119261145</v>
          </cell>
          <cell r="BN17">
            <v>25116</v>
          </cell>
          <cell r="BO17">
            <v>373550</v>
          </cell>
        </row>
        <row r="18">
          <cell r="A18" t="str">
            <v>Glasgow City</v>
          </cell>
          <cell r="B18">
            <v>5533.6992210904737</v>
          </cell>
          <cell r="C18">
            <v>230893.6</v>
          </cell>
          <cell r="D18">
            <v>41725</v>
          </cell>
          <cell r="E18">
            <v>8472.707626960766</v>
          </cell>
          <cell r="F18">
            <v>227399</v>
          </cell>
          <cell r="G18">
            <v>26839</v>
          </cell>
          <cell r="H18">
            <v>9287.624466571835</v>
          </cell>
          <cell r="I18">
            <v>97938</v>
          </cell>
          <cell r="J18">
            <v>10545</v>
          </cell>
          <cell r="K18" t="str">
            <v>dna</v>
          </cell>
          <cell r="L18">
            <v>46469</v>
          </cell>
          <cell r="M18" t="str">
            <v>dna</v>
          </cell>
          <cell r="N18" t="str">
            <v>dna</v>
          </cell>
          <cell r="O18">
            <v>40499</v>
          </cell>
          <cell r="P18" t="str">
            <v>dna</v>
          </cell>
          <cell r="Q18">
            <v>3.6964617806152331</v>
          </cell>
          <cell r="R18">
            <v>100913</v>
          </cell>
          <cell r="S18">
            <v>2729989</v>
          </cell>
          <cell r="T18">
            <v>40.679953896212602</v>
          </cell>
          <cell r="U18">
            <v>84565</v>
          </cell>
          <cell r="V18">
            <v>2078788</v>
          </cell>
          <cell r="W18">
            <v>22.484954513645906</v>
          </cell>
          <cell r="X18">
            <v>96393</v>
          </cell>
          <cell r="Y18">
            <v>428700</v>
          </cell>
          <cell r="Z18">
            <v>401.9483400290834</v>
          </cell>
          <cell r="AA18">
            <v>65233</v>
          </cell>
          <cell r="AB18">
            <v>3121</v>
          </cell>
          <cell r="AC18">
            <v>4.9404725748648488</v>
          </cell>
          <cell r="AD18">
            <v>32534</v>
          </cell>
          <cell r="AE18">
            <v>6585200</v>
          </cell>
          <cell r="AF18">
            <v>2.6466641409760259</v>
          </cell>
          <cell r="AG18">
            <v>11960</v>
          </cell>
          <cell r="AH18">
            <v>4518896</v>
          </cell>
          <cell r="AI18">
            <v>3.4807298318955513</v>
          </cell>
          <cell r="AJ18">
            <v>15520</v>
          </cell>
          <cell r="AK18">
            <v>4458835</v>
          </cell>
          <cell r="AL18">
            <v>32635.20343694718</v>
          </cell>
          <cell r="AM18">
            <v>20662</v>
          </cell>
          <cell r="AN18">
            <v>633120</v>
          </cell>
          <cell r="AO18">
            <v>103.20639092932579</v>
          </cell>
          <cell r="AP18">
            <v>33060</v>
          </cell>
          <cell r="AQ18">
            <v>320329</v>
          </cell>
          <cell r="AR18">
            <v>119.89548245709881</v>
          </cell>
          <cell r="AS18">
            <v>38406</v>
          </cell>
          <cell r="AT18">
            <v>320329</v>
          </cell>
          <cell r="AU18">
            <v>30427.091230730352</v>
          </cell>
          <cell r="AV18">
            <v>19264</v>
          </cell>
          <cell r="AW18">
            <v>633120</v>
          </cell>
          <cell r="AX18">
            <v>15393.777218112176</v>
          </cell>
          <cell r="AY18">
            <v>29339</v>
          </cell>
          <cell r="AZ18">
            <v>1905.9</v>
          </cell>
          <cell r="BA18">
            <v>20719.610816274955</v>
          </cell>
          <cell r="BB18">
            <v>13118</v>
          </cell>
          <cell r="BC18">
            <v>633120</v>
          </cell>
          <cell r="BD18">
            <v>5291.2560020217334</v>
          </cell>
          <cell r="BE18">
            <v>3350</v>
          </cell>
          <cell r="BF18">
            <v>633120</v>
          </cell>
          <cell r="BG18">
            <v>15428.354814253222</v>
          </cell>
          <cell r="BH18">
            <v>9768</v>
          </cell>
          <cell r="BI18">
            <v>633120</v>
          </cell>
          <cell r="BJ18">
            <v>5936.0269360269358</v>
          </cell>
          <cell r="BK18">
            <v>8815</v>
          </cell>
          <cell r="BL18">
            <v>1485</v>
          </cell>
          <cell r="BM18">
            <v>171555.15542077331</v>
          </cell>
          <cell r="BN18">
            <v>108615</v>
          </cell>
          <cell r="BO18">
            <v>633120</v>
          </cell>
        </row>
        <row r="19">
          <cell r="A19" t="str">
            <v>Highland</v>
          </cell>
          <cell r="B19">
            <v>5501.8785041327092</v>
          </cell>
          <cell r="C19">
            <v>95188</v>
          </cell>
          <cell r="D19">
            <v>17301</v>
          </cell>
          <cell r="E19">
            <v>7280.8639692284933</v>
          </cell>
          <cell r="F19">
            <v>98430</v>
          </cell>
          <cell r="G19">
            <v>13519</v>
          </cell>
          <cell r="H19">
            <v>6014.0140140140147</v>
          </cell>
          <cell r="I19">
            <v>24032</v>
          </cell>
          <cell r="J19">
            <v>3996</v>
          </cell>
          <cell r="K19" t="str">
            <v>dna</v>
          </cell>
          <cell r="L19">
            <v>18661</v>
          </cell>
          <cell r="M19" t="str">
            <v>dna</v>
          </cell>
          <cell r="N19" t="str">
            <v>dna</v>
          </cell>
          <cell r="O19">
            <v>5378</v>
          </cell>
          <cell r="P19" t="str">
            <v>dna</v>
          </cell>
          <cell r="Q19">
            <v>5.7136850301732531</v>
          </cell>
          <cell r="R19">
            <v>36689</v>
          </cell>
          <cell r="S19">
            <v>642125</v>
          </cell>
          <cell r="T19">
            <v>28.767828970668727</v>
          </cell>
          <cell r="U19">
            <v>23231</v>
          </cell>
          <cell r="V19">
            <v>807534</v>
          </cell>
          <cell r="W19">
            <v>6.2617935575391774</v>
          </cell>
          <cell r="X19">
            <v>9358</v>
          </cell>
          <cell r="Y19">
            <v>149446</v>
          </cell>
          <cell r="Z19">
            <v>518.13895781637723</v>
          </cell>
          <cell r="AA19">
            <v>41762</v>
          </cell>
          <cell r="AB19">
            <v>1550</v>
          </cell>
          <cell r="AC19">
            <v>1.798360792704004</v>
          </cell>
          <cell r="AD19">
            <v>4391</v>
          </cell>
          <cell r="AE19">
            <v>2441668</v>
          </cell>
          <cell r="AF19">
            <v>1.3259933404006705</v>
          </cell>
          <cell r="AG19">
            <v>4967</v>
          </cell>
          <cell r="AH19">
            <v>3745871</v>
          </cell>
          <cell r="AI19">
            <v>1.6702102879006397</v>
          </cell>
          <cell r="AJ19">
            <v>1011</v>
          </cell>
          <cell r="AK19">
            <v>605313</v>
          </cell>
          <cell r="AL19">
            <v>6352.0332442861381</v>
          </cell>
          <cell r="AM19">
            <v>1498</v>
          </cell>
          <cell r="AN19">
            <v>235830</v>
          </cell>
          <cell r="AO19">
            <v>72.599812738578251</v>
          </cell>
          <cell r="AP19">
            <v>9072</v>
          </cell>
          <cell r="AQ19">
            <v>124959</v>
          </cell>
          <cell r="AR19">
            <v>103.61798669963748</v>
          </cell>
          <cell r="AS19">
            <v>12948</v>
          </cell>
          <cell r="AT19">
            <v>124959</v>
          </cell>
          <cell r="AU19">
            <v>8183.8612559894837</v>
          </cell>
          <cell r="AV19">
            <v>1930</v>
          </cell>
          <cell r="AW19">
            <v>235830</v>
          </cell>
          <cell r="AX19">
            <v>6384.950435344248</v>
          </cell>
          <cell r="AY19">
            <v>43200</v>
          </cell>
          <cell r="AZ19">
            <v>6765.91</v>
          </cell>
          <cell r="BA19">
            <v>21163.550014841196</v>
          </cell>
          <cell r="BB19">
            <v>4991</v>
          </cell>
          <cell r="BC19">
            <v>235830</v>
          </cell>
          <cell r="BD19">
            <v>3074.2483992706611</v>
          </cell>
          <cell r="BE19">
            <v>725</v>
          </cell>
          <cell r="BF19">
            <v>235830</v>
          </cell>
          <cell r="BG19">
            <v>18089.301615570537</v>
          </cell>
          <cell r="BH19">
            <v>4266</v>
          </cell>
          <cell r="BI19">
            <v>235830</v>
          </cell>
          <cell r="BJ19">
            <v>2360</v>
          </cell>
          <cell r="BK19">
            <v>5900</v>
          </cell>
          <cell r="BL19">
            <v>2500</v>
          </cell>
          <cell r="BM19">
            <v>79722.681592672699</v>
          </cell>
          <cell r="BN19">
            <v>18801</v>
          </cell>
          <cell r="BO19">
            <v>235830</v>
          </cell>
        </row>
        <row r="20">
          <cell r="A20" t="str">
            <v>Inverclyde</v>
          </cell>
          <cell r="B20">
            <v>5428.5714285714284</v>
          </cell>
          <cell r="C20">
            <v>29032</v>
          </cell>
          <cell r="D20">
            <v>5348</v>
          </cell>
          <cell r="E20">
            <v>7313.2447296058663</v>
          </cell>
          <cell r="F20">
            <v>31915</v>
          </cell>
          <cell r="G20">
            <v>4364</v>
          </cell>
          <cell r="H20">
            <v>7691.5100453661698</v>
          </cell>
          <cell r="I20">
            <v>11868</v>
          </cell>
          <cell r="J20">
            <v>1543</v>
          </cell>
          <cell r="K20" t="str">
            <v>dna</v>
          </cell>
          <cell r="L20">
            <v>3811</v>
          </cell>
          <cell r="M20" t="str">
            <v>dna</v>
          </cell>
          <cell r="N20" t="str">
            <v>dna</v>
          </cell>
          <cell r="O20">
            <v>2065</v>
          </cell>
          <cell r="P20" t="str">
            <v>dna</v>
          </cell>
          <cell r="Q20">
            <v>3.4233093478463794</v>
          </cell>
          <cell r="R20">
            <v>8435</v>
          </cell>
          <cell r="S20">
            <v>246399</v>
          </cell>
          <cell r="T20">
            <v>25.801056472921587</v>
          </cell>
          <cell r="U20">
            <v>11786</v>
          </cell>
          <cell r="V20">
            <v>456803</v>
          </cell>
          <cell r="W20">
            <v>5.0515387191604955</v>
          </cell>
          <cell r="X20">
            <v>2715</v>
          </cell>
          <cell r="Y20">
            <v>53746</v>
          </cell>
          <cell r="Z20">
            <v>383.27759197324417</v>
          </cell>
          <cell r="AA20">
            <v>11460</v>
          </cell>
          <cell r="AB20">
            <v>575</v>
          </cell>
          <cell r="AC20">
            <v>1.1156155252018443</v>
          </cell>
          <cell r="AD20">
            <v>1371</v>
          </cell>
          <cell r="AE20">
            <v>1228918</v>
          </cell>
          <cell r="AF20">
            <v>2.0389211294919982</v>
          </cell>
          <cell r="AG20">
            <v>1392</v>
          </cell>
          <cell r="AH20">
            <v>682714</v>
          </cell>
          <cell r="AI20">
            <v>5.6835673857958176</v>
          </cell>
          <cell r="AJ20">
            <v>240</v>
          </cell>
          <cell r="AK20">
            <v>42227</v>
          </cell>
          <cell r="AL20">
            <v>26092.544987146532</v>
          </cell>
          <cell r="AM20">
            <v>2030</v>
          </cell>
          <cell r="AN20">
            <v>77800</v>
          </cell>
          <cell r="AO20">
            <v>40.977586425224771</v>
          </cell>
          <cell r="AP20">
            <v>1618</v>
          </cell>
          <cell r="AQ20">
            <v>39485</v>
          </cell>
          <cell r="AR20">
            <v>92.186906420159559</v>
          </cell>
          <cell r="AS20">
            <v>3640</v>
          </cell>
          <cell r="AT20">
            <v>39485</v>
          </cell>
          <cell r="AU20">
            <v>20269.922879177378</v>
          </cell>
          <cell r="AV20">
            <v>1577</v>
          </cell>
          <cell r="AW20">
            <v>77800</v>
          </cell>
          <cell r="AX20">
            <v>22561.695278969957</v>
          </cell>
          <cell r="AY20">
            <v>8411</v>
          </cell>
          <cell r="AZ20">
            <v>372.8</v>
          </cell>
          <cell r="BA20">
            <v>23444.730077120825</v>
          </cell>
          <cell r="BB20">
            <v>1824</v>
          </cell>
          <cell r="BC20">
            <v>77800</v>
          </cell>
          <cell r="BD20">
            <v>4511.5681233933165</v>
          </cell>
          <cell r="BE20">
            <v>351</v>
          </cell>
          <cell r="BF20">
            <v>77800</v>
          </cell>
          <cell r="BG20">
            <v>18933.161953727507</v>
          </cell>
          <cell r="BH20">
            <v>1473</v>
          </cell>
          <cell r="BI20">
            <v>77800</v>
          </cell>
          <cell r="BJ20">
            <v>7147.8873239436616</v>
          </cell>
          <cell r="BK20">
            <v>2030</v>
          </cell>
          <cell r="BL20">
            <v>284</v>
          </cell>
          <cell r="BM20">
            <v>125038.56041131106</v>
          </cell>
          <cell r="BN20">
            <v>9728</v>
          </cell>
          <cell r="BO20">
            <v>77800</v>
          </cell>
        </row>
        <row r="21">
          <cell r="A21" t="str">
            <v>Midlothian</v>
          </cell>
          <cell r="B21">
            <v>5482.2048053449826</v>
          </cell>
          <cell r="C21">
            <v>42668</v>
          </cell>
          <cell r="D21">
            <v>7783</v>
          </cell>
          <cell r="E21">
            <v>7049.9904961034017</v>
          </cell>
          <cell r="F21">
            <v>37090</v>
          </cell>
          <cell r="G21">
            <v>5261</v>
          </cell>
          <cell r="H21">
            <v>7163.4018155757285</v>
          </cell>
          <cell r="I21">
            <v>14993</v>
          </cell>
          <cell r="J21">
            <v>2093</v>
          </cell>
          <cell r="K21" t="str">
            <v>dna</v>
          </cell>
          <cell r="L21">
            <v>4000</v>
          </cell>
          <cell r="M21" t="str">
            <v>dna</v>
          </cell>
          <cell r="N21" t="str">
            <v>dna</v>
          </cell>
          <cell r="O21">
            <v>3484</v>
          </cell>
          <cell r="P21" t="str">
            <v>dna</v>
          </cell>
          <cell r="Q21">
            <v>3.8808289961853024</v>
          </cell>
          <cell r="R21">
            <v>10387</v>
          </cell>
          <cell r="S21">
            <v>267649</v>
          </cell>
          <cell r="T21">
            <v>35.505854732938737</v>
          </cell>
          <cell r="U21">
            <v>8560</v>
          </cell>
          <cell r="V21">
            <v>241087</v>
          </cell>
          <cell r="W21">
            <v>5.0603433936459243</v>
          </cell>
          <cell r="X21">
            <v>2738</v>
          </cell>
          <cell r="Y21">
            <v>54107</v>
          </cell>
          <cell r="Z21">
            <v>453.57781753130593</v>
          </cell>
          <cell r="AA21">
            <v>10142</v>
          </cell>
          <cell r="AB21">
            <v>430</v>
          </cell>
          <cell r="AC21">
            <v>3.1180499463359039</v>
          </cell>
          <cell r="AD21">
            <v>2818</v>
          </cell>
          <cell r="AE21">
            <v>903770</v>
          </cell>
          <cell r="AF21">
            <v>1.1343668276677812</v>
          </cell>
          <cell r="AG21">
            <v>1264</v>
          </cell>
          <cell r="AH21">
            <v>1114278</v>
          </cell>
          <cell r="AI21" t="str">
            <v>NA</v>
          </cell>
          <cell r="AJ21">
            <v>14</v>
          </cell>
          <cell r="AK21" t="str">
            <v>N/A</v>
          </cell>
          <cell r="AL21">
            <v>1232.9656067488645</v>
          </cell>
          <cell r="AM21">
            <v>114</v>
          </cell>
          <cell r="AN21">
            <v>92460</v>
          </cell>
          <cell r="AO21">
            <v>50.807480324436206</v>
          </cell>
          <cell r="AP21">
            <v>2111</v>
          </cell>
          <cell r="AQ21">
            <v>41549</v>
          </cell>
          <cell r="AR21">
            <v>54.225131772124477</v>
          </cell>
          <cell r="AS21">
            <v>2253</v>
          </cell>
          <cell r="AT21">
            <v>41549</v>
          </cell>
          <cell r="AU21">
            <v>10772.225827384815</v>
          </cell>
          <cell r="AV21">
            <v>996</v>
          </cell>
          <cell r="AW21">
            <v>92460</v>
          </cell>
          <cell r="AX21">
            <v>8422.7594339622647</v>
          </cell>
          <cell r="AY21">
            <v>5714</v>
          </cell>
          <cell r="AZ21">
            <v>678.4</v>
          </cell>
          <cell r="BA21">
            <v>13000.216309755569</v>
          </cell>
          <cell r="BB21">
            <v>1202</v>
          </cell>
          <cell r="BC21">
            <v>92460</v>
          </cell>
          <cell r="BD21">
            <v>4672.2907203114855</v>
          </cell>
          <cell r="BE21">
            <v>432</v>
          </cell>
          <cell r="BF21">
            <v>92460</v>
          </cell>
          <cell r="BG21">
            <v>8327.925589444083</v>
          </cell>
          <cell r="BH21">
            <v>770</v>
          </cell>
          <cell r="BI21">
            <v>92460</v>
          </cell>
          <cell r="BJ21">
            <v>4004.4543429844098</v>
          </cell>
          <cell r="BK21">
            <v>1798</v>
          </cell>
          <cell r="BL21">
            <v>449</v>
          </cell>
          <cell r="BM21">
            <v>56629.894008219773</v>
          </cell>
          <cell r="BN21">
            <v>5236</v>
          </cell>
          <cell r="BO21">
            <v>92460</v>
          </cell>
        </row>
        <row r="22">
          <cell r="A22" t="str">
            <v>Moray</v>
          </cell>
          <cell r="B22">
            <v>5087.4481179333052</v>
          </cell>
          <cell r="C22">
            <v>35546</v>
          </cell>
          <cell r="D22">
            <v>6987</v>
          </cell>
          <cell r="E22">
            <v>7224.8987854251018</v>
          </cell>
          <cell r="F22">
            <v>35691</v>
          </cell>
          <cell r="G22">
            <v>4940</v>
          </cell>
          <cell r="H22">
            <v>4550.8117859290442</v>
          </cell>
          <cell r="I22">
            <v>7568</v>
          </cell>
          <cell r="J22">
            <v>1663</v>
          </cell>
          <cell r="K22" t="str">
            <v>dna</v>
          </cell>
          <cell r="L22">
            <v>8797</v>
          </cell>
          <cell r="M22" t="str">
            <v>dna</v>
          </cell>
          <cell r="N22" t="str">
            <v>dna</v>
          </cell>
          <cell r="O22">
            <v>3368</v>
          </cell>
          <cell r="P22" t="str">
            <v>dna</v>
          </cell>
          <cell r="Q22">
            <v>4.1992692570780292</v>
          </cell>
          <cell r="R22">
            <v>10068</v>
          </cell>
          <cell r="S22">
            <v>239756</v>
          </cell>
          <cell r="T22">
            <v>32.035230118297207</v>
          </cell>
          <cell r="U22">
            <v>11872</v>
          </cell>
          <cell r="V22">
            <v>370592</v>
          </cell>
          <cell r="W22">
            <v>4.1107184923439348</v>
          </cell>
          <cell r="X22">
            <v>2094</v>
          </cell>
          <cell r="Y22">
            <v>50940</v>
          </cell>
          <cell r="Z22">
            <v>318.04123711340202</v>
          </cell>
          <cell r="AA22">
            <v>8021</v>
          </cell>
          <cell r="AB22">
            <v>485</v>
          </cell>
          <cell r="AC22">
            <v>-0.25942764701903737</v>
          </cell>
          <cell r="AD22">
            <v>-280</v>
          </cell>
          <cell r="AE22">
            <v>1079299</v>
          </cell>
          <cell r="AF22">
            <v>1.5179823600944895</v>
          </cell>
          <cell r="AG22">
            <v>1629</v>
          </cell>
          <cell r="AH22">
            <v>1073135</v>
          </cell>
          <cell r="AI22">
            <v>2.158060530117127</v>
          </cell>
          <cell r="AJ22">
            <v>124</v>
          </cell>
          <cell r="AK22">
            <v>57459</v>
          </cell>
          <cell r="AL22">
            <v>10467.543310373616</v>
          </cell>
          <cell r="AM22">
            <v>1003</v>
          </cell>
          <cell r="AN22">
            <v>95820</v>
          </cell>
          <cell r="AO22">
            <v>37.819870879764771</v>
          </cell>
          <cell r="AP22">
            <v>1775</v>
          </cell>
          <cell r="AQ22">
            <v>46933</v>
          </cell>
          <cell r="AR22">
            <v>96.24358127543519</v>
          </cell>
          <cell r="AS22">
            <v>4517</v>
          </cell>
          <cell r="AT22">
            <v>46933</v>
          </cell>
          <cell r="AU22">
            <v>7107.0757670632438</v>
          </cell>
          <cell r="AV22">
            <v>681</v>
          </cell>
          <cell r="AW22">
            <v>95820</v>
          </cell>
          <cell r="AX22">
            <v>6742.942946796974</v>
          </cell>
          <cell r="AY22">
            <v>10508</v>
          </cell>
          <cell r="AZ22">
            <v>1558.37</v>
          </cell>
          <cell r="BA22">
            <v>19286.161552911708</v>
          </cell>
          <cell r="BB22">
            <v>1848</v>
          </cell>
          <cell r="BC22">
            <v>95820</v>
          </cell>
          <cell r="BD22">
            <v>4998.956376539345</v>
          </cell>
          <cell r="BE22">
            <v>479</v>
          </cell>
          <cell r="BF22">
            <v>95820</v>
          </cell>
          <cell r="BG22">
            <v>14287.205176372365</v>
          </cell>
          <cell r="BH22">
            <v>1369</v>
          </cell>
          <cell r="BI22">
            <v>95820</v>
          </cell>
          <cell r="BJ22">
            <v>4043.8596491228072</v>
          </cell>
          <cell r="BK22">
            <v>2305</v>
          </cell>
          <cell r="BL22">
            <v>570</v>
          </cell>
          <cell r="BM22">
            <v>31736.589438530576</v>
          </cell>
          <cell r="BN22">
            <v>3041</v>
          </cell>
          <cell r="BO22">
            <v>95820</v>
          </cell>
        </row>
        <row r="23">
          <cell r="A23" t="str">
            <v>North Ayrshire</v>
          </cell>
          <cell r="B23">
            <v>6252.6515909545724</v>
          </cell>
          <cell r="C23">
            <v>62489</v>
          </cell>
          <cell r="D23">
            <v>9994</v>
          </cell>
          <cell r="E23">
            <v>7736.0774818401933</v>
          </cell>
          <cell r="F23">
            <v>60705</v>
          </cell>
          <cell r="G23">
            <v>7847</v>
          </cell>
          <cell r="H23">
            <v>8098.1539846915794</v>
          </cell>
          <cell r="I23">
            <v>17986</v>
          </cell>
          <cell r="J23">
            <v>2221</v>
          </cell>
          <cell r="K23" t="str">
            <v>dna</v>
          </cell>
          <cell r="L23">
            <v>10480</v>
          </cell>
          <cell r="M23" t="str">
            <v>dna</v>
          </cell>
          <cell r="N23" t="str">
            <v>dna</v>
          </cell>
          <cell r="O23">
            <v>8340</v>
          </cell>
          <cell r="P23" t="str">
            <v>dna</v>
          </cell>
          <cell r="Q23">
            <v>2.7128830978161131</v>
          </cell>
          <cell r="R23">
            <v>11826</v>
          </cell>
          <cell r="S23">
            <v>435920</v>
          </cell>
          <cell r="T23">
            <v>27.591389214181227</v>
          </cell>
          <cell r="U23">
            <v>21370</v>
          </cell>
          <cell r="V23">
            <v>774517</v>
          </cell>
          <cell r="W23">
            <v>3.5593740411169068</v>
          </cell>
          <cell r="X23">
            <v>3480</v>
          </cell>
          <cell r="Y23">
            <v>97770</v>
          </cell>
          <cell r="Z23">
            <v>404.85829959514172</v>
          </cell>
          <cell r="AA23">
            <v>16000</v>
          </cell>
          <cell r="AB23">
            <v>760</v>
          </cell>
          <cell r="AC23">
            <v>1.790130275110434</v>
          </cell>
          <cell r="AD23">
            <v>3922</v>
          </cell>
          <cell r="AE23">
            <v>2190902</v>
          </cell>
          <cell r="AF23">
            <v>2.2020153867219792</v>
          </cell>
          <cell r="AG23">
            <v>2171</v>
          </cell>
          <cell r="AH23">
            <v>985915</v>
          </cell>
          <cell r="AI23">
            <v>0.3964914552045572</v>
          </cell>
          <cell r="AJ23">
            <v>49</v>
          </cell>
          <cell r="AK23">
            <v>123584</v>
          </cell>
          <cell r="AL23">
            <v>22591.658008015434</v>
          </cell>
          <cell r="AM23">
            <v>3044</v>
          </cell>
          <cell r="AN23">
            <v>134740</v>
          </cell>
          <cell r="AO23">
            <v>54.740874138867447</v>
          </cell>
          <cell r="AP23">
            <v>3830</v>
          </cell>
          <cell r="AQ23">
            <v>69966</v>
          </cell>
          <cell r="AR23">
            <v>97.047137180916437</v>
          </cell>
          <cell r="AS23">
            <v>6790</v>
          </cell>
          <cell r="AT23">
            <v>69966</v>
          </cell>
          <cell r="AU23">
            <v>15897.28365741428</v>
          </cell>
          <cell r="AV23">
            <v>2142</v>
          </cell>
          <cell r="AW23">
            <v>134740</v>
          </cell>
          <cell r="AX23">
            <v>9967.1696809123368</v>
          </cell>
          <cell r="AY23">
            <v>10383</v>
          </cell>
          <cell r="AZ23">
            <v>1041.72</v>
          </cell>
          <cell r="BA23">
            <v>11666.914056701797</v>
          </cell>
          <cell r="BB23">
            <v>1572</v>
          </cell>
          <cell r="BC23">
            <v>134740</v>
          </cell>
          <cell r="BD23">
            <v>2597.5953688585423</v>
          </cell>
          <cell r="BE23">
            <v>350</v>
          </cell>
          <cell r="BF23">
            <v>134740</v>
          </cell>
          <cell r="BG23">
            <v>9069.3186878432552</v>
          </cell>
          <cell r="BH23">
            <v>1222</v>
          </cell>
          <cell r="BI23">
            <v>134740</v>
          </cell>
          <cell r="BJ23">
            <v>4213.333333333333</v>
          </cell>
          <cell r="BK23">
            <v>1896</v>
          </cell>
          <cell r="BL23">
            <v>450</v>
          </cell>
          <cell r="BM23">
            <v>108334.57028350899</v>
          </cell>
          <cell r="BN23">
            <v>14597</v>
          </cell>
          <cell r="BO23">
            <v>134740</v>
          </cell>
        </row>
        <row r="24">
          <cell r="A24" t="str">
            <v>North Lanarkshire</v>
          </cell>
          <cell r="B24">
            <v>5842.8729689807979</v>
          </cell>
          <cell r="C24">
            <v>158225</v>
          </cell>
          <cell r="D24">
            <v>27080</v>
          </cell>
          <cell r="E24">
            <v>7882.3473053892221</v>
          </cell>
          <cell r="F24">
            <v>164544</v>
          </cell>
          <cell r="G24">
            <v>20875</v>
          </cell>
          <cell r="H24">
            <v>6379.8748194511309</v>
          </cell>
          <cell r="I24">
            <v>39753</v>
          </cell>
          <cell r="J24">
            <v>6231</v>
          </cell>
          <cell r="K24" t="str">
            <v>dna</v>
          </cell>
          <cell r="L24">
            <v>7110</v>
          </cell>
          <cell r="M24" t="str">
            <v>dna</v>
          </cell>
          <cell r="N24" t="str">
            <v>dna</v>
          </cell>
          <cell r="O24">
            <v>10094</v>
          </cell>
          <cell r="P24" t="str">
            <v>dna</v>
          </cell>
          <cell r="Q24">
            <v>4.3844271220795461</v>
          </cell>
          <cell r="R24">
            <v>40666</v>
          </cell>
          <cell r="S24">
            <v>927510</v>
          </cell>
          <cell r="T24">
            <v>32.546551649649331</v>
          </cell>
          <cell r="U24">
            <v>56500</v>
          </cell>
          <cell r="V24">
            <v>1735975</v>
          </cell>
          <cell r="W24">
            <v>27.760485305957101</v>
          </cell>
          <cell r="X24">
            <v>54136</v>
          </cell>
          <cell r="Y24">
            <v>195011</v>
          </cell>
          <cell r="Z24">
            <v>506.53789425913322</v>
          </cell>
          <cell r="AA24">
            <v>35717</v>
          </cell>
          <cell r="AB24">
            <v>1356</v>
          </cell>
          <cell r="AC24">
            <v>1.8760649131853591</v>
          </cell>
          <cell r="AD24">
            <v>7844</v>
          </cell>
          <cell r="AE24">
            <v>4181092</v>
          </cell>
          <cell r="AF24">
            <v>2.8408014039036593</v>
          </cell>
          <cell r="AG24">
            <v>5321</v>
          </cell>
          <cell r="AH24">
            <v>1873063</v>
          </cell>
          <cell r="AI24">
            <v>2.1709525174778905</v>
          </cell>
          <cell r="AJ24">
            <v>1575</v>
          </cell>
          <cell r="AK24">
            <v>725488</v>
          </cell>
          <cell r="AL24">
            <v>20983.097518821221</v>
          </cell>
          <cell r="AM24">
            <v>7163</v>
          </cell>
          <cell r="AN24">
            <v>341370</v>
          </cell>
          <cell r="AO24">
            <v>67.777333002929169</v>
          </cell>
          <cell r="AP24">
            <v>10667</v>
          </cell>
          <cell r="AQ24">
            <v>157383</v>
          </cell>
          <cell r="AR24">
            <v>93.637813486844195</v>
          </cell>
          <cell r="AS24">
            <v>14737</v>
          </cell>
          <cell r="AT24">
            <v>157383</v>
          </cell>
          <cell r="AU24">
            <v>15815.683862085127</v>
          </cell>
          <cell r="AV24">
            <v>5399</v>
          </cell>
          <cell r="AW24">
            <v>341370</v>
          </cell>
          <cell r="AX24">
            <v>14824.690449920314</v>
          </cell>
          <cell r="AY24">
            <v>24185</v>
          </cell>
          <cell r="AZ24">
            <v>1631.4</v>
          </cell>
          <cell r="BA24">
            <v>19761.549052347895</v>
          </cell>
          <cell r="BB24">
            <v>6746</v>
          </cell>
          <cell r="BC24">
            <v>341370</v>
          </cell>
          <cell r="BD24">
            <v>9640.5659548290714</v>
          </cell>
          <cell r="BE24">
            <v>3291</v>
          </cell>
          <cell r="BF24">
            <v>341370</v>
          </cell>
          <cell r="BG24">
            <v>10120.983097518822</v>
          </cell>
          <cell r="BH24">
            <v>3455</v>
          </cell>
          <cell r="BI24">
            <v>341370</v>
          </cell>
          <cell r="BJ24">
            <v>4811.2927191679046</v>
          </cell>
          <cell r="BK24">
            <v>3238</v>
          </cell>
          <cell r="BL24">
            <v>673</v>
          </cell>
          <cell r="BM24">
            <v>55994.961478747398</v>
          </cell>
          <cell r="BN24">
            <v>19115</v>
          </cell>
          <cell r="BO24">
            <v>341370</v>
          </cell>
        </row>
        <row r="25">
          <cell r="A25" t="str">
            <v>Orkney Islands</v>
          </cell>
          <cell r="B25">
            <v>8856.9612205975845</v>
          </cell>
          <cell r="C25">
            <v>13932</v>
          </cell>
          <cell r="D25">
            <v>1573</v>
          </cell>
          <cell r="E25">
            <v>11218.827415359208</v>
          </cell>
          <cell r="F25">
            <v>13586</v>
          </cell>
          <cell r="G25">
            <v>1211</v>
          </cell>
          <cell r="H25">
            <v>5585.427135678392</v>
          </cell>
          <cell r="I25">
            <v>2223</v>
          </cell>
          <cell r="J25">
            <v>398</v>
          </cell>
          <cell r="K25" t="str">
            <v>dna</v>
          </cell>
          <cell r="L25">
            <v>1531</v>
          </cell>
          <cell r="M25" t="str">
            <v>dna</v>
          </cell>
          <cell r="N25" t="str">
            <v>dna</v>
          </cell>
          <cell r="O25">
            <v>586</v>
          </cell>
          <cell r="P25" t="str">
            <v>dna</v>
          </cell>
          <cell r="Q25">
            <v>6.1509732910819377</v>
          </cell>
          <cell r="R25">
            <v>7609</v>
          </cell>
          <cell r="S25">
            <v>123704</v>
          </cell>
          <cell r="T25">
            <v>39.259340555964947</v>
          </cell>
          <cell r="U25">
            <v>2504</v>
          </cell>
          <cell r="V25">
            <v>63781</v>
          </cell>
          <cell r="W25">
            <v>5.8466913275791201</v>
          </cell>
          <cell r="X25">
            <v>1138</v>
          </cell>
          <cell r="Y25">
            <v>19464</v>
          </cell>
          <cell r="Z25">
            <v>1155.4945054945053</v>
          </cell>
          <cell r="AA25">
            <v>4206</v>
          </cell>
          <cell r="AB25">
            <v>70</v>
          </cell>
          <cell r="AC25">
            <v>1.2087722327749957</v>
          </cell>
          <cell r="AD25">
            <v>532</v>
          </cell>
          <cell r="AE25">
            <v>440116</v>
          </cell>
          <cell r="AF25">
            <v>0.52684198837210139</v>
          </cell>
          <cell r="AG25">
            <v>733</v>
          </cell>
          <cell r="AH25">
            <v>1391309</v>
          </cell>
          <cell r="AI25">
            <v>5.8476601005797537</v>
          </cell>
          <cell r="AJ25">
            <v>350</v>
          </cell>
          <cell r="AK25">
            <v>59853</v>
          </cell>
          <cell r="AL25">
            <v>16479.568926807362</v>
          </cell>
          <cell r="AM25">
            <v>367</v>
          </cell>
          <cell r="AN25">
            <v>22270</v>
          </cell>
          <cell r="AO25">
            <v>35.872564595701981</v>
          </cell>
          <cell r="AP25">
            <v>429</v>
          </cell>
          <cell r="AQ25">
            <v>11959</v>
          </cell>
          <cell r="AR25">
            <v>164.5622543690944</v>
          </cell>
          <cell r="AS25">
            <v>1968</v>
          </cell>
          <cell r="AT25">
            <v>11959</v>
          </cell>
          <cell r="AU25">
            <v>15446.789402784016</v>
          </cell>
          <cell r="AV25">
            <v>344</v>
          </cell>
          <cell r="AW25">
            <v>22270</v>
          </cell>
          <cell r="AX25">
            <v>5463.6316543255016</v>
          </cell>
          <cell r="AY25">
            <v>5379</v>
          </cell>
          <cell r="AZ25">
            <v>984.51</v>
          </cell>
          <cell r="BA25">
            <v>32240.682532555005</v>
          </cell>
          <cell r="BB25">
            <v>718</v>
          </cell>
          <cell r="BC25">
            <v>22270</v>
          </cell>
          <cell r="BD25">
            <v>8172.4292770543325</v>
          </cell>
          <cell r="BE25">
            <v>182</v>
          </cell>
          <cell r="BF25">
            <v>22270</v>
          </cell>
          <cell r="BG25">
            <v>24068.253255500673</v>
          </cell>
          <cell r="BH25">
            <v>536</v>
          </cell>
          <cell r="BI25">
            <v>22270</v>
          </cell>
          <cell r="BJ25">
            <v>7501.9157088122611</v>
          </cell>
          <cell r="BK25">
            <v>1958</v>
          </cell>
          <cell r="BL25">
            <v>261</v>
          </cell>
          <cell r="BM25">
            <v>138482.26313426136</v>
          </cell>
          <cell r="BN25">
            <v>3084</v>
          </cell>
          <cell r="BO25">
            <v>22270</v>
          </cell>
        </row>
        <row r="26">
          <cell r="A26" t="str">
            <v>Perth &amp; Kinross</v>
          </cell>
          <cell r="B26">
            <v>6109.2501684473955</v>
          </cell>
          <cell r="C26">
            <v>63469</v>
          </cell>
          <cell r="D26">
            <v>10389</v>
          </cell>
          <cell r="E26">
            <v>8414.727657324167</v>
          </cell>
          <cell r="F26">
            <v>63649</v>
          </cell>
          <cell r="G26">
            <v>7564</v>
          </cell>
          <cell r="H26">
            <v>6191.3275009509316</v>
          </cell>
          <cell r="I26">
            <v>16277</v>
          </cell>
          <cell r="J26">
            <v>2629</v>
          </cell>
          <cell r="K26" t="str">
            <v>dna</v>
          </cell>
          <cell r="L26">
            <v>2793</v>
          </cell>
          <cell r="M26" t="str">
            <v>dna</v>
          </cell>
          <cell r="N26" t="str">
            <v>dna</v>
          </cell>
          <cell r="O26">
            <v>4368</v>
          </cell>
          <cell r="P26" t="str">
            <v>dna</v>
          </cell>
          <cell r="Q26">
            <v>3.9643078448382698</v>
          </cell>
          <cell r="R26">
            <v>15994</v>
          </cell>
          <cell r="S26">
            <v>403450</v>
          </cell>
          <cell r="T26">
            <v>13.228108432414347</v>
          </cell>
          <cell r="U26">
            <v>9172</v>
          </cell>
          <cell r="V26">
            <v>693372</v>
          </cell>
          <cell r="W26">
            <v>11.795481873768772</v>
          </cell>
          <cell r="X26">
            <v>9221</v>
          </cell>
          <cell r="Y26">
            <v>78174</v>
          </cell>
          <cell r="Z26">
            <v>284.00300816501937</v>
          </cell>
          <cell r="AA26">
            <v>15861</v>
          </cell>
          <cell r="AB26">
            <v>1074</v>
          </cell>
          <cell r="AC26">
            <v>3.8801652892561984</v>
          </cell>
          <cell r="AD26">
            <v>4695</v>
          </cell>
          <cell r="AE26">
            <v>1210000</v>
          </cell>
          <cell r="AF26">
            <v>1.8994063774972387</v>
          </cell>
          <cell r="AG26">
            <v>2865</v>
          </cell>
          <cell r="AH26">
            <v>1508366</v>
          </cell>
          <cell r="AI26">
            <v>3.4356555374918916</v>
          </cell>
          <cell r="AJ26">
            <v>858</v>
          </cell>
          <cell r="AK26">
            <v>249734</v>
          </cell>
          <cell r="AL26">
            <v>30259.953932214543</v>
          </cell>
          <cell r="AM26">
            <v>4598</v>
          </cell>
          <cell r="AN26">
            <v>151950</v>
          </cell>
          <cell r="AO26">
            <v>66.059073975518899</v>
          </cell>
          <cell r="AP26">
            <v>4965</v>
          </cell>
          <cell r="AQ26">
            <v>75160</v>
          </cell>
          <cell r="AR26">
            <v>104.0447046301224</v>
          </cell>
          <cell r="AS26">
            <v>7820</v>
          </cell>
          <cell r="AT26">
            <v>75160</v>
          </cell>
          <cell r="AU26">
            <v>19447.186574531093</v>
          </cell>
          <cell r="AV26">
            <v>2955</v>
          </cell>
          <cell r="AW26">
            <v>151950</v>
          </cell>
          <cell r="AX26">
            <v>9144.4251039551291</v>
          </cell>
          <cell r="AY26">
            <v>22695</v>
          </cell>
          <cell r="AZ26">
            <v>2481.84</v>
          </cell>
          <cell r="BA26">
            <v>14965.449160908194</v>
          </cell>
          <cell r="BB26">
            <v>2274</v>
          </cell>
          <cell r="BC26">
            <v>151950</v>
          </cell>
          <cell r="BD26">
            <v>3152.3527476143468</v>
          </cell>
          <cell r="BE26">
            <v>479</v>
          </cell>
          <cell r="BF26">
            <v>151950</v>
          </cell>
          <cell r="BG26">
            <v>11813.096413293848</v>
          </cell>
          <cell r="BH26">
            <v>1795</v>
          </cell>
          <cell r="BI26">
            <v>151950</v>
          </cell>
          <cell r="BJ26">
            <v>6768.251273344652</v>
          </cell>
          <cell r="BK26">
            <v>7973</v>
          </cell>
          <cell r="BL26">
            <v>1178</v>
          </cell>
          <cell r="BM26">
            <v>53787.430075682787</v>
          </cell>
          <cell r="BN26">
            <v>8173</v>
          </cell>
          <cell r="BO26">
            <v>151950</v>
          </cell>
        </row>
        <row r="27">
          <cell r="A27" t="str">
            <v>Renfrewshire</v>
          </cell>
          <cell r="B27">
            <v>5064.0685419667907</v>
          </cell>
          <cell r="C27">
            <v>66790</v>
          </cell>
          <cell r="D27">
            <v>13189</v>
          </cell>
          <cell r="E27">
            <v>6787.1815129369934</v>
          </cell>
          <cell r="F27">
            <v>68727</v>
          </cell>
          <cell r="G27">
            <v>10126</v>
          </cell>
          <cell r="H27">
            <v>7411.4735002912057</v>
          </cell>
          <cell r="I27">
            <v>25451</v>
          </cell>
          <cell r="J27">
            <v>3434</v>
          </cell>
          <cell r="K27" t="str">
            <v>dna</v>
          </cell>
          <cell r="L27">
            <v>10779</v>
          </cell>
          <cell r="M27" t="str">
            <v>dna</v>
          </cell>
          <cell r="N27" t="str">
            <v>dna</v>
          </cell>
          <cell r="O27">
            <v>11236</v>
          </cell>
          <cell r="P27" t="str">
            <v>dna</v>
          </cell>
          <cell r="Q27">
            <v>5.0103646154525947</v>
          </cell>
          <cell r="R27">
            <v>26080</v>
          </cell>
          <cell r="S27">
            <v>520521</v>
          </cell>
          <cell r="T27">
            <v>23.050868220377911</v>
          </cell>
          <cell r="U27">
            <v>18817</v>
          </cell>
          <cell r="V27">
            <v>816325</v>
          </cell>
          <cell r="W27">
            <v>4.0535858644185243</v>
          </cell>
          <cell r="X27">
            <v>4563</v>
          </cell>
          <cell r="Y27">
            <v>112567</v>
          </cell>
          <cell r="Z27">
            <v>272.00551741836148</v>
          </cell>
          <cell r="AA27">
            <v>16959</v>
          </cell>
          <cell r="AB27">
            <v>1199</v>
          </cell>
          <cell r="AC27">
            <v>1.6072673419538517</v>
          </cell>
          <cell r="AD27">
            <v>2965</v>
          </cell>
          <cell r="AE27">
            <v>1844746</v>
          </cell>
          <cell r="AF27">
            <v>8.7834494749351464</v>
          </cell>
          <cell r="AG27">
            <v>3799</v>
          </cell>
          <cell r="AH27">
            <v>432518</v>
          </cell>
          <cell r="AI27" t="str">
            <v>NA</v>
          </cell>
          <cell r="AJ27">
            <v>2709</v>
          </cell>
          <cell r="AK27">
            <v>0</v>
          </cell>
          <cell r="AL27">
            <v>25220.547180346173</v>
          </cell>
          <cell r="AM27">
            <v>4517</v>
          </cell>
          <cell r="AN27">
            <v>179100</v>
          </cell>
          <cell r="AO27">
            <v>67.815550467259001</v>
          </cell>
          <cell r="AP27">
            <v>6190</v>
          </cell>
          <cell r="AQ27">
            <v>91277</v>
          </cell>
          <cell r="AR27">
            <v>106.52190584703703</v>
          </cell>
          <cell r="AS27">
            <v>9723</v>
          </cell>
          <cell r="AT27">
            <v>91277</v>
          </cell>
          <cell r="AU27">
            <v>5974.3160245672807</v>
          </cell>
          <cell r="AV27">
            <v>1070</v>
          </cell>
          <cell r="AW27">
            <v>179100</v>
          </cell>
          <cell r="AX27">
            <v>17931.887815225076</v>
          </cell>
          <cell r="AY27">
            <v>15217</v>
          </cell>
          <cell r="AZ27">
            <v>848.6</v>
          </cell>
          <cell r="BA27">
            <v>18252.372975991064</v>
          </cell>
          <cell r="BB27">
            <v>3269</v>
          </cell>
          <cell r="BC27">
            <v>179100</v>
          </cell>
          <cell r="BD27">
            <v>12613.065326633166</v>
          </cell>
          <cell r="BE27">
            <v>2259</v>
          </cell>
          <cell r="BF27">
            <v>179100</v>
          </cell>
          <cell r="BG27">
            <v>5639.3076493579001</v>
          </cell>
          <cell r="BH27">
            <v>1010</v>
          </cell>
          <cell r="BI27">
            <v>179100</v>
          </cell>
          <cell r="BJ27">
            <v>3941.1764705882356</v>
          </cell>
          <cell r="BK27">
            <v>2077</v>
          </cell>
          <cell r="BL27">
            <v>527</v>
          </cell>
          <cell r="BM27">
            <v>147554.43886097154</v>
          </cell>
          <cell r="BN27">
            <v>26427</v>
          </cell>
          <cell r="BO27">
            <v>179100</v>
          </cell>
        </row>
        <row r="28">
          <cell r="A28" t="str">
            <v>Scottish Borders</v>
          </cell>
          <cell r="B28">
            <v>5474.2357001972387</v>
          </cell>
          <cell r="C28">
            <v>44407</v>
          </cell>
          <cell r="D28">
            <v>8112</v>
          </cell>
          <cell r="E28">
            <v>7798.7577639751553</v>
          </cell>
          <cell r="F28">
            <v>50224</v>
          </cell>
          <cell r="G28">
            <v>6440</v>
          </cell>
          <cell r="H28">
            <v>6172.7557411273483</v>
          </cell>
          <cell r="I28">
            <v>11827</v>
          </cell>
          <cell r="J28">
            <v>1916</v>
          </cell>
          <cell r="K28" t="str">
            <v>dna</v>
          </cell>
          <cell r="L28">
            <v>5118</v>
          </cell>
          <cell r="M28" t="str">
            <v>dna</v>
          </cell>
          <cell r="N28" t="str">
            <v>dna</v>
          </cell>
          <cell r="O28">
            <v>3040</v>
          </cell>
          <cell r="P28" t="str">
            <v>dna</v>
          </cell>
          <cell r="Q28">
            <v>6.2587411507908337</v>
          </cell>
          <cell r="R28">
            <v>20272</v>
          </cell>
          <cell r="S28">
            <v>323899</v>
          </cell>
          <cell r="T28">
            <v>21.44750615415305</v>
          </cell>
          <cell r="U28">
            <v>10429</v>
          </cell>
          <cell r="V28">
            <v>486257</v>
          </cell>
          <cell r="W28">
            <v>6.7968166807950698</v>
          </cell>
          <cell r="X28">
            <v>5372</v>
          </cell>
          <cell r="Y28">
            <v>79037</v>
          </cell>
          <cell r="Z28">
            <v>414.13630229419698</v>
          </cell>
          <cell r="AA28">
            <v>14730</v>
          </cell>
          <cell r="AB28">
            <v>684</v>
          </cell>
          <cell r="AC28">
            <v>2.4339435220661274</v>
          </cell>
          <cell r="AD28">
            <v>2144</v>
          </cell>
          <cell r="AE28">
            <v>880875</v>
          </cell>
          <cell r="AF28">
            <v>3.1798933812138013</v>
          </cell>
          <cell r="AG28">
            <v>1601</v>
          </cell>
          <cell r="AH28">
            <v>503476</v>
          </cell>
          <cell r="AI28">
            <v>6.6849914602903509</v>
          </cell>
          <cell r="AJ28">
            <v>1002</v>
          </cell>
          <cell r="AK28">
            <v>149888</v>
          </cell>
          <cell r="AL28">
            <v>22950.393905289588</v>
          </cell>
          <cell r="AM28">
            <v>2651</v>
          </cell>
          <cell r="AN28">
            <v>115510</v>
          </cell>
          <cell r="AO28">
            <v>51.709027169149863</v>
          </cell>
          <cell r="AP28">
            <v>3127</v>
          </cell>
          <cell r="AQ28">
            <v>60473</v>
          </cell>
          <cell r="AR28">
            <v>105.81581862980173</v>
          </cell>
          <cell r="AS28">
            <v>6399</v>
          </cell>
          <cell r="AT28">
            <v>60473</v>
          </cell>
          <cell r="AU28">
            <v>9168.0373993593621</v>
          </cell>
          <cell r="AV28">
            <v>1059</v>
          </cell>
          <cell r="AW28">
            <v>115510</v>
          </cell>
          <cell r="AX28">
            <v>5219.1141408375024</v>
          </cell>
          <cell r="AY28">
            <v>15542</v>
          </cell>
          <cell r="AZ28">
            <v>2977.9</v>
          </cell>
          <cell r="BA28">
            <v>16924.941563500994</v>
          </cell>
          <cell r="BB28">
            <v>1955</v>
          </cell>
          <cell r="BC28">
            <v>115510</v>
          </cell>
          <cell r="BD28">
            <v>5298.2425764003119</v>
          </cell>
          <cell r="BE28">
            <v>612</v>
          </cell>
          <cell r="BF28">
            <v>115510</v>
          </cell>
          <cell r="BG28">
            <v>11626.698987100684</v>
          </cell>
          <cell r="BH28">
            <v>1343</v>
          </cell>
          <cell r="BI28">
            <v>115510</v>
          </cell>
          <cell r="BJ28">
            <v>4500.8375209380229</v>
          </cell>
          <cell r="BK28">
            <v>2687</v>
          </cell>
          <cell r="BL28">
            <v>597</v>
          </cell>
          <cell r="BM28">
            <v>48264.219548091074</v>
          </cell>
          <cell r="BN28">
            <v>5575</v>
          </cell>
          <cell r="BO28">
            <v>115510</v>
          </cell>
        </row>
        <row r="29">
          <cell r="A29" t="str">
            <v>Shetland Islands</v>
          </cell>
          <cell r="B29">
            <v>8558.6680761099378</v>
          </cell>
          <cell r="C29">
            <v>16193</v>
          </cell>
          <cell r="D29">
            <v>1892</v>
          </cell>
          <cell r="E29">
            <v>11719.222462203024</v>
          </cell>
          <cell r="F29">
            <v>16278</v>
          </cell>
          <cell r="G29">
            <v>1389</v>
          </cell>
          <cell r="H29">
            <v>8679.7520661157014</v>
          </cell>
          <cell r="I29">
            <v>4201</v>
          </cell>
          <cell r="J29">
            <v>484</v>
          </cell>
          <cell r="K29" t="str">
            <v>dna</v>
          </cell>
          <cell r="L29">
            <v>2699</v>
          </cell>
          <cell r="M29" t="str">
            <v>dna</v>
          </cell>
          <cell r="N29" t="str">
            <v>dna</v>
          </cell>
          <cell r="O29">
            <v>770</v>
          </cell>
          <cell r="P29" t="str">
            <v>dna</v>
          </cell>
          <cell r="Q29">
            <v>1.2224367198647466</v>
          </cell>
          <cell r="R29">
            <v>2039</v>
          </cell>
          <cell r="S29">
            <v>166798</v>
          </cell>
          <cell r="T29">
            <v>36.868733793383058</v>
          </cell>
          <cell r="U29">
            <v>4365</v>
          </cell>
          <cell r="V29">
            <v>118393</v>
          </cell>
          <cell r="W29">
            <v>4.9009948193115722</v>
          </cell>
          <cell r="X29">
            <v>1542</v>
          </cell>
          <cell r="Y29">
            <v>31463</v>
          </cell>
          <cell r="Z29">
            <v>1173.8866396761134</v>
          </cell>
          <cell r="AA29">
            <v>5799</v>
          </cell>
          <cell r="AB29">
            <v>95</v>
          </cell>
          <cell r="AC29">
            <v>0.73258453930852863</v>
          </cell>
          <cell r="AD29">
            <v>464</v>
          </cell>
          <cell r="AE29">
            <v>633374</v>
          </cell>
          <cell r="AF29">
            <v>2.1967939391556239</v>
          </cell>
          <cell r="AG29">
            <v>838</v>
          </cell>
          <cell r="AH29">
            <v>381465</v>
          </cell>
          <cell r="AI29">
            <v>6.7907479523816123</v>
          </cell>
          <cell r="AJ29">
            <v>980</v>
          </cell>
          <cell r="AK29">
            <v>144314</v>
          </cell>
          <cell r="AL29">
            <v>15401.396160558463</v>
          </cell>
          <cell r="AM29">
            <v>353</v>
          </cell>
          <cell r="AN29">
            <v>22920</v>
          </cell>
          <cell r="AO29">
            <v>74.850046464475795</v>
          </cell>
          <cell r="AP29">
            <v>886</v>
          </cell>
          <cell r="AQ29">
            <v>11837</v>
          </cell>
          <cell r="AR29">
            <v>74.174199543803326</v>
          </cell>
          <cell r="AS29">
            <v>878</v>
          </cell>
          <cell r="AT29">
            <v>11837</v>
          </cell>
          <cell r="AU29">
            <v>12609.075043630017</v>
          </cell>
          <cell r="AV29">
            <v>289</v>
          </cell>
          <cell r="AW29">
            <v>22920</v>
          </cell>
          <cell r="AX29">
            <v>6183.1334475537797</v>
          </cell>
          <cell r="AY29">
            <v>6496</v>
          </cell>
          <cell r="AZ29">
            <v>1050.5999999999999</v>
          </cell>
          <cell r="BA29">
            <v>45680.628272251306</v>
          </cell>
          <cell r="BB29">
            <v>1047</v>
          </cell>
          <cell r="BC29">
            <v>22920</v>
          </cell>
          <cell r="BD29">
            <v>14092.495636998254</v>
          </cell>
          <cell r="BE29">
            <v>323</v>
          </cell>
          <cell r="BF29">
            <v>22920</v>
          </cell>
          <cell r="BG29">
            <v>31588.132635253056</v>
          </cell>
          <cell r="BH29">
            <v>724</v>
          </cell>
          <cell r="BI29">
            <v>22920</v>
          </cell>
          <cell r="BJ29">
            <v>6143.9114391143912</v>
          </cell>
          <cell r="BK29">
            <v>1665</v>
          </cell>
          <cell r="BL29">
            <v>271</v>
          </cell>
          <cell r="BM29">
            <v>865314.13612565445</v>
          </cell>
          <cell r="BN29">
            <v>19833</v>
          </cell>
          <cell r="BO29">
            <v>22920</v>
          </cell>
        </row>
        <row r="30">
          <cell r="A30" t="str">
            <v>South Ayrshire</v>
          </cell>
          <cell r="B30">
            <v>5646.801390140301</v>
          </cell>
          <cell r="C30">
            <v>43870</v>
          </cell>
          <cell r="D30">
            <v>7769</v>
          </cell>
          <cell r="E30">
            <v>7030.7766677408954</v>
          </cell>
          <cell r="F30">
            <v>43633</v>
          </cell>
          <cell r="G30">
            <v>6206</v>
          </cell>
          <cell r="H30">
            <v>6971.2041884816754</v>
          </cell>
          <cell r="I30">
            <v>13315</v>
          </cell>
          <cell r="J30">
            <v>1910</v>
          </cell>
          <cell r="K30" t="str">
            <v>dna</v>
          </cell>
          <cell r="L30">
            <v>4731</v>
          </cell>
          <cell r="M30" t="str">
            <v>dna</v>
          </cell>
          <cell r="N30" t="str">
            <v>dna</v>
          </cell>
          <cell r="O30">
            <v>6085</v>
          </cell>
          <cell r="P30" t="str">
            <v>dna</v>
          </cell>
          <cell r="Q30">
            <v>4.0702986007597257</v>
          </cell>
          <cell r="R30">
            <v>13544</v>
          </cell>
          <cell r="S30">
            <v>332752</v>
          </cell>
          <cell r="T30">
            <v>28.757167912629207</v>
          </cell>
          <cell r="U30">
            <v>18495</v>
          </cell>
          <cell r="V30">
            <v>643144</v>
          </cell>
          <cell r="W30">
            <v>4.5796574987026464</v>
          </cell>
          <cell r="X30">
            <v>3530</v>
          </cell>
          <cell r="Y30">
            <v>77080</v>
          </cell>
          <cell r="Z30">
            <v>325.28243894334605</v>
          </cell>
          <cell r="AA30">
            <v>15663</v>
          </cell>
          <cell r="AB30">
            <v>926</v>
          </cell>
          <cell r="AC30">
            <v>4.0002318975013038</v>
          </cell>
          <cell r="AD30">
            <v>3243</v>
          </cell>
          <cell r="AE30">
            <v>810703</v>
          </cell>
          <cell r="AF30">
            <v>1.9596296871494885</v>
          </cell>
          <cell r="AG30">
            <v>1817</v>
          </cell>
          <cell r="AH30">
            <v>927216</v>
          </cell>
          <cell r="AI30">
            <v>5.9184462266885687</v>
          </cell>
          <cell r="AJ30">
            <v>490</v>
          </cell>
          <cell r="AK30">
            <v>82792</v>
          </cell>
          <cell r="AL30">
            <v>22369.238966344019</v>
          </cell>
          <cell r="AM30">
            <v>2519</v>
          </cell>
          <cell r="AN30">
            <v>112610</v>
          </cell>
          <cell r="AO30">
            <v>87.230858192455528</v>
          </cell>
          <cell r="AP30">
            <v>5129</v>
          </cell>
          <cell r="AQ30">
            <v>58798</v>
          </cell>
          <cell r="AR30">
            <v>80.325861423857958</v>
          </cell>
          <cell r="AS30">
            <v>4723</v>
          </cell>
          <cell r="AT30">
            <v>58798</v>
          </cell>
          <cell r="AU30">
            <v>9119.9715833407317</v>
          </cell>
          <cell r="AV30">
            <v>1027</v>
          </cell>
          <cell r="AW30">
            <v>112610</v>
          </cell>
          <cell r="AX30">
            <v>6675.1722378157683</v>
          </cell>
          <cell r="AY30">
            <v>7848</v>
          </cell>
          <cell r="AZ30">
            <v>1175.7</v>
          </cell>
          <cell r="BA30">
            <v>18905.958618239943</v>
          </cell>
          <cell r="BB30">
            <v>2129</v>
          </cell>
          <cell r="BC30">
            <v>112610</v>
          </cell>
          <cell r="BD30">
            <v>6544.7118373146259</v>
          </cell>
          <cell r="BE30">
            <v>737</v>
          </cell>
          <cell r="BF30">
            <v>112610</v>
          </cell>
          <cell r="BG30">
            <v>12361.246780925318</v>
          </cell>
          <cell r="BH30">
            <v>1392</v>
          </cell>
          <cell r="BI30">
            <v>112610</v>
          </cell>
          <cell r="BJ30">
            <v>5647.4576271186443</v>
          </cell>
          <cell r="BK30">
            <v>3332</v>
          </cell>
          <cell r="BL30">
            <v>590</v>
          </cell>
          <cell r="BM30">
            <v>61601.989166148654</v>
          </cell>
          <cell r="BN30">
            <v>6937</v>
          </cell>
          <cell r="BO30">
            <v>112610</v>
          </cell>
        </row>
        <row r="31">
          <cell r="A31" t="str">
            <v>South Lanarkshire</v>
          </cell>
          <cell r="B31">
            <v>5708.8305489260147</v>
          </cell>
          <cell r="C31">
            <v>143520</v>
          </cell>
          <cell r="D31">
            <v>25140</v>
          </cell>
          <cell r="E31">
            <v>7183.9515126398674</v>
          </cell>
          <cell r="F31">
            <v>138679</v>
          </cell>
          <cell r="G31">
            <v>19304</v>
          </cell>
          <cell r="H31">
            <v>7064.6159133871797</v>
          </cell>
          <cell r="I31">
            <v>41109</v>
          </cell>
          <cell r="J31">
            <v>5819</v>
          </cell>
          <cell r="K31" t="str">
            <v>dna</v>
          </cell>
          <cell r="L31">
            <v>12034</v>
          </cell>
          <cell r="M31" t="str">
            <v>dna</v>
          </cell>
          <cell r="N31" t="str">
            <v>dna</v>
          </cell>
          <cell r="O31">
            <v>10081</v>
          </cell>
          <cell r="P31" t="str">
            <v>dna</v>
          </cell>
          <cell r="Q31">
            <v>4.0086136451003274</v>
          </cell>
          <cell r="R31">
            <v>34829</v>
          </cell>
          <cell r="S31">
            <v>868854</v>
          </cell>
          <cell r="T31">
            <v>23.278706685763574</v>
          </cell>
          <cell r="U31">
            <v>44127</v>
          </cell>
          <cell r="V31">
            <v>1895595</v>
          </cell>
          <cell r="W31">
            <v>4.2415026098392996</v>
          </cell>
          <cell r="X31">
            <v>8256</v>
          </cell>
          <cell r="Y31">
            <v>194648</v>
          </cell>
          <cell r="Z31">
            <v>464.48950256991031</v>
          </cell>
          <cell r="AA31">
            <v>42655</v>
          </cell>
          <cell r="AB31">
            <v>1766</v>
          </cell>
          <cell r="AC31">
            <v>2.7674366829086829</v>
          </cell>
          <cell r="AD31">
            <v>7856</v>
          </cell>
          <cell r="AE31">
            <v>2838728</v>
          </cell>
          <cell r="AF31">
            <v>3.0037801749074671</v>
          </cell>
          <cell r="AG31">
            <v>4190</v>
          </cell>
          <cell r="AH31">
            <v>1394909</v>
          </cell>
          <cell r="AI31">
            <v>2.9284122671023165</v>
          </cell>
          <cell r="AJ31">
            <v>527</v>
          </cell>
          <cell r="AK31">
            <v>179961</v>
          </cell>
          <cell r="AL31">
            <v>25532.711446666461</v>
          </cell>
          <cell r="AM31">
            <v>8184</v>
          </cell>
          <cell r="AN31">
            <v>320530</v>
          </cell>
          <cell r="AO31">
            <v>77.069408070463467</v>
          </cell>
          <cell r="AP31">
            <v>11830</v>
          </cell>
          <cell r="AQ31">
            <v>153498</v>
          </cell>
          <cell r="AR31">
            <v>97.857952546612992</v>
          </cell>
          <cell r="AS31">
            <v>15021</v>
          </cell>
          <cell r="AT31">
            <v>153498</v>
          </cell>
          <cell r="AU31">
            <v>17486.662714878483</v>
          </cell>
          <cell r="AV31">
            <v>5605</v>
          </cell>
          <cell r="AW31">
            <v>320530</v>
          </cell>
          <cell r="AX31">
            <v>16492.810457516338</v>
          </cell>
          <cell r="AY31">
            <v>37851</v>
          </cell>
          <cell r="AZ31">
            <v>2295</v>
          </cell>
          <cell r="BA31">
            <v>14179.639971297538</v>
          </cell>
          <cell r="BB31">
            <v>4545</v>
          </cell>
          <cell r="BC31">
            <v>320530</v>
          </cell>
          <cell r="BD31">
            <v>3060.555954200855</v>
          </cell>
          <cell r="BE31">
            <v>981</v>
          </cell>
          <cell r="BF31">
            <v>320530</v>
          </cell>
          <cell r="BG31">
            <v>11119.084017096682</v>
          </cell>
          <cell r="BH31">
            <v>3564</v>
          </cell>
          <cell r="BI31">
            <v>320530</v>
          </cell>
          <cell r="BJ31">
            <v>5118.2228915662645</v>
          </cell>
          <cell r="BK31">
            <v>6797</v>
          </cell>
          <cell r="BL31">
            <v>1328</v>
          </cell>
          <cell r="BM31">
            <v>47215.549246560389</v>
          </cell>
          <cell r="BN31">
            <v>15134</v>
          </cell>
          <cell r="BO31">
            <v>320530</v>
          </cell>
        </row>
        <row r="32">
          <cell r="A32" t="str">
            <v>Stirling</v>
          </cell>
          <cell r="B32">
            <v>5688.3913510197826</v>
          </cell>
          <cell r="C32">
            <v>37094</v>
          </cell>
          <cell r="D32">
            <v>6521</v>
          </cell>
          <cell r="E32">
            <v>7098.9335520918785</v>
          </cell>
          <cell r="F32">
            <v>43268</v>
          </cell>
          <cell r="G32">
            <v>6095</v>
          </cell>
          <cell r="H32">
            <v>9755.77763897564</v>
          </cell>
          <cell r="I32">
            <v>15619</v>
          </cell>
          <cell r="J32">
            <v>1601</v>
          </cell>
          <cell r="K32" t="str">
            <v>dna</v>
          </cell>
          <cell r="L32">
            <v>2898</v>
          </cell>
          <cell r="M32" t="str">
            <v>dna</v>
          </cell>
          <cell r="N32" t="str">
            <v>dna</v>
          </cell>
          <cell r="O32">
            <v>2389</v>
          </cell>
          <cell r="P32" t="str">
            <v>dna</v>
          </cell>
          <cell r="Q32">
            <v>4.1000198015445202</v>
          </cell>
          <cell r="R32">
            <v>11181</v>
          </cell>
          <cell r="S32">
            <v>272706</v>
          </cell>
          <cell r="T32">
            <v>21.457257347380935</v>
          </cell>
          <cell r="U32">
            <v>9676</v>
          </cell>
          <cell r="V32">
            <v>450943</v>
          </cell>
          <cell r="W32">
            <v>5.1683121208516711</v>
          </cell>
          <cell r="X32">
            <v>2607</v>
          </cell>
          <cell r="Y32">
            <v>50442</v>
          </cell>
          <cell r="Z32">
            <v>404.06719717064544</v>
          </cell>
          <cell r="AA32">
            <v>9140</v>
          </cell>
          <cell r="AB32">
            <v>435</v>
          </cell>
          <cell r="AC32">
            <v>2.2707942901535709</v>
          </cell>
          <cell r="AD32">
            <v>2467</v>
          </cell>
          <cell r="AE32">
            <v>1086404</v>
          </cell>
          <cell r="AF32">
            <v>2.1725833485586277</v>
          </cell>
          <cell r="AG32">
            <v>2188</v>
          </cell>
          <cell r="AH32">
            <v>1007096</v>
          </cell>
          <cell r="AI32">
            <v>8.2145593869731801</v>
          </cell>
          <cell r="AJ32">
            <v>268</v>
          </cell>
          <cell r="AK32">
            <v>32625</v>
          </cell>
          <cell r="AL32">
            <v>21452.075151257828</v>
          </cell>
          <cell r="AM32">
            <v>2021</v>
          </cell>
          <cell r="AN32">
            <v>94210</v>
          </cell>
          <cell r="AO32">
            <v>130.61548519660036</v>
          </cell>
          <cell r="AP32">
            <v>5594</v>
          </cell>
          <cell r="AQ32">
            <v>42828</v>
          </cell>
          <cell r="AR32">
            <v>88.306715233025116</v>
          </cell>
          <cell r="AS32">
            <v>3782</v>
          </cell>
          <cell r="AT32">
            <v>42828</v>
          </cell>
          <cell r="AU32">
            <v>20316.314616282772</v>
          </cell>
          <cell r="AV32">
            <v>1914</v>
          </cell>
          <cell r="AW32">
            <v>94210</v>
          </cell>
          <cell r="AX32">
            <v>12421.323435551498</v>
          </cell>
          <cell r="AY32">
            <v>12650</v>
          </cell>
          <cell r="AZ32">
            <v>1018.41</v>
          </cell>
          <cell r="BA32">
            <v>20836.429253794715</v>
          </cell>
          <cell r="BB32">
            <v>1963</v>
          </cell>
          <cell r="BC32">
            <v>94210</v>
          </cell>
          <cell r="BD32">
            <v>7812.3341471181402</v>
          </cell>
          <cell r="BE32">
            <v>736</v>
          </cell>
          <cell r="BF32">
            <v>94210</v>
          </cell>
          <cell r="BG32">
            <v>13024.095106676574</v>
          </cell>
          <cell r="BH32">
            <v>1227</v>
          </cell>
          <cell r="BI32">
            <v>94210</v>
          </cell>
          <cell r="BJ32">
            <v>5490.530303030303</v>
          </cell>
          <cell r="BK32">
            <v>2899</v>
          </cell>
          <cell r="BL32">
            <v>528</v>
          </cell>
          <cell r="BM32">
            <v>59271.839507483288</v>
          </cell>
          <cell r="BN32">
            <v>5584</v>
          </cell>
          <cell r="BO32">
            <v>94210</v>
          </cell>
        </row>
        <row r="33">
          <cell r="A33" t="str">
            <v>West Dunbartonshire</v>
          </cell>
          <cell r="B33">
            <v>6728.6921644463537</v>
          </cell>
          <cell r="C33">
            <v>46973</v>
          </cell>
          <cell r="D33">
            <v>6981</v>
          </cell>
          <cell r="E33">
            <v>7878.5966214961945</v>
          </cell>
          <cell r="F33">
            <v>42442</v>
          </cell>
          <cell r="G33">
            <v>5387</v>
          </cell>
          <cell r="H33">
            <v>6435.7224118316271</v>
          </cell>
          <cell r="I33">
            <v>11314</v>
          </cell>
          <cell r="J33">
            <v>1758</v>
          </cell>
          <cell r="K33" t="str">
            <v>dna</v>
          </cell>
          <cell r="L33">
            <v>6873</v>
          </cell>
          <cell r="M33" t="str">
            <v>dna</v>
          </cell>
          <cell r="N33" t="str">
            <v>dna</v>
          </cell>
          <cell r="O33">
            <v>5912</v>
          </cell>
          <cell r="P33" t="str">
            <v>dna</v>
          </cell>
          <cell r="Q33">
            <v>5.2141883899561297</v>
          </cell>
          <cell r="R33">
            <v>17412</v>
          </cell>
          <cell r="S33">
            <v>333935</v>
          </cell>
          <cell r="T33">
            <v>32.722735409017865</v>
          </cell>
          <cell r="U33">
            <v>15027</v>
          </cell>
          <cell r="V33">
            <v>459222</v>
          </cell>
          <cell r="W33">
            <v>2.4543766030838174</v>
          </cell>
          <cell r="X33">
            <v>1665</v>
          </cell>
          <cell r="Y33">
            <v>67838</v>
          </cell>
          <cell r="Z33">
            <v>524.99329938354322</v>
          </cell>
          <cell r="AA33">
            <v>15670</v>
          </cell>
          <cell r="AB33">
            <v>574</v>
          </cell>
          <cell r="AC33">
            <v>3.3408554864336564</v>
          </cell>
          <cell r="AD33">
            <v>3408</v>
          </cell>
          <cell r="AE33">
            <v>1020098</v>
          </cell>
          <cell r="AF33">
            <v>3.5504071453383155</v>
          </cell>
          <cell r="AG33">
            <v>1850</v>
          </cell>
          <cell r="AH33">
            <v>521067</v>
          </cell>
          <cell r="AI33">
            <v>1.4234568433766124</v>
          </cell>
          <cell r="AJ33">
            <v>99</v>
          </cell>
          <cell r="AK33">
            <v>69549</v>
          </cell>
          <cell r="AL33">
            <v>44180.816372427755</v>
          </cell>
          <cell r="AM33">
            <v>3929</v>
          </cell>
          <cell r="AN33">
            <v>88930</v>
          </cell>
          <cell r="AO33">
            <v>46.923561756971161</v>
          </cell>
          <cell r="AP33">
            <v>2159</v>
          </cell>
          <cell r="AQ33">
            <v>46011</v>
          </cell>
          <cell r="AR33">
            <v>117.79791788920041</v>
          </cell>
          <cell r="AS33">
            <v>5420</v>
          </cell>
          <cell r="AT33">
            <v>46011</v>
          </cell>
          <cell r="AU33">
            <v>23434.161700213652</v>
          </cell>
          <cell r="AV33">
            <v>2084</v>
          </cell>
          <cell r="AW33">
            <v>88930</v>
          </cell>
          <cell r="AX33">
            <v>29020.246683732836</v>
          </cell>
          <cell r="AY33">
            <v>11223</v>
          </cell>
          <cell r="AZ33">
            <v>386.73</v>
          </cell>
          <cell r="BA33">
            <v>15821.432587428315</v>
          </cell>
          <cell r="BB33">
            <v>1407</v>
          </cell>
          <cell r="BC33">
            <v>88930</v>
          </cell>
          <cell r="BD33">
            <v>3407.1741819408526</v>
          </cell>
          <cell r="BE33">
            <v>303</v>
          </cell>
          <cell r="BF33">
            <v>88930</v>
          </cell>
          <cell r="BG33">
            <v>12414.258405487462</v>
          </cell>
          <cell r="BH33">
            <v>1104</v>
          </cell>
          <cell r="BI33">
            <v>88930</v>
          </cell>
          <cell r="BJ33">
            <v>6627.7777777777783</v>
          </cell>
          <cell r="BK33">
            <v>1193</v>
          </cell>
          <cell r="BL33">
            <v>180</v>
          </cell>
          <cell r="BM33">
            <v>242426.62768469582</v>
          </cell>
          <cell r="BN33">
            <v>21559</v>
          </cell>
          <cell r="BO33">
            <v>88930</v>
          </cell>
        </row>
        <row r="34">
          <cell r="A34" t="str">
            <v>West Lothian</v>
          </cell>
          <cell r="B34">
            <v>5584.8243017119321</v>
          </cell>
          <cell r="C34">
            <v>86777</v>
          </cell>
          <cell r="D34">
            <v>15538</v>
          </cell>
          <cell r="E34">
            <v>6963.8290418637234</v>
          </cell>
          <cell r="F34">
            <v>79513</v>
          </cell>
          <cell r="G34">
            <v>11418</v>
          </cell>
          <cell r="H34">
            <v>5448.2968369829687</v>
          </cell>
          <cell r="I34">
            <v>17914</v>
          </cell>
          <cell r="J34">
            <v>3288</v>
          </cell>
          <cell r="K34" t="str">
            <v>dna</v>
          </cell>
          <cell r="L34">
            <v>8972</v>
          </cell>
          <cell r="M34" t="str">
            <v>dna</v>
          </cell>
          <cell r="N34" t="str">
            <v>dna</v>
          </cell>
          <cell r="O34">
            <v>5657</v>
          </cell>
          <cell r="P34" t="str">
            <v>dna</v>
          </cell>
          <cell r="Q34">
            <v>3.6063505197290167</v>
          </cell>
          <cell r="R34">
            <v>17434</v>
          </cell>
          <cell r="S34">
            <v>483425</v>
          </cell>
          <cell r="T34">
            <v>22.658444422079288</v>
          </cell>
          <cell r="U34">
            <v>14859</v>
          </cell>
          <cell r="V34">
            <v>655782</v>
          </cell>
          <cell r="W34">
            <v>8.7689314544301489</v>
          </cell>
          <cell r="X34">
            <v>8158</v>
          </cell>
          <cell r="Y34">
            <v>93033</v>
          </cell>
          <cell r="Z34">
            <v>467.86600496277913</v>
          </cell>
          <cell r="AA34">
            <v>18855</v>
          </cell>
          <cell r="AB34">
            <v>775</v>
          </cell>
          <cell r="AC34">
            <v>1.9042863537806247</v>
          </cell>
          <cell r="AD34">
            <v>4790</v>
          </cell>
          <cell r="AE34">
            <v>2515378</v>
          </cell>
          <cell r="AF34">
            <v>1.5684143577837193</v>
          </cell>
          <cell r="AG34">
            <v>1270</v>
          </cell>
          <cell r="AH34">
            <v>809735</v>
          </cell>
          <cell r="AI34">
            <v>0.6337453724038401</v>
          </cell>
          <cell r="AJ34">
            <v>101</v>
          </cell>
          <cell r="AK34">
            <v>159370</v>
          </cell>
          <cell r="AL34">
            <v>16597.487711632984</v>
          </cell>
          <cell r="AM34">
            <v>3039</v>
          </cell>
          <cell r="AN34">
            <v>183100</v>
          </cell>
          <cell r="AO34">
            <v>89.301492244256821</v>
          </cell>
          <cell r="AP34">
            <v>7277</v>
          </cell>
          <cell r="AQ34">
            <v>81488</v>
          </cell>
          <cell r="AR34">
            <v>100.23561751423523</v>
          </cell>
          <cell r="AS34">
            <v>8168</v>
          </cell>
          <cell r="AT34">
            <v>81488</v>
          </cell>
          <cell r="AU34">
            <v>13353.358820316767</v>
          </cell>
          <cell r="AV34">
            <v>2445</v>
          </cell>
          <cell r="AW34">
            <v>183100</v>
          </cell>
          <cell r="AX34">
            <v>12056.048311002076</v>
          </cell>
          <cell r="AY34">
            <v>12777</v>
          </cell>
          <cell r="AZ34">
            <v>1059.8</v>
          </cell>
          <cell r="BA34">
            <v>18541.78044784271</v>
          </cell>
          <cell r="BB34">
            <v>3395</v>
          </cell>
          <cell r="BC34">
            <v>183100</v>
          </cell>
          <cell r="BD34">
            <v>10480.611687602403</v>
          </cell>
          <cell r="BE34">
            <v>1919</v>
          </cell>
          <cell r="BF34">
            <v>183100</v>
          </cell>
          <cell r="BG34">
            <v>8061.1687602403053</v>
          </cell>
          <cell r="BH34">
            <v>1476</v>
          </cell>
          <cell r="BI34">
            <v>183100</v>
          </cell>
          <cell r="BJ34">
            <v>4900.6211180124219</v>
          </cell>
          <cell r="BK34">
            <v>3156</v>
          </cell>
          <cell r="BL34">
            <v>644</v>
          </cell>
          <cell r="BM34">
            <v>48339.705079191699</v>
          </cell>
          <cell r="BN34">
            <v>8851</v>
          </cell>
          <cell r="BO34">
            <v>183100</v>
          </cell>
        </row>
        <row r="35">
          <cell r="A35" t="str">
            <v>Scotland</v>
          </cell>
          <cell r="B35">
            <v>5595.1904683004723</v>
          </cell>
          <cell r="C35">
            <v>2228754.6</v>
          </cell>
          <cell r="D35">
            <v>398334</v>
          </cell>
          <cell r="E35">
            <v>7531.3530334064108</v>
          </cell>
          <cell r="F35">
            <v>2195171</v>
          </cell>
          <cell r="G35">
            <v>291471</v>
          </cell>
          <cell r="H35">
            <v>6782.723735408561</v>
          </cell>
          <cell r="I35">
            <v>653685</v>
          </cell>
          <cell r="J35">
            <v>96375</v>
          </cell>
          <cell r="K35" t="str">
            <v>dna</v>
          </cell>
          <cell r="L35">
            <v>287562</v>
          </cell>
          <cell r="M35" t="str">
            <v>dna</v>
          </cell>
          <cell r="N35" t="str">
            <v>dna</v>
          </cell>
          <cell r="O35">
            <v>231513</v>
          </cell>
          <cell r="P35" t="str">
            <v>dna</v>
          </cell>
          <cell r="Q35">
            <v>4.0716527040234665</v>
          </cell>
          <cell r="R35">
            <v>680716</v>
          </cell>
          <cell r="S35">
            <v>16718420</v>
          </cell>
          <cell r="T35">
            <v>26.130736301038624</v>
          </cell>
          <cell r="U35">
            <v>628128</v>
          </cell>
          <cell r="V35">
            <v>24037899</v>
          </cell>
          <cell r="W35">
            <v>8.9892662366985849</v>
          </cell>
          <cell r="X35">
            <v>310536</v>
          </cell>
          <cell r="Y35">
            <v>3454520</v>
          </cell>
          <cell r="Z35">
            <v>401.46164889095479</v>
          </cell>
          <cell r="AA35">
            <v>625299</v>
          </cell>
          <cell r="AB35">
            <v>29953</v>
          </cell>
          <cell r="AC35">
            <v>2.7106834984627404</v>
          </cell>
          <cell r="AD35">
            <v>141079</v>
          </cell>
          <cell r="AE35">
            <v>52045545</v>
          </cell>
          <cell r="AF35">
            <v>2.0033931894168875</v>
          </cell>
          <cell r="AG35">
            <v>89905</v>
          </cell>
          <cell r="AH35">
            <v>44876363</v>
          </cell>
          <cell r="AI35">
            <v>3.2710047608174402</v>
          </cell>
          <cell r="AJ35">
            <v>41042</v>
          </cell>
          <cell r="AK35">
            <v>12547215</v>
          </cell>
          <cell r="AL35">
            <v>20107.078139585963</v>
          </cell>
          <cell r="AM35">
            <v>109851</v>
          </cell>
          <cell r="AN35">
            <v>5463300</v>
          </cell>
          <cell r="AO35">
            <v>68.772159247422351</v>
          </cell>
          <cell r="AP35">
            <v>185747</v>
          </cell>
          <cell r="AQ35">
            <v>2700904</v>
          </cell>
          <cell r="AR35">
            <v>98.651784735777355</v>
          </cell>
          <cell r="AS35">
            <v>266449</v>
          </cell>
          <cell r="AT35">
            <v>2700904</v>
          </cell>
          <cell r="AU35">
            <v>15439.569490966998</v>
          </cell>
          <cell r="AV35">
            <v>84351</v>
          </cell>
          <cell r="AW35">
            <v>5463300</v>
          </cell>
          <cell r="AX35">
            <v>11262.455031130357</v>
          </cell>
          <cell r="AY35">
            <v>604649</v>
          </cell>
          <cell r="AZ35">
            <v>53687.140000000014</v>
          </cell>
          <cell r="BA35">
            <v>19722.878113960429</v>
          </cell>
          <cell r="BB35">
            <v>107752</v>
          </cell>
          <cell r="BC35">
            <v>5463300</v>
          </cell>
          <cell r="BD35">
            <v>5951.5311258763022</v>
          </cell>
          <cell r="BE35">
            <v>32515</v>
          </cell>
          <cell r="BF35">
            <v>5463300</v>
          </cell>
          <cell r="BG35">
            <v>13771.346988084126</v>
          </cell>
          <cell r="BH35">
            <v>75237</v>
          </cell>
          <cell r="BI35">
            <v>5463300</v>
          </cell>
          <cell r="BJ35">
            <v>4385.3308748207337</v>
          </cell>
          <cell r="BK35">
            <v>107024</v>
          </cell>
          <cell r="BL35">
            <v>24405</v>
          </cell>
          <cell r="BM35">
            <v>103193.67415298446</v>
          </cell>
          <cell r="BN35">
            <v>563778</v>
          </cell>
          <cell r="BO35">
            <v>5463300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Reference"/>
      <sheetName val="Breadth and Depth cohort"/>
      <sheetName val="B and D Virtual Comparator"/>
    </sheetNames>
    <sheetDataSet>
      <sheetData sheetId="0" refreshError="1"/>
      <sheetData sheetId="1" refreshError="1"/>
      <sheetData sheetId="2" refreshError="1">
        <row r="1">
          <cell r="X1"/>
          <cell r="Y1" t="str">
            <v>CHN4 2013-14</v>
          </cell>
          <cell r="Z1" t="str">
            <v>CHN4 2014-15</v>
          </cell>
          <cell r="AA1" t="str">
            <v>CHN4 2015-16</v>
          </cell>
          <cell r="AB1" t="str">
            <v>CHN4 2016-17</v>
          </cell>
          <cell r="AC1" t="str">
            <v>CHN4 2017-18</v>
          </cell>
          <cell r="AD1" t="str">
            <v>CHN5 2013-14</v>
          </cell>
          <cell r="AE1" t="str">
            <v>CHN5 2014-15</v>
          </cell>
          <cell r="AF1" t="str">
            <v>CHN5 2015-16</v>
          </cell>
          <cell r="AG1" t="str">
            <v>CHN5 2016-17</v>
          </cell>
          <cell r="AH1" t="str">
            <v>CHN5 2017-18</v>
          </cell>
        </row>
        <row r="2">
          <cell r="X2"/>
          <cell r="Y2" t="str">
            <v>% achieving 5 or more awards at SCQF level 5</v>
          </cell>
          <cell r="Z2" t="str">
            <v>% achieving 5 or more awards at SCQF level 5</v>
          </cell>
          <cell r="AA2" t="str">
            <v>% achieving 5 or more awards at SCQF level 5</v>
          </cell>
          <cell r="AB2" t="str">
            <v>% achieving 5 or more awards at SCQF level 5</v>
          </cell>
          <cell r="AC2" t="str">
            <v>% achieving 5 or more awards at SCQF level 5</v>
          </cell>
          <cell r="AD2" t="str">
            <v>% achieving 5 or more awards at SCQF level 6</v>
          </cell>
          <cell r="AE2" t="str">
            <v>% achieving 5 or more awards at SCQF level 6</v>
          </cell>
          <cell r="AF2" t="str">
            <v>% achieving 5 or more awards at SCQF level 6</v>
          </cell>
          <cell r="AG2" t="str">
            <v>% achieving 5 or more awards at SCQF level 6</v>
          </cell>
          <cell r="AH2" t="str">
            <v>% achieving 5 or more awards at SCQF level 6</v>
          </cell>
        </row>
        <row r="3">
          <cell r="X3"/>
          <cell r="Y3">
            <v>2014</v>
          </cell>
          <cell r="Z3">
            <v>2015</v>
          </cell>
          <cell r="AA3">
            <v>2016</v>
          </cell>
          <cell r="AB3">
            <v>2017</v>
          </cell>
          <cell r="AC3">
            <v>2018</v>
          </cell>
          <cell r="AD3">
            <v>2014</v>
          </cell>
          <cell r="AE3">
            <v>2015</v>
          </cell>
          <cell r="AF3">
            <v>2016</v>
          </cell>
          <cell r="AG3">
            <v>2017</v>
          </cell>
          <cell r="AH3">
            <v>2018</v>
          </cell>
        </row>
        <row r="4">
          <cell r="X4" t="str">
            <v>Aberdeen City</v>
          </cell>
          <cell r="Y4">
            <v>49</v>
          </cell>
          <cell r="Z4">
            <v>52</v>
          </cell>
          <cell r="AA4">
            <v>55</v>
          </cell>
          <cell r="AB4">
            <v>57</v>
          </cell>
          <cell r="AC4">
            <v>58</v>
          </cell>
          <cell r="AD4">
            <v>27</v>
          </cell>
          <cell r="AE4">
            <v>30</v>
          </cell>
          <cell r="AF4">
            <v>32</v>
          </cell>
          <cell r="AG4">
            <v>32</v>
          </cell>
          <cell r="AH4">
            <v>32</v>
          </cell>
        </row>
        <row r="5">
          <cell r="X5" t="str">
            <v>Aberdeenshire</v>
          </cell>
          <cell r="Y5">
            <v>56</v>
          </cell>
          <cell r="Z5">
            <v>54</v>
          </cell>
          <cell r="AA5">
            <v>60</v>
          </cell>
          <cell r="AB5">
            <v>62</v>
          </cell>
          <cell r="AC5">
            <v>65</v>
          </cell>
          <cell r="AD5">
            <v>28</v>
          </cell>
          <cell r="AE5">
            <v>29</v>
          </cell>
          <cell r="AF5">
            <v>32</v>
          </cell>
          <cell r="AG5">
            <v>32</v>
          </cell>
          <cell r="AH5">
            <v>36</v>
          </cell>
        </row>
        <row r="6">
          <cell r="X6" t="str">
            <v>Angus</v>
          </cell>
          <cell r="Y6">
            <v>54</v>
          </cell>
          <cell r="Z6">
            <v>56</v>
          </cell>
          <cell r="AA6">
            <v>58</v>
          </cell>
          <cell r="AB6">
            <v>60</v>
          </cell>
          <cell r="AC6">
            <v>60</v>
          </cell>
          <cell r="AD6">
            <v>26</v>
          </cell>
          <cell r="AE6">
            <v>29</v>
          </cell>
          <cell r="AF6">
            <v>32</v>
          </cell>
          <cell r="AG6">
            <v>32</v>
          </cell>
          <cell r="AH6">
            <v>32</v>
          </cell>
        </row>
        <row r="7">
          <cell r="X7" t="str">
            <v>Argyll &amp; Bute</v>
          </cell>
          <cell r="Y7">
            <v>59</v>
          </cell>
          <cell r="Z7">
            <v>58</v>
          </cell>
          <cell r="AA7">
            <v>59</v>
          </cell>
          <cell r="AB7">
            <v>62</v>
          </cell>
          <cell r="AC7">
            <v>66</v>
          </cell>
          <cell r="AD7">
            <v>32</v>
          </cell>
          <cell r="AE7">
            <v>28</v>
          </cell>
          <cell r="AF7">
            <v>34</v>
          </cell>
          <cell r="AG7">
            <v>35</v>
          </cell>
          <cell r="AH7">
            <v>33</v>
          </cell>
        </row>
        <row r="8">
          <cell r="X8" t="str">
            <v>Clackmannanshire</v>
          </cell>
          <cell r="Y8">
            <v>47</v>
          </cell>
          <cell r="Z8">
            <v>47</v>
          </cell>
          <cell r="AA8">
            <v>52</v>
          </cell>
          <cell r="AB8">
            <v>52</v>
          </cell>
          <cell r="AC8">
            <v>51</v>
          </cell>
          <cell r="AD8">
            <v>23</v>
          </cell>
          <cell r="AE8">
            <v>23</v>
          </cell>
          <cell r="AF8">
            <v>26</v>
          </cell>
          <cell r="AG8">
            <v>22</v>
          </cell>
          <cell r="AH8">
            <v>24</v>
          </cell>
        </row>
        <row r="9">
          <cell r="X9" t="str">
            <v>Dumfries &amp; Galloway</v>
          </cell>
          <cell r="Y9">
            <v>55</v>
          </cell>
          <cell r="Z9">
            <v>60</v>
          </cell>
          <cell r="AA9">
            <v>59</v>
          </cell>
          <cell r="AB9">
            <v>61</v>
          </cell>
          <cell r="AC9">
            <v>59</v>
          </cell>
          <cell r="AD9">
            <v>29</v>
          </cell>
          <cell r="AE9">
            <v>33</v>
          </cell>
          <cell r="AF9">
            <v>32</v>
          </cell>
          <cell r="AG9">
            <v>33</v>
          </cell>
          <cell r="AH9">
            <v>29</v>
          </cell>
        </row>
        <row r="10">
          <cell r="X10" t="str">
            <v>Dundee City</v>
          </cell>
          <cell r="Y10">
            <v>48</v>
          </cell>
          <cell r="Z10">
            <v>50</v>
          </cell>
          <cell r="AA10">
            <v>52</v>
          </cell>
          <cell r="AB10">
            <v>54</v>
          </cell>
          <cell r="AC10">
            <v>48</v>
          </cell>
          <cell r="AD10">
            <v>23</v>
          </cell>
          <cell r="AE10">
            <v>25</v>
          </cell>
          <cell r="AF10">
            <v>27</v>
          </cell>
          <cell r="AG10">
            <v>26</v>
          </cell>
          <cell r="AH10">
            <v>24</v>
          </cell>
        </row>
        <row r="11">
          <cell r="X11" t="str">
            <v>East Ayrshire</v>
          </cell>
          <cell r="Y11">
            <v>53</v>
          </cell>
          <cell r="Z11">
            <v>54</v>
          </cell>
          <cell r="AA11">
            <v>57</v>
          </cell>
          <cell r="AB11">
            <v>56</v>
          </cell>
          <cell r="AC11">
            <v>59</v>
          </cell>
          <cell r="AD11">
            <v>27</v>
          </cell>
          <cell r="AE11">
            <v>28</v>
          </cell>
          <cell r="AF11">
            <v>30</v>
          </cell>
          <cell r="AG11">
            <v>31</v>
          </cell>
          <cell r="AH11">
            <v>29</v>
          </cell>
        </row>
        <row r="12">
          <cell r="X12" t="str">
            <v>East Dunbartonshire</v>
          </cell>
          <cell r="Y12">
            <v>74</v>
          </cell>
          <cell r="Z12">
            <v>78</v>
          </cell>
          <cell r="AA12">
            <v>80</v>
          </cell>
          <cell r="AB12">
            <v>83</v>
          </cell>
          <cell r="AC12">
            <v>83</v>
          </cell>
          <cell r="AD12">
            <v>49</v>
          </cell>
          <cell r="AE12">
            <v>53</v>
          </cell>
          <cell r="AF12">
            <v>56</v>
          </cell>
          <cell r="AG12">
            <v>57</v>
          </cell>
          <cell r="AH12">
            <v>60</v>
          </cell>
        </row>
        <row r="13">
          <cell r="X13" t="str">
            <v>East Lothian</v>
          </cell>
          <cell r="Y13">
            <v>56</v>
          </cell>
          <cell r="Z13">
            <v>54</v>
          </cell>
          <cell r="AA13">
            <v>60</v>
          </cell>
          <cell r="AB13">
            <v>60</v>
          </cell>
          <cell r="AC13">
            <v>64</v>
          </cell>
          <cell r="AD13">
            <v>30</v>
          </cell>
          <cell r="AE13">
            <v>32</v>
          </cell>
          <cell r="AF13">
            <v>35</v>
          </cell>
          <cell r="AG13">
            <v>35</v>
          </cell>
          <cell r="AH13">
            <v>36</v>
          </cell>
        </row>
        <row r="14">
          <cell r="X14" t="str">
            <v>East Renfrewshire</v>
          </cell>
          <cell r="Y14">
            <v>82</v>
          </cell>
          <cell r="Z14">
            <v>82</v>
          </cell>
          <cell r="AA14">
            <v>83</v>
          </cell>
          <cell r="AB14">
            <v>85</v>
          </cell>
          <cell r="AC14">
            <v>87</v>
          </cell>
          <cell r="AD14">
            <v>58</v>
          </cell>
          <cell r="AE14">
            <v>59</v>
          </cell>
          <cell r="AF14">
            <v>62</v>
          </cell>
          <cell r="AG14">
            <v>63</v>
          </cell>
          <cell r="AH14">
            <v>63</v>
          </cell>
        </row>
        <row r="15">
          <cell r="X15" t="str">
            <v>Edinburgh City</v>
          </cell>
          <cell r="Y15">
            <v>57</v>
          </cell>
          <cell r="Z15">
            <v>58</v>
          </cell>
          <cell r="AA15">
            <v>59</v>
          </cell>
          <cell r="AB15">
            <v>60</v>
          </cell>
          <cell r="AC15">
            <v>62</v>
          </cell>
          <cell r="AD15">
            <v>32</v>
          </cell>
          <cell r="AE15">
            <v>33</v>
          </cell>
          <cell r="AF15">
            <v>33</v>
          </cell>
          <cell r="AG15">
            <v>35</v>
          </cell>
          <cell r="AH15">
            <v>37</v>
          </cell>
        </row>
        <row r="16">
          <cell r="X16" t="str">
            <v>Eilean Siar</v>
          </cell>
          <cell r="Y16">
            <v>65</v>
          </cell>
          <cell r="Z16">
            <v>64</v>
          </cell>
          <cell r="AA16">
            <v>66</v>
          </cell>
          <cell r="AB16">
            <v>68</v>
          </cell>
          <cell r="AC16">
            <v>73</v>
          </cell>
          <cell r="AD16">
            <v>28</v>
          </cell>
          <cell r="AE16">
            <v>31</v>
          </cell>
          <cell r="AF16">
            <v>36</v>
          </cell>
          <cell r="AG16">
            <v>37</v>
          </cell>
          <cell r="AH16">
            <v>32</v>
          </cell>
        </row>
        <row r="17">
          <cell r="X17" t="str">
            <v>Falkirk</v>
          </cell>
          <cell r="Y17">
            <v>54</v>
          </cell>
          <cell r="Z17">
            <v>58</v>
          </cell>
          <cell r="AA17">
            <v>56</v>
          </cell>
          <cell r="AB17">
            <v>62</v>
          </cell>
          <cell r="AC17">
            <v>66</v>
          </cell>
          <cell r="AD17">
            <v>28</v>
          </cell>
          <cell r="AE17">
            <v>30</v>
          </cell>
          <cell r="AF17">
            <v>31</v>
          </cell>
          <cell r="AG17">
            <v>34</v>
          </cell>
          <cell r="AH17">
            <v>35</v>
          </cell>
        </row>
        <row r="18">
          <cell r="X18" t="str">
            <v>Fife</v>
          </cell>
          <cell r="Y18">
            <v>52</v>
          </cell>
          <cell r="Z18">
            <v>53</v>
          </cell>
          <cell r="AA18">
            <v>56</v>
          </cell>
          <cell r="AB18">
            <v>55</v>
          </cell>
          <cell r="AC18">
            <v>57</v>
          </cell>
          <cell r="AD18">
            <v>27</v>
          </cell>
          <cell r="AE18">
            <v>27</v>
          </cell>
          <cell r="AF18">
            <v>30</v>
          </cell>
          <cell r="AG18">
            <v>28</v>
          </cell>
          <cell r="AH18">
            <v>29</v>
          </cell>
        </row>
        <row r="19">
          <cell r="X19" t="str">
            <v>Glasgow City</v>
          </cell>
          <cell r="Y19">
            <v>46</v>
          </cell>
          <cell r="Z19">
            <v>48</v>
          </cell>
          <cell r="AA19">
            <v>49</v>
          </cell>
          <cell r="AB19">
            <v>50</v>
          </cell>
          <cell r="AC19">
            <v>52</v>
          </cell>
          <cell r="AD19">
            <v>23</v>
          </cell>
          <cell r="AE19">
            <v>22</v>
          </cell>
          <cell r="AF19">
            <v>23</v>
          </cell>
          <cell r="AG19">
            <v>24</v>
          </cell>
          <cell r="AH19">
            <v>26</v>
          </cell>
        </row>
        <row r="20">
          <cell r="X20" t="str">
            <v>Highland</v>
          </cell>
          <cell r="Y20">
            <v>56</v>
          </cell>
          <cell r="Z20">
            <v>59</v>
          </cell>
          <cell r="AA20">
            <v>59</v>
          </cell>
          <cell r="AB20">
            <v>59</v>
          </cell>
          <cell r="AC20">
            <v>61</v>
          </cell>
          <cell r="AD20">
            <v>28</v>
          </cell>
          <cell r="AE20">
            <v>30</v>
          </cell>
          <cell r="AF20">
            <v>30</v>
          </cell>
          <cell r="AG20">
            <v>31</v>
          </cell>
          <cell r="AH20">
            <v>31</v>
          </cell>
        </row>
        <row r="21">
          <cell r="X21" t="str">
            <v>Inverclyde</v>
          </cell>
          <cell r="Y21">
            <v>53</v>
          </cell>
          <cell r="Z21">
            <v>55</v>
          </cell>
          <cell r="AA21">
            <v>57</v>
          </cell>
          <cell r="AB21">
            <v>61</v>
          </cell>
          <cell r="AC21">
            <v>62</v>
          </cell>
          <cell r="AD21">
            <v>24</v>
          </cell>
          <cell r="AE21">
            <v>27</v>
          </cell>
          <cell r="AF21">
            <v>30</v>
          </cell>
          <cell r="AG21">
            <v>32</v>
          </cell>
          <cell r="AH21">
            <v>32</v>
          </cell>
        </row>
        <row r="22">
          <cell r="X22" t="str">
            <v>Midlothian</v>
          </cell>
          <cell r="Y22">
            <v>50</v>
          </cell>
          <cell r="Z22">
            <v>54</v>
          </cell>
          <cell r="AA22">
            <v>58</v>
          </cell>
          <cell r="AB22">
            <v>54</v>
          </cell>
          <cell r="AC22">
            <v>58</v>
          </cell>
          <cell r="AD22">
            <v>26</v>
          </cell>
          <cell r="AE22">
            <v>24</v>
          </cell>
          <cell r="AF22">
            <v>29</v>
          </cell>
          <cell r="AG22">
            <v>26</v>
          </cell>
          <cell r="AH22">
            <v>30</v>
          </cell>
        </row>
        <row r="23">
          <cell r="X23" t="str">
            <v>Moray</v>
          </cell>
          <cell r="Y23">
            <v>58</v>
          </cell>
          <cell r="Z23">
            <v>57</v>
          </cell>
          <cell r="AA23">
            <v>59</v>
          </cell>
          <cell r="AB23">
            <v>59</v>
          </cell>
          <cell r="AC23">
            <v>57</v>
          </cell>
          <cell r="AD23">
            <v>29</v>
          </cell>
          <cell r="AE23">
            <v>30</v>
          </cell>
          <cell r="AF23">
            <v>29</v>
          </cell>
          <cell r="AG23">
            <v>30</v>
          </cell>
          <cell r="AH23">
            <v>28</v>
          </cell>
        </row>
        <row r="24">
          <cell r="X24" t="str">
            <v>North Ayrshire</v>
          </cell>
          <cell r="Y24">
            <v>50</v>
          </cell>
          <cell r="Z24">
            <v>54</v>
          </cell>
          <cell r="AA24">
            <v>52</v>
          </cell>
          <cell r="AB24">
            <v>61</v>
          </cell>
          <cell r="AC24">
            <v>60</v>
          </cell>
          <cell r="AD24">
            <v>23</v>
          </cell>
          <cell r="AE24">
            <v>26</v>
          </cell>
          <cell r="AF24">
            <v>24</v>
          </cell>
          <cell r="AG24">
            <v>32</v>
          </cell>
          <cell r="AH24">
            <v>30</v>
          </cell>
        </row>
        <row r="25">
          <cell r="X25" t="str">
            <v>North Lanarkshire</v>
          </cell>
          <cell r="Y25">
            <v>53</v>
          </cell>
          <cell r="Z25">
            <v>56</v>
          </cell>
          <cell r="AA25">
            <v>58</v>
          </cell>
          <cell r="AB25">
            <v>59</v>
          </cell>
          <cell r="AC25">
            <v>61</v>
          </cell>
          <cell r="AD25">
            <v>27</v>
          </cell>
          <cell r="AE25">
            <v>29</v>
          </cell>
          <cell r="AF25">
            <v>31</v>
          </cell>
          <cell r="AG25">
            <v>32</v>
          </cell>
          <cell r="AH25">
            <v>32</v>
          </cell>
        </row>
        <row r="26">
          <cell r="X26" t="str">
            <v>Orkney Islands</v>
          </cell>
          <cell r="Y26">
            <v>62</v>
          </cell>
          <cell r="Z26">
            <v>60</v>
          </cell>
          <cell r="AA26">
            <v>64</v>
          </cell>
          <cell r="AB26">
            <v>65</v>
          </cell>
          <cell r="AC26">
            <v>68</v>
          </cell>
          <cell r="AD26">
            <v>32</v>
          </cell>
          <cell r="AE26">
            <v>34</v>
          </cell>
          <cell r="AF26">
            <v>28</v>
          </cell>
          <cell r="AG26">
            <v>39</v>
          </cell>
          <cell r="AH26">
            <v>33</v>
          </cell>
        </row>
        <row r="27">
          <cell r="X27" t="str">
            <v>Perth &amp; Kinross</v>
          </cell>
          <cell r="Y27">
            <v>56</v>
          </cell>
          <cell r="Z27">
            <v>65</v>
          </cell>
          <cell r="AA27">
            <v>62</v>
          </cell>
          <cell r="AB27">
            <v>63</v>
          </cell>
          <cell r="AC27">
            <v>64</v>
          </cell>
          <cell r="AD27">
            <v>32</v>
          </cell>
          <cell r="AE27">
            <v>37</v>
          </cell>
          <cell r="AF27">
            <v>36</v>
          </cell>
          <cell r="AG27">
            <v>36</v>
          </cell>
          <cell r="AH27">
            <v>33</v>
          </cell>
        </row>
        <row r="28">
          <cell r="X28" t="str">
            <v>Renfrewshire</v>
          </cell>
          <cell r="Y28">
            <v>59</v>
          </cell>
          <cell r="Z28">
            <v>58</v>
          </cell>
          <cell r="AA28">
            <v>60</v>
          </cell>
          <cell r="AB28">
            <v>64</v>
          </cell>
          <cell r="AC28">
            <v>66</v>
          </cell>
          <cell r="AD28">
            <v>31</v>
          </cell>
          <cell r="AE28">
            <v>32</v>
          </cell>
          <cell r="AF28">
            <v>32</v>
          </cell>
          <cell r="AG28">
            <v>35</v>
          </cell>
          <cell r="AH28">
            <v>36</v>
          </cell>
        </row>
        <row r="29">
          <cell r="X29" t="str">
            <v>Scottish Borders</v>
          </cell>
          <cell r="Y29">
            <v>58</v>
          </cell>
          <cell r="Z29">
            <v>60</v>
          </cell>
          <cell r="AA29">
            <v>57</v>
          </cell>
          <cell r="AB29">
            <v>61</v>
          </cell>
          <cell r="AC29">
            <v>64</v>
          </cell>
          <cell r="AD29">
            <v>32</v>
          </cell>
          <cell r="AE29">
            <v>36</v>
          </cell>
          <cell r="AF29">
            <v>35</v>
          </cell>
          <cell r="AG29">
            <v>37</v>
          </cell>
          <cell r="AH29">
            <v>37</v>
          </cell>
        </row>
        <row r="30">
          <cell r="X30" t="str">
            <v>Shetland Islands</v>
          </cell>
          <cell r="Y30">
            <v>63</v>
          </cell>
          <cell r="Z30">
            <v>63</v>
          </cell>
          <cell r="AA30">
            <v>68</v>
          </cell>
          <cell r="AB30">
            <v>70</v>
          </cell>
          <cell r="AC30">
            <v>67</v>
          </cell>
          <cell r="AD30">
            <v>32</v>
          </cell>
          <cell r="AE30">
            <v>32</v>
          </cell>
          <cell r="AF30">
            <v>37</v>
          </cell>
          <cell r="AG30">
            <v>36</v>
          </cell>
          <cell r="AH30">
            <v>39</v>
          </cell>
        </row>
        <row r="31">
          <cell r="X31" t="str">
            <v>South Ayrshire</v>
          </cell>
          <cell r="Y31">
            <v>58</v>
          </cell>
          <cell r="Z31">
            <v>63</v>
          </cell>
          <cell r="AA31">
            <v>65</v>
          </cell>
          <cell r="AB31">
            <v>67</v>
          </cell>
          <cell r="AC31">
            <v>70</v>
          </cell>
          <cell r="AD31">
            <v>33</v>
          </cell>
          <cell r="AE31">
            <v>34</v>
          </cell>
          <cell r="AF31">
            <v>36</v>
          </cell>
          <cell r="AG31">
            <v>37</v>
          </cell>
          <cell r="AH31">
            <v>37</v>
          </cell>
        </row>
        <row r="32">
          <cell r="X32" t="str">
            <v>South Lanarkshire</v>
          </cell>
          <cell r="Y32">
            <v>55</v>
          </cell>
          <cell r="Z32">
            <v>55</v>
          </cell>
          <cell r="AA32">
            <v>61</v>
          </cell>
          <cell r="AB32">
            <v>61</v>
          </cell>
          <cell r="AC32">
            <v>63</v>
          </cell>
          <cell r="AD32">
            <v>29</v>
          </cell>
          <cell r="AE32">
            <v>31</v>
          </cell>
          <cell r="AF32">
            <v>34</v>
          </cell>
          <cell r="AG32">
            <v>35</v>
          </cell>
          <cell r="AH32">
            <v>36</v>
          </cell>
        </row>
        <row r="33">
          <cell r="X33" t="str">
            <v>Stirling</v>
          </cell>
          <cell r="Y33">
            <v>60</v>
          </cell>
          <cell r="Z33">
            <v>60</v>
          </cell>
          <cell r="AA33">
            <v>65</v>
          </cell>
          <cell r="AB33">
            <v>68</v>
          </cell>
          <cell r="AC33">
            <v>70</v>
          </cell>
          <cell r="AD33">
            <v>40</v>
          </cell>
          <cell r="AE33">
            <v>39</v>
          </cell>
          <cell r="AF33">
            <v>41</v>
          </cell>
          <cell r="AG33">
            <v>44</v>
          </cell>
          <cell r="AH33">
            <v>45</v>
          </cell>
        </row>
        <row r="34">
          <cell r="X34" t="str">
            <v>West Dunbartonshire</v>
          </cell>
          <cell r="Y34">
            <v>53</v>
          </cell>
          <cell r="Z34">
            <v>54</v>
          </cell>
          <cell r="AA34">
            <v>54</v>
          </cell>
          <cell r="AB34">
            <v>58</v>
          </cell>
          <cell r="AC34">
            <v>57</v>
          </cell>
          <cell r="AD34">
            <v>26</v>
          </cell>
          <cell r="AE34">
            <v>26</v>
          </cell>
          <cell r="AF34">
            <v>29</v>
          </cell>
          <cell r="AG34">
            <v>31</v>
          </cell>
          <cell r="AH34">
            <v>29</v>
          </cell>
        </row>
        <row r="35">
          <cell r="X35" t="str">
            <v>West Lothian</v>
          </cell>
          <cell r="Y35">
            <v>59</v>
          </cell>
          <cell r="Z35">
            <v>59</v>
          </cell>
          <cell r="AA35">
            <v>61</v>
          </cell>
          <cell r="AB35">
            <v>64</v>
          </cell>
          <cell r="AC35">
            <v>65</v>
          </cell>
          <cell r="AD35">
            <v>32</v>
          </cell>
          <cell r="AE35">
            <v>30</v>
          </cell>
          <cell r="AF35">
            <v>37</v>
          </cell>
          <cell r="AG35">
            <v>38</v>
          </cell>
          <cell r="AH35">
            <v>40</v>
          </cell>
        </row>
        <row r="36">
          <cell r="X36" t="str">
            <v>Scotland</v>
          </cell>
          <cell r="Y36">
            <v>55</v>
          </cell>
          <cell r="Z36">
            <v>57</v>
          </cell>
          <cell r="AA36">
            <v>59</v>
          </cell>
          <cell r="AB36">
            <v>61</v>
          </cell>
          <cell r="AC36">
            <v>62</v>
          </cell>
          <cell r="AD36">
            <v>29</v>
          </cell>
          <cell r="AE36">
            <v>31</v>
          </cell>
          <cell r="AF36">
            <v>33</v>
          </cell>
          <cell r="AG36">
            <v>34</v>
          </cell>
          <cell r="AH36">
            <v>34</v>
          </cell>
        </row>
      </sheetData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Breadth and Depth cohort"/>
      <sheetName val="B and D Virtual Comparator"/>
    </sheetNames>
    <sheetDataSet>
      <sheetData sheetId="0" refreshError="1"/>
      <sheetData sheetId="1" refreshError="1">
        <row r="1">
          <cell r="U1">
            <v>0</v>
          </cell>
          <cell r="V1" t="str">
            <v>CHN4 2014-15</v>
          </cell>
          <cell r="W1" t="str">
            <v>CHN4 2015-16</v>
          </cell>
          <cell r="X1" t="str">
            <v>CHN4 2016-17</v>
          </cell>
          <cell r="Y1" t="str">
            <v>CHN4 2017-18</v>
          </cell>
          <cell r="Z1" t="str">
            <v>CHN5 2014-15</v>
          </cell>
          <cell r="AA1" t="str">
            <v>CHN5 2015-16</v>
          </cell>
          <cell r="AB1" t="str">
            <v>CHN5 2016-17</v>
          </cell>
          <cell r="AC1" t="str">
            <v>CHN5 2017-18</v>
          </cell>
        </row>
        <row r="2">
          <cell r="U2">
            <v>0</v>
          </cell>
          <cell r="V2" t="str">
            <v>% achieving 5 or more awards at SCQF level 5</v>
          </cell>
          <cell r="W2" t="str">
            <v>% achieving 5 or more awards at SCQF level 5</v>
          </cell>
          <cell r="X2" t="str">
            <v>% achieving 5 or more awards at SCQF level 5</v>
          </cell>
          <cell r="Y2" t="str">
            <v>% achieving 5 or more awards at SCQF level 5</v>
          </cell>
          <cell r="Z2" t="str">
            <v>% achieving 5 or more awards at SCQF level 6</v>
          </cell>
          <cell r="AA2" t="str">
            <v>% achieving 5 or more awards at SCQF level 6</v>
          </cell>
          <cell r="AB2" t="str">
            <v>% achieving 5 or more awards at SCQF level 6</v>
          </cell>
          <cell r="AC2" t="str">
            <v>% achieving 5 or more awards at SCQF level 6</v>
          </cell>
        </row>
        <row r="3">
          <cell r="U3">
            <v>0</v>
          </cell>
          <cell r="V3">
            <v>2015</v>
          </cell>
          <cell r="W3">
            <v>2016</v>
          </cell>
          <cell r="X3">
            <v>2017</v>
          </cell>
          <cell r="Y3">
            <v>2018</v>
          </cell>
          <cell r="Z3">
            <v>2015</v>
          </cell>
          <cell r="AA3">
            <v>2016</v>
          </cell>
          <cell r="AB3">
            <v>2017</v>
          </cell>
          <cell r="AC3">
            <v>2018</v>
          </cell>
        </row>
        <row r="4">
          <cell r="U4" t="str">
            <v>Aberdeen City</v>
          </cell>
          <cell r="V4">
            <v>52</v>
          </cell>
          <cell r="W4">
            <v>55</v>
          </cell>
          <cell r="X4">
            <v>57</v>
          </cell>
          <cell r="Y4">
            <v>58</v>
          </cell>
          <cell r="Z4">
            <v>30</v>
          </cell>
          <cell r="AA4">
            <v>32</v>
          </cell>
          <cell r="AB4">
            <v>32</v>
          </cell>
          <cell r="AC4">
            <v>32</v>
          </cell>
        </row>
        <row r="5">
          <cell r="U5" t="str">
            <v>Aberdeenshire</v>
          </cell>
          <cell r="V5">
            <v>54</v>
          </cell>
          <cell r="W5">
            <v>60</v>
          </cell>
          <cell r="X5">
            <v>62</v>
          </cell>
          <cell r="Y5">
            <v>65</v>
          </cell>
          <cell r="Z5">
            <v>29</v>
          </cell>
          <cell r="AA5">
            <v>32</v>
          </cell>
          <cell r="AB5">
            <v>32</v>
          </cell>
          <cell r="AC5">
            <v>36</v>
          </cell>
        </row>
        <row r="6">
          <cell r="U6" t="str">
            <v>Angus</v>
          </cell>
          <cell r="V6">
            <v>56</v>
          </cell>
          <cell r="W6">
            <v>58</v>
          </cell>
          <cell r="X6">
            <v>60</v>
          </cell>
          <cell r="Y6">
            <v>60</v>
          </cell>
          <cell r="Z6">
            <v>29</v>
          </cell>
          <cell r="AA6">
            <v>32</v>
          </cell>
          <cell r="AB6">
            <v>32</v>
          </cell>
          <cell r="AC6">
            <v>33</v>
          </cell>
        </row>
        <row r="7">
          <cell r="U7" t="str">
            <v>Argyll &amp; Bute</v>
          </cell>
          <cell r="V7">
            <v>58</v>
          </cell>
          <cell r="W7">
            <v>59</v>
          </cell>
          <cell r="X7">
            <v>62</v>
          </cell>
          <cell r="Y7">
            <v>66</v>
          </cell>
          <cell r="Z7">
            <v>28</v>
          </cell>
          <cell r="AA7">
            <v>34</v>
          </cell>
          <cell r="AB7">
            <v>35</v>
          </cell>
          <cell r="AC7">
            <v>34</v>
          </cell>
        </row>
        <row r="8">
          <cell r="U8" t="str">
            <v>Clackmannanshire</v>
          </cell>
          <cell r="V8">
            <v>47</v>
          </cell>
          <cell r="W8">
            <v>52</v>
          </cell>
          <cell r="X8">
            <v>52</v>
          </cell>
          <cell r="Y8">
            <v>51</v>
          </cell>
          <cell r="Z8">
            <v>23</v>
          </cell>
          <cell r="AA8">
            <v>26</v>
          </cell>
          <cell r="AB8">
            <v>22</v>
          </cell>
          <cell r="AC8">
            <v>24</v>
          </cell>
        </row>
        <row r="9">
          <cell r="U9" t="str">
            <v>Dumfries &amp; Galloway</v>
          </cell>
          <cell r="V9">
            <v>60</v>
          </cell>
          <cell r="W9">
            <v>59</v>
          </cell>
          <cell r="X9">
            <v>61</v>
          </cell>
          <cell r="Y9">
            <v>59</v>
          </cell>
          <cell r="Z9">
            <v>33</v>
          </cell>
          <cell r="AA9">
            <v>32</v>
          </cell>
          <cell r="AB9">
            <v>33</v>
          </cell>
          <cell r="AC9">
            <v>29</v>
          </cell>
        </row>
        <row r="10">
          <cell r="U10" t="str">
            <v>Dundee City</v>
          </cell>
          <cell r="V10">
            <v>50</v>
          </cell>
          <cell r="W10">
            <v>52</v>
          </cell>
          <cell r="X10">
            <v>54</v>
          </cell>
          <cell r="Y10">
            <v>48</v>
          </cell>
          <cell r="Z10">
            <v>25</v>
          </cell>
          <cell r="AA10">
            <v>27</v>
          </cell>
          <cell r="AB10">
            <v>26</v>
          </cell>
          <cell r="AC10">
            <v>24</v>
          </cell>
        </row>
        <row r="11">
          <cell r="U11" t="str">
            <v>East Ayrshire</v>
          </cell>
          <cell r="V11">
            <v>54</v>
          </cell>
          <cell r="W11">
            <v>57</v>
          </cell>
          <cell r="X11">
            <v>56</v>
          </cell>
          <cell r="Y11">
            <v>59</v>
          </cell>
          <cell r="Z11">
            <v>28</v>
          </cell>
          <cell r="AA11">
            <v>30</v>
          </cell>
          <cell r="AB11">
            <v>31</v>
          </cell>
          <cell r="AC11">
            <v>29</v>
          </cell>
        </row>
        <row r="12">
          <cell r="U12" t="str">
            <v>East Dunbartonshire</v>
          </cell>
          <cell r="V12">
            <v>78</v>
          </cell>
          <cell r="W12">
            <v>80</v>
          </cell>
          <cell r="X12">
            <v>83</v>
          </cell>
          <cell r="Y12">
            <v>83</v>
          </cell>
          <cell r="Z12">
            <v>53</v>
          </cell>
          <cell r="AA12">
            <v>56</v>
          </cell>
          <cell r="AB12">
            <v>57</v>
          </cell>
          <cell r="AC12">
            <v>60</v>
          </cell>
        </row>
        <row r="13">
          <cell r="U13" t="str">
            <v>East Lothian</v>
          </cell>
          <cell r="V13">
            <v>53</v>
          </cell>
          <cell r="W13">
            <v>60</v>
          </cell>
          <cell r="X13">
            <v>60</v>
          </cell>
          <cell r="Y13">
            <v>64</v>
          </cell>
          <cell r="Z13">
            <v>32</v>
          </cell>
          <cell r="AA13">
            <v>35</v>
          </cell>
          <cell r="AB13">
            <v>35</v>
          </cell>
          <cell r="AC13">
            <v>36</v>
          </cell>
        </row>
        <row r="14">
          <cell r="U14" t="str">
            <v>East Renfrewshire</v>
          </cell>
          <cell r="V14">
            <v>82</v>
          </cell>
          <cell r="W14">
            <v>83</v>
          </cell>
          <cell r="X14">
            <v>85</v>
          </cell>
          <cell r="Y14">
            <v>87</v>
          </cell>
          <cell r="Z14">
            <v>59</v>
          </cell>
          <cell r="AA14">
            <v>62</v>
          </cell>
          <cell r="AB14">
            <v>63</v>
          </cell>
          <cell r="AC14">
            <v>63</v>
          </cell>
        </row>
        <row r="15">
          <cell r="U15" t="str">
            <v>Edinburgh City</v>
          </cell>
          <cell r="V15">
            <v>58</v>
          </cell>
          <cell r="W15">
            <v>59</v>
          </cell>
          <cell r="X15">
            <v>60</v>
          </cell>
          <cell r="Y15">
            <v>62</v>
          </cell>
          <cell r="Z15">
            <v>33</v>
          </cell>
          <cell r="AA15">
            <v>33</v>
          </cell>
          <cell r="AB15">
            <v>35</v>
          </cell>
          <cell r="AC15">
            <v>37</v>
          </cell>
        </row>
        <row r="16">
          <cell r="U16" t="str">
            <v>Eilean Siar</v>
          </cell>
          <cell r="V16">
            <v>64</v>
          </cell>
          <cell r="W16">
            <v>66</v>
          </cell>
          <cell r="X16">
            <v>67</v>
          </cell>
          <cell r="Y16">
            <v>73</v>
          </cell>
          <cell r="Z16">
            <v>31</v>
          </cell>
          <cell r="AA16">
            <v>36</v>
          </cell>
          <cell r="AB16">
            <v>37</v>
          </cell>
          <cell r="AC16">
            <v>32</v>
          </cell>
        </row>
        <row r="17">
          <cell r="U17" t="str">
            <v>Falkirk</v>
          </cell>
          <cell r="V17">
            <v>58</v>
          </cell>
          <cell r="W17">
            <v>56</v>
          </cell>
          <cell r="X17">
            <v>62</v>
          </cell>
          <cell r="Y17">
            <v>66</v>
          </cell>
          <cell r="Z17">
            <v>30</v>
          </cell>
          <cell r="AA17">
            <v>31</v>
          </cell>
          <cell r="AB17">
            <v>34</v>
          </cell>
          <cell r="AC17">
            <v>35</v>
          </cell>
        </row>
        <row r="18">
          <cell r="U18" t="str">
            <v>Fife</v>
          </cell>
          <cell r="V18">
            <v>53</v>
          </cell>
          <cell r="W18">
            <v>56</v>
          </cell>
          <cell r="X18">
            <v>55</v>
          </cell>
          <cell r="Y18">
            <v>57</v>
          </cell>
          <cell r="Z18">
            <v>27</v>
          </cell>
          <cell r="AA18">
            <v>30</v>
          </cell>
          <cell r="AB18">
            <v>28</v>
          </cell>
          <cell r="AC18">
            <v>29</v>
          </cell>
        </row>
        <row r="19">
          <cell r="U19" t="str">
            <v>Glasgow City</v>
          </cell>
          <cell r="V19">
            <v>48</v>
          </cell>
          <cell r="W19">
            <v>49</v>
          </cell>
          <cell r="X19">
            <v>50</v>
          </cell>
          <cell r="Y19">
            <v>52</v>
          </cell>
          <cell r="Z19">
            <v>22</v>
          </cell>
          <cell r="AA19">
            <v>23</v>
          </cell>
          <cell r="AB19">
            <v>24</v>
          </cell>
          <cell r="AC19">
            <v>26</v>
          </cell>
        </row>
        <row r="20">
          <cell r="U20" t="str">
            <v>Highland</v>
          </cell>
          <cell r="V20">
            <v>59</v>
          </cell>
          <cell r="W20">
            <v>59</v>
          </cell>
          <cell r="X20">
            <v>59</v>
          </cell>
          <cell r="Y20">
            <v>61</v>
          </cell>
          <cell r="Z20">
            <v>30</v>
          </cell>
          <cell r="AA20">
            <v>30</v>
          </cell>
          <cell r="AB20">
            <v>31</v>
          </cell>
          <cell r="AC20">
            <v>32</v>
          </cell>
        </row>
        <row r="21">
          <cell r="U21" t="str">
            <v>Inverclyde</v>
          </cell>
          <cell r="V21">
            <v>55</v>
          </cell>
          <cell r="W21">
            <v>57</v>
          </cell>
          <cell r="X21">
            <v>61</v>
          </cell>
          <cell r="Y21">
            <v>62</v>
          </cell>
          <cell r="Z21">
            <v>27</v>
          </cell>
          <cell r="AA21">
            <v>30</v>
          </cell>
          <cell r="AB21">
            <v>32</v>
          </cell>
          <cell r="AC21">
            <v>32</v>
          </cell>
        </row>
        <row r="22">
          <cell r="U22" t="str">
            <v>Midlothian</v>
          </cell>
          <cell r="V22">
            <v>54</v>
          </cell>
          <cell r="W22">
            <v>58</v>
          </cell>
          <cell r="X22">
            <v>54</v>
          </cell>
          <cell r="Y22">
            <v>57</v>
          </cell>
          <cell r="Z22">
            <v>24</v>
          </cell>
          <cell r="AA22">
            <v>29</v>
          </cell>
          <cell r="AB22">
            <v>26</v>
          </cell>
          <cell r="AC22">
            <v>30</v>
          </cell>
        </row>
        <row r="23">
          <cell r="U23" t="str">
            <v>Moray</v>
          </cell>
          <cell r="V23">
            <v>57</v>
          </cell>
          <cell r="W23">
            <v>59</v>
          </cell>
          <cell r="X23">
            <v>59</v>
          </cell>
          <cell r="Y23">
            <v>57</v>
          </cell>
          <cell r="Z23">
            <v>30</v>
          </cell>
          <cell r="AA23">
            <v>29</v>
          </cell>
          <cell r="AB23">
            <v>30</v>
          </cell>
          <cell r="AC23">
            <v>28</v>
          </cell>
        </row>
        <row r="24">
          <cell r="U24" t="str">
            <v>North Ayrshire</v>
          </cell>
          <cell r="V24">
            <v>54</v>
          </cell>
          <cell r="W24">
            <v>52</v>
          </cell>
          <cell r="X24">
            <v>61</v>
          </cell>
          <cell r="Y24">
            <v>60</v>
          </cell>
          <cell r="Z24">
            <v>26</v>
          </cell>
          <cell r="AA24">
            <v>24</v>
          </cell>
          <cell r="AB24">
            <v>32</v>
          </cell>
          <cell r="AC24">
            <v>30</v>
          </cell>
        </row>
        <row r="25">
          <cell r="U25" t="str">
            <v>North Lanarkshire</v>
          </cell>
          <cell r="V25">
            <v>56</v>
          </cell>
          <cell r="W25">
            <v>58</v>
          </cell>
          <cell r="X25">
            <v>59</v>
          </cell>
          <cell r="Y25">
            <v>61</v>
          </cell>
          <cell r="Z25">
            <v>29</v>
          </cell>
          <cell r="AA25">
            <v>31</v>
          </cell>
          <cell r="AB25">
            <v>32</v>
          </cell>
          <cell r="AC25">
            <v>32</v>
          </cell>
        </row>
        <row r="26">
          <cell r="U26" t="str">
            <v>Orkney Islands</v>
          </cell>
          <cell r="V26">
            <v>60</v>
          </cell>
          <cell r="W26">
            <v>64</v>
          </cell>
          <cell r="X26">
            <v>65</v>
          </cell>
          <cell r="Y26">
            <v>68</v>
          </cell>
          <cell r="Z26">
            <v>34</v>
          </cell>
          <cell r="AA26">
            <v>28</v>
          </cell>
          <cell r="AB26">
            <v>39</v>
          </cell>
          <cell r="AC26">
            <v>33</v>
          </cell>
        </row>
        <row r="27">
          <cell r="U27" t="str">
            <v>Perth &amp; Kinross</v>
          </cell>
          <cell r="V27">
            <v>65</v>
          </cell>
          <cell r="W27">
            <v>62</v>
          </cell>
          <cell r="X27">
            <v>63</v>
          </cell>
          <cell r="Y27">
            <v>64</v>
          </cell>
          <cell r="Z27">
            <v>37</v>
          </cell>
          <cell r="AA27">
            <v>36</v>
          </cell>
          <cell r="AB27">
            <v>36</v>
          </cell>
          <cell r="AC27">
            <v>33</v>
          </cell>
        </row>
        <row r="28">
          <cell r="U28" t="str">
            <v>Renfrewshire</v>
          </cell>
          <cell r="V28">
            <v>58</v>
          </cell>
          <cell r="W28">
            <v>60</v>
          </cell>
          <cell r="X28">
            <v>64</v>
          </cell>
          <cell r="Y28">
            <v>66</v>
          </cell>
          <cell r="Z28">
            <v>32</v>
          </cell>
          <cell r="AA28">
            <v>32</v>
          </cell>
          <cell r="AB28">
            <v>35</v>
          </cell>
          <cell r="AC28">
            <v>36</v>
          </cell>
        </row>
        <row r="29">
          <cell r="U29" t="str">
            <v>Scottish Borders</v>
          </cell>
          <cell r="V29">
            <v>60</v>
          </cell>
          <cell r="W29">
            <v>57</v>
          </cell>
          <cell r="X29">
            <v>61</v>
          </cell>
          <cell r="Y29">
            <v>64</v>
          </cell>
          <cell r="Z29">
            <v>36</v>
          </cell>
          <cell r="AA29">
            <v>35</v>
          </cell>
          <cell r="AB29">
            <v>37</v>
          </cell>
          <cell r="AC29">
            <v>37</v>
          </cell>
        </row>
        <row r="30">
          <cell r="U30" t="str">
            <v>Shetland Islands</v>
          </cell>
          <cell r="V30">
            <v>63</v>
          </cell>
          <cell r="W30">
            <v>68</v>
          </cell>
          <cell r="X30">
            <v>70</v>
          </cell>
          <cell r="Y30">
            <v>67</v>
          </cell>
          <cell r="Z30">
            <v>32</v>
          </cell>
          <cell r="AA30">
            <v>37</v>
          </cell>
          <cell r="AB30">
            <v>36</v>
          </cell>
          <cell r="AC30">
            <v>39</v>
          </cell>
        </row>
        <row r="31">
          <cell r="U31" t="str">
            <v>South Ayrshire</v>
          </cell>
          <cell r="V31">
            <v>63</v>
          </cell>
          <cell r="W31">
            <v>65</v>
          </cell>
          <cell r="X31">
            <v>67</v>
          </cell>
          <cell r="Y31">
            <v>70</v>
          </cell>
          <cell r="Z31">
            <v>34</v>
          </cell>
          <cell r="AA31">
            <v>36</v>
          </cell>
          <cell r="AB31">
            <v>37</v>
          </cell>
          <cell r="AC31">
            <v>38</v>
          </cell>
        </row>
        <row r="32">
          <cell r="U32" t="str">
            <v>South Lanarkshire</v>
          </cell>
          <cell r="V32">
            <v>55</v>
          </cell>
          <cell r="W32">
            <v>61</v>
          </cell>
          <cell r="X32">
            <v>61</v>
          </cell>
          <cell r="Y32">
            <v>63</v>
          </cell>
          <cell r="Z32">
            <v>31</v>
          </cell>
          <cell r="AA32">
            <v>34</v>
          </cell>
          <cell r="AB32">
            <v>35</v>
          </cell>
          <cell r="AC32">
            <v>36</v>
          </cell>
        </row>
        <row r="33">
          <cell r="U33" t="str">
            <v>Stirling</v>
          </cell>
          <cell r="V33">
            <v>60</v>
          </cell>
          <cell r="W33">
            <v>65</v>
          </cell>
          <cell r="X33">
            <v>68</v>
          </cell>
          <cell r="Y33">
            <v>70</v>
          </cell>
          <cell r="Z33">
            <v>39</v>
          </cell>
          <cell r="AA33">
            <v>41</v>
          </cell>
          <cell r="AB33">
            <v>44</v>
          </cell>
          <cell r="AC33">
            <v>45</v>
          </cell>
        </row>
        <row r="34">
          <cell r="U34" t="str">
            <v>West Dunbartonshire</v>
          </cell>
          <cell r="V34">
            <v>54</v>
          </cell>
          <cell r="W34">
            <v>54</v>
          </cell>
          <cell r="X34">
            <v>58</v>
          </cell>
          <cell r="Y34">
            <v>57</v>
          </cell>
          <cell r="Z34">
            <v>26</v>
          </cell>
          <cell r="AA34">
            <v>29</v>
          </cell>
          <cell r="AB34">
            <v>31</v>
          </cell>
          <cell r="AC34">
            <v>29</v>
          </cell>
        </row>
        <row r="35">
          <cell r="U35" t="str">
            <v>West Lothian</v>
          </cell>
          <cell r="V35">
            <v>59</v>
          </cell>
          <cell r="W35">
            <v>61</v>
          </cell>
          <cell r="X35">
            <v>64</v>
          </cell>
          <cell r="Y35">
            <v>65</v>
          </cell>
          <cell r="Z35">
            <v>30</v>
          </cell>
          <cell r="AA35">
            <v>37</v>
          </cell>
          <cell r="AB35">
            <v>38</v>
          </cell>
          <cell r="AC35">
            <v>40</v>
          </cell>
        </row>
        <row r="36">
          <cell r="U36" t="str">
            <v>Scotland</v>
          </cell>
          <cell r="V36">
            <v>57</v>
          </cell>
          <cell r="W36">
            <v>59</v>
          </cell>
          <cell r="X36">
            <v>60</v>
          </cell>
          <cell r="Y36">
            <v>62</v>
          </cell>
          <cell r="Z36">
            <v>31</v>
          </cell>
          <cell r="AA36">
            <v>33</v>
          </cell>
          <cell r="AB36">
            <v>34</v>
          </cell>
          <cell r="AC36">
            <v>34</v>
          </cell>
        </row>
      </sheetData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Extraction"/>
      <sheetName val="Reference"/>
      <sheetName val="Breadth and Depth cohort"/>
    </sheetNames>
    <sheetDataSet>
      <sheetData sheetId="0" refreshError="1"/>
      <sheetData sheetId="1" refreshError="1">
        <row r="3">
          <cell r="G3" t="str">
            <v>CHN4 2015-16</v>
          </cell>
          <cell r="H3" t="str">
            <v>CHN4 2016-17</v>
          </cell>
          <cell r="I3" t="str">
            <v>CHN4 2017-18</v>
          </cell>
          <cell r="J3" t="str">
            <v>CHN4 2018-19</v>
          </cell>
          <cell r="K3" t="str">
            <v>CHN4 2019-20</v>
          </cell>
          <cell r="L3" t="str">
            <v>CHN5 2015-16</v>
          </cell>
          <cell r="M3" t="str">
            <v>CHN5 2016-17</v>
          </cell>
          <cell r="N3" t="str">
            <v>CHN5 2017-18</v>
          </cell>
          <cell r="O3" t="str">
            <v>CHN5 2018-19</v>
          </cell>
          <cell r="P3" t="str">
            <v>CHN5 2019-20</v>
          </cell>
          <cell r="Q3" t="str">
            <v>Council names for Mastedata</v>
          </cell>
        </row>
        <row r="4">
          <cell r="G4">
            <v>55</v>
          </cell>
          <cell r="H4">
            <v>57</v>
          </cell>
          <cell r="I4">
            <v>58</v>
          </cell>
          <cell r="J4">
            <v>58</v>
          </cell>
          <cell r="K4">
            <v>60</v>
          </cell>
          <cell r="L4">
            <v>32</v>
          </cell>
          <cell r="M4">
            <v>32</v>
          </cell>
          <cell r="N4">
            <v>32</v>
          </cell>
          <cell r="O4">
            <v>31</v>
          </cell>
          <cell r="P4">
            <v>36</v>
          </cell>
          <cell r="Q4" t="str">
            <v>Aberdeen City</v>
          </cell>
        </row>
        <row r="5">
          <cell r="G5">
            <v>60</v>
          </cell>
          <cell r="H5">
            <v>62</v>
          </cell>
          <cell r="I5">
            <v>65</v>
          </cell>
          <cell r="J5">
            <v>66</v>
          </cell>
          <cell r="K5">
            <v>68</v>
          </cell>
          <cell r="L5">
            <v>32</v>
          </cell>
          <cell r="M5">
            <v>32</v>
          </cell>
          <cell r="N5">
            <v>36</v>
          </cell>
          <cell r="O5">
            <v>34</v>
          </cell>
          <cell r="P5">
            <v>38</v>
          </cell>
          <cell r="Q5" t="str">
            <v>Aberdeenshire</v>
          </cell>
        </row>
        <row r="6">
          <cell r="G6">
            <v>58</v>
          </cell>
          <cell r="H6">
            <v>60</v>
          </cell>
          <cell r="I6">
            <v>60</v>
          </cell>
          <cell r="J6">
            <v>63</v>
          </cell>
          <cell r="K6">
            <v>61</v>
          </cell>
          <cell r="L6">
            <v>32</v>
          </cell>
          <cell r="M6">
            <v>32</v>
          </cell>
          <cell r="N6">
            <v>33</v>
          </cell>
          <cell r="O6">
            <v>30</v>
          </cell>
          <cell r="P6">
            <v>31</v>
          </cell>
          <cell r="Q6" t="str">
            <v>Angus</v>
          </cell>
        </row>
        <row r="7">
          <cell r="G7">
            <v>59</v>
          </cell>
          <cell r="H7">
            <v>62</v>
          </cell>
          <cell r="I7">
            <v>66</v>
          </cell>
          <cell r="J7">
            <v>68</v>
          </cell>
          <cell r="K7">
            <v>68</v>
          </cell>
          <cell r="L7">
            <v>34</v>
          </cell>
          <cell r="M7">
            <v>35</v>
          </cell>
          <cell r="N7">
            <v>34</v>
          </cell>
          <cell r="O7">
            <v>35</v>
          </cell>
          <cell r="P7">
            <v>36</v>
          </cell>
          <cell r="Q7" t="str">
            <v>Argyll &amp; Bute</v>
          </cell>
        </row>
        <row r="8">
          <cell r="G8">
            <v>52</v>
          </cell>
          <cell r="H8">
            <v>52</v>
          </cell>
          <cell r="I8">
            <v>51</v>
          </cell>
          <cell r="J8">
            <v>53</v>
          </cell>
          <cell r="K8">
            <v>51</v>
          </cell>
          <cell r="L8">
            <v>26</v>
          </cell>
          <cell r="M8">
            <v>22</v>
          </cell>
          <cell r="N8">
            <v>24</v>
          </cell>
          <cell r="O8">
            <v>27</v>
          </cell>
          <cell r="P8">
            <v>25</v>
          </cell>
          <cell r="Q8" t="str">
            <v>Clackmannanshire</v>
          </cell>
        </row>
        <row r="9">
          <cell r="G9">
            <v>59</v>
          </cell>
          <cell r="H9">
            <v>61</v>
          </cell>
          <cell r="I9">
            <v>59</v>
          </cell>
          <cell r="J9">
            <v>63</v>
          </cell>
          <cell r="K9">
            <v>63</v>
          </cell>
          <cell r="L9">
            <v>32</v>
          </cell>
          <cell r="M9">
            <v>33</v>
          </cell>
          <cell r="N9">
            <v>29</v>
          </cell>
          <cell r="O9">
            <v>33</v>
          </cell>
          <cell r="P9">
            <v>35</v>
          </cell>
          <cell r="Q9" t="str">
            <v>Dumfries &amp; Galloway</v>
          </cell>
        </row>
        <row r="10">
          <cell r="G10">
            <v>52</v>
          </cell>
          <cell r="H10">
            <v>54</v>
          </cell>
          <cell r="I10">
            <v>48</v>
          </cell>
          <cell r="J10">
            <v>54</v>
          </cell>
          <cell r="K10">
            <v>55</v>
          </cell>
          <cell r="L10">
            <v>27</v>
          </cell>
          <cell r="M10">
            <v>26</v>
          </cell>
          <cell r="N10">
            <v>24</v>
          </cell>
          <cell r="O10">
            <v>27</v>
          </cell>
          <cell r="P10">
            <v>30</v>
          </cell>
          <cell r="Q10" t="str">
            <v>Dundee City</v>
          </cell>
        </row>
        <row r="11">
          <cell r="G11">
            <v>57</v>
          </cell>
          <cell r="H11">
            <v>56</v>
          </cell>
          <cell r="I11">
            <v>59</v>
          </cell>
          <cell r="J11">
            <v>60</v>
          </cell>
          <cell r="K11">
            <v>61</v>
          </cell>
          <cell r="L11">
            <v>30</v>
          </cell>
          <cell r="M11">
            <v>31</v>
          </cell>
          <cell r="N11">
            <v>29</v>
          </cell>
          <cell r="O11">
            <v>31</v>
          </cell>
          <cell r="P11">
            <v>31</v>
          </cell>
          <cell r="Q11" t="str">
            <v>East Ayrshire</v>
          </cell>
        </row>
        <row r="12">
          <cell r="G12">
            <v>80</v>
          </cell>
          <cell r="H12">
            <v>83</v>
          </cell>
          <cell r="I12">
            <v>83</v>
          </cell>
          <cell r="J12">
            <v>84</v>
          </cell>
          <cell r="K12">
            <v>88</v>
          </cell>
          <cell r="L12">
            <v>56</v>
          </cell>
          <cell r="M12">
            <v>57</v>
          </cell>
          <cell r="N12">
            <v>60</v>
          </cell>
          <cell r="O12">
            <v>59</v>
          </cell>
          <cell r="P12">
            <v>66</v>
          </cell>
          <cell r="Q12" t="str">
            <v>East Dunbartonshire</v>
          </cell>
        </row>
        <row r="13">
          <cell r="G13">
            <v>60</v>
          </cell>
          <cell r="H13">
            <v>60</v>
          </cell>
          <cell r="I13">
            <v>64</v>
          </cell>
          <cell r="J13">
            <v>61</v>
          </cell>
          <cell r="K13">
            <v>60</v>
          </cell>
          <cell r="L13">
            <v>35</v>
          </cell>
          <cell r="M13">
            <v>35</v>
          </cell>
          <cell r="N13">
            <v>36</v>
          </cell>
          <cell r="O13">
            <v>37</v>
          </cell>
          <cell r="P13">
            <v>35</v>
          </cell>
          <cell r="Q13" t="str">
            <v>East Lothian</v>
          </cell>
        </row>
        <row r="14">
          <cell r="G14">
            <v>83</v>
          </cell>
          <cell r="H14">
            <v>85</v>
          </cell>
          <cell r="I14">
            <v>87</v>
          </cell>
          <cell r="J14">
            <v>86</v>
          </cell>
          <cell r="K14">
            <v>88</v>
          </cell>
          <cell r="L14">
            <v>62</v>
          </cell>
          <cell r="M14">
            <v>63</v>
          </cell>
          <cell r="N14">
            <v>63</v>
          </cell>
          <cell r="O14">
            <v>65</v>
          </cell>
          <cell r="P14">
            <v>69</v>
          </cell>
          <cell r="Q14" t="str">
            <v>East Renfrewshire</v>
          </cell>
        </row>
        <row r="15">
          <cell r="G15">
            <v>59</v>
          </cell>
          <cell r="H15">
            <v>60</v>
          </cell>
          <cell r="I15">
            <v>62</v>
          </cell>
          <cell r="J15">
            <v>63</v>
          </cell>
          <cell r="K15">
            <v>64</v>
          </cell>
          <cell r="L15">
            <v>33</v>
          </cell>
          <cell r="M15">
            <v>35</v>
          </cell>
          <cell r="N15">
            <v>37</v>
          </cell>
          <cell r="O15">
            <v>39</v>
          </cell>
          <cell r="P15">
            <v>41</v>
          </cell>
          <cell r="Q15" t="str">
            <v>Edinburgh City</v>
          </cell>
        </row>
        <row r="16">
          <cell r="G16">
            <v>66</v>
          </cell>
          <cell r="H16">
            <v>67</v>
          </cell>
          <cell r="I16">
            <v>73</v>
          </cell>
          <cell r="J16">
            <v>61</v>
          </cell>
          <cell r="K16">
            <v>67</v>
          </cell>
          <cell r="L16">
            <v>36</v>
          </cell>
          <cell r="M16">
            <v>37</v>
          </cell>
          <cell r="N16">
            <v>32</v>
          </cell>
          <cell r="O16">
            <v>33</v>
          </cell>
          <cell r="P16">
            <v>36</v>
          </cell>
          <cell r="Q16" t="str">
            <v>Eilean Siar</v>
          </cell>
        </row>
        <row r="17">
          <cell r="G17">
            <v>56</v>
          </cell>
          <cell r="H17">
            <v>62</v>
          </cell>
          <cell r="I17">
            <v>66</v>
          </cell>
          <cell r="J17">
            <v>66</v>
          </cell>
          <cell r="K17">
            <v>68</v>
          </cell>
          <cell r="L17">
            <v>31</v>
          </cell>
          <cell r="M17">
            <v>34</v>
          </cell>
          <cell r="N17">
            <v>35</v>
          </cell>
          <cell r="O17">
            <v>37</v>
          </cell>
          <cell r="P17">
            <v>38</v>
          </cell>
          <cell r="Q17" t="str">
            <v>Falkirk</v>
          </cell>
        </row>
        <row r="18">
          <cell r="G18">
            <v>56</v>
          </cell>
          <cell r="H18">
            <v>55</v>
          </cell>
          <cell r="I18">
            <v>57</v>
          </cell>
          <cell r="J18">
            <v>57</v>
          </cell>
          <cell r="K18">
            <v>58</v>
          </cell>
          <cell r="L18">
            <v>30</v>
          </cell>
          <cell r="M18">
            <v>28</v>
          </cell>
          <cell r="N18">
            <v>29</v>
          </cell>
          <cell r="O18">
            <v>30</v>
          </cell>
          <cell r="P18">
            <v>31</v>
          </cell>
          <cell r="Q18" t="str">
            <v>Fife</v>
          </cell>
        </row>
        <row r="19">
          <cell r="G19">
            <v>49</v>
          </cell>
          <cell r="H19">
            <v>50</v>
          </cell>
          <cell r="I19">
            <v>52</v>
          </cell>
          <cell r="J19">
            <v>56</v>
          </cell>
          <cell r="K19">
            <v>58</v>
          </cell>
          <cell r="L19">
            <v>23</v>
          </cell>
          <cell r="M19">
            <v>24</v>
          </cell>
          <cell r="N19">
            <v>26</v>
          </cell>
          <cell r="O19">
            <v>29</v>
          </cell>
          <cell r="P19">
            <v>31</v>
          </cell>
          <cell r="Q19" t="str">
            <v>Glasgow City</v>
          </cell>
        </row>
        <row r="20">
          <cell r="G20">
            <v>59</v>
          </cell>
          <cell r="H20">
            <v>59</v>
          </cell>
          <cell r="I20">
            <v>61</v>
          </cell>
          <cell r="J20">
            <v>59</v>
          </cell>
          <cell r="K20">
            <v>62</v>
          </cell>
          <cell r="L20">
            <v>30</v>
          </cell>
          <cell r="M20">
            <v>31</v>
          </cell>
          <cell r="N20">
            <v>32</v>
          </cell>
          <cell r="O20">
            <v>30</v>
          </cell>
          <cell r="P20">
            <v>34</v>
          </cell>
          <cell r="Q20" t="str">
            <v>Highland</v>
          </cell>
        </row>
        <row r="21">
          <cell r="G21">
            <v>57</v>
          </cell>
          <cell r="H21">
            <v>61</v>
          </cell>
          <cell r="I21">
            <v>62</v>
          </cell>
          <cell r="J21">
            <v>66</v>
          </cell>
          <cell r="K21">
            <v>67</v>
          </cell>
          <cell r="L21">
            <v>30</v>
          </cell>
          <cell r="M21">
            <v>32</v>
          </cell>
          <cell r="N21">
            <v>32</v>
          </cell>
          <cell r="O21">
            <v>36</v>
          </cell>
          <cell r="P21">
            <v>38</v>
          </cell>
          <cell r="Q21" t="str">
            <v>Inverclyde</v>
          </cell>
        </row>
        <row r="22">
          <cell r="G22">
            <v>58</v>
          </cell>
          <cell r="H22">
            <v>54</v>
          </cell>
          <cell r="I22">
            <v>57</v>
          </cell>
          <cell r="J22">
            <v>57</v>
          </cell>
          <cell r="K22">
            <v>58</v>
          </cell>
          <cell r="L22">
            <v>29</v>
          </cell>
          <cell r="M22">
            <v>26</v>
          </cell>
          <cell r="N22">
            <v>30</v>
          </cell>
          <cell r="O22">
            <v>28</v>
          </cell>
          <cell r="P22">
            <v>33</v>
          </cell>
          <cell r="Q22" t="str">
            <v>Midlothian</v>
          </cell>
        </row>
        <row r="23">
          <cell r="G23">
            <v>59</v>
          </cell>
          <cell r="H23">
            <v>59</v>
          </cell>
          <cell r="I23">
            <v>57</v>
          </cell>
          <cell r="J23">
            <v>61</v>
          </cell>
          <cell r="K23">
            <v>59</v>
          </cell>
          <cell r="L23">
            <v>29</v>
          </cell>
          <cell r="M23">
            <v>30</v>
          </cell>
          <cell r="N23">
            <v>28</v>
          </cell>
          <cell r="O23">
            <v>32</v>
          </cell>
          <cell r="P23">
            <v>30</v>
          </cell>
          <cell r="Q23" t="str">
            <v>Moray</v>
          </cell>
        </row>
        <row r="24">
          <cell r="G24">
            <v>52</v>
          </cell>
          <cell r="H24">
            <v>61</v>
          </cell>
          <cell r="I24">
            <v>60</v>
          </cell>
          <cell r="J24">
            <v>60</v>
          </cell>
          <cell r="K24">
            <v>61</v>
          </cell>
          <cell r="L24">
            <v>24</v>
          </cell>
          <cell r="M24">
            <v>32</v>
          </cell>
          <cell r="N24">
            <v>30</v>
          </cell>
          <cell r="O24">
            <v>28</v>
          </cell>
          <cell r="P24">
            <v>33</v>
          </cell>
          <cell r="Q24" t="str">
            <v>North Ayrshire</v>
          </cell>
        </row>
        <row r="25">
          <cell r="G25">
            <v>58</v>
          </cell>
          <cell r="H25">
            <v>59</v>
          </cell>
          <cell r="I25">
            <v>61</v>
          </cell>
          <cell r="J25">
            <v>61</v>
          </cell>
          <cell r="K25">
            <v>64</v>
          </cell>
          <cell r="L25">
            <v>31</v>
          </cell>
          <cell r="M25">
            <v>32</v>
          </cell>
          <cell r="N25">
            <v>32</v>
          </cell>
          <cell r="O25">
            <v>33</v>
          </cell>
          <cell r="P25">
            <v>37</v>
          </cell>
          <cell r="Q25" t="str">
            <v>North Lanarkshire</v>
          </cell>
        </row>
        <row r="26">
          <cell r="G26">
            <v>64</v>
          </cell>
          <cell r="H26">
            <v>65</v>
          </cell>
          <cell r="I26">
            <v>68</v>
          </cell>
          <cell r="J26">
            <v>74</v>
          </cell>
          <cell r="K26">
            <v>55</v>
          </cell>
          <cell r="L26">
            <v>28</v>
          </cell>
          <cell r="M26">
            <v>39</v>
          </cell>
          <cell r="N26">
            <v>33</v>
          </cell>
          <cell r="O26">
            <v>34</v>
          </cell>
          <cell r="P26">
            <v>31</v>
          </cell>
          <cell r="Q26" t="str">
            <v>Orkney Islands</v>
          </cell>
        </row>
        <row r="27">
          <cell r="G27">
            <v>62</v>
          </cell>
          <cell r="H27">
            <v>63</v>
          </cell>
          <cell r="I27">
            <v>64</v>
          </cell>
          <cell r="J27">
            <v>65</v>
          </cell>
          <cell r="K27">
            <v>63</v>
          </cell>
          <cell r="L27">
            <v>36</v>
          </cell>
          <cell r="M27">
            <v>36</v>
          </cell>
          <cell r="N27">
            <v>33</v>
          </cell>
          <cell r="O27">
            <v>37</v>
          </cell>
          <cell r="P27">
            <v>38</v>
          </cell>
          <cell r="Q27" t="str">
            <v>Perth &amp; Kinross</v>
          </cell>
        </row>
        <row r="28">
          <cell r="G28">
            <v>60</v>
          </cell>
          <cell r="H28">
            <v>64</v>
          </cell>
          <cell r="I28">
            <v>66</v>
          </cell>
          <cell r="J28">
            <v>66</v>
          </cell>
          <cell r="K28">
            <v>69</v>
          </cell>
          <cell r="L28">
            <v>32</v>
          </cell>
          <cell r="M28">
            <v>35</v>
          </cell>
          <cell r="N28">
            <v>36</v>
          </cell>
          <cell r="O28">
            <v>36</v>
          </cell>
          <cell r="P28">
            <v>40</v>
          </cell>
          <cell r="Q28" t="str">
            <v>Renfrewshire</v>
          </cell>
        </row>
        <row r="29">
          <cell r="G29">
            <v>57</v>
          </cell>
          <cell r="H29">
            <v>61</v>
          </cell>
          <cell r="I29">
            <v>64</v>
          </cell>
          <cell r="J29">
            <v>62</v>
          </cell>
          <cell r="K29">
            <v>66</v>
          </cell>
          <cell r="L29">
            <v>35</v>
          </cell>
          <cell r="M29">
            <v>37</v>
          </cell>
          <cell r="N29">
            <v>37</v>
          </cell>
          <cell r="O29">
            <v>34</v>
          </cell>
          <cell r="P29">
            <v>41</v>
          </cell>
          <cell r="Q29" t="str">
            <v>Scottish Borders</v>
          </cell>
        </row>
        <row r="30">
          <cell r="G30">
            <v>68</v>
          </cell>
          <cell r="H30">
            <v>70</v>
          </cell>
          <cell r="I30">
            <v>67</v>
          </cell>
          <cell r="J30">
            <v>72</v>
          </cell>
          <cell r="K30">
            <v>70</v>
          </cell>
          <cell r="L30">
            <v>37</v>
          </cell>
          <cell r="M30">
            <v>36</v>
          </cell>
          <cell r="N30">
            <v>39</v>
          </cell>
          <cell r="O30">
            <v>37</v>
          </cell>
          <cell r="P30">
            <v>41</v>
          </cell>
          <cell r="Q30" t="str">
            <v>Shetland Islands</v>
          </cell>
        </row>
        <row r="31">
          <cell r="G31">
            <v>65</v>
          </cell>
          <cell r="H31">
            <v>67</v>
          </cell>
          <cell r="I31">
            <v>70</v>
          </cell>
          <cell r="J31">
            <v>69</v>
          </cell>
          <cell r="K31">
            <v>70</v>
          </cell>
          <cell r="L31">
            <v>36</v>
          </cell>
          <cell r="M31">
            <v>37</v>
          </cell>
          <cell r="N31">
            <v>38</v>
          </cell>
          <cell r="O31">
            <v>36</v>
          </cell>
          <cell r="P31">
            <v>41</v>
          </cell>
          <cell r="Q31" t="str">
            <v>South Ayrshire</v>
          </cell>
        </row>
        <row r="32">
          <cell r="G32">
            <v>61</v>
          </cell>
          <cell r="H32">
            <v>61</v>
          </cell>
          <cell r="I32">
            <v>63</v>
          </cell>
          <cell r="J32">
            <v>64</v>
          </cell>
          <cell r="K32">
            <v>66</v>
          </cell>
          <cell r="L32">
            <v>34</v>
          </cell>
          <cell r="M32">
            <v>35</v>
          </cell>
          <cell r="N32">
            <v>36</v>
          </cell>
          <cell r="O32">
            <v>36</v>
          </cell>
          <cell r="P32">
            <v>39</v>
          </cell>
          <cell r="Q32" t="str">
            <v>South Lanarkshire</v>
          </cell>
        </row>
        <row r="33">
          <cell r="G33">
            <v>65</v>
          </cell>
          <cell r="H33">
            <v>68</v>
          </cell>
          <cell r="I33">
            <v>70</v>
          </cell>
          <cell r="J33">
            <v>71</v>
          </cell>
          <cell r="K33">
            <v>72</v>
          </cell>
          <cell r="L33">
            <v>41</v>
          </cell>
          <cell r="M33">
            <v>44</v>
          </cell>
          <cell r="N33">
            <v>45</v>
          </cell>
          <cell r="O33">
            <v>45</v>
          </cell>
          <cell r="P33">
            <v>50</v>
          </cell>
          <cell r="Q33" t="str">
            <v>Stirling</v>
          </cell>
        </row>
        <row r="34">
          <cell r="G34">
            <v>54</v>
          </cell>
          <cell r="H34">
            <v>58</v>
          </cell>
          <cell r="I34">
            <v>57</v>
          </cell>
          <cell r="J34">
            <v>56</v>
          </cell>
          <cell r="K34">
            <v>59</v>
          </cell>
          <cell r="L34">
            <v>29</v>
          </cell>
          <cell r="M34">
            <v>31</v>
          </cell>
          <cell r="N34">
            <v>29</v>
          </cell>
          <cell r="O34">
            <v>29</v>
          </cell>
          <cell r="P34">
            <v>32</v>
          </cell>
          <cell r="Q34" t="str">
            <v>West Dunbartonshire</v>
          </cell>
        </row>
        <row r="35">
          <cell r="G35">
            <v>61</v>
          </cell>
          <cell r="H35">
            <v>64</v>
          </cell>
          <cell r="I35">
            <v>65</v>
          </cell>
          <cell r="J35">
            <v>70</v>
          </cell>
          <cell r="K35">
            <v>72</v>
          </cell>
          <cell r="L35">
            <v>37</v>
          </cell>
          <cell r="M35">
            <v>38</v>
          </cell>
          <cell r="N35">
            <v>40</v>
          </cell>
          <cell r="O35">
            <v>44</v>
          </cell>
          <cell r="P35">
            <v>52</v>
          </cell>
          <cell r="Q35" t="str">
            <v>West Lothian</v>
          </cell>
        </row>
        <row r="36">
          <cell r="G36">
            <v>59</v>
          </cell>
          <cell r="H36">
            <v>60</v>
          </cell>
          <cell r="I36">
            <v>62</v>
          </cell>
          <cell r="J36">
            <v>63</v>
          </cell>
          <cell r="K36">
            <v>64</v>
          </cell>
          <cell r="L36">
            <v>33</v>
          </cell>
          <cell r="M36">
            <v>34</v>
          </cell>
          <cell r="N36">
            <v>34</v>
          </cell>
          <cell r="O36">
            <v>35</v>
          </cell>
          <cell r="P36">
            <v>38</v>
          </cell>
          <cell r="Q36" t="str">
            <v>Scotland</v>
          </cell>
        </row>
      </sheetData>
      <sheetData sheetId="2" refreshError="1"/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20 Collected Indicators"/>
      <sheetName val="CHN1 Den"/>
      <sheetName val="CHN2 Den"/>
      <sheetName val="CHN3 Den"/>
      <sheetName val="CHN4"/>
      <sheetName val="CHN5"/>
      <sheetName val="CHN6"/>
      <sheetName val="CHN7"/>
      <sheetName val="CHN8a Den"/>
      <sheetName val="CHN8b Den"/>
      <sheetName val="CHN9"/>
      <sheetName val="CHN10"/>
      <sheetName val="CHN11"/>
      <sheetName val="CHN12a"/>
      <sheetName val="CHN12b"/>
      <sheetName val="CHN12c"/>
      <sheetName val="CHN12d"/>
      <sheetName val="CHN12e"/>
      <sheetName val="CHN12f"/>
      <sheetName val="CHN13a"/>
      <sheetName val="CHN13b"/>
      <sheetName val="CHN14a"/>
      <sheetName val="CHN14b"/>
      <sheetName val="CHN15a"/>
      <sheetName val="CHN15b"/>
      <sheetName val="CHN16a"/>
      <sheetName val="CHN16b"/>
      <sheetName val="CHN16c"/>
      <sheetName val="CHN17"/>
      <sheetName val="CHN18"/>
      <sheetName val="CHN19a"/>
      <sheetName val="CHN19b"/>
      <sheetName val="CHN20a"/>
      <sheetName val="CHN20b"/>
      <sheetName val="CHN21"/>
      <sheetName val="CHN22"/>
      <sheetName val="CHN23"/>
      <sheetName val="MYE"/>
      <sheetName val="SW1 Den"/>
      <sheetName val="SW3a"/>
      <sheetName val="SW4"/>
      <sheetName val="SW4a"/>
      <sheetName val="SW4b"/>
      <sheetName val="SW4c"/>
      <sheetName val="SW4d"/>
      <sheetName val="SW4e"/>
      <sheetName val="SW5 Den"/>
      <sheetName val="SW6"/>
      <sheetName val="SW6 Num"/>
      <sheetName val="SW6 Den"/>
      <sheetName val="SW7"/>
      <sheetName val="SW8"/>
      <sheetName val="SW8 Num"/>
      <sheetName val="SW8 Den"/>
      <sheetName val="C&amp;L5a"/>
      <sheetName val="C&amp;L5b"/>
      <sheetName val="C&amp;L5c"/>
      <sheetName val="C&amp;L5d"/>
      <sheetName val="ENV3c"/>
      <sheetName val="ENV4a Den"/>
      <sheetName val="ENV4b"/>
      <sheetName val="ENV4c"/>
      <sheetName val="ENV4d"/>
      <sheetName val="ENV4e"/>
      <sheetName val="ENV6"/>
      <sheetName val="ENV7a"/>
      <sheetName val="ENV7b"/>
      <sheetName val="HSN1b"/>
      <sheetName val="HSN1b Num"/>
      <sheetName val="HSN1b Den"/>
      <sheetName val="HSN2"/>
      <sheetName val="HSN2 Num"/>
      <sheetName val="HSN2 Den"/>
      <sheetName val="HSN3"/>
      <sheetName val="HSN3 Num"/>
      <sheetName val="HSN3 Den"/>
      <sheetName val="HSN4b"/>
      <sheetName val="HSN4b Num"/>
      <sheetName val="HSN4b Den"/>
      <sheetName val="HSN5a"/>
      <sheetName val="HSN5a Num"/>
      <sheetName val="HSN5a Den"/>
      <sheetName val="ECON1"/>
      <sheetName val="ECON1 Num"/>
      <sheetName val="ECON1 Den"/>
      <sheetName val="ECON2 Den"/>
      <sheetName val="ECON3"/>
      <sheetName val="ECON4"/>
      <sheetName val="ECON5"/>
      <sheetName val="ECON5 Num"/>
      <sheetName val="ECON7"/>
      <sheetName val="ECON8"/>
      <sheetName val="ECON9"/>
      <sheetName val="ECON10"/>
      <sheetName val="CLIM1"/>
      <sheetName val="CLIM2"/>
    </sheetNames>
    <sheetDataSet>
      <sheetData sheetId="0" refreshError="1">
        <row r="3">
          <cell r="A3" t="str">
            <v>Indicator Names (Used as references in BNCH Dta) Don't Change</v>
          </cell>
          <cell r="B3" t="str">
            <v>No of Pupils Primary 2019-20</v>
          </cell>
          <cell r="C3" t="str">
            <v>No of Pupils Secondary 2019-20</v>
          </cell>
          <cell r="D3" t="str">
            <v>No of Places 2019-20</v>
          </cell>
          <cell r="E3" t="str">
            <v>CHN4 2019-20</v>
          </cell>
          <cell r="F3" t="str">
            <v>CHN5 2019-20</v>
          </cell>
          <cell r="G3" t="str">
            <v>CHN6 2019-20</v>
          </cell>
          <cell r="H3" t="str">
            <v>CHN7 2019-20</v>
          </cell>
          <cell r="I3" t="str">
            <v>No. Of Children (residential) 2019-20</v>
          </cell>
          <cell r="J3" t="str">
            <v>No. Of Children (community) 2019-20</v>
          </cell>
          <cell r="K3" t="str">
            <v>CHN9 2019-20</v>
          </cell>
          <cell r="L3" t="str">
            <v>CHN10 2019-20</v>
          </cell>
          <cell r="M3" t="str">
            <v>CHN11 2019-20</v>
          </cell>
          <cell r="N3" t="str">
            <v>CHN12a 2019-20</v>
          </cell>
          <cell r="O3" t="str">
            <v>CHN12b 2019-20</v>
          </cell>
          <cell r="P3" t="str">
            <v>CHN12c 2019-20</v>
          </cell>
          <cell r="Q3" t="str">
            <v>CHN12d 2019-20</v>
          </cell>
          <cell r="R3" t="str">
            <v>CHN12e 2019-20</v>
          </cell>
          <cell r="S3" t="str">
            <v>CHN12f 2019-20</v>
          </cell>
          <cell r="T3" t="str">
            <v>CHN13a 2019-20</v>
          </cell>
          <cell r="U3" t="str">
            <v>CHN13b 2019-20</v>
          </cell>
          <cell r="V3" t="str">
            <v>CHN14a 2019-20</v>
          </cell>
          <cell r="W3" t="str">
            <v>CHN14b 2019-20</v>
          </cell>
          <cell r="X3" t="str">
            <v>CHN15a 2019-20</v>
          </cell>
          <cell r="Y3" t="str">
            <v>CHN15b 2019-20</v>
          </cell>
          <cell r="Z3" t="str">
            <v>CHN17 2019-20</v>
          </cell>
          <cell r="AA3" t="str">
            <v>CHN18 2019-20</v>
          </cell>
          <cell r="AB3" t="str">
            <v>CHN19a 2019-20</v>
          </cell>
          <cell r="AC3" t="str">
            <v>CHN19b 2019-20</v>
          </cell>
          <cell r="AD3" t="str">
            <v>CHN20a 2019-20</v>
          </cell>
          <cell r="AE3" t="str">
            <v>CHN20b 2019-20</v>
          </cell>
          <cell r="AF3" t="str">
            <v>CHN21 2019-20</v>
          </cell>
          <cell r="AG3" t="str">
            <v>CHN22 2019-20</v>
          </cell>
          <cell r="AH3" t="str">
            <v>CHN23 2019-20</v>
          </cell>
          <cell r="AI3" t="str">
            <v>MYE Population 2019-20</v>
          </cell>
          <cell r="AJ3" t="str">
            <v>Care Hrs per Yr 2019-20</v>
          </cell>
          <cell r="AK3" t="str">
            <v>SW3a 2019-20</v>
          </cell>
          <cell r="AL3" t="str">
            <v>SW4 2016-19</v>
          </cell>
          <cell r="AM3" t="str">
            <v>SW4a 2019-20</v>
          </cell>
          <cell r="AN3" t="str">
            <v>SW4b 2019-20</v>
          </cell>
          <cell r="AO3" t="str">
            <v>SW4c 2019-20</v>
          </cell>
          <cell r="AP3" t="str">
            <v>SW4d 2019-20</v>
          </cell>
          <cell r="AQ3" t="str">
            <v>SW4e 2019-20</v>
          </cell>
          <cell r="AR3" t="str">
            <v>Number of long-stay residents aged 65+ supported in Care Homes 2019-20</v>
          </cell>
          <cell r="AS3" t="str">
            <v>SW6 2019-20</v>
          </cell>
          <cell r="AT3" t="str">
            <v>Number of readmissions to an acute hospital within 28 days of discharge 2019-20</v>
          </cell>
          <cell r="AU3" t="str">
            <v>Number of discharges 2019-20</v>
          </cell>
          <cell r="AV3" t="str">
            <v>SW7 2019-20</v>
          </cell>
          <cell r="AW3" t="str">
            <v>SW8 2019-20</v>
          </cell>
          <cell r="AX3" t="str">
            <v>Number of bed days people spend in hospital when they are ready to be discharged 2019-20</v>
          </cell>
          <cell r="AY3" t="str">
            <v>MYE Population (75+) 2019-20</v>
          </cell>
          <cell r="AZ3" t="str">
            <v>MYE Population 2019-20</v>
          </cell>
          <cell r="BA3" t="str">
            <v>C&amp;L5a 2019-20</v>
          </cell>
          <cell r="BB3" t="str">
            <v>C&amp;L5b 2019-20</v>
          </cell>
          <cell r="BC3" t="str">
            <v>C&amp;L5c 2019-20</v>
          </cell>
          <cell r="BD3" t="str">
            <v>C&amp;L5d 2019-20</v>
          </cell>
          <cell r="BE3" t="str">
            <v>ENV3c 2019-20</v>
          </cell>
          <cell r="BF3" t="str">
            <v>KM of Road 2019-20</v>
          </cell>
          <cell r="BG3" t="str">
            <v>ENV4b 2018-20</v>
          </cell>
          <cell r="BH3" t="str">
            <v>ENV4c 2018-20</v>
          </cell>
          <cell r="BI3" t="str">
            <v>ENV4d 2018-20</v>
          </cell>
          <cell r="BJ3" t="str">
            <v>ENV4e 2016-20</v>
          </cell>
          <cell r="BK3" t="str">
            <v>MYE Population 2019-20</v>
          </cell>
          <cell r="BL3" t="str">
            <v>ENV6 2019-20</v>
          </cell>
          <cell r="BM3" t="str">
            <v>ENV7a 2019-20</v>
          </cell>
          <cell r="BN3" t="str">
            <v>ENV7b 2019-20</v>
          </cell>
          <cell r="BO3" t="str">
            <v>HSN1b 2019-20</v>
          </cell>
          <cell r="BP3" t="str">
            <v>Gross rent arrears year end 2019-20</v>
          </cell>
          <cell r="BQ3" t="str">
            <v xml:space="preserve"> Rent due in year 2019-20</v>
          </cell>
          <cell r="BR3" t="str">
            <v>HSN2 2019-20</v>
          </cell>
          <cell r="BS3" t="str">
            <v>Rent lost through properties being empty 2019-20</v>
          </cell>
          <cell r="BT3" t="str">
            <v>Rent due in year 2019-20</v>
          </cell>
          <cell r="BU3" t="str">
            <v>HSN3 2019-20</v>
          </cell>
          <cell r="BV3" t="str">
            <v>Properties meeting SHQS year end 2019-20</v>
          </cell>
          <cell r="BW3" t="str">
            <v>Properties within scope of SHQS year end 2019-20</v>
          </cell>
          <cell r="BX3" t="str">
            <v>HSN4b 2019-20</v>
          </cell>
          <cell r="BY3" t="str">
            <v>Working days to complete non-emergency repairs 2019-20</v>
          </cell>
          <cell r="BZ3" t="str">
            <v>Non-emergency repairs completed 2019-20</v>
          </cell>
          <cell r="CA3" t="str">
            <v>HSN5a 2019-20</v>
          </cell>
          <cell r="CB3" t="str">
            <v>Self-contained properties that meet EESSH Total 2019-20</v>
          </cell>
          <cell r="CC3" t="str">
            <v>Self-contained properties in scope of EESSH Total 2019-20</v>
          </cell>
          <cell r="CD3" t="str">
            <v>ECON1 2019-20</v>
          </cell>
          <cell r="CE3" t="str">
            <v>Total Number of Unemployed people assisted into work from council funded-operated employability programmes 2019-20</v>
          </cell>
          <cell r="CF3" t="str">
            <v>Unemployment count - model based 2019-20</v>
          </cell>
          <cell r="CG3" t="str">
            <v>No. of Planning Applications 2019-20</v>
          </cell>
          <cell r="CH3" t="str">
            <v>ECON3 2019-20</v>
          </cell>
          <cell r="CI3" t="str">
            <v>ECON4 2019-20</v>
          </cell>
          <cell r="CJ3" t="str">
            <v>ECON5 2019-20</v>
          </cell>
          <cell r="CK3" t="str">
            <v>BG Start Ups 2019-20</v>
          </cell>
          <cell r="CL3" t="str">
            <v>MYE Population 2019-20</v>
          </cell>
          <cell r="CM3" t="str">
            <v>ECON7 2019-20</v>
          </cell>
          <cell r="CN3" t="str">
            <v>ECON8 2019-20</v>
          </cell>
          <cell r="CO3" t="str">
            <v>ECON9 2019-20</v>
          </cell>
          <cell r="CP3" t="str">
            <v>ECON10 2019-20</v>
          </cell>
          <cell r="CQ3" t="str">
            <v>CLIM1 2019-20</v>
          </cell>
          <cell r="CR3" t="str">
            <v>CLIM2 2019-20</v>
          </cell>
          <cell r="CS3"/>
          <cell r="CT3"/>
        </row>
        <row r="4">
          <cell r="A4" t="str">
            <v>Aberdeen City</v>
          </cell>
          <cell r="B4">
            <v>13915</v>
          </cell>
          <cell r="C4">
            <v>9106</v>
          </cell>
          <cell r="D4">
            <v>3657</v>
          </cell>
          <cell r="E4">
            <v>60</v>
          </cell>
          <cell r="F4">
            <v>36</v>
          </cell>
          <cell r="G4">
            <v>37</v>
          </cell>
          <cell r="H4">
            <v>14</v>
          </cell>
          <cell r="I4" t="str">
            <v>dna</v>
          </cell>
          <cell r="J4" t="str">
            <v>dna</v>
          </cell>
          <cell r="K4" t="str">
            <v>dna</v>
          </cell>
          <cell r="L4">
            <v>71</v>
          </cell>
          <cell r="M4" t="str">
            <v>dna</v>
          </cell>
          <cell r="N4">
            <v>847.67</v>
          </cell>
          <cell r="O4">
            <v>511</v>
          </cell>
          <cell r="P4">
            <v>584</v>
          </cell>
          <cell r="Q4">
            <v>719</v>
          </cell>
          <cell r="R4">
            <v>875</v>
          </cell>
          <cell r="S4">
            <v>1154</v>
          </cell>
          <cell r="T4" t="str">
            <v>dna</v>
          </cell>
          <cell r="U4" t="str">
            <v>dna</v>
          </cell>
          <cell r="V4" t="str">
            <v>dna</v>
          </cell>
          <cell r="W4" t="str">
            <v>dna</v>
          </cell>
          <cell r="X4" t="str">
            <v>dna</v>
          </cell>
          <cell r="Y4" t="str">
            <v>dna</v>
          </cell>
          <cell r="Z4" t="str">
            <v>dna</v>
          </cell>
          <cell r="AA4">
            <v>77.2</v>
          </cell>
          <cell r="AB4" t="str">
            <v>dna</v>
          </cell>
          <cell r="AC4" t="str">
            <v>dna</v>
          </cell>
          <cell r="AD4" t="str">
            <v>dna</v>
          </cell>
          <cell r="AE4" t="str">
            <v>dna</v>
          </cell>
          <cell r="AF4">
            <v>89.8714330511132</v>
          </cell>
          <cell r="AG4" t="str">
            <v>dna</v>
          </cell>
          <cell r="AH4" t="str">
            <v>dna</v>
          </cell>
          <cell r="AI4">
            <v>228670</v>
          </cell>
          <cell r="AJ4">
            <v>696885</v>
          </cell>
          <cell r="AK4">
            <v>53.64</v>
          </cell>
          <cell r="AL4">
            <v>0</v>
          </cell>
          <cell r="AM4" t="e">
            <v>#N/A</v>
          </cell>
          <cell r="AN4">
            <v>83.556600000000003</v>
          </cell>
          <cell r="AO4">
            <v>81.853800000000007</v>
          </cell>
          <cell r="AP4">
            <v>78.124600000000001</v>
          </cell>
          <cell r="AQ4">
            <v>33.585000000000001</v>
          </cell>
          <cell r="AR4">
            <v>1300</v>
          </cell>
          <cell r="AS4">
            <v>118.54347128649343</v>
          </cell>
          <cell r="AT4">
            <v>4434</v>
          </cell>
          <cell r="AU4">
            <v>37404</v>
          </cell>
          <cell r="AV4">
            <v>90.963855421686745</v>
          </cell>
          <cell r="AW4">
            <v>579.34908713439586</v>
          </cell>
          <cell r="AX4">
            <v>9488</v>
          </cell>
          <cell r="AY4">
            <v>16377</v>
          </cell>
          <cell r="AZ4">
            <v>228670</v>
          </cell>
          <cell r="BA4">
            <v>79</v>
          </cell>
          <cell r="BB4">
            <v>88</v>
          </cell>
          <cell r="BC4">
            <v>73</v>
          </cell>
          <cell r="BD4">
            <v>70</v>
          </cell>
          <cell r="BE4">
            <v>86.253369272237208</v>
          </cell>
          <cell r="BF4">
            <v>991.05</v>
          </cell>
          <cell r="BG4">
            <v>23.442183001922128</v>
          </cell>
          <cell r="BH4">
            <v>23.266067543160265</v>
          </cell>
          <cell r="BI4">
            <v>22.973545511027218</v>
          </cell>
          <cell r="BJ4">
            <v>31.923039824400202</v>
          </cell>
          <cell r="BK4">
            <v>228670</v>
          </cell>
          <cell r="BL4">
            <v>49.892471543030695</v>
          </cell>
          <cell r="BM4">
            <v>75</v>
          </cell>
          <cell r="BN4">
            <v>55</v>
          </cell>
          <cell r="BO4">
            <v>8.161132543226131</v>
          </cell>
          <cell r="BP4">
            <v>7130354</v>
          </cell>
          <cell r="BQ4">
            <v>87369663</v>
          </cell>
          <cell r="BR4">
            <v>1.8582182238702238</v>
          </cell>
          <cell r="BS4">
            <v>1623519</v>
          </cell>
          <cell r="BT4">
            <v>87369663</v>
          </cell>
          <cell r="BU4">
            <v>88.13807627157442</v>
          </cell>
          <cell r="BV4">
            <v>19252</v>
          </cell>
          <cell r="BW4">
            <v>21843</v>
          </cell>
          <cell r="BX4">
            <v>5.5167779940041024</v>
          </cell>
          <cell r="BY4">
            <v>209781</v>
          </cell>
          <cell r="BZ4">
            <v>38026</v>
          </cell>
          <cell r="CA4">
            <v>92.867280135512516</v>
          </cell>
          <cell r="CB4">
            <v>20285</v>
          </cell>
          <cell r="CC4">
            <v>21843</v>
          </cell>
          <cell r="CD4">
            <v>10.470588235294118</v>
          </cell>
          <cell r="CE4">
            <v>356</v>
          </cell>
          <cell r="CF4">
            <v>3400</v>
          </cell>
          <cell r="CG4">
            <v>579</v>
          </cell>
          <cell r="CH4">
            <v>9.8095238095238102</v>
          </cell>
          <cell r="CI4">
            <v>32.2265625</v>
          </cell>
          <cell r="CJ4">
            <v>21.209603358551625</v>
          </cell>
          <cell r="CK4">
            <v>485</v>
          </cell>
          <cell r="CL4">
            <v>228670</v>
          </cell>
          <cell r="CM4">
            <v>11.899999999999999</v>
          </cell>
          <cell r="CN4">
            <v>94.5</v>
          </cell>
          <cell r="CO4">
            <v>12.626262626262626</v>
          </cell>
          <cell r="CP4">
            <v>24.761904761904763</v>
          </cell>
          <cell r="CQ4" t="str">
            <v>dna</v>
          </cell>
          <cell r="CR4" t="str">
            <v>dna</v>
          </cell>
          <cell r="CS4"/>
          <cell r="CT4"/>
        </row>
        <row r="5">
          <cell r="A5" t="str">
            <v>Aberdeenshire</v>
          </cell>
          <cell r="B5">
            <v>20983</v>
          </cell>
          <cell r="C5">
            <v>14736</v>
          </cell>
          <cell r="D5">
            <v>5148</v>
          </cell>
          <cell r="E5">
            <v>68</v>
          </cell>
          <cell r="F5">
            <v>38</v>
          </cell>
          <cell r="G5">
            <v>38</v>
          </cell>
          <cell r="H5">
            <v>13</v>
          </cell>
          <cell r="I5" t="str">
            <v>dna</v>
          </cell>
          <cell r="J5" t="str">
            <v>dna</v>
          </cell>
          <cell r="K5" t="str">
            <v>dna</v>
          </cell>
          <cell r="L5">
            <v>82</v>
          </cell>
          <cell r="M5" t="str">
            <v>dna</v>
          </cell>
          <cell r="N5">
            <v>891.24</v>
          </cell>
          <cell r="O5">
            <v>534</v>
          </cell>
          <cell r="P5">
            <v>578</v>
          </cell>
          <cell r="Q5">
            <v>736</v>
          </cell>
          <cell r="R5">
            <v>922</v>
          </cell>
          <cell r="S5">
            <v>1047</v>
          </cell>
          <cell r="T5" t="str">
            <v>dna</v>
          </cell>
          <cell r="U5" t="str">
            <v>dna</v>
          </cell>
          <cell r="V5" t="str">
            <v>dna</v>
          </cell>
          <cell r="W5" t="str">
            <v>dna</v>
          </cell>
          <cell r="X5" t="str">
            <v>dna</v>
          </cell>
          <cell r="Y5" t="str">
            <v>dna</v>
          </cell>
          <cell r="Z5" t="str">
            <v>dna</v>
          </cell>
          <cell r="AA5">
            <v>85</v>
          </cell>
          <cell r="AB5" t="str">
            <v>dna</v>
          </cell>
          <cell r="AC5" t="str">
            <v>dna</v>
          </cell>
          <cell r="AD5" t="str">
            <v>dna</v>
          </cell>
          <cell r="AE5" t="str">
            <v>dna</v>
          </cell>
          <cell r="AF5">
            <v>92.287309548594692</v>
          </cell>
          <cell r="AG5" t="str">
            <v>dna</v>
          </cell>
          <cell r="AH5" t="str">
            <v>dna</v>
          </cell>
          <cell r="AI5">
            <v>261210</v>
          </cell>
          <cell r="AJ5">
            <v>898553</v>
          </cell>
          <cell r="AK5">
            <v>56.58</v>
          </cell>
          <cell r="AL5">
            <v>0</v>
          </cell>
          <cell r="AM5" t="e">
            <v>#N/A</v>
          </cell>
          <cell r="AN5">
            <v>84.386799999999994</v>
          </cell>
          <cell r="AO5">
            <v>85.684100000000001</v>
          </cell>
          <cell r="AP5">
            <v>79.265500000000003</v>
          </cell>
          <cell r="AQ5">
            <v>36.609900000000003</v>
          </cell>
          <cell r="AR5">
            <v>1514</v>
          </cell>
          <cell r="AS5">
            <v>95.275532516030751</v>
          </cell>
          <cell r="AT5">
            <v>3878</v>
          </cell>
          <cell r="AU5">
            <v>40703</v>
          </cell>
          <cell r="AV5">
            <v>86.746987951807228</v>
          </cell>
          <cell r="AW5">
            <v>522.19961150679865</v>
          </cell>
          <cell r="AX5">
            <v>11291</v>
          </cell>
          <cell r="AY5">
            <v>21622</v>
          </cell>
          <cell r="AZ5">
            <v>261210</v>
          </cell>
          <cell r="BA5">
            <v>84</v>
          </cell>
          <cell r="BB5">
            <v>91</v>
          </cell>
          <cell r="BC5">
            <v>66</v>
          </cell>
          <cell r="BD5">
            <v>66</v>
          </cell>
          <cell r="BE5">
            <v>96.593186372745492</v>
          </cell>
          <cell r="BF5">
            <v>5564.58</v>
          </cell>
          <cell r="BG5">
            <v>27.514304740479893</v>
          </cell>
          <cell r="BH5">
            <v>23.466257906610501</v>
          </cell>
          <cell r="BI5">
            <v>20.816895998572868</v>
          </cell>
          <cell r="BJ5">
            <v>30.147591601141208</v>
          </cell>
          <cell r="BK5">
            <v>261210</v>
          </cell>
          <cell r="BL5">
            <v>43.977632860455557</v>
          </cell>
          <cell r="BM5">
            <v>79</v>
          </cell>
          <cell r="BN5">
            <v>66</v>
          </cell>
          <cell r="BO5">
            <v>4.8544777260894332</v>
          </cell>
          <cell r="BP5">
            <v>2584974</v>
          </cell>
          <cell r="BQ5">
            <v>53249271</v>
          </cell>
          <cell r="BR5">
            <v>2.0915891975309862</v>
          </cell>
          <cell r="BS5">
            <v>1113756</v>
          </cell>
          <cell r="BT5">
            <v>53249271</v>
          </cell>
          <cell r="BU5">
            <v>95.407258996686451</v>
          </cell>
          <cell r="BV5">
            <v>12381</v>
          </cell>
          <cell r="BW5">
            <v>12977</v>
          </cell>
          <cell r="BX5">
            <v>10.481581080085464</v>
          </cell>
          <cell r="BY5">
            <v>284533</v>
          </cell>
          <cell r="BZ5">
            <v>27146</v>
          </cell>
          <cell r="CA5">
            <v>54.743006858287735</v>
          </cell>
          <cell r="CB5">
            <v>7104</v>
          </cell>
          <cell r="CC5">
            <v>12977</v>
          </cell>
          <cell r="CD5">
            <v>9.5862068965517242</v>
          </cell>
          <cell r="CE5">
            <v>278</v>
          </cell>
          <cell r="CF5">
            <v>2900</v>
          </cell>
          <cell r="CG5">
            <v>1529</v>
          </cell>
          <cell r="CH5">
            <v>9.2736842105263158</v>
          </cell>
          <cell r="CI5">
            <v>22.145071299999998</v>
          </cell>
          <cell r="CJ5">
            <v>25.535010145093985</v>
          </cell>
          <cell r="CK5">
            <v>667</v>
          </cell>
          <cell r="CL5">
            <v>261210</v>
          </cell>
          <cell r="CM5">
            <v>19.2</v>
          </cell>
          <cell r="CN5">
            <v>82</v>
          </cell>
          <cell r="CO5">
            <v>11.408339889850511</v>
          </cell>
          <cell r="CP5">
            <v>22.77580071174377</v>
          </cell>
          <cell r="CQ5" t="str">
            <v>dna</v>
          </cell>
          <cell r="CR5" t="str">
            <v>dna</v>
          </cell>
          <cell r="CS5"/>
          <cell r="CT5"/>
        </row>
        <row r="6">
          <cell r="A6" t="str">
            <v>Angus</v>
          </cell>
          <cell r="B6">
            <v>8738</v>
          </cell>
          <cell r="C6">
            <v>6516</v>
          </cell>
          <cell r="D6">
            <v>1936</v>
          </cell>
          <cell r="E6">
            <v>61</v>
          </cell>
          <cell r="F6">
            <v>31</v>
          </cell>
          <cell r="G6">
            <v>42</v>
          </cell>
          <cell r="H6">
            <v>17</v>
          </cell>
          <cell r="I6" t="str">
            <v>dna</v>
          </cell>
          <cell r="J6" t="str">
            <v>dna</v>
          </cell>
          <cell r="K6" t="str">
            <v>dna</v>
          </cell>
          <cell r="L6">
            <v>69</v>
          </cell>
          <cell r="M6" t="str">
            <v>dna</v>
          </cell>
          <cell r="N6">
            <v>800.3</v>
          </cell>
          <cell r="O6">
            <v>538</v>
          </cell>
          <cell r="P6">
            <v>571</v>
          </cell>
          <cell r="Q6">
            <v>752</v>
          </cell>
          <cell r="R6">
            <v>918</v>
          </cell>
          <cell r="S6">
            <v>990</v>
          </cell>
          <cell r="T6" t="str">
            <v>dna</v>
          </cell>
          <cell r="U6" t="str">
            <v>dna</v>
          </cell>
          <cell r="V6" t="str">
            <v>dna</v>
          </cell>
          <cell r="W6" t="str">
            <v>dna</v>
          </cell>
          <cell r="X6" t="str">
            <v>dna</v>
          </cell>
          <cell r="Y6" t="str">
            <v>dna</v>
          </cell>
          <cell r="Z6" t="str">
            <v>dna</v>
          </cell>
          <cell r="AA6">
            <v>93.600000000000009</v>
          </cell>
          <cell r="AB6" t="str">
            <v>dna</v>
          </cell>
          <cell r="AC6" t="str">
            <v>dna</v>
          </cell>
          <cell r="AD6" t="str">
            <v>dna</v>
          </cell>
          <cell r="AE6" t="str">
            <v>dna</v>
          </cell>
          <cell r="AF6">
            <v>91.432171356572866</v>
          </cell>
          <cell r="AG6" t="str">
            <v>dna</v>
          </cell>
          <cell r="AH6" t="str">
            <v>dna</v>
          </cell>
          <cell r="AI6">
            <v>116200</v>
          </cell>
          <cell r="AJ6">
            <v>402246</v>
          </cell>
          <cell r="AK6">
            <v>54.06</v>
          </cell>
          <cell r="AL6">
            <v>0</v>
          </cell>
          <cell r="AM6" t="e">
            <v>#N/A</v>
          </cell>
          <cell r="AN6">
            <v>85.617900000000006</v>
          </cell>
          <cell r="AO6">
            <v>84.822500000000005</v>
          </cell>
          <cell r="AP6">
            <v>82.005399999999995</v>
          </cell>
          <cell r="AQ6">
            <v>34.9407</v>
          </cell>
          <cell r="AR6">
            <v>740</v>
          </cell>
          <cell r="AS6">
            <v>113.07335302272315</v>
          </cell>
          <cell r="AT6">
            <v>1876</v>
          </cell>
          <cell r="AU6">
            <v>16591</v>
          </cell>
          <cell r="AV6">
            <v>80.26315789473685</v>
          </cell>
          <cell r="AW6">
            <v>252.09146681539318</v>
          </cell>
          <cell r="AX6">
            <v>3164</v>
          </cell>
          <cell r="AY6">
            <v>12551</v>
          </cell>
          <cell r="AZ6">
            <v>116200</v>
          </cell>
          <cell r="BA6">
            <v>80</v>
          </cell>
          <cell r="BB6">
            <v>90</v>
          </cell>
          <cell r="BC6">
            <v>62</v>
          </cell>
          <cell r="BD6">
            <v>75</v>
          </cell>
          <cell r="BE6">
            <v>92.045454545454547</v>
          </cell>
          <cell r="BF6">
            <v>1818.6</v>
          </cell>
          <cell r="BG6">
            <v>28.634360583581163</v>
          </cell>
          <cell r="BH6">
            <v>37.912661367038247</v>
          </cell>
          <cell r="BI6">
            <v>30.098654537327185</v>
          </cell>
          <cell r="BJ6">
            <v>34.630299166694293</v>
          </cell>
          <cell r="BK6">
            <v>116200</v>
          </cell>
          <cell r="BL6">
            <v>59.111249838222193</v>
          </cell>
          <cell r="BM6">
            <v>80</v>
          </cell>
          <cell r="BN6">
            <v>68</v>
          </cell>
          <cell r="BO6">
            <v>8.8815273541295969</v>
          </cell>
          <cell r="BP6">
            <v>2442876</v>
          </cell>
          <cell r="BQ6">
            <v>27505134</v>
          </cell>
          <cell r="BR6">
            <v>2.3240024934981229</v>
          </cell>
          <cell r="BS6">
            <v>639220</v>
          </cell>
          <cell r="BT6">
            <v>27505134</v>
          </cell>
          <cell r="BU6">
            <v>93.851599370739379</v>
          </cell>
          <cell r="BV6">
            <v>7159</v>
          </cell>
          <cell r="BW6">
            <v>7628</v>
          </cell>
          <cell r="BX6">
            <v>6.9435641801673489</v>
          </cell>
          <cell r="BY6">
            <v>78004</v>
          </cell>
          <cell r="BZ6">
            <v>11234</v>
          </cell>
          <cell r="CA6">
            <v>74.685369690613541</v>
          </cell>
          <cell r="CB6">
            <v>5697</v>
          </cell>
          <cell r="CC6">
            <v>7628</v>
          </cell>
          <cell r="CD6">
            <v>3.5999999999999996</v>
          </cell>
          <cell r="CE6">
            <v>54</v>
          </cell>
          <cell r="CF6">
            <v>1500</v>
          </cell>
          <cell r="CG6">
            <v>524</v>
          </cell>
          <cell r="CH6">
            <v>7.4323308270676689</v>
          </cell>
          <cell r="CI6">
            <v>19.949818</v>
          </cell>
          <cell r="CJ6">
            <v>16.781411359724615</v>
          </cell>
          <cell r="CK6">
            <v>195</v>
          </cell>
          <cell r="CL6">
            <v>116200</v>
          </cell>
          <cell r="CM6">
            <v>29.099999999999998</v>
          </cell>
          <cell r="CN6">
            <v>87.1</v>
          </cell>
          <cell r="CO6">
            <v>14.93570722057369</v>
          </cell>
          <cell r="CP6">
            <v>1.7784364579473879</v>
          </cell>
          <cell r="CQ6" t="str">
            <v>dna</v>
          </cell>
          <cell r="CR6" t="str">
            <v>dna</v>
          </cell>
          <cell r="CS6"/>
          <cell r="CT6"/>
        </row>
        <row r="7">
          <cell r="A7" t="str">
            <v>Argyll &amp; Bute</v>
          </cell>
          <cell r="B7">
            <v>5775</v>
          </cell>
          <cell r="C7">
            <v>4389</v>
          </cell>
          <cell r="D7">
            <v>1359</v>
          </cell>
          <cell r="E7">
            <v>68</v>
          </cell>
          <cell r="F7">
            <v>36</v>
          </cell>
          <cell r="G7">
            <v>58</v>
          </cell>
          <cell r="H7">
            <v>23</v>
          </cell>
          <cell r="I7" t="str">
            <v>dna</v>
          </cell>
          <cell r="J7" t="str">
            <v>dna</v>
          </cell>
          <cell r="K7" t="str">
            <v>dna</v>
          </cell>
          <cell r="L7">
            <v>68</v>
          </cell>
          <cell r="M7" t="str">
            <v>dna</v>
          </cell>
          <cell r="N7">
            <v>890.72</v>
          </cell>
          <cell r="O7">
            <v>724</v>
          </cell>
          <cell r="P7">
            <v>728</v>
          </cell>
          <cell r="Q7">
            <v>868</v>
          </cell>
          <cell r="R7">
            <v>1002</v>
          </cell>
          <cell r="S7">
            <v>1160</v>
          </cell>
          <cell r="T7" t="str">
            <v>dna</v>
          </cell>
          <cell r="U7" t="str">
            <v>dna</v>
          </cell>
          <cell r="V7" t="str">
            <v>dna</v>
          </cell>
          <cell r="W7" t="str">
            <v>dna</v>
          </cell>
          <cell r="X7" t="str">
            <v>dna</v>
          </cell>
          <cell r="Y7" t="str">
            <v>dna</v>
          </cell>
          <cell r="Z7" t="str">
            <v>dna</v>
          </cell>
          <cell r="AA7">
            <v>89.2</v>
          </cell>
          <cell r="AB7" t="str">
            <v>dna</v>
          </cell>
          <cell r="AC7" t="str">
            <v>dna</v>
          </cell>
          <cell r="AD7" t="str">
            <v>dna</v>
          </cell>
          <cell r="AE7" t="str">
            <v>dna</v>
          </cell>
          <cell r="AF7">
            <v>94.065934065934059</v>
          </cell>
          <cell r="AG7" t="str">
            <v>dna</v>
          </cell>
          <cell r="AH7" t="str">
            <v>dna</v>
          </cell>
          <cell r="AI7">
            <v>85870</v>
          </cell>
          <cell r="AJ7">
            <v>663991</v>
          </cell>
          <cell r="AK7">
            <v>67.349999999999994</v>
          </cell>
          <cell r="AL7">
            <v>0</v>
          </cell>
          <cell r="AM7" t="e">
            <v>#N/A</v>
          </cell>
          <cell r="AN7">
            <v>76.524000000000001</v>
          </cell>
          <cell r="AO7">
            <v>79.941299999999998</v>
          </cell>
          <cell r="AP7">
            <v>72.459500000000006</v>
          </cell>
          <cell r="AQ7">
            <v>34.960299999999997</v>
          </cell>
          <cell r="AR7">
            <v>545</v>
          </cell>
          <cell r="AS7">
            <v>81.84369154022032</v>
          </cell>
          <cell r="AT7">
            <v>1575</v>
          </cell>
          <cell r="AU7">
            <v>19244</v>
          </cell>
          <cell r="AV7">
            <v>83.75</v>
          </cell>
          <cell r="AW7">
            <v>539.60246191100805</v>
          </cell>
          <cell r="AX7">
            <v>5348</v>
          </cell>
          <cell r="AY7">
            <v>9911</v>
          </cell>
          <cell r="AZ7">
            <v>85870</v>
          </cell>
          <cell r="BA7">
            <v>73</v>
          </cell>
          <cell r="BB7">
            <v>82</v>
          </cell>
          <cell r="BC7">
            <v>49</v>
          </cell>
          <cell r="BD7">
            <v>65</v>
          </cell>
          <cell r="BE7">
            <v>90.729483282674778</v>
          </cell>
          <cell r="BF7">
            <v>2286.38</v>
          </cell>
          <cell r="BG7">
            <v>41.58968515407436</v>
          </cell>
          <cell r="BH7">
            <v>61.727361823510932</v>
          </cell>
          <cell r="BI7">
            <v>57.251367287172712</v>
          </cell>
          <cell r="BJ7">
            <v>54.69597577046936</v>
          </cell>
          <cell r="BK7">
            <v>85870</v>
          </cell>
          <cell r="BL7">
            <v>38.594784759386798</v>
          </cell>
          <cell r="BM7">
            <v>62</v>
          </cell>
          <cell r="BN7">
            <v>74</v>
          </cell>
          <cell r="BO7" t="str">
            <v>NA</v>
          </cell>
          <cell r="BP7" t="str">
            <v>NA</v>
          </cell>
          <cell r="BQ7" t="str">
            <v>NA</v>
          </cell>
          <cell r="BR7" t="str">
            <v>NA</v>
          </cell>
          <cell r="BS7" t="str">
            <v>NA</v>
          </cell>
          <cell r="BT7" t="str">
            <v>NA</v>
          </cell>
          <cell r="BU7" t="str">
            <v>NA</v>
          </cell>
          <cell r="BV7" t="str">
            <v>NA</v>
          </cell>
          <cell r="BW7" t="str">
            <v>NA</v>
          </cell>
          <cell r="BX7" t="str">
            <v>NA</v>
          </cell>
          <cell r="BY7" t="str">
            <v>NA</v>
          </cell>
          <cell r="BZ7" t="str">
            <v>NA</v>
          </cell>
          <cell r="CA7" t="str">
            <v>NA</v>
          </cell>
          <cell r="CB7" t="str">
            <v>NA</v>
          </cell>
          <cell r="CC7" t="str">
            <v>NA</v>
          </cell>
          <cell r="CD7">
            <v>4.0909090909090908</v>
          </cell>
          <cell r="CE7">
            <v>45</v>
          </cell>
          <cell r="CF7">
            <v>1100</v>
          </cell>
          <cell r="CG7">
            <v>1110</v>
          </cell>
          <cell r="CH7">
            <v>13.857142857142858</v>
          </cell>
          <cell r="CI7">
            <v>28.425999600000001</v>
          </cell>
          <cell r="CJ7">
            <v>16.187259811342727</v>
          </cell>
          <cell r="CK7">
            <v>139</v>
          </cell>
          <cell r="CL7">
            <v>85870</v>
          </cell>
          <cell r="CM7">
            <v>19.8</v>
          </cell>
          <cell r="CN7">
            <v>78.8</v>
          </cell>
          <cell r="CO7">
            <v>12.721584984358708</v>
          </cell>
          <cell r="CP7">
            <v>46.24277456647399</v>
          </cell>
          <cell r="CQ7" t="str">
            <v>dna</v>
          </cell>
          <cell r="CR7" t="str">
            <v>dna</v>
          </cell>
          <cell r="CS7"/>
          <cell r="CT7"/>
        </row>
        <row r="8">
          <cell r="A8" t="str">
            <v>Clackmannanshire</v>
          </cell>
          <cell r="B8">
            <v>3996</v>
          </cell>
          <cell r="C8">
            <v>2562</v>
          </cell>
          <cell r="D8">
            <v>947</v>
          </cell>
          <cell r="E8">
            <v>51</v>
          </cell>
          <cell r="F8">
            <v>25</v>
          </cell>
          <cell r="G8">
            <v>40</v>
          </cell>
          <cell r="H8">
            <v>12</v>
          </cell>
          <cell r="I8" t="str">
            <v>dna</v>
          </cell>
          <cell r="J8" t="str">
            <v>dna</v>
          </cell>
          <cell r="K8" t="str">
            <v>dna</v>
          </cell>
          <cell r="L8">
            <v>73</v>
          </cell>
          <cell r="M8" t="str">
            <v>dna</v>
          </cell>
          <cell r="N8">
            <v>749.27</v>
          </cell>
          <cell r="O8">
            <v>525</v>
          </cell>
          <cell r="P8">
            <v>685</v>
          </cell>
          <cell r="Q8">
            <v>775</v>
          </cell>
          <cell r="R8">
            <v>974</v>
          </cell>
          <cell r="S8">
            <v>1155</v>
          </cell>
          <cell r="T8" t="str">
            <v>dna</v>
          </cell>
          <cell r="U8" t="str">
            <v>dna</v>
          </cell>
          <cell r="V8" t="str">
            <v>dna</v>
          </cell>
          <cell r="W8" t="str">
            <v>dna</v>
          </cell>
          <cell r="X8" t="str">
            <v>dna</v>
          </cell>
          <cell r="Y8" t="str">
            <v>dna</v>
          </cell>
          <cell r="Z8" t="str">
            <v>dna</v>
          </cell>
          <cell r="AA8">
            <v>100</v>
          </cell>
          <cell r="AB8" t="str">
            <v>dna</v>
          </cell>
          <cell r="AC8" t="str">
            <v>dna</v>
          </cell>
          <cell r="AD8" t="str">
            <v>dna</v>
          </cell>
          <cell r="AE8" t="str">
            <v>dna</v>
          </cell>
          <cell r="AF8">
            <v>89.327860441251929</v>
          </cell>
          <cell r="AG8" t="str">
            <v>dna</v>
          </cell>
          <cell r="AH8" t="str">
            <v>dna</v>
          </cell>
          <cell r="AI8">
            <v>51540</v>
          </cell>
          <cell r="AJ8">
            <v>317451</v>
          </cell>
          <cell r="AK8">
            <v>74.69</v>
          </cell>
          <cell r="AL8">
            <v>0</v>
          </cell>
          <cell r="AM8" t="e">
            <v>#N/A</v>
          </cell>
          <cell r="AN8">
            <v>82.346500000000006</v>
          </cell>
          <cell r="AO8">
            <v>85.116100000000003</v>
          </cell>
          <cell r="AP8">
            <v>75.397499999999994</v>
          </cell>
          <cell r="AQ8">
            <v>30.8931</v>
          </cell>
          <cell r="AR8">
            <v>195</v>
          </cell>
          <cell r="AS8">
            <v>112.28354978354977</v>
          </cell>
          <cell r="AT8">
            <v>830</v>
          </cell>
          <cell r="AU8">
            <v>7392</v>
          </cell>
          <cell r="AV8">
            <v>92.857142857142861</v>
          </cell>
          <cell r="AW8">
            <v>309.73860744853113</v>
          </cell>
          <cell r="AX8">
            <v>1339</v>
          </cell>
          <cell r="AY8">
            <v>4323</v>
          </cell>
          <cell r="AZ8">
            <v>51540</v>
          </cell>
          <cell r="BA8">
            <v>67</v>
          </cell>
          <cell r="BB8">
            <v>89</v>
          </cell>
          <cell r="BC8">
            <v>61</v>
          </cell>
          <cell r="BD8">
            <v>68</v>
          </cell>
          <cell r="BE8">
            <v>95.073891625615758</v>
          </cell>
          <cell r="BF8">
            <v>292.14</v>
          </cell>
          <cell r="BG8">
            <v>24.815795418101075</v>
          </cell>
          <cell r="BH8">
            <v>17.99841360098775</v>
          </cell>
          <cell r="BI8">
            <v>28.994598948576204</v>
          </cell>
          <cell r="BJ8">
            <v>42.978002857199741</v>
          </cell>
          <cell r="BK8">
            <v>51540</v>
          </cell>
          <cell r="BL8">
            <v>55.449392108599994</v>
          </cell>
          <cell r="BM8">
            <v>52</v>
          </cell>
          <cell r="BN8">
            <v>63</v>
          </cell>
          <cell r="BO8">
            <v>10.11497002073078</v>
          </cell>
          <cell r="BP8">
            <v>1856537</v>
          </cell>
          <cell r="BQ8">
            <v>18354350</v>
          </cell>
          <cell r="BR8">
            <v>0.44500622468243223</v>
          </cell>
          <cell r="BS8">
            <v>81678</v>
          </cell>
          <cell r="BT8">
            <v>18354350</v>
          </cell>
          <cell r="BU8">
            <v>96.121212121212125</v>
          </cell>
          <cell r="BV8">
            <v>4758</v>
          </cell>
          <cell r="BW8">
            <v>4950</v>
          </cell>
          <cell r="BX8">
            <v>7.1614666136724958</v>
          </cell>
          <cell r="BY8">
            <v>72073</v>
          </cell>
          <cell r="BZ8">
            <v>10064</v>
          </cell>
          <cell r="CA8">
            <v>84.161616161616166</v>
          </cell>
          <cell r="CB8">
            <v>4166</v>
          </cell>
          <cell r="CC8">
            <v>4950</v>
          </cell>
          <cell r="CD8">
            <v>14.555555555555555</v>
          </cell>
          <cell r="CE8">
            <v>131</v>
          </cell>
          <cell r="CF8">
            <v>900</v>
          </cell>
          <cell r="CG8">
            <v>225</v>
          </cell>
          <cell r="CH8">
            <v>6.3388704318936879</v>
          </cell>
          <cell r="CI8">
            <v>19.688213399999999</v>
          </cell>
          <cell r="CJ8">
            <v>20.37252619324796</v>
          </cell>
          <cell r="CK8">
            <v>105</v>
          </cell>
          <cell r="CL8">
            <v>51540</v>
          </cell>
          <cell r="CM8">
            <v>22.91</v>
          </cell>
          <cell r="CN8">
            <v>94.4</v>
          </cell>
          <cell r="CO8">
            <v>7.4626865671641784</v>
          </cell>
          <cell r="CP8">
            <v>68.481152274054367</v>
          </cell>
          <cell r="CQ8" t="str">
            <v>dna</v>
          </cell>
          <cell r="CR8" t="str">
            <v>dna</v>
          </cell>
          <cell r="CS8"/>
          <cell r="CT8"/>
        </row>
        <row r="9">
          <cell r="A9" t="str">
            <v>Dumfries &amp; Galloway</v>
          </cell>
          <cell r="B9">
            <v>10304</v>
          </cell>
          <cell r="C9">
            <v>8441</v>
          </cell>
          <cell r="D9">
            <v>2372</v>
          </cell>
          <cell r="E9">
            <v>63</v>
          </cell>
          <cell r="F9">
            <v>35</v>
          </cell>
          <cell r="G9">
            <v>46</v>
          </cell>
          <cell r="H9">
            <v>13</v>
          </cell>
          <cell r="I9" t="str">
            <v>dna</v>
          </cell>
          <cell r="J9" t="str">
            <v>dna</v>
          </cell>
          <cell r="K9" t="str">
            <v>dna</v>
          </cell>
          <cell r="L9">
            <v>64</v>
          </cell>
          <cell r="M9" t="str">
            <v>dna</v>
          </cell>
          <cell r="N9">
            <v>882.59</v>
          </cell>
          <cell r="O9">
            <v>574</v>
          </cell>
          <cell r="P9">
            <v>713</v>
          </cell>
          <cell r="Q9">
            <v>929</v>
          </cell>
          <cell r="R9">
            <v>1024</v>
          </cell>
          <cell r="S9">
            <v>1194</v>
          </cell>
          <cell r="T9" t="str">
            <v>dna</v>
          </cell>
          <cell r="U9" t="str">
            <v>dna</v>
          </cell>
          <cell r="V9" t="str">
            <v>dna</v>
          </cell>
          <cell r="W9" t="str">
            <v>dna</v>
          </cell>
          <cell r="X9" t="str">
            <v>dna</v>
          </cell>
          <cell r="Y9" t="str">
            <v>dna</v>
          </cell>
          <cell r="Z9" t="str">
            <v>dna</v>
          </cell>
          <cell r="AA9">
            <v>89.2</v>
          </cell>
          <cell r="AB9" t="str">
            <v>dna</v>
          </cell>
          <cell r="AC9" t="str">
            <v>dna</v>
          </cell>
          <cell r="AD9" t="str">
            <v>dna</v>
          </cell>
          <cell r="AE9" t="str">
            <v>dna</v>
          </cell>
          <cell r="AF9">
            <v>91.899441340782118</v>
          </cell>
          <cell r="AG9" t="str">
            <v>dna</v>
          </cell>
          <cell r="AH9" t="str">
            <v>dna</v>
          </cell>
          <cell r="AI9">
            <v>148860</v>
          </cell>
          <cell r="AJ9">
            <v>1009680</v>
          </cell>
          <cell r="AK9">
            <v>63.73</v>
          </cell>
          <cell r="AL9">
            <v>0</v>
          </cell>
          <cell r="AM9" t="e">
            <v>#N/A</v>
          </cell>
          <cell r="AN9">
            <v>81.5715</v>
          </cell>
          <cell r="AO9">
            <v>80.298100000000005</v>
          </cell>
          <cell r="AP9">
            <v>75.972300000000004</v>
          </cell>
          <cell r="AQ9">
            <v>34.7393</v>
          </cell>
          <cell r="AR9">
            <v>986</v>
          </cell>
          <cell r="AS9">
            <v>93.895876074093906</v>
          </cell>
          <cell r="AT9">
            <v>3158</v>
          </cell>
          <cell r="AU9">
            <v>33633</v>
          </cell>
          <cell r="AV9">
            <v>76.19047619047619</v>
          </cell>
          <cell r="AW9">
            <v>786.90021110286989</v>
          </cell>
          <cell r="AX9">
            <v>13792</v>
          </cell>
          <cell r="AY9">
            <v>17527</v>
          </cell>
          <cell r="AZ9">
            <v>148860</v>
          </cell>
          <cell r="BA9">
            <v>61</v>
          </cell>
          <cell r="BB9">
            <v>75</v>
          </cell>
          <cell r="BC9">
            <v>59</v>
          </cell>
          <cell r="BD9">
            <v>39</v>
          </cell>
          <cell r="BE9">
            <v>98.319327731092429</v>
          </cell>
          <cell r="BF9">
            <v>4183.97</v>
          </cell>
          <cell r="BG9">
            <v>33.856757661397189</v>
          </cell>
          <cell r="BH9">
            <v>35.364302082201284</v>
          </cell>
          <cell r="BI9">
            <v>45.875649026110395</v>
          </cell>
          <cell r="BJ9">
            <v>58.397675511104708</v>
          </cell>
          <cell r="BK9">
            <v>148860</v>
          </cell>
          <cell r="BL9">
            <v>29.526706244013408</v>
          </cell>
          <cell r="BM9">
            <v>86</v>
          </cell>
          <cell r="BN9">
            <v>60</v>
          </cell>
          <cell r="BO9" t="str">
            <v>NA</v>
          </cell>
          <cell r="BP9" t="str">
            <v>NA</v>
          </cell>
          <cell r="BQ9" t="str">
            <v>NA</v>
          </cell>
          <cell r="BR9" t="str">
            <v>NA</v>
          </cell>
          <cell r="BS9" t="str">
            <v>NA</v>
          </cell>
          <cell r="BT9" t="str">
            <v>NA</v>
          </cell>
          <cell r="BU9" t="str">
            <v>NA</v>
          </cell>
          <cell r="BV9" t="str">
            <v>NA</v>
          </cell>
          <cell r="BW9" t="str">
            <v>NA</v>
          </cell>
          <cell r="BX9" t="str">
            <v>NA</v>
          </cell>
          <cell r="BY9" t="str">
            <v>NA</v>
          </cell>
          <cell r="BZ9" t="str">
            <v>NA</v>
          </cell>
          <cell r="CA9" t="str">
            <v>NA</v>
          </cell>
          <cell r="CB9" t="str">
            <v>NA</v>
          </cell>
          <cell r="CC9" t="str">
            <v>NA</v>
          </cell>
          <cell r="CD9">
            <v>8.8333333333333339</v>
          </cell>
          <cell r="CE9">
            <v>159</v>
          </cell>
          <cell r="CF9">
            <v>1800</v>
          </cell>
          <cell r="CG9">
            <v>867</v>
          </cell>
          <cell r="CH9">
            <v>27.095238095238095</v>
          </cell>
          <cell r="CI9">
            <v>33.599907800000004</v>
          </cell>
          <cell r="CJ9">
            <v>26.736530968695416</v>
          </cell>
          <cell r="CK9">
            <v>398</v>
          </cell>
          <cell r="CL9">
            <v>148860</v>
          </cell>
          <cell r="CM9">
            <v>28.9</v>
          </cell>
          <cell r="CN9">
            <v>85.6</v>
          </cell>
          <cell r="CO9">
            <v>11.097922848664689</v>
          </cell>
          <cell r="CP9">
            <v>51.605044988409098</v>
          </cell>
          <cell r="CQ9" t="str">
            <v>dna</v>
          </cell>
          <cell r="CR9" t="str">
            <v>dna</v>
          </cell>
          <cell r="CS9"/>
          <cell r="CT9"/>
        </row>
        <row r="10">
          <cell r="A10" t="str">
            <v>Dundee City</v>
          </cell>
          <cell r="B10">
            <v>10634</v>
          </cell>
          <cell r="C10">
            <v>7416</v>
          </cell>
          <cell r="D10">
            <v>2696</v>
          </cell>
          <cell r="E10">
            <v>55</v>
          </cell>
          <cell r="F10">
            <v>30</v>
          </cell>
          <cell r="G10">
            <v>40</v>
          </cell>
          <cell r="H10">
            <v>16</v>
          </cell>
          <cell r="I10" t="str">
            <v>dna</v>
          </cell>
          <cell r="J10" t="str">
            <v>dna</v>
          </cell>
          <cell r="K10" t="str">
            <v>dna</v>
          </cell>
          <cell r="L10">
            <v>57</v>
          </cell>
          <cell r="M10" t="str">
            <v>dna</v>
          </cell>
          <cell r="N10">
            <v>772.74</v>
          </cell>
          <cell r="O10">
            <v>553</v>
          </cell>
          <cell r="P10">
            <v>653</v>
          </cell>
          <cell r="Q10">
            <v>903</v>
          </cell>
          <cell r="R10">
            <v>890</v>
          </cell>
          <cell r="S10">
            <v>1177</v>
          </cell>
          <cell r="T10" t="str">
            <v>dna</v>
          </cell>
          <cell r="U10" t="str">
            <v>dna</v>
          </cell>
          <cell r="V10" t="str">
            <v>dna</v>
          </cell>
          <cell r="W10" t="str">
            <v>dna</v>
          </cell>
          <cell r="X10" t="str">
            <v>dna</v>
          </cell>
          <cell r="Y10" t="str">
            <v>dna</v>
          </cell>
          <cell r="Z10" t="str">
            <v>dna</v>
          </cell>
          <cell r="AA10">
            <v>95.899999999999991</v>
          </cell>
          <cell r="AB10" t="str">
            <v>dna</v>
          </cell>
          <cell r="AC10" t="str">
            <v>dna</v>
          </cell>
          <cell r="AD10" t="str">
            <v>dna</v>
          </cell>
          <cell r="AE10" t="str">
            <v>dna</v>
          </cell>
          <cell r="AF10">
            <v>90.03149898091533</v>
          </cell>
          <cell r="AG10" t="str">
            <v>dna</v>
          </cell>
          <cell r="AH10" t="str">
            <v>dna</v>
          </cell>
          <cell r="AI10">
            <v>149320</v>
          </cell>
          <cell r="AJ10">
            <v>807791</v>
          </cell>
          <cell r="AK10">
            <v>57.07</v>
          </cell>
          <cell r="AL10">
            <v>0</v>
          </cell>
          <cell r="AM10" t="e">
            <v>#N/A</v>
          </cell>
          <cell r="AN10">
            <v>76.584199999999996</v>
          </cell>
          <cell r="AO10">
            <v>78.828900000000004</v>
          </cell>
          <cell r="AP10">
            <v>73.041899999999998</v>
          </cell>
          <cell r="AQ10">
            <v>34.568199999999997</v>
          </cell>
          <cell r="AR10">
            <v>1015</v>
          </cell>
          <cell r="AS10">
            <v>127.22515535205345</v>
          </cell>
          <cell r="AT10">
            <v>2723</v>
          </cell>
          <cell r="AU10">
            <v>21403</v>
          </cell>
          <cell r="AV10">
            <v>76.865671641791039</v>
          </cell>
          <cell r="AW10">
            <v>443.26703619171832</v>
          </cell>
          <cell r="AX10">
            <v>5438</v>
          </cell>
          <cell r="AY10">
            <v>12268</v>
          </cell>
          <cell r="AZ10">
            <v>149320</v>
          </cell>
          <cell r="BA10">
            <v>70</v>
          </cell>
          <cell r="BB10">
            <v>88</v>
          </cell>
          <cell r="BC10">
            <v>81</v>
          </cell>
          <cell r="BD10">
            <v>71</v>
          </cell>
          <cell r="BE10">
            <v>90.303030303030312</v>
          </cell>
          <cell r="BF10">
            <v>573.20000000000005</v>
          </cell>
          <cell r="BG10">
            <v>22.260634237496319</v>
          </cell>
          <cell r="BH10">
            <v>25.512761253874032</v>
          </cell>
          <cell r="BI10">
            <v>14.256500973729439</v>
          </cell>
          <cell r="BJ10">
            <v>29.093210134647411</v>
          </cell>
          <cell r="BK10">
            <v>149320</v>
          </cell>
          <cell r="BL10">
            <v>38.4226273250571</v>
          </cell>
          <cell r="BM10">
            <v>75</v>
          </cell>
          <cell r="BN10">
            <v>68</v>
          </cell>
          <cell r="BO10">
            <v>7.9973984344981179</v>
          </cell>
          <cell r="BP10">
            <v>4290912</v>
          </cell>
          <cell r="BQ10">
            <v>53653848</v>
          </cell>
          <cell r="BR10">
            <v>1.5716617380360116</v>
          </cell>
          <cell r="BS10">
            <v>843257</v>
          </cell>
          <cell r="BT10">
            <v>53653848</v>
          </cell>
          <cell r="BU10">
            <v>95.391297353816455</v>
          </cell>
          <cell r="BV10">
            <v>11860</v>
          </cell>
          <cell r="BW10">
            <v>12433</v>
          </cell>
          <cell r="BX10">
            <v>5.078572185149878</v>
          </cell>
          <cell r="BY10">
            <v>239734</v>
          </cell>
          <cell r="BZ10">
            <v>47205</v>
          </cell>
          <cell r="CA10">
            <v>85.876296951660905</v>
          </cell>
          <cell r="CB10">
            <v>10677</v>
          </cell>
          <cell r="CC10">
            <v>12433</v>
          </cell>
          <cell r="CD10">
            <v>14.081081081081081</v>
          </cell>
          <cell r="CE10">
            <v>521</v>
          </cell>
          <cell r="CF10">
            <v>3700</v>
          </cell>
          <cell r="CG10">
            <v>442</v>
          </cell>
          <cell r="CH10">
            <v>12.646616541353383</v>
          </cell>
          <cell r="CI10">
            <v>39.395326400000002</v>
          </cell>
          <cell r="CJ10">
            <v>17.211358156978303</v>
          </cell>
          <cell r="CK10">
            <v>257</v>
          </cell>
          <cell r="CL10">
            <v>149320</v>
          </cell>
          <cell r="CM10">
            <v>13.5</v>
          </cell>
          <cell r="CN10">
            <v>98.9</v>
          </cell>
          <cell r="CO10">
            <v>12.9973474801061</v>
          </cell>
          <cell r="CP10">
            <v>77.605225858137672</v>
          </cell>
          <cell r="CQ10" t="str">
            <v>dna</v>
          </cell>
          <cell r="CR10" t="str">
            <v>dna</v>
          </cell>
          <cell r="CS10"/>
          <cell r="CT10"/>
        </row>
        <row r="11">
          <cell r="A11" t="str">
            <v>East Ayrshire</v>
          </cell>
          <cell r="B11">
            <v>9159</v>
          </cell>
          <cell r="C11">
            <v>6591</v>
          </cell>
          <cell r="D11">
            <v>2458</v>
          </cell>
          <cell r="E11">
            <v>61</v>
          </cell>
          <cell r="F11">
            <v>31</v>
          </cell>
          <cell r="G11">
            <v>45</v>
          </cell>
          <cell r="H11">
            <v>19</v>
          </cell>
          <cell r="I11" t="str">
            <v>dna</v>
          </cell>
          <cell r="J11" t="str">
            <v>dna</v>
          </cell>
          <cell r="K11" t="str">
            <v>dna</v>
          </cell>
          <cell r="L11">
            <v>78</v>
          </cell>
          <cell r="M11" t="str">
            <v>dna</v>
          </cell>
          <cell r="N11">
            <v>815.56</v>
          </cell>
          <cell r="O11">
            <v>616</v>
          </cell>
          <cell r="P11">
            <v>785</v>
          </cell>
          <cell r="Q11">
            <v>906</v>
          </cell>
          <cell r="R11">
            <v>1049</v>
          </cell>
          <cell r="S11">
            <v>1069</v>
          </cell>
          <cell r="T11" t="str">
            <v>dna</v>
          </cell>
          <cell r="U11" t="str">
            <v>dna</v>
          </cell>
          <cell r="V11" t="str">
            <v>dna</v>
          </cell>
          <cell r="W11" t="str">
            <v>dna</v>
          </cell>
          <cell r="X11" t="str">
            <v>dna</v>
          </cell>
          <cell r="Y11" t="str">
            <v>dna</v>
          </cell>
          <cell r="Z11" t="str">
            <v>dna</v>
          </cell>
          <cell r="AA11">
            <v>85.399999999999991</v>
          </cell>
          <cell r="AB11" t="str">
            <v>dna</v>
          </cell>
          <cell r="AC11" t="str">
            <v>dna</v>
          </cell>
          <cell r="AD11" t="str">
            <v>dna</v>
          </cell>
          <cell r="AE11" t="str">
            <v>dna</v>
          </cell>
          <cell r="AF11">
            <v>89.977592177632914</v>
          </cell>
          <cell r="AG11" t="str">
            <v>dna</v>
          </cell>
          <cell r="AH11" t="str">
            <v>dna</v>
          </cell>
          <cell r="AI11">
            <v>122010</v>
          </cell>
          <cell r="AJ11">
            <v>640909</v>
          </cell>
          <cell r="AK11">
            <v>68.239999999999995</v>
          </cell>
          <cell r="AL11">
            <v>0</v>
          </cell>
          <cell r="AM11" t="e">
            <v>#N/A</v>
          </cell>
          <cell r="AN11">
            <v>87.0685</v>
          </cell>
          <cell r="AO11">
            <v>86.192899999999995</v>
          </cell>
          <cell r="AP11">
            <v>78.822100000000006</v>
          </cell>
          <cell r="AQ11">
            <v>35.805100000000003</v>
          </cell>
          <cell r="AR11">
            <v>690</v>
          </cell>
          <cell r="AS11">
            <v>115.62455692613074</v>
          </cell>
          <cell r="AT11">
            <v>3262</v>
          </cell>
          <cell r="AU11">
            <v>28212</v>
          </cell>
          <cell r="AV11">
            <v>69.117647058823522</v>
          </cell>
          <cell r="AW11">
            <v>240.15342875853682</v>
          </cell>
          <cell r="AX11">
            <v>2567</v>
          </cell>
          <cell r="AY11">
            <v>10689</v>
          </cell>
          <cell r="AZ11">
            <v>122010</v>
          </cell>
          <cell r="BA11">
            <v>70</v>
          </cell>
          <cell r="BB11">
            <v>82</v>
          </cell>
          <cell r="BC11">
            <v>64</v>
          </cell>
          <cell r="BD11">
            <v>70</v>
          </cell>
          <cell r="BE11">
            <v>87.5</v>
          </cell>
          <cell r="BF11">
            <v>1209.46</v>
          </cell>
          <cell r="BG11">
            <v>23.030876435994259</v>
          </cell>
          <cell r="BH11">
            <v>32.537470102624305</v>
          </cell>
          <cell r="BI11">
            <v>38.782298893392927</v>
          </cell>
          <cell r="BJ11">
            <v>42.129608652893225</v>
          </cell>
          <cell r="BK11">
            <v>122010</v>
          </cell>
          <cell r="BL11">
            <v>53.179135462461133</v>
          </cell>
          <cell r="BM11">
            <v>66</v>
          </cell>
          <cell r="BN11">
            <v>47</v>
          </cell>
          <cell r="BO11">
            <v>7.0009012096280925</v>
          </cell>
          <cell r="BP11">
            <v>3144701</v>
          </cell>
          <cell r="BQ11">
            <v>44918517</v>
          </cell>
          <cell r="BR11">
            <v>1.5741815340876015</v>
          </cell>
          <cell r="BS11">
            <v>707099</v>
          </cell>
          <cell r="BT11">
            <v>44918517</v>
          </cell>
          <cell r="BU11">
            <v>98.622339547929386</v>
          </cell>
          <cell r="BV11">
            <v>11955</v>
          </cell>
          <cell r="BW11">
            <v>12122</v>
          </cell>
          <cell r="BX11">
            <v>7.5156993029770049</v>
          </cell>
          <cell r="BY11">
            <v>230747</v>
          </cell>
          <cell r="BZ11">
            <v>30702</v>
          </cell>
          <cell r="CA11">
            <v>99.109057911235766</v>
          </cell>
          <cell r="CB11">
            <v>12014</v>
          </cell>
          <cell r="CC11">
            <v>12122</v>
          </cell>
          <cell r="CD11">
            <v>18.222222222222221</v>
          </cell>
          <cell r="CE11">
            <v>492</v>
          </cell>
          <cell r="CF11">
            <v>2700</v>
          </cell>
          <cell r="CG11">
            <v>394</v>
          </cell>
          <cell r="CH11">
            <v>9.3782696177062377</v>
          </cell>
          <cell r="CI11">
            <v>15.457506400000002</v>
          </cell>
          <cell r="CJ11">
            <v>21.063847225637243</v>
          </cell>
          <cell r="CK11">
            <v>257</v>
          </cell>
          <cell r="CL11">
            <v>122010</v>
          </cell>
          <cell r="CM11">
            <v>23.799999999999997</v>
          </cell>
          <cell r="CN11">
            <v>95.5</v>
          </cell>
          <cell r="CO11">
            <v>11.868131868131867</v>
          </cell>
          <cell r="CP11">
            <v>16.746242263483644</v>
          </cell>
          <cell r="CQ11" t="str">
            <v>dna</v>
          </cell>
          <cell r="CR11" t="str">
            <v>dna</v>
          </cell>
          <cell r="CS11"/>
          <cell r="CT11"/>
        </row>
        <row r="12">
          <cell r="A12" t="str">
            <v>East Dunbartonshire</v>
          </cell>
          <cell r="B12">
            <v>9183</v>
          </cell>
          <cell r="C12">
            <v>7821</v>
          </cell>
          <cell r="D12">
            <v>1922</v>
          </cell>
          <cell r="E12">
            <v>88</v>
          </cell>
          <cell r="F12">
            <v>66</v>
          </cell>
          <cell r="G12">
            <v>74</v>
          </cell>
          <cell r="H12">
            <v>43</v>
          </cell>
          <cell r="I12" t="str">
            <v>dna</v>
          </cell>
          <cell r="J12" t="str">
            <v>dna</v>
          </cell>
          <cell r="K12" t="str">
            <v>dna</v>
          </cell>
          <cell r="L12">
            <v>84</v>
          </cell>
          <cell r="M12" t="str">
            <v>dna</v>
          </cell>
          <cell r="N12">
            <v>1344.77</v>
          </cell>
          <cell r="O12">
            <v>1015</v>
          </cell>
          <cell r="P12">
            <v>1125</v>
          </cell>
          <cell r="Q12">
            <v>1232</v>
          </cell>
          <cell r="R12">
            <v>1379</v>
          </cell>
          <cell r="S12">
            <v>1514</v>
          </cell>
          <cell r="T12" t="str">
            <v>dna</v>
          </cell>
          <cell r="U12" t="str">
            <v>dna</v>
          </cell>
          <cell r="V12" t="str">
            <v>dna</v>
          </cell>
          <cell r="W12" t="str">
            <v>dna</v>
          </cell>
          <cell r="X12" t="str">
            <v>dna</v>
          </cell>
          <cell r="Y12" t="str">
            <v>dna</v>
          </cell>
          <cell r="Z12" t="str">
            <v>dna</v>
          </cell>
          <cell r="AA12">
            <v>100</v>
          </cell>
          <cell r="AB12" t="str">
            <v>dna</v>
          </cell>
          <cell r="AC12" t="str">
            <v>dna</v>
          </cell>
          <cell r="AD12" t="str">
            <v>dna</v>
          </cell>
          <cell r="AE12" t="str">
            <v>dna</v>
          </cell>
          <cell r="AF12">
            <v>96.147736298649718</v>
          </cell>
          <cell r="AG12" t="str">
            <v>dna</v>
          </cell>
          <cell r="AH12" t="str">
            <v>dna</v>
          </cell>
          <cell r="AI12">
            <v>108640</v>
          </cell>
          <cell r="AJ12">
            <v>614651</v>
          </cell>
          <cell r="AK12">
            <v>63.06</v>
          </cell>
          <cell r="AL12">
            <v>0</v>
          </cell>
          <cell r="AM12" t="e">
            <v>#N/A</v>
          </cell>
          <cell r="AN12">
            <v>85.793099999999995</v>
          </cell>
          <cell r="AO12">
            <v>77.836600000000004</v>
          </cell>
          <cell r="AP12">
            <v>73.623199999999997</v>
          </cell>
          <cell r="AQ12">
            <v>37.566800000000001</v>
          </cell>
          <cell r="AR12">
            <v>780</v>
          </cell>
          <cell r="AS12">
            <v>74.436680243638122</v>
          </cell>
          <cell r="AT12">
            <v>1992</v>
          </cell>
          <cell r="AU12">
            <v>26761</v>
          </cell>
          <cell r="AV12">
            <v>83.333333333333343</v>
          </cell>
          <cell r="AW12">
            <v>324.577861163227</v>
          </cell>
          <cell r="AX12">
            <v>3806</v>
          </cell>
          <cell r="AY12">
            <v>11726</v>
          </cell>
          <cell r="AZ12">
            <v>108640</v>
          </cell>
          <cell r="BA12">
            <v>81</v>
          </cell>
          <cell r="BB12">
            <v>85</v>
          </cell>
          <cell r="BC12">
            <v>65</v>
          </cell>
          <cell r="BD12">
            <v>76</v>
          </cell>
          <cell r="BE12">
            <v>91.16719242902208</v>
          </cell>
          <cell r="BF12">
            <v>519.70000000000005</v>
          </cell>
          <cell r="BG12">
            <v>28.211752796564351</v>
          </cell>
          <cell r="BH12">
            <v>28.315042896253956</v>
          </cell>
          <cell r="BI12">
            <v>29.096351236629094</v>
          </cell>
          <cell r="BJ12">
            <v>34.958646040771868</v>
          </cell>
          <cell r="BK12">
            <v>108640</v>
          </cell>
          <cell r="BL12">
            <v>55.311801126244788</v>
          </cell>
          <cell r="BM12">
            <v>87</v>
          </cell>
          <cell r="BN12">
            <v>63</v>
          </cell>
          <cell r="BO12">
            <v>9.6764185654559736</v>
          </cell>
          <cell r="BP12">
            <v>1350823</v>
          </cell>
          <cell r="BQ12">
            <v>13959948</v>
          </cell>
          <cell r="BR12">
            <v>1.0278046880976921</v>
          </cell>
          <cell r="BS12">
            <v>143481</v>
          </cell>
          <cell r="BT12">
            <v>13959948</v>
          </cell>
          <cell r="BU12">
            <v>95.066889632107021</v>
          </cell>
          <cell r="BV12">
            <v>3411</v>
          </cell>
          <cell r="BW12">
            <v>3588</v>
          </cell>
          <cell r="BX12">
            <v>14.252792990142387</v>
          </cell>
          <cell r="BY12">
            <v>65064</v>
          </cell>
          <cell r="BZ12">
            <v>4565</v>
          </cell>
          <cell r="CA12">
            <v>85.033444816053517</v>
          </cell>
          <cell r="CB12">
            <v>3051</v>
          </cell>
          <cell r="CC12">
            <v>3588</v>
          </cell>
          <cell r="CD12">
            <v>9.1666666666666661</v>
          </cell>
          <cell r="CE12">
            <v>110</v>
          </cell>
          <cell r="CF12">
            <v>1200</v>
          </cell>
          <cell r="CG12">
            <v>612</v>
          </cell>
          <cell r="CH12">
            <v>8.4285714285714288</v>
          </cell>
          <cell r="CI12">
            <v>18.270622700000001</v>
          </cell>
          <cell r="CJ12">
            <v>14.727540500736376</v>
          </cell>
          <cell r="CK12">
            <v>160</v>
          </cell>
          <cell r="CL12">
            <v>108640</v>
          </cell>
          <cell r="CM12">
            <v>25</v>
          </cell>
          <cell r="CN12">
            <v>96.8</v>
          </cell>
          <cell r="CO12">
            <v>9.7826086956521738</v>
          </cell>
          <cell r="CP12">
            <v>37.700000000000003</v>
          </cell>
          <cell r="CQ12" t="str">
            <v>dna</v>
          </cell>
          <cell r="CR12" t="str">
            <v>dna</v>
          </cell>
          <cell r="CS12"/>
          <cell r="CT12"/>
        </row>
        <row r="13">
          <cell r="A13" t="str">
            <v>East Lothian</v>
          </cell>
          <cell r="B13">
            <v>8626</v>
          </cell>
          <cell r="C13">
            <v>6026</v>
          </cell>
          <cell r="D13">
            <v>1992</v>
          </cell>
          <cell r="E13">
            <v>60</v>
          </cell>
          <cell r="F13">
            <v>35</v>
          </cell>
          <cell r="G13">
            <v>32</v>
          </cell>
          <cell r="H13">
            <v>13</v>
          </cell>
          <cell r="I13" t="str">
            <v>dna</v>
          </cell>
          <cell r="J13" t="str">
            <v>dna</v>
          </cell>
          <cell r="K13" t="str">
            <v>dna</v>
          </cell>
          <cell r="L13">
            <v>75</v>
          </cell>
          <cell r="M13" t="str">
            <v>dna</v>
          </cell>
          <cell r="N13">
            <v>853.46</v>
          </cell>
          <cell r="O13">
            <v>481</v>
          </cell>
          <cell r="P13">
            <v>627</v>
          </cell>
          <cell r="Q13">
            <v>847</v>
          </cell>
          <cell r="R13">
            <v>944</v>
          </cell>
          <cell r="S13">
            <v>1110</v>
          </cell>
          <cell r="T13" t="str">
            <v>dna</v>
          </cell>
          <cell r="U13" t="str">
            <v>dna</v>
          </cell>
          <cell r="V13" t="str">
            <v>dna</v>
          </cell>
          <cell r="W13" t="str">
            <v>dna</v>
          </cell>
          <cell r="X13" t="str">
            <v>dna</v>
          </cell>
          <cell r="Y13" t="str">
            <v>dna</v>
          </cell>
          <cell r="Z13" t="str">
            <v>dna</v>
          </cell>
          <cell r="AA13">
            <v>84.2</v>
          </cell>
          <cell r="AB13" t="str">
            <v>dna</v>
          </cell>
          <cell r="AC13" t="str">
            <v>dna</v>
          </cell>
          <cell r="AD13" t="str">
            <v>dna</v>
          </cell>
          <cell r="AE13" t="str">
            <v>dna</v>
          </cell>
          <cell r="AF13">
            <v>94.46349828515433</v>
          </cell>
          <cell r="AG13" t="str">
            <v>dna</v>
          </cell>
          <cell r="AH13" t="str">
            <v>dna</v>
          </cell>
          <cell r="AI13">
            <v>107090</v>
          </cell>
          <cell r="AJ13">
            <v>558695</v>
          </cell>
          <cell r="AK13">
            <v>60.97</v>
          </cell>
          <cell r="AL13">
            <v>0</v>
          </cell>
          <cell r="AM13" t="e">
            <v>#N/A</v>
          </cell>
          <cell r="AN13">
            <v>70.016000000000005</v>
          </cell>
          <cell r="AO13">
            <v>71.625</v>
          </cell>
          <cell r="AP13">
            <v>75.487200000000001</v>
          </cell>
          <cell r="AQ13">
            <v>32.673499999999997</v>
          </cell>
          <cell r="AR13">
            <v>620</v>
          </cell>
          <cell r="AS13">
            <v>101.70030192277135</v>
          </cell>
          <cell r="AT13">
            <v>1920</v>
          </cell>
          <cell r="AU13">
            <v>18879</v>
          </cell>
          <cell r="AV13">
            <v>80</v>
          </cell>
          <cell r="AW13">
            <v>326.98348363562673</v>
          </cell>
          <cell r="AX13">
            <v>3227</v>
          </cell>
          <cell r="AY13">
            <v>9869</v>
          </cell>
          <cell r="AZ13">
            <v>107090</v>
          </cell>
          <cell r="BA13">
            <v>86</v>
          </cell>
          <cell r="BB13">
            <v>91</v>
          </cell>
          <cell r="BC13">
            <v>69</v>
          </cell>
          <cell r="BD13">
            <v>82</v>
          </cell>
          <cell r="BE13">
            <v>91.4</v>
          </cell>
          <cell r="BF13">
            <v>1367.4</v>
          </cell>
          <cell r="BG13">
            <v>30.449920612043357</v>
          </cell>
          <cell r="BH13">
            <v>38.319446180208793</v>
          </cell>
          <cell r="BI13">
            <v>30.847226060405436</v>
          </cell>
          <cell r="BJ13">
            <v>33.237528933805343</v>
          </cell>
          <cell r="BK13">
            <v>107090</v>
          </cell>
          <cell r="BL13">
            <v>55.310381422273636</v>
          </cell>
          <cell r="BM13">
            <v>79</v>
          </cell>
          <cell r="BN13">
            <v>77</v>
          </cell>
          <cell r="BO13">
            <v>6.2873453111964794</v>
          </cell>
          <cell r="BP13">
            <v>1874929</v>
          </cell>
          <cell r="BQ13">
            <v>29820678</v>
          </cell>
          <cell r="BR13">
            <v>0.52647361002321946</v>
          </cell>
          <cell r="BS13">
            <v>156998</v>
          </cell>
          <cell r="BT13">
            <v>29820678</v>
          </cell>
          <cell r="BU13">
            <v>97.450713800135958</v>
          </cell>
          <cell r="BV13">
            <v>8601</v>
          </cell>
          <cell r="BW13">
            <v>8826</v>
          </cell>
          <cell r="BX13">
            <v>7.2348901818944276</v>
          </cell>
          <cell r="BY13">
            <v>138020</v>
          </cell>
          <cell r="BZ13">
            <v>19077</v>
          </cell>
          <cell r="CA13">
            <v>82.807892946246326</v>
          </cell>
          <cell r="CB13">
            <v>7302</v>
          </cell>
          <cell r="CC13">
            <v>8818</v>
          </cell>
          <cell r="CD13">
            <v>5.7142857142857144</v>
          </cell>
          <cell r="CE13">
            <v>80</v>
          </cell>
          <cell r="CF13">
            <v>1400</v>
          </cell>
          <cell r="CG13">
            <v>749</v>
          </cell>
          <cell r="CH13">
            <v>10.744047619047619</v>
          </cell>
          <cell r="CI13">
            <v>24.898776300000002</v>
          </cell>
          <cell r="CJ13">
            <v>16.71491269026053</v>
          </cell>
          <cell r="CK13">
            <v>179</v>
          </cell>
          <cell r="CL13">
            <v>107090</v>
          </cell>
          <cell r="CM13">
            <v>16.600000000000001</v>
          </cell>
          <cell r="CN13">
            <v>92.8</v>
          </cell>
          <cell r="CO13">
            <v>9.1799265605875142</v>
          </cell>
          <cell r="CP13">
            <v>7.2946175637393775</v>
          </cell>
          <cell r="CQ13" t="str">
            <v>dna</v>
          </cell>
          <cell r="CR13" t="str">
            <v>dna</v>
          </cell>
          <cell r="CS13"/>
          <cell r="CT13"/>
        </row>
        <row r="14">
          <cell r="A14" t="str">
            <v>East Renfrewshire</v>
          </cell>
          <cell r="B14">
            <v>9322</v>
          </cell>
          <cell r="C14">
            <v>7842</v>
          </cell>
          <cell r="D14">
            <v>1853</v>
          </cell>
          <cell r="E14">
            <v>88</v>
          </cell>
          <cell r="F14">
            <v>69</v>
          </cell>
          <cell r="G14">
            <v>61</v>
          </cell>
          <cell r="H14">
            <v>42</v>
          </cell>
          <cell r="I14" t="str">
            <v>dna</v>
          </cell>
          <cell r="J14" t="str">
            <v>dna</v>
          </cell>
          <cell r="K14" t="str">
            <v>dna</v>
          </cell>
          <cell r="L14">
            <v>84</v>
          </cell>
          <cell r="M14" t="str">
            <v>dna</v>
          </cell>
          <cell r="N14">
            <v>1400.62</v>
          </cell>
          <cell r="O14">
            <v>968</v>
          </cell>
          <cell r="P14">
            <v>1127</v>
          </cell>
          <cell r="Q14">
            <v>1328</v>
          </cell>
          <cell r="R14">
            <v>1388</v>
          </cell>
          <cell r="S14">
            <v>1530</v>
          </cell>
          <cell r="T14" t="str">
            <v>dna</v>
          </cell>
          <cell r="U14" t="str">
            <v>dna</v>
          </cell>
          <cell r="V14" t="str">
            <v>dna</v>
          </cell>
          <cell r="W14" t="str">
            <v>dna</v>
          </cell>
          <cell r="X14" t="str">
            <v>dna</v>
          </cell>
          <cell r="Y14" t="str">
            <v>dna</v>
          </cell>
          <cell r="Z14" t="str">
            <v>dna</v>
          </cell>
          <cell r="AA14">
            <v>97</v>
          </cell>
          <cell r="AB14" t="str">
            <v>dna</v>
          </cell>
          <cell r="AC14" t="str">
            <v>dna</v>
          </cell>
          <cell r="AD14" t="str">
            <v>dna</v>
          </cell>
          <cell r="AE14" t="str">
            <v>dna</v>
          </cell>
          <cell r="AF14">
            <v>96.749559428235756</v>
          </cell>
          <cell r="AG14" t="str">
            <v>dna</v>
          </cell>
          <cell r="AH14" t="str">
            <v>dna</v>
          </cell>
          <cell r="AI14">
            <v>95530</v>
          </cell>
          <cell r="AJ14">
            <v>394472</v>
          </cell>
          <cell r="AK14">
            <v>57.62</v>
          </cell>
          <cell r="AL14">
            <v>0</v>
          </cell>
          <cell r="AM14" t="e">
            <v>#N/A</v>
          </cell>
          <cell r="AN14">
            <v>77.778899999999993</v>
          </cell>
          <cell r="AO14">
            <v>78.251599999999996</v>
          </cell>
          <cell r="AP14">
            <v>74.763199999999998</v>
          </cell>
          <cell r="AQ14">
            <v>35.255600000000001</v>
          </cell>
          <cell r="AR14">
            <v>651</v>
          </cell>
          <cell r="AS14">
            <v>76.190950767390873</v>
          </cell>
          <cell r="AT14">
            <v>1529</v>
          </cell>
          <cell r="AU14">
            <v>20068</v>
          </cell>
          <cell r="AV14">
            <v>75</v>
          </cell>
          <cell r="AW14">
            <v>155.75816780636058</v>
          </cell>
          <cell r="AX14">
            <v>1435</v>
          </cell>
          <cell r="AY14">
            <v>9213</v>
          </cell>
          <cell r="AZ14">
            <v>95530</v>
          </cell>
          <cell r="BA14">
            <v>76</v>
          </cell>
          <cell r="BB14">
            <v>91</v>
          </cell>
          <cell r="BC14">
            <v>58</v>
          </cell>
          <cell r="BD14">
            <v>69</v>
          </cell>
          <cell r="BE14">
            <v>92.626728110599075</v>
          </cell>
          <cell r="BF14">
            <v>485.16</v>
          </cell>
          <cell r="BG14">
            <v>15.48024490562506</v>
          </cell>
          <cell r="BH14">
            <v>26.269125395755047</v>
          </cell>
          <cell r="BI14">
            <v>32.997398219876153</v>
          </cell>
          <cell r="BJ14">
            <v>39.945584529933953</v>
          </cell>
          <cell r="BK14">
            <v>95530</v>
          </cell>
          <cell r="BL14">
            <v>67.792579700484794</v>
          </cell>
          <cell r="BM14">
            <v>85</v>
          </cell>
          <cell r="BN14">
            <v>65</v>
          </cell>
          <cell r="BO14">
            <v>6.471143446052122</v>
          </cell>
          <cell r="BP14">
            <v>761022</v>
          </cell>
          <cell r="BQ14">
            <v>11760240</v>
          </cell>
          <cell r="BR14">
            <v>1.780728964715006</v>
          </cell>
          <cell r="BS14">
            <v>209418</v>
          </cell>
          <cell r="BT14">
            <v>11760240</v>
          </cell>
          <cell r="BU14">
            <v>97.896494156928213</v>
          </cell>
          <cell r="BV14">
            <v>2932</v>
          </cell>
          <cell r="BW14">
            <v>2995</v>
          </cell>
          <cell r="BX14">
            <v>5.3912889518413598</v>
          </cell>
          <cell r="BY14">
            <v>45675</v>
          </cell>
          <cell r="BZ14">
            <v>8472</v>
          </cell>
          <cell r="CA14">
            <v>78.964941569282132</v>
          </cell>
          <cell r="CB14">
            <v>2365</v>
          </cell>
          <cell r="CC14">
            <v>2995</v>
          </cell>
          <cell r="CD14">
            <v>13.363636363636363</v>
          </cell>
          <cell r="CE14">
            <v>147</v>
          </cell>
          <cell r="CF14">
            <v>1100</v>
          </cell>
          <cell r="CG14">
            <v>638</v>
          </cell>
          <cell r="CH14">
            <v>7.7714285714285714</v>
          </cell>
          <cell r="CI14">
            <v>9.6146000999999988</v>
          </cell>
          <cell r="CJ14">
            <v>15.073798806657594</v>
          </cell>
          <cell r="CK14">
            <v>144</v>
          </cell>
          <cell r="CL14">
            <v>95530</v>
          </cell>
          <cell r="CM14">
            <v>25.5</v>
          </cell>
          <cell r="CN14">
            <v>95.9</v>
          </cell>
          <cell r="CO14">
            <v>11.91</v>
          </cell>
          <cell r="CP14">
            <v>94.07</v>
          </cell>
          <cell r="CQ14" t="str">
            <v>dna</v>
          </cell>
          <cell r="CR14" t="str">
            <v>dna</v>
          </cell>
          <cell r="CS14"/>
          <cell r="CT14"/>
        </row>
        <row r="15">
          <cell r="A15" t="str">
            <v>Edinburgh City</v>
          </cell>
          <cell r="B15">
            <v>30878</v>
          </cell>
          <cell r="C15">
            <v>19772</v>
          </cell>
          <cell r="D15">
            <v>8370</v>
          </cell>
          <cell r="E15">
            <v>64</v>
          </cell>
          <cell r="F15">
            <v>41</v>
          </cell>
          <cell r="G15">
            <v>44</v>
          </cell>
          <cell r="H15">
            <v>20</v>
          </cell>
          <cell r="I15" t="str">
            <v>dna</v>
          </cell>
          <cell r="J15" t="str">
            <v>dna</v>
          </cell>
          <cell r="K15" t="str">
            <v>dna</v>
          </cell>
          <cell r="L15">
            <v>79</v>
          </cell>
          <cell r="M15" t="str">
            <v>dna</v>
          </cell>
          <cell r="N15">
            <v>969.38</v>
          </cell>
          <cell r="O15">
            <v>618</v>
          </cell>
          <cell r="P15">
            <v>700</v>
          </cell>
          <cell r="Q15">
            <v>903</v>
          </cell>
          <cell r="R15">
            <v>1047</v>
          </cell>
          <cell r="S15">
            <v>1307</v>
          </cell>
          <cell r="T15" t="str">
            <v>dna</v>
          </cell>
          <cell r="U15" t="str">
            <v>dna</v>
          </cell>
          <cell r="V15" t="str">
            <v>dna</v>
          </cell>
          <cell r="W15" t="str">
            <v>dna</v>
          </cell>
          <cell r="X15" t="str">
            <v>dna</v>
          </cell>
          <cell r="Y15" t="str">
            <v>dna</v>
          </cell>
          <cell r="Z15" t="str">
            <v>dna</v>
          </cell>
          <cell r="AA15">
            <v>91.4</v>
          </cell>
          <cell r="AB15" t="str">
            <v>dna</v>
          </cell>
          <cell r="AC15" t="str">
            <v>dna</v>
          </cell>
          <cell r="AD15" t="str">
            <v>dna</v>
          </cell>
          <cell r="AE15" t="str">
            <v>dna</v>
          </cell>
          <cell r="AF15">
            <v>92.397311426437639</v>
          </cell>
          <cell r="AG15" t="str">
            <v>dna</v>
          </cell>
          <cell r="AH15" t="str">
            <v>dna</v>
          </cell>
          <cell r="AI15">
            <v>524930</v>
          </cell>
          <cell r="AJ15">
            <v>2324431</v>
          </cell>
          <cell r="AK15">
            <v>56.85</v>
          </cell>
          <cell r="AL15">
            <v>0</v>
          </cell>
          <cell r="AM15" t="e">
            <v>#N/A</v>
          </cell>
          <cell r="AN15">
            <v>83.178899999999999</v>
          </cell>
          <cell r="AO15">
            <v>77.635400000000004</v>
          </cell>
          <cell r="AP15">
            <v>76.653700000000001</v>
          </cell>
          <cell r="AQ15">
            <v>32.953800000000001</v>
          </cell>
          <cell r="AR15">
            <v>2522</v>
          </cell>
          <cell r="AS15">
            <v>118.7373991935484</v>
          </cell>
          <cell r="AT15">
            <v>9423</v>
          </cell>
          <cell r="AU15">
            <v>79360</v>
          </cell>
          <cell r="AV15">
            <v>80.911680911680918</v>
          </cell>
          <cell r="AW15">
            <v>1175.1432566556082</v>
          </cell>
          <cell r="AX15">
            <v>42861</v>
          </cell>
          <cell r="AY15">
            <v>36473</v>
          </cell>
          <cell r="AZ15">
            <v>524930</v>
          </cell>
          <cell r="BA15">
            <v>77</v>
          </cell>
          <cell r="BB15">
            <v>90</v>
          </cell>
          <cell r="BC15">
            <v>88</v>
          </cell>
          <cell r="BD15">
            <v>74</v>
          </cell>
          <cell r="BE15">
            <v>92.883116883116884</v>
          </cell>
          <cell r="BF15">
            <v>1511</v>
          </cell>
          <cell r="BG15">
            <v>29.077591710054463</v>
          </cell>
          <cell r="BH15">
            <v>24.435190280207159</v>
          </cell>
          <cell r="BI15">
            <v>28.08880263942298</v>
          </cell>
          <cell r="BJ15">
            <v>35.101628575009229</v>
          </cell>
          <cell r="BK15">
            <v>524930</v>
          </cell>
          <cell r="BL15">
            <v>38.6200995316022</v>
          </cell>
          <cell r="BM15">
            <v>67</v>
          </cell>
          <cell r="BN15">
            <v>58</v>
          </cell>
          <cell r="BO15">
            <v>8.6352682409869832</v>
          </cell>
          <cell r="BP15">
            <v>8637168</v>
          </cell>
          <cell r="BQ15">
            <v>100022000</v>
          </cell>
          <cell r="BR15">
            <v>0.71269720661454483</v>
          </cell>
          <cell r="BS15">
            <v>712854</v>
          </cell>
          <cell r="BT15">
            <v>100022000</v>
          </cell>
          <cell r="BU15">
            <v>88.907103825136616</v>
          </cell>
          <cell r="BV15">
            <v>17897</v>
          </cell>
          <cell r="BW15">
            <v>20130</v>
          </cell>
          <cell r="BX15">
            <v>9.1725105189340805</v>
          </cell>
          <cell r="BY15">
            <v>196200</v>
          </cell>
          <cell r="BZ15">
            <v>21390</v>
          </cell>
          <cell r="CA15">
            <v>71.102150537634415</v>
          </cell>
          <cell r="CB15">
            <v>14283</v>
          </cell>
          <cell r="CC15">
            <v>20088</v>
          </cell>
          <cell r="CD15">
            <v>8.1449275362318847</v>
          </cell>
          <cell r="CE15">
            <v>562</v>
          </cell>
          <cell r="CF15">
            <v>6900</v>
          </cell>
          <cell r="CG15">
            <v>2233</v>
          </cell>
          <cell r="CH15">
            <v>12.038961038961038</v>
          </cell>
          <cell r="CI15">
            <v>39.032422400000002</v>
          </cell>
          <cell r="CJ15">
            <v>12.230202122187722</v>
          </cell>
          <cell r="CK15">
            <v>642</v>
          </cell>
          <cell r="CL15">
            <v>524930</v>
          </cell>
          <cell r="CM15">
            <v>12.7</v>
          </cell>
          <cell r="CN15">
            <v>97.9</v>
          </cell>
          <cell r="CO15">
            <v>6.3528077141236521</v>
          </cell>
          <cell r="CP15">
            <v>86.482896047824624</v>
          </cell>
          <cell r="CQ15" t="str">
            <v>dna</v>
          </cell>
          <cell r="CR15" t="str">
            <v>dna</v>
          </cell>
          <cell r="CS15"/>
          <cell r="CT15"/>
        </row>
        <row r="16">
          <cell r="A16" t="str">
            <v>Eilean Siar</v>
          </cell>
          <cell r="B16">
            <v>1832</v>
          </cell>
          <cell r="C16">
            <v>1492</v>
          </cell>
          <cell r="D16">
            <v>458</v>
          </cell>
          <cell r="E16">
            <v>67</v>
          </cell>
          <cell r="F16">
            <v>36</v>
          </cell>
          <cell r="G16" t="str">
            <v>NA</v>
          </cell>
          <cell r="H16" t="str">
            <v>NA</v>
          </cell>
          <cell r="I16" t="str">
            <v>dna</v>
          </cell>
          <cell r="J16" t="str">
            <v>dna</v>
          </cell>
          <cell r="K16" t="str">
            <v>dna</v>
          </cell>
          <cell r="L16">
            <v>59</v>
          </cell>
          <cell r="M16" t="str">
            <v>dna</v>
          </cell>
          <cell r="N16">
            <v>880.77</v>
          </cell>
          <cell r="O16" t="str">
            <v>NA</v>
          </cell>
          <cell r="P16">
            <v>818</v>
          </cell>
          <cell r="Q16">
            <v>909</v>
          </cell>
          <cell r="R16">
            <v>747</v>
          </cell>
          <cell r="S16" t="str">
            <v>NA</v>
          </cell>
          <cell r="T16" t="str">
            <v>dna</v>
          </cell>
          <cell r="U16" t="str">
            <v>dna</v>
          </cell>
          <cell r="V16" t="str">
            <v>dna</v>
          </cell>
          <cell r="W16" t="str">
            <v>dna</v>
          </cell>
          <cell r="X16" t="str">
            <v>dna</v>
          </cell>
          <cell r="Y16" t="str">
            <v>dna</v>
          </cell>
          <cell r="Z16" t="str">
            <v>dna</v>
          </cell>
          <cell r="AA16">
            <v>76</v>
          </cell>
          <cell r="AB16" t="str">
            <v>dna</v>
          </cell>
          <cell r="AC16" t="str">
            <v>dna</v>
          </cell>
          <cell r="AD16" t="str">
            <v>dna</v>
          </cell>
          <cell r="AE16" t="str">
            <v>dna</v>
          </cell>
          <cell r="AF16">
            <v>95.50561797752809</v>
          </cell>
          <cell r="AG16" t="str">
            <v>dna</v>
          </cell>
          <cell r="AH16" t="str">
            <v>dna</v>
          </cell>
          <cell r="AI16">
            <v>26720</v>
          </cell>
          <cell r="AJ16">
            <v>106764</v>
          </cell>
          <cell r="AK16">
            <v>62</v>
          </cell>
          <cell r="AL16">
            <v>0</v>
          </cell>
          <cell r="AM16" t="e">
            <v>#N/A</v>
          </cell>
          <cell r="AN16">
            <v>85.846100000000007</v>
          </cell>
          <cell r="AO16">
            <v>80.577299999999994</v>
          </cell>
          <cell r="AP16">
            <v>70.181299999999993</v>
          </cell>
          <cell r="AQ16">
            <v>39.369900000000001</v>
          </cell>
          <cell r="AR16">
            <v>190</v>
          </cell>
          <cell r="AS16">
            <v>109.97935306262904</v>
          </cell>
          <cell r="AT16">
            <v>799</v>
          </cell>
          <cell r="AU16">
            <v>7265</v>
          </cell>
          <cell r="AV16">
            <v>75</v>
          </cell>
          <cell r="AW16">
            <v>1510.3747290182719</v>
          </cell>
          <cell r="AX16">
            <v>4877</v>
          </cell>
          <cell r="AY16">
            <v>3229</v>
          </cell>
          <cell r="AZ16">
            <v>26720</v>
          </cell>
          <cell r="BA16">
            <v>41</v>
          </cell>
          <cell r="BB16">
            <v>27</v>
          </cell>
          <cell r="BC16">
            <v>38</v>
          </cell>
          <cell r="BD16">
            <v>49</v>
          </cell>
          <cell r="BE16">
            <v>97.5</v>
          </cell>
          <cell r="BF16">
            <v>1195.71</v>
          </cell>
          <cell r="BG16">
            <v>34.31189773514695</v>
          </cell>
          <cell r="BH16">
            <v>36.827262934086598</v>
          </cell>
          <cell r="BI16">
            <v>47.978416616701963</v>
          </cell>
          <cell r="BJ16">
            <v>43.583399689329894</v>
          </cell>
          <cell r="BK16">
            <v>26720</v>
          </cell>
          <cell r="BL16">
            <v>20.549078304710893</v>
          </cell>
          <cell r="BM16">
            <v>95</v>
          </cell>
          <cell r="BN16">
            <v>61</v>
          </cell>
          <cell r="BO16" t="str">
            <v>NA</v>
          </cell>
          <cell r="BP16" t="str">
            <v>NA</v>
          </cell>
          <cell r="BQ16" t="str">
            <v>NA</v>
          </cell>
          <cell r="BR16" t="str">
            <v>NA</v>
          </cell>
          <cell r="BS16" t="str">
            <v>NA</v>
          </cell>
          <cell r="BT16" t="str">
            <v>NA</v>
          </cell>
          <cell r="BU16" t="str">
            <v>NA</v>
          </cell>
          <cell r="BV16" t="str">
            <v>NA</v>
          </cell>
          <cell r="BW16" t="str">
            <v>NA</v>
          </cell>
          <cell r="BX16" t="str">
            <v>NA</v>
          </cell>
          <cell r="BY16" t="str">
            <v>NA</v>
          </cell>
          <cell r="BZ16" t="str">
            <v>NA</v>
          </cell>
          <cell r="CA16" t="str">
            <v>NA</v>
          </cell>
          <cell r="CB16" t="str">
            <v>NA</v>
          </cell>
          <cell r="CC16" t="str">
            <v>NA</v>
          </cell>
          <cell r="CD16">
            <v>25.666666666666664</v>
          </cell>
          <cell r="CE16">
            <v>77</v>
          </cell>
          <cell r="CF16">
            <v>300</v>
          </cell>
          <cell r="CG16">
            <v>347</v>
          </cell>
          <cell r="CH16">
            <v>9.5306122448979576</v>
          </cell>
          <cell r="CI16">
            <v>37.374816799999998</v>
          </cell>
          <cell r="CJ16">
            <v>21.332335329341316</v>
          </cell>
          <cell r="CK16">
            <v>57</v>
          </cell>
          <cell r="CL16">
            <v>26720</v>
          </cell>
          <cell r="CM16" t="str">
            <v>N/A</v>
          </cell>
          <cell r="CN16">
            <v>73.900000000000006</v>
          </cell>
          <cell r="CO16">
            <v>5.5141579731743668</v>
          </cell>
          <cell r="CP16">
            <v>100</v>
          </cell>
          <cell r="CQ16" t="str">
            <v>dna</v>
          </cell>
          <cell r="CR16" t="str">
            <v>dna</v>
          </cell>
          <cell r="CS16"/>
          <cell r="CT16"/>
        </row>
        <row r="17">
          <cell r="A17" t="str">
            <v>Falkirk</v>
          </cell>
          <cell r="B17">
            <v>12632</v>
          </cell>
          <cell r="C17">
            <v>9143</v>
          </cell>
          <cell r="D17">
            <v>2910</v>
          </cell>
          <cell r="E17">
            <v>68</v>
          </cell>
          <cell r="F17">
            <v>38</v>
          </cell>
          <cell r="G17">
            <v>50</v>
          </cell>
          <cell r="H17">
            <v>22</v>
          </cell>
          <cell r="I17" t="str">
            <v>dna</v>
          </cell>
          <cell r="J17" t="str">
            <v>dna</v>
          </cell>
          <cell r="K17" t="str">
            <v>dna</v>
          </cell>
          <cell r="L17">
            <v>78</v>
          </cell>
          <cell r="M17" t="str">
            <v>dna</v>
          </cell>
          <cell r="N17">
            <v>1000.33</v>
          </cell>
          <cell r="O17">
            <v>714</v>
          </cell>
          <cell r="P17">
            <v>830</v>
          </cell>
          <cell r="Q17">
            <v>1015</v>
          </cell>
          <cell r="R17">
            <v>1197</v>
          </cell>
          <cell r="S17">
            <v>1299</v>
          </cell>
          <cell r="T17" t="str">
            <v>dna</v>
          </cell>
          <cell r="U17" t="str">
            <v>dna</v>
          </cell>
          <cell r="V17" t="str">
            <v>dna</v>
          </cell>
          <cell r="W17" t="str">
            <v>dna</v>
          </cell>
          <cell r="X17" t="str">
            <v>dna</v>
          </cell>
          <cell r="Y17" t="str">
            <v>dna</v>
          </cell>
          <cell r="Z17" t="str">
            <v>dna</v>
          </cell>
          <cell r="AA17">
            <v>94.1</v>
          </cell>
          <cell r="AB17" t="str">
            <v>dna</v>
          </cell>
          <cell r="AC17" t="str">
            <v>dna</v>
          </cell>
          <cell r="AD17" t="str">
            <v>dna</v>
          </cell>
          <cell r="AE17" t="str">
            <v>dna</v>
          </cell>
          <cell r="AF17">
            <v>91.921568627450981</v>
          </cell>
          <cell r="AG17" t="str">
            <v>dna</v>
          </cell>
          <cell r="AH17" t="str">
            <v>dna</v>
          </cell>
          <cell r="AI17">
            <v>160890</v>
          </cell>
          <cell r="AJ17">
            <v>586020</v>
          </cell>
          <cell r="AK17">
            <v>66.069999999999993</v>
          </cell>
          <cell r="AL17">
            <v>0</v>
          </cell>
          <cell r="AM17" t="e">
            <v>#N/A</v>
          </cell>
          <cell r="AN17">
            <v>78.800899999999999</v>
          </cell>
          <cell r="AO17">
            <v>79.162199999999999</v>
          </cell>
          <cell r="AP17">
            <v>78.597099999999998</v>
          </cell>
          <cell r="AQ17">
            <v>36.582099999999997</v>
          </cell>
          <cell r="AR17">
            <v>845</v>
          </cell>
          <cell r="AS17">
            <v>122.07287175585425</v>
          </cell>
          <cell r="AT17">
            <v>2888</v>
          </cell>
          <cell r="AU17">
            <v>23658</v>
          </cell>
          <cell r="AV17">
            <v>82.35294117647058</v>
          </cell>
          <cell r="AW17">
            <v>1020.1403032360263</v>
          </cell>
          <cell r="AX17">
            <v>13524</v>
          </cell>
          <cell r="AY17">
            <v>13257</v>
          </cell>
          <cell r="AZ17">
            <v>160890</v>
          </cell>
          <cell r="BA17">
            <v>74</v>
          </cell>
          <cell r="BB17">
            <v>84</v>
          </cell>
          <cell r="BC17">
            <v>63</v>
          </cell>
          <cell r="BD17">
            <v>72</v>
          </cell>
          <cell r="BE17">
            <v>90.835030549898164</v>
          </cell>
          <cell r="BF17">
            <v>988.97</v>
          </cell>
          <cell r="BG17">
            <v>28.696452539831068</v>
          </cell>
          <cell r="BH17">
            <v>31.693393624203921</v>
          </cell>
          <cell r="BI17">
            <v>34.233598855697672</v>
          </cell>
          <cell r="BJ17">
            <v>39.155399245606404</v>
          </cell>
          <cell r="BK17">
            <v>160890</v>
          </cell>
          <cell r="BL17">
            <v>53.024907424106175</v>
          </cell>
          <cell r="BM17">
            <v>62</v>
          </cell>
          <cell r="BN17">
            <v>65</v>
          </cell>
          <cell r="BO17">
            <v>8.4162663192265921</v>
          </cell>
          <cell r="BP17">
            <v>4811398</v>
          </cell>
          <cell r="BQ17">
            <v>57167844</v>
          </cell>
          <cell r="BR17">
            <v>1.3145274465834325</v>
          </cell>
          <cell r="BS17">
            <v>751487</v>
          </cell>
          <cell r="BT17">
            <v>57167844</v>
          </cell>
          <cell r="BU17">
            <v>97.783027439578404</v>
          </cell>
          <cell r="BV17">
            <v>16143</v>
          </cell>
          <cell r="BW17">
            <v>16509</v>
          </cell>
          <cell r="BX17">
            <v>5.5498910477573995</v>
          </cell>
          <cell r="BY17">
            <v>122253</v>
          </cell>
          <cell r="BZ17">
            <v>22028</v>
          </cell>
          <cell r="CA17">
            <v>96.365618753407233</v>
          </cell>
          <cell r="CB17">
            <v>15909</v>
          </cell>
          <cell r="CC17">
            <v>16509</v>
          </cell>
          <cell r="CD17">
            <v>14.448275862068966</v>
          </cell>
          <cell r="CE17">
            <v>419</v>
          </cell>
          <cell r="CF17">
            <v>2900</v>
          </cell>
          <cell r="CG17">
            <v>483</v>
          </cell>
          <cell r="CH17">
            <v>7.1428571428571432</v>
          </cell>
          <cell r="CI17">
            <v>32.996319800000002</v>
          </cell>
          <cell r="CJ17">
            <v>19.765056871154204</v>
          </cell>
          <cell r="CK17">
            <v>318</v>
          </cell>
          <cell r="CL17">
            <v>160890</v>
          </cell>
          <cell r="CM17">
            <v>15.2</v>
          </cell>
          <cell r="CN17">
            <v>97.4</v>
          </cell>
          <cell r="CO17">
            <v>14.38415159345392</v>
          </cell>
          <cell r="CP17">
            <v>58.870967741935488</v>
          </cell>
          <cell r="CQ17" t="str">
            <v>dna</v>
          </cell>
          <cell r="CR17" t="str">
            <v>dna</v>
          </cell>
          <cell r="CS17"/>
          <cell r="CT17"/>
        </row>
        <row r="18">
          <cell r="A18" t="str">
            <v>Fife</v>
          </cell>
          <cell r="B18">
            <v>29035</v>
          </cell>
          <cell r="C18">
            <v>20833</v>
          </cell>
          <cell r="D18">
            <v>6768</v>
          </cell>
          <cell r="E18">
            <v>58</v>
          </cell>
          <cell r="F18">
            <v>31</v>
          </cell>
          <cell r="G18">
            <v>38</v>
          </cell>
          <cell r="H18">
            <v>15</v>
          </cell>
          <cell r="I18" t="str">
            <v>dna</v>
          </cell>
          <cell r="J18" t="str">
            <v>dna</v>
          </cell>
          <cell r="K18" t="str">
            <v>dna</v>
          </cell>
          <cell r="L18">
            <v>67</v>
          </cell>
          <cell r="M18" t="str">
            <v>dna</v>
          </cell>
          <cell r="N18">
            <v>828.69</v>
          </cell>
          <cell r="O18">
            <v>544</v>
          </cell>
          <cell r="P18">
            <v>705</v>
          </cell>
          <cell r="Q18">
            <v>813</v>
          </cell>
          <cell r="R18">
            <v>995</v>
          </cell>
          <cell r="S18">
            <v>1154</v>
          </cell>
          <cell r="T18" t="str">
            <v>dna</v>
          </cell>
          <cell r="U18" t="str">
            <v>dna</v>
          </cell>
          <cell r="V18" t="str">
            <v>dna</v>
          </cell>
          <cell r="W18" t="str">
            <v>dna</v>
          </cell>
          <cell r="X18" t="str">
            <v>dna</v>
          </cell>
          <cell r="Y18" t="str">
            <v>dna</v>
          </cell>
          <cell r="Z18" t="str">
            <v>dna</v>
          </cell>
          <cell r="AA18">
            <v>97.5</v>
          </cell>
          <cell r="AB18" t="str">
            <v>dna</v>
          </cell>
          <cell r="AC18" t="str">
            <v>dna</v>
          </cell>
          <cell r="AD18" t="str">
            <v>dna</v>
          </cell>
          <cell r="AE18" t="str">
            <v>dna</v>
          </cell>
          <cell r="AF18">
            <v>91.723248234655074</v>
          </cell>
          <cell r="AG18" t="str">
            <v>dna</v>
          </cell>
          <cell r="AH18" t="str">
            <v>dna</v>
          </cell>
          <cell r="AI18">
            <v>373550</v>
          </cell>
          <cell r="AJ18">
            <v>1253266</v>
          </cell>
          <cell r="AK18">
            <v>62.14</v>
          </cell>
          <cell r="AL18">
            <v>0</v>
          </cell>
          <cell r="AM18" t="e">
            <v>#N/A</v>
          </cell>
          <cell r="AN18">
            <v>80.544399999999996</v>
          </cell>
          <cell r="AO18">
            <v>77.566500000000005</v>
          </cell>
          <cell r="AP18">
            <v>73.375100000000003</v>
          </cell>
          <cell r="AQ18">
            <v>34.292999999999999</v>
          </cell>
          <cell r="AR18">
            <v>1485</v>
          </cell>
          <cell r="AS18">
            <v>114.1530424688014</v>
          </cell>
          <cell r="AT18">
            <v>8260</v>
          </cell>
          <cell r="AU18">
            <v>72359</v>
          </cell>
          <cell r="AV18">
            <v>79</v>
          </cell>
          <cell r="AW18">
            <v>714.73382061373661</v>
          </cell>
          <cell r="AX18">
            <v>24153</v>
          </cell>
          <cell r="AY18">
            <v>33793</v>
          </cell>
          <cell r="AZ18">
            <v>373550</v>
          </cell>
          <cell r="BA18">
            <v>71</v>
          </cell>
          <cell r="BB18">
            <v>86</v>
          </cell>
          <cell r="BC18">
            <v>63</v>
          </cell>
          <cell r="BD18">
            <v>74</v>
          </cell>
          <cell r="BE18">
            <v>92.231075697211153</v>
          </cell>
          <cell r="BF18">
            <v>2466.23</v>
          </cell>
          <cell r="BG18">
            <v>31.73288348017191</v>
          </cell>
          <cell r="BH18">
            <v>34.094430957912117</v>
          </cell>
          <cell r="BI18">
            <v>32.827959918317909</v>
          </cell>
          <cell r="BJ18">
            <v>31.955564046713278</v>
          </cell>
          <cell r="BK18">
            <v>373550</v>
          </cell>
          <cell r="BL18">
            <v>44.49476903874443</v>
          </cell>
          <cell r="BM18">
            <v>82</v>
          </cell>
          <cell r="BN18">
            <v>75</v>
          </cell>
          <cell r="BO18">
            <v>7.7884507322069734</v>
          </cell>
          <cell r="BP18">
            <v>9190763</v>
          </cell>
          <cell r="BQ18">
            <v>118005022</v>
          </cell>
          <cell r="BR18">
            <v>1.0930661917083495</v>
          </cell>
          <cell r="BS18">
            <v>1289873</v>
          </cell>
          <cell r="BT18">
            <v>118005022</v>
          </cell>
          <cell r="BU18">
            <v>93.006074536200956</v>
          </cell>
          <cell r="BV18">
            <v>28325</v>
          </cell>
          <cell r="BW18">
            <v>30455</v>
          </cell>
          <cell r="BX18">
            <v>6.0240282246157193</v>
          </cell>
          <cell r="BY18">
            <v>387592</v>
          </cell>
          <cell r="BZ18">
            <v>64341</v>
          </cell>
          <cell r="CA18">
            <v>79.995346982185595</v>
          </cell>
          <cell r="CB18">
            <v>24069</v>
          </cell>
          <cell r="CC18">
            <v>30088</v>
          </cell>
          <cell r="CD18">
            <v>12.357142857142858</v>
          </cell>
          <cell r="CE18">
            <v>865</v>
          </cell>
          <cell r="CF18">
            <v>7000</v>
          </cell>
          <cell r="CG18">
            <v>1158</v>
          </cell>
          <cell r="CH18">
            <v>8.3928571428571423</v>
          </cell>
          <cell r="CI18">
            <v>31.900458999999998</v>
          </cell>
          <cell r="CJ18">
            <v>16.784901619595768</v>
          </cell>
          <cell r="CK18">
            <v>627</v>
          </cell>
          <cell r="CL18">
            <v>373550</v>
          </cell>
          <cell r="CM18">
            <v>19</v>
          </cell>
          <cell r="CN18">
            <v>95.7</v>
          </cell>
          <cell r="CO18">
            <v>18.621134020618555</v>
          </cell>
          <cell r="CP18">
            <v>4.5654856337035081</v>
          </cell>
          <cell r="CQ18" t="str">
            <v>dna</v>
          </cell>
          <cell r="CR18" t="str">
            <v>dna</v>
          </cell>
          <cell r="CS18"/>
          <cell r="CT18"/>
        </row>
        <row r="19">
          <cell r="A19" t="str">
            <v>Glasgow City</v>
          </cell>
          <cell r="B19">
            <v>41725</v>
          </cell>
          <cell r="C19">
            <v>26839</v>
          </cell>
          <cell r="D19">
            <v>10545</v>
          </cell>
          <cell r="E19">
            <v>58</v>
          </cell>
          <cell r="F19">
            <v>31</v>
          </cell>
          <cell r="G19">
            <v>50</v>
          </cell>
          <cell r="H19">
            <v>24</v>
          </cell>
          <cell r="I19" t="str">
            <v>dna</v>
          </cell>
          <cell r="J19" t="str">
            <v>dna</v>
          </cell>
          <cell r="K19" t="str">
            <v>dna</v>
          </cell>
          <cell r="L19">
            <v>71</v>
          </cell>
          <cell r="M19" t="str">
            <v>dna</v>
          </cell>
          <cell r="N19">
            <v>819.07</v>
          </cell>
          <cell r="O19">
            <v>701</v>
          </cell>
          <cell r="P19">
            <v>805</v>
          </cell>
          <cell r="Q19">
            <v>989</v>
          </cell>
          <cell r="R19">
            <v>1095</v>
          </cell>
          <cell r="S19">
            <v>1204</v>
          </cell>
          <cell r="T19" t="str">
            <v>dna</v>
          </cell>
          <cell r="U19" t="str">
            <v>dna</v>
          </cell>
          <cell r="V19" t="str">
            <v>dna</v>
          </cell>
          <cell r="W19" t="str">
            <v>dna</v>
          </cell>
          <cell r="X19" t="str">
            <v>dna</v>
          </cell>
          <cell r="Y19" t="str">
            <v>dna</v>
          </cell>
          <cell r="Z19" t="str">
            <v>dna</v>
          </cell>
          <cell r="AA19">
            <v>88.3</v>
          </cell>
          <cell r="AB19" t="str">
            <v>dna</v>
          </cell>
          <cell r="AC19" t="str">
            <v>dna</v>
          </cell>
          <cell r="AD19" t="str">
            <v>dna</v>
          </cell>
          <cell r="AE19" t="str">
            <v>dna</v>
          </cell>
          <cell r="AF19">
            <v>89.51831409934772</v>
          </cell>
          <cell r="AG19" t="str">
            <v>dna</v>
          </cell>
          <cell r="AH19" t="str">
            <v>dna</v>
          </cell>
          <cell r="AI19">
            <v>633120</v>
          </cell>
          <cell r="AJ19">
            <v>2078788</v>
          </cell>
          <cell r="AK19">
            <v>62.44</v>
          </cell>
          <cell r="AL19">
            <v>0</v>
          </cell>
          <cell r="AM19" t="e">
            <v>#N/A</v>
          </cell>
          <cell r="AN19">
            <v>79.217299999999994</v>
          </cell>
          <cell r="AO19">
            <v>81.542299999999997</v>
          </cell>
          <cell r="AP19">
            <v>75.538200000000003</v>
          </cell>
          <cell r="AQ19">
            <v>35.8414</v>
          </cell>
          <cell r="AR19">
            <v>3121</v>
          </cell>
          <cell r="AS19">
            <v>98.506411159644927</v>
          </cell>
          <cell r="AT19">
            <v>13982</v>
          </cell>
          <cell r="AU19">
            <v>141940</v>
          </cell>
          <cell r="AV19">
            <v>88.833746898263016</v>
          </cell>
          <cell r="AW19">
            <v>547.56350440642825</v>
          </cell>
          <cell r="AX19">
            <v>21125</v>
          </cell>
          <cell r="AY19">
            <v>38580</v>
          </cell>
          <cell r="AZ19">
            <v>633120</v>
          </cell>
          <cell r="BA19">
            <v>76</v>
          </cell>
          <cell r="BB19">
            <v>84</v>
          </cell>
          <cell r="BC19">
            <v>90</v>
          </cell>
          <cell r="BD19">
            <v>72</v>
          </cell>
          <cell r="BE19">
            <v>85.394581861012952</v>
          </cell>
          <cell r="BF19">
            <v>1905.9</v>
          </cell>
          <cell r="BG19">
            <v>29.166906061476588</v>
          </cell>
          <cell r="BH19">
            <v>20.142412105028928</v>
          </cell>
          <cell r="BI19">
            <v>19.086141312797338</v>
          </cell>
          <cell r="BJ19">
            <v>30.701966542408691</v>
          </cell>
          <cell r="BK19">
            <v>633120</v>
          </cell>
          <cell r="BL19">
            <v>24.668413763465669</v>
          </cell>
          <cell r="BM19">
            <v>66</v>
          </cell>
          <cell r="BN19">
            <v>50</v>
          </cell>
          <cell r="BO19" t="str">
            <v>NA</v>
          </cell>
          <cell r="BP19" t="str">
            <v>NA</v>
          </cell>
          <cell r="BQ19" t="str">
            <v>NA</v>
          </cell>
          <cell r="BR19" t="str">
            <v>NA</v>
          </cell>
          <cell r="BS19" t="str">
            <v>NA</v>
          </cell>
          <cell r="BT19" t="str">
            <v>NA</v>
          </cell>
          <cell r="BU19" t="str">
            <v>NA</v>
          </cell>
          <cell r="BV19" t="str">
            <v>NA</v>
          </cell>
          <cell r="BW19" t="str">
            <v>NA</v>
          </cell>
          <cell r="BX19" t="str">
            <v>NA</v>
          </cell>
          <cell r="BY19" t="str">
            <v>NA</v>
          </cell>
          <cell r="BZ19" t="str">
            <v>NA</v>
          </cell>
          <cell r="CA19" t="str">
            <v>NA</v>
          </cell>
          <cell r="CB19" t="str">
            <v>NA</v>
          </cell>
          <cell r="CC19" t="str">
            <v>NA</v>
          </cell>
          <cell r="CD19">
            <v>5.9714285714285715</v>
          </cell>
          <cell r="CE19">
            <v>836</v>
          </cell>
          <cell r="CF19">
            <v>14000</v>
          </cell>
          <cell r="CG19">
            <v>1485</v>
          </cell>
          <cell r="CH19">
            <v>9.4008746355685133</v>
          </cell>
          <cell r="CI19">
            <v>33.250495100000002</v>
          </cell>
          <cell r="CJ19">
            <v>8.0869345463735147</v>
          </cell>
          <cell r="CK19">
            <v>512</v>
          </cell>
          <cell r="CL19">
            <v>633120</v>
          </cell>
          <cell r="CM19">
            <v>13.8</v>
          </cell>
          <cell r="CN19">
            <v>98</v>
          </cell>
          <cell r="CO19">
            <v>11.039310716208938</v>
          </cell>
          <cell r="CP19">
            <v>46.915224145583664</v>
          </cell>
          <cell r="CQ19" t="str">
            <v>dna</v>
          </cell>
          <cell r="CR19" t="str">
            <v>dna</v>
          </cell>
          <cell r="CS19"/>
          <cell r="CT19"/>
        </row>
        <row r="20">
          <cell r="A20" t="str">
            <v>Highland</v>
          </cell>
          <cell r="B20">
            <v>17301</v>
          </cell>
          <cell r="C20">
            <v>13519</v>
          </cell>
          <cell r="D20">
            <v>3996</v>
          </cell>
          <cell r="E20">
            <v>62</v>
          </cell>
          <cell r="F20">
            <v>34</v>
          </cell>
          <cell r="G20">
            <v>37</v>
          </cell>
          <cell r="H20">
            <v>15</v>
          </cell>
          <cell r="I20" t="str">
            <v>dna</v>
          </cell>
          <cell r="J20" t="str">
            <v>dna</v>
          </cell>
          <cell r="K20" t="str">
            <v>dna</v>
          </cell>
          <cell r="L20">
            <v>73</v>
          </cell>
          <cell r="M20" t="str">
            <v>dna</v>
          </cell>
          <cell r="N20">
            <v>838.68</v>
          </cell>
          <cell r="O20">
            <v>520</v>
          </cell>
          <cell r="P20">
            <v>703</v>
          </cell>
          <cell r="Q20">
            <v>856</v>
          </cell>
          <cell r="R20">
            <v>936</v>
          </cell>
          <cell r="S20">
            <v>1045</v>
          </cell>
          <cell r="T20" t="str">
            <v>dna</v>
          </cell>
          <cell r="U20" t="str">
            <v>dna</v>
          </cell>
          <cell r="V20" t="str">
            <v>dna</v>
          </cell>
          <cell r="W20" t="str">
            <v>dna</v>
          </cell>
          <cell r="X20" t="str">
            <v>dna</v>
          </cell>
          <cell r="Y20" t="str">
            <v>dna</v>
          </cell>
          <cell r="Z20" t="str">
            <v>dna</v>
          </cell>
          <cell r="AA20">
            <v>90.4</v>
          </cell>
          <cell r="AB20" t="str">
            <v>dna</v>
          </cell>
          <cell r="AC20" t="str">
            <v>dna</v>
          </cell>
          <cell r="AD20" t="str">
            <v>dna</v>
          </cell>
          <cell r="AE20" t="str">
            <v>dna</v>
          </cell>
          <cell r="AF20">
            <v>93.587611723134472</v>
          </cell>
          <cell r="AG20" t="str">
            <v>dna</v>
          </cell>
          <cell r="AH20" t="str">
            <v>dna</v>
          </cell>
          <cell r="AI20">
            <v>235830</v>
          </cell>
          <cell r="AJ20">
            <v>807534</v>
          </cell>
          <cell r="AK20">
            <v>54.42</v>
          </cell>
          <cell r="AL20">
            <v>0</v>
          </cell>
          <cell r="AM20" t="e">
            <v>#N/A</v>
          </cell>
          <cell r="AN20">
            <v>78.044700000000006</v>
          </cell>
          <cell r="AO20">
            <v>82.259799999999998</v>
          </cell>
          <cell r="AP20">
            <v>75.401899999999998</v>
          </cell>
          <cell r="AQ20">
            <v>33.320500000000003</v>
          </cell>
          <cell r="AR20">
            <v>1550</v>
          </cell>
          <cell r="AS20">
            <v>113.46969429227778</v>
          </cell>
          <cell r="AT20">
            <v>5137</v>
          </cell>
          <cell r="AU20">
            <v>45272</v>
          </cell>
          <cell r="AV20">
            <v>83</v>
          </cell>
          <cell r="AW20">
            <v>1277.972476280024</v>
          </cell>
          <cell r="AX20">
            <v>29902</v>
          </cell>
          <cell r="AY20">
            <v>23398</v>
          </cell>
          <cell r="AZ20">
            <v>235830</v>
          </cell>
          <cell r="BA20">
            <v>61</v>
          </cell>
          <cell r="BB20">
            <v>65</v>
          </cell>
          <cell r="BC20">
            <v>46</v>
          </cell>
          <cell r="BD20">
            <v>66</v>
          </cell>
          <cell r="BE20">
            <v>95.730027548209364</v>
          </cell>
          <cell r="BF20">
            <v>6765.91</v>
          </cell>
          <cell r="BG20">
            <v>30.60620379760941</v>
          </cell>
          <cell r="BH20">
            <v>36.991751624760909</v>
          </cell>
          <cell r="BI20">
            <v>40.829618789643064</v>
          </cell>
          <cell r="BJ20">
            <v>40.038195482178907</v>
          </cell>
          <cell r="BK20">
            <v>235830</v>
          </cell>
          <cell r="BL20">
            <v>41.256084349543613</v>
          </cell>
          <cell r="BM20">
            <v>89</v>
          </cell>
          <cell r="BN20">
            <v>60</v>
          </cell>
          <cell r="BO20">
            <v>4.6325943921476309</v>
          </cell>
          <cell r="BP20">
            <v>2452526</v>
          </cell>
          <cell r="BQ20">
            <v>52940659</v>
          </cell>
          <cell r="BR20">
            <v>0.65558307462700838</v>
          </cell>
          <cell r="BS20">
            <v>347070</v>
          </cell>
          <cell r="BT20">
            <v>52940659</v>
          </cell>
          <cell r="BU20">
            <v>95.570914733055929</v>
          </cell>
          <cell r="BV20">
            <v>13551</v>
          </cell>
          <cell r="BW20">
            <v>14179</v>
          </cell>
          <cell r="BX20">
            <v>5.3084365608737079</v>
          </cell>
          <cell r="BY20">
            <v>144846</v>
          </cell>
          <cell r="BZ20">
            <v>27286</v>
          </cell>
          <cell r="CA20">
            <v>73.915496931649855</v>
          </cell>
          <cell r="CB20">
            <v>10479</v>
          </cell>
          <cell r="CC20">
            <v>14177</v>
          </cell>
          <cell r="CD20">
            <v>6</v>
          </cell>
          <cell r="CE20">
            <v>156</v>
          </cell>
          <cell r="CF20">
            <v>2600</v>
          </cell>
          <cell r="CG20">
            <v>2500</v>
          </cell>
          <cell r="CH20">
            <v>10.864448051948051</v>
          </cell>
          <cell r="CI20">
            <v>47.2623897</v>
          </cell>
          <cell r="CJ20">
            <v>11.957766187507952</v>
          </cell>
          <cell r="CK20">
            <v>282</v>
          </cell>
          <cell r="CL20">
            <v>235830</v>
          </cell>
          <cell r="CM20">
            <v>18.3</v>
          </cell>
          <cell r="CN20">
            <v>80.5</v>
          </cell>
          <cell r="CO20">
            <v>4.9331963001027743</v>
          </cell>
          <cell r="CP20">
            <v>12.27</v>
          </cell>
          <cell r="CQ20" t="str">
            <v>dna</v>
          </cell>
          <cell r="CR20" t="str">
            <v>dna</v>
          </cell>
          <cell r="CS20"/>
          <cell r="CT20"/>
        </row>
        <row r="21">
          <cell r="A21" t="str">
            <v>Inverclyde</v>
          </cell>
          <cell r="B21">
            <v>5348</v>
          </cell>
          <cell r="C21">
            <v>4364</v>
          </cell>
          <cell r="D21">
            <v>1543</v>
          </cell>
          <cell r="E21">
            <v>67</v>
          </cell>
          <cell r="F21">
            <v>38</v>
          </cell>
          <cell r="G21">
            <v>54</v>
          </cell>
          <cell r="H21">
            <v>27</v>
          </cell>
          <cell r="I21" t="str">
            <v>dna</v>
          </cell>
          <cell r="J21" t="str">
            <v>dna</v>
          </cell>
          <cell r="K21" t="str">
            <v>dna</v>
          </cell>
          <cell r="L21">
            <v>66</v>
          </cell>
          <cell r="M21" t="str">
            <v>dna</v>
          </cell>
          <cell r="N21">
            <v>934.26</v>
          </cell>
          <cell r="O21">
            <v>767</v>
          </cell>
          <cell r="P21">
            <v>844</v>
          </cell>
          <cell r="Q21">
            <v>1085</v>
          </cell>
          <cell r="R21">
            <v>1080</v>
          </cell>
          <cell r="S21">
            <v>1173</v>
          </cell>
          <cell r="T21" t="str">
            <v>dna</v>
          </cell>
          <cell r="U21" t="str">
            <v>dna</v>
          </cell>
          <cell r="V21" t="str">
            <v>dna</v>
          </cell>
          <cell r="W21" t="str">
            <v>dna</v>
          </cell>
          <cell r="X21" t="str">
            <v>dna</v>
          </cell>
          <cell r="Y21" t="str">
            <v>dna</v>
          </cell>
          <cell r="Z21" t="str">
            <v>dna</v>
          </cell>
          <cell r="AA21">
            <v>100</v>
          </cell>
          <cell r="AB21" t="str">
            <v>dna</v>
          </cell>
          <cell r="AC21" t="str">
            <v>dna</v>
          </cell>
          <cell r="AD21" t="str">
            <v>dna</v>
          </cell>
          <cell r="AE21" t="str">
            <v>dna</v>
          </cell>
          <cell r="AF21">
            <v>92.920645373724071</v>
          </cell>
          <cell r="AG21" t="str">
            <v>dna</v>
          </cell>
          <cell r="AH21" t="str">
            <v>dna</v>
          </cell>
          <cell r="AI21">
            <v>77800</v>
          </cell>
          <cell r="AJ21">
            <v>456803</v>
          </cell>
          <cell r="AK21">
            <v>65.819999999999993</v>
          </cell>
          <cell r="AL21">
            <v>0</v>
          </cell>
          <cell r="AM21" t="e">
            <v>#N/A</v>
          </cell>
          <cell r="AN21">
            <v>82.758499999999998</v>
          </cell>
          <cell r="AO21">
            <v>90.597099999999998</v>
          </cell>
          <cell r="AP21">
            <v>81.723699999999994</v>
          </cell>
          <cell r="AQ21">
            <v>38.898899999999998</v>
          </cell>
          <cell r="AR21">
            <v>575</v>
          </cell>
          <cell r="AS21">
            <v>92.824861625958462</v>
          </cell>
          <cell r="AT21">
            <v>1828</v>
          </cell>
          <cell r="AU21">
            <v>19693</v>
          </cell>
          <cell r="AV21">
            <v>79.365079365079367</v>
          </cell>
          <cell r="AW21">
            <v>162.22664015904573</v>
          </cell>
          <cell r="AX21">
            <v>1224</v>
          </cell>
          <cell r="AY21">
            <v>7545</v>
          </cell>
          <cell r="AZ21">
            <v>77800</v>
          </cell>
          <cell r="BA21">
            <v>72</v>
          </cell>
          <cell r="BB21">
            <v>88</v>
          </cell>
          <cell r="BC21">
            <v>41</v>
          </cell>
          <cell r="BD21">
            <v>77</v>
          </cell>
          <cell r="BE21">
            <v>84.285714285714292</v>
          </cell>
          <cell r="BF21">
            <v>372.8</v>
          </cell>
          <cell r="BG21">
            <v>20.596244245611619</v>
          </cell>
          <cell r="BH21">
            <v>30.777684765682551</v>
          </cell>
          <cell r="BI21">
            <v>43.933234797511183</v>
          </cell>
          <cell r="BJ21">
            <v>37.96774197593858</v>
          </cell>
          <cell r="BK21">
            <v>77800</v>
          </cell>
          <cell r="BL21">
            <v>53.953661332394653</v>
          </cell>
          <cell r="BM21">
            <v>88</v>
          </cell>
          <cell r="BN21">
            <v>63</v>
          </cell>
          <cell r="BO21" t="str">
            <v>NA</v>
          </cell>
          <cell r="BP21" t="str">
            <v>NA</v>
          </cell>
          <cell r="BQ21" t="str">
            <v>NA</v>
          </cell>
          <cell r="BR21" t="str">
            <v>NA</v>
          </cell>
          <cell r="BS21" t="str">
            <v>NA</v>
          </cell>
          <cell r="BT21" t="str">
            <v>NA</v>
          </cell>
          <cell r="BU21" t="str">
            <v>NA</v>
          </cell>
          <cell r="BV21" t="str">
            <v>NA</v>
          </cell>
          <cell r="BW21" t="str">
            <v>NA</v>
          </cell>
          <cell r="BX21" t="str">
            <v>NA</v>
          </cell>
          <cell r="BY21" t="str">
            <v>NA</v>
          </cell>
          <cell r="BZ21" t="str">
            <v>NA</v>
          </cell>
          <cell r="CA21" t="str">
            <v>NA</v>
          </cell>
          <cell r="CB21" t="str">
            <v>NA</v>
          </cell>
          <cell r="CC21" t="str">
            <v>NA</v>
          </cell>
          <cell r="CD21">
            <v>25.937500000000004</v>
          </cell>
          <cell r="CE21">
            <v>415</v>
          </cell>
          <cell r="CF21">
            <v>1600</v>
          </cell>
          <cell r="CG21">
            <v>284</v>
          </cell>
          <cell r="CH21" t="str">
            <v>NA</v>
          </cell>
          <cell r="CI21">
            <v>27.491274199999999</v>
          </cell>
          <cell r="CJ21">
            <v>18.637532133676093</v>
          </cell>
          <cell r="CK21">
            <v>145</v>
          </cell>
          <cell r="CL21">
            <v>77800</v>
          </cell>
          <cell r="CM21">
            <v>30.9</v>
          </cell>
          <cell r="CN21">
            <v>97.5</v>
          </cell>
          <cell r="CO21">
            <v>20.75</v>
          </cell>
          <cell r="CP21">
            <v>74.55881172281461</v>
          </cell>
          <cell r="CQ21" t="str">
            <v>dna</v>
          </cell>
          <cell r="CR21" t="str">
            <v>dna</v>
          </cell>
          <cell r="CS21"/>
          <cell r="CT21"/>
        </row>
        <row r="22">
          <cell r="A22" t="str">
            <v>Midlothian</v>
          </cell>
          <cell r="B22">
            <v>7783</v>
          </cell>
          <cell r="C22">
            <v>5261</v>
          </cell>
          <cell r="D22">
            <v>2093</v>
          </cell>
          <cell r="E22">
            <v>58</v>
          </cell>
          <cell r="F22">
            <v>33</v>
          </cell>
          <cell r="G22">
            <v>39</v>
          </cell>
          <cell r="H22">
            <v>16</v>
          </cell>
          <cell r="I22" t="str">
            <v>dna</v>
          </cell>
          <cell r="J22" t="str">
            <v>dna</v>
          </cell>
          <cell r="K22" t="str">
            <v>dna</v>
          </cell>
          <cell r="L22">
            <v>63</v>
          </cell>
          <cell r="M22" t="str">
            <v>dna</v>
          </cell>
          <cell r="N22">
            <v>823.23</v>
          </cell>
          <cell r="O22">
            <v>556</v>
          </cell>
          <cell r="P22">
            <v>687</v>
          </cell>
          <cell r="Q22">
            <v>837</v>
          </cell>
          <cell r="R22">
            <v>959</v>
          </cell>
          <cell r="S22">
            <v>1156</v>
          </cell>
          <cell r="T22" t="str">
            <v>dna</v>
          </cell>
          <cell r="U22" t="str">
            <v>dna</v>
          </cell>
          <cell r="V22" t="str">
            <v>dna</v>
          </cell>
          <cell r="W22" t="str">
            <v>dna</v>
          </cell>
          <cell r="X22" t="str">
            <v>dna</v>
          </cell>
          <cell r="Y22" t="str">
            <v>dna</v>
          </cell>
          <cell r="Z22" t="str">
            <v>dna</v>
          </cell>
          <cell r="AA22">
            <v>84.7</v>
          </cell>
          <cell r="AB22" t="str">
            <v>dna</v>
          </cell>
          <cell r="AC22" t="str">
            <v>dna</v>
          </cell>
          <cell r="AD22" t="str">
            <v>dna</v>
          </cell>
          <cell r="AE22" t="str">
            <v>dna</v>
          </cell>
          <cell r="AF22">
            <v>93.36569579288026</v>
          </cell>
          <cell r="AG22" t="str">
            <v>dna</v>
          </cell>
          <cell r="AH22" t="str">
            <v>dna</v>
          </cell>
          <cell r="AI22">
            <v>92460</v>
          </cell>
          <cell r="AJ22">
            <v>241087</v>
          </cell>
          <cell r="AK22">
            <v>54.09</v>
          </cell>
          <cell r="AL22">
            <v>0</v>
          </cell>
          <cell r="AM22" t="e">
            <v>#N/A</v>
          </cell>
          <cell r="AN22">
            <v>67.569800000000001</v>
          </cell>
          <cell r="AO22">
            <v>80.050700000000006</v>
          </cell>
          <cell r="AP22">
            <v>66.949600000000004</v>
          </cell>
          <cell r="AQ22">
            <v>31.544699999999999</v>
          </cell>
          <cell r="AR22">
            <v>430</v>
          </cell>
          <cell r="AS22">
            <v>108.77293577981652</v>
          </cell>
          <cell r="AT22">
            <v>1897</v>
          </cell>
          <cell r="AU22">
            <v>17440</v>
          </cell>
          <cell r="AV22">
            <v>76.744186046511629</v>
          </cell>
          <cell r="AW22">
            <v>965.6203288490284</v>
          </cell>
          <cell r="AX22">
            <v>7106</v>
          </cell>
          <cell r="AY22">
            <v>7359</v>
          </cell>
          <cell r="AZ22">
            <v>92460</v>
          </cell>
          <cell r="BA22">
            <v>56</v>
          </cell>
          <cell r="BB22">
            <v>79</v>
          </cell>
          <cell r="BC22">
            <v>47</v>
          </cell>
          <cell r="BD22">
            <v>55</v>
          </cell>
          <cell r="BE22">
            <v>93.913043478260875</v>
          </cell>
          <cell r="BF22">
            <v>678.4</v>
          </cell>
          <cell r="BG22">
            <v>24.782301929023355</v>
          </cell>
          <cell r="BH22">
            <v>30.594468125678894</v>
          </cell>
          <cell r="BI22">
            <v>34.824923966133618</v>
          </cell>
          <cell r="BJ22">
            <v>38.543744708625255</v>
          </cell>
          <cell r="BK22">
            <v>92460</v>
          </cell>
          <cell r="BL22">
            <v>50.833441681244373</v>
          </cell>
          <cell r="BM22">
            <v>75</v>
          </cell>
          <cell r="BN22">
            <v>56</v>
          </cell>
          <cell r="BO22">
            <v>7.9112129995506191</v>
          </cell>
          <cell r="BP22">
            <v>2124183</v>
          </cell>
          <cell r="BQ22">
            <v>26850282</v>
          </cell>
          <cell r="BR22">
            <v>0.83446050957677098</v>
          </cell>
          <cell r="BS22">
            <v>224055</v>
          </cell>
          <cell r="BT22">
            <v>26850282</v>
          </cell>
          <cell r="BU22">
            <v>94.29767576151292</v>
          </cell>
          <cell r="BV22">
            <v>6532</v>
          </cell>
          <cell r="BW22">
            <v>6927</v>
          </cell>
          <cell r="BX22">
            <v>10.388411313078286</v>
          </cell>
          <cell r="BY22">
            <v>158309</v>
          </cell>
          <cell r="BZ22">
            <v>15239</v>
          </cell>
          <cell r="CA22">
            <v>85.549299841201105</v>
          </cell>
          <cell r="CB22">
            <v>5926</v>
          </cell>
          <cell r="CC22">
            <v>6927</v>
          </cell>
          <cell r="CD22">
            <v>14.249999999999998</v>
          </cell>
          <cell r="CE22">
            <v>171</v>
          </cell>
          <cell r="CF22">
            <v>1200</v>
          </cell>
          <cell r="CG22">
            <v>449</v>
          </cell>
          <cell r="CH22">
            <v>19.098901098901099</v>
          </cell>
          <cell r="CI22">
            <v>14.680338000000001</v>
          </cell>
          <cell r="CJ22">
            <v>16.115076789963229</v>
          </cell>
          <cell r="CK22">
            <v>149</v>
          </cell>
          <cell r="CL22">
            <v>92460</v>
          </cell>
          <cell r="CM22">
            <v>14.7</v>
          </cell>
          <cell r="CN22">
            <v>93.2</v>
          </cell>
          <cell r="CO22">
            <v>5.4474708171206228</v>
          </cell>
          <cell r="CP22">
            <v>41.95292720282562</v>
          </cell>
          <cell r="CQ22" t="str">
            <v>dna</v>
          </cell>
          <cell r="CR22" t="str">
            <v>dna</v>
          </cell>
          <cell r="CS22"/>
          <cell r="CT22"/>
        </row>
        <row r="23">
          <cell r="A23" t="str">
            <v>Moray</v>
          </cell>
          <cell r="B23">
            <v>6987</v>
          </cell>
          <cell r="C23">
            <v>4940</v>
          </cell>
          <cell r="D23">
            <v>1663</v>
          </cell>
          <cell r="E23">
            <v>59</v>
          </cell>
          <cell r="F23">
            <v>30</v>
          </cell>
          <cell r="G23" t="str">
            <v>*</v>
          </cell>
          <cell r="H23" t="str">
            <v>*</v>
          </cell>
          <cell r="I23" t="str">
            <v>dna</v>
          </cell>
          <cell r="J23" t="str">
            <v>dna</v>
          </cell>
          <cell r="K23" t="str">
            <v>dna</v>
          </cell>
          <cell r="L23">
            <v>79</v>
          </cell>
          <cell r="M23" t="str">
            <v>dna</v>
          </cell>
          <cell r="N23">
            <v>799.66</v>
          </cell>
          <cell r="O23">
            <v>939</v>
          </cell>
          <cell r="P23">
            <v>690</v>
          </cell>
          <cell r="Q23">
            <v>726</v>
          </cell>
          <cell r="R23">
            <v>838</v>
          </cell>
          <cell r="S23">
            <v>905</v>
          </cell>
          <cell r="T23" t="str">
            <v>dna</v>
          </cell>
          <cell r="U23" t="str">
            <v>dna</v>
          </cell>
          <cell r="V23" t="str">
            <v>dna</v>
          </cell>
          <cell r="W23" t="str">
            <v>dna</v>
          </cell>
          <cell r="X23" t="str">
            <v>dna</v>
          </cell>
          <cell r="Y23" t="str">
            <v>dna</v>
          </cell>
          <cell r="Z23" t="str">
            <v>dna</v>
          </cell>
          <cell r="AA23">
            <v>78.3</v>
          </cell>
          <cell r="AB23" t="str">
            <v>dna</v>
          </cell>
          <cell r="AC23" t="str">
            <v>dna</v>
          </cell>
          <cell r="AD23" t="str">
            <v>dna</v>
          </cell>
          <cell r="AE23" t="str">
            <v>dna</v>
          </cell>
          <cell r="AF23">
            <v>93.485523385300667</v>
          </cell>
          <cell r="AG23" t="str">
            <v>dna</v>
          </cell>
          <cell r="AH23" t="str">
            <v>dna</v>
          </cell>
          <cell r="AI23">
            <v>95820</v>
          </cell>
          <cell r="AJ23">
            <v>370592</v>
          </cell>
          <cell r="AK23">
            <v>62.83</v>
          </cell>
          <cell r="AL23">
            <v>0</v>
          </cell>
          <cell r="AM23" t="e">
            <v>#N/A</v>
          </cell>
          <cell r="AN23">
            <v>79.196799999999996</v>
          </cell>
          <cell r="AO23">
            <v>82.720600000000005</v>
          </cell>
          <cell r="AP23">
            <v>79.676699999999997</v>
          </cell>
          <cell r="AQ23">
            <v>30.7012</v>
          </cell>
          <cell r="AR23">
            <v>485</v>
          </cell>
          <cell r="AS23">
            <v>77.811413835631797</v>
          </cell>
          <cell r="AT23">
            <v>1388</v>
          </cell>
          <cell r="AU23">
            <v>17838</v>
          </cell>
          <cell r="AV23">
            <v>69.620253164556971</v>
          </cell>
          <cell r="AW23">
            <v>767.69606282500274</v>
          </cell>
          <cell r="AX23">
            <v>7234</v>
          </cell>
          <cell r="AY23">
            <v>9423</v>
          </cell>
          <cell r="AZ23">
            <v>95820</v>
          </cell>
          <cell r="BA23">
            <v>83</v>
          </cell>
          <cell r="BB23">
            <v>78</v>
          </cell>
          <cell r="BC23">
            <v>59</v>
          </cell>
          <cell r="BD23">
            <v>73</v>
          </cell>
          <cell r="BE23" t="str">
            <v>NA</v>
          </cell>
          <cell r="BF23">
            <v>1558.37</v>
          </cell>
          <cell r="BG23">
            <v>29.161174048475683</v>
          </cell>
          <cell r="BH23">
            <v>25.78961307220883</v>
          </cell>
          <cell r="BI23">
            <v>25.199027602581879</v>
          </cell>
          <cell r="BJ23">
            <v>35.491847037970409</v>
          </cell>
          <cell r="BK23">
            <v>95820</v>
          </cell>
          <cell r="BL23">
            <v>58.976934682280493</v>
          </cell>
          <cell r="BM23">
            <v>59</v>
          </cell>
          <cell r="BN23">
            <v>47</v>
          </cell>
          <cell r="BO23">
            <v>2.5802108755574888</v>
          </cell>
          <cell r="BP23">
            <v>485153</v>
          </cell>
          <cell r="BQ23">
            <v>18802843</v>
          </cell>
          <cell r="BR23">
            <v>0.94789389030158899</v>
          </cell>
          <cell r="BS23">
            <v>178231</v>
          </cell>
          <cell r="BT23">
            <v>18802843</v>
          </cell>
          <cell r="BU23">
            <v>90.665148804683696</v>
          </cell>
          <cell r="BV23">
            <v>5575</v>
          </cell>
          <cell r="BW23">
            <v>6149</v>
          </cell>
          <cell r="BX23">
            <v>9.5374711760184478</v>
          </cell>
          <cell r="BY23">
            <v>99266</v>
          </cell>
          <cell r="BZ23">
            <v>10408</v>
          </cell>
          <cell r="CA23">
            <v>54.626768580256957</v>
          </cell>
          <cell r="CB23">
            <v>3359</v>
          </cell>
          <cell r="CC23">
            <v>6149</v>
          </cell>
          <cell r="CD23">
            <v>0.61538461538461542</v>
          </cell>
          <cell r="CE23">
            <v>8</v>
          </cell>
          <cell r="CF23">
            <v>1300</v>
          </cell>
          <cell r="CG23">
            <v>570</v>
          </cell>
          <cell r="CH23">
            <v>6.4260869565217389</v>
          </cell>
          <cell r="CI23">
            <v>21.9011307</v>
          </cell>
          <cell r="CJ23">
            <v>16.176163640158631</v>
          </cell>
          <cell r="CK23">
            <v>155</v>
          </cell>
          <cell r="CL23">
            <v>95820</v>
          </cell>
          <cell r="CM23">
            <v>24</v>
          </cell>
          <cell r="CN23">
            <v>84.6</v>
          </cell>
          <cell r="CO23">
            <v>6.8741893644617384</v>
          </cell>
          <cell r="CP23">
            <v>24.200737780510295</v>
          </cell>
          <cell r="CQ23" t="str">
            <v>dna</v>
          </cell>
          <cell r="CR23" t="str">
            <v>dna</v>
          </cell>
          <cell r="CS23"/>
          <cell r="CT23"/>
        </row>
        <row r="24">
          <cell r="A24" t="str">
            <v>North Ayrshire</v>
          </cell>
          <cell r="B24">
            <v>9994</v>
          </cell>
          <cell r="C24">
            <v>7847</v>
          </cell>
          <cell r="D24">
            <v>2221</v>
          </cell>
          <cell r="E24">
            <v>61</v>
          </cell>
          <cell r="F24">
            <v>33</v>
          </cell>
          <cell r="G24">
            <v>46</v>
          </cell>
          <cell r="H24">
            <v>19</v>
          </cell>
          <cell r="I24" t="str">
            <v>dna</v>
          </cell>
          <cell r="J24" t="str">
            <v>dna</v>
          </cell>
          <cell r="K24" t="str">
            <v>dna</v>
          </cell>
          <cell r="L24">
            <v>82</v>
          </cell>
          <cell r="M24" t="str">
            <v>dna</v>
          </cell>
          <cell r="N24">
            <v>805.28</v>
          </cell>
          <cell r="O24">
            <v>599</v>
          </cell>
          <cell r="P24">
            <v>813</v>
          </cell>
          <cell r="Q24">
            <v>973</v>
          </cell>
          <cell r="R24">
            <v>1054</v>
          </cell>
          <cell r="S24">
            <v>1164</v>
          </cell>
          <cell r="T24" t="str">
            <v>dna</v>
          </cell>
          <cell r="U24" t="str">
            <v>dna</v>
          </cell>
          <cell r="V24" t="str">
            <v>dna</v>
          </cell>
          <cell r="W24" t="str">
            <v>dna</v>
          </cell>
          <cell r="X24" t="str">
            <v>dna</v>
          </cell>
          <cell r="Y24" t="str">
            <v>dna</v>
          </cell>
          <cell r="Z24" t="str">
            <v>dna</v>
          </cell>
          <cell r="AA24">
            <v>96.5</v>
          </cell>
          <cell r="AB24" t="str">
            <v>dna</v>
          </cell>
          <cell r="AC24" t="str">
            <v>dna</v>
          </cell>
          <cell r="AD24" t="str">
            <v>dna</v>
          </cell>
          <cell r="AE24" t="str">
            <v>dna</v>
          </cell>
          <cell r="AF24">
            <v>90.56207319208545</v>
          </cell>
          <cell r="AG24" t="str">
            <v>dna</v>
          </cell>
          <cell r="AH24" t="str">
            <v>dna</v>
          </cell>
          <cell r="AI24">
            <v>134740</v>
          </cell>
          <cell r="AJ24">
            <v>774517</v>
          </cell>
          <cell r="AK24">
            <v>69.42</v>
          </cell>
          <cell r="AL24">
            <v>0</v>
          </cell>
          <cell r="AM24" t="e">
            <v>#N/A</v>
          </cell>
          <cell r="AN24">
            <v>79.306799999999996</v>
          </cell>
          <cell r="AO24">
            <v>84.245599999999996</v>
          </cell>
          <cell r="AP24">
            <v>74.5411</v>
          </cell>
          <cell r="AQ24">
            <v>30.703299999999999</v>
          </cell>
          <cell r="AR24">
            <v>760</v>
          </cell>
          <cell r="AS24">
            <v>112.25330201628893</v>
          </cell>
          <cell r="AT24">
            <v>3680</v>
          </cell>
          <cell r="AU24">
            <v>32783</v>
          </cell>
          <cell r="AV24">
            <v>87.179487179487182</v>
          </cell>
          <cell r="AW24">
            <v>1328.7137613304367</v>
          </cell>
          <cell r="AX24">
            <v>17737</v>
          </cell>
          <cell r="AY24">
            <v>13349</v>
          </cell>
          <cell r="AZ24">
            <v>134740</v>
          </cell>
          <cell r="BA24">
            <v>85</v>
          </cell>
          <cell r="BB24">
            <v>90</v>
          </cell>
          <cell r="BC24">
            <v>60</v>
          </cell>
          <cell r="BD24">
            <v>67</v>
          </cell>
          <cell r="BE24">
            <v>94.642857142857139</v>
          </cell>
          <cell r="BF24">
            <v>1041.72</v>
          </cell>
          <cell r="BG24">
            <v>38.777256957103532</v>
          </cell>
          <cell r="BH24">
            <v>36.832096659440865</v>
          </cell>
          <cell r="BI24">
            <v>46.927404995310397</v>
          </cell>
          <cell r="BJ24">
            <v>33.647601653549863</v>
          </cell>
          <cell r="BK24">
            <v>134740</v>
          </cell>
          <cell r="BL24">
            <v>56.343918425281281</v>
          </cell>
          <cell r="BM24">
            <v>70</v>
          </cell>
          <cell r="BN24">
            <v>57</v>
          </cell>
          <cell r="BO24">
            <v>3.6545850384969514</v>
          </cell>
          <cell r="BP24">
            <v>1750514</v>
          </cell>
          <cell r="BQ24">
            <v>47899118</v>
          </cell>
          <cell r="BR24">
            <v>0.60866047679625335</v>
          </cell>
          <cell r="BS24">
            <v>291543</v>
          </cell>
          <cell r="BT24">
            <v>47899118</v>
          </cell>
          <cell r="BU24">
            <v>99.357883335912106</v>
          </cell>
          <cell r="BV24">
            <v>12843</v>
          </cell>
          <cell r="BW24">
            <v>12926</v>
          </cell>
          <cell r="BX24">
            <v>6.2963946219063116</v>
          </cell>
          <cell r="BY24">
            <v>73523</v>
          </cell>
          <cell r="BZ24">
            <v>11677</v>
          </cell>
          <cell r="CA24">
            <v>98.383103821754602</v>
          </cell>
          <cell r="CB24">
            <v>12717</v>
          </cell>
          <cell r="CC24">
            <v>12926</v>
          </cell>
          <cell r="CD24">
            <v>20.133333333333333</v>
          </cell>
          <cell r="CE24">
            <v>604</v>
          </cell>
          <cell r="CF24">
            <v>3000</v>
          </cell>
          <cell r="CG24">
            <v>450</v>
          </cell>
          <cell r="CH24">
            <v>5.1038961038961039</v>
          </cell>
          <cell r="CI24">
            <v>16.648050900000001</v>
          </cell>
          <cell r="CJ24">
            <v>21.745584087872938</v>
          </cell>
          <cell r="CK24">
            <v>293</v>
          </cell>
          <cell r="CL24">
            <v>134740</v>
          </cell>
          <cell r="CM24">
            <v>16</v>
          </cell>
          <cell r="CN24">
            <v>94.1</v>
          </cell>
          <cell r="CO24">
            <v>12.547819433817903</v>
          </cell>
          <cell r="CP24">
            <v>60.816599366060551</v>
          </cell>
          <cell r="CQ24" t="str">
            <v>dna</v>
          </cell>
          <cell r="CR24" t="str">
            <v>dna</v>
          </cell>
          <cell r="CS24"/>
          <cell r="CT24"/>
        </row>
        <row r="25">
          <cell r="A25" t="str">
            <v>North Lanarkshire</v>
          </cell>
          <cell r="B25">
            <v>27080</v>
          </cell>
          <cell r="C25">
            <v>20875</v>
          </cell>
          <cell r="D25">
            <v>6231</v>
          </cell>
          <cell r="E25">
            <v>64</v>
          </cell>
          <cell r="F25">
            <v>37</v>
          </cell>
          <cell r="G25">
            <v>48</v>
          </cell>
          <cell r="H25">
            <v>23</v>
          </cell>
          <cell r="I25" t="str">
            <v>dna</v>
          </cell>
          <cell r="J25" t="str">
            <v>dna</v>
          </cell>
          <cell r="K25" t="str">
            <v>dna</v>
          </cell>
          <cell r="L25">
            <v>79</v>
          </cell>
          <cell r="M25" t="str">
            <v>dna</v>
          </cell>
          <cell r="N25">
            <v>884.56</v>
          </cell>
          <cell r="O25">
            <v>671</v>
          </cell>
          <cell r="P25">
            <v>824</v>
          </cell>
          <cell r="Q25">
            <v>985</v>
          </cell>
          <cell r="R25">
            <v>1142</v>
          </cell>
          <cell r="S25">
            <v>1263</v>
          </cell>
          <cell r="T25" t="str">
            <v>dna</v>
          </cell>
          <cell r="U25" t="str">
            <v>dna</v>
          </cell>
          <cell r="V25" t="str">
            <v>dna</v>
          </cell>
          <cell r="W25" t="str">
            <v>dna</v>
          </cell>
          <cell r="X25" t="str">
            <v>dna</v>
          </cell>
          <cell r="Y25" t="str">
            <v>dna</v>
          </cell>
          <cell r="Z25" t="str">
            <v>dna</v>
          </cell>
          <cell r="AA25">
            <v>90.4</v>
          </cell>
          <cell r="AB25" t="str">
            <v>dna</v>
          </cell>
          <cell r="AC25" t="str">
            <v>dna</v>
          </cell>
          <cell r="AD25" t="str">
            <v>dna</v>
          </cell>
          <cell r="AE25" t="str">
            <v>dna</v>
          </cell>
          <cell r="AF25">
            <v>90.712728713917699</v>
          </cell>
          <cell r="AG25" t="str">
            <v>dna</v>
          </cell>
          <cell r="AH25" t="str">
            <v>dna</v>
          </cell>
          <cell r="AI25">
            <v>341370</v>
          </cell>
          <cell r="AJ25">
            <v>1735975</v>
          </cell>
          <cell r="AK25">
            <v>68.75</v>
          </cell>
          <cell r="AL25">
            <v>0</v>
          </cell>
          <cell r="AM25" t="e">
            <v>#N/A</v>
          </cell>
          <cell r="AN25">
            <v>75.713800000000006</v>
          </cell>
          <cell r="AO25">
            <v>77.552499999999995</v>
          </cell>
          <cell r="AP25">
            <v>71.179299999999998</v>
          </cell>
          <cell r="AQ25">
            <v>32.5794</v>
          </cell>
          <cell r="AR25">
            <v>1356</v>
          </cell>
          <cell r="AS25">
            <v>105.80196979045269</v>
          </cell>
          <cell r="AT25">
            <v>9260</v>
          </cell>
          <cell r="AU25">
            <v>87522</v>
          </cell>
          <cell r="AV25">
            <v>77.692307692307693</v>
          </cell>
          <cell r="AW25">
            <v>1108.7258442125312</v>
          </cell>
          <cell r="AX25">
            <v>27941</v>
          </cell>
          <cell r="AY25">
            <v>25201</v>
          </cell>
          <cell r="AZ25">
            <v>341370</v>
          </cell>
          <cell r="BA25">
            <v>68</v>
          </cell>
          <cell r="BB25">
            <v>70</v>
          </cell>
          <cell r="BC25">
            <v>66</v>
          </cell>
          <cell r="BD25">
            <v>63</v>
          </cell>
          <cell r="BE25">
            <v>87.696709585121596</v>
          </cell>
          <cell r="BF25">
            <v>1631.4</v>
          </cell>
          <cell r="BG25">
            <v>17.31769664341217</v>
          </cell>
          <cell r="BH25">
            <v>20.302775656668437</v>
          </cell>
          <cell r="BI25">
            <v>25.147789307250505</v>
          </cell>
          <cell r="BJ25">
            <v>35.61871505831791</v>
          </cell>
          <cell r="BK25">
            <v>341370</v>
          </cell>
          <cell r="BL25">
            <v>40.314066656051708</v>
          </cell>
          <cell r="BM25">
            <v>62</v>
          </cell>
          <cell r="BN25">
            <v>51</v>
          </cell>
          <cell r="BO25">
            <v>7.912108687732462</v>
          </cell>
          <cell r="BP25">
            <v>9831422</v>
          </cell>
          <cell r="BQ25">
            <v>124257924</v>
          </cell>
          <cell r="BR25">
            <v>0.62525428961777929</v>
          </cell>
          <cell r="BS25">
            <v>776928</v>
          </cell>
          <cell r="BT25">
            <v>124257924</v>
          </cell>
          <cell r="BU25">
            <v>98.826342099543581</v>
          </cell>
          <cell r="BV25">
            <v>36376</v>
          </cell>
          <cell r="BW25">
            <v>36808</v>
          </cell>
          <cell r="BX25">
            <v>6.952322722312072</v>
          </cell>
          <cell r="BY25">
            <v>528745</v>
          </cell>
          <cell r="BZ25">
            <v>76053</v>
          </cell>
          <cell r="CA25">
            <v>87.203868724190386</v>
          </cell>
          <cell r="CB25">
            <v>32098</v>
          </cell>
          <cell r="CC25">
            <v>36808</v>
          </cell>
          <cell r="CD25">
            <v>21.611940298507463</v>
          </cell>
          <cell r="CE25">
            <v>1448</v>
          </cell>
          <cell r="CF25">
            <v>6700</v>
          </cell>
          <cell r="CG25">
            <v>673</v>
          </cell>
          <cell r="CH25">
            <v>9.1113172541743968</v>
          </cell>
          <cell r="CI25">
            <v>28.262777400000001</v>
          </cell>
          <cell r="CJ25">
            <v>14.998388844948296</v>
          </cell>
          <cell r="CK25">
            <v>512</v>
          </cell>
          <cell r="CL25">
            <v>341370</v>
          </cell>
          <cell r="CM25">
            <v>19.3</v>
          </cell>
          <cell r="CN25">
            <v>98.4</v>
          </cell>
          <cell r="CO25">
            <v>18.83668903803132</v>
          </cell>
          <cell r="CP25">
            <v>49.486495645895658</v>
          </cell>
          <cell r="CQ25" t="str">
            <v>dna</v>
          </cell>
          <cell r="CR25" t="str">
            <v>dna</v>
          </cell>
          <cell r="CS25"/>
          <cell r="CT25"/>
        </row>
        <row r="26">
          <cell r="A26" t="str">
            <v>Orkney Islands</v>
          </cell>
          <cell r="B26">
            <v>1573</v>
          </cell>
          <cell r="C26">
            <v>1211</v>
          </cell>
          <cell r="D26">
            <v>398</v>
          </cell>
          <cell r="E26">
            <v>55</v>
          </cell>
          <cell r="F26">
            <v>31</v>
          </cell>
          <cell r="G26" t="str">
            <v>NA</v>
          </cell>
          <cell r="H26" t="str">
            <v>NA</v>
          </cell>
          <cell r="I26" t="str">
            <v>dna</v>
          </cell>
          <cell r="J26" t="str">
            <v>dna</v>
          </cell>
          <cell r="K26" t="str">
            <v>dna</v>
          </cell>
          <cell r="L26">
            <v>86</v>
          </cell>
          <cell r="M26" t="str">
            <v>dna</v>
          </cell>
          <cell r="N26">
            <v>783.02</v>
          </cell>
          <cell r="O26" t="str">
            <v>NA</v>
          </cell>
          <cell r="P26">
            <v>640</v>
          </cell>
          <cell r="Q26">
            <v>631</v>
          </cell>
          <cell r="R26">
            <v>852</v>
          </cell>
          <cell r="S26">
            <v>997</v>
          </cell>
          <cell r="T26" t="str">
            <v>dna</v>
          </cell>
          <cell r="U26" t="str">
            <v>dna</v>
          </cell>
          <cell r="V26" t="str">
            <v>dna</v>
          </cell>
          <cell r="W26" t="str">
            <v>dna</v>
          </cell>
          <cell r="X26" t="str">
            <v>dna</v>
          </cell>
          <cell r="Y26" t="str">
            <v>dna</v>
          </cell>
          <cell r="Z26" t="str">
            <v>dna</v>
          </cell>
          <cell r="AA26">
            <v>90.5</v>
          </cell>
          <cell r="AB26" t="str">
            <v>dna</v>
          </cell>
          <cell r="AC26" t="str">
            <v>dna</v>
          </cell>
          <cell r="AD26" t="str">
            <v>dna</v>
          </cell>
          <cell r="AE26" t="str">
            <v>dna</v>
          </cell>
          <cell r="AF26">
            <v>94.705174488567991</v>
          </cell>
          <cell r="AG26" t="str">
            <v>dna</v>
          </cell>
          <cell r="AH26" t="str">
            <v>dna</v>
          </cell>
          <cell r="AI26">
            <v>22270</v>
          </cell>
          <cell r="AJ26">
            <v>63781</v>
          </cell>
          <cell r="AK26">
            <v>77.31</v>
          </cell>
          <cell r="AL26">
            <v>0</v>
          </cell>
          <cell r="AM26" t="e">
            <v>#N/A</v>
          </cell>
          <cell r="AN26">
            <v>87.328400000000002</v>
          </cell>
          <cell r="AO26">
            <v>98.322100000000006</v>
          </cell>
          <cell r="AP26">
            <v>85.558400000000006</v>
          </cell>
          <cell r="AQ26">
            <v>41.057299999999998</v>
          </cell>
          <cell r="AR26">
            <v>70</v>
          </cell>
          <cell r="AS26">
            <v>67.165575304022454</v>
          </cell>
          <cell r="AT26">
            <v>359</v>
          </cell>
          <cell r="AU26">
            <v>5345</v>
          </cell>
          <cell r="AV26">
            <v>72.972972972972968</v>
          </cell>
          <cell r="AW26">
            <v>466.69407894736844</v>
          </cell>
          <cell r="AX26">
            <v>1135</v>
          </cell>
          <cell r="AY26">
            <v>2432</v>
          </cell>
          <cell r="AZ26">
            <v>22270</v>
          </cell>
          <cell r="BA26">
            <v>93</v>
          </cell>
          <cell r="BB26">
            <v>74</v>
          </cell>
          <cell r="BC26">
            <v>92</v>
          </cell>
          <cell r="BD26">
            <v>91</v>
          </cell>
          <cell r="BE26">
            <v>99.397590361445793</v>
          </cell>
          <cell r="BF26">
            <v>984.51</v>
          </cell>
          <cell r="BG26">
            <v>26.790038042140363</v>
          </cell>
          <cell r="BH26">
            <v>21.628504375114925</v>
          </cell>
          <cell r="BI26">
            <v>14.487034448718406</v>
          </cell>
          <cell r="BJ26">
            <v>21.301086095753753</v>
          </cell>
          <cell r="BK26">
            <v>22270</v>
          </cell>
          <cell r="BL26">
            <v>18.813878867734182</v>
          </cell>
          <cell r="BM26">
            <v>78</v>
          </cell>
          <cell r="BN26">
            <v>68</v>
          </cell>
          <cell r="BO26">
            <v>11.224672255605926</v>
          </cell>
          <cell r="BP26">
            <v>412426</v>
          </cell>
          <cell r="BQ26">
            <v>3674281</v>
          </cell>
          <cell r="BR26">
            <v>0.63903658974368049</v>
          </cell>
          <cell r="BS26">
            <v>23480</v>
          </cell>
          <cell r="BT26">
            <v>3674281</v>
          </cell>
          <cell r="BU26">
            <v>92.331932773109244</v>
          </cell>
          <cell r="BV26">
            <v>879</v>
          </cell>
          <cell r="BW26">
            <v>952</v>
          </cell>
          <cell r="BX26">
            <v>11.532710280373832</v>
          </cell>
          <cell r="BY26">
            <v>13574</v>
          </cell>
          <cell r="BZ26">
            <v>1177</v>
          </cell>
          <cell r="CA26">
            <v>86.764705882352942</v>
          </cell>
          <cell r="CB26">
            <v>826</v>
          </cell>
          <cell r="CC26">
            <v>952</v>
          </cell>
          <cell r="CD26">
            <v>3.5000000000000004</v>
          </cell>
          <cell r="CE26">
            <v>7</v>
          </cell>
          <cell r="CF26">
            <v>200</v>
          </cell>
          <cell r="CG26">
            <v>261</v>
          </cell>
          <cell r="CH26">
            <v>10.274932614555256</v>
          </cell>
          <cell r="CI26">
            <v>40.640903199999997</v>
          </cell>
          <cell r="CJ26">
            <v>14.818140996856759</v>
          </cell>
          <cell r="CK26">
            <v>33</v>
          </cell>
          <cell r="CL26">
            <v>22270</v>
          </cell>
          <cell r="CM26" t="str">
            <v>N/A</v>
          </cell>
          <cell r="CN26">
            <v>63.4</v>
          </cell>
          <cell r="CO26">
            <v>2.2727272727272729</v>
          </cell>
          <cell r="CP26">
            <v>7.3029772329246931</v>
          </cell>
          <cell r="CQ26" t="str">
            <v>dna</v>
          </cell>
          <cell r="CR26" t="str">
            <v>dna</v>
          </cell>
          <cell r="CS26"/>
          <cell r="CT26"/>
        </row>
        <row r="27">
          <cell r="A27" t="str">
            <v>Perth &amp; Kinross</v>
          </cell>
          <cell r="B27">
            <v>10389</v>
          </cell>
          <cell r="C27">
            <v>7564</v>
          </cell>
          <cell r="D27">
            <v>2629</v>
          </cell>
          <cell r="E27">
            <v>63</v>
          </cell>
          <cell r="F27">
            <v>38</v>
          </cell>
          <cell r="G27">
            <v>34</v>
          </cell>
          <cell r="H27">
            <v>12</v>
          </cell>
          <cell r="I27" t="str">
            <v>dna</v>
          </cell>
          <cell r="J27" t="str">
            <v>dna</v>
          </cell>
          <cell r="K27" t="str">
            <v>dna</v>
          </cell>
          <cell r="L27">
            <v>71</v>
          </cell>
          <cell r="M27" t="str">
            <v>dna</v>
          </cell>
          <cell r="N27">
            <v>933.04</v>
          </cell>
          <cell r="O27">
            <v>543</v>
          </cell>
          <cell r="P27">
            <v>635</v>
          </cell>
          <cell r="Q27">
            <v>891</v>
          </cell>
          <cell r="R27">
            <v>975</v>
          </cell>
          <cell r="S27">
            <v>1217</v>
          </cell>
          <cell r="T27" t="str">
            <v>dna</v>
          </cell>
          <cell r="U27" t="str">
            <v>dna</v>
          </cell>
          <cell r="V27" t="str">
            <v>dna</v>
          </cell>
          <cell r="W27" t="str">
            <v>dna</v>
          </cell>
          <cell r="X27" t="str">
            <v>dna</v>
          </cell>
          <cell r="Y27" t="str">
            <v>dna</v>
          </cell>
          <cell r="Z27" t="str">
            <v>dna</v>
          </cell>
          <cell r="AA27">
            <v>89</v>
          </cell>
          <cell r="AB27" t="str">
            <v>dna</v>
          </cell>
          <cell r="AC27" t="str">
            <v>dna</v>
          </cell>
          <cell r="AD27" t="str">
            <v>dna</v>
          </cell>
          <cell r="AE27" t="str">
            <v>dna</v>
          </cell>
          <cell r="AF27">
            <v>94.759985342616332</v>
          </cell>
          <cell r="AG27" t="str">
            <v>dna</v>
          </cell>
          <cell r="AH27" t="str">
            <v>dna</v>
          </cell>
          <cell r="AI27">
            <v>151950</v>
          </cell>
          <cell r="AJ27">
            <v>693372</v>
          </cell>
          <cell r="AK27">
            <v>53.34</v>
          </cell>
          <cell r="AL27">
            <v>0</v>
          </cell>
          <cell r="AM27" t="e">
            <v>#N/A</v>
          </cell>
          <cell r="AN27">
            <v>80.220200000000006</v>
          </cell>
          <cell r="AO27">
            <v>82.277500000000003</v>
          </cell>
          <cell r="AP27">
            <v>77.225200000000001</v>
          </cell>
          <cell r="AQ27">
            <v>36.697800000000001</v>
          </cell>
          <cell r="AR27">
            <v>1074</v>
          </cell>
          <cell r="AS27">
            <v>115.23122210616275</v>
          </cell>
          <cell r="AT27">
            <v>2427</v>
          </cell>
          <cell r="AU27">
            <v>21062</v>
          </cell>
          <cell r="AV27">
            <v>86.842105263157904</v>
          </cell>
          <cell r="AW27">
            <v>502.37109070172284</v>
          </cell>
          <cell r="AX27">
            <v>8369</v>
          </cell>
          <cell r="AY27">
            <v>16659</v>
          </cell>
          <cell r="AZ27">
            <v>151950</v>
          </cell>
          <cell r="BA27">
            <v>70</v>
          </cell>
          <cell r="BB27">
            <v>82</v>
          </cell>
          <cell r="BC27">
            <v>69</v>
          </cell>
          <cell r="BD27">
            <v>73</v>
          </cell>
          <cell r="BE27">
            <v>91.590909090909093</v>
          </cell>
          <cell r="BF27">
            <v>2481.84</v>
          </cell>
          <cell r="BG27">
            <v>39.3697708728197</v>
          </cell>
          <cell r="BH27">
            <v>35.111270781660274</v>
          </cell>
          <cell r="BI27">
            <v>35.845751171857891</v>
          </cell>
          <cell r="BJ27">
            <v>37.294727593333157</v>
          </cell>
          <cell r="BK27">
            <v>151950</v>
          </cell>
          <cell r="BL27">
            <v>52.726967056346531</v>
          </cell>
          <cell r="BM27">
            <v>83</v>
          </cell>
          <cell r="BN27">
            <v>71</v>
          </cell>
          <cell r="BO27">
            <v>8.7332708902145129</v>
          </cell>
          <cell r="BP27">
            <v>2357567</v>
          </cell>
          <cell r="BQ27">
            <v>26995235</v>
          </cell>
          <cell r="BR27">
            <v>0.82184874478773762</v>
          </cell>
          <cell r="BS27">
            <v>221860</v>
          </cell>
          <cell r="BT27">
            <v>26995235</v>
          </cell>
          <cell r="BU27">
            <v>95.768229166666657</v>
          </cell>
          <cell r="BV27">
            <v>7355</v>
          </cell>
          <cell r="BW27">
            <v>7680</v>
          </cell>
          <cell r="BX27">
            <v>9.2787863291570787</v>
          </cell>
          <cell r="BY27">
            <v>108868</v>
          </cell>
          <cell r="BZ27">
            <v>11733</v>
          </cell>
          <cell r="CA27">
            <v>82.278645833333329</v>
          </cell>
          <cell r="CB27">
            <v>6319</v>
          </cell>
          <cell r="CC27">
            <v>7680</v>
          </cell>
          <cell r="CD27">
            <v>21.5</v>
          </cell>
          <cell r="CE27">
            <v>387</v>
          </cell>
          <cell r="CF27">
            <v>1800</v>
          </cell>
          <cell r="CG27">
            <v>1178</v>
          </cell>
          <cell r="CH27">
            <v>8.1662763466042154</v>
          </cell>
          <cell r="CI27">
            <v>22.156801300000001</v>
          </cell>
          <cell r="CJ27">
            <v>17.374136229022707</v>
          </cell>
          <cell r="CK27">
            <v>264</v>
          </cell>
          <cell r="CL27">
            <v>151950</v>
          </cell>
          <cell r="CM27">
            <v>21.099999999999998</v>
          </cell>
          <cell r="CN27">
            <v>85.1</v>
          </cell>
          <cell r="CO27">
            <v>8.5714285714285712</v>
          </cell>
          <cell r="CP27">
            <v>12.83304647160069</v>
          </cell>
          <cell r="CQ27" t="str">
            <v>dna</v>
          </cell>
          <cell r="CR27" t="str">
            <v>dna</v>
          </cell>
          <cell r="CS27"/>
          <cell r="CT27"/>
        </row>
        <row r="28">
          <cell r="A28" t="str">
            <v>Renfrewshire</v>
          </cell>
          <cell r="B28">
            <v>13189</v>
          </cell>
          <cell r="C28">
            <v>10126</v>
          </cell>
          <cell r="D28">
            <v>3434</v>
          </cell>
          <cell r="E28">
            <v>69</v>
          </cell>
          <cell r="F28">
            <v>40</v>
          </cell>
          <cell r="G28">
            <v>55</v>
          </cell>
          <cell r="H28">
            <v>23</v>
          </cell>
          <cell r="I28" t="str">
            <v>dna</v>
          </cell>
          <cell r="J28" t="str">
            <v>dna</v>
          </cell>
          <cell r="K28" t="str">
            <v>dna</v>
          </cell>
          <cell r="L28">
            <v>62</v>
          </cell>
          <cell r="M28" t="str">
            <v>dna</v>
          </cell>
          <cell r="N28">
            <v>959.01</v>
          </cell>
          <cell r="O28">
            <v>707</v>
          </cell>
          <cell r="P28">
            <v>759</v>
          </cell>
          <cell r="Q28">
            <v>997</v>
          </cell>
          <cell r="R28">
            <v>1156</v>
          </cell>
          <cell r="S28">
            <v>1298</v>
          </cell>
          <cell r="T28" t="str">
            <v>dna</v>
          </cell>
          <cell r="U28" t="str">
            <v>dna</v>
          </cell>
          <cell r="V28" t="str">
            <v>dna</v>
          </cell>
          <cell r="W28" t="str">
            <v>dna</v>
          </cell>
          <cell r="X28" t="str">
            <v>dna</v>
          </cell>
          <cell r="Y28" t="str">
            <v>dna</v>
          </cell>
          <cell r="Z28" t="str">
            <v>dna</v>
          </cell>
          <cell r="AA28">
            <v>91.2</v>
          </cell>
          <cell r="AB28" t="str">
            <v>dna</v>
          </cell>
          <cell r="AC28" t="str">
            <v>dna</v>
          </cell>
          <cell r="AD28" t="str">
            <v>dna</v>
          </cell>
          <cell r="AE28" t="str">
            <v>dna</v>
          </cell>
          <cell r="AF28">
            <v>92.371220604703254</v>
          </cell>
          <cell r="AG28" t="str">
            <v>dna</v>
          </cell>
          <cell r="AH28" t="str">
            <v>dna</v>
          </cell>
          <cell r="AI28">
            <v>179100</v>
          </cell>
          <cell r="AJ28">
            <v>816325</v>
          </cell>
          <cell r="AK28">
            <v>59.46</v>
          </cell>
          <cell r="AL28">
            <v>0</v>
          </cell>
          <cell r="AM28" t="e">
            <v>#N/A</v>
          </cell>
          <cell r="AN28">
            <v>81.827799999999996</v>
          </cell>
          <cell r="AO28">
            <v>80.262699999999995</v>
          </cell>
          <cell r="AP28">
            <v>73.129099999999994</v>
          </cell>
          <cell r="AQ28">
            <v>32.897199999999998</v>
          </cell>
          <cell r="AR28">
            <v>1199</v>
          </cell>
          <cell r="AS28">
            <v>92.530709133230388</v>
          </cell>
          <cell r="AT28">
            <v>4015</v>
          </cell>
          <cell r="AU28">
            <v>43391</v>
          </cell>
          <cell r="AV28">
            <v>85.263157894736835</v>
          </cell>
          <cell r="AW28">
            <v>382.58368200836816</v>
          </cell>
          <cell r="AX28">
            <v>5852</v>
          </cell>
          <cell r="AY28">
            <v>15296</v>
          </cell>
          <cell r="AZ28">
            <v>179100</v>
          </cell>
          <cell r="BA28">
            <v>65</v>
          </cell>
          <cell r="BB28">
            <v>85</v>
          </cell>
          <cell r="BC28">
            <v>60</v>
          </cell>
          <cell r="BD28">
            <v>70</v>
          </cell>
          <cell r="BE28">
            <v>94.499017681728887</v>
          </cell>
          <cell r="BF28">
            <v>848.6</v>
          </cell>
          <cell r="BG28">
            <v>19.965998769258587</v>
          </cell>
          <cell r="BH28">
            <v>24.085018596352821</v>
          </cell>
          <cell r="BI28">
            <v>34.191781210779006</v>
          </cell>
          <cell r="BJ28">
            <v>35.389777609509451</v>
          </cell>
          <cell r="BK28">
            <v>179100</v>
          </cell>
          <cell r="BL28">
            <v>53.045819005329221</v>
          </cell>
          <cell r="BM28">
            <v>59</v>
          </cell>
          <cell r="BN28">
            <v>40</v>
          </cell>
          <cell r="BO28">
            <v>5.7282821825758115</v>
          </cell>
          <cell r="BP28">
            <v>2661400</v>
          </cell>
          <cell r="BQ28">
            <v>46460700</v>
          </cell>
          <cell r="BR28">
            <v>1.5177601714997837</v>
          </cell>
          <cell r="BS28">
            <v>705162</v>
          </cell>
          <cell r="BT28">
            <v>46460700</v>
          </cell>
          <cell r="BU28">
            <v>94.648969029134321</v>
          </cell>
          <cell r="BV28">
            <v>11338</v>
          </cell>
          <cell r="BW28">
            <v>11979</v>
          </cell>
          <cell r="BX28">
            <v>7.7641975692393768</v>
          </cell>
          <cell r="BY28">
            <v>249782</v>
          </cell>
          <cell r="BZ28">
            <v>32171</v>
          </cell>
          <cell r="CA28">
            <v>78.011520160280483</v>
          </cell>
          <cell r="CB28">
            <v>9345</v>
          </cell>
          <cell r="CC28">
            <v>11979</v>
          </cell>
          <cell r="CD28">
            <v>15.272727272727273</v>
          </cell>
          <cell r="CE28">
            <v>504</v>
          </cell>
          <cell r="CF28">
            <v>3300</v>
          </cell>
          <cell r="CG28">
            <v>527</v>
          </cell>
          <cell r="CH28">
            <v>6.7969924812030076</v>
          </cell>
          <cell r="CI28">
            <v>22.1645985</v>
          </cell>
          <cell r="CJ28">
            <v>16.527079843662758</v>
          </cell>
          <cell r="CK28">
            <v>296</v>
          </cell>
          <cell r="CL28">
            <v>179100</v>
          </cell>
          <cell r="CM28">
            <v>23.200000000000003</v>
          </cell>
          <cell r="CN28">
            <v>97.2</v>
          </cell>
          <cell r="CO28">
            <v>11.087645195353749</v>
          </cell>
          <cell r="CP28">
            <v>24.906427990235962</v>
          </cell>
          <cell r="CQ28" t="str">
            <v>dna</v>
          </cell>
          <cell r="CR28" t="str">
            <v>dna</v>
          </cell>
          <cell r="CS28"/>
          <cell r="CT28"/>
        </row>
        <row r="29">
          <cell r="A29" t="str">
            <v>Scottish Borders</v>
          </cell>
          <cell r="B29">
            <v>8112</v>
          </cell>
          <cell r="C29">
            <v>6440</v>
          </cell>
          <cell r="D29">
            <v>1916</v>
          </cell>
          <cell r="E29">
            <v>66</v>
          </cell>
          <cell r="F29">
            <v>41</v>
          </cell>
          <cell r="G29">
            <v>28</v>
          </cell>
          <cell r="H29">
            <v>11</v>
          </cell>
          <cell r="I29" t="str">
            <v>dna</v>
          </cell>
          <cell r="J29" t="str">
            <v>dna</v>
          </cell>
          <cell r="K29" t="str">
            <v>dna</v>
          </cell>
          <cell r="L29">
            <v>73</v>
          </cell>
          <cell r="M29" t="str">
            <v>dna</v>
          </cell>
          <cell r="N29">
            <v>910.91</v>
          </cell>
          <cell r="O29">
            <v>436</v>
          </cell>
          <cell r="P29">
            <v>698</v>
          </cell>
          <cell r="Q29">
            <v>843</v>
          </cell>
          <cell r="R29">
            <v>1032</v>
          </cell>
          <cell r="S29">
            <v>1172</v>
          </cell>
          <cell r="T29" t="str">
            <v>dna</v>
          </cell>
          <cell r="U29" t="str">
            <v>dna</v>
          </cell>
          <cell r="V29" t="str">
            <v>dna</v>
          </cell>
          <cell r="W29" t="str">
            <v>dna</v>
          </cell>
          <cell r="X29" t="str">
            <v>dna</v>
          </cell>
          <cell r="Y29" t="str">
            <v>dna</v>
          </cell>
          <cell r="Z29" t="str">
            <v>dna</v>
          </cell>
          <cell r="AA29">
            <v>93.8</v>
          </cell>
          <cell r="AB29" t="str">
            <v>dna</v>
          </cell>
          <cell r="AC29" t="str">
            <v>dna</v>
          </cell>
          <cell r="AD29" t="str">
            <v>dna</v>
          </cell>
          <cell r="AE29" t="str">
            <v>dna</v>
          </cell>
          <cell r="AF29">
            <v>94.547814798788394</v>
          </cell>
          <cell r="AG29" t="str">
            <v>dna</v>
          </cell>
          <cell r="AH29" t="str">
            <v>dna</v>
          </cell>
          <cell r="AI29">
            <v>115510</v>
          </cell>
          <cell r="AJ29">
            <v>486257</v>
          </cell>
          <cell r="AK29">
            <v>63.51</v>
          </cell>
          <cell r="AL29">
            <v>0</v>
          </cell>
          <cell r="AM29" t="e">
            <v>#N/A</v>
          </cell>
          <cell r="AN29">
            <v>80.131399999999999</v>
          </cell>
          <cell r="AO29">
            <v>81.061999999999998</v>
          </cell>
          <cell r="AP29">
            <v>69.647400000000005</v>
          </cell>
          <cell r="AQ29">
            <v>32.095500000000001</v>
          </cell>
          <cell r="AR29">
            <v>684</v>
          </cell>
          <cell r="AS29">
            <v>109.31908192966551</v>
          </cell>
          <cell r="AT29">
            <v>2291</v>
          </cell>
          <cell r="AU29">
            <v>20957</v>
          </cell>
          <cell r="AV29">
            <v>81.690140845070431</v>
          </cell>
          <cell r="AW29">
            <v>655.54146186776597</v>
          </cell>
          <cell r="AX29">
            <v>8269</v>
          </cell>
          <cell r="AY29">
            <v>12614</v>
          </cell>
          <cell r="AZ29">
            <v>115510</v>
          </cell>
          <cell r="BA29">
            <v>58</v>
          </cell>
          <cell r="BB29">
            <v>79</v>
          </cell>
          <cell r="BC29">
            <v>54</v>
          </cell>
          <cell r="BD29">
            <v>56</v>
          </cell>
          <cell r="BE29">
            <v>97.5</v>
          </cell>
          <cell r="BF29">
            <v>2977.9</v>
          </cell>
          <cell r="BG29">
            <v>37.213997699076707</v>
          </cell>
          <cell r="BH29">
            <v>42.832340781870549</v>
          </cell>
          <cell r="BI29">
            <v>39.451005247116186</v>
          </cell>
          <cell r="BJ29">
            <v>53.585224468575106</v>
          </cell>
          <cell r="BK29">
            <v>115510</v>
          </cell>
          <cell r="BL29">
            <v>49.174292385141932</v>
          </cell>
          <cell r="BM29">
            <v>83</v>
          </cell>
          <cell r="BN29">
            <v>67</v>
          </cell>
          <cell r="BO29" t="str">
            <v>NA</v>
          </cell>
          <cell r="BP29" t="str">
            <v>NA</v>
          </cell>
          <cell r="BQ29" t="str">
            <v>NA</v>
          </cell>
          <cell r="BR29" t="str">
            <v>NA</v>
          </cell>
          <cell r="BS29" t="str">
            <v>NA</v>
          </cell>
          <cell r="BT29" t="str">
            <v>NA</v>
          </cell>
          <cell r="BU29" t="str">
            <v>NA</v>
          </cell>
          <cell r="BV29" t="str">
            <v>NA</v>
          </cell>
          <cell r="BW29" t="str">
            <v>NA</v>
          </cell>
          <cell r="BX29" t="str">
            <v>NA</v>
          </cell>
          <cell r="BY29" t="str">
            <v>NA</v>
          </cell>
          <cell r="BZ29" t="str">
            <v>NA</v>
          </cell>
          <cell r="CA29" t="str">
            <v>NA</v>
          </cell>
          <cell r="CB29" t="str">
            <v>NA</v>
          </cell>
          <cell r="CC29" t="str">
            <v>NA</v>
          </cell>
          <cell r="CD29">
            <v>3</v>
          </cell>
          <cell r="CE29">
            <v>45</v>
          </cell>
          <cell r="CF29">
            <v>1500</v>
          </cell>
          <cell r="CG29">
            <v>597</v>
          </cell>
          <cell r="CH29">
            <v>6.7079365079365081</v>
          </cell>
          <cell r="CI29">
            <v>32.060221599999998</v>
          </cell>
          <cell r="CJ29">
            <v>15.236776036706779</v>
          </cell>
          <cell r="CK29">
            <v>176</v>
          </cell>
          <cell r="CL29">
            <v>115510</v>
          </cell>
          <cell r="CM29">
            <v>22.400000000000002</v>
          </cell>
          <cell r="CN29">
            <v>86</v>
          </cell>
          <cell r="CO29">
            <v>11.036789297658862</v>
          </cell>
          <cell r="CP29">
            <v>44.398706262863861</v>
          </cell>
          <cell r="CQ29" t="str">
            <v>dna</v>
          </cell>
          <cell r="CR29" t="str">
            <v>dna</v>
          </cell>
          <cell r="CS29"/>
          <cell r="CT29"/>
        </row>
        <row r="30">
          <cell r="A30" t="str">
            <v>Shetland Islands</v>
          </cell>
          <cell r="B30">
            <v>1892</v>
          </cell>
          <cell r="C30">
            <v>1389</v>
          </cell>
          <cell r="D30">
            <v>484</v>
          </cell>
          <cell r="E30">
            <v>70</v>
          </cell>
          <cell r="F30">
            <v>41</v>
          </cell>
          <cell r="G30" t="str">
            <v>NA</v>
          </cell>
          <cell r="H30" t="str">
            <v>NA</v>
          </cell>
          <cell r="I30" t="str">
            <v>dna</v>
          </cell>
          <cell r="J30" t="str">
            <v>dna</v>
          </cell>
          <cell r="K30" t="str">
            <v>dna</v>
          </cell>
          <cell r="L30">
            <v>91</v>
          </cell>
          <cell r="M30" t="str">
            <v>dna</v>
          </cell>
          <cell r="N30">
            <v>946.3</v>
          </cell>
          <cell r="O30" t="str">
            <v>NA</v>
          </cell>
          <cell r="P30">
            <v>891</v>
          </cell>
          <cell r="Q30">
            <v>926</v>
          </cell>
          <cell r="R30">
            <v>969</v>
          </cell>
          <cell r="S30" t="str">
            <v>NA</v>
          </cell>
          <cell r="T30" t="str">
            <v>dna</v>
          </cell>
          <cell r="U30" t="str">
            <v>dna</v>
          </cell>
          <cell r="V30" t="str">
            <v>dna</v>
          </cell>
          <cell r="W30" t="str">
            <v>dna</v>
          </cell>
          <cell r="X30" t="str">
            <v>dna</v>
          </cell>
          <cell r="Y30" t="str">
            <v>dna</v>
          </cell>
          <cell r="Z30" t="str">
            <v>dna</v>
          </cell>
          <cell r="AA30">
            <v>100</v>
          </cell>
          <cell r="AB30" t="str">
            <v>dna</v>
          </cell>
          <cell r="AC30" t="str">
            <v>dna</v>
          </cell>
          <cell r="AD30" t="str">
            <v>dna</v>
          </cell>
          <cell r="AE30" t="str">
            <v>dna</v>
          </cell>
          <cell r="AF30">
            <v>96.827021494370527</v>
          </cell>
          <cell r="AG30" t="str">
            <v>dna</v>
          </cell>
          <cell r="AH30" t="str">
            <v>dna</v>
          </cell>
          <cell r="AI30">
            <v>22920</v>
          </cell>
          <cell r="AJ30">
            <v>118393</v>
          </cell>
          <cell r="AK30">
            <v>71.540000000000006</v>
          </cell>
          <cell r="AL30">
            <v>0</v>
          </cell>
          <cell r="AM30" t="e">
            <v>#N/A</v>
          </cell>
          <cell r="AN30">
            <v>88.243600000000001</v>
          </cell>
          <cell r="AO30">
            <v>93.848299999999995</v>
          </cell>
          <cell r="AP30">
            <v>87.270600000000002</v>
          </cell>
          <cell r="AQ30">
            <v>49.896799999999999</v>
          </cell>
          <cell r="AR30">
            <v>95</v>
          </cell>
          <cell r="AS30">
            <v>72.894273988665233</v>
          </cell>
          <cell r="AT30">
            <v>373</v>
          </cell>
          <cell r="AU30">
            <v>5117</v>
          </cell>
          <cell r="AV30">
            <v>90</v>
          </cell>
          <cell r="AW30">
            <v>499.02534113060426</v>
          </cell>
          <cell r="AX30">
            <v>1024</v>
          </cell>
          <cell r="AY30">
            <v>2052</v>
          </cell>
          <cell r="AZ30">
            <v>22920</v>
          </cell>
          <cell r="BA30">
            <v>90</v>
          </cell>
          <cell r="BB30">
            <v>91</v>
          </cell>
          <cell r="BC30">
            <v>91</v>
          </cell>
          <cell r="BD30">
            <v>94</v>
          </cell>
          <cell r="BE30">
            <v>95.278969957081543</v>
          </cell>
          <cell r="BF30">
            <v>1050.5999999999999</v>
          </cell>
          <cell r="BG30">
            <v>16.46193335227429</v>
          </cell>
          <cell r="BH30">
            <v>36.443049595409043</v>
          </cell>
          <cell r="BI30">
            <v>32.877666754060925</v>
          </cell>
          <cell r="BJ30">
            <v>45.799699248929279</v>
          </cell>
          <cell r="BK30">
            <v>22920</v>
          </cell>
          <cell r="BL30">
            <v>17.129675696742041</v>
          </cell>
          <cell r="BM30">
            <v>83</v>
          </cell>
          <cell r="BN30">
            <v>78</v>
          </cell>
          <cell r="BO30">
            <v>10.190707042818214</v>
          </cell>
          <cell r="BP30">
            <v>693899</v>
          </cell>
          <cell r="BQ30">
            <v>6809135</v>
          </cell>
          <cell r="BR30">
            <v>1.9222412244727121</v>
          </cell>
          <cell r="BS30">
            <v>130888</v>
          </cell>
          <cell r="BT30">
            <v>6809135</v>
          </cell>
          <cell r="BU30">
            <v>99.588477366255148</v>
          </cell>
          <cell r="BV30">
            <v>1694</v>
          </cell>
          <cell r="BW30">
            <v>1701</v>
          </cell>
          <cell r="BX30">
            <v>11.204040978941377</v>
          </cell>
          <cell r="BY30">
            <v>39371</v>
          </cell>
          <cell r="BZ30">
            <v>3514</v>
          </cell>
          <cell r="CA30">
            <v>74.789410348977142</v>
          </cell>
          <cell r="CB30">
            <v>1243</v>
          </cell>
          <cell r="CC30">
            <v>1662</v>
          </cell>
          <cell r="CD30">
            <v>6.5</v>
          </cell>
          <cell r="CE30">
            <v>13</v>
          </cell>
          <cell r="CF30">
            <v>200</v>
          </cell>
          <cell r="CG30">
            <v>271</v>
          </cell>
          <cell r="CH30">
            <v>14.991071428571429</v>
          </cell>
          <cell r="CI30">
            <v>45.303304500000003</v>
          </cell>
          <cell r="CJ30">
            <v>16.143106457242581</v>
          </cell>
          <cell r="CK30">
            <v>37</v>
          </cell>
          <cell r="CL30">
            <v>22920</v>
          </cell>
          <cell r="CM30" t="str">
            <v>N/A</v>
          </cell>
          <cell r="CN30">
            <v>69.3</v>
          </cell>
          <cell r="CO30">
            <v>6.2068965517241379</v>
          </cell>
          <cell r="CP30">
            <v>87.74</v>
          </cell>
          <cell r="CQ30" t="str">
            <v>dna</v>
          </cell>
          <cell r="CR30" t="str">
            <v>dna</v>
          </cell>
          <cell r="CS30"/>
          <cell r="CT30"/>
        </row>
        <row r="31">
          <cell r="A31" t="str">
            <v>South Ayrshire</v>
          </cell>
          <cell r="B31">
            <v>7769</v>
          </cell>
          <cell r="C31">
            <v>6206</v>
          </cell>
          <cell r="D31">
            <v>1910</v>
          </cell>
          <cell r="E31">
            <v>70</v>
          </cell>
          <cell r="F31">
            <v>41</v>
          </cell>
          <cell r="G31">
            <v>44</v>
          </cell>
          <cell r="H31">
            <v>21</v>
          </cell>
          <cell r="I31" t="str">
            <v>dna</v>
          </cell>
          <cell r="J31" t="str">
            <v>dna</v>
          </cell>
          <cell r="K31" t="str">
            <v>dna</v>
          </cell>
          <cell r="L31">
            <v>66</v>
          </cell>
          <cell r="M31" t="str">
            <v>dna</v>
          </cell>
          <cell r="N31">
            <v>965.86</v>
          </cell>
          <cell r="O31">
            <v>616</v>
          </cell>
          <cell r="P31">
            <v>887</v>
          </cell>
          <cell r="Q31">
            <v>977</v>
          </cell>
          <cell r="R31">
            <v>1243</v>
          </cell>
          <cell r="S31">
            <v>1231</v>
          </cell>
          <cell r="T31" t="str">
            <v>dna</v>
          </cell>
          <cell r="U31" t="str">
            <v>dna</v>
          </cell>
          <cell r="V31" t="str">
            <v>dna</v>
          </cell>
          <cell r="W31" t="str">
            <v>dna</v>
          </cell>
          <cell r="X31" t="str">
            <v>dna</v>
          </cell>
          <cell r="Y31" t="str">
            <v>dna</v>
          </cell>
          <cell r="Z31" t="str">
            <v>dna</v>
          </cell>
          <cell r="AA31">
            <v>95.899999999999991</v>
          </cell>
          <cell r="AB31" t="str">
            <v>dna</v>
          </cell>
          <cell r="AC31" t="str">
            <v>dna</v>
          </cell>
          <cell r="AD31" t="str">
            <v>dna</v>
          </cell>
          <cell r="AE31" t="str">
            <v>dna</v>
          </cell>
          <cell r="AF31">
            <v>91.367560199909136</v>
          </cell>
          <cell r="AG31" t="str">
            <v>dna</v>
          </cell>
          <cell r="AH31" t="str">
            <v>dna</v>
          </cell>
          <cell r="AI31">
            <v>112610</v>
          </cell>
          <cell r="AJ31">
            <v>643144</v>
          </cell>
          <cell r="AK31">
            <v>60.31</v>
          </cell>
          <cell r="AL31">
            <v>0</v>
          </cell>
          <cell r="AM31" t="e">
            <v>#N/A</v>
          </cell>
          <cell r="AN31">
            <v>81.226699999999994</v>
          </cell>
          <cell r="AO31">
            <v>82.327799999999996</v>
          </cell>
          <cell r="AP31">
            <v>74.9499</v>
          </cell>
          <cell r="AQ31">
            <v>37.409100000000002</v>
          </cell>
          <cell r="AR31">
            <v>926</v>
          </cell>
          <cell r="AS31">
            <v>122.43976949246685</v>
          </cell>
          <cell r="AT31">
            <v>3527</v>
          </cell>
          <cell r="AU31">
            <v>28806</v>
          </cell>
          <cell r="AV31">
            <v>70.886075949367083</v>
          </cell>
          <cell r="AW31">
            <v>1699.4460884740877</v>
          </cell>
          <cell r="AX31">
            <v>22397</v>
          </cell>
          <cell r="AY31">
            <v>13179</v>
          </cell>
          <cell r="AZ31">
            <v>112610</v>
          </cell>
          <cell r="BA31">
            <v>82</v>
          </cell>
          <cell r="BB31">
            <v>93</v>
          </cell>
          <cell r="BC31">
            <v>72</v>
          </cell>
          <cell r="BD31">
            <v>75</v>
          </cell>
          <cell r="BE31">
            <v>84.142394822006466</v>
          </cell>
          <cell r="BF31">
            <v>1175.7</v>
          </cell>
          <cell r="BG31">
            <v>34.141139820591043</v>
          </cell>
          <cell r="BH31">
            <v>36.928023414078957</v>
          </cell>
          <cell r="BI31">
            <v>42.194690339289274</v>
          </cell>
          <cell r="BJ31">
            <v>42.350425589741789</v>
          </cell>
          <cell r="BK31">
            <v>112610</v>
          </cell>
          <cell r="BL31">
            <v>57.658559937993225</v>
          </cell>
          <cell r="BM31">
            <v>61</v>
          </cell>
          <cell r="BN31">
            <v>32</v>
          </cell>
          <cell r="BO31">
            <v>3.4179415722122943</v>
          </cell>
          <cell r="BP31">
            <v>1061488</v>
          </cell>
          <cell r="BQ31">
            <v>31056353</v>
          </cell>
          <cell r="BR31">
            <v>0.9819987556169264</v>
          </cell>
          <cell r="BS31">
            <v>304973</v>
          </cell>
          <cell r="BT31">
            <v>31056353</v>
          </cell>
          <cell r="BU31">
            <v>97.718302910705475</v>
          </cell>
          <cell r="BV31">
            <v>7923</v>
          </cell>
          <cell r="BW31">
            <v>8108</v>
          </cell>
          <cell r="BX31">
            <v>7.174251948705054</v>
          </cell>
          <cell r="BY31">
            <v>114128</v>
          </cell>
          <cell r="BZ31">
            <v>15908</v>
          </cell>
          <cell r="CA31">
            <v>92.525900345337945</v>
          </cell>
          <cell r="CB31">
            <v>7502</v>
          </cell>
          <cell r="CC31">
            <v>8108</v>
          </cell>
          <cell r="CD31">
            <v>19.555555555555557</v>
          </cell>
          <cell r="CE31">
            <v>352</v>
          </cell>
          <cell r="CF31">
            <v>1800</v>
          </cell>
          <cell r="CG31">
            <v>590</v>
          </cell>
          <cell r="CH31">
            <v>7.5857142857142863</v>
          </cell>
          <cell r="CI31">
            <v>24.9709805</v>
          </cell>
          <cell r="CJ31">
            <v>20.690880028416657</v>
          </cell>
          <cell r="CK31">
            <v>233</v>
          </cell>
          <cell r="CL31">
            <v>112610</v>
          </cell>
          <cell r="CM31">
            <v>21.8</v>
          </cell>
          <cell r="CN31">
            <v>94.3</v>
          </cell>
          <cell r="CO31">
            <v>16.444792482380581</v>
          </cell>
          <cell r="CP31">
            <v>77.975185375523083</v>
          </cell>
          <cell r="CQ31" t="str">
            <v>dna</v>
          </cell>
          <cell r="CR31" t="str">
            <v>dna</v>
          </cell>
          <cell r="CS31"/>
          <cell r="CT31"/>
        </row>
        <row r="32">
          <cell r="A32" t="str">
            <v>South Lanarkshire</v>
          </cell>
          <cell r="B32">
            <v>25140</v>
          </cell>
          <cell r="C32">
            <v>19304</v>
          </cell>
          <cell r="D32">
            <v>5819</v>
          </cell>
          <cell r="E32">
            <v>66</v>
          </cell>
          <cell r="F32">
            <v>39</v>
          </cell>
          <cell r="G32">
            <v>46</v>
          </cell>
          <cell r="H32">
            <v>22</v>
          </cell>
          <cell r="I32" t="str">
            <v>dna</v>
          </cell>
          <cell r="J32" t="str">
            <v>dna</v>
          </cell>
          <cell r="K32" t="str">
            <v>dna</v>
          </cell>
          <cell r="L32">
            <v>74</v>
          </cell>
          <cell r="M32" t="str">
            <v>dna</v>
          </cell>
          <cell r="N32">
            <v>934.22</v>
          </cell>
          <cell r="O32">
            <v>666</v>
          </cell>
          <cell r="P32">
            <v>782</v>
          </cell>
          <cell r="Q32">
            <v>999</v>
          </cell>
          <cell r="R32">
            <v>1124</v>
          </cell>
          <cell r="S32">
            <v>1270</v>
          </cell>
          <cell r="T32" t="str">
            <v>dna</v>
          </cell>
          <cell r="U32" t="str">
            <v>dna</v>
          </cell>
          <cell r="V32" t="str">
            <v>dna</v>
          </cell>
          <cell r="W32" t="str">
            <v>dna</v>
          </cell>
          <cell r="X32" t="str">
            <v>dna</v>
          </cell>
          <cell r="Y32" t="str">
            <v>dna</v>
          </cell>
          <cell r="Z32" t="str">
            <v>dna</v>
          </cell>
          <cell r="AA32">
            <v>88.5</v>
          </cell>
          <cell r="AB32" t="str">
            <v>dna</v>
          </cell>
          <cell r="AC32" t="str">
            <v>dna</v>
          </cell>
          <cell r="AD32" t="str">
            <v>dna</v>
          </cell>
          <cell r="AE32" t="str">
            <v>dna</v>
          </cell>
          <cell r="AF32">
            <v>92.702742993440665</v>
          </cell>
          <cell r="AG32" t="str">
            <v>dna</v>
          </cell>
          <cell r="AH32" t="str">
            <v>dna</v>
          </cell>
          <cell r="AI32">
            <v>320530</v>
          </cell>
          <cell r="AJ32">
            <v>1895595</v>
          </cell>
          <cell r="AK32">
            <v>62</v>
          </cell>
          <cell r="AL32">
            <v>0</v>
          </cell>
          <cell r="AM32" t="e">
            <v>#N/A</v>
          </cell>
          <cell r="AN32">
            <v>78.078999999999994</v>
          </cell>
          <cell r="AO32">
            <v>84.222899999999996</v>
          </cell>
          <cell r="AP32">
            <v>75.316199999999995</v>
          </cell>
          <cell r="AQ32">
            <v>31.0518</v>
          </cell>
          <cell r="AR32">
            <v>1766</v>
          </cell>
          <cell r="AS32">
            <v>99.301684925363574</v>
          </cell>
          <cell r="AT32">
            <v>7750</v>
          </cell>
          <cell r="AU32">
            <v>78045</v>
          </cell>
          <cell r="AV32">
            <v>77.551020408163268</v>
          </cell>
          <cell r="AW32">
            <v>1155.6851523164416</v>
          </cell>
          <cell r="AX32">
            <v>31905</v>
          </cell>
          <cell r="AY32">
            <v>27607</v>
          </cell>
          <cell r="AZ32">
            <v>320530</v>
          </cell>
          <cell r="BA32">
            <v>66</v>
          </cell>
          <cell r="BB32">
            <v>73</v>
          </cell>
          <cell r="BC32">
            <v>64</v>
          </cell>
          <cell r="BD32">
            <v>65</v>
          </cell>
          <cell r="BE32">
            <v>94.754464285714292</v>
          </cell>
          <cell r="BF32">
            <v>2295</v>
          </cell>
          <cell r="BG32">
            <v>23.176676889160582</v>
          </cell>
          <cell r="BH32">
            <v>25.267866937249462</v>
          </cell>
          <cell r="BI32">
            <v>37.670347245103308</v>
          </cell>
          <cell r="BJ32">
            <v>30.33140004219695</v>
          </cell>
          <cell r="BK32">
            <v>320530</v>
          </cell>
          <cell r="BL32">
            <v>46.369267998189464</v>
          </cell>
          <cell r="BM32">
            <v>81</v>
          </cell>
          <cell r="BN32">
            <v>58</v>
          </cell>
          <cell r="BO32">
            <v>7.0524792413552806</v>
          </cell>
          <cell r="BP32">
            <v>6343399</v>
          </cell>
          <cell r="BQ32">
            <v>89945660</v>
          </cell>
          <cell r="BR32">
            <v>0.49261520789329916</v>
          </cell>
          <cell r="BS32">
            <v>443086</v>
          </cell>
          <cell r="BT32">
            <v>89945660</v>
          </cell>
          <cell r="BU32">
            <v>93.223133848133841</v>
          </cell>
          <cell r="BV32">
            <v>23179</v>
          </cell>
          <cell r="BW32">
            <v>24864</v>
          </cell>
          <cell r="BX32">
            <v>14.191080729166666</v>
          </cell>
          <cell r="BY32">
            <v>610330</v>
          </cell>
          <cell r="BZ32">
            <v>43008</v>
          </cell>
          <cell r="CA32">
            <v>93.392052767052775</v>
          </cell>
          <cell r="CB32">
            <v>23221</v>
          </cell>
          <cell r="CC32">
            <v>24864</v>
          </cell>
          <cell r="CD32">
            <v>16</v>
          </cell>
          <cell r="CE32">
            <v>800</v>
          </cell>
          <cell r="CF32">
            <v>5000</v>
          </cell>
          <cell r="CG32">
            <v>1328</v>
          </cell>
          <cell r="CH32">
            <v>18.340659340659339</v>
          </cell>
          <cell r="CI32">
            <v>18.019161499999999</v>
          </cell>
          <cell r="CJ32">
            <v>13.976850840794935</v>
          </cell>
          <cell r="CK32">
            <v>448</v>
          </cell>
          <cell r="CL32">
            <v>320530</v>
          </cell>
          <cell r="CM32">
            <v>17.8</v>
          </cell>
          <cell r="CN32">
            <v>95.8</v>
          </cell>
          <cell r="CO32">
            <v>12.752858399296393</v>
          </cell>
          <cell r="CP32">
            <v>38.499946881971745</v>
          </cell>
          <cell r="CQ32" t="str">
            <v>dna</v>
          </cell>
          <cell r="CR32" t="str">
            <v>dna</v>
          </cell>
          <cell r="CS32"/>
          <cell r="CT32"/>
        </row>
        <row r="33">
          <cell r="A33" t="str">
            <v>Stirling</v>
          </cell>
          <cell r="B33">
            <v>6521</v>
          </cell>
          <cell r="C33">
            <v>6095</v>
          </cell>
          <cell r="D33">
            <v>1601</v>
          </cell>
          <cell r="E33">
            <v>72</v>
          </cell>
          <cell r="F33">
            <v>50</v>
          </cell>
          <cell r="G33">
            <v>44</v>
          </cell>
          <cell r="H33">
            <v>19</v>
          </cell>
          <cell r="I33" t="str">
            <v>dna</v>
          </cell>
          <cell r="J33" t="str">
            <v>dna</v>
          </cell>
          <cell r="K33" t="str">
            <v>dna</v>
          </cell>
          <cell r="L33">
            <v>78</v>
          </cell>
          <cell r="M33" t="str">
            <v>dna</v>
          </cell>
          <cell r="N33">
            <v>1060.54</v>
          </cell>
          <cell r="O33">
            <v>615</v>
          </cell>
          <cell r="P33">
            <v>711</v>
          </cell>
          <cell r="Q33">
            <v>1016</v>
          </cell>
          <cell r="R33">
            <v>1114</v>
          </cell>
          <cell r="S33">
            <v>1409</v>
          </cell>
          <cell r="T33" t="str">
            <v>dna</v>
          </cell>
          <cell r="U33" t="str">
            <v>dna</v>
          </cell>
          <cell r="V33" t="str">
            <v>dna</v>
          </cell>
          <cell r="W33" t="str">
            <v>dna</v>
          </cell>
          <cell r="X33" t="str">
            <v>dna</v>
          </cell>
          <cell r="Y33" t="str">
            <v>dna</v>
          </cell>
          <cell r="Z33" t="str">
            <v>dna</v>
          </cell>
          <cell r="AA33">
            <v>97.7</v>
          </cell>
          <cell r="AB33" t="str">
            <v>dna</v>
          </cell>
          <cell r="AC33" t="str">
            <v>dna</v>
          </cell>
          <cell r="AD33" t="str">
            <v>dna</v>
          </cell>
          <cell r="AE33" t="str">
            <v>dna</v>
          </cell>
          <cell r="AF33">
            <v>94.387371586068653</v>
          </cell>
          <cell r="AG33" t="str">
            <v>dna</v>
          </cell>
          <cell r="AH33" t="str">
            <v>dna</v>
          </cell>
          <cell r="AI33">
            <v>94210</v>
          </cell>
          <cell r="AJ33">
            <v>450943</v>
          </cell>
          <cell r="AK33">
            <v>66</v>
          </cell>
          <cell r="AL33">
            <v>0</v>
          </cell>
          <cell r="AM33" t="e">
            <v>#N/A</v>
          </cell>
          <cell r="AN33">
            <v>77.343299999999999</v>
          </cell>
          <cell r="AO33">
            <v>70.810299999999998</v>
          </cell>
          <cell r="AP33">
            <v>73.728200000000001</v>
          </cell>
          <cell r="AQ33">
            <v>28.965499999999999</v>
          </cell>
          <cell r="AR33">
            <v>435</v>
          </cell>
          <cell r="AS33">
            <v>104.65998146119492</v>
          </cell>
          <cell r="AT33">
            <v>1242</v>
          </cell>
          <cell r="AU33">
            <v>11867</v>
          </cell>
          <cell r="AV33">
            <v>81.481481481481481</v>
          </cell>
          <cell r="AW33">
            <v>848.7816531294792</v>
          </cell>
          <cell r="AX33">
            <v>7106</v>
          </cell>
          <cell r="AY33">
            <v>8372</v>
          </cell>
          <cell r="AZ33">
            <v>94210</v>
          </cell>
          <cell r="BA33">
            <v>80</v>
          </cell>
          <cell r="BB33">
            <v>92</v>
          </cell>
          <cell r="BC33">
            <v>73</v>
          </cell>
          <cell r="BD33">
            <v>66</v>
          </cell>
          <cell r="BE33">
            <v>96.309963099630991</v>
          </cell>
          <cell r="BF33">
            <v>1018.41</v>
          </cell>
          <cell r="BG33">
            <v>31.947134746211965</v>
          </cell>
          <cell r="BH33">
            <v>40.112534033232066</v>
          </cell>
          <cell r="BI33">
            <v>40.483339420022176</v>
          </cell>
          <cell r="BJ33">
            <v>46.087487343600024</v>
          </cell>
          <cell r="BK33">
            <v>94210</v>
          </cell>
          <cell r="BL33">
            <v>54.799391019585762</v>
          </cell>
          <cell r="BM33">
            <v>78</v>
          </cell>
          <cell r="BN33">
            <v>63</v>
          </cell>
          <cell r="BO33">
            <v>11.997701297753576</v>
          </cell>
          <cell r="BP33">
            <v>2328033</v>
          </cell>
          <cell r="BQ33">
            <v>19403992</v>
          </cell>
          <cell r="BR33">
            <v>0.73318933547282428</v>
          </cell>
          <cell r="BS33">
            <v>142268</v>
          </cell>
          <cell r="BT33">
            <v>19403992</v>
          </cell>
          <cell r="BU33">
            <v>96.515072312249515</v>
          </cell>
          <cell r="BV33">
            <v>5539</v>
          </cell>
          <cell r="BW33">
            <v>5739</v>
          </cell>
          <cell r="BX33">
            <v>3.6663153200632426</v>
          </cell>
          <cell r="BY33">
            <v>90437</v>
          </cell>
          <cell r="BZ33">
            <v>24667</v>
          </cell>
          <cell r="CA33">
            <v>92.228611256316427</v>
          </cell>
          <cell r="CB33">
            <v>5293</v>
          </cell>
          <cell r="CC33">
            <v>5739</v>
          </cell>
          <cell r="CD33">
            <v>19.285714285714288</v>
          </cell>
          <cell r="CE33">
            <v>270</v>
          </cell>
          <cell r="CF33">
            <v>1400</v>
          </cell>
          <cell r="CG33">
            <v>528</v>
          </cell>
          <cell r="CH33">
            <v>9.2293233082706774</v>
          </cell>
          <cell r="CI33">
            <v>16.353155900000001</v>
          </cell>
          <cell r="CJ33">
            <v>25.262710964865729</v>
          </cell>
          <cell r="CK33">
            <v>238</v>
          </cell>
          <cell r="CL33">
            <v>94210</v>
          </cell>
          <cell r="CM33">
            <v>14.6</v>
          </cell>
          <cell r="CN33">
            <v>89.3</v>
          </cell>
          <cell r="CO33">
            <v>5.2466367713004489</v>
          </cell>
          <cell r="CP33">
            <v>45.333023363942807</v>
          </cell>
          <cell r="CQ33" t="str">
            <v>dna</v>
          </cell>
          <cell r="CR33" t="str">
            <v>dna</v>
          </cell>
          <cell r="CS33"/>
          <cell r="CT33"/>
        </row>
        <row r="34">
          <cell r="A34" t="str">
            <v>West Dunbartonshire</v>
          </cell>
          <cell r="B34">
            <v>6981</v>
          </cell>
          <cell r="C34">
            <v>5387</v>
          </cell>
          <cell r="D34">
            <v>1758</v>
          </cell>
          <cell r="E34">
            <v>59</v>
          </cell>
          <cell r="F34">
            <v>32</v>
          </cell>
          <cell r="G34">
            <v>46</v>
          </cell>
          <cell r="H34">
            <v>19</v>
          </cell>
          <cell r="I34" t="str">
            <v>dna</v>
          </cell>
          <cell r="J34" t="str">
            <v>dna</v>
          </cell>
          <cell r="K34" t="str">
            <v>dna</v>
          </cell>
          <cell r="L34">
            <v>94</v>
          </cell>
          <cell r="M34" t="str">
            <v>dna</v>
          </cell>
          <cell r="N34">
            <v>827.85</v>
          </cell>
          <cell r="O34">
            <v>647</v>
          </cell>
          <cell r="P34">
            <v>914</v>
          </cell>
          <cell r="Q34">
            <v>953</v>
          </cell>
          <cell r="R34">
            <v>1083</v>
          </cell>
          <cell r="S34">
            <v>1208</v>
          </cell>
          <cell r="T34" t="str">
            <v>dna</v>
          </cell>
          <cell r="U34" t="str">
            <v>dna</v>
          </cell>
          <cell r="V34" t="str">
            <v>dna</v>
          </cell>
          <cell r="W34" t="str">
            <v>dna</v>
          </cell>
          <cell r="X34" t="str">
            <v>dna</v>
          </cell>
          <cell r="Y34" t="str">
            <v>dna</v>
          </cell>
          <cell r="Z34" t="str">
            <v>dna</v>
          </cell>
          <cell r="AA34">
            <v>78.100000000000009</v>
          </cell>
          <cell r="AB34" t="str">
            <v>dna</v>
          </cell>
          <cell r="AC34" t="str">
            <v>dna</v>
          </cell>
          <cell r="AD34" t="str">
            <v>dna</v>
          </cell>
          <cell r="AE34" t="str">
            <v>dna</v>
          </cell>
          <cell r="AF34">
            <v>90.207715133531153</v>
          </cell>
          <cell r="AG34" t="str">
            <v>dna</v>
          </cell>
          <cell r="AH34" t="str">
            <v>dna</v>
          </cell>
          <cell r="AI34">
            <v>88930</v>
          </cell>
          <cell r="AJ34">
            <v>459222</v>
          </cell>
          <cell r="AK34">
            <v>68.5</v>
          </cell>
          <cell r="AL34">
            <v>0</v>
          </cell>
          <cell r="AM34" t="e">
            <v>#N/A</v>
          </cell>
          <cell r="AN34">
            <v>82.077500000000001</v>
          </cell>
          <cell r="AO34">
            <v>79.687100000000001</v>
          </cell>
          <cell r="AP34">
            <v>82.904700000000005</v>
          </cell>
          <cell r="AQ34">
            <v>36.766199999999998</v>
          </cell>
          <cell r="AR34">
            <v>574</v>
          </cell>
          <cell r="AS34">
            <v>92.040963753027654</v>
          </cell>
          <cell r="AT34">
            <v>2166</v>
          </cell>
          <cell r="AU34">
            <v>23533</v>
          </cell>
          <cell r="AV34">
            <v>92.592592592592595</v>
          </cell>
          <cell r="AW34">
            <v>541.00880257090955</v>
          </cell>
          <cell r="AX34">
            <v>3872</v>
          </cell>
          <cell r="AY34">
            <v>7157</v>
          </cell>
          <cell r="AZ34">
            <v>88930</v>
          </cell>
          <cell r="BA34">
            <v>87</v>
          </cell>
          <cell r="BB34">
            <v>83</v>
          </cell>
          <cell r="BC34">
            <v>72</v>
          </cell>
          <cell r="BD34">
            <v>80</v>
          </cell>
          <cell r="BE34">
            <v>89.68609865470853</v>
          </cell>
          <cell r="BF34">
            <v>386.73</v>
          </cell>
          <cell r="BG34">
            <v>25.267626398337786</v>
          </cell>
          <cell r="BH34">
            <v>21.358989777510526</v>
          </cell>
          <cell r="BI34">
            <v>31.326550947349457</v>
          </cell>
          <cell r="BJ34">
            <v>33.335822126576787</v>
          </cell>
          <cell r="BK34">
            <v>88930</v>
          </cell>
          <cell r="BL34">
            <v>44.783689188230838</v>
          </cell>
          <cell r="BM34">
            <v>83</v>
          </cell>
          <cell r="BN34">
            <v>70</v>
          </cell>
          <cell r="BO34">
            <v>10.075595500082164</v>
          </cell>
          <cell r="BP34">
            <v>4103144</v>
          </cell>
          <cell r="BQ34">
            <v>40723588</v>
          </cell>
          <cell r="BR34">
            <v>0.84522513094867779</v>
          </cell>
          <cell r="BS34">
            <v>344206</v>
          </cell>
          <cell r="BT34">
            <v>40723588</v>
          </cell>
          <cell r="BU34">
            <v>95.56861183031269</v>
          </cell>
          <cell r="BV34">
            <v>9597</v>
          </cell>
          <cell r="BW34">
            <v>10042</v>
          </cell>
          <cell r="BX34">
            <v>5.2526336388245651</v>
          </cell>
          <cell r="BY34">
            <v>161051</v>
          </cell>
          <cell r="BZ34">
            <v>30661</v>
          </cell>
          <cell r="CA34">
            <v>79.680957128614153</v>
          </cell>
          <cell r="CB34">
            <v>7992</v>
          </cell>
          <cell r="CC34">
            <v>10030</v>
          </cell>
          <cell r="CD34">
            <v>26.111111111111114</v>
          </cell>
          <cell r="CE34">
            <v>470</v>
          </cell>
          <cell r="CF34">
            <v>1800</v>
          </cell>
          <cell r="CG34">
            <v>180</v>
          </cell>
          <cell r="CH34">
            <v>14.525096525096526</v>
          </cell>
          <cell r="CI34">
            <v>8.232311000000001</v>
          </cell>
          <cell r="CJ34">
            <v>23.051838524682331</v>
          </cell>
          <cell r="CK34">
            <v>205</v>
          </cell>
          <cell r="CL34">
            <v>88930</v>
          </cell>
          <cell r="CM34">
            <v>17.599999999999998</v>
          </cell>
          <cell r="CN34">
            <v>98.8</v>
          </cell>
          <cell r="CO34">
            <v>14.83</v>
          </cell>
          <cell r="CP34">
            <v>43.630785647592376</v>
          </cell>
          <cell r="CQ34" t="str">
            <v>dna</v>
          </cell>
          <cell r="CR34" t="str">
            <v>dna</v>
          </cell>
          <cell r="CS34"/>
          <cell r="CT34"/>
        </row>
        <row r="35">
          <cell r="A35" t="str">
            <v>West Lothian</v>
          </cell>
          <cell r="B35">
            <v>15538</v>
          </cell>
          <cell r="C35">
            <v>11418</v>
          </cell>
          <cell r="D35">
            <v>3288</v>
          </cell>
          <cell r="E35">
            <v>72</v>
          </cell>
          <cell r="F35">
            <v>52</v>
          </cell>
          <cell r="G35">
            <v>54</v>
          </cell>
          <cell r="H35">
            <v>32</v>
          </cell>
          <cell r="I35" t="str">
            <v>dna</v>
          </cell>
          <cell r="J35" t="str">
            <v>dna</v>
          </cell>
          <cell r="K35" t="str">
            <v>dna</v>
          </cell>
          <cell r="L35">
            <v>73</v>
          </cell>
          <cell r="M35" t="str">
            <v>dna</v>
          </cell>
          <cell r="N35">
            <v>973.09</v>
          </cell>
          <cell r="O35">
            <v>686</v>
          </cell>
          <cell r="P35">
            <v>803</v>
          </cell>
          <cell r="Q35">
            <v>946</v>
          </cell>
          <cell r="R35">
            <v>1105</v>
          </cell>
          <cell r="S35">
            <v>1307</v>
          </cell>
          <cell r="T35" t="str">
            <v>dna</v>
          </cell>
          <cell r="U35" t="str">
            <v>dna</v>
          </cell>
          <cell r="V35" t="str">
            <v>dna</v>
          </cell>
          <cell r="W35" t="str">
            <v>dna</v>
          </cell>
          <cell r="X35" t="str">
            <v>dna</v>
          </cell>
          <cell r="Y35" t="str">
            <v>dna</v>
          </cell>
          <cell r="Z35" t="str">
            <v>dna</v>
          </cell>
          <cell r="AA35">
            <v>94.6</v>
          </cell>
          <cell r="AB35" t="str">
            <v>dna</v>
          </cell>
          <cell r="AC35" t="str">
            <v>dna</v>
          </cell>
          <cell r="AD35" t="str">
            <v>dna</v>
          </cell>
          <cell r="AE35" t="str">
            <v>dna</v>
          </cell>
          <cell r="AF35">
            <v>92.406323913855346</v>
          </cell>
          <cell r="AG35" t="str">
            <v>dna</v>
          </cell>
          <cell r="AH35" t="str">
            <v>dna</v>
          </cell>
          <cell r="AI35">
            <v>183100</v>
          </cell>
          <cell r="AJ35">
            <v>655782</v>
          </cell>
          <cell r="AK35">
            <v>64.709999999999994</v>
          </cell>
          <cell r="AL35">
            <v>0</v>
          </cell>
          <cell r="AM35" t="e">
            <v>#N/A</v>
          </cell>
          <cell r="AN35">
            <v>75.336399999999998</v>
          </cell>
          <cell r="AO35">
            <v>79.448499999999996</v>
          </cell>
          <cell r="AP35">
            <v>70.661000000000001</v>
          </cell>
          <cell r="AQ35">
            <v>36.401699999999998</v>
          </cell>
          <cell r="AR35">
            <v>775</v>
          </cell>
          <cell r="AS35">
            <v>114.45967445845062</v>
          </cell>
          <cell r="AT35">
            <v>3741</v>
          </cell>
          <cell r="AU35">
            <v>32684</v>
          </cell>
          <cell r="AV35">
            <v>74.698795180722882</v>
          </cell>
          <cell r="AW35">
            <v>934.42238549319984</v>
          </cell>
          <cell r="AX35">
            <v>11955</v>
          </cell>
          <cell r="AY35">
            <v>12794</v>
          </cell>
          <cell r="AZ35">
            <v>183100</v>
          </cell>
          <cell r="BA35">
            <v>66</v>
          </cell>
          <cell r="BB35">
            <v>85</v>
          </cell>
          <cell r="BC35">
            <v>63</v>
          </cell>
          <cell r="BD35">
            <v>74</v>
          </cell>
          <cell r="BE35">
            <v>93.193717277486911</v>
          </cell>
          <cell r="BF35">
            <v>1059.8</v>
          </cell>
          <cell r="BG35">
            <v>20.227828355556678</v>
          </cell>
          <cell r="BH35">
            <v>29.535241561658907</v>
          </cell>
          <cell r="BI35">
            <v>39.461037406534601</v>
          </cell>
          <cell r="BJ35">
            <v>26.519574488680188</v>
          </cell>
          <cell r="BK35">
            <v>183100</v>
          </cell>
          <cell r="BL35">
            <v>58.229807709565847</v>
          </cell>
          <cell r="BM35">
            <v>71</v>
          </cell>
          <cell r="BN35">
            <v>58</v>
          </cell>
          <cell r="BO35">
            <v>6.4293794994890812</v>
          </cell>
          <cell r="BP35">
            <v>3331538</v>
          </cell>
          <cell r="BQ35">
            <v>51817411</v>
          </cell>
          <cell r="BR35">
            <v>0.8102238068204527</v>
          </cell>
          <cell r="BS35">
            <v>419837</v>
          </cell>
          <cell r="BT35">
            <v>51817411</v>
          </cell>
          <cell r="BU35">
            <v>94.237360754070266</v>
          </cell>
          <cell r="BV35">
            <v>13197</v>
          </cell>
          <cell r="BW35">
            <v>14004</v>
          </cell>
          <cell r="BX35">
            <v>7.0060277683711476</v>
          </cell>
          <cell r="BY35">
            <v>103444</v>
          </cell>
          <cell r="BZ35">
            <v>14765</v>
          </cell>
          <cell r="CA35">
            <v>89.556284776715657</v>
          </cell>
          <cell r="CB35">
            <v>12554</v>
          </cell>
          <cell r="CC35">
            <v>14018</v>
          </cell>
          <cell r="CD35">
            <v>17.428571428571431</v>
          </cell>
          <cell r="CE35">
            <v>488</v>
          </cell>
          <cell r="CF35">
            <v>2800</v>
          </cell>
          <cell r="CG35">
            <v>644</v>
          </cell>
          <cell r="CH35">
            <v>10.308880308880308</v>
          </cell>
          <cell r="CI35">
            <v>27.601407500000004</v>
          </cell>
          <cell r="CJ35">
            <v>19.442927362097215</v>
          </cell>
          <cell r="CK35">
            <v>356</v>
          </cell>
          <cell r="CL35">
            <v>183100</v>
          </cell>
          <cell r="CM35">
            <v>13.600000000000001</v>
          </cell>
          <cell r="CN35">
            <v>96.9</v>
          </cell>
          <cell r="CO35">
            <v>8.1481481481481488</v>
          </cell>
          <cell r="CP35">
            <v>76.789949362220383</v>
          </cell>
          <cell r="CQ35" t="str">
            <v>dna</v>
          </cell>
          <cell r="CR35" t="str">
            <v>dna</v>
          </cell>
          <cell r="CS35"/>
          <cell r="CT35"/>
        </row>
        <row r="36">
          <cell r="A36" t="str">
            <v>Scotland</v>
          </cell>
          <cell r="B36">
            <v>398334</v>
          </cell>
          <cell r="C36">
            <v>291471</v>
          </cell>
          <cell r="D36">
            <v>96375</v>
          </cell>
          <cell r="E36">
            <v>64</v>
          </cell>
          <cell r="F36">
            <v>38</v>
          </cell>
          <cell r="G36">
            <v>47</v>
          </cell>
          <cell r="H36">
            <v>21</v>
          </cell>
          <cell r="I36" t="str">
            <v>dna</v>
          </cell>
          <cell r="J36" t="str">
            <v>dna</v>
          </cell>
          <cell r="K36" t="str">
            <v>dna</v>
          </cell>
          <cell r="L36">
            <v>73</v>
          </cell>
          <cell r="M36" t="str">
            <v>dna</v>
          </cell>
          <cell r="N36">
            <v>929.18</v>
          </cell>
          <cell r="O36">
            <v>649</v>
          </cell>
          <cell r="P36">
            <v>759</v>
          </cell>
          <cell r="Q36">
            <v>904</v>
          </cell>
          <cell r="R36">
            <v>1029</v>
          </cell>
          <cell r="S36">
            <v>1240</v>
          </cell>
          <cell r="T36" t="str">
            <v>dna</v>
          </cell>
          <cell r="U36" t="str">
            <v>dna</v>
          </cell>
          <cell r="V36" t="str">
            <v>dna</v>
          </cell>
          <cell r="W36" t="str">
            <v>dna</v>
          </cell>
          <cell r="X36" t="str">
            <v>dna</v>
          </cell>
          <cell r="Y36" t="str">
            <v>dna</v>
          </cell>
          <cell r="Z36" t="str">
            <v>dna</v>
          </cell>
          <cell r="AA36">
            <v>90.2</v>
          </cell>
          <cell r="AB36" t="str">
            <v>dna</v>
          </cell>
          <cell r="AC36" t="str">
            <v>dna</v>
          </cell>
          <cell r="AD36" t="str">
            <v>dna</v>
          </cell>
          <cell r="AE36" t="str">
            <v>dna</v>
          </cell>
          <cell r="AF36">
            <v>92.132284045615847</v>
          </cell>
          <cell r="AG36" t="str">
            <v>dna</v>
          </cell>
          <cell r="AH36" t="str">
            <v>dna</v>
          </cell>
          <cell r="AI36">
            <v>5463300</v>
          </cell>
          <cell r="AJ36">
            <v>24037899</v>
          </cell>
          <cell r="AK36">
            <v>61.65</v>
          </cell>
          <cell r="AL36">
            <v>0</v>
          </cell>
          <cell r="AM36" t="e">
            <v>#N/A</v>
          </cell>
          <cell r="AN36">
            <v>80.025100000000009</v>
          </cell>
          <cell r="AO36">
            <v>80.779699999999991</v>
          </cell>
          <cell r="AP36">
            <v>75.427300000000002</v>
          </cell>
          <cell r="AQ36">
            <v>34.277799999999999</v>
          </cell>
          <cell r="AR36">
            <v>29953</v>
          </cell>
          <cell r="AS36">
            <v>104.68678092152494</v>
          </cell>
          <cell r="AT36">
            <v>113738</v>
          </cell>
          <cell r="AU36">
            <v>1086460</v>
          </cell>
          <cell r="AV36">
            <v>81.831395299999997</v>
          </cell>
          <cell r="AW36">
            <v>773.78312528845424</v>
          </cell>
          <cell r="AX36">
            <v>360463</v>
          </cell>
          <cell r="AY36">
            <v>465845</v>
          </cell>
          <cell r="AZ36">
            <v>5463300</v>
          </cell>
          <cell r="BA36">
            <v>73</v>
          </cell>
          <cell r="BB36">
            <v>83</v>
          </cell>
          <cell r="BC36">
            <v>70</v>
          </cell>
          <cell r="BD36">
            <v>69</v>
          </cell>
          <cell r="BE36">
            <v>92.249421336887139</v>
          </cell>
          <cell r="BF36">
            <v>53687.140000000014</v>
          </cell>
          <cell r="BG36">
            <v>30.572010442653873</v>
          </cell>
          <cell r="BH36">
            <v>34.956385014527363</v>
          </cell>
          <cell r="BI36">
            <v>35.139268042519852</v>
          </cell>
          <cell r="BJ36">
            <v>37.830599681488103</v>
          </cell>
          <cell r="BK36">
            <v>5463300</v>
          </cell>
          <cell r="BL36">
            <v>44.854204315808524</v>
          </cell>
          <cell r="BM36">
            <v>73</v>
          </cell>
          <cell r="BN36">
            <v>59</v>
          </cell>
          <cell r="BO36">
            <v>7.3135629032852281</v>
          </cell>
          <cell r="BP36">
            <v>88013149</v>
          </cell>
          <cell r="BQ36">
            <v>1203423696</v>
          </cell>
          <cell r="BR36">
            <v>1.0658114047972012</v>
          </cell>
          <cell r="BS36">
            <v>12826227</v>
          </cell>
          <cell r="BT36">
            <v>1203423696</v>
          </cell>
          <cell r="BU36">
            <v>94.862154596637112</v>
          </cell>
          <cell r="BV36">
            <v>300252</v>
          </cell>
          <cell r="BW36">
            <v>316514</v>
          </cell>
          <cell r="BX36">
            <v>7.3336953047065379</v>
          </cell>
          <cell r="BY36">
            <v>4565350</v>
          </cell>
          <cell r="BZ36">
            <v>622517</v>
          </cell>
          <cell r="CA36">
            <v>84.097222661663366</v>
          </cell>
          <cell r="CB36">
            <v>265796</v>
          </cell>
          <cell r="CC36">
            <v>316058</v>
          </cell>
          <cell r="CD36">
            <v>12.662921348314606</v>
          </cell>
          <cell r="CE36">
            <v>11270</v>
          </cell>
          <cell r="CF36">
            <v>89000</v>
          </cell>
          <cell r="CG36">
            <v>24405</v>
          </cell>
          <cell r="CH36">
            <v>10.542368349276593</v>
          </cell>
          <cell r="CI36">
            <v>28.513663700000002</v>
          </cell>
          <cell r="CJ36">
            <v>16.407665696557029</v>
          </cell>
          <cell r="CK36">
            <v>8964</v>
          </cell>
          <cell r="CL36">
            <v>5463300</v>
          </cell>
          <cell r="CM36">
            <v>16.900000000000002</v>
          </cell>
          <cell r="CN36">
            <v>93.274615053264938</v>
          </cell>
          <cell r="CO36">
            <v>11.709439628694286</v>
          </cell>
          <cell r="CP36">
            <v>36.232600526382456</v>
          </cell>
          <cell r="CQ36" t="str">
            <v>dna</v>
          </cell>
          <cell r="CR36" t="str">
            <v>dna</v>
          </cell>
          <cell r="CS36"/>
          <cell r="CT36"/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Reference"/>
      <sheetName val="2014"/>
      <sheetName val="2015"/>
      <sheetName val="2016"/>
      <sheetName val="2017"/>
      <sheetName val="2018"/>
    </sheetNames>
    <sheetDataSet>
      <sheetData sheetId="0" refreshError="1"/>
      <sheetData sheetId="1" refreshError="1"/>
      <sheetData sheetId="2" refreshError="1">
        <row r="1">
          <cell r="S1"/>
          <cell r="T1" t="str">
            <v>CHN6 2013-14</v>
          </cell>
          <cell r="U1" t="str">
            <v>CHN7 2013-14</v>
          </cell>
        </row>
        <row r="2">
          <cell r="S2"/>
          <cell r="T2" t="str">
            <v>% of pupils from SIMD quintile 1 achieving level</v>
          </cell>
          <cell r="U2" t="str">
            <v>% of pupils from SIMD quintile 1 achieving level</v>
          </cell>
        </row>
        <row r="3">
          <cell r="S3" t="str">
            <v>Aberdeen City</v>
          </cell>
          <cell r="T3">
            <v>22</v>
          </cell>
          <cell r="U3">
            <v>8</v>
          </cell>
        </row>
        <row r="4">
          <cell r="S4" t="str">
            <v>Aberdeenshire</v>
          </cell>
          <cell r="T4">
            <v>13</v>
          </cell>
          <cell r="U4" t="str">
            <v>*</v>
          </cell>
        </row>
        <row r="5">
          <cell r="S5" t="str">
            <v>Angus</v>
          </cell>
          <cell r="T5">
            <v>34</v>
          </cell>
          <cell r="U5">
            <v>12</v>
          </cell>
        </row>
        <row r="6">
          <cell r="S6" t="str">
            <v>Argyll &amp; Bute</v>
          </cell>
          <cell r="T6">
            <v>38</v>
          </cell>
          <cell r="U6">
            <v>14</v>
          </cell>
        </row>
        <row r="7">
          <cell r="S7" t="str">
            <v>Clackmannanshire</v>
          </cell>
          <cell r="T7">
            <v>27</v>
          </cell>
          <cell r="U7">
            <v>9</v>
          </cell>
        </row>
        <row r="8">
          <cell r="S8" t="str">
            <v>Dumfries &amp; Galloway</v>
          </cell>
          <cell r="T8">
            <v>34</v>
          </cell>
          <cell r="U8">
            <v>17</v>
          </cell>
        </row>
        <row r="9">
          <cell r="S9" t="str">
            <v>Dundee City</v>
          </cell>
          <cell r="T9">
            <v>31</v>
          </cell>
          <cell r="U9">
            <v>10</v>
          </cell>
        </row>
        <row r="10">
          <cell r="S10" t="str">
            <v>East Ayrshire</v>
          </cell>
          <cell r="T10">
            <v>38</v>
          </cell>
          <cell r="U10">
            <v>16</v>
          </cell>
        </row>
        <row r="11">
          <cell r="S11" t="str">
            <v>East Dunbartonshire</v>
          </cell>
          <cell r="T11">
            <v>51</v>
          </cell>
          <cell r="U11">
            <v>29</v>
          </cell>
        </row>
        <row r="12">
          <cell r="S12" t="str">
            <v>East Lothian</v>
          </cell>
          <cell r="T12">
            <v>30</v>
          </cell>
          <cell r="U12">
            <v>8</v>
          </cell>
        </row>
        <row r="13">
          <cell r="S13" t="str">
            <v>East Renfrewshire</v>
          </cell>
          <cell r="T13">
            <v>55</v>
          </cell>
          <cell r="U13">
            <v>20</v>
          </cell>
        </row>
        <row r="14">
          <cell r="S14" t="str">
            <v>Edinburgh City</v>
          </cell>
          <cell r="T14">
            <v>30</v>
          </cell>
          <cell r="U14">
            <v>10</v>
          </cell>
        </row>
        <row r="15">
          <cell r="S15" t="str">
            <v>Eilean Siar</v>
          </cell>
          <cell r="T15" t="str">
            <v>NA</v>
          </cell>
          <cell r="U15" t="str">
            <v>NA</v>
          </cell>
        </row>
        <row r="16">
          <cell r="S16" t="str">
            <v>Falkirk</v>
          </cell>
          <cell r="T16">
            <v>33</v>
          </cell>
          <cell r="U16">
            <v>12</v>
          </cell>
        </row>
        <row r="17">
          <cell r="S17" t="str">
            <v>Fife</v>
          </cell>
          <cell r="T17">
            <v>32</v>
          </cell>
          <cell r="U17">
            <v>12</v>
          </cell>
        </row>
        <row r="18">
          <cell r="S18" t="str">
            <v>Glasgow City</v>
          </cell>
          <cell r="T18">
            <v>37</v>
          </cell>
          <cell r="U18">
            <v>15</v>
          </cell>
        </row>
        <row r="19">
          <cell r="S19" t="str">
            <v>Highland</v>
          </cell>
          <cell r="T19">
            <v>26</v>
          </cell>
          <cell r="U19">
            <v>11</v>
          </cell>
        </row>
        <row r="20">
          <cell r="S20" t="str">
            <v>Inverclyde</v>
          </cell>
          <cell r="T20">
            <v>32</v>
          </cell>
          <cell r="U20">
            <v>12</v>
          </cell>
        </row>
        <row r="21">
          <cell r="S21" t="str">
            <v>Midlothian</v>
          </cell>
          <cell r="T21">
            <v>34</v>
          </cell>
          <cell r="U21">
            <v>14</v>
          </cell>
        </row>
        <row r="22">
          <cell r="S22" t="str">
            <v>Moray</v>
          </cell>
          <cell r="T22" t="str">
            <v>*</v>
          </cell>
          <cell r="U22" t="str">
            <v>*</v>
          </cell>
        </row>
        <row r="23">
          <cell r="S23" t="str">
            <v>North Ayrshire</v>
          </cell>
          <cell r="T23">
            <v>36</v>
          </cell>
          <cell r="U23">
            <v>13</v>
          </cell>
        </row>
        <row r="24">
          <cell r="S24" t="str">
            <v>North Lanarkshire</v>
          </cell>
          <cell r="T24">
            <v>37</v>
          </cell>
          <cell r="U24">
            <v>15</v>
          </cell>
        </row>
        <row r="25">
          <cell r="S25" t="str">
            <v>Orkney Islands</v>
          </cell>
          <cell r="T25" t="str">
            <v>NA</v>
          </cell>
          <cell r="U25" t="str">
            <v>NA</v>
          </cell>
        </row>
        <row r="26">
          <cell r="S26" t="str">
            <v>Perth &amp; Kinross</v>
          </cell>
          <cell r="T26">
            <v>36</v>
          </cell>
          <cell r="U26">
            <v>12</v>
          </cell>
        </row>
        <row r="27">
          <cell r="S27" t="str">
            <v>Renfrewshire</v>
          </cell>
          <cell r="T27">
            <v>36</v>
          </cell>
          <cell r="U27">
            <v>15</v>
          </cell>
        </row>
        <row r="28">
          <cell r="S28" t="str">
            <v>Scottish Borders</v>
          </cell>
          <cell r="T28">
            <v>30</v>
          </cell>
          <cell r="U28">
            <v>12</v>
          </cell>
        </row>
        <row r="29">
          <cell r="S29" t="str">
            <v>Shetland Islands</v>
          </cell>
          <cell r="T29" t="str">
            <v>NA</v>
          </cell>
          <cell r="U29" t="str">
            <v>NA</v>
          </cell>
        </row>
        <row r="30">
          <cell r="S30" t="str">
            <v>South Ayrshire</v>
          </cell>
          <cell r="T30">
            <v>30</v>
          </cell>
          <cell r="U30">
            <v>13</v>
          </cell>
        </row>
        <row r="31">
          <cell r="S31" t="str">
            <v>South Lanarkshire</v>
          </cell>
          <cell r="T31">
            <v>33</v>
          </cell>
          <cell r="U31">
            <v>12</v>
          </cell>
        </row>
        <row r="32">
          <cell r="S32" t="str">
            <v>Stirling</v>
          </cell>
          <cell r="T32">
            <v>20</v>
          </cell>
          <cell r="U32">
            <v>7</v>
          </cell>
        </row>
        <row r="33">
          <cell r="S33" t="str">
            <v>West Dunbartonshire</v>
          </cell>
          <cell r="T33">
            <v>40</v>
          </cell>
          <cell r="U33">
            <v>19</v>
          </cell>
        </row>
        <row r="34">
          <cell r="S34" t="str">
            <v>West Lothian</v>
          </cell>
          <cell r="T34">
            <v>32</v>
          </cell>
          <cell r="U34">
            <v>13</v>
          </cell>
        </row>
        <row r="35">
          <cell r="S35" t="str">
            <v>Scotland</v>
          </cell>
          <cell r="T35">
            <v>34</v>
          </cell>
          <cell r="U35">
            <v>14</v>
          </cell>
        </row>
      </sheetData>
      <sheetData sheetId="3" refreshError="1">
        <row r="1">
          <cell r="S1"/>
          <cell r="T1" t="str">
            <v>CHN6 2014-15</v>
          </cell>
          <cell r="U1" t="str">
            <v>CHN7 2014-15</v>
          </cell>
        </row>
        <row r="2">
          <cell r="S2"/>
          <cell r="T2" t="str">
            <v>% of pupils from SIMD quintile 1 achieving level</v>
          </cell>
          <cell r="U2" t="str">
            <v>% of pupils from SIMD quintile 1 achieving level</v>
          </cell>
        </row>
        <row r="3">
          <cell r="S3" t="str">
            <v>Aberdeen City</v>
          </cell>
          <cell r="T3">
            <v>22</v>
          </cell>
          <cell r="U3">
            <v>7</v>
          </cell>
        </row>
        <row r="4">
          <cell r="S4" t="str">
            <v>Aberdeenshire</v>
          </cell>
          <cell r="T4">
            <v>22</v>
          </cell>
          <cell r="U4" t="str">
            <v>*</v>
          </cell>
        </row>
        <row r="5">
          <cell r="S5" t="str">
            <v>Angus</v>
          </cell>
          <cell r="T5">
            <v>41</v>
          </cell>
          <cell r="U5">
            <v>18</v>
          </cell>
        </row>
        <row r="6">
          <cell r="S6" t="str">
            <v>Argyll &amp; Bute</v>
          </cell>
          <cell r="T6">
            <v>33</v>
          </cell>
          <cell r="U6">
            <v>10</v>
          </cell>
        </row>
        <row r="7">
          <cell r="S7" t="str">
            <v>Clackmannanshire</v>
          </cell>
          <cell r="T7">
            <v>30</v>
          </cell>
          <cell r="U7">
            <v>6</v>
          </cell>
        </row>
        <row r="8">
          <cell r="S8" t="str">
            <v>Dumfries &amp; Galloway</v>
          </cell>
          <cell r="T8">
            <v>26</v>
          </cell>
          <cell r="U8">
            <v>11</v>
          </cell>
        </row>
        <row r="9">
          <cell r="S9" t="str">
            <v>Dundee City</v>
          </cell>
          <cell r="T9">
            <v>35</v>
          </cell>
          <cell r="U9">
            <v>13</v>
          </cell>
        </row>
        <row r="10">
          <cell r="S10" t="str">
            <v>East Ayrshire</v>
          </cell>
          <cell r="T10">
            <v>36</v>
          </cell>
          <cell r="U10">
            <v>13</v>
          </cell>
        </row>
        <row r="11">
          <cell r="S11" t="str">
            <v>East Dunbartonshire</v>
          </cell>
          <cell r="T11">
            <v>61</v>
          </cell>
          <cell r="U11">
            <v>27</v>
          </cell>
        </row>
        <row r="12">
          <cell r="S12" t="str">
            <v>East Lothian</v>
          </cell>
          <cell r="T12">
            <v>30</v>
          </cell>
          <cell r="U12" t="str">
            <v>*</v>
          </cell>
        </row>
        <row r="13">
          <cell r="S13" t="str">
            <v>East Renfrewshire</v>
          </cell>
          <cell r="T13">
            <v>59</v>
          </cell>
          <cell r="U13">
            <v>26</v>
          </cell>
        </row>
        <row r="14">
          <cell r="S14" t="str">
            <v>Edinburgh City</v>
          </cell>
          <cell r="T14">
            <v>35</v>
          </cell>
          <cell r="U14">
            <v>12</v>
          </cell>
        </row>
        <row r="15">
          <cell r="S15" t="str">
            <v>Eilean Siar</v>
          </cell>
          <cell r="T15" t="str">
            <v>NA</v>
          </cell>
          <cell r="U15" t="str">
            <v>NA</v>
          </cell>
        </row>
        <row r="16">
          <cell r="S16" t="str">
            <v>Falkirk</v>
          </cell>
          <cell r="T16">
            <v>36</v>
          </cell>
          <cell r="U16">
            <v>9</v>
          </cell>
        </row>
        <row r="17">
          <cell r="S17" t="str">
            <v>Fife</v>
          </cell>
          <cell r="T17">
            <v>33</v>
          </cell>
          <cell r="U17">
            <v>11</v>
          </cell>
        </row>
        <row r="18">
          <cell r="S18" t="str">
            <v>Glasgow City</v>
          </cell>
          <cell r="T18">
            <v>39</v>
          </cell>
          <cell r="U18">
            <v>15</v>
          </cell>
        </row>
        <row r="19">
          <cell r="S19" t="str">
            <v>Highland</v>
          </cell>
          <cell r="T19">
            <v>37</v>
          </cell>
          <cell r="U19">
            <v>13</v>
          </cell>
        </row>
        <row r="20">
          <cell r="S20" t="str">
            <v>Inverclyde</v>
          </cell>
          <cell r="T20">
            <v>41</v>
          </cell>
          <cell r="U20">
            <v>13</v>
          </cell>
        </row>
        <row r="21">
          <cell r="S21" t="str">
            <v>Midlothian</v>
          </cell>
          <cell r="T21">
            <v>39</v>
          </cell>
          <cell r="U21">
            <v>10</v>
          </cell>
        </row>
        <row r="22">
          <cell r="S22" t="str">
            <v>Moray</v>
          </cell>
          <cell r="T22">
            <v>44</v>
          </cell>
          <cell r="U22" t="str">
            <v>*</v>
          </cell>
        </row>
        <row r="23">
          <cell r="S23" t="str">
            <v>North Ayrshire</v>
          </cell>
          <cell r="T23">
            <v>40</v>
          </cell>
          <cell r="U23">
            <v>15</v>
          </cell>
        </row>
        <row r="24">
          <cell r="S24" t="str">
            <v>North Lanarkshire</v>
          </cell>
          <cell r="T24">
            <v>41</v>
          </cell>
          <cell r="U24">
            <v>17</v>
          </cell>
        </row>
        <row r="25">
          <cell r="S25" t="str">
            <v>Orkney Islands</v>
          </cell>
          <cell r="T25" t="str">
            <v>NA</v>
          </cell>
          <cell r="U25" t="str">
            <v>NA</v>
          </cell>
        </row>
        <row r="26">
          <cell r="S26" t="str">
            <v>Perth &amp; Kinross</v>
          </cell>
          <cell r="T26">
            <v>39</v>
          </cell>
          <cell r="U26">
            <v>15</v>
          </cell>
        </row>
        <row r="27">
          <cell r="S27" t="str">
            <v>Renfrewshire</v>
          </cell>
          <cell r="T27">
            <v>36</v>
          </cell>
          <cell r="U27">
            <v>14</v>
          </cell>
        </row>
        <row r="28">
          <cell r="S28" t="str">
            <v>Scottish Borders</v>
          </cell>
          <cell r="T28">
            <v>25</v>
          </cell>
          <cell r="U28">
            <v>15</v>
          </cell>
        </row>
        <row r="29">
          <cell r="S29" t="str">
            <v>Shetland Islands</v>
          </cell>
          <cell r="T29" t="str">
            <v>NA</v>
          </cell>
          <cell r="U29" t="str">
            <v>NA</v>
          </cell>
        </row>
        <row r="30">
          <cell r="S30" t="str">
            <v>South Ayrshire</v>
          </cell>
          <cell r="T30">
            <v>43</v>
          </cell>
          <cell r="U30">
            <v>14</v>
          </cell>
        </row>
        <row r="31">
          <cell r="S31" t="str">
            <v>South Lanarkshire</v>
          </cell>
          <cell r="T31">
            <v>31</v>
          </cell>
          <cell r="U31">
            <v>12</v>
          </cell>
        </row>
        <row r="32">
          <cell r="S32" t="str">
            <v>Stirling</v>
          </cell>
          <cell r="T32">
            <v>24</v>
          </cell>
          <cell r="U32">
            <v>8</v>
          </cell>
        </row>
        <row r="33">
          <cell r="S33" t="str">
            <v>West Dunbartonshire</v>
          </cell>
          <cell r="T33">
            <v>44</v>
          </cell>
          <cell r="U33">
            <v>15</v>
          </cell>
        </row>
        <row r="34">
          <cell r="S34" t="str">
            <v>West Lothian</v>
          </cell>
          <cell r="T34">
            <v>40</v>
          </cell>
          <cell r="U34">
            <v>15</v>
          </cell>
        </row>
        <row r="35">
          <cell r="S35" t="str">
            <v>Scotland</v>
          </cell>
          <cell r="T35">
            <v>37</v>
          </cell>
          <cell r="U35">
            <v>14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Reference"/>
      <sheetName val="Extraction"/>
      <sheetName val="2016"/>
      <sheetName val="2017"/>
      <sheetName val="2018"/>
      <sheetName val="2019"/>
      <sheetName val="2020"/>
    </sheetNames>
    <sheetDataSet>
      <sheetData sheetId="0" refreshError="1"/>
      <sheetData sheetId="1" refreshError="1"/>
      <sheetData sheetId="2" refreshError="1">
        <row r="2">
          <cell r="B2" t="str">
            <v>CHN6 2015-16</v>
          </cell>
          <cell r="C2" t="str">
            <v>CHN7 2015-16</v>
          </cell>
          <cell r="D2" t="str">
            <v>CHN6 2016-17</v>
          </cell>
          <cell r="E2" t="str">
            <v>CHN7 2016-17</v>
          </cell>
          <cell r="F2" t="str">
            <v>CHN6 2017-18</v>
          </cell>
          <cell r="G2" t="str">
            <v>CHN7 2017-18</v>
          </cell>
          <cell r="H2" t="str">
            <v>CHN6 2018-19</v>
          </cell>
          <cell r="I2" t="str">
            <v>CHN7 2018-19</v>
          </cell>
          <cell r="J2" t="str">
            <v>CHN6 2019-20</v>
          </cell>
          <cell r="K2" t="str">
            <v>CHN7 2019-20</v>
          </cell>
          <cell r="L2" t="str">
            <v>For Masterdata</v>
          </cell>
        </row>
        <row r="3">
          <cell r="B3">
            <v>33</v>
          </cell>
          <cell r="C3">
            <v>14</v>
          </cell>
          <cell r="D3">
            <v>30</v>
          </cell>
          <cell r="E3">
            <v>9</v>
          </cell>
          <cell r="F3">
            <v>29</v>
          </cell>
          <cell r="G3">
            <v>10</v>
          </cell>
          <cell r="H3">
            <v>32</v>
          </cell>
          <cell r="I3">
            <v>9</v>
          </cell>
          <cell r="J3">
            <v>37</v>
          </cell>
          <cell r="K3">
            <v>14</v>
          </cell>
          <cell r="L3" t="str">
            <v>Aberdeen City</v>
          </cell>
        </row>
        <row r="4">
          <cell r="B4">
            <v>19</v>
          </cell>
          <cell r="C4">
            <v>10</v>
          </cell>
          <cell r="D4">
            <v>37</v>
          </cell>
          <cell r="E4">
            <v>14</v>
          </cell>
          <cell r="F4">
            <v>43</v>
          </cell>
          <cell r="G4">
            <v>18</v>
          </cell>
          <cell r="H4">
            <v>30</v>
          </cell>
          <cell r="I4">
            <v>7</v>
          </cell>
          <cell r="J4">
            <v>38</v>
          </cell>
          <cell r="K4">
            <v>13</v>
          </cell>
          <cell r="L4" t="str">
            <v>Aberdeenshire</v>
          </cell>
        </row>
        <row r="5">
          <cell r="B5">
            <v>39</v>
          </cell>
          <cell r="C5">
            <v>18</v>
          </cell>
          <cell r="D5">
            <v>46</v>
          </cell>
          <cell r="E5">
            <v>18</v>
          </cell>
          <cell r="F5">
            <v>34</v>
          </cell>
          <cell r="G5">
            <v>13</v>
          </cell>
          <cell r="H5">
            <v>46</v>
          </cell>
          <cell r="I5">
            <v>18</v>
          </cell>
          <cell r="J5">
            <v>42</v>
          </cell>
          <cell r="K5">
            <v>17</v>
          </cell>
          <cell r="L5" t="str">
            <v>Angus</v>
          </cell>
        </row>
        <row r="6">
          <cell r="B6">
            <v>32</v>
          </cell>
          <cell r="C6">
            <v>15</v>
          </cell>
          <cell r="D6">
            <v>43</v>
          </cell>
          <cell r="E6">
            <v>15</v>
          </cell>
          <cell r="F6">
            <v>54</v>
          </cell>
          <cell r="G6">
            <v>27</v>
          </cell>
          <cell r="H6">
            <v>52</v>
          </cell>
          <cell r="I6">
            <v>21</v>
          </cell>
          <cell r="J6">
            <v>58</v>
          </cell>
          <cell r="K6">
            <v>23</v>
          </cell>
          <cell r="L6" t="str">
            <v>Argyll &amp; Bute</v>
          </cell>
        </row>
        <row r="7">
          <cell r="B7">
            <v>34</v>
          </cell>
          <cell r="C7">
            <v>10</v>
          </cell>
          <cell r="D7">
            <v>32</v>
          </cell>
          <cell r="E7">
            <v>10</v>
          </cell>
          <cell r="F7">
            <v>31</v>
          </cell>
          <cell r="G7">
            <v>9</v>
          </cell>
          <cell r="H7">
            <v>35</v>
          </cell>
          <cell r="I7">
            <v>14</v>
          </cell>
          <cell r="J7">
            <v>40</v>
          </cell>
          <cell r="K7">
            <v>12</v>
          </cell>
          <cell r="L7" t="str">
            <v>Clackmannanshire</v>
          </cell>
        </row>
        <row r="8">
          <cell r="B8">
            <v>37</v>
          </cell>
          <cell r="C8">
            <v>14</v>
          </cell>
          <cell r="D8">
            <v>43</v>
          </cell>
          <cell r="E8">
            <v>15</v>
          </cell>
          <cell r="F8">
            <v>38</v>
          </cell>
          <cell r="G8">
            <v>10</v>
          </cell>
          <cell r="H8">
            <v>41</v>
          </cell>
          <cell r="I8">
            <v>15</v>
          </cell>
          <cell r="J8">
            <v>46</v>
          </cell>
          <cell r="K8">
            <v>13</v>
          </cell>
          <cell r="L8" t="str">
            <v>Dumfries &amp; Galloway</v>
          </cell>
        </row>
        <row r="9">
          <cell r="B9">
            <v>37</v>
          </cell>
          <cell r="C9">
            <v>13</v>
          </cell>
          <cell r="D9">
            <v>38</v>
          </cell>
          <cell r="E9">
            <v>11</v>
          </cell>
          <cell r="F9">
            <v>33</v>
          </cell>
          <cell r="G9">
            <v>12</v>
          </cell>
          <cell r="H9">
            <v>39</v>
          </cell>
          <cell r="I9">
            <v>13</v>
          </cell>
          <cell r="J9">
            <v>40</v>
          </cell>
          <cell r="K9">
            <v>16</v>
          </cell>
          <cell r="L9" t="str">
            <v>Dundee City</v>
          </cell>
        </row>
        <row r="10">
          <cell r="B10">
            <v>38</v>
          </cell>
          <cell r="C10">
            <v>12</v>
          </cell>
          <cell r="D10">
            <v>39</v>
          </cell>
          <cell r="E10">
            <v>15</v>
          </cell>
          <cell r="F10">
            <v>44</v>
          </cell>
          <cell r="G10">
            <v>15</v>
          </cell>
          <cell r="H10">
            <v>44</v>
          </cell>
          <cell r="I10">
            <v>16</v>
          </cell>
          <cell r="J10">
            <v>45</v>
          </cell>
          <cell r="K10">
            <v>19</v>
          </cell>
          <cell r="L10" t="str">
            <v>East Ayrshire</v>
          </cell>
        </row>
        <row r="11">
          <cell r="B11">
            <v>58</v>
          </cell>
          <cell r="C11">
            <v>38</v>
          </cell>
          <cell r="D11">
            <v>65</v>
          </cell>
          <cell r="E11">
            <v>33</v>
          </cell>
          <cell r="F11">
            <v>62</v>
          </cell>
          <cell r="G11">
            <v>33</v>
          </cell>
          <cell r="H11">
            <v>71</v>
          </cell>
          <cell r="I11">
            <v>35</v>
          </cell>
          <cell r="J11">
            <v>74</v>
          </cell>
          <cell r="K11">
            <v>43</v>
          </cell>
          <cell r="L11" t="str">
            <v>East Dunbartonshire</v>
          </cell>
        </row>
        <row r="12">
          <cell r="B12">
            <v>42</v>
          </cell>
          <cell r="C12">
            <v>18</v>
          </cell>
          <cell r="D12">
            <v>35</v>
          </cell>
          <cell r="E12">
            <v>12</v>
          </cell>
          <cell r="F12">
            <v>31</v>
          </cell>
          <cell r="G12" t="str">
            <v>*</v>
          </cell>
          <cell r="H12">
            <v>27</v>
          </cell>
          <cell r="I12" t="str">
            <v>*</v>
          </cell>
          <cell r="J12">
            <v>32</v>
          </cell>
          <cell r="K12">
            <v>13</v>
          </cell>
          <cell r="L12" t="str">
            <v>East Lothian</v>
          </cell>
        </row>
        <row r="13">
          <cell r="B13">
            <v>56</v>
          </cell>
          <cell r="C13">
            <v>25</v>
          </cell>
          <cell r="D13">
            <v>56</v>
          </cell>
          <cell r="E13">
            <v>30</v>
          </cell>
          <cell r="F13">
            <v>69</v>
          </cell>
          <cell r="G13">
            <v>37</v>
          </cell>
          <cell r="H13">
            <v>69</v>
          </cell>
          <cell r="I13">
            <v>42</v>
          </cell>
          <cell r="J13">
            <v>61</v>
          </cell>
          <cell r="K13">
            <v>42</v>
          </cell>
          <cell r="L13" t="str">
            <v>East Renfrewshire</v>
          </cell>
        </row>
        <row r="14">
          <cell r="B14">
            <v>38</v>
          </cell>
          <cell r="C14">
            <v>14</v>
          </cell>
          <cell r="D14">
            <v>38</v>
          </cell>
          <cell r="E14">
            <v>13</v>
          </cell>
          <cell r="F14">
            <v>39</v>
          </cell>
          <cell r="G14">
            <v>14</v>
          </cell>
          <cell r="H14">
            <v>37</v>
          </cell>
          <cell r="I14">
            <v>15</v>
          </cell>
          <cell r="J14">
            <v>44</v>
          </cell>
          <cell r="K14">
            <v>20</v>
          </cell>
          <cell r="L14" t="str">
            <v>Edinburgh City</v>
          </cell>
        </row>
        <row r="15">
          <cell r="B15" t="str">
            <v>NA</v>
          </cell>
          <cell r="C15" t="str">
            <v>NA</v>
          </cell>
          <cell r="D15" t="str">
            <v>NA</v>
          </cell>
          <cell r="E15" t="str">
            <v>NA</v>
          </cell>
          <cell r="F15" t="str">
            <v>NA</v>
          </cell>
          <cell r="G15" t="str">
            <v>NA</v>
          </cell>
          <cell r="H15">
            <v>0</v>
          </cell>
          <cell r="I15">
            <v>0</v>
          </cell>
          <cell r="J15" t="str">
            <v>NA</v>
          </cell>
          <cell r="K15" t="str">
            <v>NA</v>
          </cell>
          <cell r="L15" t="str">
            <v>Eilean Siar</v>
          </cell>
        </row>
        <row r="16">
          <cell r="B16">
            <v>35</v>
          </cell>
          <cell r="C16">
            <v>11</v>
          </cell>
          <cell r="D16">
            <v>37</v>
          </cell>
          <cell r="E16">
            <v>12</v>
          </cell>
          <cell r="F16">
            <v>47</v>
          </cell>
          <cell r="G16">
            <v>18</v>
          </cell>
          <cell r="H16">
            <v>46</v>
          </cell>
          <cell r="I16">
            <v>19</v>
          </cell>
          <cell r="J16">
            <v>50</v>
          </cell>
          <cell r="K16">
            <v>22</v>
          </cell>
          <cell r="L16" t="str">
            <v>Falkirk</v>
          </cell>
        </row>
        <row r="17">
          <cell r="B17">
            <v>37</v>
          </cell>
          <cell r="C17">
            <v>14</v>
          </cell>
          <cell r="D17">
            <v>38</v>
          </cell>
          <cell r="E17">
            <v>14</v>
          </cell>
          <cell r="F17">
            <v>37</v>
          </cell>
          <cell r="G17">
            <v>12</v>
          </cell>
          <cell r="H17">
            <v>36</v>
          </cell>
          <cell r="I17">
            <v>13</v>
          </cell>
          <cell r="J17">
            <v>38</v>
          </cell>
          <cell r="K17">
            <v>15</v>
          </cell>
          <cell r="L17" t="str">
            <v>Fife</v>
          </cell>
        </row>
        <row r="18">
          <cell r="B18">
            <v>41</v>
          </cell>
          <cell r="C18">
            <v>16</v>
          </cell>
          <cell r="D18">
            <v>42</v>
          </cell>
          <cell r="E18">
            <v>17</v>
          </cell>
          <cell r="F18">
            <v>43</v>
          </cell>
          <cell r="G18">
            <v>18</v>
          </cell>
          <cell r="H18">
            <v>49</v>
          </cell>
          <cell r="I18">
            <v>21</v>
          </cell>
          <cell r="J18">
            <v>50</v>
          </cell>
          <cell r="K18">
            <v>24</v>
          </cell>
          <cell r="L18" t="str">
            <v>Glasgow City</v>
          </cell>
        </row>
        <row r="19">
          <cell r="B19">
            <v>34</v>
          </cell>
          <cell r="C19">
            <v>13</v>
          </cell>
          <cell r="D19">
            <v>27</v>
          </cell>
          <cell r="E19">
            <v>11</v>
          </cell>
          <cell r="F19">
            <v>31</v>
          </cell>
          <cell r="G19">
            <v>9</v>
          </cell>
          <cell r="H19">
            <v>35</v>
          </cell>
          <cell r="I19">
            <v>12</v>
          </cell>
          <cell r="J19">
            <v>37</v>
          </cell>
          <cell r="K19">
            <v>15</v>
          </cell>
          <cell r="L19" t="str">
            <v>Highland</v>
          </cell>
        </row>
        <row r="20">
          <cell r="B20">
            <v>41</v>
          </cell>
          <cell r="C20">
            <v>15</v>
          </cell>
          <cell r="D20">
            <v>41</v>
          </cell>
          <cell r="E20">
            <v>15</v>
          </cell>
          <cell r="F20">
            <v>46</v>
          </cell>
          <cell r="G20">
            <v>17</v>
          </cell>
          <cell r="H20">
            <v>52</v>
          </cell>
          <cell r="I20">
            <v>22</v>
          </cell>
          <cell r="J20">
            <v>54</v>
          </cell>
          <cell r="K20">
            <v>27</v>
          </cell>
          <cell r="L20" t="str">
            <v>Inverclyde</v>
          </cell>
        </row>
        <row r="21">
          <cell r="B21">
            <v>37</v>
          </cell>
          <cell r="C21">
            <v>12</v>
          </cell>
          <cell r="D21">
            <v>43</v>
          </cell>
          <cell r="E21">
            <v>9</v>
          </cell>
          <cell r="F21">
            <v>47</v>
          </cell>
          <cell r="G21">
            <v>17</v>
          </cell>
          <cell r="H21">
            <v>44</v>
          </cell>
          <cell r="I21">
            <v>11</v>
          </cell>
          <cell r="J21">
            <v>39</v>
          </cell>
          <cell r="K21">
            <v>16</v>
          </cell>
          <cell r="L21" t="str">
            <v>Midlothian</v>
          </cell>
        </row>
        <row r="22">
          <cell r="B22">
            <v>40</v>
          </cell>
          <cell r="C22" t="str">
            <v>*</v>
          </cell>
          <cell r="D22">
            <v>55</v>
          </cell>
          <cell r="E22">
            <v>0</v>
          </cell>
          <cell r="F22" t="str">
            <v>*</v>
          </cell>
          <cell r="G22" t="str">
            <v>*</v>
          </cell>
          <cell r="H22" t="str">
            <v>*</v>
          </cell>
          <cell r="I22" t="str">
            <v>*</v>
          </cell>
          <cell r="J22" t="str">
            <v>*</v>
          </cell>
          <cell r="K22" t="str">
            <v>*</v>
          </cell>
          <cell r="L22" t="str">
            <v>Moray</v>
          </cell>
        </row>
        <row r="23">
          <cell r="B23">
            <v>39</v>
          </cell>
          <cell r="C23">
            <v>13</v>
          </cell>
          <cell r="D23">
            <v>46</v>
          </cell>
          <cell r="E23">
            <v>18</v>
          </cell>
          <cell r="F23">
            <v>45</v>
          </cell>
          <cell r="G23">
            <v>17</v>
          </cell>
          <cell r="H23">
            <v>48</v>
          </cell>
          <cell r="I23">
            <v>16</v>
          </cell>
          <cell r="J23">
            <v>46</v>
          </cell>
          <cell r="K23">
            <v>19</v>
          </cell>
          <cell r="L23" t="str">
            <v>North Ayrshire</v>
          </cell>
        </row>
        <row r="24">
          <cell r="B24">
            <v>43</v>
          </cell>
          <cell r="C24">
            <v>18</v>
          </cell>
          <cell r="D24">
            <v>44</v>
          </cell>
          <cell r="E24">
            <v>17</v>
          </cell>
          <cell r="F24">
            <v>46</v>
          </cell>
          <cell r="G24">
            <v>18</v>
          </cell>
          <cell r="H24">
            <v>46</v>
          </cell>
          <cell r="I24">
            <v>21</v>
          </cell>
          <cell r="J24">
            <v>48</v>
          </cell>
          <cell r="K24">
            <v>23</v>
          </cell>
          <cell r="L24" t="str">
            <v>North Lanarkshire</v>
          </cell>
        </row>
        <row r="25">
          <cell r="B25" t="str">
            <v>NA</v>
          </cell>
          <cell r="C25" t="str">
            <v>NA</v>
          </cell>
          <cell r="D25" t="str">
            <v>NA</v>
          </cell>
          <cell r="E25" t="str">
            <v>NA</v>
          </cell>
          <cell r="F25" t="str">
            <v>NA</v>
          </cell>
          <cell r="G25" t="str">
            <v>NA</v>
          </cell>
          <cell r="H25" t="str">
            <v>NA</v>
          </cell>
          <cell r="I25" t="str">
            <v>NA</v>
          </cell>
          <cell r="J25" t="str">
            <v>NA</v>
          </cell>
          <cell r="K25" t="str">
            <v>NA</v>
          </cell>
          <cell r="L25" t="str">
            <v>Orkney Islands</v>
          </cell>
        </row>
        <row r="26">
          <cell r="B26">
            <v>32</v>
          </cell>
          <cell r="C26">
            <v>10</v>
          </cell>
          <cell r="D26">
            <v>31</v>
          </cell>
          <cell r="E26">
            <v>10</v>
          </cell>
          <cell r="F26">
            <v>36</v>
          </cell>
          <cell r="G26">
            <v>13</v>
          </cell>
          <cell r="H26">
            <v>35</v>
          </cell>
          <cell r="I26">
            <v>12</v>
          </cell>
          <cell r="J26">
            <v>34</v>
          </cell>
          <cell r="K26">
            <v>12</v>
          </cell>
          <cell r="L26" t="str">
            <v>Perth &amp; Kinross</v>
          </cell>
        </row>
        <row r="27">
          <cell r="B27">
            <v>40</v>
          </cell>
          <cell r="C27">
            <v>14</v>
          </cell>
          <cell r="D27">
            <v>42</v>
          </cell>
          <cell r="E27">
            <v>15</v>
          </cell>
          <cell r="F27">
            <v>43</v>
          </cell>
          <cell r="G27">
            <v>16</v>
          </cell>
          <cell r="H27">
            <v>45</v>
          </cell>
          <cell r="I27">
            <v>18</v>
          </cell>
          <cell r="J27">
            <v>55</v>
          </cell>
          <cell r="K27">
            <v>23</v>
          </cell>
          <cell r="L27" t="str">
            <v>Renfrewshire</v>
          </cell>
        </row>
        <row r="28">
          <cell r="B28">
            <v>28</v>
          </cell>
          <cell r="C28">
            <v>11</v>
          </cell>
          <cell r="D28">
            <v>21</v>
          </cell>
          <cell r="E28">
            <v>10</v>
          </cell>
          <cell r="F28">
            <v>37</v>
          </cell>
          <cell r="G28">
            <v>20</v>
          </cell>
          <cell r="H28">
            <v>32</v>
          </cell>
          <cell r="I28">
            <v>11</v>
          </cell>
          <cell r="J28">
            <v>28</v>
          </cell>
          <cell r="K28">
            <v>11</v>
          </cell>
          <cell r="L28" t="str">
            <v>Scottish Borders</v>
          </cell>
        </row>
        <row r="29">
          <cell r="B29" t="str">
            <v>NA</v>
          </cell>
          <cell r="C29" t="str">
            <v>NA</v>
          </cell>
          <cell r="D29" t="str">
            <v>NA</v>
          </cell>
          <cell r="E29" t="str">
            <v>NA</v>
          </cell>
          <cell r="F29" t="str">
            <v>NA</v>
          </cell>
          <cell r="G29" t="str">
            <v>NA</v>
          </cell>
          <cell r="H29" t="str">
            <v>NA</v>
          </cell>
          <cell r="I29" t="str">
            <v>NA</v>
          </cell>
          <cell r="J29" t="str">
            <v>NA</v>
          </cell>
          <cell r="K29" t="str">
            <v>NA</v>
          </cell>
          <cell r="L29" t="str">
            <v>Shetland Islands</v>
          </cell>
        </row>
        <row r="30">
          <cell r="B30">
            <v>43</v>
          </cell>
          <cell r="C30">
            <v>16</v>
          </cell>
          <cell r="D30">
            <v>48</v>
          </cell>
          <cell r="E30">
            <v>19</v>
          </cell>
          <cell r="F30">
            <v>51</v>
          </cell>
          <cell r="G30">
            <v>20</v>
          </cell>
          <cell r="H30">
            <v>46</v>
          </cell>
          <cell r="I30">
            <v>15</v>
          </cell>
          <cell r="J30">
            <v>44</v>
          </cell>
          <cell r="K30">
            <v>21</v>
          </cell>
          <cell r="L30" t="str">
            <v>South Ayrshire</v>
          </cell>
        </row>
        <row r="31">
          <cell r="B31">
            <v>38</v>
          </cell>
          <cell r="C31">
            <v>15</v>
          </cell>
          <cell r="D31">
            <v>43</v>
          </cell>
          <cell r="E31">
            <v>19</v>
          </cell>
          <cell r="F31">
            <v>41</v>
          </cell>
          <cell r="G31">
            <v>17</v>
          </cell>
          <cell r="H31">
            <v>45</v>
          </cell>
          <cell r="I31">
            <v>19</v>
          </cell>
          <cell r="J31">
            <v>46</v>
          </cell>
          <cell r="K31">
            <v>22</v>
          </cell>
          <cell r="L31" t="str">
            <v>South Lanarkshire</v>
          </cell>
        </row>
        <row r="32">
          <cell r="B32">
            <v>33</v>
          </cell>
          <cell r="C32">
            <v>8</v>
          </cell>
          <cell r="D32">
            <v>41</v>
          </cell>
          <cell r="E32">
            <v>19</v>
          </cell>
          <cell r="F32">
            <v>41</v>
          </cell>
          <cell r="G32">
            <v>16</v>
          </cell>
          <cell r="H32">
            <v>44</v>
          </cell>
          <cell r="I32">
            <v>17</v>
          </cell>
          <cell r="J32">
            <v>44</v>
          </cell>
          <cell r="K32">
            <v>19</v>
          </cell>
          <cell r="L32" t="str">
            <v>Stirling</v>
          </cell>
        </row>
        <row r="33">
          <cell r="B33">
            <v>42</v>
          </cell>
          <cell r="C33">
            <v>19</v>
          </cell>
          <cell r="D33">
            <v>47</v>
          </cell>
          <cell r="E33">
            <v>23</v>
          </cell>
          <cell r="F33">
            <v>48</v>
          </cell>
          <cell r="G33">
            <v>20</v>
          </cell>
          <cell r="H33">
            <v>45</v>
          </cell>
          <cell r="I33">
            <v>18</v>
          </cell>
          <cell r="J33">
            <v>46</v>
          </cell>
          <cell r="K33">
            <v>19</v>
          </cell>
          <cell r="L33" t="str">
            <v>West Dunbartonshire</v>
          </cell>
        </row>
        <row r="34">
          <cell r="B34">
            <v>47</v>
          </cell>
          <cell r="C34">
            <v>21</v>
          </cell>
          <cell r="D34">
            <v>47</v>
          </cell>
          <cell r="E34">
            <v>23</v>
          </cell>
          <cell r="F34">
            <v>43</v>
          </cell>
          <cell r="G34">
            <v>21</v>
          </cell>
          <cell r="H34">
            <v>53</v>
          </cell>
          <cell r="I34">
            <v>28</v>
          </cell>
          <cell r="J34">
            <v>54</v>
          </cell>
          <cell r="K34">
            <v>32</v>
          </cell>
          <cell r="L34" t="str">
            <v>West Lothian</v>
          </cell>
        </row>
        <row r="35">
          <cell r="B35">
            <v>40</v>
          </cell>
          <cell r="C35">
            <v>15</v>
          </cell>
          <cell r="D35">
            <v>41</v>
          </cell>
          <cell r="E35">
            <v>16</v>
          </cell>
          <cell r="F35">
            <v>42</v>
          </cell>
          <cell r="G35">
            <v>17</v>
          </cell>
          <cell r="H35">
            <v>45</v>
          </cell>
          <cell r="I35">
            <v>19</v>
          </cell>
          <cell r="J35">
            <v>47</v>
          </cell>
          <cell r="K35">
            <v>21</v>
          </cell>
          <cell r="L35" t="str">
            <v>Scotland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718 Collected Indicators"/>
      <sheetName val="CHN1 Den"/>
      <sheetName val="CHN2 Den"/>
      <sheetName val="CHN3 Den"/>
      <sheetName val="CHN4"/>
      <sheetName val="CHN5"/>
      <sheetName val="CHN6"/>
      <sheetName val="CHN7"/>
      <sheetName val="CHN8a Den"/>
      <sheetName val="CHN8b Den"/>
      <sheetName val="CHN9"/>
      <sheetName val="CHN10"/>
      <sheetName val="CHN11"/>
      <sheetName val="CHN12a"/>
      <sheetName val="CHN12b"/>
      <sheetName val="CHN12c"/>
      <sheetName val="CHN12d"/>
      <sheetName val="CHN12e"/>
      <sheetName val="CHN12f"/>
      <sheetName val="CHN13a"/>
      <sheetName val="CHN13b"/>
      <sheetName val="CHN13c"/>
      <sheetName val="CHN14a"/>
      <sheetName val="CHN14b"/>
      <sheetName val="CHN14c"/>
      <sheetName val="CHN15a"/>
      <sheetName val="CHN15b"/>
      <sheetName val="CHN15c"/>
      <sheetName val="CHN16a"/>
      <sheetName val="CHN16b"/>
      <sheetName val="CHN16c"/>
      <sheetName val="CHN17"/>
      <sheetName val="CHN18"/>
      <sheetName val="CHN21"/>
      <sheetName val="CHN22"/>
      <sheetName val="CHN23"/>
      <sheetName val="MYE"/>
      <sheetName val="SW1 Den"/>
      <sheetName val="SW3a"/>
      <sheetName val="SW4"/>
      <sheetName val="SW4a"/>
      <sheetName val="SW4b"/>
      <sheetName val="SW5 Den"/>
      <sheetName val="C&amp;L5a"/>
      <sheetName val="C&amp;L5b"/>
      <sheetName val="C&amp;L5c"/>
      <sheetName val="C&amp;L5d"/>
      <sheetName val="ENV3c"/>
      <sheetName val="ENV4a Den"/>
      <sheetName val="ENV4b"/>
      <sheetName val="ENV4c"/>
      <sheetName val="ENV4d"/>
      <sheetName val="ENV4e"/>
      <sheetName val="ENV6"/>
      <sheetName val="ENV7a"/>
      <sheetName val="ENV7b"/>
      <sheetName val="HSN1b"/>
      <sheetName val="HSN1b Num"/>
      <sheetName val="HSN1b Den"/>
      <sheetName val="HSN2"/>
      <sheetName val="HSN2 Num"/>
      <sheetName val="HSN2 Den"/>
      <sheetName val="HSN3"/>
      <sheetName val="HSN3 Num"/>
      <sheetName val="HSN3 Den"/>
      <sheetName val="HSN4b"/>
      <sheetName val="HSN4b Num"/>
      <sheetName val="HSN4b Den"/>
      <sheetName val="HSN5"/>
      <sheetName val="HSN5 Num"/>
      <sheetName val="HSN5 Den"/>
      <sheetName val="ECON1"/>
      <sheetName val="ECON1 Num"/>
      <sheetName val="ECON1 Den"/>
      <sheetName val="ECON2 Den"/>
      <sheetName val="ECON3"/>
      <sheetName val="ECON4"/>
      <sheetName val="ECON5"/>
      <sheetName val="ECON5 Num"/>
      <sheetName val="ECON7"/>
      <sheetName val="ECON8"/>
      <sheetName val="ECON9"/>
      <sheetName val="ECON10"/>
    </sheetNames>
    <sheetDataSet>
      <sheetData sheetId="0" refreshError="1">
        <row r="3">
          <cell r="A3" t="str">
            <v>Indicator Names (Used as references in BNCH Dta) Don't Change</v>
          </cell>
          <cell r="B3" t="str">
            <v>No of Pupils Primary 2017-18</v>
          </cell>
          <cell r="C3" t="str">
            <v>No of Pupils Secondary 2017-18</v>
          </cell>
          <cell r="D3" t="str">
            <v>No of Places 2017-18</v>
          </cell>
          <cell r="E3" t="str">
            <v>CHN4 2017-18</v>
          </cell>
          <cell r="F3" t="str">
            <v>CHN5 2017-18</v>
          </cell>
          <cell r="G3" t="str">
            <v>CHN6 2017-18</v>
          </cell>
          <cell r="H3" t="str">
            <v>CHN7 2017-18</v>
          </cell>
          <cell r="I3" t="str">
            <v>No. Of Children (residential) 2017-18</v>
          </cell>
          <cell r="J3" t="str">
            <v>No. Of Children (community) 2017-18</v>
          </cell>
          <cell r="K3" t="str">
            <v>CHN9 2017-18</v>
          </cell>
          <cell r="L3" t="str">
            <v>CHN10 2017-18</v>
          </cell>
          <cell r="M3" t="str">
            <v>CHN11 2017-18</v>
          </cell>
          <cell r="N3" t="str">
            <v>CHN12a 2017-18</v>
          </cell>
          <cell r="O3" t="str">
            <v>CHN12b 2017-18</v>
          </cell>
          <cell r="P3" t="str">
            <v>CHN12c 2017-18</v>
          </cell>
          <cell r="Q3" t="str">
            <v>CHN12d 2017-18</v>
          </cell>
          <cell r="R3" t="str">
            <v>CHN12e 2017-18</v>
          </cell>
          <cell r="S3" t="str">
            <v>CHN12f 2017-18</v>
          </cell>
          <cell r="T3" t="str">
            <v>CHN13a 2017-18</v>
          </cell>
          <cell r="U3" t="str">
            <v>CHN13b 2017-18</v>
          </cell>
          <cell r="V3" t="str">
            <v>CHN13c 2017-18</v>
          </cell>
          <cell r="W3" t="str">
            <v>CHN14a 2017-18</v>
          </cell>
          <cell r="X3" t="str">
            <v>CHN14b 2017-18</v>
          </cell>
          <cell r="Y3" t="str">
            <v>CHN14c 2017-18</v>
          </cell>
          <cell r="Z3" t="str">
            <v>CHN15a 2017-18</v>
          </cell>
          <cell r="AA3" t="str">
            <v>CHN15b 2017-18</v>
          </cell>
          <cell r="AB3" t="str">
            <v>CHN15c 2017-18</v>
          </cell>
          <cell r="AC3" t="str">
            <v>CHN16a 2017-18</v>
          </cell>
          <cell r="AD3" t="str">
            <v>CHN16b 2017-18</v>
          </cell>
          <cell r="AE3" t="str">
            <v>CHN16c 2017-18</v>
          </cell>
          <cell r="AF3" t="str">
            <v>CHN17 2017-18</v>
          </cell>
          <cell r="AG3" t="str">
            <v>CHN18 2017-18</v>
          </cell>
          <cell r="AH3" t="str">
            <v>CHN21 2017-18</v>
          </cell>
          <cell r="AI3" t="str">
            <v>CHN22 2017-18</v>
          </cell>
          <cell r="AJ3" t="str">
            <v>CHN23 2017-18</v>
          </cell>
          <cell r="AK3" t="str">
            <v>MYE Population 2017-18</v>
          </cell>
          <cell r="AL3" t="str">
            <v>Care Hrs per Yr 2017-18</v>
          </cell>
          <cell r="AM3" t="str">
            <v>SW3a 2017-18</v>
          </cell>
          <cell r="AN3" t="str">
            <v>SW4 2015-18</v>
          </cell>
          <cell r="AO3" t="str">
            <v>SW4a 2017-18</v>
          </cell>
          <cell r="AP3" t="str">
            <v>SW4b 2017-18</v>
          </cell>
          <cell r="AQ3" t="str">
            <v>Number of long-stay residents aged 65+ supported in Care Homes 2017-18</v>
          </cell>
          <cell r="AR3" t="str">
            <v>MYE Population 2017-18</v>
          </cell>
          <cell r="AS3" t="str">
            <v>C&amp;L5a 2017-18</v>
          </cell>
          <cell r="AT3" t="str">
            <v>C&amp;L5b 2017-18</v>
          </cell>
          <cell r="AU3" t="str">
            <v>C&amp;L5c 2017-18</v>
          </cell>
          <cell r="AV3" t="str">
            <v>C&amp;L5d 2017-18</v>
          </cell>
          <cell r="AW3" t="str">
            <v>ENV3c 2017-18</v>
          </cell>
          <cell r="AX3" t="str">
            <v>KM of Road 2017-18</v>
          </cell>
          <cell r="AY3" t="str">
            <v>ENV4b 2016-18</v>
          </cell>
          <cell r="AZ3" t="str">
            <v>ENV4c 2016-18</v>
          </cell>
          <cell r="BA3" t="str">
            <v>ENV4d 2016-18</v>
          </cell>
          <cell r="BB3" t="str">
            <v>ENV4e 2014-18</v>
          </cell>
          <cell r="BC3" t="str">
            <v>MYE Population 2017-18</v>
          </cell>
          <cell r="BD3" t="str">
            <v>ENV6 2017-18</v>
          </cell>
          <cell r="BE3" t="str">
            <v>ENV7a 2017-18</v>
          </cell>
          <cell r="BF3" t="str">
            <v>ENV7b 2017-18</v>
          </cell>
          <cell r="BG3" t="str">
            <v>HSN1b 2017-18</v>
          </cell>
          <cell r="BH3" t="str">
            <v>Gross rent arrears year end 2017-18</v>
          </cell>
          <cell r="BI3" t="str">
            <v xml:space="preserve"> Rent due in year 2017-18</v>
          </cell>
          <cell r="BJ3" t="str">
            <v>HSN2 2017-18</v>
          </cell>
          <cell r="BK3" t="str">
            <v>Rent lost through properties being empty 2017-18</v>
          </cell>
          <cell r="BL3" t="str">
            <v>Rent due in year 2017-18</v>
          </cell>
          <cell r="BM3" t="str">
            <v>HSN3 2017-18</v>
          </cell>
          <cell r="BN3" t="str">
            <v>Properties meeting SHQS year end 2017-18</v>
          </cell>
          <cell r="BO3" t="str">
            <v>Properties within scope of SHQS year end 2017-18</v>
          </cell>
          <cell r="BP3" t="str">
            <v>HSN4b 2017-18</v>
          </cell>
          <cell r="BQ3" t="str">
            <v>Working days to complete non-emergency repairs 2017-18</v>
          </cell>
          <cell r="BR3" t="str">
            <v>Non-emergency repairs completed 2017-18</v>
          </cell>
          <cell r="BS3" t="str">
            <v>HSN5 2017-18</v>
          </cell>
          <cell r="BT3" t="str">
            <v>Properties meeting NHER - SAP ratings year end 2017-18</v>
          </cell>
          <cell r="BU3" t="str">
            <v>Properties within scope of SHQS year end 2017-18</v>
          </cell>
          <cell r="BV3" t="str">
            <v>ECON1 2017-18</v>
          </cell>
          <cell r="BW3" t="str">
            <v>Total Number of Unemployed people assisted into work from council funded-operated employability programmes 2017-18</v>
          </cell>
          <cell r="BX3" t="str">
            <v>Unemployment count - model based 2017-18</v>
          </cell>
          <cell r="BY3" t="str">
            <v>No. of Planning Applications 2017-18</v>
          </cell>
          <cell r="BZ3" t="str">
            <v>ECON3 2017-18</v>
          </cell>
          <cell r="CA3" t="str">
            <v>ECON4 2017-18</v>
          </cell>
          <cell r="CB3" t="str">
            <v>ECON5 2017-18</v>
          </cell>
          <cell r="CC3" t="str">
            <v>BG Start Ups 2017-18</v>
          </cell>
          <cell r="CD3" t="str">
            <v>MYE Population 2017-18</v>
          </cell>
          <cell r="CE3" t="str">
            <v>ECON7 2017-18</v>
          </cell>
          <cell r="CF3" t="str">
            <v>ECON8 2017-18</v>
          </cell>
          <cell r="CG3" t="str">
            <v>ECON9 2017-18</v>
          </cell>
          <cell r="CH3" t="str">
            <v>ECON10 2017-18</v>
          </cell>
        </row>
        <row r="4">
          <cell r="A4" t="str">
            <v>Aberdeen City</v>
          </cell>
          <cell r="B4">
            <v>13923</v>
          </cell>
          <cell r="C4">
            <v>8667</v>
          </cell>
          <cell r="D4">
            <v>3462</v>
          </cell>
          <cell r="E4">
            <v>58</v>
          </cell>
          <cell r="F4">
            <v>32</v>
          </cell>
          <cell r="G4">
            <v>29</v>
          </cell>
          <cell r="H4">
            <v>9</v>
          </cell>
          <cell r="I4">
            <v>62</v>
          </cell>
          <cell r="J4">
            <v>487</v>
          </cell>
          <cell r="K4">
            <v>88.706739526411667</v>
          </cell>
          <cell r="L4">
            <v>65</v>
          </cell>
          <cell r="M4">
            <v>91.3</v>
          </cell>
          <cell r="N4">
            <v>838.82</v>
          </cell>
          <cell r="O4">
            <v>446</v>
          </cell>
          <cell r="P4">
            <v>591</v>
          </cell>
          <cell r="Q4">
            <v>791</v>
          </cell>
          <cell r="R4">
            <v>912</v>
          </cell>
          <cell r="S4">
            <v>1102</v>
          </cell>
          <cell r="T4" t="str">
            <v>dna</v>
          </cell>
          <cell r="U4" t="str">
            <v>dna</v>
          </cell>
          <cell r="V4" t="str">
            <v>dna</v>
          </cell>
          <cell r="W4" t="str">
            <v>dna</v>
          </cell>
          <cell r="X4" t="str">
            <v>dna</v>
          </cell>
          <cell r="Y4" t="str">
            <v>dna</v>
          </cell>
          <cell r="Z4" t="str">
            <v>dna</v>
          </cell>
          <cell r="AA4" t="str">
            <v>dna</v>
          </cell>
          <cell r="AB4" t="str">
            <v>dna</v>
          </cell>
          <cell r="AC4" t="str">
            <v>dna</v>
          </cell>
          <cell r="AD4" t="str">
            <v>dna</v>
          </cell>
          <cell r="AE4" t="str">
            <v>dna</v>
          </cell>
          <cell r="AF4">
            <v>78.256513026052104</v>
          </cell>
          <cell r="AG4">
            <v>86.170212765957444</v>
          </cell>
          <cell r="AH4">
            <v>89.8</v>
          </cell>
          <cell r="AI4">
            <v>2.666666666666667</v>
          </cell>
          <cell r="AJ4">
            <v>21.67577413479053</v>
          </cell>
          <cell r="AK4">
            <v>228800</v>
          </cell>
          <cell r="AL4">
            <v>715312</v>
          </cell>
          <cell r="AM4">
            <v>53.749100000000006</v>
          </cell>
          <cell r="AN4">
            <v>0</v>
          </cell>
          <cell r="AO4">
            <v>82.59</v>
          </cell>
          <cell r="AP4">
            <v>79.290000000000006</v>
          </cell>
          <cell r="AQ4">
            <v>1260</v>
          </cell>
          <cell r="AR4">
            <v>228800</v>
          </cell>
          <cell r="AS4">
            <v>66</v>
          </cell>
          <cell r="AT4">
            <v>87</v>
          </cell>
          <cell r="AU4">
            <v>68</v>
          </cell>
          <cell r="AV4">
            <v>70</v>
          </cell>
          <cell r="AW4">
            <v>85.783132530120483</v>
          </cell>
          <cell r="AX4">
            <v>913</v>
          </cell>
          <cell r="AY4">
            <v>22.644949460270034</v>
          </cell>
          <cell r="AZ4">
            <v>22.447545776156314</v>
          </cell>
          <cell r="BA4">
            <v>27.421327831125801</v>
          </cell>
          <cell r="BB4">
            <v>31.857347650805139</v>
          </cell>
          <cell r="BC4">
            <v>228800</v>
          </cell>
          <cell r="BD4">
            <v>43.933823613171036</v>
          </cell>
          <cell r="BE4">
            <v>83</v>
          </cell>
          <cell r="BF4">
            <v>68</v>
          </cell>
          <cell r="BG4">
            <v>5.2980975055879602</v>
          </cell>
          <cell r="BH4">
            <v>4318980</v>
          </cell>
          <cell r="BI4">
            <v>81519451</v>
          </cell>
          <cell r="BJ4">
            <v>1.1908433976082591</v>
          </cell>
          <cell r="BK4">
            <v>970769</v>
          </cell>
          <cell r="BL4">
            <v>81519451</v>
          </cell>
          <cell r="BM4">
            <v>82.640698578155707</v>
          </cell>
          <cell r="BN4">
            <v>18076</v>
          </cell>
          <cell r="BO4">
            <v>21873</v>
          </cell>
          <cell r="BP4">
            <v>7.4591626173201089</v>
          </cell>
          <cell r="BQ4">
            <v>336177</v>
          </cell>
          <cell r="BR4">
            <v>45069</v>
          </cell>
          <cell r="BS4">
            <v>85.557536689068712</v>
          </cell>
          <cell r="BT4">
            <v>18714</v>
          </cell>
          <cell r="BU4">
            <v>21873</v>
          </cell>
          <cell r="BV4">
            <v>5.7894736842105265</v>
          </cell>
          <cell r="BW4">
            <v>330</v>
          </cell>
          <cell r="BX4">
            <v>5700</v>
          </cell>
          <cell r="BY4">
            <v>688</v>
          </cell>
          <cell r="BZ4">
            <v>8.4596273291925463</v>
          </cell>
          <cell r="CA4">
            <v>21.435846199811547</v>
          </cell>
          <cell r="CB4">
            <v>23.33916083916084</v>
          </cell>
          <cell r="CC4">
            <v>534</v>
          </cell>
          <cell r="CD4">
            <v>228800</v>
          </cell>
          <cell r="CE4">
            <v>16.400000000000002</v>
          </cell>
          <cell r="CF4">
            <v>92.95</v>
          </cell>
          <cell r="CG4">
            <v>9.6288866599799388</v>
          </cell>
          <cell r="CH4">
            <v>23.318385650224215</v>
          </cell>
        </row>
        <row r="5">
          <cell r="A5" t="str">
            <v>Aberdeenshire</v>
          </cell>
          <cell r="B5">
            <v>21088</v>
          </cell>
          <cell r="C5">
            <v>14350</v>
          </cell>
          <cell r="D5">
            <v>4708</v>
          </cell>
          <cell r="E5">
            <v>65</v>
          </cell>
          <cell r="F5">
            <v>36</v>
          </cell>
          <cell r="G5">
            <v>43</v>
          </cell>
          <cell r="H5">
            <v>18</v>
          </cell>
          <cell r="I5">
            <v>65</v>
          </cell>
          <cell r="J5">
            <v>344</v>
          </cell>
          <cell r="K5">
            <v>84.107579462102692</v>
          </cell>
          <cell r="L5">
            <v>76</v>
          </cell>
          <cell r="M5">
            <v>96.3</v>
          </cell>
          <cell r="N5">
            <v>911.68</v>
          </cell>
          <cell r="O5">
            <v>684</v>
          </cell>
          <cell r="P5">
            <v>632</v>
          </cell>
          <cell r="Q5">
            <v>767</v>
          </cell>
          <cell r="R5">
            <v>903</v>
          </cell>
          <cell r="S5">
            <v>1046</v>
          </cell>
          <cell r="T5" t="str">
            <v>dna</v>
          </cell>
          <cell r="U5" t="str">
            <v>dna</v>
          </cell>
          <cell r="V5" t="str">
            <v>dna</v>
          </cell>
          <cell r="W5" t="str">
            <v>dna</v>
          </cell>
          <cell r="X5" t="str">
            <v>dna</v>
          </cell>
          <cell r="Y5" t="str">
            <v>dna</v>
          </cell>
          <cell r="Z5" t="str">
            <v>dna</v>
          </cell>
          <cell r="AA5" t="str">
            <v>dna</v>
          </cell>
          <cell r="AB5" t="str">
            <v>dna</v>
          </cell>
          <cell r="AC5" t="str">
            <v>dna</v>
          </cell>
          <cell r="AD5" t="str">
            <v>dna</v>
          </cell>
          <cell r="AE5" t="str">
            <v>dna</v>
          </cell>
          <cell r="AF5">
            <v>77.753544165757901</v>
          </cell>
          <cell r="AG5">
            <v>82.716049382716051</v>
          </cell>
          <cell r="AH5">
            <v>93.4</v>
          </cell>
          <cell r="AI5">
            <v>8.6206896551724146</v>
          </cell>
          <cell r="AJ5">
            <v>23.716381418092912</v>
          </cell>
          <cell r="AK5">
            <v>261800</v>
          </cell>
          <cell r="AL5">
            <v>920452</v>
          </cell>
          <cell r="AM5">
            <v>58.920899999999996</v>
          </cell>
          <cell r="AN5">
            <v>0</v>
          </cell>
          <cell r="AO5">
            <v>82.67</v>
          </cell>
          <cell r="AP5">
            <v>82.64</v>
          </cell>
          <cell r="AQ5">
            <v>1420</v>
          </cell>
          <cell r="AR5">
            <v>261800</v>
          </cell>
          <cell r="AS5">
            <v>71</v>
          </cell>
          <cell r="AT5">
            <v>86</v>
          </cell>
          <cell r="AU5">
            <v>61</v>
          </cell>
          <cell r="AV5">
            <v>71</v>
          </cell>
          <cell r="AW5">
            <v>92.761904761904759</v>
          </cell>
          <cell r="AX5">
            <v>5529.4</v>
          </cell>
          <cell r="AY5">
            <v>26.621624639921762</v>
          </cell>
          <cell r="AZ5">
            <v>24.039505999991263</v>
          </cell>
          <cell r="BA5">
            <v>22.007353609126167</v>
          </cell>
          <cell r="BB5">
            <v>29.415967911986431</v>
          </cell>
          <cell r="BC5">
            <v>261800</v>
          </cell>
          <cell r="BD5">
            <v>43.651978105838502</v>
          </cell>
          <cell r="BE5">
            <v>80</v>
          </cell>
          <cell r="BF5">
            <v>71</v>
          </cell>
          <cell r="BG5">
            <v>4.5972897906054762</v>
          </cell>
          <cell r="BH5">
            <v>2240054</v>
          </cell>
          <cell r="BI5">
            <v>48725534</v>
          </cell>
          <cell r="BJ5">
            <v>1.2129697747386412</v>
          </cell>
          <cell r="BK5">
            <v>591026</v>
          </cell>
          <cell r="BL5">
            <v>48725534</v>
          </cell>
          <cell r="BM5">
            <v>92.514201229476299</v>
          </cell>
          <cell r="BN5">
            <v>11889</v>
          </cell>
          <cell r="BO5">
            <v>12851</v>
          </cell>
          <cell r="BP5">
            <v>8.390617168443212</v>
          </cell>
          <cell r="BQ5">
            <v>251106</v>
          </cell>
          <cell r="BR5">
            <v>29927</v>
          </cell>
          <cell r="BS5">
            <v>92.981090965683606</v>
          </cell>
          <cell r="BT5">
            <v>11949</v>
          </cell>
          <cell r="BU5">
            <v>12851</v>
          </cell>
          <cell r="BV5">
            <v>9.0714285714285712</v>
          </cell>
          <cell r="BW5">
            <v>381</v>
          </cell>
          <cell r="BX5">
            <v>4200</v>
          </cell>
          <cell r="BY5">
            <v>1810</v>
          </cell>
          <cell r="BZ5">
            <v>9.683673469387756</v>
          </cell>
          <cell r="CA5">
            <v>29.278735093040353</v>
          </cell>
          <cell r="CB5">
            <v>26.47058823529412</v>
          </cell>
          <cell r="CC5">
            <v>693</v>
          </cell>
          <cell r="CD5">
            <v>261800</v>
          </cell>
          <cell r="CE5">
            <v>23.3</v>
          </cell>
          <cell r="CF5">
            <v>78.55</v>
          </cell>
          <cell r="CG5">
            <v>9.5238095238095237</v>
          </cell>
          <cell r="CH5">
            <v>11.796733212341199</v>
          </cell>
        </row>
        <row r="6">
          <cell r="A6" t="str">
            <v>Angus</v>
          </cell>
          <cell r="B6">
            <v>8705</v>
          </cell>
          <cell r="C6">
            <v>6373</v>
          </cell>
          <cell r="D6">
            <v>1980</v>
          </cell>
          <cell r="E6">
            <v>60</v>
          </cell>
          <cell r="F6">
            <v>32</v>
          </cell>
          <cell r="G6">
            <v>34</v>
          </cell>
          <cell r="H6">
            <v>12</v>
          </cell>
          <cell r="I6">
            <v>21</v>
          </cell>
          <cell r="J6">
            <v>230</v>
          </cell>
          <cell r="K6">
            <v>91.633466135458164</v>
          </cell>
          <cell r="L6">
            <v>73</v>
          </cell>
          <cell r="M6">
            <v>95</v>
          </cell>
          <cell r="N6">
            <v>810.33</v>
          </cell>
          <cell r="O6">
            <v>502</v>
          </cell>
          <cell r="P6">
            <v>661</v>
          </cell>
          <cell r="Q6">
            <v>836</v>
          </cell>
          <cell r="R6">
            <v>868</v>
          </cell>
          <cell r="S6">
            <v>1023</v>
          </cell>
          <cell r="T6" t="str">
            <v>dna</v>
          </cell>
          <cell r="U6" t="str">
            <v>dna</v>
          </cell>
          <cell r="V6" t="str">
            <v>dna</v>
          </cell>
          <cell r="W6" t="str">
            <v>dna</v>
          </cell>
          <cell r="X6" t="str">
            <v>dna</v>
          </cell>
          <cell r="Y6" t="str">
            <v>dna</v>
          </cell>
          <cell r="Z6" t="str">
            <v>dna</v>
          </cell>
          <cell r="AA6" t="str">
            <v>dna</v>
          </cell>
          <cell r="AB6" t="str">
            <v>dna</v>
          </cell>
          <cell r="AC6" t="str">
            <v>dna</v>
          </cell>
          <cell r="AD6" t="str">
            <v>dna</v>
          </cell>
          <cell r="AE6" t="str">
            <v>dna</v>
          </cell>
          <cell r="AF6">
            <v>80.343511450381683</v>
          </cell>
          <cell r="AG6">
            <v>97.53086419753086</v>
          </cell>
          <cell r="AH6">
            <v>92.2</v>
          </cell>
          <cell r="AI6">
            <v>3.8961038961038961</v>
          </cell>
          <cell r="AJ6">
            <v>29.482071713147413</v>
          </cell>
          <cell r="AK6">
            <v>116280</v>
          </cell>
          <cell r="AL6">
            <v>367380</v>
          </cell>
          <cell r="AM6">
            <v>66.819600000000008</v>
          </cell>
          <cell r="AN6">
            <v>0</v>
          </cell>
          <cell r="AO6">
            <v>76.5</v>
          </cell>
          <cell r="AP6">
            <v>76.98</v>
          </cell>
          <cell r="AQ6">
            <v>710</v>
          </cell>
          <cell r="AR6">
            <v>116280</v>
          </cell>
          <cell r="AS6">
            <v>76</v>
          </cell>
          <cell r="AT6">
            <v>86</v>
          </cell>
          <cell r="AU6">
            <v>68</v>
          </cell>
          <cell r="AV6">
            <v>78</v>
          </cell>
          <cell r="AW6">
            <v>91.111111111111114</v>
          </cell>
          <cell r="AX6">
            <v>1813.6</v>
          </cell>
          <cell r="AY6">
            <v>23.99457910029189</v>
          </cell>
          <cell r="AZ6">
            <v>35.865917787901154</v>
          </cell>
          <cell r="BA6">
            <v>30.188387824575116</v>
          </cell>
          <cell r="BB6">
            <v>33.361601228420525</v>
          </cell>
          <cell r="BC6">
            <v>116280</v>
          </cell>
          <cell r="BD6">
            <v>55.210989057852302</v>
          </cell>
          <cell r="BE6">
            <v>79</v>
          </cell>
          <cell r="BF6">
            <v>75</v>
          </cell>
          <cell r="BG6">
            <v>7.6628256023786658</v>
          </cell>
          <cell r="BH6">
            <v>1953918</v>
          </cell>
          <cell r="BI6">
            <v>25498662</v>
          </cell>
          <cell r="BJ6">
            <v>0.75713384490527391</v>
          </cell>
          <cell r="BK6">
            <v>193059</v>
          </cell>
          <cell r="BL6">
            <v>25498662</v>
          </cell>
          <cell r="BM6">
            <v>93.172268907563023</v>
          </cell>
          <cell r="BN6">
            <v>7096</v>
          </cell>
          <cell r="BO6">
            <v>7616</v>
          </cell>
          <cell r="BP6">
            <v>7.7544521581648054</v>
          </cell>
          <cell r="BQ6">
            <v>102762</v>
          </cell>
          <cell r="BR6">
            <v>13252</v>
          </cell>
          <cell r="BS6">
            <v>96.349789915966383</v>
          </cell>
          <cell r="BT6">
            <v>7338</v>
          </cell>
          <cell r="BU6">
            <v>7616</v>
          </cell>
          <cell r="BV6">
            <v>9.1363636363636367</v>
          </cell>
          <cell r="BW6">
            <v>201</v>
          </cell>
          <cell r="BX6">
            <v>2200</v>
          </cell>
          <cell r="BY6">
            <v>551</v>
          </cell>
          <cell r="BZ6">
            <v>7.1888619854721556</v>
          </cell>
          <cell r="CA6">
            <v>38.053909670391604</v>
          </cell>
          <cell r="CB6">
            <v>17.457860337117303</v>
          </cell>
          <cell r="CC6">
            <v>203</v>
          </cell>
          <cell r="CD6">
            <v>116280</v>
          </cell>
          <cell r="CE6">
            <v>31.2</v>
          </cell>
          <cell r="CF6">
            <v>84.41</v>
          </cell>
          <cell r="CG6">
            <v>14.93570722057369</v>
          </cell>
          <cell r="CH6">
            <v>10.996665431641349</v>
          </cell>
        </row>
        <row r="7">
          <cell r="A7" t="str">
            <v>Argyll &amp; Bute</v>
          </cell>
          <cell r="B7">
            <v>5857</v>
          </cell>
          <cell r="C7">
            <v>4391</v>
          </cell>
          <cell r="D7">
            <v>1398</v>
          </cell>
          <cell r="E7">
            <v>66</v>
          </cell>
          <cell r="F7">
            <v>33</v>
          </cell>
          <cell r="G7">
            <v>54</v>
          </cell>
          <cell r="H7">
            <v>27</v>
          </cell>
          <cell r="I7">
            <v>27</v>
          </cell>
          <cell r="J7">
            <v>122</v>
          </cell>
          <cell r="K7">
            <v>81.87919463087249</v>
          </cell>
          <cell r="L7">
            <v>75</v>
          </cell>
          <cell r="M7">
            <v>95</v>
          </cell>
          <cell r="N7">
            <v>892.85</v>
          </cell>
          <cell r="O7">
            <v>783</v>
          </cell>
          <cell r="P7">
            <v>735</v>
          </cell>
          <cell r="Q7">
            <v>877</v>
          </cell>
          <cell r="R7">
            <v>984</v>
          </cell>
          <cell r="S7">
            <v>1148</v>
          </cell>
          <cell r="T7" t="str">
            <v>dna</v>
          </cell>
          <cell r="U7" t="str">
            <v>dna</v>
          </cell>
          <cell r="V7" t="str">
            <v>dna</v>
          </cell>
          <cell r="W7" t="str">
            <v>dna</v>
          </cell>
          <cell r="X7" t="str">
            <v>dna</v>
          </cell>
          <cell r="Y7" t="str">
            <v>dna</v>
          </cell>
          <cell r="Z7" t="str">
            <v>dna</v>
          </cell>
          <cell r="AA7" t="str">
            <v>dna</v>
          </cell>
          <cell r="AB7" t="str">
            <v>dna</v>
          </cell>
          <cell r="AC7" t="str">
            <v>dna</v>
          </cell>
          <cell r="AD7" t="str">
            <v>dna</v>
          </cell>
          <cell r="AE7" t="str">
            <v>dna</v>
          </cell>
          <cell r="AF7">
            <v>79.487179487179489</v>
          </cell>
          <cell r="AG7">
            <v>84</v>
          </cell>
          <cell r="AH7">
            <v>94.2</v>
          </cell>
          <cell r="AI7">
            <v>15.789473684210526</v>
          </cell>
          <cell r="AJ7">
            <v>23.48993288590604</v>
          </cell>
          <cell r="AK7">
            <v>86810</v>
          </cell>
          <cell r="AL7">
            <v>591656</v>
          </cell>
          <cell r="AM7">
            <v>67.373400000000004</v>
          </cell>
          <cell r="AN7">
            <v>0</v>
          </cell>
          <cell r="AO7">
            <v>79.849999999999994</v>
          </cell>
          <cell r="AP7">
            <v>74.180000000000007</v>
          </cell>
          <cell r="AQ7">
            <v>550</v>
          </cell>
          <cell r="AR7">
            <v>86810</v>
          </cell>
          <cell r="AS7">
            <v>75</v>
          </cell>
          <cell r="AT7">
            <v>75</v>
          </cell>
          <cell r="AU7">
            <v>59</v>
          </cell>
          <cell r="AV7">
            <v>66</v>
          </cell>
          <cell r="AW7">
            <v>93.548387096774192</v>
          </cell>
          <cell r="AX7">
            <v>2284.6999999999998</v>
          </cell>
          <cell r="AY7">
            <v>43.485309017587397</v>
          </cell>
          <cell r="AZ7">
            <v>63.860700357997828</v>
          </cell>
          <cell r="BA7">
            <v>62.064163486478783</v>
          </cell>
          <cell r="BB7">
            <v>52.805045359854489</v>
          </cell>
          <cell r="BC7">
            <v>86810</v>
          </cell>
          <cell r="BD7">
            <v>38.733806530919757</v>
          </cell>
          <cell r="BE7">
            <v>51</v>
          </cell>
          <cell r="BF7">
            <v>65</v>
          </cell>
          <cell r="BG7" t="str">
            <v>NA</v>
          </cell>
          <cell r="BH7" t="str">
            <v>NA</v>
          </cell>
          <cell r="BI7" t="str">
            <v>NA</v>
          </cell>
          <cell r="BJ7" t="str">
            <v>NA</v>
          </cell>
          <cell r="BK7" t="str">
            <v>NA</v>
          </cell>
          <cell r="BL7" t="str">
            <v>NA</v>
          </cell>
          <cell r="BM7" t="str">
            <v>NA</v>
          </cell>
          <cell r="BN7" t="str">
            <v>NA</v>
          </cell>
          <cell r="BO7" t="str">
            <v>NA</v>
          </cell>
          <cell r="BP7" t="str">
            <v>NA</v>
          </cell>
          <cell r="BQ7" t="str">
            <v>NA</v>
          </cell>
          <cell r="BR7" t="str">
            <v>NA</v>
          </cell>
          <cell r="BS7" t="str">
            <v>NA</v>
          </cell>
          <cell r="BT7" t="str">
            <v>NA</v>
          </cell>
          <cell r="BU7" t="str">
            <v>NA</v>
          </cell>
          <cell r="BV7">
            <v>2.1538461538461537</v>
          </cell>
          <cell r="BW7">
            <v>28</v>
          </cell>
          <cell r="BX7">
            <v>1300</v>
          </cell>
          <cell r="BY7">
            <v>1034</v>
          </cell>
          <cell r="BZ7">
            <v>12.089285714285714</v>
          </cell>
          <cell r="CA7">
            <v>29.404163062900441</v>
          </cell>
          <cell r="CB7">
            <v>12.440963022693239</v>
          </cell>
          <cell r="CC7">
            <v>108</v>
          </cell>
          <cell r="CD7">
            <v>86810</v>
          </cell>
          <cell r="CE7">
            <v>24.2</v>
          </cell>
          <cell r="CF7">
            <v>77.72</v>
          </cell>
          <cell r="CG7" t="str">
            <v>NA</v>
          </cell>
          <cell r="CH7">
            <v>41.488162344983088</v>
          </cell>
        </row>
        <row r="8">
          <cell r="A8" t="str">
            <v>Clackmannanshire</v>
          </cell>
          <cell r="B8">
            <v>4081</v>
          </cell>
          <cell r="C8">
            <v>2508</v>
          </cell>
          <cell r="D8">
            <v>961</v>
          </cell>
          <cell r="E8">
            <v>51</v>
          </cell>
          <cell r="F8">
            <v>24</v>
          </cell>
          <cell r="G8">
            <v>31</v>
          </cell>
          <cell r="H8">
            <v>9</v>
          </cell>
          <cell r="I8">
            <v>13</v>
          </cell>
          <cell r="J8">
            <v>198</v>
          </cell>
          <cell r="K8">
            <v>93.838862559241704</v>
          </cell>
          <cell r="L8">
            <v>68</v>
          </cell>
          <cell r="M8">
            <v>93</v>
          </cell>
          <cell r="N8">
            <v>745.72</v>
          </cell>
          <cell r="O8">
            <v>484</v>
          </cell>
          <cell r="P8">
            <v>702</v>
          </cell>
          <cell r="Q8">
            <v>802</v>
          </cell>
          <cell r="R8">
            <v>1042</v>
          </cell>
          <cell r="S8">
            <v>1110</v>
          </cell>
          <cell r="T8" t="str">
            <v>dna</v>
          </cell>
          <cell r="U8" t="str">
            <v>dna</v>
          </cell>
          <cell r="V8" t="str">
            <v>dna</v>
          </cell>
          <cell r="W8" t="str">
            <v>dna</v>
          </cell>
          <cell r="X8" t="str">
            <v>dna</v>
          </cell>
          <cell r="Y8" t="str">
            <v>dna</v>
          </cell>
          <cell r="Z8" t="str">
            <v>dna</v>
          </cell>
          <cell r="AA8" t="str">
            <v>dna</v>
          </cell>
          <cell r="AB8" t="str">
            <v>dna</v>
          </cell>
          <cell r="AC8" t="str">
            <v>dna</v>
          </cell>
          <cell r="AD8" t="str">
            <v>dna</v>
          </cell>
          <cell r="AE8" t="str">
            <v>dna</v>
          </cell>
          <cell r="AF8">
            <v>78.599221789883273</v>
          </cell>
          <cell r="AG8">
            <v>94.73684210526315</v>
          </cell>
          <cell r="AH8">
            <v>89.3</v>
          </cell>
          <cell r="AI8">
            <v>7.0175438596491224</v>
          </cell>
          <cell r="AJ8">
            <v>27.014218009478675</v>
          </cell>
          <cell r="AK8">
            <v>51450</v>
          </cell>
          <cell r="AL8">
            <v>311896</v>
          </cell>
          <cell r="AM8">
            <v>71.428600000000003</v>
          </cell>
          <cell r="AN8">
            <v>0</v>
          </cell>
          <cell r="AO8">
            <v>74.814946039999995</v>
          </cell>
          <cell r="AP8">
            <v>76.273626770000007</v>
          </cell>
          <cell r="AQ8">
            <v>230</v>
          </cell>
          <cell r="AR8">
            <v>51450</v>
          </cell>
          <cell r="AS8">
            <v>79</v>
          </cell>
          <cell r="AT8">
            <v>86</v>
          </cell>
          <cell r="AU8">
            <v>47</v>
          </cell>
          <cell r="AV8">
            <v>75</v>
          </cell>
          <cell r="AW8">
            <v>93.45794392523365</v>
          </cell>
          <cell r="AX8">
            <v>291.2</v>
          </cell>
          <cell r="AY8">
            <v>25.071916854721685</v>
          </cell>
          <cell r="AZ8">
            <v>29.389018853000181</v>
          </cell>
          <cell r="BA8">
            <v>30.762013082815354</v>
          </cell>
          <cell r="BB8">
            <v>41.894723081960151</v>
          </cell>
          <cell r="BC8">
            <v>51450</v>
          </cell>
          <cell r="BD8">
            <v>59.542403164612814</v>
          </cell>
          <cell r="BE8">
            <v>67</v>
          </cell>
          <cell r="BF8">
            <v>41</v>
          </cell>
          <cell r="BG8">
            <v>9.0580284302332412</v>
          </cell>
          <cell r="BH8">
            <v>1605058</v>
          </cell>
          <cell r="BI8">
            <v>17719728</v>
          </cell>
          <cell r="BJ8">
            <v>0.99471052828801887</v>
          </cell>
          <cell r="BK8">
            <v>176260</v>
          </cell>
          <cell r="BL8">
            <v>17719728</v>
          </cell>
          <cell r="BM8">
            <v>97.658318061494612</v>
          </cell>
          <cell r="BN8">
            <v>4796</v>
          </cell>
          <cell r="BO8">
            <v>4911</v>
          </cell>
          <cell r="BP8">
            <v>4.1368229906837204</v>
          </cell>
          <cell r="BQ8">
            <v>52397</v>
          </cell>
          <cell r="BR8">
            <v>12666</v>
          </cell>
          <cell r="BS8">
            <v>100</v>
          </cell>
          <cell r="BT8">
            <v>4911</v>
          </cell>
          <cell r="BU8">
            <v>4911</v>
          </cell>
          <cell r="BV8">
            <v>12.454545454545455</v>
          </cell>
          <cell r="BW8">
            <v>137</v>
          </cell>
          <cell r="BX8">
            <v>1100</v>
          </cell>
          <cell r="BY8">
            <v>194</v>
          </cell>
          <cell r="BZ8">
            <v>8.1964285714285712</v>
          </cell>
          <cell r="CA8">
            <v>14.009059027098777</v>
          </cell>
          <cell r="CB8">
            <v>21.7687074829932</v>
          </cell>
          <cell r="CC8">
            <v>112</v>
          </cell>
          <cell r="CD8">
            <v>51450</v>
          </cell>
          <cell r="CE8">
            <v>21.3</v>
          </cell>
          <cell r="CF8">
            <v>93.73</v>
          </cell>
          <cell r="CG8" t="str">
            <v>NA</v>
          </cell>
          <cell r="CH8">
            <v>9.112262105516745</v>
          </cell>
        </row>
        <row r="9">
          <cell r="A9" t="str">
            <v>Dumfries &amp; Galloway</v>
          </cell>
          <cell r="B9">
            <v>10698</v>
          </cell>
          <cell r="C9">
            <v>8042</v>
          </cell>
          <cell r="D9">
            <v>2377</v>
          </cell>
          <cell r="E9">
            <v>59</v>
          </cell>
          <cell r="F9">
            <v>29</v>
          </cell>
          <cell r="G9">
            <v>38</v>
          </cell>
          <cell r="H9">
            <v>10</v>
          </cell>
          <cell r="I9">
            <v>27</v>
          </cell>
          <cell r="J9">
            <v>413</v>
          </cell>
          <cell r="K9">
            <v>93.86363636363636</v>
          </cell>
          <cell r="L9">
            <v>64</v>
          </cell>
          <cell r="M9">
            <v>93.9</v>
          </cell>
          <cell r="N9">
            <v>834.49</v>
          </cell>
          <cell r="O9">
            <v>531</v>
          </cell>
          <cell r="P9">
            <v>697</v>
          </cell>
          <cell r="Q9">
            <v>901</v>
          </cell>
          <cell r="R9">
            <v>928</v>
          </cell>
          <cell r="S9">
            <v>1117</v>
          </cell>
          <cell r="T9" t="str">
            <v>dna</v>
          </cell>
          <cell r="U9" t="str">
            <v>dna</v>
          </cell>
          <cell r="V9" t="str">
            <v>dna</v>
          </cell>
          <cell r="W9" t="str">
            <v>dna</v>
          </cell>
          <cell r="X9" t="str">
            <v>dna</v>
          </cell>
          <cell r="Y9" t="str">
            <v>dna</v>
          </cell>
          <cell r="Z9" t="str">
            <v>dna</v>
          </cell>
          <cell r="AA9" t="str">
            <v>dna</v>
          </cell>
          <cell r="AB9" t="str">
            <v>dna</v>
          </cell>
          <cell r="AC9" t="str">
            <v>dna</v>
          </cell>
          <cell r="AD9" t="str">
            <v>dna</v>
          </cell>
          <cell r="AE9" t="str">
            <v>dna</v>
          </cell>
          <cell r="AF9">
            <v>81.410256410256409</v>
          </cell>
          <cell r="AG9">
            <v>87.5</v>
          </cell>
          <cell r="AH9">
            <v>92.2</v>
          </cell>
          <cell r="AI9">
            <v>7.3298429319371721</v>
          </cell>
          <cell r="AJ9">
            <v>19.362186788154897</v>
          </cell>
          <cell r="AK9">
            <v>149200</v>
          </cell>
          <cell r="AL9">
            <v>1157676</v>
          </cell>
          <cell r="AM9">
            <v>59.591300000000004</v>
          </cell>
          <cell r="AN9">
            <v>0</v>
          </cell>
          <cell r="AO9">
            <v>85.35</v>
          </cell>
          <cell r="AP9">
            <v>86.08</v>
          </cell>
          <cell r="AQ9">
            <v>1120</v>
          </cell>
          <cell r="AR9">
            <v>149200</v>
          </cell>
          <cell r="AS9">
            <v>60</v>
          </cell>
          <cell r="AT9">
            <v>65</v>
          </cell>
          <cell r="AU9">
            <v>52</v>
          </cell>
          <cell r="AV9">
            <v>37</v>
          </cell>
          <cell r="AW9">
            <v>96.521739130434781</v>
          </cell>
          <cell r="AX9">
            <v>4167.13</v>
          </cell>
          <cell r="AY9">
            <v>34.936602746924635</v>
          </cell>
          <cell r="AZ9">
            <v>35.987993385381515</v>
          </cell>
          <cell r="BA9">
            <v>46.314022900202481</v>
          </cell>
          <cell r="BB9">
            <v>56.238731229799839</v>
          </cell>
          <cell r="BC9">
            <v>149200</v>
          </cell>
          <cell r="BD9">
            <v>27.848564529955972</v>
          </cell>
          <cell r="BE9">
            <v>84</v>
          </cell>
          <cell r="BF9">
            <v>61</v>
          </cell>
          <cell r="BG9" t="str">
            <v>NA</v>
          </cell>
          <cell r="BH9" t="str">
            <v>NA</v>
          </cell>
          <cell r="BI9" t="str">
            <v>NA</v>
          </cell>
          <cell r="BJ9" t="str">
            <v>NA</v>
          </cell>
          <cell r="BK9" t="str">
            <v>NA</v>
          </cell>
          <cell r="BL9" t="str">
            <v>NA</v>
          </cell>
          <cell r="BM9" t="str">
            <v>NA</v>
          </cell>
          <cell r="BN9" t="str">
            <v>NA</v>
          </cell>
          <cell r="BO9" t="str">
            <v>NA</v>
          </cell>
          <cell r="BP9" t="str">
            <v>NA</v>
          </cell>
          <cell r="BQ9" t="str">
            <v>NA</v>
          </cell>
          <cell r="BR9" t="str">
            <v>NA</v>
          </cell>
          <cell r="BS9" t="str">
            <v>NA</v>
          </cell>
          <cell r="BT9" t="str">
            <v>NA</v>
          </cell>
          <cell r="BU9" t="str">
            <v>NA</v>
          </cell>
          <cell r="BV9">
            <v>19.34782608695652</v>
          </cell>
          <cell r="BW9">
            <v>445</v>
          </cell>
          <cell r="BX9">
            <v>2300</v>
          </cell>
          <cell r="BY9">
            <v>1039</v>
          </cell>
          <cell r="BZ9">
            <v>16.61038961038961</v>
          </cell>
          <cell r="CA9">
            <v>24.653196033049106</v>
          </cell>
          <cell r="CB9">
            <v>25.268096514745309</v>
          </cell>
          <cell r="CC9">
            <v>377</v>
          </cell>
          <cell r="CD9">
            <v>149200</v>
          </cell>
          <cell r="CE9">
            <v>28.799999999999997</v>
          </cell>
          <cell r="CF9">
            <v>82.11</v>
          </cell>
          <cell r="CG9">
            <v>9.9408284023668632</v>
          </cell>
          <cell r="CH9">
            <v>1.1447954208183169</v>
          </cell>
        </row>
        <row r="10">
          <cell r="A10" t="str">
            <v>Dundee City</v>
          </cell>
          <cell r="B10">
            <v>10759</v>
          </cell>
          <cell r="C10">
            <v>7210</v>
          </cell>
          <cell r="D10">
            <v>2734</v>
          </cell>
          <cell r="E10">
            <v>48</v>
          </cell>
          <cell r="F10">
            <v>24</v>
          </cell>
          <cell r="G10">
            <v>33</v>
          </cell>
          <cell r="H10">
            <v>12</v>
          </cell>
          <cell r="I10">
            <v>62</v>
          </cell>
          <cell r="J10">
            <v>457</v>
          </cell>
          <cell r="K10">
            <v>88.053949903660893</v>
          </cell>
          <cell r="L10">
            <v>62</v>
          </cell>
          <cell r="M10">
            <v>91.5</v>
          </cell>
          <cell r="N10">
            <v>685.61</v>
          </cell>
          <cell r="O10">
            <v>484</v>
          </cell>
          <cell r="P10">
            <v>611</v>
          </cell>
          <cell r="Q10">
            <v>851</v>
          </cell>
          <cell r="R10">
            <v>912</v>
          </cell>
          <cell r="S10">
            <v>971</v>
          </cell>
          <cell r="T10" t="str">
            <v>dna</v>
          </cell>
          <cell r="U10" t="str">
            <v>dna</v>
          </cell>
          <cell r="V10" t="str">
            <v>dna</v>
          </cell>
          <cell r="W10" t="str">
            <v>dna</v>
          </cell>
          <cell r="X10" t="str">
            <v>dna</v>
          </cell>
          <cell r="Y10" t="str">
            <v>dna</v>
          </cell>
          <cell r="Z10" t="str">
            <v>dna</v>
          </cell>
          <cell r="AA10" t="str">
            <v>dna</v>
          </cell>
          <cell r="AB10" t="str">
            <v>dna</v>
          </cell>
          <cell r="AC10" t="str">
            <v>dna</v>
          </cell>
          <cell r="AD10" t="str">
            <v>dna</v>
          </cell>
          <cell r="AE10" t="str">
            <v>dna</v>
          </cell>
          <cell r="AF10">
            <v>80.417335473515251</v>
          </cell>
          <cell r="AG10">
            <v>86.274509803921575</v>
          </cell>
          <cell r="AH10">
            <v>88.7</v>
          </cell>
          <cell r="AI10">
            <v>7.7464788732394361</v>
          </cell>
          <cell r="AJ10">
            <v>25.240847784200387</v>
          </cell>
          <cell r="AK10">
            <v>148710</v>
          </cell>
          <cell r="AL10">
            <v>940472</v>
          </cell>
          <cell r="AM10">
            <v>59.316599999999994</v>
          </cell>
          <cell r="AN10">
            <v>0</v>
          </cell>
          <cell r="AO10">
            <v>82.29</v>
          </cell>
          <cell r="AP10">
            <v>84.94</v>
          </cell>
          <cell r="AQ10">
            <v>1010</v>
          </cell>
          <cell r="AR10">
            <v>148710</v>
          </cell>
          <cell r="AS10">
            <v>73</v>
          </cell>
          <cell r="AT10">
            <v>92</v>
          </cell>
          <cell r="AU10">
            <v>75</v>
          </cell>
          <cell r="AV10">
            <v>71</v>
          </cell>
          <cell r="AW10">
            <v>89.295774647887328</v>
          </cell>
          <cell r="AX10">
            <v>573.20000000000005</v>
          </cell>
          <cell r="AY10">
            <v>15.180050491157935</v>
          </cell>
          <cell r="AZ10">
            <v>16.944162542190192</v>
          </cell>
          <cell r="BA10">
            <v>14.424038964792418</v>
          </cell>
          <cell r="BB10">
            <v>30.667344984191274</v>
          </cell>
          <cell r="BC10">
            <v>148710</v>
          </cell>
          <cell r="BD10">
            <v>35.529708367614518</v>
          </cell>
          <cell r="BE10">
            <v>77</v>
          </cell>
          <cell r="BF10">
            <v>77</v>
          </cell>
          <cell r="BG10">
            <v>6.9803035811609533</v>
          </cell>
          <cell r="BH10">
            <v>3531563</v>
          </cell>
          <cell r="BI10">
            <v>50593258</v>
          </cell>
          <cell r="BJ10">
            <v>1.5323247220014968</v>
          </cell>
          <cell r="BK10">
            <v>775253</v>
          </cell>
          <cell r="BL10">
            <v>50593258</v>
          </cell>
          <cell r="BM10">
            <v>94.650470597699297</v>
          </cell>
          <cell r="BN10">
            <v>11766</v>
          </cell>
          <cell r="BO10">
            <v>12431</v>
          </cell>
          <cell r="BP10">
            <v>4.1048890464095145</v>
          </cell>
          <cell r="BQ10">
            <v>208475</v>
          </cell>
          <cell r="BR10">
            <v>50787</v>
          </cell>
          <cell r="BS10">
            <v>99.372536400933157</v>
          </cell>
          <cell r="BT10">
            <v>12353</v>
          </cell>
          <cell r="BU10">
            <v>12431</v>
          </cell>
          <cell r="BV10">
            <v>16.365853658536587</v>
          </cell>
          <cell r="BW10">
            <v>671</v>
          </cell>
          <cell r="BX10">
            <v>4100</v>
          </cell>
          <cell r="BY10">
            <v>429</v>
          </cell>
          <cell r="BZ10">
            <v>7.9523809523809517</v>
          </cell>
          <cell r="CA10">
            <v>29.653168188545887</v>
          </cell>
          <cell r="CB10">
            <v>17.14746822675005</v>
          </cell>
          <cell r="CC10">
            <v>255</v>
          </cell>
          <cell r="CD10">
            <v>148710</v>
          </cell>
          <cell r="CE10">
            <v>15.2</v>
          </cell>
          <cell r="CF10">
            <v>98.07</v>
          </cell>
          <cell r="CG10">
            <v>12.9973474801061</v>
          </cell>
          <cell r="CH10">
            <v>78.039071590421955</v>
          </cell>
        </row>
        <row r="11">
          <cell r="A11" t="str">
            <v>East Ayrshire</v>
          </cell>
          <cell r="B11">
            <v>9128</v>
          </cell>
          <cell r="C11">
            <v>6438</v>
          </cell>
          <cell r="D11">
            <v>2305</v>
          </cell>
          <cell r="E11">
            <v>59</v>
          </cell>
          <cell r="F11">
            <v>29</v>
          </cell>
          <cell r="G11">
            <v>44</v>
          </cell>
          <cell r="H11">
            <v>15</v>
          </cell>
          <cell r="I11">
            <v>36</v>
          </cell>
          <cell r="J11">
            <v>365</v>
          </cell>
          <cell r="K11">
            <v>91.022443890274317</v>
          </cell>
          <cell r="L11">
            <v>72</v>
          </cell>
          <cell r="M11">
            <v>93.6</v>
          </cell>
          <cell r="N11">
            <v>815.91</v>
          </cell>
          <cell r="O11">
            <v>583</v>
          </cell>
          <cell r="P11">
            <v>770</v>
          </cell>
          <cell r="Q11">
            <v>895</v>
          </cell>
          <cell r="R11">
            <v>1054</v>
          </cell>
          <cell r="S11">
            <v>1160</v>
          </cell>
          <cell r="T11" t="str">
            <v>dna</v>
          </cell>
          <cell r="U11" t="str">
            <v>dna</v>
          </cell>
          <cell r="V11" t="str">
            <v>dna</v>
          </cell>
          <cell r="W11" t="str">
            <v>dna</v>
          </cell>
          <cell r="X11" t="str">
            <v>dna</v>
          </cell>
          <cell r="Y11" t="str">
            <v>dna</v>
          </cell>
          <cell r="Z11" t="str">
            <v>dna</v>
          </cell>
          <cell r="AA11" t="str">
            <v>dna</v>
          </cell>
          <cell r="AB11" t="str">
            <v>dna</v>
          </cell>
          <cell r="AC11" t="str">
            <v>dna</v>
          </cell>
          <cell r="AD11" t="str">
            <v>dna</v>
          </cell>
          <cell r="AE11" t="str">
            <v>dna</v>
          </cell>
          <cell r="AF11">
            <v>72</v>
          </cell>
          <cell r="AG11">
            <v>95</v>
          </cell>
          <cell r="AH11">
            <v>89.3</v>
          </cell>
          <cell r="AI11">
            <v>7.0512820512820511</v>
          </cell>
          <cell r="AJ11">
            <v>27.93017456359102</v>
          </cell>
          <cell r="AK11">
            <v>121940</v>
          </cell>
          <cell r="AL11">
            <v>588953.042186326</v>
          </cell>
          <cell r="AM11">
            <v>68.834099999999992</v>
          </cell>
          <cell r="AN11">
            <v>0</v>
          </cell>
          <cell r="AO11">
            <v>80.66</v>
          </cell>
          <cell r="AP11">
            <v>77.099999999999994</v>
          </cell>
          <cell r="AQ11">
            <v>730</v>
          </cell>
          <cell r="AR11">
            <v>121940</v>
          </cell>
          <cell r="AS11">
            <v>67</v>
          </cell>
          <cell r="AT11">
            <v>88</v>
          </cell>
          <cell r="AU11">
            <v>76</v>
          </cell>
          <cell r="AV11">
            <v>68</v>
          </cell>
          <cell r="AW11">
            <v>91.719745222929944</v>
          </cell>
          <cell r="AX11">
            <v>1204.72</v>
          </cell>
          <cell r="AY11">
            <v>19.783254210162909</v>
          </cell>
          <cell r="AZ11">
            <v>35.643353628528502</v>
          </cell>
          <cell r="BA11">
            <v>40.455770684264458</v>
          </cell>
          <cell r="BB11">
            <v>43.948763153435344</v>
          </cell>
          <cell r="BC11">
            <v>121940</v>
          </cell>
          <cell r="BD11">
            <v>52.912554596296303</v>
          </cell>
          <cell r="BE11">
            <v>67</v>
          </cell>
          <cell r="BF11">
            <v>66</v>
          </cell>
          <cell r="BG11">
            <v>6.5272116222909595</v>
          </cell>
          <cell r="BH11">
            <v>2896055</v>
          </cell>
          <cell r="BI11">
            <v>44368946</v>
          </cell>
          <cell r="BJ11">
            <v>1.7004550885657732</v>
          </cell>
          <cell r="BK11">
            <v>754474</v>
          </cell>
          <cell r="BL11">
            <v>44368946</v>
          </cell>
          <cell r="BM11">
            <v>98.59143593045718</v>
          </cell>
          <cell r="BN11">
            <v>12249</v>
          </cell>
          <cell r="BO11">
            <v>12424</v>
          </cell>
          <cell r="BP11">
            <v>5.3977615152819629</v>
          </cell>
          <cell r="BQ11">
            <v>175546</v>
          </cell>
          <cell r="BR11">
            <v>32522</v>
          </cell>
          <cell r="BS11">
            <v>99.830972311654861</v>
          </cell>
          <cell r="BT11">
            <v>12403</v>
          </cell>
          <cell r="BU11">
            <v>12424</v>
          </cell>
          <cell r="BV11">
            <v>23.258064516129032</v>
          </cell>
          <cell r="BW11">
            <v>721</v>
          </cell>
          <cell r="BX11">
            <v>3100</v>
          </cell>
          <cell r="BY11">
            <v>414</v>
          </cell>
          <cell r="BZ11">
            <v>8.2534562211981566</v>
          </cell>
          <cell r="CA11">
            <v>19.470411313130143</v>
          </cell>
          <cell r="CB11">
            <v>19.107757913728062</v>
          </cell>
          <cell r="CC11">
            <v>233</v>
          </cell>
          <cell r="CD11">
            <v>121940</v>
          </cell>
          <cell r="CE11">
            <v>23.1</v>
          </cell>
          <cell r="CF11">
            <v>94.17</v>
          </cell>
          <cell r="CG11">
            <v>14</v>
          </cell>
          <cell r="CH11">
            <v>16.746242263483644</v>
          </cell>
        </row>
        <row r="12">
          <cell r="A12" t="str">
            <v>East Dunbartonshire</v>
          </cell>
          <cell r="B12">
            <v>8997</v>
          </cell>
          <cell r="C12">
            <v>7538</v>
          </cell>
          <cell r="D12">
            <v>1934</v>
          </cell>
          <cell r="E12">
            <v>83</v>
          </cell>
          <cell r="F12">
            <v>60</v>
          </cell>
          <cell r="G12">
            <v>62</v>
          </cell>
          <cell r="H12">
            <v>33</v>
          </cell>
          <cell r="I12">
            <v>22</v>
          </cell>
          <cell r="J12">
            <v>118</v>
          </cell>
          <cell r="K12">
            <v>84.285714285714292</v>
          </cell>
          <cell r="L12">
            <v>73</v>
          </cell>
          <cell r="M12">
            <v>98.8</v>
          </cell>
          <cell r="N12">
            <v>1311.21</v>
          </cell>
          <cell r="O12">
            <v>919</v>
          </cell>
          <cell r="P12">
            <v>1010</v>
          </cell>
          <cell r="Q12">
            <v>1268</v>
          </cell>
          <cell r="R12">
            <v>1369</v>
          </cell>
          <cell r="S12">
            <v>1454</v>
          </cell>
          <cell r="T12" t="str">
            <v>dna</v>
          </cell>
          <cell r="U12" t="str">
            <v>dna</v>
          </cell>
          <cell r="V12" t="str">
            <v>dna</v>
          </cell>
          <cell r="W12" t="str">
            <v>dna</v>
          </cell>
          <cell r="X12" t="str">
            <v>dna</v>
          </cell>
          <cell r="Y12" t="str">
            <v>dna</v>
          </cell>
          <cell r="Z12" t="str">
            <v>dna</v>
          </cell>
          <cell r="AA12" t="str">
            <v>dna</v>
          </cell>
          <cell r="AB12" t="str">
            <v>dna</v>
          </cell>
          <cell r="AC12" t="str">
            <v>dna</v>
          </cell>
          <cell r="AD12" t="str">
            <v>dna</v>
          </cell>
          <cell r="AE12" t="str">
            <v>dna</v>
          </cell>
          <cell r="AF12">
            <v>1.0948905109489051</v>
          </cell>
          <cell r="AG12">
            <v>100</v>
          </cell>
          <cell r="AH12">
            <v>96.2</v>
          </cell>
          <cell r="AI12">
            <v>6.9306930693069315</v>
          </cell>
          <cell r="AJ12">
            <v>25</v>
          </cell>
          <cell r="AK12">
            <v>108130</v>
          </cell>
          <cell r="AL12">
            <v>565390.79999999993</v>
          </cell>
          <cell r="AM12">
            <v>62.131999999999998</v>
          </cell>
          <cell r="AN12">
            <v>0</v>
          </cell>
          <cell r="AO12">
            <v>83.97</v>
          </cell>
          <cell r="AP12">
            <v>83.23</v>
          </cell>
          <cell r="AQ12">
            <v>740</v>
          </cell>
          <cell r="AR12">
            <v>108130</v>
          </cell>
          <cell r="AS12">
            <v>79</v>
          </cell>
          <cell r="AT12">
            <v>91</v>
          </cell>
          <cell r="AU12">
            <v>51</v>
          </cell>
          <cell r="AV12">
            <v>73</v>
          </cell>
          <cell r="AW12">
            <v>92.2</v>
          </cell>
          <cell r="AX12">
            <v>517.5</v>
          </cell>
          <cell r="AY12">
            <v>27.590607379566698</v>
          </cell>
          <cell r="AZ12">
            <v>30.067230097109203</v>
          </cell>
          <cell r="BA12">
            <v>26.115636412135235</v>
          </cell>
          <cell r="BB12">
            <v>37.76688386937893</v>
          </cell>
          <cell r="BC12">
            <v>108130</v>
          </cell>
          <cell r="BD12">
            <v>47.910355213039239</v>
          </cell>
          <cell r="BE12">
            <v>85</v>
          </cell>
          <cell r="BF12">
            <v>64</v>
          </cell>
          <cell r="BG12">
            <v>10.611008413011829</v>
          </cell>
          <cell r="BH12">
            <v>1374876</v>
          </cell>
          <cell r="BI12">
            <v>12957072</v>
          </cell>
          <cell r="BJ12">
            <v>1.3415530916244041</v>
          </cell>
          <cell r="BK12">
            <v>173826</v>
          </cell>
          <cell r="BL12">
            <v>12957072</v>
          </cell>
          <cell r="BM12">
            <v>96.883852691218124</v>
          </cell>
          <cell r="BN12">
            <v>3420</v>
          </cell>
          <cell r="BO12">
            <v>3530</v>
          </cell>
          <cell r="BP12">
            <v>12.161603673613564</v>
          </cell>
          <cell r="BQ12">
            <v>68859</v>
          </cell>
          <cell r="BR12">
            <v>5662</v>
          </cell>
          <cell r="BS12">
            <v>75.3257790368272</v>
          </cell>
          <cell r="BT12">
            <v>2659</v>
          </cell>
          <cell r="BU12">
            <v>3530</v>
          </cell>
          <cell r="BV12">
            <v>6.0526315789473681</v>
          </cell>
          <cell r="BW12">
            <v>115</v>
          </cell>
          <cell r="BX12">
            <v>1900</v>
          </cell>
          <cell r="BY12">
            <v>699</v>
          </cell>
          <cell r="BZ12">
            <v>8.1428571428571423</v>
          </cell>
          <cell r="CA12">
            <v>16.620025639280765</v>
          </cell>
          <cell r="CB12">
            <v>13.594747063719597</v>
          </cell>
          <cell r="CC12">
            <v>147</v>
          </cell>
          <cell r="CD12">
            <v>108130</v>
          </cell>
          <cell r="CE12">
            <v>18.600000000000001</v>
          </cell>
          <cell r="CF12">
            <v>94.63</v>
          </cell>
          <cell r="CG12">
            <v>8.9130434782608692</v>
          </cell>
          <cell r="CH12">
            <v>39.704604691572548</v>
          </cell>
        </row>
        <row r="13">
          <cell r="A13" t="str">
            <v>East Lothian</v>
          </cell>
          <cell r="B13">
            <v>8540</v>
          </cell>
          <cell r="C13">
            <v>5679</v>
          </cell>
          <cell r="D13">
            <v>1885</v>
          </cell>
          <cell r="E13">
            <v>64</v>
          </cell>
          <cell r="F13">
            <v>36</v>
          </cell>
          <cell r="G13">
            <v>31</v>
          </cell>
          <cell r="H13" t="str">
            <v>*</v>
          </cell>
          <cell r="I13">
            <v>32</v>
          </cell>
          <cell r="J13">
            <v>213</v>
          </cell>
          <cell r="K13">
            <v>86.938775510204081</v>
          </cell>
          <cell r="L13">
            <v>63</v>
          </cell>
          <cell r="M13">
            <v>95.4</v>
          </cell>
          <cell r="N13">
            <v>923.95</v>
          </cell>
          <cell r="O13">
            <v>488</v>
          </cell>
          <cell r="P13">
            <v>725</v>
          </cell>
          <cell r="Q13">
            <v>889</v>
          </cell>
          <cell r="R13">
            <v>1004</v>
          </cell>
          <cell r="S13">
            <v>1176</v>
          </cell>
          <cell r="T13" t="str">
            <v>dna</v>
          </cell>
          <cell r="U13" t="str">
            <v>dna</v>
          </cell>
          <cell r="V13" t="str">
            <v>dna</v>
          </cell>
          <cell r="W13" t="str">
            <v>dna</v>
          </cell>
          <cell r="X13" t="str">
            <v>dna</v>
          </cell>
          <cell r="Y13" t="str">
            <v>dna</v>
          </cell>
          <cell r="Z13" t="str">
            <v>dna</v>
          </cell>
          <cell r="AA13" t="str">
            <v>dna</v>
          </cell>
          <cell r="AB13" t="str">
            <v>dna</v>
          </cell>
          <cell r="AC13" t="str">
            <v>dna</v>
          </cell>
          <cell r="AD13" t="str">
            <v>dna</v>
          </cell>
          <cell r="AE13" t="str">
            <v>dna</v>
          </cell>
          <cell r="AF13">
            <v>71.526418786692759</v>
          </cell>
          <cell r="AG13">
            <v>82.758620689655174</v>
          </cell>
          <cell r="AH13">
            <v>94.7</v>
          </cell>
          <cell r="AI13">
            <v>1.3157894736842104</v>
          </cell>
          <cell r="AJ13">
            <v>14.285714285714285</v>
          </cell>
          <cell r="AK13">
            <v>104840</v>
          </cell>
          <cell r="AL13">
            <v>536640</v>
          </cell>
          <cell r="AM13">
            <v>63.937299999999993</v>
          </cell>
          <cell r="AN13">
            <v>0</v>
          </cell>
          <cell r="AO13">
            <v>74.739999999999995</v>
          </cell>
          <cell r="AP13">
            <v>74.89</v>
          </cell>
          <cell r="AQ13">
            <v>600</v>
          </cell>
          <cell r="AR13">
            <v>104840</v>
          </cell>
          <cell r="AS13">
            <v>67</v>
          </cell>
          <cell r="AT13">
            <v>90</v>
          </cell>
          <cell r="AU13">
            <v>63</v>
          </cell>
          <cell r="AV13">
            <v>66</v>
          </cell>
          <cell r="AW13">
            <v>94.491525423728817</v>
          </cell>
          <cell r="AX13">
            <v>915.9</v>
          </cell>
          <cell r="AY13">
            <v>29.273833678319409</v>
          </cell>
          <cell r="AZ13">
            <v>40.29963941666923</v>
          </cell>
          <cell r="BA13">
            <v>33.538425479199404</v>
          </cell>
          <cell r="BB13">
            <v>33.108111564449594</v>
          </cell>
          <cell r="BC13">
            <v>104840</v>
          </cell>
          <cell r="BD13">
            <v>53.119845569610234</v>
          </cell>
          <cell r="BE13">
            <v>81</v>
          </cell>
          <cell r="BF13">
            <v>80</v>
          </cell>
          <cell r="BG13">
            <v>9.2834540266412713</v>
          </cell>
          <cell r="BH13">
            <v>2508915</v>
          </cell>
          <cell r="BI13">
            <v>27025663</v>
          </cell>
          <cell r="BJ13">
            <v>0.8151955421038144</v>
          </cell>
          <cell r="BK13">
            <v>220312</v>
          </cell>
          <cell r="BL13">
            <v>27025663</v>
          </cell>
          <cell r="BM13">
            <v>96.615242919640792</v>
          </cell>
          <cell r="BN13">
            <v>8392</v>
          </cell>
          <cell r="BO13">
            <v>8686</v>
          </cell>
          <cell r="BP13">
            <v>7.1567731277533042</v>
          </cell>
          <cell r="BQ13">
            <v>129967</v>
          </cell>
          <cell r="BR13">
            <v>18160</v>
          </cell>
          <cell r="BS13">
            <v>96.546166244531435</v>
          </cell>
          <cell r="BT13">
            <v>8386</v>
          </cell>
          <cell r="BU13">
            <v>8686</v>
          </cell>
          <cell r="BV13">
            <v>3.0454545454545454</v>
          </cell>
          <cell r="BW13">
            <v>67</v>
          </cell>
          <cell r="BX13">
            <v>2200</v>
          </cell>
          <cell r="BY13">
            <v>802</v>
          </cell>
          <cell r="BZ13">
            <v>10.709183673469386</v>
          </cell>
          <cell r="CA13">
            <v>20.960654412939867</v>
          </cell>
          <cell r="CB13">
            <v>19.553605494086227</v>
          </cell>
          <cell r="CC13">
            <v>205</v>
          </cell>
          <cell r="CD13">
            <v>104840</v>
          </cell>
          <cell r="CE13">
            <v>19.3</v>
          </cell>
          <cell r="CF13">
            <v>87.97</v>
          </cell>
          <cell r="CG13">
            <v>6.1079545454545459</v>
          </cell>
          <cell r="CH13" t="str">
            <v>NA</v>
          </cell>
        </row>
        <row r="14">
          <cell r="A14" t="str">
            <v>East Renfrewshire</v>
          </cell>
          <cell r="B14">
            <v>9135</v>
          </cell>
          <cell r="C14">
            <v>7801</v>
          </cell>
          <cell r="D14">
            <v>1871</v>
          </cell>
          <cell r="E14">
            <v>87</v>
          </cell>
          <cell r="F14">
            <v>63</v>
          </cell>
          <cell r="G14">
            <v>69</v>
          </cell>
          <cell r="H14">
            <v>37</v>
          </cell>
          <cell r="I14">
            <v>7</v>
          </cell>
          <cell r="J14">
            <v>103</v>
          </cell>
          <cell r="K14">
            <v>93.63636363636364</v>
          </cell>
          <cell r="L14">
            <v>86</v>
          </cell>
          <cell r="M14">
            <v>97.4</v>
          </cell>
          <cell r="N14">
            <v>1387.53</v>
          </cell>
          <cell r="O14">
            <v>972</v>
          </cell>
          <cell r="P14">
            <v>1139</v>
          </cell>
          <cell r="Q14">
            <v>1324</v>
          </cell>
          <cell r="R14">
            <v>1300</v>
          </cell>
          <cell r="S14">
            <v>1527</v>
          </cell>
          <cell r="T14" t="str">
            <v>dna</v>
          </cell>
          <cell r="U14" t="str">
            <v>dna</v>
          </cell>
          <cell r="V14" t="str">
            <v>dna</v>
          </cell>
          <cell r="W14" t="str">
            <v>dna</v>
          </cell>
          <cell r="X14" t="str">
            <v>dna</v>
          </cell>
          <cell r="Y14" t="str">
            <v>dna</v>
          </cell>
          <cell r="Z14" t="str">
            <v>dna</v>
          </cell>
          <cell r="AA14" t="str">
            <v>dna</v>
          </cell>
          <cell r="AB14" t="str">
            <v>dna</v>
          </cell>
          <cell r="AC14" t="str">
            <v>dna</v>
          </cell>
          <cell r="AD14" t="str">
            <v>dna</v>
          </cell>
          <cell r="AE14" t="str">
            <v>dna</v>
          </cell>
          <cell r="AF14">
            <v>3.6585365853658534</v>
          </cell>
          <cell r="AG14">
            <v>100</v>
          </cell>
          <cell r="AH14">
            <v>96.8</v>
          </cell>
          <cell r="AI14">
            <v>0</v>
          </cell>
          <cell r="AJ14">
            <v>29.09090909090909</v>
          </cell>
          <cell r="AK14">
            <v>94760</v>
          </cell>
          <cell r="AL14">
            <v>367068</v>
          </cell>
          <cell r="AM14">
            <v>62.4923</v>
          </cell>
          <cell r="AN14">
            <v>0</v>
          </cell>
          <cell r="AO14">
            <v>77.27</v>
          </cell>
          <cell r="AP14">
            <v>76.459999999999994</v>
          </cell>
          <cell r="AQ14">
            <v>590</v>
          </cell>
          <cell r="AR14">
            <v>94760</v>
          </cell>
          <cell r="AS14">
            <v>74</v>
          </cell>
          <cell r="AT14">
            <v>89</v>
          </cell>
          <cell r="AU14">
            <v>43</v>
          </cell>
          <cell r="AV14">
            <v>67</v>
          </cell>
          <cell r="AW14">
            <v>94.444444444444443</v>
          </cell>
          <cell r="AX14">
            <v>482.31</v>
          </cell>
          <cell r="AY14">
            <v>17.012755001420661</v>
          </cell>
          <cell r="AZ14">
            <v>31.600542100186466</v>
          </cell>
          <cell r="BA14">
            <v>34.465031355848417</v>
          </cell>
          <cell r="BB14">
            <v>41.34281702803024</v>
          </cell>
          <cell r="BC14">
            <v>94760</v>
          </cell>
          <cell r="BD14">
            <v>67.14540110504673</v>
          </cell>
          <cell r="BE14">
            <v>73</v>
          </cell>
          <cell r="BF14">
            <v>71</v>
          </cell>
          <cell r="BG14">
            <v>4.9612002689647348</v>
          </cell>
          <cell r="BH14">
            <v>537872</v>
          </cell>
          <cell r="BI14">
            <v>10841570</v>
          </cell>
          <cell r="BJ14">
            <v>0.9263049539872914</v>
          </cell>
          <cell r="BK14">
            <v>100426</v>
          </cell>
          <cell r="BL14">
            <v>10841570</v>
          </cell>
          <cell r="BM14">
            <v>97.550187138482485</v>
          </cell>
          <cell r="BN14">
            <v>2867</v>
          </cell>
          <cell r="BO14">
            <v>2939</v>
          </cell>
          <cell r="BP14">
            <v>4.7716766396808632</v>
          </cell>
          <cell r="BQ14">
            <v>40669</v>
          </cell>
          <cell r="BR14">
            <v>8523</v>
          </cell>
          <cell r="BS14">
            <v>99.931949642735631</v>
          </cell>
          <cell r="BT14">
            <v>2937</v>
          </cell>
          <cell r="BU14">
            <v>2939</v>
          </cell>
          <cell r="BV14">
            <v>13.214285714285715</v>
          </cell>
          <cell r="BW14">
            <v>185</v>
          </cell>
          <cell r="BX14">
            <v>1400</v>
          </cell>
          <cell r="BY14">
            <v>570</v>
          </cell>
          <cell r="BZ14">
            <v>10.204081632653061</v>
          </cell>
          <cell r="CA14">
            <v>9.5239094170597163</v>
          </cell>
          <cell r="CB14">
            <v>17.306880540312367</v>
          </cell>
          <cell r="CC14">
            <v>164</v>
          </cell>
          <cell r="CD14">
            <v>94760</v>
          </cell>
          <cell r="CE14">
            <v>30.099999999999998</v>
          </cell>
          <cell r="CF14">
            <v>94.64</v>
          </cell>
          <cell r="CG14">
            <v>8.4745762711864394</v>
          </cell>
          <cell r="CH14">
            <v>92.772444946357979</v>
          </cell>
        </row>
        <row r="15">
          <cell r="A15" t="str">
            <v>Edinburgh City</v>
          </cell>
          <cell r="B15">
            <v>30507</v>
          </cell>
          <cell r="C15">
            <v>18503</v>
          </cell>
          <cell r="D15">
            <v>8895</v>
          </cell>
          <cell r="E15">
            <v>62</v>
          </cell>
          <cell r="F15">
            <v>37</v>
          </cell>
          <cell r="G15">
            <v>39</v>
          </cell>
          <cell r="H15">
            <v>14</v>
          </cell>
          <cell r="I15">
            <v>106</v>
          </cell>
          <cell r="J15">
            <v>1203</v>
          </cell>
          <cell r="K15">
            <v>91.902215431627198</v>
          </cell>
          <cell r="L15">
            <v>66</v>
          </cell>
          <cell r="M15">
            <v>94.3</v>
          </cell>
          <cell r="N15">
            <v>937.02</v>
          </cell>
          <cell r="O15">
            <v>573</v>
          </cell>
          <cell r="P15">
            <v>689</v>
          </cell>
          <cell r="Q15">
            <v>821</v>
          </cell>
          <cell r="R15">
            <v>970</v>
          </cell>
          <cell r="S15">
            <v>1285</v>
          </cell>
          <cell r="T15" t="str">
            <v>dna</v>
          </cell>
          <cell r="U15" t="str">
            <v>dna</v>
          </cell>
          <cell r="V15" t="str">
            <v>dna</v>
          </cell>
          <cell r="W15" t="str">
            <v>dna</v>
          </cell>
          <cell r="X15" t="str">
            <v>dna</v>
          </cell>
          <cell r="Y15" t="str">
            <v>dna</v>
          </cell>
          <cell r="Z15" t="str">
            <v>dna</v>
          </cell>
          <cell r="AA15" t="str">
            <v>dna</v>
          </cell>
          <cell r="AB15" t="str">
            <v>dna</v>
          </cell>
          <cell r="AC15" t="str">
            <v>dna</v>
          </cell>
          <cell r="AD15" t="str">
            <v>dna</v>
          </cell>
          <cell r="AE15" t="str">
            <v>dna</v>
          </cell>
          <cell r="AF15">
            <v>71.595598349381021</v>
          </cell>
          <cell r="AG15">
            <v>93.75</v>
          </cell>
          <cell r="AH15">
            <v>92.1</v>
          </cell>
          <cell r="AI15">
            <v>4.2105263157894735</v>
          </cell>
          <cell r="AJ15">
            <v>24.675324675324674</v>
          </cell>
          <cell r="AK15">
            <v>513210</v>
          </cell>
          <cell r="AL15">
            <v>2154901.4933291161</v>
          </cell>
          <cell r="AM15">
            <v>58.048400000000001</v>
          </cell>
          <cell r="AN15">
            <v>0</v>
          </cell>
          <cell r="AO15">
            <v>80.39</v>
          </cell>
          <cell r="AP15">
            <v>78.930000000000007</v>
          </cell>
          <cell r="AQ15">
            <v>2470</v>
          </cell>
          <cell r="AR15">
            <v>513210</v>
          </cell>
          <cell r="AS15">
            <v>74</v>
          </cell>
          <cell r="AT15">
            <v>88</v>
          </cell>
          <cell r="AU15">
            <v>84</v>
          </cell>
          <cell r="AV15">
            <v>71</v>
          </cell>
          <cell r="AW15">
            <v>88.729508196721312</v>
          </cell>
          <cell r="AX15">
            <v>1511</v>
          </cell>
          <cell r="AY15">
            <v>26.757759382549466</v>
          </cell>
          <cell r="AZ15">
            <v>19.797665903107077</v>
          </cell>
          <cell r="BA15">
            <v>30.024093794177755</v>
          </cell>
          <cell r="BB15">
            <v>39.223313154653113</v>
          </cell>
          <cell r="BC15">
            <v>513210</v>
          </cell>
          <cell r="BD15">
            <v>40.991126449219585</v>
          </cell>
          <cell r="BE15">
            <v>61</v>
          </cell>
          <cell r="BF15">
            <v>59</v>
          </cell>
          <cell r="BG15">
            <v>8.7433706358619983</v>
          </cell>
          <cell r="BH15">
            <v>8477135</v>
          </cell>
          <cell r="BI15">
            <v>96955000</v>
          </cell>
          <cell r="BJ15">
            <v>0.57840750863802792</v>
          </cell>
          <cell r="BK15">
            <v>560795</v>
          </cell>
          <cell r="BL15">
            <v>96955000</v>
          </cell>
          <cell r="BM15">
            <v>80.753878025365069</v>
          </cell>
          <cell r="BN15">
            <v>15982</v>
          </cell>
          <cell r="BO15">
            <v>19791</v>
          </cell>
          <cell r="BP15">
            <v>8.8757001958830202</v>
          </cell>
          <cell r="BQ15">
            <v>258274</v>
          </cell>
          <cell r="BR15">
            <v>29099</v>
          </cell>
          <cell r="BS15">
            <v>98.580162700217272</v>
          </cell>
          <cell r="BT15">
            <v>19510</v>
          </cell>
          <cell r="BU15">
            <v>19791</v>
          </cell>
          <cell r="BV15">
            <v>8.24</v>
          </cell>
          <cell r="BW15">
            <v>824</v>
          </cell>
          <cell r="BX15">
            <v>10000</v>
          </cell>
          <cell r="BY15">
            <v>1984</v>
          </cell>
          <cell r="BZ15">
            <v>9.3357142857142854</v>
          </cell>
          <cell r="CA15">
            <v>37.562700065317792</v>
          </cell>
          <cell r="CB15">
            <v>19.524171391827906</v>
          </cell>
          <cell r="CC15">
            <v>1002</v>
          </cell>
          <cell r="CD15">
            <v>513210</v>
          </cell>
          <cell r="CE15">
            <v>14.000000000000002</v>
          </cell>
          <cell r="CF15">
            <v>95.8</v>
          </cell>
          <cell r="CG15" t="str">
            <v>NA</v>
          </cell>
          <cell r="CH15">
            <v>87.132352941176478</v>
          </cell>
        </row>
        <row r="16">
          <cell r="A16" t="str">
            <v>Eilean Siar</v>
          </cell>
          <cell r="B16">
            <v>1906</v>
          </cell>
          <cell r="C16">
            <v>1454</v>
          </cell>
          <cell r="D16">
            <v>450</v>
          </cell>
          <cell r="E16">
            <v>73</v>
          </cell>
          <cell r="F16">
            <v>32</v>
          </cell>
          <cell r="G16" t="str">
            <v>NA</v>
          </cell>
          <cell r="H16" t="str">
            <v>NA</v>
          </cell>
          <cell r="I16">
            <v>5</v>
          </cell>
          <cell r="J16">
            <v>36</v>
          </cell>
          <cell r="K16">
            <v>87.804878048780495</v>
          </cell>
          <cell r="L16">
            <v>67</v>
          </cell>
          <cell r="M16">
            <v>95.6</v>
          </cell>
          <cell r="N16">
            <v>914.79</v>
          </cell>
          <cell r="O16" t="str">
            <v>NA</v>
          </cell>
          <cell r="P16">
            <v>845</v>
          </cell>
          <cell r="Q16">
            <v>949</v>
          </cell>
          <cell r="R16">
            <v>861</v>
          </cell>
          <cell r="S16" t="str">
            <v>NA</v>
          </cell>
          <cell r="T16" t="str">
            <v>dna</v>
          </cell>
          <cell r="U16" t="str">
            <v>dna</v>
          </cell>
          <cell r="V16" t="str">
            <v>dna</v>
          </cell>
          <cell r="W16" t="str">
            <v>dna</v>
          </cell>
          <cell r="X16" t="str">
            <v>dna</v>
          </cell>
          <cell r="Y16" t="str">
            <v>dna</v>
          </cell>
          <cell r="Z16" t="str">
            <v>dna</v>
          </cell>
          <cell r="AA16" t="str">
            <v>dna</v>
          </cell>
          <cell r="AB16" t="str">
            <v>dna</v>
          </cell>
          <cell r="AC16" t="str">
            <v>dna</v>
          </cell>
          <cell r="AD16" t="str">
            <v>dna</v>
          </cell>
          <cell r="AE16" t="str">
            <v>dna</v>
          </cell>
          <cell r="AF16">
            <v>63.274336283185839</v>
          </cell>
          <cell r="AG16">
            <v>96</v>
          </cell>
          <cell r="AH16">
            <v>97.6</v>
          </cell>
          <cell r="AI16">
            <v>0</v>
          </cell>
          <cell r="AJ16">
            <v>56.09756097560976</v>
          </cell>
          <cell r="AK16">
            <v>26950</v>
          </cell>
          <cell r="AL16">
            <v>128233.56000000001</v>
          </cell>
          <cell r="AM16">
            <v>65.892899999999997</v>
          </cell>
          <cell r="AN16">
            <v>0</v>
          </cell>
          <cell r="AO16">
            <v>85.44</v>
          </cell>
          <cell r="AP16">
            <v>70.650000000000006</v>
          </cell>
          <cell r="AQ16">
            <v>190</v>
          </cell>
          <cell r="AR16">
            <v>26950</v>
          </cell>
          <cell r="AS16">
            <v>62</v>
          </cell>
          <cell r="AT16">
            <v>50</v>
          </cell>
          <cell r="AU16">
            <v>49</v>
          </cell>
          <cell r="AV16">
            <v>66</v>
          </cell>
          <cell r="AW16">
            <v>97.692307692307693</v>
          </cell>
          <cell r="AX16">
            <v>1195.71</v>
          </cell>
          <cell r="AY16">
            <v>36.055889654740021</v>
          </cell>
          <cell r="AZ16">
            <v>37.01796317609756</v>
          </cell>
          <cell r="BA16">
            <v>48.812574273864215</v>
          </cell>
          <cell r="BB16">
            <v>48.063779163733258</v>
          </cell>
          <cell r="BC16">
            <v>26950</v>
          </cell>
          <cell r="BD16">
            <v>23.949436802922545</v>
          </cell>
          <cell r="BE16">
            <v>90</v>
          </cell>
          <cell r="BF16">
            <v>84</v>
          </cell>
          <cell r="BG16" t="str">
            <v>NA</v>
          </cell>
          <cell r="BH16" t="str">
            <v>NA</v>
          </cell>
          <cell r="BI16" t="str">
            <v>NA</v>
          </cell>
          <cell r="BJ16" t="str">
            <v>NA</v>
          </cell>
          <cell r="BK16" t="str">
            <v>NA</v>
          </cell>
          <cell r="BL16" t="str">
            <v>NA</v>
          </cell>
          <cell r="BM16" t="str">
            <v>NA</v>
          </cell>
          <cell r="BN16" t="str">
            <v>NA</v>
          </cell>
          <cell r="BO16" t="str">
            <v>NA</v>
          </cell>
          <cell r="BP16" t="str">
            <v>NA</v>
          </cell>
          <cell r="BQ16" t="str">
            <v>NA</v>
          </cell>
          <cell r="BR16" t="str">
            <v>NA</v>
          </cell>
          <cell r="BS16" t="str">
            <v>NA</v>
          </cell>
          <cell r="BT16" t="str">
            <v>NA</v>
          </cell>
          <cell r="BU16" t="str">
            <v>NA</v>
          </cell>
          <cell r="BV16">
            <v>5.5</v>
          </cell>
          <cell r="BW16">
            <v>22</v>
          </cell>
          <cell r="BX16">
            <v>400</v>
          </cell>
          <cell r="BY16">
            <v>351</v>
          </cell>
          <cell r="BZ16">
            <v>9.1219512195121943</v>
          </cell>
          <cell r="CA16">
            <v>45.003059603792664</v>
          </cell>
          <cell r="CB16">
            <v>18.923933209647497</v>
          </cell>
          <cell r="CC16">
            <v>51</v>
          </cell>
          <cell r="CD16">
            <v>26950</v>
          </cell>
          <cell r="CE16" t="str">
            <v>*</v>
          </cell>
          <cell r="CF16">
            <v>75.789999999999992</v>
          </cell>
          <cell r="CG16">
            <v>8.8311688311688314</v>
          </cell>
          <cell r="CH16">
            <v>34.92676431424767</v>
          </cell>
        </row>
        <row r="17">
          <cell r="A17" t="str">
            <v>Falkirk</v>
          </cell>
          <cell r="B17">
            <v>12865</v>
          </cell>
          <cell r="C17">
            <v>8751</v>
          </cell>
          <cell r="D17">
            <v>2795</v>
          </cell>
          <cell r="E17">
            <v>66</v>
          </cell>
          <cell r="F17">
            <v>35</v>
          </cell>
          <cell r="G17">
            <v>47</v>
          </cell>
          <cell r="H17">
            <v>18</v>
          </cell>
          <cell r="I17">
            <v>63</v>
          </cell>
          <cell r="J17">
            <v>305</v>
          </cell>
          <cell r="K17">
            <v>82.880434782608688</v>
          </cell>
          <cell r="L17">
            <v>64</v>
          </cell>
          <cell r="M17">
            <v>94.6</v>
          </cell>
          <cell r="N17">
            <v>949.25</v>
          </cell>
          <cell r="O17">
            <v>664</v>
          </cell>
          <cell r="P17">
            <v>768</v>
          </cell>
          <cell r="Q17">
            <v>913</v>
          </cell>
          <cell r="R17">
            <v>1022</v>
          </cell>
          <cell r="S17">
            <v>1267</v>
          </cell>
          <cell r="T17" t="str">
            <v>dna</v>
          </cell>
          <cell r="U17" t="str">
            <v>dna</v>
          </cell>
          <cell r="V17" t="str">
            <v>dna</v>
          </cell>
          <cell r="W17" t="str">
            <v>dna</v>
          </cell>
          <cell r="X17" t="str">
            <v>dna</v>
          </cell>
          <cell r="Y17" t="str">
            <v>dna</v>
          </cell>
          <cell r="Z17" t="str">
            <v>dna</v>
          </cell>
          <cell r="AA17" t="str">
            <v>dna</v>
          </cell>
          <cell r="AB17" t="str">
            <v>dna</v>
          </cell>
          <cell r="AC17" t="str">
            <v>dna</v>
          </cell>
          <cell r="AD17" t="str">
            <v>dna</v>
          </cell>
          <cell r="AE17" t="str">
            <v>dna</v>
          </cell>
          <cell r="AF17">
            <v>72.155287817938415</v>
          </cell>
          <cell r="AG17">
            <v>97.014925373134332</v>
          </cell>
          <cell r="AH17">
            <v>92.2</v>
          </cell>
          <cell r="AI17">
            <v>24.242424242424242</v>
          </cell>
          <cell r="AJ17">
            <v>26.630434782608699</v>
          </cell>
          <cell r="AK17">
            <v>160130</v>
          </cell>
          <cell r="AL17">
            <v>705175.4419775632</v>
          </cell>
          <cell r="AM17">
            <v>65.392099999999999</v>
          </cell>
          <cell r="AN17">
            <v>0</v>
          </cell>
          <cell r="AO17">
            <v>80.52</v>
          </cell>
          <cell r="AP17">
            <v>78.31</v>
          </cell>
          <cell r="AQ17">
            <v>880</v>
          </cell>
          <cell r="AR17">
            <v>160130</v>
          </cell>
          <cell r="AS17">
            <v>73</v>
          </cell>
          <cell r="AT17">
            <v>85</v>
          </cell>
          <cell r="AU17">
            <v>58</v>
          </cell>
          <cell r="AV17">
            <v>76</v>
          </cell>
          <cell r="AW17">
            <v>89.5</v>
          </cell>
          <cell r="AX17">
            <v>982.18</v>
          </cell>
          <cell r="AY17">
            <v>29.29827730335953</v>
          </cell>
          <cell r="AZ17">
            <v>42.088710331878104</v>
          </cell>
          <cell r="BA17">
            <v>40.225646808620056</v>
          </cell>
          <cell r="BB17">
            <v>37.454278658589288</v>
          </cell>
          <cell r="BC17">
            <v>160130</v>
          </cell>
          <cell r="BD17">
            <v>55.896850954840659</v>
          </cell>
          <cell r="BE17">
            <v>62</v>
          </cell>
          <cell r="BF17">
            <v>62</v>
          </cell>
          <cell r="BG17">
            <v>7.7001109506030394</v>
          </cell>
          <cell r="BH17">
            <v>4140687</v>
          </cell>
          <cell r="BI17">
            <v>53774381</v>
          </cell>
          <cell r="BJ17">
            <v>0.91342938935921913</v>
          </cell>
          <cell r="BK17">
            <v>491191</v>
          </cell>
          <cell r="BL17">
            <v>53774381</v>
          </cell>
          <cell r="BM17">
            <v>97.424734809001166</v>
          </cell>
          <cell r="BN17">
            <v>15889</v>
          </cell>
          <cell r="BO17">
            <v>16309</v>
          </cell>
          <cell r="BP17">
            <v>7.9674366986945477</v>
          </cell>
          <cell r="BQ17">
            <v>272813</v>
          </cell>
          <cell r="BR17">
            <v>34241</v>
          </cell>
          <cell r="BS17">
            <v>98.632656815255388</v>
          </cell>
          <cell r="BT17">
            <v>16086</v>
          </cell>
          <cell r="BU17">
            <v>16309</v>
          </cell>
          <cell r="BV17">
            <v>22.117647058823529</v>
          </cell>
          <cell r="BW17">
            <v>752</v>
          </cell>
          <cell r="BX17">
            <v>3400</v>
          </cell>
          <cell r="BY17">
            <v>510</v>
          </cell>
          <cell r="BZ17">
            <v>8.9642857142857135</v>
          </cell>
          <cell r="CA17">
            <v>32.1718448664449</v>
          </cell>
          <cell r="CB17">
            <v>17.610691313307935</v>
          </cell>
          <cell r="CC17">
            <v>282</v>
          </cell>
          <cell r="CD17">
            <v>160130</v>
          </cell>
          <cell r="CE17">
            <v>20.399999999999999</v>
          </cell>
          <cell r="CF17">
            <v>95.59</v>
          </cell>
          <cell r="CG17">
            <v>11.936662606577345</v>
          </cell>
          <cell r="CH17">
            <v>58.870967741935488</v>
          </cell>
        </row>
        <row r="18">
          <cell r="A18" t="str">
            <v>Fife</v>
          </cell>
          <cell r="B18">
            <v>29246</v>
          </cell>
          <cell r="C18">
            <v>20031</v>
          </cell>
          <cell r="D18">
            <v>6866</v>
          </cell>
          <cell r="E18">
            <v>57</v>
          </cell>
          <cell r="F18">
            <v>29</v>
          </cell>
          <cell r="G18">
            <v>37</v>
          </cell>
          <cell r="H18">
            <v>12</v>
          </cell>
          <cell r="I18">
            <v>131</v>
          </cell>
          <cell r="J18">
            <v>810</v>
          </cell>
          <cell r="K18">
            <v>86.078639744952184</v>
          </cell>
          <cell r="L18">
            <v>64</v>
          </cell>
          <cell r="M18">
            <v>92.5</v>
          </cell>
          <cell r="N18">
            <v>833.31</v>
          </cell>
          <cell r="O18">
            <v>544</v>
          </cell>
          <cell r="P18">
            <v>696</v>
          </cell>
          <cell r="Q18">
            <v>837</v>
          </cell>
          <cell r="R18">
            <v>975</v>
          </cell>
          <cell r="S18">
            <v>1168</v>
          </cell>
          <cell r="T18" t="str">
            <v>dna</v>
          </cell>
          <cell r="U18" t="str">
            <v>dna</v>
          </cell>
          <cell r="V18" t="str">
            <v>dna</v>
          </cell>
          <cell r="W18" t="str">
            <v>dna</v>
          </cell>
          <cell r="X18" t="str">
            <v>dna</v>
          </cell>
          <cell r="Y18" t="str">
            <v>dna</v>
          </cell>
          <cell r="Z18" t="str">
            <v>dna</v>
          </cell>
          <cell r="AA18" t="str">
            <v>dna</v>
          </cell>
          <cell r="AB18" t="str">
            <v>dna</v>
          </cell>
          <cell r="AC18" t="str">
            <v>dna</v>
          </cell>
          <cell r="AD18" t="str">
            <v>dna</v>
          </cell>
          <cell r="AE18" t="str">
            <v>dna</v>
          </cell>
          <cell r="AF18">
            <v>71.107110711071115</v>
          </cell>
          <cell r="AG18">
            <v>94.375</v>
          </cell>
          <cell r="AH18">
            <v>90.1</v>
          </cell>
          <cell r="AI18">
            <v>3.6923076923076925</v>
          </cell>
          <cell r="AJ18">
            <v>25.079702444208291</v>
          </cell>
          <cell r="AK18">
            <v>371410</v>
          </cell>
          <cell r="AL18">
            <v>1526932.2834594504</v>
          </cell>
          <cell r="AM18">
            <v>42.573899999999995</v>
          </cell>
          <cell r="AN18">
            <v>0</v>
          </cell>
          <cell r="AO18">
            <v>81.12</v>
          </cell>
          <cell r="AP18">
            <v>79.599999999999994</v>
          </cell>
          <cell r="AQ18">
            <v>2450</v>
          </cell>
          <cell r="AR18">
            <v>371410</v>
          </cell>
          <cell r="AS18">
            <v>69</v>
          </cell>
          <cell r="AT18">
            <v>91</v>
          </cell>
          <cell r="AU18">
            <v>66</v>
          </cell>
          <cell r="AV18">
            <v>77</v>
          </cell>
          <cell r="AW18">
            <v>95.077220077220076</v>
          </cell>
          <cell r="AX18">
            <v>2445.9899999999998</v>
          </cell>
          <cell r="AY18">
            <v>29.912141146091123</v>
          </cell>
          <cell r="AZ18">
            <v>33.776072713550128</v>
          </cell>
          <cell r="BA18">
            <v>28.346000210532814</v>
          </cell>
          <cell r="BB18">
            <v>32.646258622893725</v>
          </cell>
          <cell r="BC18">
            <v>371410</v>
          </cell>
          <cell r="BD18">
            <v>54.654086993159936</v>
          </cell>
          <cell r="BE18">
            <v>76</v>
          </cell>
          <cell r="BF18">
            <v>72</v>
          </cell>
          <cell r="BG18">
            <v>8.2138086643405526</v>
          </cell>
          <cell r="BH18">
            <v>8918945</v>
          </cell>
          <cell r="BI18">
            <v>108584767</v>
          </cell>
          <cell r="BJ18">
            <v>0.96114862962315883</v>
          </cell>
          <cell r="BK18">
            <v>1043661</v>
          </cell>
          <cell r="BL18">
            <v>108584767</v>
          </cell>
          <cell r="BM18">
            <v>97.435643237169955</v>
          </cell>
          <cell r="BN18">
            <v>29485</v>
          </cell>
          <cell r="BO18">
            <v>30261</v>
          </cell>
          <cell r="BP18">
            <v>6.6568510094964486</v>
          </cell>
          <cell r="BQ18">
            <v>500502</v>
          </cell>
          <cell r="BR18">
            <v>75186</v>
          </cell>
          <cell r="BS18">
            <v>99.874425828624297</v>
          </cell>
          <cell r="BT18">
            <v>30223</v>
          </cell>
          <cell r="BU18">
            <v>30261</v>
          </cell>
          <cell r="BV18">
            <v>17.560000000000002</v>
          </cell>
          <cell r="BW18">
            <v>1317</v>
          </cell>
          <cell r="BX18">
            <v>7500</v>
          </cell>
          <cell r="BY18">
            <v>1696</v>
          </cell>
          <cell r="BZ18">
            <v>16.082417582417584</v>
          </cell>
          <cell r="CA18">
            <v>37.233116404183434</v>
          </cell>
          <cell r="CB18">
            <v>12.627554454645809</v>
          </cell>
          <cell r="CC18">
            <v>469</v>
          </cell>
          <cell r="CD18">
            <v>371410</v>
          </cell>
          <cell r="CE18">
            <v>23</v>
          </cell>
          <cell r="CF18">
            <v>94.53</v>
          </cell>
          <cell r="CG18">
            <v>14.593077642656688</v>
          </cell>
          <cell r="CH18">
            <v>23.850911974623315</v>
          </cell>
        </row>
        <row r="19">
          <cell r="A19" t="str">
            <v>Glasgow City</v>
          </cell>
          <cell r="B19">
            <v>41272</v>
          </cell>
          <cell r="C19">
            <v>25358</v>
          </cell>
          <cell r="D19">
            <v>10085</v>
          </cell>
          <cell r="E19">
            <v>52</v>
          </cell>
          <cell r="F19">
            <v>26</v>
          </cell>
          <cell r="G19">
            <v>43</v>
          </cell>
          <cell r="H19">
            <v>18</v>
          </cell>
          <cell r="I19" t="str">
            <v>N/A</v>
          </cell>
          <cell r="J19" t="str">
            <v>n/a</v>
          </cell>
          <cell r="K19" t="str">
            <v>n/a</v>
          </cell>
          <cell r="L19">
            <v>59</v>
          </cell>
          <cell r="M19">
            <v>92.3</v>
          </cell>
          <cell r="N19">
            <v>775.76</v>
          </cell>
          <cell r="O19">
            <v>651</v>
          </cell>
          <cell r="P19">
            <v>788</v>
          </cell>
          <cell r="Q19">
            <v>915</v>
          </cell>
          <cell r="R19">
            <v>1069</v>
          </cell>
          <cell r="S19">
            <v>1210</v>
          </cell>
          <cell r="T19" t="str">
            <v>dna</v>
          </cell>
          <cell r="U19" t="str">
            <v>dna</v>
          </cell>
          <cell r="V19" t="str">
            <v>dna</v>
          </cell>
          <cell r="W19" t="str">
            <v>dna</v>
          </cell>
          <cell r="X19" t="str">
            <v>dna</v>
          </cell>
          <cell r="Y19" t="str">
            <v>dna</v>
          </cell>
          <cell r="Z19" t="str">
            <v>dna</v>
          </cell>
          <cell r="AA19" t="str">
            <v>dna</v>
          </cell>
          <cell r="AB19" t="str">
            <v>dna</v>
          </cell>
          <cell r="AC19" t="str">
            <v>dna</v>
          </cell>
          <cell r="AD19" t="str">
            <v>dna</v>
          </cell>
          <cell r="AE19" t="str">
            <v>dna</v>
          </cell>
          <cell r="AF19">
            <v>1.5215280025898348</v>
          </cell>
          <cell r="AG19">
            <v>90.707964601769902</v>
          </cell>
          <cell r="AH19">
            <v>88.8</v>
          </cell>
          <cell r="AI19" t="str">
            <v>N/A</v>
          </cell>
          <cell r="AJ19" t="str">
            <v>n/a</v>
          </cell>
          <cell r="AK19">
            <v>621020</v>
          </cell>
          <cell r="AL19">
            <v>2253420</v>
          </cell>
          <cell r="AM19">
            <v>62.338400000000007</v>
          </cell>
          <cell r="AN19">
            <v>0</v>
          </cell>
          <cell r="AO19">
            <v>79.099999999999994</v>
          </cell>
          <cell r="AP19">
            <v>79.510000000000005</v>
          </cell>
          <cell r="AQ19">
            <v>3110</v>
          </cell>
          <cell r="AR19">
            <v>621020</v>
          </cell>
          <cell r="AS19">
            <v>69</v>
          </cell>
          <cell r="AT19">
            <v>86</v>
          </cell>
          <cell r="AU19">
            <v>85</v>
          </cell>
          <cell r="AV19">
            <v>68</v>
          </cell>
          <cell r="AW19">
            <v>87.486855941114612</v>
          </cell>
          <cell r="AX19">
            <v>1906.9</v>
          </cell>
          <cell r="AY19">
            <v>28.289915072572857</v>
          </cell>
          <cell r="AZ19">
            <v>21.450965196561924</v>
          </cell>
          <cell r="BA19">
            <v>20.285131059576472</v>
          </cell>
          <cell r="BB19">
            <v>33.097892429495751</v>
          </cell>
          <cell r="BC19">
            <v>621020</v>
          </cell>
          <cell r="BD19">
            <v>26.667708869188001</v>
          </cell>
          <cell r="BE19">
            <v>71</v>
          </cell>
          <cell r="BF19">
            <v>56</v>
          </cell>
          <cell r="BG19" t="str">
            <v>NA</v>
          </cell>
          <cell r="BH19" t="str">
            <v>NA</v>
          </cell>
          <cell r="BI19" t="str">
            <v>NA</v>
          </cell>
          <cell r="BJ19" t="str">
            <v>NA</v>
          </cell>
          <cell r="BK19" t="str">
            <v>NA</v>
          </cell>
          <cell r="BL19" t="str">
            <v>NA</v>
          </cell>
          <cell r="BM19" t="str">
            <v>NA</v>
          </cell>
          <cell r="BN19" t="str">
            <v>NA</v>
          </cell>
          <cell r="BO19" t="str">
            <v>NA</v>
          </cell>
          <cell r="BP19" t="str">
            <v>NA</v>
          </cell>
          <cell r="BQ19" t="str">
            <v>NA</v>
          </cell>
          <cell r="BR19" t="str">
            <v>NA</v>
          </cell>
          <cell r="BS19" t="str">
            <v>NA</v>
          </cell>
          <cell r="BT19" t="str">
            <v>NA</v>
          </cell>
          <cell r="BU19" t="str">
            <v>NA</v>
          </cell>
          <cell r="BV19">
            <v>13.028248587570621</v>
          </cell>
          <cell r="BW19">
            <v>2306</v>
          </cell>
          <cell r="BX19">
            <v>17700</v>
          </cell>
          <cell r="BY19">
            <v>1581</v>
          </cell>
          <cell r="BZ19">
            <v>12.267241379310345</v>
          </cell>
          <cell r="CA19">
            <v>36.337294194229166</v>
          </cell>
          <cell r="CB19">
            <v>6.0062477859006158</v>
          </cell>
          <cell r="CC19">
            <v>373</v>
          </cell>
          <cell r="CD19">
            <v>621020</v>
          </cell>
          <cell r="CE19">
            <v>14.799999999999999</v>
          </cell>
          <cell r="CF19">
            <v>96.62</v>
          </cell>
          <cell r="CG19">
            <v>10.223642172523961</v>
          </cell>
          <cell r="CH19">
            <v>53.369028006589794</v>
          </cell>
        </row>
        <row r="20">
          <cell r="A20" t="str">
            <v>Highland</v>
          </cell>
          <cell r="B20">
            <v>17421</v>
          </cell>
          <cell r="C20">
            <v>13275</v>
          </cell>
          <cell r="D20">
            <v>4052</v>
          </cell>
          <cell r="E20">
            <v>61</v>
          </cell>
          <cell r="F20">
            <v>31</v>
          </cell>
          <cell r="G20">
            <v>31</v>
          </cell>
          <cell r="H20">
            <v>9</v>
          </cell>
          <cell r="I20">
            <v>86</v>
          </cell>
          <cell r="J20">
            <v>436</v>
          </cell>
          <cell r="K20">
            <v>83.524904214559399</v>
          </cell>
          <cell r="L20">
            <v>78</v>
          </cell>
          <cell r="M20">
            <v>96</v>
          </cell>
          <cell r="N20">
            <v>847.71</v>
          </cell>
          <cell r="O20">
            <v>489</v>
          </cell>
          <cell r="P20">
            <v>679</v>
          </cell>
          <cell r="Q20">
            <v>877</v>
          </cell>
          <cell r="R20">
            <v>920</v>
          </cell>
          <cell r="S20">
            <v>1102</v>
          </cell>
          <cell r="T20" t="str">
            <v>dna</v>
          </cell>
          <cell r="U20" t="str">
            <v>dna</v>
          </cell>
          <cell r="V20" t="str">
            <v>dna</v>
          </cell>
          <cell r="W20" t="str">
            <v>dna</v>
          </cell>
          <cell r="X20" t="str">
            <v>dna</v>
          </cell>
          <cell r="Y20" t="str">
            <v>dna</v>
          </cell>
          <cell r="Z20" t="str">
            <v>dna</v>
          </cell>
          <cell r="AA20" t="str">
            <v>dna</v>
          </cell>
          <cell r="AB20" t="str">
            <v>dna</v>
          </cell>
          <cell r="AC20" t="str">
            <v>dna</v>
          </cell>
          <cell r="AD20" t="str">
            <v>dna</v>
          </cell>
          <cell r="AE20" t="str">
            <v>dna</v>
          </cell>
          <cell r="AF20">
            <v>63.688485427615859</v>
          </cell>
          <cell r="AG20">
            <v>89.215686274509807</v>
          </cell>
          <cell r="AH20">
            <v>93.8</v>
          </cell>
          <cell r="AI20">
            <v>0.68027210884353739</v>
          </cell>
          <cell r="AJ20">
            <v>27.63915547024952</v>
          </cell>
          <cell r="AK20">
            <v>235180</v>
          </cell>
          <cell r="AL20">
            <v>814684</v>
          </cell>
          <cell r="AM20">
            <v>53.239800000000002</v>
          </cell>
          <cell r="AN20">
            <v>0</v>
          </cell>
          <cell r="AO20">
            <v>83.03</v>
          </cell>
          <cell r="AP20">
            <v>85.73</v>
          </cell>
          <cell r="AQ20">
            <v>1550</v>
          </cell>
          <cell r="AR20">
            <v>235180</v>
          </cell>
          <cell r="AS20">
            <v>73</v>
          </cell>
          <cell r="AT20">
            <v>80</v>
          </cell>
          <cell r="AU20">
            <v>61</v>
          </cell>
          <cell r="AV20">
            <v>72</v>
          </cell>
          <cell r="AW20">
            <v>93.859649122807014</v>
          </cell>
          <cell r="AX20">
            <v>6751.3</v>
          </cell>
          <cell r="AY20">
            <v>28.895915300265159</v>
          </cell>
          <cell r="AZ20">
            <v>35.663655655427682</v>
          </cell>
          <cell r="BA20">
            <v>40.280307308202708</v>
          </cell>
          <cell r="BB20">
            <v>43.792417472777231</v>
          </cell>
          <cell r="BC20">
            <v>235180</v>
          </cell>
          <cell r="BD20">
            <v>43.555019075921955</v>
          </cell>
          <cell r="BE20">
            <v>89</v>
          </cell>
          <cell r="BF20">
            <v>73</v>
          </cell>
          <cell r="BG20">
            <v>5.0342239533273245</v>
          </cell>
          <cell r="BH20">
            <v>2458571</v>
          </cell>
          <cell r="BI20">
            <v>48837140</v>
          </cell>
          <cell r="BJ20">
            <v>1.0307831293970122</v>
          </cell>
          <cell r="BK20">
            <v>503405</v>
          </cell>
          <cell r="BL20">
            <v>48837140</v>
          </cell>
          <cell r="BM20">
            <v>94.680622266829161</v>
          </cell>
          <cell r="BN20">
            <v>13207</v>
          </cell>
          <cell r="BO20">
            <v>13949</v>
          </cell>
          <cell r="BP20">
            <v>7.4049775601795185</v>
          </cell>
          <cell r="BQ20">
            <v>181496</v>
          </cell>
          <cell r="BR20">
            <v>24510</v>
          </cell>
          <cell r="BS20">
            <v>94.680622266829161</v>
          </cell>
          <cell r="BT20">
            <v>13207</v>
          </cell>
          <cell r="BU20">
            <v>13949</v>
          </cell>
          <cell r="BV20">
            <v>4.8863636363636367</v>
          </cell>
          <cell r="BW20">
            <v>215</v>
          </cell>
          <cell r="BX20">
            <v>4400</v>
          </cell>
          <cell r="BY20">
            <v>2580</v>
          </cell>
          <cell r="BZ20">
            <v>11.421024258760108</v>
          </cell>
          <cell r="CA20">
            <v>40.940354800338021</v>
          </cell>
          <cell r="CB20">
            <v>11.012841227995578</v>
          </cell>
          <cell r="CC20">
            <v>259</v>
          </cell>
          <cell r="CD20">
            <v>235180</v>
          </cell>
          <cell r="CE20">
            <v>19.5</v>
          </cell>
          <cell r="CF20">
            <v>76</v>
          </cell>
          <cell r="CG20" t="str">
            <v>NA</v>
          </cell>
          <cell r="CH20" t="str">
            <v>NA</v>
          </cell>
        </row>
        <row r="21">
          <cell r="A21" t="str">
            <v>Inverclyde</v>
          </cell>
          <cell r="B21">
            <v>5412</v>
          </cell>
          <cell r="C21">
            <v>4297</v>
          </cell>
          <cell r="D21">
            <v>1260</v>
          </cell>
          <cell r="E21">
            <v>62</v>
          </cell>
          <cell r="F21">
            <v>32</v>
          </cell>
          <cell r="G21">
            <v>46</v>
          </cell>
          <cell r="H21">
            <v>17</v>
          </cell>
          <cell r="I21">
            <v>27</v>
          </cell>
          <cell r="J21">
            <v>172</v>
          </cell>
          <cell r="K21">
            <v>86.4321608040201</v>
          </cell>
          <cell r="L21">
            <v>79</v>
          </cell>
          <cell r="M21">
            <v>93.3</v>
          </cell>
          <cell r="N21">
            <v>881.83</v>
          </cell>
          <cell r="O21">
            <v>632</v>
          </cell>
          <cell r="P21">
            <v>765</v>
          </cell>
          <cell r="Q21">
            <v>1086</v>
          </cell>
          <cell r="R21">
            <v>1135</v>
          </cell>
          <cell r="S21">
            <v>1288</v>
          </cell>
          <cell r="T21" t="str">
            <v>dna</v>
          </cell>
          <cell r="U21" t="str">
            <v>dna</v>
          </cell>
          <cell r="V21" t="str">
            <v>dna</v>
          </cell>
          <cell r="W21" t="str">
            <v>dna</v>
          </cell>
          <cell r="X21" t="str">
            <v>dna</v>
          </cell>
          <cell r="Y21" t="str">
            <v>dna</v>
          </cell>
          <cell r="Z21" t="str">
            <v>dna</v>
          </cell>
          <cell r="AA21" t="str">
            <v>dna</v>
          </cell>
          <cell r="AB21" t="str">
            <v>dna</v>
          </cell>
          <cell r="AC21" t="str">
            <v>dna</v>
          </cell>
          <cell r="AD21" t="str">
            <v>dna</v>
          </cell>
          <cell r="AE21" t="str">
            <v>dna</v>
          </cell>
          <cell r="AF21">
            <v>1.8544935805991443</v>
          </cell>
          <cell r="AG21">
            <v>95.833333333333343</v>
          </cell>
          <cell r="AH21">
            <v>91.6</v>
          </cell>
          <cell r="AI21">
            <v>4</v>
          </cell>
          <cell r="AJ21">
            <v>13.5678391959799</v>
          </cell>
          <cell r="AK21">
            <v>78760</v>
          </cell>
          <cell r="AL21">
            <v>393796</v>
          </cell>
          <cell r="AM21">
            <v>67.784100000000009</v>
          </cell>
          <cell r="AN21">
            <v>0</v>
          </cell>
          <cell r="AO21">
            <v>83.46</v>
          </cell>
          <cell r="AP21">
            <v>76.56</v>
          </cell>
          <cell r="AQ21">
            <v>550</v>
          </cell>
          <cell r="AR21">
            <v>78760</v>
          </cell>
          <cell r="AS21">
            <v>72</v>
          </cell>
          <cell r="AT21">
            <v>86</v>
          </cell>
          <cell r="AU21">
            <v>60</v>
          </cell>
          <cell r="AV21">
            <v>81</v>
          </cell>
          <cell r="AW21">
            <v>87.096774193548384</v>
          </cell>
          <cell r="AX21">
            <v>370.37</v>
          </cell>
          <cell r="AY21">
            <v>24.099214482080114</v>
          </cell>
          <cell r="AZ21">
            <v>36.126865967805536</v>
          </cell>
          <cell r="BA21">
            <v>39.614442921627223</v>
          </cell>
          <cell r="BB21">
            <v>38.90970084812821</v>
          </cell>
          <cell r="BC21">
            <v>78760</v>
          </cell>
          <cell r="BD21">
            <v>57.214273276062222</v>
          </cell>
          <cell r="BE21">
            <v>87</v>
          </cell>
          <cell r="BF21">
            <v>69</v>
          </cell>
          <cell r="BG21" t="str">
            <v>NA</v>
          </cell>
          <cell r="BH21" t="str">
            <v>NA</v>
          </cell>
          <cell r="BI21" t="str">
            <v>NA</v>
          </cell>
          <cell r="BJ21" t="str">
            <v>NA</v>
          </cell>
          <cell r="BK21" t="str">
            <v>NA</v>
          </cell>
          <cell r="BL21" t="str">
            <v>NA</v>
          </cell>
          <cell r="BM21" t="str">
            <v>NA</v>
          </cell>
          <cell r="BN21" t="str">
            <v>NA</v>
          </cell>
          <cell r="BO21" t="str">
            <v>NA</v>
          </cell>
          <cell r="BP21" t="str">
            <v>NA</v>
          </cell>
          <cell r="BQ21" t="str">
            <v>NA</v>
          </cell>
          <cell r="BR21" t="str">
            <v>NA</v>
          </cell>
          <cell r="BS21" t="str">
            <v>NA</v>
          </cell>
          <cell r="BT21" t="str">
            <v>NA</v>
          </cell>
          <cell r="BU21" t="str">
            <v>NA</v>
          </cell>
          <cell r="BV21">
            <v>21</v>
          </cell>
          <cell r="BW21">
            <v>462</v>
          </cell>
          <cell r="BX21">
            <v>2200</v>
          </cell>
          <cell r="BY21">
            <v>329</v>
          </cell>
          <cell r="BZ21">
            <v>8.4155844155844157</v>
          </cell>
          <cell r="CA21">
            <v>28.540927328869131</v>
          </cell>
          <cell r="CB21">
            <v>11.173184357541899</v>
          </cell>
          <cell r="CC21">
            <v>88</v>
          </cell>
          <cell r="CD21">
            <v>78760</v>
          </cell>
          <cell r="CE21">
            <v>23.799999999999997</v>
          </cell>
          <cell r="CF21">
            <v>95.47</v>
          </cell>
          <cell r="CG21">
            <v>20.78125</v>
          </cell>
          <cell r="CH21">
            <v>85</v>
          </cell>
        </row>
        <row r="22">
          <cell r="A22" t="str">
            <v>Midlothian</v>
          </cell>
          <cell r="B22">
            <v>7535</v>
          </cell>
          <cell r="C22">
            <v>4994</v>
          </cell>
          <cell r="D22">
            <v>2040</v>
          </cell>
          <cell r="E22">
            <v>58</v>
          </cell>
          <cell r="F22">
            <v>30</v>
          </cell>
          <cell r="G22">
            <v>47</v>
          </cell>
          <cell r="H22">
            <v>17</v>
          </cell>
          <cell r="I22">
            <v>21</v>
          </cell>
          <cell r="J22">
            <v>212</v>
          </cell>
          <cell r="K22">
            <v>90.987124463519308</v>
          </cell>
          <cell r="L22">
            <v>79</v>
          </cell>
          <cell r="M22">
            <v>94.4</v>
          </cell>
          <cell r="N22">
            <v>831.67</v>
          </cell>
          <cell r="O22">
            <v>653</v>
          </cell>
          <cell r="P22">
            <v>699</v>
          </cell>
          <cell r="Q22">
            <v>847</v>
          </cell>
          <cell r="R22">
            <v>965</v>
          </cell>
          <cell r="S22">
            <v>1149</v>
          </cell>
          <cell r="T22" t="str">
            <v>dna</v>
          </cell>
          <cell r="U22" t="str">
            <v>dna</v>
          </cell>
          <cell r="V22" t="str">
            <v>dna</v>
          </cell>
          <cell r="W22" t="str">
            <v>dna</v>
          </cell>
          <cell r="X22" t="str">
            <v>dna</v>
          </cell>
          <cell r="Y22" t="str">
            <v>dna</v>
          </cell>
          <cell r="Z22" t="str">
            <v>dna</v>
          </cell>
          <cell r="AA22" t="str">
            <v>dna</v>
          </cell>
          <cell r="AB22" t="str">
            <v>dna</v>
          </cell>
          <cell r="AC22" t="str">
            <v>dna</v>
          </cell>
          <cell r="AD22" t="str">
            <v>dna</v>
          </cell>
          <cell r="AE22" t="str">
            <v>dna</v>
          </cell>
          <cell r="AF22">
            <v>83.432539682539684</v>
          </cell>
          <cell r="AG22">
            <v>91.379310344827587</v>
          </cell>
          <cell r="AH22">
            <v>94.3</v>
          </cell>
          <cell r="AI22">
            <v>7.0000000000000009</v>
          </cell>
          <cell r="AJ22">
            <v>26.180257510729614</v>
          </cell>
          <cell r="AK22">
            <v>90090</v>
          </cell>
          <cell r="AL22">
            <v>238316</v>
          </cell>
          <cell r="AM22">
            <v>68.037199999999999</v>
          </cell>
          <cell r="AN22">
            <v>0</v>
          </cell>
          <cell r="AO22">
            <v>71.349999999999994</v>
          </cell>
          <cell r="AP22">
            <v>73.05</v>
          </cell>
          <cell r="AQ22">
            <v>400</v>
          </cell>
          <cell r="AR22">
            <v>90090</v>
          </cell>
          <cell r="AS22">
            <v>70</v>
          </cell>
          <cell r="AT22">
            <v>81</v>
          </cell>
          <cell r="AU22">
            <v>62</v>
          </cell>
          <cell r="AV22">
            <v>73</v>
          </cell>
          <cell r="AW22">
            <v>95.98393574297188</v>
          </cell>
          <cell r="AX22">
            <v>678.4</v>
          </cell>
          <cell r="AY22">
            <v>25.009853329134351</v>
          </cell>
          <cell r="AZ22">
            <v>30.457113565958494</v>
          </cell>
          <cell r="BA22">
            <v>33.1540866929518</v>
          </cell>
          <cell r="BB22">
            <v>35.226127757334417</v>
          </cell>
          <cell r="BC22">
            <v>90090</v>
          </cell>
          <cell r="BD22">
            <v>51.60668269152</v>
          </cell>
          <cell r="BE22">
            <v>89</v>
          </cell>
          <cell r="BF22">
            <v>66</v>
          </cell>
          <cell r="BG22">
            <v>6.9167965769154796</v>
          </cell>
          <cell r="BH22">
            <v>1665260</v>
          </cell>
          <cell r="BI22">
            <v>24075596</v>
          </cell>
          <cell r="BJ22">
            <v>0.66485996857564811</v>
          </cell>
          <cell r="BK22">
            <v>160069</v>
          </cell>
          <cell r="BL22">
            <v>24075596</v>
          </cell>
          <cell r="BM22">
            <v>96.045770567786789</v>
          </cell>
          <cell r="BN22">
            <v>6631</v>
          </cell>
          <cell r="BO22">
            <v>6904</v>
          </cell>
          <cell r="BP22">
            <v>13.185929270127916</v>
          </cell>
          <cell r="BQ22">
            <v>175241</v>
          </cell>
          <cell r="BR22">
            <v>13290</v>
          </cell>
          <cell r="BS22">
            <v>98.768829663962919</v>
          </cell>
          <cell r="BT22">
            <v>6819</v>
          </cell>
          <cell r="BU22">
            <v>6904</v>
          </cell>
          <cell r="BV22">
            <v>6.7058823529411766</v>
          </cell>
          <cell r="BW22">
            <v>114</v>
          </cell>
          <cell r="BX22">
            <v>1700</v>
          </cell>
          <cell r="BY22">
            <v>459</v>
          </cell>
          <cell r="BZ22">
            <v>7.3246753246753249</v>
          </cell>
          <cell r="CA22">
            <v>18.072809402703449</v>
          </cell>
          <cell r="CB22">
            <v>22.422022422022422</v>
          </cell>
          <cell r="CC22">
            <v>202</v>
          </cell>
          <cell r="CD22">
            <v>90090</v>
          </cell>
          <cell r="CE22">
            <v>13.8</v>
          </cell>
          <cell r="CF22">
            <v>91.18</v>
          </cell>
          <cell r="CG22">
            <v>6.7226890756302522</v>
          </cell>
          <cell r="CH22">
            <v>55.49132947976878</v>
          </cell>
        </row>
        <row r="23">
          <cell r="A23" t="str">
            <v>Moray</v>
          </cell>
          <cell r="B23">
            <v>7049</v>
          </cell>
          <cell r="C23">
            <v>4856</v>
          </cell>
          <cell r="D23">
            <v>1688</v>
          </cell>
          <cell r="E23">
            <v>57</v>
          </cell>
          <cell r="F23">
            <v>28</v>
          </cell>
          <cell r="G23" t="str">
            <v>*</v>
          </cell>
          <cell r="H23" t="str">
            <v>*</v>
          </cell>
          <cell r="I23">
            <v>48</v>
          </cell>
          <cell r="J23">
            <v>174</v>
          </cell>
          <cell r="K23">
            <v>78.378378378378372</v>
          </cell>
          <cell r="L23">
            <v>74</v>
          </cell>
          <cell r="M23">
            <v>93.6</v>
          </cell>
          <cell r="N23">
            <v>791.26</v>
          </cell>
          <cell r="O23">
            <v>599</v>
          </cell>
          <cell r="P23">
            <v>701</v>
          </cell>
          <cell r="Q23">
            <v>673</v>
          </cell>
          <cell r="R23">
            <v>862</v>
          </cell>
          <cell r="S23">
            <v>918</v>
          </cell>
          <cell r="T23" t="str">
            <v>dna</v>
          </cell>
          <cell r="U23" t="str">
            <v>dna</v>
          </cell>
          <cell r="V23" t="str">
            <v>dna</v>
          </cell>
          <cell r="W23" t="str">
            <v>dna</v>
          </cell>
          <cell r="X23" t="str">
            <v>dna</v>
          </cell>
          <cell r="Y23" t="str">
            <v>dna</v>
          </cell>
          <cell r="Z23" t="str">
            <v>dna</v>
          </cell>
          <cell r="AA23" t="str">
            <v>dna</v>
          </cell>
          <cell r="AB23" t="str">
            <v>dna</v>
          </cell>
          <cell r="AC23" t="str">
            <v>dna</v>
          </cell>
          <cell r="AD23" t="str">
            <v>dna</v>
          </cell>
          <cell r="AE23" t="str">
            <v>dna</v>
          </cell>
          <cell r="AF23">
            <v>80.684596577017118</v>
          </cell>
          <cell r="AG23">
            <v>75.438596491228068</v>
          </cell>
          <cell r="AH23">
            <v>91.2</v>
          </cell>
          <cell r="AI23">
            <v>5.8139534883720927</v>
          </cell>
          <cell r="AJ23">
            <v>30.630630630630627</v>
          </cell>
          <cell r="AK23">
            <v>95780</v>
          </cell>
          <cell r="AL23">
            <v>463424</v>
          </cell>
          <cell r="AM23">
            <v>66.059699999999992</v>
          </cell>
          <cell r="AN23">
            <v>0</v>
          </cell>
          <cell r="AO23">
            <v>79.760000000000005</v>
          </cell>
          <cell r="AP23">
            <v>78.510000000000005</v>
          </cell>
          <cell r="AQ23">
            <v>460</v>
          </cell>
          <cell r="AR23">
            <v>95780</v>
          </cell>
          <cell r="AS23">
            <v>68</v>
          </cell>
          <cell r="AT23">
            <v>81</v>
          </cell>
          <cell r="AU23">
            <v>52</v>
          </cell>
          <cell r="AV23">
            <v>61</v>
          </cell>
          <cell r="AW23" t="str">
            <v>NA</v>
          </cell>
          <cell r="AX23">
            <v>1556.02</v>
          </cell>
          <cell r="AY23">
            <v>25.866394769578999</v>
          </cell>
          <cell r="AZ23">
            <v>23.491801577995215</v>
          </cell>
          <cell r="BA23">
            <v>24.887766790328708</v>
          </cell>
          <cell r="BB23">
            <v>31.605884427000007</v>
          </cell>
          <cell r="BC23">
            <v>95780</v>
          </cell>
          <cell r="BD23">
            <v>57.774393764716727</v>
          </cell>
          <cell r="BE23">
            <v>90</v>
          </cell>
          <cell r="BF23">
            <v>67</v>
          </cell>
          <cell r="BG23">
            <v>2.4422069466649754</v>
          </cell>
          <cell r="BH23">
            <v>432218</v>
          </cell>
          <cell r="BI23">
            <v>17697845</v>
          </cell>
          <cell r="BJ23">
            <v>0.65864516273026463</v>
          </cell>
          <cell r="BK23">
            <v>116566</v>
          </cell>
          <cell r="BL23">
            <v>17697845</v>
          </cell>
          <cell r="BM23">
            <v>95.819563780568402</v>
          </cell>
          <cell r="BN23">
            <v>5799</v>
          </cell>
          <cell r="BO23">
            <v>6052</v>
          </cell>
          <cell r="BP23">
            <v>7.677449867574726</v>
          </cell>
          <cell r="BQ23">
            <v>81166</v>
          </cell>
          <cell r="BR23">
            <v>10572</v>
          </cell>
          <cell r="BS23">
            <v>95.819563780568402</v>
          </cell>
          <cell r="BT23">
            <v>5799</v>
          </cell>
          <cell r="BU23">
            <v>6052</v>
          </cell>
          <cell r="BV23">
            <v>8.7222222222222232</v>
          </cell>
          <cell r="BW23">
            <v>157</v>
          </cell>
          <cell r="BX23">
            <v>1800</v>
          </cell>
          <cell r="BY23">
            <v>654</v>
          </cell>
          <cell r="BZ23">
            <v>6.5249709639953535</v>
          </cell>
          <cell r="CA23">
            <v>25.159350909308202</v>
          </cell>
          <cell r="CB23">
            <v>13.363959072875341</v>
          </cell>
          <cell r="CC23">
            <v>128</v>
          </cell>
          <cell r="CD23">
            <v>95780</v>
          </cell>
          <cell r="CE23">
            <v>24.7</v>
          </cell>
          <cell r="CF23">
            <v>83.01</v>
          </cell>
          <cell r="CG23">
            <v>9.927797833935017</v>
          </cell>
          <cell r="CH23">
            <v>22.362028154976954</v>
          </cell>
        </row>
        <row r="24">
          <cell r="A24" t="str">
            <v>North Ayrshire</v>
          </cell>
          <cell r="B24">
            <v>10415</v>
          </cell>
          <cell r="C24">
            <v>7670</v>
          </cell>
          <cell r="D24">
            <v>2425</v>
          </cell>
          <cell r="E24">
            <v>60</v>
          </cell>
          <cell r="F24">
            <v>30</v>
          </cell>
          <cell r="G24">
            <v>45</v>
          </cell>
          <cell r="H24">
            <v>17</v>
          </cell>
          <cell r="I24">
            <v>64</v>
          </cell>
          <cell r="J24">
            <v>499</v>
          </cell>
          <cell r="K24">
            <v>88.632326820603907</v>
          </cell>
          <cell r="L24">
            <v>79</v>
          </cell>
          <cell r="M24">
            <v>95.6</v>
          </cell>
          <cell r="N24">
            <v>853.83</v>
          </cell>
          <cell r="O24">
            <v>662</v>
          </cell>
          <cell r="P24">
            <v>836</v>
          </cell>
          <cell r="Q24">
            <v>1039</v>
          </cell>
          <cell r="R24">
            <v>1043</v>
          </cell>
          <cell r="S24">
            <v>1191</v>
          </cell>
          <cell r="T24" t="str">
            <v>dna</v>
          </cell>
          <cell r="U24" t="str">
            <v>dna</v>
          </cell>
          <cell r="V24" t="str">
            <v>dna</v>
          </cell>
          <cell r="W24" t="str">
            <v>dna</v>
          </cell>
          <cell r="X24" t="str">
            <v>dna</v>
          </cell>
          <cell r="Y24" t="str">
            <v>dna</v>
          </cell>
          <cell r="Z24" t="str">
            <v>dna</v>
          </cell>
          <cell r="AA24" t="str">
            <v>dna</v>
          </cell>
          <cell r="AB24" t="str">
            <v>dna</v>
          </cell>
          <cell r="AC24" t="str">
            <v>dna</v>
          </cell>
          <cell r="AD24" t="str">
            <v>dna</v>
          </cell>
          <cell r="AE24" t="str">
            <v>dna</v>
          </cell>
          <cell r="AF24">
            <v>74.344262295081961</v>
          </cell>
          <cell r="AG24">
            <v>95.161290322580655</v>
          </cell>
          <cell r="AH24">
            <v>91.1</v>
          </cell>
          <cell r="AI24">
            <v>4.7794117647058822</v>
          </cell>
          <cell r="AJ24">
            <v>19.538188277087034</v>
          </cell>
          <cell r="AK24">
            <v>135790</v>
          </cell>
          <cell r="AL24">
            <v>660191.13489489537</v>
          </cell>
          <cell r="AM24">
            <v>65.803599999999989</v>
          </cell>
          <cell r="AN24">
            <v>0</v>
          </cell>
          <cell r="AO24">
            <v>77.84</v>
          </cell>
          <cell r="AP24">
            <v>82.39</v>
          </cell>
          <cell r="AQ24">
            <v>920</v>
          </cell>
          <cell r="AR24">
            <v>135790</v>
          </cell>
          <cell r="AS24">
            <v>90</v>
          </cell>
          <cell r="AT24">
            <v>80</v>
          </cell>
          <cell r="AU24">
            <v>71</v>
          </cell>
          <cell r="AV24">
            <v>73</v>
          </cell>
          <cell r="AW24">
            <v>92.192192192192195</v>
          </cell>
          <cell r="AX24">
            <v>1035.8800000000001</v>
          </cell>
          <cell r="AY24">
            <v>36.21761757479576</v>
          </cell>
          <cell r="AZ24">
            <v>39.249037865073767</v>
          </cell>
          <cell r="BA24">
            <v>51.289015254987447</v>
          </cell>
          <cell r="BB24">
            <v>35.179992952571993</v>
          </cell>
          <cell r="BC24">
            <v>135790</v>
          </cell>
          <cell r="BD24">
            <v>55.793964828454911</v>
          </cell>
          <cell r="BE24">
            <v>82</v>
          </cell>
          <cell r="BF24">
            <v>70</v>
          </cell>
          <cell r="BG24">
            <v>3.5935840478521066</v>
          </cell>
          <cell r="BH24">
            <v>1643835</v>
          </cell>
          <cell r="BI24">
            <v>45743608</v>
          </cell>
          <cell r="BJ24">
            <v>0.34637407700765538</v>
          </cell>
          <cell r="BK24">
            <v>158444</v>
          </cell>
          <cell r="BL24">
            <v>45743608</v>
          </cell>
          <cell r="BM24">
            <v>99.136868064118374</v>
          </cell>
          <cell r="BN24">
            <v>12864</v>
          </cell>
          <cell r="BO24">
            <v>12976</v>
          </cell>
          <cell r="BP24">
            <v>5.5131664499349808</v>
          </cell>
          <cell r="BQ24">
            <v>67834</v>
          </cell>
          <cell r="BR24">
            <v>12304</v>
          </cell>
          <cell r="BS24">
            <v>99.930641183723807</v>
          </cell>
          <cell r="BT24">
            <v>12967</v>
          </cell>
          <cell r="BU24">
            <v>12976</v>
          </cell>
          <cell r="BV24">
            <v>22.722222222222221</v>
          </cell>
          <cell r="BW24">
            <v>818</v>
          </cell>
          <cell r="BX24">
            <v>3600</v>
          </cell>
          <cell r="BY24">
            <v>456</v>
          </cell>
          <cell r="BZ24">
            <v>5.7142857142857144</v>
          </cell>
          <cell r="CA24">
            <v>19.747023111216002</v>
          </cell>
          <cell r="CB24">
            <v>22.387510125929744</v>
          </cell>
          <cell r="CC24">
            <v>304</v>
          </cell>
          <cell r="CD24">
            <v>135790</v>
          </cell>
          <cell r="CE24">
            <v>21.4</v>
          </cell>
          <cell r="CF24">
            <v>92.35</v>
          </cell>
          <cell r="CG24">
            <v>9.9915325994919559</v>
          </cell>
          <cell r="CH24">
            <v>63.030303030303024</v>
          </cell>
        </row>
        <row r="25">
          <cell r="A25" t="str">
            <v>North Lanarkshire</v>
          </cell>
          <cell r="B25">
            <v>27522</v>
          </cell>
          <cell r="C25">
            <v>20376</v>
          </cell>
          <cell r="D25">
            <v>6198</v>
          </cell>
          <cell r="E25">
            <v>61</v>
          </cell>
          <cell r="F25">
            <v>32</v>
          </cell>
          <cell r="G25">
            <v>46</v>
          </cell>
          <cell r="H25">
            <v>18</v>
          </cell>
          <cell r="I25">
            <v>41</v>
          </cell>
          <cell r="J25">
            <v>713</v>
          </cell>
          <cell r="K25">
            <v>94.562334217506631</v>
          </cell>
          <cell r="L25">
            <v>71</v>
          </cell>
          <cell r="M25">
            <v>93.5</v>
          </cell>
          <cell r="N25">
            <v>871.16</v>
          </cell>
          <cell r="O25">
            <v>654</v>
          </cell>
          <cell r="P25">
            <v>826</v>
          </cell>
          <cell r="Q25">
            <v>954</v>
          </cell>
          <cell r="R25">
            <v>1093</v>
          </cell>
          <cell r="S25">
            <v>1205</v>
          </cell>
          <cell r="T25" t="str">
            <v>dna</v>
          </cell>
          <cell r="U25" t="str">
            <v>dna</v>
          </cell>
          <cell r="V25" t="str">
            <v>dna</v>
          </cell>
          <cell r="W25" t="str">
            <v>dna</v>
          </cell>
          <cell r="X25" t="str">
            <v>dna</v>
          </cell>
          <cell r="Y25" t="str">
            <v>dna</v>
          </cell>
          <cell r="Z25" t="str">
            <v>dna</v>
          </cell>
          <cell r="AA25" t="str">
            <v>dna</v>
          </cell>
          <cell r="AB25" t="str">
            <v>dna</v>
          </cell>
          <cell r="AC25" t="str">
            <v>dna</v>
          </cell>
          <cell r="AD25" t="str">
            <v>dna</v>
          </cell>
          <cell r="AE25" t="str">
            <v>dna</v>
          </cell>
          <cell r="AF25">
            <v>68.582926128197769</v>
          </cell>
          <cell r="AG25">
            <v>94.73684210526315</v>
          </cell>
          <cell r="AH25">
            <v>90.5</v>
          </cell>
          <cell r="AI25">
            <v>8.6757990867579906</v>
          </cell>
          <cell r="AJ25">
            <v>4.3766578249336874</v>
          </cell>
          <cell r="AK25">
            <v>339960</v>
          </cell>
          <cell r="AL25">
            <v>1422096</v>
          </cell>
          <cell r="AM25">
            <v>70.1126</v>
          </cell>
          <cell r="AN25">
            <v>0</v>
          </cell>
          <cell r="AO25">
            <v>75.430000000000007</v>
          </cell>
          <cell r="AP25">
            <v>75.59</v>
          </cell>
          <cell r="AQ25">
            <v>1300</v>
          </cell>
          <cell r="AR25">
            <v>339960</v>
          </cell>
          <cell r="AS25">
            <v>78</v>
          </cell>
          <cell r="AT25">
            <v>78</v>
          </cell>
          <cell r="AU25">
            <v>70</v>
          </cell>
          <cell r="AV25">
            <v>78</v>
          </cell>
          <cell r="AW25">
            <v>88.326300984528828</v>
          </cell>
          <cell r="AX25">
            <v>1603.8</v>
          </cell>
          <cell r="AY25">
            <v>20.348017813791216</v>
          </cell>
          <cell r="AZ25">
            <v>24.325380131877445</v>
          </cell>
          <cell r="BA25">
            <v>27.65946927005615</v>
          </cell>
          <cell r="BB25">
            <v>37.273000881353205</v>
          </cell>
          <cell r="BC25">
            <v>339960</v>
          </cell>
          <cell r="BD25">
            <v>39.561146358308072</v>
          </cell>
          <cell r="BE25">
            <v>65</v>
          </cell>
          <cell r="BF25">
            <v>63</v>
          </cell>
          <cell r="BG25">
            <v>6.9198506251902634</v>
          </cell>
          <cell r="BH25">
            <v>7876118</v>
          </cell>
          <cell r="BI25">
            <v>113819191</v>
          </cell>
          <cell r="BJ25">
            <v>0.69843933436497541</v>
          </cell>
          <cell r="BK25">
            <v>794958</v>
          </cell>
          <cell r="BL25">
            <v>113819191</v>
          </cell>
          <cell r="BM25">
            <v>95.467437697920971</v>
          </cell>
          <cell r="BN25">
            <v>34669</v>
          </cell>
          <cell r="BO25">
            <v>36315</v>
          </cell>
          <cell r="BP25">
            <v>7.3419597132127006</v>
          </cell>
          <cell r="BQ25">
            <v>537615</v>
          </cell>
          <cell r="BR25">
            <v>73225</v>
          </cell>
          <cell r="BS25">
            <v>98.30923860663637</v>
          </cell>
          <cell r="BT25">
            <v>35701</v>
          </cell>
          <cell r="BU25">
            <v>36315</v>
          </cell>
          <cell r="BV25">
            <v>24.960526315789476</v>
          </cell>
          <cell r="BW25">
            <v>1897</v>
          </cell>
          <cell r="BX25">
            <v>7600</v>
          </cell>
          <cell r="BY25">
            <v>732</v>
          </cell>
          <cell r="BZ25">
            <v>6.9176755447941884</v>
          </cell>
          <cell r="CA25">
            <v>26.704627347806724</v>
          </cell>
          <cell r="CB25">
            <v>15.501823743969878</v>
          </cell>
          <cell r="CC25">
            <v>527</v>
          </cell>
          <cell r="CD25">
            <v>339960</v>
          </cell>
          <cell r="CE25">
            <v>19.8</v>
          </cell>
          <cell r="CF25">
            <v>97.04</v>
          </cell>
          <cell r="CG25">
            <v>18.881804806277589</v>
          </cell>
          <cell r="CH25">
            <v>65.718063932855657</v>
          </cell>
        </row>
        <row r="26">
          <cell r="A26" t="str">
            <v>Orkney Islands</v>
          </cell>
          <cell r="B26">
            <v>1585</v>
          </cell>
          <cell r="C26">
            <v>1143</v>
          </cell>
          <cell r="D26">
            <v>405</v>
          </cell>
          <cell r="E26">
            <v>68</v>
          </cell>
          <cell r="F26">
            <v>33</v>
          </cell>
          <cell r="G26" t="str">
            <v>NA</v>
          </cell>
          <cell r="H26" t="str">
            <v>NA</v>
          </cell>
          <cell r="I26">
            <v>6</v>
          </cell>
          <cell r="J26">
            <v>25</v>
          </cell>
          <cell r="K26">
            <v>80.645161290322577</v>
          </cell>
          <cell r="L26">
            <v>83</v>
          </cell>
          <cell r="M26">
            <v>98.5</v>
          </cell>
          <cell r="N26">
            <v>907.12</v>
          </cell>
          <cell r="O26" t="str">
            <v>NA</v>
          </cell>
          <cell r="P26">
            <v>867</v>
          </cell>
          <cell r="Q26">
            <v>825</v>
          </cell>
          <cell r="R26">
            <v>935</v>
          </cell>
          <cell r="S26">
            <v>1234</v>
          </cell>
          <cell r="T26" t="str">
            <v>dna</v>
          </cell>
          <cell r="U26" t="str">
            <v>dna</v>
          </cell>
          <cell r="V26" t="str">
            <v>dna</v>
          </cell>
          <cell r="W26" t="str">
            <v>dna</v>
          </cell>
          <cell r="X26" t="str">
            <v>dna</v>
          </cell>
          <cell r="Y26" t="str">
            <v>dna</v>
          </cell>
          <cell r="Z26" t="str">
            <v>dna</v>
          </cell>
          <cell r="AA26" t="str">
            <v>dna</v>
          </cell>
          <cell r="AB26" t="str">
            <v>dna</v>
          </cell>
          <cell r="AC26" t="str">
            <v>dna</v>
          </cell>
          <cell r="AD26" t="str">
            <v>dna</v>
          </cell>
          <cell r="AE26" t="str">
            <v>dna</v>
          </cell>
          <cell r="AF26">
            <v>79.891304347826093</v>
          </cell>
          <cell r="AG26">
            <v>90</v>
          </cell>
          <cell r="AH26">
            <v>95.3</v>
          </cell>
          <cell r="AI26">
            <v>0</v>
          </cell>
          <cell r="AJ26">
            <v>32.258064516129032</v>
          </cell>
          <cell r="AK26">
            <v>22000</v>
          </cell>
          <cell r="AL26">
            <v>66889.16</v>
          </cell>
          <cell r="AM26">
            <v>67.543900000000008</v>
          </cell>
          <cell r="AN26">
            <v>0</v>
          </cell>
          <cell r="AO26">
            <v>94.32</v>
          </cell>
          <cell r="AP26">
            <v>96.57</v>
          </cell>
          <cell r="AQ26">
            <v>110</v>
          </cell>
          <cell r="AR26">
            <v>22000</v>
          </cell>
          <cell r="AS26">
            <v>92</v>
          </cell>
          <cell r="AT26">
            <v>81</v>
          </cell>
          <cell r="AU26">
            <v>85</v>
          </cell>
          <cell r="AV26">
            <v>86</v>
          </cell>
          <cell r="AW26">
            <v>98.214285714285708</v>
          </cell>
          <cell r="AX26">
            <v>984.5100000000001</v>
          </cell>
          <cell r="AY26">
            <v>22.391906605487875</v>
          </cell>
          <cell r="AZ26">
            <v>20.917163925290843</v>
          </cell>
          <cell r="BA26">
            <v>16.242949791905311</v>
          </cell>
          <cell r="BB26">
            <v>19.606652476347438</v>
          </cell>
          <cell r="BC26">
            <v>22000</v>
          </cell>
          <cell r="BD26">
            <v>18.332098536766068</v>
          </cell>
          <cell r="BE26">
            <v>85</v>
          </cell>
          <cell r="BF26">
            <v>76</v>
          </cell>
          <cell r="BG26">
            <v>8.3847770586914887</v>
          </cell>
          <cell r="BH26">
            <v>292104</v>
          </cell>
          <cell r="BI26">
            <v>3483742</v>
          </cell>
          <cell r="BJ26">
            <v>1.7758490726351148</v>
          </cell>
          <cell r="BK26">
            <v>61866</v>
          </cell>
          <cell r="BL26">
            <v>3483742</v>
          </cell>
          <cell r="BM26">
            <v>91.74503657262278</v>
          </cell>
          <cell r="BN26">
            <v>878</v>
          </cell>
          <cell r="BO26">
            <v>957</v>
          </cell>
          <cell r="BP26">
            <v>10.943765281173594</v>
          </cell>
          <cell r="BQ26">
            <v>13428</v>
          </cell>
          <cell r="BR26">
            <v>1227</v>
          </cell>
          <cell r="BS26">
            <v>94.148380355276913</v>
          </cell>
          <cell r="BT26">
            <v>901</v>
          </cell>
          <cell r="BU26">
            <v>957</v>
          </cell>
          <cell r="BV26">
            <v>4</v>
          </cell>
          <cell r="BW26">
            <v>12</v>
          </cell>
          <cell r="BX26">
            <v>300</v>
          </cell>
          <cell r="BY26">
            <v>332</v>
          </cell>
          <cell r="BZ26">
            <v>8.9206349206349209</v>
          </cell>
          <cell r="CA26">
            <v>40.961338795778268</v>
          </cell>
          <cell r="CB26">
            <v>21.818181818181817</v>
          </cell>
          <cell r="CC26">
            <v>48</v>
          </cell>
          <cell r="CD26">
            <v>22000</v>
          </cell>
          <cell r="CE26" t="str">
            <v>*</v>
          </cell>
          <cell r="CF26">
            <v>66.34</v>
          </cell>
          <cell r="CG26" t="str">
            <v>NA</v>
          </cell>
          <cell r="CH26">
            <v>7.3029772329246931</v>
          </cell>
        </row>
        <row r="27">
          <cell r="A27" t="str">
            <v>Perth &amp; Kinross</v>
          </cell>
          <cell r="B27">
            <v>10440</v>
          </cell>
          <cell r="C27">
            <v>7414</v>
          </cell>
          <cell r="D27">
            <v>2551</v>
          </cell>
          <cell r="E27">
            <v>64</v>
          </cell>
          <cell r="F27">
            <v>33</v>
          </cell>
          <cell r="G27">
            <v>36</v>
          </cell>
          <cell r="H27">
            <v>13</v>
          </cell>
          <cell r="I27">
            <v>13</v>
          </cell>
          <cell r="J27">
            <v>267</v>
          </cell>
          <cell r="K27">
            <v>95.357142857142861</v>
          </cell>
          <cell r="L27">
            <v>73</v>
          </cell>
          <cell r="M27">
            <v>96.2</v>
          </cell>
          <cell r="N27">
            <v>924.52</v>
          </cell>
          <cell r="O27">
            <v>545</v>
          </cell>
          <cell r="P27">
            <v>646</v>
          </cell>
          <cell r="Q27">
            <v>856</v>
          </cell>
          <cell r="R27">
            <v>997</v>
          </cell>
          <cell r="S27">
            <v>1169</v>
          </cell>
          <cell r="T27" t="str">
            <v>dna</v>
          </cell>
          <cell r="U27" t="str">
            <v>dna</v>
          </cell>
          <cell r="V27" t="str">
            <v>dna</v>
          </cell>
          <cell r="W27" t="str">
            <v>dna</v>
          </cell>
          <cell r="X27" t="str">
            <v>dna</v>
          </cell>
          <cell r="Y27" t="str">
            <v>dna</v>
          </cell>
          <cell r="Z27" t="str">
            <v>dna</v>
          </cell>
          <cell r="AA27" t="str">
            <v>dna</v>
          </cell>
          <cell r="AB27" t="str">
            <v>dna</v>
          </cell>
          <cell r="AC27" t="str">
            <v>dna</v>
          </cell>
          <cell r="AD27" t="str">
            <v>dna</v>
          </cell>
          <cell r="AE27" t="str">
            <v>dna</v>
          </cell>
          <cell r="AF27">
            <v>79.85725614591594</v>
          </cell>
          <cell r="AG27">
            <v>94.047619047619051</v>
          </cell>
          <cell r="AH27">
            <v>94</v>
          </cell>
          <cell r="AI27">
            <v>10.091743119266056</v>
          </cell>
          <cell r="AJ27">
            <v>23.571428571428569</v>
          </cell>
          <cell r="AK27">
            <v>151100</v>
          </cell>
          <cell r="AL27">
            <v>772252</v>
          </cell>
          <cell r="AM27">
            <v>62.239400000000003</v>
          </cell>
          <cell r="AN27">
            <v>0</v>
          </cell>
          <cell r="AO27">
            <v>81.25</v>
          </cell>
          <cell r="AP27">
            <v>80.64</v>
          </cell>
          <cell r="AQ27">
            <v>970</v>
          </cell>
          <cell r="AR27">
            <v>151100</v>
          </cell>
          <cell r="AS27">
            <v>84</v>
          </cell>
          <cell r="AT27">
            <v>92</v>
          </cell>
          <cell r="AU27">
            <v>80</v>
          </cell>
          <cell r="AV27">
            <v>76</v>
          </cell>
          <cell r="AW27">
            <v>94.01709401709401</v>
          </cell>
          <cell r="AX27">
            <v>2473.89</v>
          </cell>
          <cell r="AY27">
            <v>38.945970522935511</v>
          </cell>
          <cell r="AZ27">
            <v>40.249556988669902</v>
          </cell>
          <cell r="BA27">
            <v>37.999550346471764</v>
          </cell>
          <cell r="BB27">
            <v>35.003904970916359</v>
          </cell>
          <cell r="BC27">
            <v>151100</v>
          </cell>
          <cell r="BD27">
            <v>55.59355144085746</v>
          </cell>
          <cell r="BE27">
            <v>82</v>
          </cell>
          <cell r="BF27">
            <v>76</v>
          </cell>
          <cell r="BG27">
            <v>10.379854402710544</v>
          </cell>
          <cell r="BH27">
            <v>2655239</v>
          </cell>
          <cell r="BI27">
            <v>25580696</v>
          </cell>
          <cell r="BJ27">
            <v>0.73886965389839276</v>
          </cell>
          <cell r="BK27">
            <v>189008</v>
          </cell>
          <cell r="BL27">
            <v>25580696</v>
          </cell>
          <cell r="BM27">
            <v>96.15384615384616</v>
          </cell>
          <cell r="BN27">
            <v>7250</v>
          </cell>
          <cell r="BO27">
            <v>7540</v>
          </cell>
          <cell r="BP27">
            <v>8.5896690518783547</v>
          </cell>
          <cell r="BQ27">
            <v>115239</v>
          </cell>
          <cell r="BR27">
            <v>13416</v>
          </cell>
          <cell r="BS27">
            <v>99.827586206896555</v>
          </cell>
          <cell r="BT27">
            <v>7527</v>
          </cell>
          <cell r="BU27">
            <v>7540</v>
          </cell>
          <cell r="BV27">
            <v>26.173913043478258</v>
          </cell>
          <cell r="BW27">
            <v>602</v>
          </cell>
          <cell r="BX27">
            <v>2300</v>
          </cell>
          <cell r="BY27">
            <v>1273</v>
          </cell>
          <cell r="BZ27">
            <v>7.6886870355078454</v>
          </cell>
          <cell r="CA27">
            <v>17.825926116892102</v>
          </cell>
          <cell r="CB27">
            <v>21.244209133024487</v>
          </cell>
          <cell r="CC27">
            <v>321</v>
          </cell>
          <cell r="CD27">
            <v>151100</v>
          </cell>
          <cell r="CE27">
            <v>22</v>
          </cell>
          <cell r="CF27">
            <v>81.83</v>
          </cell>
          <cell r="CG27">
            <v>7.8848560700876096</v>
          </cell>
          <cell r="CH27">
            <v>30.295748613678374</v>
          </cell>
        </row>
        <row r="28">
          <cell r="A28" t="str">
            <v>Renfrewshire</v>
          </cell>
          <cell r="B28">
            <v>13238</v>
          </cell>
          <cell r="C28">
            <v>9920</v>
          </cell>
          <cell r="D28">
            <v>3520</v>
          </cell>
          <cell r="E28">
            <v>66</v>
          </cell>
          <cell r="F28">
            <v>36</v>
          </cell>
          <cell r="G28">
            <v>43</v>
          </cell>
          <cell r="H28">
            <v>16</v>
          </cell>
          <cell r="I28">
            <v>49</v>
          </cell>
          <cell r="J28">
            <v>607</v>
          </cell>
          <cell r="K28">
            <v>92.530487804878049</v>
          </cell>
          <cell r="L28">
            <v>74</v>
          </cell>
          <cell r="M28">
            <v>93.1</v>
          </cell>
          <cell r="N28">
            <v>930.62</v>
          </cell>
          <cell r="O28">
            <v>618</v>
          </cell>
          <cell r="P28">
            <v>770</v>
          </cell>
          <cell r="Q28">
            <v>964</v>
          </cell>
          <cell r="R28">
            <v>1198</v>
          </cell>
          <cell r="S28">
            <v>1273</v>
          </cell>
          <cell r="T28" t="str">
            <v>dna</v>
          </cell>
          <cell r="U28" t="str">
            <v>dna</v>
          </cell>
          <cell r="V28" t="str">
            <v>dna</v>
          </cell>
          <cell r="W28" t="str">
            <v>dna</v>
          </cell>
          <cell r="X28" t="str">
            <v>dna</v>
          </cell>
          <cell r="Y28" t="str">
            <v>dna</v>
          </cell>
          <cell r="Z28" t="str">
            <v>dna</v>
          </cell>
          <cell r="AA28" t="str">
            <v>dna</v>
          </cell>
          <cell r="AB28" t="str">
            <v>dna</v>
          </cell>
          <cell r="AC28" t="str">
            <v>dna</v>
          </cell>
          <cell r="AD28" t="str">
            <v>dna</v>
          </cell>
          <cell r="AE28" t="str">
            <v>dna</v>
          </cell>
          <cell r="AF28">
            <v>0.58275058275058278</v>
          </cell>
          <cell r="AG28">
            <v>87.692307692307693</v>
          </cell>
          <cell r="AH28">
            <v>91.6</v>
          </cell>
          <cell r="AI28">
            <v>9.375</v>
          </cell>
          <cell r="AJ28">
            <v>16.006097560975611</v>
          </cell>
          <cell r="AK28">
            <v>176830</v>
          </cell>
          <cell r="AL28">
            <v>758680</v>
          </cell>
          <cell r="AM28">
            <v>61.0623</v>
          </cell>
          <cell r="AN28">
            <v>0</v>
          </cell>
          <cell r="AO28">
            <v>76.5</v>
          </cell>
          <cell r="AP28">
            <v>78.81</v>
          </cell>
          <cell r="AQ28">
            <v>980</v>
          </cell>
          <cell r="AR28">
            <v>176830</v>
          </cell>
          <cell r="AS28">
            <v>81</v>
          </cell>
          <cell r="AT28">
            <v>83</v>
          </cell>
          <cell r="AU28">
            <v>80</v>
          </cell>
          <cell r="AV28">
            <v>81</v>
          </cell>
          <cell r="AW28">
            <v>90.543259557344072</v>
          </cell>
          <cell r="AX28">
            <v>846.5</v>
          </cell>
          <cell r="AY28">
            <v>23.76022891024903</v>
          </cell>
          <cell r="AZ28">
            <v>25.982938235033338</v>
          </cell>
          <cell r="BA28">
            <v>37.537731584777525</v>
          </cell>
          <cell r="BB28">
            <v>35.093406475077131</v>
          </cell>
          <cell r="BC28">
            <v>176830</v>
          </cell>
          <cell r="BD28">
            <v>47.7964066407826</v>
          </cell>
          <cell r="BE28">
            <v>81</v>
          </cell>
          <cell r="BF28">
            <v>63</v>
          </cell>
          <cell r="BG28">
            <v>4.8818845896899541</v>
          </cell>
          <cell r="BH28">
            <v>2228800</v>
          </cell>
          <cell r="BI28">
            <v>45654500</v>
          </cell>
          <cell r="BJ28">
            <v>1.3133426058767483</v>
          </cell>
          <cell r="BK28">
            <v>599600</v>
          </cell>
          <cell r="BL28">
            <v>45654500</v>
          </cell>
          <cell r="BM28">
            <v>93.506921555702036</v>
          </cell>
          <cell r="BN28">
            <v>11348</v>
          </cell>
          <cell r="BO28">
            <v>12136</v>
          </cell>
          <cell r="BP28">
            <v>7.0631954129862082</v>
          </cell>
          <cell r="BQ28">
            <v>227894</v>
          </cell>
          <cell r="BR28">
            <v>32265</v>
          </cell>
          <cell r="BS28">
            <v>99.95056031641397</v>
          </cell>
          <cell r="BT28">
            <v>12130</v>
          </cell>
          <cell r="BU28">
            <v>12136</v>
          </cell>
          <cell r="BV28">
            <v>29.897435897435898</v>
          </cell>
          <cell r="BW28">
            <v>1166</v>
          </cell>
          <cell r="BX28">
            <v>3900</v>
          </cell>
          <cell r="BY28">
            <v>554</v>
          </cell>
          <cell r="BZ28">
            <v>9.0439560439560438</v>
          </cell>
          <cell r="CA28">
            <v>25.366824452552656</v>
          </cell>
          <cell r="CB28">
            <v>14.986144884917717</v>
          </cell>
          <cell r="CC28">
            <v>265</v>
          </cell>
          <cell r="CD28">
            <v>176830</v>
          </cell>
          <cell r="CE28">
            <v>17.7</v>
          </cell>
          <cell r="CF28">
            <v>93.71</v>
          </cell>
          <cell r="CG28">
            <v>10.945802337938364</v>
          </cell>
          <cell r="CH28">
            <v>27.717916326075649</v>
          </cell>
        </row>
        <row r="29">
          <cell r="A29" t="str">
            <v>Scottish Borders</v>
          </cell>
          <cell r="B29">
            <v>8199</v>
          </cell>
          <cell r="C29">
            <v>6410</v>
          </cell>
          <cell r="D29">
            <v>1926</v>
          </cell>
          <cell r="E29">
            <v>64</v>
          </cell>
          <cell r="F29">
            <v>37</v>
          </cell>
          <cell r="G29">
            <v>37</v>
          </cell>
          <cell r="H29">
            <v>20</v>
          </cell>
          <cell r="I29">
            <v>26</v>
          </cell>
          <cell r="J29">
            <v>179</v>
          </cell>
          <cell r="K29">
            <v>87.317073170731703</v>
          </cell>
          <cell r="L29">
            <v>62</v>
          </cell>
          <cell r="M29">
            <v>95.7</v>
          </cell>
          <cell r="N29">
            <v>906.16</v>
          </cell>
          <cell r="O29">
            <v>579</v>
          </cell>
          <cell r="P29">
            <v>619</v>
          </cell>
          <cell r="Q29">
            <v>853</v>
          </cell>
          <cell r="R29">
            <v>1040</v>
          </cell>
          <cell r="S29">
            <v>1121</v>
          </cell>
          <cell r="T29" t="str">
            <v>dna</v>
          </cell>
          <cell r="U29" t="str">
            <v>dna</v>
          </cell>
          <cell r="V29" t="str">
            <v>dna</v>
          </cell>
          <cell r="W29" t="str">
            <v>dna</v>
          </cell>
          <cell r="X29" t="str">
            <v>dna</v>
          </cell>
          <cell r="Y29" t="str">
            <v>dna</v>
          </cell>
          <cell r="Z29" t="str">
            <v>dna</v>
          </cell>
          <cell r="AA29" t="str">
            <v>dna</v>
          </cell>
          <cell r="AB29" t="str">
            <v>dna</v>
          </cell>
          <cell r="AC29" t="str">
            <v>dna</v>
          </cell>
          <cell r="AD29" t="str">
            <v>dna</v>
          </cell>
          <cell r="AE29" t="str">
            <v>dna</v>
          </cell>
          <cell r="AF29">
            <v>72.975814931650902</v>
          </cell>
          <cell r="AG29">
            <v>87.5</v>
          </cell>
          <cell r="AH29">
            <v>92.8</v>
          </cell>
          <cell r="AI29">
            <v>4</v>
          </cell>
          <cell r="AJ29">
            <v>14.146341463414632</v>
          </cell>
          <cell r="AK29">
            <v>115020</v>
          </cell>
          <cell r="AL29">
            <v>390936</v>
          </cell>
          <cell r="AM29">
            <v>64.215699999999998</v>
          </cell>
          <cell r="AN29">
            <v>0</v>
          </cell>
          <cell r="AO29">
            <v>83.06</v>
          </cell>
          <cell r="AP29">
            <v>80.11</v>
          </cell>
          <cell r="AQ29">
            <v>650</v>
          </cell>
          <cell r="AR29">
            <v>115020</v>
          </cell>
          <cell r="AS29">
            <v>49</v>
          </cell>
          <cell r="AT29">
            <v>73</v>
          </cell>
          <cell r="AU29">
            <v>35</v>
          </cell>
          <cell r="AV29">
            <v>57</v>
          </cell>
          <cell r="AW29">
            <v>97.540983606557376</v>
          </cell>
          <cell r="AX29">
            <v>2975.2</v>
          </cell>
          <cell r="AY29">
            <v>37.980215518947688</v>
          </cell>
          <cell r="AZ29">
            <v>46.380793996409061</v>
          </cell>
          <cell r="BA29">
            <v>44.533735901510539</v>
          </cell>
          <cell r="BB29">
            <v>56.586658144067492</v>
          </cell>
          <cell r="BC29">
            <v>115020</v>
          </cell>
          <cell r="BD29">
            <v>39.879655067297783</v>
          </cell>
          <cell r="BE29">
            <v>82</v>
          </cell>
          <cell r="BF29">
            <v>68</v>
          </cell>
          <cell r="BG29" t="str">
            <v>NA</v>
          </cell>
          <cell r="BH29" t="str">
            <v>NA</v>
          </cell>
          <cell r="BI29" t="str">
            <v>NA</v>
          </cell>
          <cell r="BJ29" t="str">
            <v>NA</v>
          </cell>
          <cell r="BK29" t="str">
            <v>NA</v>
          </cell>
          <cell r="BL29" t="str">
            <v>NA</v>
          </cell>
          <cell r="BM29" t="str">
            <v>NA</v>
          </cell>
          <cell r="BN29" t="str">
            <v>NA</v>
          </cell>
          <cell r="BO29" t="str">
            <v>NA</v>
          </cell>
          <cell r="BP29" t="str">
            <v>NA</v>
          </cell>
          <cell r="BQ29" t="str">
            <v>NA</v>
          </cell>
          <cell r="BR29" t="str">
            <v>NA</v>
          </cell>
          <cell r="BS29" t="str">
            <v>NA</v>
          </cell>
          <cell r="BT29" t="str">
            <v>NA</v>
          </cell>
          <cell r="BU29" t="str">
            <v>NA</v>
          </cell>
          <cell r="BV29">
            <v>4.1666666666666661</v>
          </cell>
          <cell r="BW29">
            <v>75</v>
          </cell>
          <cell r="BX29">
            <v>1800</v>
          </cell>
          <cell r="BY29">
            <v>594</v>
          </cell>
          <cell r="BZ29">
            <v>6.67741935483871</v>
          </cell>
          <cell r="CA29">
            <v>23.101162584960537</v>
          </cell>
          <cell r="CB29">
            <v>19.474873934967832</v>
          </cell>
          <cell r="CC29">
            <v>224</v>
          </cell>
          <cell r="CD29">
            <v>115020</v>
          </cell>
          <cell r="CE29">
            <v>23.599999999999998</v>
          </cell>
          <cell r="CF29">
            <v>81.22</v>
          </cell>
          <cell r="CG29">
            <v>12.013348164627363</v>
          </cell>
          <cell r="CH29">
            <v>36.748120300751879</v>
          </cell>
        </row>
        <row r="30">
          <cell r="A30" t="str">
            <v>Shetland Islands</v>
          </cell>
          <cell r="B30">
            <v>1897</v>
          </cell>
          <cell r="C30">
            <v>1339</v>
          </cell>
          <cell r="D30">
            <v>466</v>
          </cell>
          <cell r="E30">
            <v>67</v>
          </cell>
          <cell r="F30">
            <v>39</v>
          </cell>
          <cell r="G30" t="str">
            <v>NA</v>
          </cell>
          <cell r="H30" t="str">
            <v>NA</v>
          </cell>
          <cell r="I30">
            <v>8</v>
          </cell>
          <cell r="J30">
            <v>21</v>
          </cell>
          <cell r="K30">
            <v>72.41379310344827</v>
          </cell>
          <cell r="L30">
            <v>89</v>
          </cell>
          <cell r="M30">
            <v>96</v>
          </cell>
          <cell r="N30">
            <v>989.96</v>
          </cell>
          <cell r="O30" t="str">
            <v>NA</v>
          </cell>
          <cell r="P30">
            <v>1076</v>
          </cell>
          <cell r="Q30">
            <v>964</v>
          </cell>
          <cell r="R30">
            <v>1015</v>
          </cell>
          <cell r="S30">
            <v>314</v>
          </cell>
          <cell r="T30" t="str">
            <v>dna</v>
          </cell>
          <cell r="U30" t="str">
            <v>dna</v>
          </cell>
          <cell r="V30" t="str">
            <v>dna</v>
          </cell>
          <cell r="W30" t="str">
            <v>dna</v>
          </cell>
          <cell r="X30" t="str">
            <v>dna</v>
          </cell>
          <cell r="Y30" t="str">
            <v>dna</v>
          </cell>
          <cell r="Z30" t="str">
            <v>dna</v>
          </cell>
          <cell r="AA30" t="str">
            <v>dna</v>
          </cell>
          <cell r="AB30" t="str">
            <v>dna</v>
          </cell>
          <cell r="AC30" t="str">
            <v>dna</v>
          </cell>
          <cell r="AD30" t="str">
            <v>dna</v>
          </cell>
          <cell r="AE30" t="str">
            <v>dna</v>
          </cell>
          <cell r="AF30">
            <v>87.323943661971825</v>
          </cell>
          <cell r="AG30">
            <v>92.592592592592595</v>
          </cell>
          <cell r="AH30">
            <v>95.9</v>
          </cell>
          <cell r="AI30">
            <v>0</v>
          </cell>
          <cell r="AJ30">
            <v>13.793103448275861</v>
          </cell>
          <cell r="AK30">
            <v>23080</v>
          </cell>
          <cell r="AL30">
            <v>89908</v>
          </cell>
          <cell r="AM30">
            <v>73.684200000000004</v>
          </cell>
          <cell r="AN30">
            <v>0</v>
          </cell>
          <cell r="AO30">
            <v>85.54</v>
          </cell>
          <cell r="AP30">
            <v>82.53</v>
          </cell>
          <cell r="AQ30">
            <v>80</v>
          </cell>
          <cell r="AR30">
            <v>23080</v>
          </cell>
          <cell r="AS30">
            <v>81</v>
          </cell>
          <cell r="AT30">
            <v>92</v>
          </cell>
          <cell r="AU30">
            <v>89</v>
          </cell>
          <cell r="AV30">
            <v>92</v>
          </cell>
          <cell r="AW30">
            <v>93.951612903225808</v>
          </cell>
          <cell r="AX30">
            <v>1050.32</v>
          </cell>
          <cell r="AY30">
            <v>18.774887296641147</v>
          </cell>
          <cell r="AZ30">
            <v>34.234789305064375</v>
          </cell>
          <cell r="BA30">
            <v>31.05428656581066</v>
          </cell>
          <cell r="BB30">
            <v>45.561864047728712</v>
          </cell>
          <cell r="BC30">
            <v>23080</v>
          </cell>
          <cell r="BD30">
            <v>7.9759488220458863</v>
          </cell>
          <cell r="BE30">
            <v>90</v>
          </cell>
          <cell r="BF30">
            <v>72</v>
          </cell>
          <cell r="BG30">
            <v>8.803293924454799</v>
          </cell>
          <cell r="BH30">
            <v>576188</v>
          </cell>
          <cell r="BI30">
            <v>6545141</v>
          </cell>
          <cell r="BJ30">
            <v>1.7081679371002092</v>
          </cell>
          <cell r="BK30">
            <v>111802</v>
          </cell>
          <cell r="BL30">
            <v>6545141</v>
          </cell>
          <cell r="BM30">
            <v>99.882560187903707</v>
          </cell>
          <cell r="BN30">
            <v>1701</v>
          </cell>
          <cell r="BO30">
            <v>1703</v>
          </cell>
          <cell r="BP30">
            <v>15.402949468661895</v>
          </cell>
          <cell r="BQ30">
            <v>71023</v>
          </cell>
          <cell r="BR30">
            <v>4611</v>
          </cell>
          <cell r="BS30">
            <v>100</v>
          </cell>
          <cell r="BT30">
            <v>1703</v>
          </cell>
          <cell r="BU30">
            <v>1703</v>
          </cell>
          <cell r="BV30" t="str">
            <v>NA</v>
          </cell>
          <cell r="BW30" t="str">
            <v>N/A</v>
          </cell>
          <cell r="BX30">
            <v>300</v>
          </cell>
          <cell r="BY30">
            <v>243</v>
          </cell>
          <cell r="BZ30">
            <v>12.666666666666668</v>
          </cell>
          <cell r="CA30">
            <v>54.16523627530254</v>
          </cell>
          <cell r="CB30">
            <v>10.831889081455806</v>
          </cell>
          <cell r="CC30">
            <v>25</v>
          </cell>
          <cell r="CD30">
            <v>23080</v>
          </cell>
          <cell r="CE30" t="str">
            <v>*</v>
          </cell>
          <cell r="CF30">
            <v>69.83</v>
          </cell>
          <cell r="CG30" t="str">
            <v>NA</v>
          </cell>
          <cell r="CH30" t="str">
            <v>NA</v>
          </cell>
        </row>
        <row r="31">
          <cell r="A31" t="str">
            <v>South Ayrshire</v>
          </cell>
          <cell r="B31">
            <v>7822</v>
          </cell>
          <cell r="C31">
            <v>6084</v>
          </cell>
          <cell r="D31">
            <v>1944</v>
          </cell>
          <cell r="E31">
            <v>70</v>
          </cell>
          <cell r="F31">
            <v>37</v>
          </cell>
          <cell r="G31">
            <v>51</v>
          </cell>
          <cell r="H31">
            <v>20</v>
          </cell>
          <cell r="I31">
            <v>34</v>
          </cell>
          <cell r="J31">
            <v>321</v>
          </cell>
          <cell r="K31">
            <v>90.422535211267601</v>
          </cell>
          <cell r="L31">
            <v>85</v>
          </cell>
          <cell r="M31">
            <v>93.4</v>
          </cell>
          <cell r="N31">
            <v>952.2</v>
          </cell>
          <cell r="O31">
            <v>682</v>
          </cell>
          <cell r="P31">
            <v>796</v>
          </cell>
          <cell r="Q31">
            <v>950</v>
          </cell>
          <cell r="R31">
            <v>1196</v>
          </cell>
          <cell r="S31">
            <v>1275</v>
          </cell>
          <cell r="T31" t="str">
            <v>dna</v>
          </cell>
          <cell r="U31" t="str">
            <v>dna</v>
          </cell>
          <cell r="V31" t="str">
            <v>dna</v>
          </cell>
          <cell r="W31" t="str">
            <v>dna</v>
          </cell>
          <cell r="X31" t="str">
            <v>dna</v>
          </cell>
          <cell r="Y31" t="str">
            <v>dna</v>
          </cell>
          <cell r="Z31" t="str">
            <v>dna</v>
          </cell>
          <cell r="AA31" t="str">
            <v>dna</v>
          </cell>
          <cell r="AB31" t="str">
            <v>dna</v>
          </cell>
          <cell r="AC31" t="str">
            <v>dna</v>
          </cell>
          <cell r="AD31" t="str">
            <v>dna</v>
          </cell>
          <cell r="AE31" t="str">
            <v>dna</v>
          </cell>
          <cell r="AF31">
            <v>74.545454545454547</v>
          </cell>
          <cell r="AG31">
            <v>96.296296296296291</v>
          </cell>
          <cell r="AH31">
            <v>91.6</v>
          </cell>
          <cell r="AI31">
            <v>0</v>
          </cell>
          <cell r="AJ31">
            <v>22.816901408450704</v>
          </cell>
          <cell r="AK31">
            <v>112680</v>
          </cell>
          <cell r="AL31">
            <v>697008</v>
          </cell>
          <cell r="AM31">
            <v>64.468299999999999</v>
          </cell>
          <cell r="AN31">
            <v>0</v>
          </cell>
          <cell r="AO31">
            <v>85.38</v>
          </cell>
          <cell r="AP31">
            <v>86.88</v>
          </cell>
          <cell r="AQ31">
            <v>930</v>
          </cell>
          <cell r="AR31">
            <v>112680</v>
          </cell>
          <cell r="AS31">
            <v>80</v>
          </cell>
          <cell r="AT31">
            <v>91</v>
          </cell>
          <cell r="AU31">
            <v>82</v>
          </cell>
          <cell r="AV31">
            <v>82</v>
          </cell>
          <cell r="AW31">
            <v>94.8</v>
          </cell>
          <cell r="AX31">
            <v>1173.0999999999999</v>
          </cell>
          <cell r="AY31">
            <v>38.212499648774902</v>
          </cell>
          <cell r="AZ31">
            <v>40.710445213590731</v>
          </cell>
          <cell r="BA31">
            <v>41.354048156539406</v>
          </cell>
          <cell r="BB31">
            <v>41.404762646255726</v>
          </cell>
          <cell r="BC31">
            <v>112680</v>
          </cell>
          <cell r="BD31">
            <v>55.219246175037604</v>
          </cell>
          <cell r="BE31">
            <v>87</v>
          </cell>
          <cell r="BF31">
            <v>64</v>
          </cell>
          <cell r="BG31">
            <v>3.175433641720018</v>
          </cell>
          <cell r="BH31">
            <v>949970</v>
          </cell>
          <cell r="BI31">
            <v>29916229</v>
          </cell>
          <cell r="BJ31">
            <v>0.82379700997742733</v>
          </cell>
          <cell r="BK31">
            <v>246449</v>
          </cell>
          <cell r="BL31">
            <v>29916229</v>
          </cell>
          <cell r="BM31">
            <v>97.463499133877747</v>
          </cell>
          <cell r="BN31">
            <v>7877</v>
          </cell>
          <cell r="BO31">
            <v>8082</v>
          </cell>
          <cell r="BP31">
            <v>7.9335726201910921</v>
          </cell>
          <cell r="BQ31">
            <v>156934</v>
          </cell>
          <cell r="BR31">
            <v>19781</v>
          </cell>
          <cell r="BS31">
            <v>98.564711705023512</v>
          </cell>
          <cell r="BT31">
            <v>7966</v>
          </cell>
          <cell r="BU31">
            <v>8082</v>
          </cell>
          <cell r="BV31">
            <v>8.4782608695652169</v>
          </cell>
          <cell r="BW31">
            <v>195</v>
          </cell>
          <cell r="BX31">
            <v>2300</v>
          </cell>
          <cell r="BY31">
            <v>731</v>
          </cell>
          <cell r="BZ31">
            <v>7.2941176470588243</v>
          </cell>
          <cell r="CA31">
            <v>25.18562760823372</v>
          </cell>
          <cell r="CB31">
            <v>17.838125665601702</v>
          </cell>
          <cell r="CC31">
            <v>201</v>
          </cell>
          <cell r="CD31">
            <v>112680</v>
          </cell>
          <cell r="CE31">
            <v>23.9</v>
          </cell>
          <cell r="CF31">
            <v>92.91</v>
          </cell>
          <cell r="CG31">
            <v>19.829999999999998</v>
          </cell>
          <cell r="CH31">
            <v>48.245666646674266</v>
          </cell>
        </row>
        <row r="32">
          <cell r="A32" t="str">
            <v>South Lanarkshire</v>
          </cell>
          <cell r="B32">
            <v>25080</v>
          </cell>
          <cell r="C32">
            <v>18631</v>
          </cell>
          <cell r="D32">
            <v>5819</v>
          </cell>
          <cell r="E32">
            <v>63</v>
          </cell>
          <cell r="F32">
            <v>36</v>
          </cell>
          <cell r="G32">
            <v>41</v>
          </cell>
          <cell r="H32">
            <v>17</v>
          </cell>
          <cell r="I32">
            <v>75</v>
          </cell>
          <cell r="J32">
            <v>580</v>
          </cell>
          <cell r="K32">
            <v>88.549618320610691</v>
          </cell>
          <cell r="L32">
            <v>75</v>
          </cell>
          <cell r="M32">
            <v>96.4</v>
          </cell>
          <cell r="N32">
            <v>917.65</v>
          </cell>
          <cell r="O32">
            <v>603</v>
          </cell>
          <cell r="P32">
            <v>793</v>
          </cell>
          <cell r="Q32">
            <v>975</v>
          </cell>
          <cell r="R32">
            <v>1089</v>
          </cell>
          <cell r="S32">
            <v>1217</v>
          </cell>
          <cell r="T32" t="str">
            <v>dna</v>
          </cell>
          <cell r="U32" t="str">
            <v>dna</v>
          </cell>
          <cell r="V32" t="str">
            <v>dna</v>
          </cell>
          <cell r="W32" t="str">
            <v>dna</v>
          </cell>
          <cell r="X32" t="str">
            <v>dna</v>
          </cell>
          <cell r="Y32" t="str">
            <v>dna</v>
          </cell>
          <cell r="Z32" t="str">
            <v>dna</v>
          </cell>
          <cell r="AA32" t="str">
            <v>dna</v>
          </cell>
          <cell r="AB32" t="str">
            <v>dna</v>
          </cell>
          <cell r="AC32" t="str">
            <v>dna</v>
          </cell>
          <cell r="AD32" t="str">
            <v>dna</v>
          </cell>
          <cell r="AE32" t="str">
            <v>dna</v>
          </cell>
          <cell r="AF32">
            <v>68.143866409762367</v>
          </cell>
          <cell r="AG32">
            <v>94.488188976377955</v>
          </cell>
          <cell r="AH32">
            <v>92.5</v>
          </cell>
          <cell r="AI32">
            <v>8.0536912751677843</v>
          </cell>
          <cell r="AJ32">
            <v>18.625954198473281</v>
          </cell>
          <cell r="AK32">
            <v>318170</v>
          </cell>
          <cell r="AL32">
            <v>1663428</v>
          </cell>
          <cell r="AM32">
            <v>61.146799999999999</v>
          </cell>
          <cell r="AN32">
            <v>0</v>
          </cell>
          <cell r="AO32">
            <v>78.400000000000006</v>
          </cell>
          <cell r="AP32">
            <v>81.5</v>
          </cell>
          <cell r="AQ32">
            <v>1780</v>
          </cell>
          <cell r="AR32">
            <v>318170</v>
          </cell>
          <cell r="AS32">
            <v>68</v>
          </cell>
          <cell r="AT32">
            <v>81</v>
          </cell>
          <cell r="AU32">
            <v>66</v>
          </cell>
          <cell r="AV32">
            <v>64</v>
          </cell>
          <cell r="AW32">
            <v>95.459704880817256</v>
          </cell>
          <cell r="AX32">
            <v>2295.4</v>
          </cell>
          <cell r="AY32">
            <v>22.887091119854329</v>
          </cell>
          <cell r="AZ32">
            <v>24.472036530039997</v>
          </cell>
          <cell r="BA32">
            <v>37.104712875002789</v>
          </cell>
          <cell r="BB32">
            <v>33.358462998449347</v>
          </cell>
          <cell r="BC32">
            <v>318170</v>
          </cell>
          <cell r="BD32">
            <v>47.28665424187227</v>
          </cell>
          <cell r="BE32">
            <v>78</v>
          </cell>
          <cell r="BF32">
            <v>69</v>
          </cell>
          <cell r="BG32">
            <v>6.0473572479384359</v>
          </cell>
          <cell r="BH32">
            <v>5026029</v>
          </cell>
          <cell r="BI32">
            <v>83111164</v>
          </cell>
          <cell r="BJ32">
            <v>0.45921026927260944</v>
          </cell>
          <cell r="BK32">
            <v>381655</v>
          </cell>
          <cell r="BL32">
            <v>83111164</v>
          </cell>
          <cell r="BM32">
            <v>92.083115209600123</v>
          </cell>
          <cell r="BN32">
            <v>22867</v>
          </cell>
          <cell r="BO32">
            <v>24833</v>
          </cell>
          <cell r="BP32">
            <v>11.926956451710323</v>
          </cell>
          <cell r="BQ32">
            <v>592400</v>
          </cell>
          <cell r="BR32">
            <v>49669</v>
          </cell>
          <cell r="BS32">
            <v>96.822776144646241</v>
          </cell>
          <cell r="BT32">
            <v>24044</v>
          </cell>
          <cell r="BU32">
            <v>24833</v>
          </cell>
          <cell r="BV32">
            <v>18.40625</v>
          </cell>
          <cell r="BW32">
            <v>1178</v>
          </cell>
          <cell r="BX32">
            <v>6400</v>
          </cell>
          <cell r="BY32">
            <v>1290</v>
          </cell>
          <cell r="BZ32">
            <v>12.240079365079366</v>
          </cell>
          <cell r="CA32">
            <v>15.515813190710881</v>
          </cell>
          <cell r="CB32">
            <v>15.589150454159725</v>
          </cell>
          <cell r="CC32">
            <v>496</v>
          </cell>
          <cell r="CD32">
            <v>318170</v>
          </cell>
          <cell r="CE32">
            <v>18.3</v>
          </cell>
          <cell r="CF32">
            <v>93.94</v>
          </cell>
          <cell r="CG32">
            <v>11.081794195250659</v>
          </cell>
          <cell r="CH32">
            <v>42.865947611710325</v>
          </cell>
        </row>
        <row r="33">
          <cell r="A33" t="str">
            <v>Stirling</v>
          </cell>
          <cell r="B33">
            <v>6631</v>
          </cell>
          <cell r="C33">
            <v>5835</v>
          </cell>
          <cell r="D33">
            <v>1608</v>
          </cell>
          <cell r="E33">
            <v>70</v>
          </cell>
          <cell r="F33">
            <v>45</v>
          </cell>
          <cell r="G33">
            <v>41</v>
          </cell>
          <cell r="H33">
            <v>16</v>
          </cell>
          <cell r="I33">
            <v>25</v>
          </cell>
          <cell r="J33">
            <v>211</v>
          </cell>
          <cell r="K33">
            <v>89.406779661016941</v>
          </cell>
          <cell r="L33">
            <v>74</v>
          </cell>
          <cell r="M33">
            <v>94.4</v>
          </cell>
          <cell r="N33">
            <v>1022.68</v>
          </cell>
          <cell r="O33">
            <v>568</v>
          </cell>
          <cell r="P33">
            <v>745</v>
          </cell>
          <cell r="Q33">
            <v>960</v>
          </cell>
          <cell r="R33">
            <v>1131</v>
          </cell>
          <cell r="S33">
            <v>1364</v>
          </cell>
          <cell r="T33" t="str">
            <v>dna</v>
          </cell>
          <cell r="U33" t="str">
            <v>dna</v>
          </cell>
          <cell r="V33" t="str">
            <v>dna</v>
          </cell>
          <cell r="W33" t="str">
            <v>dna</v>
          </cell>
          <cell r="X33" t="str">
            <v>dna</v>
          </cell>
          <cell r="Y33" t="str">
            <v>dna</v>
          </cell>
          <cell r="Z33" t="str">
            <v>dna</v>
          </cell>
          <cell r="AA33" t="str">
            <v>dna</v>
          </cell>
          <cell r="AB33" t="str">
            <v>dna</v>
          </cell>
          <cell r="AC33" t="str">
            <v>dna</v>
          </cell>
          <cell r="AD33" t="str">
            <v>dna</v>
          </cell>
          <cell r="AE33" t="str">
            <v>dna</v>
          </cell>
          <cell r="AF33">
            <v>76</v>
          </cell>
          <cell r="AG33">
            <v>100</v>
          </cell>
          <cell r="AH33">
            <v>94.4</v>
          </cell>
          <cell r="AI33">
            <v>4.5454545454545459</v>
          </cell>
          <cell r="AJ33">
            <v>17.796610169491526</v>
          </cell>
          <cell r="AK33">
            <v>94000</v>
          </cell>
          <cell r="AL33">
            <v>443092</v>
          </cell>
          <cell r="AM33">
            <v>65.335299999999989</v>
          </cell>
          <cell r="AN33">
            <v>0</v>
          </cell>
          <cell r="AO33">
            <v>78.749486340000004</v>
          </cell>
          <cell r="AP33">
            <v>81.016081060000005</v>
          </cell>
          <cell r="AQ33">
            <v>450</v>
          </cell>
          <cell r="AR33">
            <v>94000</v>
          </cell>
          <cell r="AS33">
            <v>84</v>
          </cell>
          <cell r="AT33">
            <v>87</v>
          </cell>
          <cell r="AU33">
            <v>66</v>
          </cell>
          <cell r="AV33">
            <v>86</v>
          </cell>
          <cell r="AW33">
            <v>95.238095238095227</v>
          </cell>
          <cell r="AX33">
            <v>1014.69</v>
          </cell>
          <cell r="AY33">
            <v>29.523284141031944</v>
          </cell>
          <cell r="AZ33">
            <v>40.386113574833388</v>
          </cell>
          <cell r="BA33">
            <v>41.74704482564178</v>
          </cell>
          <cell r="BB33">
            <v>49.366801890440676</v>
          </cell>
          <cell r="BC33">
            <v>94000</v>
          </cell>
          <cell r="BD33">
            <v>55.109150706702081</v>
          </cell>
          <cell r="BE33">
            <v>67</v>
          </cell>
          <cell r="BF33">
            <v>52</v>
          </cell>
          <cell r="BG33">
            <v>10.131524328242762</v>
          </cell>
          <cell r="BH33">
            <v>1845422</v>
          </cell>
          <cell r="BI33">
            <v>18214653</v>
          </cell>
          <cell r="BJ33">
            <v>0.70195133555385325</v>
          </cell>
          <cell r="BK33">
            <v>127858</v>
          </cell>
          <cell r="BL33">
            <v>18214653</v>
          </cell>
          <cell r="BM33">
            <v>99.188569412594816</v>
          </cell>
          <cell r="BN33">
            <v>5623</v>
          </cell>
          <cell r="BO33">
            <v>5669</v>
          </cell>
          <cell r="BP33">
            <v>4.6155060911415253</v>
          </cell>
          <cell r="BQ33">
            <v>122754</v>
          </cell>
          <cell r="BR33">
            <v>26596</v>
          </cell>
          <cell r="BS33">
            <v>97.795025577703299</v>
          </cell>
          <cell r="BT33">
            <v>5544</v>
          </cell>
          <cell r="BU33">
            <v>5669</v>
          </cell>
          <cell r="BV33">
            <v>12.473684210526317</v>
          </cell>
          <cell r="BW33">
            <v>237</v>
          </cell>
          <cell r="BX33">
            <v>1900</v>
          </cell>
          <cell r="BY33">
            <v>624</v>
          </cell>
          <cell r="BZ33">
            <v>8.7619047619047628</v>
          </cell>
          <cell r="CA33">
            <v>18.290644089332925</v>
          </cell>
          <cell r="CB33">
            <v>24.25531914893617</v>
          </cell>
          <cell r="CC33">
            <v>228</v>
          </cell>
          <cell r="CD33">
            <v>94000</v>
          </cell>
          <cell r="CE33">
            <v>16.900000000000002</v>
          </cell>
          <cell r="CF33">
            <v>86.11</v>
          </cell>
          <cell r="CG33">
            <v>7.0000000000000009</v>
          </cell>
          <cell r="CH33" t="str">
            <v>NA</v>
          </cell>
        </row>
        <row r="34">
          <cell r="A34" t="str">
            <v>West Dunbartonshire</v>
          </cell>
          <cell r="B34">
            <v>7255</v>
          </cell>
          <cell r="C34">
            <v>5142</v>
          </cell>
          <cell r="D34">
            <v>1820</v>
          </cell>
          <cell r="E34">
            <v>57</v>
          </cell>
          <cell r="F34">
            <v>29</v>
          </cell>
          <cell r="G34">
            <v>48</v>
          </cell>
          <cell r="H34">
            <v>20</v>
          </cell>
          <cell r="I34">
            <v>43</v>
          </cell>
          <cell r="J34">
            <v>402</v>
          </cell>
          <cell r="K34">
            <v>90.337078651685403</v>
          </cell>
          <cell r="L34">
            <v>86</v>
          </cell>
          <cell r="M34">
            <v>94.2</v>
          </cell>
          <cell r="N34">
            <v>806.35</v>
          </cell>
          <cell r="O34">
            <v>668</v>
          </cell>
          <cell r="P34">
            <v>772</v>
          </cell>
          <cell r="Q34">
            <v>840</v>
          </cell>
          <cell r="R34">
            <v>1108</v>
          </cell>
          <cell r="S34">
            <v>1183</v>
          </cell>
          <cell r="T34" t="str">
            <v>dna</v>
          </cell>
          <cell r="U34" t="str">
            <v>dna</v>
          </cell>
          <cell r="V34" t="str">
            <v>dna</v>
          </cell>
          <cell r="W34" t="str">
            <v>dna</v>
          </cell>
          <cell r="X34" t="str">
            <v>dna</v>
          </cell>
          <cell r="Y34" t="str">
            <v>dna</v>
          </cell>
          <cell r="Z34" t="str">
            <v>dna</v>
          </cell>
          <cell r="AA34" t="str">
            <v>dna</v>
          </cell>
          <cell r="AB34" t="str">
            <v>dna</v>
          </cell>
          <cell r="AC34" t="str">
            <v>dna</v>
          </cell>
          <cell r="AD34" t="str">
            <v>dna</v>
          </cell>
          <cell r="AE34" t="str">
            <v>dna</v>
          </cell>
          <cell r="AF34">
            <v>0.34802784222737815</v>
          </cell>
          <cell r="AG34">
            <v>78.125</v>
          </cell>
          <cell r="AH34">
            <v>90.1</v>
          </cell>
          <cell r="AI34">
            <v>6.3157894736842106</v>
          </cell>
          <cell r="AJ34">
            <v>21.123595505617978</v>
          </cell>
          <cell r="AK34">
            <v>89610</v>
          </cell>
          <cell r="AL34">
            <v>414336</v>
          </cell>
          <cell r="AM34">
            <v>66.986999999999995</v>
          </cell>
          <cell r="AN34">
            <v>0</v>
          </cell>
          <cell r="AO34">
            <v>80.569999999999993</v>
          </cell>
          <cell r="AP34">
            <v>79.34</v>
          </cell>
          <cell r="AQ34">
            <v>570</v>
          </cell>
          <cell r="AR34">
            <v>89610</v>
          </cell>
          <cell r="AS34">
            <v>88</v>
          </cell>
          <cell r="AT34">
            <v>91</v>
          </cell>
          <cell r="AU34">
            <v>71</v>
          </cell>
          <cell r="AV34">
            <v>73</v>
          </cell>
          <cell r="AW34">
            <v>86.507936507936506</v>
          </cell>
          <cell r="AX34">
            <v>386.72</v>
          </cell>
          <cell r="AY34">
            <v>26.822818565928436</v>
          </cell>
          <cell r="AZ34">
            <v>18.559000669194738</v>
          </cell>
          <cell r="BA34">
            <v>30.584406512583648</v>
          </cell>
          <cell r="BB34">
            <v>33.634490930799032</v>
          </cell>
          <cell r="BC34">
            <v>89610</v>
          </cell>
          <cell r="BD34">
            <v>47.611920763979612</v>
          </cell>
          <cell r="BE34">
            <v>83</v>
          </cell>
          <cell r="BF34">
            <v>68</v>
          </cell>
          <cell r="BG34">
            <v>8.8251559895737497</v>
          </cell>
          <cell r="BH34">
            <v>3475095</v>
          </cell>
          <cell r="BI34">
            <v>39377151</v>
          </cell>
          <cell r="BJ34">
            <v>0.90228721727480998</v>
          </cell>
          <cell r="BK34">
            <v>355295</v>
          </cell>
          <cell r="BL34">
            <v>39377151</v>
          </cell>
          <cell r="BM34">
            <v>90.233667143538383</v>
          </cell>
          <cell r="BN34">
            <v>9461</v>
          </cell>
          <cell r="BO34">
            <v>10485</v>
          </cell>
          <cell r="BP34">
            <v>7.0762849413886384</v>
          </cell>
          <cell r="BQ34">
            <v>196190</v>
          </cell>
          <cell r="BR34">
            <v>27725</v>
          </cell>
          <cell r="BS34">
            <v>100</v>
          </cell>
          <cell r="BT34">
            <v>10485</v>
          </cell>
          <cell r="BU34">
            <v>10485</v>
          </cell>
          <cell r="BV34">
            <v>23.523809523809526</v>
          </cell>
          <cell r="BW34">
            <v>494</v>
          </cell>
          <cell r="BX34">
            <v>2100</v>
          </cell>
          <cell r="BY34">
            <v>213</v>
          </cell>
          <cell r="BZ34">
            <v>9.0751879699248121</v>
          </cell>
          <cell r="CA34">
            <v>11.18323320964978</v>
          </cell>
          <cell r="CB34">
            <v>22.542126994755048</v>
          </cell>
          <cell r="CC34">
            <v>202</v>
          </cell>
          <cell r="CD34">
            <v>89610</v>
          </cell>
          <cell r="CE34">
            <v>17.2</v>
          </cell>
          <cell r="CF34">
            <v>97.97</v>
          </cell>
          <cell r="CG34">
            <v>11.398963730569948</v>
          </cell>
          <cell r="CH34">
            <v>38.797332997861368</v>
          </cell>
        </row>
        <row r="35">
          <cell r="A35" t="str">
            <v>West Lothian</v>
          </cell>
          <cell r="B35">
            <v>15642</v>
          </cell>
          <cell r="C35">
            <v>10925</v>
          </cell>
          <cell r="D35">
            <v>3465</v>
          </cell>
          <cell r="E35">
            <v>65</v>
          </cell>
          <cell r="F35">
            <v>40</v>
          </cell>
          <cell r="G35">
            <v>43</v>
          </cell>
          <cell r="H35">
            <v>21</v>
          </cell>
          <cell r="I35">
            <v>42</v>
          </cell>
          <cell r="J35">
            <v>401</v>
          </cell>
          <cell r="K35">
            <v>90.519187358916469</v>
          </cell>
          <cell r="L35">
            <v>66</v>
          </cell>
          <cell r="M35">
            <v>94.4</v>
          </cell>
          <cell r="N35">
            <v>931.74</v>
          </cell>
          <cell r="O35">
            <v>670</v>
          </cell>
          <cell r="P35">
            <v>787</v>
          </cell>
          <cell r="Q35">
            <v>933</v>
          </cell>
          <cell r="R35">
            <v>1118</v>
          </cell>
          <cell r="S35">
            <v>1227</v>
          </cell>
          <cell r="T35" t="str">
            <v>dna</v>
          </cell>
          <cell r="U35" t="str">
            <v>dna</v>
          </cell>
          <cell r="V35" t="str">
            <v>dna</v>
          </cell>
          <cell r="W35" t="str">
            <v>dna</v>
          </cell>
          <cell r="X35" t="str">
            <v>dna</v>
          </cell>
          <cell r="Y35" t="str">
            <v>dna</v>
          </cell>
          <cell r="Z35" t="str">
            <v>dna</v>
          </cell>
          <cell r="AA35" t="str">
            <v>dna</v>
          </cell>
          <cell r="AB35" t="str">
            <v>dna</v>
          </cell>
          <cell r="AC35" t="str">
            <v>dna</v>
          </cell>
          <cell r="AD35" t="str">
            <v>dna</v>
          </cell>
          <cell r="AE35" t="str">
            <v>dna</v>
          </cell>
          <cell r="AF35">
            <v>71.866295264623957</v>
          </cell>
          <cell r="AG35">
            <v>93.975903614457835</v>
          </cell>
          <cell r="AH35">
            <v>92.1</v>
          </cell>
          <cell r="AI35">
            <v>3.5971223021582732</v>
          </cell>
          <cell r="AJ35">
            <v>18.284424379232505</v>
          </cell>
          <cell r="AK35">
            <v>181310</v>
          </cell>
          <cell r="AL35">
            <v>592020</v>
          </cell>
          <cell r="AM35">
            <v>65.573800000000006</v>
          </cell>
          <cell r="AN35">
            <v>0</v>
          </cell>
          <cell r="AO35">
            <v>83.57</v>
          </cell>
          <cell r="AP35">
            <v>81.94</v>
          </cell>
          <cell r="AQ35">
            <v>730</v>
          </cell>
          <cell r="AR35">
            <v>181310</v>
          </cell>
          <cell r="AS35">
            <v>69</v>
          </cell>
          <cell r="AT35">
            <v>80</v>
          </cell>
          <cell r="AU35">
            <v>54</v>
          </cell>
          <cell r="AV35">
            <v>85</v>
          </cell>
          <cell r="AW35">
            <v>93.382352941176478</v>
          </cell>
          <cell r="AX35">
            <v>1043.21</v>
          </cell>
          <cell r="AY35">
            <v>21.606827105629542</v>
          </cell>
          <cell r="AZ35">
            <v>30.708550901878979</v>
          </cell>
          <cell r="BA35">
            <v>45.06289050207576</v>
          </cell>
          <cell r="BB35">
            <v>28.093082708447341</v>
          </cell>
          <cell r="BC35">
            <v>181310</v>
          </cell>
          <cell r="BD35">
            <v>61.302773934669183</v>
          </cell>
          <cell r="BE35">
            <v>75</v>
          </cell>
          <cell r="BF35">
            <v>63</v>
          </cell>
          <cell r="BG35">
            <v>5.1887567925244555</v>
          </cell>
          <cell r="BH35">
            <v>2378178</v>
          </cell>
          <cell r="BI35">
            <v>45833291</v>
          </cell>
          <cell r="BJ35">
            <v>0.45457787441010944</v>
          </cell>
          <cell r="BK35">
            <v>208348</v>
          </cell>
          <cell r="BL35">
            <v>45833291</v>
          </cell>
          <cell r="BM35">
            <v>99.471458773784363</v>
          </cell>
          <cell r="BN35">
            <v>13174</v>
          </cell>
          <cell r="BO35">
            <v>13244</v>
          </cell>
          <cell r="BP35">
            <v>9.4745551982851026</v>
          </cell>
          <cell r="BQ35">
            <v>220994</v>
          </cell>
          <cell r="BR35">
            <v>23325</v>
          </cell>
          <cell r="BS35">
            <v>100</v>
          </cell>
          <cell r="BT35">
            <v>13244</v>
          </cell>
          <cell r="BU35">
            <v>13244</v>
          </cell>
          <cell r="BV35">
            <v>10.454545454545453</v>
          </cell>
          <cell r="BW35">
            <v>345</v>
          </cell>
          <cell r="BX35">
            <v>3300</v>
          </cell>
          <cell r="BY35">
            <v>577</v>
          </cell>
          <cell r="BZ35">
            <v>6.9183673469387754</v>
          </cell>
          <cell r="CA35">
            <v>21.100030085591783</v>
          </cell>
          <cell r="CB35">
            <v>22.227124813854722</v>
          </cell>
          <cell r="CC35">
            <v>403</v>
          </cell>
          <cell r="CD35">
            <v>181310</v>
          </cell>
          <cell r="CE35">
            <v>16</v>
          </cell>
          <cell r="CF35">
            <v>94.81</v>
          </cell>
          <cell r="CG35">
            <v>9.2631578947368425</v>
          </cell>
          <cell r="CH35">
            <v>58.117262321887409</v>
          </cell>
        </row>
        <row r="36">
          <cell r="A36" t="str">
            <v>Scotland</v>
          </cell>
          <cell r="B36">
            <v>399850</v>
          </cell>
          <cell r="C36">
            <v>281405</v>
          </cell>
          <cell r="D36">
            <v>95893</v>
          </cell>
          <cell r="E36">
            <v>62</v>
          </cell>
          <cell r="F36">
            <v>34</v>
          </cell>
          <cell r="G36">
            <v>42</v>
          </cell>
          <cell r="H36">
            <v>16</v>
          </cell>
          <cell r="I36">
            <v>1519</v>
          </cell>
          <cell r="J36">
            <v>13219</v>
          </cell>
          <cell r="K36">
            <v>89.693309811371975</v>
          </cell>
          <cell r="L36">
            <v>70</v>
          </cell>
          <cell r="M36">
            <v>94.4</v>
          </cell>
          <cell r="N36">
            <v>891.39</v>
          </cell>
          <cell r="O36">
            <v>618</v>
          </cell>
          <cell r="P36">
            <v>750</v>
          </cell>
          <cell r="Q36">
            <v>896</v>
          </cell>
          <cell r="R36">
            <v>1016</v>
          </cell>
          <cell r="S36">
            <v>1221</v>
          </cell>
          <cell r="T36" t="str">
            <v>dna</v>
          </cell>
          <cell r="U36" t="str">
            <v>dna</v>
          </cell>
          <cell r="V36" t="str">
            <v>dna</v>
          </cell>
          <cell r="W36" t="str">
            <v>dna</v>
          </cell>
          <cell r="X36" t="str">
            <v>dna</v>
          </cell>
          <cell r="Y36" t="str">
            <v>dna</v>
          </cell>
          <cell r="Z36" t="str">
            <v>dna</v>
          </cell>
          <cell r="AA36" t="str">
            <v>dna</v>
          </cell>
          <cell r="AB36" t="str">
            <v>dna</v>
          </cell>
          <cell r="AC36" t="str">
            <v>dna</v>
          </cell>
          <cell r="AD36" t="str">
            <v>dna</v>
          </cell>
          <cell r="AE36" t="str">
            <v>dna</v>
          </cell>
          <cell r="AF36">
            <v>57.114624505928859</v>
          </cell>
          <cell r="AG36">
            <v>91.032608695652172</v>
          </cell>
          <cell r="AH36">
            <v>91.8</v>
          </cell>
          <cell r="AI36">
            <v>6.1243355673676909</v>
          </cell>
          <cell r="AJ36">
            <v>20.545528565612702</v>
          </cell>
          <cell r="AK36">
            <v>5424800</v>
          </cell>
          <cell r="AL36">
            <v>23712614.91584735</v>
          </cell>
          <cell r="AM36">
            <v>61.717700000000001</v>
          </cell>
          <cell r="AN36">
            <v>0</v>
          </cell>
          <cell r="AO36">
            <v>80.180000000000007</v>
          </cell>
          <cell r="AP36">
            <v>79.97</v>
          </cell>
          <cell r="AQ36">
            <v>30490</v>
          </cell>
          <cell r="AR36">
            <v>5424800</v>
          </cell>
          <cell r="AS36">
            <v>72</v>
          </cell>
          <cell r="AT36">
            <v>85</v>
          </cell>
          <cell r="AU36">
            <v>69</v>
          </cell>
          <cell r="AV36">
            <v>72</v>
          </cell>
          <cell r="AW36">
            <v>92.2</v>
          </cell>
          <cell r="AX36">
            <v>52973.750000000015</v>
          </cell>
          <cell r="AY36">
            <v>30.158283371570214</v>
          </cell>
          <cell r="AZ36">
            <v>35.89554500196634</v>
          </cell>
          <cell r="BA36">
            <v>36.15994660974561</v>
          </cell>
          <cell r="BB36">
            <v>38.988790359981962</v>
          </cell>
          <cell r="BC36">
            <v>5424800</v>
          </cell>
          <cell r="BD36">
            <v>45.600458620228331</v>
          </cell>
          <cell r="BE36">
            <v>75</v>
          </cell>
          <cell r="BF36">
            <v>66</v>
          </cell>
          <cell r="BG36">
            <v>6.7474647359739137</v>
          </cell>
          <cell r="BH36">
            <v>76007085</v>
          </cell>
          <cell r="BI36">
            <v>1126453979</v>
          </cell>
          <cell r="BJ36">
            <v>0.89363393335752073</v>
          </cell>
          <cell r="BK36">
            <v>10066375</v>
          </cell>
          <cell r="BL36">
            <v>1126453979</v>
          </cell>
          <cell r="BM36">
            <v>93.89093291187946</v>
          </cell>
          <cell r="BN36">
            <v>295256</v>
          </cell>
          <cell r="BO36">
            <v>314467</v>
          </cell>
          <cell r="BP36">
            <v>7.5009889326798618</v>
          </cell>
          <cell r="BQ36">
            <v>5157755</v>
          </cell>
          <cell r="BR36">
            <v>687610</v>
          </cell>
          <cell r="BS36">
            <v>97.150416418892917</v>
          </cell>
          <cell r="BT36">
            <v>305506</v>
          </cell>
          <cell r="BU36">
            <v>314467</v>
          </cell>
          <cell r="BV36">
            <v>14.395979020979022</v>
          </cell>
          <cell r="BW36">
            <v>16469</v>
          </cell>
          <cell r="BX36">
            <v>114400</v>
          </cell>
          <cell r="BY36">
            <v>25993</v>
          </cell>
          <cell r="BZ36">
            <v>9.3395960568300289</v>
          </cell>
          <cell r="CA36">
            <v>27.397470017265853</v>
          </cell>
          <cell r="CB36">
            <v>16.828270166642088</v>
          </cell>
          <cell r="CC36">
            <v>9129</v>
          </cell>
          <cell r="CD36">
            <v>5424800</v>
          </cell>
          <cell r="CE36">
            <v>18.399999999999999</v>
          </cell>
          <cell r="CF36">
            <v>91.130747165926934</v>
          </cell>
          <cell r="CG36">
            <v>11.486516019056776</v>
          </cell>
          <cell r="CH36">
            <v>40.779717357563428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19 Collected Indicators"/>
      <sheetName val="CHN1 Den"/>
      <sheetName val="CHN2 Den"/>
      <sheetName val="CHN3 Den"/>
      <sheetName val="CHN4"/>
      <sheetName val="CHN5"/>
      <sheetName val="CHN6"/>
      <sheetName val="CHN7"/>
      <sheetName val="CHN8a Den"/>
      <sheetName val="CHN8b Den"/>
      <sheetName val="CHN9"/>
      <sheetName val="CHN10"/>
      <sheetName val="CHN11"/>
      <sheetName val="CHN12a"/>
      <sheetName val="CHN12b"/>
      <sheetName val="CHN12c"/>
      <sheetName val="CHN12d"/>
      <sheetName val="CHN12e"/>
      <sheetName val="CHN12f"/>
      <sheetName val="CHN13a"/>
      <sheetName val="CHN13b"/>
      <sheetName val="CHN14a"/>
      <sheetName val="CHN14b"/>
      <sheetName val="CHN15a"/>
      <sheetName val="CHN15b"/>
      <sheetName val="CHN16a"/>
      <sheetName val="CHN16b"/>
      <sheetName val="CHN16c"/>
      <sheetName val="CHN17"/>
      <sheetName val="CHN18"/>
      <sheetName val="CHN19a"/>
      <sheetName val="CHN19b"/>
      <sheetName val="CHN20a"/>
      <sheetName val="CHN20b"/>
      <sheetName val="CHN21"/>
      <sheetName val="CHN22"/>
      <sheetName val="CHN23"/>
      <sheetName val="MYE"/>
      <sheetName val="SW1 Den"/>
      <sheetName val="SW3a"/>
      <sheetName val="SW4"/>
      <sheetName val="SW4a"/>
      <sheetName val="SW4b"/>
      <sheetName val="SW4c"/>
      <sheetName val="SW4d"/>
      <sheetName val="SW4e"/>
      <sheetName val="SW5 Den"/>
      <sheetName val="SW6"/>
      <sheetName val="SW6 Num"/>
      <sheetName val="SW6 Den"/>
      <sheetName val="SW7"/>
      <sheetName val="SW8"/>
      <sheetName val="SW8 Num"/>
      <sheetName val="SW8 Den"/>
      <sheetName val="C&amp;L5a"/>
      <sheetName val="C&amp;L5b"/>
      <sheetName val="C&amp;L5c"/>
      <sheetName val="C&amp;L5d"/>
      <sheetName val="ENV3c"/>
      <sheetName val="ENV4a Den"/>
      <sheetName val="ENV4b"/>
      <sheetName val="ENV4c"/>
      <sheetName val="ENV4d"/>
      <sheetName val="ENV4e"/>
      <sheetName val="ENV6"/>
      <sheetName val="ENV7a"/>
      <sheetName val="ENV7b"/>
      <sheetName val="HSN1b"/>
      <sheetName val="HSN1b Num"/>
      <sheetName val="HSN1b Den"/>
      <sheetName val="HSN2"/>
      <sheetName val="HSN2 Num"/>
      <sheetName val="HSN2 Den"/>
      <sheetName val="HSN3"/>
      <sheetName val="HSN3 Num"/>
      <sheetName val="HSN3 Den"/>
      <sheetName val="HSN4b"/>
      <sheetName val="HSN4b Num"/>
      <sheetName val="HSN4b Den"/>
      <sheetName val="HSN5"/>
      <sheetName val="HSN5 Num"/>
      <sheetName val="HSN5 Den"/>
      <sheetName val="ECON1"/>
      <sheetName val="ECON1 Num"/>
      <sheetName val="ECON1 Den"/>
      <sheetName val="ECON2 Den"/>
      <sheetName val="ECON3"/>
      <sheetName val="ECON4"/>
      <sheetName val="ECON5"/>
      <sheetName val="ECON5 Num"/>
      <sheetName val="ECON7"/>
      <sheetName val="ECON8"/>
      <sheetName val="ECON10"/>
      <sheetName val="ECON9"/>
      <sheetName val="CHN13c"/>
      <sheetName val="CHN14c"/>
      <sheetName val="CHN15c"/>
    </sheetNames>
    <sheetDataSet>
      <sheetData sheetId="0" refreshError="1">
        <row r="3">
          <cell r="A3" t="str">
            <v>Indicator Names (Used as references in BNCH Dta) Don't Change</v>
          </cell>
          <cell r="B3" t="str">
            <v>No of Pupils Primary 2018-19</v>
          </cell>
          <cell r="C3" t="str">
            <v>No of Pupils Secondary 2018-19</v>
          </cell>
          <cell r="D3" t="str">
            <v>No of Places 2018-19</v>
          </cell>
          <cell r="E3" t="str">
            <v>CHN4 2018-19</v>
          </cell>
          <cell r="F3" t="str">
            <v>CHN5 2018-19</v>
          </cell>
          <cell r="G3" t="str">
            <v>CHN6 2018-19</v>
          </cell>
          <cell r="H3" t="str">
            <v>CHN7 2018-19</v>
          </cell>
          <cell r="I3" t="str">
            <v>No. Of Children (residential) 2018-19</v>
          </cell>
          <cell r="J3" t="str">
            <v>No. Of Children (community) 2018-19</v>
          </cell>
          <cell r="K3" t="str">
            <v>CHN9 2018-19</v>
          </cell>
          <cell r="L3" t="str">
            <v>CHN10 2018-19</v>
          </cell>
          <cell r="M3" t="str">
            <v>CHN11 2018-19</v>
          </cell>
          <cell r="N3" t="str">
            <v>CHN12a 2018-19</v>
          </cell>
          <cell r="O3" t="str">
            <v>CHN12b 2018-19</v>
          </cell>
          <cell r="P3" t="str">
            <v>CHN12c 2018-19</v>
          </cell>
          <cell r="Q3" t="str">
            <v>CHN12d 2018-19</v>
          </cell>
          <cell r="R3" t="str">
            <v>CHN12e 2018-19</v>
          </cell>
          <cell r="S3" t="str">
            <v>CHN12f 2018-19</v>
          </cell>
          <cell r="T3" t="str">
            <v>CHN13a 2018-19</v>
          </cell>
          <cell r="U3" t="str">
            <v>CHN13b 2018-19</v>
          </cell>
          <cell r="V3" t="str">
            <v>CHN14a 2018-19</v>
          </cell>
          <cell r="W3" t="str">
            <v>CHN14b 2018-19</v>
          </cell>
          <cell r="X3" t="str">
            <v>CHN15a 2018-19</v>
          </cell>
          <cell r="Y3" t="str">
            <v>CHN15b 2018-19</v>
          </cell>
          <cell r="Z3" t="str">
            <v>CHN17 2018-19</v>
          </cell>
          <cell r="AA3" t="str">
            <v>CHN18 2018-19</v>
          </cell>
          <cell r="AB3" t="str">
            <v>CHN19a 2018-19</v>
          </cell>
          <cell r="AC3" t="str">
            <v>CHN19b 2018-19</v>
          </cell>
          <cell r="AD3" t="str">
            <v>CHN20a 2018-19</v>
          </cell>
          <cell r="AE3" t="str">
            <v>CHN20b 2018-19</v>
          </cell>
          <cell r="AF3" t="str">
            <v>CHN21 2018-19</v>
          </cell>
          <cell r="AG3" t="str">
            <v>CHN22 2018-19</v>
          </cell>
          <cell r="AH3" t="str">
            <v>CHN23 2018-19</v>
          </cell>
          <cell r="AI3" t="str">
            <v>MYE Population 2018-19</v>
          </cell>
          <cell r="AJ3" t="str">
            <v>Care Hrs per Yr 2018-19</v>
          </cell>
          <cell r="AK3" t="str">
            <v>SW3a 2018-19</v>
          </cell>
          <cell r="AL3" t="str">
            <v>SW4 2016-19</v>
          </cell>
          <cell r="AM3" t="str">
            <v>SW4a 2018-19</v>
          </cell>
          <cell r="AN3" t="str">
            <v>SW4b 2018-19</v>
          </cell>
          <cell r="AO3" t="str">
            <v>SW4c 2018-19</v>
          </cell>
          <cell r="AP3" t="str">
            <v>SW4d 2018-19</v>
          </cell>
          <cell r="AQ3" t="str">
            <v>SW4e 2018-19</v>
          </cell>
          <cell r="AR3" t="str">
            <v>Number of long-stay residents aged 65+ supported in Care Homes 2018-19</v>
          </cell>
          <cell r="AS3" t="str">
            <v>SW6 2018-19</v>
          </cell>
          <cell r="AT3" t="str">
            <v>Number of readmissions to an acute hospital within 28 days of discharge 2018-19</v>
          </cell>
          <cell r="AU3" t="str">
            <v>Number of discharges 2018-19</v>
          </cell>
          <cell r="AV3" t="str">
            <v>SW7 2018-19</v>
          </cell>
          <cell r="AW3" t="str">
            <v>SW8 2018-19</v>
          </cell>
          <cell r="AX3" t="str">
            <v>Number of bed days people spend in hospital when they are ready to be discharged 2018-19</v>
          </cell>
          <cell r="AY3" t="str">
            <v>MYE Population (75+) 2018-19</v>
          </cell>
          <cell r="AZ3" t="str">
            <v>MYE Population 2018-19</v>
          </cell>
          <cell r="BA3" t="str">
            <v>C&amp;L5a 2018-19</v>
          </cell>
          <cell r="BB3" t="str">
            <v>C&amp;L5b 2018-19</v>
          </cell>
          <cell r="BC3" t="str">
            <v>C&amp;L5c 2018-19</v>
          </cell>
          <cell r="BD3" t="str">
            <v>C&amp;L5d 2018-19</v>
          </cell>
          <cell r="BE3" t="str">
            <v>ENV3c 2018-19</v>
          </cell>
          <cell r="BF3" t="str">
            <v>KM of Road 2018-19</v>
          </cell>
          <cell r="BG3" t="str">
            <v>ENV4b 2017-19</v>
          </cell>
          <cell r="BH3" t="str">
            <v>ENV4c 2017-19</v>
          </cell>
          <cell r="BI3" t="str">
            <v>ENV4d 2017-19</v>
          </cell>
          <cell r="BJ3" t="str">
            <v>ENV4e 2015-19</v>
          </cell>
          <cell r="BK3" t="str">
            <v>MYE Population 2018-19</v>
          </cell>
          <cell r="BL3" t="str">
            <v>ENV6 2018-19</v>
          </cell>
          <cell r="BM3" t="str">
            <v>ENV7a 2018-19</v>
          </cell>
          <cell r="BN3" t="str">
            <v>ENV7b 2018-19</v>
          </cell>
          <cell r="BO3" t="str">
            <v>HSN1b 2018-19</v>
          </cell>
          <cell r="BP3" t="str">
            <v>Gross rent arrears year end 2018-19</v>
          </cell>
          <cell r="BQ3" t="str">
            <v xml:space="preserve"> Rent due in year 2018-19</v>
          </cell>
          <cell r="BR3" t="str">
            <v>HSN2 2018-19</v>
          </cell>
          <cell r="BS3" t="str">
            <v>Rent lost through properties being empty 2018-19</v>
          </cell>
          <cell r="BT3" t="str">
            <v>Rent due in year 2018-19</v>
          </cell>
          <cell r="BU3" t="str">
            <v>HSN3 2018-19</v>
          </cell>
          <cell r="BV3" t="str">
            <v>Properties meeting SHQS year end 2018-19</v>
          </cell>
          <cell r="BW3" t="str">
            <v>Properties within scope of SHQS year end 2018-19</v>
          </cell>
          <cell r="BX3" t="str">
            <v>HSN4b 2018-19</v>
          </cell>
          <cell r="BY3" t="str">
            <v>Working days to complete non-emergency repairs 2018-19</v>
          </cell>
          <cell r="BZ3" t="str">
            <v>Non-emergency repairs completed 2018-19</v>
          </cell>
          <cell r="CA3" t="str">
            <v>HSN5 2018-19</v>
          </cell>
          <cell r="CB3" t="str">
            <v>Properties meeting NHER - SAP ratings year end 2018-19</v>
          </cell>
          <cell r="CC3" t="str">
            <v>Properties within scope of SHQS year end 2018-19</v>
          </cell>
          <cell r="CD3" t="str">
            <v>ECON1 2018-19</v>
          </cell>
          <cell r="CE3" t="str">
            <v>Total Number of Unemployed people assisted into work from council funded-operated employability programmes 2018-19</v>
          </cell>
          <cell r="CF3" t="str">
            <v>Unemployment count - model based 2018-19</v>
          </cell>
          <cell r="CG3" t="str">
            <v>No. of Planning Applications 2018-19</v>
          </cell>
          <cell r="CH3" t="str">
            <v>ECON3 2018-19</v>
          </cell>
          <cell r="CI3" t="str">
            <v>ECON4 2018-19</v>
          </cell>
          <cell r="CJ3" t="str">
            <v>ECON5 2018-19</v>
          </cell>
          <cell r="CK3" t="str">
            <v>BG Start Ups 2018-19</v>
          </cell>
          <cell r="CL3" t="str">
            <v>MYE Population 2018-19</v>
          </cell>
          <cell r="CM3" t="str">
            <v>ECON7 2018-19</v>
          </cell>
          <cell r="CN3" t="str">
            <v>ECON8 2018-19</v>
          </cell>
          <cell r="CO3" t="str">
            <v>ECON9 2018-19</v>
          </cell>
          <cell r="CP3" t="str">
            <v>ECON10 2018-19</v>
          </cell>
        </row>
        <row r="4">
          <cell r="A4" t="str">
            <v>Aberdeen City</v>
          </cell>
          <cell r="B4">
            <v>13999</v>
          </cell>
          <cell r="C4">
            <v>8925</v>
          </cell>
          <cell r="D4">
            <v>3585</v>
          </cell>
          <cell r="E4">
            <v>58</v>
          </cell>
          <cell r="F4">
            <v>31</v>
          </cell>
          <cell r="G4">
            <v>32</v>
          </cell>
          <cell r="H4">
            <v>9</v>
          </cell>
          <cell r="I4">
            <v>51</v>
          </cell>
          <cell r="J4">
            <v>491</v>
          </cell>
          <cell r="K4">
            <v>90.590405904058997</v>
          </cell>
          <cell r="L4">
            <v>69.2</v>
          </cell>
          <cell r="M4">
            <v>93.742550655542317</v>
          </cell>
          <cell r="N4">
            <v>826.49</v>
          </cell>
          <cell r="O4">
            <v>439</v>
          </cell>
          <cell r="P4">
            <v>601</v>
          </cell>
          <cell r="Q4">
            <v>706</v>
          </cell>
          <cell r="R4">
            <v>860</v>
          </cell>
          <cell r="S4">
            <v>1088</v>
          </cell>
          <cell r="T4">
            <v>71.246603261000004</v>
          </cell>
          <cell r="U4">
            <v>77.536477774000005</v>
          </cell>
          <cell r="V4">
            <v>24.108634801000001</v>
          </cell>
          <cell r="W4">
            <v>20.358079000000004</v>
          </cell>
          <cell r="X4" t="str">
            <v>dna</v>
          </cell>
          <cell r="Y4" t="str">
            <v>dna</v>
          </cell>
          <cell r="Z4" t="str">
            <v>dna</v>
          </cell>
          <cell r="AA4">
            <v>76.08695652173914</v>
          </cell>
          <cell r="AB4">
            <v>93.331500000000005</v>
          </cell>
          <cell r="AC4" t="str">
            <v>dna</v>
          </cell>
          <cell r="AD4">
            <v>52.935099999999998</v>
          </cell>
          <cell r="AE4" t="str">
            <v>dna</v>
          </cell>
          <cell r="AF4">
            <v>89.719626168224295</v>
          </cell>
          <cell r="AG4">
            <v>6.1728395061728394</v>
          </cell>
          <cell r="AH4">
            <v>24.907749077490777</v>
          </cell>
          <cell r="AI4">
            <v>227560</v>
          </cell>
          <cell r="AJ4">
            <v>697424</v>
          </cell>
          <cell r="AK4">
            <v>54.646175839885636</v>
          </cell>
          <cell r="AL4">
            <v>0</v>
          </cell>
          <cell r="AM4" t="e">
            <v>#N/A</v>
          </cell>
          <cell r="AN4" t="e">
            <v>#N/A</v>
          </cell>
          <cell r="AO4" t="e">
            <v>#N/A</v>
          </cell>
          <cell r="AP4" t="e">
            <v>#N/A</v>
          </cell>
          <cell r="AQ4" t="e">
            <v>#N/A</v>
          </cell>
          <cell r="AR4">
            <v>1260</v>
          </cell>
          <cell r="AS4">
            <v>115.24463090045286</v>
          </cell>
          <cell r="AT4">
            <v>4148</v>
          </cell>
          <cell r="AU4">
            <v>35993</v>
          </cell>
          <cell r="AV4">
            <v>91.67</v>
          </cell>
          <cell r="AW4">
            <v>604.07000000000005</v>
          </cell>
          <cell r="AX4">
            <v>9807</v>
          </cell>
          <cell r="AY4">
            <v>16235</v>
          </cell>
          <cell r="AZ4">
            <v>227560</v>
          </cell>
          <cell r="BA4">
            <v>73.2</v>
          </cell>
          <cell r="BB4">
            <v>88.9</v>
          </cell>
          <cell r="BC4">
            <v>62.9</v>
          </cell>
          <cell r="BD4">
            <v>74.2</v>
          </cell>
          <cell r="BE4">
            <v>90.2</v>
          </cell>
          <cell r="BF4">
            <v>913</v>
          </cell>
          <cell r="BG4">
            <v>24.793072112091373</v>
          </cell>
          <cell r="BH4">
            <v>20.90962217336882</v>
          </cell>
          <cell r="BI4">
            <v>26.369733852986808</v>
          </cell>
          <cell r="BJ4">
            <v>31.792795123704504</v>
          </cell>
          <cell r="BK4">
            <v>227560</v>
          </cell>
          <cell r="BL4">
            <v>47.3</v>
          </cell>
          <cell r="BM4">
            <v>83.1</v>
          </cell>
          <cell r="BN4">
            <v>57</v>
          </cell>
          <cell r="BO4">
            <v>6.8568525950343</v>
          </cell>
          <cell r="BP4">
            <v>5743891</v>
          </cell>
          <cell r="BQ4">
            <v>83768623</v>
          </cell>
          <cell r="BR4">
            <v>1.4684997269204245</v>
          </cell>
          <cell r="BS4">
            <v>1230142</v>
          </cell>
          <cell r="BT4">
            <v>83768623</v>
          </cell>
          <cell r="BU4">
            <v>83.286118980169974</v>
          </cell>
          <cell r="BV4">
            <v>18228</v>
          </cell>
          <cell r="BW4">
            <v>21886</v>
          </cell>
          <cell r="BX4">
            <v>4.8804465250270077</v>
          </cell>
          <cell r="BY4">
            <v>203295</v>
          </cell>
          <cell r="BZ4">
            <v>41655</v>
          </cell>
          <cell r="CA4">
            <v>86.923147217399261</v>
          </cell>
          <cell r="CB4">
            <v>19024</v>
          </cell>
          <cell r="CC4">
            <v>21886</v>
          </cell>
          <cell r="CD4">
            <v>5.5396825396825395</v>
          </cell>
          <cell r="CE4">
            <v>349</v>
          </cell>
          <cell r="CF4">
            <v>6300</v>
          </cell>
          <cell r="CG4">
            <v>615</v>
          </cell>
          <cell r="CH4">
            <v>7.4738675958188159</v>
          </cell>
          <cell r="CI4">
            <v>21.534044881921531</v>
          </cell>
          <cell r="CJ4">
            <v>23.026894005976445</v>
          </cell>
          <cell r="CK4">
            <v>524</v>
          </cell>
          <cell r="CL4">
            <v>227560</v>
          </cell>
          <cell r="CM4">
            <v>14.2</v>
          </cell>
          <cell r="CN4">
            <v>93</v>
          </cell>
          <cell r="CO4">
            <v>11.393692777212614</v>
          </cell>
          <cell r="CP4">
            <v>23.318385650224215</v>
          </cell>
        </row>
        <row r="5">
          <cell r="A5" t="str">
            <v>Aberdeenshire</v>
          </cell>
          <cell r="B5">
            <v>21022</v>
          </cell>
          <cell r="C5">
            <v>14609</v>
          </cell>
          <cell r="D5">
            <v>4922</v>
          </cell>
          <cell r="E5">
            <v>66</v>
          </cell>
          <cell r="F5">
            <v>34</v>
          </cell>
          <cell r="G5">
            <v>30</v>
          </cell>
          <cell r="H5">
            <v>7</v>
          </cell>
          <cell r="I5">
            <v>71</v>
          </cell>
          <cell r="J5">
            <v>332</v>
          </cell>
          <cell r="K5">
            <v>82.382133995037222</v>
          </cell>
          <cell r="L5">
            <v>75.900000000000006</v>
          </cell>
          <cell r="M5">
            <v>96.413582602060274</v>
          </cell>
          <cell r="N5">
            <v>873.32</v>
          </cell>
          <cell r="O5">
            <v>461</v>
          </cell>
          <cell r="P5">
            <v>558</v>
          </cell>
          <cell r="Q5">
            <v>749</v>
          </cell>
          <cell r="R5">
            <v>905</v>
          </cell>
          <cell r="S5">
            <v>983</v>
          </cell>
          <cell r="T5">
            <v>70.515746234999995</v>
          </cell>
          <cell r="U5">
            <v>79.899612137999995</v>
          </cell>
          <cell r="V5">
            <v>23.240553544999997</v>
          </cell>
          <cell r="W5">
            <v>13.201788078000007</v>
          </cell>
          <cell r="X5" t="str">
            <v>dna</v>
          </cell>
          <cell r="Y5" t="str">
            <v>dna</v>
          </cell>
          <cell r="Z5" t="str">
            <v>dna</v>
          </cell>
          <cell r="AA5">
            <v>81.92771084337349</v>
          </cell>
          <cell r="AB5">
            <v>94.391499999999994</v>
          </cell>
          <cell r="AC5" t="str">
            <v>dna</v>
          </cell>
          <cell r="AD5">
            <v>25.8628</v>
          </cell>
          <cell r="AE5" t="str">
            <v>dna</v>
          </cell>
          <cell r="AF5">
            <v>92.315602505375338</v>
          </cell>
          <cell r="AG5">
            <v>5.6338028169014089</v>
          </cell>
          <cell r="AH5">
            <v>26.799007444168733</v>
          </cell>
          <cell r="AI5">
            <v>261470</v>
          </cell>
          <cell r="AJ5">
            <v>891956</v>
          </cell>
          <cell r="AK5">
            <v>56.805239179954434</v>
          </cell>
          <cell r="AL5">
            <v>0</v>
          </cell>
          <cell r="AM5" t="e">
            <v>#N/A</v>
          </cell>
          <cell r="AN5" t="e">
            <v>#N/A</v>
          </cell>
          <cell r="AO5" t="e">
            <v>#N/A</v>
          </cell>
          <cell r="AP5" t="e">
            <v>#N/A</v>
          </cell>
          <cell r="AQ5" t="e">
            <v>#N/A</v>
          </cell>
          <cell r="AR5">
            <v>1500</v>
          </cell>
          <cell r="AS5">
            <v>97.406383895748291</v>
          </cell>
          <cell r="AT5">
            <v>3842</v>
          </cell>
          <cell r="AU5">
            <v>39443</v>
          </cell>
          <cell r="AV5">
            <v>84.94</v>
          </cell>
          <cell r="AW5">
            <v>613.54</v>
          </cell>
          <cell r="AX5">
            <v>12880</v>
          </cell>
          <cell r="AY5">
            <v>20993</v>
          </cell>
          <cell r="AZ5">
            <v>261470</v>
          </cell>
          <cell r="BA5">
            <v>80.8</v>
          </cell>
          <cell r="BB5">
            <v>89.8</v>
          </cell>
          <cell r="BC5">
            <v>69.5</v>
          </cell>
          <cell r="BD5">
            <v>66.8</v>
          </cell>
          <cell r="BE5">
            <v>94.3</v>
          </cell>
          <cell r="BF5">
            <v>5563.1</v>
          </cell>
          <cell r="BG5">
            <v>26.964685257533617</v>
          </cell>
          <cell r="BH5">
            <v>24.545082473344337</v>
          </cell>
          <cell r="BI5">
            <v>22.829992734329164</v>
          </cell>
          <cell r="BJ5">
            <v>30.673993384921179</v>
          </cell>
          <cell r="BK5">
            <v>261470</v>
          </cell>
          <cell r="BL5">
            <v>43.4</v>
          </cell>
          <cell r="BM5">
            <v>81.2</v>
          </cell>
          <cell r="BN5">
            <v>66</v>
          </cell>
          <cell r="BO5">
            <v>4.6000766623660301</v>
          </cell>
          <cell r="BP5">
            <v>2308968</v>
          </cell>
          <cell r="BQ5">
            <v>50194120</v>
          </cell>
          <cell r="BR5">
            <v>1.4916787065895367</v>
          </cell>
          <cell r="BS5">
            <v>748735</v>
          </cell>
          <cell r="BT5">
            <v>50194120</v>
          </cell>
          <cell r="BU5">
            <v>93.086879020382867</v>
          </cell>
          <cell r="BV5">
            <v>12011</v>
          </cell>
          <cell r="BW5">
            <v>12903</v>
          </cell>
          <cell r="BX5">
            <v>8.8614345516586344</v>
          </cell>
          <cell r="BY5">
            <v>251904</v>
          </cell>
          <cell r="BZ5">
            <v>28427</v>
          </cell>
          <cell r="CA5">
            <v>93.15663024102922</v>
          </cell>
          <cell r="CB5">
            <v>12020</v>
          </cell>
          <cell r="CC5">
            <v>12903</v>
          </cell>
          <cell r="CD5">
            <v>24.648648648648649</v>
          </cell>
          <cell r="CE5">
            <v>912</v>
          </cell>
          <cell r="CF5">
            <v>3700</v>
          </cell>
          <cell r="CG5">
            <v>1734</v>
          </cell>
          <cell r="CH5">
            <v>7.9157509157509152</v>
          </cell>
          <cell r="CI5">
            <v>28.023527379092432</v>
          </cell>
          <cell r="CJ5">
            <v>23.941561173365969</v>
          </cell>
          <cell r="CK5">
            <v>626</v>
          </cell>
          <cell r="CL5">
            <v>261470</v>
          </cell>
          <cell r="CM5">
            <v>22</v>
          </cell>
          <cell r="CN5">
            <v>78.599999999999994</v>
          </cell>
          <cell r="CO5">
            <v>2.2340425531914896</v>
          </cell>
          <cell r="CP5">
            <v>55.515370705244123</v>
          </cell>
        </row>
        <row r="6">
          <cell r="A6" t="str">
            <v>Angus</v>
          </cell>
          <cell r="B6">
            <v>8817</v>
          </cell>
          <cell r="C6">
            <v>6440</v>
          </cell>
          <cell r="D6">
            <v>1942</v>
          </cell>
          <cell r="E6">
            <v>63</v>
          </cell>
          <cell r="F6">
            <v>30</v>
          </cell>
          <cell r="G6">
            <v>46</v>
          </cell>
          <cell r="H6">
            <v>18</v>
          </cell>
          <cell r="I6">
            <v>25</v>
          </cell>
          <cell r="J6">
            <v>219</v>
          </cell>
          <cell r="K6">
            <v>89.754098360655746</v>
          </cell>
          <cell r="L6">
            <v>81.400000000000006</v>
          </cell>
          <cell r="M6">
            <v>95.568561872909697</v>
          </cell>
          <cell r="N6">
            <v>802.78</v>
          </cell>
          <cell r="O6">
            <v>635</v>
          </cell>
          <cell r="P6">
            <v>652</v>
          </cell>
          <cell r="Q6">
            <v>771</v>
          </cell>
          <cell r="R6">
            <v>863</v>
          </cell>
          <cell r="S6">
            <v>965</v>
          </cell>
          <cell r="T6">
            <v>75.806451612999993</v>
          </cell>
          <cell r="U6">
            <v>81.173982019999997</v>
          </cell>
          <cell r="V6">
            <v>22.394972188000004</v>
          </cell>
          <cell r="W6">
            <v>16.008991008999999</v>
          </cell>
          <cell r="X6" t="str">
            <v>dna</v>
          </cell>
          <cell r="Y6" t="str">
            <v>dna</v>
          </cell>
          <cell r="Z6" t="str">
            <v>dna</v>
          </cell>
          <cell r="AA6">
            <v>96.202531645569621</v>
          </cell>
          <cell r="AB6">
            <v>93.37</v>
          </cell>
          <cell r="AC6" t="str">
            <v>dna</v>
          </cell>
          <cell r="AD6">
            <v>26.610700000000001</v>
          </cell>
          <cell r="AE6" t="str">
            <v>dna</v>
          </cell>
          <cell r="AF6">
            <v>90.762124711316389</v>
          </cell>
          <cell r="AG6">
            <v>5.1020408163265305</v>
          </cell>
          <cell r="AH6">
            <v>24.180327868852459</v>
          </cell>
          <cell r="AI6">
            <v>116040</v>
          </cell>
          <cell r="AJ6">
            <v>370604</v>
          </cell>
          <cell r="AK6">
            <v>52.948717948717949</v>
          </cell>
          <cell r="AL6">
            <v>0</v>
          </cell>
          <cell r="AM6" t="e">
            <v>#N/A</v>
          </cell>
          <cell r="AN6" t="e">
            <v>#N/A</v>
          </cell>
          <cell r="AO6" t="e">
            <v>#N/A</v>
          </cell>
          <cell r="AP6" t="e">
            <v>#N/A</v>
          </cell>
          <cell r="AQ6" t="e">
            <v>#N/A</v>
          </cell>
          <cell r="AR6">
            <v>720</v>
          </cell>
          <cell r="AS6">
            <v>104.02705580259284</v>
          </cell>
          <cell r="AT6">
            <v>1661</v>
          </cell>
          <cell r="AU6">
            <v>15967</v>
          </cell>
          <cell r="AV6">
            <v>81.58</v>
          </cell>
          <cell r="AW6">
            <v>314.38</v>
          </cell>
          <cell r="AX6">
            <v>3827</v>
          </cell>
          <cell r="AY6">
            <v>12173</v>
          </cell>
          <cell r="AZ6">
            <v>116040</v>
          </cell>
          <cell r="BA6">
            <v>75.599999999999994</v>
          </cell>
          <cell r="BB6">
            <v>85.6</v>
          </cell>
          <cell r="BC6">
            <v>57</v>
          </cell>
          <cell r="BD6">
            <v>73.5</v>
          </cell>
          <cell r="BE6">
            <v>92.9</v>
          </cell>
          <cell r="BF6">
            <v>1814.9</v>
          </cell>
          <cell r="BG6">
            <v>26.526917726699835</v>
          </cell>
          <cell r="BH6">
            <v>37.426615691909646</v>
          </cell>
          <cell r="BI6">
            <v>31.515824826134036</v>
          </cell>
          <cell r="BJ6">
            <v>33.43831472962826</v>
          </cell>
          <cell r="BK6">
            <v>116040</v>
          </cell>
          <cell r="BL6">
            <v>54.7</v>
          </cell>
          <cell r="BM6">
            <v>83.2</v>
          </cell>
          <cell r="BN6">
            <v>73.900000000000006</v>
          </cell>
          <cell r="BO6">
            <v>9.2260759775579775</v>
          </cell>
          <cell r="BP6">
            <v>2433409</v>
          </cell>
          <cell r="BQ6">
            <v>26375341</v>
          </cell>
          <cell r="BR6">
            <v>0.8649783902319973</v>
          </cell>
          <cell r="BS6">
            <v>228141</v>
          </cell>
          <cell r="BT6">
            <v>26375341</v>
          </cell>
          <cell r="BU6">
            <v>93.873285434356632</v>
          </cell>
          <cell r="BV6">
            <v>7186</v>
          </cell>
          <cell r="BW6">
            <v>7655</v>
          </cell>
          <cell r="BX6">
            <v>7.9037898503578399</v>
          </cell>
          <cell r="BY6">
            <v>97185</v>
          </cell>
          <cell r="BZ6">
            <v>12296</v>
          </cell>
          <cell r="CA6">
            <v>96.825604180274325</v>
          </cell>
          <cell r="CB6">
            <v>7412</v>
          </cell>
          <cell r="CC6">
            <v>7655</v>
          </cell>
          <cell r="CD6">
            <v>7.0000000000000009</v>
          </cell>
          <cell r="CE6">
            <v>147</v>
          </cell>
          <cell r="CF6">
            <v>2100</v>
          </cell>
          <cell r="CG6">
            <v>499</v>
          </cell>
          <cell r="CH6">
            <v>7.6578073089700993</v>
          </cell>
          <cell r="CI6">
            <v>36.562624817487034</v>
          </cell>
          <cell r="CJ6">
            <v>14.822475008617719</v>
          </cell>
          <cell r="CK6">
            <v>172</v>
          </cell>
          <cell r="CL6">
            <v>116040</v>
          </cell>
          <cell r="CM6">
            <v>28.4</v>
          </cell>
          <cell r="CN6">
            <v>86.1</v>
          </cell>
          <cell r="CO6">
            <v>14.93570722057369</v>
          </cell>
          <cell r="CP6">
            <v>10.729899962949242</v>
          </cell>
        </row>
        <row r="7">
          <cell r="A7" t="str">
            <v>Argyll &amp; Bute</v>
          </cell>
          <cell r="B7">
            <v>5858</v>
          </cell>
          <cell r="C7">
            <v>4420</v>
          </cell>
          <cell r="D7">
            <v>1379</v>
          </cell>
          <cell r="E7">
            <v>67</v>
          </cell>
          <cell r="F7">
            <v>34</v>
          </cell>
          <cell r="G7">
            <v>50</v>
          </cell>
          <cell r="H7">
            <v>21</v>
          </cell>
          <cell r="I7">
            <v>25</v>
          </cell>
          <cell r="J7">
            <v>125</v>
          </cell>
          <cell r="K7">
            <v>83.333333333333343</v>
          </cell>
          <cell r="L7">
            <v>86.3</v>
          </cell>
          <cell r="M7">
            <v>94.630071599045351</v>
          </cell>
          <cell r="N7">
            <v>856.78</v>
          </cell>
          <cell r="O7">
            <v>635</v>
          </cell>
          <cell r="P7">
            <v>724</v>
          </cell>
          <cell r="Q7">
            <v>808</v>
          </cell>
          <cell r="R7">
            <v>944</v>
          </cell>
          <cell r="S7">
            <v>1216</v>
          </cell>
          <cell r="T7">
            <v>71.784232364999994</v>
          </cell>
          <cell r="U7">
            <v>80.236348817999996</v>
          </cell>
          <cell r="V7">
            <v>13.368756165000008</v>
          </cell>
          <cell r="W7">
            <v>15.273073432000004</v>
          </cell>
          <cell r="X7" t="str">
            <v>dna</v>
          </cell>
          <cell r="Y7" t="str">
            <v>dna</v>
          </cell>
          <cell r="Z7" t="str">
            <v>dna</v>
          </cell>
          <cell r="AA7">
            <v>92</v>
          </cell>
          <cell r="AB7">
            <v>93.522900000000007</v>
          </cell>
          <cell r="AC7" t="str">
            <v>dna</v>
          </cell>
          <cell r="AD7">
            <v>19.877800000000001</v>
          </cell>
          <cell r="AE7" t="str">
            <v>dna</v>
          </cell>
          <cell r="AF7">
            <v>94.764724213150515</v>
          </cell>
          <cell r="AG7">
            <v>3.5714285714285712</v>
          </cell>
          <cell r="AH7">
            <v>18.666666666666668</v>
          </cell>
          <cell r="AI7">
            <v>86260</v>
          </cell>
          <cell r="AJ7">
            <v>713752</v>
          </cell>
          <cell r="AK7">
            <v>68.133174791914385</v>
          </cell>
          <cell r="AL7">
            <v>0</v>
          </cell>
          <cell r="AM7" t="e">
            <v>#N/A</v>
          </cell>
          <cell r="AN7" t="e">
            <v>#N/A</v>
          </cell>
          <cell r="AO7" t="e">
            <v>#N/A</v>
          </cell>
          <cell r="AP7" t="e">
            <v>#N/A</v>
          </cell>
          <cell r="AQ7" t="e">
            <v>#N/A</v>
          </cell>
          <cell r="AR7">
            <v>530</v>
          </cell>
          <cell r="AS7">
            <v>83.25657558080033</v>
          </cell>
          <cell r="AT7">
            <v>1627</v>
          </cell>
          <cell r="AU7">
            <v>19542</v>
          </cell>
          <cell r="AV7">
            <v>71.430000000000007</v>
          </cell>
          <cell r="AW7">
            <v>640.20000000000005</v>
          </cell>
          <cell r="AX7">
            <v>6169</v>
          </cell>
          <cell r="AY7">
            <v>9636</v>
          </cell>
          <cell r="AZ7">
            <v>86260</v>
          </cell>
          <cell r="BA7">
            <v>77.7</v>
          </cell>
          <cell r="BB7">
            <v>77.099999999999994</v>
          </cell>
          <cell r="BC7">
            <v>67.7</v>
          </cell>
          <cell r="BD7">
            <v>71.3</v>
          </cell>
          <cell r="BE7">
            <v>92.3</v>
          </cell>
          <cell r="BF7">
            <v>2286.06</v>
          </cell>
          <cell r="BG7">
            <v>41.803021423783797</v>
          </cell>
          <cell r="BH7">
            <v>62.663787778013955</v>
          </cell>
          <cell r="BI7">
            <v>60.286805071063625</v>
          </cell>
          <cell r="BJ7">
            <v>52.745729888976697</v>
          </cell>
          <cell r="BK7">
            <v>86260</v>
          </cell>
          <cell r="BL7">
            <v>37.799999999999997</v>
          </cell>
          <cell r="BM7">
            <v>55.1</v>
          </cell>
          <cell r="BN7">
            <v>63.7</v>
          </cell>
          <cell r="BO7" t="str">
            <v>NA</v>
          </cell>
          <cell r="BP7" t="str">
            <v>NA</v>
          </cell>
          <cell r="BQ7" t="str">
            <v>NA</v>
          </cell>
          <cell r="BR7" t="str">
            <v>NA</v>
          </cell>
          <cell r="BS7" t="str">
            <v>NA</v>
          </cell>
          <cell r="BT7" t="str">
            <v>NA</v>
          </cell>
          <cell r="BU7" t="str">
            <v>NA</v>
          </cell>
          <cell r="BV7" t="str">
            <v>NA</v>
          </cell>
          <cell r="BW7" t="str">
            <v>NA</v>
          </cell>
          <cell r="BX7" t="str">
            <v>NA</v>
          </cell>
          <cell r="BY7" t="str">
            <v>NA</v>
          </cell>
          <cell r="BZ7" t="str">
            <v>NA</v>
          </cell>
          <cell r="CA7" t="str">
            <v>NA</v>
          </cell>
          <cell r="CB7" t="str">
            <v>NA</v>
          </cell>
          <cell r="CC7" t="str">
            <v>NA</v>
          </cell>
          <cell r="CD7">
            <v>4.3076923076923075</v>
          </cell>
          <cell r="CE7">
            <v>56</v>
          </cell>
          <cell r="CF7">
            <v>1300</v>
          </cell>
          <cell r="CG7">
            <v>1015</v>
          </cell>
          <cell r="CH7">
            <v>9.9675324675324664</v>
          </cell>
          <cell r="CI7">
            <v>27.996859862963326</v>
          </cell>
          <cell r="CJ7">
            <v>13.447716206816601</v>
          </cell>
          <cell r="CK7">
            <v>116</v>
          </cell>
          <cell r="CL7">
            <v>86260</v>
          </cell>
          <cell r="CM7">
            <v>24</v>
          </cell>
          <cell r="CN7">
            <v>78.3</v>
          </cell>
          <cell r="CO7">
            <v>13.012895662368113</v>
          </cell>
          <cell r="CP7">
            <v>41.488162344983088</v>
          </cell>
        </row>
        <row r="8">
          <cell r="A8" t="str">
            <v>Clackmannanshire</v>
          </cell>
          <cell r="B8">
            <v>4067</v>
          </cell>
          <cell r="C8">
            <v>2485</v>
          </cell>
          <cell r="D8">
            <v>998</v>
          </cell>
          <cell r="E8">
            <v>53</v>
          </cell>
          <cell r="F8">
            <v>27</v>
          </cell>
          <cell r="G8">
            <v>35</v>
          </cell>
          <cell r="H8">
            <v>14</v>
          </cell>
          <cell r="I8">
            <v>13</v>
          </cell>
          <cell r="J8">
            <v>172</v>
          </cell>
          <cell r="K8">
            <v>92.972972972972983</v>
          </cell>
          <cell r="L8">
            <v>67.400000000000006</v>
          </cell>
          <cell r="M8">
            <v>94.218415417558887</v>
          </cell>
          <cell r="N8">
            <v>773.21</v>
          </cell>
          <cell r="O8">
            <v>516</v>
          </cell>
          <cell r="P8">
            <v>749</v>
          </cell>
          <cell r="Q8">
            <v>872</v>
          </cell>
          <cell r="R8">
            <v>841</v>
          </cell>
          <cell r="S8">
            <v>1135</v>
          </cell>
          <cell r="T8">
            <v>71.153846153999993</v>
          </cell>
          <cell r="U8">
            <v>76.806526806999997</v>
          </cell>
          <cell r="V8">
            <v>22.420059711999997</v>
          </cell>
          <cell r="W8">
            <v>17.682056164000002</v>
          </cell>
          <cell r="X8" t="str">
            <v>dna</v>
          </cell>
          <cell r="Y8" t="str">
            <v>dna</v>
          </cell>
          <cell r="Z8" t="str">
            <v>dna</v>
          </cell>
          <cell r="AA8">
            <v>94.444444444444443</v>
          </cell>
          <cell r="AB8">
            <v>92.905100000000004</v>
          </cell>
          <cell r="AC8" t="str">
            <v>dna</v>
          </cell>
          <cell r="AD8">
            <v>1.2037</v>
          </cell>
          <cell r="AE8" t="str">
            <v>dna</v>
          </cell>
          <cell r="AF8">
            <v>90.140845070422543</v>
          </cell>
          <cell r="AG8">
            <v>19.298245614035086</v>
          </cell>
          <cell r="AH8">
            <v>22.162162162162165</v>
          </cell>
          <cell r="AI8">
            <v>51400</v>
          </cell>
          <cell r="AJ8">
            <v>314652</v>
          </cell>
          <cell r="AK8">
            <v>73.602080624187266</v>
          </cell>
          <cell r="AL8">
            <v>0</v>
          </cell>
          <cell r="AM8" t="e">
            <v>#N/A</v>
          </cell>
          <cell r="AN8" t="e">
            <v>#N/A</v>
          </cell>
          <cell r="AO8" t="e">
            <v>#N/A</v>
          </cell>
          <cell r="AP8" t="e">
            <v>#N/A</v>
          </cell>
          <cell r="AQ8" t="e">
            <v>#N/A</v>
          </cell>
          <cell r="AR8">
            <v>200</v>
          </cell>
          <cell r="AS8">
            <v>111.68060426220663</v>
          </cell>
          <cell r="AT8">
            <v>828</v>
          </cell>
          <cell r="AU8">
            <v>7414</v>
          </cell>
          <cell r="AV8">
            <v>96.97</v>
          </cell>
          <cell r="AW8">
            <v>654.25</v>
          </cell>
          <cell r="AX8">
            <v>2723</v>
          </cell>
          <cell r="AY8">
            <v>4162</v>
          </cell>
          <cell r="AZ8">
            <v>51400</v>
          </cell>
          <cell r="BA8">
            <v>61.7</v>
          </cell>
          <cell r="BB8">
            <v>77.099999999999994</v>
          </cell>
          <cell r="BC8">
            <v>42.2</v>
          </cell>
          <cell r="BD8">
            <v>56</v>
          </cell>
          <cell r="BE8">
            <v>92.9</v>
          </cell>
          <cell r="BF8">
            <v>291.2</v>
          </cell>
          <cell r="BG8">
            <v>24.265186736448548</v>
          </cell>
          <cell r="BH8">
            <v>22.249052958838906</v>
          </cell>
          <cell r="BI8">
            <v>30.394652480180909</v>
          </cell>
          <cell r="BJ8">
            <v>40.197716340781803</v>
          </cell>
          <cell r="BK8">
            <v>51400</v>
          </cell>
          <cell r="BL8">
            <v>56.3</v>
          </cell>
          <cell r="BM8">
            <v>73</v>
          </cell>
          <cell r="BN8">
            <v>60.9</v>
          </cell>
          <cell r="BO8">
            <v>9.0458727504811751</v>
          </cell>
          <cell r="BP8">
            <v>1632129</v>
          </cell>
          <cell r="BQ8">
            <v>18042803</v>
          </cell>
          <cell r="BR8">
            <v>1.1422615432868164</v>
          </cell>
          <cell r="BS8">
            <v>206096</v>
          </cell>
          <cell r="BT8">
            <v>18042803</v>
          </cell>
          <cell r="BU8">
            <v>97.734169532672468</v>
          </cell>
          <cell r="BV8">
            <v>4831</v>
          </cell>
          <cell r="BW8">
            <v>4943</v>
          </cell>
          <cell r="BX8">
            <v>6.2221641856011143</v>
          </cell>
          <cell r="BY8">
            <v>71474</v>
          </cell>
          <cell r="BZ8">
            <v>11487</v>
          </cell>
          <cell r="CA8">
            <v>100</v>
          </cell>
          <cell r="CB8">
            <v>4943</v>
          </cell>
          <cell r="CC8">
            <v>4943</v>
          </cell>
          <cell r="CD8">
            <v>10</v>
          </cell>
          <cell r="CE8">
            <v>110</v>
          </cell>
          <cell r="CF8">
            <v>1100</v>
          </cell>
          <cell r="CG8">
            <v>203</v>
          </cell>
          <cell r="CH8">
            <v>7.5844155844155852</v>
          </cell>
          <cell r="CI8">
            <v>15.560784693765889</v>
          </cell>
          <cell r="CJ8">
            <v>22.957198443579767</v>
          </cell>
          <cell r="CK8">
            <v>118</v>
          </cell>
          <cell r="CL8">
            <v>51400</v>
          </cell>
          <cell r="CM8">
            <v>26.3</v>
          </cell>
          <cell r="CN8">
            <v>94</v>
          </cell>
          <cell r="CO8">
            <v>12.446351931330472</v>
          </cell>
          <cell r="CP8">
            <v>5.3305214166242463</v>
          </cell>
        </row>
        <row r="9">
          <cell r="A9" t="str">
            <v>Dumfries &amp; Galloway</v>
          </cell>
          <cell r="B9">
            <v>10506</v>
          </cell>
          <cell r="C9">
            <v>8232</v>
          </cell>
          <cell r="D9">
            <v>2337</v>
          </cell>
          <cell r="E9">
            <v>63</v>
          </cell>
          <cell r="F9">
            <v>33</v>
          </cell>
          <cell r="G9">
            <v>41</v>
          </cell>
          <cell r="H9">
            <v>15</v>
          </cell>
          <cell r="I9">
            <v>23</v>
          </cell>
          <cell r="J9">
            <v>372</v>
          </cell>
          <cell r="K9">
            <v>94.177215189873422</v>
          </cell>
          <cell r="L9">
            <v>68.8</v>
          </cell>
          <cell r="M9">
            <v>94.690909090909088</v>
          </cell>
          <cell r="N9">
            <v>872.11</v>
          </cell>
          <cell r="O9">
            <v>566</v>
          </cell>
          <cell r="P9">
            <v>726</v>
          </cell>
          <cell r="Q9">
            <v>921</v>
          </cell>
          <cell r="R9">
            <v>1007</v>
          </cell>
          <cell r="S9">
            <v>1169</v>
          </cell>
          <cell r="T9">
            <v>69.244365885999997</v>
          </cell>
          <cell r="U9">
            <v>76.839779006000001</v>
          </cell>
          <cell r="V9">
            <v>18.145097418000006</v>
          </cell>
          <cell r="W9">
            <v>18.353001742999993</v>
          </cell>
          <cell r="X9" t="str">
            <v>dna</v>
          </cell>
          <cell r="Y9" t="str">
            <v>dna</v>
          </cell>
          <cell r="Z9" t="str">
            <v>dna</v>
          </cell>
          <cell r="AA9">
            <v>87.058823529411768</v>
          </cell>
          <cell r="AB9">
            <v>93.645600000000002</v>
          </cell>
          <cell r="AC9" t="str">
            <v>dna</v>
          </cell>
          <cell r="AD9">
            <v>23.087199999999999</v>
          </cell>
          <cell r="AE9" t="str">
            <v>dna</v>
          </cell>
          <cell r="AF9">
            <v>91.161178509532064</v>
          </cell>
          <cell r="AG9">
            <v>5.6338028169014089</v>
          </cell>
          <cell r="AH9">
            <v>18.734177215189874</v>
          </cell>
          <cell r="AI9">
            <v>148790</v>
          </cell>
          <cell r="AJ9">
            <v>1005836</v>
          </cell>
          <cell r="AK9">
            <v>63.142544659132341</v>
          </cell>
          <cell r="AL9">
            <v>0</v>
          </cell>
          <cell r="AM9" t="e">
            <v>#N/A</v>
          </cell>
          <cell r="AN9" t="e">
            <v>#N/A</v>
          </cell>
          <cell r="AO9" t="e">
            <v>#N/A</v>
          </cell>
          <cell r="AP9" t="e">
            <v>#N/A</v>
          </cell>
          <cell r="AQ9" t="e">
            <v>#N/A</v>
          </cell>
          <cell r="AR9">
            <v>1010</v>
          </cell>
          <cell r="AS9">
            <v>90.991865970620367</v>
          </cell>
          <cell r="AT9">
            <v>2998</v>
          </cell>
          <cell r="AU9">
            <v>32948</v>
          </cell>
          <cell r="AV9">
            <v>79.63</v>
          </cell>
          <cell r="AW9">
            <v>607.52</v>
          </cell>
          <cell r="AX9">
            <v>10351</v>
          </cell>
          <cell r="AY9">
            <v>17038</v>
          </cell>
          <cell r="AZ9">
            <v>148790</v>
          </cell>
          <cell r="BA9">
            <v>57.8</v>
          </cell>
          <cell r="BB9">
            <v>74.3</v>
          </cell>
          <cell r="BC9">
            <v>42.7</v>
          </cell>
          <cell r="BD9">
            <v>39</v>
          </cell>
          <cell r="BE9">
            <v>95.8</v>
          </cell>
          <cell r="BF9">
            <v>4170.54</v>
          </cell>
          <cell r="BG9">
            <v>33.481172986956963</v>
          </cell>
          <cell r="BH9">
            <v>36.262671084857047</v>
          </cell>
          <cell r="BI9">
            <v>46.748828565160736</v>
          </cell>
          <cell r="BJ9">
            <v>57.351987083720921</v>
          </cell>
          <cell r="BK9">
            <v>148790</v>
          </cell>
          <cell r="BL9">
            <v>27.4</v>
          </cell>
          <cell r="BM9">
            <v>86</v>
          </cell>
          <cell r="BN9">
            <v>59</v>
          </cell>
          <cell r="BO9" t="str">
            <v>NA</v>
          </cell>
          <cell r="BP9" t="str">
            <v>NA</v>
          </cell>
          <cell r="BQ9" t="str">
            <v>NA</v>
          </cell>
          <cell r="BR9" t="str">
            <v>NA</v>
          </cell>
          <cell r="BS9" t="str">
            <v>NA</v>
          </cell>
          <cell r="BT9" t="str">
            <v>NA</v>
          </cell>
          <cell r="BU9" t="str">
            <v>NA</v>
          </cell>
          <cell r="BV9" t="str">
            <v>NA</v>
          </cell>
          <cell r="BW9" t="str">
            <v>NA</v>
          </cell>
          <cell r="BX9" t="str">
            <v>NA</v>
          </cell>
          <cell r="BY9" t="str">
            <v>NA</v>
          </cell>
          <cell r="BZ9" t="str">
            <v>NA</v>
          </cell>
          <cell r="CA9" t="str">
            <v>NA</v>
          </cell>
          <cell r="CB9" t="str">
            <v>NA</v>
          </cell>
          <cell r="CC9" t="str">
            <v>NA</v>
          </cell>
          <cell r="CD9">
            <v>13.666666666666666</v>
          </cell>
          <cell r="CE9">
            <v>287</v>
          </cell>
          <cell r="CF9">
            <v>2100</v>
          </cell>
          <cell r="CG9">
            <v>1044</v>
          </cell>
          <cell r="CH9">
            <v>7.8571428571428568</v>
          </cell>
          <cell r="CI9">
            <v>28.590132005208531</v>
          </cell>
          <cell r="CJ9">
            <v>25.606559580616977</v>
          </cell>
          <cell r="CK9">
            <v>381</v>
          </cell>
          <cell r="CL9">
            <v>148790</v>
          </cell>
          <cell r="CM9">
            <v>30.599999999999998</v>
          </cell>
          <cell r="CN9">
            <v>82.6</v>
          </cell>
          <cell r="CO9">
            <v>11.433926897844424</v>
          </cell>
          <cell r="CP9">
            <v>41.264688400164601</v>
          </cell>
        </row>
        <row r="10">
          <cell r="A10" t="str">
            <v>Dundee City</v>
          </cell>
          <cell r="B10">
            <v>10697</v>
          </cell>
          <cell r="C10">
            <v>7364</v>
          </cell>
          <cell r="D10">
            <v>2687</v>
          </cell>
          <cell r="E10">
            <v>54</v>
          </cell>
          <cell r="F10">
            <v>27</v>
          </cell>
          <cell r="G10">
            <v>39</v>
          </cell>
          <cell r="H10">
            <v>13</v>
          </cell>
          <cell r="I10">
            <v>54</v>
          </cell>
          <cell r="J10">
            <v>409</v>
          </cell>
          <cell r="K10">
            <v>88.336933045356375</v>
          </cell>
          <cell r="L10">
            <v>55.5</v>
          </cell>
          <cell r="M10">
            <v>94.307692307692307</v>
          </cell>
          <cell r="N10">
            <v>748.54</v>
          </cell>
          <cell r="O10">
            <v>531</v>
          </cell>
          <cell r="P10">
            <v>704</v>
          </cell>
          <cell r="Q10">
            <v>872</v>
          </cell>
          <cell r="R10">
            <v>954</v>
          </cell>
          <cell r="S10">
            <v>1059</v>
          </cell>
          <cell r="T10">
            <v>71.805183198999998</v>
          </cell>
          <cell r="U10">
            <v>77.680965146999995</v>
          </cell>
          <cell r="V10">
            <v>19.198902187999991</v>
          </cell>
          <cell r="W10">
            <v>16.245787909000001</v>
          </cell>
          <cell r="X10" t="str">
            <v>dna</v>
          </cell>
          <cell r="Y10" t="str">
            <v>dna</v>
          </cell>
          <cell r="Z10" t="str">
            <v>dna</v>
          </cell>
          <cell r="AA10">
            <v>89.795918367346943</v>
          </cell>
          <cell r="AB10">
            <v>91.835999999999999</v>
          </cell>
          <cell r="AC10" t="str">
            <v>dna</v>
          </cell>
          <cell r="AD10">
            <v>25.4787</v>
          </cell>
          <cell r="AE10" t="str">
            <v>dna</v>
          </cell>
          <cell r="AF10">
            <v>88.178795714813447</v>
          </cell>
          <cell r="AG10">
            <v>4.1666666666666661</v>
          </cell>
          <cell r="AH10">
            <v>28.725701943844495</v>
          </cell>
          <cell r="AI10">
            <v>148750</v>
          </cell>
          <cell r="AJ10">
            <v>773240</v>
          </cell>
          <cell r="AK10">
            <v>56.1773568661214</v>
          </cell>
          <cell r="AL10">
            <v>0</v>
          </cell>
          <cell r="AM10" t="e">
            <v>#N/A</v>
          </cell>
          <cell r="AN10" t="e">
            <v>#N/A</v>
          </cell>
          <cell r="AO10" t="e">
            <v>#N/A</v>
          </cell>
          <cell r="AP10" t="e">
            <v>#N/A</v>
          </cell>
          <cell r="AQ10" t="e">
            <v>#N/A</v>
          </cell>
          <cell r="AR10">
            <v>1010</v>
          </cell>
          <cell r="AS10">
            <v>128.69829510376596</v>
          </cell>
          <cell r="AT10">
            <v>2710</v>
          </cell>
          <cell r="AU10">
            <v>21057</v>
          </cell>
          <cell r="AV10">
            <v>85.29</v>
          </cell>
          <cell r="AW10">
            <v>372.18</v>
          </cell>
          <cell r="AX10">
            <v>4551</v>
          </cell>
          <cell r="AY10">
            <v>12228</v>
          </cell>
          <cell r="AZ10">
            <v>148750</v>
          </cell>
          <cell r="BA10">
            <v>70.900000000000006</v>
          </cell>
          <cell r="BB10">
            <v>87.1</v>
          </cell>
          <cell r="BC10">
            <v>79.599999999999994</v>
          </cell>
          <cell r="BD10">
            <v>69.2</v>
          </cell>
          <cell r="BE10">
            <v>92.1</v>
          </cell>
          <cell r="BF10">
            <v>573.20000000000005</v>
          </cell>
          <cell r="BG10">
            <v>20.316531866405597</v>
          </cell>
          <cell r="BH10">
            <v>23.262272758193649</v>
          </cell>
          <cell r="BI10">
            <v>13.828915327850764</v>
          </cell>
          <cell r="BJ10">
            <v>30.304378737529522</v>
          </cell>
          <cell r="BK10">
            <v>148750</v>
          </cell>
          <cell r="BL10">
            <v>35.799999999999997</v>
          </cell>
          <cell r="BM10">
            <v>74.599999999999994</v>
          </cell>
          <cell r="BN10">
            <v>69.8</v>
          </cell>
          <cell r="BO10">
            <v>7.9382643502170991</v>
          </cell>
          <cell r="BP10">
            <v>4109811</v>
          </cell>
          <cell r="BQ10">
            <v>51772161</v>
          </cell>
          <cell r="BR10">
            <v>1.4649089111810496</v>
          </cell>
          <cell r="BS10">
            <v>758415</v>
          </cell>
          <cell r="BT10">
            <v>51772161</v>
          </cell>
          <cell r="BU10">
            <v>95.122736418511067</v>
          </cell>
          <cell r="BV10">
            <v>11819</v>
          </cell>
          <cell r="BW10">
            <v>12425</v>
          </cell>
          <cell r="BX10">
            <v>5.1528804131903057</v>
          </cell>
          <cell r="BY10">
            <v>259396</v>
          </cell>
          <cell r="BZ10">
            <v>50340</v>
          </cell>
          <cell r="CA10">
            <v>99.388329979879273</v>
          </cell>
          <cell r="CB10">
            <v>12349</v>
          </cell>
          <cell r="CC10">
            <v>12425</v>
          </cell>
          <cell r="CD10">
            <v>18.675000000000001</v>
          </cell>
          <cell r="CE10">
            <v>747</v>
          </cell>
          <cell r="CF10">
            <v>4000</v>
          </cell>
          <cell r="CG10">
            <v>449</v>
          </cell>
          <cell r="CH10">
            <v>8.3673469387755102</v>
          </cell>
          <cell r="CI10">
            <v>34.138857818106089</v>
          </cell>
          <cell r="CJ10">
            <v>21.3781512605042</v>
          </cell>
          <cell r="CK10">
            <v>318</v>
          </cell>
          <cell r="CL10">
            <v>148750</v>
          </cell>
          <cell r="CM10">
            <v>18.5</v>
          </cell>
          <cell r="CN10">
            <v>98.9</v>
          </cell>
          <cell r="CO10">
            <v>12.9973474801061</v>
          </cell>
          <cell r="CP10">
            <v>77.779136602666028</v>
          </cell>
        </row>
        <row r="11">
          <cell r="A11" t="str">
            <v>East Ayrshire</v>
          </cell>
          <cell r="B11">
            <v>9137</v>
          </cell>
          <cell r="C11">
            <v>6569</v>
          </cell>
          <cell r="D11">
            <v>2291</v>
          </cell>
          <cell r="E11">
            <v>60</v>
          </cell>
          <cell r="F11">
            <v>31</v>
          </cell>
          <cell r="G11">
            <v>44</v>
          </cell>
          <cell r="H11">
            <v>16</v>
          </cell>
          <cell r="I11">
            <v>32</v>
          </cell>
          <cell r="J11">
            <v>343</v>
          </cell>
          <cell r="K11">
            <v>91.466666666666669</v>
          </cell>
          <cell r="L11">
            <v>80.099999999999994</v>
          </cell>
          <cell r="M11">
            <v>94.824707846410689</v>
          </cell>
          <cell r="N11">
            <v>816.43</v>
          </cell>
          <cell r="O11">
            <v>578</v>
          </cell>
          <cell r="P11">
            <v>755</v>
          </cell>
          <cell r="Q11">
            <v>851</v>
          </cell>
          <cell r="R11">
            <v>1067</v>
          </cell>
          <cell r="S11">
            <v>1151</v>
          </cell>
          <cell r="T11">
            <v>64.990883041999993</v>
          </cell>
          <cell r="U11">
            <v>72.462259239999995</v>
          </cell>
          <cell r="V11">
            <v>22.636756523999999</v>
          </cell>
          <cell r="W11">
            <v>21.416037543000002</v>
          </cell>
          <cell r="X11" t="str">
            <v>dna</v>
          </cell>
          <cell r="Y11" t="str">
            <v>dna</v>
          </cell>
          <cell r="Z11" t="str">
            <v>dna</v>
          </cell>
          <cell r="AA11">
            <v>92.5</v>
          </cell>
          <cell r="AB11">
            <v>92.204800000000006</v>
          </cell>
          <cell r="AC11" t="str">
            <v>dna</v>
          </cell>
          <cell r="AD11">
            <v>17.4651</v>
          </cell>
          <cell r="AE11" t="str">
            <v>dna</v>
          </cell>
          <cell r="AF11">
            <v>88.656054805561155</v>
          </cell>
          <cell r="AG11">
            <v>2.6455026455026456</v>
          </cell>
          <cell r="AH11">
            <v>20</v>
          </cell>
          <cell r="AI11">
            <v>121840</v>
          </cell>
          <cell r="AJ11">
            <v>663468</v>
          </cell>
          <cell r="AK11">
            <v>68.302752293577981</v>
          </cell>
          <cell r="AL11">
            <v>0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>
            <v>680</v>
          </cell>
          <cell r="AS11">
            <v>117.98221738341499</v>
          </cell>
          <cell r="AT11">
            <v>3251</v>
          </cell>
          <cell r="AU11">
            <v>27555</v>
          </cell>
          <cell r="AV11">
            <v>62.12</v>
          </cell>
          <cell r="AW11">
            <v>386.53</v>
          </cell>
          <cell r="AX11">
            <v>4013</v>
          </cell>
          <cell r="AY11">
            <v>10382</v>
          </cell>
          <cell r="AZ11">
            <v>121840</v>
          </cell>
          <cell r="BA11">
            <v>69.7</v>
          </cell>
          <cell r="BB11">
            <v>78.2</v>
          </cell>
          <cell r="BC11">
            <v>73.5</v>
          </cell>
          <cell r="BD11">
            <v>63.4</v>
          </cell>
          <cell r="BE11">
            <v>89</v>
          </cell>
          <cell r="BF11">
            <v>1207.67</v>
          </cell>
          <cell r="BG11">
            <v>21.220939970283723</v>
          </cell>
          <cell r="BH11">
            <v>32.238593925884743</v>
          </cell>
          <cell r="BI11">
            <v>40.598837365855687</v>
          </cell>
          <cell r="BJ11">
            <v>43.719781560145847</v>
          </cell>
          <cell r="BK11">
            <v>121840</v>
          </cell>
          <cell r="BL11">
            <v>51.8</v>
          </cell>
          <cell r="BM11">
            <v>67.8</v>
          </cell>
          <cell r="BN11">
            <v>54.7</v>
          </cell>
          <cell r="BO11">
            <v>7.5041836465623621</v>
          </cell>
          <cell r="BP11">
            <v>3326227</v>
          </cell>
          <cell r="BQ11">
            <v>44324968</v>
          </cell>
          <cell r="BR11">
            <v>1.4170207635570091</v>
          </cell>
          <cell r="BS11">
            <v>628094</v>
          </cell>
          <cell r="BT11">
            <v>44324968</v>
          </cell>
          <cell r="BU11">
            <v>98.659870097837711</v>
          </cell>
          <cell r="BV11">
            <v>12000</v>
          </cell>
          <cell r="BW11">
            <v>12163</v>
          </cell>
          <cell r="BX11">
            <v>6.9305354558610706</v>
          </cell>
          <cell r="BY11">
            <v>234661</v>
          </cell>
          <cell r="BZ11">
            <v>33859</v>
          </cell>
          <cell r="CA11">
            <v>99.843788539011754</v>
          </cell>
          <cell r="CB11">
            <v>12144</v>
          </cell>
          <cell r="CC11">
            <v>12163</v>
          </cell>
          <cell r="CD11">
            <v>10.96875</v>
          </cell>
          <cell r="CE11">
            <v>351</v>
          </cell>
          <cell r="CF11">
            <v>3200</v>
          </cell>
          <cell r="CG11">
            <v>421</v>
          </cell>
          <cell r="CH11">
            <v>9.2440476190476186</v>
          </cell>
          <cell r="CI11">
            <v>17.721022947939659</v>
          </cell>
          <cell r="CJ11">
            <v>19.287590282337494</v>
          </cell>
          <cell r="CK11">
            <v>235</v>
          </cell>
          <cell r="CL11">
            <v>121840</v>
          </cell>
          <cell r="CM11">
            <v>26.200000000000003</v>
          </cell>
          <cell r="CN11">
            <v>94.4</v>
          </cell>
          <cell r="CO11">
            <v>11.674008810572687</v>
          </cell>
          <cell r="CP11">
            <v>16.746242263483644</v>
          </cell>
        </row>
        <row r="12">
          <cell r="A12" t="str">
            <v>East Dunbartonshire</v>
          </cell>
          <cell r="B12">
            <v>9167</v>
          </cell>
          <cell r="C12">
            <v>7633</v>
          </cell>
          <cell r="D12">
            <v>1958</v>
          </cell>
          <cell r="E12">
            <v>84</v>
          </cell>
          <cell r="F12">
            <v>59</v>
          </cell>
          <cell r="G12">
            <v>71</v>
          </cell>
          <cell r="H12">
            <v>35</v>
          </cell>
          <cell r="I12">
            <v>22</v>
          </cell>
          <cell r="J12">
            <v>127</v>
          </cell>
          <cell r="K12">
            <v>85.234899328859058</v>
          </cell>
          <cell r="L12">
            <v>78</v>
          </cell>
          <cell r="M12">
            <v>97.251414713015365</v>
          </cell>
          <cell r="N12">
            <v>1242.25</v>
          </cell>
          <cell r="O12">
            <v>977</v>
          </cell>
          <cell r="P12">
            <v>1063</v>
          </cell>
          <cell r="Q12">
            <v>1104</v>
          </cell>
          <cell r="R12">
            <v>1310</v>
          </cell>
          <cell r="S12">
            <v>1387</v>
          </cell>
          <cell r="T12">
            <v>84.272540984000003</v>
          </cell>
          <cell r="U12">
            <v>88.973966309000005</v>
          </cell>
          <cell r="V12">
            <v>19.853794434999998</v>
          </cell>
          <cell r="W12">
            <v>14.754813747</v>
          </cell>
          <cell r="X12" t="str">
            <v>dna</v>
          </cell>
          <cell r="Y12" t="str">
            <v>dna</v>
          </cell>
          <cell r="Z12" t="str">
            <v>dna</v>
          </cell>
          <cell r="AA12">
            <v>100</v>
          </cell>
          <cell r="AB12">
            <v>94.872900000000001</v>
          </cell>
          <cell r="AC12" t="str">
            <v>dna</v>
          </cell>
          <cell r="AD12">
            <v>9.0025999999999993</v>
          </cell>
          <cell r="AE12" t="str">
            <v>dna</v>
          </cell>
          <cell r="AF12">
            <v>96.50180940892642</v>
          </cell>
          <cell r="AG12">
            <v>9.7560975609756095</v>
          </cell>
          <cell r="AH12">
            <v>12.751677852348994</v>
          </cell>
          <cell r="AI12">
            <v>108330</v>
          </cell>
          <cell r="AJ12">
            <v>597948</v>
          </cell>
          <cell r="AK12">
            <v>62.638956017399707</v>
          </cell>
          <cell r="AL12">
            <v>0</v>
          </cell>
          <cell r="AM12" t="e">
            <v>#N/A</v>
          </cell>
          <cell r="AN12" t="e">
            <v>#N/A</v>
          </cell>
          <cell r="AO12" t="e">
            <v>#N/A</v>
          </cell>
          <cell r="AP12" t="e">
            <v>#N/A</v>
          </cell>
          <cell r="AQ12" t="e">
            <v>#N/A</v>
          </cell>
          <cell r="AR12">
            <v>770</v>
          </cell>
          <cell r="AS12">
            <v>74.877432773733474</v>
          </cell>
          <cell r="AT12">
            <v>2016</v>
          </cell>
          <cell r="AU12">
            <v>26924</v>
          </cell>
          <cell r="AV12">
            <v>79.31</v>
          </cell>
          <cell r="AW12">
            <v>356.82</v>
          </cell>
          <cell r="AX12">
            <v>4072</v>
          </cell>
          <cell r="AY12">
            <v>11412</v>
          </cell>
          <cell r="AZ12">
            <v>108330</v>
          </cell>
          <cell r="BA12">
            <v>72.099999999999994</v>
          </cell>
          <cell r="BB12">
            <v>75.7</v>
          </cell>
          <cell r="BC12">
            <v>56.5</v>
          </cell>
          <cell r="BD12">
            <v>69.599999999999994</v>
          </cell>
          <cell r="BE12">
            <v>89.6</v>
          </cell>
          <cell r="BF12">
            <v>519.70000000000005</v>
          </cell>
          <cell r="BG12">
            <v>26.756126086815463</v>
          </cell>
          <cell r="BH12">
            <v>25.551338294646975</v>
          </cell>
          <cell r="BI12">
            <v>26.320646883184288</v>
          </cell>
          <cell r="BJ12">
            <v>36.86467997697649</v>
          </cell>
          <cell r="BK12">
            <v>108330</v>
          </cell>
          <cell r="BL12">
            <v>54.6</v>
          </cell>
          <cell r="BM12">
            <v>81.3</v>
          </cell>
          <cell r="BN12">
            <v>62.8</v>
          </cell>
          <cell r="BO12">
            <v>10.519749005579976</v>
          </cell>
          <cell r="BP12">
            <v>1409728</v>
          </cell>
          <cell r="BQ12">
            <v>13400776</v>
          </cell>
          <cell r="BR12">
            <v>0.98027159024223676</v>
          </cell>
          <cell r="BS12">
            <v>131364</v>
          </cell>
          <cell r="BT12">
            <v>13400776</v>
          </cell>
          <cell r="BU12">
            <v>97.830374753451679</v>
          </cell>
          <cell r="BV12">
            <v>3472</v>
          </cell>
          <cell r="BW12">
            <v>3549</v>
          </cell>
          <cell r="BX12">
            <v>16.423474178403755</v>
          </cell>
          <cell r="BY12">
            <v>69964</v>
          </cell>
          <cell r="BZ12">
            <v>4260</v>
          </cell>
          <cell r="CA12">
            <v>91.096083403775708</v>
          </cell>
          <cell r="CB12">
            <v>3233</v>
          </cell>
          <cell r="CC12">
            <v>3549</v>
          </cell>
          <cell r="CD12">
            <v>6.4375</v>
          </cell>
          <cell r="CE12">
            <v>103</v>
          </cell>
          <cell r="CF12">
            <v>1600</v>
          </cell>
          <cell r="CG12">
            <v>635</v>
          </cell>
          <cell r="CH12">
            <v>12.607142857142858</v>
          </cell>
          <cell r="CI12">
            <v>17.225404133183225</v>
          </cell>
          <cell r="CJ12">
            <v>14.861995753715499</v>
          </cell>
          <cell r="CK12">
            <v>161</v>
          </cell>
          <cell r="CL12">
            <v>108330</v>
          </cell>
          <cell r="CM12">
            <v>26.3</v>
          </cell>
          <cell r="CN12">
            <v>96</v>
          </cell>
          <cell r="CO12">
            <v>9.1304347826086953</v>
          </cell>
          <cell r="CP12">
            <v>37.743888764296926</v>
          </cell>
        </row>
        <row r="13">
          <cell r="A13" t="str">
            <v>East Lothian</v>
          </cell>
          <cell r="B13">
            <v>8661</v>
          </cell>
          <cell r="C13">
            <v>5807</v>
          </cell>
          <cell r="D13">
            <v>1852</v>
          </cell>
          <cell r="E13">
            <v>61</v>
          </cell>
          <cell r="F13">
            <v>37</v>
          </cell>
          <cell r="G13">
            <v>27</v>
          </cell>
          <cell r="H13" t="str">
            <v>*</v>
          </cell>
          <cell r="I13">
            <v>43</v>
          </cell>
          <cell r="J13">
            <v>203</v>
          </cell>
          <cell r="K13">
            <v>82.520325203252028</v>
          </cell>
          <cell r="L13">
            <v>69.599999999999994</v>
          </cell>
          <cell r="M13">
            <v>95.791583166332657</v>
          </cell>
          <cell r="N13">
            <v>899.08</v>
          </cell>
          <cell r="O13">
            <v>417</v>
          </cell>
          <cell r="P13">
            <v>645</v>
          </cell>
          <cell r="Q13">
            <v>909</v>
          </cell>
          <cell r="R13">
            <v>1015</v>
          </cell>
          <cell r="S13">
            <v>1136</v>
          </cell>
          <cell r="T13">
            <v>69.905277401999996</v>
          </cell>
          <cell r="U13">
            <v>76.854358418999993</v>
          </cell>
          <cell r="V13">
            <v>27.069322781000004</v>
          </cell>
          <cell r="W13">
            <v>23.548949349000004</v>
          </cell>
          <cell r="X13" t="str">
            <v>dna</v>
          </cell>
          <cell r="Y13" t="str">
            <v>dna</v>
          </cell>
          <cell r="Z13" t="str">
            <v>dna</v>
          </cell>
          <cell r="AA13">
            <v>83.928571428571431</v>
          </cell>
          <cell r="AB13">
            <v>93.060299999999998</v>
          </cell>
          <cell r="AC13" t="str">
            <v>dna</v>
          </cell>
          <cell r="AD13">
            <v>16.779499999999999</v>
          </cell>
          <cell r="AE13" t="str">
            <v>dna</v>
          </cell>
          <cell r="AF13">
            <v>93.999016232169211</v>
          </cell>
          <cell r="AG13">
            <v>4.7619047619047619</v>
          </cell>
          <cell r="AH13">
            <v>26.422764227642276</v>
          </cell>
          <cell r="AI13">
            <v>105790</v>
          </cell>
          <cell r="AJ13">
            <v>557492</v>
          </cell>
          <cell r="AK13">
            <v>60.0375234521576</v>
          </cell>
          <cell r="AL13">
            <v>0</v>
          </cell>
          <cell r="AM13" t="e">
            <v>#N/A</v>
          </cell>
          <cell r="AN13" t="e">
            <v>#N/A</v>
          </cell>
          <cell r="AO13" t="e">
            <v>#N/A</v>
          </cell>
          <cell r="AP13" t="e">
            <v>#N/A</v>
          </cell>
          <cell r="AQ13" t="e">
            <v>#N/A</v>
          </cell>
          <cell r="AR13">
            <v>610</v>
          </cell>
          <cell r="AS13">
            <v>99.336668116572426</v>
          </cell>
          <cell r="AT13">
            <v>1827</v>
          </cell>
          <cell r="AU13">
            <v>18392</v>
          </cell>
          <cell r="AV13">
            <v>76.47</v>
          </cell>
          <cell r="AW13">
            <v>640.66999999999996</v>
          </cell>
          <cell r="AX13">
            <v>6046</v>
          </cell>
          <cell r="AY13">
            <v>9437</v>
          </cell>
          <cell r="AZ13">
            <v>105790</v>
          </cell>
          <cell r="BA13">
            <v>70.5</v>
          </cell>
          <cell r="BB13">
            <v>81.099999999999994</v>
          </cell>
          <cell r="BC13">
            <v>60.9</v>
          </cell>
          <cell r="BD13">
            <v>67.599999999999994</v>
          </cell>
          <cell r="BE13">
            <v>91.8</v>
          </cell>
          <cell r="BF13">
            <v>1367.4</v>
          </cell>
          <cell r="BG13">
            <v>31.779556165882628</v>
          </cell>
          <cell r="BH13">
            <v>42.722434191249349</v>
          </cell>
          <cell r="BI13">
            <v>34.280113588297624</v>
          </cell>
          <cell r="BJ13">
            <v>33.0045871925171</v>
          </cell>
          <cell r="BK13">
            <v>105790</v>
          </cell>
          <cell r="BL13">
            <v>53.1</v>
          </cell>
          <cell r="BM13">
            <v>78.3</v>
          </cell>
          <cell r="BN13">
            <v>75.7</v>
          </cell>
          <cell r="BO13">
            <v>7.4916850237435524</v>
          </cell>
          <cell r="BP13">
            <v>2152638</v>
          </cell>
          <cell r="BQ13">
            <v>28733696</v>
          </cell>
          <cell r="BR13">
            <v>1.1887819791787315</v>
          </cell>
          <cell r="BS13">
            <v>341581</v>
          </cell>
          <cell r="BT13">
            <v>28733696</v>
          </cell>
          <cell r="BU13">
            <v>96.68843818035981</v>
          </cell>
          <cell r="BV13">
            <v>8438</v>
          </cell>
          <cell r="BW13">
            <v>8727</v>
          </cell>
          <cell r="BX13">
            <v>8.9756606751871271</v>
          </cell>
          <cell r="BY13">
            <v>176273</v>
          </cell>
          <cell r="BZ13">
            <v>19639</v>
          </cell>
          <cell r="CA13">
            <v>96.860318551621404</v>
          </cell>
          <cell r="CB13">
            <v>8453</v>
          </cell>
          <cell r="CC13">
            <v>8727</v>
          </cell>
          <cell r="CD13">
            <v>5.65</v>
          </cell>
          <cell r="CE13">
            <v>113</v>
          </cell>
          <cell r="CF13">
            <v>2000</v>
          </cell>
          <cell r="CG13">
            <v>852</v>
          </cell>
          <cell r="CH13">
            <v>10.847290640394089</v>
          </cell>
          <cell r="CI13">
            <v>19.369168155470014</v>
          </cell>
          <cell r="CJ13">
            <v>18.527271008601947</v>
          </cell>
          <cell r="CK13">
            <v>196</v>
          </cell>
          <cell r="CL13">
            <v>105790</v>
          </cell>
          <cell r="CM13">
            <v>20.8</v>
          </cell>
          <cell r="CN13">
            <v>88.9</v>
          </cell>
          <cell r="CO13">
            <v>8.3916083916083917</v>
          </cell>
          <cell r="CP13">
            <v>7.3049645390070932</v>
          </cell>
        </row>
        <row r="14">
          <cell r="A14" t="str">
            <v>East Renfrewshire</v>
          </cell>
          <cell r="B14">
            <v>9295</v>
          </cell>
          <cell r="C14">
            <v>7756</v>
          </cell>
          <cell r="D14">
            <v>1904</v>
          </cell>
          <cell r="E14">
            <v>86</v>
          </cell>
          <cell r="F14">
            <v>65</v>
          </cell>
          <cell r="G14">
            <v>69</v>
          </cell>
          <cell r="H14">
            <v>42</v>
          </cell>
          <cell r="I14">
            <v>2</v>
          </cell>
          <cell r="J14">
            <v>100</v>
          </cell>
          <cell r="K14">
            <v>98.039215686274503</v>
          </cell>
          <cell r="L14">
            <v>82.9</v>
          </cell>
          <cell r="M14">
            <v>97.498104624715694</v>
          </cell>
          <cell r="N14">
            <v>1353.71</v>
          </cell>
          <cell r="O14">
            <v>1039</v>
          </cell>
          <cell r="P14">
            <v>1088</v>
          </cell>
          <cell r="Q14">
            <v>1275</v>
          </cell>
          <cell r="R14">
            <v>1296</v>
          </cell>
          <cell r="S14">
            <v>1478</v>
          </cell>
          <cell r="T14">
            <v>86.577181207999999</v>
          </cell>
          <cell r="U14">
            <v>90.653740988999999</v>
          </cell>
          <cell r="V14">
            <v>20.348390668999997</v>
          </cell>
          <cell r="W14">
            <v>13.068743377000004</v>
          </cell>
          <cell r="X14" t="str">
            <v>dna</v>
          </cell>
          <cell r="Y14" t="str">
            <v>dna</v>
          </cell>
          <cell r="Z14" t="str">
            <v>dna</v>
          </cell>
          <cell r="AA14">
            <v>96.875</v>
          </cell>
          <cell r="AB14">
            <v>95.213999999999999</v>
          </cell>
          <cell r="AC14" t="str">
            <v>dna</v>
          </cell>
          <cell r="AD14">
            <v>3.0844</v>
          </cell>
          <cell r="AE14" t="str">
            <v>dna</v>
          </cell>
          <cell r="AF14">
            <v>96.8964839913573</v>
          </cell>
          <cell r="AG14">
            <v>7.6923076923076925</v>
          </cell>
          <cell r="AH14">
            <v>24.509803921568626</v>
          </cell>
          <cell r="AI14">
            <v>95170</v>
          </cell>
          <cell r="AJ14">
            <v>372684</v>
          </cell>
          <cell r="AK14">
            <v>57.394843962008146</v>
          </cell>
          <cell r="AL14">
            <v>0</v>
          </cell>
          <cell r="AM14" t="e">
            <v>#N/A</v>
          </cell>
          <cell r="AN14" t="e">
            <v>#N/A</v>
          </cell>
          <cell r="AO14" t="e">
            <v>#N/A</v>
          </cell>
          <cell r="AP14" t="e">
            <v>#N/A</v>
          </cell>
          <cell r="AQ14" t="e">
            <v>#N/A</v>
          </cell>
          <cell r="AR14">
            <v>730</v>
          </cell>
          <cell r="AS14">
            <v>78.843626806833115</v>
          </cell>
          <cell r="AT14">
            <v>1560</v>
          </cell>
          <cell r="AU14">
            <v>19786</v>
          </cell>
          <cell r="AV14">
            <v>75</v>
          </cell>
          <cell r="AW14">
            <v>170.47</v>
          </cell>
          <cell r="AX14">
            <v>1532</v>
          </cell>
          <cell r="AY14">
            <v>8987</v>
          </cell>
          <cell r="AZ14">
            <v>95170</v>
          </cell>
          <cell r="BA14">
            <v>75.900000000000006</v>
          </cell>
          <cell r="BB14">
            <v>91.6</v>
          </cell>
          <cell r="BC14">
            <v>51.6</v>
          </cell>
          <cell r="BD14">
            <v>65.8</v>
          </cell>
          <cell r="BE14">
            <v>94.9</v>
          </cell>
          <cell r="BF14">
            <v>483.54</v>
          </cell>
          <cell r="BG14">
            <v>17.243340218967337</v>
          </cell>
          <cell r="BH14">
            <v>29.625194179205788</v>
          </cell>
          <cell r="BI14">
            <v>34.483687256209947</v>
          </cell>
          <cell r="BJ14">
            <v>44.182473504750931</v>
          </cell>
          <cell r="BK14">
            <v>95170</v>
          </cell>
          <cell r="BL14">
            <v>66.2</v>
          </cell>
          <cell r="BM14">
            <v>81.7</v>
          </cell>
          <cell r="BN14">
            <v>66.5</v>
          </cell>
          <cell r="BO14">
            <v>5.8275419128794619</v>
          </cell>
          <cell r="BP14">
            <v>653878</v>
          </cell>
          <cell r="BQ14">
            <v>11220477</v>
          </cell>
          <cell r="BR14">
            <v>1.353908572692587</v>
          </cell>
          <cell r="BS14">
            <v>151915</v>
          </cell>
          <cell r="BT14">
            <v>11220477</v>
          </cell>
          <cell r="BU14">
            <v>97.427217332430601</v>
          </cell>
          <cell r="BV14">
            <v>2878</v>
          </cell>
          <cell r="BW14">
            <v>2954</v>
          </cell>
          <cell r="BX14">
            <v>5.1518408415275552</v>
          </cell>
          <cell r="BY14">
            <v>45058</v>
          </cell>
          <cell r="BZ14">
            <v>8746</v>
          </cell>
          <cell r="CA14">
            <v>100</v>
          </cell>
          <cell r="CB14">
            <v>2954</v>
          </cell>
          <cell r="CC14">
            <v>2954</v>
          </cell>
          <cell r="CD14">
            <v>29.9375</v>
          </cell>
          <cell r="CE14">
            <v>479</v>
          </cell>
          <cell r="CF14">
            <v>1600</v>
          </cell>
          <cell r="CG14">
            <v>649</v>
          </cell>
          <cell r="CH14">
            <v>8.4693877551020407</v>
          </cell>
          <cell r="CI14">
            <v>8.9027697384609414</v>
          </cell>
          <cell r="CJ14">
            <v>17.652621624461492</v>
          </cell>
          <cell r="CK14">
            <v>168</v>
          </cell>
          <cell r="CL14">
            <v>95170</v>
          </cell>
          <cell r="CM14">
            <v>30.099999999999998</v>
          </cell>
          <cell r="CN14">
            <v>96.1</v>
          </cell>
          <cell r="CO14">
            <v>10.16949152542373</v>
          </cell>
          <cell r="CP14">
            <v>97.49687108886107</v>
          </cell>
        </row>
        <row r="15">
          <cell r="A15" t="str">
            <v>Edinburgh City</v>
          </cell>
          <cell r="B15">
            <v>30883</v>
          </cell>
          <cell r="C15">
            <v>19081</v>
          </cell>
          <cell r="D15">
            <v>8583</v>
          </cell>
          <cell r="E15">
            <v>63</v>
          </cell>
          <cell r="F15">
            <v>39</v>
          </cell>
          <cell r="G15">
            <v>37</v>
          </cell>
          <cell r="H15">
            <v>15</v>
          </cell>
          <cell r="I15">
            <v>106</v>
          </cell>
          <cell r="J15">
            <v>1128</v>
          </cell>
          <cell r="K15">
            <v>91.41004862236629</v>
          </cell>
          <cell r="L15">
            <v>70.3</v>
          </cell>
          <cell r="M15">
            <v>95.082467929138673</v>
          </cell>
          <cell r="N15">
            <v>938.92</v>
          </cell>
          <cell r="O15">
            <v>572</v>
          </cell>
          <cell r="P15">
            <v>711</v>
          </cell>
          <cell r="Q15">
            <v>842</v>
          </cell>
          <cell r="R15">
            <v>1052</v>
          </cell>
          <cell r="S15">
            <v>1282</v>
          </cell>
          <cell r="T15">
            <v>77.098999922000004</v>
          </cell>
          <cell r="U15">
            <v>83.180380967000005</v>
          </cell>
          <cell r="V15">
            <v>26.430870063999997</v>
          </cell>
          <cell r="W15">
            <v>20.541177544000007</v>
          </cell>
          <cell r="X15" t="str">
            <v>dna</v>
          </cell>
          <cell r="Y15" t="str">
            <v>dna</v>
          </cell>
          <cell r="Z15" t="str">
            <v>dna</v>
          </cell>
          <cell r="AA15">
            <v>89.85507246376811</v>
          </cell>
          <cell r="AB15">
            <v>93.779700000000005</v>
          </cell>
          <cell r="AC15" t="str">
            <v>dna</v>
          </cell>
          <cell r="AD15">
            <v>16.5366</v>
          </cell>
          <cell r="AE15" t="str">
            <v>dna</v>
          </cell>
          <cell r="AF15">
            <v>92.249981243904273</v>
          </cell>
          <cell r="AG15">
            <v>5</v>
          </cell>
          <cell r="AH15">
            <v>24.149108589951375</v>
          </cell>
          <cell r="AI15">
            <v>518500</v>
          </cell>
          <cell r="AJ15">
            <v>2206256</v>
          </cell>
          <cell r="AK15">
            <v>55.482566953006575</v>
          </cell>
          <cell r="AL15">
            <v>0</v>
          </cell>
          <cell r="AM15" t="e">
            <v>#N/A</v>
          </cell>
          <cell r="AN15" t="e">
            <v>#N/A</v>
          </cell>
          <cell r="AO15" t="e">
            <v>#N/A</v>
          </cell>
          <cell r="AP15" t="e">
            <v>#N/A</v>
          </cell>
          <cell r="AQ15" t="e">
            <v>#N/A</v>
          </cell>
          <cell r="AR15">
            <v>2490</v>
          </cell>
          <cell r="AS15">
            <v>111.67713146151719</v>
          </cell>
          <cell r="AT15">
            <v>8484</v>
          </cell>
          <cell r="AU15">
            <v>75969</v>
          </cell>
          <cell r="AV15">
            <v>83.33</v>
          </cell>
          <cell r="AW15">
            <v>1620.63</v>
          </cell>
          <cell r="AX15">
            <v>58328</v>
          </cell>
          <cell r="AY15">
            <v>35991</v>
          </cell>
          <cell r="AZ15">
            <v>518500</v>
          </cell>
          <cell r="BA15">
            <v>76.7</v>
          </cell>
          <cell r="BB15">
            <v>88.3</v>
          </cell>
          <cell r="BC15">
            <v>87.2</v>
          </cell>
          <cell r="BD15">
            <v>73.900000000000006</v>
          </cell>
          <cell r="BE15">
            <v>92</v>
          </cell>
          <cell r="BF15">
            <v>1511</v>
          </cell>
          <cell r="BG15">
            <v>28.136832765592768</v>
          </cell>
          <cell r="BH15">
            <v>22.656722522075533</v>
          </cell>
          <cell r="BI15">
            <v>32.493655922754606</v>
          </cell>
          <cell r="BJ15">
            <v>38.704638267532182</v>
          </cell>
          <cell r="BK15">
            <v>518500</v>
          </cell>
          <cell r="BL15">
            <v>38.799999999999997</v>
          </cell>
          <cell r="BM15">
            <v>65.8</v>
          </cell>
          <cell r="BN15">
            <v>62.4</v>
          </cell>
          <cell r="BO15">
            <v>8.0578851004963781</v>
          </cell>
          <cell r="BP15">
            <v>7921868</v>
          </cell>
          <cell r="BQ15">
            <v>98312000</v>
          </cell>
          <cell r="BR15">
            <v>0.64528134917405811</v>
          </cell>
          <cell r="BS15">
            <v>634389</v>
          </cell>
          <cell r="BT15">
            <v>98312000</v>
          </cell>
          <cell r="BU15">
            <v>86.212800241704016</v>
          </cell>
          <cell r="BV15">
            <v>17121</v>
          </cell>
          <cell r="BW15">
            <v>19859</v>
          </cell>
          <cell r="BX15">
            <v>10.725268586162441</v>
          </cell>
          <cell r="BY15">
            <v>249577</v>
          </cell>
          <cell r="BZ15">
            <v>23270</v>
          </cell>
          <cell r="CA15">
            <v>99.823757490306662</v>
          </cell>
          <cell r="CB15">
            <v>19824</v>
          </cell>
          <cell r="CC15">
            <v>19859</v>
          </cell>
          <cell r="CD15">
            <v>6.7909090909090901</v>
          </cell>
          <cell r="CE15">
            <v>747</v>
          </cell>
          <cell r="CF15">
            <v>11000</v>
          </cell>
          <cell r="CG15">
            <v>2005</v>
          </cell>
          <cell r="CH15">
            <v>11.64</v>
          </cell>
          <cell r="CI15">
            <v>41.790272834431747</v>
          </cell>
          <cell r="CJ15">
            <v>16.933461909353905</v>
          </cell>
          <cell r="CK15">
            <v>878</v>
          </cell>
          <cell r="CL15">
            <v>518500</v>
          </cell>
          <cell r="CM15">
            <v>15</v>
          </cell>
          <cell r="CN15">
            <v>98.3</v>
          </cell>
          <cell r="CO15">
            <v>4.9347702779353373</v>
          </cell>
          <cell r="CP15">
            <v>87.488472179526596</v>
          </cell>
        </row>
        <row r="16">
          <cell r="A16" t="str">
            <v>Eilean Siar</v>
          </cell>
          <cell r="B16">
            <v>1875</v>
          </cell>
          <cell r="C16">
            <v>1478</v>
          </cell>
          <cell r="D16">
            <v>450</v>
          </cell>
          <cell r="E16">
            <v>61</v>
          </cell>
          <cell r="F16">
            <v>33</v>
          </cell>
          <cell r="G16">
            <v>0</v>
          </cell>
          <cell r="H16">
            <v>0</v>
          </cell>
          <cell r="I16">
            <v>7</v>
          </cell>
          <cell r="J16">
            <v>32</v>
          </cell>
          <cell r="K16">
            <v>82.051282051282044</v>
          </cell>
          <cell r="L16">
            <v>59</v>
          </cell>
          <cell r="M16">
            <v>98.412698412698404</v>
          </cell>
          <cell r="N16">
            <v>815.74</v>
          </cell>
          <cell r="O16" t="str">
            <v>NA</v>
          </cell>
          <cell r="P16">
            <v>947</v>
          </cell>
          <cell r="Q16">
            <v>858</v>
          </cell>
          <cell r="R16" t="str">
            <v>*</v>
          </cell>
          <cell r="S16" t="str">
            <v>NA</v>
          </cell>
          <cell r="T16">
            <v>67.409948541999995</v>
          </cell>
          <cell r="U16">
            <v>70.596797671000004</v>
          </cell>
          <cell r="V16" t="str">
            <v>N/A</v>
          </cell>
          <cell r="W16" t="str">
            <v>N/A</v>
          </cell>
          <cell r="X16" t="str">
            <v>dna</v>
          </cell>
          <cell r="Y16" t="str">
            <v>dna</v>
          </cell>
          <cell r="Z16" t="str">
            <v>dna</v>
          </cell>
          <cell r="AA16">
            <v>92</v>
          </cell>
          <cell r="AB16">
            <v>94.034800000000004</v>
          </cell>
          <cell r="AC16" t="str">
            <v>dna</v>
          </cell>
          <cell r="AD16">
            <v>11.929600000000001</v>
          </cell>
          <cell r="AE16" t="str">
            <v>dna</v>
          </cell>
          <cell r="AF16">
            <v>95.472061657032754</v>
          </cell>
          <cell r="AG16">
            <v>0</v>
          </cell>
          <cell r="AH16">
            <v>51.282051282051277</v>
          </cell>
          <cell r="AI16">
            <v>26830</v>
          </cell>
          <cell r="AJ16">
            <v>102596</v>
          </cell>
          <cell r="AK16">
            <v>57.238307349665931</v>
          </cell>
          <cell r="AL16">
            <v>0</v>
          </cell>
          <cell r="AM16" t="e">
            <v>#N/A</v>
          </cell>
          <cell r="AN16" t="e">
            <v>#N/A</v>
          </cell>
          <cell r="AO16" t="e">
            <v>#N/A</v>
          </cell>
          <cell r="AP16" t="e">
            <v>#N/A</v>
          </cell>
          <cell r="AQ16" t="e">
            <v>#N/A</v>
          </cell>
          <cell r="AR16">
            <v>190</v>
          </cell>
          <cell r="AS16">
            <v>102.81499322595212</v>
          </cell>
          <cell r="AT16">
            <v>683</v>
          </cell>
          <cell r="AU16">
            <v>6643</v>
          </cell>
          <cell r="AV16">
            <v>82.98</v>
          </cell>
          <cell r="AW16">
            <v>1809.81</v>
          </cell>
          <cell r="AX16">
            <v>5719</v>
          </cell>
          <cell r="AY16">
            <v>3160</v>
          </cell>
          <cell r="AZ16">
            <v>26830</v>
          </cell>
          <cell r="BA16">
            <v>44.6</v>
          </cell>
          <cell r="BB16">
            <v>36.4</v>
          </cell>
          <cell r="BC16">
            <v>41.8</v>
          </cell>
          <cell r="BD16">
            <v>58.2</v>
          </cell>
          <cell r="BE16">
            <v>99.2</v>
          </cell>
          <cell r="BF16">
            <v>1195.71</v>
          </cell>
          <cell r="BG16">
            <v>34.512924913633682</v>
          </cell>
          <cell r="BH16">
            <v>37.930363507541223</v>
          </cell>
          <cell r="BI16">
            <v>50.727721613997339</v>
          </cell>
          <cell r="BJ16">
            <v>46.838450020764064</v>
          </cell>
          <cell r="BK16">
            <v>26830</v>
          </cell>
          <cell r="BL16">
            <v>23.1</v>
          </cell>
          <cell r="BM16">
            <v>88.7</v>
          </cell>
          <cell r="BN16">
            <v>74.099999999999994</v>
          </cell>
          <cell r="BO16" t="str">
            <v>NA</v>
          </cell>
          <cell r="BP16" t="str">
            <v>NA</v>
          </cell>
          <cell r="BQ16" t="str">
            <v>NA</v>
          </cell>
          <cell r="BR16" t="str">
            <v>NA</v>
          </cell>
          <cell r="BS16" t="str">
            <v>NA</v>
          </cell>
          <cell r="BT16" t="str">
            <v>NA</v>
          </cell>
          <cell r="BU16" t="str">
            <v>NA</v>
          </cell>
          <cell r="BV16" t="str">
            <v>NA</v>
          </cell>
          <cell r="BW16" t="str">
            <v>NA</v>
          </cell>
          <cell r="BX16" t="str">
            <v>NA</v>
          </cell>
          <cell r="BY16" t="str">
            <v>NA</v>
          </cell>
          <cell r="BZ16" t="str">
            <v>NA</v>
          </cell>
          <cell r="CA16" t="str">
            <v>NA</v>
          </cell>
          <cell r="CB16" t="str">
            <v>NA</v>
          </cell>
          <cell r="CC16" t="str">
            <v>NA</v>
          </cell>
          <cell r="CD16">
            <v>13</v>
          </cell>
          <cell r="CE16">
            <v>39</v>
          </cell>
          <cell r="CF16">
            <v>300</v>
          </cell>
          <cell r="CG16">
            <v>321</v>
          </cell>
          <cell r="CH16">
            <v>8.2619047619047628</v>
          </cell>
          <cell r="CI16">
            <v>42.68328286954209</v>
          </cell>
          <cell r="CJ16">
            <v>26.835631755497577</v>
          </cell>
          <cell r="CK16">
            <v>72</v>
          </cell>
          <cell r="CL16">
            <v>26830</v>
          </cell>
          <cell r="CM16" t="str">
            <v>*</v>
          </cell>
          <cell r="CN16">
            <v>76.900000000000006</v>
          </cell>
          <cell r="CO16">
            <v>5.8451816745655609</v>
          </cell>
          <cell r="CP16">
            <v>100</v>
          </cell>
        </row>
        <row r="17">
          <cell r="A17" t="str">
            <v>Falkirk</v>
          </cell>
          <cell r="B17">
            <v>12820</v>
          </cell>
          <cell r="C17">
            <v>8847</v>
          </cell>
          <cell r="D17">
            <v>3014</v>
          </cell>
          <cell r="E17">
            <v>66</v>
          </cell>
          <cell r="F17">
            <v>37</v>
          </cell>
          <cell r="G17">
            <v>46</v>
          </cell>
          <cell r="H17">
            <v>19</v>
          </cell>
          <cell r="I17">
            <v>61</v>
          </cell>
          <cell r="J17">
            <v>283</v>
          </cell>
          <cell r="K17">
            <v>82.267441860465112</v>
          </cell>
          <cell r="L17">
            <v>72.2</v>
          </cell>
          <cell r="M17">
            <v>94.871794871794862</v>
          </cell>
          <cell r="N17">
            <v>950.8</v>
          </cell>
          <cell r="O17">
            <v>703</v>
          </cell>
          <cell r="P17">
            <v>749</v>
          </cell>
          <cell r="Q17">
            <v>919</v>
          </cell>
          <cell r="R17">
            <v>1212</v>
          </cell>
          <cell r="S17">
            <v>1172</v>
          </cell>
          <cell r="T17">
            <v>72.033426184000007</v>
          </cell>
          <cell r="U17">
            <v>79.294336118999993</v>
          </cell>
          <cell r="V17">
            <v>24.300858342999994</v>
          </cell>
          <cell r="W17">
            <v>18.194305917000008</v>
          </cell>
          <cell r="X17" t="str">
            <v>dna</v>
          </cell>
          <cell r="Y17" t="str">
            <v>dna</v>
          </cell>
          <cell r="Z17" t="str">
            <v>dna</v>
          </cell>
          <cell r="AA17">
            <v>98.507462686567166</v>
          </cell>
          <cell r="AB17">
            <v>92.943399999999997</v>
          </cell>
          <cell r="AC17" t="str">
            <v>dna</v>
          </cell>
          <cell r="AD17">
            <v>16.4556</v>
          </cell>
          <cell r="AE17" t="str">
            <v>dna</v>
          </cell>
          <cell r="AF17">
            <v>92.30164964650433</v>
          </cell>
          <cell r="AG17">
            <v>3.90625</v>
          </cell>
          <cell r="AH17">
            <v>33.430232558139537</v>
          </cell>
          <cell r="AI17">
            <v>160340</v>
          </cell>
          <cell r="AJ17">
            <v>604136</v>
          </cell>
          <cell r="AK17">
            <v>65.135453474676083</v>
          </cell>
          <cell r="AL17">
            <v>0</v>
          </cell>
          <cell r="AM17" t="e">
            <v>#N/A</v>
          </cell>
          <cell r="AN17" t="e">
            <v>#N/A</v>
          </cell>
          <cell r="AO17" t="e">
            <v>#N/A</v>
          </cell>
          <cell r="AP17" t="e">
            <v>#N/A</v>
          </cell>
          <cell r="AQ17" t="e">
            <v>#N/A</v>
          </cell>
          <cell r="AR17">
            <v>880</v>
          </cell>
          <cell r="AS17">
            <v>117.38304850681858</v>
          </cell>
          <cell r="AT17">
            <v>2720</v>
          </cell>
          <cell r="AU17">
            <v>23172</v>
          </cell>
          <cell r="AV17">
            <v>80.61</v>
          </cell>
          <cell r="AW17">
            <v>1177.9000000000001</v>
          </cell>
          <cell r="AX17">
            <v>15262</v>
          </cell>
          <cell r="AY17">
            <v>12957</v>
          </cell>
          <cell r="AZ17">
            <v>160340</v>
          </cell>
          <cell r="BA17">
            <v>62.9</v>
          </cell>
          <cell r="BB17">
            <v>71</v>
          </cell>
          <cell r="BC17">
            <v>55.4</v>
          </cell>
          <cell r="BD17">
            <v>70</v>
          </cell>
          <cell r="BE17">
            <v>91.1</v>
          </cell>
          <cell r="BF17">
            <v>987.23</v>
          </cell>
          <cell r="BG17">
            <v>25.632525591577441</v>
          </cell>
          <cell r="BH17">
            <v>35.279833847216089</v>
          </cell>
          <cell r="BI17">
            <v>36.537803474424869</v>
          </cell>
          <cell r="BJ17">
            <v>37.745912684882143</v>
          </cell>
          <cell r="BK17">
            <v>160340</v>
          </cell>
          <cell r="BL17">
            <v>50.8</v>
          </cell>
          <cell r="BM17">
            <v>62.7</v>
          </cell>
          <cell r="BN17">
            <v>54.8</v>
          </cell>
          <cell r="BO17">
            <v>8.086987996487192</v>
          </cell>
          <cell r="BP17">
            <v>4524080</v>
          </cell>
          <cell r="BQ17">
            <v>55942707</v>
          </cell>
          <cell r="BR17">
            <v>1.0401230673374458</v>
          </cell>
          <cell r="BS17">
            <v>581873</v>
          </cell>
          <cell r="BT17">
            <v>55942707</v>
          </cell>
          <cell r="BU17">
            <v>97.726164350158498</v>
          </cell>
          <cell r="BV17">
            <v>16031</v>
          </cell>
          <cell r="BW17">
            <v>16404</v>
          </cell>
          <cell r="BX17">
            <v>6.7920291448132915</v>
          </cell>
          <cell r="BY17">
            <v>216265</v>
          </cell>
          <cell r="BZ17">
            <v>31841</v>
          </cell>
          <cell r="CA17">
            <v>98.817361619117278</v>
          </cell>
          <cell r="CB17">
            <v>16210</v>
          </cell>
          <cell r="CC17">
            <v>16404</v>
          </cell>
          <cell r="CD17">
            <v>24.258064516129032</v>
          </cell>
          <cell r="CE17">
            <v>752</v>
          </cell>
          <cell r="CF17">
            <v>3100</v>
          </cell>
          <cell r="CG17">
            <v>494</v>
          </cell>
          <cell r="CH17">
            <v>8.103896103896103</v>
          </cell>
          <cell r="CI17">
            <v>32.343498430606658</v>
          </cell>
          <cell r="CJ17">
            <v>19.333915429711862</v>
          </cell>
          <cell r="CK17">
            <v>310</v>
          </cell>
          <cell r="CL17">
            <v>160340</v>
          </cell>
          <cell r="CM17">
            <v>18.899999999999999</v>
          </cell>
          <cell r="CN17">
            <v>96.7</v>
          </cell>
          <cell r="CO17">
            <v>14.38415159345392</v>
          </cell>
          <cell r="CP17">
            <v>58.870967741935488</v>
          </cell>
        </row>
        <row r="18">
          <cell r="A18" t="str">
            <v>Fife</v>
          </cell>
          <cell r="B18">
            <v>29176</v>
          </cell>
          <cell r="C18">
            <v>20349</v>
          </cell>
          <cell r="D18">
            <v>6888</v>
          </cell>
          <cell r="E18">
            <v>57</v>
          </cell>
          <cell r="F18">
            <v>30</v>
          </cell>
          <cell r="G18">
            <v>36</v>
          </cell>
          <cell r="H18">
            <v>13</v>
          </cell>
          <cell r="I18">
            <v>134</v>
          </cell>
          <cell r="J18">
            <v>801</v>
          </cell>
          <cell r="K18">
            <v>85.668449197860966</v>
          </cell>
          <cell r="L18">
            <v>60.4</v>
          </cell>
          <cell r="M18">
            <v>94.415405777166441</v>
          </cell>
          <cell r="N18">
            <v>829.05</v>
          </cell>
          <cell r="O18">
            <v>548</v>
          </cell>
          <cell r="P18">
            <v>679</v>
          </cell>
          <cell r="Q18">
            <v>838</v>
          </cell>
          <cell r="R18">
            <v>1010</v>
          </cell>
          <cell r="S18">
            <v>1133</v>
          </cell>
          <cell r="T18">
            <v>74.210611979000006</v>
          </cell>
          <cell r="U18">
            <v>80.17578125</v>
          </cell>
          <cell r="V18">
            <v>18.487171298000007</v>
          </cell>
          <cell r="W18">
            <v>16.451222164000001</v>
          </cell>
          <cell r="X18" t="str">
            <v>dna</v>
          </cell>
          <cell r="Y18" t="str">
            <v>dna</v>
          </cell>
          <cell r="Z18" t="str">
            <v>dna</v>
          </cell>
          <cell r="AA18">
            <v>93.788819875776397</v>
          </cell>
          <cell r="AB18">
            <v>92.558700000000002</v>
          </cell>
          <cell r="AC18" t="str">
            <v>dna</v>
          </cell>
          <cell r="AD18">
            <v>19.321100000000001</v>
          </cell>
          <cell r="AE18" t="str">
            <v>dna</v>
          </cell>
          <cell r="AF18">
            <v>90.668918918918919</v>
          </cell>
          <cell r="AG18">
            <v>10.377358490566039</v>
          </cell>
          <cell r="AH18">
            <v>20.855614973262032</v>
          </cell>
          <cell r="AI18">
            <v>371910</v>
          </cell>
          <cell r="AJ18">
            <v>1525000.36</v>
          </cell>
          <cell r="AK18">
            <v>59.706666666666663</v>
          </cell>
          <cell r="AL18">
            <v>0</v>
          </cell>
          <cell r="AM18" t="e">
            <v>#N/A</v>
          </cell>
          <cell r="AN18" t="e">
            <v>#N/A</v>
          </cell>
          <cell r="AO18" t="e">
            <v>#N/A</v>
          </cell>
          <cell r="AP18" t="e">
            <v>#N/A</v>
          </cell>
          <cell r="AQ18" t="e">
            <v>#N/A</v>
          </cell>
          <cell r="AR18">
            <v>2649</v>
          </cell>
          <cell r="AS18">
            <v>115.19125990001686</v>
          </cell>
          <cell r="AT18">
            <v>8203</v>
          </cell>
          <cell r="AU18">
            <v>71212</v>
          </cell>
          <cell r="AV18">
            <v>84.88</v>
          </cell>
          <cell r="AW18">
            <v>628.01</v>
          </cell>
          <cell r="AX18">
            <v>20570</v>
          </cell>
          <cell r="AY18">
            <v>32754</v>
          </cell>
          <cell r="AZ18">
            <v>371910</v>
          </cell>
          <cell r="BA18">
            <v>65.5</v>
          </cell>
          <cell r="BB18">
            <v>81.099999999999994</v>
          </cell>
          <cell r="BC18">
            <v>60.8</v>
          </cell>
          <cell r="BD18">
            <v>68.8</v>
          </cell>
          <cell r="BE18">
            <v>94.8</v>
          </cell>
          <cell r="BF18">
            <v>2458.9299999999998</v>
          </cell>
          <cell r="BG18">
            <v>30.747869546583996</v>
          </cell>
          <cell r="BH18">
            <v>34.826842409907201</v>
          </cell>
          <cell r="BI18">
            <v>31.288476296772231</v>
          </cell>
          <cell r="BJ18">
            <v>31.599538400324398</v>
          </cell>
          <cell r="BK18">
            <v>371910</v>
          </cell>
          <cell r="BL18">
            <v>51.1</v>
          </cell>
          <cell r="BM18">
            <v>81.3</v>
          </cell>
          <cell r="BN18">
            <v>70.5</v>
          </cell>
          <cell r="BO18">
            <v>9.0482279663644736</v>
          </cell>
          <cell r="BP18">
            <v>10337754</v>
          </cell>
          <cell r="BQ18">
            <v>114251697</v>
          </cell>
          <cell r="BR18">
            <v>0.97763361886869826</v>
          </cell>
          <cell r="BS18">
            <v>1116963</v>
          </cell>
          <cell r="BT18">
            <v>114251697</v>
          </cell>
          <cell r="BU18">
            <v>93.007431874483899</v>
          </cell>
          <cell r="BV18">
            <v>28158</v>
          </cell>
          <cell r="BW18">
            <v>30275</v>
          </cell>
          <cell r="BX18">
            <v>6.004916634130117</v>
          </cell>
          <cell r="BY18">
            <v>415258</v>
          </cell>
          <cell r="BZ18">
            <v>69153</v>
          </cell>
          <cell r="CA18">
            <v>99.933938893476466</v>
          </cell>
          <cell r="CB18">
            <v>30255</v>
          </cell>
          <cell r="CC18">
            <v>30275</v>
          </cell>
          <cell r="CD18">
            <v>13.623529411764707</v>
          </cell>
          <cell r="CE18">
            <v>1158</v>
          </cell>
          <cell r="CF18">
            <v>8500</v>
          </cell>
          <cell r="CG18">
            <v>1303</v>
          </cell>
          <cell r="CH18">
            <v>9.6160714285714288</v>
          </cell>
          <cell r="CI18">
            <v>35.500866012752105</v>
          </cell>
          <cell r="CJ18">
            <v>14.84230055658627</v>
          </cell>
          <cell r="CK18">
            <v>552</v>
          </cell>
          <cell r="CL18">
            <v>371910</v>
          </cell>
          <cell r="CM18">
            <v>20.8</v>
          </cell>
          <cell r="CN18">
            <v>95</v>
          </cell>
          <cell r="CO18">
            <v>17.631917631917631</v>
          </cell>
          <cell r="CP18">
            <v>4.5654856337035081</v>
          </cell>
        </row>
        <row r="19">
          <cell r="A19" t="str">
            <v>Glasgow City</v>
          </cell>
          <cell r="B19">
            <v>41470</v>
          </cell>
          <cell r="C19">
            <v>26069</v>
          </cell>
          <cell r="D19">
            <v>10596</v>
          </cell>
          <cell r="E19">
            <v>55</v>
          </cell>
          <cell r="F19">
            <v>29</v>
          </cell>
          <cell r="G19">
            <v>48</v>
          </cell>
          <cell r="H19">
            <v>21</v>
          </cell>
          <cell r="I19">
            <v>160</v>
          </cell>
          <cell r="J19">
            <v>2116</v>
          </cell>
          <cell r="K19">
            <v>92.970123022847091</v>
          </cell>
          <cell r="L19">
            <v>69.5</v>
          </cell>
          <cell r="M19">
            <v>94.623161764705884</v>
          </cell>
          <cell r="N19">
            <v>781.66</v>
          </cell>
          <cell r="O19">
            <v>671</v>
          </cell>
          <cell r="P19">
            <v>787</v>
          </cell>
          <cell r="Q19">
            <v>903</v>
          </cell>
          <cell r="R19">
            <v>1039</v>
          </cell>
          <cell r="S19">
            <v>1232</v>
          </cell>
          <cell r="T19">
            <v>68.937503626999998</v>
          </cell>
          <cell r="U19">
            <v>77.074437391999993</v>
          </cell>
          <cell r="V19">
            <v>20.887890463000005</v>
          </cell>
          <cell r="W19">
            <v>14.881238960000005</v>
          </cell>
          <cell r="X19" t="str">
            <v>dna</v>
          </cell>
          <cell r="Y19" t="str">
            <v>dna</v>
          </cell>
          <cell r="Z19" t="str">
            <v>dna</v>
          </cell>
          <cell r="AA19">
            <v>89.130434782608688</v>
          </cell>
          <cell r="AB19">
            <v>92.210700000000003</v>
          </cell>
          <cell r="AC19" t="str">
            <v>dna</v>
          </cell>
          <cell r="AD19">
            <v>13.8004</v>
          </cell>
          <cell r="AE19" t="str">
            <v>dna</v>
          </cell>
          <cell r="AF19">
            <v>89.198623647334557</v>
          </cell>
          <cell r="AG19">
            <v>10.318949343339586</v>
          </cell>
          <cell r="AH19">
            <v>10.061511423550087</v>
          </cell>
          <cell r="AI19">
            <v>626410</v>
          </cell>
          <cell r="AJ19">
            <v>2073146.4</v>
          </cell>
          <cell r="AK19">
            <v>61.771137026239067</v>
          </cell>
          <cell r="AL19">
            <v>0</v>
          </cell>
          <cell r="AM19" t="e">
            <v>#N/A</v>
          </cell>
          <cell r="AN19" t="e">
            <v>#N/A</v>
          </cell>
          <cell r="AO19" t="e">
            <v>#N/A</v>
          </cell>
          <cell r="AP19" t="e">
            <v>#N/A</v>
          </cell>
          <cell r="AQ19" t="e">
            <v>#N/A</v>
          </cell>
          <cell r="AR19">
            <v>3070</v>
          </cell>
          <cell r="AS19">
            <v>97.880906821075698</v>
          </cell>
          <cell r="AT19">
            <v>13760</v>
          </cell>
          <cell r="AU19">
            <v>140579</v>
          </cell>
          <cell r="AV19">
            <v>84.73</v>
          </cell>
          <cell r="AW19">
            <v>458.06</v>
          </cell>
          <cell r="AX19">
            <v>17618</v>
          </cell>
          <cell r="AY19">
            <v>38462</v>
          </cell>
          <cell r="AZ19">
            <v>626410</v>
          </cell>
          <cell r="BA19">
            <v>77.2</v>
          </cell>
          <cell r="BB19">
            <v>88.7</v>
          </cell>
          <cell r="BC19">
            <v>89.3</v>
          </cell>
          <cell r="BD19">
            <v>73.900000000000006</v>
          </cell>
          <cell r="BE19">
            <v>86.7</v>
          </cell>
          <cell r="BF19">
            <v>1905.9</v>
          </cell>
          <cell r="BG19">
            <v>29.289779371637948</v>
          </cell>
          <cell r="BH19">
            <v>20.063333273358644</v>
          </cell>
          <cell r="BI19">
            <v>20.354055851063826</v>
          </cell>
          <cell r="BJ19">
            <v>31.023912290097975</v>
          </cell>
          <cell r="BK19">
            <v>626410</v>
          </cell>
          <cell r="BL19">
            <v>24.6</v>
          </cell>
          <cell r="BM19">
            <v>73.2</v>
          </cell>
          <cell r="BN19">
            <v>57.4</v>
          </cell>
          <cell r="BO19" t="str">
            <v>NA</v>
          </cell>
          <cell r="BP19" t="str">
            <v>NA</v>
          </cell>
          <cell r="BQ19" t="str">
            <v>NA</v>
          </cell>
          <cell r="BR19" t="str">
            <v>NA</v>
          </cell>
          <cell r="BS19" t="str">
            <v>NA</v>
          </cell>
          <cell r="BT19" t="str">
            <v>NA</v>
          </cell>
          <cell r="BU19" t="str">
            <v>NA</v>
          </cell>
          <cell r="BV19" t="str">
            <v>NA</v>
          </cell>
          <cell r="BW19" t="str">
            <v>NA</v>
          </cell>
          <cell r="BX19" t="str">
            <v>NA</v>
          </cell>
          <cell r="BY19" t="str">
            <v>NA</v>
          </cell>
          <cell r="BZ19" t="str">
            <v>NA</v>
          </cell>
          <cell r="CA19" t="str">
            <v>NA</v>
          </cell>
          <cell r="CB19" t="str">
            <v>NA</v>
          </cell>
          <cell r="CC19" t="str">
            <v>NA</v>
          </cell>
          <cell r="CD19">
            <v>10.278106508875739</v>
          </cell>
          <cell r="CE19">
            <v>1737</v>
          </cell>
          <cell r="CF19">
            <v>16900</v>
          </cell>
          <cell r="CG19">
            <v>1516</v>
          </cell>
          <cell r="CH19">
            <v>9.7962347729789592</v>
          </cell>
          <cell r="CI19">
            <v>33.106322767277248</v>
          </cell>
          <cell r="CJ19">
            <v>6.0503504094762217</v>
          </cell>
          <cell r="CK19">
            <v>379</v>
          </cell>
          <cell r="CL19">
            <v>626410</v>
          </cell>
          <cell r="CM19">
            <v>16.2</v>
          </cell>
          <cell r="CN19">
            <v>97.8</v>
          </cell>
          <cell r="CO19">
            <v>9.8719316969050155</v>
          </cell>
          <cell r="CP19">
            <v>49.900887701456519</v>
          </cell>
        </row>
        <row r="20">
          <cell r="A20" t="str">
            <v>Highland</v>
          </cell>
          <cell r="B20">
            <v>17349</v>
          </cell>
          <cell r="C20">
            <v>13241</v>
          </cell>
          <cell r="D20">
            <v>4206</v>
          </cell>
          <cell r="E20">
            <v>59</v>
          </cell>
          <cell r="F20">
            <v>30</v>
          </cell>
          <cell r="G20">
            <v>35</v>
          </cell>
          <cell r="H20">
            <v>12</v>
          </cell>
          <cell r="I20">
            <v>81</v>
          </cell>
          <cell r="J20">
            <v>402</v>
          </cell>
          <cell r="K20">
            <v>83.229813664596278</v>
          </cell>
          <cell r="L20">
            <v>68.099999999999994</v>
          </cell>
          <cell r="M20">
            <v>94.799471132657558</v>
          </cell>
          <cell r="N20">
            <v>791.51</v>
          </cell>
          <cell r="O20">
            <v>492</v>
          </cell>
          <cell r="P20">
            <v>575</v>
          </cell>
          <cell r="Q20">
            <v>789</v>
          </cell>
          <cell r="R20">
            <v>907</v>
          </cell>
          <cell r="S20">
            <v>1006</v>
          </cell>
          <cell r="T20">
            <v>57.888040711999999</v>
          </cell>
          <cell r="U20">
            <v>67.388287538</v>
          </cell>
          <cell r="V20">
            <v>31.124250938000003</v>
          </cell>
          <cell r="W20">
            <v>25.183874280999994</v>
          </cell>
          <cell r="X20" t="str">
            <v>dna</v>
          </cell>
          <cell r="Y20" t="str">
            <v>dna</v>
          </cell>
          <cell r="Z20" t="str">
            <v>dna</v>
          </cell>
          <cell r="AA20">
            <v>93.939393939393938</v>
          </cell>
          <cell r="AB20">
            <v>92.748400000000004</v>
          </cell>
          <cell r="AC20" t="str">
            <v>dna</v>
          </cell>
          <cell r="AD20">
            <v>20.627300000000002</v>
          </cell>
          <cell r="AE20" t="str">
            <v>dna</v>
          </cell>
          <cell r="AF20">
            <v>92.19644157735928</v>
          </cell>
          <cell r="AG20">
            <v>6.6225165562913908</v>
          </cell>
          <cell r="AH20">
            <v>32.50517598343685</v>
          </cell>
          <cell r="AI20">
            <v>235540</v>
          </cell>
          <cell r="AJ20">
            <v>809484</v>
          </cell>
          <cell r="AK20">
            <v>55.548366224522802</v>
          </cell>
          <cell r="AL20">
            <v>0</v>
          </cell>
          <cell r="AM20" t="e">
            <v>#N/A</v>
          </cell>
          <cell r="AN20" t="e">
            <v>#N/A</v>
          </cell>
          <cell r="AO20" t="e">
            <v>#N/A</v>
          </cell>
          <cell r="AP20" t="e">
            <v>#N/A</v>
          </cell>
          <cell r="AQ20" t="e">
            <v>#N/A</v>
          </cell>
          <cell r="AR20">
            <v>1360</v>
          </cell>
          <cell r="AS20">
            <v>112.78803395768765</v>
          </cell>
          <cell r="AT20">
            <v>5022</v>
          </cell>
          <cell r="AU20">
            <v>44526</v>
          </cell>
          <cell r="AV20">
            <v>85.56</v>
          </cell>
          <cell r="AW20">
            <v>1248.4100000000001</v>
          </cell>
          <cell r="AX20">
            <v>28219</v>
          </cell>
          <cell r="AY20">
            <v>22604</v>
          </cell>
          <cell r="AZ20">
            <v>235540</v>
          </cell>
          <cell r="BA20">
            <v>62.1</v>
          </cell>
          <cell r="BB20">
            <v>71.599999999999994</v>
          </cell>
          <cell r="BC20">
            <v>52.3</v>
          </cell>
          <cell r="BD20">
            <v>67.7</v>
          </cell>
          <cell r="BE20">
            <v>95.6</v>
          </cell>
          <cell r="BF20">
            <v>6752.31</v>
          </cell>
          <cell r="BG20">
            <v>29.254168503396972</v>
          </cell>
          <cell r="BH20">
            <v>36.285608955729259</v>
          </cell>
          <cell r="BI20">
            <v>41.541017726648235</v>
          </cell>
          <cell r="BJ20">
            <v>42.298403401375865</v>
          </cell>
          <cell r="BK20">
            <v>235540</v>
          </cell>
          <cell r="BL20">
            <v>42.7</v>
          </cell>
          <cell r="BM20">
            <v>85.3</v>
          </cell>
          <cell r="BN20">
            <v>65.599999999999994</v>
          </cell>
          <cell r="BO20">
            <v>4.8612072900160879</v>
          </cell>
          <cell r="BP20">
            <v>2377996</v>
          </cell>
          <cell r="BQ20">
            <v>48917807</v>
          </cell>
          <cell r="BR20">
            <v>0.78239811527119363</v>
          </cell>
          <cell r="BS20">
            <v>382732</v>
          </cell>
          <cell r="BT20">
            <v>48917807</v>
          </cell>
          <cell r="BU20">
            <v>95.537237066515075</v>
          </cell>
          <cell r="BV20">
            <v>13444</v>
          </cell>
          <cell r="BW20">
            <v>14072</v>
          </cell>
          <cell r="BX20">
            <v>7.1759779830941612</v>
          </cell>
          <cell r="BY20">
            <v>182521</v>
          </cell>
          <cell r="BZ20">
            <v>25435</v>
          </cell>
          <cell r="CA20">
            <v>95.537237066515075</v>
          </cell>
          <cell r="CB20">
            <v>13444</v>
          </cell>
          <cell r="CC20">
            <v>14072</v>
          </cell>
          <cell r="CD20">
            <v>4.0555555555555554</v>
          </cell>
          <cell r="CE20">
            <v>146</v>
          </cell>
          <cell r="CF20">
            <v>3600</v>
          </cell>
          <cell r="CG20">
            <v>2508</v>
          </cell>
          <cell r="CH20">
            <v>10.569557080474111</v>
          </cell>
          <cell r="CI20">
            <v>43.532801188001798</v>
          </cell>
          <cell r="CJ20">
            <v>11.8875774815318</v>
          </cell>
          <cell r="CK20">
            <v>280</v>
          </cell>
          <cell r="CL20">
            <v>235540</v>
          </cell>
          <cell r="CM20">
            <v>20.8</v>
          </cell>
          <cell r="CN20">
            <v>75.400000000000006</v>
          </cell>
          <cell r="CO20">
            <v>3.6987916298261125</v>
          </cell>
          <cell r="CP20">
            <v>12.71556679696482</v>
          </cell>
        </row>
        <row r="21">
          <cell r="A21" t="str">
            <v>Inverclyde</v>
          </cell>
          <cell r="B21">
            <v>5343</v>
          </cell>
          <cell r="C21">
            <v>4305</v>
          </cell>
          <cell r="D21">
            <v>1318</v>
          </cell>
          <cell r="E21">
            <v>65</v>
          </cell>
          <cell r="F21">
            <v>36</v>
          </cell>
          <cell r="G21">
            <v>52</v>
          </cell>
          <cell r="H21">
            <v>22</v>
          </cell>
          <cell r="I21">
            <v>28</v>
          </cell>
          <cell r="J21">
            <v>177</v>
          </cell>
          <cell r="K21">
            <v>86.341463414634148</v>
          </cell>
          <cell r="L21">
            <v>89</v>
          </cell>
          <cell r="M21">
            <v>95.821325648414984</v>
          </cell>
          <cell r="N21">
            <v>881.9</v>
          </cell>
          <cell r="O21">
            <v>697</v>
          </cell>
          <cell r="P21">
            <v>821</v>
          </cell>
          <cell r="Q21">
            <v>967</v>
          </cell>
          <cell r="R21">
            <v>1107</v>
          </cell>
          <cell r="S21">
            <v>1207</v>
          </cell>
          <cell r="T21">
            <v>75.748101831</v>
          </cell>
          <cell r="U21">
            <v>82.240071396999994</v>
          </cell>
          <cell r="V21">
            <v>20.689381807000004</v>
          </cell>
          <cell r="W21">
            <v>17.519404403999999</v>
          </cell>
          <cell r="X21" t="str">
            <v>dna</v>
          </cell>
          <cell r="Y21" t="str">
            <v>dna</v>
          </cell>
          <cell r="Z21" t="str">
            <v>dna</v>
          </cell>
          <cell r="AA21">
            <v>95.833333333333343</v>
          </cell>
          <cell r="AB21">
            <v>92.231899999999996</v>
          </cell>
          <cell r="AC21" t="str">
            <v>dna</v>
          </cell>
          <cell r="AD21">
            <v>20.966899999999999</v>
          </cell>
          <cell r="AE21" t="str">
            <v>dna</v>
          </cell>
          <cell r="AF21">
            <v>91.76809737347854</v>
          </cell>
          <cell r="AG21">
            <v>9.375</v>
          </cell>
          <cell r="AH21">
            <v>15.609756097560975</v>
          </cell>
          <cell r="AI21">
            <v>78150</v>
          </cell>
          <cell r="AJ21">
            <v>393276</v>
          </cell>
          <cell r="AK21">
            <v>65.155131264916463</v>
          </cell>
          <cell r="AL21">
            <v>0</v>
          </cell>
          <cell r="AM21" t="e">
            <v>#N/A</v>
          </cell>
          <cell r="AN21" t="e">
            <v>#N/A</v>
          </cell>
          <cell r="AO21" t="e">
            <v>#N/A</v>
          </cell>
          <cell r="AP21" t="e">
            <v>#N/A</v>
          </cell>
          <cell r="AQ21" t="e">
            <v>#N/A</v>
          </cell>
          <cell r="AR21">
            <v>560</v>
          </cell>
          <cell r="AS21">
            <v>92.773988409662024</v>
          </cell>
          <cell r="AT21">
            <v>1809</v>
          </cell>
          <cell r="AU21">
            <v>19499</v>
          </cell>
          <cell r="AV21">
            <v>82.09</v>
          </cell>
          <cell r="AW21">
            <v>86.68</v>
          </cell>
          <cell r="AX21">
            <v>641</v>
          </cell>
          <cell r="AY21">
            <v>7395</v>
          </cell>
          <cell r="AZ21">
            <v>78150</v>
          </cell>
          <cell r="BA21">
            <v>81.599999999999994</v>
          </cell>
          <cell r="BB21">
            <v>89.1</v>
          </cell>
          <cell r="BC21">
            <v>63.7</v>
          </cell>
          <cell r="BD21">
            <v>82</v>
          </cell>
          <cell r="BE21">
            <v>89.6</v>
          </cell>
          <cell r="BF21">
            <v>370.37</v>
          </cell>
          <cell r="BG21">
            <v>19.032238515397463</v>
          </cell>
          <cell r="BH21">
            <v>29.679297135511135</v>
          </cell>
          <cell r="BI21">
            <v>42.670307059618608</v>
          </cell>
          <cell r="BJ21">
            <v>38.692055499822509</v>
          </cell>
          <cell r="BK21">
            <v>78150</v>
          </cell>
          <cell r="BL21">
            <v>56</v>
          </cell>
          <cell r="BM21">
            <v>83.2</v>
          </cell>
          <cell r="BN21">
            <v>70.8</v>
          </cell>
          <cell r="BO21" t="str">
            <v>NA</v>
          </cell>
          <cell r="BP21" t="str">
            <v>NA</v>
          </cell>
          <cell r="BQ21" t="str">
            <v>NA</v>
          </cell>
          <cell r="BR21" t="str">
            <v>NA</v>
          </cell>
          <cell r="BS21" t="str">
            <v>NA</v>
          </cell>
          <cell r="BT21" t="str">
            <v>NA</v>
          </cell>
          <cell r="BU21" t="str">
            <v>NA</v>
          </cell>
          <cell r="BV21" t="str">
            <v>NA</v>
          </cell>
          <cell r="BW21" t="str">
            <v>NA</v>
          </cell>
          <cell r="BX21" t="str">
            <v>NA</v>
          </cell>
          <cell r="BY21" t="str">
            <v>NA</v>
          </cell>
          <cell r="BZ21" t="str">
            <v>NA</v>
          </cell>
          <cell r="CA21" t="str">
            <v>NA</v>
          </cell>
          <cell r="CB21" t="str">
            <v>NA</v>
          </cell>
          <cell r="CC21" t="str">
            <v>NA</v>
          </cell>
          <cell r="CD21">
            <v>20.315789473684209</v>
          </cell>
          <cell r="CE21">
            <v>386</v>
          </cell>
          <cell r="CF21">
            <v>1900</v>
          </cell>
          <cell r="CG21">
            <v>269</v>
          </cell>
          <cell r="CH21">
            <v>7.7857142857142856</v>
          </cell>
          <cell r="CI21">
            <v>31.361774994976244</v>
          </cell>
          <cell r="CJ21">
            <v>18.298144593730008</v>
          </cell>
          <cell r="CK21">
            <v>143</v>
          </cell>
          <cell r="CL21">
            <v>78150</v>
          </cell>
          <cell r="CM21">
            <v>26</v>
          </cell>
          <cell r="CN21">
            <v>97.1</v>
          </cell>
          <cell r="CO21">
            <v>17.724867724867725</v>
          </cell>
          <cell r="CP21">
            <v>77.272727272727266</v>
          </cell>
        </row>
        <row r="22">
          <cell r="A22" t="str">
            <v>Midlothian</v>
          </cell>
          <cell r="B22">
            <v>7638</v>
          </cell>
          <cell r="C22">
            <v>5113</v>
          </cell>
          <cell r="D22">
            <v>2118</v>
          </cell>
          <cell r="E22">
            <v>57</v>
          </cell>
          <cell r="F22">
            <v>28</v>
          </cell>
          <cell r="G22">
            <v>44</v>
          </cell>
          <cell r="H22">
            <v>11</v>
          </cell>
          <cell r="I22">
            <v>21</v>
          </cell>
          <cell r="J22">
            <v>197</v>
          </cell>
          <cell r="K22">
            <v>90.366972477064223</v>
          </cell>
          <cell r="L22">
            <v>65.900000000000006</v>
          </cell>
          <cell r="M22">
            <v>93.807339449541288</v>
          </cell>
          <cell r="N22">
            <v>804.58</v>
          </cell>
          <cell r="O22">
            <v>559</v>
          </cell>
          <cell r="P22">
            <v>666</v>
          </cell>
          <cell r="Q22">
            <v>784</v>
          </cell>
          <cell r="R22">
            <v>1068</v>
          </cell>
          <cell r="S22">
            <v>1109</v>
          </cell>
          <cell r="T22">
            <v>72.757677106000003</v>
          </cell>
          <cell r="U22">
            <v>77.774399513999995</v>
          </cell>
          <cell r="V22">
            <v>26.862521543</v>
          </cell>
          <cell r="W22">
            <v>23.008882406999994</v>
          </cell>
          <cell r="X22" t="str">
            <v>dna</v>
          </cell>
          <cell r="Y22" t="str">
            <v>dna</v>
          </cell>
          <cell r="Z22" t="str">
            <v>dna</v>
          </cell>
          <cell r="AA22">
            <v>87.931034482758619</v>
          </cell>
          <cell r="AB22">
            <v>92.594099999999997</v>
          </cell>
          <cell r="AC22" t="str">
            <v>dna</v>
          </cell>
          <cell r="AD22">
            <v>30.6496</v>
          </cell>
          <cell r="AE22" t="str">
            <v>dna</v>
          </cell>
          <cell r="AF22">
            <v>92.866720300348618</v>
          </cell>
          <cell r="AG22">
            <v>8.9285714285714288</v>
          </cell>
          <cell r="AH22">
            <v>15.596330275229359</v>
          </cell>
          <cell r="AI22">
            <v>91340</v>
          </cell>
          <cell r="AJ22">
            <v>256256</v>
          </cell>
          <cell r="AK22">
            <v>50.401836969001145</v>
          </cell>
          <cell r="AL22">
            <v>0</v>
          </cell>
          <cell r="AM22" t="e">
            <v>#N/A</v>
          </cell>
          <cell r="AN22" t="e">
            <v>#N/A</v>
          </cell>
          <cell r="AO22" t="e">
            <v>#N/A</v>
          </cell>
          <cell r="AP22" t="e">
            <v>#N/A</v>
          </cell>
          <cell r="AQ22" t="e">
            <v>#N/A</v>
          </cell>
          <cell r="AR22">
            <v>420</v>
          </cell>
          <cell r="AS22">
            <v>108.88848106686243</v>
          </cell>
          <cell r="AT22">
            <v>1780</v>
          </cell>
          <cell r="AU22">
            <v>16347</v>
          </cell>
          <cell r="AV22">
            <v>78.05</v>
          </cell>
          <cell r="AW22">
            <v>1323.32</v>
          </cell>
          <cell r="AX22">
            <v>9381</v>
          </cell>
          <cell r="AY22">
            <v>7089</v>
          </cell>
          <cell r="AZ22">
            <v>91340</v>
          </cell>
          <cell r="BA22">
            <v>61.2</v>
          </cell>
          <cell r="BB22">
            <v>84</v>
          </cell>
          <cell r="BC22">
            <v>54.1</v>
          </cell>
          <cell r="BD22">
            <v>61.6</v>
          </cell>
          <cell r="BE22">
            <v>91.3</v>
          </cell>
          <cell r="BF22">
            <v>678.4</v>
          </cell>
          <cell r="BG22">
            <v>27.448209757775832</v>
          </cell>
          <cell r="BH22">
            <v>32.667450861990204</v>
          </cell>
          <cell r="BI22">
            <v>38.398781520616971</v>
          </cell>
          <cell r="BJ22">
            <v>37.602854546014733</v>
          </cell>
          <cell r="BK22">
            <v>91340</v>
          </cell>
          <cell r="BL22">
            <v>58.2</v>
          </cell>
          <cell r="BM22">
            <v>85.3</v>
          </cell>
          <cell r="BN22">
            <v>64.900000000000006</v>
          </cell>
          <cell r="BO22">
            <v>7.1627390509033297</v>
          </cell>
          <cell r="BP22">
            <v>1816349</v>
          </cell>
          <cell r="BQ22">
            <v>25358302</v>
          </cell>
          <cell r="BR22">
            <v>0.64902216244605027</v>
          </cell>
          <cell r="BS22">
            <v>164581</v>
          </cell>
          <cell r="BT22">
            <v>25358302</v>
          </cell>
          <cell r="BU22">
            <v>96.126607891313782</v>
          </cell>
          <cell r="BV22">
            <v>6651</v>
          </cell>
          <cell r="BW22">
            <v>6919</v>
          </cell>
          <cell r="BX22">
            <v>16.702993451824135</v>
          </cell>
          <cell r="BY22">
            <v>285688</v>
          </cell>
          <cell r="BZ22">
            <v>17104</v>
          </cell>
          <cell r="CA22">
            <v>99.725393843040905</v>
          </cell>
          <cell r="CB22">
            <v>6900</v>
          </cell>
          <cell r="CC22">
            <v>6919</v>
          </cell>
          <cell r="CD22">
            <v>25.470588235294116</v>
          </cell>
          <cell r="CE22">
            <v>433</v>
          </cell>
          <cell r="CF22">
            <v>1700</v>
          </cell>
          <cell r="CG22">
            <v>455</v>
          </cell>
          <cell r="CH22">
            <v>8.5476190476190474</v>
          </cell>
          <cell r="CI22">
            <v>15.438100746846144</v>
          </cell>
          <cell r="CJ22">
            <v>16.750602145828772</v>
          </cell>
          <cell r="CK22">
            <v>153</v>
          </cell>
          <cell r="CL22">
            <v>91340</v>
          </cell>
          <cell r="CM22">
            <v>14.799999999999999</v>
          </cell>
          <cell r="CN22">
            <v>91.6</v>
          </cell>
          <cell r="CO22">
            <v>7.4766355140186906</v>
          </cell>
          <cell r="CP22">
            <v>43.08008851275283</v>
          </cell>
        </row>
        <row r="23">
          <cell r="A23" t="str">
            <v>Moray</v>
          </cell>
          <cell r="B23">
            <v>7086</v>
          </cell>
          <cell r="C23">
            <v>4804</v>
          </cell>
          <cell r="D23">
            <v>1648</v>
          </cell>
          <cell r="E23">
            <v>61</v>
          </cell>
          <cell r="F23">
            <v>32</v>
          </cell>
          <cell r="G23" t="str">
            <v>*</v>
          </cell>
          <cell r="H23" t="str">
            <v>*</v>
          </cell>
          <cell r="I23">
            <v>44</v>
          </cell>
          <cell r="J23">
            <v>166</v>
          </cell>
          <cell r="K23">
            <v>79.047619047619051</v>
          </cell>
          <cell r="L23">
            <v>77.900000000000006</v>
          </cell>
          <cell r="M23">
            <v>92.755214050493962</v>
          </cell>
          <cell r="N23">
            <v>811.31</v>
          </cell>
          <cell r="O23">
            <v>826</v>
          </cell>
          <cell r="P23">
            <v>571</v>
          </cell>
          <cell r="Q23">
            <v>829</v>
          </cell>
          <cell r="R23">
            <v>836</v>
          </cell>
          <cell r="S23">
            <v>926</v>
          </cell>
          <cell r="T23">
            <v>64.748677248999996</v>
          </cell>
          <cell r="U23">
            <v>69.894249834999997</v>
          </cell>
          <cell r="V23">
            <v>14.877981903000006</v>
          </cell>
          <cell r="W23">
            <v>13.770222101000002</v>
          </cell>
          <cell r="X23" t="str">
            <v>dna</v>
          </cell>
          <cell r="Y23" t="str">
            <v>dna</v>
          </cell>
          <cell r="Z23" t="str">
            <v>dna</v>
          </cell>
          <cell r="AA23">
            <v>75.438596491228068</v>
          </cell>
          <cell r="AB23">
            <v>93.854200000000006</v>
          </cell>
          <cell r="AC23" t="str">
            <v>dna</v>
          </cell>
          <cell r="AD23">
            <v>22.7425</v>
          </cell>
          <cell r="AE23" t="str">
            <v>dna</v>
          </cell>
          <cell r="AF23">
            <v>91.292735042735046</v>
          </cell>
          <cell r="AG23">
            <v>3.1578947368421053</v>
          </cell>
          <cell r="AH23">
            <v>30.952380952380953</v>
          </cell>
          <cell r="AI23">
            <v>95520</v>
          </cell>
          <cell r="AJ23">
            <v>377364</v>
          </cell>
          <cell r="AK23">
            <v>65.259984928409949</v>
          </cell>
          <cell r="AL23">
            <v>0</v>
          </cell>
          <cell r="AM23" t="e">
            <v>#N/A</v>
          </cell>
          <cell r="AN23" t="e">
            <v>#N/A</v>
          </cell>
          <cell r="AO23" t="e">
            <v>#N/A</v>
          </cell>
          <cell r="AP23" t="e">
            <v>#N/A</v>
          </cell>
          <cell r="AQ23" t="e">
            <v>#N/A</v>
          </cell>
          <cell r="AR23">
            <v>460</v>
          </cell>
          <cell r="AS23">
            <v>77.079107505070994</v>
          </cell>
          <cell r="AT23">
            <v>1330</v>
          </cell>
          <cell r="AU23">
            <v>17255</v>
          </cell>
          <cell r="AV23">
            <v>78.48</v>
          </cell>
          <cell r="AW23">
            <v>1063.26</v>
          </cell>
          <cell r="AX23">
            <v>9765</v>
          </cell>
          <cell r="AY23">
            <v>9184</v>
          </cell>
          <cell r="AZ23">
            <v>95520</v>
          </cell>
          <cell r="BA23">
            <v>81.8</v>
          </cell>
          <cell r="BB23">
            <v>88.3</v>
          </cell>
          <cell r="BC23">
            <v>69.3</v>
          </cell>
          <cell r="BD23">
            <v>66.2</v>
          </cell>
          <cell r="BE23" t="str">
            <v>NA</v>
          </cell>
          <cell r="BF23">
            <v>1558.75</v>
          </cell>
          <cell r="BG23">
            <v>28.559379483344067</v>
          </cell>
          <cell r="BH23">
            <v>25.617321386939189</v>
          </cell>
          <cell r="BI23">
            <v>28.062947040568346</v>
          </cell>
          <cell r="BJ23">
            <v>31.086041269141891</v>
          </cell>
          <cell r="BK23">
            <v>95520</v>
          </cell>
          <cell r="BL23">
            <v>57.4</v>
          </cell>
          <cell r="BM23">
            <v>71.5</v>
          </cell>
          <cell r="BN23">
            <v>61.9</v>
          </cell>
          <cell r="BO23">
            <v>2.3714389639698106</v>
          </cell>
          <cell r="BP23">
            <v>440335</v>
          </cell>
          <cell r="BQ23">
            <v>18568262</v>
          </cell>
          <cell r="BR23">
            <v>0.84807075643374696</v>
          </cell>
          <cell r="BS23">
            <v>157472</v>
          </cell>
          <cell r="BT23">
            <v>18568262</v>
          </cell>
          <cell r="BU23">
            <v>92.468550890377387</v>
          </cell>
          <cell r="BV23">
            <v>5660</v>
          </cell>
          <cell r="BW23">
            <v>6121</v>
          </cell>
          <cell r="BX23">
            <v>7.5130389064143008</v>
          </cell>
          <cell r="BY23">
            <v>71449</v>
          </cell>
          <cell r="BZ23">
            <v>9510</v>
          </cell>
          <cell r="CA23">
            <v>92.59924848880901</v>
          </cell>
          <cell r="CB23">
            <v>5668</v>
          </cell>
          <cell r="CC23">
            <v>6121</v>
          </cell>
          <cell r="CD23">
            <v>3.4444444444444446</v>
          </cell>
          <cell r="CE23">
            <v>62</v>
          </cell>
          <cell r="CF23">
            <v>1800</v>
          </cell>
          <cell r="CG23">
            <v>542</v>
          </cell>
          <cell r="CH23">
            <v>6.675776397515528</v>
          </cell>
          <cell r="CI23">
            <v>23.911729022273132</v>
          </cell>
          <cell r="CJ23">
            <v>12.562814070351759</v>
          </cell>
          <cell r="CK23">
            <v>120</v>
          </cell>
          <cell r="CL23">
            <v>95520</v>
          </cell>
          <cell r="CM23">
            <v>27.400000000000002</v>
          </cell>
          <cell r="CN23">
            <v>83.2</v>
          </cell>
          <cell r="CO23">
            <v>6.8741893644617384</v>
          </cell>
          <cell r="CP23">
            <v>49.035571142284567</v>
          </cell>
        </row>
        <row r="24">
          <cell r="A24" t="str">
            <v>North Ayrshire</v>
          </cell>
          <cell r="B24">
            <v>10229</v>
          </cell>
          <cell r="C24">
            <v>7776</v>
          </cell>
          <cell r="D24">
            <v>2382</v>
          </cell>
          <cell r="E24">
            <v>59</v>
          </cell>
          <cell r="F24">
            <v>28</v>
          </cell>
          <cell r="G24">
            <v>48</v>
          </cell>
          <cell r="H24">
            <v>16</v>
          </cell>
          <cell r="I24">
            <v>65</v>
          </cell>
          <cell r="J24">
            <v>485</v>
          </cell>
          <cell r="K24">
            <v>88.181818181818187</v>
          </cell>
          <cell r="L24">
            <v>70.5</v>
          </cell>
          <cell r="M24">
            <v>94.04069767441861</v>
          </cell>
          <cell r="N24">
            <v>791.64</v>
          </cell>
          <cell r="O24">
            <v>626</v>
          </cell>
          <cell r="P24">
            <v>780</v>
          </cell>
          <cell r="Q24">
            <v>849</v>
          </cell>
          <cell r="R24">
            <v>1008</v>
          </cell>
          <cell r="S24">
            <v>1156</v>
          </cell>
          <cell r="T24">
            <v>73.847558192999998</v>
          </cell>
          <cell r="U24">
            <v>79.443303673000003</v>
          </cell>
          <cell r="V24">
            <v>21.989110780999994</v>
          </cell>
          <cell r="W24">
            <v>17.134062150000005</v>
          </cell>
          <cell r="X24" t="str">
            <v>dna</v>
          </cell>
          <cell r="Y24" t="str">
            <v>dna</v>
          </cell>
          <cell r="Z24" t="str">
            <v>dna</v>
          </cell>
          <cell r="AA24">
            <v>93.220338983050837</v>
          </cell>
          <cell r="AB24">
            <v>92.144900000000007</v>
          </cell>
          <cell r="AC24" t="str">
            <v>dna</v>
          </cell>
          <cell r="AD24">
            <v>13.2323</v>
          </cell>
          <cell r="AE24" t="str">
            <v>dna</v>
          </cell>
          <cell r="AF24">
            <v>90.531822144725368</v>
          </cell>
          <cell r="AG24">
            <v>7.1729957805907167</v>
          </cell>
          <cell r="AH24">
            <v>21.818181818181817</v>
          </cell>
          <cell r="AI24">
            <v>135280</v>
          </cell>
          <cell r="AJ24">
            <v>782704</v>
          </cell>
          <cell r="AK24">
            <v>66.680145572179541</v>
          </cell>
          <cell r="AL24">
            <v>0</v>
          </cell>
          <cell r="AM24" t="e">
            <v>#N/A</v>
          </cell>
          <cell r="AN24" t="e">
            <v>#N/A</v>
          </cell>
          <cell r="AO24" t="e">
            <v>#N/A</v>
          </cell>
          <cell r="AP24" t="e">
            <v>#N/A</v>
          </cell>
          <cell r="AQ24" t="e">
            <v>#N/A</v>
          </cell>
          <cell r="AR24">
            <v>820</v>
          </cell>
          <cell r="AS24">
            <v>111.3997555012225</v>
          </cell>
          <cell r="AT24">
            <v>3645</v>
          </cell>
          <cell r="AU24">
            <v>32720</v>
          </cell>
          <cell r="AV24">
            <v>81.93</v>
          </cell>
          <cell r="AW24">
            <v>1126.18</v>
          </cell>
          <cell r="AX24">
            <v>14619</v>
          </cell>
          <cell r="AY24">
            <v>12981</v>
          </cell>
          <cell r="AZ24">
            <v>135280</v>
          </cell>
          <cell r="BA24">
            <v>80.2</v>
          </cell>
          <cell r="BB24">
            <v>79.400000000000006</v>
          </cell>
          <cell r="BC24">
            <v>49.2</v>
          </cell>
          <cell r="BD24">
            <v>54.9</v>
          </cell>
          <cell r="BE24">
            <v>94.5</v>
          </cell>
          <cell r="BF24">
            <v>1039.42</v>
          </cell>
          <cell r="BG24">
            <v>37.303425922319306</v>
          </cell>
          <cell r="BH24">
            <v>40.358434016122899</v>
          </cell>
          <cell r="BI24">
            <v>48.649006916536756</v>
          </cell>
          <cell r="BJ24">
            <v>33.850394400265209</v>
          </cell>
          <cell r="BK24">
            <v>135280</v>
          </cell>
          <cell r="BL24">
            <v>54.6</v>
          </cell>
          <cell r="BM24">
            <v>84.1</v>
          </cell>
          <cell r="BN24">
            <v>67.5</v>
          </cell>
          <cell r="BO24">
            <v>3.3434846966056782</v>
          </cell>
          <cell r="BP24">
            <v>1564903</v>
          </cell>
          <cell r="BQ24">
            <v>46804551</v>
          </cell>
          <cell r="BR24">
            <v>0.45190263656198737</v>
          </cell>
          <cell r="BS24">
            <v>211511</v>
          </cell>
          <cell r="BT24">
            <v>46804551</v>
          </cell>
          <cell r="BU24">
            <v>99.188813349814581</v>
          </cell>
          <cell r="BV24">
            <v>12839</v>
          </cell>
          <cell r="BW24">
            <v>12944</v>
          </cell>
          <cell r="BX24">
            <v>5.45192385581207</v>
          </cell>
          <cell r="BY24">
            <v>67304</v>
          </cell>
          <cell r="BZ24">
            <v>12345</v>
          </cell>
          <cell r="CA24">
            <v>99.961372064276887</v>
          </cell>
          <cell r="CB24">
            <v>12939</v>
          </cell>
          <cell r="CC24">
            <v>12944</v>
          </cell>
          <cell r="CD24">
            <v>16.972972972972972</v>
          </cell>
          <cell r="CE24">
            <v>628</v>
          </cell>
          <cell r="CF24">
            <v>3700</v>
          </cell>
          <cell r="CG24">
            <v>502</v>
          </cell>
          <cell r="CH24">
            <v>6.7012987012987013</v>
          </cell>
          <cell r="CI24">
            <v>17.427655604823443</v>
          </cell>
          <cell r="CJ24">
            <v>21.658781785925488</v>
          </cell>
          <cell r="CK24">
            <v>293</v>
          </cell>
          <cell r="CL24">
            <v>135280</v>
          </cell>
          <cell r="CM24">
            <v>24.3</v>
          </cell>
          <cell r="CN24">
            <v>93.7</v>
          </cell>
          <cell r="CO24">
            <v>9.9915325994919559</v>
          </cell>
          <cell r="CP24">
            <v>63.030303030303024</v>
          </cell>
        </row>
        <row r="25">
          <cell r="A25" t="str">
            <v>North Lanarkshire</v>
          </cell>
          <cell r="B25">
            <v>27282</v>
          </cell>
          <cell r="C25">
            <v>20622</v>
          </cell>
          <cell r="D25">
            <v>6210</v>
          </cell>
          <cell r="E25">
            <v>61</v>
          </cell>
          <cell r="F25">
            <v>33</v>
          </cell>
          <cell r="G25">
            <v>46</v>
          </cell>
          <cell r="H25">
            <v>21</v>
          </cell>
          <cell r="I25">
            <v>39</v>
          </cell>
          <cell r="J25">
            <v>811</v>
          </cell>
          <cell r="K25">
            <v>95.411764705882348</v>
          </cell>
          <cell r="L25">
            <v>73.5</v>
          </cell>
          <cell r="M25">
            <v>94.340659340659343</v>
          </cell>
          <cell r="N25">
            <v>863.58</v>
          </cell>
          <cell r="O25">
            <v>654</v>
          </cell>
          <cell r="P25">
            <v>786</v>
          </cell>
          <cell r="Q25">
            <v>969</v>
          </cell>
          <cell r="R25">
            <v>1079</v>
          </cell>
          <cell r="S25">
            <v>1263</v>
          </cell>
          <cell r="T25">
            <v>71.133662936999997</v>
          </cell>
          <cell r="U25">
            <v>78.700736249000002</v>
          </cell>
          <cell r="V25">
            <v>18.669136731999998</v>
          </cell>
          <cell r="W25">
            <v>14.969891848000003</v>
          </cell>
          <cell r="X25" t="str">
            <v>dna</v>
          </cell>
          <cell r="Y25" t="str">
            <v>dna</v>
          </cell>
          <cell r="Z25" t="str">
            <v>dna</v>
          </cell>
          <cell r="AA25">
            <v>89.473684210526315</v>
          </cell>
          <cell r="AB25">
            <v>91.216200000000001</v>
          </cell>
          <cell r="AC25" t="str">
            <v>dna</v>
          </cell>
          <cell r="AD25">
            <v>35.015999999999998</v>
          </cell>
          <cell r="AE25" t="str">
            <v>dna</v>
          </cell>
          <cell r="AF25">
            <v>90.084011377918898</v>
          </cell>
          <cell r="AG25">
            <v>10.638297872340425</v>
          </cell>
          <cell r="AH25">
            <v>8.117647058823529</v>
          </cell>
          <cell r="AI25">
            <v>340180</v>
          </cell>
          <cell r="AJ25">
            <v>1750580</v>
          </cell>
          <cell r="AK25">
            <v>68.745716244002736</v>
          </cell>
          <cell r="AL25">
            <v>0</v>
          </cell>
          <cell r="AM25" t="e">
            <v>#N/A</v>
          </cell>
          <cell r="AN25" t="e">
            <v>#N/A</v>
          </cell>
          <cell r="AO25" t="e">
            <v>#N/A</v>
          </cell>
          <cell r="AP25" t="e">
            <v>#N/A</v>
          </cell>
          <cell r="AQ25" t="e">
            <v>#N/A</v>
          </cell>
          <cell r="AR25">
            <v>1350</v>
          </cell>
          <cell r="AS25">
            <v>100.12179982666947</v>
          </cell>
          <cell r="AT25">
            <v>8549</v>
          </cell>
          <cell r="AU25">
            <v>85386</v>
          </cell>
          <cell r="AV25">
            <v>72.790000000000006</v>
          </cell>
          <cell r="AW25">
            <v>996.34</v>
          </cell>
          <cell r="AX25">
            <v>24484</v>
          </cell>
          <cell r="AY25">
            <v>24574</v>
          </cell>
          <cell r="AZ25">
            <v>340180</v>
          </cell>
          <cell r="BA25">
            <v>64.5</v>
          </cell>
          <cell r="BB25">
            <v>72.400000000000006</v>
          </cell>
          <cell r="BC25">
            <v>62.9</v>
          </cell>
          <cell r="BD25">
            <v>64.7</v>
          </cell>
          <cell r="BE25">
            <v>88.8</v>
          </cell>
          <cell r="BF25">
            <v>1612</v>
          </cell>
          <cell r="BG25">
            <v>18.042943987480921</v>
          </cell>
          <cell r="BH25">
            <v>22.453397450768392</v>
          </cell>
          <cell r="BI25">
            <v>26.121069739209663</v>
          </cell>
          <cell r="BJ25">
            <v>34.73207868260527</v>
          </cell>
          <cell r="BK25">
            <v>340180</v>
          </cell>
          <cell r="BL25">
            <v>43.7</v>
          </cell>
          <cell r="BM25">
            <v>53.8</v>
          </cell>
          <cell r="BN25">
            <v>55.1</v>
          </cell>
          <cell r="BO25">
            <v>8.3080593588218932</v>
          </cell>
          <cell r="BP25">
            <v>9909920</v>
          </cell>
          <cell r="BQ25">
            <v>119280804</v>
          </cell>
          <cell r="BR25">
            <v>0.65174107981364715</v>
          </cell>
          <cell r="BS25">
            <v>777402</v>
          </cell>
          <cell r="BT25">
            <v>119280804</v>
          </cell>
          <cell r="BU25">
            <v>97.880022977815457</v>
          </cell>
          <cell r="BV25">
            <v>35782</v>
          </cell>
          <cell r="BW25">
            <v>36557</v>
          </cell>
          <cell r="BX25">
            <v>7.7248915229124773</v>
          </cell>
          <cell r="BY25">
            <v>583940</v>
          </cell>
          <cell r="BZ25">
            <v>75592</v>
          </cell>
          <cell r="CA25">
            <v>97.778811171595052</v>
          </cell>
          <cell r="CB25">
            <v>35745</v>
          </cell>
          <cell r="CC25">
            <v>36557</v>
          </cell>
          <cell r="CD25">
            <v>25.294871794871792</v>
          </cell>
          <cell r="CE25">
            <v>1973</v>
          </cell>
          <cell r="CF25">
            <v>7800</v>
          </cell>
          <cell r="CG25">
            <v>621</v>
          </cell>
          <cell r="CH25">
            <v>8.3148148148148149</v>
          </cell>
          <cell r="CI25">
            <v>27.123632685405681</v>
          </cell>
          <cell r="CJ25">
            <v>15.050855429478512</v>
          </cell>
          <cell r="CK25">
            <v>512</v>
          </cell>
          <cell r="CL25">
            <v>340180</v>
          </cell>
          <cell r="CM25">
            <v>20.5</v>
          </cell>
          <cell r="CN25">
            <v>97.7</v>
          </cell>
          <cell r="CO25">
            <v>18.900343642611684</v>
          </cell>
          <cell r="CP25">
            <v>68.107279693486589</v>
          </cell>
        </row>
        <row r="26">
          <cell r="A26" t="str">
            <v>Orkney Islands</v>
          </cell>
          <cell r="B26">
            <v>1579</v>
          </cell>
          <cell r="C26">
            <v>1204</v>
          </cell>
          <cell r="D26">
            <v>374</v>
          </cell>
          <cell r="E26">
            <v>74</v>
          </cell>
          <cell r="F26">
            <v>34</v>
          </cell>
          <cell r="G26" t="str">
            <v>NA</v>
          </cell>
          <cell r="H26" t="str">
            <v>NA</v>
          </cell>
          <cell r="I26">
            <v>5</v>
          </cell>
          <cell r="J26">
            <v>32</v>
          </cell>
          <cell r="K26">
            <v>86.486486486486484</v>
          </cell>
          <cell r="L26">
            <v>85.2</v>
          </cell>
          <cell r="M26">
            <v>94.75982532751091</v>
          </cell>
          <cell r="N26">
            <v>956.55</v>
          </cell>
          <cell r="O26" t="str">
            <v>NA</v>
          </cell>
          <cell r="P26">
            <v>895</v>
          </cell>
          <cell r="Q26">
            <v>948</v>
          </cell>
          <cell r="R26">
            <v>952</v>
          </cell>
          <cell r="S26">
            <v>1206</v>
          </cell>
          <cell r="T26">
            <v>61.262553801999999</v>
          </cell>
          <cell r="U26">
            <v>72.349570201000006</v>
          </cell>
          <cell r="V26" t="str">
            <v>N/A</v>
          </cell>
          <cell r="W26" t="str">
            <v>N/A</v>
          </cell>
          <cell r="X26" t="str">
            <v>dna</v>
          </cell>
          <cell r="Y26" t="str">
            <v>dna</v>
          </cell>
          <cell r="Z26" t="str">
            <v>dna</v>
          </cell>
          <cell r="AA26">
            <v>95.238095238095227</v>
          </cell>
          <cell r="AB26">
            <v>93.8292</v>
          </cell>
          <cell r="AC26" t="str">
            <v>dna</v>
          </cell>
          <cell r="AD26">
            <v>6.1085000000000003</v>
          </cell>
          <cell r="AE26" t="str">
            <v>dna</v>
          </cell>
          <cell r="AF26">
            <v>95.449101796407192</v>
          </cell>
          <cell r="AG26">
            <v>0</v>
          </cell>
          <cell r="AH26">
            <v>27.027027027027028</v>
          </cell>
          <cell r="AI26">
            <v>22190</v>
          </cell>
          <cell r="AJ26">
            <v>65329.159999999996</v>
          </cell>
          <cell r="AK26">
            <v>72</v>
          </cell>
          <cell r="AL26">
            <v>0</v>
          </cell>
          <cell r="AM26" t="e">
            <v>#N/A</v>
          </cell>
          <cell r="AN26" t="e">
            <v>#N/A</v>
          </cell>
          <cell r="AO26" t="e">
            <v>#N/A</v>
          </cell>
          <cell r="AP26" t="e">
            <v>#N/A</v>
          </cell>
          <cell r="AQ26" t="e">
            <v>#N/A</v>
          </cell>
          <cell r="AR26">
            <v>90</v>
          </cell>
          <cell r="AS26">
            <v>82.103134479271986</v>
          </cell>
          <cell r="AT26">
            <v>406</v>
          </cell>
          <cell r="AU26">
            <v>4945</v>
          </cell>
          <cell r="AV26">
            <v>75.680000000000007</v>
          </cell>
          <cell r="AW26">
            <v>110.87</v>
          </cell>
          <cell r="AX26">
            <v>260</v>
          </cell>
          <cell r="AY26">
            <v>2345</v>
          </cell>
          <cell r="AZ26">
            <v>22190</v>
          </cell>
          <cell r="BA26">
            <v>90</v>
          </cell>
          <cell r="BB26">
            <v>64.400000000000006</v>
          </cell>
          <cell r="BC26">
            <v>81.400000000000006</v>
          </cell>
          <cell r="BD26">
            <v>84.8</v>
          </cell>
          <cell r="BE26">
            <v>100</v>
          </cell>
          <cell r="BF26">
            <v>984.51</v>
          </cell>
          <cell r="BG26">
            <v>24.66106464246635</v>
          </cell>
          <cell r="BH26">
            <v>23.309621123053336</v>
          </cell>
          <cell r="BI26">
            <v>15.262495906018914</v>
          </cell>
          <cell r="BJ26">
            <v>19.505331342280325</v>
          </cell>
          <cell r="BK26">
            <v>22190</v>
          </cell>
          <cell r="BL26">
            <v>21.1</v>
          </cell>
          <cell r="BM26">
            <v>80.900000000000006</v>
          </cell>
          <cell r="BN26">
            <v>75.5</v>
          </cell>
          <cell r="BO26">
            <v>9.0851527065832904</v>
          </cell>
          <cell r="BP26">
            <v>324981</v>
          </cell>
          <cell r="BQ26">
            <v>3577056</v>
          </cell>
          <cell r="BR26">
            <v>1.1313773113979764</v>
          </cell>
          <cell r="BS26">
            <v>40470</v>
          </cell>
          <cell r="BT26">
            <v>3577056</v>
          </cell>
          <cell r="BU26">
            <v>89.842931937172779</v>
          </cell>
          <cell r="BV26">
            <v>858</v>
          </cell>
          <cell r="BW26">
            <v>955</v>
          </cell>
          <cell r="BX26">
            <v>10.27208480565371</v>
          </cell>
          <cell r="BY26">
            <v>11628</v>
          </cell>
          <cell r="BZ26">
            <v>1132</v>
          </cell>
          <cell r="CA26">
            <v>90.575916230366488</v>
          </cell>
          <cell r="CB26">
            <v>865</v>
          </cell>
          <cell r="CC26">
            <v>955</v>
          </cell>
          <cell r="CD26">
            <v>5.6666666666666661</v>
          </cell>
          <cell r="CE26">
            <v>17</v>
          </cell>
          <cell r="CF26">
            <v>300</v>
          </cell>
          <cell r="CG26">
            <v>318</v>
          </cell>
          <cell r="CH26">
            <v>8.0608899297423893</v>
          </cell>
          <cell r="CI26">
            <v>47.691524564990722</v>
          </cell>
          <cell r="CJ26">
            <v>19.828751689950426</v>
          </cell>
          <cell r="CK26">
            <v>44</v>
          </cell>
          <cell r="CL26">
            <v>22190</v>
          </cell>
          <cell r="CM26" t="str">
            <v>*</v>
          </cell>
          <cell r="CN26">
            <v>62.5</v>
          </cell>
          <cell r="CO26">
            <v>3.7878787878787881</v>
          </cell>
          <cell r="CP26">
            <v>7.3029772329246931</v>
          </cell>
        </row>
        <row r="27">
          <cell r="A27" t="str">
            <v>Perth &amp; Kinross</v>
          </cell>
          <cell r="B27">
            <v>10465</v>
          </cell>
          <cell r="C27">
            <v>7428</v>
          </cell>
          <cell r="D27">
            <v>2621</v>
          </cell>
          <cell r="E27">
            <v>64</v>
          </cell>
          <cell r="F27">
            <v>37</v>
          </cell>
          <cell r="G27">
            <v>35</v>
          </cell>
          <cell r="H27">
            <v>12</v>
          </cell>
          <cell r="I27">
            <v>11</v>
          </cell>
          <cell r="J27">
            <v>271</v>
          </cell>
          <cell r="K27">
            <v>96.099290780141843</v>
          </cell>
          <cell r="L27">
            <v>82.7</v>
          </cell>
          <cell r="M27">
            <v>97.453183520599254</v>
          </cell>
          <cell r="N27">
            <v>932.73</v>
          </cell>
          <cell r="O27">
            <v>479</v>
          </cell>
          <cell r="P27">
            <v>616</v>
          </cell>
          <cell r="Q27">
            <v>860</v>
          </cell>
          <cell r="R27">
            <v>1021</v>
          </cell>
          <cell r="S27">
            <v>1157</v>
          </cell>
          <cell r="T27">
            <v>65.802413947000005</v>
          </cell>
          <cell r="U27">
            <v>72.282972551</v>
          </cell>
          <cell r="V27">
            <v>23.156128096000003</v>
          </cell>
          <cell r="W27">
            <v>21.653758371000009</v>
          </cell>
          <cell r="X27" t="str">
            <v>dna</v>
          </cell>
          <cell r="Y27" t="str">
            <v>dna</v>
          </cell>
          <cell r="Z27" t="str">
            <v>dna</v>
          </cell>
          <cell r="AA27">
            <v>95.180722891566262</v>
          </cell>
          <cell r="AB27">
            <v>93.286100000000005</v>
          </cell>
          <cell r="AC27" t="str">
            <v>dna</v>
          </cell>
          <cell r="AD27">
            <v>27.3142</v>
          </cell>
          <cell r="AE27" t="str">
            <v>dna</v>
          </cell>
          <cell r="AF27">
            <v>93.364587089794455</v>
          </cell>
          <cell r="AG27">
            <v>6.3380281690140841</v>
          </cell>
          <cell r="AH27">
            <v>30.851063829787233</v>
          </cell>
          <cell r="AI27">
            <v>151290</v>
          </cell>
          <cell r="AJ27">
            <v>849472</v>
          </cell>
          <cell r="AK27">
            <v>57.480635955972282</v>
          </cell>
          <cell r="AL27">
            <v>0</v>
          </cell>
          <cell r="AM27" t="e">
            <v>#N/A</v>
          </cell>
          <cell r="AN27" t="e">
            <v>#N/A</v>
          </cell>
          <cell r="AO27" t="e">
            <v>#N/A</v>
          </cell>
          <cell r="AP27" t="e">
            <v>#N/A</v>
          </cell>
          <cell r="AQ27" t="e">
            <v>#N/A</v>
          </cell>
          <cell r="AR27">
            <v>1030</v>
          </cell>
          <cell r="AS27">
            <v>115.05360108712064</v>
          </cell>
          <cell r="AT27">
            <v>2286</v>
          </cell>
          <cell r="AU27">
            <v>19869</v>
          </cell>
          <cell r="AV27">
            <v>87.83</v>
          </cell>
          <cell r="AW27">
            <v>547.66</v>
          </cell>
          <cell r="AX27">
            <v>8906</v>
          </cell>
          <cell r="AY27">
            <v>16262</v>
          </cell>
          <cell r="AZ27">
            <v>151290</v>
          </cell>
          <cell r="BA27">
            <v>79.3</v>
          </cell>
          <cell r="BB27">
            <v>90.9</v>
          </cell>
          <cell r="BC27">
            <v>73.7</v>
          </cell>
          <cell r="BD27">
            <v>73.900000000000006</v>
          </cell>
          <cell r="BE27">
            <v>97.7</v>
          </cell>
          <cell r="BF27">
            <v>2480.06</v>
          </cell>
          <cell r="BG27">
            <v>37.124742057360514</v>
          </cell>
          <cell r="BH27">
            <v>36.175102467657652</v>
          </cell>
          <cell r="BI27">
            <v>33.740698142555189</v>
          </cell>
          <cell r="BJ27">
            <v>36.493774841137281</v>
          </cell>
          <cell r="BK27">
            <v>151290</v>
          </cell>
          <cell r="BL27">
            <v>51.7</v>
          </cell>
          <cell r="BM27">
            <v>79.2</v>
          </cell>
          <cell r="BN27">
            <v>75</v>
          </cell>
          <cell r="BO27">
            <v>10.834119212350833</v>
          </cell>
          <cell r="BP27">
            <v>2853355</v>
          </cell>
          <cell r="BQ27">
            <v>26336751</v>
          </cell>
          <cell r="BR27">
            <v>0.88108817978345166</v>
          </cell>
          <cell r="BS27">
            <v>232050</v>
          </cell>
          <cell r="BT27">
            <v>26336751</v>
          </cell>
          <cell r="BU27">
            <v>96.739130434782609</v>
          </cell>
          <cell r="BV27">
            <v>7387</v>
          </cell>
          <cell r="BW27">
            <v>7636</v>
          </cell>
          <cell r="BX27">
            <v>9.1667072477883291</v>
          </cell>
          <cell r="BY27">
            <v>112943</v>
          </cell>
          <cell r="BZ27">
            <v>12321</v>
          </cell>
          <cell r="CA27">
            <v>99.777370350969093</v>
          </cell>
          <cell r="CB27">
            <v>7619</v>
          </cell>
          <cell r="CC27">
            <v>7636</v>
          </cell>
          <cell r="CD27">
            <v>23.347826086956523</v>
          </cell>
          <cell r="CE27">
            <v>537</v>
          </cell>
          <cell r="CF27">
            <v>2300</v>
          </cell>
          <cell r="CG27">
            <v>1278</v>
          </cell>
          <cell r="CH27">
            <v>7.6789115646258503</v>
          </cell>
          <cell r="CI27">
            <v>20.352532333090757</v>
          </cell>
          <cell r="CJ27">
            <v>16.722850155330821</v>
          </cell>
          <cell r="CK27">
            <v>253</v>
          </cell>
          <cell r="CL27">
            <v>151290</v>
          </cell>
          <cell r="CM27">
            <v>20.399999999999999</v>
          </cell>
          <cell r="CN27">
            <v>83.2</v>
          </cell>
          <cell r="CO27">
            <v>7.9503105590062111</v>
          </cell>
          <cell r="CP27">
            <v>25.661459993624486</v>
          </cell>
        </row>
        <row r="28">
          <cell r="A28" t="str">
            <v>Renfrewshire</v>
          </cell>
          <cell r="B28">
            <v>13240</v>
          </cell>
          <cell r="C28">
            <v>9927</v>
          </cell>
          <cell r="D28">
            <v>3355</v>
          </cell>
          <cell r="E28">
            <v>65</v>
          </cell>
          <cell r="F28">
            <v>36</v>
          </cell>
          <cell r="G28">
            <v>45</v>
          </cell>
          <cell r="H28">
            <v>18</v>
          </cell>
          <cell r="I28">
            <v>48</v>
          </cell>
          <cell r="J28">
            <v>581</v>
          </cell>
          <cell r="K28">
            <v>92.368839427662948</v>
          </cell>
          <cell r="L28">
            <v>78.099999999999994</v>
          </cell>
          <cell r="M28">
            <v>94.970414201183431</v>
          </cell>
          <cell r="N28">
            <v>911.48</v>
          </cell>
          <cell r="O28">
            <v>652</v>
          </cell>
          <cell r="P28">
            <v>807</v>
          </cell>
          <cell r="Q28">
            <v>968</v>
          </cell>
          <cell r="R28">
            <v>1062</v>
          </cell>
          <cell r="S28">
            <v>1215</v>
          </cell>
          <cell r="T28">
            <v>76.063075832999999</v>
          </cell>
          <cell r="U28">
            <v>83.664068037000007</v>
          </cell>
          <cell r="V28">
            <v>20.443906376000001</v>
          </cell>
          <cell r="W28">
            <v>17.275316907000004</v>
          </cell>
          <cell r="X28" t="str">
            <v>dna</v>
          </cell>
          <cell r="Y28" t="str">
            <v>dna</v>
          </cell>
          <cell r="Z28" t="str">
            <v>dna</v>
          </cell>
          <cell r="AA28">
            <v>96.875</v>
          </cell>
          <cell r="AB28">
            <v>93.039199999999994</v>
          </cell>
          <cell r="AC28" t="str">
            <v>dna</v>
          </cell>
          <cell r="AD28">
            <v>27.491399999999999</v>
          </cell>
          <cell r="AE28" t="str">
            <v>dna</v>
          </cell>
          <cell r="AF28">
            <v>91.731194690265482</v>
          </cell>
          <cell r="AG28">
            <v>11.875</v>
          </cell>
          <cell r="AH28">
            <v>18.75993640699523</v>
          </cell>
          <cell r="AI28">
            <v>177790</v>
          </cell>
          <cell r="AJ28">
            <v>695838</v>
          </cell>
          <cell r="AK28">
            <v>55.429408533235666</v>
          </cell>
          <cell r="AL28">
            <v>0</v>
          </cell>
          <cell r="AM28" t="e">
            <v>#N/A</v>
          </cell>
          <cell r="AN28" t="e">
            <v>#N/A</v>
          </cell>
          <cell r="AO28" t="e">
            <v>#N/A</v>
          </cell>
          <cell r="AP28" t="e">
            <v>#N/A</v>
          </cell>
          <cell r="AQ28" t="e">
            <v>#N/A</v>
          </cell>
          <cell r="AR28">
            <v>1160</v>
          </cell>
          <cell r="AS28">
            <v>88.266082984392838</v>
          </cell>
          <cell r="AT28">
            <v>3710</v>
          </cell>
          <cell r="AU28">
            <v>42032</v>
          </cell>
          <cell r="AV28">
            <v>84.16</v>
          </cell>
          <cell r="AW28">
            <v>245.92</v>
          </cell>
          <cell r="AX28">
            <v>3650</v>
          </cell>
          <cell r="AY28">
            <v>14842</v>
          </cell>
          <cell r="AZ28">
            <v>177790</v>
          </cell>
          <cell r="BA28">
            <v>75.2</v>
          </cell>
          <cell r="BB28">
            <v>83.3</v>
          </cell>
          <cell r="BC28">
            <v>68</v>
          </cell>
          <cell r="BD28">
            <v>76.400000000000006</v>
          </cell>
          <cell r="BE28">
            <v>91.9</v>
          </cell>
          <cell r="BF28">
            <v>848.6</v>
          </cell>
          <cell r="BG28">
            <v>23.02738870066214</v>
          </cell>
          <cell r="BH28">
            <v>24.670649167419977</v>
          </cell>
          <cell r="BI28">
            <v>37.927447551110575</v>
          </cell>
          <cell r="BJ28">
            <v>36.934083486637391</v>
          </cell>
          <cell r="BK28">
            <v>177790</v>
          </cell>
          <cell r="BL28">
            <v>49.2</v>
          </cell>
          <cell r="BM28">
            <v>71.900000000000006</v>
          </cell>
          <cell r="BN28">
            <v>55.3</v>
          </cell>
          <cell r="BO28">
            <v>5.7574899226495262</v>
          </cell>
          <cell r="BP28">
            <v>2642400</v>
          </cell>
          <cell r="BQ28">
            <v>45895000</v>
          </cell>
          <cell r="BR28">
            <v>1.4262991611286633</v>
          </cell>
          <cell r="BS28">
            <v>654600</v>
          </cell>
          <cell r="BT28">
            <v>45895000</v>
          </cell>
          <cell r="BU28">
            <v>94.49258456923846</v>
          </cell>
          <cell r="BV28">
            <v>11341</v>
          </cell>
          <cell r="BW28">
            <v>12002</v>
          </cell>
          <cell r="BX28">
            <v>6.8963043478260868</v>
          </cell>
          <cell r="BY28">
            <v>222061</v>
          </cell>
          <cell r="BZ28">
            <v>32200</v>
          </cell>
          <cell r="CA28">
            <v>99.808365272454594</v>
          </cell>
          <cell r="CB28">
            <v>11979</v>
          </cell>
          <cell r="CC28">
            <v>12002</v>
          </cell>
          <cell r="CD28">
            <v>17.511627906976745</v>
          </cell>
          <cell r="CE28">
            <v>753</v>
          </cell>
          <cell r="CF28">
            <v>4300</v>
          </cell>
          <cell r="CG28">
            <v>563</v>
          </cell>
          <cell r="CH28">
            <v>7.7443609022556386</v>
          </cell>
          <cell r="CI28">
            <v>29.917491962297781</v>
          </cell>
          <cell r="CJ28">
            <v>16.648855391191855</v>
          </cell>
          <cell r="CK28">
            <v>296</v>
          </cell>
          <cell r="CL28">
            <v>177790</v>
          </cell>
          <cell r="CM28">
            <v>25.1</v>
          </cell>
          <cell r="CN28">
            <v>96.4</v>
          </cell>
          <cell r="CO28">
            <v>10.654008438818567</v>
          </cell>
          <cell r="CP28">
            <v>21.971053416890481</v>
          </cell>
        </row>
        <row r="29">
          <cell r="A29" t="str">
            <v>Scottish Borders</v>
          </cell>
          <cell r="B29">
            <v>8170</v>
          </cell>
          <cell r="C29">
            <v>6419</v>
          </cell>
          <cell r="D29">
            <v>1833</v>
          </cell>
          <cell r="E29">
            <v>62</v>
          </cell>
          <cell r="F29">
            <v>34</v>
          </cell>
          <cell r="G29">
            <v>32</v>
          </cell>
          <cell r="H29">
            <v>11</v>
          </cell>
          <cell r="I29">
            <v>22</v>
          </cell>
          <cell r="J29">
            <v>173</v>
          </cell>
          <cell r="K29">
            <v>88.717948717948715</v>
          </cell>
          <cell r="L29">
            <v>75.5</v>
          </cell>
          <cell r="M29">
            <v>95.9965187119234</v>
          </cell>
          <cell r="N29">
            <v>840.96</v>
          </cell>
          <cell r="O29">
            <v>440</v>
          </cell>
          <cell r="P29">
            <v>664</v>
          </cell>
          <cell r="Q29">
            <v>781</v>
          </cell>
          <cell r="R29">
            <v>958</v>
          </cell>
          <cell r="S29">
            <v>1132</v>
          </cell>
          <cell r="T29">
            <v>74.864324479000004</v>
          </cell>
          <cell r="U29">
            <v>79.548700370999995</v>
          </cell>
          <cell r="V29">
            <v>24.935597189999996</v>
          </cell>
          <cell r="W29">
            <v>28.836358313999995</v>
          </cell>
          <cell r="X29" t="str">
            <v>dna</v>
          </cell>
          <cell r="Y29" t="str">
            <v>dna</v>
          </cell>
          <cell r="Z29" t="str">
            <v>dna</v>
          </cell>
          <cell r="AA29">
            <v>86.956521739130437</v>
          </cell>
          <cell r="AB29">
            <v>93.704300000000003</v>
          </cell>
          <cell r="AC29" t="str">
            <v>dna</v>
          </cell>
          <cell r="AD29">
            <v>19.967199999999998</v>
          </cell>
          <cell r="AE29" t="str">
            <v>dna</v>
          </cell>
          <cell r="AF29">
            <v>91.947885519008963</v>
          </cell>
          <cell r="AG29">
            <v>10</v>
          </cell>
          <cell r="AH29">
            <v>14.871794871794872</v>
          </cell>
          <cell r="AI29">
            <v>115270</v>
          </cell>
          <cell r="AJ29">
            <v>390936</v>
          </cell>
          <cell r="AK29">
            <v>63.800000000000004</v>
          </cell>
          <cell r="AL29">
            <v>0</v>
          </cell>
          <cell r="AM29" t="e">
            <v>#N/A</v>
          </cell>
          <cell r="AN29" t="e">
            <v>#N/A</v>
          </cell>
          <cell r="AO29" t="e">
            <v>#N/A</v>
          </cell>
          <cell r="AP29" t="e">
            <v>#N/A</v>
          </cell>
          <cell r="AQ29" t="e">
            <v>#N/A</v>
          </cell>
          <cell r="AR29">
            <v>670</v>
          </cell>
          <cell r="AS29">
            <v>108.80779057995468</v>
          </cell>
          <cell r="AT29">
            <v>2257</v>
          </cell>
          <cell r="AU29">
            <v>20743</v>
          </cell>
          <cell r="AV29">
            <v>72.84</v>
          </cell>
          <cell r="AW29">
            <v>760.78</v>
          </cell>
          <cell r="AX29">
            <v>9312</v>
          </cell>
          <cell r="AY29">
            <v>12240</v>
          </cell>
          <cell r="AZ29">
            <v>115270</v>
          </cell>
          <cell r="BA29">
            <v>55.8</v>
          </cell>
          <cell r="BB29">
            <v>81.3</v>
          </cell>
          <cell r="BC29">
            <v>49.3</v>
          </cell>
          <cell r="BD29">
            <v>65.8</v>
          </cell>
          <cell r="BE29">
            <v>96.6</v>
          </cell>
          <cell r="BF29">
            <v>2976</v>
          </cell>
          <cell r="BG29">
            <v>37.878488754202756</v>
          </cell>
          <cell r="BH29">
            <v>44.433121757567299</v>
          </cell>
          <cell r="BI29">
            <v>40.151641995302818</v>
          </cell>
          <cell r="BJ29">
            <v>52.285765477913088</v>
          </cell>
          <cell r="BK29">
            <v>115270</v>
          </cell>
          <cell r="BL29">
            <v>38.799999999999997</v>
          </cell>
          <cell r="BM29">
            <v>74.7</v>
          </cell>
          <cell r="BN29">
            <v>64.099999999999994</v>
          </cell>
          <cell r="BO29" t="str">
            <v>NA</v>
          </cell>
          <cell r="BP29" t="str">
            <v>NA</v>
          </cell>
          <cell r="BQ29" t="str">
            <v>NA</v>
          </cell>
          <cell r="BR29" t="str">
            <v>NA</v>
          </cell>
          <cell r="BS29" t="str">
            <v>NA</v>
          </cell>
          <cell r="BT29" t="str">
            <v>NA</v>
          </cell>
          <cell r="BU29" t="str">
            <v>NA</v>
          </cell>
          <cell r="BV29" t="str">
            <v>NA</v>
          </cell>
          <cell r="BW29" t="str">
            <v>NA</v>
          </cell>
          <cell r="BX29" t="str">
            <v>NA</v>
          </cell>
          <cell r="BY29" t="str">
            <v>NA</v>
          </cell>
          <cell r="BZ29" t="str">
            <v>NA</v>
          </cell>
          <cell r="CA29" t="str">
            <v>NA</v>
          </cell>
          <cell r="CB29" t="str">
            <v>NA</v>
          </cell>
          <cell r="CC29" t="str">
            <v>NA</v>
          </cell>
          <cell r="CD29">
            <v>0.88888888888888884</v>
          </cell>
          <cell r="CE29">
            <v>16</v>
          </cell>
          <cell r="CF29">
            <v>1800</v>
          </cell>
          <cell r="CG29">
            <v>639</v>
          </cell>
          <cell r="CH29">
            <v>8.3195488721804516</v>
          </cell>
          <cell r="CI29">
            <v>36.392816601515229</v>
          </cell>
          <cell r="CJ29">
            <v>18.91211937190943</v>
          </cell>
          <cell r="CK29">
            <v>218</v>
          </cell>
          <cell r="CL29">
            <v>115270</v>
          </cell>
          <cell r="CM29">
            <v>25.7</v>
          </cell>
          <cell r="CN29">
            <v>83.4</v>
          </cell>
          <cell r="CO29">
            <v>12.803532008830022</v>
          </cell>
          <cell r="CP29">
            <v>45.120772946859908</v>
          </cell>
        </row>
        <row r="30">
          <cell r="A30" t="str">
            <v>Shetland Islands</v>
          </cell>
          <cell r="B30">
            <v>1870</v>
          </cell>
          <cell r="C30">
            <v>1380</v>
          </cell>
          <cell r="D30">
            <v>467</v>
          </cell>
          <cell r="E30">
            <v>72</v>
          </cell>
          <cell r="F30">
            <v>37</v>
          </cell>
          <cell r="G30" t="str">
            <v>NA</v>
          </cell>
          <cell r="H30" t="str">
            <v>NA</v>
          </cell>
          <cell r="I30">
            <v>7</v>
          </cell>
          <cell r="J30">
            <v>27</v>
          </cell>
          <cell r="K30">
            <v>79.411764705882348</v>
          </cell>
          <cell r="L30">
            <v>81.099999999999994</v>
          </cell>
          <cell r="M30">
            <v>96.069868995633186</v>
          </cell>
          <cell r="N30">
            <v>991</v>
          </cell>
          <cell r="O30" t="str">
            <v>NA</v>
          </cell>
          <cell r="P30">
            <v>470</v>
          </cell>
          <cell r="Q30">
            <v>1008</v>
          </cell>
          <cell r="R30">
            <v>1000</v>
          </cell>
          <cell r="S30" t="str">
            <v>NA</v>
          </cell>
          <cell r="T30">
            <v>63.730569948000003</v>
          </cell>
          <cell r="U30">
            <v>69.728331177000001</v>
          </cell>
          <cell r="V30" t="str">
            <v>N/A</v>
          </cell>
          <cell r="W30" t="str">
            <v>N/A</v>
          </cell>
          <cell r="X30" t="str">
            <v>dna</v>
          </cell>
          <cell r="Y30" t="str">
            <v>dna</v>
          </cell>
          <cell r="Z30" t="str">
            <v>dna</v>
          </cell>
          <cell r="AA30">
            <v>92.857142857142861</v>
          </cell>
          <cell r="AB30">
            <v>94.407899999999998</v>
          </cell>
          <cell r="AC30" t="str">
            <v>dna</v>
          </cell>
          <cell r="AD30">
            <v>4.6124999999999998</v>
          </cell>
          <cell r="AE30" t="str">
            <v>dna</v>
          </cell>
          <cell r="AF30">
            <v>96.98443579766537</v>
          </cell>
          <cell r="AG30">
            <v>9.0909090909090917</v>
          </cell>
          <cell r="AH30">
            <v>11.76470588235294</v>
          </cell>
          <cell r="AI30">
            <v>22990</v>
          </cell>
          <cell r="AJ30">
            <v>108576</v>
          </cell>
          <cell r="AK30">
            <v>71.786833855799372</v>
          </cell>
          <cell r="AL30">
            <v>0</v>
          </cell>
          <cell r="AM30" t="e">
            <v>#N/A</v>
          </cell>
          <cell r="AN30" t="e">
            <v>#N/A</v>
          </cell>
          <cell r="AO30" t="e">
            <v>#N/A</v>
          </cell>
          <cell r="AP30" t="e">
            <v>#N/A</v>
          </cell>
          <cell r="AQ30" t="e">
            <v>#N/A</v>
          </cell>
          <cell r="AR30">
            <v>90</v>
          </cell>
          <cell r="AS30">
            <v>68.272330741513372</v>
          </cell>
          <cell r="AT30">
            <v>360</v>
          </cell>
          <cell r="AU30">
            <v>5273</v>
          </cell>
          <cell r="AV30">
            <v>96.43</v>
          </cell>
          <cell r="AW30">
            <v>572.74</v>
          </cell>
          <cell r="AX30">
            <v>1126</v>
          </cell>
          <cell r="AY30">
            <v>1966</v>
          </cell>
          <cell r="AZ30">
            <v>22990</v>
          </cell>
          <cell r="BA30">
            <v>82.2</v>
          </cell>
          <cell r="BB30">
            <v>88.3</v>
          </cell>
          <cell r="BC30">
            <v>90.7</v>
          </cell>
          <cell r="BD30">
            <v>85.9</v>
          </cell>
          <cell r="BE30">
            <v>95.9</v>
          </cell>
          <cell r="BF30">
            <v>1049.99</v>
          </cell>
          <cell r="BG30">
            <v>17.46579101116469</v>
          </cell>
          <cell r="BH30">
            <v>35.594992450364551</v>
          </cell>
          <cell r="BI30">
            <v>32.633131609936477</v>
          </cell>
          <cell r="BJ30">
            <v>46.835050036770859</v>
          </cell>
          <cell r="BK30">
            <v>22990</v>
          </cell>
          <cell r="BL30">
            <v>10.5</v>
          </cell>
          <cell r="BM30">
            <v>87.9</v>
          </cell>
          <cell r="BN30">
            <v>70.2</v>
          </cell>
          <cell r="BO30">
            <v>9.0490246348677434</v>
          </cell>
          <cell r="BP30">
            <v>601790</v>
          </cell>
          <cell r="BQ30">
            <v>6650330</v>
          </cell>
          <cell r="BR30">
            <v>2.1121207519025371</v>
          </cell>
          <cell r="BS30">
            <v>140463</v>
          </cell>
          <cell r="BT30">
            <v>6650330</v>
          </cell>
          <cell r="BU30">
            <v>99.882560187903707</v>
          </cell>
          <cell r="BV30">
            <v>1701</v>
          </cell>
          <cell r="BW30">
            <v>1703</v>
          </cell>
          <cell r="BX30">
            <v>17.329253365973074</v>
          </cell>
          <cell r="BY30">
            <v>70790</v>
          </cell>
          <cell r="BZ30">
            <v>4085</v>
          </cell>
          <cell r="CA30">
            <v>100</v>
          </cell>
          <cell r="CB30">
            <v>1703</v>
          </cell>
          <cell r="CC30">
            <v>1703</v>
          </cell>
          <cell r="CD30" t="str">
            <v>NA</v>
          </cell>
          <cell r="CE30" t="str">
            <v>NA</v>
          </cell>
          <cell r="CF30">
            <v>300</v>
          </cell>
          <cell r="CG30">
            <v>214</v>
          </cell>
          <cell r="CH30">
            <v>12.642857142857142</v>
          </cell>
          <cell r="CI30">
            <v>48.855879233944648</v>
          </cell>
          <cell r="CJ30">
            <v>15.658982166159198</v>
          </cell>
          <cell r="CK30">
            <v>36</v>
          </cell>
          <cell r="CL30">
            <v>22990</v>
          </cell>
          <cell r="CM30" t="str">
            <v>*</v>
          </cell>
          <cell r="CN30">
            <v>68.900000000000006</v>
          </cell>
          <cell r="CO30">
            <v>4.895104895104895</v>
          </cell>
          <cell r="CP30">
            <v>90.936893489384232</v>
          </cell>
        </row>
        <row r="31">
          <cell r="A31" t="str">
            <v>South Ayrshire</v>
          </cell>
          <cell r="B31">
            <v>7776</v>
          </cell>
          <cell r="C31">
            <v>6072</v>
          </cell>
          <cell r="D31">
            <v>2096</v>
          </cell>
          <cell r="E31">
            <v>69</v>
          </cell>
          <cell r="F31">
            <v>36</v>
          </cell>
          <cell r="G31">
            <v>46</v>
          </cell>
          <cell r="H31">
            <v>15</v>
          </cell>
          <cell r="I31">
            <v>35</v>
          </cell>
          <cell r="J31">
            <v>310</v>
          </cell>
          <cell r="K31">
            <v>89.85507246376811</v>
          </cell>
          <cell r="L31">
            <v>85.3</v>
          </cell>
          <cell r="M31">
            <v>93.962264150943398</v>
          </cell>
          <cell r="N31">
            <v>918.35</v>
          </cell>
          <cell r="O31">
            <v>632</v>
          </cell>
          <cell r="P31">
            <v>831</v>
          </cell>
          <cell r="Q31">
            <v>941</v>
          </cell>
          <cell r="R31">
            <v>1087</v>
          </cell>
          <cell r="S31">
            <v>1207</v>
          </cell>
          <cell r="T31">
            <v>79.677517492999996</v>
          </cell>
          <cell r="U31">
            <v>84.088834804000001</v>
          </cell>
          <cell r="V31">
            <v>21.455512237999997</v>
          </cell>
          <cell r="W31">
            <v>17.858543449999999</v>
          </cell>
          <cell r="X31" t="str">
            <v>dna</v>
          </cell>
          <cell r="Y31" t="str">
            <v>dna</v>
          </cell>
          <cell r="Z31" t="str">
            <v>dna</v>
          </cell>
          <cell r="AA31">
            <v>97.916666666666657</v>
          </cell>
          <cell r="AB31">
            <v>92.638300000000001</v>
          </cell>
          <cell r="AC31" t="str">
            <v>dna</v>
          </cell>
          <cell r="AD31">
            <v>17.410599999999999</v>
          </cell>
          <cell r="AE31" t="str">
            <v>dna</v>
          </cell>
          <cell r="AF31">
            <v>91.561656165616554</v>
          </cell>
          <cell r="AG31">
            <v>6.4935064935064926</v>
          </cell>
          <cell r="AH31">
            <v>21.44927536231884</v>
          </cell>
          <cell r="AI31">
            <v>112550</v>
          </cell>
          <cell r="AJ31">
            <v>668148</v>
          </cell>
          <cell r="AK31">
            <v>61.358984854686859</v>
          </cell>
          <cell r="AL31">
            <v>0</v>
          </cell>
          <cell r="AM31" t="e">
            <v>#N/A</v>
          </cell>
          <cell r="AN31" t="e">
            <v>#N/A</v>
          </cell>
          <cell r="AO31" t="e">
            <v>#N/A</v>
          </cell>
          <cell r="AP31" t="e">
            <v>#N/A</v>
          </cell>
          <cell r="AQ31" t="e">
            <v>#N/A</v>
          </cell>
          <cell r="AR31">
            <v>920</v>
          </cell>
          <cell r="AS31">
            <v>126.87476076138776</v>
          </cell>
          <cell r="AT31">
            <v>3646</v>
          </cell>
          <cell r="AU31">
            <v>28737</v>
          </cell>
          <cell r="AV31">
            <v>79.31</v>
          </cell>
          <cell r="AW31">
            <v>1353.51</v>
          </cell>
          <cell r="AX31">
            <v>17260</v>
          </cell>
          <cell r="AY31">
            <v>12752</v>
          </cell>
          <cell r="AZ31">
            <v>112550</v>
          </cell>
          <cell r="BA31">
            <v>83.7</v>
          </cell>
          <cell r="BB31">
            <v>89</v>
          </cell>
          <cell r="BC31">
            <v>74.3</v>
          </cell>
          <cell r="BD31">
            <v>71.7</v>
          </cell>
          <cell r="BE31">
            <v>89.2</v>
          </cell>
          <cell r="BF31">
            <v>1175.7</v>
          </cell>
          <cell r="BG31">
            <v>36.069296210142817</v>
          </cell>
          <cell r="BH31">
            <v>38.046477572256286</v>
          </cell>
          <cell r="BI31">
            <v>42.426620839769882</v>
          </cell>
          <cell r="BJ31">
            <v>42.870307441885487</v>
          </cell>
          <cell r="BK31">
            <v>112550</v>
          </cell>
          <cell r="BL31">
            <v>52.6</v>
          </cell>
          <cell r="BM31">
            <v>83.1</v>
          </cell>
          <cell r="BN31">
            <v>57.2</v>
          </cell>
          <cell r="BO31">
            <v>3.1573470758620803</v>
          </cell>
          <cell r="BP31">
            <v>960049</v>
          </cell>
          <cell r="BQ31">
            <v>30406825</v>
          </cell>
          <cell r="BR31">
            <v>0.93649040963665231</v>
          </cell>
          <cell r="BS31">
            <v>284757</v>
          </cell>
          <cell r="BT31">
            <v>30406825</v>
          </cell>
          <cell r="BU31">
            <v>97.557063541024064</v>
          </cell>
          <cell r="BV31">
            <v>7907</v>
          </cell>
          <cell r="BW31">
            <v>8105</v>
          </cell>
          <cell r="BX31">
            <v>7.9422416004103615</v>
          </cell>
          <cell r="BY31">
            <v>154834</v>
          </cell>
          <cell r="BZ31">
            <v>19495</v>
          </cell>
          <cell r="CA31">
            <v>98.605798889574331</v>
          </cell>
          <cell r="CB31">
            <v>7992</v>
          </cell>
          <cell r="CC31">
            <v>8105</v>
          </cell>
          <cell r="CD31">
            <v>7.0000000000000009</v>
          </cell>
          <cell r="CE31">
            <v>154</v>
          </cell>
          <cell r="CF31">
            <v>2200</v>
          </cell>
          <cell r="CG31">
            <v>600</v>
          </cell>
          <cell r="CH31">
            <v>6.4942084942084941</v>
          </cell>
          <cell r="CI31">
            <v>26.601074501189863</v>
          </cell>
          <cell r="CJ31">
            <v>20.968458462905375</v>
          </cell>
          <cell r="CK31">
            <v>236</v>
          </cell>
          <cell r="CL31">
            <v>112550</v>
          </cell>
          <cell r="CM31">
            <v>22.6</v>
          </cell>
          <cell r="CN31">
            <v>92.8</v>
          </cell>
          <cell r="CO31">
            <v>18.276137270550681</v>
          </cell>
          <cell r="CP31">
            <v>53.220951234196271</v>
          </cell>
        </row>
        <row r="32">
          <cell r="A32" t="str">
            <v>South Lanarkshire</v>
          </cell>
          <cell r="B32">
            <v>24989</v>
          </cell>
          <cell r="C32">
            <v>18925</v>
          </cell>
          <cell r="D32">
            <v>5857</v>
          </cell>
          <cell r="E32">
            <v>64</v>
          </cell>
          <cell r="F32">
            <v>36</v>
          </cell>
          <cell r="G32">
            <v>45</v>
          </cell>
          <cell r="H32">
            <v>19</v>
          </cell>
          <cell r="I32">
            <v>73</v>
          </cell>
          <cell r="J32">
            <v>652</v>
          </cell>
          <cell r="K32">
            <v>89.931034482758619</v>
          </cell>
          <cell r="L32">
            <v>80.400000000000006</v>
          </cell>
          <cell r="M32">
            <v>95.739425748687864</v>
          </cell>
          <cell r="N32">
            <v>893.04</v>
          </cell>
          <cell r="O32">
            <v>629</v>
          </cell>
          <cell r="P32">
            <v>776</v>
          </cell>
          <cell r="Q32">
            <v>923</v>
          </cell>
          <cell r="R32">
            <v>1072</v>
          </cell>
          <cell r="S32">
            <v>1198</v>
          </cell>
          <cell r="T32">
            <v>71.686118227999998</v>
          </cell>
          <cell r="U32">
            <v>79.230114442000001</v>
          </cell>
          <cell r="V32">
            <v>19.401644820000001</v>
          </cell>
          <cell r="W32">
            <v>15.371366851999994</v>
          </cell>
          <cell r="X32" t="str">
            <v>dna</v>
          </cell>
          <cell r="Y32" t="str">
            <v>dna</v>
          </cell>
          <cell r="Z32" t="str">
            <v>dna</v>
          </cell>
          <cell r="AA32">
            <v>93.75</v>
          </cell>
          <cell r="AB32">
            <v>92.887799999999999</v>
          </cell>
          <cell r="AC32" t="str">
            <v>dna</v>
          </cell>
          <cell r="AD32">
            <v>21.223299999999998</v>
          </cell>
          <cell r="AE32" t="str">
            <v>dna</v>
          </cell>
          <cell r="AF32">
            <v>92.642731018246025</v>
          </cell>
          <cell r="AG32">
            <v>5.9090909090909092</v>
          </cell>
          <cell r="AH32">
            <v>16</v>
          </cell>
          <cell r="AI32">
            <v>319020</v>
          </cell>
          <cell r="AJ32">
            <v>1905852</v>
          </cell>
          <cell r="AK32">
            <v>61.439696905914545</v>
          </cell>
          <cell r="AL32">
            <v>0</v>
          </cell>
          <cell r="AM32" t="e">
            <v>#N/A</v>
          </cell>
          <cell r="AN32" t="e">
            <v>#N/A</v>
          </cell>
          <cell r="AO32" t="e">
            <v>#N/A</v>
          </cell>
          <cell r="AP32" t="e">
            <v>#N/A</v>
          </cell>
          <cell r="AQ32" t="e">
            <v>#N/A</v>
          </cell>
          <cell r="AR32">
            <v>1800</v>
          </cell>
          <cell r="AS32">
            <v>98.052331300413144</v>
          </cell>
          <cell r="AT32">
            <v>7476</v>
          </cell>
          <cell r="AU32">
            <v>76245</v>
          </cell>
          <cell r="AV32">
            <v>78.38</v>
          </cell>
          <cell r="AW32">
            <v>1024.6600000000001</v>
          </cell>
          <cell r="AX32">
            <v>27554</v>
          </cell>
          <cell r="AY32">
            <v>26891</v>
          </cell>
          <cell r="AZ32">
            <v>319020</v>
          </cell>
          <cell r="BA32">
            <v>75.7</v>
          </cell>
          <cell r="BB32">
            <v>77.3</v>
          </cell>
          <cell r="BC32">
            <v>66.099999999999994</v>
          </cell>
          <cell r="BD32">
            <v>70.8</v>
          </cell>
          <cell r="BE32">
            <v>94.9</v>
          </cell>
          <cell r="BF32">
            <v>2295.1</v>
          </cell>
          <cell r="BG32">
            <v>23.302862528258217</v>
          </cell>
          <cell r="BH32">
            <v>25.031831662103876</v>
          </cell>
          <cell r="BI32">
            <v>36.648509742776511</v>
          </cell>
          <cell r="BJ32">
            <v>32.307097079834648</v>
          </cell>
          <cell r="BK32">
            <v>319020</v>
          </cell>
          <cell r="BL32">
            <v>44.3</v>
          </cell>
          <cell r="BM32">
            <v>78.5</v>
          </cell>
          <cell r="BN32">
            <v>66</v>
          </cell>
          <cell r="BO32">
            <v>6.7821204734205542</v>
          </cell>
          <cell r="BP32">
            <v>5850673</v>
          </cell>
          <cell r="BQ32">
            <v>86266132</v>
          </cell>
          <cell r="BR32">
            <v>0.46468410105602043</v>
          </cell>
          <cell r="BS32">
            <v>400865</v>
          </cell>
          <cell r="BT32">
            <v>86266132</v>
          </cell>
          <cell r="BU32">
            <v>92.460540020831658</v>
          </cell>
          <cell r="BV32">
            <v>23080</v>
          </cell>
          <cell r="BW32">
            <v>24962</v>
          </cell>
          <cell r="BX32">
            <v>14.318948891031823</v>
          </cell>
          <cell r="BY32">
            <v>712740</v>
          </cell>
          <cell r="BZ32">
            <v>49776</v>
          </cell>
          <cell r="CA32">
            <v>97.043506129316555</v>
          </cell>
          <cell r="CB32">
            <v>24224</v>
          </cell>
          <cell r="CC32">
            <v>24962</v>
          </cell>
          <cell r="CD32">
            <v>15.090909090909092</v>
          </cell>
          <cell r="CE32">
            <v>996</v>
          </cell>
          <cell r="CF32">
            <v>6600</v>
          </cell>
          <cell r="CG32">
            <v>1365</v>
          </cell>
          <cell r="CH32">
            <v>13.019370460048426</v>
          </cell>
          <cell r="CI32">
            <v>18.074787095608055</v>
          </cell>
          <cell r="CJ32">
            <v>15.296846592690112</v>
          </cell>
          <cell r="CK32">
            <v>488</v>
          </cell>
          <cell r="CL32">
            <v>319020</v>
          </cell>
          <cell r="CM32">
            <v>20.3</v>
          </cell>
          <cell r="CN32">
            <v>94.5</v>
          </cell>
          <cell r="CO32">
            <v>10.378188214599824</v>
          </cell>
          <cell r="CP32">
            <v>39.131822534312164</v>
          </cell>
        </row>
        <row r="33">
          <cell r="A33" t="str">
            <v>Stirling</v>
          </cell>
          <cell r="B33">
            <v>6600</v>
          </cell>
          <cell r="C33">
            <v>5945</v>
          </cell>
          <cell r="D33">
            <v>1492</v>
          </cell>
          <cell r="E33">
            <v>71</v>
          </cell>
          <cell r="F33">
            <v>45</v>
          </cell>
          <cell r="G33">
            <v>44</v>
          </cell>
          <cell r="H33">
            <v>17</v>
          </cell>
          <cell r="I33">
            <v>14</v>
          </cell>
          <cell r="J33">
            <v>224</v>
          </cell>
          <cell r="K33">
            <v>94.117647058823522</v>
          </cell>
          <cell r="L33">
            <v>72.099999999999994</v>
          </cell>
          <cell r="M33">
            <v>95.322245322245323</v>
          </cell>
          <cell r="N33">
            <v>1010.3</v>
          </cell>
          <cell r="O33">
            <v>610</v>
          </cell>
          <cell r="P33">
            <v>769</v>
          </cell>
          <cell r="Q33">
            <v>928</v>
          </cell>
          <cell r="R33">
            <v>1154</v>
          </cell>
          <cell r="S33">
            <v>1215</v>
          </cell>
          <cell r="T33">
            <v>79.047277937000004</v>
          </cell>
          <cell r="U33">
            <v>83.398786147999999</v>
          </cell>
          <cell r="V33">
            <v>26.932330827000001</v>
          </cell>
          <cell r="W33">
            <v>24.804041977000011</v>
          </cell>
          <cell r="X33" t="str">
            <v>dna</v>
          </cell>
          <cell r="Y33" t="str">
            <v>dna</v>
          </cell>
          <cell r="Z33" t="str">
            <v>dna</v>
          </cell>
          <cell r="AA33">
            <v>97.674418604651152</v>
          </cell>
          <cell r="AB33">
            <v>93.694299999999998</v>
          </cell>
          <cell r="AC33" t="str">
            <v>dna</v>
          </cell>
          <cell r="AD33">
            <v>17.576000000000001</v>
          </cell>
          <cell r="AE33" t="str">
            <v>dna</v>
          </cell>
          <cell r="AF33">
            <v>94.376278118609406</v>
          </cell>
          <cell r="AG33">
            <v>1.7241379310344827</v>
          </cell>
          <cell r="AH33">
            <v>18.487394957983195</v>
          </cell>
          <cell r="AI33">
            <v>94330</v>
          </cell>
          <cell r="AJ33">
            <v>450112</v>
          </cell>
          <cell r="AK33">
            <v>65.387567152724486</v>
          </cell>
          <cell r="AL33">
            <v>0</v>
          </cell>
          <cell r="AM33" t="e">
            <v>#N/A</v>
          </cell>
          <cell r="AN33" t="e">
            <v>#N/A</v>
          </cell>
          <cell r="AO33" t="e">
            <v>#N/A</v>
          </cell>
          <cell r="AP33" t="e">
            <v>#N/A</v>
          </cell>
          <cell r="AQ33" t="e">
            <v>#N/A</v>
          </cell>
          <cell r="AR33">
            <v>450</v>
          </cell>
          <cell r="AS33">
            <v>103.87427514917221</v>
          </cell>
          <cell r="AT33">
            <v>1236</v>
          </cell>
          <cell r="AU33">
            <v>11899</v>
          </cell>
          <cell r="AV33">
            <v>84.62</v>
          </cell>
          <cell r="AW33">
            <v>540.34</v>
          </cell>
          <cell r="AX33">
            <v>4400</v>
          </cell>
          <cell r="AY33">
            <v>8143</v>
          </cell>
          <cell r="AZ33">
            <v>94330</v>
          </cell>
          <cell r="BA33">
            <v>86.1</v>
          </cell>
          <cell r="BB33">
            <v>83</v>
          </cell>
          <cell r="BC33">
            <v>76.400000000000006</v>
          </cell>
          <cell r="BD33">
            <v>77.900000000000006</v>
          </cell>
          <cell r="BE33">
            <v>94.8</v>
          </cell>
          <cell r="BF33">
            <v>1017.43</v>
          </cell>
          <cell r="BG33">
            <v>28.516545051253292</v>
          </cell>
          <cell r="BH33">
            <v>38.252802316908351</v>
          </cell>
          <cell r="BI33">
            <v>39.695630224189003</v>
          </cell>
          <cell r="BJ33">
            <v>49.312989125911557</v>
          </cell>
          <cell r="BK33">
            <v>94330</v>
          </cell>
          <cell r="BL33">
            <v>54.1</v>
          </cell>
          <cell r="BM33">
            <v>64</v>
          </cell>
          <cell r="BN33">
            <v>63.6</v>
          </cell>
          <cell r="BO33">
            <v>11.384705970006602</v>
          </cell>
          <cell r="BP33">
            <v>2107158</v>
          </cell>
          <cell r="BQ33">
            <v>18508673</v>
          </cell>
          <cell r="BR33">
            <v>0.9555574297519871</v>
          </cell>
          <cell r="BS33">
            <v>176861</v>
          </cell>
          <cell r="BT33">
            <v>18508673</v>
          </cell>
          <cell r="BU33">
            <v>99.648258881463249</v>
          </cell>
          <cell r="BV33">
            <v>5666</v>
          </cell>
          <cell r="BW33">
            <v>5686</v>
          </cell>
          <cell r="BX33">
            <v>4.5928918322295802</v>
          </cell>
          <cell r="BY33">
            <v>104029</v>
          </cell>
          <cell r="BZ33">
            <v>22650</v>
          </cell>
          <cell r="CA33">
            <v>98.153359127682023</v>
          </cell>
          <cell r="CB33">
            <v>5581</v>
          </cell>
          <cell r="CC33">
            <v>5686</v>
          </cell>
          <cell r="CD33">
            <v>14.941176470588236</v>
          </cell>
          <cell r="CE33">
            <v>254</v>
          </cell>
          <cell r="CF33">
            <v>1700</v>
          </cell>
          <cell r="CG33">
            <v>578</v>
          </cell>
          <cell r="CH33">
            <v>11.229813664596273</v>
          </cell>
          <cell r="CI33">
            <v>17.660561817955259</v>
          </cell>
          <cell r="CJ33">
            <v>22.792324817131345</v>
          </cell>
          <cell r="CK33">
            <v>215</v>
          </cell>
          <cell r="CL33">
            <v>94330</v>
          </cell>
          <cell r="CM33">
            <v>21.6</v>
          </cell>
          <cell r="CN33">
            <v>87</v>
          </cell>
          <cell r="CO33">
            <v>4.275037369207773</v>
          </cell>
          <cell r="CP33">
            <v>37.335813088457506</v>
          </cell>
        </row>
        <row r="34">
          <cell r="A34" t="str">
            <v>West Dunbartonshire</v>
          </cell>
          <cell r="B34">
            <v>7153</v>
          </cell>
          <cell r="C34">
            <v>5218</v>
          </cell>
          <cell r="D34">
            <v>1729</v>
          </cell>
          <cell r="E34">
            <v>56</v>
          </cell>
          <cell r="F34">
            <v>29</v>
          </cell>
          <cell r="G34">
            <v>44</v>
          </cell>
          <cell r="H34">
            <v>18</v>
          </cell>
          <cell r="I34">
            <v>48</v>
          </cell>
          <cell r="J34">
            <v>457</v>
          </cell>
          <cell r="K34">
            <v>90.495049504950501</v>
          </cell>
          <cell r="L34">
            <v>83.3</v>
          </cell>
          <cell r="M34">
            <v>93.626882966396295</v>
          </cell>
          <cell r="N34">
            <v>785.32</v>
          </cell>
          <cell r="O34">
            <v>613</v>
          </cell>
          <cell r="P34">
            <v>772</v>
          </cell>
          <cell r="Q34">
            <v>986</v>
          </cell>
          <cell r="R34">
            <v>1017</v>
          </cell>
          <cell r="S34">
            <v>1145</v>
          </cell>
          <cell r="T34">
            <v>68.201534867999996</v>
          </cell>
          <cell r="U34">
            <v>76.242909576000002</v>
          </cell>
          <cell r="V34">
            <v>12.756598240000002</v>
          </cell>
          <cell r="W34">
            <v>16.885630499000001</v>
          </cell>
          <cell r="X34" t="str">
            <v>dna</v>
          </cell>
          <cell r="Y34" t="str">
            <v>dna</v>
          </cell>
          <cell r="Z34" t="str">
            <v>dna</v>
          </cell>
          <cell r="AA34">
            <v>77.41935483870968</v>
          </cell>
          <cell r="AB34">
            <v>91.839600000000004</v>
          </cell>
          <cell r="AC34" t="str">
            <v>dna</v>
          </cell>
          <cell r="AD34">
            <v>30.1752</v>
          </cell>
          <cell r="AE34" t="str">
            <v>dna</v>
          </cell>
          <cell r="AF34">
            <v>90.270128507736686</v>
          </cell>
          <cell r="AG34">
            <v>1.4084507042253522</v>
          </cell>
          <cell r="AH34">
            <v>17.82178217821782</v>
          </cell>
          <cell r="AI34">
            <v>89130</v>
          </cell>
          <cell r="AJ34">
            <v>483912</v>
          </cell>
          <cell r="AK34">
            <v>67.890929326655538</v>
          </cell>
          <cell r="AL34">
            <v>0</v>
          </cell>
          <cell r="AM34" t="e">
            <v>#N/A</v>
          </cell>
          <cell r="AN34" t="e">
            <v>#N/A</v>
          </cell>
          <cell r="AO34" t="e">
            <v>#N/A</v>
          </cell>
          <cell r="AP34" t="e">
            <v>#N/A</v>
          </cell>
          <cell r="AQ34" t="e">
            <v>#N/A</v>
          </cell>
          <cell r="AR34">
            <v>560</v>
          </cell>
          <cell r="AS34">
            <v>93.062012104201386</v>
          </cell>
          <cell r="AT34">
            <v>2122</v>
          </cell>
          <cell r="AU34">
            <v>22802</v>
          </cell>
          <cell r="AV34">
            <v>89.09</v>
          </cell>
          <cell r="AW34">
            <v>331.96</v>
          </cell>
          <cell r="AX34">
            <v>2342</v>
          </cell>
          <cell r="AY34">
            <v>7055</v>
          </cell>
          <cell r="AZ34">
            <v>89130</v>
          </cell>
          <cell r="BA34">
            <v>80.099999999999994</v>
          </cell>
          <cell r="BB34">
            <v>85.5</v>
          </cell>
          <cell r="BC34">
            <v>64.7</v>
          </cell>
          <cell r="BD34">
            <v>69.400000000000006</v>
          </cell>
          <cell r="BE34">
            <v>93.4</v>
          </cell>
          <cell r="BF34">
            <v>386.73</v>
          </cell>
          <cell r="BG34">
            <v>28.477958973681002</v>
          </cell>
          <cell r="BH34">
            <v>21.730769230769226</v>
          </cell>
          <cell r="BI34">
            <v>33.397908407667543</v>
          </cell>
          <cell r="BJ34">
            <v>35.061573168495343</v>
          </cell>
          <cell r="BK34">
            <v>89130</v>
          </cell>
          <cell r="BL34">
            <v>43.5</v>
          </cell>
          <cell r="BM34">
            <v>81.900000000000006</v>
          </cell>
          <cell r="BN34">
            <v>68.7</v>
          </cell>
          <cell r="BO34">
            <v>9.7078707331870575</v>
          </cell>
          <cell r="BP34">
            <v>3875671</v>
          </cell>
          <cell r="BQ34">
            <v>39922977</v>
          </cell>
          <cell r="BR34">
            <v>0.72899623692892435</v>
          </cell>
          <cell r="BS34">
            <v>291037</v>
          </cell>
          <cell r="BT34">
            <v>39922977</v>
          </cell>
          <cell r="BU34">
            <v>91.92074636914495</v>
          </cell>
          <cell r="BV34">
            <v>9557</v>
          </cell>
          <cell r="BW34">
            <v>10397</v>
          </cell>
          <cell r="BX34">
            <v>5.7041198501872659</v>
          </cell>
          <cell r="BY34">
            <v>172099</v>
          </cell>
          <cell r="BZ34">
            <v>30171</v>
          </cell>
          <cell r="CA34">
            <v>100</v>
          </cell>
          <cell r="CB34">
            <v>10397</v>
          </cell>
          <cell r="CC34">
            <v>10397</v>
          </cell>
          <cell r="CD34">
            <v>22.863636363636363</v>
          </cell>
          <cell r="CE34">
            <v>503</v>
          </cell>
          <cell r="CF34">
            <v>2200</v>
          </cell>
          <cell r="CG34">
            <v>182</v>
          </cell>
          <cell r="CH34">
            <v>10.616883116883116</v>
          </cell>
          <cell r="CI34">
            <v>10.891668904116242</v>
          </cell>
          <cell r="CJ34">
            <v>23.224503534163581</v>
          </cell>
          <cell r="CK34">
            <v>207</v>
          </cell>
          <cell r="CL34">
            <v>89130</v>
          </cell>
          <cell r="CM34">
            <v>18.399999999999999</v>
          </cell>
          <cell r="CN34">
            <v>98.7</v>
          </cell>
          <cell r="CO34">
            <v>12.668463611859837</v>
          </cell>
          <cell r="CP34">
            <v>43.630785647592376</v>
          </cell>
        </row>
        <row r="35">
          <cell r="A35" t="str">
            <v>West Lothian</v>
          </cell>
          <cell r="B35">
            <v>15596</v>
          </cell>
          <cell r="C35">
            <v>11122</v>
          </cell>
          <cell r="D35">
            <v>3457</v>
          </cell>
          <cell r="E35">
            <v>70</v>
          </cell>
          <cell r="F35">
            <v>44</v>
          </cell>
          <cell r="G35">
            <v>53</v>
          </cell>
          <cell r="H35">
            <v>27</v>
          </cell>
          <cell r="I35">
            <v>43</v>
          </cell>
          <cell r="J35">
            <v>384</v>
          </cell>
          <cell r="K35">
            <v>89.929742388758783</v>
          </cell>
          <cell r="L35">
            <v>70.900000000000006</v>
          </cell>
          <cell r="M35">
            <v>94.805194805194802</v>
          </cell>
          <cell r="N35">
            <v>935.97</v>
          </cell>
          <cell r="O35">
            <v>651</v>
          </cell>
          <cell r="P35">
            <v>780</v>
          </cell>
          <cell r="Q35">
            <v>925</v>
          </cell>
          <cell r="R35">
            <v>1130</v>
          </cell>
          <cell r="S35">
            <v>1228</v>
          </cell>
          <cell r="T35">
            <v>79.082623636999998</v>
          </cell>
          <cell r="U35">
            <v>84.132675930000005</v>
          </cell>
          <cell r="V35">
            <v>23.557446455000004</v>
          </cell>
          <cell r="W35">
            <v>19.377584933999998</v>
          </cell>
          <cell r="X35" t="str">
            <v>dna</v>
          </cell>
          <cell r="Y35" t="str">
            <v>dna</v>
          </cell>
          <cell r="Z35" t="str">
            <v>dna</v>
          </cell>
          <cell r="AA35">
            <v>96.341463414634148</v>
          </cell>
          <cell r="AB35">
            <v>92.726200000000006</v>
          </cell>
          <cell r="AC35" t="str">
            <v>dna</v>
          </cell>
          <cell r="AD35">
            <v>27.331499999999998</v>
          </cell>
          <cell r="AE35" t="str">
            <v>dna</v>
          </cell>
          <cell r="AF35">
            <v>90.55891238670695</v>
          </cell>
          <cell r="AG35">
            <v>3.6585365853658534</v>
          </cell>
          <cell r="AH35">
            <v>20.140515222482435</v>
          </cell>
          <cell r="AI35">
            <v>182140</v>
          </cell>
          <cell r="AJ35">
            <v>658320</v>
          </cell>
          <cell r="AK35">
            <v>61.678832116788321</v>
          </cell>
          <cell r="AL35">
            <v>0</v>
          </cell>
          <cell r="AM35" t="e">
            <v>#N/A</v>
          </cell>
          <cell r="AN35" t="e">
            <v>#N/A</v>
          </cell>
          <cell r="AO35" t="e">
            <v>#N/A</v>
          </cell>
          <cell r="AP35" t="e">
            <v>#N/A</v>
          </cell>
          <cell r="AQ35" t="e">
            <v>#N/A</v>
          </cell>
          <cell r="AR35">
            <v>780</v>
          </cell>
          <cell r="AS35">
            <v>108.92305753355599</v>
          </cell>
          <cell r="AT35">
            <v>3457</v>
          </cell>
          <cell r="AU35">
            <v>31738</v>
          </cell>
          <cell r="AV35">
            <v>79.55</v>
          </cell>
          <cell r="AW35">
            <v>1214.25</v>
          </cell>
          <cell r="AX35">
            <v>15064</v>
          </cell>
          <cell r="AY35">
            <v>12406</v>
          </cell>
          <cell r="AZ35">
            <v>182140</v>
          </cell>
          <cell r="BA35">
            <v>66.8</v>
          </cell>
          <cell r="BB35">
            <v>74.900000000000006</v>
          </cell>
          <cell r="BC35">
            <v>51.4</v>
          </cell>
          <cell r="BD35">
            <v>72.599999999999994</v>
          </cell>
          <cell r="BE35">
            <v>94.4</v>
          </cell>
          <cell r="BF35">
            <v>1047.0999999999999</v>
          </cell>
          <cell r="BG35">
            <v>21.202765894576114</v>
          </cell>
          <cell r="BH35">
            <v>29.941637271933306</v>
          </cell>
          <cell r="BI35">
            <v>46.605175625508046</v>
          </cell>
          <cell r="BJ35">
            <v>28.914795643328127</v>
          </cell>
          <cell r="BK35">
            <v>182140</v>
          </cell>
          <cell r="BL35">
            <v>65.2</v>
          </cell>
          <cell r="BM35">
            <v>72.7</v>
          </cell>
          <cell r="BN35">
            <v>58.7</v>
          </cell>
          <cell r="BO35">
            <v>6.6019287385846681</v>
          </cell>
          <cell r="BP35">
            <v>3184868</v>
          </cell>
          <cell r="BQ35">
            <v>48241478</v>
          </cell>
          <cell r="BR35">
            <v>0.80754573895932458</v>
          </cell>
          <cell r="BS35">
            <v>389572</v>
          </cell>
          <cell r="BT35">
            <v>48241478</v>
          </cell>
          <cell r="BU35">
            <v>98.844775901147912</v>
          </cell>
          <cell r="BV35">
            <v>13519</v>
          </cell>
          <cell r="BW35">
            <v>13677</v>
          </cell>
          <cell r="BX35">
            <v>7.8491057597521472</v>
          </cell>
          <cell r="BY35">
            <v>111473</v>
          </cell>
          <cell r="BZ35">
            <v>14202</v>
          </cell>
          <cell r="CA35">
            <v>100</v>
          </cell>
          <cell r="CB35">
            <v>13677</v>
          </cell>
          <cell r="CC35">
            <v>13677</v>
          </cell>
          <cell r="CD35">
            <v>11.081081081081082</v>
          </cell>
          <cell r="CE35">
            <v>410</v>
          </cell>
          <cell r="CF35">
            <v>3700</v>
          </cell>
          <cell r="CG35">
            <v>638</v>
          </cell>
          <cell r="CH35">
            <v>10.946428571428571</v>
          </cell>
          <cell r="CI35">
            <v>28.904250996024118</v>
          </cell>
          <cell r="CJ35">
            <v>21.027780827934556</v>
          </cell>
          <cell r="CK35">
            <v>383</v>
          </cell>
          <cell r="CL35">
            <v>182140</v>
          </cell>
          <cell r="CM35">
            <v>17.5</v>
          </cell>
          <cell r="CN35">
            <v>95.8</v>
          </cell>
          <cell r="CO35">
            <v>9.7997892518440466</v>
          </cell>
          <cell r="CP35">
            <v>78.780836610654276</v>
          </cell>
        </row>
        <row r="36">
          <cell r="A36" t="str">
            <v>Scotland</v>
          </cell>
          <cell r="B36">
            <v>399815</v>
          </cell>
          <cell r="C36">
            <v>285565</v>
          </cell>
          <cell r="D36">
            <v>96549</v>
          </cell>
          <cell r="E36">
            <v>63</v>
          </cell>
          <cell r="F36">
            <v>35</v>
          </cell>
          <cell r="G36">
            <v>44</v>
          </cell>
          <cell r="H36">
            <v>18</v>
          </cell>
          <cell r="I36">
            <v>1413</v>
          </cell>
          <cell r="J36">
            <v>12602</v>
          </cell>
          <cell r="K36">
            <v>89.917945058865499</v>
          </cell>
          <cell r="L36">
            <v>72.5</v>
          </cell>
          <cell r="M36">
            <v>95.046221864951761</v>
          </cell>
          <cell r="N36">
            <v>892.38</v>
          </cell>
          <cell r="O36">
            <v>625</v>
          </cell>
          <cell r="P36">
            <v>740</v>
          </cell>
          <cell r="Q36">
            <v>872</v>
          </cell>
          <cell r="R36">
            <v>1013</v>
          </cell>
          <cell r="S36">
            <v>1193</v>
          </cell>
          <cell r="T36">
            <v>72.300079504999999</v>
          </cell>
          <cell r="U36">
            <v>79.071225374999997</v>
          </cell>
          <cell r="V36">
            <v>20.66</v>
          </cell>
          <cell r="W36">
            <v>16.809999999999999</v>
          </cell>
          <cell r="X36" t="str">
            <v>dna</v>
          </cell>
          <cell r="Y36" t="str">
            <v>dna</v>
          </cell>
          <cell r="Z36" t="str">
            <v>dna</v>
          </cell>
          <cell r="AA36">
            <v>90.584542958022752</v>
          </cell>
          <cell r="AB36">
            <v>92.954899999999995</v>
          </cell>
          <cell r="AC36" t="str">
            <v>dna</v>
          </cell>
          <cell r="AD36">
            <v>21.647491042790982</v>
          </cell>
          <cell r="AE36" t="str">
            <v>dna</v>
          </cell>
          <cell r="AF36">
            <v>91.564839982040525</v>
          </cell>
          <cell r="AG36">
            <v>7.2210575355229443</v>
          </cell>
          <cell r="AH36">
            <v>19.650374598644309</v>
          </cell>
          <cell r="AI36">
            <v>5438100</v>
          </cell>
          <cell r="AJ36">
            <v>23595781.560000002</v>
          </cell>
          <cell r="AK36">
            <v>61.016309395530158</v>
          </cell>
          <cell r="AL36">
            <v>0</v>
          </cell>
          <cell r="AM36" t="e">
            <v>#N/A</v>
          </cell>
          <cell r="AN36" t="e">
            <v>#N/A</v>
          </cell>
          <cell r="AO36" t="e">
            <v>#N/A</v>
          </cell>
          <cell r="AP36" t="e">
            <v>#N/A</v>
          </cell>
          <cell r="AQ36" t="e">
            <v>#N/A</v>
          </cell>
          <cell r="AR36">
            <v>29610</v>
          </cell>
          <cell r="AS36">
            <v>102.96232303041938</v>
          </cell>
          <cell r="AT36">
            <v>109409</v>
          </cell>
          <cell r="AU36">
            <v>1062612</v>
          </cell>
          <cell r="AV36">
            <v>82.17</v>
          </cell>
          <cell r="AW36">
            <v>792.66</v>
          </cell>
          <cell r="AX36">
            <v>360451</v>
          </cell>
          <cell r="AY36">
            <v>454736</v>
          </cell>
          <cell r="AZ36">
            <v>5438100</v>
          </cell>
          <cell r="BA36">
            <v>72.099999999999994</v>
          </cell>
          <cell r="BB36">
            <v>82.5</v>
          </cell>
          <cell r="BC36">
            <v>68.900000000000006</v>
          </cell>
          <cell r="BD36">
            <v>69.3</v>
          </cell>
          <cell r="BE36">
            <v>92.8</v>
          </cell>
          <cell r="BF36">
            <v>53521.549999999996</v>
          </cell>
          <cell r="BG36">
            <v>30.026555045371481</v>
          </cell>
          <cell r="BH36">
            <v>35.707215749215457</v>
          </cell>
          <cell r="BI36">
            <v>36.253481573936931</v>
          </cell>
          <cell r="BJ36">
            <v>38.248254857341458</v>
          </cell>
          <cell r="BK36">
            <v>5438100</v>
          </cell>
          <cell r="BL36">
            <v>44.7</v>
          </cell>
          <cell r="BM36">
            <v>74.900000000000006</v>
          </cell>
          <cell r="BN36">
            <v>62.9</v>
          </cell>
          <cell r="BO36">
            <v>7.3263896853555153</v>
          </cell>
          <cell r="BP36">
            <v>85064829</v>
          </cell>
          <cell r="BQ36">
            <v>1161074317</v>
          </cell>
          <cell r="BR36">
            <v>0.95274530131562629</v>
          </cell>
          <cell r="BS36">
            <v>11062081</v>
          </cell>
          <cell r="BT36">
            <v>1161074317</v>
          </cell>
          <cell r="BU36">
            <v>94.321650569451535</v>
          </cell>
          <cell r="BV36">
            <v>297565</v>
          </cell>
          <cell r="BW36">
            <v>315479</v>
          </cell>
          <cell r="BX36">
            <v>7.7970940602822125</v>
          </cell>
          <cell r="BY36">
            <v>5153809</v>
          </cell>
          <cell r="BZ36">
            <v>660991</v>
          </cell>
          <cell r="CA36">
            <v>97.487946899793641</v>
          </cell>
          <cell r="CB36">
            <v>307554</v>
          </cell>
          <cell r="CC36">
            <v>315479</v>
          </cell>
          <cell r="CD36">
            <v>12.59023539668701</v>
          </cell>
          <cell r="CE36">
            <v>14441</v>
          </cell>
          <cell r="CF36">
            <v>114700</v>
          </cell>
          <cell r="CG36">
            <v>25027</v>
          </cell>
          <cell r="CH36">
            <v>9.0861841454283407</v>
          </cell>
          <cell r="CI36">
            <v>28.714844309823107</v>
          </cell>
          <cell r="CJ36">
            <v>16.702524778874974</v>
          </cell>
          <cell r="CK36">
            <v>9083</v>
          </cell>
          <cell r="CL36">
            <v>5438100</v>
          </cell>
          <cell r="CM36">
            <v>19.400000000000002</v>
          </cell>
          <cell r="CN36">
            <v>92.01300190451073</v>
          </cell>
          <cell r="CO36">
            <v>10.000862738331463</v>
          </cell>
          <cell r="CP36">
            <v>37.551454940906787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  <sheetName val="CHN10"/>
      <sheetName val="SW4"/>
      <sheetName val="C&amp;L5a"/>
      <sheetName val="C&amp;L5b"/>
      <sheetName val="C&amp;L5c"/>
      <sheetName val="C&amp;L5d"/>
      <sheetName val="ENV7a"/>
      <sheetName val="ENV7b"/>
      <sheetName val="Sheet1"/>
    </sheetNames>
    <sheetDataSet>
      <sheetData sheetId="0" refreshError="1">
        <row r="1">
          <cell r="A1" t="str">
            <v>Local Authority</v>
          </cell>
          <cell r="B1" t="str">
            <v>CHN10 2010-11</v>
          </cell>
          <cell r="C1" t="str">
            <v>CHN10 2012-13</v>
          </cell>
          <cell r="D1" t="str">
            <v>CHN10 2013-14</v>
          </cell>
          <cell r="E1" t="str">
            <v>CHN10 2013-14</v>
          </cell>
          <cell r="F1" t="str">
            <v>CHN10 2015-16</v>
          </cell>
          <cell r="G1" t="str">
            <v>CHN10 2016-17</v>
          </cell>
          <cell r="H1" t="str">
            <v>CHN10 2010-14</v>
          </cell>
          <cell r="I1" t="str">
            <v>CHN10 2012-15</v>
          </cell>
          <cell r="J1" t="str">
            <v>CHN10 2013-16</v>
          </cell>
          <cell r="K1" t="str">
            <v>CHN10 2014-17</v>
          </cell>
          <cell r="L1" t="str">
            <v>C&amp;L5a 2010-11</v>
          </cell>
          <cell r="M1" t="str">
            <v>C&amp;L5a 2012-13</v>
          </cell>
          <cell r="N1" t="str">
            <v>C&amp;L5a 2013-14</v>
          </cell>
          <cell r="O1" t="str">
            <v>C&amp;L5a 2014-15</v>
          </cell>
          <cell r="P1" t="str">
            <v>C&amp;L5a 2015-16</v>
          </cell>
          <cell r="Q1" t="str">
            <v>C&amp;L5a 2016-17</v>
          </cell>
          <cell r="R1" t="str">
            <v>C&amp;L5a 2010-14</v>
          </cell>
          <cell r="S1" t="str">
            <v>C&amp;L5a 2012-15</v>
          </cell>
          <cell r="T1" t="str">
            <v>C&amp;L5a 2013-16</v>
          </cell>
          <cell r="U1" t="str">
            <v>C&amp;L5a 2014-17</v>
          </cell>
          <cell r="V1" t="str">
            <v>C&amp;L5b 2010-11</v>
          </cell>
          <cell r="W1" t="str">
            <v>C&amp;L5b 2012-13</v>
          </cell>
          <cell r="X1" t="str">
            <v>C&amp;L5b 2013-14</v>
          </cell>
          <cell r="Y1" t="str">
            <v>C&amp;L5b 2014-15</v>
          </cell>
          <cell r="Z1" t="str">
            <v>C&amp;L5b 2015-16</v>
          </cell>
          <cell r="AA1" t="str">
            <v>C&amp;L5b 2016-17</v>
          </cell>
          <cell r="AB1" t="str">
            <v>C&amp;L5b 2010-14</v>
          </cell>
          <cell r="AC1" t="str">
            <v>C&amp;L5b 2012-15</v>
          </cell>
          <cell r="AD1" t="str">
            <v>C&amp;L5b 2013-16</v>
          </cell>
          <cell r="AE1" t="str">
            <v>C&amp;L5b 2014-17</v>
          </cell>
          <cell r="AF1" t="str">
            <v>C&amp;L5c 2010-11</v>
          </cell>
          <cell r="AG1" t="str">
            <v>C&amp;L5c 2012-13</v>
          </cell>
          <cell r="AH1" t="str">
            <v>C&amp;L5c 2013-14</v>
          </cell>
          <cell r="AI1" t="str">
            <v>C&amp;L5c 2014-15</v>
          </cell>
          <cell r="AJ1" t="str">
            <v>C&amp;L5c 2015-16</v>
          </cell>
          <cell r="AK1" t="str">
            <v>C&amp;L5c 2016-17</v>
          </cell>
          <cell r="AL1" t="str">
            <v>C&amp;L5c 2010-14</v>
          </cell>
          <cell r="AM1" t="str">
            <v>C&amp;L5c 2012-15</v>
          </cell>
          <cell r="AN1" t="str">
            <v>C&amp;L5c 2013-16</v>
          </cell>
          <cell r="AO1" t="str">
            <v>C&amp;L5c 2014-17</v>
          </cell>
          <cell r="AP1" t="str">
            <v>C&amp;L5d 2010-11</v>
          </cell>
          <cell r="AQ1" t="str">
            <v>C&amp;L5d 2012-13</v>
          </cell>
          <cell r="AR1" t="str">
            <v>C&amp;L5d 2013-14</v>
          </cell>
          <cell r="AS1" t="str">
            <v>C&amp;L5d 2014-15</v>
          </cell>
          <cell r="AT1" t="str">
            <v>C&amp;L5d 2015-16</v>
          </cell>
          <cell r="AU1" t="str">
            <v>C&amp;L5d 2016-17</v>
          </cell>
          <cell r="AV1" t="str">
            <v>C&amp;L5d 2010-14</v>
          </cell>
          <cell r="AW1" t="str">
            <v>C&amp;L5d 2012-15</v>
          </cell>
          <cell r="AX1" t="str">
            <v>C&amp;L5d 2013-16</v>
          </cell>
          <cell r="AY1" t="str">
            <v>C&amp;L5d 2014-17</v>
          </cell>
          <cell r="AZ1" t="str">
            <v>ENV7a 2010-11</v>
          </cell>
          <cell r="BA1" t="str">
            <v>ENV7a 2012-13</v>
          </cell>
          <cell r="BB1" t="str">
            <v>ENV7a 2013-14</v>
          </cell>
          <cell r="BC1" t="str">
            <v>ENV7a 2014-15</v>
          </cell>
          <cell r="BD1" t="str">
            <v>ENV7a 2015-16</v>
          </cell>
          <cell r="BE1" t="str">
            <v>ENV7a 2016-17</v>
          </cell>
          <cell r="BF1" t="str">
            <v>ENV7a 2010-14</v>
          </cell>
          <cell r="BG1" t="str">
            <v>ENV7a 2012-15</v>
          </cell>
          <cell r="BH1" t="str">
            <v>ENV7a 2013-16</v>
          </cell>
          <cell r="BI1" t="str">
            <v>ENV7a 2014-17</v>
          </cell>
          <cell r="BJ1" t="str">
            <v>ENV7b 2010-11</v>
          </cell>
          <cell r="BK1" t="str">
            <v>ENV7b 2012-13</v>
          </cell>
          <cell r="BL1" t="str">
            <v>ENV7b 2013-14</v>
          </cell>
          <cell r="BM1" t="str">
            <v>ENV7b 2014-15</v>
          </cell>
          <cell r="BN1" t="str">
            <v>ENV7b 2015-16</v>
          </cell>
          <cell r="BO1" t="str">
            <v>ENV7b 2016-17</v>
          </cell>
          <cell r="BP1" t="str">
            <v>ENV7b 2010-14</v>
          </cell>
          <cell r="BQ1" t="str">
            <v>ENV7b 2012-15</v>
          </cell>
          <cell r="BR1" t="str">
            <v>ENV7b 2013-16</v>
          </cell>
          <cell r="BS1" t="str">
            <v>ENV7b 2014-17</v>
          </cell>
          <cell r="BT1" t="str">
            <v>SW4b 2016-17</v>
          </cell>
        </row>
        <row r="2">
          <cell r="A2" t="str">
            <v>Aberdeen City</v>
          </cell>
          <cell r="B2">
            <v>75.099999999999994</v>
          </cell>
          <cell r="C2">
            <v>76</v>
          </cell>
          <cell r="D2">
            <v>67</v>
          </cell>
          <cell r="E2">
            <v>71</v>
          </cell>
          <cell r="F2">
            <v>69</v>
          </cell>
          <cell r="G2">
            <v>67</v>
          </cell>
          <cell r="H2">
            <v>72.7</v>
          </cell>
          <cell r="I2">
            <v>71.333333333333329</v>
          </cell>
          <cell r="J2">
            <v>69</v>
          </cell>
          <cell r="K2">
            <v>69</v>
          </cell>
          <cell r="L2">
            <v>77.099999999999994</v>
          </cell>
          <cell r="M2">
            <v>73</v>
          </cell>
          <cell r="N2">
            <v>70</v>
          </cell>
          <cell r="O2">
            <v>71</v>
          </cell>
          <cell r="P2">
            <v>71</v>
          </cell>
          <cell r="Q2">
            <v>80</v>
          </cell>
          <cell r="R2">
            <v>73.36666666666666</v>
          </cell>
          <cell r="S2">
            <v>71.333333333333329</v>
          </cell>
          <cell r="T2">
            <v>70.666666666666671</v>
          </cell>
          <cell r="U2">
            <v>74</v>
          </cell>
          <cell r="V2">
            <v>88</v>
          </cell>
          <cell r="W2">
            <v>89</v>
          </cell>
          <cell r="X2">
            <v>83</v>
          </cell>
          <cell r="Y2">
            <v>81</v>
          </cell>
          <cell r="Z2">
            <v>85</v>
          </cell>
          <cell r="AA2">
            <v>91</v>
          </cell>
          <cell r="AB2">
            <v>86.666666666666671</v>
          </cell>
          <cell r="AC2">
            <v>84.333333333333329</v>
          </cell>
          <cell r="AD2">
            <v>83</v>
          </cell>
          <cell r="AE2">
            <v>85.666666666666671</v>
          </cell>
          <cell r="AF2">
            <v>73.84615384615384</v>
          </cell>
          <cell r="AG2">
            <v>75</v>
          </cell>
          <cell r="AH2">
            <v>71</v>
          </cell>
          <cell r="AI2">
            <v>68</v>
          </cell>
          <cell r="AJ2">
            <v>68</v>
          </cell>
          <cell r="AK2">
            <v>69</v>
          </cell>
          <cell r="AL2">
            <v>73.282051282051285</v>
          </cell>
          <cell r="AM2">
            <v>71.333333333333329</v>
          </cell>
          <cell r="AN2">
            <v>69</v>
          </cell>
          <cell r="AO2">
            <v>68.333333333333329</v>
          </cell>
          <cell r="AP2">
            <v>56.2</v>
          </cell>
          <cell r="AQ2">
            <v>71</v>
          </cell>
          <cell r="AR2">
            <v>69</v>
          </cell>
          <cell r="AS2">
            <v>69</v>
          </cell>
          <cell r="AT2">
            <v>71</v>
          </cell>
          <cell r="AU2">
            <v>73</v>
          </cell>
          <cell r="AV2">
            <v>65.399999999999991</v>
          </cell>
          <cell r="AW2">
            <v>69.666666666666671</v>
          </cell>
          <cell r="AX2">
            <v>69.666666666666671</v>
          </cell>
          <cell r="AY2">
            <v>71</v>
          </cell>
          <cell r="AZ2">
            <v>79.7</v>
          </cell>
          <cell r="BA2">
            <v>79</v>
          </cell>
          <cell r="BB2">
            <v>81</v>
          </cell>
          <cell r="BC2">
            <v>81</v>
          </cell>
          <cell r="BD2">
            <v>79</v>
          </cell>
          <cell r="BE2">
            <v>83</v>
          </cell>
          <cell r="BF2">
            <v>79.899999999999991</v>
          </cell>
          <cell r="BG2">
            <v>80.333333333333329</v>
          </cell>
          <cell r="BH2">
            <v>80.333333333333329</v>
          </cell>
          <cell r="BI2">
            <v>81</v>
          </cell>
          <cell r="BJ2">
            <v>66.599999999999994</v>
          </cell>
          <cell r="BK2">
            <v>68</v>
          </cell>
          <cell r="BL2">
            <v>63</v>
          </cell>
          <cell r="BM2">
            <v>70</v>
          </cell>
          <cell r="BN2">
            <v>65</v>
          </cell>
          <cell r="BO2">
            <v>71</v>
          </cell>
          <cell r="BP2">
            <v>65.86666666666666</v>
          </cell>
          <cell r="BQ2">
            <v>67</v>
          </cell>
          <cell r="BR2">
            <v>66</v>
          </cell>
          <cell r="BS2">
            <v>68.666666666666671</v>
          </cell>
          <cell r="BT2" t="str">
            <v>dna</v>
          </cell>
        </row>
        <row r="3">
          <cell r="A3" t="str">
            <v>Aberdeenshire</v>
          </cell>
          <cell r="B3">
            <v>81.2</v>
          </cell>
          <cell r="C3">
            <v>85</v>
          </cell>
          <cell r="D3">
            <v>84</v>
          </cell>
          <cell r="E3">
            <v>70</v>
          </cell>
          <cell r="F3">
            <v>81</v>
          </cell>
          <cell r="G3">
            <v>75</v>
          </cell>
          <cell r="H3">
            <v>83.399999999999991</v>
          </cell>
          <cell r="I3">
            <v>79.666666666666671</v>
          </cell>
          <cell r="J3">
            <v>78.333333333333329</v>
          </cell>
          <cell r="K3">
            <v>75.333333333333329</v>
          </cell>
          <cell r="L3">
            <v>76.900000000000006</v>
          </cell>
          <cell r="M3">
            <v>84</v>
          </cell>
          <cell r="N3">
            <v>74</v>
          </cell>
          <cell r="O3">
            <v>72</v>
          </cell>
          <cell r="P3">
            <v>86</v>
          </cell>
          <cell r="Q3">
            <v>69</v>
          </cell>
          <cell r="R3">
            <v>78.3</v>
          </cell>
          <cell r="S3">
            <v>76.666666666666671</v>
          </cell>
          <cell r="T3">
            <v>77.333333333333329</v>
          </cell>
          <cell r="U3">
            <v>75.666666666666671</v>
          </cell>
          <cell r="V3">
            <v>89.6</v>
          </cell>
          <cell r="W3">
            <v>87</v>
          </cell>
          <cell r="X3">
            <v>89</v>
          </cell>
          <cell r="Y3">
            <v>88</v>
          </cell>
          <cell r="Z3">
            <v>90</v>
          </cell>
          <cell r="AA3">
            <v>89</v>
          </cell>
          <cell r="AB3">
            <v>88.533333333333346</v>
          </cell>
          <cell r="AC3">
            <v>88</v>
          </cell>
          <cell r="AD3">
            <v>89</v>
          </cell>
          <cell r="AE3">
            <v>89</v>
          </cell>
          <cell r="AF3">
            <v>60.377358490566039</v>
          </cell>
          <cell r="AG3">
            <v>66</v>
          </cell>
          <cell r="AH3">
            <v>58</v>
          </cell>
          <cell r="AI3">
            <v>53</v>
          </cell>
          <cell r="AJ3">
            <v>68</v>
          </cell>
          <cell r="AK3">
            <v>59</v>
          </cell>
          <cell r="AL3">
            <v>61.459119496855351</v>
          </cell>
          <cell r="AM3">
            <v>59</v>
          </cell>
          <cell r="AN3">
            <v>59.666666666666664</v>
          </cell>
          <cell r="AO3">
            <v>60</v>
          </cell>
          <cell r="AP3">
            <v>62.5</v>
          </cell>
          <cell r="AQ3">
            <v>73</v>
          </cell>
          <cell r="AR3">
            <v>70</v>
          </cell>
          <cell r="AS3">
            <v>66</v>
          </cell>
          <cell r="AT3">
            <v>79</v>
          </cell>
          <cell r="AU3">
            <v>68</v>
          </cell>
          <cell r="AV3">
            <v>68.5</v>
          </cell>
          <cell r="AW3">
            <v>69.666666666666671</v>
          </cell>
          <cell r="AX3">
            <v>71.666666666666671</v>
          </cell>
          <cell r="AY3">
            <v>71</v>
          </cell>
          <cell r="AZ3">
            <v>71.2</v>
          </cell>
          <cell r="BA3">
            <v>75</v>
          </cell>
          <cell r="BB3">
            <v>76</v>
          </cell>
          <cell r="BC3">
            <v>82</v>
          </cell>
          <cell r="BD3">
            <v>88</v>
          </cell>
          <cell r="BE3">
            <v>82</v>
          </cell>
          <cell r="BF3">
            <v>74.066666666666663</v>
          </cell>
          <cell r="BG3">
            <v>77.666666666666671</v>
          </cell>
          <cell r="BH3">
            <v>82</v>
          </cell>
          <cell r="BI3">
            <v>84</v>
          </cell>
          <cell r="BJ3">
            <v>73</v>
          </cell>
          <cell r="BK3">
            <v>74</v>
          </cell>
          <cell r="BL3">
            <v>72</v>
          </cell>
          <cell r="BM3">
            <v>74</v>
          </cell>
          <cell r="BN3">
            <v>83</v>
          </cell>
          <cell r="BO3">
            <v>67</v>
          </cell>
          <cell r="BP3">
            <v>73</v>
          </cell>
          <cell r="BQ3">
            <v>73.333333333333329</v>
          </cell>
          <cell r="BR3">
            <v>76.333333333333329</v>
          </cell>
          <cell r="BS3">
            <v>74.666666666666671</v>
          </cell>
          <cell r="BT3" t="str">
            <v>dna</v>
          </cell>
        </row>
        <row r="4">
          <cell r="A4" t="str">
            <v>Angus</v>
          </cell>
          <cell r="B4">
            <v>87</v>
          </cell>
          <cell r="C4">
            <v>72</v>
          </cell>
          <cell r="D4">
            <v>76</v>
          </cell>
          <cell r="E4">
            <v>69</v>
          </cell>
          <cell r="F4">
            <v>78</v>
          </cell>
          <cell r="G4">
            <v>80</v>
          </cell>
          <cell r="H4">
            <v>78.333333333333329</v>
          </cell>
          <cell r="I4">
            <v>72.333333333333329</v>
          </cell>
          <cell r="J4">
            <v>74.333333333333329</v>
          </cell>
          <cell r="K4">
            <v>75.666666666666671</v>
          </cell>
          <cell r="L4">
            <v>89.1</v>
          </cell>
          <cell r="M4">
            <v>72</v>
          </cell>
          <cell r="N4">
            <v>74</v>
          </cell>
          <cell r="O4">
            <v>76</v>
          </cell>
          <cell r="P4">
            <v>73</v>
          </cell>
          <cell r="Q4">
            <v>79</v>
          </cell>
          <cell r="R4">
            <v>78.36666666666666</v>
          </cell>
          <cell r="S4">
            <v>74</v>
          </cell>
          <cell r="T4">
            <v>74.333333333333329</v>
          </cell>
          <cell r="U4">
            <v>76</v>
          </cell>
          <cell r="V4">
            <v>88</v>
          </cell>
          <cell r="W4">
            <v>86</v>
          </cell>
          <cell r="X4">
            <v>91</v>
          </cell>
          <cell r="Y4">
            <v>92</v>
          </cell>
          <cell r="Z4">
            <v>90</v>
          </cell>
          <cell r="AA4">
            <v>87</v>
          </cell>
          <cell r="AB4">
            <v>88.333333333333329</v>
          </cell>
          <cell r="AC4">
            <v>89.666666666666671</v>
          </cell>
          <cell r="AD4">
            <v>91</v>
          </cell>
          <cell r="AE4">
            <v>89.666666666666671</v>
          </cell>
          <cell r="AF4">
            <v>65.306122448979593</v>
          </cell>
          <cell r="AG4">
            <v>58</v>
          </cell>
          <cell r="AH4">
            <v>62</v>
          </cell>
          <cell r="AI4">
            <v>69</v>
          </cell>
          <cell r="AJ4">
            <v>69</v>
          </cell>
          <cell r="AK4">
            <v>73</v>
          </cell>
          <cell r="AL4">
            <v>61.768707482993193</v>
          </cell>
          <cell r="AM4">
            <v>63</v>
          </cell>
          <cell r="AN4">
            <v>66.666666666666671</v>
          </cell>
          <cell r="AO4">
            <v>70.333333333333329</v>
          </cell>
          <cell r="AP4">
            <v>81.900000000000006</v>
          </cell>
          <cell r="AQ4">
            <v>70</v>
          </cell>
          <cell r="AR4">
            <v>77</v>
          </cell>
          <cell r="AS4">
            <v>74</v>
          </cell>
          <cell r="AT4">
            <v>74</v>
          </cell>
          <cell r="AU4">
            <v>81</v>
          </cell>
          <cell r="AV4">
            <v>76.3</v>
          </cell>
          <cell r="AW4">
            <v>73.666666666666671</v>
          </cell>
          <cell r="AX4">
            <v>75</v>
          </cell>
          <cell r="AY4">
            <v>76.333333333333329</v>
          </cell>
          <cell r="AZ4">
            <v>77.400000000000006</v>
          </cell>
          <cell r="BA4">
            <v>79</v>
          </cell>
          <cell r="BB4">
            <v>82</v>
          </cell>
          <cell r="BC4">
            <v>88</v>
          </cell>
          <cell r="BD4">
            <v>87</v>
          </cell>
          <cell r="BE4">
            <v>79</v>
          </cell>
          <cell r="BF4">
            <v>79.466666666666669</v>
          </cell>
          <cell r="BG4">
            <v>83</v>
          </cell>
          <cell r="BH4">
            <v>85.666666666666671</v>
          </cell>
          <cell r="BI4">
            <v>84.666666666666671</v>
          </cell>
          <cell r="BJ4">
            <v>77.3</v>
          </cell>
          <cell r="BK4">
            <v>75</v>
          </cell>
          <cell r="BL4">
            <v>80</v>
          </cell>
          <cell r="BM4">
            <v>75</v>
          </cell>
          <cell r="BN4">
            <v>81</v>
          </cell>
          <cell r="BO4">
            <v>74</v>
          </cell>
          <cell r="BP4">
            <v>77.433333333333337</v>
          </cell>
          <cell r="BQ4">
            <v>76.666666666666671</v>
          </cell>
          <cell r="BR4">
            <v>78.666666666666671</v>
          </cell>
          <cell r="BS4">
            <v>76.666666666666671</v>
          </cell>
          <cell r="BT4" t="str">
            <v>dna</v>
          </cell>
        </row>
        <row r="5">
          <cell r="A5" t="str">
            <v>Argyll &amp; Bute</v>
          </cell>
          <cell r="B5">
            <v>81.5</v>
          </cell>
          <cell r="C5">
            <v>84</v>
          </cell>
          <cell r="D5">
            <v>84</v>
          </cell>
          <cell r="E5">
            <v>80</v>
          </cell>
          <cell r="F5">
            <v>79</v>
          </cell>
          <cell r="G5">
            <v>80</v>
          </cell>
          <cell r="H5">
            <v>83.166666666666671</v>
          </cell>
          <cell r="I5">
            <v>82.666666666666671</v>
          </cell>
          <cell r="J5">
            <v>81</v>
          </cell>
          <cell r="K5">
            <v>79.666666666666671</v>
          </cell>
          <cell r="L5">
            <v>75.3</v>
          </cell>
          <cell r="M5">
            <v>61</v>
          </cell>
          <cell r="N5">
            <v>81</v>
          </cell>
          <cell r="O5">
            <v>81</v>
          </cell>
          <cell r="P5">
            <v>86</v>
          </cell>
          <cell r="Q5">
            <v>75</v>
          </cell>
          <cell r="R5">
            <v>72.433333333333337</v>
          </cell>
          <cell r="S5">
            <v>74.333333333333329</v>
          </cell>
          <cell r="T5">
            <v>82.666666666666671</v>
          </cell>
          <cell r="U5">
            <v>80.666666666666671</v>
          </cell>
          <cell r="V5">
            <v>70.3</v>
          </cell>
          <cell r="W5">
            <v>65</v>
          </cell>
          <cell r="X5">
            <v>84</v>
          </cell>
          <cell r="Y5">
            <v>86</v>
          </cell>
          <cell r="Z5">
            <v>77</v>
          </cell>
          <cell r="AA5">
            <v>88</v>
          </cell>
          <cell r="AB5">
            <v>73.100000000000009</v>
          </cell>
          <cell r="AC5">
            <v>78.333333333333329</v>
          </cell>
          <cell r="AD5">
            <v>82.333333333333329</v>
          </cell>
          <cell r="AE5">
            <v>83.666666666666671</v>
          </cell>
          <cell r="AF5">
            <v>50.000000000000014</v>
          </cell>
          <cell r="AG5">
            <v>39</v>
          </cell>
          <cell r="AH5">
            <v>42</v>
          </cell>
          <cell r="AI5">
            <v>49</v>
          </cell>
          <cell r="AJ5" t="str">
            <v>*</v>
          </cell>
          <cell r="AK5">
            <v>49</v>
          </cell>
          <cell r="AL5">
            <v>43.666666666666664</v>
          </cell>
          <cell r="AM5">
            <v>43.333333333333336</v>
          </cell>
          <cell r="AN5">
            <v>45.5</v>
          </cell>
          <cell r="AO5">
            <v>49</v>
          </cell>
          <cell r="AP5">
            <v>59.9</v>
          </cell>
          <cell r="AQ5">
            <v>52</v>
          </cell>
          <cell r="AR5">
            <v>65</v>
          </cell>
          <cell r="AS5">
            <v>66</v>
          </cell>
          <cell r="AT5">
            <v>63</v>
          </cell>
          <cell r="AU5">
            <v>70</v>
          </cell>
          <cell r="AV5">
            <v>58.966666666666669</v>
          </cell>
          <cell r="AW5">
            <v>61</v>
          </cell>
          <cell r="AX5">
            <v>64.666666666666671</v>
          </cell>
          <cell r="AY5">
            <v>66.333333333333329</v>
          </cell>
          <cell r="AZ5">
            <v>89.2</v>
          </cell>
          <cell r="BA5">
            <v>90</v>
          </cell>
          <cell r="BB5">
            <v>90</v>
          </cell>
          <cell r="BC5">
            <v>91</v>
          </cell>
          <cell r="BD5">
            <v>89</v>
          </cell>
          <cell r="BE5">
            <v>70</v>
          </cell>
          <cell r="BF5">
            <v>89.733333333333334</v>
          </cell>
          <cell r="BG5">
            <v>90.333333333333329</v>
          </cell>
          <cell r="BH5">
            <v>90</v>
          </cell>
          <cell r="BI5">
            <v>83.333333333333329</v>
          </cell>
          <cell r="BJ5">
            <v>79.2</v>
          </cell>
          <cell r="BK5">
            <v>79</v>
          </cell>
          <cell r="BL5">
            <v>77</v>
          </cell>
          <cell r="BM5">
            <v>73</v>
          </cell>
          <cell r="BN5">
            <v>81</v>
          </cell>
          <cell r="BO5">
            <v>78</v>
          </cell>
          <cell r="BP5">
            <v>78.399999999999991</v>
          </cell>
          <cell r="BQ5">
            <v>76.333333333333329</v>
          </cell>
          <cell r="BR5">
            <v>77</v>
          </cell>
          <cell r="BS5">
            <v>77.333333333333329</v>
          </cell>
          <cell r="BT5" t="str">
            <v>dna</v>
          </cell>
        </row>
        <row r="6">
          <cell r="A6" t="str">
            <v>Clackmannanshire</v>
          </cell>
          <cell r="B6">
            <v>85.8</v>
          </cell>
          <cell r="C6">
            <v>84</v>
          </cell>
          <cell r="D6">
            <v>89</v>
          </cell>
          <cell r="E6">
            <v>92</v>
          </cell>
          <cell r="F6">
            <v>82</v>
          </cell>
          <cell r="G6">
            <v>84</v>
          </cell>
          <cell r="H6">
            <v>86.266666666666666</v>
          </cell>
          <cell r="I6">
            <v>88.333333333333329</v>
          </cell>
          <cell r="J6">
            <v>87.666666666666671</v>
          </cell>
          <cell r="K6">
            <v>86</v>
          </cell>
          <cell r="L6">
            <v>79.3</v>
          </cell>
          <cell r="M6">
            <v>77</v>
          </cell>
          <cell r="N6">
            <v>79</v>
          </cell>
          <cell r="O6">
            <v>81</v>
          </cell>
          <cell r="P6">
            <v>87</v>
          </cell>
          <cell r="Q6">
            <v>80</v>
          </cell>
          <cell r="R6">
            <v>78.433333333333337</v>
          </cell>
          <cell r="S6">
            <v>79</v>
          </cell>
          <cell r="T6">
            <v>82.333333333333329</v>
          </cell>
          <cell r="U6">
            <v>82.666666666666671</v>
          </cell>
          <cell r="V6">
            <v>82.5</v>
          </cell>
          <cell r="W6">
            <v>86</v>
          </cell>
          <cell r="X6">
            <v>81</v>
          </cell>
          <cell r="Y6">
            <v>89</v>
          </cell>
          <cell r="Z6">
            <v>90</v>
          </cell>
          <cell r="AA6">
            <v>85</v>
          </cell>
          <cell r="AB6">
            <v>83.166666666666671</v>
          </cell>
          <cell r="AC6">
            <v>85.333333333333329</v>
          </cell>
          <cell r="AD6">
            <v>86.666666666666671</v>
          </cell>
          <cell r="AE6">
            <v>88</v>
          </cell>
          <cell r="AF6">
            <v>46.875000000000007</v>
          </cell>
          <cell r="AG6">
            <v>64</v>
          </cell>
          <cell r="AH6">
            <v>49</v>
          </cell>
          <cell r="AI6">
            <v>67</v>
          </cell>
          <cell r="AJ6">
            <v>66</v>
          </cell>
          <cell r="AK6">
            <v>38</v>
          </cell>
          <cell r="AL6">
            <v>53.291666666666664</v>
          </cell>
          <cell r="AM6">
            <v>60</v>
          </cell>
          <cell r="AN6">
            <v>60.666666666666664</v>
          </cell>
          <cell r="AO6">
            <v>57</v>
          </cell>
          <cell r="AP6">
            <v>70.7</v>
          </cell>
          <cell r="AQ6">
            <v>75</v>
          </cell>
          <cell r="AR6">
            <v>68</v>
          </cell>
          <cell r="AS6">
            <v>81</v>
          </cell>
          <cell r="AT6">
            <v>83</v>
          </cell>
          <cell r="AU6">
            <v>78</v>
          </cell>
          <cell r="AV6">
            <v>71.233333333333334</v>
          </cell>
          <cell r="AW6">
            <v>74.666666666666671</v>
          </cell>
          <cell r="AX6">
            <v>77.333333333333329</v>
          </cell>
          <cell r="AY6">
            <v>80.666666666666671</v>
          </cell>
          <cell r="AZ6">
            <v>88.4</v>
          </cell>
          <cell r="BA6">
            <v>87</v>
          </cell>
          <cell r="BB6">
            <v>87</v>
          </cell>
          <cell r="BC6">
            <v>89</v>
          </cell>
          <cell r="BD6">
            <v>89</v>
          </cell>
          <cell r="BE6">
            <v>75</v>
          </cell>
          <cell r="BF6">
            <v>87.466666666666654</v>
          </cell>
          <cell r="BG6">
            <v>87.666666666666671</v>
          </cell>
          <cell r="BH6">
            <v>88.333333333333329</v>
          </cell>
          <cell r="BI6">
            <v>84.333333333333329</v>
          </cell>
          <cell r="BJ6">
            <v>79.400000000000006</v>
          </cell>
          <cell r="BK6">
            <v>70</v>
          </cell>
          <cell r="BL6">
            <v>80</v>
          </cell>
          <cell r="BM6">
            <v>83</v>
          </cell>
          <cell r="BN6">
            <v>79</v>
          </cell>
          <cell r="BO6">
            <v>68</v>
          </cell>
          <cell r="BP6">
            <v>76.466666666666669</v>
          </cell>
          <cell r="BQ6">
            <v>77.666666666666671</v>
          </cell>
          <cell r="BR6">
            <v>80.666666666666671</v>
          </cell>
          <cell r="BS6">
            <v>76.666666666666671</v>
          </cell>
          <cell r="BT6" t="str">
            <v>dna</v>
          </cell>
        </row>
        <row r="7">
          <cell r="A7" t="str">
            <v>Dumfries &amp; Galloway</v>
          </cell>
          <cell r="B7">
            <v>86.3</v>
          </cell>
          <cell r="C7">
            <v>79</v>
          </cell>
          <cell r="D7">
            <v>87</v>
          </cell>
          <cell r="E7">
            <v>86</v>
          </cell>
          <cell r="F7">
            <v>81</v>
          </cell>
          <cell r="G7">
            <v>65</v>
          </cell>
          <cell r="H7">
            <v>84.100000000000009</v>
          </cell>
          <cell r="I7">
            <v>84</v>
          </cell>
          <cell r="J7">
            <v>84.666666666666671</v>
          </cell>
          <cell r="K7">
            <v>77.333333333333329</v>
          </cell>
          <cell r="L7">
            <v>86.6</v>
          </cell>
          <cell r="M7">
            <v>78</v>
          </cell>
          <cell r="N7">
            <v>79</v>
          </cell>
          <cell r="O7">
            <v>79</v>
          </cell>
          <cell r="P7">
            <v>72</v>
          </cell>
          <cell r="Q7">
            <v>59</v>
          </cell>
          <cell r="R7">
            <v>81.2</v>
          </cell>
          <cell r="S7">
            <v>78.666666666666671</v>
          </cell>
          <cell r="T7">
            <v>76.666666666666671</v>
          </cell>
          <cell r="U7">
            <v>70</v>
          </cell>
          <cell r="V7">
            <v>79.3</v>
          </cell>
          <cell r="W7">
            <v>77</v>
          </cell>
          <cell r="X7">
            <v>78</v>
          </cell>
          <cell r="Y7">
            <v>86</v>
          </cell>
          <cell r="Z7">
            <v>82</v>
          </cell>
          <cell r="AA7">
            <v>75</v>
          </cell>
          <cell r="AB7">
            <v>78.100000000000009</v>
          </cell>
          <cell r="AC7">
            <v>80.333333333333329</v>
          </cell>
          <cell r="AD7">
            <v>82</v>
          </cell>
          <cell r="AE7">
            <v>81</v>
          </cell>
          <cell r="AF7">
            <v>73.584905660377359</v>
          </cell>
          <cell r="AG7">
            <v>61</v>
          </cell>
          <cell r="AH7">
            <v>66</v>
          </cell>
          <cell r="AI7">
            <v>69</v>
          </cell>
          <cell r="AJ7">
            <v>65</v>
          </cell>
          <cell r="AK7">
            <v>46</v>
          </cell>
          <cell r="AL7">
            <v>66.861635220125791</v>
          </cell>
          <cell r="AM7">
            <v>65.333333333333329</v>
          </cell>
          <cell r="AN7">
            <v>66.666666666666671</v>
          </cell>
          <cell r="AO7">
            <v>60</v>
          </cell>
          <cell r="AP7">
            <v>74.2</v>
          </cell>
          <cell r="AQ7">
            <v>64</v>
          </cell>
          <cell r="AR7">
            <v>67</v>
          </cell>
          <cell r="AS7">
            <v>58</v>
          </cell>
          <cell r="AT7">
            <v>45</v>
          </cell>
          <cell r="AU7">
            <v>43</v>
          </cell>
          <cell r="AV7">
            <v>68.399999999999991</v>
          </cell>
          <cell r="AW7">
            <v>63</v>
          </cell>
          <cell r="AX7">
            <v>56.666666666666664</v>
          </cell>
          <cell r="AY7">
            <v>48.666666666666664</v>
          </cell>
          <cell r="AZ7">
            <v>84.2</v>
          </cell>
          <cell r="BA7">
            <v>92</v>
          </cell>
          <cell r="BB7">
            <v>92</v>
          </cell>
          <cell r="BC7">
            <v>91</v>
          </cell>
          <cell r="BD7">
            <v>88</v>
          </cell>
          <cell r="BE7">
            <v>83</v>
          </cell>
          <cell r="BF7">
            <v>89.399999999999991</v>
          </cell>
          <cell r="BG7">
            <v>91.666666666666671</v>
          </cell>
          <cell r="BH7">
            <v>90.333333333333329</v>
          </cell>
          <cell r="BI7">
            <v>87.333333333333329</v>
          </cell>
          <cell r="BJ7">
            <v>74.599999999999994</v>
          </cell>
          <cell r="BK7">
            <v>81</v>
          </cell>
          <cell r="BL7">
            <v>80</v>
          </cell>
          <cell r="BM7">
            <v>75</v>
          </cell>
          <cell r="BN7">
            <v>71</v>
          </cell>
          <cell r="BO7">
            <v>67</v>
          </cell>
          <cell r="BP7">
            <v>78.533333333333331</v>
          </cell>
          <cell r="BQ7">
            <v>78.666666666666671</v>
          </cell>
          <cell r="BR7">
            <v>75.333333333333329</v>
          </cell>
          <cell r="BS7">
            <v>71</v>
          </cell>
          <cell r="BT7" t="str">
            <v>dna</v>
          </cell>
        </row>
        <row r="8">
          <cell r="A8" t="str">
            <v>Dundee City</v>
          </cell>
          <cell r="B8">
            <v>81.2</v>
          </cell>
          <cell r="C8">
            <v>77</v>
          </cell>
          <cell r="D8">
            <v>65</v>
          </cell>
          <cell r="E8">
            <v>75</v>
          </cell>
          <cell r="F8">
            <v>66</v>
          </cell>
          <cell r="G8">
            <v>60</v>
          </cell>
          <cell r="H8">
            <v>74.399999999999991</v>
          </cell>
          <cell r="I8">
            <v>72.333333333333329</v>
          </cell>
          <cell r="J8">
            <v>68.666666666666671</v>
          </cell>
          <cell r="K8">
            <v>67</v>
          </cell>
          <cell r="L8">
            <v>87.3</v>
          </cell>
          <cell r="M8">
            <v>95</v>
          </cell>
          <cell r="N8">
            <v>73</v>
          </cell>
          <cell r="O8">
            <v>80</v>
          </cell>
          <cell r="P8">
            <v>74</v>
          </cell>
          <cell r="Q8">
            <v>73</v>
          </cell>
          <cell r="R8">
            <v>85.100000000000009</v>
          </cell>
          <cell r="S8">
            <v>82.666666666666671</v>
          </cell>
          <cell r="T8">
            <v>75.666666666666671</v>
          </cell>
          <cell r="U8">
            <v>75.666666666666671</v>
          </cell>
          <cell r="V8">
            <v>88.3</v>
          </cell>
          <cell r="W8">
            <v>93</v>
          </cell>
          <cell r="X8">
            <v>91</v>
          </cell>
          <cell r="Y8">
            <v>89</v>
          </cell>
          <cell r="Z8">
            <v>89</v>
          </cell>
          <cell r="AA8">
            <v>87</v>
          </cell>
          <cell r="AB8">
            <v>90.766666666666666</v>
          </cell>
          <cell r="AC8">
            <v>91</v>
          </cell>
          <cell r="AD8">
            <v>89.666666666666671</v>
          </cell>
          <cell r="AE8">
            <v>88.333333333333329</v>
          </cell>
          <cell r="AF8">
            <v>73.07692307692308</v>
          </cell>
          <cell r="AG8">
            <v>81</v>
          </cell>
          <cell r="AH8">
            <v>82</v>
          </cell>
          <cell r="AI8">
            <v>85</v>
          </cell>
          <cell r="AJ8">
            <v>86</v>
          </cell>
          <cell r="AK8">
            <v>79</v>
          </cell>
          <cell r="AL8">
            <v>78.692307692307693</v>
          </cell>
          <cell r="AM8">
            <v>82.666666666666671</v>
          </cell>
          <cell r="AN8">
            <v>84.333333333333329</v>
          </cell>
          <cell r="AO8">
            <v>83.333333333333329</v>
          </cell>
          <cell r="AP8">
            <v>80.2</v>
          </cell>
          <cell r="AQ8">
            <v>74</v>
          </cell>
          <cell r="AR8">
            <v>73</v>
          </cell>
          <cell r="AS8">
            <v>79</v>
          </cell>
          <cell r="AT8">
            <v>79</v>
          </cell>
          <cell r="AU8">
            <v>76</v>
          </cell>
          <cell r="AV8">
            <v>75.733333333333334</v>
          </cell>
          <cell r="AW8">
            <v>75.333333333333329</v>
          </cell>
          <cell r="AX8">
            <v>77</v>
          </cell>
          <cell r="AY8">
            <v>78</v>
          </cell>
          <cell r="AZ8">
            <v>85.5</v>
          </cell>
          <cell r="BA8">
            <v>90</v>
          </cell>
          <cell r="BB8">
            <v>87</v>
          </cell>
          <cell r="BC8">
            <v>88</v>
          </cell>
          <cell r="BD8">
            <v>86</v>
          </cell>
          <cell r="BE8">
            <v>86</v>
          </cell>
          <cell r="BF8">
            <v>87.5</v>
          </cell>
          <cell r="BG8">
            <v>88.333333333333329</v>
          </cell>
          <cell r="BH8">
            <v>87</v>
          </cell>
          <cell r="BI8">
            <v>86.666666666666671</v>
          </cell>
          <cell r="BJ8">
            <v>79.8</v>
          </cell>
          <cell r="BK8">
            <v>85</v>
          </cell>
          <cell r="BL8">
            <v>78</v>
          </cell>
          <cell r="BM8">
            <v>80</v>
          </cell>
          <cell r="BN8">
            <v>82</v>
          </cell>
          <cell r="BO8">
            <v>81</v>
          </cell>
          <cell r="BP8">
            <v>80.933333333333337</v>
          </cell>
          <cell r="BQ8">
            <v>81</v>
          </cell>
          <cell r="BR8">
            <v>80</v>
          </cell>
          <cell r="BS8">
            <v>81</v>
          </cell>
          <cell r="BT8" t="str">
            <v>dna</v>
          </cell>
        </row>
        <row r="9">
          <cell r="A9" t="str">
            <v>East Ayrshire</v>
          </cell>
          <cell r="B9">
            <v>84</v>
          </cell>
          <cell r="C9">
            <v>86</v>
          </cell>
          <cell r="D9">
            <v>89</v>
          </cell>
          <cell r="E9">
            <v>88</v>
          </cell>
          <cell r="F9">
            <v>81</v>
          </cell>
          <cell r="G9">
            <v>80</v>
          </cell>
          <cell r="H9">
            <v>86.333333333333329</v>
          </cell>
          <cell r="I9">
            <v>87.666666666666671</v>
          </cell>
          <cell r="J9">
            <v>86</v>
          </cell>
          <cell r="K9">
            <v>83</v>
          </cell>
          <cell r="L9">
            <v>89.3</v>
          </cell>
          <cell r="M9">
            <v>81</v>
          </cell>
          <cell r="N9">
            <v>89</v>
          </cell>
          <cell r="O9">
            <v>80</v>
          </cell>
          <cell r="P9">
            <v>68</v>
          </cell>
          <cell r="Q9">
            <v>79</v>
          </cell>
          <cell r="R9">
            <v>86.433333333333337</v>
          </cell>
          <cell r="S9">
            <v>83.333333333333329</v>
          </cell>
          <cell r="T9">
            <v>79</v>
          </cell>
          <cell r="U9">
            <v>75.666666666666671</v>
          </cell>
          <cell r="V9">
            <v>77.2</v>
          </cell>
          <cell r="W9">
            <v>87</v>
          </cell>
          <cell r="X9">
            <v>87</v>
          </cell>
          <cell r="Y9">
            <v>83</v>
          </cell>
          <cell r="Z9">
            <v>84</v>
          </cell>
          <cell r="AA9">
            <v>91</v>
          </cell>
          <cell r="AB9">
            <v>83.733333333333334</v>
          </cell>
          <cell r="AC9">
            <v>85.666666666666671</v>
          </cell>
          <cell r="AD9">
            <v>84.666666666666671</v>
          </cell>
          <cell r="AE9">
            <v>86</v>
          </cell>
          <cell r="AF9">
            <v>71.428571428571416</v>
          </cell>
          <cell r="AG9">
            <v>70</v>
          </cell>
          <cell r="AH9">
            <v>80</v>
          </cell>
          <cell r="AI9">
            <v>77</v>
          </cell>
          <cell r="AJ9">
            <v>63</v>
          </cell>
          <cell r="AK9">
            <v>78</v>
          </cell>
          <cell r="AL9">
            <v>73.80952380952381</v>
          </cell>
          <cell r="AM9">
            <v>75.666666666666671</v>
          </cell>
          <cell r="AN9">
            <v>73.333333333333329</v>
          </cell>
          <cell r="AO9">
            <v>72.666666666666671</v>
          </cell>
          <cell r="AP9">
            <v>66.8</v>
          </cell>
          <cell r="AQ9">
            <v>79</v>
          </cell>
          <cell r="AR9">
            <v>81</v>
          </cell>
          <cell r="AS9">
            <v>74</v>
          </cell>
          <cell r="AT9">
            <v>74</v>
          </cell>
          <cell r="AU9">
            <v>75</v>
          </cell>
          <cell r="AV9">
            <v>75.600000000000009</v>
          </cell>
          <cell r="AW9">
            <v>78</v>
          </cell>
          <cell r="AX9">
            <v>76.333333333333329</v>
          </cell>
          <cell r="AY9">
            <v>74.333333333333329</v>
          </cell>
          <cell r="AZ9">
            <v>77.099999999999994</v>
          </cell>
          <cell r="BA9">
            <v>85</v>
          </cell>
          <cell r="BB9">
            <v>83</v>
          </cell>
          <cell r="BC9">
            <v>84</v>
          </cell>
          <cell r="BD9">
            <v>79</v>
          </cell>
          <cell r="BE9">
            <v>69</v>
          </cell>
          <cell r="BF9">
            <v>81.7</v>
          </cell>
          <cell r="BG9">
            <v>84</v>
          </cell>
          <cell r="BH9">
            <v>82</v>
          </cell>
          <cell r="BI9">
            <v>77.333333333333329</v>
          </cell>
          <cell r="BJ9">
            <v>71.2</v>
          </cell>
          <cell r="BK9">
            <v>67</v>
          </cell>
          <cell r="BL9">
            <v>69</v>
          </cell>
          <cell r="BM9">
            <v>68</v>
          </cell>
          <cell r="BN9">
            <v>64</v>
          </cell>
          <cell r="BO9">
            <v>64</v>
          </cell>
          <cell r="BP9">
            <v>69.066666666666663</v>
          </cell>
          <cell r="BQ9">
            <v>68</v>
          </cell>
          <cell r="BR9">
            <v>67</v>
          </cell>
          <cell r="BS9">
            <v>65.333333333333329</v>
          </cell>
          <cell r="BT9" t="str">
            <v>dna</v>
          </cell>
        </row>
        <row r="10">
          <cell r="A10" t="str">
            <v>East Dunbartonshire</v>
          </cell>
          <cell r="B10">
            <v>89.7</v>
          </cell>
          <cell r="C10">
            <v>91</v>
          </cell>
          <cell r="D10">
            <v>88</v>
          </cell>
          <cell r="E10">
            <v>91</v>
          </cell>
          <cell r="F10">
            <v>77</v>
          </cell>
          <cell r="G10">
            <v>78</v>
          </cell>
          <cell r="H10">
            <v>89.566666666666663</v>
          </cell>
          <cell r="I10">
            <v>90</v>
          </cell>
          <cell r="J10">
            <v>85.333333333333329</v>
          </cell>
          <cell r="K10">
            <v>82</v>
          </cell>
          <cell r="L10">
            <v>87.1</v>
          </cell>
          <cell r="M10">
            <v>83</v>
          </cell>
          <cell r="N10">
            <v>84</v>
          </cell>
          <cell r="O10">
            <v>86</v>
          </cell>
          <cell r="P10">
            <v>74</v>
          </cell>
          <cell r="Q10">
            <v>71</v>
          </cell>
          <cell r="R10">
            <v>84.7</v>
          </cell>
          <cell r="S10">
            <v>84.333333333333329</v>
          </cell>
          <cell r="T10">
            <v>81.333333333333329</v>
          </cell>
          <cell r="U10">
            <v>77</v>
          </cell>
          <cell r="V10">
            <v>81</v>
          </cell>
          <cell r="W10">
            <v>83</v>
          </cell>
          <cell r="X10">
            <v>83</v>
          </cell>
          <cell r="Y10">
            <v>84</v>
          </cell>
          <cell r="Z10">
            <v>81</v>
          </cell>
          <cell r="AA10">
            <v>83</v>
          </cell>
          <cell r="AB10">
            <v>82.333333333333329</v>
          </cell>
          <cell r="AC10">
            <v>83.333333333333329</v>
          </cell>
          <cell r="AD10">
            <v>82.666666666666671</v>
          </cell>
          <cell r="AE10">
            <v>82.666666666666671</v>
          </cell>
          <cell r="AF10">
            <v>82.926829268292693</v>
          </cell>
          <cell r="AG10">
            <v>80</v>
          </cell>
          <cell r="AH10">
            <v>71</v>
          </cell>
          <cell r="AI10">
            <v>74</v>
          </cell>
          <cell r="AJ10">
            <v>65</v>
          </cell>
          <cell r="AK10">
            <v>47</v>
          </cell>
          <cell r="AL10">
            <v>77.975609756097569</v>
          </cell>
          <cell r="AM10">
            <v>75</v>
          </cell>
          <cell r="AN10">
            <v>70</v>
          </cell>
          <cell r="AO10">
            <v>62</v>
          </cell>
          <cell r="AP10">
            <v>80.7</v>
          </cell>
          <cell r="AQ10">
            <v>87</v>
          </cell>
          <cell r="AR10">
            <v>74</v>
          </cell>
          <cell r="AS10">
            <v>86</v>
          </cell>
          <cell r="AT10">
            <v>72</v>
          </cell>
          <cell r="AU10">
            <v>76</v>
          </cell>
          <cell r="AV10">
            <v>80.566666666666663</v>
          </cell>
          <cell r="AW10">
            <v>82.333333333333329</v>
          </cell>
          <cell r="AX10">
            <v>77.333333333333329</v>
          </cell>
          <cell r="AY10">
            <v>78</v>
          </cell>
          <cell r="AZ10">
            <v>83</v>
          </cell>
          <cell r="BA10">
            <v>93</v>
          </cell>
          <cell r="BB10">
            <v>84</v>
          </cell>
          <cell r="BC10">
            <v>86</v>
          </cell>
          <cell r="BD10">
            <v>83</v>
          </cell>
          <cell r="BE10">
            <v>87</v>
          </cell>
          <cell r="BF10">
            <v>86.666666666666671</v>
          </cell>
          <cell r="BG10">
            <v>87.666666666666671</v>
          </cell>
          <cell r="BH10">
            <v>84.333333333333329</v>
          </cell>
          <cell r="BI10">
            <v>85.333333333333329</v>
          </cell>
          <cell r="BJ10">
            <v>79.400000000000006</v>
          </cell>
          <cell r="BK10">
            <v>82</v>
          </cell>
          <cell r="BL10">
            <v>79</v>
          </cell>
          <cell r="BM10">
            <v>81</v>
          </cell>
          <cell r="BN10">
            <v>72</v>
          </cell>
          <cell r="BO10">
            <v>74</v>
          </cell>
          <cell r="BP10">
            <v>80.13333333333334</v>
          </cell>
          <cell r="BQ10">
            <v>80.666666666666671</v>
          </cell>
          <cell r="BR10">
            <v>77.333333333333329</v>
          </cell>
          <cell r="BS10">
            <v>75.666666666666671</v>
          </cell>
          <cell r="BT10" t="str">
            <v>dna</v>
          </cell>
        </row>
        <row r="11">
          <cell r="A11" t="str">
            <v>East Lothian</v>
          </cell>
          <cell r="B11">
            <v>87.8</v>
          </cell>
          <cell r="C11">
            <v>91</v>
          </cell>
          <cell r="D11">
            <v>89</v>
          </cell>
          <cell r="E11">
            <v>82</v>
          </cell>
          <cell r="F11">
            <v>75</v>
          </cell>
          <cell r="G11">
            <v>83</v>
          </cell>
          <cell r="H11">
            <v>89.266666666666666</v>
          </cell>
          <cell r="I11">
            <v>87.333333333333329</v>
          </cell>
          <cell r="J11">
            <v>82</v>
          </cell>
          <cell r="K11">
            <v>80</v>
          </cell>
          <cell r="L11">
            <v>83</v>
          </cell>
          <cell r="M11">
            <v>94</v>
          </cell>
          <cell r="N11">
            <v>90</v>
          </cell>
          <cell r="O11">
            <v>78</v>
          </cell>
          <cell r="P11">
            <v>67</v>
          </cell>
          <cell r="Q11">
            <v>70</v>
          </cell>
          <cell r="R11">
            <v>89</v>
          </cell>
          <cell r="S11">
            <v>87.333333333333329</v>
          </cell>
          <cell r="T11">
            <v>78.333333333333329</v>
          </cell>
          <cell r="U11">
            <v>71.666666666666671</v>
          </cell>
          <cell r="V11">
            <v>90.4</v>
          </cell>
          <cell r="W11">
            <v>96</v>
          </cell>
          <cell r="X11">
            <v>93</v>
          </cell>
          <cell r="Y11">
            <v>85</v>
          </cell>
          <cell r="Z11">
            <v>91</v>
          </cell>
          <cell r="AA11">
            <v>85</v>
          </cell>
          <cell r="AB11">
            <v>93.133333333333326</v>
          </cell>
          <cell r="AC11">
            <v>91.333333333333329</v>
          </cell>
          <cell r="AD11">
            <v>89.666666666666671</v>
          </cell>
          <cell r="AE11">
            <v>87</v>
          </cell>
          <cell r="AF11">
            <v>58.62068965517242</v>
          </cell>
          <cell r="AG11">
            <v>88</v>
          </cell>
          <cell r="AH11">
            <v>87</v>
          </cell>
          <cell r="AI11">
            <v>67</v>
          </cell>
          <cell r="AJ11">
            <v>63</v>
          </cell>
          <cell r="AK11">
            <v>59</v>
          </cell>
          <cell r="AL11">
            <v>77.8735632183908</v>
          </cell>
          <cell r="AM11">
            <v>80.666666666666671</v>
          </cell>
          <cell r="AN11">
            <v>72.333333333333329</v>
          </cell>
          <cell r="AO11">
            <v>63</v>
          </cell>
          <cell r="AP11">
            <v>80.8</v>
          </cell>
          <cell r="AQ11">
            <v>93</v>
          </cell>
          <cell r="AR11">
            <v>88</v>
          </cell>
          <cell r="AS11">
            <v>86</v>
          </cell>
          <cell r="AT11">
            <v>78</v>
          </cell>
          <cell r="AU11">
            <v>71</v>
          </cell>
          <cell r="AV11">
            <v>87.266666666666666</v>
          </cell>
          <cell r="AW11">
            <v>89</v>
          </cell>
          <cell r="AX11">
            <v>84</v>
          </cell>
          <cell r="AY11">
            <v>78.333333333333329</v>
          </cell>
          <cell r="AZ11">
            <v>93.1</v>
          </cell>
          <cell r="BA11">
            <v>94</v>
          </cell>
          <cell r="BB11">
            <v>92</v>
          </cell>
          <cell r="BC11">
            <v>95</v>
          </cell>
          <cell r="BD11">
            <v>82</v>
          </cell>
          <cell r="BE11">
            <v>80</v>
          </cell>
          <cell r="BF11">
            <v>93.033333333333346</v>
          </cell>
          <cell r="BG11">
            <v>93.666666666666671</v>
          </cell>
          <cell r="BH11">
            <v>89.666666666666671</v>
          </cell>
          <cell r="BI11">
            <v>85.666666666666671</v>
          </cell>
          <cell r="BJ11">
            <v>79.3</v>
          </cell>
          <cell r="BK11">
            <v>87</v>
          </cell>
          <cell r="BL11">
            <v>84</v>
          </cell>
          <cell r="BM11">
            <v>86</v>
          </cell>
          <cell r="BN11">
            <v>87</v>
          </cell>
          <cell r="BO11">
            <v>81</v>
          </cell>
          <cell r="BP11">
            <v>83.433333333333337</v>
          </cell>
          <cell r="BQ11">
            <v>85.666666666666671</v>
          </cell>
          <cell r="BR11">
            <v>85.666666666666671</v>
          </cell>
          <cell r="BS11">
            <v>84.666666666666671</v>
          </cell>
          <cell r="BT11" t="str">
            <v>dna</v>
          </cell>
        </row>
        <row r="12">
          <cell r="A12" t="str">
            <v>East Renfrewshire</v>
          </cell>
          <cell r="B12">
            <v>87.9</v>
          </cell>
          <cell r="C12">
            <v>87</v>
          </cell>
          <cell r="D12">
            <v>86</v>
          </cell>
          <cell r="E12">
            <v>85</v>
          </cell>
          <cell r="F12">
            <v>80</v>
          </cell>
          <cell r="G12">
            <v>77</v>
          </cell>
          <cell r="H12">
            <v>86.966666666666654</v>
          </cell>
          <cell r="I12">
            <v>86</v>
          </cell>
          <cell r="J12">
            <v>83.666666666666671</v>
          </cell>
          <cell r="K12">
            <v>80.666666666666671</v>
          </cell>
          <cell r="L12">
            <v>86.3</v>
          </cell>
          <cell r="M12">
            <v>87</v>
          </cell>
          <cell r="N12">
            <v>85</v>
          </cell>
          <cell r="O12">
            <v>77</v>
          </cell>
          <cell r="P12">
            <v>67</v>
          </cell>
          <cell r="Q12">
            <v>64</v>
          </cell>
          <cell r="R12">
            <v>86.100000000000009</v>
          </cell>
          <cell r="S12">
            <v>83</v>
          </cell>
          <cell r="T12">
            <v>76.333333333333329</v>
          </cell>
          <cell r="U12">
            <v>69.333333333333329</v>
          </cell>
          <cell r="V12">
            <v>91.2</v>
          </cell>
          <cell r="W12">
            <v>88</v>
          </cell>
          <cell r="X12">
            <v>90</v>
          </cell>
          <cell r="Y12">
            <v>89</v>
          </cell>
          <cell r="Z12">
            <v>87</v>
          </cell>
          <cell r="AA12">
            <v>81</v>
          </cell>
          <cell r="AB12">
            <v>89.733333333333334</v>
          </cell>
          <cell r="AC12">
            <v>89</v>
          </cell>
          <cell r="AD12">
            <v>88.666666666666671</v>
          </cell>
          <cell r="AE12">
            <v>85.666666666666671</v>
          </cell>
          <cell r="AF12">
            <v>68.62745098039214</v>
          </cell>
          <cell r="AG12">
            <v>80</v>
          </cell>
          <cell r="AH12">
            <v>81</v>
          </cell>
          <cell r="AI12">
            <v>66</v>
          </cell>
          <cell r="AJ12">
            <v>56</v>
          </cell>
          <cell r="AK12">
            <v>43</v>
          </cell>
          <cell r="AL12">
            <v>76.542483660130713</v>
          </cell>
          <cell r="AM12">
            <v>75.666666666666671</v>
          </cell>
          <cell r="AN12">
            <v>67.666666666666671</v>
          </cell>
          <cell r="AO12">
            <v>55</v>
          </cell>
          <cell r="AP12">
            <v>77.2</v>
          </cell>
          <cell r="AQ12">
            <v>87</v>
          </cell>
          <cell r="AR12">
            <v>80</v>
          </cell>
          <cell r="AS12">
            <v>69</v>
          </cell>
          <cell r="AT12">
            <v>69</v>
          </cell>
          <cell r="AU12">
            <v>60</v>
          </cell>
          <cell r="AV12">
            <v>81.399999999999991</v>
          </cell>
          <cell r="AW12">
            <v>78.666666666666671</v>
          </cell>
          <cell r="AX12">
            <v>72.666666666666671</v>
          </cell>
          <cell r="AY12">
            <v>66</v>
          </cell>
          <cell r="AZ12">
            <v>88.2</v>
          </cell>
          <cell r="BA12">
            <v>77</v>
          </cell>
          <cell r="BB12">
            <v>76</v>
          </cell>
          <cell r="BC12">
            <v>77</v>
          </cell>
          <cell r="BD12">
            <v>73</v>
          </cell>
          <cell r="BE12">
            <v>73</v>
          </cell>
          <cell r="BF12">
            <v>80.399999999999991</v>
          </cell>
          <cell r="BG12">
            <v>76.666666666666671</v>
          </cell>
          <cell r="BH12">
            <v>75.333333333333329</v>
          </cell>
          <cell r="BI12">
            <v>74.333333333333329</v>
          </cell>
          <cell r="BJ12">
            <v>65.8</v>
          </cell>
          <cell r="BK12">
            <v>85</v>
          </cell>
          <cell r="BL12">
            <v>75</v>
          </cell>
          <cell r="BM12">
            <v>64</v>
          </cell>
          <cell r="BN12">
            <v>77</v>
          </cell>
          <cell r="BO12">
            <v>76</v>
          </cell>
          <cell r="BP12">
            <v>75.266666666666666</v>
          </cell>
          <cell r="BQ12">
            <v>74.666666666666671</v>
          </cell>
          <cell r="BR12">
            <v>72</v>
          </cell>
          <cell r="BS12">
            <v>72.333333333333329</v>
          </cell>
          <cell r="BT12" t="str">
            <v>dna</v>
          </cell>
        </row>
        <row r="13">
          <cell r="A13" t="str">
            <v>Edinburgh City</v>
          </cell>
          <cell r="B13">
            <v>75.099999999999994</v>
          </cell>
          <cell r="C13">
            <v>79</v>
          </cell>
          <cell r="D13">
            <v>74</v>
          </cell>
          <cell r="E13">
            <v>65</v>
          </cell>
          <cell r="F13">
            <v>57</v>
          </cell>
          <cell r="G13">
            <v>66</v>
          </cell>
          <cell r="H13">
            <v>76.033333333333331</v>
          </cell>
          <cell r="I13">
            <v>72.666666666666671</v>
          </cell>
          <cell r="J13">
            <v>65.333333333333329</v>
          </cell>
          <cell r="K13">
            <v>62.666666666666664</v>
          </cell>
          <cell r="L13">
            <v>82.3</v>
          </cell>
          <cell r="M13">
            <v>87</v>
          </cell>
          <cell r="N13">
            <v>86</v>
          </cell>
          <cell r="O13">
            <v>79</v>
          </cell>
          <cell r="P13">
            <v>72</v>
          </cell>
          <cell r="Q13">
            <v>73</v>
          </cell>
          <cell r="R13">
            <v>85.100000000000009</v>
          </cell>
          <cell r="S13">
            <v>84</v>
          </cell>
          <cell r="T13">
            <v>79</v>
          </cell>
          <cell r="U13">
            <v>74.666666666666671</v>
          </cell>
          <cell r="V13">
            <v>86.1</v>
          </cell>
          <cell r="W13">
            <v>94</v>
          </cell>
          <cell r="X13">
            <v>92</v>
          </cell>
          <cell r="Y13">
            <v>92</v>
          </cell>
          <cell r="Z13">
            <v>90</v>
          </cell>
          <cell r="AA13">
            <v>91</v>
          </cell>
          <cell r="AB13">
            <v>90.7</v>
          </cell>
          <cell r="AC13">
            <v>92.666666666666671</v>
          </cell>
          <cell r="AD13">
            <v>91.333333333333329</v>
          </cell>
          <cell r="AE13">
            <v>91</v>
          </cell>
          <cell r="AF13">
            <v>89.189189189189193</v>
          </cell>
          <cell r="AG13">
            <v>95</v>
          </cell>
          <cell r="AH13">
            <v>94</v>
          </cell>
          <cell r="AI13">
            <v>91</v>
          </cell>
          <cell r="AJ13">
            <v>88</v>
          </cell>
          <cell r="AK13">
            <v>90</v>
          </cell>
          <cell r="AL13">
            <v>92.729729729729726</v>
          </cell>
          <cell r="AM13">
            <v>93.333333333333329</v>
          </cell>
          <cell r="AN13">
            <v>91</v>
          </cell>
          <cell r="AO13">
            <v>89.666666666666671</v>
          </cell>
          <cell r="AP13">
            <v>73.8</v>
          </cell>
          <cell r="AQ13">
            <v>85</v>
          </cell>
          <cell r="AR13">
            <v>82</v>
          </cell>
          <cell r="AS13">
            <v>76</v>
          </cell>
          <cell r="AT13">
            <v>66</v>
          </cell>
          <cell r="AU13">
            <v>72</v>
          </cell>
          <cell r="AV13">
            <v>80.266666666666666</v>
          </cell>
          <cell r="AW13">
            <v>81</v>
          </cell>
          <cell r="AX13">
            <v>74.666666666666671</v>
          </cell>
          <cell r="AY13">
            <v>71.333333333333329</v>
          </cell>
          <cell r="AZ13">
            <v>72.099999999999994</v>
          </cell>
          <cell r="BA13">
            <v>73</v>
          </cell>
          <cell r="BB13">
            <v>66</v>
          </cell>
          <cell r="BC13">
            <v>70</v>
          </cell>
          <cell r="BD13">
            <v>65</v>
          </cell>
          <cell r="BE13">
            <v>64</v>
          </cell>
          <cell r="BF13">
            <v>70.36666666666666</v>
          </cell>
          <cell r="BG13">
            <v>69.666666666666671</v>
          </cell>
          <cell r="BH13">
            <v>67</v>
          </cell>
          <cell r="BI13">
            <v>66.333333333333329</v>
          </cell>
          <cell r="BJ13">
            <v>69</v>
          </cell>
          <cell r="BK13">
            <v>74</v>
          </cell>
          <cell r="BL13">
            <v>67</v>
          </cell>
          <cell r="BM13">
            <v>69</v>
          </cell>
          <cell r="BN13">
            <v>63</v>
          </cell>
          <cell r="BO13">
            <v>62</v>
          </cell>
          <cell r="BP13">
            <v>70</v>
          </cell>
          <cell r="BQ13">
            <v>70</v>
          </cell>
          <cell r="BR13">
            <v>66.333333333333329</v>
          </cell>
          <cell r="BS13">
            <v>64.666666666666671</v>
          </cell>
          <cell r="BT13" t="str">
            <v>dna</v>
          </cell>
        </row>
        <row r="14">
          <cell r="A14" t="str">
            <v>Eilean Siar</v>
          </cell>
          <cell r="B14">
            <v>90.1</v>
          </cell>
          <cell r="C14">
            <v>87</v>
          </cell>
          <cell r="D14">
            <v>81</v>
          </cell>
          <cell r="E14">
            <v>82</v>
          </cell>
          <cell r="F14">
            <v>82</v>
          </cell>
          <cell r="G14">
            <v>75</v>
          </cell>
          <cell r="H14">
            <v>86.033333333333346</v>
          </cell>
          <cell r="I14">
            <v>83.333333333333329</v>
          </cell>
          <cell r="J14">
            <v>81.666666666666671</v>
          </cell>
          <cell r="K14">
            <v>79.666666666666671</v>
          </cell>
          <cell r="L14">
            <v>91.3</v>
          </cell>
          <cell r="M14">
            <v>92</v>
          </cell>
          <cell r="N14">
            <v>87</v>
          </cell>
          <cell r="O14">
            <v>82</v>
          </cell>
          <cell r="P14">
            <v>81</v>
          </cell>
          <cell r="Q14">
            <v>78</v>
          </cell>
          <cell r="R14">
            <v>90.100000000000009</v>
          </cell>
          <cell r="S14">
            <v>87</v>
          </cell>
          <cell r="T14">
            <v>83.333333333333329</v>
          </cell>
          <cell r="U14">
            <v>80.333333333333329</v>
          </cell>
          <cell r="V14">
            <v>87.2</v>
          </cell>
          <cell r="W14">
            <v>83</v>
          </cell>
          <cell r="X14">
            <v>77</v>
          </cell>
          <cell r="Y14">
            <v>75</v>
          </cell>
          <cell r="Z14">
            <v>84</v>
          </cell>
          <cell r="AA14">
            <v>77</v>
          </cell>
          <cell r="AB14">
            <v>82.399999999999991</v>
          </cell>
          <cell r="AC14">
            <v>78.333333333333329</v>
          </cell>
          <cell r="AD14">
            <v>78.666666666666671</v>
          </cell>
          <cell r="AE14">
            <v>78.666666666666671</v>
          </cell>
          <cell r="AF14">
            <v>83.928571428571416</v>
          </cell>
          <cell r="AG14">
            <v>84</v>
          </cell>
          <cell r="AH14">
            <v>67</v>
          </cell>
          <cell r="AI14">
            <v>62</v>
          </cell>
          <cell r="AJ14">
            <v>65</v>
          </cell>
          <cell r="AK14">
            <v>70</v>
          </cell>
          <cell r="AL14">
            <v>78.30952380952381</v>
          </cell>
          <cell r="AM14">
            <v>71</v>
          </cell>
          <cell r="AN14">
            <v>64.666666666666671</v>
          </cell>
          <cell r="AO14">
            <v>65.666666666666671</v>
          </cell>
          <cell r="AP14">
            <v>86</v>
          </cell>
          <cell r="AQ14">
            <v>89</v>
          </cell>
          <cell r="AR14">
            <v>88</v>
          </cell>
          <cell r="AS14">
            <v>82</v>
          </cell>
          <cell r="AT14">
            <v>86</v>
          </cell>
          <cell r="AU14">
            <v>82</v>
          </cell>
          <cell r="AV14">
            <v>87.666666666666671</v>
          </cell>
          <cell r="AW14">
            <v>86.333333333333329</v>
          </cell>
          <cell r="AX14">
            <v>85.333333333333329</v>
          </cell>
          <cell r="AY14">
            <v>83.333333333333329</v>
          </cell>
          <cell r="AZ14">
            <v>90.1</v>
          </cell>
          <cell r="BA14">
            <v>89</v>
          </cell>
          <cell r="BB14">
            <v>86</v>
          </cell>
          <cell r="BC14">
            <v>88</v>
          </cell>
          <cell r="BD14">
            <v>94</v>
          </cell>
          <cell r="BE14">
            <v>89</v>
          </cell>
          <cell r="BF14">
            <v>88.366666666666674</v>
          </cell>
          <cell r="BG14">
            <v>87.666666666666671</v>
          </cell>
          <cell r="BH14">
            <v>89.333333333333329</v>
          </cell>
          <cell r="BI14">
            <v>90.333333333333329</v>
          </cell>
          <cell r="BJ14">
            <v>73.5</v>
          </cell>
          <cell r="BK14">
            <v>65</v>
          </cell>
          <cell r="BL14">
            <v>58</v>
          </cell>
          <cell r="BM14">
            <v>52</v>
          </cell>
          <cell r="BN14">
            <v>66</v>
          </cell>
          <cell r="BO14">
            <v>61</v>
          </cell>
          <cell r="BP14">
            <v>65.5</v>
          </cell>
          <cell r="BQ14">
            <v>58.333333333333336</v>
          </cell>
          <cell r="BR14">
            <v>58.666666666666664</v>
          </cell>
          <cell r="BS14">
            <v>59.666666666666664</v>
          </cell>
          <cell r="BT14" t="str">
            <v>dna</v>
          </cell>
        </row>
        <row r="15">
          <cell r="A15" t="str">
            <v>Falkirk</v>
          </cell>
          <cell r="B15">
            <v>88.6</v>
          </cell>
          <cell r="C15">
            <v>90</v>
          </cell>
          <cell r="D15">
            <v>78</v>
          </cell>
          <cell r="E15">
            <v>85</v>
          </cell>
          <cell r="F15">
            <v>78</v>
          </cell>
          <cell r="G15">
            <v>68</v>
          </cell>
          <cell r="H15">
            <v>85.533333333333346</v>
          </cell>
          <cell r="I15">
            <v>84.333333333333329</v>
          </cell>
          <cell r="J15">
            <v>80.333333333333329</v>
          </cell>
          <cell r="K15">
            <v>77</v>
          </cell>
          <cell r="L15">
            <v>88.3</v>
          </cell>
          <cell r="M15">
            <v>89</v>
          </cell>
          <cell r="N15">
            <v>89</v>
          </cell>
          <cell r="O15">
            <v>84</v>
          </cell>
          <cell r="P15">
            <v>83</v>
          </cell>
          <cell r="Q15">
            <v>72</v>
          </cell>
          <cell r="R15">
            <v>88.766666666666666</v>
          </cell>
          <cell r="S15">
            <v>87.333333333333329</v>
          </cell>
          <cell r="T15">
            <v>85.333333333333329</v>
          </cell>
          <cell r="U15">
            <v>79.666666666666671</v>
          </cell>
          <cell r="V15">
            <v>84.2</v>
          </cell>
          <cell r="W15">
            <v>74</v>
          </cell>
          <cell r="X15">
            <v>86</v>
          </cell>
          <cell r="Y15">
            <v>91</v>
          </cell>
          <cell r="Z15">
            <v>90</v>
          </cell>
          <cell r="AA15">
            <v>91</v>
          </cell>
          <cell r="AB15">
            <v>81.399999999999991</v>
          </cell>
          <cell r="AC15">
            <v>83.666666666666671</v>
          </cell>
          <cell r="AD15">
            <v>89</v>
          </cell>
          <cell r="AE15">
            <v>90.666666666666671</v>
          </cell>
          <cell r="AF15">
            <v>54.285714285714285</v>
          </cell>
          <cell r="AG15">
            <v>60</v>
          </cell>
          <cell r="AH15">
            <v>73</v>
          </cell>
          <cell r="AI15">
            <v>81</v>
          </cell>
          <cell r="AJ15">
            <v>73</v>
          </cell>
          <cell r="AK15">
            <v>46</v>
          </cell>
          <cell r="AL15">
            <v>62.428571428571423</v>
          </cell>
          <cell r="AM15">
            <v>71.333333333333329</v>
          </cell>
          <cell r="AN15">
            <v>75.666666666666671</v>
          </cell>
          <cell r="AO15">
            <v>66.666666666666671</v>
          </cell>
          <cell r="AP15">
            <v>73.900000000000006</v>
          </cell>
          <cell r="AQ15">
            <v>75</v>
          </cell>
          <cell r="AR15">
            <v>85</v>
          </cell>
          <cell r="AS15">
            <v>82</v>
          </cell>
          <cell r="AT15">
            <v>79</v>
          </cell>
          <cell r="AU15">
            <v>77</v>
          </cell>
          <cell r="AV15">
            <v>77.966666666666669</v>
          </cell>
          <cell r="AW15">
            <v>80.666666666666671</v>
          </cell>
          <cell r="AX15">
            <v>82</v>
          </cell>
          <cell r="AY15">
            <v>79.333333333333329</v>
          </cell>
          <cell r="AZ15">
            <v>81.5</v>
          </cell>
          <cell r="BA15">
            <v>86</v>
          </cell>
          <cell r="BB15">
            <v>92</v>
          </cell>
          <cell r="BC15">
            <v>86</v>
          </cell>
          <cell r="BD15">
            <v>75</v>
          </cell>
          <cell r="BE15">
            <v>70</v>
          </cell>
          <cell r="BF15">
            <v>86.5</v>
          </cell>
          <cell r="BG15">
            <v>88</v>
          </cell>
          <cell r="BH15">
            <v>84.333333333333329</v>
          </cell>
          <cell r="BI15">
            <v>77</v>
          </cell>
          <cell r="BJ15">
            <v>71.3</v>
          </cell>
          <cell r="BK15">
            <v>74</v>
          </cell>
          <cell r="BL15">
            <v>74</v>
          </cell>
          <cell r="BM15">
            <v>84</v>
          </cell>
          <cell r="BN15">
            <v>77</v>
          </cell>
          <cell r="BO15">
            <v>75</v>
          </cell>
          <cell r="BP15">
            <v>73.100000000000009</v>
          </cell>
          <cell r="BQ15">
            <v>77.333333333333329</v>
          </cell>
          <cell r="BR15">
            <v>78.333333333333329</v>
          </cell>
          <cell r="BS15">
            <v>78.666666666666671</v>
          </cell>
          <cell r="BT15" t="str">
            <v>dna</v>
          </cell>
        </row>
        <row r="16">
          <cell r="A16" t="str">
            <v>Fife</v>
          </cell>
          <cell r="B16">
            <v>79.3</v>
          </cell>
          <cell r="C16">
            <v>79</v>
          </cell>
          <cell r="D16">
            <v>78</v>
          </cell>
          <cell r="E16">
            <v>73</v>
          </cell>
          <cell r="F16">
            <v>69</v>
          </cell>
          <cell r="G16">
            <v>71</v>
          </cell>
          <cell r="H16">
            <v>78.766666666666666</v>
          </cell>
          <cell r="I16">
            <v>76.666666666666671</v>
          </cell>
          <cell r="J16">
            <v>73.333333333333329</v>
          </cell>
          <cell r="K16">
            <v>71</v>
          </cell>
          <cell r="L16">
            <v>80.3</v>
          </cell>
          <cell r="M16">
            <v>76</v>
          </cell>
          <cell r="N16">
            <v>71</v>
          </cell>
          <cell r="O16">
            <v>69</v>
          </cell>
          <cell r="P16">
            <v>74</v>
          </cell>
          <cell r="Q16">
            <v>66</v>
          </cell>
          <cell r="R16">
            <v>75.766666666666666</v>
          </cell>
          <cell r="S16">
            <v>72</v>
          </cell>
          <cell r="T16">
            <v>71.333333333333329</v>
          </cell>
          <cell r="U16">
            <v>69.666666666666671</v>
          </cell>
          <cell r="V16">
            <v>85.3</v>
          </cell>
          <cell r="W16">
            <v>82</v>
          </cell>
          <cell r="X16">
            <v>84</v>
          </cell>
          <cell r="Y16">
            <v>86</v>
          </cell>
          <cell r="Z16">
            <v>85</v>
          </cell>
          <cell r="AA16">
            <v>87</v>
          </cell>
          <cell r="AB16">
            <v>83.766666666666666</v>
          </cell>
          <cell r="AC16">
            <v>84</v>
          </cell>
          <cell r="AD16">
            <v>85</v>
          </cell>
          <cell r="AE16">
            <v>86</v>
          </cell>
          <cell r="AF16">
            <v>70.909090909090907</v>
          </cell>
          <cell r="AG16">
            <v>66</v>
          </cell>
          <cell r="AH16">
            <v>60</v>
          </cell>
          <cell r="AI16">
            <v>63</v>
          </cell>
          <cell r="AJ16">
            <v>65</v>
          </cell>
          <cell r="AK16">
            <v>64</v>
          </cell>
          <cell r="AL16">
            <v>65.63636363636364</v>
          </cell>
          <cell r="AM16">
            <v>63</v>
          </cell>
          <cell r="AN16">
            <v>62.666666666666664</v>
          </cell>
          <cell r="AO16">
            <v>64</v>
          </cell>
          <cell r="AP16">
            <v>72</v>
          </cell>
          <cell r="AQ16">
            <v>75</v>
          </cell>
          <cell r="AR16">
            <v>69</v>
          </cell>
          <cell r="AS16">
            <v>78</v>
          </cell>
          <cell r="AT16">
            <v>75</v>
          </cell>
          <cell r="AU16">
            <v>75</v>
          </cell>
          <cell r="AV16">
            <v>72</v>
          </cell>
          <cell r="AW16">
            <v>74</v>
          </cell>
          <cell r="AX16">
            <v>74</v>
          </cell>
          <cell r="AY16">
            <v>76</v>
          </cell>
          <cell r="AZ16">
            <v>77</v>
          </cell>
          <cell r="BA16">
            <v>79</v>
          </cell>
          <cell r="BB16">
            <v>81</v>
          </cell>
          <cell r="BC16">
            <v>81</v>
          </cell>
          <cell r="BD16">
            <v>84</v>
          </cell>
          <cell r="BE16">
            <v>84</v>
          </cell>
          <cell r="BF16">
            <v>79</v>
          </cell>
          <cell r="BG16">
            <v>80.333333333333329</v>
          </cell>
          <cell r="BH16">
            <v>82</v>
          </cell>
          <cell r="BI16">
            <v>83</v>
          </cell>
          <cell r="BJ16">
            <v>72.900000000000006</v>
          </cell>
          <cell r="BK16">
            <v>77</v>
          </cell>
          <cell r="BL16">
            <v>84</v>
          </cell>
          <cell r="BM16">
            <v>80</v>
          </cell>
          <cell r="BN16">
            <v>83</v>
          </cell>
          <cell r="BO16">
            <v>82</v>
          </cell>
          <cell r="BP16">
            <v>77.966666666666669</v>
          </cell>
          <cell r="BQ16">
            <v>80.333333333333329</v>
          </cell>
          <cell r="BR16">
            <v>82.333333333333329</v>
          </cell>
          <cell r="BS16">
            <v>81.666666666666671</v>
          </cell>
          <cell r="BT16" t="str">
            <v>dna</v>
          </cell>
        </row>
        <row r="17">
          <cell r="A17" t="str">
            <v>Glasgow City</v>
          </cell>
          <cell r="B17">
            <v>80</v>
          </cell>
          <cell r="C17">
            <v>81</v>
          </cell>
          <cell r="D17">
            <v>80</v>
          </cell>
          <cell r="E17">
            <v>67</v>
          </cell>
          <cell r="F17">
            <v>69</v>
          </cell>
          <cell r="G17">
            <v>60</v>
          </cell>
          <cell r="H17">
            <v>80.333333333333329</v>
          </cell>
          <cell r="I17">
            <v>76</v>
          </cell>
          <cell r="J17">
            <v>72</v>
          </cell>
          <cell r="K17">
            <v>65.333333333333329</v>
          </cell>
          <cell r="L17">
            <v>85.1</v>
          </cell>
          <cell r="M17">
            <v>85</v>
          </cell>
          <cell r="N17">
            <v>87</v>
          </cell>
          <cell r="O17">
            <v>74</v>
          </cell>
          <cell r="P17">
            <v>72</v>
          </cell>
          <cell r="Q17">
            <v>70</v>
          </cell>
          <cell r="R17">
            <v>85.7</v>
          </cell>
          <cell r="S17">
            <v>82</v>
          </cell>
          <cell r="T17">
            <v>77.666666666666671</v>
          </cell>
          <cell r="U17">
            <v>72</v>
          </cell>
          <cell r="V17">
            <v>85.6</v>
          </cell>
          <cell r="W17">
            <v>87</v>
          </cell>
          <cell r="X17">
            <v>86</v>
          </cell>
          <cell r="Y17">
            <v>79</v>
          </cell>
          <cell r="Z17">
            <v>86</v>
          </cell>
          <cell r="AA17">
            <v>87</v>
          </cell>
          <cell r="AB17">
            <v>86.2</v>
          </cell>
          <cell r="AC17">
            <v>84</v>
          </cell>
          <cell r="AD17">
            <v>83.666666666666671</v>
          </cell>
          <cell r="AE17">
            <v>84</v>
          </cell>
          <cell r="AF17">
            <v>92.64705882352942</v>
          </cell>
          <cell r="AG17">
            <v>92</v>
          </cell>
          <cell r="AH17">
            <v>94</v>
          </cell>
          <cell r="AI17">
            <v>84</v>
          </cell>
          <cell r="AJ17">
            <v>83</v>
          </cell>
          <cell r="AK17">
            <v>78</v>
          </cell>
          <cell r="AL17">
            <v>92.882352941176464</v>
          </cell>
          <cell r="AM17">
            <v>90</v>
          </cell>
          <cell r="AN17">
            <v>87</v>
          </cell>
          <cell r="AO17">
            <v>81.666666666666671</v>
          </cell>
          <cell r="AP17">
            <v>81.3</v>
          </cell>
          <cell r="AQ17">
            <v>85</v>
          </cell>
          <cell r="AR17">
            <v>85</v>
          </cell>
          <cell r="AS17">
            <v>68</v>
          </cell>
          <cell r="AT17">
            <v>71</v>
          </cell>
          <cell r="AU17">
            <v>67</v>
          </cell>
          <cell r="AV17">
            <v>83.766666666666666</v>
          </cell>
          <cell r="AW17">
            <v>79.333333333333329</v>
          </cell>
          <cell r="AX17">
            <v>74.666666666666671</v>
          </cell>
          <cell r="AY17">
            <v>68.666666666666671</v>
          </cell>
          <cell r="AZ17">
            <v>77.5</v>
          </cell>
          <cell r="BA17">
            <v>75</v>
          </cell>
          <cell r="BB17">
            <v>78</v>
          </cell>
          <cell r="BC17">
            <v>79</v>
          </cell>
          <cell r="BD17">
            <v>76</v>
          </cell>
          <cell r="BE17">
            <v>74</v>
          </cell>
          <cell r="BF17">
            <v>76.833333333333329</v>
          </cell>
          <cell r="BG17">
            <v>77.333333333333329</v>
          </cell>
          <cell r="BH17">
            <v>77.666666666666671</v>
          </cell>
          <cell r="BI17">
            <v>76.333333333333329</v>
          </cell>
          <cell r="BJ17">
            <v>70.2</v>
          </cell>
          <cell r="BK17">
            <v>70</v>
          </cell>
          <cell r="BL17">
            <v>67</v>
          </cell>
          <cell r="BM17">
            <v>59</v>
          </cell>
          <cell r="BN17">
            <v>62</v>
          </cell>
          <cell r="BO17">
            <v>60</v>
          </cell>
          <cell r="BP17">
            <v>69.066666666666663</v>
          </cell>
          <cell r="BQ17">
            <v>65.333333333333329</v>
          </cell>
          <cell r="BR17">
            <v>62.666666666666664</v>
          </cell>
          <cell r="BS17">
            <v>60.333333333333336</v>
          </cell>
          <cell r="BT17" t="str">
            <v>dna</v>
          </cell>
        </row>
        <row r="18">
          <cell r="A18" t="str">
            <v>Highland</v>
          </cell>
          <cell r="B18">
            <v>85.2</v>
          </cell>
          <cell r="C18">
            <v>88</v>
          </cell>
          <cell r="D18">
            <v>79</v>
          </cell>
          <cell r="E18">
            <v>83</v>
          </cell>
          <cell r="F18">
            <v>76</v>
          </cell>
          <cell r="G18">
            <v>81</v>
          </cell>
          <cell r="H18">
            <v>84.066666666666663</v>
          </cell>
          <cell r="I18">
            <v>83.333333333333329</v>
          </cell>
          <cell r="J18">
            <v>79.333333333333329</v>
          </cell>
          <cell r="K18">
            <v>80</v>
          </cell>
          <cell r="L18">
            <v>81</v>
          </cell>
          <cell r="M18">
            <v>78</v>
          </cell>
          <cell r="N18">
            <v>72</v>
          </cell>
          <cell r="O18">
            <v>75</v>
          </cell>
          <cell r="P18">
            <v>73</v>
          </cell>
          <cell r="Q18">
            <v>76</v>
          </cell>
          <cell r="R18">
            <v>77</v>
          </cell>
          <cell r="S18">
            <v>75</v>
          </cell>
          <cell r="T18">
            <v>73.333333333333329</v>
          </cell>
          <cell r="U18">
            <v>74.666666666666671</v>
          </cell>
          <cell r="V18">
            <v>81.8</v>
          </cell>
          <cell r="W18">
            <v>86</v>
          </cell>
          <cell r="X18">
            <v>86</v>
          </cell>
          <cell r="Y18">
            <v>91</v>
          </cell>
          <cell r="Z18">
            <v>88</v>
          </cell>
          <cell r="AA18">
            <v>85</v>
          </cell>
          <cell r="AB18">
            <v>84.600000000000009</v>
          </cell>
          <cell r="AC18">
            <v>87.666666666666671</v>
          </cell>
          <cell r="AD18">
            <v>88.333333333333329</v>
          </cell>
          <cell r="AE18">
            <v>88</v>
          </cell>
          <cell r="AF18">
            <v>62.745098039215684</v>
          </cell>
          <cell r="AG18">
            <v>68</v>
          </cell>
          <cell r="AH18">
            <v>69</v>
          </cell>
          <cell r="AI18">
            <v>65</v>
          </cell>
          <cell r="AJ18">
            <v>56</v>
          </cell>
          <cell r="AK18">
            <v>59</v>
          </cell>
          <cell r="AL18">
            <v>66.58169934640523</v>
          </cell>
          <cell r="AM18">
            <v>67.333333333333329</v>
          </cell>
          <cell r="AN18">
            <v>63.333333333333336</v>
          </cell>
          <cell r="AO18">
            <v>60</v>
          </cell>
          <cell r="AP18">
            <v>75.8</v>
          </cell>
          <cell r="AQ18">
            <v>80</v>
          </cell>
          <cell r="AR18">
            <v>87</v>
          </cell>
          <cell r="AS18">
            <v>77</v>
          </cell>
          <cell r="AT18">
            <v>71</v>
          </cell>
          <cell r="AU18">
            <v>70</v>
          </cell>
          <cell r="AV18">
            <v>80.933333333333337</v>
          </cell>
          <cell r="AW18">
            <v>81.333333333333329</v>
          </cell>
          <cell r="AX18">
            <v>78.333333333333329</v>
          </cell>
          <cell r="AY18">
            <v>72.666666666666671</v>
          </cell>
          <cell r="AZ18">
            <v>89.8</v>
          </cell>
          <cell r="BA18">
            <v>86</v>
          </cell>
          <cell r="BB18">
            <v>83</v>
          </cell>
          <cell r="BC18">
            <v>90</v>
          </cell>
          <cell r="BD18">
            <v>90</v>
          </cell>
          <cell r="BE18">
            <v>86</v>
          </cell>
          <cell r="BF18">
            <v>86.266666666666666</v>
          </cell>
          <cell r="BG18">
            <v>86.333333333333329</v>
          </cell>
          <cell r="BH18">
            <v>87.666666666666671</v>
          </cell>
          <cell r="BI18">
            <v>88.666666666666671</v>
          </cell>
          <cell r="BJ18">
            <v>70.5</v>
          </cell>
          <cell r="BK18">
            <v>74</v>
          </cell>
          <cell r="BL18">
            <v>67</v>
          </cell>
          <cell r="BM18">
            <v>74</v>
          </cell>
          <cell r="BN18">
            <v>78</v>
          </cell>
          <cell r="BO18">
            <v>71</v>
          </cell>
          <cell r="BP18">
            <v>70.5</v>
          </cell>
          <cell r="BQ18">
            <v>71.666666666666671</v>
          </cell>
          <cell r="BR18">
            <v>73</v>
          </cell>
          <cell r="BS18">
            <v>74.333333333333329</v>
          </cell>
          <cell r="BT18" t="str">
            <v>dna</v>
          </cell>
        </row>
        <row r="19">
          <cell r="A19" t="str">
            <v>Inverclyde</v>
          </cell>
          <cell r="B19">
            <v>79</v>
          </cell>
          <cell r="C19">
            <v>87</v>
          </cell>
          <cell r="D19">
            <v>84</v>
          </cell>
          <cell r="E19">
            <v>88</v>
          </cell>
          <cell r="F19">
            <v>90</v>
          </cell>
          <cell r="G19">
            <v>90</v>
          </cell>
          <cell r="H19">
            <v>83.333333333333329</v>
          </cell>
          <cell r="I19">
            <v>86.333333333333329</v>
          </cell>
          <cell r="J19">
            <v>87.333333333333329</v>
          </cell>
          <cell r="K19">
            <v>89.333333333333329</v>
          </cell>
          <cell r="L19">
            <v>90.3</v>
          </cell>
          <cell r="M19">
            <v>82</v>
          </cell>
          <cell r="N19">
            <v>87</v>
          </cell>
          <cell r="O19">
            <v>74</v>
          </cell>
          <cell r="P19">
            <v>81</v>
          </cell>
          <cell r="Q19">
            <v>83</v>
          </cell>
          <cell r="R19">
            <v>86.433333333333337</v>
          </cell>
          <cell r="S19">
            <v>81</v>
          </cell>
          <cell r="T19">
            <v>80.666666666666671</v>
          </cell>
          <cell r="U19">
            <v>79.333333333333329</v>
          </cell>
          <cell r="V19">
            <v>78.400000000000006</v>
          </cell>
          <cell r="W19">
            <v>86</v>
          </cell>
          <cell r="X19">
            <v>83</v>
          </cell>
          <cell r="Y19">
            <v>84</v>
          </cell>
          <cell r="Z19">
            <v>89</v>
          </cell>
          <cell r="AA19">
            <v>90</v>
          </cell>
          <cell r="AB19">
            <v>82.466666666666669</v>
          </cell>
          <cell r="AC19">
            <v>84.333333333333329</v>
          </cell>
          <cell r="AD19">
            <v>85.333333333333329</v>
          </cell>
          <cell r="AE19">
            <v>87.666666666666671</v>
          </cell>
          <cell r="AF19">
            <v>75.000000000000014</v>
          </cell>
          <cell r="AG19">
            <v>81</v>
          </cell>
          <cell r="AH19">
            <v>85</v>
          </cell>
          <cell r="AI19">
            <v>81</v>
          </cell>
          <cell r="AJ19">
            <v>80</v>
          </cell>
          <cell r="AK19">
            <v>78</v>
          </cell>
          <cell r="AL19">
            <v>80.333333333333329</v>
          </cell>
          <cell r="AM19">
            <v>82.333333333333329</v>
          </cell>
          <cell r="AN19">
            <v>82</v>
          </cell>
          <cell r="AO19">
            <v>79.666666666666671</v>
          </cell>
          <cell r="AP19">
            <v>85</v>
          </cell>
          <cell r="AQ19">
            <v>93</v>
          </cell>
          <cell r="AR19">
            <v>86</v>
          </cell>
          <cell r="AS19">
            <v>89</v>
          </cell>
          <cell r="AT19">
            <v>89</v>
          </cell>
          <cell r="AU19">
            <v>91</v>
          </cell>
          <cell r="AV19">
            <v>88</v>
          </cell>
          <cell r="AW19">
            <v>89.333333333333329</v>
          </cell>
          <cell r="AX19">
            <v>88</v>
          </cell>
          <cell r="AY19">
            <v>89.666666666666671</v>
          </cell>
          <cell r="AZ19">
            <v>85.6</v>
          </cell>
          <cell r="BA19">
            <v>87</v>
          </cell>
          <cell r="BB19">
            <v>95</v>
          </cell>
          <cell r="BC19">
            <v>91</v>
          </cell>
          <cell r="BD19">
            <v>93</v>
          </cell>
          <cell r="BE19">
            <v>90</v>
          </cell>
          <cell r="BF19">
            <v>89.2</v>
          </cell>
          <cell r="BG19">
            <v>91</v>
          </cell>
          <cell r="BH19">
            <v>93</v>
          </cell>
          <cell r="BI19">
            <v>91.333333333333329</v>
          </cell>
          <cell r="BJ19">
            <v>73.7</v>
          </cell>
          <cell r="BK19">
            <v>77</v>
          </cell>
          <cell r="BL19">
            <v>83</v>
          </cell>
          <cell r="BM19">
            <v>76</v>
          </cell>
          <cell r="BN19">
            <v>77</v>
          </cell>
          <cell r="BO19">
            <v>74</v>
          </cell>
          <cell r="BP19">
            <v>77.899999999999991</v>
          </cell>
          <cell r="BQ19">
            <v>78.666666666666671</v>
          </cell>
          <cell r="BR19">
            <v>78.666666666666671</v>
          </cell>
          <cell r="BS19">
            <v>75.666666666666671</v>
          </cell>
          <cell r="BT19" t="str">
            <v>dna</v>
          </cell>
        </row>
        <row r="20">
          <cell r="A20" t="str">
            <v>Midlothian</v>
          </cell>
          <cell r="B20">
            <v>85.8</v>
          </cell>
          <cell r="C20">
            <v>82</v>
          </cell>
          <cell r="D20">
            <v>78</v>
          </cell>
          <cell r="E20">
            <v>78</v>
          </cell>
          <cell r="F20">
            <v>78</v>
          </cell>
          <cell r="G20">
            <v>79</v>
          </cell>
          <cell r="H20">
            <v>81.933333333333337</v>
          </cell>
          <cell r="I20">
            <v>79.333333333333329</v>
          </cell>
          <cell r="J20">
            <v>78</v>
          </cell>
          <cell r="K20">
            <v>78.333333333333329</v>
          </cell>
          <cell r="L20">
            <v>82.8</v>
          </cell>
          <cell r="M20">
            <v>78</v>
          </cell>
          <cell r="N20">
            <v>81</v>
          </cell>
          <cell r="O20">
            <v>72</v>
          </cell>
          <cell r="P20">
            <v>52</v>
          </cell>
          <cell r="Q20">
            <v>76</v>
          </cell>
          <cell r="R20">
            <v>80.600000000000009</v>
          </cell>
          <cell r="S20">
            <v>77</v>
          </cell>
          <cell r="T20">
            <v>68.333333333333329</v>
          </cell>
          <cell r="U20">
            <v>66.666666666666671</v>
          </cell>
          <cell r="V20">
            <v>78.3</v>
          </cell>
          <cell r="W20">
            <v>81</v>
          </cell>
          <cell r="X20">
            <v>91</v>
          </cell>
          <cell r="Y20">
            <v>80</v>
          </cell>
          <cell r="Z20">
            <v>66</v>
          </cell>
          <cell r="AA20">
            <v>89</v>
          </cell>
          <cell r="AB20">
            <v>83.433333333333337</v>
          </cell>
          <cell r="AC20">
            <v>84</v>
          </cell>
          <cell r="AD20">
            <v>79</v>
          </cell>
          <cell r="AE20">
            <v>78.333333333333329</v>
          </cell>
          <cell r="AF20">
            <v>62.222222222222236</v>
          </cell>
          <cell r="AG20">
            <v>75</v>
          </cell>
          <cell r="AH20">
            <v>74</v>
          </cell>
          <cell r="AI20">
            <v>56</v>
          </cell>
          <cell r="AJ20">
            <v>48</v>
          </cell>
          <cell r="AK20">
            <v>69</v>
          </cell>
          <cell r="AL20">
            <v>70.407407407407405</v>
          </cell>
          <cell r="AM20">
            <v>68.333333333333329</v>
          </cell>
          <cell r="AN20">
            <v>59.333333333333336</v>
          </cell>
          <cell r="AO20">
            <v>57.666666666666664</v>
          </cell>
          <cell r="AP20">
            <v>79.8</v>
          </cell>
          <cell r="AQ20">
            <v>77</v>
          </cell>
          <cell r="AR20">
            <v>77</v>
          </cell>
          <cell r="AS20">
            <v>72</v>
          </cell>
          <cell r="AT20">
            <v>72</v>
          </cell>
          <cell r="AU20">
            <v>78</v>
          </cell>
          <cell r="AV20">
            <v>77.933333333333337</v>
          </cell>
          <cell r="AW20">
            <v>75.333333333333329</v>
          </cell>
          <cell r="AX20">
            <v>73.666666666666671</v>
          </cell>
          <cell r="AY20">
            <v>74</v>
          </cell>
          <cell r="AZ20">
            <v>79</v>
          </cell>
          <cell r="BA20">
            <v>83</v>
          </cell>
          <cell r="BB20">
            <v>76</v>
          </cell>
          <cell r="BC20">
            <v>80</v>
          </cell>
          <cell r="BD20">
            <v>93</v>
          </cell>
          <cell r="BE20">
            <v>87</v>
          </cell>
          <cell r="BF20">
            <v>79.333333333333329</v>
          </cell>
          <cell r="BG20">
            <v>79.666666666666671</v>
          </cell>
          <cell r="BH20">
            <v>83</v>
          </cell>
          <cell r="BI20">
            <v>86.666666666666671</v>
          </cell>
          <cell r="BJ20">
            <v>69.7</v>
          </cell>
          <cell r="BK20">
            <v>78</v>
          </cell>
          <cell r="BL20">
            <v>71</v>
          </cell>
          <cell r="BM20">
            <v>71</v>
          </cell>
          <cell r="BN20">
            <v>75</v>
          </cell>
          <cell r="BO20">
            <v>73</v>
          </cell>
          <cell r="BP20">
            <v>72.899999999999991</v>
          </cell>
          <cell r="BQ20">
            <v>73.333333333333329</v>
          </cell>
          <cell r="BR20">
            <v>72.333333333333329</v>
          </cell>
          <cell r="BS20">
            <v>73</v>
          </cell>
          <cell r="BT20" t="str">
            <v>dna</v>
          </cell>
        </row>
        <row r="21">
          <cell r="A21" t="str">
            <v>Moray</v>
          </cell>
          <cell r="B21">
            <v>81.2</v>
          </cell>
          <cell r="C21">
            <v>83</v>
          </cell>
          <cell r="D21">
            <v>79</v>
          </cell>
          <cell r="E21">
            <v>74</v>
          </cell>
          <cell r="F21">
            <v>69</v>
          </cell>
          <cell r="G21">
            <v>72</v>
          </cell>
          <cell r="H21">
            <v>81.066666666666663</v>
          </cell>
          <cell r="I21">
            <v>78.666666666666671</v>
          </cell>
          <cell r="J21">
            <v>74</v>
          </cell>
          <cell r="K21">
            <v>71.666666666666671</v>
          </cell>
          <cell r="L21">
            <v>86.9</v>
          </cell>
          <cell r="M21">
            <v>89</v>
          </cell>
          <cell r="N21">
            <v>78</v>
          </cell>
          <cell r="O21">
            <v>75</v>
          </cell>
          <cell r="P21">
            <v>68</v>
          </cell>
          <cell r="Q21">
            <v>75</v>
          </cell>
          <cell r="R21">
            <v>84.63333333333334</v>
          </cell>
          <cell r="S21">
            <v>80.666666666666671</v>
          </cell>
          <cell r="T21">
            <v>73.666666666666671</v>
          </cell>
          <cell r="U21">
            <v>72.666666666666671</v>
          </cell>
          <cell r="V21">
            <v>86.3</v>
          </cell>
          <cell r="W21">
            <v>93</v>
          </cell>
          <cell r="X21">
            <v>92</v>
          </cell>
          <cell r="Y21">
            <v>94</v>
          </cell>
          <cell r="Z21">
            <v>83</v>
          </cell>
          <cell r="AA21">
            <v>86</v>
          </cell>
          <cell r="AB21">
            <v>90.433333333333337</v>
          </cell>
          <cell r="AC21">
            <v>93</v>
          </cell>
          <cell r="AD21">
            <v>89.666666666666671</v>
          </cell>
          <cell r="AE21">
            <v>87.666666666666671</v>
          </cell>
          <cell r="AF21">
            <v>56.451612903225801</v>
          </cell>
          <cell r="AG21">
            <v>62</v>
          </cell>
          <cell r="AH21">
            <v>58</v>
          </cell>
          <cell r="AI21">
            <v>57</v>
          </cell>
          <cell r="AJ21">
            <v>44</v>
          </cell>
          <cell r="AK21">
            <v>53</v>
          </cell>
          <cell r="AL21">
            <v>58.817204301075265</v>
          </cell>
          <cell r="AM21">
            <v>59</v>
          </cell>
          <cell r="AN21">
            <v>53</v>
          </cell>
          <cell r="AO21">
            <v>51.333333333333336</v>
          </cell>
          <cell r="AP21">
            <v>80.599999999999994</v>
          </cell>
          <cell r="AQ21">
            <v>80</v>
          </cell>
          <cell r="AR21">
            <v>77</v>
          </cell>
          <cell r="AS21">
            <v>77</v>
          </cell>
          <cell r="AT21">
            <v>70</v>
          </cell>
          <cell r="AU21">
            <v>72</v>
          </cell>
          <cell r="AV21">
            <v>79.2</v>
          </cell>
          <cell r="AW21">
            <v>78</v>
          </cell>
          <cell r="AX21">
            <v>74.666666666666671</v>
          </cell>
          <cell r="AY21">
            <v>73</v>
          </cell>
          <cell r="AZ21">
            <v>83.7</v>
          </cell>
          <cell r="BA21">
            <v>88</v>
          </cell>
          <cell r="BB21">
            <v>86</v>
          </cell>
          <cell r="BC21">
            <v>89</v>
          </cell>
          <cell r="BD21">
            <v>85</v>
          </cell>
          <cell r="BE21">
            <v>87</v>
          </cell>
          <cell r="BF21">
            <v>85.899999999999991</v>
          </cell>
          <cell r="BG21">
            <v>87.666666666666671</v>
          </cell>
          <cell r="BH21">
            <v>86.666666666666671</v>
          </cell>
          <cell r="BI21">
            <v>87</v>
          </cell>
          <cell r="BJ21">
            <v>78.099999999999994</v>
          </cell>
          <cell r="BK21">
            <v>79</v>
          </cell>
          <cell r="BL21">
            <v>77</v>
          </cell>
          <cell r="BM21">
            <v>67</v>
          </cell>
          <cell r="BN21">
            <v>64</v>
          </cell>
          <cell r="BO21">
            <v>67</v>
          </cell>
          <cell r="BP21">
            <v>78.033333333333331</v>
          </cell>
          <cell r="BQ21">
            <v>74.333333333333329</v>
          </cell>
          <cell r="BR21">
            <v>69.333333333333329</v>
          </cell>
          <cell r="BS21">
            <v>66</v>
          </cell>
          <cell r="BT21" t="str">
            <v>dna</v>
          </cell>
        </row>
        <row r="22">
          <cell r="A22" t="str">
            <v>North Ayrshire</v>
          </cell>
          <cell r="B22">
            <v>85.1</v>
          </cell>
          <cell r="C22">
            <v>76</v>
          </cell>
          <cell r="D22">
            <v>88</v>
          </cell>
          <cell r="E22">
            <v>83</v>
          </cell>
          <cell r="F22">
            <v>82</v>
          </cell>
          <cell r="G22">
            <v>79</v>
          </cell>
          <cell r="H22">
            <v>83.033333333333331</v>
          </cell>
          <cell r="I22">
            <v>82.333333333333329</v>
          </cell>
          <cell r="J22">
            <v>84.333333333333329</v>
          </cell>
          <cell r="K22">
            <v>81.333333333333329</v>
          </cell>
          <cell r="L22">
            <v>90.2</v>
          </cell>
          <cell r="M22">
            <v>95</v>
          </cell>
          <cell r="N22">
            <v>93</v>
          </cell>
          <cell r="O22">
            <v>93</v>
          </cell>
          <cell r="P22">
            <v>91</v>
          </cell>
          <cell r="Q22">
            <v>92</v>
          </cell>
          <cell r="R22">
            <v>92.733333333333334</v>
          </cell>
          <cell r="S22">
            <v>93.666666666666671</v>
          </cell>
          <cell r="T22">
            <v>92.333333333333329</v>
          </cell>
          <cell r="U22">
            <v>92</v>
          </cell>
          <cell r="V22">
            <v>75.5</v>
          </cell>
          <cell r="W22">
            <v>90</v>
          </cell>
          <cell r="X22">
            <v>91</v>
          </cell>
          <cell r="Y22">
            <v>88</v>
          </cell>
          <cell r="Z22">
            <v>77</v>
          </cell>
          <cell r="AA22">
            <v>78</v>
          </cell>
          <cell r="AB22">
            <v>85.5</v>
          </cell>
          <cell r="AC22">
            <v>89.666666666666671</v>
          </cell>
          <cell r="AD22">
            <v>85.333333333333329</v>
          </cell>
          <cell r="AE22">
            <v>81</v>
          </cell>
          <cell r="AF22">
            <v>66.666666666666671</v>
          </cell>
          <cell r="AG22">
            <v>94</v>
          </cell>
          <cell r="AH22">
            <v>85</v>
          </cell>
          <cell r="AI22">
            <v>79</v>
          </cell>
          <cell r="AJ22">
            <v>66</v>
          </cell>
          <cell r="AK22">
            <v>77</v>
          </cell>
          <cell r="AL22">
            <v>81.8888888888889</v>
          </cell>
          <cell r="AM22">
            <v>86</v>
          </cell>
          <cell r="AN22">
            <v>76.666666666666671</v>
          </cell>
          <cell r="AO22">
            <v>74</v>
          </cell>
          <cell r="AP22">
            <v>68.099999999999994</v>
          </cell>
          <cell r="AQ22">
            <v>90</v>
          </cell>
          <cell r="AR22">
            <v>83</v>
          </cell>
          <cell r="AS22">
            <v>72</v>
          </cell>
          <cell r="AT22">
            <v>70</v>
          </cell>
          <cell r="AU22">
            <v>75</v>
          </cell>
          <cell r="AV22">
            <v>80.36666666666666</v>
          </cell>
          <cell r="AW22">
            <v>81.666666666666671</v>
          </cell>
          <cell r="AX22">
            <v>75</v>
          </cell>
          <cell r="AY22">
            <v>72.333333333333329</v>
          </cell>
          <cell r="AZ22">
            <v>82.8</v>
          </cell>
          <cell r="BA22">
            <v>90</v>
          </cell>
          <cell r="BB22">
            <v>90</v>
          </cell>
          <cell r="BC22">
            <v>82</v>
          </cell>
          <cell r="BD22">
            <v>93</v>
          </cell>
          <cell r="BE22">
            <v>88</v>
          </cell>
          <cell r="BF22">
            <v>87.600000000000009</v>
          </cell>
          <cell r="BG22">
            <v>87.333333333333329</v>
          </cell>
          <cell r="BH22">
            <v>88.333333333333329</v>
          </cell>
          <cell r="BI22">
            <v>87.666666666666671</v>
          </cell>
          <cell r="BJ22">
            <v>78.7</v>
          </cell>
          <cell r="BK22">
            <v>76</v>
          </cell>
          <cell r="BL22">
            <v>80</v>
          </cell>
          <cell r="BM22">
            <v>78</v>
          </cell>
          <cell r="BN22">
            <v>81</v>
          </cell>
          <cell r="BO22">
            <v>76</v>
          </cell>
          <cell r="BP22">
            <v>78.233333333333334</v>
          </cell>
          <cell r="BQ22">
            <v>78</v>
          </cell>
          <cell r="BR22">
            <v>79.666666666666671</v>
          </cell>
          <cell r="BS22">
            <v>78.333333333333329</v>
          </cell>
          <cell r="BT22" t="str">
            <v>dna</v>
          </cell>
        </row>
        <row r="23">
          <cell r="A23" t="str">
            <v>North Lanarkshire</v>
          </cell>
          <cell r="B23">
            <v>87.6</v>
          </cell>
          <cell r="C23">
            <v>94</v>
          </cell>
          <cell r="D23">
            <v>92</v>
          </cell>
          <cell r="E23">
            <v>88</v>
          </cell>
          <cell r="F23">
            <v>82</v>
          </cell>
          <cell r="G23">
            <v>84</v>
          </cell>
          <cell r="H23">
            <v>91.2</v>
          </cell>
          <cell r="I23">
            <v>91.333333333333329</v>
          </cell>
          <cell r="J23">
            <v>87.333333333333329</v>
          </cell>
          <cell r="K23">
            <v>84.666666666666671</v>
          </cell>
          <cell r="L23">
            <v>85.3</v>
          </cell>
          <cell r="M23">
            <v>86</v>
          </cell>
          <cell r="N23">
            <v>91</v>
          </cell>
          <cell r="O23">
            <v>82</v>
          </cell>
          <cell r="P23">
            <v>76</v>
          </cell>
          <cell r="Q23">
            <v>82</v>
          </cell>
          <cell r="R23">
            <v>87.433333333333337</v>
          </cell>
          <cell r="S23">
            <v>86.333333333333329</v>
          </cell>
          <cell r="T23">
            <v>83</v>
          </cell>
          <cell r="U23">
            <v>80</v>
          </cell>
          <cell r="V23">
            <v>74.8</v>
          </cell>
          <cell r="W23">
            <v>80</v>
          </cell>
          <cell r="X23">
            <v>83</v>
          </cell>
          <cell r="Y23">
            <v>80</v>
          </cell>
          <cell r="Z23">
            <v>80</v>
          </cell>
          <cell r="AA23">
            <v>79</v>
          </cell>
          <cell r="AB23">
            <v>79.266666666666666</v>
          </cell>
          <cell r="AC23">
            <v>81</v>
          </cell>
          <cell r="AD23">
            <v>81</v>
          </cell>
          <cell r="AE23">
            <v>79.666666666666671</v>
          </cell>
          <cell r="AF23">
            <v>70.454545454545453</v>
          </cell>
          <cell r="AG23">
            <v>80</v>
          </cell>
          <cell r="AH23">
            <v>73</v>
          </cell>
          <cell r="AI23">
            <v>80</v>
          </cell>
          <cell r="AJ23">
            <v>67</v>
          </cell>
          <cell r="AK23">
            <v>79</v>
          </cell>
          <cell r="AL23">
            <v>74.484848484848484</v>
          </cell>
          <cell r="AM23">
            <v>77.666666666666671</v>
          </cell>
          <cell r="AN23">
            <v>73.333333333333329</v>
          </cell>
          <cell r="AO23">
            <v>75.333333333333329</v>
          </cell>
          <cell r="AP23">
            <v>76.7</v>
          </cell>
          <cell r="AQ23">
            <v>86</v>
          </cell>
          <cell r="AR23">
            <v>85</v>
          </cell>
          <cell r="AS23">
            <v>81</v>
          </cell>
          <cell r="AT23">
            <v>77</v>
          </cell>
          <cell r="AU23">
            <v>80</v>
          </cell>
          <cell r="AV23">
            <v>82.566666666666663</v>
          </cell>
          <cell r="AW23">
            <v>84</v>
          </cell>
          <cell r="AX23">
            <v>81</v>
          </cell>
          <cell r="AY23">
            <v>79.333333333333329</v>
          </cell>
          <cell r="AZ23">
            <v>86.2</v>
          </cell>
          <cell r="BA23">
            <v>89</v>
          </cell>
          <cell r="BB23">
            <v>92</v>
          </cell>
          <cell r="BC23">
            <v>92</v>
          </cell>
          <cell r="BD23">
            <v>88</v>
          </cell>
          <cell r="BE23">
            <v>86</v>
          </cell>
          <cell r="BF23">
            <v>89.066666666666663</v>
          </cell>
          <cell r="BG23">
            <v>91</v>
          </cell>
          <cell r="BH23">
            <v>90.666666666666671</v>
          </cell>
          <cell r="BI23">
            <v>88.666666666666671</v>
          </cell>
          <cell r="BJ23">
            <v>73.900000000000006</v>
          </cell>
          <cell r="BK23">
            <v>76</v>
          </cell>
          <cell r="BL23">
            <v>78</v>
          </cell>
          <cell r="BM23">
            <v>78</v>
          </cell>
          <cell r="BN23">
            <v>75</v>
          </cell>
          <cell r="BO23">
            <v>72</v>
          </cell>
          <cell r="BP23">
            <v>75.966666666666669</v>
          </cell>
          <cell r="BQ23">
            <v>77.333333333333329</v>
          </cell>
          <cell r="BR23">
            <v>77</v>
          </cell>
          <cell r="BS23">
            <v>75</v>
          </cell>
          <cell r="BT23" t="str">
            <v>dna</v>
          </cell>
        </row>
        <row r="24">
          <cell r="A24" t="str">
            <v>Orkney Islands</v>
          </cell>
          <cell r="B24">
            <v>95.6</v>
          </cell>
          <cell r="C24">
            <v>92</v>
          </cell>
          <cell r="D24">
            <v>96</v>
          </cell>
          <cell r="E24">
            <v>93</v>
          </cell>
          <cell r="F24">
            <v>95</v>
          </cell>
          <cell r="G24">
            <v>96</v>
          </cell>
          <cell r="H24">
            <v>94.533333333333346</v>
          </cell>
          <cell r="I24">
            <v>93.666666666666671</v>
          </cell>
          <cell r="J24">
            <v>94.666666666666671</v>
          </cell>
          <cell r="K24">
            <v>94.666666666666671</v>
          </cell>
          <cell r="L24">
            <v>90.8</v>
          </cell>
          <cell r="M24">
            <v>93</v>
          </cell>
          <cell r="N24">
            <v>96</v>
          </cell>
          <cell r="O24">
            <v>94</v>
          </cell>
          <cell r="P24">
            <v>97</v>
          </cell>
          <cell r="Q24">
            <v>91</v>
          </cell>
          <cell r="R24">
            <v>93.266666666666666</v>
          </cell>
          <cell r="S24">
            <v>94.333333333333329</v>
          </cell>
          <cell r="T24">
            <v>95.666666666666671</v>
          </cell>
          <cell r="U24">
            <v>94</v>
          </cell>
          <cell r="V24">
            <v>88.2</v>
          </cell>
          <cell r="W24">
            <v>94</v>
          </cell>
          <cell r="X24">
            <v>92</v>
          </cell>
          <cell r="Y24">
            <v>88</v>
          </cell>
          <cell r="Z24">
            <v>94</v>
          </cell>
          <cell r="AA24">
            <v>89</v>
          </cell>
          <cell r="AB24">
            <v>91.399999999999991</v>
          </cell>
          <cell r="AC24">
            <v>91.333333333333329</v>
          </cell>
          <cell r="AD24">
            <v>91.333333333333329</v>
          </cell>
          <cell r="AE24">
            <v>90.333333333333329</v>
          </cell>
          <cell r="AF24">
            <v>77.419354838709666</v>
          </cell>
          <cell r="AG24">
            <v>92</v>
          </cell>
          <cell r="AH24">
            <v>93</v>
          </cell>
          <cell r="AI24">
            <v>94</v>
          </cell>
          <cell r="AJ24">
            <v>95</v>
          </cell>
          <cell r="AK24">
            <v>91</v>
          </cell>
          <cell r="AL24">
            <v>87.473118279569874</v>
          </cell>
          <cell r="AM24">
            <v>93</v>
          </cell>
          <cell r="AN24">
            <v>94</v>
          </cell>
          <cell r="AO24">
            <v>93.333333333333329</v>
          </cell>
          <cell r="AP24">
            <v>84.4</v>
          </cell>
          <cell r="AQ24">
            <v>93</v>
          </cell>
          <cell r="AR24">
            <v>93</v>
          </cell>
          <cell r="AS24">
            <v>96</v>
          </cell>
          <cell r="AT24">
            <v>93</v>
          </cell>
          <cell r="AU24">
            <v>91</v>
          </cell>
          <cell r="AV24">
            <v>90.133333333333326</v>
          </cell>
          <cell r="AW24">
            <v>94</v>
          </cell>
          <cell r="AX24">
            <v>94</v>
          </cell>
          <cell r="AY24">
            <v>93.333333333333329</v>
          </cell>
          <cell r="AZ24">
            <v>91.9</v>
          </cell>
          <cell r="BA24">
            <v>88</v>
          </cell>
          <cell r="BB24">
            <v>66</v>
          </cell>
          <cell r="BC24">
            <v>72</v>
          </cell>
          <cell r="BD24">
            <v>75</v>
          </cell>
          <cell r="BE24">
            <v>83</v>
          </cell>
          <cell r="BF24">
            <v>81.966666666666669</v>
          </cell>
          <cell r="BG24">
            <v>75.333333333333329</v>
          </cell>
          <cell r="BH24">
            <v>71</v>
          </cell>
          <cell r="BI24">
            <v>76.666666666666671</v>
          </cell>
          <cell r="BJ24">
            <v>79.099999999999994</v>
          </cell>
          <cell r="BK24">
            <v>89</v>
          </cell>
          <cell r="BL24">
            <v>80</v>
          </cell>
          <cell r="BM24">
            <v>81</v>
          </cell>
          <cell r="BN24">
            <v>76</v>
          </cell>
          <cell r="BO24">
            <v>84</v>
          </cell>
          <cell r="BP24">
            <v>82.7</v>
          </cell>
          <cell r="BQ24">
            <v>83.333333333333329</v>
          </cell>
          <cell r="BR24">
            <v>79</v>
          </cell>
          <cell r="BS24">
            <v>80.333333333333329</v>
          </cell>
          <cell r="BT24" t="str">
            <v>dna</v>
          </cell>
        </row>
        <row r="25">
          <cell r="A25" t="str">
            <v>Perth &amp; Kinross</v>
          </cell>
          <cell r="B25">
            <v>82.9</v>
          </cell>
          <cell r="C25">
            <v>84</v>
          </cell>
          <cell r="D25">
            <v>85</v>
          </cell>
          <cell r="E25">
            <v>87</v>
          </cell>
          <cell r="F25">
            <v>79</v>
          </cell>
          <cell r="G25">
            <v>84</v>
          </cell>
          <cell r="H25">
            <v>83.966666666666669</v>
          </cell>
          <cell r="I25">
            <v>85.333333333333329</v>
          </cell>
          <cell r="J25">
            <v>83.666666666666671</v>
          </cell>
          <cell r="K25">
            <v>83.333333333333329</v>
          </cell>
          <cell r="L25">
            <v>81.3</v>
          </cell>
          <cell r="M25">
            <v>82</v>
          </cell>
          <cell r="N25">
            <v>83</v>
          </cell>
          <cell r="O25">
            <v>85</v>
          </cell>
          <cell r="P25">
            <v>84</v>
          </cell>
          <cell r="Q25">
            <v>79</v>
          </cell>
          <cell r="R25">
            <v>82.100000000000009</v>
          </cell>
          <cell r="S25">
            <v>83.333333333333329</v>
          </cell>
          <cell r="T25">
            <v>84</v>
          </cell>
          <cell r="U25">
            <v>82.666666666666671</v>
          </cell>
          <cell r="V25">
            <v>87</v>
          </cell>
          <cell r="W25">
            <v>91</v>
          </cell>
          <cell r="X25">
            <v>91</v>
          </cell>
          <cell r="Y25">
            <v>93</v>
          </cell>
          <cell r="Z25">
            <v>93</v>
          </cell>
          <cell r="AA25">
            <v>92</v>
          </cell>
          <cell r="AB25">
            <v>89.666666666666671</v>
          </cell>
          <cell r="AC25">
            <v>91.666666666666671</v>
          </cell>
          <cell r="AD25">
            <v>92.333333333333329</v>
          </cell>
          <cell r="AE25">
            <v>92.666666666666671</v>
          </cell>
          <cell r="AF25">
            <v>78.181818181818187</v>
          </cell>
          <cell r="AG25">
            <v>80</v>
          </cell>
          <cell r="AH25">
            <v>75</v>
          </cell>
          <cell r="AI25">
            <v>84</v>
          </cell>
          <cell r="AJ25">
            <v>82</v>
          </cell>
          <cell r="AK25">
            <v>76</v>
          </cell>
          <cell r="AL25">
            <v>77.727272727272734</v>
          </cell>
          <cell r="AM25">
            <v>79.666666666666671</v>
          </cell>
          <cell r="AN25">
            <v>80.333333333333329</v>
          </cell>
          <cell r="AO25">
            <v>80.666666666666671</v>
          </cell>
          <cell r="AP25">
            <v>80.3</v>
          </cell>
          <cell r="AQ25">
            <v>81</v>
          </cell>
          <cell r="AR25">
            <v>81</v>
          </cell>
          <cell r="AS25">
            <v>81</v>
          </cell>
          <cell r="AT25">
            <v>82</v>
          </cell>
          <cell r="AU25">
            <v>80</v>
          </cell>
          <cell r="AV25">
            <v>80.766666666666666</v>
          </cell>
          <cell r="AW25">
            <v>81</v>
          </cell>
          <cell r="AX25">
            <v>81.333333333333329</v>
          </cell>
          <cell r="AY25">
            <v>81</v>
          </cell>
          <cell r="AZ25">
            <v>81.599999999999994</v>
          </cell>
          <cell r="BA25">
            <v>89</v>
          </cell>
          <cell r="BB25">
            <v>92</v>
          </cell>
          <cell r="BC25">
            <v>88</v>
          </cell>
          <cell r="BD25">
            <v>88</v>
          </cell>
          <cell r="BE25">
            <v>84</v>
          </cell>
          <cell r="BF25">
            <v>87.533333333333346</v>
          </cell>
          <cell r="BG25">
            <v>89.666666666666671</v>
          </cell>
          <cell r="BH25">
            <v>89.333333333333329</v>
          </cell>
          <cell r="BI25">
            <v>86.666666666666671</v>
          </cell>
          <cell r="BJ25">
            <v>81.2</v>
          </cell>
          <cell r="BK25">
            <v>78</v>
          </cell>
          <cell r="BL25">
            <v>82</v>
          </cell>
          <cell r="BM25">
            <v>80</v>
          </cell>
          <cell r="BN25">
            <v>81</v>
          </cell>
          <cell r="BO25">
            <v>77</v>
          </cell>
          <cell r="BP25">
            <v>80.399999999999991</v>
          </cell>
          <cell r="BQ25">
            <v>80</v>
          </cell>
          <cell r="BR25">
            <v>81</v>
          </cell>
          <cell r="BS25">
            <v>79.333333333333329</v>
          </cell>
          <cell r="BT25" t="str">
            <v>dna</v>
          </cell>
        </row>
        <row r="26">
          <cell r="A26" t="str">
            <v>Renfrewshire</v>
          </cell>
          <cell r="B26">
            <v>82.4</v>
          </cell>
          <cell r="C26">
            <v>92</v>
          </cell>
          <cell r="D26">
            <v>83</v>
          </cell>
          <cell r="E26">
            <v>91</v>
          </cell>
          <cell r="F26">
            <v>80</v>
          </cell>
          <cell r="G26">
            <v>86</v>
          </cell>
          <cell r="H26">
            <v>85.8</v>
          </cell>
          <cell r="I26">
            <v>88.666666666666671</v>
          </cell>
          <cell r="J26">
            <v>84.666666666666671</v>
          </cell>
          <cell r="K26">
            <v>85.666666666666671</v>
          </cell>
          <cell r="L26">
            <v>82.1</v>
          </cell>
          <cell r="M26">
            <v>84</v>
          </cell>
          <cell r="N26">
            <v>81</v>
          </cell>
          <cell r="O26">
            <v>79</v>
          </cell>
          <cell r="P26">
            <v>69</v>
          </cell>
          <cell r="Q26">
            <v>83</v>
          </cell>
          <cell r="R26">
            <v>82.36666666666666</v>
          </cell>
          <cell r="S26">
            <v>81.333333333333329</v>
          </cell>
          <cell r="T26">
            <v>76.333333333333329</v>
          </cell>
          <cell r="U26">
            <v>77</v>
          </cell>
          <cell r="V26">
            <v>74.5</v>
          </cell>
          <cell r="W26">
            <v>83</v>
          </cell>
          <cell r="X26">
            <v>84</v>
          </cell>
          <cell r="Y26">
            <v>86</v>
          </cell>
          <cell r="Z26">
            <v>80</v>
          </cell>
          <cell r="AA26">
            <v>89</v>
          </cell>
          <cell r="AB26">
            <v>80.5</v>
          </cell>
          <cell r="AC26">
            <v>84.333333333333329</v>
          </cell>
          <cell r="AD26">
            <v>83.333333333333329</v>
          </cell>
          <cell r="AE26">
            <v>85</v>
          </cell>
          <cell r="AF26">
            <v>75</v>
          </cell>
          <cell r="AG26">
            <v>79</v>
          </cell>
          <cell r="AH26">
            <v>83</v>
          </cell>
          <cell r="AI26">
            <v>81</v>
          </cell>
          <cell r="AJ26">
            <v>73</v>
          </cell>
          <cell r="AK26">
            <v>76</v>
          </cell>
          <cell r="AL26">
            <v>79</v>
          </cell>
          <cell r="AM26">
            <v>81</v>
          </cell>
          <cell r="AN26">
            <v>79</v>
          </cell>
          <cell r="AO26">
            <v>76.666666666666671</v>
          </cell>
          <cell r="AP26">
            <v>72.400000000000006</v>
          </cell>
          <cell r="AQ26">
            <v>83</v>
          </cell>
          <cell r="AR26">
            <v>81</v>
          </cell>
          <cell r="AS26">
            <v>87</v>
          </cell>
          <cell r="AT26">
            <v>75</v>
          </cell>
          <cell r="AU26">
            <v>86</v>
          </cell>
          <cell r="AV26">
            <v>78.8</v>
          </cell>
          <cell r="AW26">
            <v>83.666666666666671</v>
          </cell>
          <cell r="AX26">
            <v>81</v>
          </cell>
          <cell r="AY26">
            <v>82.666666666666671</v>
          </cell>
          <cell r="AZ26">
            <v>78.5</v>
          </cell>
          <cell r="BA26">
            <v>82</v>
          </cell>
          <cell r="BB26">
            <v>85</v>
          </cell>
          <cell r="BC26">
            <v>85</v>
          </cell>
          <cell r="BD26">
            <v>86</v>
          </cell>
          <cell r="BE26">
            <v>86</v>
          </cell>
          <cell r="BF26">
            <v>81.833333333333329</v>
          </cell>
          <cell r="BG26">
            <v>84</v>
          </cell>
          <cell r="BH26">
            <v>85.333333333333329</v>
          </cell>
          <cell r="BI26">
            <v>85.666666666666671</v>
          </cell>
          <cell r="BJ26">
            <v>72.900000000000006</v>
          </cell>
          <cell r="BK26">
            <v>74</v>
          </cell>
          <cell r="BL26">
            <v>71</v>
          </cell>
          <cell r="BM26">
            <v>67</v>
          </cell>
          <cell r="BN26">
            <v>59</v>
          </cell>
          <cell r="BO26">
            <v>62</v>
          </cell>
          <cell r="BP26">
            <v>72.63333333333334</v>
          </cell>
          <cell r="BQ26">
            <v>70.666666666666671</v>
          </cell>
          <cell r="BR26">
            <v>65.666666666666671</v>
          </cell>
          <cell r="BS26">
            <v>62.666666666666664</v>
          </cell>
          <cell r="BT26" t="str">
            <v>dna</v>
          </cell>
        </row>
        <row r="27">
          <cell r="A27" t="str">
            <v>Scottish Borders</v>
          </cell>
          <cell r="B27">
            <v>89</v>
          </cell>
          <cell r="C27">
            <v>78</v>
          </cell>
          <cell r="D27">
            <v>71</v>
          </cell>
          <cell r="E27">
            <v>66</v>
          </cell>
          <cell r="F27">
            <v>73</v>
          </cell>
          <cell r="G27">
            <v>66</v>
          </cell>
          <cell r="H27">
            <v>79.333333333333329</v>
          </cell>
          <cell r="I27">
            <v>71.666666666666671</v>
          </cell>
          <cell r="J27">
            <v>70</v>
          </cell>
          <cell r="K27">
            <v>68.333333333333329</v>
          </cell>
          <cell r="L27">
            <v>75.8</v>
          </cell>
          <cell r="M27">
            <v>76</v>
          </cell>
          <cell r="N27">
            <v>67</v>
          </cell>
          <cell r="O27">
            <v>56</v>
          </cell>
          <cell r="P27">
            <v>55</v>
          </cell>
          <cell r="Q27">
            <v>53</v>
          </cell>
          <cell r="R27">
            <v>72.933333333333337</v>
          </cell>
          <cell r="S27">
            <v>66.333333333333329</v>
          </cell>
          <cell r="T27">
            <v>59.333333333333336</v>
          </cell>
          <cell r="U27">
            <v>54.666666666666664</v>
          </cell>
          <cell r="V27">
            <v>80.8</v>
          </cell>
          <cell r="W27">
            <v>80</v>
          </cell>
          <cell r="X27">
            <v>78</v>
          </cell>
          <cell r="Y27">
            <v>74</v>
          </cell>
          <cell r="Z27">
            <v>71</v>
          </cell>
          <cell r="AA27">
            <v>81</v>
          </cell>
          <cell r="AB27">
            <v>79.600000000000009</v>
          </cell>
          <cell r="AC27">
            <v>77.333333333333329</v>
          </cell>
          <cell r="AD27">
            <v>74.333333333333329</v>
          </cell>
          <cell r="AE27">
            <v>75.333333333333329</v>
          </cell>
          <cell r="AF27">
            <v>66.666666666666657</v>
          </cell>
          <cell r="AG27">
            <v>64</v>
          </cell>
          <cell r="AH27">
            <v>58</v>
          </cell>
          <cell r="AI27">
            <v>52</v>
          </cell>
          <cell r="AJ27">
            <v>45</v>
          </cell>
          <cell r="AK27">
            <v>42</v>
          </cell>
          <cell r="AL27">
            <v>62.888888888888886</v>
          </cell>
          <cell r="AM27">
            <v>58</v>
          </cell>
          <cell r="AN27">
            <v>51.666666666666664</v>
          </cell>
          <cell r="AO27">
            <v>46.333333333333336</v>
          </cell>
          <cell r="AP27">
            <v>76.900000000000006</v>
          </cell>
          <cell r="AQ27">
            <v>77</v>
          </cell>
          <cell r="AR27">
            <v>70</v>
          </cell>
          <cell r="AS27">
            <v>59</v>
          </cell>
          <cell r="AT27">
            <v>61</v>
          </cell>
          <cell r="AU27">
            <v>59</v>
          </cell>
          <cell r="AV27">
            <v>74.63333333333334</v>
          </cell>
          <cell r="AW27">
            <v>68.666666666666671</v>
          </cell>
          <cell r="AX27">
            <v>63.333333333333336</v>
          </cell>
          <cell r="AY27">
            <v>59.666666666666664</v>
          </cell>
          <cell r="AZ27">
            <v>87.6</v>
          </cell>
          <cell r="BA27">
            <v>88</v>
          </cell>
          <cell r="BB27">
            <v>85</v>
          </cell>
          <cell r="BC27">
            <v>77</v>
          </cell>
          <cell r="BD27">
            <v>82</v>
          </cell>
          <cell r="BE27">
            <v>77</v>
          </cell>
          <cell r="BF27">
            <v>86.866666666666674</v>
          </cell>
          <cell r="BG27">
            <v>83.333333333333329</v>
          </cell>
          <cell r="BH27">
            <v>81.333333333333329</v>
          </cell>
          <cell r="BI27">
            <v>78.666666666666671</v>
          </cell>
          <cell r="BJ27">
            <v>78</v>
          </cell>
          <cell r="BK27">
            <v>75</v>
          </cell>
          <cell r="BL27">
            <v>74</v>
          </cell>
          <cell r="BM27">
            <v>71</v>
          </cell>
          <cell r="BN27">
            <v>72</v>
          </cell>
          <cell r="BO27">
            <v>65</v>
          </cell>
          <cell r="BP27">
            <v>75.666666666666671</v>
          </cell>
          <cell r="BQ27">
            <v>73.333333333333329</v>
          </cell>
          <cell r="BR27">
            <v>72.333333333333329</v>
          </cell>
          <cell r="BS27">
            <v>69.333333333333329</v>
          </cell>
          <cell r="BT27" t="str">
            <v>dna</v>
          </cell>
        </row>
        <row r="28">
          <cell r="A28" t="str">
            <v>Shetland Islands</v>
          </cell>
          <cell r="B28">
            <v>93</v>
          </cell>
          <cell r="C28">
            <v>94</v>
          </cell>
          <cell r="D28">
            <v>92</v>
          </cell>
          <cell r="E28">
            <v>86</v>
          </cell>
          <cell r="F28">
            <v>87</v>
          </cell>
          <cell r="G28">
            <v>89</v>
          </cell>
          <cell r="H28">
            <v>93</v>
          </cell>
          <cell r="I28">
            <v>90.666666666666671</v>
          </cell>
          <cell r="J28">
            <v>88.333333333333329</v>
          </cell>
          <cell r="K28">
            <v>87.333333333333329</v>
          </cell>
          <cell r="L28">
            <v>93.3</v>
          </cell>
          <cell r="M28">
            <v>93</v>
          </cell>
          <cell r="N28">
            <v>90</v>
          </cell>
          <cell r="O28">
            <v>92</v>
          </cell>
          <cell r="P28">
            <v>84</v>
          </cell>
          <cell r="Q28">
            <v>84</v>
          </cell>
          <cell r="R28">
            <v>92.100000000000009</v>
          </cell>
          <cell r="S28">
            <v>91.666666666666671</v>
          </cell>
          <cell r="T28">
            <v>88.666666666666671</v>
          </cell>
          <cell r="U28">
            <v>86.666666666666671</v>
          </cell>
          <cell r="V28">
            <v>89.6</v>
          </cell>
          <cell r="W28">
            <v>95</v>
          </cell>
          <cell r="X28">
            <v>96</v>
          </cell>
          <cell r="Y28">
            <v>94</v>
          </cell>
          <cell r="Z28">
            <v>90</v>
          </cell>
          <cell r="AA28">
            <v>93</v>
          </cell>
          <cell r="AB28">
            <v>93.533333333333346</v>
          </cell>
          <cell r="AC28">
            <v>95</v>
          </cell>
          <cell r="AD28">
            <v>93.333333333333329</v>
          </cell>
          <cell r="AE28">
            <v>92.333333333333329</v>
          </cell>
          <cell r="AF28">
            <v>96.551724137931032</v>
          </cell>
          <cell r="AG28">
            <v>96</v>
          </cell>
          <cell r="AH28">
            <v>94</v>
          </cell>
          <cell r="AI28">
            <v>96</v>
          </cell>
          <cell r="AJ28">
            <v>89</v>
          </cell>
          <cell r="AK28">
            <v>92</v>
          </cell>
          <cell r="AL28">
            <v>95.517241379310349</v>
          </cell>
          <cell r="AM28">
            <v>95.333333333333329</v>
          </cell>
          <cell r="AN28">
            <v>93</v>
          </cell>
          <cell r="AO28">
            <v>92.333333333333329</v>
          </cell>
          <cell r="AP28">
            <v>96.8</v>
          </cell>
          <cell r="AQ28">
            <v>98</v>
          </cell>
          <cell r="AR28">
            <v>93</v>
          </cell>
          <cell r="AS28">
            <v>94</v>
          </cell>
          <cell r="AT28">
            <v>90</v>
          </cell>
          <cell r="AU28">
            <v>89</v>
          </cell>
          <cell r="AV28">
            <v>95.933333333333337</v>
          </cell>
          <cell r="AW28">
            <v>95</v>
          </cell>
          <cell r="AX28">
            <v>92.333333333333329</v>
          </cell>
          <cell r="AY28">
            <v>91</v>
          </cell>
          <cell r="AZ28">
            <v>94.9</v>
          </cell>
          <cell r="BA28">
            <v>95</v>
          </cell>
          <cell r="BB28">
            <v>94</v>
          </cell>
          <cell r="BC28">
            <v>93</v>
          </cell>
          <cell r="BD28">
            <v>93</v>
          </cell>
          <cell r="BE28">
            <v>93</v>
          </cell>
          <cell r="BF28">
            <v>94.633333333333326</v>
          </cell>
          <cell r="BG28">
            <v>94</v>
          </cell>
          <cell r="BH28">
            <v>93.333333333333329</v>
          </cell>
          <cell r="BI28">
            <v>93</v>
          </cell>
          <cell r="BJ28">
            <v>82.8</v>
          </cell>
          <cell r="BK28">
            <v>84</v>
          </cell>
          <cell r="BL28">
            <v>81</v>
          </cell>
          <cell r="BM28">
            <v>75</v>
          </cell>
          <cell r="BN28">
            <v>64</v>
          </cell>
          <cell r="BO28">
            <v>79</v>
          </cell>
          <cell r="BP28">
            <v>82.600000000000009</v>
          </cell>
          <cell r="BQ28">
            <v>80</v>
          </cell>
          <cell r="BR28">
            <v>73.333333333333329</v>
          </cell>
          <cell r="BS28">
            <v>72.666666666666671</v>
          </cell>
          <cell r="BT28" t="str">
            <v>dna</v>
          </cell>
        </row>
        <row r="29">
          <cell r="A29" t="str">
            <v>South Ayrshire</v>
          </cell>
          <cell r="B29">
            <v>84.9</v>
          </cell>
          <cell r="C29">
            <v>87</v>
          </cell>
          <cell r="D29">
            <v>80</v>
          </cell>
          <cell r="E29">
            <v>87</v>
          </cell>
          <cell r="F29">
            <v>81</v>
          </cell>
          <cell r="G29">
            <v>80</v>
          </cell>
          <cell r="H29">
            <v>83.966666666666669</v>
          </cell>
          <cell r="I29">
            <v>84.666666666666671</v>
          </cell>
          <cell r="J29">
            <v>82.666666666666671</v>
          </cell>
          <cell r="K29">
            <v>82.666666666666671</v>
          </cell>
          <cell r="L29">
            <v>82.3</v>
          </cell>
          <cell r="M29">
            <v>80</v>
          </cell>
          <cell r="N29">
            <v>84</v>
          </cell>
          <cell r="O29">
            <v>90</v>
          </cell>
          <cell r="P29">
            <v>86</v>
          </cell>
          <cell r="Q29">
            <v>84</v>
          </cell>
          <cell r="R29">
            <v>82.100000000000009</v>
          </cell>
          <cell r="S29">
            <v>84.666666666666671</v>
          </cell>
          <cell r="T29">
            <v>86.666666666666671</v>
          </cell>
          <cell r="U29">
            <v>86.666666666666671</v>
          </cell>
          <cell r="V29">
            <v>80.3</v>
          </cell>
          <cell r="W29">
            <v>89</v>
          </cell>
          <cell r="X29">
            <v>91</v>
          </cell>
          <cell r="Y29">
            <v>85</v>
          </cell>
          <cell r="Z29">
            <v>93</v>
          </cell>
          <cell r="AA29">
            <v>95</v>
          </cell>
          <cell r="AB29">
            <v>86.766666666666666</v>
          </cell>
          <cell r="AC29">
            <v>88.333333333333329</v>
          </cell>
          <cell r="AD29">
            <v>89.666666666666671</v>
          </cell>
          <cell r="AE29">
            <v>91</v>
          </cell>
          <cell r="AF29">
            <v>58.333333333333336</v>
          </cell>
          <cell r="AG29">
            <v>65</v>
          </cell>
          <cell r="AH29">
            <v>76</v>
          </cell>
          <cell r="AI29">
            <v>78</v>
          </cell>
          <cell r="AJ29">
            <v>85</v>
          </cell>
          <cell r="AK29">
            <v>78</v>
          </cell>
          <cell r="AL29">
            <v>66.444444444444443</v>
          </cell>
          <cell r="AM29">
            <v>73</v>
          </cell>
          <cell r="AN29">
            <v>79.666666666666671</v>
          </cell>
          <cell r="AO29">
            <v>80.333333333333329</v>
          </cell>
          <cell r="AP29">
            <v>64.400000000000006</v>
          </cell>
          <cell r="AQ29">
            <v>69</v>
          </cell>
          <cell r="AR29">
            <v>72</v>
          </cell>
          <cell r="AS29">
            <v>76</v>
          </cell>
          <cell r="AT29">
            <v>80</v>
          </cell>
          <cell r="AU29">
            <v>79</v>
          </cell>
          <cell r="AV29">
            <v>68.466666666666669</v>
          </cell>
          <cell r="AW29">
            <v>72.333333333333329</v>
          </cell>
          <cell r="AX29">
            <v>76</v>
          </cell>
          <cell r="AY29">
            <v>78.333333333333329</v>
          </cell>
          <cell r="AZ29">
            <v>81</v>
          </cell>
          <cell r="BA29">
            <v>88</v>
          </cell>
          <cell r="BB29">
            <v>91</v>
          </cell>
          <cell r="BC29">
            <v>92</v>
          </cell>
          <cell r="BD29">
            <v>89</v>
          </cell>
          <cell r="BE29">
            <v>76</v>
          </cell>
          <cell r="BF29">
            <v>86.666666666666671</v>
          </cell>
          <cell r="BG29">
            <v>90.333333333333329</v>
          </cell>
          <cell r="BH29">
            <v>90.666666666666671</v>
          </cell>
          <cell r="BI29">
            <v>85.666666666666671</v>
          </cell>
          <cell r="BJ29">
            <v>70.599999999999994</v>
          </cell>
          <cell r="BK29">
            <v>70</v>
          </cell>
          <cell r="BL29">
            <v>71</v>
          </cell>
          <cell r="BM29">
            <v>66</v>
          </cell>
          <cell r="BN29">
            <v>77</v>
          </cell>
          <cell r="BO29">
            <v>63</v>
          </cell>
          <cell r="BP29">
            <v>70.533333333333331</v>
          </cell>
          <cell r="BQ29">
            <v>69</v>
          </cell>
          <cell r="BR29">
            <v>71.333333333333329</v>
          </cell>
          <cell r="BS29">
            <v>68.666666666666671</v>
          </cell>
          <cell r="BT29" t="str">
            <v>dna</v>
          </cell>
        </row>
        <row r="30">
          <cell r="A30" t="str">
            <v>South Lanarkshire</v>
          </cell>
          <cell r="B30">
            <v>84</v>
          </cell>
          <cell r="C30">
            <v>76</v>
          </cell>
          <cell r="D30">
            <v>79</v>
          </cell>
          <cell r="E30">
            <v>82</v>
          </cell>
          <cell r="F30">
            <v>72</v>
          </cell>
          <cell r="G30">
            <v>73</v>
          </cell>
          <cell r="H30">
            <v>79.666666666666671</v>
          </cell>
          <cell r="I30">
            <v>79</v>
          </cell>
          <cell r="J30">
            <v>77.666666666666671</v>
          </cell>
          <cell r="K30">
            <v>75.666666666666671</v>
          </cell>
          <cell r="L30">
            <v>83.6</v>
          </cell>
          <cell r="M30">
            <v>82</v>
          </cell>
          <cell r="N30">
            <v>78</v>
          </cell>
          <cell r="O30">
            <v>73</v>
          </cell>
          <cell r="P30">
            <v>67</v>
          </cell>
          <cell r="Q30">
            <v>68</v>
          </cell>
          <cell r="R30">
            <v>81.2</v>
          </cell>
          <cell r="S30">
            <v>77.666666666666671</v>
          </cell>
          <cell r="T30">
            <v>72.666666666666671</v>
          </cell>
          <cell r="U30">
            <v>69.333333333333329</v>
          </cell>
          <cell r="V30">
            <v>77.599999999999994</v>
          </cell>
          <cell r="W30">
            <v>74</v>
          </cell>
          <cell r="X30">
            <v>73</v>
          </cell>
          <cell r="Y30">
            <v>77</v>
          </cell>
          <cell r="Z30">
            <v>77</v>
          </cell>
          <cell r="AA30">
            <v>83</v>
          </cell>
          <cell r="AB30">
            <v>74.86666666666666</v>
          </cell>
          <cell r="AC30">
            <v>74.666666666666671</v>
          </cell>
          <cell r="AD30">
            <v>75.666666666666671</v>
          </cell>
          <cell r="AE30">
            <v>79</v>
          </cell>
          <cell r="AF30">
            <v>75.925925925925924</v>
          </cell>
          <cell r="AG30">
            <v>73</v>
          </cell>
          <cell r="AH30">
            <v>65</v>
          </cell>
          <cell r="AI30">
            <v>72</v>
          </cell>
          <cell r="AJ30">
            <v>65</v>
          </cell>
          <cell r="AK30">
            <v>73</v>
          </cell>
          <cell r="AL30">
            <v>71.308641975308646</v>
          </cell>
          <cell r="AM30">
            <v>70</v>
          </cell>
          <cell r="AN30">
            <v>67.333333333333329</v>
          </cell>
          <cell r="AO30">
            <v>70</v>
          </cell>
          <cell r="AP30">
            <v>76.5</v>
          </cell>
          <cell r="AQ30">
            <v>78</v>
          </cell>
          <cell r="AR30">
            <v>75</v>
          </cell>
          <cell r="AS30">
            <v>79</v>
          </cell>
          <cell r="AT30">
            <v>68</v>
          </cell>
          <cell r="AU30">
            <v>70</v>
          </cell>
          <cell r="AV30">
            <v>76.5</v>
          </cell>
          <cell r="AW30">
            <v>77.333333333333329</v>
          </cell>
          <cell r="AX30">
            <v>74</v>
          </cell>
          <cell r="AY30">
            <v>72.333333333333329</v>
          </cell>
          <cell r="AZ30">
            <v>83.6</v>
          </cell>
          <cell r="BA30">
            <v>86</v>
          </cell>
          <cell r="BB30">
            <v>85</v>
          </cell>
          <cell r="BC30">
            <v>86</v>
          </cell>
          <cell r="BD30">
            <v>80</v>
          </cell>
          <cell r="BE30">
            <v>83</v>
          </cell>
          <cell r="BF30">
            <v>84.86666666666666</v>
          </cell>
          <cell r="BG30">
            <v>85.666666666666671</v>
          </cell>
          <cell r="BH30">
            <v>83.666666666666671</v>
          </cell>
          <cell r="BI30">
            <v>83</v>
          </cell>
          <cell r="BJ30">
            <v>77.3</v>
          </cell>
          <cell r="BK30">
            <v>74</v>
          </cell>
          <cell r="BL30">
            <v>73</v>
          </cell>
          <cell r="BM30">
            <v>81</v>
          </cell>
          <cell r="BN30">
            <v>70</v>
          </cell>
          <cell r="BO30">
            <v>66</v>
          </cell>
          <cell r="BP30">
            <v>74.766666666666666</v>
          </cell>
          <cell r="BQ30">
            <v>76</v>
          </cell>
          <cell r="BR30">
            <v>74.666666666666671</v>
          </cell>
          <cell r="BS30">
            <v>72.333333333333329</v>
          </cell>
          <cell r="BT30" t="str">
            <v>dna</v>
          </cell>
        </row>
        <row r="31">
          <cell r="A31" t="str">
            <v>Stirling</v>
          </cell>
          <cell r="B31">
            <v>89.5</v>
          </cell>
          <cell r="C31">
            <v>94</v>
          </cell>
          <cell r="D31">
            <v>83</v>
          </cell>
          <cell r="E31">
            <v>95</v>
          </cell>
          <cell r="F31">
            <v>82</v>
          </cell>
          <cell r="G31">
            <v>73</v>
          </cell>
          <cell r="H31">
            <v>88.833333333333329</v>
          </cell>
          <cell r="I31">
            <v>90.666666666666671</v>
          </cell>
          <cell r="J31">
            <v>86.666666666666671</v>
          </cell>
          <cell r="K31">
            <v>83.333333333333329</v>
          </cell>
          <cell r="L31">
            <v>90.9</v>
          </cell>
          <cell r="M31">
            <v>90</v>
          </cell>
          <cell r="N31">
            <v>93</v>
          </cell>
          <cell r="O31">
            <v>94</v>
          </cell>
          <cell r="P31">
            <v>87</v>
          </cell>
          <cell r="Q31">
            <v>87</v>
          </cell>
          <cell r="R31">
            <v>91.3</v>
          </cell>
          <cell r="S31">
            <v>92.333333333333329</v>
          </cell>
          <cell r="T31">
            <v>91.333333333333329</v>
          </cell>
          <cell r="U31">
            <v>89.333333333333329</v>
          </cell>
          <cell r="V31">
            <v>86.2</v>
          </cell>
          <cell r="W31">
            <v>96</v>
          </cell>
          <cell r="X31">
            <v>91</v>
          </cell>
          <cell r="Y31">
            <v>94</v>
          </cell>
          <cell r="Z31">
            <v>91</v>
          </cell>
          <cell r="AA31">
            <v>89</v>
          </cell>
          <cell r="AB31">
            <v>91.066666666666663</v>
          </cell>
          <cell r="AC31">
            <v>93.666666666666671</v>
          </cell>
          <cell r="AD31">
            <v>92</v>
          </cell>
          <cell r="AE31">
            <v>91.333333333333329</v>
          </cell>
          <cell r="AF31">
            <v>80.434782608695656</v>
          </cell>
          <cell r="AG31">
            <v>86</v>
          </cell>
          <cell r="AH31">
            <v>88</v>
          </cell>
          <cell r="AI31">
            <v>88</v>
          </cell>
          <cell r="AJ31">
            <v>79</v>
          </cell>
          <cell r="AK31">
            <v>58</v>
          </cell>
          <cell r="AL31">
            <v>84.811594202898547</v>
          </cell>
          <cell r="AM31">
            <v>87.333333333333329</v>
          </cell>
          <cell r="AN31">
            <v>85</v>
          </cell>
          <cell r="AO31">
            <v>75</v>
          </cell>
          <cell r="AP31">
            <v>72.8</v>
          </cell>
          <cell r="AQ31">
            <v>89</v>
          </cell>
          <cell r="AR31">
            <v>89</v>
          </cell>
          <cell r="AS31">
            <v>88</v>
          </cell>
          <cell r="AT31">
            <v>87</v>
          </cell>
          <cell r="AU31">
            <v>73</v>
          </cell>
          <cell r="AV31">
            <v>83.600000000000009</v>
          </cell>
          <cell r="AW31">
            <v>88.666666666666671</v>
          </cell>
          <cell r="AX31">
            <v>88</v>
          </cell>
          <cell r="AY31">
            <v>82.666666666666671</v>
          </cell>
          <cell r="AZ31">
            <v>79.900000000000006</v>
          </cell>
          <cell r="BA31">
            <v>82</v>
          </cell>
          <cell r="BB31">
            <v>74</v>
          </cell>
          <cell r="BC31">
            <v>72</v>
          </cell>
          <cell r="BD31">
            <v>79</v>
          </cell>
          <cell r="BE31">
            <v>62</v>
          </cell>
          <cell r="BF31">
            <v>78.63333333333334</v>
          </cell>
          <cell r="BG31">
            <v>76</v>
          </cell>
          <cell r="BH31">
            <v>75</v>
          </cell>
          <cell r="BI31">
            <v>71</v>
          </cell>
          <cell r="BJ31">
            <v>70.099999999999994</v>
          </cell>
          <cell r="BK31">
            <v>79</v>
          </cell>
          <cell r="BL31">
            <v>85</v>
          </cell>
          <cell r="BM31">
            <v>85</v>
          </cell>
          <cell r="BN31">
            <v>76</v>
          </cell>
          <cell r="BO31">
            <v>51</v>
          </cell>
          <cell r="BP31">
            <v>78.033333333333331</v>
          </cell>
          <cell r="BQ31">
            <v>83</v>
          </cell>
          <cell r="BR31">
            <v>82</v>
          </cell>
          <cell r="BS31">
            <v>70.666666666666671</v>
          </cell>
          <cell r="BT31" t="str">
            <v>dna</v>
          </cell>
        </row>
        <row r="32">
          <cell r="A32" t="str">
            <v>West Dunbartonshire</v>
          </cell>
          <cell r="B32">
            <v>81.8</v>
          </cell>
          <cell r="C32">
            <v>88</v>
          </cell>
          <cell r="D32">
            <v>86</v>
          </cell>
          <cell r="E32">
            <v>89</v>
          </cell>
          <cell r="F32">
            <v>81</v>
          </cell>
          <cell r="G32">
            <v>97</v>
          </cell>
          <cell r="H32">
            <v>85.266666666666666</v>
          </cell>
          <cell r="I32">
            <v>87.666666666666671</v>
          </cell>
          <cell r="J32">
            <v>85.333333333333329</v>
          </cell>
          <cell r="K32">
            <v>89</v>
          </cell>
          <cell r="L32">
            <v>87.1</v>
          </cell>
          <cell r="M32">
            <v>84</v>
          </cell>
          <cell r="N32">
            <v>85</v>
          </cell>
          <cell r="O32">
            <v>84</v>
          </cell>
          <cell r="P32">
            <v>78</v>
          </cell>
          <cell r="Q32">
            <v>91</v>
          </cell>
          <cell r="R32">
            <v>85.366666666666674</v>
          </cell>
          <cell r="S32">
            <v>84.333333333333329</v>
          </cell>
          <cell r="T32">
            <v>82.333333333333329</v>
          </cell>
          <cell r="U32">
            <v>84.333333333333329</v>
          </cell>
          <cell r="V32">
            <v>76.599999999999994</v>
          </cell>
          <cell r="W32">
            <v>83</v>
          </cell>
          <cell r="X32">
            <v>88</v>
          </cell>
          <cell r="Y32">
            <v>88</v>
          </cell>
          <cell r="Z32">
            <v>90</v>
          </cell>
          <cell r="AA32">
            <v>90</v>
          </cell>
          <cell r="AB32">
            <v>82.533333333333331</v>
          </cell>
          <cell r="AC32">
            <v>86.333333333333329</v>
          </cell>
          <cell r="AD32">
            <v>88.666666666666671</v>
          </cell>
          <cell r="AE32">
            <v>89.333333333333329</v>
          </cell>
          <cell r="AF32">
            <v>80.555555555555557</v>
          </cell>
          <cell r="AG32">
            <v>79</v>
          </cell>
          <cell r="AH32">
            <v>71</v>
          </cell>
          <cell r="AI32">
            <v>80</v>
          </cell>
          <cell r="AJ32">
            <v>60</v>
          </cell>
          <cell r="AK32">
            <v>93</v>
          </cell>
          <cell r="AL32">
            <v>76.851851851851848</v>
          </cell>
          <cell r="AM32">
            <v>76.666666666666671</v>
          </cell>
          <cell r="AN32">
            <v>70.333333333333329</v>
          </cell>
          <cell r="AO32">
            <v>77.666666666666671</v>
          </cell>
          <cell r="AP32">
            <v>77.2</v>
          </cell>
          <cell r="AQ32">
            <v>65</v>
          </cell>
          <cell r="AR32">
            <v>69</v>
          </cell>
          <cell r="AS32">
            <v>74</v>
          </cell>
          <cell r="AT32">
            <v>71</v>
          </cell>
          <cell r="AU32">
            <v>77</v>
          </cell>
          <cell r="AV32">
            <v>70.399999999999991</v>
          </cell>
          <cell r="AW32">
            <v>69.333333333333329</v>
          </cell>
          <cell r="AX32">
            <v>71.333333333333329</v>
          </cell>
          <cell r="AY32">
            <v>74</v>
          </cell>
          <cell r="AZ32">
            <v>80.400000000000006</v>
          </cell>
          <cell r="BA32">
            <v>80</v>
          </cell>
          <cell r="BB32">
            <v>82</v>
          </cell>
          <cell r="BC32">
            <v>83</v>
          </cell>
          <cell r="BD32">
            <v>83</v>
          </cell>
          <cell r="BE32">
            <v>83</v>
          </cell>
          <cell r="BF32">
            <v>80.8</v>
          </cell>
          <cell r="BG32">
            <v>81.666666666666671</v>
          </cell>
          <cell r="BH32">
            <v>82.666666666666671</v>
          </cell>
          <cell r="BI32">
            <v>83</v>
          </cell>
          <cell r="BJ32">
            <v>75.3</v>
          </cell>
          <cell r="BK32">
            <v>68</v>
          </cell>
          <cell r="BL32">
            <v>81</v>
          </cell>
          <cell r="BM32">
            <v>79</v>
          </cell>
          <cell r="BN32">
            <v>79</v>
          </cell>
          <cell r="BO32">
            <v>79</v>
          </cell>
          <cell r="BP32">
            <v>74.766666666666666</v>
          </cell>
          <cell r="BQ32">
            <v>76</v>
          </cell>
          <cell r="BR32">
            <v>79.666666666666671</v>
          </cell>
          <cell r="BS32">
            <v>79</v>
          </cell>
          <cell r="BT32" t="str">
            <v>dna</v>
          </cell>
        </row>
        <row r="33">
          <cell r="A33" t="str">
            <v>West Lothian</v>
          </cell>
          <cell r="B33">
            <v>88.1</v>
          </cell>
          <cell r="C33">
            <v>86</v>
          </cell>
          <cell r="D33">
            <v>85</v>
          </cell>
          <cell r="E33">
            <v>87</v>
          </cell>
          <cell r="F33">
            <v>67</v>
          </cell>
          <cell r="G33">
            <v>67</v>
          </cell>
          <cell r="H33">
            <v>86.366666666666674</v>
          </cell>
          <cell r="I33">
            <v>86</v>
          </cell>
          <cell r="J33">
            <v>79.666666666666671</v>
          </cell>
          <cell r="K33">
            <v>73.666666666666671</v>
          </cell>
          <cell r="L33">
            <v>81</v>
          </cell>
          <cell r="M33">
            <v>85</v>
          </cell>
          <cell r="N33">
            <v>81</v>
          </cell>
          <cell r="O33">
            <v>88</v>
          </cell>
          <cell r="P33">
            <v>74</v>
          </cell>
          <cell r="Q33">
            <v>74</v>
          </cell>
          <cell r="R33">
            <v>82.333333333333329</v>
          </cell>
          <cell r="S33">
            <v>84.666666666666671</v>
          </cell>
          <cell r="T33">
            <v>81</v>
          </cell>
          <cell r="U33">
            <v>78.666666666666671</v>
          </cell>
          <cell r="V33">
            <v>84.3</v>
          </cell>
          <cell r="W33">
            <v>88</v>
          </cell>
          <cell r="X33">
            <v>84</v>
          </cell>
          <cell r="Y33">
            <v>95</v>
          </cell>
          <cell r="Z33">
            <v>91</v>
          </cell>
          <cell r="AA33">
            <v>89</v>
          </cell>
          <cell r="AB33">
            <v>85.433333333333337</v>
          </cell>
          <cell r="AC33">
            <v>89</v>
          </cell>
          <cell r="AD33">
            <v>90</v>
          </cell>
          <cell r="AE33">
            <v>91.666666666666671</v>
          </cell>
          <cell r="AF33">
            <v>64.444444444444443</v>
          </cell>
          <cell r="AG33">
            <v>57</v>
          </cell>
          <cell r="AH33">
            <v>68</v>
          </cell>
          <cell r="AI33">
            <v>78</v>
          </cell>
          <cell r="AJ33">
            <v>68</v>
          </cell>
          <cell r="AK33">
            <v>59</v>
          </cell>
          <cell r="AL33">
            <v>63.148148148148152</v>
          </cell>
          <cell r="AM33">
            <v>67.666666666666671</v>
          </cell>
          <cell r="AN33">
            <v>71.333333333333329</v>
          </cell>
          <cell r="AO33">
            <v>68.333333333333329</v>
          </cell>
          <cell r="AP33">
            <v>80</v>
          </cell>
          <cell r="AQ33">
            <v>85</v>
          </cell>
          <cell r="AR33">
            <v>82</v>
          </cell>
          <cell r="AS33">
            <v>88</v>
          </cell>
          <cell r="AT33">
            <v>78</v>
          </cell>
          <cell r="AU33">
            <v>76</v>
          </cell>
          <cell r="AV33">
            <v>82.333333333333329</v>
          </cell>
          <cell r="AW33">
            <v>85</v>
          </cell>
          <cell r="AX33">
            <v>82.666666666666671</v>
          </cell>
          <cell r="AY33">
            <v>80.666666666666671</v>
          </cell>
          <cell r="AZ33">
            <v>81.7</v>
          </cell>
          <cell r="BA33">
            <v>86</v>
          </cell>
          <cell r="BB33">
            <v>94</v>
          </cell>
          <cell r="BC33">
            <v>90</v>
          </cell>
          <cell r="BD33">
            <v>91</v>
          </cell>
          <cell r="BE33">
            <v>89</v>
          </cell>
          <cell r="BF33">
            <v>87.233333333333334</v>
          </cell>
          <cell r="BG33">
            <v>90</v>
          </cell>
          <cell r="BH33">
            <v>91.666666666666671</v>
          </cell>
          <cell r="BI33">
            <v>90</v>
          </cell>
          <cell r="BJ33">
            <v>73.400000000000006</v>
          </cell>
          <cell r="BK33">
            <v>78</v>
          </cell>
          <cell r="BL33">
            <v>83</v>
          </cell>
          <cell r="BM33">
            <v>87</v>
          </cell>
          <cell r="BN33">
            <v>78</v>
          </cell>
          <cell r="BO33">
            <v>76</v>
          </cell>
          <cell r="BP33">
            <v>78.13333333333334</v>
          </cell>
          <cell r="BQ33">
            <v>82.666666666666671</v>
          </cell>
          <cell r="BR33">
            <v>82.666666666666671</v>
          </cell>
          <cell r="BS33">
            <v>80.333333333333329</v>
          </cell>
          <cell r="BT33" t="str">
            <v>dna</v>
          </cell>
        </row>
        <row r="34">
          <cell r="A34" t="str">
            <v>Scotland</v>
          </cell>
          <cell r="B34">
            <v>83.1</v>
          </cell>
          <cell r="C34">
            <v>83</v>
          </cell>
          <cell r="D34">
            <v>81</v>
          </cell>
          <cell r="E34">
            <v>79</v>
          </cell>
          <cell r="F34">
            <v>74</v>
          </cell>
          <cell r="G34">
            <v>73</v>
          </cell>
          <cell r="H34">
            <v>82.36666666666666</v>
          </cell>
          <cell r="I34">
            <v>81</v>
          </cell>
          <cell r="J34">
            <v>78</v>
          </cell>
          <cell r="K34">
            <v>75.333333333333329</v>
          </cell>
          <cell r="L34">
            <v>83.5</v>
          </cell>
          <cell r="M34">
            <v>83</v>
          </cell>
          <cell r="N34">
            <v>81</v>
          </cell>
          <cell r="O34">
            <v>77</v>
          </cell>
          <cell r="P34">
            <v>74</v>
          </cell>
          <cell r="Q34">
            <v>73</v>
          </cell>
          <cell r="R34">
            <v>82.5</v>
          </cell>
          <cell r="S34">
            <v>80.333333333333329</v>
          </cell>
          <cell r="T34">
            <v>77.333333333333329</v>
          </cell>
          <cell r="U34">
            <v>74.666666666666671</v>
          </cell>
          <cell r="V34">
            <v>83.1</v>
          </cell>
          <cell r="W34">
            <v>86</v>
          </cell>
          <cell r="X34">
            <v>86</v>
          </cell>
          <cell r="Y34">
            <v>86</v>
          </cell>
          <cell r="Z34">
            <v>85</v>
          </cell>
          <cell r="AA34">
            <v>87</v>
          </cell>
          <cell r="AB34">
            <v>85.033333333333331</v>
          </cell>
          <cell r="AC34">
            <v>86</v>
          </cell>
          <cell r="AD34">
            <v>85.666666666666671</v>
          </cell>
          <cell r="AE34">
            <v>86</v>
          </cell>
          <cell r="AF34">
            <v>75.5</v>
          </cell>
          <cell r="AG34">
            <v>78</v>
          </cell>
          <cell r="AH34">
            <v>76</v>
          </cell>
          <cell r="AI34">
            <v>75</v>
          </cell>
          <cell r="AJ34">
            <v>71</v>
          </cell>
          <cell r="AK34">
            <v>70</v>
          </cell>
          <cell r="AL34">
            <v>76.5</v>
          </cell>
          <cell r="AM34">
            <v>76.333333333333329</v>
          </cell>
          <cell r="AN34">
            <v>74</v>
          </cell>
          <cell r="AO34">
            <v>72</v>
          </cell>
          <cell r="AP34">
            <v>74.599999999999994</v>
          </cell>
          <cell r="AQ34">
            <v>80</v>
          </cell>
          <cell r="AR34">
            <v>78</v>
          </cell>
          <cell r="AS34">
            <v>76</v>
          </cell>
          <cell r="AT34">
            <v>73</v>
          </cell>
          <cell r="AU34">
            <v>73</v>
          </cell>
          <cell r="AV34">
            <v>77.533333333333331</v>
          </cell>
          <cell r="AW34">
            <v>78</v>
          </cell>
          <cell r="AX34">
            <v>75.666666666666671</v>
          </cell>
          <cell r="AY34">
            <v>74</v>
          </cell>
          <cell r="AZ34">
            <v>80.900000000000006</v>
          </cell>
          <cell r="BA34">
            <v>83</v>
          </cell>
          <cell r="BB34">
            <v>83</v>
          </cell>
          <cell r="BC34">
            <v>84</v>
          </cell>
          <cell r="BD34">
            <v>82</v>
          </cell>
          <cell r="BE34">
            <v>79</v>
          </cell>
          <cell r="BF34">
            <v>82.3</v>
          </cell>
          <cell r="BG34">
            <v>83.333333333333329</v>
          </cell>
          <cell r="BH34">
            <v>83</v>
          </cell>
          <cell r="BI34">
            <v>81.666666666666671</v>
          </cell>
          <cell r="BJ34">
            <v>73.3</v>
          </cell>
          <cell r="BK34">
            <v>75</v>
          </cell>
          <cell r="BL34">
            <v>74</v>
          </cell>
          <cell r="BM34">
            <v>74</v>
          </cell>
          <cell r="BN34">
            <v>73</v>
          </cell>
          <cell r="BO34">
            <v>70</v>
          </cell>
          <cell r="BP34">
            <v>74.100000000000009</v>
          </cell>
          <cell r="BQ34">
            <v>74.333333333333329</v>
          </cell>
          <cell r="BR34">
            <v>73.666666666666671</v>
          </cell>
          <cell r="BS34">
            <v>72.333333333333329</v>
          </cell>
          <cell r="BT34" t="str">
            <v>dna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Reference"/>
      <sheetName val="Cohort Attainment"/>
      <sheetName val="Virtual Comparator data"/>
    </sheetNames>
    <sheetDataSet>
      <sheetData sheetId="0" refreshError="1"/>
      <sheetData sheetId="1" refreshError="1"/>
      <sheetData sheetId="2" refreshError="1">
        <row r="40">
          <cell r="O40"/>
          <cell r="P40"/>
          <cell r="Q40" t="str">
            <v>CHN12b 2013-14</v>
          </cell>
          <cell r="R40"/>
          <cell r="S40" t="str">
            <v>CHN12c 2013-14</v>
          </cell>
          <cell r="T40"/>
          <cell r="U40" t="str">
            <v>CHN12d 2013-14</v>
          </cell>
          <cell r="V40"/>
          <cell r="W40" t="str">
            <v>CHN12e 2013-14</v>
          </cell>
          <cell r="X40"/>
          <cell r="Y40" t="str">
            <v>CHN12f 2013-14</v>
          </cell>
          <cell r="Z40" t="str">
            <v>CHN12a 2013-14</v>
          </cell>
          <cell r="AA40"/>
          <cell r="AB40" t="str">
            <v>CHN12b 2014-15</v>
          </cell>
          <cell r="AC40"/>
          <cell r="AD40" t="str">
            <v>CHN12c 2014-15</v>
          </cell>
          <cell r="AE40"/>
          <cell r="AF40" t="str">
            <v>CHN12d 2014-15</v>
          </cell>
          <cell r="AG40"/>
          <cell r="AH40" t="str">
            <v>CHN12e 2014-15</v>
          </cell>
          <cell r="AI40"/>
          <cell r="AJ40" t="str">
            <v>CHN12f 2014-15</v>
          </cell>
          <cell r="AK40" t="str">
            <v>CHN12a 2014-15</v>
          </cell>
          <cell r="AL40"/>
          <cell r="AM40" t="str">
            <v>CHN12b 2015-16</v>
          </cell>
          <cell r="AN40"/>
          <cell r="AO40" t="str">
            <v>CHN12c 2015-16</v>
          </cell>
          <cell r="AP40"/>
          <cell r="AQ40" t="str">
            <v>CHN12d 2015-16</v>
          </cell>
          <cell r="AR40"/>
          <cell r="AS40" t="str">
            <v>CHN12e 2015-16</v>
          </cell>
          <cell r="AT40"/>
          <cell r="AU40" t="str">
            <v>CHN12f 2015-16</v>
          </cell>
          <cell r="AV40" t="str">
            <v>CHN12a 2015-16</v>
          </cell>
          <cell r="AW40"/>
          <cell r="AX40" t="str">
            <v>CHN12b 2016-17</v>
          </cell>
          <cell r="AY40"/>
          <cell r="AZ40" t="str">
            <v>CHN12c 2016-17</v>
          </cell>
          <cell r="BA40"/>
          <cell r="BB40" t="str">
            <v>CHN12d 2016-17</v>
          </cell>
          <cell r="BC40"/>
          <cell r="BD40" t="str">
            <v>CHN12e 2016-17</v>
          </cell>
          <cell r="BE40"/>
          <cell r="BF40" t="str">
            <v>CHN12f 2016-17</v>
          </cell>
          <cell r="BG40" t="str">
            <v>CHN12a 2016-17</v>
          </cell>
          <cell r="BH40"/>
          <cell r="BI40" t="str">
            <v>CHN12b 2017-18</v>
          </cell>
          <cell r="BJ40"/>
          <cell r="BK40" t="str">
            <v>CHN12c 2017-18</v>
          </cell>
          <cell r="BL40"/>
          <cell r="BM40" t="str">
            <v>CHN12d 2017-18</v>
          </cell>
          <cell r="BN40"/>
          <cell r="BO40" t="str">
            <v>CHN12e 2017-18</v>
          </cell>
          <cell r="BP40"/>
          <cell r="BQ40" t="str">
            <v>CHN12f 2017-18</v>
          </cell>
          <cell r="BR40" t="str">
            <v>CHN12a 2017-18</v>
          </cell>
        </row>
        <row r="41">
          <cell r="O41"/>
          <cell r="P41" t="str">
            <v>% of cohort in SIMD quintile 1</v>
          </cell>
          <cell r="Q41" t="str">
            <v>Average total tariff quintile 1</v>
          </cell>
          <cell r="R41" t="str">
            <v>% of cohort in SIMD quintile 2</v>
          </cell>
          <cell r="S41" t="str">
            <v>Average total tariff quintile 2</v>
          </cell>
          <cell r="T41" t="str">
            <v>% of cohort in SIMD quintile 3</v>
          </cell>
          <cell r="U41" t="str">
            <v>Average total tariff quintile 3</v>
          </cell>
          <cell r="V41" t="str">
            <v>% of cohort in SIMD quintile 4</v>
          </cell>
          <cell r="W41" t="str">
            <v>Average total tariff quintile 4</v>
          </cell>
          <cell r="X41" t="str">
            <v>% of cohort in SIMD quintile 5</v>
          </cell>
          <cell r="Y41" t="str">
            <v>Average total tariff quintile 5</v>
          </cell>
          <cell r="Z41" t="str">
            <v>Overall Average Tariff</v>
          </cell>
          <cell r="AA41" t="str">
            <v>% of cohort in SIMD quintile 1</v>
          </cell>
          <cell r="AB41" t="str">
            <v>Average total tariff quintile 1</v>
          </cell>
          <cell r="AC41" t="str">
            <v>% of cohort in SIMD quintile 2</v>
          </cell>
          <cell r="AD41" t="str">
            <v>Average total tariff quintile 2</v>
          </cell>
          <cell r="AE41" t="str">
            <v>% of cohort in SIMD quintile 3</v>
          </cell>
          <cell r="AF41" t="str">
            <v>Average total tariff quintile 3</v>
          </cell>
          <cell r="AG41" t="str">
            <v>% of cohort in SIMD quintile 4</v>
          </cell>
          <cell r="AH41" t="str">
            <v>Average total tariff quintile 4</v>
          </cell>
          <cell r="AI41" t="str">
            <v>% of cohort in SIMD quintile 5</v>
          </cell>
          <cell r="AJ41" t="str">
            <v>Average total tariff quintile 5</v>
          </cell>
          <cell r="AK41" t="str">
            <v>Overall Average Tariff</v>
          </cell>
          <cell r="AL41" t="str">
            <v>% of cohort in SIMD quintile 1</v>
          </cell>
          <cell r="AM41" t="str">
            <v>Average total tariff quintile 1</v>
          </cell>
          <cell r="AN41" t="str">
            <v>% of cohort in SIMD quintile 2</v>
          </cell>
          <cell r="AO41" t="str">
            <v>Average total tariff quintile 2</v>
          </cell>
          <cell r="AP41" t="str">
            <v>% of cohort in SIMD quintile 3</v>
          </cell>
          <cell r="AQ41" t="str">
            <v>Average total tariff quintile 3</v>
          </cell>
          <cell r="AR41" t="str">
            <v>% of cohort in SIMD quintile 4</v>
          </cell>
          <cell r="AS41" t="str">
            <v>Average total tariff quintile 4</v>
          </cell>
          <cell r="AT41" t="str">
            <v>% of cohort in SIMD quintile 5</v>
          </cell>
          <cell r="AU41" t="str">
            <v>Average total tariff quintile 5</v>
          </cell>
          <cell r="AV41" t="str">
            <v>Overall Average Tariff</v>
          </cell>
          <cell r="AW41" t="str">
            <v>% of cohort in SIMD quintile 1</v>
          </cell>
          <cell r="AX41" t="str">
            <v>Average total tariff quintile 1</v>
          </cell>
          <cell r="AY41" t="str">
            <v>% of cohort in SIMD quintile 2</v>
          </cell>
          <cell r="AZ41" t="str">
            <v>Average total tariff quintile 2</v>
          </cell>
          <cell r="BA41" t="str">
            <v>% of cohort in SIMD quintile 3</v>
          </cell>
          <cell r="BB41" t="str">
            <v>Average total tariff quintile 3</v>
          </cell>
          <cell r="BC41" t="str">
            <v>% of cohort in SIMD quintile 4</v>
          </cell>
          <cell r="BD41" t="str">
            <v>Average total tariff quintile 4</v>
          </cell>
          <cell r="BE41" t="str">
            <v>% of cohort in SIMD quintile 5</v>
          </cell>
          <cell r="BF41" t="str">
            <v>Average total tariff quintile 5</v>
          </cell>
          <cell r="BG41" t="str">
            <v>Overall Average Tariff</v>
          </cell>
          <cell r="BH41" t="str">
            <v>% of cohort in SIMD quintile 1</v>
          </cell>
          <cell r="BI41" t="str">
            <v>Average total tariff quintile 1</v>
          </cell>
          <cell r="BJ41" t="str">
            <v>% of cohort in SIMD quintile 2</v>
          </cell>
          <cell r="BK41" t="str">
            <v>Average total tariff quintile 2</v>
          </cell>
          <cell r="BL41" t="str">
            <v>% of cohort in SIMD quintile 3</v>
          </cell>
          <cell r="BM41" t="str">
            <v>Average total tariff quintile 3</v>
          </cell>
          <cell r="BN41" t="str">
            <v>% of cohort in SIMD quintile 4</v>
          </cell>
          <cell r="BO41" t="str">
            <v>Average total tariff quintile 4</v>
          </cell>
          <cell r="BP41" t="str">
            <v>% of cohort in SIMD quintile 5</v>
          </cell>
          <cell r="BQ41" t="str">
            <v>Average total tariff quintile 5</v>
          </cell>
          <cell r="BR41" t="str">
            <v>Overall Average Tariff</v>
          </cell>
        </row>
        <row r="42">
          <cell r="O42"/>
          <cell r="P42">
            <v>2014</v>
          </cell>
          <cell r="Q42">
            <v>2014</v>
          </cell>
          <cell r="R42">
            <v>2014</v>
          </cell>
          <cell r="S42">
            <v>2014</v>
          </cell>
          <cell r="T42">
            <v>2014</v>
          </cell>
          <cell r="U42">
            <v>2014</v>
          </cell>
          <cell r="V42">
            <v>2014</v>
          </cell>
          <cell r="W42">
            <v>2014</v>
          </cell>
          <cell r="X42">
            <v>2014</v>
          </cell>
          <cell r="Y42">
            <v>2014</v>
          </cell>
          <cell r="Z42">
            <v>2014</v>
          </cell>
          <cell r="AA42">
            <v>2015</v>
          </cell>
          <cell r="AB42">
            <v>2015</v>
          </cell>
          <cell r="AC42">
            <v>2015</v>
          </cell>
          <cell r="AD42">
            <v>2015</v>
          </cell>
          <cell r="AE42">
            <v>2015</v>
          </cell>
          <cell r="AF42">
            <v>2015</v>
          </cell>
          <cell r="AG42">
            <v>2015</v>
          </cell>
          <cell r="AH42">
            <v>2015</v>
          </cell>
          <cell r="AI42">
            <v>2015</v>
          </cell>
          <cell r="AJ42">
            <v>2015</v>
          </cell>
          <cell r="AK42">
            <v>2015</v>
          </cell>
          <cell r="AL42">
            <v>2016</v>
          </cell>
          <cell r="AM42">
            <v>2016</v>
          </cell>
          <cell r="AN42">
            <v>2016</v>
          </cell>
          <cell r="AO42">
            <v>2016</v>
          </cell>
          <cell r="AP42">
            <v>2016</v>
          </cell>
          <cell r="AQ42">
            <v>2016</v>
          </cell>
          <cell r="AR42">
            <v>2016</v>
          </cell>
          <cell r="AS42">
            <v>2016</v>
          </cell>
          <cell r="AT42">
            <v>2016</v>
          </cell>
          <cell r="AU42">
            <v>2016</v>
          </cell>
          <cell r="AV42">
            <v>2016</v>
          </cell>
          <cell r="AW42">
            <v>2017</v>
          </cell>
          <cell r="AX42">
            <v>2017</v>
          </cell>
          <cell r="AY42">
            <v>2017</v>
          </cell>
          <cell r="AZ42">
            <v>2017</v>
          </cell>
          <cell r="BA42">
            <v>2017</v>
          </cell>
          <cell r="BB42">
            <v>2017</v>
          </cell>
          <cell r="BC42">
            <v>2017</v>
          </cell>
          <cell r="BD42">
            <v>2017</v>
          </cell>
          <cell r="BE42">
            <v>2017</v>
          </cell>
          <cell r="BF42">
            <v>2017</v>
          </cell>
          <cell r="BG42">
            <v>2017</v>
          </cell>
          <cell r="BH42">
            <v>2018</v>
          </cell>
          <cell r="BI42">
            <v>2018</v>
          </cell>
          <cell r="BJ42">
            <v>2018</v>
          </cell>
          <cell r="BK42">
            <v>2018</v>
          </cell>
          <cell r="BL42">
            <v>2018</v>
          </cell>
          <cell r="BM42">
            <v>2018</v>
          </cell>
          <cell r="BN42">
            <v>2018</v>
          </cell>
          <cell r="BO42">
            <v>2018</v>
          </cell>
          <cell r="BP42">
            <v>2018</v>
          </cell>
          <cell r="BQ42">
            <v>2018</v>
          </cell>
          <cell r="BR42">
            <v>2018</v>
          </cell>
        </row>
        <row r="43">
          <cell r="O43" t="str">
            <v>Aberdeen City</v>
          </cell>
          <cell r="P43">
            <v>17</v>
          </cell>
          <cell r="Q43">
            <v>430</v>
          </cell>
          <cell r="R43">
            <v>18</v>
          </cell>
          <cell r="S43">
            <v>492</v>
          </cell>
          <cell r="T43">
            <v>13</v>
          </cell>
          <cell r="U43">
            <v>686</v>
          </cell>
          <cell r="V43">
            <v>12</v>
          </cell>
          <cell r="W43">
            <v>877</v>
          </cell>
          <cell r="X43">
            <v>41</v>
          </cell>
          <cell r="Y43">
            <v>1041</v>
          </cell>
          <cell r="Z43">
            <v>782.89</v>
          </cell>
          <cell r="AA43">
            <v>16</v>
          </cell>
          <cell r="AB43">
            <v>413</v>
          </cell>
          <cell r="AC43">
            <v>19</v>
          </cell>
          <cell r="AD43">
            <v>538</v>
          </cell>
          <cell r="AE43">
            <v>12</v>
          </cell>
          <cell r="AF43">
            <v>659</v>
          </cell>
          <cell r="AG43">
            <v>11</v>
          </cell>
          <cell r="AH43">
            <v>929</v>
          </cell>
          <cell r="AI43">
            <v>41</v>
          </cell>
          <cell r="AJ43">
            <v>1119</v>
          </cell>
          <cell r="AK43">
            <v>808.36</v>
          </cell>
          <cell r="AL43">
            <v>19</v>
          </cell>
          <cell r="AM43">
            <v>510</v>
          </cell>
          <cell r="AN43">
            <v>16</v>
          </cell>
          <cell r="AO43">
            <v>544</v>
          </cell>
          <cell r="AP43">
            <v>13</v>
          </cell>
          <cell r="AQ43">
            <v>695</v>
          </cell>
          <cell r="AR43">
            <v>11</v>
          </cell>
          <cell r="AS43">
            <v>903</v>
          </cell>
          <cell r="AT43">
            <v>40</v>
          </cell>
          <cell r="AU43">
            <v>1084</v>
          </cell>
          <cell r="AV43">
            <v>807.22</v>
          </cell>
          <cell r="AW43">
            <v>15</v>
          </cell>
          <cell r="AX43">
            <v>463</v>
          </cell>
          <cell r="AY43">
            <v>20</v>
          </cell>
          <cell r="AZ43">
            <v>613</v>
          </cell>
          <cell r="BA43">
            <v>12</v>
          </cell>
          <cell r="BB43">
            <v>621</v>
          </cell>
          <cell r="BC43">
            <v>15</v>
          </cell>
          <cell r="BD43">
            <v>954</v>
          </cell>
          <cell r="BE43">
            <v>38</v>
          </cell>
          <cell r="BF43">
            <v>1083</v>
          </cell>
          <cell r="BG43">
            <v>821.21</v>
          </cell>
          <cell r="BH43">
            <v>12</v>
          </cell>
          <cell r="BI43">
            <v>446</v>
          </cell>
          <cell r="BJ43">
            <v>22</v>
          </cell>
          <cell r="BK43">
            <v>591</v>
          </cell>
          <cell r="BL43">
            <v>14</v>
          </cell>
          <cell r="BM43">
            <v>791</v>
          </cell>
          <cell r="BN43">
            <v>15</v>
          </cell>
          <cell r="BO43">
            <v>912</v>
          </cell>
          <cell r="BP43">
            <v>37</v>
          </cell>
          <cell r="BQ43">
            <v>1102</v>
          </cell>
          <cell r="BR43">
            <v>838.82</v>
          </cell>
        </row>
        <row r="44">
          <cell r="O44" t="str">
            <v>Aberdeenshire</v>
          </cell>
          <cell r="P44">
            <v>1</v>
          </cell>
          <cell r="Q44">
            <v>295</v>
          </cell>
          <cell r="R44">
            <v>6</v>
          </cell>
          <cell r="S44">
            <v>497</v>
          </cell>
          <cell r="T44">
            <v>21</v>
          </cell>
          <cell r="U44">
            <v>623</v>
          </cell>
          <cell r="V44">
            <v>36</v>
          </cell>
          <cell r="W44">
            <v>854</v>
          </cell>
          <cell r="X44">
            <v>36</v>
          </cell>
          <cell r="Y44">
            <v>1003</v>
          </cell>
          <cell r="Z44">
            <v>832.12</v>
          </cell>
          <cell r="AA44">
            <v>2</v>
          </cell>
          <cell r="AB44">
            <v>426</v>
          </cell>
          <cell r="AC44">
            <v>7</v>
          </cell>
          <cell r="AD44">
            <v>476</v>
          </cell>
          <cell r="AE44">
            <v>20</v>
          </cell>
          <cell r="AF44">
            <v>702</v>
          </cell>
          <cell r="AG44">
            <v>37</v>
          </cell>
          <cell r="AH44">
            <v>833</v>
          </cell>
          <cell r="AI44">
            <v>35</v>
          </cell>
          <cell r="AJ44">
            <v>1010</v>
          </cell>
          <cell r="AK44">
            <v>843.95</v>
          </cell>
          <cell r="AL44">
            <v>2</v>
          </cell>
          <cell r="AM44">
            <v>428</v>
          </cell>
          <cell r="AN44">
            <v>5</v>
          </cell>
          <cell r="AO44">
            <v>490</v>
          </cell>
          <cell r="AP44">
            <v>20</v>
          </cell>
          <cell r="AQ44">
            <v>676</v>
          </cell>
          <cell r="AR44">
            <v>38</v>
          </cell>
          <cell r="AS44">
            <v>902</v>
          </cell>
          <cell r="AT44">
            <v>35</v>
          </cell>
          <cell r="AU44">
            <v>1036</v>
          </cell>
          <cell r="AV44">
            <v>873.62</v>
          </cell>
          <cell r="AW44">
            <v>2</v>
          </cell>
          <cell r="AX44">
            <v>517</v>
          </cell>
          <cell r="AY44">
            <v>7</v>
          </cell>
          <cell r="AZ44">
            <v>626</v>
          </cell>
          <cell r="BA44">
            <v>22</v>
          </cell>
          <cell r="BB44">
            <v>719</v>
          </cell>
          <cell r="BC44">
            <v>36</v>
          </cell>
          <cell r="BD44">
            <v>858</v>
          </cell>
          <cell r="BE44">
            <v>33</v>
          </cell>
          <cell r="BF44">
            <v>1041</v>
          </cell>
          <cell r="BG44">
            <v>864.75</v>
          </cell>
          <cell r="BH44">
            <v>2</v>
          </cell>
          <cell r="BI44">
            <v>684</v>
          </cell>
          <cell r="BJ44">
            <v>8</v>
          </cell>
          <cell r="BK44">
            <v>632</v>
          </cell>
          <cell r="BL44">
            <v>20</v>
          </cell>
          <cell r="BM44">
            <v>767</v>
          </cell>
          <cell r="BN44">
            <v>34</v>
          </cell>
          <cell r="BO44">
            <v>903</v>
          </cell>
          <cell r="BP44">
            <v>37</v>
          </cell>
          <cell r="BQ44">
            <v>1046</v>
          </cell>
          <cell r="BR44">
            <v>911.68</v>
          </cell>
        </row>
        <row r="45">
          <cell r="O45" t="str">
            <v>Angus</v>
          </cell>
          <cell r="P45">
            <v>7</v>
          </cell>
          <cell r="Q45">
            <v>543</v>
          </cell>
          <cell r="R45">
            <v>15</v>
          </cell>
          <cell r="S45">
            <v>593</v>
          </cell>
          <cell r="T45">
            <v>25</v>
          </cell>
          <cell r="U45">
            <v>734</v>
          </cell>
          <cell r="V45">
            <v>37</v>
          </cell>
          <cell r="W45">
            <v>859</v>
          </cell>
          <cell r="X45">
            <v>16</v>
          </cell>
          <cell r="Y45">
            <v>1011</v>
          </cell>
          <cell r="Z45">
            <v>790.05</v>
          </cell>
          <cell r="AA45">
            <v>8</v>
          </cell>
          <cell r="AB45">
            <v>645</v>
          </cell>
          <cell r="AC45">
            <v>17</v>
          </cell>
          <cell r="AD45">
            <v>645</v>
          </cell>
          <cell r="AE45">
            <v>23</v>
          </cell>
          <cell r="AF45">
            <v>740</v>
          </cell>
          <cell r="AG45">
            <v>38</v>
          </cell>
          <cell r="AH45">
            <v>967</v>
          </cell>
          <cell r="AI45">
            <v>14</v>
          </cell>
          <cell r="AJ45">
            <v>984</v>
          </cell>
          <cell r="AK45">
            <v>836.67</v>
          </cell>
          <cell r="AL45">
            <v>8</v>
          </cell>
          <cell r="AM45">
            <v>609</v>
          </cell>
          <cell r="AN45">
            <v>16</v>
          </cell>
          <cell r="AO45">
            <v>647</v>
          </cell>
          <cell r="AP45">
            <v>25</v>
          </cell>
          <cell r="AQ45">
            <v>761</v>
          </cell>
          <cell r="AR45">
            <v>36</v>
          </cell>
          <cell r="AS45">
            <v>916</v>
          </cell>
          <cell r="AT45">
            <v>15</v>
          </cell>
          <cell r="AU45">
            <v>985</v>
          </cell>
          <cell r="AV45">
            <v>820</v>
          </cell>
          <cell r="AW45">
            <v>8</v>
          </cell>
          <cell r="AX45">
            <v>674</v>
          </cell>
          <cell r="AY45">
            <v>15</v>
          </cell>
          <cell r="AZ45">
            <v>616</v>
          </cell>
          <cell r="BA45">
            <v>28</v>
          </cell>
          <cell r="BB45">
            <v>878</v>
          </cell>
          <cell r="BC45">
            <v>31</v>
          </cell>
          <cell r="BD45">
            <v>815</v>
          </cell>
          <cell r="BE45">
            <v>18</v>
          </cell>
          <cell r="BF45">
            <v>1010</v>
          </cell>
          <cell r="BG45">
            <v>826.61</v>
          </cell>
          <cell r="BH45">
            <v>9</v>
          </cell>
          <cell r="BI45">
            <v>502</v>
          </cell>
          <cell r="BJ45">
            <v>16</v>
          </cell>
          <cell r="BK45">
            <v>661</v>
          </cell>
          <cell r="BL45">
            <v>29</v>
          </cell>
          <cell r="BM45">
            <v>836</v>
          </cell>
          <cell r="BN45">
            <v>28</v>
          </cell>
          <cell r="BO45">
            <v>868</v>
          </cell>
          <cell r="BP45">
            <v>17</v>
          </cell>
          <cell r="BQ45">
            <v>1023</v>
          </cell>
          <cell r="BR45">
            <v>810.33</v>
          </cell>
        </row>
        <row r="46">
          <cell r="O46" t="str">
            <v>Argyll &amp; Bute</v>
          </cell>
          <cell r="P46">
            <v>10</v>
          </cell>
          <cell r="Q46">
            <v>638</v>
          </cell>
          <cell r="R46">
            <v>16</v>
          </cell>
          <cell r="S46">
            <v>656</v>
          </cell>
          <cell r="T46">
            <v>40</v>
          </cell>
          <cell r="U46">
            <v>871</v>
          </cell>
          <cell r="V46">
            <v>25</v>
          </cell>
          <cell r="W46">
            <v>1036</v>
          </cell>
          <cell r="X46">
            <v>9</v>
          </cell>
          <cell r="Y46">
            <v>1153</v>
          </cell>
          <cell r="Z46">
            <v>879.93</v>
          </cell>
          <cell r="AA46">
            <v>10</v>
          </cell>
          <cell r="AB46">
            <v>521</v>
          </cell>
          <cell r="AC46">
            <v>17</v>
          </cell>
          <cell r="AD46">
            <v>782</v>
          </cell>
          <cell r="AE46">
            <v>39</v>
          </cell>
          <cell r="AF46">
            <v>870</v>
          </cell>
          <cell r="AG46">
            <v>27</v>
          </cell>
          <cell r="AH46">
            <v>961</v>
          </cell>
          <cell r="AI46">
            <v>7</v>
          </cell>
          <cell r="AJ46">
            <v>1079</v>
          </cell>
          <cell r="AK46">
            <v>859.34</v>
          </cell>
          <cell r="AL46">
            <v>9</v>
          </cell>
          <cell r="AM46">
            <v>558</v>
          </cell>
          <cell r="AN46">
            <v>16</v>
          </cell>
          <cell r="AO46">
            <v>725</v>
          </cell>
          <cell r="AP46">
            <v>40</v>
          </cell>
          <cell r="AQ46">
            <v>863</v>
          </cell>
          <cell r="AR46">
            <v>27</v>
          </cell>
          <cell r="AS46">
            <v>958</v>
          </cell>
          <cell r="AT46">
            <v>8</v>
          </cell>
          <cell r="AU46">
            <v>1148</v>
          </cell>
          <cell r="AV46">
            <v>861.92</v>
          </cell>
          <cell r="AW46">
            <v>7</v>
          </cell>
          <cell r="AX46">
            <v>620</v>
          </cell>
          <cell r="AY46">
            <v>17</v>
          </cell>
          <cell r="AZ46">
            <v>761</v>
          </cell>
          <cell r="BA46">
            <v>42</v>
          </cell>
          <cell r="BB46">
            <v>875</v>
          </cell>
          <cell r="BC46">
            <v>28</v>
          </cell>
          <cell r="BD46">
            <v>969</v>
          </cell>
          <cell r="BE46">
            <v>7</v>
          </cell>
          <cell r="BF46">
            <v>1138</v>
          </cell>
          <cell r="BG46">
            <v>891.25</v>
          </cell>
          <cell r="BH46">
            <v>8</v>
          </cell>
          <cell r="BI46">
            <v>783</v>
          </cell>
          <cell r="BJ46">
            <v>18</v>
          </cell>
          <cell r="BK46">
            <v>735</v>
          </cell>
          <cell r="BL46">
            <v>39</v>
          </cell>
          <cell r="BM46">
            <v>877</v>
          </cell>
          <cell r="BN46">
            <v>28</v>
          </cell>
          <cell r="BO46">
            <v>984</v>
          </cell>
          <cell r="BP46">
            <v>7</v>
          </cell>
          <cell r="BQ46">
            <v>1148</v>
          </cell>
          <cell r="BR46">
            <v>892.85</v>
          </cell>
        </row>
        <row r="47">
          <cell r="O47" t="str">
            <v>Clackmannanshire</v>
          </cell>
          <cell r="P47">
            <v>33</v>
          </cell>
          <cell r="Q47">
            <v>468</v>
          </cell>
          <cell r="R47">
            <v>17</v>
          </cell>
          <cell r="S47">
            <v>670</v>
          </cell>
          <cell r="T47">
            <v>25</v>
          </cell>
          <cell r="U47">
            <v>669</v>
          </cell>
          <cell r="V47">
            <v>15</v>
          </cell>
          <cell r="W47">
            <v>976</v>
          </cell>
          <cell r="X47">
            <v>10</v>
          </cell>
          <cell r="Y47">
            <v>1061</v>
          </cell>
          <cell r="Z47">
            <v>688.09</v>
          </cell>
          <cell r="AA47">
            <v>28</v>
          </cell>
          <cell r="AB47">
            <v>456</v>
          </cell>
          <cell r="AC47">
            <v>17</v>
          </cell>
          <cell r="AD47">
            <v>690</v>
          </cell>
          <cell r="AE47">
            <v>32</v>
          </cell>
          <cell r="AF47">
            <v>779</v>
          </cell>
          <cell r="AG47">
            <v>15</v>
          </cell>
          <cell r="AH47">
            <v>899</v>
          </cell>
          <cell r="AI47">
            <v>8</v>
          </cell>
          <cell r="AJ47">
            <v>870</v>
          </cell>
          <cell r="AK47">
            <v>698.71</v>
          </cell>
          <cell r="AL47">
            <v>34</v>
          </cell>
          <cell r="AM47">
            <v>532</v>
          </cell>
          <cell r="AN47">
            <v>18</v>
          </cell>
          <cell r="AO47">
            <v>840</v>
          </cell>
          <cell r="AP47">
            <v>21</v>
          </cell>
          <cell r="AQ47">
            <v>792</v>
          </cell>
          <cell r="AR47">
            <v>17</v>
          </cell>
          <cell r="AS47">
            <v>960</v>
          </cell>
          <cell r="AT47">
            <v>10</v>
          </cell>
          <cell r="AU47">
            <v>1038</v>
          </cell>
          <cell r="AV47">
            <v>765.4</v>
          </cell>
          <cell r="AW47">
            <v>29</v>
          </cell>
          <cell r="AX47">
            <v>491</v>
          </cell>
          <cell r="AY47">
            <v>23</v>
          </cell>
          <cell r="AZ47">
            <v>778</v>
          </cell>
          <cell r="BA47">
            <v>23</v>
          </cell>
          <cell r="BB47">
            <v>781</v>
          </cell>
          <cell r="BC47">
            <v>15</v>
          </cell>
          <cell r="BD47">
            <v>884</v>
          </cell>
          <cell r="BE47">
            <v>11</v>
          </cell>
          <cell r="BF47">
            <v>1008</v>
          </cell>
          <cell r="BG47">
            <v>744.44</v>
          </cell>
          <cell r="BH47">
            <v>30</v>
          </cell>
          <cell r="BI47">
            <v>484</v>
          </cell>
          <cell r="BJ47">
            <v>27</v>
          </cell>
          <cell r="BK47">
            <v>702</v>
          </cell>
          <cell r="BL47">
            <v>18</v>
          </cell>
          <cell r="BM47">
            <v>802</v>
          </cell>
          <cell r="BN47">
            <v>16</v>
          </cell>
          <cell r="BO47">
            <v>1042</v>
          </cell>
          <cell r="BP47">
            <v>9</v>
          </cell>
          <cell r="BQ47">
            <v>1110</v>
          </cell>
          <cell r="BR47">
            <v>745.72</v>
          </cell>
        </row>
        <row r="48">
          <cell r="O48" t="str">
            <v>Dumfries &amp; Galloway</v>
          </cell>
          <cell r="P48">
            <v>7</v>
          </cell>
          <cell r="Q48">
            <v>547</v>
          </cell>
          <cell r="R48">
            <v>22</v>
          </cell>
          <cell r="S48">
            <v>676</v>
          </cell>
          <cell r="T48">
            <v>39</v>
          </cell>
          <cell r="U48">
            <v>836</v>
          </cell>
          <cell r="V48">
            <v>25</v>
          </cell>
          <cell r="W48">
            <v>950</v>
          </cell>
          <cell r="X48">
            <v>7</v>
          </cell>
          <cell r="Y48">
            <v>1037</v>
          </cell>
          <cell r="Z48">
            <v>823.14</v>
          </cell>
          <cell r="AA48">
            <v>8</v>
          </cell>
          <cell r="AB48">
            <v>454</v>
          </cell>
          <cell r="AC48">
            <v>21</v>
          </cell>
          <cell r="AD48">
            <v>747</v>
          </cell>
          <cell r="AE48">
            <v>38</v>
          </cell>
          <cell r="AF48">
            <v>900</v>
          </cell>
          <cell r="AG48">
            <v>25</v>
          </cell>
          <cell r="AH48">
            <v>985</v>
          </cell>
          <cell r="AI48">
            <v>8</v>
          </cell>
          <cell r="AJ48">
            <v>1112</v>
          </cell>
          <cell r="AK48">
            <v>870.4</v>
          </cell>
          <cell r="AL48">
            <v>8</v>
          </cell>
          <cell r="AM48">
            <v>551</v>
          </cell>
          <cell r="AN48">
            <v>21</v>
          </cell>
          <cell r="AO48">
            <v>705</v>
          </cell>
          <cell r="AP48">
            <v>40</v>
          </cell>
          <cell r="AQ48">
            <v>895</v>
          </cell>
          <cell r="AR48">
            <v>24</v>
          </cell>
          <cell r="AS48">
            <v>960</v>
          </cell>
          <cell r="AT48">
            <v>7</v>
          </cell>
          <cell r="AU48">
            <v>1066</v>
          </cell>
          <cell r="AV48">
            <v>855.15</v>
          </cell>
          <cell r="AW48">
            <v>8</v>
          </cell>
          <cell r="AX48">
            <v>627</v>
          </cell>
          <cell r="AY48">
            <v>24</v>
          </cell>
          <cell r="AZ48">
            <v>779</v>
          </cell>
          <cell r="BA48">
            <v>40</v>
          </cell>
          <cell r="BB48">
            <v>956</v>
          </cell>
          <cell r="BC48">
            <v>20</v>
          </cell>
          <cell r="BD48">
            <v>894</v>
          </cell>
          <cell r="BE48">
            <v>7</v>
          </cell>
          <cell r="BF48">
            <v>1204</v>
          </cell>
          <cell r="BG48">
            <v>882.6</v>
          </cell>
          <cell r="BH48">
            <v>9</v>
          </cell>
          <cell r="BI48">
            <v>531</v>
          </cell>
          <cell r="BJ48">
            <v>27</v>
          </cell>
          <cell r="BK48">
            <v>697</v>
          </cell>
          <cell r="BL48">
            <v>39</v>
          </cell>
          <cell r="BM48">
            <v>901</v>
          </cell>
          <cell r="BN48">
            <v>17</v>
          </cell>
          <cell r="BO48">
            <v>928</v>
          </cell>
          <cell r="BP48">
            <v>8</v>
          </cell>
          <cell r="BQ48">
            <v>1117</v>
          </cell>
          <cell r="BR48">
            <v>834.49</v>
          </cell>
        </row>
        <row r="49">
          <cell r="O49" t="str">
            <v>Dundee City</v>
          </cell>
          <cell r="P49">
            <v>43</v>
          </cell>
          <cell r="Q49">
            <v>498</v>
          </cell>
          <cell r="R49">
            <v>15</v>
          </cell>
          <cell r="S49">
            <v>685</v>
          </cell>
          <cell r="T49">
            <v>11</v>
          </cell>
          <cell r="U49">
            <v>849</v>
          </cell>
          <cell r="V49">
            <v>15</v>
          </cell>
          <cell r="W49">
            <v>938</v>
          </cell>
          <cell r="X49">
            <v>16</v>
          </cell>
          <cell r="Y49">
            <v>1156</v>
          </cell>
          <cell r="Z49">
            <v>735.94</v>
          </cell>
          <cell r="AA49">
            <v>41</v>
          </cell>
          <cell r="AB49">
            <v>542</v>
          </cell>
          <cell r="AC49">
            <v>14</v>
          </cell>
          <cell r="AD49">
            <v>683</v>
          </cell>
          <cell r="AE49">
            <v>10</v>
          </cell>
          <cell r="AF49">
            <v>864</v>
          </cell>
          <cell r="AG49">
            <v>17</v>
          </cell>
          <cell r="AH49">
            <v>905</v>
          </cell>
          <cell r="AI49">
            <v>18</v>
          </cell>
          <cell r="AJ49">
            <v>1145</v>
          </cell>
          <cell r="AK49">
            <v>764.19</v>
          </cell>
          <cell r="AL49">
            <v>41</v>
          </cell>
          <cell r="AM49">
            <v>530</v>
          </cell>
          <cell r="AN49">
            <v>13</v>
          </cell>
          <cell r="AO49">
            <v>690</v>
          </cell>
          <cell r="AP49">
            <v>11</v>
          </cell>
          <cell r="AQ49">
            <v>870</v>
          </cell>
          <cell r="AR49">
            <v>17</v>
          </cell>
          <cell r="AS49">
            <v>916</v>
          </cell>
          <cell r="AT49">
            <v>17</v>
          </cell>
          <cell r="AU49">
            <v>1085</v>
          </cell>
          <cell r="AV49">
            <v>742.87</v>
          </cell>
          <cell r="AW49">
            <v>41</v>
          </cell>
          <cell r="AX49">
            <v>543</v>
          </cell>
          <cell r="AY49">
            <v>17</v>
          </cell>
          <cell r="AZ49">
            <v>714</v>
          </cell>
          <cell r="BA49">
            <v>9</v>
          </cell>
          <cell r="BB49">
            <v>866</v>
          </cell>
          <cell r="BC49">
            <v>17</v>
          </cell>
          <cell r="BD49">
            <v>941</v>
          </cell>
          <cell r="BE49">
            <v>17</v>
          </cell>
          <cell r="BF49">
            <v>1103</v>
          </cell>
          <cell r="BG49">
            <v>769.43</v>
          </cell>
          <cell r="BH49">
            <v>42</v>
          </cell>
          <cell r="BI49">
            <v>484</v>
          </cell>
          <cell r="BJ49">
            <v>17</v>
          </cell>
          <cell r="BK49">
            <v>611</v>
          </cell>
          <cell r="BL49">
            <v>9</v>
          </cell>
          <cell r="BM49">
            <v>851</v>
          </cell>
          <cell r="BN49">
            <v>15</v>
          </cell>
          <cell r="BO49">
            <v>912</v>
          </cell>
          <cell r="BP49">
            <v>17</v>
          </cell>
          <cell r="BQ49">
            <v>971</v>
          </cell>
          <cell r="BR49">
            <v>685.61</v>
          </cell>
        </row>
        <row r="50">
          <cell r="O50" t="str">
            <v>East Ayrshire</v>
          </cell>
          <cell r="P50">
            <v>30</v>
          </cell>
          <cell r="Q50">
            <v>582</v>
          </cell>
          <cell r="R50">
            <v>29</v>
          </cell>
          <cell r="S50">
            <v>720</v>
          </cell>
          <cell r="T50">
            <v>15</v>
          </cell>
          <cell r="U50">
            <v>873</v>
          </cell>
          <cell r="V50">
            <v>15</v>
          </cell>
          <cell r="W50">
            <v>921</v>
          </cell>
          <cell r="X50">
            <v>11</v>
          </cell>
          <cell r="Y50">
            <v>1095</v>
          </cell>
          <cell r="Z50">
            <v>772.95</v>
          </cell>
          <cell r="AA50">
            <v>30</v>
          </cell>
          <cell r="AB50">
            <v>548</v>
          </cell>
          <cell r="AC50">
            <v>30</v>
          </cell>
          <cell r="AD50">
            <v>741</v>
          </cell>
          <cell r="AE50">
            <v>14</v>
          </cell>
          <cell r="AF50">
            <v>896</v>
          </cell>
          <cell r="AG50">
            <v>13</v>
          </cell>
          <cell r="AH50">
            <v>1070</v>
          </cell>
          <cell r="AI50">
            <v>13</v>
          </cell>
          <cell r="AJ50">
            <v>1144</v>
          </cell>
          <cell r="AK50">
            <v>799.96</v>
          </cell>
          <cell r="AL50">
            <v>31</v>
          </cell>
          <cell r="AM50">
            <v>557</v>
          </cell>
          <cell r="AN50">
            <v>29</v>
          </cell>
          <cell r="AO50">
            <v>773</v>
          </cell>
          <cell r="AP50">
            <v>13</v>
          </cell>
          <cell r="AQ50">
            <v>917</v>
          </cell>
          <cell r="AR50">
            <v>16</v>
          </cell>
          <cell r="AS50">
            <v>1038</v>
          </cell>
          <cell r="AT50">
            <v>12</v>
          </cell>
          <cell r="AU50">
            <v>1161</v>
          </cell>
          <cell r="AV50">
            <v>821.45</v>
          </cell>
          <cell r="AW50">
            <v>32</v>
          </cell>
          <cell r="AX50">
            <v>578</v>
          </cell>
          <cell r="AY50">
            <v>28</v>
          </cell>
          <cell r="AZ50">
            <v>727</v>
          </cell>
          <cell r="BA50">
            <v>14</v>
          </cell>
          <cell r="BB50">
            <v>1036</v>
          </cell>
          <cell r="BC50">
            <v>12</v>
          </cell>
          <cell r="BD50">
            <v>1021</v>
          </cell>
          <cell r="BE50">
            <v>14</v>
          </cell>
          <cell r="BF50">
            <v>1147</v>
          </cell>
          <cell r="BG50">
            <v>816.66</v>
          </cell>
          <cell r="BH50">
            <v>33</v>
          </cell>
          <cell r="BI50">
            <v>583</v>
          </cell>
          <cell r="BJ50">
            <v>25</v>
          </cell>
          <cell r="BK50">
            <v>770</v>
          </cell>
          <cell r="BL50">
            <v>16</v>
          </cell>
          <cell r="BM50">
            <v>895</v>
          </cell>
          <cell r="BN50">
            <v>13</v>
          </cell>
          <cell r="BO50">
            <v>1054</v>
          </cell>
          <cell r="BP50">
            <v>13</v>
          </cell>
          <cell r="BQ50">
            <v>1160</v>
          </cell>
          <cell r="BR50">
            <v>815.91</v>
          </cell>
        </row>
        <row r="51">
          <cell r="O51" t="str">
            <v>East Dunbartonshire</v>
          </cell>
          <cell r="P51">
            <v>8</v>
          </cell>
          <cell r="Q51">
            <v>788</v>
          </cell>
          <cell r="R51">
            <v>17</v>
          </cell>
          <cell r="S51">
            <v>848</v>
          </cell>
          <cell r="T51">
            <v>11</v>
          </cell>
          <cell r="U51">
            <v>1046</v>
          </cell>
          <cell r="V51">
            <v>16</v>
          </cell>
          <cell r="W51">
            <v>1155</v>
          </cell>
          <cell r="X51">
            <v>47</v>
          </cell>
          <cell r="Y51">
            <v>1336</v>
          </cell>
          <cell r="Z51">
            <v>1134.98</v>
          </cell>
          <cell r="AA51">
            <v>8</v>
          </cell>
          <cell r="AB51">
            <v>823</v>
          </cell>
          <cell r="AC51">
            <v>15</v>
          </cell>
          <cell r="AD51">
            <v>936</v>
          </cell>
          <cell r="AE51">
            <v>11</v>
          </cell>
          <cell r="AF51">
            <v>1196</v>
          </cell>
          <cell r="AG51">
            <v>17</v>
          </cell>
          <cell r="AH51">
            <v>1166</v>
          </cell>
          <cell r="AI51">
            <v>48</v>
          </cell>
          <cell r="AJ51">
            <v>1367</v>
          </cell>
          <cell r="AK51">
            <v>1192.18</v>
          </cell>
          <cell r="AL51">
            <v>8</v>
          </cell>
          <cell r="AM51">
            <v>972</v>
          </cell>
          <cell r="AN51">
            <v>16</v>
          </cell>
          <cell r="AO51">
            <v>974</v>
          </cell>
          <cell r="AP51">
            <v>12</v>
          </cell>
          <cell r="AQ51">
            <v>1151</v>
          </cell>
          <cell r="AR51">
            <v>16</v>
          </cell>
          <cell r="AS51">
            <v>1269</v>
          </cell>
          <cell r="AT51">
            <v>48</v>
          </cell>
          <cell r="AU51">
            <v>1447</v>
          </cell>
          <cell r="AV51">
            <v>1269.32</v>
          </cell>
          <cell r="AW51">
            <v>10</v>
          </cell>
          <cell r="AX51">
            <v>948</v>
          </cell>
          <cell r="AY51">
            <v>16</v>
          </cell>
          <cell r="AZ51">
            <v>1072</v>
          </cell>
          <cell r="BA51">
            <v>10</v>
          </cell>
          <cell r="BB51">
            <v>1156</v>
          </cell>
          <cell r="BC51">
            <v>18</v>
          </cell>
          <cell r="BD51">
            <v>1395</v>
          </cell>
          <cell r="BE51">
            <v>46</v>
          </cell>
          <cell r="BF51">
            <v>1461</v>
          </cell>
          <cell r="BG51">
            <v>1305.08</v>
          </cell>
          <cell r="BH51">
            <v>11</v>
          </cell>
          <cell r="BI51">
            <v>919</v>
          </cell>
          <cell r="BJ51">
            <v>15</v>
          </cell>
          <cell r="BK51">
            <v>1010</v>
          </cell>
          <cell r="BL51">
            <v>8</v>
          </cell>
          <cell r="BM51">
            <v>1268</v>
          </cell>
          <cell r="BN51">
            <v>20</v>
          </cell>
          <cell r="BO51">
            <v>1369</v>
          </cell>
          <cell r="BP51">
            <v>47</v>
          </cell>
          <cell r="BQ51">
            <v>1454</v>
          </cell>
          <cell r="BR51">
            <v>1311.21</v>
          </cell>
        </row>
        <row r="52">
          <cell r="O52" t="str">
            <v>East Lothian</v>
          </cell>
          <cell r="P52">
            <v>5</v>
          </cell>
          <cell r="Q52">
            <v>440</v>
          </cell>
          <cell r="R52">
            <v>21</v>
          </cell>
          <cell r="S52">
            <v>624</v>
          </cell>
          <cell r="T52">
            <v>19</v>
          </cell>
          <cell r="U52">
            <v>790</v>
          </cell>
          <cell r="V52">
            <v>35</v>
          </cell>
          <cell r="W52">
            <v>961</v>
          </cell>
          <cell r="X52">
            <v>20</v>
          </cell>
          <cell r="Y52">
            <v>1190</v>
          </cell>
          <cell r="Z52">
            <v>877.49</v>
          </cell>
          <cell r="AA52">
            <v>4</v>
          </cell>
          <cell r="AB52">
            <v>525</v>
          </cell>
          <cell r="AC52">
            <v>20</v>
          </cell>
          <cell r="AD52">
            <v>577</v>
          </cell>
          <cell r="AE52">
            <v>19</v>
          </cell>
          <cell r="AF52">
            <v>777</v>
          </cell>
          <cell r="AG52">
            <v>38</v>
          </cell>
          <cell r="AH52">
            <v>988</v>
          </cell>
          <cell r="AI52">
            <v>18</v>
          </cell>
          <cell r="AJ52">
            <v>1191</v>
          </cell>
          <cell r="AK52">
            <v>873.85</v>
          </cell>
          <cell r="AL52">
            <v>6</v>
          </cell>
          <cell r="AM52">
            <v>576</v>
          </cell>
          <cell r="AN52">
            <v>18</v>
          </cell>
          <cell r="AO52">
            <v>660</v>
          </cell>
          <cell r="AP52">
            <v>18</v>
          </cell>
          <cell r="AQ52">
            <v>905</v>
          </cell>
          <cell r="AR52">
            <v>39</v>
          </cell>
          <cell r="AS52">
            <v>995</v>
          </cell>
          <cell r="AT52">
            <v>19</v>
          </cell>
          <cell r="AU52">
            <v>1214</v>
          </cell>
          <cell r="AV52">
            <v>934.97</v>
          </cell>
          <cell r="AW52">
            <v>5</v>
          </cell>
          <cell r="AX52">
            <v>507</v>
          </cell>
          <cell r="AY52">
            <v>23</v>
          </cell>
          <cell r="AZ52">
            <v>700</v>
          </cell>
          <cell r="BA52">
            <v>23</v>
          </cell>
          <cell r="BB52">
            <v>859</v>
          </cell>
          <cell r="BC52">
            <v>32</v>
          </cell>
          <cell r="BD52">
            <v>966</v>
          </cell>
          <cell r="BE52">
            <v>18</v>
          </cell>
          <cell r="BF52">
            <v>1279</v>
          </cell>
          <cell r="BG52">
            <v>923.26</v>
          </cell>
          <cell r="BH52">
            <v>5</v>
          </cell>
          <cell r="BI52">
            <v>488</v>
          </cell>
          <cell r="BJ52">
            <v>26</v>
          </cell>
          <cell r="BK52">
            <v>725</v>
          </cell>
          <cell r="BL52">
            <v>17</v>
          </cell>
          <cell r="BM52">
            <v>889</v>
          </cell>
          <cell r="BN52">
            <v>30</v>
          </cell>
          <cell r="BO52">
            <v>1004</v>
          </cell>
          <cell r="BP52">
            <v>22</v>
          </cell>
          <cell r="BQ52">
            <v>1176</v>
          </cell>
          <cell r="BR52">
            <v>923.95</v>
          </cell>
        </row>
        <row r="53">
          <cell r="O53" t="str">
            <v>East Renfrewshire</v>
          </cell>
          <cell r="P53">
            <v>10</v>
          </cell>
          <cell r="Q53">
            <v>754</v>
          </cell>
          <cell r="R53">
            <v>10</v>
          </cell>
          <cell r="S53">
            <v>1030</v>
          </cell>
          <cell r="T53">
            <v>10</v>
          </cell>
          <cell r="U53">
            <v>1204</v>
          </cell>
          <cell r="V53">
            <v>19</v>
          </cell>
          <cell r="W53">
            <v>1292</v>
          </cell>
          <cell r="X53">
            <v>50</v>
          </cell>
          <cell r="Y53">
            <v>1442</v>
          </cell>
          <cell r="Z53">
            <v>1265.28</v>
          </cell>
          <cell r="AA53">
            <v>10</v>
          </cell>
          <cell r="AB53">
            <v>833</v>
          </cell>
          <cell r="AC53">
            <v>9</v>
          </cell>
          <cell r="AD53">
            <v>1155</v>
          </cell>
          <cell r="AE53">
            <v>8</v>
          </cell>
          <cell r="AF53">
            <v>1263</v>
          </cell>
          <cell r="AG53">
            <v>21</v>
          </cell>
          <cell r="AH53">
            <v>1275</v>
          </cell>
          <cell r="AI53">
            <v>52</v>
          </cell>
          <cell r="AJ53">
            <v>1424</v>
          </cell>
          <cell r="AK53">
            <v>1296.52</v>
          </cell>
          <cell r="AL53">
            <v>10</v>
          </cell>
          <cell r="AM53">
            <v>808</v>
          </cell>
          <cell r="AN53">
            <v>10</v>
          </cell>
          <cell r="AO53">
            <v>1160</v>
          </cell>
          <cell r="AP53">
            <v>8</v>
          </cell>
          <cell r="AQ53">
            <v>1243</v>
          </cell>
          <cell r="AR53">
            <v>20</v>
          </cell>
          <cell r="AS53">
            <v>1340</v>
          </cell>
          <cell r="AT53">
            <v>52</v>
          </cell>
          <cell r="AU53">
            <v>1452</v>
          </cell>
          <cell r="AV53">
            <v>1319.28</v>
          </cell>
          <cell r="AW53">
            <v>10</v>
          </cell>
          <cell r="AX53">
            <v>845</v>
          </cell>
          <cell r="AY53">
            <v>11</v>
          </cell>
          <cell r="AZ53">
            <v>1217</v>
          </cell>
          <cell r="BA53">
            <v>12</v>
          </cell>
          <cell r="BB53">
            <v>1281</v>
          </cell>
          <cell r="BC53">
            <v>16</v>
          </cell>
          <cell r="BD53">
            <v>1370</v>
          </cell>
          <cell r="BE53">
            <v>51</v>
          </cell>
          <cell r="BF53">
            <v>1493</v>
          </cell>
          <cell r="BG53">
            <v>1352.72</v>
          </cell>
          <cell r="BH53">
            <v>10</v>
          </cell>
          <cell r="BI53">
            <v>972</v>
          </cell>
          <cell r="BJ53">
            <v>10</v>
          </cell>
          <cell r="BK53">
            <v>1139</v>
          </cell>
          <cell r="BL53">
            <v>13</v>
          </cell>
          <cell r="BM53">
            <v>1324</v>
          </cell>
          <cell r="BN53">
            <v>15</v>
          </cell>
          <cell r="BO53">
            <v>1300</v>
          </cell>
          <cell r="BP53">
            <v>53</v>
          </cell>
          <cell r="BQ53">
            <v>1527</v>
          </cell>
          <cell r="BR53">
            <v>1387.53</v>
          </cell>
        </row>
        <row r="54">
          <cell r="O54" t="str">
            <v>Edinburgh City</v>
          </cell>
          <cell r="P54">
            <v>18</v>
          </cell>
          <cell r="Q54">
            <v>480</v>
          </cell>
          <cell r="R54">
            <v>15</v>
          </cell>
          <cell r="S54">
            <v>610</v>
          </cell>
          <cell r="T54">
            <v>15</v>
          </cell>
          <cell r="U54">
            <v>744</v>
          </cell>
          <cell r="V54">
            <v>15</v>
          </cell>
          <cell r="W54">
            <v>927</v>
          </cell>
          <cell r="X54">
            <v>37</v>
          </cell>
          <cell r="Y54">
            <v>1176</v>
          </cell>
          <cell r="Z54">
            <v>863.67</v>
          </cell>
          <cell r="AA54">
            <v>19</v>
          </cell>
          <cell r="AB54">
            <v>544</v>
          </cell>
          <cell r="AC54">
            <v>14</v>
          </cell>
          <cell r="AD54">
            <v>645</v>
          </cell>
          <cell r="AE54">
            <v>14</v>
          </cell>
          <cell r="AF54">
            <v>703</v>
          </cell>
          <cell r="AG54">
            <v>16</v>
          </cell>
          <cell r="AH54">
            <v>972</v>
          </cell>
          <cell r="AI54">
            <v>36</v>
          </cell>
          <cell r="AJ54">
            <v>1217</v>
          </cell>
          <cell r="AK54">
            <v>885.72</v>
          </cell>
          <cell r="AL54">
            <v>19</v>
          </cell>
          <cell r="AM54">
            <v>594</v>
          </cell>
          <cell r="AN54">
            <v>15</v>
          </cell>
          <cell r="AO54">
            <v>682</v>
          </cell>
          <cell r="AP54">
            <v>15</v>
          </cell>
          <cell r="AQ54">
            <v>759</v>
          </cell>
          <cell r="AR54">
            <v>15</v>
          </cell>
          <cell r="AS54">
            <v>975</v>
          </cell>
          <cell r="AT54">
            <v>36</v>
          </cell>
          <cell r="AU54">
            <v>1265</v>
          </cell>
          <cell r="AV54">
            <v>930.66</v>
          </cell>
          <cell r="AW54">
            <v>21</v>
          </cell>
          <cell r="AX54">
            <v>580</v>
          </cell>
          <cell r="AY54">
            <v>16</v>
          </cell>
          <cell r="AZ54">
            <v>672</v>
          </cell>
          <cell r="BA54">
            <v>13</v>
          </cell>
          <cell r="BB54">
            <v>801</v>
          </cell>
          <cell r="BC54">
            <v>14</v>
          </cell>
          <cell r="BD54">
            <v>1032</v>
          </cell>
          <cell r="BE54">
            <v>35</v>
          </cell>
          <cell r="BF54">
            <v>1241</v>
          </cell>
          <cell r="BG54">
            <v>912.28</v>
          </cell>
          <cell r="BH54">
            <v>21</v>
          </cell>
          <cell r="BI54">
            <v>573</v>
          </cell>
          <cell r="BJ54">
            <v>15</v>
          </cell>
          <cell r="BK54">
            <v>689</v>
          </cell>
          <cell r="BL54">
            <v>14</v>
          </cell>
          <cell r="BM54">
            <v>821</v>
          </cell>
          <cell r="BN54">
            <v>14</v>
          </cell>
          <cell r="BO54">
            <v>970</v>
          </cell>
          <cell r="BP54">
            <v>36</v>
          </cell>
          <cell r="BQ54">
            <v>1285</v>
          </cell>
          <cell r="BR54">
            <v>937.02</v>
          </cell>
        </row>
        <row r="55">
          <cell r="O55" t="str">
            <v>Eilean Siar</v>
          </cell>
          <cell r="P55">
            <v>0</v>
          </cell>
          <cell r="Q55" t="str">
            <v>NA</v>
          </cell>
          <cell r="R55">
            <v>34</v>
          </cell>
          <cell r="S55">
            <v>859</v>
          </cell>
          <cell r="T55">
            <v>64</v>
          </cell>
          <cell r="U55">
            <v>898</v>
          </cell>
          <cell r="V55">
            <v>2</v>
          </cell>
          <cell r="W55">
            <v>1127</v>
          </cell>
          <cell r="X55">
            <v>0</v>
          </cell>
          <cell r="Y55" t="str">
            <v>NA</v>
          </cell>
          <cell r="Z55">
            <v>889.32</v>
          </cell>
          <cell r="AA55">
            <v>0</v>
          </cell>
          <cell r="AB55" t="str">
            <v>NA</v>
          </cell>
          <cell r="AC55" t="str">
            <v>*</v>
          </cell>
          <cell r="AD55" t="str">
            <v>*</v>
          </cell>
          <cell r="AE55">
            <v>65</v>
          </cell>
          <cell r="AF55">
            <v>947</v>
          </cell>
          <cell r="AG55" t="str">
            <v>*</v>
          </cell>
          <cell r="AH55" t="str">
            <v>*</v>
          </cell>
          <cell r="AI55">
            <v>0</v>
          </cell>
          <cell r="AJ55" t="str">
            <v>NA</v>
          </cell>
          <cell r="AK55" t="str">
            <v>*</v>
          </cell>
          <cell r="AL55">
            <v>0</v>
          </cell>
          <cell r="AM55" t="str">
            <v>NA</v>
          </cell>
          <cell r="AN55">
            <v>33</v>
          </cell>
          <cell r="AO55">
            <v>1016</v>
          </cell>
          <cell r="AP55">
            <v>65</v>
          </cell>
          <cell r="AQ55">
            <v>894</v>
          </cell>
          <cell r="AR55">
            <v>2</v>
          </cell>
          <cell r="AS55">
            <v>965</v>
          </cell>
          <cell r="AT55">
            <v>0</v>
          </cell>
          <cell r="AU55" t="str">
            <v>NA</v>
          </cell>
          <cell r="AV55">
            <v>935.68</v>
          </cell>
          <cell r="AW55">
            <v>0</v>
          </cell>
          <cell r="AX55" t="str">
            <v>NA</v>
          </cell>
          <cell r="AY55">
            <v>23</v>
          </cell>
          <cell r="AZ55">
            <v>890</v>
          </cell>
          <cell r="BA55">
            <v>73</v>
          </cell>
          <cell r="BB55">
            <v>936</v>
          </cell>
          <cell r="BC55">
            <v>4</v>
          </cell>
          <cell r="BD55">
            <v>1312</v>
          </cell>
          <cell r="BE55">
            <v>0</v>
          </cell>
          <cell r="BF55" t="str">
            <v>NA</v>
          </cell>
          <cell r="BG55">
            <v>940.46</v>
          </cell>
          <cell r="BH55">
            <v>0</v>
          </cell>
          <cell r="BI55" t="str">
            <v>NA</v>
          </cell>
          <cell r="BJ55">
            <v>17</v>
          </cell>
          <cell r="BK55">
            <v>845</v>
          </cell>
          <cell r="BL55">
            <v>74</v>
          </cell>
          <cell r="BM55">
            <v>949</v>
          </cell>
          <cell r="BN55">
            <v>8</v>
          </cell>
          <cell r="BO55">
            <v>861</v>
          </cell>
          <cell r="BP55">
            <v>0</v>
          </cell>
          <cell r="BQ55" t="str">
            <v>NA</v>
          </cell>
          <cell r="BR55">
            <v>914.79</v>
          </cell>
        </row>
        <row r="56">
          <cell r="O56" t="str">
            <v>Falkirk</v>
          </cell>
          <cell r="P56">
            <v>13</v>
          </cell>
          <cell r="Q56">
            <v>505</v>
          </cell>
          <cell r="R56">
            <v>28</v>
          </cell>
          <cell r="S56">
            <v>609</v>
          </cell>
          <cell r="T56">
            <v>19</v>
          </cell>
          <cell r="U56">
            <v>768</v>
          </cell>
          <cell r="V56">
            <v>19</v>
          </cell>
          <cell r="W56">
            <v>1000</v>
          </cell>
          <cell r="X56">
            <v>21</v>
          </cell>
          <cell r="Y56">
            <v>1046</v>
          </cell>
          <cell r="Z56">
            <v>791.75</v>
          </cell>
          <cell r="AA56">
            <v>14</v>
          </cell>
          <cell r="AB56">
            <v>467</v>
          </cell>
          <cell r="AC56">
            <v>27</v>
          </cell>
          <cell r="AD56">
            <v>648</v>
          </cell>
          <cell r="AE56">
            <v>18</v>
          </cell>
          <cell r="AF56">
            <v>803</v>
          </cell>
          <cell r="AG56">
            <v>20</v>
          </cell>
          <cell r="AH56">
            <v>963</v>
          </cell>
          <cell r="AI56">
            <v>22</v>
          </cell>
          <cell r="AJ56">
            <v>1142</v>
          </cell>
          <cell r="AK56">
            <v>828.72</v>
          </cell>
          <cell r="AL56">
            <v>13</v>
          </cell>
          <cell r="AM56">
            <v>516</v>
          </cell>
          <cell r="AN56">
            <v>29</v>
          </cell>
          <cell r="AO56">
            <v>722</v>
          </cell>
          <cell r="AP56">
            <v>21</v>
          </cell>
          <cell r="AQ56">
            <v>854</v>
          </cell>
          <cell r="AR56">
            <v>19</v>
          </cell>
          <cell r="AS56">
            <v>972</v>
          </cell>
          <cell r="AT56">
            <v>19</v>
          </cell>
          <cell r="AU56">
            <v>1166</v>
          </cell>
          <cell r="AV56">
            <v>862.02</v>
          </cell>
          <cell r="AW56">
            <v>13</v>
          </cell>
          <cell r="AX56">
            <v>584</v>
          </cell>
          <cell r="AY56">
            <v>25</v>
          </cell>
          <cell r="AZ56">
            <v>715</v>
          </cell>
          <cell r="BA56">
            <v>20</v>
          </cell>
          <cell r="BB56">
            <v>890</v>
          </cell>
          <cell r="BC56">
            <v>21</v>
          </cell>
          <cell r="BD56">
            <v>1098</v>
          </cell>
          <cell r="BE56">
            <v>21</v>
          </cell>
          <cell r="BF56">
            <v>1210</v>
          </cell>
          <cell r="BG56">
            <v>917.35</v>
          </cell>
          <cell r="BH56">
            <v>14</v>
          </cell>
          <cell r="BI56">
            <v>664</v>
          </cell>
          <cell r="BJ56">
            <v>26</v>
          </cell>
          <cell r="BK56">
            <v>768</v>
          </cell>
          <cell r="BL56">
            <v>19</v>
          </cell>
          <cell r="BM56">
            <v>913</v>
          </cell>
          <cell r="BN56">
            <v>20</v>
          </cell>
          <cell r="BO56">
            <v>1022</v>
          </cell>
          <cell r="BP56">
            <v>22</v>
          </cell>
          <cell r="BQ56">
            <v>1267</v>
          </cell>
          <cell r="BR56">
            <v>949.25</v>
          </cell>
        </row>
        <row r="57">
          <cell r="O57" t="str">
            <v>Fife</v>
          </cell>
          <cell r="P57">
            <v>20</v>
          </cell>
          <cell r="Q57">
            <v>535</v>
          </cell>
          <cell r="R57">
            <v>21</v>
          </cell>
          <cell r="S57">
            <v>643</v>
          </cell>
          <cell r="T57">
            <v>19</v>
          </cell>
          <cell r="U57">
            <v>771</v>
          </cell>
          <cell r="V57">
            <v>21</v>
          </cell>
          <cell r="W57">
            <v>944</v>
          </cell>
          <cell r="X57">
            <v>19</v>
          </cell>
          <cell r="Y57">
            <v>1120</v>
          </cell>
          <cell r="Z57">
            <v>799.56</v>
          </cell>
          <cell r="AA57">
            <v>21</v>
          </cell>
          <cell r="AB57">
            <v>540</v>
          </cell>
          <cell r="AC57">
            <v>21</v>
          </cell>
          <cell r="AD57">
            <v>666</v>
          </cell>
          <cell r="AE57">
            <v>19</v>
          </cell>
          <cell r="AF57">
            <v>805</v>
          </cell>
          <cell r="AG57">
            <v>21</v>
          </cell>
          <cell r="AH57">
            <v>968</v>
          </cell>
          <cell r="AI57">
            <v>18</v>
          </cell>
          <cell r="AJ57">
            <v>1123</v>
          </cell>
          <cell r="AK57">
            <v>811.63</v>
          </cell>
          <cell r="AL57">
            <v>20</v>
          </cell>
          <cell r="AM57">
            <v>562</v>
          </cell>
          <cell r="AN57">
            <v>22</v>
          </cell>
          <cell r="AO57">
            <v>675</v>
          </cell>
          <cell r="AP57">
            <v>19</v>
          </cell>
          <cell r="AQ57">
            <v>820</v>
          </cell>
          <cell r="AR57">
            <v>20</v>
          </cell>
          <cell r="AS57">
            <v>971</v>
          </cell>
          <cell r="AT57">
            <v>20</v>
          </cell>
          <cell r="AU57">
            <v>1121</v>
          </cell>
          <cell r="AV57">
            <v>835.1</v>
          </cell>
          <cell r="AW57">
            <v>21</v>
          </cell>
          <cell r="AX57">
            <v>577</v>
          </cell>
          <cell r="AY57">
            <v>22</v>
          </cell>
          <cell r="AZ57">
            <v>653</v>
          </cell>
          <cell r="BA57">
            <v>21</v>
          </cell>
          <cell r="BB57">
            <v>807</v>
          </cell>
          <cell r="BC57">
            <v>17</v>
          </cell>
          <cell r="BD57">
            <v>916</v>
          </cell>
          <cell r="BE57">
            <v>20</v>
          </cell>
          <cell r="BF57">
            <v>1124</v>
          </cell>
          <cell r="BG57">
            <v>814.82</v>
          </cell>
          <cell r="BH57">
            <v>23</v>
          </cell>
          <cell r="BI57">
            <v>544</v>
          </cell>
          <cell r="BJ57">
            <v>22</v>
          </cell>
          <cell r="BK57">
            <v>696</v>
          </cell>
          <cell r="BL57">
            <v>20</v>
          </cell>
          <cell r="BM57">
            <v>837</v>
          </cell>
          <cell r="BN57">
            <v>17</v>
          </cell>
          <cell r="BO57">
            <v>975</v>
          </cell>
          <cell r="BP57">
            <v>19</v>
          </cell>
          <cell r="BQ57">
            <v>1168</v>
          </cell>
          <cell r="BR57">
            <v>833.31</v>
          </cell>
        </row>
        <row r="58">
          <cell r="O58" t="str">
            <v>Glasgow City</v>
          </cell>
          <cell r="P58">
            <v>57</v>
          </cell>
          <cell r="Q58">
            <v>589</v>
          </cell>
          <cell r="R58">
            <v>17</v>
          </cell>
          <cell r="S58">
            <v>770</v>
          </cell>
          <cell r="T58">
            <v>10</v>
          </cell>
          <cell r="U58">
            <v>817</v>
          </cell>
          <cell r="V58">
            <v>9</v>
          </cell>
          <cell r="W58">
            <v>1001</v>
          </cell>
          <cell r="X58">
            <v>6</v>
          </cell>
          <cell r="Y58">
            <v>1137</v>
          </cell>
          <cell r="Z58">
            <v>706.64</v>
          </cell>
          <cell r="AA58">
            <v>58</v>
          </cell>
          <cell r="AB58">
            <v>610</v>
          </cell>
          <cell r="AC58">
            <v>18</v>
          </cell>
          <cell r="AD58">
            <v>770</v>
          </cell>
          <cell r="AE58">
            <v>10</v>
          </cell>
          <cell r="AF58">
            <v>829</v>
          </cell>
          <cell r="AG58">
            <v>8</v>
          </cell>
          <cell r="AH58">
            <v>982</v>
          </cell>
          <cell r="AI58">
            <v>6</v>
          </cell>
          <cell r="AJ58">
            <v>1190</v>
          </cell>
          <cell r="AK58">
            <v>725.26</v>
          </cell>
          <cell r="AL58">
            <v>58</v>
          </cell>
          <cell r="AM58">
            <v>633</v>
          </cell>
          <cell r="AN58">
            <v>18</v>
          </cell>
          <cell r="AO58">
            <v>772</v>
          </cell>
          <cell r="AP58">
            <v>10</v>
          </cell>
          <cell r="AQ58">
            <v>847</v>
          </cell>
          <cell r="AR58">
            <v>8</v>
          </cell>
          <cell r="AS58">
            <v>927</v>
          </cell>
          <cell r="AT58">
            <v>6</v>
          </cell>
          <cell r="AU58">
            <v>1232</v>
          </cell>
          <cell r="AV58">
            <v>738.88</v>
          </cell>
          <cell r="AW58">
            <v>58</v>
          </cell>
          <cell r="AX58">
            <v>645</v>
          </cell>
          <cell r="AY58">
            <v>17</v>
          </cell>
          <cell r="AZ58">
            <v>787</v>
          </cell>
          <cell r="BA58">
            <v>11</v>
          </cell>
          <cell r="BB58">
            <v>899</v>
          </cell>
          <cell r="BC58">
            <v>7</v>
          </cell>
          <cell r="BD58">
            <v>989</v>
          </cell>
          <cell r="BE58">
            <v>6</v>
          </cell>
          <cell r="BF58">
            <v>1241</v>
          </cell>
          <cell r="BG58">
            <v>750.47</v>
          </cell>
          <cell r="BH58">
            <v>57</v>
          </cell>
          <cell r="BI58">
            <v>651</v>
          </cell>
          <cell r="BJ58">
            <v>16</v>
          </cell>
          <cell r="BK58">
            <v>788</v>
          </cell>
          <cell r="BL58">
            <v>12</v>
          </cell>
          <cell r="BM58">
            <v>915</v>
          </cell>
          <cell r="BN58">
            <v>9</v>
          </cell>
          <cell r="BO58">
            <v>1069</v>
          </cell>
          <cell r="BP58">
            <v>6</v>
          </cell>
          <cell r="BQ58">
            <v>1210</v>
          </cell>
          <cell r="BR58">
            <v>775.76</v>
          </cell>
        </row>
        <row r="59">
          <cell r="O59" t="str">
            <v>Highland</v>
          </cell>
          <cell r="P59">
            <v>9</v>
          </cell>
          <cell r="Q59">
            <v>462</v>
          </cell>
          <cell r="R59">
            <v>20</v>
          </cell>
          <cell r="S59">
            <v>621</v>
          </cell>
          <cell r="T59">
            <v>29</v>
          </cell>
          <cell r="U59">
            <v>846</v>
          </cell>
          <cell r="V59">
            <v>33</v>
          </cell>
          <cell r="W59">
            <v>948</v>
          </cell>
          <cell r="X59">
            <v>10</v>
          </cell>
          <cell r="Y59">
            <v>1026</v>
          </cell>
          <cell r="Z59">
            <v>826.56</v>
          </cell>
          <cell r="AA59">
            <v>7</v>
          </cell>
          <cell r="AB59">
            <v>566</v>
          </cell>
          <cell r="AC59">
            <v>19</v>
          </cell>
          <cell r="AD59">
            <v>644</v>
          </cell>
          <cell r="AE59">
            <v>32</v>
          </cell>
          <cell r="AF59">
            <v>873</v>
          </cell>
          <cell r="AG59">
            <v>33</v>
          </cell>
          <cell r="AH59">
            <v>990</v>
          </cell>
          <cell r="AI59">
            <v>9</v>
          </cell>
          <cell r="AJ59">
            <v>1045</v>
          </cell>
          <cell r="AK59">
            <v>862.09</v>
          </cell>
          <cell r="AL59">
            <v>8</v>
          </cell>
          <cell r="AM59">
            <v>543</v>
          </cell>
          <cell r="AN59">
            <v>18</v>
          </cell>
          <cell r="AO59">
            <v>641</v>
          </cell>
          <cell r="AP59">
            <v>31</v>
          </cell>
          <cell r="AQ59">
            <v>878</v>
          </cell>
          <cell r="AR59">
            <v>34</v>
          </cell>
          <cell r="AS59">
            <v>970</v>
          </cell>
          <cell r="AT59">
            <v>10</v>
          </cell>
          <cell r="AU59">
            <v>1179</v>
          </cell>
          <cell r="AV59">
            <v>878.7</v>
          </cell>
          <cell r="AW59">
            <v>8</v>
          </cell>
          <cell r="AX59">
            <v>445</v>
          </cell>
          <cell r="AY59">
            <v>16</v>
          </cell>
          <cell r="AZ59">
            <v>633</v>
          </cell>
          <cell r="BA59">
            <v>31</v>
          </cell>
          <cell r="BB59">
            <v>852</v>
          </cell>
          <cell r="BC59">
            <v>34</v>
          </cell>
          <cell r="BD59">
            <v>953</v>
          </cell>
          <cell r="BE59">
            <v>11</v>
          </cell>
          <cell r="BF59">
            <v>1038</v>
          </cell>
          <cell r="BG59">
            <v>839.2</v>
          </cell>
          <cell r="BH59">
            <v>8</v>
          </cell>
          <cell r="BI59">
            <v>489</v>
          </cell>
          <cell r="BJ59">
            <v>19</v>
          </cell>
          <cell r="BK59">
            <v>679</v>
          </cell>
          <cell r="BL59">
            <v>28</v>
          </cell>
          <cell r="BM59">
            <v>877</v>
          </cell>
          <cell r="BN59">
            <v>34</v>
          </cell>
          <cell r="BO59">
            <v>920</v>
          </cell>
          <cell r="BP59">
            <v>11</v>
          </cell>
          <cell r="BQ59">
            <v>1102</v>
          </cell>
          <cell r="BR59">
            <v>847.71</v>
          </cell>
        </row>
        <row r="60">
          <cell r="O60" t="str">
            <v>Inverclyde</v>
          </cell>
          <cell r="P60">
            <v>45</v>
          </cell>
          <cell r="Q60">
            <v>557</v>
          </cell>
          <cell r="R60">
            <v>16</v>
          </cell>
          <cell r="S60">
            <v>677</v>
          </cell>
          <cell r="T60">
            <v>15</v>
          </cell>
          <cell r="U60">
            <v>903</v>
          </cell>
          <cell r="V60">
            <v>14</v>
          </cell>
          <cell r="W60">
            <v>1105</v>
          </cell>
          <cell r="X60">
            <v>10</v>
          </cell>
          <cell r="Y60">
            <v>1211</v>
          </cell>
          <cell r="Z60">
            <v>770.22</v>
          </cell>
          <cell r="AA60">
            <v>44</v>
          </cell>
          <cell r="AB60">
            <v>624</v>
          </cell>
          <cell r="AC60">
            <v>15</v>
          </cell>
          <cell r="AD60">
            <v>813</v>
          </cell>
          <cell r="AE60">
            <v>15</v>
          </cell>
          <cell r="AF60">
            <v>920</v>
          </cell>
          <cell r="AG60">
            <v>15</v>
          </cell>
          <cell r="AH60">
            <v>1080</v>
          </cell>
          <cell r="AI60">
            <v>12</v>
          </cell>
          <cell r="AJ60">
            <v>1232</v>
          </cell>
          <cell r="AK60">
            <v>844.35</v>
          </cell>
          <cell r="AL60">
            <v>42</v>
          </cell>
          <cell r="AM60">
            <v>682</v>
          </cell>
          <cell r="AN60">
            <v>15</v>
          </cell>
          <cell r="AO60">
            <v>839</v>
          </cell>
          <cell r="AP60">
            <v>16</v>
          </cell>
          <cell r="AQ60">
            <v>923</v>
          </cell>
          <cell r="AR60">
            <v>17</v>
          </cell>
          <cell r="AS60">
            <v>1141</v>
          </cell>
          <cell r="AT60">
            <v>10</v>
          </cell>
          <cell r="AU60">
            <v>1348</v>
          </cell>
          <cell r="AV60">
            <v>888.74</v>
          </cell>
          <cell r="AW60">
            <v>45</v>
          </cell>
          <cell r="AX60">
            <v>675</v>
          </cell>
          <cell r="AY60">
            <v>12</v>
          </cell>
          <cell r="AZ60">
            <v>925</v>
          </cell>
          <cell r="BA60">
            <v>14</v>
          </cell>
          <cell r="BB60">
            <v>1106</v>
          </cell>
          <cell r="BC60">
            <v>19</v>
          </cell>
          <cell r="BD60">
            <v>1215</v>
          </cell>
          <cell r="BE60">
            <v>10</v>
          </cell>
          <cell r="BF60">
            <v>1231</v>
          </cell>
          <cell r="BG60">
            <v>923.54</v>
          </cell>
          <cell r="BH60">
            <v>46</v>
          </cell>
          <cell r="BI60">
            <v>632</v>
          </cell>
          <cell r="BJ60">
            <v>15</v>
          </cell>
          <cell r="BK60">
            <v>765</v>
          </cell>
          <cell r="BL60">
            <v>15</v>
          </cell>
          <cell r="BM60">
            <v>1086</v>
          </cell>
          <cell r="BN60">
            <v>14</v>
          </cell>
          <cell r="BO60">
            <v>1135</v>
          </cell>
          <cell r="BP60">
            <v>12</v>
          </cell>
          <cell r="BQ60">
            <v>1288</v>
          </cell>
          <cell r="BR60">
            <v>881.83</v>
          </cell>
        </row>
        <row r="61">
          <cell r="O61" t="str">
            <v>Midlothian</v>
          </cell>
          <cell r="P61">
            <v>8</v>
          </cell>
          <cell r="Q61">
            <v>501</v>
          </cell>
          <cell r="R61">
            <v>31</v>
          </cell>
          <cell r="S61">
            <v>537</v>
          </cell>
          <cell r="T61">
            <v>25</v>
          </cell>
          <cell r="U61">
            <v>783</v>
          </cell>
          <cell r="V61">
            <v>22</v>
          </cell>
          <cell r="W61">
            <v>895</v>
          </cell>
          <cell r="X61">
            <v>15</v>
          </cell>
          <cell r="Y61">
            <v>1029</v>
          </cell>
          <cell r="Z61">
            <v>753.55</v>
          </cell>
          <cell r="AA61">
            <v>7</v>
          </cell>
          <cell r="AB61">
            <v>493</v>
          </cell>
          <cell r="AC61">
            <v>30</v>
          </cell>
          <cell r="AD61">
            <v>572</v>
          </cell>
          <cell r="AE61">
            <v>25</v>
          </cell>
          <cell r="AF61">
            <v>842</v>
          </cell>
          <cell r="AG61">
            <v>19</v>
          </cell>
          <cell r="AH61">
            <v>854</v>
          </cell>
          <cell r="AI61">
            <v>19</v>
          </cell>
          <cell r="AJ61">
            <v>1098</v>
          </cell>
          <cell r="AK61">
            <v>787.49</v>
          </cell>
          <cell r="AL61">
            <v>9</v>
          </cell>
          <cell r="AM61">
            <v>581</v>
          </cell>
          <cell r="AN61">
            <v>28</v>
          </cell>
          <cell r="AO61">
            <v>697</v>
          </cell>
          <cell r="AP61">
            <v>24</v>
          </cell>
          <cell r="AQ61">
            <v>850</v>
          </cell>
          <cell r="AR61">
            <v>22</v>
          </cell>
          <cell r="AS61">
            <v>1042</v>
          </cell>
          <cell r="AT61">
            <v>17</v>
          </cell>
          <cell r="AU61">
            <v>1227</v>
          </cell>
          <cell r="AV61">
            <v>889.28</v>
          </cell>
          <cell r="AW61">
            <v>9</v>
          </cell>
          <cell r="AX61">
            <v>577</v>
          </cell>
          <cell r="AY61">
            <v>34</v>
          </cell>
          <cell r="AZ61">
            <v>719</v>
          </cell>
          <cell r="BA61">
            <v>23</v>
          </cell>
          <cell r="BB61">
            <v>789</v>
          </cell>
          <cell r="BC61">
            <v>17</v>
          </cell>
          <cell r="BD61">
            <v>921</v>
          </cell>
          <cell r="BE61">
            <v>16</v>
          </cell>
          <cell r="BF61">
            <v>1038</v>
          </cell>
          <cell r="BG61">
            <v>800.51</v>
          </cell>
          <cell r="BH61">
            <v>9</v>
          </cell>
          <cell r="BI61">
            <v>653</v>
          </cell>
          <cell r="BJ61">
            <v>37</v>
          </cell>
          <cell r="BK61">
            <v>699</v>
          </cell>
          <cell r="BL61">
            <v>21</v>
          </cell>
          <cell r="BM61">
            <v>847</v>
          </cell>
          <cell r="BN61">
            <v>17</v>
          </cell>
          <cell r="BO61">
            <v>965</v>
          </cell>
          <cell r="BP61">
            <v>15</v>
          </cell>
          <cell r="BQ61">
            <v>1149</v>
          </cell>
          <cell r="BR61">
            <v>831.67</v>
          </cell>
        </row>
        <row r="62">
          <cell r="O62" t="str">
            <v>Moray</v>
          </cell>
          <cell r="P62">
            <v>1</v>
          </cell>
          <cell r="Q62">
            <v>639</v>
          </cell>
          <cell r="R62">
            <v>9</v>
          </cell>
          <cell r="S62">
            <v>782</v>
          </cell>
          <cell r="T62">
            <v>43</v>
          </cell>
          <cell r="U62">
            <v>788</v>
          </cell>
          <cell r="V62">
            <v>36</v>
          </cell>
          <cell r="W62">
            <v>888</v>
          </cell>
          <cell r="X62">
            <v>10</v>
          </cell>
          <cell r="Y62">
            <v>1024</v>
          </cell>
          <cell r="Z62">
            <v>837.69</v>
          </cell>
          <cell r="AA62">
            <v>1</v>
          </cell>
          <cell r="AB62">
            <v>611</v>
          </cell>
          <cell r="AC62">
            <v>9</v>
          </cell>
          <cell r="AD62">
            <v>693</v>
          </cell>
          <cell r="AE62">
            <v>40</v>
          </cell>
          <cell r="AF62">
            <v>790</v>
          </cell>
          <cell r="AG62">
            <v>37</v>
          </cell>
          <cell r="AH62">
            <v>944</v>
          </cell>
          <cell r="AI62">
            <v>13</v>
          </cell>
          <cell r="AJ62">
            <v>1048</v>
          </cell>
          <cell r="AK62">
            <v>870</v>
          </cell>
          <cell r="AL62">
            <v>1</v>
          </cell>
          <cell r="AM62">
            <v>507</v>
          </cell>
          <cell r="AN62">
            <v>8</v>
          </cell>
          <cell r="AO62">
            <v>818</v>
          </cell>
          <cell r="AP62">
            <v>42</v>
          </cell>
          <cell r="AQ62">
            <v>748</v>
          </cell>
          <cell r="AR62">
            <v>37</v>
          </cell>
          <cell r="AS62">
            <v>821</v>
          </cell>
          <cell r="AT62">
            <v>11</v>
          </cell>
          <cell r="AU62">
            <v>939</v>
          </cell>
          <cell r="AV62">
            <v>791.73</v>
          </cell>
          <cell r="AW62">
            <v>1</v>
          </cell>
          <cell r="AX62">
            <v>661</v>
          </cell>
          <cell r="AY62">
            <v>12</v>
          </cell>
          <cell r="AZ62">
            <v>711</v>
          </cell>
          <cell r="BA62">
            <v>34</v>
          </cell>
          <cell r="BB62">
            <v>655</v>
          </cell>
          <cell r="BC62">
            <v>38</v>
          </cell>
          <cell r="BD62">
            <v>873</v>
          </cell>
          <cell r="BE62">
            <v>16</v>
          </cell>
          <cell r="BF62">
            <v>1073</v>
          </cell>
          <cell r="BG62">
            <v>818.05</v>
          </cell>
          <cell r="BH62">
            <v>1</v>
          </cell>
          <cell r="BI62">
            <v>599</v>
          </cell>
          <cell r="BJ62">
            <v>13</v>
          </cell>
          <cell r="BK62">
            <v>701</v>
          </cell>
          <cell r="BL62">
            <v>30</v>
          </cell>
          <cell r="BM62">
            <v>673</v>
          </cell>
          <cell r="BN62">
            <v>39</v>
          </cell>
          <cell r="BO62">
            <v>862</v>
          </cell>
          <cell r="BP62">
            <v>17</v>
          </cell>
          <cell r="BQ62">
            <v>918</v>
          </cell>
          <cell r="BR62">
            <v>791.26</v>
          </cell>
        </row>
        <row r="63">
          <cell r="O63" t="str">
            <v>North Ayrshire</v>
          </cell>
          <cell r="P63">
            <v>36</v>
          </cell>
          <cell r="Q63">
            <v>565</v>
          </cell>
          <cell r="R63">
            <v>24</v>
          </cell>
          <cell r="S63">
            <v>733</v>
          </cell>
          <cell r="T63">
            <v>15</v>
          </cell>
          <cell r="U63">
            <v>764</v>
          </cell>
          <cell r="V63">
            <v>19</v>
          </cell>
          <cell r="W63">
            <v>985</v>
          </cell>
          <cell r="X63">
            <v>7</v>
          </cell>
          <cell r="Y63">
            <v>1048</v>
          </cell>
          <cell r="Z63">
            <v>754.43</v>
          </cell>
          <cell r="AA63">
            <v>35</v>
          </cell>
          <cell r="AB63">
            <v>620</v>
          </cell>
          <cell r="AC63">
            <v>22</v>
          </cell>
          <cell r="AD63">
            <v>720</v>
          </cell>
          <cell r="AE63">
            <v>15</v>
          </cell>
          <cell r="AF63">
            <v>828</v>
          </cell>
          <cell r="AG63">
            <v>19</v>
          </cell>
          <cell r="AH63">
            <v>1052</v>
          </cell>
          <cell r="AI63">
            <v>10</v>
          </cell>
          <cell r="AJ63">
            <v>1181</v>
          </cell>
          <cell r="AK63">
            <v>817.58</v>
          </cell>
          <cell r="AL63">
            <v>35</v>
          </cell>
          <cell r="AM63">
            <v>608</v>
          </cell>
          <cell r="AN63">
            <v>23</v>
          </cell>
          <cell r="AO63">
            <v>719</v>
          </cell>
          <cell r="AP63">
            <v>14</v>
          </cell>
          <cell r="AQ63">
            <v>877</v>
          </cell>
          <cell r="AR63">
            <v>19</v>
          </cell>
          <cell r="AS63">
            <v>1075</v>
          </cell>
          <cell r="AT63">
            <v>9</v>
          </cell>
          <cell r="AU63">
            <v>1101</v>
          </cell>
          <cell r="AV63">
            <v>804.29</v>
          </cell>
          <cell r="AW63">
            <v>38</v>
          </cell>
          <cell r="AX63">
            <v>695</v>
          </cell>
          <cell r="AY63">
            <v>22</v>
          </cell>
          <cell r="AZ63">
            <v>803</v>
          </cell>
          <cell r="BA63">
            <v>14</v>
          </cell>
          <cell r="BB63">
            <v>1042</v>
          </cell>
          <cell r="BC63">
            <v>16</v>
          </cell>
          <cell r="BD63">
            <v>1097</v>
          </cell>
          <cell r="BE63">
            <v>10</v>
          </cell>
          <cell r="BF63">
            <v>1222</v>
          </cell>
          <cell r="BG63">
            <v>884.36</v>
          </cell>
          <cell r="BH63">
            <v>42</v>
          </cell>
          <cell r="BI63">
            <v>662</v>
          </cell>
          <cell r="BJ63">
            <v>21</v>
          </cell>
          <cell r="BK63">
            <v>836</v>
          </cell>
          <cell r="BL63">
            <v>12</v>
          </cell>
          <cell r="BM63">
            <v>1039</v>
          </cell>
          <cell r="BN63">
            <v>15</v>
          </cell>
          <cell r="BO63">
            <v>1043</v>
          </cell>
          <cell r="BP63">
            <v>10</v>
          </cell>
          <cell r="BQ63">
            <v>1191</v>
          </cell>
          <cell r="BR63">
            <v>853.83</v>
          </cell>
        </row>
        <row r="64">
          <cell r="O64" t="str">
            <v>North Lanarkshire</v>
          </cell>
          <cell r="P64">
            <v>31</v>
          </cell>
          <cell r="Q64">
            <v>565</v>
          </cell>
          <cell r="R64">
            <v>28</v>
          </cell>
          <cell r="S64">
            <v>744</v>
          </cell>
          <cell r="T64">
            <v>19</v>
          </cell>
          <cell r="U64">
            <v>844</v>
          </cell>
          <cell r="V64">
            <v>13</v>
          </cell>
          <cell r="W64">
            <v>995</v>
          </cell>
          <cell r="X64">
            <v>9</v>
          </cell>
          <cell r="Y64">
            <v>1107</v>
          </cell>
          <cell r="Z64">
            <v>772.81</v>
          </cell>
          <cell r="AA64">
            <v>32</v>
          </cell>
          <cell r="AB64">
            <v>628</v>
          </cell>
          <cell r="AC64">
            <v>28</v>
          </cell>
          <cell r="AD64">
            <v>763</v>
          </cell>
          <cell r="AE64">
            <v>19</v>
          </cell>
          <cell r="AF64">
            <v>918</v>
          </cell>
          <cell r="AG64">
            <v>13</v>
          </cell>
          <cell r="AH64">
            <v>1027</v>
          </cell>
          <cell r="AI64">
            <v>9</v>
          </cell>
          <cell r="AJ64">
            <v>1190</v>
          </cell>
          <cell r="AK64">
            <v>829.63</v>
          </cell>
          <cell r="AL64">
            <v>30</v>
          </cell>
          <cell r="AM64">
            <v>647</v>
          </cell>
          <cell r="AN64">
            <v>28</v>
          </cell>
          <cell r="AO64">
            <v>805</v>
          </cell>
          <cell r="AP64">
            <v>19</v>
          </cell>
          <cell r="AQ64">
            <v>953</v>
          </cell>
          <cell r="AR64">
            <v>14</v>
          </cell>
          <cell r="AS64">
            <v>1056</v>
          </cell>
          <cell r="AT64">
            <v>9</v>
          </cell>
          <cell r="AU64">
            <v>1163</v>
          </cell>
          <cell r="AV64">
            <v>853.08</v>
          </cell>
          <cell r="AW64">
            <v>32</v>
          </cell>
          <cell r="AX64">
            <v>653</v>
          </cell>
          <cell r="AY64">
            <v>26</v>
          </cell>
          <cell r="AZ64">
            <v>792</v>
          </cell>
          <cell r="BA64">
            <v>18</v>
          </cell>
          <cell r="BB64">
            <v>983</v>
          </cell>
          <cell r="BC64">
            <v>16</v>
          </cell>
          <cell r="BD64">
            <v>1071</v>
          </cell>
          <cell r="BE64">
            <v>8</v>
          </cell>
          <cell r="BF64">
            <v>1279</v>
          </cell>
          <cell r="BG64">
            <v>865.5</v>
          </cell>
          <cell r="BH64">
            <v>31</v>
          </cell>
          <cell r="BI64">
            <v>654</v>
          </cell>
          <cell r="BJ64">
            <v>26</v>
          </cell>
          <cell r="BK64">
            <v>826</v>
          </cell>
          <cell r="BL64">
            <v>19</v>
          </cell>
          <cell r="BM64">
            <v>954</v>
          </cell>
          <cell r="BN64">
            <v>15</v>
          </cell>
          <cell r="BO64">
            <v>1093</v>
          </cell>
          <cell r="BP64">
            <v>9</v>
          </cell>
          <cell r="BQ64">
            <v>1205</v>
          </cell>
          <cell r="BR64">
            <v>871.16</v>
          </cell>
        </row>
        <row r="65">
          <cell r="O65" t="str">
            <v>Orkney Islands</v>
          </cell>
          <cell r="P65">
            <v>0</v>
          </cell>
          <cell r="Q65" t="str">
            <v>NA</v>
          </cell>
          <cell r="R65">
            <v>22</v>
          </cell>
          <cell r="S65">
            <v>829</v>
          </cell>
          <cell r="T65">
            <v>14</v>
          </cell>
          <cell r="U65">
            <v>709</v>
          </cell>
          <cell r="V65">
            <v>61</v>
          </cell>
          <cell r="W65">
            <v>965</v>
          </cell>
          <cell r="X65">
            <v>3</v>
          </cell>
          <cell r="Y65">
            <v>1297</v>
          </cell>
          <cell r="Z65">
            <v>909.2</v>
          </cell>
          <cell r="AA65">
            <v>0</v>
          </cell>
          <cell r="AB65" t="str">
            <v>NA</v>
          </cell>
          <cell r="AC65">
            <v>17</v>
          </cell>
          <cell r="AD65">
            <v>1026</v>
          </cell>
          <cell r="AE65">
            <v>16</v>
          </cell>
          <cell r="AF65">
            <v>811</v>
          </cell>
          <cell r="AG65">
            <v>64</v>
          </cell>
          <cell r="AH65">
            <v>956</v>
          </cell>
          <cell r="AI65">
            <v>3</v>
          </cell>
          <cell r="AJ65">
            <v>1067</v>
          </cell>
          <cell r="AK65">
            <v>948.03</v>
          </cell>
          <cell r="AL65">
            <v>0</v>
          </cell>
          <cell r="AM65" t="str">
            <v>NA</v>
          </cell>
          <cell r="AN65">
            <v>19</v>
          </cell>
          <cell r="AO65">
            <v>886</v>
          </cell>
          <cell r="AP65">
            <v>17</v>
          </cell>
          <cell r="AQ65">
            <v>911</v>
          </cell>
          <cell r="AR65">
            <v>62</v>
          </cell>
          <cell r="AS65">
            <v>897</v>
          </cell>
          <cell r="AT65">
            <v>2</v>
          </cell>
          <cell r="AU65">
            <v>1131</v>
          </cell>
          <cell r="AV65">
            <v>901.97</v>
          </cell>
          <cell r="AW65">
            <v>0</v>
          </cell>
          <cell r="AX65" t="str">
            <v>NA</v>
          </cell>
          <cell r="AY65">
            <v>13</v>
          </cell>
          <cell r="AZ65">
            <v>997</v>
          </cell>
          <cell r="BA65">
            <v>18</v>
          </cell>
          <cell r="BB65">
            <v>1109</v>
          </cell>
          <cell r="BC65">
            <v>62</v>
          </cell>
          <cell r="BD65">
            <v>877</v>
          </cell>
          <cell r="BE65">
            <v>7</v>
          </cell>
          <cell r="BF65">
            <v>1199</v>
          </cell>
          <cell r="BG65">
            <v>956.9</v>
          </cell>
          <cell r="BH65">
            <v>0</v>
          </cell>
          <cell r="BI65" t="str">
            <v>NA</v>
          </cell>
          <cell r="BJ65">
            <v>14</v>
          </cell>
          <cell r="BK65">
            <v>867</v>
          </cell>
          <cell r="BL65">
            <v>33</v>
          </cell>
          <cell r="BM65">
            <v>825</v>
          </cell>
          <cell r="BN65">
            <v>47</v>
          </cell>
          <cell r="BO65">
            <v>935</v>
          </cell>
          <cell r="BP65">
            <v>6</v>
          </cell>
          <cell r="BQ65">
            <v>1234</v>
          </cell>
          <cell r="BR65">
            <v>907.12</v>
          </cell>
        </row>
        <row r="66">
          <cell r="O66" t="str">
            <v>Perth &amp; Kinross</v>
          </cell>
          <cell r="P66">
            <v>6</v>
          </cell>
          <cell r="Q66">
            <v>551</v>
          </cell>
          <cell r="R66">
            <v>13</v>
          </cell>
          <cell r="S66">
            <v>605</v>
          </cell>
          <cell r="T66">
            <v>19</v>
          </cell>
          <cell r="U66">
            <v>792</v>
          </cell>
          <cell r="V66">
            <v>41</v>
          </cell>
          <cell r="W66">
            <v>953</v>
          </cell>
          <cell r="X66">
            <v>21</v>
          </cell>
          <cell r="Y66">
            <v>1059</v>
          </cell>
          <cell r="Z66">
            <v>875.31</v>
          </cell>
          <cell r="AA66">
            <v>7</v>
          </cell>
          <cell r="AB66">
            <v>534</v>
          </cell>
          <cell r="AC66">
            <v>12</v>
          </cell>
          <cell r="AD66">
            <v>758</v>
          </cell>
          <cell r="AE66">
            <v>20</v>
          </cell>
          <cell r="AF66">
            <v>928</v>
          </cell>
          <cell r="AG66">
            <v>42</v>
          </cell>
          <cell r="AH66">
            <v>1046</v>
          </cell>
          <cell r="AI66">
            <v>20</v>
          </cell>
          <cell r="AJ66">
            <v>1146</v>
          </cell>
          <cell r="AK66">
            <v>982.46</v>
          </cell>
          <cell r="AL66">
            <v>7</v>
          </cell>
          <cell r="AM66">
            <v>528</v>
          </cell>
          <cell r="AN66">
            <v>11</v>
          </cell>
          <cell r="AO66">
            <v>746</v>
          </cell>
          <cell r="AP66">
            <v>17</v>
          </cell>
          <cell r="AQ66">
            <v>848</v>
          </cell>
          <cell r="AR66">
            <v>42</v>
          </cell>
          <cell r="AS66">
            <v>1025</v>
          </cell>
          <cell r="AT66">
            <v>22</v>
          </cell>
          <cell r="AU66">
            <v>1136</v>
          </cell>
          <cell r="AV66">
            <v>943.6</v>
          </cell>
          <cell r="AW66">
            <v>7</v>
          </cell>
          <cell r="AX66">
            <v>558</v>
          </cell>
          <cell r="AY66">
            <v>11</v>
          </cell>
          <cell r="AZ66">
            <v>658</v>
          </cell>
          <cell r="BA66">
            <v>20</v>
          </cell>
          <cell r="BB66">
            <v>1029</v>
          </cell>
          <cell r="BC66">
            <v>40</v>
          </cell>
          <cell r="BD66">
            <v>953</v>
          </cell>
          <cell r="BE66">
            <v>22</v>
          </cell>
          <cell r="BF66">
            <v>1125</v>
          </cell>
          <cell r="BG66">
            <v>945.94</v>
          </cell>
          <cell r="BH66">
            <v>7</v>
          </cell>
          <cell r="BI66">
            <v>545</v>
          </cell>
          <cell r="BJ66">
            <v>13</v>
          </cell>
          <cell r="BK66">
            <v>646</v>
          </cell>
          <cell r="BL66">
            <v>21</v>
          </cell>
          <cell r="BM66">
            <v>856</v>
          </cell>
          <cell r="BN66">
            <v>39</v>
          </cell>
          <cell r="BO66">
            <v>997</v>
          </cell>
          <cell r="BP66">
            <v>20</v>
          </cell>
          <cell r="BQ66">
            <v>1169</v>
          </cell>
          <cell r="BR66">
            <v>924.52</v>
          </cell>
        </row>
        <row r="67">
          <cell r="O67" t="str">
            <v>Renfrewshire</v>
          </cell>
          <cell r="P67">
            <v>24</v>
          </cell>
          <cell r="Q67">
            <v>579</v>
          </cell>
          <cell r="R67">
            <v>16</v>
          </cell>
          <cell r="S67">
            <v>714</v>
          </cell>
          <cell r="T67">
            <v>22</v>
          </cell>
          <cell r="U67">
            <v>894</v>
          </cell>
          <cell r="V67">
            <v>14</v>
          </cell>
          <cell r="W67">
            <v>996</v>
          </cell>
          <cell r="X67">
            <v>24</v>
          </cell>
          <cell r="Y67">
            <v>1144</v>
          </cell>
          <cell r="Z67">
            <v>863.88</v>
          </cell>
          <cell r="AA67">
            <v>26</v>
          </cell>
          <cell r="AB67">
            <v>600</v>
          </cell>
          <cell r="AC67">
            <v>16</v>
          </cell>
          <cell r="AD67">
            <v>689</v>
          </cell>
          <cell r="AE67">
            <v>20</v>
          </cell>
          <cell r="AF67">
            <v>901</v>
          </cell>
          <cell r="AG67">
            <v>14</v>
          </cell>
          <cell r="AH67">
            <v>1004</v>
          </cell>
          <cell r="AI67">
            <v>24</v>
          </cell>
          <cell r="AJ67">
            <v>1233</v>
          </cell>
          <cell r="AK67">
            <v>882.92</v>
          </cell>
          <cell r="AL67">
            <v>29</v>
          </cell>
          <cell r="AM67">
            <v>577</v>
          </cell>
          <cell r="AN67">
            <v>17</v>
          </cell>
          <cell r="AO67">
            <v>714</v>
          </cell>
          <cell r="AP67">
            <v>18</v>
          </cell>
          <cell r="AQ67">
            <v>883</v>
          </cell>
          <cell r="AR67">
            <v>13</v>
          </cell>
          <cell r="AS67">
            <v>1055</v>
          </cell>
          <cell r="AT67">
            <v>22</v>
          </cell>
          <cell r="AU67">
            <v>1162</v>
          </cell>
          <cell r="AV67">
            <v>840.44</v>
          </cell>
          <cell r="AW67">
            <v>25</v>
          </cell>
          <cell r="AX67">
            <v>616</v>
          </cell>
          <cell r="AY67">
            <v>18</v>
          </cell>
          <cell r="AZ67">
            <v>828</v>
          </cell>
          <cell r="BA67">
            <v>20</v>
          </cell>
          <cell r="BB67">
            <v>922</v>
          </cell>
          <cell r="BC67">
            <v>15</v>
          </cell>
          <cell r="BD67">
            <v>1068</v>
          </cell>
          <cell r="BE67">
            <v>21</v>
          </cell>
          <cell r="BF67">
            <v>1226</v>
          </cell>
          <cell r="BG67">
            <v>905.1</v>
          </cell>
          <cell r="BH67">
            <v>27</v>
          </cell>
          <cell r="BI67">
            <v>618</v>
          </cell>
          <cell r="BJ67">
            <v>19</v>
          </cell>
          <cell r="BK67">
            <v>770</v>
          </cell>
          <cell r="BL67">
            <v>19</v>
          </cell>
          <cell r="BM67">
            <v>964</v>
          </cell>
          <cell r="BN67">
            <v>15</v>
          </cell>
          <cell r="BO67">
            <v>1198</v>
          </cell>
          <cell r="BP67">
            <v>20</v>
          </cell>
          <cell r="BQ67">
            <v>1273</v>
          </cell>
          <cell r="BR67">
            <v>930.62</v>
          </cell>
        </row>
        <row r="68">
          <cell r="O68" t="str">
            <v>Scottish Borders</v>
          </cell>
          <cell r="P68">
            <v>6</v>
          </cell>
          <cell r="Q68">
            <v>443</v>
          </cell>
          <cell r="R68">
            <v>11</v>
          </cell>
          <cell r="S68">
            <v>581</v>
          </cell>
          <cell r="T68">
            <v>35</v>
          </cell>
          <cell r="U68">
            <v>798</v>
          </cell>
          <cell r="V68">
            <v>41</v>
          </cell>
          <cell r="W68">
            <v>978</v>
          </cell>
          <cell r="X68">
            <v>7</v>
          </cell>
          <cell r="Y68">
            <v>1083</v>
          </cell>
          <cell r="Z68">
            <v>846.58</v>
          </cell>
          <cell r="AA68">
            <v>5</v>
          </cell>
          <cell r="AB68">
            <v>522</v>
          </cell>
          <cell r="AC68">
            <v>11</v>
          </cell>
          <cell r="AD68">
            <v>783</v>
          </cell>
          <cell r="AE68">
            <v>35</v>
          </cell>
          <cell r="AF68">
            <v>836</v>
          </cell>
          <cell r="AG68">
            <v>40</v>
          </cell>
          <cell r="AH68">
            <v>1015</v>
          </cell>
          <cell r="AI68">
            <v>9</v>
          </cell>
          <cell r="AJ68">
            <v>1222</v>
          </cell>
          <cell r="AK68">
            <v>920.81</v>
          </cell>
          <cell r="AL68">
            <v>6</v>
          </cell>
          <cell r="AM68">
            <v>494</v>
          </cell>
          <cell r="AN68">
            <v>12</v>
          </cell>
          <cell r="AO68">
            <v>656</v>
          </cell>
          <cell r="AP68">
            <v>32</v>
          </cell>
          <cell r="AQ68">
            <v>760</v>
          </cell>
          <cell r="AR68">
            <v>43</v>
          </cell>
          <cell r="AS68">
            <v>1044</v>
          </cell>
          <cell r="AT68">
            <v>7</v>
          </cell>
          <cell r="AU68">
            <v>1121</v>
          </cell>
          <cell r="AV68">
            <v>878.95</v>
          </cell>
          <cell r="AW68">
            <v>5</v>
          </cell>
          <cell r="AX68">
            <v>417</v>
          </cell>
          <cell r="AY68">
            <v>14</v>
          </cell>
          <cell r="AZ68">
            <v>740</v>
          </cell>
          <cell r="BA68">
            <v>34</v>
          </cell>
          <cell r="BB68">
            <v>822</v>
          </cell>
          <cell r="BC68">
            <v>34</v>
          </cell>
          <cell r="BD68">
            <v>1013</v>
          </cell>
          <cell r="BE68">
            <v>12</v>
          </cell>
          <cell r="BF68">
            <v>1203</v>
          </cell>
          <cell r="BG68">
            <v>892.71</v>
          </cell>
          <cell r="BH68">
            <v>7</v>
          </cell>
          <cell r="BI68">
            <v>579</v>
          </cell>
          <cell r="BJ68">
            <v>10</v>
          </cell>
          <cell r="BK68">
            <v>619</v>
          </cell>
          <cell r="BL68">
            <v>37</v>
          </cell>
          <cell r="BM68">
            <v>853</v>
          </cell>
          <cell r="BN68">
            <v>34</v>
          </cell>
          <cell r="BO68">
            <v>1040</v>
          </cell>
          <cell r="BP68">
            <v>12</v>
          </cell>
          <cell r="BQ68">
            <v>1121</v>
          </cell>
          <cell r="BR68">
            <v>906.16</v>
          </cell>
        </row>
        <row r="69">
          <cell r="O69" t="str">
            <v>Shetland Islands</v>
          </cell>
          <cell r="P69">
            <v>0</v>
          </cell>
          <cell r="Q69" t="str">
            <v>NA</v>
          </cell>
          <cell r="R69">
            <v>5</v>
          </cell>
          <cell r="S69">
            <v>449</v>
          </cell>
          <cell r="T69">
            <v>35</v>
          </cell>
          <cell r="U69">
            <v>843</v>
          </cell>
          <cell r="V69">
            <v>51</v>
          </cell>
          <cell r="W69">
            <v>950</v>
          </cell>
          <cell r="X69">
            <v>9</v>
          </cell>
          <cell r="Y69">
            <v>1037</v>
          </cell>
          <cell r="Z69">
            <v>895.33</v>
          </cell>
          <cell r="AA69">
            <v>0</v>
          </cell>
          <cell r="AB69" t="str">
            <v>NA</v>
          </cell>
          <cell r="AC69" t="str">
            <v>*</v>
          </cell>
          <cell r="AD69" t="str">
            <v>*</v>
          </cell>
          <cell r="AE69">
            <v>40</v>
          </cell>
          <cell r="AF69">
            <v>943</v>
          </cell>
          <cell r="AG69" t="str">
            <v>*</v>
          </cell>
          <cell r="AH69" t="str">
            <v>*</v>
          </cell>
          <cell r="AI69">
            <v>7</v>
          </cell>
          <cell r="AJ69">
            <v>849</v>
          </cell>
          <cell r="AK69" t="str">
            <v>*</v>
          </cell>
          <cell r="AL69">
            <v>0</v>
          </cell>
          <cell r="AM69" t="str">
            <v>NA</v>
          </cell>
          <cell r="AN69">
            <v>3</v>
          </cell>
          <cell r="AO69">
            <v>1180</v>
          </cell>
          <cell r="AP69">
            <v>38</v>
          </cell>
          <cell r="AQ69">
            <v>1063</v>
          </cell>
          <cell r="AR69">
            <v>52</v>
          </cell>
          <cell r="AS69">
            <v>925</v>
          </cell>
          <cell r="AT69">
            <v>8</v>
          </cell>
          <cell r="AU69">
            <v>1126</v>
          </cell>
          <cell r="AV69">
            <v>1010.42</v>
          </cell>
          <cell r="AW69">
            <v>0</v>
          </cell>
          <cell r="AX69" t="str">
            <v>NA</v>
          </cell>
          <cell r="AY69">
            <v>3</v>
          </cell>
          <cell r="AZ69">
            <v>618</v>
          </cell>
          <cell r="BA69">
            <v>28</v>
          </cell>
          <cell r="BB69">
            <v>889</v>
          </cell>
          <cell r="BC69">
            <v>68</v>
          </cell>
          <cell r="BD69">
            <v>1119</v>
          </cell>
          <cell r="BE69">
            <v>2</v>
          </cell>
          <cell r="BF69">
            <v>610</v>
          </cell>
          <cell r="BG69">
            <v>1040.58</v>
          </cell>
          <cell r="BH69">
            <v>0</v>
          </cell>
          <cell r="BI69" t="str">
            <v>NA</v>
          </cell>
          <cell r="BJ69">
            <v>2</v>
          </cell>
          <cell r="BK69">
            <v>1076</v>
          </cell>
          <cell r="BL69">
            <v>24</v>
          </cell>
          <cell r="BM69">
            <v>964</v>
          </cell>
          <cell r="BN69">
            <v>72</v>
          </cell>
          <cell r="BO69">
            <v>1015</v>
          </cell>
          <cell r="BP69">
            <v>2</v>
          </cell>
          <cell r="BQ69">
            <v>314</v>
          </cell>
          <cell r="BR69">
            <v>989.96</v>
          </cell>
        </row>
        <row r="70">
          <cell r="O70" t="str">
            <v>South Ayrshire</v>
          </cell>
          <cell r="P70">
            <v>15</v>
          </cell>
          <cell r="Q70">
            <v>546</v>
          </cell>
          <cell r="R70">
            <v>27</v>
          </cell>
          <cell r="S70">
            <v>782</v>
          </cell>
          <cell r="T70">
            <v>25</v>
          </cell>
          <cell r="U70">
            <v>906</v>
          </cell>
          <cell r="V70">
            <v>12</v>
          </cell>
          <cell r="W70">
            <v>1057</v>
          </cell>
          <cell r="X70">
            <v>20</v>
          </cell>
          <cell r="Y70">
            <v>1185</v>
          </cell>
          <cell r="Z70">
            <v>883.38</v>
          </cell>
          <cell r="AA70">
            <v>15</v>
          </cell>
          <cell r="AB70">
            <v>610</v>
          </cell>
          <cell r="AC70">
            <v>31</v>
          </cell>
          <cell r="AD70">
            <v>802</v>
          </cell>
          <cell r="AE70">
            <v>23</v>
          </cell>
          <cell r="AF70">
            <v>887</v>
          </cell>
          <cell r="AG70">
            <v>11</v>
          </cell>
          <cell r="AH70">
            <v>1171</v>
          </cell>
          <cell r="AI70">
            <v>19</v>
          </cell>
          <cell r="AJ70">
            <v>1328</v>
          </cell>
          <cell r="AK70">
            <v>925.26</v>
          </cell>
          <cell r="AL70">
            <v>16</v>
          </cell>
          <cell r="AM70">
            <v>633</v>
          </cell>
          <cell r="AN70">
            <v>26</v>
          </cell>
          <cell r="AO70">
            <v>808</v>
          </cell>
          <cell r="AP70">
            <v>22</v>
          </cell>
          <cell r="AQ70">
            <v>936</v>
          </cell>
          <cell r="AR70">
            <v>15</v>
          </cell>
          <cell r="AS70">
            <v>1146</v>
          </cell>
          <cell r="AT70">
            <v>21</v>
          </cell>
          <cell r="AU70">
            <v>1200</v>
          </cell>
          <cell r="AV70">
            <v>941.18</v>
          </cell>
          <cell r="AW70">
            <v>18</v>
          </cell>
          <cell r="AX70">
            <v>689</v>
          </cell>
          <cell r="AY70">
            <v>28</v>
          </cell>
          <cell r="AZ70">
            <v>854</v>
          </cell>
          <cell r="BA70">
            <v>23</v>
          </cell>
          <cell r="BB70">
            <v>994</v>
          </cell>
          <cell r="BC70">
            <v>12</v>
          </cell>
          <cell r="BD70">
            <v>1112</v>
          </cell>
          <cell r="BE70">
            <v>19</v>
          </cell>
          <cell r="BF70">
            <v>1298</v>
          </cell>
          <cell r="BG70">
            <v>971.82</v>
          </cell>
          <cell r="BH70">
            <v>18</v>
          </cell>
          <cell r="BI70">
            <v>682</v>
          </cell>
          <cell r="BJ70">
            <v>26</v>
          </cell>
          <cell r="BK70">
            <v>796</v>
          </cell>
          <cell r="BL70">
            <v>25</v>
          </cell>
          <cell r="BM70">
            <v>950</v>
          </cell>
          <cell r="BN70">
            <v>13</v>
          </cell>
          <cell r="BO70">
            <v>1196</v>
          </cell>
          <cell r="BP70">
            <v>18</v>
          </cell>
          <cell r="BQ70">
            <v>1275</v>
          </cell>
          <cell r="BR70">
            <v>952.2</v>
          </cell>
        </row>
        <row r="71">
          <cell r="O71" t="str">
            <v>South Lanarkshire</v>
          </cell>
          <cell r="P71">
            <v>20</v>
          </cell>
          <cell r="Q71">
            <v>514</v>
          </cell>
          <cell r="R71">
            <v>23</v>
          </cell>
          <cell r="S71">
            <v>684</v>
          </cell>
          <cell r="T71">
            <v>22</v>
          </cell>
          <cell r="U71">
            <v>836</v>
          </cell>
          <cell r="V71">
            <v>17</v>
          </cell>
          <cell r="W71">
            <v>907</v>
          </cell>
          <cell r="X71">
            <v>17</v>
          </cell>
          <cell r="Y71">
            <v>1141</v>
          </cell>
          <cell r="Z71">
            <v>792.2</v>
          </cell>
          <cell r="AA71">
            <v>19</v>
          </cell>
          <cell r="AB71">
            <v>521</v>
          </cell>
          <cell r="AC71">
            <v>22</v>
          </cell>
          <cell r="AD71">
            <v>709</v>
          </cell>
          <cell r="AE71">
            <v>25</v>
          </cell>
          <cell r="AF71">
            <v>864</v>
          </cell>
          <cell r="AG71">
            <v>19</v>
          </cell>
          <cell r="AH71">
            <v>958</v>
          </cell>
          <cell r="AI71">
            <v>16</v>
          </cell>
          <cell r="AJ71">
            <v>1172</v>
          </cell>
          <cell r="AK71">
            <v>840.51</v>
          </cell>
          <cell r="AL71">
            <v>20</v>
          </cell>
          <cell r="AM71">
            <v>553</v>
          </cell>
          <cell r="AN71">
            <v>23</v>
          </cell>
          <cell r="AO71">
            <v>729</v>
          </cell>
          <cell r="AP71">
            <v>23</v>
          </cell>
          <cell r="AQ71">
            <v>929</v>
          </cell>
          <cell r="AR71">
            <v>18</v>
          </cell>
          <cell r="AS71">
            <v>1045</v>
          </cell>
          <cell r="AT71">
            <v>17</v>
          </cell>
          <cell r="AU71">
            <v>1162</v>
          </cell>
          <cell r="AV71">
            <v>877.58</v>
          </cell>
          <cell r="AW71">
            <v>20</v>
          </cell>
          <cell r="AX71">
            <v>622</v>
          </cell>
          <cell r="AY71">
            <v>25</v>
          </cell>
          <cell r="AZ71">
            <v>786</v>
          </cell>
          <cell r="BA71">
            <v>20</v>
          </cell>
          <cell r="BB71">
            <v>881</v>
          </cell>
          <cell r="BC71">
            <v>20</v>
          </cell>
          <cell r="BD71">
            <v>1071</v>
          </cell>
          <cell r="BE71">
            <v>15</v>
          </cell>
          <cell r="BF71">
            <v>1184</v>
          </cell>
          <cell r="BG71">
            <v>888.9</v>
          </cell>
          <cell r="BH71">
            <v>22</v>
          </cell>
          <cell r="BI71">
            <v>603</v>
          </cell>
          <cell r="BJ71">
            <v>25</v>
          </cell>
          <cell r="BK71">
            <v>793</v>
          </cell>
          <cell r="BL71">
            <v>18</v>
          </cell>
          <cell r="BM71">
            <v>975</v>
          </cell>
          <cell r="BN71">
            <v>21</v>
          </cell>
          <cell r="BO71">
            <v>1089</v>
          </cell>
          <cell r="BP71">
            <v>15</v>
          </cell>
          <cell r="BQ71">
            <v>1217</v>
          </cell>
          <cell r="BR71">
            <v>917.65</v>
          </cell>
        </row>
        <row r="72">
          <cell r="O72" t="str">
            <v>Stirling</v>
          </cell>
          <cell r="P72">
            <v>11</v>
          </cell>
          <cell r="Q72">
            <v>383</v>
          </cell>
          <cell r="R72">
            <v>20</v>
          </cell>
          <cell r="S72">
            <v>663</v>
          </cell>
          <cell r="T72">
            <v>16</v>
          </cell>
          <cell r="U72">
            <v>837</v>
          </cell>
          <cell r="V72">
            <v>28</v>
          </cell>
          <cell r="W72">
            <v>1097</v>
          </cell>
          <cell r="X72">
            <v>24</v>
          </cell>
          <cell r="Y72">
            <v>1291</v>
          </cell>
          <cell r="Z72">
            <v>925.65</v>
          </cell>
          <cell r="AA72">
            <v>11</v>
          </cell>
          <cell r="AB72">
            <v>430</v>
          </cell>
          <cell r="AC72">
            <v>21</v>
          </cell>
          <cell r="AD72">
            <v>715</v>
          </cell>
          <cell r="AE72">
            <v>15</v>
          </cell>
          <cell r="AF72">
            <v>909</v>
          </cell>
          <cell r="AG72">
            <v>27</v>
          </cell>
          <cell r="AH72">
            <v>1006</v>
          </cell>
          <cell r="AI72">
            <v>26</v>
          </cell>
          <cell r="AJ72">
            <v>1320</v>
          </cell>
          <cell r="AK72">
            <v>948.62</v>
          </cell>
          <cell r="AL72">
            <v>12</v>
          </cell>
          <cell r="AM72">
            <v>543</v>
          </cell>
          <cell r="AN72">
            <v>17</v>
          </cell>
          <cell r="AO72">
            <v>754</v>
          </cell>
          <cell r="AP72">
            <v>16</v>
          </cell>
          <cell r="AQ72">
            <v>925</v>
          </cell>
          <cell r="AR72">
            <v>29</v>
          </cell>
          <cell r="AS72">
            <v>1083</v>
          </cell>
          <cell r="AT72">
            <v>26</v>
          </cell>
          <cell r="AU72">
            <v>1294</v>
          </cell>
          <cell r="AV72">
            <v>991.85</v>
          </cell>
          <cell r="AW72">
            <v>14</v>
          </cell>
          <cell r="AX72">
            <v>644</v>
          </cell>
          <cell r="AY72">
            <v>17</v>
          </cell>
          <cell r="AZ72">
            <v>645</v>
          </cell>
          <cell r="BA72">
            <v>15</v>
          </cell>
          <cell r="BB72">
            <v>937</v>
          </cell>
          <cell r="BC72">
            <v>27</v>
          </cell>
          <cell r="BD72">
            <v>1188</v>
          </cell>
          <cell r="BE72">
            <v>26</v>
          </cell>
          <cell r="BF72">
            <v>1350</v>
          </cell>
          <cell r="BG72">
            <v>1012.12</v>
          </cell>
          <cell r="BH72">
            <v>15</v>
          </cell>
          <cell r="BI72">
            <v>568</v>
          </cell>
          <cell r="BJ72">
            <v>15</v>
          </cell>
          <cell r="BK72">
            <v>745</v>
          </cell>
          <cell r="BL72">
            <v>13</v>
          </cell>
          <cell r="BM72">
            <v>960</v>
          </cell>
          <cell r="BN72">
            <v>27</v>
          </cell>
          <cell r="BO72">
            <v>1131</v>
          </cell>
          <cell r="BP72">
            <v>29</v>
          </cell>
          <cell r="BQ72">
            <v>1364</v>
          </cell>
          <cell r="BR72">
            <v>1022.68</v>
          </cell>
        </row>
        <row r="73">
          <cell r="O73" t="str">
            <v>West Dunbartonshire</v>
          </cell>
          <cell r="P73">
            <v>38</v>
          </cell>
          <cell r="Q73">
            <v>646</v>
          </cell>
          <cell r="R73">
            <v>31</v>
          </cell>
          <cell r="S73">
            <v>763</v>
          </cell>
          <cell r="T73">
            <v>17</v>
          </cell>
          <cell r="U73">
            <v>937</v>
          </cell>
          <cell r="V73">
            <v>8</v>
          </cell>
          <cell r="W73">
            <v>961</v>
          </cell>
          <cell r="X73">
            <v>7</v>
          </cell>
          <cell r="Y73">
            <v>1060</v>
          </cell>
          <cell r="Z73">
            <v>792.38</v>
          </cell>
          <cell r="AA73">
            <v>39</v>
          </cell>
          <cell r="AB73">
            <v>647</v>
          </cell>
          <cell r="AC73">
            <v>29</v>
          </cell>
          <cell r="AD73">
            <v>780</v>
          </cell>
          <cell r="AE73">
            <v>20</v>
          </cell>
          <cell r="AF73">
            <v>924</v>
          </cell>
          <cell r="AG73">
            <v>7</v>
          </cell>
          <cell r="AH73">
            <v>1199</v>
          </cell>
          <cell r="AI73">
            <v>5</v>
          </cell>
          <cell r="AJ73">
            <v>1213</v>
          </cell>
          <cell r="AK73">
            <v>807.91</v>
          </cell>
          <cell r="AL73">
            <v>39</v>
          </cell>
          <cell r="AM73">
            <v>634</v>
          </cell>
          <cell r="AN73">
            <v>29</v>
          </cell>
          <cell r="AO73">
            <v>814</v>
          </cell>
          <cell r="AP73">
            <v>17</v>
          </cell>
          <cell r="AQ73">
            <v>951</v>
          </cell>
          <cell r="AR73">
            <v>7</v>
          </cell>
          <cell r="AS73">
            <v>1112</v>
          </cell>
          <cell r="AT73">
            <v>8</v>
          </cell>
          <cell r="AU73">
            <v>1042</v>
          </cell>
          <cell r="AV73">
            <v>806.19</v>
          </cell>
          <cell r="AW73">
            <v>43</v>
          </cell>
          <cell r="AX73">
            <v>704</v>
          </cell>
          <cell r="AY73">
            <v>29</v>
          </cell>
          <cell r="AZ73">
            <v>858</v>
          </cell>
          <cell r="BA73">
            <v>13</v>
          </cell>
          <cell r="BB73">
            <v>920</v>
          </cell>
          <cell r="BC73">
            <v>9</v>
          </cell>
          <cell r="BD73">
            <v>926</v>
          </cell>
          <cell r="BE73">
            <v>6</v>
          </cell>
          <cell r="BF73">
            <v>1142</v>
          </cell>
          <cell r="BG73">
            <v>823</v>
          </cell>
          <cell r="BH73">
            <v>44</v>
          </cell>
          <cell r="BI73">
            <v>668</v>
          </cell>
          <cell r="BJ73">
            <v>27</v>
          </cell>
          <cell r="BK73">
            <v>772</v>
          </cell>
          <cell r="BL73">
            <v>12</v>
          </cell>
          <cell r="BM73">
            <v>840</v>
          </cell>
          <cell r="BN73">
            <v>13</v>
          </cell>
          <cell r="BO73">
            <v>1108</v>
          </cell>
          <cell r="BP73">
            <v>5</v>
          </cell>
          <cell r="BQ73">
            <v>1183</v>
          </cell>
          <cell r="BR73">
            <v>806.35</v>
          </cell>
        </row>
        <row r="74">
          <cell r="O74" t="str">
            <v>West Lothian</v>
          </cell>
          <cell r="P74">
            <v>15</v>
          </cell>
          <cell r="Q74">
            <v>506</v>
          </cell>
          <cell r="R74">
            <v>30</v>
          </cell>
          <cell r="S74">
            <v>694</v>
          </cell>
          <cell r="T74">
            <v>21</v>
          </cell>
          <cell r="U74">
            <v>861</v>
          </cell>
          <cell r="V74">
            <v>14</v>
          </cell>
          <cell r="W74">
            <v>1035</v>
          </cell>
          <cell r="X74">
            <v>20</v>
          </cell>
          <cell r="Y74">
            <v>1263</v>
          </cell>
          <cell r="Z74">
            <v>862.41</v>
          </cell>
          <cell r="AA74">
            <v>17</v>
          </cell>
          <cell r="AB74">
            <v>585</v>
          </cell>
          <cell r="AC74">
            <v>29</v>
          </cell>
          <cell r="AD74">
            <v>746</v>
          </cell>
          <cell r="AE74">
            <v>23</v>
          </cell>
          <cell r="AF74">
            <v>914</v>
          </cell>
          <cell r="AG74">
            <v>15</v>
          </cell>
          <cell r="AH74">
            <v>978</v>
          </cell>
          <cell r="AI74">
            <v>16</v>
          </cell>
          <cell r="AJ74">
            <v>1198</v>
          </cell>
          <cell r="AK74">
            <v>864.39</v>
          </cell>
          <cell r="AL74">
            <v>14</v>
          </cell>
          <cell r="AM74">
            <v>691</v>
          </cell>
          <cell r="AN74">
            <v>31</v>
          </cell>
          <cell r="AO74">
            <v>773</v>
          </cell>
          <cell r="AP74">
            <v>22</v>
          </cell>
          <cell r="AQ74">
            <v>932</v>
          </cell>
          <cell r="AR74">
            <v>14</v>
          </cell>
          <cell r="AS74">
            <v>1041</v>
          </cell>
          <cell r="AT74">
            <v>19</v>
          </cell>
          <cell r="AU74">
            <v>1260</v>
          </cell>
          <cell r="AV74">
            <v>926.55</v>
          </cell>
          <cell r="AW74">
            <v>16</v>
          </cell>
          <cell r="AX74">
            <v>691</v>
          </cell>
          <cell r="AY74">
            <v>29</v>
          </cell>
          <cell r="AZ74">
            <v>721</v>
          </cell>
          <cell r="BA74">
            <v>20</v>
          </cell>
          <cell r="BB74">
            <v>876</v>
          </cell>
          <cell r="BC74">
            <v>15</v>
          </cell>
          <cell r="BD74">
            <v>1106</v>
          </cell>
          <cell r="BE74">
            <v>20</v>
          </cell>
          <cell r="BF74">
            <v>1281</v>
          </cell>
          <cell r="BG74">
            <v>916.95</v>
          </cell>
          <cell r="BH74">
            <v>15</v>
          </cell>
          <cell r="BI74">
            <v>670</v>
          </cell>
          <cell r="BJ74">
            <v>28</v>
          </cell>
          <cell r="BK74">
            <v>787</v>
          </cell>
          <cell r="BL74">
            <v>20</v>
          </cell>
          <cell r="BM74">
            <v>933</v>
          </cell>
          <cell r="BN74">
            <v>16</v>
          </cell>
          <cell r="BO74">
            <v>1118</v>
          </cell>
          <cell r="BP74">
            <v>20</v>
          </cell>
          <cell r="BQ74">
            <v>1227</v>
          </cell>
          <cell r="BR74">
            <v>931.74</v>
          </cell>
        </row>
        <row r="75">
          <cell r="O75" t="str">
            <v>Scotland</v>
          </cell>
          <cell r="P75">
            <v>21</v>
          </cell>
          <cell r="Q75">
            <v>551</v>
          </cell>
          <cell r="R75">
            <v>20</v>
          </cell>
          <cell r="S75">
            <v>685</v>
          </cell>
          <cell r="T75">
            <v>20</v>
          </cell>
          <cell r="U75">
            <v>816</v>
          </cell>
          <cell r="V75">
            <v>20</v>
          </cell>
          <cell r="W75">
            <v>962</v>
          </cell>
          <cell r="X75">
            <v>19</v>
          </cell>
          <cell r="Y75">
            <v>1149</v>
          </cell>
          <cell r="Z75">
            <v>826.62</v>
          </cell>
          <cell r="AA75">
            <v>21</v>
          </cell>
          <cell r="AB75">
            <v>581</v>
          </cell>
          <cell r="AC75">
            <v>19</v>
          </cell>
          <cell r="AD75">
            <v>716</v>
          </cell>
          <cell r="AE75">
            <v>20</v>
          </cell>
          <cell r="AF75">
            <v>851</v>
          </cell>
          <cell r="AG75">
            <v>21</v>
          </cell>
          <cell r="AH75">
            <v>984</v>
          </cell>
          <cell r="AI75">
            <v>19</v>
          </cell>
          <cell r="AJ75">
            <v>1185</v>
          </cell>
          <cell r="AK75">
            <v>860.04</v>
          </cell>
          <cell r="AL75">
            <v>21</v>
          </cell>
          <cell r="AM75">
            <v>603</v>
          </cell>
          <cell r="AN75">
            <v>19</v>
          </cell>
          <cell r="AO75">
            <v>741</v>
          </cell>
          <cell r="AP75">
            <v>20</v>
          </cell>
          <cell r="AQ75">
            <v>864</v>
          </cell>
          <cell r="AR75">
            <v>21</v>
          </cell>
          <cell r="AS75">
            <v>998</v>
          </cell>
          <cell r="AT75">
            <v>19</v>
          </cell>
          <cell r="AU75">
            <v>1197</v>
          </cell>
          <cell r="AV75">
            <v>877.23</v>
          </cell>
          <cell r="AW75">
            <v>21</v>
          </cell>
          <cell r="AX75">
            <v>625</v>
          </cell>
          <cell r="AY75">
            <v>20</v>
          </cell>
          <cell r="AZ75">
            <v>751</v>
          </cell>
          <cell r="BA75">
            <v>20</v>
          </cell>
          <cell r="BB75">
            <v>882</v>
          </cell>
          <cell r="BC75">
            <v>20</v>
          </cell>
          <cell r="BD75">
            <v>1001</v>
          </cell>
          <cell r="BE75">
            <v>19</v>
          </cell>
          <cell r="BF75">
            <v>1210</v>
          </cell>
          <cell r="BG75">
            <v>887.95</v>
          </cell>
          <cell r="BH75">
            <v>22</v>
          </cell>
          <cell r="BI75">
            <v>618</v>
          </cell>
          <cell r="BJ75">
            <v>20</v>
          </cell>
          <cell r="BK75">
            <v>750</v>
          </cell>
          <cell r="BL75">
            <v>19</v>
          </cell>
          <cell r="BM75">
            <v>896</v>
          </cell>
          <cell r="BN75">
            <v>20</v>
          </cell>
          <cell r="BO75">
            <v>1016</v>
          </cell>
          <cell r="BP75">
            <v>19</v>
          </cell>
          <cell r="BQ75">
            <v>1221</v>
          </cell>
          <cell r="BR75">
            <v>891.39</v>
          </cell>
        </row>
      </sheetData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Cohort Attainment"/>
      <sheetName val="Virtual Comparator Data"/>
    </sheetNames>
    <sheetDataSet>
      <sheetData sheetId="0" refreshError="1"/>
      <sheetData sheetId="1" refreshError="1">
        <row r="39">
          <cell r="Q39" t="str">
            <v>CHN12a 2014-15</v>
          </cell>
          <cell r="R39" t="str">
            <v>CHN12a 2015-16</v>
          </cell>
          <cell r="S39" t="str">
            <v>CHN12a 2016-17</v>
          </cell>
          <cell r="T39" t="str">
            <v>CHN12a 2017-18</v>
          </cell>
          <cell r="U39" t="str">
            <v>CHN12b 2013-14</v>
          </cell>
          <cell r="V39" t="str">
            <v>CHN12b 2014-15</v>
          </cell>
          <cell r="W39" t="str">
            <v>CHN12b 2015-16</v>
          </cell>
          <cell r="X39" t="str">
            <v>CHN12b 2016-17</v>
          </cell>
          <cell r="Y39" t="str">
            <v>CHN12b 2017-18</v>
          </cell>
          <cell r="Z39" t="str">
            <v>CHN12d 2014-15</v>
          </cell>
          <cell r="AA39" t="str">
            <v>CHN12d 2015-16</v>
          </cell>
          <cell r="AB39" t="str">
            <v>CHN12d 2016-17</v>
          </cell>
          <cell r="AC39" t="str">
            <v>CHN12e 2014-15</v>
          </cell>
          <cell r="AD39" t="str">
            <v>CHN12e 2015-16</v>
          </cell>
          <cell r="AE39" t="str">
            <v>CHN12e 2016-17</v>
          </cell>
          <cell r="AF39" t="str">
            <v>CHN12e 2017-18</v>
          </cell>
          <cell r="AG39" t="str">
            <v>CHN12f 2015-16</v>
          </cell>
          <cell r="AH39" t="str">
            <v>CHN12f 2016-17</v>
          </cell>
          <cell r="AI39" t="str">
            <v>CHN12f 2017-18</v>
          </cell>
          <cell r="AJ39" t="str">
            <v>CHN12c 2014-15</v>
          </cell>
          <cell r="AK39" t="str">
            <v>CHN12c 2015-16</v>
          </cell>
          <cell r="AL39" t="str">
            <v>CHN12c 2016-17</v>
          </cell>
          <cell r="AM39" t="str">
            <v>CHN12c 2017-18</v>
          </cell>
          <cell r="AN39" t="str">
            <v>CHN12d 2017-18</v>
          </cell>
          <cell r="AO39" t="str">
            <v>CHN12f 2014-15</v>
          </cell>
        </row>
        <row r="40">
          <cell r="O40" t="str">
            <v>Aberdeen City</v>
          </cell>
          <cell r="Q40">
            <v>808.36</v>
          </cell>
          <cell r="R40">
            <v>806.82</v>
          </cell>
          <cell r="S40">
            <v>821.06</v>
          </cell>
          <cell r="T40">
            <v>841.21</v>
          </cell>
          <cell r="V40">
            <v>413</v>
          </cell>
          <cell r="W40">
            <v>510</v>
          </cell>
          <cell r="X40">
            <v>463</v>
          </cell>
          <cell r="Y40">
            <v>447</v>
          </cell>
          <cell r="Z40">
            <v>659</v>
          </cell>
          <cell r="AA40">
            <v>695</v>
          </cell>
          <cell r="AB40">
            <v>621</v>
          </cell>
          <cell r="AC40">
            <v>929</v>
          </cell>
          <cell r="AD40">
            <v>903</v>
          </cell>
          <cell r="AE40">
            <v>953</v>
          </cell>
          <cell r="AF40">
            <v>917</v>
          </cell>
          <cell r="AG40">
            <v>1083</v>
          </cell>
          <cell r="AH40">
            <v>1083</v>
          </cell>
          <cell r="AI40">
            <v>1104</v>
          </cell>
          <cell r="AJ40">
            <v>538</v>
          </cell>
          <cell r="AK40">
            <v>544</v>
          </cell>
          <cell r="AL40">
            <v>613</v>
          </cell>
          <cell r="AM40">
            <v>592</v>
          </cell>
          <cell r="AN40">
            <v>795</v>
          </cell>
          <cell r="AO40">
            <v>1119</v>
          </cell>
        </row>
        <row r="41">
          <cell r="O41" t="str">
            <v>Aberdeenshire</v>
          </cell>
          <cell r="Q41">
            <v>843.95</v>
          </cell>
          <cell r="R41">
            <v>874.02</v>
          </cell>
          <cell r="S41">
            <v>864.89</v>
          </cell>
          <cell r="T41">
            <v>916.46</v>
          </cell>
          <cell r="V41">
            <v>426</v>
          </cell>
          <cell r="W41">
            <v>428</v>
          </cell>
          <cell r="X41">
            <v>517</v>
          </cell>
          <cell r="Y41">
            <v>683</v>
          </cell>
          <cell r="Z41">
            <v>702</v>
          </cell>
          <cell r="AA41">
            <v>678</v>
          </cell>
          <cell r="AB41">
            <v>718</v>
          </cell>
          <cell r="AC41">
            <v>833</v>
          </cell>
          <cell r="AD41">
            <v>902</v>
          </cell>
          <cell r="AE41">
            <v>859</v>
          </cell>
          <cell r="AF41">
            <v>908</v>
          </cell>
          <cell r="AG41">
            <v>1036</v>
          </cell>
          <cell r="AH41">
            <v>1041</v>
          </cell>
          <cell r="AI41">
            <v>1052</v>
          </cell>
          <cell r="AJ41">
            <v>476</v>
          </cell>
          <cell r="AK41">
            <v>490</v>
          </cell>
          <cell r="AL41">
            <v>626</v>
          </cell>
          <cell r="AM41">
            <v>633</v>
          </cell>
          <cell r="AN41">
            <v>771</v>
          </cell>
          <cell r="AO41">
            <v>1010</v>
          </cell>
        </row>
        <row r="42">
          <cell r="O42" t="str">
            <v>Angus</v>
          </cell>
          <cell r="Q42">
            <v>836.67</v>
          </cell>
          <cell r="R42">
            <v>819.7</v>
          </cell>
          <cell r="S42">
            <v>826.43</v>
          </cell>
          <cell r="T42">
            <v>811.27</v>
          </cell>
          <cell r="V42">
            <v>645</v>
          </cell>
          <cell r="W42">
            <v>609</v>
          </cell>
          <cell r="X42">
            <v>674</v>
          </cell>
          <cell r="Y42">
            <v>503</v>
          </cell>
          <cell r="Z42">
            <v>740</v>
          </cell>
          <cell r="AA42">
            <v>761</v>
          </cell>
          <cell r="AB42">
            <v>878</v>
          </cell>
          <cell r="AC42">
            <v>967</v>
          </cell>
          <cell r="AD42">
            <v>916</v>
          </cell>
          <cell r="AE42">
            <v>815</v>
          </cell>
          <cell r="AF42">
            <v>869</v>
          </cell>
          <cell r="AG42">
            <v>983</v>
          </cell>
          <cell r="AH42">
            <v>1009</v>
          </cell>
          <cell r="AI42">
            <v>1022</v>
          </cell>
          <cell r="AJ42">
            <v>645</v>
          </cell>
          <cell r="AK42">
            <v>647</v>
          </cell>
          <cell r="AL42">
            <v>616</v>
          </cell>
          <cell r="AM42">
            <v>662</v>
          </cell>
          <cell r="AN42">
            <v>838</v>
          </cell>
          <cell r="AO42">
            <v>984</v>
          </cell>
        </row>
        <row r="43">
          <cell r="O43" t="str">
            <v>Argyll &amp; Bute</v>
          </cell>
          <cell r="Q43">
            <v>859.51</v>
          </cell>
          <cell r="R43">
            <v>861.52</v>
          </cell>
          <cell r="S43">
            <v>891.25</v>
          </cell>
          <cell r="T43">
            <v>894.56</v>
          </cell>
          <cell r="V43">
            <v>521</v>
          </cell>
          <cell r="W43">
            <v>558</v>
          </cell>
          <cell r="X43">
            <v>620</v>
          </cell>
          <cell r="Y43">
            <v>783</v>
          </cell>
          <cell r="Z43">
            <v>870</v>
          </cell>
          <cell r="AA43">
            <v>862</v>
          </cell>
          <cell r="AB43">
            <v>875</v>
          </cell>
          <cell r="AC43">
            <v>961</v>
          </cell>
          <cell r="AD43">
            <v>958</v>
          </cell>
          <cell r="AE43">
            <v>969</v>
          </cell>
          <cell r="AF43">
            <v>986</v>
          </cell>
          <cell r="AG43">
            <v>1148</v>
          </cell>
          <cell r="AH43">
            <v>1138</v>
          </cell>
          <cell r="AI43">
            <v>1149</v>
          </cell>
          <cell r="AJ43">
            <v>783</v>
          </cell>
          <cell r="AK43">
            <v>725</v>
          </cell>
          <cell r="AL43">
            <v>761</v>
          </cell>
          <cell r="AM43">
            <v>741</v>
          </cell>
          <cell r="AN43">
            <v>877</v>
          </cell>
          <cell r="AO43">
            <v>1079</v>
          </cell>
        </row>
        <row r="44">
          <cell r="O44" t="str">
            <v>Clackmannanshire</v>
          </cell>
          <cell r="Q44">
            <v>698.71</v>
          </cell>
          <cell r="R44">
            <v>765.06</v>
          </cell>
          <cell r="S44">
            <v>743.99</v>
          </cell>
          <cell r="T44">
            <v>749.35</v>
          </cell>
          <cell r="V44">
            <v>456</v>
          </cell>
          <cell r="W44">
            <v>531</v>
          </cell>
          <cell r="X44">
            <v>491</v>
          </cell>
          <cell r="Y44">
            <v>484</v>
          </cell>
          <cell r="Z44">
            <v>779</v>
          </cell>
          <cell r="AA44">
            <v>792</v>
          </cell>
          <cell r="AB44">
            <v>780</v>
          </cell>
          <cell r="AC44">
            <v>899</v>
          </cell>
          <cell r="AD44">
            <v>960</v>
          </cell>
          <cell r="AE44">
            <v>884</v>
          </cell>
          <cell r="AF44">
            <v>1054</v>
          </cell>
          <cell r="AG44">
            <v>1038</v>
          </cell>
          <cell r="AH44">
            <v>1006</v>
          </cell>
          <cell r="AI44">
            <v>1129</v>
          </cell>
          <cell r="AJ44">
            <v>690</v>
          </cell>
          <cell r="AK44">
            <v>840</v>
          </cell>
          <cell r="AL44">
            <v>778</v>
          </cell>
          <cell r="AM44">
            <v>702</v>
          </cell>
          <cell r="AN44">
            <v>802</v>
          </cell>
          <cell r="AO44">
            <v>870</v>
          </cell>
        </row>
        <row r="45">
          <cell r="O45" t="str">
            <v>Dumfries &amp; Galloway</v>
          </cell>
          <cell r="Q45">
            <v>870.4</v>
          </cell>
          <cell r="R45">
            <v>855.15</v>
          </cell>
          <cell r="S45">
            <v>883.49</v>
          </cell>
          <cell r="T45">
            <v>838.09</v>
          </cell>
          <cell r="V45">
            <v>454</v>
          </cell>
          <cell r="W45">
            <v>551</v>
          </cell>
          <cell r="X45">
            <v>627</v>
          </cell>
          <cell r="Y45">
            <v>535</v>
          </cell>
          <cell r="Z45">
            <v>900</v>
          </cell>
          <cell r="AA45">
            <v>895</v>
          </cell>
          <cell r="AB45">
            <v>957</v>
          </cell>
          <cell r="AC45">
            <v>985</v>
          </cell>
          <cell r="AD45">
            <v>960</v>
          </cell>
          <cell r="AE45">
            <v>894</v>
          </cell>
          <cell r="AF45">
            <v>934</v>
          </cell>
          <cell r="AG45">
            <v>1066</v>
          </cell>
          <cell r="AH45">
            <v>1211</v>
          </cell>
          <cell r="AI45">
            <v>1117</v>
          </cell>
          <cell r="AJ45">
            <v>747</v>
          </cell>
          <cell r="AK45">
            <v>705</v>
          </cell>
          <cell r="AL45">
            <v>779</v>
          </cell>
          <cell r="AM45">
            <v>698</v>
          </cell>
          <cell r="AN45">
            <v>906</v>
          </cell>
          <cell r="AO45">
            <v>1112</v>
          </cell>
        </row>
        <row r="46">
          <cell r="O46" t="str">
            <v>Dundee City</v>
          </cell>
          <cell r="Q46">
            <v>764.19</v>
          </cell>
          <cell r="R46">
            <v>742.87</v>
          </cell>
          <cell r="S46">
            <v>768.85</v>
          </cell>
          <cell r="T46">
            <v>686.89</v>
          </cell>
          <cell r="V46">
            <v>542</v>
          </cell>
          <cell r="W46">
            <v>530</v>
          </cell>
          <cell r="X46">
            <v>542</v>
          </cell>
          <cell r="Y46">
            <v>484</v>
          </cell>
          <cell r="Z46">
            <v>864</v>
          </cell>
          <cell r="AA46">
            <v>870</v>
          </cell>
          <cell r="AB46">
            <v>866</v>
          </cell>
          <cell r="AC46">
            <v>905</v>
          </cell>
          <cell r="AD46">
            <v>916</v>
          </cell>
          <cell r="AE46">
            <v>941</v>
          </cell>
          <cell r="AF46">
            <v>913</v>
          </cell>
          <cell r="AG46">
            <v>1085</v>
          </cell>
          <cell r="AH46">
            <v>1103</v>
          </cell>
          <cell r="AI46">
            <v>973</v>
          </cell>
          <cell r="AJ46">
            <v>683</v>
          </cell>
          <cell r="AK46">
            <v>690</v>
          </cell>
          <cell r="AL46">
            <v>713</v>
          </cell>
          <cell r="AM46">
            <v>613</v>
          </cell>
          <cell r="AN46">
            <v>856</v>
          </cell>
          <cell r="AO46">
            <v>1145</v>
          </cell>
        </row>
        <row r="47">
          <cell r="O47" t="str">
            <v>East Ayrshire</v>
          </cell>
          <cell r="Q47">
            <v>799.96</v>
          </cell>
          <cell r="R47">
            <v>821.14</v>
          </cell>
          <cell r="S47">
            <v>817.22</v>
          </cell>
          <cell r="T47">
            <v>815.99</v>
          </cell>
          <cell r="V47">
            <v>548</v>
          </cell>
          <cell r="W47">
            <v>556</v>
          </cell>
          <cell r="X47">
            <v>578</v>
          </cell>
          <cell r="Y47">
            <v>582</v>
          </cell>
          <cell r="Z47">
            <v>896</v>
          </cell>
          <cell r="AA47">
            <v>917</v>
          </cell>
          <cell r="AB47">
            <v>1038</v>
          </cell>
          <cell r="AC47">
            <v>1070</v>
          </cell>
          <cell r="AD47">
            <v>1038</v>
          </cell>
          <cell r="AE47">
            <v>1021</v>
          </cell>
          <cell r="AF47">
            <v>1055</v>
          </cell>
          <cell r="AG47">
            <v>1161</v>
          </cell>
          <cell r="AH47">
            <v>1151</v>
          </cell>
          <cell r="AI47">
            <v>1159</v>
          </cell>
          <cell r="AJ47">
            <v>741</v>
          </cell>
          <cell r="AK47">
            <v>773</v>
          </cell>
          <cell r="AL47">
            <v>726</v>
          </cell>
          <cell r="AM47">
            <v>771</v>
          </cell>
          <cell r="AN47">
            <v>896</v>
          </cell>
          <cell r="AO47">
            <v>1144</v>
          </cell>
        </row>
        <row r="48">
          <cell r="O48" t="str">
            <v>East Dunbartonshire</v>
          </cell>
          <cell r="Q48">
            <v>1192.83</v>
          </cell>
          <cell r="R48">
            <v>1268.4000000000001</v>
          </cell>
          <cell r="S48">
            <v>1304.52</v>
          </cell>
          <cell r="T48">
            <v>1312.4</v>
          </cell>
          <cell r="V48">
            <v>823</v>
          </cell>
          <cell r="W48">
            <v>972</v>
          </cell>
          <cell r="X48">
            <v>948</v>
          </cell>
          <cell r="Y48">
            <v>920</v>
          </cell>
          <cell r="Z48">
            <v>1196</v>
          </cell>
          <cell r="AA48">
            <v>1150</v>
          </cell>
          <cell r="AB48">
            <v>1155</v>
          </cell>
          <cell r="AC48">
            <v>1167</v>
          </cell>
          <cell r="AD48">
            <v>1268</v>
          </cell>
          <cell r="AE48">
            <v>1395</v>
          </cell>
          <cell r="AF48">
            <v>1369</v>
          </cell>
          <cell r="AG48">
            <v>1446</v>
          </cell>
          <cell r="AH48">
            <v>1460</v>
          </cell>
          <cell r="AI48">
            <v>1456</v>
          </cell>
          <cell r="AJ48">
            <v>936</v>
          </cell>
          <cell r="AK48">
            <v>973</v>
          </cell>
          <cell r="AL48">
            <v>1072</v>
          </cell>
          <cell r="AM48">
            <v>1012</v>
          </cell>
          <cell r="AN48">
            <v>1266</v>
          </cell>
          <cell r="AO48">
            <v>1368</v>
          </cell>
        </row>
        <row r="49">
          <cell r="O49" t="str">
            <v>East Lothian</v>
          </cell>
          <cell r="Q49">
            <v>873.85</v>
          </cell>
          <cell r="R49">
            <v>934.97</v>
          </cell>
          <cell r="S49">
            <v>922.85</v>
          </cell>
          <cell r="T49">
            <v>926.25</v>
          </cell>
          <cell r="V49">
            <v>525</v>
          </cell>
          <cell r="W49">
            <v>576</v>
          </cell>
          <cell r="X49">
            <v>507</v>
          </cell>
          <cell r="Y49">
            <v>487</v>
          </cell>
          <cell r="Z49">
            <v>777</v>
          </cell>
          <cell r="AA49">
            <v>905</v>
          </cell>
          <cell r="AB49">
            <v>859</v>
          </cell>
          <cell r="AC49">
            <v>988</v>
          </cell>
          <cell r="AD49">
            <v>995</v>
          </cell>
          <cell r="AE49">
            <v>966</v>
          </cell>
          <cell r="AF49">
            <v>1005</v>
          </cell>
          <cell r="AG49">
            <v>1214</v>
          </cell>
          <cell r="AH49">
            <v>1278</v>
          </cell>
          <cell r="AI49">
            <v>1179</v>
          </cell>
          <cell r="AJ49">
            <v>577</v>
          </cell>
          <cell r="AK49">
            <v>660</v>
          </cell>
          <cell r="AL49">
            <v>699</v>
          </cell>
          <cell r="AM49">
            <v>731</v>
          </cell>
          <cell r="AN49">
            <v>888</v>
          </cell>
          <cell r="AO49">
            <v>1191</v>
          </cell>
        </row>
        <row r="50">
          <cell r="O50" t="str">
            <v>East Renfrewshire</v>
          </cell>
          <cell r="Q50">
            <v>1297.1400000000001</v>
          </cell>
          <cell r="R50">
            <v>1319.28</v>
          </cell>
          <cell r="S50">
            <v>1352.79</v>
          </cell>
          <cell r="T50">
            <v>1388.06</v>
          </cell>
          <cell r="V50">
            <v>834</v>
          </cell>
          <cell r="W50">
            <v>808</v>
          </cell>
          <cell r="X50">
            <v>844</v>
          </cell>
          <cell r="Y50">
            <v>972</v>
          </cell>
          <cell r="Z50">
            <v>1263</v>
          </cell>
          <cell r="AA50">
            <v>1243</v>
          </cell>
          <cell r="AB50">
            <v>1281</v>
          </cell>
          <cell r="AC50">
            <v>1275</v>
          </cell>
          <cell r="AD50">
            <v>1340</v>
          </cell>
          <cell r="AE50">
            <v>1369</v>
          </cell>
          <cell r="AF50">
            <v>1300</v>
          </cell>
          <cell r="AG50">
            <v>1452</v>
          </cell>
          <cell r="AH50">
            <v>1493</v>
          </cell>
          <cell r="AI50">
            <v>1528</v>
          </cell>
          <cell r="AJ50">
            <v>1155</v>
          </cell>
          <cell r="AK50">
            <v>1160</v>
          </cell>
          <cell r="AL50">
            <v>1220</v>
          </cell>
          <cell r="AM50">
            <v>1139</v>
          </cell>
          <cell r="AN50">
            <v>1324</v>
          </cell>
          <cell r="AO50">
            <v>1425</v>
          </cell>
        </row>
        <row r="51">
          <cell r="O51" t="str">
            <v>Edinburgh City</v>
          </cell>
          <cell r="Q51">
            <v>885.72</v>
          </cell>
          <cell r="R51">
            <v>931.83</v>
          </cell>
          <cell r="S51">
            <v>912.12</v>
          </cell>
          <cell r="T51">
            <v>938.29</v>
          </cell>
          <cell r="V51">
            <v>544</v>
          </cell>
          <cell r="W51">
            <v>594</v>
          </cell>
          <cell r="X51">
            <v>580</v>
          </cell>
          <cell r="Y51">
            <v>575</v>
          </cell>
          <cell r="Z51">
            <v>703</v>
          </cell>
          <cell r="AA51">
            <v>761</v>
          </cell>
          <cell r="AB51">
            <v>801</v>
          </cell>
          <cell r="AC51">
            <v>972</v>
          </cell>
          <cell r="AD51">
            <v>974</v>
          </cell>
          <cell r="AE51">
            <v>1032</v>
          </cell>
          <cell r="AF51">
            <v>972</v>
          </cell>
          <cell r="AG51">
            <v>1267</v>
          </cell>
          <cell r="AH51">
            <v>1241</v>
          </cell>
          <cell r="AI51">
            <v>1287</v>
          </cell>
          <cell r="AJ51">
            <v>645</v>
          </cell>
          <cell r="AK51">
            <v>684</v>
          </cell>
          <cell r="AL51">
            <v>671</v>
          </cell>
          <cell r="AM51">
            <v>688</v>
          </cell>
          <cell r="AN51">
            <v>821</v>
          </cell>
          <cell r="AO51">
            <v>1217</v>
          </cell>
        </row>
        <row r="52">
          <cell r="O52" t="str">
            <v>Eilean Siar</v>
          </cell>
          <cell r="Q52" t="str">
            <v>*</v>
          </cell>
          <cell r="R52">
            <v>933.26</v>
          </cell>
          <cell r="S52">
            <v>936.84</v>
          </cell>
          <cell r="T52">
            <v>928.26</v>
          </cell>
          <cell r="V52" t="str">
            <v>NA</v>
          </cell>
          <cell r="W52" t="str">
            <v>NA</v>
          </cell>
          <cell r="X52" t="str">
            <v>NA</v>
          </cell>
          <cell r="Y52" t="str">
            <v>NA</v>
          </cell>
          <cell r="Z52">
            <v>947</v>
          </cell>
          <cell r="AA52">
            <v>892</v>
          </cell>
          <cell r="AB52">
            <v>933</v>
          </cell>
          <cell r="AC52" t="str">
            <v>*</v>
          </cell>
          <cell r="AD52">
            <v>942</v>
          </cell>
          <cell r="AE52">
            <v>1305</v>
          </cell>
          <cell r="AF52">
            <v>850</v>
          </cell>
          <cell r="AG52" t="str">
            <v>NA</v>
          </cell>
          <cell r="AH52" t="str">
            <v>NA</v>
          </cell>
          <cell r="AI52" t="str">
            <v>NA</v>
          </cell>
          <cell r="AJ52" t="str">
            <v>*</v>
          </cell>
          <cell r="AK52">
            <v>1014</v>
          </cell>
          <cell r="AL52">
            <v>885</v>
          </cell>
          <cell r="AM52">
            <v>838</v>
          </cell>
          <cell r="AN52">
            <v>970</v>
          </cell>
          <cell r="AO52" t="str">
            <v>NA</v>
          </cell>
        </row>
        <row r="53">
          <cell r="O53" t="str">
            <v>Falkirk</v>
          </cell>
          <cell r="Q53">
            <v>828.45</v>
          </cell>
          <cell r="R53">
            <v>861.83</v>
          </cell>
          <cell r="S53">
            <v>917.56</v>
          </cell>
          <cell r="T53">
            <v>957.23</v>
          </cell>
          <cell r="V53">
            <v>467</v>
          </cell>
          <cell r="W53">
            <v>516</v>
          </cell>
          <cell r="X53">
            <v>584</v>
          </cell>
          <cell r="Y53">
            <v>668</v>
          </cell>
          <cell r="Z53">
            <v>803</v>
          </cell>
          <cell r="AA53">
            <v>854</v>
          </cell>
          <cell r="AB53">
            <v>890</v>
          </cell>
          <cell r="AC53">
            <v>963</v>
          </cell>
          <cell r="AD53">
            <v>971</v>
          </cell>
          <cell r="AE53">
            <v>1099</v>
          </cell>
          <cell r="AF53">
            <v>1023</v>
          </cell>
          <cell r="AG53">
            <v>1166</v>
          </cell>
          <cell r="AH53">
            <v>1210</v>
          </cell>
          <cell r="AI53">
            <v>1271</v>
          </cell>
          <cell r="AJ53">
            <v>647</v>
          </cell>
          <cell r="AK53">
            <v>722</v>
          </cell>
          <cell r="AL53">
            <v>715</v>
          </cell>
          <cell r="AM53">
            <v>788</v>
          </cell>
          <cell r="AN53">
            <v>919</v>
          </cell>
          <cell r="AO53">
            <v>1142</v>
          </cell>
        </row>
        <row r="54">
          <cell r="O54" t="str">
            <v>Fife</v>
          </cell>
          <cell r="Q54">
            <v>811.63</v>
          </cell>
          <cell r="R54">
            <v>834.7</v>
          </cell>
          <cell r="S54">
            <v>814.85</v>
          </cell>
          <cell r="T54">
            <v>834.11</v>
          </cell>
          <cell r="V54">
            <v>540</v>
          </cell>
          <cell r="W54">
            <v>561</v>
          </cell>
          <cell r="X54">
            <v>577</v>
          </cell>
          <cell r="Y54">
            <v>544</v>
          </cell>
          <cell r="Z54">
            <v>805</v>
          </cell>
          <cell r="AA54">
            <v>820</v>
          </cell>
          <cell r="AB54">
            <v>807</v>
          </cell>
          <cell r="AC54">
            <v>968</v>
          </cell>
          <cell r="AD54">
            <v>970</v>
          </cell>
          <cell r="AE54">
            <v>915</v>
          </cell>
          <cell r="AF54">
            <v>976</v>
          </cell>
          <cell r="AG54">
            <v>1121</v>
          </cell>
          <cell r="AH54">
            <v>1125</v>
          </cell>
          <cell r="AI54">
            <v>1169</v>
          </cell>
          <cell r="AJ54">
            <v>666</v>
          </cell>
          <cell r="AK54">
            <v>675</v>
          </cell>
          <cell r="AL54">
            <v>653</v>
          </cell>
          <cell r="AM54">
            <v>698</v>
          </cell>
          <cell r="AN54">
            <v>837</v>
          </cell>
          <cell r="AO54">
            <v>1123</v>
          </cell>
        </row>
        <row r="55">
          <cell r="O55" t="str">
            <v>Glasgow City</v>
          </cell>
          <cell r="Q55">
            <v>726.14</v>
          </cell>
          <cell r="R55">
            <v>739.14</v>
          </cell>
          <cell r="S55">
            <v>750.43</v>
          </cell>
          <cell r="T55">
            <v>777.63</v>
          </cell>
          <cell r="V55">
            <v>611</v>
          </cell>
          <cell r="W55">
            <v>633</v>
          </cell>
          <cell r="X55">
            <v>645</v>
          </cell>
          <cell r="Y55">
            <v>653</v>
          </cell>
          <cell r="Z55">
            <v>830</v>
          </cell>
          <cell r="AA55">
            <v>846</v>
          </cell>
          <cell r="AB55">
            <v>898</v>
          </cell>
          <cell r="AC55">
            <v>983</v>
          </cell>
          <cell r="AD55">
            <v>930</v>
          </cell>
          <cell r="AE55">
            <v>990</v>
          </cell>
          <cell r="AF55">
            <v>1072</v>
          </cell>
          <cell r="AG55">
            <v>1231</v>
          </cell>
          <cell r="AH55">
            <v>1241</v>
          </cell>
          <cell r="AI55">
            <v>1211</v>
          </cell>
          <cell r="AJ55">
            <v>770</v>
          </cell>
          <cell r="AK55">
            <v>773</v>
          </cell>
          <cell r="AL55">
            <v>787</v>
          </cell>
          <cell r="AM55">
            <v>789</v>
          </cell>
          <cell r="AN55">
            <v>917</v>
          </cell>
          <cell r="AO55">
            <v>1192</v>
          </cell>
        </row>
        <row r="56">
          <cell r="O56" t="str">
            <v>Highland</v>
          </cell>
          <cell r="Q56">
            <v>862.09</v>
          </cell>
          <cell r="R56">
            <v>878.34</v>
          </cell>
          <cell r="S56">
            <v>838.64</v>
          </cell>
          <cell r="T56">
            <v>852.03</v>
          </cell>
          <cell r="V56">
            <v>566</v>
          </cell>
          <cell r="W56">
            <v>544</v>
          </cell>
          <cell r="X56">
            <v>445</v>
          </cell>
          <cell r="Y56">
            <v>492</v>
          </cell>
          <cell r="Z56">
            <v>873</v>
          </cell>
          <cell r="AA56">
            <v>878</v>
          </cell>
          <cell r="AB56">
            <v>852</v>
          </cell>
          <cell r="AC56">
            <v>990</v>
          </cell>
          <cell r="AD56">
            <v>969</v>
          </cell>
          <cell r="AE56">
            <v>952</v>
          </cell>
          <cell r="AF56">
            <v>925</v>
          </cell>
          <cell r="AG56">
            <v>1178</v>
          </cell>
          <cell r="AH56">
            <v>1036</v>
          </cell>
          <cell r="AI56">
            <v>1104</v>
          </cell>
          <cell r="AJ56">
            <v>644</v>
          </cell>
          <cell r="AK56">
            <v>641</v>
          </cell>
          <cell r="AL56">
            <v>633</v>
          </cell>
          <cell r="AM56">
            <v>683</v>
          </cell>
          <cell r="AN56">
            <v>882</v>
          </cell>
          <cell r="AO56">
            <v>1045</v>
          </cell>
        </row>
        <row r="57">
          <cell r="O57" t="str">
            <v>Inverclyde</v>
          </cell>
          <cell r="Q57">
            <v>844.35</v>
          </cell>
          <cell r="R57">
            <v>896.93</v>
          </cell>
          <cell r="S57">
            <v>922.81</v>
          </cell>
          <cell r="T57">
            <v>883.13</v>
          </cell>
          <cell r="V57">
            <v>624</v>
          </cell>
          <cell r="W57">
            <v>680</v>
          </cell>
          <cell r="X57">
            <v>674</v>
          </cell>
          <cell r="Y57">
            <v>633</v>
          </cell>
          <cell r="Z57">
            <v>920</v>
          </cell>
          <cell r="AA57">
            <v>923</v>
          </cell>
          <cell r="AB57">
            <v>1104</v>
          </cell>
          <cell r="AC57">
            <v>1080</v>
          </cell>
          <cell r="AD57">
            <v>1141</v>
          </cell>
          <cell r="AE57">
            <v>1215</v>
          </cell>
          <cell r="AF57">
            <v>1135</v>
          </cell>
          <cell r="AG57">
            <v>1348</v>
          </cell>
          <cell r="AH57">
            <v>1231</v>
          </cell>
          <cell r="AI57">
            <v>1290</v>
          </cell>
          <cell r="AJ57">
            <v>813</v>
          </cell>
          <cell r="AK57">
            <v>843</v>
          </cell>
          <cell r="AL57">
            <v>925</v>
          </cell>
          <cell r="AM57">
            <v>766</v>
          </cell>
          <cell r="AN57">
            <v>1089</v>
          </cell>
          <cell r="AO57">
            <v>1232</v>
          </cell>
        </row>
        <row r="58">
          <cell r="O58" t="str">
            <v>Midlothian</v>
          </cell>
          <cell r="Q58">
            <v>783.22</v>
          </cell>
          <cell r="R58">
            <v>889.27</v>
          </cell>
          <cell r="S58">
            <v>800.93</v>
          </cell>
          <cell r="T58">
            <v>835.8</v>
          </cell>
          <cell r="V58">
            <v>493</v>
          </cell>
          <cell r="W58">
            <v>581</v>
          </cell>
          <cell r="X58">
            <v>577</v>
          </cell>
          <cell r="Y58">
            <v>652</v>
          </cell>
          <cell r="Z58">
            <v>842</v>
          </cell>
          <cell r="AA58">
            <v>849</v>
          </cell>
          <cell r="AB58">
            <v>793</v>
          </cell>
          <cell r="AC58">
            <v>854</v>
          </cell>
          <cell r="AD58">
            <v>1041</v>
          </cell>
          <cell r="AE58">
            <v>919</v>
          </cell>
          <cell r="AF58">
            <v>976</v>
          </cell>
          <cell r="AG58">
            <v>1228</v>
          </cell>
          <cell r="AH58">
            <v>1037</v>
          </cell>
          <cell r="AI58">
            <v>1165</v>
          </cell>
          <cell r="AJ58">
            <v>577</v>
          </cell>
          <cell r="AK58">
            <v>698</v>
          </cell>
          <cell r="AL58">
            <v>719</v>
          </cell>
          <cell r="AM58">
            <v>700</v>
          </cell>
          <cell r="AN58">
            <v>845</v>
          </cell>
          <cell r="AO58">
            <v>1098</v>
          </cell>
        </row>
        <row r="59">
          <cell r="O59" t="str">
            <v>Moray</v>
          </cell>
          <cell r="Q59">
            <v>870</v>
          </cell>
          <cell r="R59">
            <v>791.73</v>
          </cell>
          <cell r="S59">
            <v>818.43</v>
          </cell>
          <cell r="T59">
            <v>795.41</v>
          </cell>
          <cell r="V59">
            <v>611</v>
          </cell>
          <cell r="W59">
            <v>507</v>
          </cell>
          <cell r="X59">
            <v>661</v>
          </cell>
          <cell r="Y59">
            <v>601</v>
          </cell>
          <cell r="Z59">
            <v>790</v>
          </cell>
          <cell r="AA59">
            <v>748</v>
          </cell>
          <cell r="AB59">
            <v>655</v>
          </cell>
          <cell r="AC59">
            <v>944</v>
          </cell>
          <cell r="AD59">
            <v>821</v>
          </cell>
          <cell r="AE59">
            <v>874</v>
          </cell>
          <cell r="AF59">
            <v>867</v>
          </cell>
          <cell r="AG59">
            <v>939</v>
          </cell>
          <cell r="AH59">
            <v>1073</v>
          </cell>
          <cell r="AI59">
            <v>923</v>
          </cell>
          <cell r="AJ59">
            <v>693</v>
          </cell>
          <cell r="AK59">
            <v>818</v>
          </cell>
          <cell r="AL59">
            <v>711</v>
          </cell>
          <cell r="AM59">
            <v>702</v>
          </cell>
          <cell r="AN59">
            <v>677</v>
          </cell>
          <cell r="AO59">
            <v>1048</v>
          </cell>
        </row>
        <row r="60">
          <cell r="O60" t="str">
            <v>North Ayrshire</v>
          </cell>
          <cell r="Q60">
            <v>817.28</v>
          </cell>
          <cell r="R60">
            <v>804.29</v>
          </cell>
          <cell r="S60">
            <v>884.66</v>
          </cell>
          <cell r="T60">
            <v>854.19</v>
          </cell>
          <cell r="V60">
            <v>620</v>
          </cell>
          <cell r="W60">
            <v>608</v>
          </cell>
          <cell r="X60">
            <v>695</v>
          </cell>
          <cell r="Y60">
            <v>662</v>
          </cell>
          <cell r="Z60">
            <v>826</v>
          </cell>
          <cell r="AA60">
            <v>877</v>
          </cell>
          <cell r="AB60">
            <v>1042</v>
          </cell>
          <cell r="AC60">
            <v>1052</v>
          </cell>
          <cell r="AD60">
            <v>1075</v>
          </cell>
          <cell r="AE60">
            <v>1097</v>
          </cell>
          <cell r="AF60">
            <v>1044</v>
          </cell>
          <cell r="AG60">
            <v>1101</v>
          </cell>
          <cell r="AH60">
            <v>1225</v>
          </cell>
          <cell r="AI60">
            <v>1191</v>
          </cell>
          <cell r="AJ60">
            <v>720</v>
          </cell>
          <cell r="AK60">
            <v>719</v>
          </cell>
          <cell r="AL60">
            <v>803</v>
          </cell>
          <cell r="AM60">
            <v>837</v>
          </cell>
          <cell r="AN60">
            <v>1039</v>
          </cell>
          <cell r="AO60">
            <v>1181</v>
          </cell>
        </row>
        <row r="61">
          <cell r="O61" t="str">
            <v>North Lanarkshire</v>
          </cell>
          <cell r="Q61">
            <v>830.04</v>
          </cell>
          <cell r="R61">
            <v>853.68</v>
          </cell>
          <cell r="S61">
            <v>865.4</v>
          </cell>
          <cell r="T61">
            <v>872.95</v>
          </cell>
          <cell r="V61">
            <v>629</v>
          </cell>
          <cell r="W61">
            <v>649</v>
          </cell>
          <cell r="X61">
            <v>653</v>
          </cell>
          <cell r="Y61">
            <v>655</v>
          </cell>
          <cell r="Z61">
            <v>918</v>
          </cell>
          <cell r="AA61">
            <v>953</v>
          </cell>
          <cell r="AB61">
            <v>983</v>
          </cell>
          <cell r="AC61">
            <v>1027</v>
          </cell>
          <cell r="AD61">
            <v>1056</v>
          </cell>
          <cell r="AE61">
            <v>1072</v>
          </cell>
          <cell r="AF61">
            <v>1095</v>
          </cell>
          <cell r="AG61">
            <v>1163</v>
          </cell>
          <cell r="AH61">
            <v>1279</v>
          </cell>
          <cell r="AI61">
            <v>1206</v>
          </cell>
          <cell r="AJ61">
            <v>763</v>
          </cell>
          <cell r="AK61">
            <v>805</v>
          </cell>
          <cell r="AL61">
            <v>791</v>
          </cell>
          <cell r="AM61">
            <v>828</v>
          </cell>
          <cell r="AN61">
            <v>957</v>
          </cell>
          <cell r="AO61">
            <v>1191</v>
          </cell>
        </row>
        <row r="62">
          <cell r="O62" t="str">
            <v>Orkney Islands</v>
          </cell>
          <cell r="Q62">
            <v>948.03</v>
          </cell>
          <cell r="R62">
            <v>901.97</v>
          </cell>
          <cell r="S62">
            <v>956.9</v>
          </cell>
          <cell r="T62">
            <v>907.31</v>
          </cell>
          <cell r="V62" t="str">
            <v>NA</v>
          </cell>
          <cell r="W62" t="str">
            <v>NA</v>
          </cell>
          <cell r="X62" t="str">
            <v>NA</v>
          </cell>
          <cell r="Y62" t="str">
            <v>NA</v>
          </cell>
          <cell r="Z62">
            <v>811</v>
          </cell>
          <cell r="AA62">
            <v>911</v>
          </cell>
          <cell r="AB62">
            <v>1109</v>
          </cell>
          <cell r="AC62">
            <v>956</v>
          </cell>
          <cell r="AD62">
            <v>897</v>
          </cell>
          <cell r="AE62">
            <v>877</v>
          </cell>
          <cell r="AF62">
            <v>936</v>
          </cell>
          <cell r="AG62">
            <v>1131</v>
          </cell>
          <cell r="AH62">
            <v>1199</v>
          </cell>
          <cell r="AI62">
            <v>1227</v>
          </cell>
          <cell r="AJ62">
            <v>1026</v>
          </cell>
          <cell r="AK62">
            <v>886</v>
          </cell>
          <cell r="AL62">
            <v>997</v>
          </cell>
          <cell r="AM62">
            <v>868</v>
          </cell>
          <cell r="AN62">
            <v>825</v>
          </cell>
          <cell r="AO62">
            <v>1067</v>
          </cell>
        </row>
        <row r="63">
          <cell r="O63" t="str">
            <v>Perth &amp; Kinross</v>
          </cell>
          <cell r="Q63">
            <v>982.88</v>
          </cell>
          <cell r="R63">
            <v>943.38</v>
          </cell>
          <cell r="S63">
            <v>946.78</v>
          </cell>
          <cell r="T63">
            <v>926.38</v>
          </cell>
          <cell r="V63">
            <v>534</v>
          </cell>
          <cell r="W63">
            <v>528</v>
          </cell>
          <cell r="X63">
            <v>558</v>
          </cell>
          <cell r="Y63">
            <v>545</v>
          </cell>
          <cell r="Z63">
            <v>928</v>
          </cell>
          <cell r="AA63">
            <v>848</v>
          </cell>
          <cell r="AB63">
            <v>1029</v>
          </cell>
          <cell r="AC63">
            <v>1047</v>
          </cell>
          <cell r="AD63">
            <v>1025</v>
          </cell>
          <cell r="AE63">
            <v>954</v>
          </cell>
          <cell r="AF63">
            <v>999</v>
          </cell>
          <cell r="AG63">
            <v>1135</v>
          </cell>
          <cell r="AH63">
            <v>1127</v>
          </cell>
          <cell r="AI63">
            <v>1171</v>
          </cell>
          <cell r="AJ63">
            <v>758</v>
          </cell>
          <cell r="AK63">
            <v>746</v>
          </cell>
          <cell r="AL63">
            <v>658</v>
          </cell>
          <cell r="AM63">
            <v>648</v>
          </cell>
          <cell r="AN63">
            <v>858</v>
          </cell>
          <cell r="AO63">
            <v>1146</v>
          </cell>
        </row>
        <row r="64">
          <cell r="O64" t="str">
            <v>Renfrewshire</v>
          </cell>
          <cell r="Q64">
            <v>882.68</v>
          </cell>
          <cell r="R64">
            <v>840.44</v>
          </cell>
          <cell r="S64">
            <v>905.1</v>
          </cell>
          <cell r="T64">
            <v>934.82</v>
          </cell>
          <cell r="V64">
            <v>600</v>
          </cell>
          <cell r="W64">
            <v>577</v>
          </cell>
          <cell r="X64">
            <v>616</v>
          </cell>
          <cell r="Y64">
            <v>619</v>
          </cell>
          <cell r="Z64">
            <v>901</v>
          </cell>
          <cell r="AA64">
            <v>883</v>
          </cell>
          <cell r="AB64">
            <v>922</v>
          </cell>
          <cell r="AC64">
            <v>1004</v>
          </cell>
          <cell r="AD64">
            <v>1055</v>
          </cell>
          <cell r="AE64">
            <v>1068</v>
          </cell>
          <cell r="AF64">
            <v>1200</v>
          </cell>
          <cell r="AG64">
            <v>1162</v>
          </cell>
          <cell r="AH64">
            <v>1226</v>
          </cell>
          <cell r="AI64">
            <v>1275</v>
          </cell>
          <cell r="AJ64">
            <v>689</v>
          </cell>
          <cell r="AK64">
            <v>714</v>
          </cell>
          <cell r="AL64">
            <v>828</v>
          </cell>
          <cell r="AM64">
            <v>782</v>
          </cell>
          <cell r="AN64">
            <v>969</v>
          </cell>
          <cell r="AO64">
            <v>1232</v>
          </cell>
        </row>
        <row r="65">
          <cell r="O65" t="str">
            <v>Scottish Borders</v>
          </cell>
          <cell r="Q65">
            <v>920.48</v>
          </cell>
          <cell r="R65">
            <v>878.77</v>
          </cell>
          <cell r="S65">
            <v>892.37</v>
          </cell>
          <cell r="T65">
            <v>906.53</v>
          </cell>
          <cell r="V65">
            <v>522</v>
          </cell>
          <cell r="W65">
            <v>493</v>
          </cell>
          <cell r="X65">
            <v>417</v>
          </cell>
          <cell r="Y65">
            <v>579</v>
          </cell>
          <cell r="Z65">
            <v>836</v>
          </cell>
          <cell r="AA65">
            <v>760</v>
          </cell>
          <cell r="AB65">
            <v>821</v>
          </cell>
          <cell r="AC65">
            <v>1015</v>
          </cell>
          <cell r="AD65">
            <v>1044</v>
          </cell>
          <cell r="AE65">
            <v>1013</v>
          </cell>
          <cell r="AF65">
            <v>1040</v>
          </cell>
          <cell r="AG65">
            <v>1121</v>
          </cell>
          <cell r="AH65">
            <v>1203</v>
          </cell>
          <cell r="AI65">
            <v>1121</v>
          </cell>
          <cell r="AJ65">
            <v>780</v>
          </cell>
          <cell r="AK65">
            <v>655</v>
          </cell>
          <cell r="AL65">
            <v>740</v>
          </cell>
          <cell r="AM65">
            <v>619</v>
          </cell>
          <cell r="AN65">
            <v>854</v>
          </cell>
          <cell r="AO65">
            <v>1222</v>
          </cell>
        </row>
        <row r="66">
          <cell r="O66" t="str">
            <v>Shetland Islands</v>
          </cell>
          <cell r="Q66" t="str">
            <v>*</v>
          </cell>
          <cell r="R66">
            <v>1010.98</v>
          </cell>
          <cell r="S66">
            <v>1030.8800000000001</v>
          </cell>
          <cell r="T66">
            <v>981.13</v>
          </cell>
          <cell r="V66" t="str">
            <v>NA</v>
          </cell>
          <cell r="W66" t="str">
            <v>NA</v>
          </cell>
          <cell r="X66" t="str">
            <v>NA</v>
          </cell>
          <cell r="Y66" t="str">
            <v>NA</v>
          </cell>
          <cell r="Z66">
            <v>942</v>
          </cell>
          <cell r="AA66">
            <v>1059</v>
          </cell>
          <cell r="AB66">
            <v>886</v>
          </cell>
          <cell r="AC66" t="str">
            <v>*</v>
          </cell>
          <cell r="AD66">
            <v>929</v>
          </cell>
          <cell r="AE66">
            <v>1119</v>
          </cell>
          <cell r="AF66">
            <v>1019</v>
          </cell>
          <cell r="AG66">
            <v>1126</v>
          </cell>
          <cell r="AH66">
            <v>610</v>
          </cell>
          <cell r="AI66">
            <v>314</v>
          </cell>
          <cell r="AJ66" t="str">
            <v>*</v>
          </cell>
          <cell r="AK66">
            <v>1180</v>
          </cell>
          <cell r="AL66">
            <v>618</v>
          </cell>
          <cell r="AM66">
            <v>1076</v>
          </cell>
          <cell r="AN66">
            <v>955</v>
          </cell>
          <cell r="AO66">
            <v>849</v>
          </cell>
        </row>
        <row r="67">
          <cell r="O67" t="str">
            <v>South Ayrshire</v>
          </cell>
          <cell r="Q67">
            <v>925.26</v>
          </cell>
          <cell r="R67">
            <v>941.4</v>
          </cell>
          <cell r="S67">
            <v>971.82</v>
          </cell>
          <cell r="T67">
            <v>954.9</v>
          </cell>
          <cell r="V67">
            <v>610</v>
          </cell>
          <cell r="W67">
            <v>633</v>
          </cell>
          <cell r="X67">
            <v>689</v>
          </cell>
          <cell r="Y67">
            <v>683</v>
          </cell>
          <cell r="Z67">
            <v>887</v>
          </cell>
          <cell r="AA67">
            <v>937</v>
          </cell>
          <cell r="AB67">
            <v>994</v>
          </cell>
          <cell r="AC67">
            <v>1171</v>
          </cell>
          <cell r="AD67">
            <v>1146</v>
          </cell>
          <cell r="AE67">
            <v>1112</v>
          </cell>
          <cell r="AF67">
            <v>1199</v>
          </cell>
          <cell r="AG67">
            <v>1200</v>
          </cell>
          <cell r="AH67">
            <v>1298</v>
          </cell>
          <cell r="AI67">
            <v>1284</v>
          </cell>
          <cell r="AJ67">
            <v>802</v>
          </cell>
          <cell r="AK67">
            <v>808</v>
          </cell>
          <cell r="AL67">
            <v>854</v>
          </cell>
          <cell r="AM67">
            <v>797</v>
          </cell>
          <cell r="AN67">
            <v>951</v>
          </cell>
          <cell r="AO67">
            <v>1328</v>
          </cell>
        </row>
        <row r="68">
          <cell r="O68" t="str">
            <v>South Lanarkshire</v>
          </cell>
          <cell r="Q68">
            <v>840.51</v>
          </cell>
          <cell r="R68">
            <v>878.84</v>
          </cell>
          <cell r="S68">
            <v>889.85</v>
          </cell>
          <cell r="T68">
            <v>919.24</v>
          </cell>
          <cell r="V68">
            <v>521</v>
          </cell>
          <cell r="W68">
            <v>553</v>
          </cell>
          <cell r="X68">
            <v>622</v>
          </cell>
          <cell r="Y68">
            <v>605</v>
          </cell>
          <cell r="Z68">
            <v>864</v>
          </cell>
          <cell r="AA68">
            <v>932</v>
          </cell>
          <cell r="AB68">
            <v>882</v>
          </cell>
          <cell r="AC68">
            <v>958</v>
          </cell>
          <cell r="AD68">
            <v>1045</v>
          </cell>
          <cell r="AE68">
            <v>1072</v>
          </cell>
          <cell r="AF68">
            <v>1088</v>
          </cell>
          <cell r="AG68">
            <v>1164</v>
          </cell>
          <cell r="AH68">
            <v>1186</v>
          </cell>
          <cell r="AI68">
            <v>1222</v>
          </cell>
          <cell r="AJ68">
            <v>709</v>
          </cell>
          <cell r="AK68">
            <v>730</v>
          </cell>
          <cell r="AL68">
            <v>787</v>
          </cell>
          <cell r="AM68">
            <v>794</v>
          </cell>
          <cell r="AN68">
            <v>977</v>
          </cell>
          <cell r="AO68">
            <v>1172</v>
          </cell>
        </row>
        <row r="69">
          <cell r="O69" t="str">
            <v>Stirling</v>
          </cell>
          <cell r="Q69">
            <v>948.77</v>
          </cell>
          <cell r="R69">
            <v>991.85</v>
          </cell>
          <cell r="S69">
            <v>1013.24</v>
          </cell>
          <cell r="T69">
            <v>1028.54</v>
          </cell>
          <cell r="V69">
            <v>430</v>
          </cell>
          <cell r="W69">
            <v>543</v>
          </cell>
          <cell r="X69">
            <v>652</v>
          </cell>
          <cell r="Y69">
            <v>571</v>
          </cell>
          <cell r="Z69">
            <v>910</v>
          </cell>
          <cell r="AA69">
            <v>925</v>
          </cell>
          <cell r="AB69">
            <v>937</v>
          </cell>
          <cell r="AC69">
            <v>1006</v>
          </cell>
          <cell r="AD69">
            <v>1083</v>
          </cell>
          <cell r="AE69">
            <v>1188</v>
          </cell>
          <cell r="AF69">
            <v>1134</v>
          </cell>
          <cell r="AG69">
            <v>1294</v>
          </cell>
          <cell r="AH69">
            <v>1350</v>
          </cell>
          <cell r="AI69">
            <v>1378</v>
          </cell>
          <cell r="AJ69">
            <v>715</v>
          </cell>
          <cell r="AK69">
            <v>754</v>
          </cell>
          <cell r="AL69">
            <v>645</v>
          </cell>
          <cell r="AM69">
            <v>746</v>
          </cell>
          <cell r="AN69">
            <v>963</v>
          </cell>
          <cell r="AO69">
            <v>1320</v>
          </cell>
        </row>
        <row r="70">
          <cell r="O70" t="str">
            <v>West Dunbartonshire</v>
          </cell>
          <cell r="Q70">
            <v>807.32</v>
          </cell>
          <cell r="R70">
            <v>806.19</v>
          </cell>
          <cell r="S70">
            <v>823</v>
          </cell>
          <cell r="T70">
            <v>808.32</v>
          </cell>
          <cell r="V70">
            <v>647</v>
          </cell>
          <cell r="W70">
            <v>634</v>
          </cell>
          <cell r="X70">
            <v>704</v>
          </cell>
          <cell r="Y70">
            <v>669</v>
          </cell>
          <cell r="Z70">
            <v>923</v>
          </cell>
          <cell r="AA70">
            <v>951</v>
          </cell>
          <cell r="AB70">
            <v>920</v>
          </cell>
          <cell r="AC70">
            <v>1199</v>
          </cell>
          <cell r="AD70">
            <v>1112</v>
          </cell>
          <cell r="AE70">
            <v>926</v>
          </cell>
          <cell r="AF70">
            <v>1119</v>
          </cell>
          <cell r="AG70">
            <v>1042</v>
          </cell>
          <cell r="AH70">
            <v>1142</v>
          </cell>
          <cell r="AI70">
            <v>1185</v>
          </cell>
          <cell r="AJ70">
            <v>779</v>
          </cell>
          <cell r="AK70">
            <v>814</v>
          </cell>
          <cell r="AL70">
            <v>858</v>
          </cell>
          <cell r="AM70">
            <v>772</v>
          </cell>
          <cell r="AN70">
            <v>840</v>
          </cell>
          <cell r="AO70">
            <v>1211</v>
          </cell>
        </row>
        <row r="71">
          <cell r="O71" t="str">
            <v>West Lothian</v>
          </cell>
          <cell r="Q71">
            <v>863.95</v>
          </cell>
          <cell r="R71">
            <v>926.55</v>
          </cell>
          <cell r="S71">
            <v>916.95</v>
          </cell>
          <cell r="T71">
            <v>932.93</v>
          </cell>
          <cell r="V71">
            <v>585</v>
          </cell>
          <cell r="W71">
            <v>691</v>
          </cell>
          <cell r="X71">
            <v>691</v>
          </cell>
          <cell r="Y71">
            <v>671</v>
          </cell>
          <cell r="Z71">
            <v>914</v>
          </cell>
          <cell r="AA71">
            <v>932</v>
          </cell>
          <cell r="AB71">
            <v>876</v>
          </cell>
          <cell r="AC71">
            <v>974</v>
          </cell>
          <cell r="AD71">
            <v>1041</v>
          </cell>
          <cell r="AE71">
            <v>1106</v>
          </cell>
          <cell r="AF71">
            <v>1120</v>
          </cell>
          <cell r="AG71">
            <v>1260</v>
          </cell>
          <cell r="AH71">
            <v>1281</v>
          </cell>
          <cell r="AI71">
            <v>1232</v>
          </cell>
          <cell r="AJ71">
            <v>746</v>
          </cell>
          <cell r="AK71">
            <v>773</v>
          </cell>
          <cell r="AL71">
            <v>721</v>
          </cell>
          <cell r="AM71">
            <v>786</v>
          </cell>
          <cell r="AN71">
            <v>933</v>
          </cell>
          <cell r="AO71">
            <v>1199</v>
          </cell>
        </row>
        <row r="72">
          <cell r="O72" t="str">
            <v>Scotland</v>
          </cell>
          <cell r="Q72">
            <v>860.04</v>
          </cell>
          <cell r="R72">
            <v>877.23</v>
          </cell>
          <cell r="S72">
            <v>888.15</v>
          </cell>
          <cell r="T72">
            <v>893.97</v>
          </cell>
          <cell r="V72">
            <v>581</v>
          </cell>
          <cell r="W72">
            <v>603</v>
          </cell>
          <cell r="X72">
            <v>625</v>
          </cell>
          <cell r="Y72">
            <v>620</v>
          </cell>
          <cell r="Z72">
            <v>851</v>
          </cell>
          <cell r="AA72">
            <v>864</v>
          </cell>
          <cell r="AB72">
            <v>882</v>
          </cell>
          <cell r="AC72">
            <v>984</v>
          </cell>
          <cell r="AD72">
            <v>998</v>
          </cell>
          <cell r="AE72">
            <v>1002</v>
          </cell>
          <cell r="AF72">
            <v>1019</v>
          </cell>
          <cell r="AG72">
            <v>1197</v>
          </cell>
          <cell r="AH72">
            <v>1210</v>
          </cell>
          <cell r="AI72">
            <v>1224</v>
          </cell>
          <cell r="AJ72">
            <v>716</v>
          </cell>
          <cell r="AK72">
            <v>741</v>
          </cell>
          <cell r="AL72">
            <v>751</v>
          </cell>
          <cell r="AM72">
            <v>752</v>
          </cell>
          <cell r="AN72">
            <v>899</v>
          </cell>
          <cell r="AO72">
            <v>1185</v>
          </cell>
        </row>
      </sheetData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Reference"/>
      <sheetName val="Cohort Attainment"/>
    </sheetNames>
    <sheetDataSet>
      <sheetData sheetId="0" refreshError="1"/>
      <sheetData sheetId="1" refreshError="1"/>
      <sheetData sheetId="2" refreshError="1">
        <row r="3">
          <cell r="P3">
            <v>510</v>
          </cell>
          <cell r="Q3">
            <v>463</v>
          </cell>
          <cell r="R3">
            <v>447</v>
          </cell>
          <cell r="S3">
            <v>439</v>
          </cell>
          <cell r="T3">
            <v>511</v>
          </cell>
          <cell r="U3">
            <v>544</v>
          </cell>
          <cell r="V3">
            <v>613</v>
          </cell>
          <cell r="W3">
            <v>592</v>
          </cell>
          <cell r="X3">
            <v>603</v>
          </cell>
          <cell r="Y3">
            <v>584</v>
          </cell>
          <cell r="Z3">
            <v>695</v>
          </cell>
          <cell r="AA3">
            <v>621</v>
          </cell>
          <cell r="AB3">
            <v>795</v>
          </cell>
          <cell r="AC3">
            <v>706</v>
          </cell>
          <cell r="AD3">
            <v>719</v>
          </cell>
          <cell r="AE3">
            <v>903</v>
          </cell>
          <cell r="AF3">
            <v>953</v>
          </cell>
          <cell r="AG3">
            <v>917</v>
          </cell>
          <cell r="AH3">
            <v>861</v>
          </cell>
          <cell r="AI3">
            <v>875</v>
          </cell>
          <cell r="AJ3">
            <v>1083</v>
          </cell>
          <cell r="AK3">
            <v>1083</v>
          </cell>
          <cell r="AL3">
            <v>1104</v>
          </cell>
          <cell r="AM3">
            <v>1089</v>
          </cell>
          <cell r="AN3">
            <v>1154</v>
          </cell>
          <cell r="AO3" t="str">
            <v>Aberdeen City</v>
          </cell>
          <cell r="BP3">
            <v>806.82</v>
          </cell>
          <cell r="BQ3">
            <v>821.06</v>
          </cell>
          <cell r="BR3">
            <v>841.21</v>
          </cell>
          <cell r="BS3">
            <v>827.5</v>
          </cell>
          <cell r="BT3">
            <v>847.67</v>
          </cell>
          <cell r="BU3" t="str">
            <v>Aberdeen City</v>
          </cell>
        </row>
        <row r="4">
          <cell r="P4">
            <v>428</v>
          </cell>
          <cell r="Q4">
            <v>517</v>
          </cell>
          <cell r="R4">
            <v>683</v>
          </cell>
          <cell r="S4">
            <v>461</v>
          </cell>
          <cell r="T4">
            <v>534</v>
          </cell>
          <cell r="U4">
            <v>490</v>
          </cell>
          <cell r="V4">
            <v>626</v>
          </cell>
          <cell r="W4">
            <v>633</v>
          </cell>
          <cell r="X4">
            <v>558</v>
          </cell>
          <cell r="Y4">
            <v>578</v>
          </cell>
          <cell r="Z4">
            <v>678</v>
          </cell>
          <cell r="AA4">
            <v>718</v>
          </cell>
          <cell r="AB4">
            <v>771</v>
          </cell>
          <cell r="AC4">
            <v>751</v>
          </cell>
          <cell r="AD4">
            <v>736</v>
          </cell>
          <cell r="AE4">
            <v>902</v>
          </cell>
          <cell r="AF4">
            <v>859</v>
          </cell>
          <cell r="AG4">
            <v>908</v>
          </cell>
          <cell r="AH4">
            <v>907</v>
          </cell>
          <cell r="AI4">
            <v>922</v>
          </cell>
          <cell r="AJ4">
            <v>1036</v>
          </cell>
          <cell r="AK4">
            <v>1041</v>
          </cell>
          <cell r="AL4">
            <v>1052</v>
          </cell>
          <cell r="AM4">
            <v>985</v>
          </cell>
          <cell r="AN4">
            <v>1047</v>
          </cell>
          <cell r="AO4" t="str">
            <v>Aberdeenshire</v>
          </cell>
          <cell r="BP4">
            <v>874.02</v>
          </cell>
          <cell r="BQ4">
            <v>864.89</v>
          </cell>
          <cell r="BR4">
            <v>916.46</v>
          </cell>
          <cell r="BS4">
            <v>875.14</v>
          </cell>
          <cell r="BT4">
            <v>891.24</v>
          </cell>
          <cell r="BU4" t="str">
            <v>Aberdeenshire</v>
          </cell>
        </row>
        <row r="5">
          <cell r="P5">
            <v>609</v>
          </cell>
          <cell r="Q5">
            <v>674</v>
          </cell>
          <cell r="R5">
            <v>503</v>
          </cell>
          <cell r="S5">
            <v>635</v>
          </cell>
          <cell r="T5">
            <v>538</v>
          </cell>
          <cell r="U5">
            <v>647</v>
          </cell>
          <cell r="V5">
            <v>616</v>
          </cell>
          <cell r="W5">
            <v>662</v>
          </cell>
          <cell r="X5">
            <v>653</v>
          </cell>
          <cell r="Y5">
            <v>571</v>
          </cell>
          <cell r="Z5">
            <v>761</v>
          </cell>
          <cell r="AA5">
            <v>878</v>
          </cell>
          <cell r="AB5">
            <v>838</v>
          </cell>
          <cell r="AC5">
            <v>771</v>
          </cell>
          <cell r="AD5">
            <v>752</v>
          </cell>
          <cell r="AE5">
            <v>916</v>
          </cell>
          <cell r="AF5">
            <v>815</v>
          </cell>
          <cell r="AG5">
            <v>869</v>
          </cell>
          <cell r="AH5">
            <v>863</v>
          </cell>
          <cell r="AI5">
            <v>918</v>
          </cell>
          <cell r="AJ5">
            <v>983</v>
          </cell>
          <cell r="AK5">
            <v>1009</v>
          </cell>
          <cell r="AL5">
            <v>1022</v>
          </cell>
          <cell r="AM5">
            <v>965</v>
          </cell>
          <cell r="AN5">
            <v>990</v>
          </cell>
          <cell r="AO5" t="str">
            <v>Angus</v>
          </cell>
          <cell r="BP5">
            <v>819.7</v>
          </cell>
          <cell r="BQ5">
            <v>826.43</v>
          </cell>
          <cell r="BR5">
            <v>811.27</v>
          </cell>
          <cell r="BS5">
            <v>802.94</v>
          </cell>
          <cell r="BT5">
            <v>800.3</v>
          </cell>
          <cell r="BU5" t="str">
            <v>Angus</v>
          </cell>
        </row>
        <row r="6">
          <cell r="P6">
            <v>558</v>
          </cell>
          <cell r="Q6">
            <v>620</v>
          </cell>
          <cell r="R6">
            <v>783</v>
          </cell>
          <cell r="S6">
            <v>640</v>
          </cell>
          <cell r="T6">
            <v>724</v>
          </cell>
          <cell r="U6">
            <v>725</v>
          </cell>
          <cell r="V6">
            <v>761</v>
          </cell>
          <cell r="W6">
            <v>741</v>
          </cell>
          <cell r="X6">
            <v>728</v>
          </cell>
          <cell r="Y6">
            <v>728</v>
          </cell>
          <cell r="Z6">
            <v>862</v>
          </cell>
          <cell r="AA6">
            <v>875</v>
          </cell>
          <cell r="AB6">
            <v>877</v>
          </cell>
          <cell r="AC6">
            <v>811</v>
          </cell>
          <cell r="AD6">
            <v>868</v>
          </cell>
          <cell r="AE6">
            <v>958</v>
          </cell>
          <cell r="AF6">
            <v>969</v>
          </cell>
          <cell r="AG6">
            <v>986</v>
          </cell>
          <cell r="AH6">
            <v>952</v>
          </cell>
          <cell r="AI6">
            <v>1002</v>
          </cell>
          <cell r="AJ6">
            <v>1148</v>
          </cell>
          <cell r="AK6">
            <v>1138</v>
          </cell>
          <cell r="AL6">
            <v>1149</v>
          </cell>
          <cell r="AM6">
            <v>1226</v>
          </cell>
          <cell r="AN6">
            <v>1160</v>
          </cell>
          <cell r="AO6" t="str">
            <v>Argyll &amp; Bute</v>
          </cell>
          <cell r="BP6">
            <v>861.52</v>
          </cell>
          <cell r="BQ6">
            <v>891.25</v>
          </cell>
          <cell r="BR6">
            <v>894.56</v>
          </cell>
          <cell r="BS6">
            <v>862.05</v>
          </cell>
          <cell r="BT6">
            <v>890.72</v>
          </cell>
          <cell r="BU6" t="str">
            <v>Argyll &amp; Bute</v>
          </cell>
        </row>
        <row r="7">
          <cell r="P7">
            <v>531</v>
          </cell>
          <cell r="Q7">
            <v>491</v>
          </cell>
          <cell r="R7">
            <v>484</v>
          </cell>
          <cell r="S7">
            <v>516</v>
          </cell>
          <cell r="T7">
            <v>525</v>
          </cell>
          <cell r="U7">
            <v>840</v>
          </cell>
          <cell r="V7">
            <v>778</v>
          </cell>
          <cell r="W7">
            <v>702</v>
          </cell>
          <cell r="X7">
            <v>749</v>
          </cell>
          <cell r="Y7">
            <v>685</v>
          </cell>
          <cell r="Z7">
            <v>792</v>
          </cell>
          <cell r="AA7">
            <v>780</v>
          </cell>
          <cell r="AB7">
            <v>802</v>
          </cell>
          <cell r="AC7">
            <v>876</v>
          </cell>
          <cell r="AD7">
            <v>775</v>
          </cell>
          <cell r="AE7">
            <v>960</v>
          </cell>
          <cell r="AF7">
            <v>884</v>
          </cell>
          <cell r="AG7">
            <v>1054</v>
          </cell>
          <cell r="AH7">
            <v>843</v>
          </cell>
          <cell r="AI7">
            <v>974</v>
          </cell>
          <cell r="AJ7">
            <v>1038</v>
          </cell>
          <cell r="AK7">
            <v>1006</v>
          </cell>
          <cell r="AL7">
            <v>1129</v>
          </cell>
          <cell r="AM7">
            <v>1136</v>
          </cell>
          <cell r="AN7">
            <v>1155</v>
          </cell>
          <cell r="AO7" t="str">
            <v>Clackmannanshire</v>
          </cell>
          <cell r="BP7">
            <v>765.06</v>
          </cell>
          <cell r="BQ7">
            <v>743.99</v>
          </cell>
          <cell r="BR7">
            <v>749.35</v>
          </cell>
          <cell r="BS7">
            <v>774.38</v>
          </cell>
          <cell r="BT7">
            <v>749.27</v>
          </cell>
          <cell r="BU7" t="str">
            <v>Clackmannanshire</v>
          </cell>
        </row>
        <row r="8">
          <cell r="P8">
            <v>551</v>
          </cell>
          <cell r="Q8">
            <v>627</v>
          </cell>
          <cell r="R8">
            <v>535</v>
          </cell>
          <cell r="S8">
            <v>566</v>
          </cell>
          <cell r="T8">
            <v>574</v>
          </cell>
          <cell r="U8">
            <v>705</v>
          </cell>
          <cell r="V8">
            <v>779</v>
          </cell>
          <cell r="W8">
            <v>698</v>
          </cell>
          <cell r="X8">
            <v>727</v>
          </cell>
          <cell r="Y8">
            <v>713</v>
          </cell>
          <cell r="Z8">
            <v>895</v>
          </cell>
          <cell r="AA8">
            <v>957</v>
          </cell>
          <cell r="AB8">
            <v>906</v>
          </cell>
          <cell r="AC8">
            <v>925</v>
          </cell>
          <cell r="AD8">
            <v>929</v>
          </cell>
          <cell r="AE8">
            <v>960</v>
          </cell>
          <cell r="AF8">
            <v>894</v>
          </cell>
          <cell r="AG8">
            <v>934</v>
          </cell>
          <cell r="AH8">
            <v>1010</v>
          </cell>
          <cell r="AI8">
            <v>1024</v>
          </cell>
          <cell r="AJ8">
            <v>1066</v>
          </cell>
          <cell r="AK8">
            <v>1211</v>
          </cell>
          <cell r="AL8">
            <v>1117</v>
          </cell>
          <cell r="AM8">
            <v>1175</v>
          </cell>
          <cell r="AN8">
            <v>1194</v>
          </cell>
          <cell r="AO8" t="str">
            <v>Dumfries &amp; Galloway</v>
          </cell>
          <cell r="BP8">
            <v>855.15</v>
          </cell>
          <cell r="BQ8">
            <v>883.49</v>
          </cell>
          <cell r="BR8">
            <v>838.09</v>
          </cell>
          <cell r="BS8">
            <v>875</v>
          </cell>
          <cell r="BT8">
            <v>882.59</v>
          </cell>
          <cell r="BU8" t="str">
            <v>Dumfries &amp; Galloway</v>
          </cell>
        </row>
        <row r="9">
          <cell r="P9">
            <v>530</v>
          </cell>
          <cell r="Q9">
            <v>542</v>
          </cell>
          <cell r="R9">
            <v>484</v>
          </cell>
          <cell r="S9">
            <v>532</v>
          </cell>
          <cell r="T9">
            <v>553</v>
          </cell>
          <cell r="U9">
            <v>690</v>
          </cell>
          <cell r="V9">
            <v>713</v>
          </cell>
          <cell r="W9">
            <v>613</v>
          </cell>
          <cell r="X9">
            <v>704</v>
          </cell>
          <cell r="Y9">
            <v>653</v>
          </cell>
          <cell r="Z9">
            <v>870</v>
          </cell>
          <cell r="AA9">
            <v>866</v>
          </cell>
          <cell r="AB9">
            <v>856</v>
          </cell>
          <cell r="AC9">
            <v>895</v>
          </cell>
          <cell r="AD9">
            <v>903</v>
          </cell>
          <cell r="AE9">
            <v>916</v>
          </cell>
          <cell r="AF9">
            <v>941</v>
          </cell>
          <cell r="AG9">
            <v>913</v>
          </cell>
          <cell r="AH9">
            <v>954</v>
          </cell>
          <cell r="AI9">
            <v>890</v>
          </cell>
          <cell r="AJ9">
            <v>1085</v>
          </cell>
          <cell r="AK9">
            <v>1103</v>
          </cell>
          <cell r="AL9">
            <v>973</v>
          </cell>
          <cell r="AM9">
            <v>1063</v>
          </cell>
          <cell r="AN9">
            <v>1177</v>
          </cell>
          <cell r="AO9" t="str">
            <v>Dundee City</v>
          </cell>
          <cell r="BP9">
            <v>742.87</v>
          </cell>
          <cell r="BQ9">
            <v>768.85</v>
          </cell>
          <cell r="BR9">
            <v>686.89</v>
          </cell>
          <cell r="BS9">
            <v>751.7</v>
          </cell>
          <cell r="BT9">
            <v>772.74</v>
          </cell>
          <cell r="BU9" t="str">
            <v>Dundee City</v>
          </cell>
        </row>
        <row r="10">
          <cell r="P10">
            <v>556</v>
          </cell>
          <cell r="Q10">
            <v>578</v>
          </cell>
          <cell r="R10">
            <v>582</v>
          </cell>
          <cell r="S10">
            <v>581</v>
          </cell>
          <cell r="T10">
            <v>616</v>
          </cell>
          <cell r="U10">
            <v>773</v>
          </cell>
          <cell r="V10">
            <v>726</v>
          </cell>
          <cell r="W10">
            <v>771</v>
          </cell>
          <cell r="X10">
            <v>757</v>
          </cell>
          <cell r="Y10">
            <v>785</v>
          </cell>
          <cell r="Z10">
            <v>917</v>
          </cell>
          <cell r="AA10">
            <v>1038</v>
          </cell>
          <cell r="AB10">
            <v>896</v>
          </cell>
          <cell r="AC10">
            <v>858</v>
          </cell>
          <cell r="AD10">
            <v>906</v>
          </cell>
          <cell r="AE10">
            <v>1038</v>
          </cell>
          <cell r="AF10">
            <v>1021</v>
          </cell>
          <cell r="AG10">
            <v>1055</v>
          </cell>
          <cell r="AH10">
            <v>1068</v>
          </cell>
          <cell r="AI10">
            <v>1049</v>
          </cell>
          <cell r="AJ10">
            <v>1161</v>
          </cell>
          <cell r="AK10">
            <v>1151</v>
          </cell>
          <cell r="AL10">
            <v>1159</v>
          </cell>
          <cell r="AM10">
            <v>1176</v>
          </cell>
          <cell r="AN10">
            <v>1069</v>
          </cell>
          <cell r="AO10" t="str">
            <v>East Ayrshire</v>
          </cell>
          <cell r="BP10">
            <v>821.14</v>
          </cell>
          <cell r="BQ10">
            <v>817.22</v>
          </cell>
          <cell r="BR10">
            <v>815.99</v>
          </cell>
          <cell r="BS10">
            <v>822.42</v>
          </cell>
          <cell r="BT10">
            <v>815.56</v>
          </cell>
          <cell r="BU10" t="str">
            <v>East Ayrshire</v>
          </cell>
        </row>
        <row r="11">
          <cell r="P11">
            <v>972</v>
          </cell>
          <cell r="Q11">
            <v>948</v>
          </cell>
          <cell r="R11">
            <v>920</v>
          </cell>
          <cell r="S11">
            <v>977</v>
          </cell>
          <cell r="T11">
            <v>1015</v>
          </cell>
          <cell r="U11">
            <v>973</v>
          </cell>
          <cell r="V11">
            <v>1072</v>
          </cell>
          <cell r="W11">
            <v>1012</v>
          </cell>
          <cell r="X11">
            <v>1063</v>
          </cell>
          <cell r="Y11">
            <v>1125</v>
          </cell>
          <cell r="Z11">
            <v>1150</v>
          </cell>
          <cell r="AA11">
            <v>1155</v>
          </cell>
          <cell r="AB11">
            <v>1266</v>
          </cell>
          <cell r="AC11">
            <v>1104</v>
          </cell>
          <cell r="AD11">
            <v>1232</v>
          </cell>
          <cell r="AE11">
            <v>1268</v>
          </cell>
          <cell r="AF11">
            <v>1395</v>
          </cell>
          <cell r="AG11">
            <v>1369</v>
          </cell>
          <cell r="AH11">
            <v>1326</v>
          </cell>
          <cell r="AI11">
            <v>1379</v>
          </cell>
          <cell r="AJ11">
            <v>1446</v>
          </cell>
          <cell r="AK11">
            <v>1460</v>
          </cell>
          <cell r="AL11">
            <v>1456</v>
          </cell>
          <cell r="AM11">
            <v>1388</v>
          </cell>
          <cell r="AN11">
            <v>1514</v>
          </cell>
          <cell r="AO11" t="str">
            <v>East Dunbartonshire</v>
          </cell>
          <cell r="BP11">
            <v>1268.4000000000001</v>
          </cell>
          <cell r="BQ11">
            <v>1304.52</v>
          </cell>
          <cell r="BR11">
            <v>1312.4</v>
          </cell>
          <cell r="BS11">
            <v>1245.9000000000001</v>
          </cell>
          <cell r="BT11">
            <v>1344.77</v>
          </cell>
          <cell r="BU11" t="str">
            <v>East Dunbartonshire</v>
          </cell>
        </row>
        <row r="12">
          <cell r="P12">
            <v>576</v>
          </cell>
          <cell r="Q12">
            <v>507</v>
          </cell>
          <cell r="R12">
            <v>487</v>
          </cell>
          <cell r="S12">
            <v>417</v>
          </cell>
          <cell r="T12">
            <v>481</v>
          </cell>
          <cell r="U12">
            <v>660</v>
          </cell>
          <cell r="V12">
            <v>699</v>
          </cell>
          <cell r="W12">
            <v>731</v>
          </cell>
          <cell r="X12">
            <v>646</v>
          </cell>
          <cell r="Y12">
            <v>627</v>
          </cell>
          <cell r="Z12">
            <v>905</v>
          </cell>
          <cell r="AA12">
            <v>859</v>
          </cell>
          <cell r="AB12">
            <v>888</v>
          </cell>
          <cell r="AC12">
            <v>911</v>
          </cell>
          <cell r="AD12">
            <v>847</v>
          </cell>
          <cell r="AE12">
            <v>995</v>
          </cell>
          <cell r="AF12">
            <v>966</v>
          </cell>
          <cell r="AG12">
            <v>1005</v>
          </cell>
          <cell r="AH12">
            <v>1015</v>
          </cell>
          <cell r="AI12">
            <v>944</v>
          </cell>
          <cell r="AJ12">
            <v>1214</v>
          </cell>
          <cell r="AK12">
            <v>1278</v>
          </cell>
          <cell r="AL12">
            <v>1179</v>
          </cell>
          <cell r="AM12">
            <v>1136</v>
          </cell>
          <cell r="AN12">
            <v>1110</v>
          </cell>
          <cell r="AO12" t="str">
            <v>East Lothian</v>
          </cell>
          <cell r="BP12">
            <v>934.97</v>
          </cell>
          <cell r="BQ12">
            <v>922.85</v>
          </cell>
          <cell r="BR12">
            <v>926.25</v>
          </cell>
          <cell r="BS12">
            <v>899.71</v>
          </cell>
          <cell r="BT12">
            <v>853.46</v>
          </cell>
          <cell r="BU12" t="str">
            <v>East Lothian</v>
          </cell>
        </row>
        <row r="13">
          <cell r="P13">
            <v>808</v>
          </cell>
          <cell r="Q13">
            <v>844</v>
          </cell>
          <cell r="R13">
            <v>972</v>
          </cell>
          <cell r="S13">
            <v>1039</v>
          </cell>
          <cell r="T13">
            <v>968</v>
          </cell>
          <cell r="U13">
            <v>1160</v>
          </cell>
          <cell r="V13">
            <v>1220</v>
          </cell>
          <cell r="W13">
            <v>1139</v>
          </cell>
          <cell r="X13">
            <v>1090</v>
          </cell>
          <cell r="Y13">
            <v>1127</v>
          </cell>
          <cell r="Z13">
            <v>1243</v>
          </cell>
          <cell r="AA13">
            <v>1281</v>
          </cell>
          <cell r="AB13">
            <v>1324</v>
          </cell>
          <cell r="AC13">
            <v>1276</v>
          </cell>
          <cell r="AD13">
            <v>1328</v>
          </cell>
          <cell r="AE13">
            <v>1340</v>
          </cell>
          <cell r="AF13">
            <v>1369</v>
          </cell>
          <cell r="AG13">
            <v>1300</v>
          </cell>
          <cell r="AH13">
            <v>1298</v>
          </cell>
          <cell r="AI13">
            <v>1388</v>
          </cell>
          <cell r="AJ13">
            <v>1452</v>
          </cell>
          <cell r="AK13">
            <v>1493</v>
          </cell>
          <cell r="AL13">
            <v>1528</v>
          </cell>
          <cell r="AM13">
            <v>1479</v>
          </cell>
          <cell r="AN13">
            <v>1530</v>
          </cell>
          <cell r="AO13" t="str">
            <v>East Renfrewshire</v>
          </cell>
          <cell r="BP13">
            <v>1319.28</v>
          </cell>
          <cell r="BQ13">
            <v>1352.79</v>
          </cell>
          <cell r="BR13">
            <v>1388.06</v>
          </cell>
          <cell r="BS13">
            <v>1354.86</v>
          </cell>
          <cell r="BT13">
            <v>1400.62</v>
          </cell>
          <cell r="BU13" t="str">
            <v>East Renfrewshire</v>
          </cell>
        </row>
        <row r="14">
          <cell r="P14">
            <v>593</v>
          </cell>
          <cell r="Q14">
            <v>580</v>
          </cell>
          <cell r="R14">
            <v>575</v>
          </cell>
          <cell r="S14">
            <v>573</v>
          </cell>
          <cell r="T14">
            <v>618</v>
          </cell>
          <cell r="U14">
            <v>684</v>
          </cell>
          <cell r="V14">
            <v>671</v>
          </cell>
          <cell r="W14">
            <v>688</v>
          </cell>
          <cell r="X14">
            <v>712</v>
          </cell>
          <cell r="Y14">
            <v>700</v>
          </cell>
          <cell r="Z14">
            <v>761</v>
          </cell>
          <cell r="AA14">
            <v>801</v>
          </cell>
          <cell r="AB14">
            <v>821</v>
          </cell>
          <cell r="AC14">
            <v>843</v>
          </cell>
          <cell r="AD14">
            <v>903</v>
          </cell>
          <cell r="AE14">
            <v>974</v>
          </cell>
          <cell r="AF14">
            <v>1032</v>
          </cell>
          <cell r="AG14">
            <v>972</v>
          </cell>
          <cell r="AH14">
            <v>1054</v>
          </cell>
          <cell r="AI14">
            <v>1047</v>
          </cell>
          <cell r="AJ14">
            <v>1267</v>
          </cell>
          <cell r="AK14">
            <v>1241</v>
          </cell>
          <cell r="AL14">
            <v>1287</v>
          </cell>
          <cell r="AM14">
            <v>1283</v>
          </cell>
          <cell r="AN14">
            <v>1307</v>
          </cell>
          <cell r="AO14" t="str">
            <v>Edinburgh City</v>
          </cell>
          <cell r="BP14">
            <v>931.64</v>
          </cell>
          <cell r="BQ14">
            <v>912.12</v>
          </cell>
          <cell r="BR14">
            <v>938.29</v>
          </cell>
          <cell r="BS14">
            <v>940.04</v>
          </cell>
          <cell r="BT14">
            <v>969.38</v>
          </cell>
          <cell r="BU14" t="str">
            <v>Edinburgh City</v>
          </cell>
        </row>
        <row r="15">
          <cell r="P15" t="str">
            <v>NA</v>
          </cell>
          <cell r="Q15" t="str">
            <v>NA</v>
          </cell>
          <cell r="R15" t="str">
            <v>NA</v>
          </cell>
          <cell r="S15" t="str">
            <v>*</v>
          </cell>
          <cell r="T15" t="str">
            <v>NA</v>
          </cell>
          <cell r="U15">
            <v>1014</v>
          </cell>
          <cell r="V15">
            <v>885</v>
          </cell>
          <cell r="W15">
            <v>838</v>
          </cell>
          <cell r="X15">
            <v>947</v>
          </cell>
          <cell r="Y15">
            <v>818</v>
          </cell>
          <cell r="Z15">
            <v>892</v>
          </cell>
          <cell r="AA15">
            <v>933</v>
          </cell>
          <cell r="AB15">
            <v>970</v>
          </cell>
          <cell r="AC15">
            <v>860</v>
          </cell>
          <cell r="AD15">
            <v>909</v>
          </cell>
          <cell r="AE15">
            <v>942</v>
          </cell>
          <cell r="AF15">
            <v>1305</v>
          </cell>
          <cell r="AG15">
            <v>850</v>
          </cell>
          <cell r="AH15" t="str">
            <v>*</v>
          </cell>
          <cell r="AI15">
            <v>747</v>
          </cell>
          <cell r="AJ15" t="str">
            <v>NA</v>
          </cell>
          <cell r="AK15" t="str">
            <v>NA</v>
          </cell>
          <cell r="AL15" t="str">
            <v>NA</v>
          </cell>
          <cell r="AM15" t="str">
            <v>NA</v>
          </cell>
          <cell r="AN15" t="str">
            <v>NA</v>
          </cell>
          <cell r="AO15" t="str">
            <v>Eilean Siar</v>
          </cell>
          <cell r="BP15">
            <v>933.26</v>
          </cell>
          <cell r="BQ15">
            <v>936.84</v>
          </cell>
          <cell r="BR15">
            <v>928.26</v>
          </cell>
          <cell r="BS15">
            <v>817.2</v>
          </cell>
          <cell r="BT15">
            <v>880.77</v>
          </cell>
          <cell r="BU15" t="str">
            <v>Eilean Siar</v>
          </cell>
        </row>
        <row r="16">
          <cell r="P16">
            <v>516</v>
          </cell>
          <cell r="Q16">
            <v>584</v>
          </cell>
          <cell r="R16">
            <v>668</v>
          </cell>
          <cell r="S16">
            <v>703</v>
          </cell>
          <cell r="T16">
            <v>714</v>
          </cell>
          <cell r="U16">
            <v>722</v>
          </cell>
          <cell r="V16">
            <v>715</v>
          </cell>
          <cell r="W16">
            <v>788</v>
          </cell>
          <cell r="X16">
            <v>748</v>
          </cell>
          <cell r="Y16">
            <v>830</v>
          </cell>
          <cell r="Z16">
            <v>854</v>
          </cell>
          <cell r="AA16">
            <v>890</v>
          </cell>
          <cell r="AB16">
            <v>919</v>
          </cell>
          <cell r="AC16">
            <v>919</v>
          </cell>
          <cell r="AD16">
            <v>1015</v>
          </cell>
          <cell r="AE16">
            <v>971</v>
          </cell>
          <cell r="AF16">
            <v>1099</v>
          </cell>
          <cell r="AG16">
            <v>1023</v>
          </cell>
          <cell r="AH16">
            <v>1213</v>
          </cell>
          <cell r="AI16">
            <v>1197</v>
          </cell>
          <cell r="AJ16">
            <v>1166</v>
          </cell>
          <cell r="AK16">
            <v>1210</v>
          </cell>
          <cell r="AL16">
            <v>1271</v>
          </cell>
          <cell r="AM16">
            <v>1174</v>
          </cell>
          <cell r="AN16">
            <v>1299</v>
          </cell>
          <cell r="AO16" t="str">
            <v>Falkirk</v>
          </cell>
          <cell r="BP16">
            <v>861.83</v>
          </cell>
          <cell r="BQ16">
            <v>917.56</v>
          </cell>
          <cell r="BR16">
            <v>957.23</v>
          </cell>
          <cell r="BS16">
            <v>951.16</v>
          </cell>
          <cell r="BT16">
            <v>1000.33</v>
          </cell>
          <cell r="BU16" t="str">
            <v>Falkirk</v>
          </cell>
        </row>
        <row r="17">
          <cell r="P17">
            <v>561</v>
          </cell>
          <cell r="Q17">
            <v>577</v>
          </cell>
          <cell r="R17">
            <v>544</v>
          </cell>
          <cell r="S17">
            <v>556</v>
          </cell>
          <cell r="T17">
            <v>544</v>
          </cell>
          <cell r="U17">
            <v>675</v>
          </cell>
          <cell r="V17">
            <v>653</v>
          </cell>
          <cell r="W17">
            <v>698</v>
          </cell>
          <cell r="X17">
            <v>679</v>
          </cell>
          <cell r="Y17">
            <v>705</v>
          </cell>
          <cell r="Z17">
            <v>820</v>
          </cell>
          <cell r="AA17">
            <v>807</v>
          </cell>
          <cell r="AB17">
            <v>837</v>
          </cell>
          <cell r="AC17">
            <v>839</v>
          </cell>
          <cell r="AD17">
            <v>813</v>
          </cell>
          <cell r="AE17">
            <v>970</v>
          </cell>
          <cell r="AF17">
            <v>915</v>
          </cell>
          <cell r="AG17">
            <v>976</v>
          </cell>
          <cell r="AH17">
            <v>1013</v>
          </cell>
          <cell r="AI17">
            <v>995</v>
          </cell>
          <cell r="AJ17">
            <v>1121</v>
          </cell>
          <cell r="AK17">
            <v>1125</v>
          </cell>
          <cell r="AL17">
            <v>1169</v>
          </cell>
          <cell r="AM17">
            <v>1134</v>
          </cell>
          <cell r="AN17">
            <v>1154</v>
          </cell>
          <cell r="AO17" t="str">
            <v>Fife</v>
          </cell>
          <cell r="BP17">
            <v>834.7</v>
          </cell>
          <cell r="BQ17">
            <v>814.85</v>
          </cell>
          <cell r="BR17">
            <v>834.11</v>
          </cell>
          <cell r="BS17">
            <v>831.72</v>
          </cell>
          <cell r="BT17">
            <v>828.69</v>
          </cell>
          <cell r="BU17" t="str">
            <v>Fife</v>
          </cell>
        </row>
        <row r="18">
          <cell r="P18">
            <v>633</v>
          </cell>
          <cell r="Q18">
            <v>645</v>
          </cell>
          <cell r="R18">
            <v>653</v>
          </cell>
          <cell r="S18">
            <v>674</v>
          </cell>
          <cell r="T18">
            <v>701</v>
          </cell>
          <cell r="U18">
            <v>773</v>
          </cell>
          <cell r="V18">
            <v>787</v>
          </cell>
          <cell r="W18">
            <v>789</v>
          </cell>
          <cell r="X18">
            <v>789</v>
          </cell>
          <cell r="Y18">
            <v>805</v>
          </cell>
          <cell r="Z18">
            <v>846</v>
          </cell>
          <cell r="AA18">
            <v>898</v>
          </cell>
          <cell r="AB18">
            <v>917</v>
          </cell>
          <cell r="AC18">
            <v>905</v>
          </cell>
          <cell r="AD18">
            <v>989</v>
          </cell>
          <cell r="AE18">
            <v>930</v>
          </cell>
          <cell r="AF18">
            <v>990</v>
          </cell>
          <cell r="AG18">
            <v>1072</v>
          </cell>
          <cell r="AH18">
            <v>1043</v>
          </cell>
          <cell r="AI18">
            <v>1095</v>
          </cell>
          <cell r="AJ18">
            <v>1231</v>
          </cell>
          <cell r="AK18">
            <v>1241</v>
          </cell>
          <cell r="AL18">
            <v>1211</v>
          </cell>
          <cell r="AM18">
            <v>1233</v>
          </cell>
          <cell r="AN18">
            <v>1204</v>
          </cell>
          <cell r="AO18" t="str">
            <v>Glasgow City</v>
          </cell>
          <cell r="BP18">
            <v>739.14</v>
          </cell>
          <cell r="BQ18">
            <v>750.43</v>
          </cell>
          <cell r="BR18">
            <v>777.63</v>
          </cell>
          <cell r="BS18">
            <v>784.33</v>
          </cell>
          <cell r="BT18">
            <v>819.07</v>
          </cell>
          <cell r="BU18" t="str">
            <v>Glasgow City</v>
          </cell>
        </row>
        <row r="19">
          <cell r="P19">
            <v>539</v>
          </cell>
          <cell r="Q19">
            <v>445</v>
          </cell>
          <cell r="R19">
            <v>492</v>
          </cell>
          <cell r="S19">
            <v>492</v>
          </cell>
          <cell r="T19">
            <v>520</v>
          </cell>
          <cell r="U19">
            <v>641</v>
          </cell>
          <cell r="V19">
            <v>633</v>
          </cell>
          <cell r="W19">
            <v>683</v>
          </cell>
          <cell r="X19">
            <v>580</v>
          </cell>
          <cell r="Y19">
            <v>703</v>
          </cell>
          <cell r="Z19">
            <v>878</v>
          </cell>
          <cell r="AA19">
            <v>852</v>
          </cell>
          <cell r="AB19">
            <v>882</v>
          </cell>
          <cell r="AC19">
            <v>791</v>
          </cell>
          <cell r="AD19">
            <v>856</v>
          </cell>
          <cell r="AE19">
            <v>969</v>
          </cell>
          <cell r="AF19">
            <v>952</v>
          </cell>
          <cell r="AG19">
            <v>925</v>
          </cell>
          <cell r="AH19">
            <v>909</v>
          </cell>
          <cell r="AI19">
            <v>936</v>
          </cell>
          <cell r="AJ19">
            <v>1178</v>
          </cell>
          <cell r="AK19">
            <v>1036</v>
          </cell>
          <cell r="AL19">
            <v>1104</v>
          </cell>
          <cell r="AM19">
            <v>1006</v>
          </cell>
          <cell r="AN19">
            <v>1045</v>
          </cell>
          <cell r="AO19" t="str">
            <v>Highland</v>
          </cell>
          <cell r="BP19">
            <v>877.94</v>
          </cell>
          <cell r="BQ19">
            <v>838.64</v>
          </cell>
          <cell r="BR19">
            <v>852.03</v>
          </cell>
          <cell r="BS19">
            <v>793.71</v>
          </cell>
          <cell r="BT19">
            <v>838.68</v>
          </cell>
          <cell r="BU19" t="str">
            <v>Highland</v>
          </cell>
        </row>
        <row r="20">
          <cell r="P20">
            <v>680</v>
          </cell>
          <cell r="Q20">
            <v>674</v>
          </cell>
          <cell r="R20">
            <v>633</v>
          </cell>
          <cell r="S20">
            <v>699</v>
          </cell>
          <cell r="T20">
            <v>767</v>
          </cell>
          <cell r="U20">
            <v>843</v>
          </cell>
          <cell r="V20">
            <v>925</v>
          </cell>
          <cell r="W20">
            <v>766</v>
          </cell>
          <cell r="X20">
            <v>833</v>
          </cell>
          <cell r="Y20">
            <v>844</v>
          </cell>
          <cell r="Z20">
            <v>923</v>
          </cell>
          <cell r="AA20">
            <v>1104</v>
          </cell>
          <cell r="AB20">
            <v>1089</v>
          </cell>
          <cell r="AC20">
            <v>969</v>
          </cell>
          <cell r="AD20">
            <v>1085</v>
          </cell>
          <cell r="AE20">
            <v>1141</v>
          </cell>
          <cell r="AF20">
            <v>1215</v>
          </cell>
          <cell r="AG20">
            <v>1135</v>
          </cell>
          <cell r="AH20">
            <v>1115</v>
          </cell>
          <cell r="AI20">
            <v>1080</v>
          </cell>
          <cell r="AJ20">
            <v>1348</v>
          </cell>
          <cell r="AK20">
            <v>1231</v>
          </cell>
          <cell r="AL20">
            <v>1290</v>
          </cell>
          <cell r="AM20">
            <v>1209</v>
          </cell>
          <cell r="AN20">
            <v>1173</v>
          </cell>
          <cell r="AO20" t="str">
            <v>Inverclyde</v>
          </cell>
          <cell r="BP20">
            <v>896.93</v>
          </cell>
          <cell r="BQ20">
            <v>922.81</v>
          </cell>
          <cell r="BR20">
            <v>883.13</v>
          </cell>
          <cell r="BS20">
            <v>886.42</v>
          </cell>
          <cell r="BT20">
            <v>934.26</v>
          </cell>
          <cell r="BU20" t="str">
            <v>Inverclyde</v>
          </cell>
        </row>
        <row r="21">
          <cell r="P21">
            <v>581</v>
          </cell>
          <cell r="Q21">
            <v>577</v>
          </cell>
          <cell r="R21">
            <v>652</v>
          </cell>
          <cell r="S21">
            <v>559</v>
          </cell>
          <cell r="T21">
            <v>556</v>
          </cell>
          <cell r="U21">
            <v>698</v>
          </cell>
          <cell r="V21">
            <v>719</v>
          </cell>
          <cell r="W21">
            <v>700</v>
          </cell>
          <cell r="X21">
            <v>667</v>
          </cell>
          <cell r="Y21">
            <v>687</v>
          </cell>
          <cell r="Z21">
            <v>849</v>
          </cell>
          <cell r="AA21">
            <v>793</v>
          </cell>
          <cell r="AB21">
            <v>845</v>
          </cell>
          <cell r="AC21">
            <v>784</v>
          </cell>
          <cell r="AD21">
            <v>837</v>
          </cell>
          <cell r="AE21">
            <v>1041</v>
          </cell>
          <cell r="AF21">
            <v>919</v>
          </cell>
          <cell r="AG21">
            <v>976</v>
          </cell>
          <cell r="AH21">
            <v>1070</v>
          </cell>
          <cell r="AI21">
            <v>959</v>
          </cell>
          <cell r="AJ21">
            <v>1228</v>
          </cell>
          <cell r="AK21">
            <v>1037</v>
          </cell>
          <cell r="AL21">
            <v>1165</v>
          </cell>
          <cell r="AM21">
            <v>1111</v>
          </cell>
          <cell r="AN21">
            <v>1156</v>
          </cell>
          <cell r="AO21" t="str">
            <v>Midlothian</v>
          </cell>
          <cell r="BP21">
            <v>889.27</v>
          </cell>
          <cell r="BQ21">
            <v>800.93</v>
          </cell>
          <cell r="BR21">
            <v>835.8</v>
          </cell>
          <cell r="BS21">
            <v>805.57</v>
          </cell>
          <cell r="BT21">
            <v>823.23</v>
          </cell>
          <cell r="BU21" t="str">
            <v>Midlothian</v>
          </cell>
        </row>
        <row r="22">
          <cell r="P22">
            <v>507</v>
          </cell>
          <cell r="Q22">
            <v>661</v>
          </cell>
          <cell r="R22">
            <v>601</v>
          </cell>
          <cell r="S22">
            <v>826</v>
          </cell>
          <cell r="T22">
            <v>939</v>
          </cell>
          <cell r="U22">
            <v>818</v>
          </cell>
          <cell r="V22">
            <v>711</v>
          </cell>
          <cell r="W22">
            <v>702</v>
          </cell>
          <cell r="X22">
            <v>574</v>
          </cell>
          <cell r="Y22">
            <v>690</v>
          </cell>
          <cell r="Z22">
            <v>748</v>
          </cell>
          <cell r="AA22">
            <v>655</v>
          </cell>
          <cell r="AB22">
            <v>677</v>
          </cell>
          <cell r="AC22">
            <v>830</v>
          </cell>
          <cell r="AD22">
            <v>726</v>
          </cell>
          <cell r="AE22">
            <v>821</v>
          </cell>
          <cell r="AF22">
            <v>874</v>
          </cell>
          <cell r="AG22">
            <v>867</v>
          </cell>
          <cell r="AH22">
            <v>839</v>
          </cell>
          <cell r="AI22">
            <v>838</v>
          </cell>
          <cell r="AJ22">
            <v>939</v>
          </cell>
          <cell r="AK22">
            <v>1073</v>
          </cell>
          <cell r="AL22">
            <v>923</v>
          </cell>
          <cell r="AM22">
            <v>935</v>
          </cell>
          <cell r="AN22">
            <v>905</v>
          </cell>
          <cell r="AO22" t="str">
            <v>Moray</v>
          </cell>
          <cell r="BP22">
            <v>791.73</v>
          </cell>
          <cell r="BQ22">
            <v>818.43</v>
          </cell>
          <cell r="BR22">
            <v>795.41</v>
          </cell>
          <cell r="BS22">
            <v>814.7</v>
          </cell>
          <cell r="BT22">
            <v>799.66</v>
          </cell>
          <cell r="BU22" t="str">
            <v>Moray</v>
          </cell>
        </row>
        <row r="23">
          <cell r="P23">
            <v>608</v>
          </cell>
          <cell r="Q23">
            <v>695</v>
          </cell>
          <cell r="R23">
            <v>662</v>
          </cell>
          <cell r="S23">
            <v>627</v>
          </cell>
          <cell r="T23">
            <v>599</v>
          </cell>
          <cell r="U23">
            <v>719</v>
          </cell>
          <cell r="V23">
            <v>803</v>
          </cell>
          <cell r="W23">
            <v>837</v>
          </cell>
          <cell r="X23">
            <v>781</v>
          </cell>
          <cell r="Y23">
            <v>813</v>
          </cell>
          <cell r="Z23">
            <v>877</v>
          </cell>
          <cell r="AA23">
            <v>1042</v>
          </cell>
          <cell r="AB23">
            <v>1039</v>
          </cell>
          <cell r="AC23">
            <v>850</v>
          </cell>
          <cell r="AD23">
            <v>973</v>
          </cell>
          <cell r="AE23">
            <v>1075</v>
          </cell>
          <cell r="AF23">
            <v>1097</v>
          </cell>
          <cell r="AG23">
            <v>1044</v>
          </cell>
          <cell r="AH23">
            <v>1011</v>
          </cell>
          <cell r="AI23">
            <v>1054</v>
          </cell>
          <cell r="AJ23">
            <v>1101</v>
          </cell>
          <cell r="AK23">
            <v>1225</v>
          </cell>
          <cell r="AL23">
            <v>1191</v>
          </cell>
          <cell r="AM23">
            <v>1157</v>
          </cell>
          <cell r="AN23">
            <v>1164</v>
          </cell>
          <cell r="AO23" t="str">
            <v>North Ayrshire</v>
          </cell>
          <cell r="BP23">
            <v>804.29</v>
          </cell>
          <cell r="BQ23">
            <v>884.66</v>
          </cell>
          <cell r="BR23">
            <v>854.19</v>
          </cell>
          <cell r="BS23">
            <v>792.94</v>
          </cell>
          <cell r="BT23">
            <v>805.28</v>
          </cell>
          <cell r="BU23" t="str">
            <v>North Ayrshire</v>
          </cell>
        </row>
        <row r="24">
          <cell r="P24">
            <v>649</v>
          </cell>
          <cell r="Q24">
            <v>653</v>
          </cell>
          <cell r="R24">
            <v>655</v>
          </cell>
          <cell r="S24">
            <v>655</v>
          </cell>
          <cell r="T24">
            <v>671</v>
          </cell>
          <cell r="U24">
            <v>805</v>
          </cell>
          <cell r="V24">
            <v>791</v>
          </cell>
          <cell r="W24">
            <v>828</v>
          </cell>
          <cell r="X24">
            <v>791</v>
          </cell>
          <cell r="Y24">
            <v>824</v>
          </cell>
          <cell r="Z24">
            <v>953</v>
          </cell>
          <cell r="AA24">
            <v>983</v>
          </cell>
          <cell r="AB24">
            <v>957</v>
          </cell>
          <cell r="AC24">
            <v>975</v>
          </cell>
          <cell r="AD24">
            <v>985</v>
          </cell>
          <cell r="AE24">
            <v>1056</v>
          </cell>
          <cell r="AF24">
            <v>1072</v>
          </cell>
          <cell r="AG24">
            <v>1095</v>
          </cell>
          <cell r="AH24">
            <v>1087</v>
          </cell>
          <cell r="AI24">
            <v>1142</v>
          </cell>
          <cell r="AJ24">
            <v>1163</v>
          </cell>
          <cell r="AK24">
            <v>1279</v>
          </cell>
          <cell r="AL24">
            <v>1206</v>
          </cell>
          <cell r="AM24">
            <v>1263</v>
          </cell>
          <cell r="AN24">
            <v>1263</v>
          </cell>
          <cell r="AO24" t="str">
            <v>North Lanarkshire</v>
          </cell>
          <cell r="BP24">
            <v>853.68</v>
          </cell>
          <cell r="BQ24">
            <v>865.4</v>
          </cell>
          <cell r="BR24">
            <v>872.95</v>
          </cell>
          <cell r="BS24">
            <v>867.48</v>
          </cell>
          <cell r="BT24">
            <v>884.56</v>
          </cell>
          <cell r="BU24" t="str">
            <v>North Lanarkshire</v>
          </cell>
        </row>
        <row r="25">
          <cell r="P25" t="str">
            <v>NA</v>
          </cell>
          <cell r="Q25" t="str">
            <v>NA</v>
          </cell>
          <cell r="R25" t="str">
            <v>NA</v>
          </cell>
          <cell r="S25" t="str">
            <v>NA</v>
          </cell>
          <cell r="T25" t="str">
            <v>NA</v>
          </cell>
          <cell r="U25">
            <v>886</v>
          </cell>
          <cell r="V25">
            <v>997</v>
          </cell>
          <cell r="W25">
            <v>868</v>
          </cell>
          <cell r="X25">
            <v>895</v>
          </cell>
          <cell r="Y25">
            <v>640</v>
          </cell>
          <cell r="Z25">
            <v>911</v>
          </cell>
          <cell r="AA25">
            <v>1109</v>
          </cell>
          <cell r="AB25">
            <v>825</v>
          </cell>
          <cell r="AC25">
            <v>948</v>
          </cell>
          <cell r="AD25">
            <v>631</v>
          </cell>
          <cell r="AE25">
            <v>897</v>
          </cell>
          <cell r="AF25">
            <v>877</v>
          </cell>
          <cell r="AG25">
            <v>936</v>
          </cell>
          <cell r="AH25">
            <v>952</v>
          </cell>
          <cell r="AI25">
            <v>852</v>
          </cell>
          <cell r="AJ25">
            <v>1131</v>
          </cell>
          <cell r="AK25">
            <v>1199</v>
          </cell>
          <cell r="AL25">
            <v>1227</v>
          </cell>
          <cell r="AM25">
            <v>1206</v>
          </cell>
          <cell r="AN25">
            <v>997</v>
          </cell>
          <cell r="AO25" t="str">
            <v>Orkney Islands</v>
          </cell>
          <cell r="BP25">
            <v>901.97</v>
          </cell>
          <cell r="BQ25">
            <v>956.9</v>
          </cell>
          <cell r="BR25">
            <v>907.31</v>
          </cell>
          <cell r="BS25">
            <v>956.55</v>
          </cell>
          <cell r="BT25">
            <v>783.02</v>
          </cell>
          <cell r="BU25" t="str">
            <v>Orkney Islands</v>
          </cell>
        </row>
        <row r="26">
          <cell r="P26">
            <v>528</v>
          </cell>
          <cell r="Q26">
            <v>558</v>
          </cell>
          <cell r="R26">
            <v>545</v>
          </cell>
          <cell r="S26">
            <v>479</v>
          </cell>
          <cell r="T26">
            <v>543</v>
          </cell>
          <cell r="U26">
            <v>746</v>
          </cell>
          <cell r="V26">
            <v>658</v>
          </cell>
          <cell r="W26">
            <v>648</v>
          </cell>
          <cell r="X26">
            <v>617</v>
          </cell>
          <cell r="Y26">
            <v>635</v>
          </cell>
          <cell r="Z26">
            <v>848</v>
          </cell>
          <cell r="AA26">
            <v>1029</v>
          </cell>
          <cell r="AB26">
            <v>858</v>
          </cell>
          <cell r="AC26">
            <v>860</v>
          </cell>
          <cell r="AD26">
            <v>891</v>
          </cell>
          <cell r="AE26">
            <v>1025</v>
          </cell>
          <cell r="AF26">
            <v>954</v>
          </cell>
          <cell r="AG26">
            <v>999</v>
          </cell>
          <cell r="AH26">
            <v>1021</v>
          </cell>
          <cell r="AI26">
            <v>975</v>
          </cell>
          <cell r="AJ26">
            <v>1135</v>
          </cell>
          <cell r="AK26">
            <v>1127</v>
          </cell>
          <cell r="AL26">
            <v>1171</v>
          </cell>
          <cell r="AM26">
            <v>1158</v>
          </cell>
          <cell r="AN26">
            <v>1217</v>
          </cell>
          <cell r="AO26" t="str">
            <v>Perth &amp; Kinross</v>
          </cell>
          <cell r="BP26">
            <v>943.38</v>
          </cell>
          <cell r="BQ26">
            <v>946.78</v>
          </cell>
          <cell r="BR26">
            <v>926.38</v>
          </cell>
          <cell r="BS26">
            <v>933.03</v>
          </cell>
          <cell r="BT26">
            <v>933.04</v>
          </cell>
          <cell r="BU26" t="str">
            <v>Perth &amp; Kinross</v>
          </cell>
        </row>
        <row r="27">
          <cell r="P27">
            <v>577</v>
          </cell>
          <cell r="Q27">
            <v>616</v>
          </cell>
          <cell r="R27">
            <v>619</v>
          </cell>
          <cell r="S27">
            <v>654</v>
          </cell>
          <cell r="T27">
            <v>707</v>
          </cell>
          <cell r="U27">
            <v>714</v>
          </cell>
          <cell r="V27">
            <v>828</v>
          </cell>
          <cell r="W27">
            <v>782</v>
          </cell>
          <cell r="X27">
            <v>817</v>
          </cell>
          <cell r="Y27">
            <v>759</v>
          </cell>
          <cell r="Z27">
            <v>883</v>
          </cell>
          <cell r="AA27">
            <v>922</v>
          </cell>
          <cell r="AB27">
            <v>969</v>
          </cell>
          <cell r="AC27">
            <v>972</v>
          </cell>
          <cell r="AD27">
            <v>997</v>
          </cell>
          <cell r="AE27">
            <v>1055</v>
          </cell>
          <cell r="AF27">
            <v>1068</v>
          </cell>
          <cell r="AG27">
            <v>1200</v>
          </cell>
          <cell r="AH27">
            <v>1064</v>
          </cell>
          <cell r="AI27">
            <v>1156</v>
          </cell>
          <cell r="AJ27">
            <v>1162</v>
          </cell>
          <cell r="AK27">
            <v>1226</v>
          </cell>
          <cell r="AL27">
            <v>1275</v>
          </cell>
          <cell r="AM27">
            <v>1217</v>
          </cell>
          <cell r="AN27">
            <v>1298</v>
          </cell>
          <cell r="AO27" t="str">
            <v>Renfrewshire</v>
          </cell>
          <cell r="BP27">
            <v>840.44</v>
          </cell>
          <cell r="BQ27">
            <v>905.1</v>
          </cell>
          <cell r="BR27">
            <v>934.82</v>
          </cell>
          <cell r="BS27">
            <v>915.48</v>
          </cell>
          <cell r="BT27">
            <v>959.01</v>
          </cell>
          <cell r="BU27" t="str">
            <v>Renfrewshire</v>
          </cell>
        </row>
        <row r="28">
          <cell r="P28">
            <v>493</v>
          </cell>
          <cell r="Q28">
            <v>417</v>
          </cell>
          <cell r="R28">
            <v>579</v>
          </cell>
          <cell r="S28">
            <v>440</v>
          </cell>
          <cell r="T28">
            <v>436</v>
          </cell>
          <cell r="U28">
            <v>655</v>
          </cell>
          <cell r="V28">
            <v>740</v>
          </cell>
          <cell r="W28">
            <v>619</v>
          </cell>
          <cell r="X28">
            <v>665</v>
          </cell>
          <cell r="Y28">
            <v>698</v>
          </cell>
          <cell r="Z28">
            <v>760</v>
          </cell>
          <cell r="AA28">
            <v>821</v>
          </cell>
          <cell r="AB28">
            <v>854</v>
          </cell>
          <cell r="AC28">
            <v>783</v>
          </cell>
          <cell r="AD28">
            <v>843</v>
          </cell>
          <cell r="AE28">
            <v>1044</v>
          </cell>
          <cell r="AF28">
            <v>1014</v>
          </cell>
          <cell r="AG28">
            <v>1040</v>
          </cell>
          <cell r="AH28">
            <v>960</v>
          </cell>
          <cell r="AI28">
            <v>1032</v>
          </cell>
          <cell r="AJ28">
            <v>1121</v>
          </cell>
          <cell r="AK28">
            <v>1203</v>
          </cell>
          <cell r="AL28">
            <v>1121</v>
          </cell>
          <cell r="AM28">
            <v>1132</v>
          </cell>
          <cell r="AN28">
            <v>1172</v>
          </cell>
          <cell r="AO28" t="str">
            <v>Scottish Borders</v>
          </cell>
          <cell r="BP28">
            <v>878.77</v>
          </cell>
          <cell r="BQ28">
            <v>900.92</v>
          </cell>
          <cell r="BR28">
            <v>906.53</v>
          </cell>
          <cell r="BS28">
            <v>842.49</v>
          </cell>
          <cell r="BT28">
            <v>910.91</v>
          </cell>
          <cell r="BU28" t="str">
            <v>Scottish Borders</v>
          </cell>
        </row>
        <row r="29">
          <cell r="P29" t="str">
            <v>NA</v>
          </cell>
          <cell r="Q29" t="str">
            <v>NA</v>
          </cell>
          <cell r="R29" t="str">
            <v>NA</v>
          </cell>
          <cell r="S29" t="str">
            <v>NA</v>
          </cell>
          <cell r="T29" t="str">
            <v>NA</v>
          </cell>
          <cell r="U29">
            <v>1180</v>
          </cell>
          <cell r="V29">
            <v>618</v>
          </cell>
          <cell r="W29">
            <v>1076</v>
          </cell>
          <cell r="X29">
            <v>470</v>
          </cell>
          <cell r="Y29">
            <v>891</v>
          </cell>
          <cell r="Z29">
            <v>1059</v>
          </cell>
          <cell r="AA29">
            <v>886</v>
          </cell>
          <cell r="AB29">
            <v>955</v>
          </cell>
          <cell r="AC29">
            <v>1008</v>
          </cell>
          <cell r="AD29">
            <v>926</v>
          </cell>
          <cell r="AE29">
            <v>929</v>
          </cell>
          <cell r="AF29">
            <v>1119</v>
          </cell>
          <cell r="AG29">
            <v>1019</v>
          </cell>
          <cell r="AH29">
            <v>1002</v>
          </cell>
          <cell r="AI29">
            <v>969</v>
          </cell>
          <cell r="AJ29">
            <v>1126</v>
          </cell>
          <cell r="AK29">
            <v>610</v>
          </cell>
          <cell r="AL29">
            <v>314</v>
          </cell>
          <cell r="AM29" t="str">
            <v>NA</v>
          </cell>
          <cell r="AN29" t="str">
            <v>NA</v>
          </cell>
          <cell r="AO29" t="str">
            <v>Shetland Islands</v>
          </cell>
          <cell r="BP29">
            <v>1010.98</v>
          </cell>
          <cell r="BQ29">
            <v>1030.8800000000001</v>
          </cell>
          <cell r="BR29">
            <v>981.13</v>
          </cell>
          <cell r="BS29">
            <v>992.56</v>
          </cell>
          <cell r="BT29">
            <v>946.3</v>
          </cell>
          <cell r="BU29" t="str">
            <v>Shetland Islands</v>
          </cell>
        </row>
        <row r="30">
          <cell r="P30">
            <v>633</v>
          </cell>
          <cell r="Q30">
            <v>693</v>
          </cell>
          <cell r="R30">
            <v>683</v>
          </cell>
          <cell r="S30">
            <v>635</v>
          </cell>
          <cell r="T30">
            <v>616</v>
          </cell>
          <cell r="U30">
            <v>808</v>
          </cell>
          <cell r="V30">
            <v>851</v>
          </cell>
          <cell r="W30">
            <v>797</v>
          </cell>
          <cell r="X30">
            <v>837</v>
          </cell>
          <cell r="Y30">
            <v>887</v>
          </cell>
          <cell r="Z30">
            <v>937</v>
          </cell>
          <cell r="AA30">
            <v>994</v>
          </cell>
          <cell r="AB30">
            <v>951</v>
          </cell>
          <cell r="AC30">
            <v>946</v>
          </cell>
          <cell r="AD30">
            <v>977</v>
          </cell>
          <cell r="AE30">
            <v>1146</v>
          </cell>
          <cell r="AF30">
            <v>1112</v>
          </cell>
          <cell r="AG30">
            <v>1199</v>
          </cell>
          <cell r="AH30">
            <v>1089</v>
          </cell>
          <cell r="AI30">
            <v>1243</v>
          </cell>
          <cell r="AJ30">
            <v>1200</v>
          </cell>
          <cell r="AK30">
            <v>1298</v>
          </cell>
          <cell r="AL30">
            <v>1284</v>
          </cell>
          <cell r="AM30">
            <v>1211</v>
          </cell>
          <cell r="AN30">
            <v>1231</v>
          </cell>
          <cell r="AO30" t="str">
            <v>South Ayrshire</v>
          </cell>
          <cell r="BP30">
            <v>941.4</v>
          </cell>
          <cell r="BQ30">
            <v>971.7</v>
          </cell>
          <cell r="BR30">
            <v>954.9</v>
          </cell>
          <cell r="BS30">
            <v>922.68</v>
          </cell>
          <cell r="BT30">
            <v>965.86</v>
          </cell>
          <cell r="BU30" t="str">
            <v>South Ayrshire</v>
          </cell>
        </row>
        <row r="31">
          <cell r="P31">
            <v>553</v>
          </cell>
          <cell r="Q31">
            <v>622</v>
          </cell>
          <cell r="R31">
            <v>605</v>
          </cell>
          <cell r="S31">
            <v>631</v>
          </cell>
          <cell r="T31">
            <v>666</v>
          </cell>
          <cell r="U31">
            <v>730</v>
          </cell>
          <cell r="V31">
            <v>787</v>
          </cell>
          <cell r="W31">
            <v>794</v>
          </cell>
          <cell r="X31">
            <v>778</v>
          </cell>
          <cell r="Y31">
            <v>782</v>
          </cell>
          <cell r="Z31">
            <v>932</v>
          </cell>
          <cell r="AA31">
            <v>882</v>
          </cell>
          <cell r="AB31">
            <v>977</v>
          </cell>
          <cell r="AC31">
            <v>931</v>
          </cell>
          <cell r="AD31">
            <v>999</v>
          </cell>
          <cell r="AE31">
            <v>1045</v>
          </cell>
          <cell r="AF31">
            <v>1072</v>
          </cell>
          <cell r="AG31">
            <v>1088</v>
          </cell>
          <cell r="AH31">
            <v>1073</v>
          </cell>
          <cell r="AI31">
            <v>1124</v>
          </cell>
          <cell r="AJ31">
            <v>1164</v>
          </cell>
          <cell r="AK31">
            <v>1186</v>
          </cell>
          <cell r="AL31">
            <v>1222</v>
          </cell>
          <cell r="AM31">
            <v>1200</v>
          </cell>
          <cell r="AN31">
            <v>1270</v>
          </cell>
          <cell r="AO31" t="str">
            <v>South Lanarkshire</v>
          </cell>
          <cell r="BP31">
            <v>878.84</v>
          </cell>
          <cell r="BQ31">
            <v>889.85</v>
          </cell>
          <cell r="BR31">
            <v>919.24</v>
          </cell>
          <cell r="BS31">
            <v>895.96</v>
          </cell>
          <cell r="BT31">
            <v>934.22</v>
          </cell>
          <cell r="BU31" t="str">
            <v>South Lanarkshire</v>
          </cell>
        </row>
        <row r="32">
          <cell r="P32">
            <v>543</v>
          </cell>
          <cell r="Q32">
            <v>652</v>
          </cell>
          <cell r="R32">
            <v>571</v>
          </cell>
          <cell r="S32">
            <v>610</v>
          </cell>
          <cell r="T32">
            <v>615</v>
          </cell>
          <cell r="U32">
            <v>754</v>
          </cell>
          <cell r="V32">
            <v>645</v>
          </cell>
          <cell r="W32">
            <v>746</v>
          </cell>
          <cell r="X32">
            <v>770</v>
          </cell>
          <cell r="Y32">
            <v>711</v>
          </cell>
          <cell r="Z32">
            <v>925</v>
          </cell>
          <cell r="AA32">
            <v>937</v>
          </cell>
          <cell r="AB32">
            <v>963</v>
          </cell>
          <cell r="AC32">
            <v>931</v>
          </cell>
          <cell r="AD32">
            <v>1016</v>
          </cell>
          <cell r="AE32">
            <v>1083</v>
          </cell>
          <cell r="AF32">
            <v>1188</v>
          </cell>
          <cell r="AG32">
            <v>1134</v>
          </cell>
          <cell r="AH32">
            <v>1156</v>
          </cell>
          <cell r="AI32">
            <v>1114</v>
          </cell>
          <cell r="AJ32">
            <v>1294</v>
          </cell>
          <cell r="AK32">
            <v>1350</v>
          </cell>
          <cell r="AL32">
            <v>1378</v>
          </cell>
          <cell r="AM32">
            <v>1216</v>
          </cell>
          <cell r="AN32">
            <v>1409</v>
          </cell>
          <cell r="AO32" t="str">
            <v>Stirling</v>
          </cell>
          <cell r="BP32">
            <v>991.85</v>
          </cell>
          <cell r="BQ32">
            <v>1013.24</v>
          </cell>
          <cell r="BR32">
            <v>1028.54</v>
          </cell>
          <cell r="BS32">
            <v>1011.77</v>
          </cell>
          <cell r="BT32">
            <v>1060.54</v>
          </cell>
          <cell r="BU32" t="str">
            <v>Stirling</v>
          </cell>
        </row>
        <row r="33">
          <cell r="P33">
            <v>634</v>
          </cell>
          <cell r="Q33">
            <v>704</v>
          </cell>
          <cell r="R33">
            <v>669</v>
          </cell>
          <cell r="S33">
            <v>616</v>
          </cell>
          <cell r="T33">
            <v>647</v>
          </cell>
          <cell r="U33">
            <v>814</v>
          </cell>
          <cell r="V33">
            <v>858</v>
          </cell>
          <cell r="W33">
            <v>772</v>
          </cell>
          <cell r="X33">
            <v>774</v>
          </cell>
          <cell r="Y33">
            <v>914</v>
          </cell>
          <cell r="Z33">
            <v>951</v>
          </cell>
          <cell r="AA33">
            <v>920</v>
          </cell>
          <cell r="AB33">
            <v>840</v>
          </cell>
          <cell r="AC33">
            <v>986</v>
          </cell>
          <cell r="AD33">
            <v>953</v>
          </cell>
          <cell r="AE33">
            <v>1112</v>
          </cell>
          <cell r="AF33">
            <v>926</v>
          </cell>
          <cell r="AG33">
            <v>1119</v>
          </cell>
          <cell r="AH33">
            <v>1018</v>
          </cell>
          <cell r="AI33">
            <v>1083</v>
          </cell>
          <cell r="AJ33">
            <v>1042</v>
          </cell>
          <cell r="AK33">
            <v>1142</v>
          </cell>
          <cell r="AL33">
            <v>1185</v>
          </cell>
          <cell r="AM33">
            <v>1144</v>
          </cell>
          <cell r="AN33">
            <v>1208</v>
          </cell>
          <cell r="AO33" t="str">
            <v>West Dunbartonshire</v>
          </cell>
          <cell r="BP33">
            <v>806.19</v>
          </cell>
          <cell r="BQ33">
            <v>823</v>
          </cell>
          <cell r="BR33">
            <v>808.32</v>
          </cell>
          <cell r="BS33">
            <v>787.24</v>
          </cell>
          <cell r="BT33">
            <v>827.85</v>
          </cell>
          <cell r="BU33" t="str">
            <v>West Dunbartonshire</v>
          </cell>
        </row>
        <row r="34">
          <cell r="P34">
            <v>691</v>
          </cell>
          <cell r="Q34">
            <v>691</v>
          </cell>
          <cell r="R34">
            <v>671</v>
          </cell>
          <cell r="S34">
            <v>654</v>
          </cell>
          <cell r="T34">
            <v>686</v>
          </cell>
          <cell r="U34">
            <v>773</v>
          </cell>
          <cell r="V34">
            <v>721</v>
          </cell>
          <cell r="W34">
            <v>786</v>
          </cell>
          <cell r="X34">
            <v>781</v>
          </cell>
          <cell r="Y34">
            <v>803</v>
          </cell>
          <cell r="Z34">
            <v>932</v>
          </cell>
          <cell r="AA34">
            <v>876</v>
          </cell>
          <cell r="AB34">
            <v>933</v>
          </cell>
          <cell r="AC34">
            <v>925</v>
          </cell>
          <cell r="AD34">
            <v>946</v>
          </cell>
          <cell r="AE34">
            <v>1041</v>
          </cell>
          <cell r="AF34">
            <v>1106</v>
          </cell>
          <cell r="AG34">
            <v>1120</v>
          </cell>
          <cell r="AH34">
            <v>1130</v>
          </cell>
          <cell r="AI34">
            <v>1105</v>
          </cell>
          <cell r="AJ34">
            <v>1260</v>
          </cell>
          <cell r="AK34">
            <v>1281</v>
          </cell>
          <cell r="AL34">
            <v>1232</v>
          </cell>
          <cell r="AM34">
            <v>1230</v>
          </cell>
          <cell r="AN34">
            <v>1307</v>
          </cell>
          <cell r="AO34" t="str">
            <v>West Lothian</v>
          </cell>
          <cell r="BP34">
            <v>926.55</v>
          </cell>
          <cell r="BQ34">
            <v>916.95</v>
          </cell>
          <cell r="BR34">
            <v>932.93</v>
          </cell>
          <cell r="BS34">
            <v>937.24</v>
          </cell>
          <cell r="BT34">
            <v>973.09</v>
          </cell>
          <cell r="BU34" t="str">
            <v>West Lothian</v>
          </cell>
        </row>
        <row r="35">
          <cell r="P35">
            <v>603</v>
          </cell>
          <cell r="Q35">
            <v>625</v>
          </cell>
          <cell r="R35">
            <v>620</v>
          </cell>
          <cell r="S35">
            <v>628</v>
          </cell>
          <cell r="T35">
            <v>649</v>
          </cell>
          <cell r="U35">
            <v>741</v>
          </cell>
          <cell r="V35">
            <v>751</v>
          </cell>
          <cell r="W35">
            <v>752</v>
          </cell>
          <cell r="X35">
            <v>743</v>
          </cell>
          <cell r="Y35">
            <v>759</v>
          </cell>
          <cell r="Z35">
            <v>864</v>
          </cell>
          <cell r="AA35">
            <v>882</v>
          </cell>
          <cell r="AB35">
            <v>899</v>
          </cell>
          <cell r="AC35">
            <v>875</v>
          </cell>
          <cell r="AD35">
            <v>904</v>
          </cell>
          <cell r="AE35">
            <v>998</v>
          </cell>
          <cell r="AF35">
            <v>1002</v>
          </cell>
          <cell r="AG35">
            <v>1019</v>
          </cell>
          <cell r="AH35">
            <v>1015</v>
          </cell>
          <cell r="AI35">
            <v>1029</v>
          </cell>
          <cell r="AJ35">
            <v>1197</v>
          </cell>
          <cell r="AK35">
            <v>1210</v>
          </cell>
          <cell r="AL35">
            <v>1224</v>
          </cell>
          <cell r="AM35">
            <v>1195</v>
          </cell>
          <cell r="AN35">
            <v>1240</v>
          </cell>
          <cell r="AO35" t="str">
            <v>Scotland</v>
          </cell>
          <cell r="BP35">
            <v>877.23</v>
          </cell>
          <cell r="BQ35">
            <v>888.15</v>
          </cell>
          <cell r="BR35">
            <v>893.97</v>
          </cell>
          <cell r="BS35">
            <v>895.01</v>
          </cell>
          <cell r="BT35">
            <v>929.18</v>
          </cell>
          <cell r="BU35" t="str">
            <v>Scotland</v>
          </cell>
        </row>
        <row r="36">
          <cell r="P36" t="str">
            <v>CHN12b 2015-16</v>
          </cell>
          <cell r="Q36" t="str">
            <v>CHN12b 2016-17</v>
          </cell>
          <cell r="R36" t="str">
            <v>CHN12b 2017-18</v>
          </cell>
          <cell r="S36" t="str">
            <v>CHN12b 2018-19</v>
          </cell>
          <cell r="T36" t="str">
            <v>CHN12b 2019-20</v>
          </cell>
          <cell r="U36" t="str">
            <v>CHN12c 2015-16</v>
          </cell>
          <cell r="V36" t="str">
            <v>CHN12c 2016-17</v>
          </cell>
          <cell r="W36" t="str">
            <v>CHN12c 2017-18</v>
          </cell>
          <cell r="X36" t="str">
            <v>CHN12c 2018-19</v>
          </cell>
          <cell r="Y36" t="str">
            <v>CHN12c 2019-20</v>
          </cell>
          <cell r="Z36" t="str">
            <v>CHN12d 2015-16</v>
          </cell>
          <cell r="AA36" t="str">
            <v>CHN12d 2016-17</v>
          </cell>
          <cell r="AB36" t="str">
            <v>CHN12d 2017-18</v>
          </cell>
          <cell r="AC36" t="str">
            <v>CHN12d 2018-19</v>
          </cell>
          <cell r="AD36" t="str">
            <v>CHN12d 2019-20</v>
          </cell>
          <cell r="AE36" t="str">
            <v>CHN12e 2015-16</v>
          </cell>
          <cell r="AF36" t="str">
            <v>CHN12e 2016-17</v>
          </cell>
          <cell r="AG36" t="str">
            <v>CHN12e 2017-18</v>
          </cell>
          <cell r="AH36" t="str">
            <v>CHN12e 2018-19</v>
          </cell>
          <cell r="AI36" t="str">
            <v>CHN12e 2019-20</v>
          </cell>
          <cell r="AJ36" t="str">
            <v>CHN12f 2015-16</v>
          </cell>
          <cell r="AK36" t="str">
            <v>CHN12f 2016-17</v>
          </cell>
          <cell r="AL36" t="str">
            <v>CHN12f 2017-18</v>
          </cell>
          <cell r="AM36" t="str">
            <v>CHN12f 2018-19</v>
          </cell>
          <cell r="AN36" t="str">
            <v>CHN12f 2019-20</v>
          </cell>
          <cell r="BP36" t="str">
            <v>CHN12a 2015-16</v>
          </cell>
          <cell r="BQ36" t="str">
            <v>CHN12a 2016-17</v>
          </cell>
          <cell r="BR36" t="str">
            <v>CHN12a 2017-18</v>
          </cell>
          <cell r="BS36" t="str">
            <v>CHN12a 2018-19</v>
          </cell>
          <cell r="BT36" t="str">
            <v>CHN12a 2019-20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S Front Sheet"/>
      <sheetName val="Extraction"/>
      <sheetName val="4 Dev concs LA"/>
      <sheetName val="Contents"/>
      <sheetName val="Background notes"/>
      <sheetName val="1 Data quality Board"/>
      <sheetName val="2 Data quality LA"/>
      <sheetName val="3 Dev concs Board"/>
      <sheetName val="5 SLC concs Board"/>
      <sheetName val="6 EB concs Board"/>
      <sheetName val="7 PerSoc concs Board"/>
      <sheetName val="8 FM concs Board"/>
      <sheetName val="9 GM concs Board"/>
      <sheetName val="10 Vis concs Board"/>
      <sheetName val="11 Hear concs Board"/>
      <sheetName val="12 PS concs Board"/>
      <sheetName val="13 Dev concs dep"/>
      <sheetName val="14 Dev concs sex"/>
      <sheetName val="15 Dev concs ethnicity"/>
      <sheetName val="16 Dev concs LAC"/>
      <sheetName val="17 Dev concs language"/>
      <sheetName val="18 Dev concs bimultilingual"/>
      <sheetName val="19 Age at review"/>
    </sheetNames>
    <sheetDataSet>
      <sheetData sheetId="0" refreshError="1"/>
      <sheetData sheetId="1" refreshError="1"/>
      <sheetData sheetId="2" refreshError="1">
        <row r="2">
          <cell r="B2" t="str">
            <v>CHN17 2013-14</v>
          </cell>
          <cell r="C2" t="str">
            <v>CHN17 2014-15</v>
          </cell>
          <cell r="D2" t="str">
            <v>CHN17 2015-16</v>
          </cell>
          <cell r="E2" t="str">
            <v>CHN17 2016-17</v>
          </cell>
          <cell r="F2" t="str">
            <v>CHN17 2017-18</v>
          </cell>
          <cell r="G2" t="str">
            <v>CHN17 2018-19</v>
          </cell>
          <cell r="H2" t="str">
            <v>CHN17 2019-20</v>
          </cell>
        </row>
        <row r="3">
          <cell r="B3" t="str">
            <v>2013/14</v>
          </cell>
          <cell r="C3" t="str">
            <v>2014/15</v>
          </cell>
          <cell r="D3" t="str">
            <v>2015/16</v>
          </cell>
          <cell r="E3" t="str">
            <v>2016/17</v>
          </cell>
          <cell r="F3" t="str">
            <v>2017/18</v>
          </cell>
          <cell r="G3" t="str">
            <v>2018/19</v>
          </cell>
        </row>
        <row r="4">
          <cell r="B4">
            <v>90.093642188269996</v>
          </cell>
          <cell r="C4">
            <v>92.883895131086106</v>
          </cell>
          <cell r="D4">
            <v>95.132965378825787</v>
          </cell>
          <cell r="E4">
            <v>91.79646936656269</v>
          </cell>
          <cell r="F4">
            <v>93.290258449304105</v>
          </cell>
          <cell r="G4">
            <v>96.764559482329503</v>
          </cell>
          <cell r="H4" t="str">
            <v>dna</v>
          </cell>
          <cell r="I4" t="str">
            <v>Aberdeen City</v>
          </cell>
        </row>
        <row r="5">
          <cell r="B5">
            <v>92.927812385489176</v>
          </cell>
          <cell r="C5">
            <v>96.313831586066939</v>
          </cell>
          <cell r="D5">
            <v>96.938399114717697</v>
          </cell>
          <cell r="E5">
            <v>94.430099594245647</v>
          </cell>
          <cell r="F5">
            <v>95.824334053275592</v>
          </cell>
          <cell r="G5">
            <v>96.828992072480091</v>
          </cell>
          <cell r="H5" t="str">
            <v>dna</v>
          </cell>
          <cell r="I5" t="str">
            <v>Aberdeenshire</v>
          </cell>
        </row>
        <row r="6">
          <cell r="B6">
            <v>78.133333333333326</v>
          </cell>
          <cell r="C6">
            <v>77.1578029642545</v>
          </cell>
          <cell r="D6">
            <v>78.48888888888888</v>
          </cell>
          <cell r="E6">
            <v>79.185938945420844</v>
          </cell>
          <cell r="F6">
            <v>84.541984732824332</v>
          </cell>
          <cell r="G6">
            <v>85.893719806763201</v>
          </cell>
          <cell r="H6" t="str">
            <v>dna</v>
          </cell>
          <cell r="I6" t="str">
            <v>Angus</v>
          </cell>
        </row>
        <row r="7">
          <cell r="B7">
            <v>78.787878787878697</v>
          </cell>
          <cell r="C7">
            <v>78.597122302158212</v>
          </cell>
          <cell r="D7">
            <v>79.940564635958381</v>
          </cell>
          <cell r="E7">
            <v>81.481481481481396</v>
          </cell>
          <cell r="F7">
            <v>85.92</v>
          </cell>
          <cell r="G7">
            <v>87.304075235109622</v>
          </cell>
          <cell r="H7" t="str">
            <v>dna</v>
          </cell>
          <cell r="I7" t="str">
            <v>Argyll &amp; Bute</v>
          </cell>
        </row>
        <row r="8">
          <cell r="B8">
            <v>74.999999999999972</v>
          </cell>
          <cell r="C8">
            <v>77.215189873417671</v>
          </cell>
          <cell r="D8">
            <v>76.877470355731162</v>
          </cell>
          <cell r="E8">
            <v>75.697211155378398</v>
          </cell>
          <cell r="F8">
            <v>85.048543689320368</v>
          </cell>
          <cell r="G8">
            <v>84.763948497854017</v>
          </cell>
          <cell r="H8" t="str">
            <v>dna</v>
          </cell>
          <cell r="I8" t="str">
            <v>Clackmannanshire</v>
          </cell>
        </row>
        <row r="9">
          <cell r="B9">
            <v>78.326180257510657</v>
          </cell>
          <cell r="C9">
            <v>80.07299270072987</v>
          </cell>
          <cell r="D9">
            <v>78.297546012269848</v>
          </cell>
          <cell r="E9">
            <v>79.812938425564994</v>
          </cell>
          <cell r="F9">
            <v>83.84</v>
          </cell>
          <cell r="G9">
            <v>84.307445956765406</v>
          </cell>
          <cell r="H9" t="str">
            <v>dna</v>
          </cell>
          <cell r="I9" t="str">
            <v>Dumfries &amp; Galloway</v>
          </cell>
        </row>
        <row r="10">
          <cell r="B10">
            <v>77.902374670184699</v>
          </cell>
          <cell r="C10">
            <v>76.886145404663822</v>
          </cell>
          <cell r="D10">
            <v>78.492239467849217</v>
          </cell>
          <cell r="E10">
            <v>77.739009071877106</v>
          </cell>
          <cell r="F10">
            <v>82.225780624499535</v>
          </cell>
          <cell r="G10">
            <v>82.572924457741181</v>
          </cell>
          <cell r="H10" t="str">
            <v>dna</v>
          </cell>
          <cell r="I10" t="str">
            <v>Dundee City</v>
          </cell>
        </row>
        <row r="11">
          <cell r="B11">
            <v>76.489795918367349</v>
          </cell>
          <cell r="C11">
            <v>74.20667209113094</v>
          </cell>
          <cell r="D11">
            <v>76.050753370340971</v>
          </cell>
          <cell r="E11">
            <v>75.827814569536301</v>
          </cell>
          <cell r="F11">
            <v>79.626749611197511</v>
          </cell>
          <cell r="G11">
            <v>82.201986754966853</v>
          </cell>
          <cell r="H11" t="str">
            <v>dna</v>
          </cell>
          <cell r="I11" t="str">
            <v>East Ayrshire</v>
          </cell>
        </row>
        <row r="12">
          <cell r="B12">
            <v>82.635342185903895</v>
          </cell>
          <cell r="C12">
            <v>80.445795339412314</v>
          </cell>
          <cell r="D12">
            <v>83.893280632411006</v>
          </cell>
          <cell r="E12">
            <v>85.583103764921901</v>
          </cell>
          <cell r="F12">
            <v>84.580291970802861</v>
          </cell>
          <cell r="G12">
            <v>85.990783410138093</v>
          </cell>
          <cell r="H12" t="str">
            <v>dna</v>
          </cell>
          <cell r="I12" t="str">
            <v>East Dunbartonshire</v>
          </cell>
        </row>
        <row r="13">
          <cell r="B13">
            <v>83.489096573208627</v>
          </cell>
          <cell r="C13">
            <v>84.30769230769225</v>
          </cell>
          <cell r="D13">
            <v>86.653771760154697</v>
          </cell>
          <cell r="E13">
            <v>83.606557377049143</v>
          </cell>
          <cell r="F13">
            <v>81.604696673189707</v>
          </cell>
          <cell r="G13">
            <v>85.812133072406994</v>
          </cell>
          <cell r="H13" t="str">
            <v>dna</v>
          </cell>
          <cell r="I13" t="str">
            <v>East Lothian</v>
          </cell>
        </row>
        <row r="14">
          <cell r="B14">
            <v>81.857923497267706</v>
          </cell>
          <cell r="C14">
            <v>79.863813229571903</v>
          </cell>
          <cell r="D14">
            <v>81.854436689930196</v>
          </cell>
          <cell r="E14">
            <v>83.649052841475509</v>
          </cell>
          <cell r="F14">
            <v>85.264227642276353</v>
          </cell>
          <cell r="G14">
            <v>85.348360655737594</v>
          </cell>
          <cell r="H14" t="str">
            <v>dna</v>
          </cell>
          <cell r="I14" t="str">
            <v>East Renfrewshire</v>
          </cell>
        </row>
        <row r="15">
          <cell r="B15">
            <v>83.981274170567787</v>
          </cell>
          <cell r="C15">
            <v>83.060954063604186</v>
          </cell>
          <cell r="D15">
            <v>84.095471782288556</v>
          </cell>
          <cell r="E15">
            <v>85.365853658536508</v>
          </cell>
          <cell r="F15">
            <v>89.273435709374198</v>
          </cell>
          <cell r="G15">
            <v>90.436355414876687</v>
          </cell>
          <cell r="H15" t="str">
            <v>dna</v>
          </cell>
          <cell r="I15" t="str">
            <v>Edinburgh City</v>
          </cell>
        </row>
        <row r="16">
          <cell r="B16">
            <v>71.929824561403436</v>
          </cell>
          <cell r="C16">
            <v>85.555555555555458</v>
          </cell>
          <cell r="D16">
            <v>73.125</v>
          </cell>
          <cell r="E16">
            <v>77.722772277227691</v>
          </cell>
          <cell r="F16">
            <v>81.304347826086897</v>
          </cell>
          <cell r="G16">
            <v>80.263157894736764</v>
          </cell>
          <cell r="H16" t="str">
            <v>dna</v>
          </cell>
          <cell r="I16" t="str">
            <v>Eilean Siar</v>
          </cell>
        </row>
        <row r="17">
          <cell r="B17">
            <v>80.012187690432626</v>
          </cell>
          <cell r="C17">
            <v>77.101967799642182</v>
          </cell>
          <cell r="D17">
            <v>78.584846587351251</v>
          </cell>
          <cell r="E17">
            <v>77.953714981729505</v>
          </cell>
          <cell r="F17">
            <v>83.023872679044999</v>
          </cell>
          <cell r="G17">
            <v>83.18401102687794</v>
          </cell>
          <cell r="H17" t="str">
            <v>dna</v>
          </cell>
          <cell r="I17" t="str">
            <v>Falkirk</v>
          </cell>
        </row>
        <row r="18">
          <cell r="B18">
            <v>81.411828836195113</v>
          </cell>
          <cell r="C18">
            <v>81.961225063219942</v>
          </cell>
          <cell r="D18">
            <v>81.328036322360916</v>
          </cell>
          <cell r="E18">
            <v>81.511891279728133</v>
          </cell>
          <cell r="F18">
            <v>82.215568862275404</v>
          </cell>
          <cell r="G18">
            <v>84.606547960941967</v>
          </cell>
          <cell r="H18" t="str">
            <v>dna</v>
          </cell>
          <cell r="I18" t="str">
            <v>Fife</v>
          </cell>
        </row>
        <row r="19">
          <cell r="B19">
            <v>74.593301435406602</v>
          </cell>
          <cell r="C19">
            <v>72.736269173676305</v>
          </cell>
          <cell r="D19">
            <v>75.593876473693399</v>
          </cell>
          <cell r="E19">
            <v>80.062768417575001</v>
          </cell>
          <cell r="F19">
            <v>79.30866601752669</v>
          </cell>
          <cell r="G19">
            <v>78.643904010307494</v>
          </cell>
          <cell r="H19" t="str">
            <v>dna</v>
          </cell>
          <cell r="I19" t="str">
            <v>Glasgow City</v>
          </cell>
        </row>
        <row r="20">
          <cell r="B20">
            <v>83.080146673651001</v>
          </cell>
          <cell r="C20">
            <v>82.894082545996895</v>
          </cell>
          <cell r="D20">
            <v>82.49496981891339</v>
          </cell>
          <cell r="E20">
            <v>82.684379294548691</v>
          </cell>
          <cell r="F20">
            <v>86.298763082778208</v>
          </cell>
          <cell r="G20">
            <v>87.892156862745011</v>
          </cell>
          <cell r="H20" t="str">
            <v>dna</v>
          </cell>
          <cell r="I20" t="str">
            <v>Highland</v>
          </cell>
        </row>
        <row r="21">
          <cell r="B21">
            <v>75.3661784287616</v>
          </cell>
          <cell r="C21">
            <v>72.496662216288328</v>
          </cell>
          <cell r="D21">
            <v>72.337482710926622</v>
          </cell>
          <cell r="E21">
            <v>73.786407766990195</v>
          </cell>
          <cell r="F21">
            <v>76.353276353276286</v>
          </cell>
          <cell r="G21">
            <v>75.792507204610928</v>
          </cell>
          <cell r="H21" t="str">
            <v>dna</v>
          </cell>
          <cell r="I21" t="str">
            <v>Inverclyde</v>
          </cell>
        </row>
        <row r="22">
          <cell r="B22">
            <v>83.835946924004801</v>
          </cell>
          <cell r="C22">
            <v>87.732749178532259</v>
          </cell>
          <cell r="D22">
            <v>89.217758985200845</v>
          </cell>
          <cell r="E22">
            <v>91.482965931863603</v>
          </cell>
          <cell r="F22">
            <v>93.650793650793503</v>
          </cell>
          <cell r="G22">
            <v>92.112950340798349</v>
          </cell>
          <cell r="H22" t="str">
            <v>dna</v>
          </cell>
          <cell r="I22" t="str">
            <v>Midlothian</v>
          </cell>
        </row>
        <row r="23">
          <cell r="B23">
            <v>89.122807017543693</v>
          </cell>
          <cell r="C23">
            <v>90.708478513356511</v>
          </cell>
          <cell r="D23">
            <v>92.502756339580998</v>
          </cell>
          <cell r="E23">
            <v>89.791183294663483</v>
          </cell>
          <cell r="F23">
            <v>92.223572296476206</v>
          </cell>
          <cell r="G23">
            <v>93.132530120481832</v>
          </cell>
          <cell r="H23" t="str">
            <v>dna</v>
          </cell>
          <cell r="I23" t="str">
            <v>Moray</v>
          </cell>
        </row>
        <row r="24">
          <cell r="B24">
            <v>81.547139403706609</v>
          </cell>
          <cell r="C24">
            <v>81.587301587301553</v>
          </cell>
          <cell r="D24">
            <v>75.981161695447369</v>
          </cell>
          <cell r="E24">
            <v>78.659476117103196</v>
          </cell>
          <cell r="F24">
            <v>81.357318070318811</v>
          </cell>
          <cell r="G24">
            <v>80.803937653814515</v>
          </cell>
          <cell r="H24" t="str">
            <v>dna</v>
          </cell>
          <cell r="I24" t="str">
            <v>North Ayrshire</v>
          </cell>
        </row>
        <row r="25">
          <cell r="B25">
            <v>78.873239436619698</v>
          </cell>
          <cell r="C25">
            <v>79.284425736620562</v>
          </cell>
          <cell r="D25">
            <v>81.872929840409498</v>
          </cell>
          <cell r="E25">
            <v>80.992907801418298</v>
          </cell>
          <cell r="F25">
            <v>83.704974271011906</v>
          </cell>
          <cell r="G25">
            <v>82.201615315584746</v>
          </cell>
          <cell r="H25" t="str">
            <v>dna</v>
          </cell>
          <cell r="I25" t="str">
            <v>North Lanarkshire</v>
          </cell>
        </row>
        <row r="26">
          <cell r="B26">
            <v>90.849673202614284</v>
          </cell>
          <cell r="C26">
            <v>77.514792899408206</v>
          </cell>
          <cell r="D26">
            <v>86.592178770949687</v>
          </cell>
          <cell r="E26">
            <v>87.5</v>
          </cell>
          <cell r="F26">
            <v>86.956521739130338</v>
          </cell>
          <cell r="G26">
            <v>92.265193370165719</v>
          </cell>
          <cell r="H26" t="str">
            <v>dna</v>
          </cell>
          <cell r="I26" t="str">
            <v>Orkney Islands</v>
          </cell>
        </row>
        <row r="27">
          <cell r="B27">
            <v>80.262199563000692</v>
          </cell>
          <cell r="C27">
            <v>80.991064175467045</v>
          </cell>
          <cell r="D27">
            <v>80.882352941176407</v>
          </cell>
          <cell r="E27">
            <v>80.836501901140636</v>
          </cell>
          <cell r="F27">
            <v>87.450670876085226</v>
          </cell>
          <cell r="G27">
            <v>88.533988533988477</v>
          </cell>
          <cell r="H27" t="str">
            <v>dna</v>
          </cell>
          <cell r="I27" t="str">
            <v>Perth &amp; Kinross</v>
          </cell>
        </row>
        <row r="28">
          <cell r="B28">
            <v>74.1666666666666</v>
          </cell>
          <cell r="C28">
            <v>73.13097245643614</v>
          </cell>
          <cell r="D28">
            <v>72.465506898620205</v>
          </cell>
          <cell r="E28">
            <v>76.797194623027295</v>
          </cell>
          <cell r="F28">
            <v>77.272727272727238</v>
          </cell>
          <cell r="G28">
            <v>81.897555296856709</v>
          </cell>
          <cell r="H28" t="str">
            <v>dna</v>
          </cell>
          <cell r="I28" t="str">
            <v>Renfrewshire</v>
          </cell>
        </row>
        <row r="29">
          <cell r="B29">
            <v>82.13552361396296</v>
          </cell>
          <cell r="C29">
            <v>81.691542288557116</v>
          </cell>
          <cell r="D29">
            <v>83.967935871743421</v>
          </cell>
          <cell r="E29">
            <v>83.267716535432996</v>
          </cell>
          <cell r="F29">
            <v>87.815126050420105</v>
          </cell>
          <cell r="G29">
            <v>87.343096234309542</v>
          </cell>
          <cell r="H29" t="str">
            <v>dna</v>
          </cell>
          <cell r="I29" t="str">
            <v>Scottish Borders</v>
          </cell>
        </row>
        <row r="30">
          <cell r="B30">
            <v>90.950226244343796</v>
          </cell>
          <cell r="C30">
            <v>85.036496350364871</v>
          </cell>
          <cell r="D30">
            <v>88.235294117647001</v>
          </cell>
          <cell r="E30">
            <v>84.108527131782864</v>
          </cell>
          <cell r="F30">
            <v>93.577981651376092</v>
          </cell>
          <cell r="G30">
            <v>86.266094420600808</v>
          </cell>
          <cell r="H30" t="str">
            <v>dna</v>
          </cell>
          <cell r="I30" t="str">
            <v>Shetland Islands</v>
          </cell>
        </row>
        <row r="31">
          <cell r="B31">
            <v>78.721278721278694</v>
          </cell>
          <cell r="C31">
            <v>80.086114101184037</v>
          </cell>
          <cell r="D31">
            <v>77.383367139959418</v>
          </cell>
          <cell r="E31">
            <v>76.748768472906306</v>
          </cell>
          <cell r="F31">
            <v>83.148335015136141</v>
          </cell>
          <cell r="G31">
            <v>86.466942148760268</v>
          </cell>
          <cell r="H31" t="str">
            <v>dna</v>
          </cell>
          <cell r="I31" t="str">
            <v>South Ayrshire</v>
          </cell>
        </row>
        <row r="32">
          <cell r="B32">
            <v>82.095766828591195</v>
          </cell>
          <cell r="C32">
            <v>82.763201594154708</v>
          </cell>
          <cell r="D32">
            <v>80.816591056383601</v>
          </cell>
          <cell r="E32">
            <v>82.07376058041109</v>
          </cell>
          <cell r="F32">
            <v>82.40770465489561</v>
          </cell>
          <cell r="G32">
            <v>82.96115019883753</v>
          </cell>
          <cell r="H32" t="str">
            <v>dna</v>
          </cell>
          <cell r="I32" t="str">
            <v>South Lanarkshire</v>
          </cell>
        </row>
        <row r="33">
          <cell r="B33">
            <v>82.043795620437905</v>
          </cell>
          <cell r="C33">
            <v>76.396648044692725</v>
          </cell>
          <cell r="D33">
            <v>80.53097345132737</v>
          </cell>
          <cell r="E33">
            <v>82.598039215686242</v>
          </cell>
          <cell r="F33">
            <v>85.787451984635069</v>
          </cell>
          <cell r="G33">
            <v>87.871287128712837</v>
          </cell>
          <cell r="H33" t="str">
            <v>dna</v>
          </cell>
          <cell r="I33" t="str">
            <v>Stirling</v>
          </cell>
        </row>
        <row r="34">
          <cell r="B34">
            <v>77.7777777777777</v>
          </cell>
          <cell r="C34">
            <v>79.999999999999929</v>
          </cell>
          <cell r="D34">
            <v>78.977932636469163</v>
          </cell>
          <cell r="E34">
            <v>80.721533258173494</v>
          </cell>
          <cell r="F34">
            <v>82.134570765661223</v>
          </cell>
          <cell r="G34">
            <v>79.931192660550408</v>
          </cell>
          <cell r="H34" t="str">
            <v>dna</v>
          </cell>
          <cell r="I34" t="str">
            <v>West Dunbartonshire</v>
          </cell>
        </row>
        <row r="35">
          <cell r="B35">
            <v>75.220321410056926</v>
          </cell>
          <cell r="C35">
            <v>74.354354354354356</v>
          </cell>
          <cell r="D35">
            <v>75.5625</v>
          </cell>
          <cell r="E35">
            <v>80.538555691554393</v>
          </cell>
          <cell r="F35">
            <v>80.790645879732722</v>
          </cell>
          <cell r="G35">
            <v>84.045881126173072</v>
          </cell>
          <cell r="H35" t="str">
            <v>dna</v>
          </cell>
          <cell r="I35" t="str">
            <v>West Lothian</v>
          </cell>
        </row>
        <row r="36">
          <cell r="B36">
            <v>80.800981270199756</v>
          </cell>
          <cell r="C36">
            <v>80.787745317768042</v>
          </cell>
          <cell r="D36">
            <v>81.580411797440121</v>
          </cell>
          <cell r="E36">
            <v>82.366661483439515</v>
          </cell>
          <cell r="F36">
            <v>84.594306891657311</v>
          </cell>
          <cell r="G36">
            <v>85.4774561921637</v>
          </cell>
          <cell r="H36" t="str">
            <v>dna</v>
          </cell>
          <cell r="I36" t="str">
            <v>Scotland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Sheet1"/>
    </sheetNames>
    <sheetDataSet>
      <sheetData sheetId="0" refreshError="1"/>
      <sheetData sheetId="1" refreshError="1">
        <row r="17">
          <cell r="L17" t="str">
            <v>Local Authority</v>
          </cell>
          <cell r="M17" t="str">
            <v>CHN18 2010-11</v>
          </cell>
          <cell r="N17" t="str">
            <v>CHN18 2011-12</v>
          </cell>
          <cell r="O17" t="str">
            <v>CHN18 2012-13</v>
          </cell>
          <cell r="P17" t="str">
            <v>CHN18 2013-14</v>
          </cell>
          <cell r="Q17" t="str">
            <v>CHN18 2014-15</v>
          </cell>
          <cell r="R17" t="str">
            <v>CHN18 2015-16</v>
          </cell>
          <cell r="S17" t="str">
            <v>CHN18 2016-17</v>
          </cell>
          <cell r="T17" t="str">
            <v>CHN18 2017-18</v>
          </cell>
        </row>
        <row r="18">
          <cell r="L18" t="str">
            <v>Aberdeen City</v>
          </cell>
          <cell r="M18">
            <v>91.111111111111114</v>
          </cell>
          <cell r="N18">
            <v>88.888888888888886</v>
          </cell>
          <cell r="O18">
            <v>84.848484848484844</v>
          </cell>
          <cell r="P18">
            <v>89</v>
          </cell>
          <cell r="Q18">
            <v>89.65517241379311</v>
          </cell>
          <cell r="R18">
            <v>89.156626506024097</v>
          </cell>
          <cell r="S18">
            <v>88.095238095238088</v>
          </cell>
          <cell r="T18">
            <v>86.170212765957444</v>
          </cell>
        </row>
        <row r="19">
          <cell r="L19" t="str">
            <v>Aberdeenshire</v>
          </cell>
          <cell r="M19">
            <v>86.875</v>
          </cell>
          <cell r="N19">
            <v>92.307692307692307</v>
          </cell>
          <cell r="O19">
            <v>90.683229813664596</v>
          </cell>
          <cell r="P19">
            <v>85.714285714285708</v>
          </cell>
          <cell r="Q19">
            <v>89.808917197452232</v>
          </cell>
          <cell r="R19">
            <v>86.163522012578625</v>
          </cell>
          <cell r="S19">
            <v>84.313725490196077</v>
          </cell>
          <cell r="T19">
            <v>82.716049382716051</v>
          </cell>
        </row>
        <row r="20">
          <cell r="L20" t="str">
            <v>Angus</v>
          </cell>
          <cell r="M20">
            <v>87.5</v>
          </cell>
          <cell r="N20">
            <v>95</v>
          </cell>
          <cell r="O20">
            <v>92</v>
          </cell>
          <cell r="P20">
            <v>88.60759493670885</v>
          </cell>
          <cell r="Q20">
            <v>92.5</v>
          </cell>
          <cell r="R20">
            <v>94.936708860759495</v>
          </cell>
          <cell r="S20">
            <v>94.871794871794862</v>
          </cell>
          <cell r="T20">
            <v>97.53086419753086</v>
          </cell>
        </row>
        <row r="21">
          <cell r="L21" t="str">
            <v>Argyll &amp; Bute</v>
          </cell>
          <cell r="M21">
            <v>77.272727272727266</v>
          </cell>
          <cell r="N21">
            <v>85.714285714285708</v>
          </cell>
          <cell r="O21">
            <v>91.304347826086953</v>
          </cell>
          <cell r="P21">
            <v>92.957746478873233</v>
          </cell>
          <cell r="Q21">
            <v>92.957746478873233</v>
          </cell>
          <cell r="R21">
            <v>91.525423728813564</v>
          </cell>
          <cell r="S21">
            <v>86.486486486486484</v>
          </cell>
          <cell r="T21">
            <v>84</v>
          </cell>
        </row>
        <row r="22">
          <cell r="L22" t="str">
            <v>Clackmannanshire</v>
          </cell>
          <cell r="M22">
            <v>95.238095238095227</v>
          </cell>
          <cell r="N22">
            <v>100</v>
          </cell>
          <cell r="O22">
            <v>94.73684210526315</v>
          </cell>
          <cell r="P22">
            <v>100</v>
          </cell>
          <cell r="Q22">
            <v>95</v>
          </cell>
          <cell r="R22">
            <v>94.444444444444443</v>
          </cell>
          <cell r="S22">
            <v>100</v>
          </cell>
          <cell r="T22">
            <v>94.73684210526315</v>
          </cell>
        </row>
        <row r="23">
          <cell r="L23" t="str">
            <v>Dumfries &amp; Galloway</v>
          </cell>
          <cell r="M23">
            <v>80.281690140845072</v>
          </cell>
          <cell r="N23">
            <v>84.210526315789465</v>
          </cell>
          <cell r="O23">
            <v>89.411764705882362</v>
          </cell>
          <cell r="P23">
            <v>91.764705882352942</v>
          </cell>
          <cell r="Q23">
            <v>90.588235294117652</v>
          </cell>
          <cell r="R23">
            <v>87.356321839080465</v>
          </cell>
          <cell r="S23">
            <v>83.720930232558146</v>
          </cell>
          <cell r="T23">
            <v>87.5</v>
          </cell>
        </row>
        <row r="24">
          <cell r="L24" t="str">
            <v>Dundee City</v>
          </cell>
          <cell r="M24">
            <v>85.106382978723403</v>
          </cell>
          <cell r="N24">
            <v>90</v>
          </cell>
          <cell r="O24">
            <v>93.877551020408163</v>
          </cell>
          <cell r="P24">
            <v>89.583333333333343</v>
          </cell>
          <cell r="Q24">
            <v>90.909090909090907</v>
          </cell>
          <cell r="R24">
            <v>88.461538461538453</v>
          </cell>
          <cell r="S24">
            <v>94.117647058823522</v>
          </cell>
          <cell r="T24">
            <v>86.274509803921575</v>
          </cell>
        </row>
        <row r="25">
          <cell r="L25" t="str">
            <v>East Ayrshire</v>
          </cell>
          <cell r="M25">
            <v>95</v>
          </cell>
          <cell r="N25">
            <v>97.5</v>
          </cell>
          <cell r="O25">
            <v>100</v>
          </cell>
          <cell r="P25">
            <v>93.61702127659575</v>
          </cell>
          <cell r="Q25">
            <v>100</v>
          </cell>
          <cell r="R25">
            <v>93.333333333333329</v>
          </cell>
          <cell r="S25">
            <v>100</v>
          </cell>
          <cell r="T25">
            <v>95</v>
          </cell>
        </row>
        <row r="26">
          <cell r="L26" t="str">
            <v>East Dunbartonshire</v>
          </cell>
          <cell r="M26">
            <v>80.434782608695656</v>
          </cell>
          <cell r="N26">
            <v>89.795918367346943</v>
          </cell>
          <cell r="O26">
            <v>93.478260869565219</v>
          </cell>
          <cell r="P26">
            <v>93.333333333333329</v>
          </cell>
          <cell r="Q26">
            <v>95.238095238095227</v>
          </cell>
          <cell r="R26">
            <v>95.555555555555557</v>
          </cell>
          <cell r="S26">
            <v>97.674418604651152</v>
          </cell>
          <cell r="T26">
            <v>100</v>
          </cell>
        </row>
        <row r="27">
          <cell r="L27" t="str">
            <v>East Lothian</v>
          </cell>
          <cell r="M27">
            <v>90.909090909090907</v>
          </cell>
          <cell r="N27">
            <v>93.333333333333329</v>
          </cell>
          <cell r="O27">
            <v>93.61702127659575</v>
          </cell>
          <cell r="P27">
            <v>96.226415094339629</v>
          </cell>
          <cell r="Q27">
            <v>87.037037037037038</v>
          </cell>
          <cell r="R27">
            <v>90</v>
          </cell>
          <cell r="S27">
            <v>88.888888888888886</v>
          </cell>
          <cell r="T27">
            <v>82.758620689655174</v>
          </cell>
        </row>
        <row r="28">
          <cell r="L28" t="str">
            <v>East Renfrewshire</v>
          </cell>
          <cell r="M28">
            <v>95.652173913043484</v>
          </cell>
          <cell r="N28">
            <v>92</v>
          </cell>
          <cell r="O28">
            <v>95.652173913043484</v>
          </cell>
          <cell r="P28">
            <v>92.857142857142861</v>
          </cell>
          <cell r="Q28">
            <v>92.592592592592595</v>
          </cell>
          <cell r="R28">
            <v>93.103448275862064</v>
          </cell>
          <cell r="S28">
            <v>92.9</v>
          </cell>
          <cell r="T28">
            <v>100</v>
          </cell>
        </row>
        <row r="29">
          <cell r="L29" t="str">
            <v>Edinburgh City</v>
          </cell>
          <cell r="M29">
            <v>89.552238805970148</v>
          </cell>
          <cell r="N29">
            <v>94.711538461538453</v>
          </cell>
          <cell r="O29">
            <v>92.417061611374407</v>
          </cell>
          <cell r="P29">
            <v>94.14414414414415</v>
          </cell>
          <cell r="Q29">
            <v>94.859813084112147</v>
          </cell>
          <cell r="R29">
            <v>91.262135922330103</v>
          </cell>
          <cell r="S29">
            <v>92.307692307692307</v>
          </cell>
          <cell r="T29">
            <v>93.75</v>
          </cell>
        </row>
        <row r="30">
          <cell r="L30" t="str">
            <v>Eilean Siar</v>
          </cell>
          <cell r="M30">
            <v>78.260869565217391</v>
          </cell>
          <cell r="N30">
            <v>76.19047619047619</v>
          </cell>
          <cell r="O30">
            <v>90.476190476190482</v>
          </cell>
          <cell r="P30">
            <v>95.652173913043484</v>
          </cell>
          <cell r="Q30">
            <v>86.956521739130437</v>
          </cell>
          <cell r="R30">
            <v>100</v>
          </cell>
          <cell r="S30">
            <v>100</v>
          </cell>
          <cell r="T30">
            <v>96</v>
          </cell>
        </row>
        <row r="31">
          <cell r="L31" t="str">
            <v>Falkirk</v>
          </cell>
          <cell r="M31">
            <v>92.452830188679243</v>
          </cell>
          <cell r="N31">
            <v>96.491228070175438</v>
          </cell>
          <cell r="O31">
            <v>95</v>
          </cell>
          <cell r="P31">
            <v>96.666666666666671</v>
          </cell>
          <cell r="Q31">
            <v>98.412698412698404</v>
          </cell>
          <cell r="R31">
            <v>93.442622950819683</v>
          </cell>
          <cell r="S31">
            <v>93.442622950819683</v>
          </cell>
          <cell r="T31">
            <v>97.014925373134332</v>
          </cell>
        </row>
        <row r="32">
          <cell r="L32" t="str">
            <v>Fife</v>
          </cell>
          <cell r="M32">
            <v>92</v>
          </cell>
          <cell r="N32">
            <v>90.062111801242239</v>
          </cell>
          <cell r="O32">
            <v>87.341772151898738</v>
          </cell>
          <cell r="P32">
            <v>87.195121951219505</v>
          </cell>
          <cell r="Q32">
            <v>91.082802547770697</v>
          </cell>
          <cell r="R32">
            <v>92.258064516129039</v>
          </cell>
          <cell r="S32">
            <v>92.99363057324841</v>
          </cell>
          <cell r="T32">
            <v>94.375</v>
          </cell>
        </row>
        <row r="33">
          <cell r="L33" t="str">
            <v>Glasgow City</v>
          </cell>
          <cell r="M33">
            <v>67.015706806282722</v>
          </cell>
          <cell r="N33">
            <v>75.257731958762889</v>
          </cell>
          <cell r="O33">
            <v>86.567164179104466</v>
          </cell>
          <cell r="P33">
            <v>91.747572815533985</v>
          </cell>
          <cell r="Q33">
            <v>94.146341463414629</v>
          </cell>
          <cell r="R33">
            <v>87.922705314009661</v>
          </cell>
          <cell r="S33">
            <v>89.400921658986178</v>
          </cell>
          <cell r="T33">
            <v>90.707964601769902</v>
          </cell>
        </row>
        <row r="34">
          <cell r="L34" t="str">
            <v>Highland</v>
          </cell>
          <cell r="M34">
            <v>94.791666666666657</v>
          </cell>
          <cell r="N34">
            <v>94.148936170212778</v>
          </cell>
          <cell r="O34">
            <v>93.689320388349515</v>
          </cell>
          <cell r="P34">
            <v>96.601941747572823</v>
          </cell>
          <cell r="Q34">
            <v>97</v>
          </cell>
          <cell r="R34">
            <v>92.473118279569889</v>
          </cell>
          <cell r="S34">
            <v>92.670157068062835</v>
          </cell>
          <cell r="T34">
            <v>89.215686274509807</v>
          </cell>
        </row>
        <row r="35">
          <cell r="L35" t="str">
            <v>Inverclyde</v>
          </cell>
          <cell r="M35">
            <v>100</v>
          </cell>
          <cell r="N35">
            <v>96.15384615384616</v>
          </cell>
          <cell r="O35">
            <v>87.5</v>
          </cell>
          <cell r="P35">
            <v>86.36363636363636</v>
          </cell>
          <cell r="Q35">
            <v>95.833333333333343</v>
          </cell>
          <cell r="R35">
            <v>100</v>
          </cell>
          <cell r="S35">
            <v>100</v>
          </cell>
          <cell r="T35">
            <v>95.833333333333343</v>
          </cell>
        </row>
        <row r="36">
          <cell r="L36" t="str">
            <v>Midlothian</v>
          </cell>
          <cell r="M36">
            <v>97.368421052631575</v>
          </cell>
          <cell r="N36">
            <v>97.297297297297305</v>
          </cell>
          <cell r="O36">
            <v>92.10526315789474</v>
          </cell>
          <cell r="P36">
            <v>90.909090909090907</v>
          </cell>
          <cell r="Q36">
            <v>90</v>
          </cell>
          <cell r="R36">
            <v>90</v>
          </cell>
          <cell r="S36">
            <v>90.740740740740748</v>
          </cell>
          <cell r="T36">
            <v>91.379310344827587</v>
          </cell>
        </row>
        <row r="37">
          <cell r="L37" t="str">
            <v>Moray</v>
          </cell>
          <cell r="M37">
            <v>92.592592592592595</v>
          </cell>
          <cell r="N37">
            <v>94.339622641509436</v>
          </cell>
          <cell r="O37">
            <v>96.226415094339629</v>
          </cell>
          <cell r="P37">
            <v>100</v>
          </cell>
          <cell r="Q37">
            <v>98.245614035087712</v>
          </cell>
          <cell r="R37">
            <v>96.428571428571431</v>
          </cell>
          <cell r="S37">
            <v>90.566037735849065</v>
          </cell>
          <cell r="T37">
            <v>75.438596491228068</v>
          </cell>
        </row>
        <row r="38">
          <cell r="L38" t="str">
            <v>North Ayrshire</v>
          </cell>
          <cell r="M38">
            <v>84</v>
          </cell>
          <cell r="N38">
            <v>93.75</v>
          </cell>
          <cell r="O38">
            <v>95.238095238095227</v>
          </cell>
          <cell r="P38">
            <v>91.935483870967744</v>
          </cell>
          <cell r="Q38">
            <v>89.830508474576277</v>
          </cell>
          <cell r="R38">
            <v>95.081967213114751</v>
          </cell>
          <cell r="S38">
            <v>98.333333333333329</v>
          </cell>
          <cell r="T38">
            <v>95.161290322580655</v>
          </cell>
        </row>
        <row r="39">
          <cell r="L39" t="str">
            <v>North Lanarkshire</v>
          </cell>
          <cell r="M39">
            <v>82.242990654205599</v>
          </cell>
          <cell r="N39">
            <v>87.387387387387378</v>
          </cell>
          <cell r="O39">
            <v>87.068965517241381</v>
          </cell>
          <cell r="P39">
            <v>89.230769230769241</v>
          </cell>
          <cell r="Q39">
            <v>95.348837209302332</v>
          </cell>
          <cell r="R39">
            <v>94.488188976377955</v>
          </cell>
          <cell r="S39">
            <v>94.117647058823522</v>
          </cell>
          <cell r="T39">
            <v>94.73684210526315</v>
          </cell>
        </row>
        <row r="40">
          <cell r="L40" t="str">
            <v>Orkney Islands</v>
          </cell>
          <cell r="M40">
            <v>93.75</v>
          </cell>
          <cell r="N40">
            <v>89.473684210526315</v>
          </cell>
          <cell r="O40">
            <v>90</v>
          </cell>
          <cell r="P40">
            <v>94.73684210526315</v>
          </cell>
          <cell r="Q40">
            <v>90</v>
          </cell>
          <cell r="R40">
            <v>78.94736842105263</v>
          </cell>
          <cell r="S40">
            <v>94.73684210526315</v>
          </cell>
          <cell r="T40">
            <v>90</v>
          </cell>
        </row>
        <row r="41">
          <cell r="L41" t="str">
            <v>Perth &amp; Kinross</v>
          </cell>
          <cell r="M41">
            <v>89.87341772151899</v>
          </cell>
          <cell r="N41">
            <v>89.156626506024097</v>
          </cell>
          <cell r="O41">
            <v>91.358024691358025</v>
          </cell>
          <cell r="P41">
            <v>92.592592592592595</v>
          </cell>
          <cell r="Q41">
            <v>96.428571428571431</v>
          </cell>
          <cell r="R41">
            <v>98.82352941176471</v>
          </cell>
          <cell r="S41">
            <v>93.827160493827151</v>
          </cell>
          <cell r="T41">
            <v>94.047619047619051</v>
          </cell>
        </row>
        <row r="42">
          <cell r="L42" t="str">
            <v>Renfrewshire</v>
          </cell>
          <cell r="M42">
            <v>78.571428571428569</v>
          </cell>
          <cell r="N42">
            <v>86.567164179104466</v>
          </cell>
          <cell r="O42">
            <v>89.041095890410958</v>
          </cell>
          <cell r="P42">
            <v>95.774647887323937</v>
          </cell>
          <cell r="Q42">
            <v>91.304347826086953</v>
          </cell>
          <cell r="R42">
            <v>88.059701492537314</v>
          </cell>
          <cell r="S42">
            <v>85.714285714285708</v>
          </cell>
          <cell r="T42">
            <v>87.692307692307693</v>
          </cell>
        </row>
        <row r="43">
          <cell r="L43" t="str">
            <v>Scottish Borders</v>
          </cell>
          <cell r="M43">
            <v>90.140845070422543</v>
          </cell>
          <cell r="N43">
            <v>93.506493506493499</v>
          </cell>
          <cell r="O43">
            <v>97.53086419753086</v>
          </cell>
          <cell r="P43">
            <v>97.5</v>
          </cell>
          <cell r="Q43">
            <v>97.297297297297305</v>
          </cell>
          <cell r="R43">
            <v>90.666666666666657</v>
          </cell>
          <cell r="S43">
            <v>85.714285714285708</v>
          </cell>
          <cell r="T43">
            <v>87.5</v>
          </cell>
        </row>
        <row r="44">
          <cell r="L44" t="str">
            <v>Shetland Islands</v>
          </cell>
          <cell r="M44">
            <v>100</v>
          </cell>
          <cell r="N44">
            <v>100</v>
          </cell>
          <cell r="O44">
            <v>100</v>
          </cell>
          <cell r="P44">
            <v>100</v>
          </cell>
          <cell r="Q44">
            <v>100</v>
          </cell>
          <cell r="R44">
            <v>96</v>
          </cell>
          <cell r="S44">
            <v>92</v>
          </cell>
          <cell r="T44">
            <v>92.592592592592595</v>
          </cell>
        </row>
        <row r="45">
          <cell r="L45" t="str">
            <v>South Ayrshire</v>
          </cell>
          <cell r="M45">
            <v>95.121951219512198</v>
          </cell>
          <cell r="N45">
            <v>97.727272727272734</v>
          </cell>
          <cell r="O45">
            <v>100</v>
          </cell>
          <cell r="P45">
            <v>95.652173913043484</v>
          </cell>
          <cell r="Q45">
            <v>91.666666666666657</v>
          </cell>
          <cell r="R45">
            <v>97.826086956521735</v>
          </cell>
          <cell r="S45">
            <v>97.916666666666657</v>
          </cell>
          <cell r="T45">
            <v>96.296296296296291</v>
          </cell>
        </row>
        <row r="46">
          <cell r="L46" t="str">
            <v>South Lanarkshire</v>
          </cell>
          <cell r="M46">
            <v>81.666666666666671</v>
          </cell>
          <cell r="N46">
            <v>86.776859504132233</v>
          </cell>
          <cell r="O46">
            <v>85.271317829457359</v>
          </cell>
          <cell r="P46">
            <v>93.233082706766908</v>
          </cell>
          <cell r="Q46">
            <v>90</v>
          </cell>
          <cell r="R46">
            <v>92.682926829268297</v>
          </cell>
          <cell r="S46">
            <v>95.161290322580655</v>
          </cell>
          <cell r="T46">
            <v>94.488188976377955</v>
          </cell>
        </row>
        <row r="47">
          <cell r="L47" t="str">
            <v>Stirling</v>
          </cell>
          <cell r="M47">
            <v>95.121951219512198</v>
          </cell>
          <cell r="N47">
            <v>97.727272727272734</v>
          </cell>
          <cell r="O47">
            <v>100</v>
          </cell>
          <cell r="P47">
            <v>93.478260869565219</v>
          </cell>
          <cell r="Q47">
            <v>95.833333333333343</v>
          </cell>
          <cell r="R47">
            <v>97.777777777777771</v>
          </cell>
          <cell r="S47">
            <v>97.872340425531917</v>
          </cell>
          <cell r="T47">
            <v>100</v>
          </cell>
        </row>
        <row r="48">
          <cell r="L48" t="str">
            <v>West Dunbartonshire</v>
          </cell>
          <cell r="M48">
            <v>92.857142857142861</v>
          </cell>
          <cell r="N48">
            <v>96.551724137931032</v>
          </cell>
          <cell r="O48">
            <v>96.551724137931032</v>
          </cell>
          <cell r="P48">
            <v>93.75</v>
          </cell>
          <cell r="Q48">
            <v>93.75</v>
          </cell>
          <cell r="R48">
            <v>93.103448275862064</v>
          </cell>
          <cell r="S48">
            <v>85.18518518518519</v>
          </cell>
          <cell r="T48">
            <v>78.125</v>
          </cell>
        </row>
        <row r="49">
          <cell r="L49" t="str">
            <v>West Lothian</v>
          </cell>
          <cell r="M49">
            <v>100</v>
          </cell>
          <cell r="N49">
            <v>97.014925373134332</v>
          </cell>
          <cell r="O49">
            <v>91.549295774647888</v>
          </cell>
          <cell r="P49">
            <v>95.774647887323937</v>
          </cell>
          <cell r="Q49">
            <v>96.25</v>
          </cell>
          <cell r="R49">
            <v>94.20289855072464</v>
          </cell>
          <cell r="S49">
            <v>93.670886075949369</v>
          </cell>
          <cell r="T49">
            <v>93.975903614457835</v>
          </cell>
        </row>
        <row r="50">
          <cell r="L50" t="str">
            <v>Scotland</v>
          </cell>
          <cell r="M50">
            <v>87.131715771230503</v>
          </cell>
          <cell r="N50">
            <v>90.567612687813025</v>
          </cell>
          <cell r="O50">
            <v>91.32549655451966</v>
          </cell>
          <cell r="P50">
            <v>92.58967284193929</v>
          </cell>
          <cell r="Q50">
            <v>93.47739095638255</v>
          </cell>
          <cell r="R50">
            <v>91.905151267375302</v>
          </cell>
          <cell r="S50">
            <v>91.670052824055261</v>
          </cell>
          <cell r="T50">
            <v>91.032608695652172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_Front_Sheet"/>
      <sheetName val="All years "/>
      <sheetName val="2010-11"/>
      <sheetName val="2012-13"/>
      <sheetName val="2014-15"/>
      <sheetName val="2016-17"/>
      <sheetName val="2018-19"/>
    </sheetNames>
    <sheetDataSet>
      <sheetData sheetId="0" refreshError="1"/>
      <sheetData sheetId="1" refreshError="1">
        <row r="1">
          <cell r="A1"/>
          <cell r="B1" t="str">
            <v>CHN19b 2010-11</v>
          </cell>
          <cell r="C1" t="str">
            <v>CHN19b 2012-13</v>
          </cell>
          <cell r="D1" t="str">
            <v>CHN19b 2014-15</v>
          </cell>
          <cell r="E1" t="str">
            <v>CHN19b 2016-17</v>
          </cell>
          <cell r="F1" t="str">
            <v>CHN19b 2018-19</v>
          </cell>
        </row>
        <row r="2">
          <cell r="A2" t="str">
            <v>Aberdeen City</v>
          </cell>
          <cell r="B2">
            <v>84.172992990345193</v>
          </cell>
          <cell r="C2">
            <v>84.776781111454795</v>
          </cell>
          <cell r="D2">
            <v>85.708977407847797</v>
          </cell>
          <cell r="E2">
            <v>84.758543644949981</v>
          </cell>
          <cell r="F2">
            <v>85.708977407847797</v>
          </cell>
        </row>
        <row r="3">
          <cell r="A3" t="str">
            <v>Aberdeenshire</v>
          </cell>
          <cell r="B3">
            <v>85.465505235995252</v>
          </cell>
          <cell r="C3">
            <v>87.571744894094337</v>
          </cell>
          <cell r="D3">
            <v>86.452762923351159</v>
          </cell>
          <cell r="E3">
            <v>88.051892061376861</v>
          </cell>
          <cell r="F3">
            <v>86.452762923351159</v>
          </cell>
        </row>
        <row r="4">
          <cell r="A4" t="str">
            <v>Angus</v>
          </cell>
          <cell r="B4">
            <v>90.532817109144545</v>
          </cell>
          <cell r="C4">
            <v>88.415754978892792</v>
          </cell>
          <cell r="D4">
            <v>87.382303739992835</v>
          </cell>
          <cell r="E4">
            <v>90.164652760850146</v>
          </cell>
          <cell r="F4">
            <v>87.382303739992835</v>
          </cell>
        </row>
        <row r="5">
          <cell r="A5" t="str">
            <v>Argyll &amp; Bute</v>
          </cell>
          <cell r="B5">
            <v>88.067353098329164</v>
          </cell>
          <cell r="C5">
            <v>88.562662985120426</v>
          </cell>
          <cell r="D5">
            <v>89.481290592188884</v>
          </cell>
          <cell r="E5">
            <v>91.64323752191315</v>
          </cell>
          <cell r="F5">
            <v>89.481290592188884</v>
          </cell>
        </row>
        <row r="6">
          <cell r="A6" t="str">
            <v>Clackmannanshire</v>
          </cell>
          <cell r="B6">
            <v>88.75691506671005</v>
          </cell>
          <cell r="C6">
            <v>91.306115659711324</v>
          </cell>
          <cell r="D6">
            <v>86.184138712792318</v>
          </cell>
          <cell r="E6">
            <v>87.512801204819283</v>
          </cell>
          <cell r="F6">
            <v>86.184138712792318</v>
          </cell>
        </row>
        <row r="7">
          <cell r="A7" t="str">
            <v>Dumfries &amp; Galloway</v>
          </cell>
          <cell r="B7">
            <v>93.043792265773746</v>
          </cell>
          <cell r="C7">
            <v>92.269428639569355</v>
          </cell>
          <cell r="D7">
            <v>83.278473279658627</v>
          </cell>
          <cell r="E7">
            <v>86.591295042687321</v>
          </cell>
          <cell r="F7">
            <v>83.278473279658627</v>
          </cell>
        </row>
        <row r="8">
          <cell r="A8" t="str">
            <v>Dundee City</v>
          </cell>
          <cell r="B8">
            <v>88.250377294905419</v>
          </cell>
          <cell r="C8">
            <v>87.923650270238625</v>
          </cell>
          <cell r="D8">
            <v>90.566915398778946</v>
          </cell>
          <cell r="E8">
            <v>90.030674846625772</v>
          </cell>
          <cell r="F8">
            <v>90.566915398778946</v>
          </cell>
        </row>
        <row r="9">
          <cell r="A9" t="str">
            <v>East Ayrshire</v>
          </cell>
          <cell r="B9">
            <v>89.699575027726254</v>
          </cell>
          <cell r="C9">
            <v>89.362886091317733</v>
          </cell>
          <cell r="D9">
            <v>85.980286486402051</v>
          </cell>
          <cell r="E9">
            <v>84.50453032691604</v>
          </cell>
          <cell r="F9">
            <v>85.980286486402051</v>
          </cell>
        </row>
        <row r="10">
          <cell r="A10" t="str">
            <v>East Dunbartonshire</v>
          </cell>
          <cell r="B10">
            <v>88.454531258133358</v>
          </cell>
          <cell r="C10">
            <v>89.342288939691272</v>
          </cell>
          <cell r="D10">
            <v>85.720309205903021</v>
          </cell>
          <cell r="E10">
            <v>89.242184711102041</v>
          </cell>
          <cell r="F10">
            <v>85.720309205903021</v>
          </cell>
        </row>
        <row r="11">
          <cell r="A11" t="str">
            <v>East Lothian</v>
          </cell>
          <cell r="B11">
            <v>88.840736728060676</v>
          </cell>
          <cell r="C11">
            <v>87.931154866638735</v>
          </cell>
          <cell r="D11">
            <v>85.159375645673279</v>
          </cell>
          <cell r="E11">
            <v>87.896769758206773</v>
          </cell>
          <cell r="F11">
            <v>85.159375645673279</v>
          </cell>
        </row>
        <row r="12">
          <cell r="A12" t="str">
            <v>East Renfrewshire</v>
          </cell>
          <cell r="B12">
            <v>87.06478204666341</v>
          </cell>
          <cell r="C12">
            <v>90.422723103860363</v>
          </cell>
          <cell r="D12">
            <v>90.621125861062069</v>
          </cell>
          <cell r="E12">
            <v>90.442634629084111</v>
          </cell>
          <cell r="F12">
            <v>90.621125861062069</v>
          </cell>
        </row>
        <row r="13">
          <cell r="A13" t="str">
            <v>Edinburgh City</v>
          </cell>
          <cell r="B13">
            <v>86.045157474942002</v>
          </cell>
          <cell r="C13">
            <v>89.984225076401643</v>
          </cell>
          <cell r="D13">
            <v>87.836041709520714</v>
          </cell>
          <cell r="E13">
            <v>90.128855510712043</v>
          </cell>
          <cell r="F13">
            <v>87.836041709520714</v>
          </cell>
        </row>
        <row r="14">
          <cell r="A14" t="str">
            <v>Eilean Siar</v>
          </cell>
          <cell r="B14">
            <v>89.459831309445477</v>
          </cell>
          <cell r="C14">
            <v>91.707663437642637</v>
          </cell>
          <cell r="D14">
            <v>78.582551795110774</v>
          </cell>
          <cell r="E14">
            <v>82.378124152069702</v>
          </cell>
          <cell r="F14">
            <v>78.582551795110774</v>
          </cell>
        </row>
        <row r="15">
          <cell r="A15" t="str">
            <v>Falkirk</v>
          </cell>
          <cell r="B15">
            <v>82.713914633958893</v>
          </cell>
          <cell r="C15">
            <v>85.514745468684566</v>
          </cell>
          <cell r="D15">
            <v>88.221587323630132</v>
          </cell>
          <cell r="E15">
            <v>90.033580646830842</v>
          </cell>
          <cell r="F15">
            <v>88.221587323630132</v>
          </cell>
        </row>
        <row r="16">
          <cell r="A16" t="str">
            <v>Fife</v>
          </cell>
          <cell r="B16">
            <v>88.584396711325226</v>
          </cell>
          <cell r="C16">
            <v>90.362018430989409</v>
          </cell>
          <cell r="D16">
            <v>85.665452059377571</v>
          </cell>
          <cell r="E16">
            <v>85.464454943229796</v>
          </cell>
          <cell r="F16">
            <v>85.665452059377571</v>
          </cell>
        </row>
        <row r="17">
          <cell r="A17" t="str">
            <v>Glasgow City</v>
          </cell>
          <cell r="B17">
            <v>85.119401516300854</v>
          </cell>
          <cell r="C17">
            <v>88.571687422563286</v>
          </cell>
          <cell r="D17">
            <v>84.040801833500112</v>
          </cell>
          <cell r="E17">
            <v>83.266574998505405</v>
          </cell>
          <cell r="F17">
            <v>84.040801833500112</v>
          </cell>
        </row>
        <row r="18">
          <cell r="A18" t="str">
            <v>Highland</v>
          </cell>
          <cell r="B18">
            <v>85.308191340889223</v>
          </cell>
          <cell r="C18">
            <v>86.372202922603066</v>
          </cell>
          <cell r="D18">
            <v>83.739669421487605</v>
          </cell>
          <cell r="E18">
            <v>85.021845656214552</v>
          </cell>
          <cell r="F18">
            <v>83.739669421487605</v>
          </cell>
        </row>
        <row r="19">
          <cell r="A19" t="str">
            <v>Inverclyde</v>
          </cell>
          <cell r="B19">
            <v>85.01006989693164</v>
          </cell>
          <cell r="C19">
            <v>87.29776651151893</v>
          </cell>
          <cell r="D19">
            <v>87.413900116565998</v>
          </cell>
          <cell r="E19">
            <v>87.200280474978271</v>
          </cell>
          <cell r="F19">
            <v>87.413900116565998</v>
          </cell>
        </row>
        <row r="20">
          <cell r="A20" t="str">
            <v>Midlothian</v>
          </cell>
          <cell r="B20">
            <v>85.376429977462692</v>
          </cell>
          <cell r="C20">
            <v>86.586640756638417</v>
          </cell>
          <cell r="D20">
            <v>90.936925903245552</v>
          </cell>
          <cell r="E20">
            <v>93.266775017413522</v>
          </cell>
          <cell r="F20">
            <v>90.936925903245552</v>
          </cell>
        </row>
        <row r="21">
          <cell r="A21" t="str">
            <v>Moray</v>
          </cell>
          <cell r="B21">
            <v>87.33316544950894</v>
          </cell>
          <cell r="C21">
            <v>90.793776487322745</v>
          </cell>
          <cell r="D21">
            <v>88.78473268290422</v>
          </cell>
          <cell r="E21">
            <v>88.546120083570059</v>
          </cell>
          <cell r="F21">
            <v>88.78473268290422</v>
          </cell>
        </row>
        <row r="22">
          <cell r="A22" t="str">
            <v>North Ayrshire</v>
          </cell>
          <cell r="B22">
            <v>89.860393477268047</v>
          </cell>
          <cell r="C22">
            <v>90.145924238568441</v>
          </cell>
          <cell r="D22">
            <v>83.640782061195182</v>
          </cell>
          <cell r="E22">
            <v>90.326669917113605</v>
          </cell>
          <cell r="F22">
            <v>83.640782061195182</v>
          </cell>
        </row>
        <row r="23">
          <cell r="A23" t="str">
            <v>North Lanarkshire</v>
          </cell>
          <cell r="B23">
            <v>80.916087937364537</v>
          </cell>
          <cell r="C23">
            <v>85.609180880185292</v>
          </cell>
          <cell r="D23">
            <v>89.966119664423331</v>
          </cell>
          <cell r="E23">
            <v>89.651792382374907</v>
          </cell>
          <cell r="F23">
            <v>89.966119664423331</v>
          </cell>
        </row>
        <row r="24">
          <cell r="A24" t="str">
            <v>Orkney Islands</v>
          </cell>
          <cell r="B24">
            <v>77.284768211920536</v>
          </cell>
          <cell r="C24">
            <v>86.178971521122961</v>
          </cell>
          <cell r="D24">
            <v>87.366703654247615</v>
          </cell>
          <cell r="E24">
            <v>89.527498137500245</v>
          </cell>
          <cell r="F24">
            <v>87.366703654247615</v>
          </cell>
        </row>
        <row r="25">
          <cell r="A25" t="str">
            <v>Perth &amp; Kinross</v>
          </cell>
          <cell r="B25">
            <v>88.031107044830733</v>
          </cell>
          <cell r="C25">
            <v>87.53743804500516</v>
          </cell>
          <cell r="D25">
            <v>85.555254359808444</v>
          </cell>
          <cell r="E25">
            <v>88.780719458625185</v>
          </cell>
          <cell r="F25">
            <v>85.555254359808444</v>
          </cell>
        </row>
        <row r="26">
          <cell r="A26" t="str">
            <v>Renfrewshire</v>
          </cell>
          <cell r="B26">
            <v>90.988576224159488</v>
          </cell>
          <cell r="C26">
            <v>91.397858405239631</v>
          </cell>
          <cell r="D26">
            <v>89.689452755160005</v>
          </cell>
          <cell r="E26">
            <v>85.19366533104369</v>
          </cell>
          <cell r="F26">
            <v>89.689452755160005</v>
          </cell>
        </row>
        <row r="27">
          <cell r="A27" t="str">
            <v>Scottish Borders</v>
          </cell>
          <cell r="B27">
            <v>88.033776098397951</v>
          </cell>
          <cell r="C27">
            <v>88.949999999999989</v>
          </cell>
          <cell r="D27">
            <v>88.384071909447357</v>
          </cell>
          <cell r="E27">
            <v>89.231924461207825</v>
          </cell>
          <cell r="F27">
            <v>88.384071909447357</v>
          </cell>
        </row>
        <row r="28">
          <cell r="A28" t="str">
            <v>Shetland Islands</v>
          </cell>
          <cell r="B28">
            <v>86.944818304172273</v>
          </cell>
          <cell r="C28">
            <v>90.895061728395063</v>
          </cell>
          <cell r="D28">
            <v>85.296964324480783</v>
          </cell>
          <cell r="E28">
            <v>85.337496912600116</v>
          </cell>
          <cell r="F28">
            <v>85.296964324480783</v>
          </cell>
        </row>
        <row r="29">
          <cell r="A29" t="str">
            <v>South Ayrshire</v>
          </cell>
          <cell r="B29">
            <v>88.213240673006581</v>
          </cell>
          <cell r="C29">
            <v>89.263204017661536</v>
          </cell>
          <cell r="D29">
            <v>85.377123204956547</v>
          </cell>
          <cell r="E29">
            <v>85.099757495590836</v>
          </cell>
          <cell r="F29">
            <v>85.377123204956547</v>
          </cell>
        </row>
        <row r="30">
          <cell r="A30" t="str">
            <v>South Lanarkshire</v>
          </cell>
          <cell r="B30">
            <v>84.668536331565193</v>
          </cell>
          <cell r="C30">
            <v>89.352378745646973</v>
          </cell>
          <cell r="D30">
            <v>86.492232344627212</v>
          </cell>
          <cell r="E30">
            <v>89.258375456512624</v>
          </cell>
          <cell r="F30">
            <v>86.492232344627212</v>
          </cell>
        </row>
        <row r="31">
          <cell r="A31" t="str">
            <v>Stirling</v>
          </cell>
          <cell r="B31">
            <v>77.985522175342552</v>
          </cell>
          <cell r="C31">
            <v>88.901871973402081</v>
          </cell>
          <cell r="D31">
            <v>86.351069276515304</v>
          </cell>
          <cell r="E31">
            <v>85.482997463158796</v>
          </cell>
          <cell r="F31">
            <v>86.351069276515304</v>
          </cell>
        </row>
        <row r="32">
          <cell r="A32" t="str">
            <v>West Dunbartonshire</v>
          </cell>
          <cell r="B32">
            <v>88.004993617181043</v>
          </cell>
          <cell r="C32">
            <v>90.969688963856399</v>
          </cell>
          <cell r="D32">
            <v>86.777997569629704</v>
          </cell>
          <cell r="E32">
            <v>88.21687665021048</v>
          </cell>
          <cell r="F32">
            <v>86.777997569629704</v>
          </cell>
        </row>
        <row r="33">
          <cell r="A33" t="str">
            <v>West Lothian</v>
          </cell>
          <cell r="B33">
            <v>87.7717722953535</v>
          </cell>
          <cell r="C33">
            <v>87.45207015692128</v>
          </cell>
          <cell r="D33">
            <v>86.351069276515304</v>
          </cell>
          <cell r="E33">
            <v>85.482997463158796</v>
          </cell>
          <cell r="F33">
            <v>86.351069276515304</v>
          </cell>
        </row>
        <row r="34">
          <cell r="A34" t="str">
            <v>Scotland</v>
          </cell>
          <cell r="B34">
            <v>86.317222773604314</v>
          </cell>
          <cell r="C34">
            <v>88.652994972346278</v>
          </cell>
          <cell r="D34">
            <v>86.777997569629704</v>
          </cell>
          <cell r="E34">
            <v>88.21687665021048</v>
          </cell>
          <cell r="F34">
            <v>86.777997569629704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_Front_Sheet"/>
      <sheetName val="All years "/>
      <sheetName val="2010-11"/>
      <sheetName val="2012-13"/>
      <sheetName val="2014-15"/>
      <sheetName val="2016-17"/>
      <sheetName val="2018-19"/>
    </sheetNames>
    <sheetDataSet>
      <sheetData sheetId="0" refreshError="1"/>
      <sheetData sheetId="1" refreshError="1">
        <row r="2">
          <cell r="A2"/>
          <cell r="B2" t="str">
            <v>CHN20b 2010-11</v>
          </cell>
          <cell r="C2" t="str">
            <v>CHN20b 2012-13</v>
          </cell>
          <cell r="D2" t="str">
            <v>CHN20b 2014-15</v>
          </cell>
          <cell r="E2" t="str">
            <v>CHN20b 2016-17</v>
          </cell>
          <cell r="F2" t="str">
            <v>CHN20b 2018-19</v>
          </cell>
        </row>
        <row r="3">
          <cell r="A3" t="str">
            <v>Aberdeen City</v>
          </cell>
          <cell r="B3">
            <v>610.38961038961043</v>
          </cell>
          <cell r="C3">
            <v>465.58704453441294</v>
          </cell>
          <cell r="D3">
            <v>288.05620608899295</v>
          </cell>
          <cell r="E3">
            <v>252.40384615384613</v>
          </cell>
          <cell r="F3">
            <v>248.13895781637717</v>
          </cell>
        </row>
        <row r="4">
          <cell r="A4" t="str">
            <v>Aberdeenshire</v>
          </cell>
          <cell r="B4">
            <v>372.99771167048056</v>
          </cell>
          <cell r="C4">
            <v>386.42297650130547</v>
          </cell>
          <cell r="D4">
            <v>291.1764705882353</v>
          </cell>
          <cell r="E4">
            <v>339.08045977011494</v>
          </cell>
          <cell r="F4">
            <v>258.160237388724</v>
          </cell>
        </row>
        <row r="5">
          <cell r="A5" t="str">
            <v>Angus</v>
          </cell>
          <cell r="B5">
            <v>350.87719298245611</v>
          </cell>
          <cell r="C5">
            <v>260.27397260273972</v>
          </cell>
          <cell r="D5">
            <v>196.42857142857142</v>
          </cell>
          <cell r="E5">
            <v>285.71428571428572</v>
          </cell>
          <cell r="F5">
            <v>310.88082901554401</v>
          </cell>
        </row>
        <row r="6">
          <cell r="A6" t="str">
            <v>Argyll &amp; Bute</v>
          </cell>
          <cell r="B6">
            <v>261.3065326633166</v>
          </cell>
          <cell r="C6">
            <v>255.43478260869568</v>
          </cell>
          <cell r="D6">
            <v>134.61538461538461</v>
          </cell>
          <cell r="E6">
            <v>69.930069930069934</v>
          </cell>
          <cell r="F6">
            <v>165.41353383458645</v>
          </cell>
        </row>
        <row r="7">
          <cell r="A7" t="str">
            <v>Clackmannanshire</v>
          </cell>
          <cell r="B7">
            <v>261.11111111111114</v>
          </cell>
          <cell r="C7">
            <v>136.98630136986301</v>
          </cell>
          <cell r="D7">
            <v>322.78481012658227</v>
          </cell>
          <cell r="E7">
            <v>145.45454545454544</v>
          </cell>
          <cell r="F7" t="str">
            <v>*</v>
          </cell>
        </row>
        <row r="8">
          <cell r="A8" t="str">
            <v>Dumfries &amp; Galloway</v>
          </cell>
          <cell r="B8">
            <v>284.09090909090912</v>
          </cell>
          <cell r="C8">
            <v>236.36363636363635</v>
          </cell>
          <cell r="D8">
            <v>313.47962382445144</v>
          </cell>
          <cell r="E8">
            <v>206.89655172413794</v>
          </cell>
          <cell r="F8">
            <v>208.09248554913296</v>
          </cell>
        </row>
        <row r="9">
          <cell r="A9" t="str">
            <v>Dundee City</v>
          </cell>
          <cell r="B9">
            <v>495.76988155668363</v>
          </cell>
          <cell r="C9">
            <v>611.70212765957444</v>
          </cell>
          <cell r="D9">
            <v>416.31799163179915</v>
          </cell>
          <cell r="E9">
            <v>239.89218328840968</v>
          </cell>
          <cell r="F9">
            <v>110.11904761904762</v>
          </cell>
        </row>
        <row r="10">
          <cell r="A10" t="str">
            <v>East Ayrshire</v>
          </cell>
          <cell r="B10">
            <v>286.68941979522185</v>
          </cell>
          <cell r="C10">
            <v>194.73684210526315</v>
          </cell>
          <cell r="D10">
            <v>148.78892733564015</v>
          </cell>
          <cell r="E10">
            <v>299.14529914529913</v>
          </cell>
          <cell r="F10">
            <v>80.267558528428097</v>
          </cell>
        </row>
        <row r="11">
          <cell r="A11" t="str">
            <v>East Dunbartonshire</v>
          </cell>
          <cell r="B11">
            <v>442.47787610619469</v>
          </cell>
          <cell r="C11">
            <v>251.85185185185182</v>
          </cell>
          <cell r="D11">
            <v>71.895424836601308</v>
          </cell>
          <cell r="E11">
            <v>40.268456375838923</v>
          </cell>
          <cell r="F11">
            <v>198.58156028368796</v>
          </cell>
        </row>
        <row r="12">
          <cell r="A12" t="str">
            <v>East Lothian</v>
          </cell>
          <cell r="B12">
            <v>540.22988505747128</v>
          </cell>
          <cell r="C12">
            <v>440.67796610169489</v>
          </cell>
          <cell r="D12">
            <v>474.07407407407408</v>
          </cell>
          <cell r="E12">
            <v>335.02538071065993</v>
          </cell>
          <cell r="F12">
            <v>206.89655172413794</v>
          </cell>
        </row>
        <row r="13">
          <cell r="A13" t="str">
            <v>East Renfrewshire</v>
          </cell>
          <cell r="B13">
            <v>106.06060606060606</v>
          </cell>
          <cell r="C13">
            <v>111.1111111111111</v>
          </cell>
          <cell r="D13" t="str">
            <v>*</v>
          </cell>
          <cell r="E13">
            <v>65.420560747663544</v>
          </cell>
          <cell r="F13">
            <v>51.546391752577314</v>
          </cell>
        </row>
        <row r="14">
          <cell r="A14" t="str">
            <v>Edinburgh City</v>
          </cell>
          <cell r="B14">
            <v>319.35176358436604</v>
          </cell>
          <cell r="C14">
            <v>200.69204152249134</v>
          </cell>
          <cell r="D14">
            <v>189.74358974358972</v>
          </cell>
          <cell r="E14">
            <v>168.45180136319377</v>
          </cell>
          <cell r="F14">
            <v>115.84158415841584</v>
          </cell>
        </row>
        <row r="15">
          <cell r="A15" t="str">
            <v>Eilean Siar</v>
          </cell>
          <cell r="B15">
            <v>591.83673469387759</v>
          </cell>
          <cell r="C15">
            <v>461.53846153846155</v>
          </cell>
          <cell r="D15">
            <v>131.57894736842104</v>
          </cell>
          <cell r="E15" t="str">
            <v>*</v>
          </cell>
          <cell r="F15">
            <v>0</v>
          </cell>
        </row>
        <row r="16">
          <cell r="A16" t="str">
            <v>Falkirk</v>
          </cell>
          <cell r="B16">
            <v>263.02083333333331</v>
          </cell>
          <cell r="C16">
            <v>309.33333333333337</v>
          </cell>
          <cell r="D16">
            <v>418.0602006688963</v>
          </cell>
          <cell r="E16">
            <v>229.03225806451613</v>
          </cell>
          <cell r="F16">
            <v>80.267558528428097</v>
          </cell>
        </row>
        <row r="17">
          <cell r="A17" t="str">
            <v>Fife</v>
          </cell>
          <cell r="B17">
            <v>326.21082621082621</v>
          </cell>
          <cell r="C17">
            <v>284.1225626740947</v>
          </cell>
          <cell r="D17">
            <v>236.21103117505996</v>
          </cell>
          <cell r="E17">
            <v>153.93518518518516</v>
          </cell>
          <cell r="F17">
            <v>112.33211233211233</v>
          </cell>
        </row>
        <row r="18">
          <cell r="A18" t="str">
            <v>Glasgow City</v>
          </cell>
          <cell r="B18">
            <v>286.22797554836387</v>
          </cell>
          <cell r="C18">
            <v>176.57497781721383</v>
          </cell>
          <cell r="D18">
            <v>196.93396226415095</v>
          </cell>
          <cell r="E18">
            <v>165.19823788546256</v>
          </cell>
          <cell r="F18">
            <v>112.75964391691394</v>
          </cell>
        </row>
        <row r="19">
          <cell r="A19" t="str">
            <v>Highland</v>
          </cell>
          <cell r="B19">
            <v>183.0238726790451</v>
          </cell>
          <cell r="C19">
            <v>263.68159203980099</v>
          </cell>
          <cell r="D19">
            <v>264.24870466321244</v>
          </cell>
          <cell r="E19">
            <v>243.90243902439025</v>
          </cell>
          <cell r="F19">
            <v>189.32038834951456</v>
          </cell>
        </row>
        <row r="20">
          <cell r="A20" t="str">
            <v>Inverclyde</v>
          </cell>
          <cell r="B20">
            <v>588.23529411764707</v>
          </cell>
          <cell r="C20">
            <v>329.50191570881225</v>
          </cell>
          <cell r="D20">
            <v>255.31914893617019</v>
          </cell>
          <cell r="E20">
            <v>87.912087912087912</v>
          </cell>
          <cell r="F20">
            <v>141.1764705882353</v>
          </cell>
        </row>
        <row r="21">
          <cell r="A21" t="str">
            <v>Midlothian</v>
          </cell>
          <cell r="B21">
            <v>320</v>
          </cell>
          <cell r="C21">
            <v>261.41078838174275</v>
          </cell>
          <cell r="D21">
            <v>289.91596638655466</v>
          </cell>
          <cell r="E21">
            <v>265.30612244897964</v>
          </cell>
          <cell r="F21">
            <v>114.03508771929823</v>
          </cell>
        </row>
        <row r="22">
          <cell r="A22" t="str">
            <v>Moray</v>
          </cell>
          <cell r="B22">
            <v>362.63736263736263</v>
          </cell>
          <cell r="C22">
            <v>254.05405405405406</v>
          </cell>
          <cell r="D22">
            <v>389.83050847457628</v>
          </cell>
          <cell r="E22">
            <v>236.26373626373626</v>
          </cell>
          <cell r="F22">
            <v>180.41237113402062</v>
          </cell>
        </row>
        <row r="23">
          <cell r="A23" t="str">
            <v>North Ayrshire</v>
          </cell>
          <cell r="B23">
            <v>176.84887459807075</v>
          </cell>
          <cell r="C23">
            <v>219.51219512195121</v>
          </cell>
          <cell r="D23">
            <v>141.70040485829961</v>
          </cell>
          <cell r="E23">
            <v>107.66045548654245</v>
          </cell>
          <cell r="F23">
            <v>81.023454157782524</v>
          </cell>
        </row>
        <row r="24">
          <cell r="A24" t="str">
            <v>North Lanarkshire</v>
          </cell>
          <cell r="B24">
            <v>451.76110260336907</v>
          </cell>
          <cell r="C24">
            <v>366.87306501547988</v>
          </cell>
          <cell r="D24">
            <v>301.07526881720429</v>
          </cell>
          <cell r="E24">
            <v>317.93478260869568</v>
          </cell>
          <cell r="F24">
            <v>293.27610872675251</v>
          </cell>
        </row>
        <row r="25">
          <cell r="A25" t="str">
            <v>Orkney Islands</v>
          </cell>
          <cell r="B25" t="str">
            <v>*</v>
          </cell>
          <cell r="C25">
            <v>0</v>
          </cell>
          <cell r="D25">
            <v>0</v>
          </cell>
          <cell r="E25" t="str">
            <v>*</v>
          </cell>
          <cell r="F25" t="str">
            <v>*</v>
          </cell>
        </row>
        <row r="26">
          <cell r="A26" t="str">
            <v>Perth &amp; Kinross</v>
          </cell>
          <cell r="B26">
            <v>343.55828220858899</v>
          </cell>
          <cell r="C26">
            <v>280.19323671497585</v>
          </cell>
          <cell r="D26">
            <v>248.90829694323145</v>
          </cell>
          <cell r="E26">
            <v>164.55696202531644</v>
          </cell>
          <cell r="F26">
            <v>235.53719008264463</v>
          </cell>
        </row>
        <row r="27">
          <cell r="A27" t="str">
            <v>Renfrewshire</v>
          </cell>
          <cell r="B27">
            <v>243.16109422492403</v>
          </cell>
          <cell r="C27">
            <v>161.33942161339419</v>
          </cell>
          <cell r="D27">
            <v>81.125827814569533</v>
          </cell>
          <cell r="E27">
            <v>155.05226480836237</v>
          </cell>
          <cell r="F27">
            <v>161.79001721170397</v>
          </cell>
        </row>
        <row r="28">
          <cell r="A28" t="str">
            <v>Scottish Borders</v>
          </cell>
          <cell r="B28">
            <v>649.00662251655626</v>
          </cell>
          <cell r="C28">
            <v>585.03401360544217</v>
          </cell>
          <cell r="D28">
            <v>275.16778523489933</v>
          </cell>
          <cell r="E28">
            <v>224.71910112359549</v>
          </cell>
          <cell r="F28">
            <v>226.1904761904762</v>
          </cell>
        </row>
        <row r="29">
          <cell r="A29" t="str">
            <v>Shetland Islands</v>
          </cell>
          <cell r="B29" t="str">
            <v>*</v>
          </cell>
          <cell r="C29" t="str">
            <v>*</v>
          </cell>
          <cell r="D29" t="str">
            <v>*</v>
          </cell>
          <cell r="E29" t="str">
            <v>*</v>
          </cell>
          <cell r="F29">
            <v>166.66666666666666</v>
          </cell>
        </row>
        <row r="30">
          <cell r="A30" t="str">
            <v>South Ayrshire</v>
          </cell>
          <cell r="B30">
            <v>134.42622950819671</v>
          </cell>
          <cell r="C30">
            <v>142.85714285714286</v>
          </cell>
          <cell r="D30">
            <v>175.82417582417582</v>
          </cell>
          <cell r="E30">
            <v>143.75</v>
          </cell>
          <cell r="F30">
            <v>103.33333333333333</v>
          </cell>
        </row>
        <row r="31">
          <cell r="A31" t="str">
            <v>South Lanarkshire</v>
          </cell>
          <cell r="B31">
            <v>430.15521064301555</v>
          </cell>
          <cell r="C31">
            <v>293.26923076923077</v>
          </cell>
          <cell r="D31">
            <v>265.19337016574582</v>
          </cell>
          <cell r="E31">
            <v>239.31623931623932</v>
          </cell>
          <cell r="F31">
            <v>156.35179153094461</v>
          </cell>
        </row>
        <row r="32">
          <cell r="A32" t="str">
            <v>Stirling</v>
          </cell>
          <cell r="B32">
            <v>261.08374384236453</v>
          </cell>
          <cell r="C32">
            <v>119.46902654867257</v>
          </cell>
          <cell r="D32">
            <v>111.65048543689321</v>
          </cell>
          <cell r="E32">
            <v>263.95939086294419</v>
          </cell>
          <cell r="F32">
            <v>115.38461538461539</v>
          </cell>
        </row>
        <row r="33">
          <cell r="A33" t="str">
            <v>West Dunbartonshire</v>
          </cell>
          <cell r="B33">
            <v>340.90909090909088</v>
          </cell>
          <cell r="C33">
            <v>201.43884892086331</v>
          </cell>
          <cell r="D33">
            <v>235.29411764705881</v>
          </cell>
          <cell r="E33">
            <v>309.375</v>
          </cell>
          <cell r="F33">
            <v>161.47308781869688</v>
          </cell>
        </row>
        <row r="34">
          <cell r="A34" t="str">
            <v>West Lothian</v>
          </cell>
          <cell r="B34">
            <v>425.414364640884</v>
          </cell>
          <cell r="C34">
            <v>399.45652173913044</v>
          </cell>
          <cell r="D34">
            <v>580.73654390934848</v>
          </cell>
          <cell r="E34">
            <v>371.22969837587004</v>
          </cell>
          <cell r="F34">
            <v>89.238845144356958</v>
          </cell>
        </row>
        <row r="35">
          <cell r="A35" t="str">
            <v>Scotland</v>
          </cell>
          <cell r="B35">
            <v>340.78256720216319</v>
          </cell>
          <cell r="C35">
            <v>280.29561036417061</v>
          </cell>
          <cell r="D35">
            <v>246.84772065955383</v>
          </cell>
          <cell r="E35">
            <v>210.14835112916944</v>
          </cell>
          <cell r="F35">
            <v>152.16230646022424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Gross Exp for LGBF"/>
      <sheetName val="GF Gross Exp on FB"/>
      <sheetName val="GF Conts. from Other LAs"/>
      <sheetName val="GF RCC"/>
      <sheetName val="Total Transfer Payments to IJBs"/>
    </sheetNames>
    <sheetDataSet>
      <sheetData sheetId="0" refreshError="1"/>
      <sheetData sheetId="1" refreshError="1">
        <row r="3">
          <cell r="C3" t="str">
            <v>Gross expenditure - total General Fund (£000) 2010-11</v>
          </cell>
          <cell r="D3" t="str">
            <v>Gross expenditure - total General Fund (£000) 2011-12</v>
          </cell>
          <cell r="E3" t="str">
            <v>Gross expenditure - total General Fund (£000) 2012-13</v>
          </cell>
          <cell r="F3" t="str">
            <v>Gross expenditure - total General Fund (£000) 2013-14</v>
          </cell>
          <cell r="G3" t="str">
            <v>Gross expenditure - total General Fund (£000) 2014-15</v>
          </cell>
          <cell r="H3" t="str">
            <v>Gross expenditure - total General Fund (£000) 2015-16</v>
          </cell>
          <cell r="I3" t="str">
            <v>Gross expenditure - total General Fund (£000) 2016-17</v>
          </cell>
          <cell r="J3" t="str">
            <v>Gross expenditure - total General Fund (£000) 2017-18</v>
          </cell>
          <cell r="K3" t="str">
            <v>Gross expenditure - total General Fund (£000) 2018-19</v>
          </cell>
        </row>
        <row r="4">
          <cell r="B4"/>
          <cell r="C4" t="str">
            <v>2010-11</v>
          </cell>
          <cell r="D4" t="str">
            <v>2011-12</v>
          </cell>
          <cell r="E4" t="str">
            <v>2012-13</v>
          </cell>
          <cell r="F4" t="str">
            <v>2013-14</v>
          </cell>
          <cell r="G4" t="str">
            <v>2014-15</v>
          </cell>
          <cell r="H4" t="str">
            <v>2015-16</v>
          </cell>
          <cell r="I4" t="str">
            <v>2016-17</v>
          </cell>
          <cell r="J4" t="str">
            <v>2017-18</v>
          </cell>
          <cell r="K4" t="str">
            <v>2018-19</v>
          </cell>
        </row>
        <row r="5">
          <cell r="B5"/>
          <cell r="C5" t="str">
            <v>Calc</v>
          </cell>
          <cell r="D5" t="str">
            <v>Calc</v>
          </cell>
          <cell r="E5" t="str">
            <v>Calc</v>
          </cell>
          <cell r="F5" t="str">
            <v>Calc</v>
          </cell>
          <cell r="G5" t="str">
            <v>Calc</v>
          </cell>
          <cell r="H5" t="str">
            <v>Calc</v>
          </cell>
          <cell r="I5" t="str">
            <v>Calc</v>
          </cell>
          <cell r="J5" t="str">
            <v>Calc</v>
          </cell>
          <cell r="K5" t="str">
            <v>Calc</v>
          </cell>
        </row>
        <row r="6">
          <cell r="A6" t="str">
            <v>Aberdeen City</v>
          </cell>
          <cell r="B6" t="str">
            <v>Aberdeen City</v>
          </cell>
          <cell r="C6">
            <v>509568</v>
          </cell>
          <cell r="D6">
            <v>520554</v>
          </cell>
          <cell r="E6">
            <v>504465</v>
          </cell>
          <cell r="F6">
            <v>526860</v>
          </cell>
          <cell r="G6">
            <v>564607</v>
          </cell>
          <cell r="H6">
            <v>587396</v>
          </cell>
          <cell r="I6">
            <v>588822</v>
          </cell>
          <cell r="J6">
            <v>586167</v>
          </cell>
          <cell r="K6">
            <v>590063</v>
          </cell>
        </row>
        <row r="7">
          <cell r="A7" t="str">
            <v>Aberdeenshire</v>
          </cell>
          <cell r="B7" t="str">
            <v>Aberdeenshire</v>
          </cell>
          <cell r="C7">
            <v>596890</v>
          </cell>
          <cell r="D7">
            <v>553388</v>
          </cell>
          <cell r="E7">
            <v>555059</v>
          </cell>
          <cell r="F7">
            <v>592085</v>
          </cell>
          <cell r="G7">
            <v>619253</v>
          </cell>
          <cell r="H7">
            <v>648395</v>
          </cell>
          <cell r="I7">
            <v>661147</v>
          </cell>
          <cell r="J7">
            <v>670862</v>
          </cell>
          <cell r="K7">
            <v>683677</v>
          </cell>
        </row>
        <row r="8">
          <cell r="A8" t="str">
            <v>Angus</v>
          </cell>
          <cell r="B8" t="str">
            <v>Angus</v>
          </cell>
          <cell r="C8">
            <v>285961</v>
          </cell>
          <cell r="D8">
            <v>285361</v>
          </cell>
          <cell r="E8">
            <v>285142</v>
          </cell>
          <cell r="F8">
            <v>286876</v>
          </cell>
          <cell r="G8">
            <v>287813</v>
          </cell>
          <cell r="H8">
            <v>288446</v>
          </cell>
          <cell r="I8">
            <v>294998</v>
          </cell>
          <cell r="J8">
            <v>298885</v>
          </cell>
          <cell r="K8">
            <v>295446</v>
          </cell>
        </row>
        <row r="9">
          <cell r="A9" t="str">
            <v>Argyll &amp; Bute</v>
          </cell>
          <cell r="B9" t="str">
            <v>Argyll &amp; Bute</v>
          </cell>
          <cell r="C9">
            <v>282151</v>
          </cell>
          <cell r="D9">
            <v>266645</v>
          </cell>
          <cell r="E9">
            <v>260734</v>
          </cell>
          <cell r="F9">
            <v>275405</v>
          </cell>
          <cell r="G9">
            <v>273522</v>
          </cell>
          <cell r="H9">
            <v>276089</v>
          </cell>
          <cell r="I9">
            <v>277129</v>
          </cell>
          <cell r="J9">
            <v>283526</v>
          </cell>
          <cell r="K9">
            <v>289257</v>
          </cell>
        </row>
        <row r="10">
          <cell r="A10" t="str">
            <v>Edinburgh City</v>
          </cell>
          <cell r="B10" t="str">
            <v>City of Edinburgh</v>
          </cell>
          <cell r="C10">
            <v>1274119</v>
          </cell>
          <cell r="D10">
            <v>1220902</v>
          </cell>
          <cell r="E10">
            <v>1237045</v>
          </cell>
          <cell r="F10">
            <v>1275132</v>
          </cell>
          <cell r="G10">
            <v>1319857</v>
          </cell>
          <cell r="H10">
            <v>1305829</v>
          </cell>
          <cell r="I10">
            <v>1357227</v>
          </cell>
          <cell r="J10">
            <v>1371036</v>
          </cell>
          <cell r="K10">
            <v>1450565</v>
          </cell>
        </row>
        <row r="11">
          <cell r="A11" t="str">
            <v>Clackmannanshire</v>
          </cell>
          <cell r="B11" t="str">
            <v>Clackmannanshire</v>
          </cell>
          <cell r="C11">
            <v>133144</v>
          </cell>
          <cell r="D11">
            <v>128252</v>
          </cell>
          <cell r="E11">
            <v>139827</v>
          </cell>
          <cell r="F11">
            <v>140917</v>
          </cell>
          <cell r="G11">
            <v>146727</v>
          </cell>
          <cell r="H11">
            <v>146891</v>
          </cell>
          <cell r="I11">
            <v>148425</v>
          </cell>
          <cell r="J11">
            <v>144183</v>
          </cell>
          <cell r="K11">
            <v>147749</v>
          </cell>
        </row>
        <row r="12">
          <cell r="A12" t="str">
            <v>Dumfries &amp; Galloway</v>
          </cell>
          <cell r="B12" t="str">
            <v>Dumfries &amp; Galloway</v>
          </cell>
          <cell r="C12">
            <v>421721</v>
          </cell>
          <cell r="D12">
            <v>404569</v>
          </cell>
          <cell r="E12">
            <v>411294</v>
          </cell>
          <cell r="F12">
            <v>421783</v>
          </cell>
          <cell r="G12">
            <v>419795</v>
          </cell>
          <cell r="H12">
            <v>430591</v>
          </cell>
          <cell r="I12">
            <v>414175</v>
          </cell>
          <cell r="J12">
            <v>411941</v>
          </cell>
          <cell r="K12">
            <v>416206</v>
          </cell>
        </row>
        <row r="13">
          <cell r="A13" t="str">
            <v>Dundee City</v>
          </cell>
          <cell r="B13" t="str">
            <v>Dundee City</v>
          </cell>
          <cell r="C13">
            <v>443056</v>
          </cell>
          <cell r="D13">
            <v>449074</v>
          </cell>
          <cell r="E13">
            <v>450784</v>
          </cell>
          <cell r="F13">
            <v>445323</v>
          </cell>
          <cell r="G13">
            <v>442499</v>
          </cell>
          <cell r="H13">
            <v>449055</v>
          </cell>
          <cell r="I13">
            <v>468800</v>
          </cell>
          <cell r="J13">
            <v>476592</v>
          </cell>
          <cell r="K13">
            <v>480832</v>
          </cell>
        </row>
        <row r="14">
          <cell r="A14" t="str">
            <v>East Ayrshire</v>
          </cell>
          <cell r="B14" t="str">
            <v>East Ayrshire</v>
          </cell>
          <cell r="C14">
            <v>315887</v>
          </cell>
          <cell r="D14">
            <v>312475</v>
          </cell>
          <cell r="E14">
            <v>319226</v>
          </cell>
          <cell r="F14">
            <v>326998</v>
          </cell>
          <cell r="G14">
            <v>334097</v>
          </cell>
          <cell r="H14">
            <v>345007</v>
          </cell>
          <cell r="I14">
            <v>351865</v>
          </cell>
          <cell r="J14">
            <v>373369</v>
          </cell>
          <cell r="K14">
            <v>361753</v>
          </cell>
        </row>
        <row r="15">
          <cell r="A15" t="str">
            <v>East Dunbartonshire</v>
          </cell>
          <cell r="B15" t="str">
            <v>East Dunbartonshire</v>
          </cell>
          <cell r="C15">
            <v>260230</v>
          </cell>
          <cell r="D15">
            <v>253708</v>
          </cell>
          <cell r="E15">
            <v>257897</v>
          </cell>
          <cell r="F15">
            <v>263771</v>
          </cell>
          <cell r="G15">
            <v>269010</v>
          </cell>
          <cell r="H15">
            <v>272017</v>
          </cell>
          <cell r="I15">
            <v>275137</v>
          </cell>
          <cell r="J15">
            <v>273356</v>
          </cell>
          <cell r="K15">
            <v>277537</v>
          </cell>
        </row>
        <row r="16">
          <cell r="A16" t="str">
            <v>East Lothian</v>
          </cell>
          <cell r="B16" t="str">
            <v>East Lothian</v>
          </cell>
          <cell r="C16">
            <v>235904</v>
          </cell>
          <cell r="D16">
            <v>241307</v>
          </cell>
          <cell r="E16">
            <v>239723</v>
          </cell>
          <cell r="F16">
            <v>237902</v>
          </cell>
          <cell r="G16">
            <v>252093</v>
          </cell>
          <cell r="H16">
            <v>256289</v>
          </cell>
          <cell r="I16">
            <v>246998</v>
          </cell>
          <cell r="J16">
            <v>253656</v>
          </cell>
          <cell r="K16">
            <v>260492</v>
          </cell>
        </row>
        <row r="17">
          <cell r="A17" t="str">
            <v>East Renfrewshire</v>
          </cell>
          <cell r="B17" t="str">
            <v>East Renfrewshire</v>
          </cell>
          <cell r="C17">
            <v>217905</v>
          </cell>
          <cell r="D17">
            <v>223689</v>
          </cell>
          <cell r="E17">
            <v>228031</v>
          </cell>
          <cell r="F17">
            <v>232896</v>
          </cell>
          <cell r="G17">
            <v>236274</v>
          </cell>
          <cell r="H17">
            <v>236586</v>
          </cell>
          <cell r="I17">
            <v>239177</v>
          </cell>
          <cell r="J17">
            <v>245615</v>
          </cell>
          <cell r="K17">
            <v>257416</v>
          </cell>
        </row>
        <row r="18">
          <cell r="A18" t="str">
            <v>Falkirk</v>
          </cell>
          <cell r="B18" t="str">
            <v>Falkirk</v>
          </cell>
          <cell r="C18">
            <v>385678</v>
          </cell>
          <cell r="D18">
            <v>382175</v>
          </cell>
          <cell r="E18">
            <v>386683</v>
          </cell>
          <cell r="F18">
            <v>398254</v>
          </cell>
          <cell r="G18">
            <v>415487</v>
          </cell>
          <cell r="H18">
            <v>410494</v>
          </cell>
          <cell r="I18">
            <v>408370</v>
          </cell>
          <cell r="J18">
            <v>418256</v>
          </cell>
          <cell r="K18">
            <v>429796</v>
          </cell>
        </row>
        <row r="19">
          <cell r="A19" t="str">
            <v>Fife</v>
          </cell>
          <cell r="B19" t="str">
            <v>Fife</v>
          </cell>
          <cell r="C19">
            <v>918963</v>
          </cell>
          <cell r="D19">
            <v>910003</v>
          </cell>
          <cell r="E19">
            <v>916739</v>
          </cell>
          <cell r="F19">
            <v>938806</v>
          </cell>
          <cell r="G19">
            <v>953193</v>
          </cell>
          <cell r="H19">
            <v>1017533</v>
          </cell>
          <cell r="I19">
            <v>975039</v>
          </cell>
          <cell r="J19">
            <v>993871</v>
          </cell>
          <cell r="K19">
            <v>1021132.5</v>
          </cell>
        </row>
        <row r="20">
          <cell r="A20" t="str">
            <v>Glasgow City</v>
          </cell>
          <cell r="B20" t="str">
            <v>Glasgow City</v>
          </cell>
          <cell r="C20">
            <v>2119048</v>
          </cell>
          <cell r="D20">
            <v>2040233</v>
          </cell>
          <cell r="E20">
            <v>2053386</v>
          </cell>
          <cell r="F20">
            <v>1999597</v>
          </cell>
          <cell r="G20">
            <v>2043512</v>
          </cell>
          <cell r="H20">
            <v>2012504</v>
          </cell>
          <cell r="I20">
            <v>2021747</v>
          </cell>
          <cell r="J20">
            <v>2071410</v>
          </cell>
          <cell r="K20">
            <v>2168546</v>
          </cell>
        </row>
        <row r="21">
          <cell r="A21" t="str">
            <v>Highland</v>
          </cell>
          <cell r="B21" t="str">
            <v>Highland</v>
          </cell>
          <cell r="C21">
            <v>586011</v>
          </cell>
          <cell r="D21">
            <v>590565</v>
          </cell>
          <cell r="E21">
            <v>597551</v>
          </cell>
          <cell r="F21">
            <v>621010</v>
          </cell>
          <cell r="G21">
            <v>609759</v>
          </cell>
          <cell r="H21">
            <v>627296</v>
          </cell>
          <cell r="I21">
            <v>622093</v>
          </cell>
          <cell r="J21">
            <v>627093</v>
          </cell>
          <cell r="K21">
            <v>642732</v>
          </cell>
        </row>
        <row r="22">
          <cell r="A22" t="str">
            <v>Inverclyde</v>
          </cell>
          <cell r="B22" t="str">
            <v>Inverclyde</v>
          </cell>
          <cell r="C22">
            <v>237696</v>
          </cell>
          <cell r="D22">
            <v>229711</v>
          </cell>
          <cell r="E22">
            <v>236696</v>
          </cell>
          <cell r="F22">
            <v>247105</v>
          </cell>
          <cell r="G22">
            <v>241498</v>
          </cell>
          <cell r="H22">
            <v>241040</v>
          </cell>
          <cell r="I22">
            <v>235195</v>
          </cell>
          <cell r="J22">
            <v>245821</v>
          </cell>
          <cell r="K22">
            <v>242942</v>
          </cell>
        </row>
        <row r="23">
          <cell r="A23" t="str">
            <v>Midlothian</v>
          </cell>
          <cell r="B23" t="str">
            <v>Midlothian</v>
          </cell>
          <cell r="C23">
            <v>218146</v>
          </cell>
          <cell r="D23">
            <v>222313</v>
          </cell>
          <cell r="E23">
            <v>229307</v>
          </cell>
          <cell r="F23">
            <v>228065</v>
          </cell>
          <cell r="G23">
            <v>238029</v>
          </cell>
          <cell r="H23">
            <v>234874</v>
          </cell>
          <cell r="I23">
            <v>246274</v>
          </cell>
          <cell r="J23">
            <v>249935</v>
          </cell>
          <cell r="K23">
            <v>254837</v>
          </cell>
        </row>
        <row r="24">
          <cell r="A24" t="str">
            <v>Moray</v>
          </cell>
          <cell r="B24" t="str">
            <v>Moray</v>
          </cell>
          <cell r="C24">
            <v>208683</v>
          </cell>
          <cell r="D24">
            <v>212054</v>
          </cell>
          <cell r="E24">
            <v>215576</v>
          </cell>
          <cell r="F24">
            <v>212754</v>
          </cell>
          <cell r="G24">
            <v>215463</v>
          </cell>
          <cell r="H24">
            <v>223524</v>
          </cell>
          <cell r="I24">
            <v>224030</v>
          </cell>
          <cell r="J24">
            <v>230889</v>
          </cell>
          <cell r="K24">
            <v>238074</v>
          </cell>
        </row>
        <row r="25">
          <cell r="A25" t="str">
            <v>Eilean Siar</v>
          </cell>
          <cell r="B25" t="str">
            <v>Na h-Eileanan Siar</v>
          </cell>
          <cell r="C25">
            <v>118957</v>
          </cell>
          <cell r="D25">
            <v>114962</v>
          </cell>
          <cell r="E25">
            <v>113618</v>
          </cell>
          <cell r="F25">
            <v>120575</v>
          </cell>
          <cell r="G25">
            <v>112708</v>
          </cell>
          <cell r="H25">
            <v>115721</v>
          </cell>
          <cell r="I25">
            <v>115735</v>
          </cell>
          <cell r="J25">
            <v>118621</v>
          </cell>
          <cell r="K25">
            <v>122861</v>
          </cell>
        </row>
        <row r="26">
          <cell r="A26" t="str">
            <v>North Ayrshire</v>
          </cell>
          <cell r="B26" t="str">
            <v>North Ayrshire</v>
          </cell>
          <cell r="C26">
            <v>382656</v>
          </cell>
          <cell r="D26">
            <v>382135</v>
          </cell>
          <cell r="E26">
            <v>388729</v>
          </cell>
          <cell r="F26">
            <v>394338</v>
          </cell>
          <cell r="G26">
            <v>396514</v>
          </cell>
          <cell r="H26">
            <v>406952</v>
          </cell>
          <cell r="I26">
            <v>412506</v>
          </cell>
          <cell r="J26">
            <v>419536</v>
          </cell>
          <cell r="K26">
            <v>428542</v>
          </cell>
        </row>
        <row r="27">
          <cell r="A27" t="str">
            <v>North Lanarkshire</v>
          </cell>
          <cell r="B27" t="str">
            <v>North Lanarkshire</v>
          </cell>
          <cell r="C27">
            <v>865157</v>
          </cell>
          <cell r="D27">
            <v>844914</v>
          </cell>
          <cell r="E27">
            <v>852170</v>
          </cell>
          <cell r="F27">
            <v>873614</v>
          </cell>
          <cell r="G27">
            <v>879921</v>
          </cell>
          <cell r="H27">
            <v>870901</v>
          </cell>
          <cell r="I27">
            <v>882921</v>
          </cell>
          <cell r="J27">
            <v>887360</v>
          </cell>
          <cell r="K27">
            <v>899700</v>
          </cell>
        </row>
        <row r="28">
          <cell r="A28" t="str">
            <v>Orkney Islands</v>
          </cell>
          <cell r="B28" t="str">
            <v>Orkney Islands</v>
          </cell>
          <cell r="C28">
            <v>103684</v>
          </cell>
          <cell r="D28">
            <v>98311</v>
          </cell>
          <cell r="E28">
            <v>102837</v>
          </cell>
          <cell r="F28">
            <v>107036</v>
          </cell>
          <cell r="G28">
            <v>103600</v>
          </cell>
          <cell r="H28">
            <v>110496</v>
          </cell>
          <cell r="I28">
            <v>107802</v>
          </cell>
          <cell r="J28">
            <v>111206</v>
          </cell>
          <cell r="K28">
            <v>114457</v>
          </cell>
        </row>
        <row r="29">
          <cell r="A29" t="str">
            <v>Perth &amp; Kinross</v>
          </cell>
          <cell r="B29" t="str">
            <v>Perth &amp; Kinross</v>
          </cell>
          <cell r="C29">
            <v>358635</v>
          </cell>
          <cell r="D29">
            <v>352011</v>
          </cell>
          <cell r="E29">
            <v>352933</v>
          </cell>
          <cell r="F29">
            <v>352222</v>
          </cell>
          <cell r="G29">
            <v>354561</v>
          </cell>
          <cell r="H29">
            <v>369213</v>
          </cell>
          <cell r="I29">
            <v>376656</v>
          </cell>
          <cell r="J29">
            <v>377398</v>
          </cell>
          <cell r="K29">
            <v>384946</v>
          </cell>
        </row>
        <row r="30">
          <cell r="A30" t="str">
            <v>Renfrewshire</v>
          </cell>
          <cell r="B30" t="str">
            <v>Renfrewshire</v>
          </cell>
          <cell r="C30">
            <v>473239</v>
          </cell>
          <cell r="D30">
            <v>432872</v>
          </cell>
          <cell r="E30">
            <v>436008</v>
          </cell>
          <cell r="F30">
            <v>445203</v>
          </cell>
          <cell r="G30">
            <v>450909</v>
          </cell>
          <cell r="H30">
            <v>456601</v>
          </cell>
          <cell r="I30">
            <v>473998</v>
          </cell>
          <cell r="J30">
            <v>482751</v>
          </cell>
          <cell r="K30">
            <v>520491</v>
          </cell>
        </row>
        <row r="31">
          <cell r="A31" t="str">
            <v>Scottish Borders</v>
          </cell>
          <cell r="B31" t="str">
            <v>Scottish Borders</v>
          </cell>
          <cell r="C31">
            <v>300494</v>
          </cell>
          <cell r="D31">
            <v>297681</v>
          </cell>
          <cell r="E31">
            <v>294842</v>
          </cell>
          <cell r="F31">
            <v>296682</v>
          </cell>
          <cell r="G31">
            <v>305767</v>
          </cell>
          <cell r="H31">
            <v>301998</v>
          </cell>
          <cell r="I31">
            <v>311834</v>
          </cell>
          <cell r="J31">
            <v>305494</v>
          </cell>
          <cell r="K31">
            <v>316317</v>
          </cell>
        </row>
        <row r="32">
          <cell r="A32" t="str">
            <v>Shetland Islands</v>
          </cell>
          <cell r="B32" t="str">
            <v>Shetland Islands</v>
          </cell>
          <cell r="C32">
            <v>164526</v>
          </cell>
          <cell r="D32">
            <v>168062</v>
          </cell>
          <cell r="E32">
            <v>164301</v>
          </cell>
          <cell r="F32">
            <v>149089</v>
          </cell>
          <cell r="G32">
            <v>151802</v>
          </cell>
          <cell r="H32">
            <v>143615</v>
          </cell>
          <cell r="I32">
            <v>147552</v>
          </cell>
          <cell r="J32">
            <v>149820</v>
          </cell>
          <cell r="K32">
            <v>162173</v>
          </cell>
        </row>
        <row r="33">
          <cell r="A33" t="str">
            <v>South Ayrshire</v>
          </cell>
          <cell r="B33" t="str">
            <v>South Ayrshire</v>
          </cell>
          <cell r="C33">
            <v>293409</v>
          </cell>
          <cell r="D33">
            <v>293166</v>
          </cell>
          <cell r="E33">
            <v>297432</v>
          </cell>
          <cell r="F33">
            <v>305100</v>
          </cell>
          <cell r="G33">
            <v>307011</v>
          </cell>
          <cell r="H33">
            <v>306514</v>
          </cell>
          <cell r="I33">
            <v>316650</v>
          </cell>
          <cell r="J33">
            <v>322426</v>
          </cell>
          <cell r="K33">
            <v>332908</v>
          </cell>
        </row>
        <row r="34">
          <cell r="A34" t="str">
            <v>South Lanarkshire</v>
          </cell>
          <cell r="B34" t="str">
            <v>South Lanarkshire</v>
          </cell>
          <cell r="C34">
            <v>757633</v>
          </cell>
          <cell r="D34">
            <v>777467</v>
          </cell>
          <cell r="E34">
            <v>785984</v>
          </cell>
          <cell r="F34">
            <v>851834</v>
          </cell>
          <cell r="G34">
            <v>798179</v>
          </cell>
          <cell r="H34">
            <v>793121</v>
          </cell>
          <cell r="I34">
            <v>810246</v>
          </cell>
          <cell r="J34">
            <v>814632</v>
          </cell>
          <cell r="K34">
            <v>822501</v>
          </cell>
        </row>
        <row r="35">
          <cell r="A35" t="str">
            <v>Stirling</v>
          </cell>
          <cell r="B35" t="str">
            <v>Stirling</v>
          </cell>
          <cell r="C35">
            <v>259259</v>
          </cell>
          <cell r="D35">
            <v>247468</v>
          </cell>
          <cell r="E35">
            <v>248748</v>
          </cell>
          <cell r="F35">
            <v>247495</v>
          </cell>
          <cell r="G35">
            <v>248843</v>
          </cell>
          <cell r="H35">
            <v>246318</v>
          </cell>
          <cell r="I35">
            <v>256343</v>
          </cell>
          <cell r="J35">
            <v>258232</v>
          </cell>
          <cell r="K35">
            <v>264533</v>
          </cell>
        </row>
        <row r="36">
          <cell r="A36" t="str">
            <v>West Dunbartonshire</v>
          </cell>
          <cell r="B36" t="str">
            <v>West Dunbartonshire</v>
          </cell>
          <cell r="C36">
            <v>273888</v>
          </cell>
          <cell r="D36">
            <v>275193</v>
          </cell>
          <cell r="E36">
            <v>273623</v>
          </cell>
          <cell r="F36">
            <v>282776</v>
          </cell>
          <cell r="G36">
            <v>288342</v>
          </cell>
          <cell r="H36">
            <v>285786</v>
          </cell>
          <cell r="I36">
            <v>304444</v>
          </cell>
          <cell r="J36">
            <v>304603</v>
          </cell>
          <cell r="K36">
            <v>312613</v>
          </cell>
        </row>
        <row r="37">
          <cell r="A37" t="str">
            <v>West Lothian</v>
          </cell>
          <cell r="B37" t="str">
            <v>West Lothian</v>
          </cell>
          <cell r="C37">
            <v>424713</v>
          </cell>
          <cell r="D37">
            <v>405317</v>
          </cell>
          <cell r="E37">
            <v>404551</v>
          </cell>
          <cell r="F37">
            <v>416975</v>
          </cell>
          <cell r="G37">
            <v>428288</v>
          </cell>
          <cell r="H37">
            <v>424271</v>
          </cell>
          <cell r="I37">
            <v>436307</v>
          </cell>
          <cell r="J37">
            <v>463008</v>
          </cell>
          <cell r="K37">
            <v>473399</v>
          </cell>
        </row>
        <row r="38">
          <cell r="A38" t="str">
            <v>Scotland</v>
          </cell>
          <cell r="B38" t="str">
            <v>All Councils</v>
          </cell>
          <cell r="C38">
            <v>14427011</v>
          </cell>
          <cell r="D38">
            <v>14136537</v>
          </cell>
          <cell r="E38">
            <v>14240941</v>
          </cell>
          <cell r="F38">
            <v>14514478</v>
          </cell>
          <cell r="G38">
            <v>14708933</v>
          </cell>
          <cell r="H38">
            <v>14841363</v>
          </cell>
          <cell r="I38">
            <v>15009642</v>
          </cell>
          <cell r="J38">
            <v>15241550</v>
          </cell>
          <cell r="K38">
            <v>15664493.5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ousing 18-19"/>
      <sheetName val="Corporate Management"/>
    </sheetNames>
    <sheetDataSet>
      <sheetData sheetId="0" refreshError="1"/>
      <sheetData sheetId="1" refreshError="1"/>
      <sheetData sheetId="2" refreshError="1">
        <row r="6">
          <cell r="B6" t="str">
            <v>Aberdeen City</v>
          </cell>
          <cell r="D6">
            <v>1352</v>
          </cell>
          <cell r="E6">
            <v>1355</v>
          </cell>
          <cell r="F6">
            <v>1352</v>
          </cell>
          <cell r="G6">
            <v>9353</v>
          </cell>
          <cell r="H6">
            <v>9131</v>
          </cell>
          <cell r="I6">
            <v>9041</v>
          </cell>
          <cell r="K6">
            <v>6.9178994082840237</v>
          </cell>
          <cell r="L6">
            <v>6.738745387453875</v>
          </cell>
          <cell r="M6">
            <v>6.6871301775147929</v>
          </cell>
          <cell r="N6">
            <v>4627</v>
          </cell>
          <cell r="O6">
            <v>4445</v>
          </cell>
          <cell r="P6">
            <v>4561</v>
          </cell>
          <cell r="R6">
            <v>73603</v>
          </cell>
          <cell r="S6">
            <v>58006</v>
          </cell>
          <cell r="T6">
            <v>60978</v>
          </cell>
          <cell r="U6">
            <v>15.907283336935379</v>
          </cell>
          <cell r="V6">
            <v>13.049718785151857</v>
          </cell>
          <cell r="W6">
            <v>13.369436527077395</v>
          </cell>
          <cell r="Y6">
            <v>138</v>
          </cell>
          <cell r="Z6">
            <v>129</v>
          </cell>
          <cell r="AA6">
            <v>126</v>
          </cell>
          <cell r="AC6">
            <v>49</v>
          </cell>
          <cell r="AD6">
            <v>47</v>
          </cell>
          <cell r="AE6">
            <v>50</v>
          </cell>
          <cell r="AF6">
            <v>35.507246376811594</v>
          </cell>
          <cell r="AG6">
            <v>36.434108527131784</v>
          </cell>
          <cell r="AH6">
            <v>39.682539682539684</v>
          </cell>
          <cell r="AJ6">
            <v>373</v>
          </cell>
          <cell r="AK6">
            <v>432</v>
          </cell>
          <cell r="AL6">
            <v>318</v>
          </cell>
          <cell r="AM6">
            <v>174</v>
          </cell>
          <cell r="AN6">
            <v>194</v>
          </cell>
          <cell r="AO6">
            <v>158</v>
          </cell>
          <cell r="AQ6">
            <v>46.648793565683647</v>
          </cell>
          <cell r="AR6">
            <v>44.907407407407405</v>
          </cell>
          <cell r="AS6">
            <v>49.685534591194966</v>
          </cell>
          <cell r="AU6">
            <v>137</v>
          </cell>
          <cell r="AV6">
            <v>143</v>
          </cell>
          <cell r="AW6">
            <v>147</v>
          </cell>
          <cell r="AX6">
            <v>118</v>
          </cell>
          <cell r="AY6">
            <v>120</v>
          </cell>
          <cell r="AZ6">
            <v>120</v>
          </cell>
          <cell r="BB6">
            <v>86.131386861313857</v>
          </cell>
          <cell r="BC6">
            <v>83.91608391608392</v>
          </cell>
          <cell r="BD6">
            <v>81.632653061224488</v>
          </cell>
          <cell r="BF6">
            <v>11174</v>
          </cell>
          <cell r="BG6">
            <v>11506</v>
          </cell>
          <cell r="BH6">
            <v>11439.17</v>
          </cell>
          <cell r="BI6">
            <v>16872.740000000002</v>
          </cell>
          <cell r="BJ6">
            <v>17374.060000000001</v>
          </cell>
          <cell r="BK6">
            <v>17273.146700000001</v>
          </cell>
          <cell r="BM6">
            <v>1244</v>
          </cell>
          <cell r="BN6">
            <v>1439</v>
          </cell>
          <cell r="BO6">
            <v>1441.42</v>
          </cell>
          <cell r="BP6">
            <v>2649.72</v>
          </cell>
          <cell r="BQ6">
            <v>3065.0699999999997</v>
          </cell>
          <cell r="BR6">
            <v>3070.2246</v>
          </cell>
          <cell r="BT6">
            <v>2048</v>
          </cell>
          <cell r="BU6">
            <v>2129</v>
          </cell>
          <cell r="BV6">
            <v>2146.42</v>
          </cell>
          <cell r="BW6">
            <v>4096</v>
          </cell>
          <cell r="BX6">
            <v>4258</v>
          </cell>
          <cell r="BY6">
            <v>4292.84</v>
          </cell>
          <cell r="CA6">
            <v>16080</v>
          </cell>
          <cell r="CB6">
            <v>15795</v>
          </cell>
          <cell r="CC6">
            <v>15451.37</v>
          </cell>
          <cell r="CD6">
            <v>24441.599999999999</v>
          </cell>
          <cell r="CE6">
            <v>24008.400000000001</v>
          </cell>
          <cell r="CF6">
            <v>23486.082400000003</v>
          </cell>
          <cell r="CH6">
            <v>1990138</v>
          </cell>
          <cell r="CI6">
            <v>1924382</v>
          </cell>
          <cell r="CJ6">
            <v>1899375</v>
          </cell>
          <cell r="CK6">
            <v>41.409394828054729</v>
          </cell>
          <cell r="CL6">
            <v>39.510544285217719</v>
          </cell>
          <cell r="CM6">
            <v>39.469752041349594</v>
          </cell>
          <cell r="CO6">
            <v>12.961299084417103</v>
          </cell>
          <cell r="CP6">
            <v>9.9272094417451839</v>
          </cell>
          <cell r="CQ6">
            <v>9.8966225772306373</v>
          </cell>
          <cell r="CR6">
            <v>1441115</v>
          </cell>
          <cell r="CS6">
            <v>1109455</v>
          </cell>
          <cell r="CT6">
            <v>1112608</v>
          </cell>
          <cell r="CV6">
            <v>111186</v>
          </cell>
          <cell r="CW6">
            <v>111759</v>
          </cell>
          <cell r="CX6">
            <v>112423</v>
          </cell>
          <cell r="CY6">
            <v>103180</v>
          </cell>
          <cell r="CZ6">
            <v>80144</v>
          </cell>
          <cell r="DA6">
            <v>0</v>
          </cell>
          <cell r="DC6">
            <v>100348235</v>
          </cell>
          <cell r="DD6">
            <v>101169507.75</v>
          </cell>
          <cell r="DE6">
            <v>102898480.97999999</v>
          </cell>
          <cell r="DF6">
            <v>133448433</v>
          </cell>
          <cell r="DG6">
            <v>134169295.67</v>
          </cell>
          <cell r="DH6">
            <v>134929681.81999999</v>
          </cell>
          <cell r="DJ6">
            <v>33100198</v>
          </cell>
          <cell r="DK6">
            <v>32999787.920000002</v>
          </cell>
          <cell r="DL6">
            <v>32031200.84</v>
          </cell>
          <cell r="DM6">
            <v>93.338766745623374</v>
          </cell>
          <cell r="DN6">
            <v>93.692430711663718</v>
          </cell>
          <cell r="DO6">
            <v>94.188186654414892</v>
          </cell>
          <cell r="DQ6">
            <v>93663805</v>
          </cell>
          <cell r="DR6">
            <v>94788170.950000003</v>
          </cell>
          <cell r="DS6">
            <v>96918213.329999998</v>
          </cell>
          <cell r="DU6">
            <v>92907</v>
          </cell>
          <cell r="DV6">
            <v>88025</v>
          </cell>
          <cell r="DW6">
            <v>180294</v>
          </cell>
          <cell r="DX6">
            <v>78036</v>
          </cell>
          <cell r="DY6">
            <v>83730</v>
          </cell>
          <cell r="DZ6">
            <v>178163</v>
          </cell>
          <cell r="EB6">
            <v>83.993671090445289</v>
          </cell>
          <cell r="EC6">
            <v>95.12070434535643</v>
          </cell>
          <cell r="ED6">
            <v>98.818041643094062</v>
          </cell>
          <cell r="EF6">
            <v>543794</v>
          </cell>
          <cell r="EG6">
            <v>542390</v>
          </cell>
          <cell r="EH6">
            <v>556918</v>
          </cell>
          <cell r="EI6">
            <v>484070</v>
          </cell>
          <cell r="EJ6">
            <v>510037</v>
          </cell>
          <cell r="EK6">
            <v>510743</v>
          </cell>
          <cell r="EM6">
            <v>89.017164588060922</v>
          </cell>
          <cell r="EN6">
            <v>94.035103892033405</v>
          </cell>
          <cell r="EO6">
            <v>91.708833257319739</v>
          </cell>
          <cell r="EP6">
            <v>320</v>
          </cell>
          <cell r="EQ6">
            <v>302</v>
          </cell>
          <cell r="ER6">
            <v>309</v>
          </cell>
          <cell r="ET6">
            <v>261</v>
          </cell>
          <cell r="EU6">
            <v>246</v>
          </cell>
          <cell r="EV6">
            <v>250</v>
          </cell>
          <cell r="EW6">
            <v>81.5625</v>
          </cell>
          <cell r="EX6">
            <v>81.456953642384107</v>
          </cell>
          <cell r="EY6">
            <v>80.906148867313917</v>
          </cell>
        </row>
        <row r="7">
          <cell r="B7" t="str">
            <v>Aberdeenshire</v>
          </cell>
          <cell r="D7">
            <v>3001</v>
          </cell>
          <cell r="E7">
            <v>2716</v>
          </cell>
          <cell r="F7">
            <v>2716</v>
          </cell>
          <cell r="G7">
            <v>17334</v>
          </cell>
          <cell r="H7">
            <v>14721</v>
          </cell>
          <cell r="I7">
            <v>15308</v>
          </cell>
          <cell r="K7">
            <v>5.7760746417860709</v>
          </cell>
          <cell r="L7">
            <v>5.4201030927835054</v>
          </cell>
          <cell r="M7">
            <v>5.6362297496318119</v>
          </cell>
          <cell r="N7">
            <v>7288</v>
          </cell>
          <cell r="O7">
            <v>6907</v>
          </cell>
          <cell r="P7">
            <v>6237</v>
          </cell>
          <cell r="R7">
            <v>71343</v>
          </cell>
          <cell r="S7">
            <v>67803</v>
          </cell>
          <cell r="T7">
            <v>62631</v>
          </cell>
          <cell r="U7">
            <v>9.7891053787047202</v>
          </cell>
          <cell r="V7">
            <v>9.816562907195598</v>
          </cell>
          <cell r="W7">
            <v>10.041847041847042</v>
          </cell>
          <cell r="Y7">
            <v>296</v>
          </cell>
          <cell r="Z7">
            <v>259</v>
          </cell>
          <cell r="AA7">
            <v>305</v>
          </cell>
          <cell r="AC7">
            <v>126</v>
          </cell>
          <cell r="AD7">
            <v>128</v>
          </cell>
          <cell r="AE7">
            <v>153</v>
          </cell>
          <cell r="AF7">
            <v>42.567567567567565</v>
          </cell>
          <cell r="AG7">
            <v>49.420849420849422</v>
          </cell>
          <cell r="AH7">
            <v>50.163934426229503</v>
          </cell>
          <cell r="AJ7">
            <v>934</v>
          </cell>
          <cell r="AK7">
            <v>884</v>
          </cell>
          <cell r="AL7">
            <v>500</v>
          </cell>
          <cell r="AM7">
            <v>539</v>
          </cell>
          <cell r="AN7">
            <v>531</v>
          </cell>
          <cell r="AO7">
            <v>275</v>
          </cell>
          <cell r="AQ7">
            <v>57.708779443254819</v>
          </cell>
          <cell r="AR7">
            <v>60.067873303167417</v>
          </cell>
          <cell r="AS7">
            <v>55.000000000000007</v>
          </cell>
          <cell r="AU7">
            <v>180</v>
          </cell>
          <cell r="AV7">
            <v>177</v>
          </cell>
          <cell r="AW7">
            <v>177</v>
          </cell>
          <cell r="AX7">
            <v>154</v>
          </cell>
          <cell r="AY7">
            <v>163</v>
          </cell>
          <cell r="AZ7">
            <v>163</v>
          </cell>
          <cell r="BB7">
            <v>85.555555555555557</v>
          </cell>
          <cell r="BC7">
            <v>92.090395480225979</v>
          </cell>
          <cell r="BD7">
            <v>92.090395480225979</v>
          </cell>
          <cell r="BF7">
            <v>6825</v>
          </cell>
          <cell r="BG7">
            <v>6815</v>
          </cell>
          <cell r="BH7">
            <v>6725</v>
          </cell>
          <cell r="BI7">
            <v>10305.75</v>
          </cell>
          <cell r="BJ7">
            <v>10290.65</v>
          </cell>
          <cell r="BK7">
            <v>10154.75</v>
          </cell>
          <cell r="BM7">
            <v>1854</v>
          </cell>
          <cell r="BN7">
            <v>1865</v>
          </cell>
          <cell r="BO7">
            <v>2121</v>
          </cell>
          <cell r="BP7">
            <v>3949.02</v>
          </cell>
          <cell r="BQ7">
            <v>3972.45</v>
          </cell>
          <cell r="BR7">
            <v>4517.7299999999996</v>
          </cell>
          <cell r="BT7">
            <v>1994</v>
          </cell>
          <cell r="BU7">
            <v>1991</v>
          </cell>
          <cell r="BV7">
            <v>1965</v>
          </cell>
          <cell r="BW7">
            <v>3988</v>
          </cell>
          <cell r="BX7">
            <v>3982</v>
          </cell>
          <cell r="BY7">
            <v>3930</v>
          </cell>
          <cell r="CA7">
            <v>13129</v>
          </cell>
          <cell r="CB7">
            <v>13105</v>
          </cell>
          <cell r="CC7">
            <v>12881</v>
          </cell>
          <cell r="CD7">
            <v>19956.080000000002</v>
          </cell>
          <cell r="CE7">
            <v>19919.599999999999</v>
          </cell>
          <cell r="CF7">
            <v>19579.12</v>
          </cell>
          <cell r="CH7">
            <v>2539147</v>
          </cell>
          <cell r="CI7">
            <v>2359128</v>
          </cell>
          <cell r="CJ7">
            <v>2465281.6</v>
          </cell>
          <cell r="CK7">
            <v>66.47181786886253</v>
          </cell>
          <cell r="CL7">
            <v>61.814399169913564</v>
          </cell>
          <cell r="CM7">
            <v>64.567268003436212</v>
          </cell>
          <cell r="CO7">
            <v>11.401348322762701</v>
          </cell>
          <cell r="CP7">
            <v>10.09</v>
          </cell>
          <cell r="CQ7">
            <v>10.412120456387555</v>
          </cell>
          <cell r="CR7">
            <v>1256554</v>
          </cell>
          <cell r="CS7">
            <v>1123000</v>
          </cell>
          <cell r="CT7">
            <v>1169000</v>
          </cell>
          <cell r="CV7">
            <v>110211</v>
          </cell>
          <cell r="CW7">
            <v>111253</v>
          </cell>
          <cell r="CX7">
            <v>112273</v>
          </cell>
          <cell r="CY7">
            <v>722166</v>
          </cell>
          <cell r="CZ7">
            <v>628041</v>
          </cell>
          <cell r="DA7">
            <v>628041</v>
          </cell>
          <cell r="DC7">
            <v>110035772</v>
          </cell>
          <cell r="DD7">
            <v>111566139</v>
          </cell>
          <cell r="DE7">
            <v>113465766.88</v>
          </cell>
          <cell r="DF7">
            <v>118661331</v>
          </cell>
          <cell r="DG7">
            <v>119998000</v>
          </cell>
          <cell r="DH7">
            <v>134246078.28999999</v>
          </cell>
          <cell r="DJ7">
            <v>8625559</v>
          </cell>
          <cell r="DK7">
            <v>8431861</v>
          </cell>
          <cell r="DL7">
            <v>20780311.41</v>
          </cell>
          <cell r="DM7">
            <v>95.812039197580219</v>
          </cell>
          <cell r="DN7">
            <v>96.201231809232013</v>
          </cell>
          <cell r="DO7">
            <v>96.249842576307458</v>
          </cell>
          <cell r="DQ7">
            <v>105427517</v>
          </cell>
          <cell r="DR7">
            <v>107328000</v>
          </cell>
          <cell r="DS7">
            <v>109210622</v>
          </cell>
          <cell r="DU7">
            <v>260941</v>
          </cell>
          <cell r="DV7">
            <v>250502</v>
          </cell>
          <cell r="DW7">
            <v>255467</v>
          </cell>
          <cell r="DX7">
            <v>227877</v>
          </cell>
          <cell r="DY7">
            <v>219758</v>
          </cell>
          <cell r="DZ7">
            <v>224739</v>
          </cell>
          <cell r="EB7">
            <v>87.328936426241938</v>
          </cell>
          <cell r="EC7">
            <v>87.727044095456321</v>
          </cell>
          <cell r="ED7">
            <v>87.971831978298567</v>
          </cell>
          <cell r="EF7">
            <v>690190</v>
          </cell>
          <cell r="EG7">
            <v>688140</v>
          </cell>
          <cell r="EH7">
            <v>691790</v>
          </cell>
          <cell r="EI7">
            <v>513429</v>
          </cell>
          <cell r="EJ7">
            <v>516024</v>
          </cell>
          <cell r="EK7">
            <v>530638</v>
          </cell>
          <cell r="EM7">
            <v>74.389515930395973</v>
          </cell>
          <cell r="EN7">
            <v>74.988229139419303</v>
          </cell>
          <cell r="EO7">
            <v>76.705069457494318</v>
          </cell>
          <cell r="EP7">
            <v>817</v>
          </cell>
          <cell r="EQ7">
            <v>807</v>
          </cell>
          <cell r="ER7">
            <v>798</v>
          </cell>
          <cell r="ET7">
            <v>463</v>
          </cell>
          <cell r="EU7">
            <v>469</v>
          </cell>
          <cell r="EV7">
            <v>464</v>
          </cell>
          <cell r="EW7">
            <v>56.670746634026926</v>
          </cell>
          <cell r="EX7">
            <v>58.116480793060724</v>
          </cell>
          <cell r="EY7">
            <v>58.145363408521298</v>
          </cell>
        </row>
        <row r="8">
          <cell r="B8" t="str">
            <v>Angus</v>
          </cell>
          <cell r="D8">
            <v>1309</v>
          </cell>
          <cell r="E8">
            <v>1263.75</v>
          </cell>
          <cell r="F8">
            <v>1255</v>
          </cell>
          <cell r="G8">
            <v>7767</v>
          </cell>
          <cell r="H8">
            <v>7678</v>
          </cell>
          <cell r="I8">
            <v>7901</v>
          </cell>
          <cell r="K8">
            <v>5.9335370511841097</v>
          </cell>
          <cell r="L8">
            <v>6.0755687438180024</v>
          </cell>
          <cell r="M8">
            <v>6.2956175298804782</v>
          </cell>
          <cell r="N8">
            <v>4263</v>
          </cell>
          <cell r="O8">
            <v>4151.5</v>
          </cell>
          <cell r="P8">
            <v>4078</v>
          </cell>
          <cell r="R8">
            <v>41729</v>
          </cell>
          <cell r="S8">
            <v>42939</v>
          </cell>
          <cell r="T8">
            <v>43976.5</v>
          </cell>
          <cell r="U8">
            <v>9.788646493079991</v>
          </cell>
          <cell r="V8">
            <v>10.343008551126099</v>
          </cell>
          <cell r="W8">
            <v>10.783840117704758</v>
          </cell>
          <cell r="Y8">
            <v>90</v>
          </cell>
          <cell r="Z8">
            <v>90</v>
          </cell>
          <cell r="AA8">
            <v>85</v>
          </cell>
          <cell r="AC8">
            <v>25</v>
          </cell>
          <cell r="AD8">
            <v>25</v>
          </cell>
          <cell r="AE8">
            <v>24</v>
          </cell>
          <cell r="AF8">
            <v>27.777777777777779</v>
          </cell>
          <cell r="AG8">
            <v>27.777777777777779</v>
          </cell>
          <cell r="AH8">
            <v>28.235294117647058</v>
          </cell>
          <cell r="AJ8">
            <v>216</v>
          </cell>
          <cell r="AK8">
            <v>210</v>
          </cell>
          <cell r="AL8">
            <v>205</v>
          </cell>
          <cell r="AM8">
            <v>82</v>
          </cell>
          <cell r="AN8">
            <v>81</v>
          </cell>
          <cell r="AO8">
            <v>77</v>
          </cell>
          <cell r="AQ8">
            <v>37.962962962962962</v>
          </cell>
          <cell r="AR8">
            <v>38.571428571428577</v>
          </cell>
          <cell r="AS8">
            <v>37.560975609756099</v>
          </cell>
          <cell r="AU8">
            <v>96</v>
          </cell>
          <cell r="AV8">
            <v>96</v>
          </cell>
          <cell r="AW8">
            <v>95</v>
          </cell>
          <cell r="AX8">
            <v>89</v>
          </cell>
          <cell r="AY8">
            <v>90</v>
          </cell>
          <cell r="AZ8">
            <v>89</v>
          </cell>
          <cell r="BB8">
            <v>92.708333333333343</v>
          </cell>
          <cell r="BC8">
            <v>93.75</v>
          </cell>
          <cell r="BD8">
            <v>93.684210526315795</v>
          </cell>
          <cell r="BF8">
            <v>4626</v>
          </cell>
          <cell r="BG8">
            <v>4625</v>
          </cell>
          <cell r="BH8">
            <v>4533</v>
          </cell>
          <cell r="BI8">
            <v>6985.26</v>
          </cell>
          <cell r="BJ8">
            <v>6983.75</v>
          </cell>
          <cell r="BK8">
            <v>6844.83</v>
          </cell>
          <cell r="BM8">
            <v>1785</v>
          </cell>
          <cell r="BN8">
            <v>1934</v>
          </cell>
          <cell r="BO8">
            <v>1979</v>
          </cell>
          <cell r="BP8">
            <v>3802.0499999999997</v>
          </cell>
          <cell r="BQ8">
            <v>4119.42</v>
          </cell>
          <cell r="BR8">
            <v>4215.2699999999995</v>
          </cell>
          <cell r="BT8">
            <v>1867</v>
          </cell>
          <cell r="BU8">
            <v>1895</v>
          </cell>
          <cell r="BV8">
            <v>1931</v>
          </cell>
          <cell r="BW8">
            <v>3734</v>
          </cell>
          <cell r="BX8">
            <v>3790</v>
          </cell>
          <cell r="BY8">
            <v>3862</v>
          </cell>
          <cell r="CA8">
            <v>10029</v>
          </cell>
          <cell r="CB8">
            <v>10097</v>
          </cell>
          <cell r="CC8">
            <v>9911</v>
          </cell>
          <cell r="CD8">
            <v>15244.08</v>
          </cell>
          <cell r="CE8">
            <v>15347.44</v>
          </cell>
          <cell r="CF8">
            <v>15064.72</v>
          </cell>
          <cell r="CH8">
            <v>1767459.9083652301</v>
          </cell>
          <cell r="CI8">
            <v>1622808</v>
          </cell>
          <cell r="CJ8">
            <v>1579154</v>
          </cell>
          <cell r="CK8">
            <v>59.379699320762477</v>
          </cell>
          <cell r="CL8">
            <v>53.663203222421771</v>
          </cell>
          <cell r="CM8">
            <v>52.661602664103761</v>
          </cell>
          <cell r="CO8">
            <v>13.766650450150449</v>
          </cell>
          <cell r="CP8">
            <v>13.752041846379738</v>
          </cell>
          <cell r="CQ8">
            <v>13.5251060561732</v>
          </cell>
          <cell r="CR8">
            <v>746565.45391165884</v>
          </cell>
          <cell r="CS8">
            <v>749280</v>
          </cell>
          <cell r="CT8">
            <v>739661</v>
          </cell>
          <cell r="CV8">
            <v>54230</v>
          </cell>
          <cell r="CW8">
            <v>54485</v>
          </cell>
          <cell r="CX8">
            <v>54688</v>
          </cell>
          <cell r="CY8">
            <v>77803</v>
          </cell>
          <cell r="CZ8">
            <v>70062</v>
          </cell>
          <cell r="DA8">
            <v>90435</v>
          </cell>
          <cell r="DC8">
            <v>40363479</v>
          </cell>
          <cell r="DD8">
            <v>40658157</v>
          </cell>
          <cell r="DE8">
            <v>41398011</v>
          </cell>
          <cell r="DF8">
            <v>46337469</v>
          </cell>
          <cell r="DG8">
            <v>46596126</v>
          </cell>
          <cell r="DH8">
            <v>53651249</v>
          </cell>
          <cell r="DJ8">
            <v>5973990</v>
          </cell>
          <cell r="DK8">
            <v>5937969</v>
          </cell>
          <cell r="DL8">
            <v>12253238</v>
          </cell>
          <cell r="DM8">
            <v>97.449865508372056</v>
          </cell>
          <cell r="DN8">
            <v>97.931581109296232</v>
          </cell>
          <cell r="DO8">
            <v>97.720491933779144</v>
          </cell>
          <cell r="DQ8">
            <v>39334156</v>
          </cell>
          <cell r="DR8">
            <v>39817176</v>
          </cell>
          <cell r="DS8">
            <v>40454340</v>
          </cell>
          <cell r="DU8">
            <v>117448</v>
          </cell>
          <cell r="DV8">
            <v>124514</v>
          </cell>
          <cell r="DW8">
            <v>119400</v>
          </cell>
          <cell r="DX8">
            <v>98212</v>
          </cell>
          <cell r="DY8">
            <v>107576</v>
          </cell>
          <cell r="DZ8">
            <v>107460</v>
          </cell>
          <cell r="EB8">
            <v>83.621687895919891</v>
          </cell>
          <cell r="EC8">
            <v>86.396710410074377</v>
          </cell>
          <cell r="ED8">
            <v>90</v>
          </cell>
          <cell r="EF8">
            <v>277669</v>
          </cell>
          <cell r="EG8">
            <v>277980</v>
          </cell>
          <cell r="EH8">
            <v>281912</v>
          </cell>
          <cell r="EI8">
            <v>253311</v>
          </cell>
          <cell r="EJ8">
            <v>253505</v>
          </cell>
          <cell r="EK8">
            <v>239680</v>
          </cell>
          <cell r="EM8">
            <v>91.227684761352549</v>
          </cell>
          <cell r="EN8">
            <v>91.195409741708033</v>
          </cell>
          <cell r="EO8">
            <v>85.019438690087696</v>
          </cell>
          <cell r="EP8">
            <v>184</v>
          </cell>
          <cell r="EQ8">
            <v>182</v>
          </cell>
          <cell r="ER8">
            <v>184</v>
          </cell>
          <cell r="ET8">
            <v>158</v>
          </cell>
          <cell r="EU8">
            <v>158</v>
          </cell>
          <cell r="EV8">
            <v>159</v>
          </cell>
          <cell r="EW8">
            <v>85.869565217391312</v>
          </cell>
          <cell r="EX8">
            <v>86.813186813186817</v>
          </cell>
          <cell r="EY8">
            <v>86.41304347826086</v>
          </cell>
        </row>
        <row r="9">
          <cell r="B9" t="str">
            <v>Argyll &amp; Bute</v>
          </cell>
          <cell r="D9">
            <v>921</v>
          </cell>
          <cell r="E9">
            <v>869</v>
          </cell>
          <cell r="F9">
            <v>891</v>
          </cell>
          <cell r="G9">
            <v>7230</v>
          </cell>
          <cell r="H9">
            <v>6623</v>
          </cell>
          <cell r="I9">
            <v>7272</v>
          </cell>
          <cell r="K9">
            <v>7.8501628664495113</v>
          </cell>
          <cell r="L9">
            <v>7.621403912543153</v>
          </cell>
          <cell r="M9">
            <v>8.1616161616161609</v>
          </cell>
          <cell r="N9">
            <v>3202</v>
          </cell>
          <cell r="O9">
            <v>2934</v>
          </cell>
          <cell r="P9">
            <v>2708</v>
          </cell>
          <cell r="R9">
            <v>32128</v>
          </cell>
          <cell r="S9">
            <v>26731</v>
          </cell>
          <cell r="T9">
            <v>29588</v>
          </cell>
          <cell r="U9">
            <v>10.033728919425359</v>
          </cell>
          <cell r="V9">
            <v>9.1107702794819367</v>
          </cell>
          <cell r="W9">
            <v>10.926144756277695</v>
          </cell>
          <cell r="Y9">
            <v>92</v>
          </cell>
          <cell r="Z9">
            <v>104</v>
          </cell>
          <cell r="AA9">
            <v>93</v>
          </cell>
          <cell r="AC9">
            <v>33</v>
          </cell>
          <cell r="AD9">
            <v>41</v>
          </cell>
          <cell r="AE9">
            <v>35</v>
          </cell>
          <cell r="AF9">
            <v>35.869565217391305</v>
          </cell>
          <cell r="AG9">
            <v>39.42307692307692</v>
          </cell>
          <cell r="AH9">
            <v>37.634408602150536</v>
          </cell>
          <cell r="AJ9">
            <v>183</v>
          </cell>
          <cell r="AK9">
            <v>198</v>
          </cell>
          <cell r="AL9">
            <v>192</v>
          </cell>
          <cell r="AM9">
            <v>64</v>
          </cell>
          <cell r="AN9">
            <v>82</v>
          </cell>
          <cell r="AO9">
            <v>83</v>
          </cell>
          <cell r="AQ9">
            <v>34.972677595628419</v>
          </cell>
          <cell r="AR9">
            <v>41.414141414141412</v>
          </cell>
          <cell r="AS9">
            <v>43.229166666666671</v>
          </cell>
          <cell r="AU9">
            <v>99</v>
          </cell>
          <cell r="AV9">
            <v>99</v>
          </cell>
          <cell r="AW9">
            <v>90</v>
          </cell>
          <cell r="AX9">
            <v>75</v>
          </cell>
          <cell r="AY9">
            <v>75</v>
          </cell>
          <cell r="AZ9">
            <v>68</v>
          </cell>
          <cell r="BB9">
            <v>75.757575757575751</v>
          </cell>
          <cell r="BC9">
            <v>75.757575757575751</v>
          </cell>
          <cell r="BD9">
            <v>75.555555555555557</v>
          </cell>
          <cell r="BF9">
            <v>109</v>
          </cell>
          <cell r="BG9">
            <v>96</v>
          </cell>
          <cell r="BH9">
            <v>99</v>
          </cell>
          <cell r="BI9">
            <v>164.59</v>
          </cell>
          <cell r="BJ9">
            <v>144.96</v>
          </cell>
          <cell r="BK9">
            <v>149.49</v>
          </cell>
          <cell r="BM9">
            <v>1645</v>
          </cell>
          <cell r="BN9">
            <v>1771</v>
          </cell>
          <cell r="BO9">
            <v>1769</v>
          </cell>
          <cell r="BP9">
            <v>3503.85</v>
          </cell>
          <cell r="BQ9">
            <v>3772.23</v>
          </cell>
          <cell r="BR9">
            <v>3767.97</v>
          </cell>
          <cell r="BT9">
            <v>4658</v>
          </cell>
          <cell r="BU9">
            <v>4689</v>
          </cell>
          <cell r="BV9">
            <v>4686</v>
          </cell>
          <cell r="BW9">
            <v>9316</v>
          </cell>
          <cell r="BX9">
            <v>9378</v>
          </cell>
          <cell r="BY9">
            <v>9372</v>
          </cell>
          <cell r="CA9">
            <v>8061</v>
          </cell>
          <cell r="CB9">
            <v>8123</v>
          </cell>
          <cell r="CC9">
            <v>8004</v>
          </cell>
          <cell r="CD9">
            <v>12252.72</v>
          </cell>
          <cell r="CE9">
            <v>12346.960000000001</v>
          </cell>
          <cell r="CF9">
            <v>12166.08</v>
          </cell>
          <cell r="CH9">
            <v>1550529</v>
          </cell>
          <cell r="CI9">
            <v>1471244</v>
          </cell>
          <cell r="CJ9">
            <v>1469497</v>
          </cell>
          <cell r="CK9">
            <v>61.438331412884807</v>
          </cell>
          <cell r="CL9">
            <v>57.37600006239726</v>
          </cell>
          <cell r="CM9">
            <v>57.727983770919806</v>
          </cell>
          <cell r="CO9">
            <v>11.94983891271416</v>
          </cell>
          <cell r="CP9">
            <v>7.2239630944535387</v>
          </cell>
          <cell r="CQ9">
            <v>8.6127823528166481</v>
          </cell>
          <cell r="CR9">
            <v>560077</v>
          </cell>
          <cell r="CS9">
            <v>339808</v>
          </cell>
          <cell r="CT9">
            <v>406842</v>
          </cell>
          <cell r="CV9">
            <v>46869</v>
          </cell>
          <cell r="CW9">
            <v>47039</v>
          </cell>
          <cell r="CX9">
            <v>47237</v>
          </cell>
          <cell r="CY9">
            <v>245360</v>
          </cell>
          <cell r="CZ9">
            <v>254314</v>
          </cell>
          <cell r="DA9">
            <v>221693</v>
          </cell>
          <cell r="DC9">
            <v>41031907.519999996</v>
          </cell>
          <cell r="DD9">
            <v>41230516</v>
          </cell>
          <cell r="DE9">
            <v>41480297</v>
          </cell>
          <cell r="DF9">
            <v>54591499.229999997</v>
          </cell>
          <cell r="DG9">
            <v>54904086</v>
          </cell>
          <cell r="DH9">
            <v>55200076</v>
          </cell>
          <cell r="DJ9">
            <v>13559591.710000001</v>
          </cell>
          <cell r="DK9">
            <v>13673570</v>
          </cell>
          <cell r="DL9">
            <v>13719779</v>
          </cell>
          <cell r="DM9">
            <v>96.147233663876236</v>
          </cell>
          <cell r="DN9">
            <v>96.124744109435838</v>
          </cell>
          <cell r="DO9">
            <v>96.280065207826254</v>
          </cell>
          <cell r="DQ9">
            <v>39451044</v>
          </cell>
          <cell r="DR9">
            <v>39632728</v>
          </cell>
          <cell r="DS9">
            <v>39937257</v>
          </cell>
          <cell r="DU9">
            <v>129472</v>
          </cell>
          <cell r="DV9">
            <v>123650</v>
          </cell>
          <cell r="DW9">
            <v>119859</v>
          </cell>
          <cell r="DX9">
            <v>115220</v>
          </cell>
          <cell r="DY9">
            <v>106228</v>
          </cell>
          <cell r="DZ9">
            <v>107592</v>
          </cell>
          <cell r="EB9">
            <v>88.992214532871969</v>
          </cell>
          <cell r="EC9">
            <v>85.910230489284274</v>
          </cell>
          <cell r="ED9">
            <v>89.765474432458134</v>
          </cell>
          <cell r="EF9">
            <v>183565</v>
          </cell>
          <cell r="EG9">
            <v>235140</v>
          </cell>
          <cell r="EH9">
            <v>236907</v>
          </cell>
          <cell r="EI9">
            <v>146827</v>
          </cell>
          <cell r="EJ9">
            <v>199429</v>
          </cell>
          <cell r="EK9">
            <v>203955</v>
          </cell>
          <cell r="EM9">
            <v>79.986380846021845</v>
          </cell>
          <cell r="EN9">
            <v>84.812877434719752</v>
          </cell>
          <cell r="EO9">
            <v>86.090744469348735</v>
          </cell>
          <cell r="EP9">
            <v>282</v>
          </cell>
          <cell r="EQ9">
            <v>287</v>
          </cell>
          <cell r="ER9">
            <v>271</v>
          </cell>
          <cell r="ET9">
            <v>183</v>
          </cell>
          <cell r="EU9">
            <v>189</v>
          </cell>
          <cell r="EV9">
            <v>182</v>
          </cell>
          <cell r="EW9">
            <v>64.893617021276597</v>
          </cell>
          <cell r="EX9">
            <v>65.853658536585371</v>
          </cell>
          <cell r="EY9">
            <v>67.158671586715869</v>
          </cell>
        </row>
        <row r="10">
          <cell r="B10" t="str">
            <v>Clackmannanshire</v>
          </cell>
          <cell r="D10">
            <v>503</v>
          </cell>
          <cell r="E10">
            <v>491</v>
          </cell>
          <cell r="F10">
            <v>520</v>
          </cell>
          <cell r="G10">
            <v>3411</v>
          </cell>
          <cell r="H10">
            <v>3381</v>
          </cell>
          <cell r="I10">
            <v>8172</v>
          </cell>
          <cell r="K10">
            <v>6.7813121272365802</v>
          </cell>
          <cell r="L10">
            <v>6.8859470468431772</v>
          </cell>
          <cell r="M10">
            <v>15.715384615384615</v>
          </cell>
          <cell r="N10">
            <v>1466</v>
          </cell>
          <cell r="O10">
            <v>1517</v>
          </cell>
          <cell r="P10">
            <v>1632</v>
          </cell>
          <cell r="R10">
            <v>13150</v>
          </cell>
          <cell r="S10">
            <v>11924</v>
          </cell>
          <cell r="T10">
            <v>34372</v>
          </cell>
          <cell r="U10">
            <v>8.9699863574351983</v>
          </cell>
          <cell r="V10">
            <v>7.8602504943968361</v>
          </cell>
          <cell r="W10">
            <v>21.061274509803923</v>
          </cell>
          <cell r="Y10">
            <v>42</v>
          </cell>
          <cell r="Z10">
            <v>42</v>
          </cell>
          <cell r="AA10">
            <v>36</v>
          </cell>
          <cell r="AC10">
            <v>23</v>
          </cell>
          <cell r="AD10">
            <v>23</v>
          </cell>
          <cell r="AE10">
            <v>19</v>
          </cell>
          <cell r="AF10">
            <v>54.761904761904766</v>
          </cell>
          <cell r="AG10">
            <v>54.761904761904766</v>
          </cell>
          <cell r="AH10">
            <v>52.777777777777779</v>
          </cell>
          <cell r="AJ10">
            <v>105</v>
          </cell>
          <cell r="AK10">
            <v>97</v>
          </cell>
          <cell r="AL10">
            <v>93</v>
          </cell>
          <cell r="AM10">
            <v>52</v>
          </cell>
          <cell r="AN10">
            <v>51</v>
          </cell>
          <cell r="AO10">
            <v>51</v>
          </cell>
          <cell r="AQ10">
            <v>49.523809523809526</v>
          </cell>
          <cell r="AR10">
            <v>52.577319587628871</v>
          </cell>
          <cell r="AS10">
            <v>54.838709677419352</v>
          </cell>
          <cell r="AU10">
            <v>26</v>
          </cell>
          <cell r="AV10">
            <v>23</v>
          </cell>
          <cell r="AW10">
            <v>29</v>
          </cell>
          <cell r="AX10">
            <v>22</v>
          </cell>
          <cell r="AY10">
            <v>17</v>
          </cell>
          <cell r="AZ10">
            <v>23</v>
          </cell>
          <cell r="BB10">
            <v>84.615384615384613</v>
          </cell>
          <cell r="BC10">
            <v>73.91304347826086</v>
          </cell>
          <cell r="BD10">
            <v>79.310344827586206</v>
          </cell>
          <cell r="BF10">
            <v>3577</v>
          </cell>
          <cell r="BG10">
            <v>3460</v>
          </cell>
          <cell r="BH10">
            <v>3493</v>
          </cell>
          <cell r="BI10">
            <v>5401.27</v>
          </cell>
          <cell r="BJ10">
            <v>5224.6000000000004</v>
          </cell>
          <cell r="BK10">
            <v>5274.43</v>
          </cell>
          <cell r="BM10">
            <v>736</v>
          </cell>
          <cell r="BN10">
            <v>873</v>
          </cell>
          <cell r="BO10">
            <v>878</v>
          </cell>
          <cell r="BP10">
            <v>1567.6799999999998</v>
          </cell>
          <cell r="BQ10">
            <v>1859.49</v>
          </cell>
          <cell r="BR10">
            <v>1870.1399999999999</v>
          </cell>
          <cell r="BT10">
            <v>1292</v>
          </cell>
          <cell r="BU10">
            <v>1300</v>
          </cell>
          <cell r="BV10">
            <v>1317</v>
          </cell>
          <cell r="BW10">
            <v>2584</v>
          </cell>
          <cell r="BX10">
            <v>2600</v>
          </cell>
          <cell r="BY10">
            <v>2634</v>
          </cell>
          <cell r="CA10">
            <v>6387</v>
          </cell>
          <cell r="CB10">
            <v>6359</v>
          </cell>
          <cell r="CC10">
            <v>6359</v>
          </cell>
          <cell r="CD10">
            <v>9708.24</v>
          </cell>
          <cell r="CE10">
            <v>9665.68</v>
          </cell>
          <cell r="CF10">
            <v>9665.68</v>
          </cell>
          <cell r="CH10">
            <v>757025</v>
          </cell>
          <cell r="CI10">
            <v>608321</v>
          </cell>
          <cell r="CJ10">
            <v>673157</v>
          </cell>
          <cell r="CK10">
            <v>39.303127169193594</v>
          </cell>
          <cell r="CL10">
            <v>31.43815146123184</v>
          </cell>
          <cell r="CM10">
            <v>34.619849055633416</v>
          </cell>
          <cell r="CO10">
            <v>17.370901725811215</v>
          </cell>
          <cell r="CP10">
            <v>6.7720000000000002</v>
          </cell>
          <cell r="CQ10">
            <v>17.119862294806666</v>
          </cell>
          <cell r="CR10">
            <v>411673</v>
          </cell>
          <cell r="CS10">
            <v>160835</v>
          </cell>
          <cell r="CT10">
            <v>407778</v>
          </cell>
          <cell r="CV10">
            <v>23699</v>
          </cell>
          <cell r="CW10">
            <v>23750</v>
          </cell>
          <cell r="CX10">
            <v>23819</v>
          </cell>
          <cell r="CY10">
            <v>105034</v>
          </cell>
          <cell r="CZ10">
            <v>159854</v>
          </cell>
          <cell r="DA10">
            <v>151464</v>
          </cell>
          <cell r="DC10">
            <v>18230558</v>
          </cell>
          <cell r="DD10">
            <v>18194021</v>
          </cell>
          <cell r="DE10">
            <v>18435891</v>
          </cell>
          <cell r="DF10">
            <v>21947840</v>
          </cell>
          <cell r="DG10">
            <v>25127758</v>
          </cell>
          <cell r="DH10">
            <v>22150257</v>
          </cell>
          <cell r="DJ10">
            <v>3717282</v>
          </cell>
          <cell r="DK10">
            <v>6933737</v>
          </cell>
          <cell r="DL10">
            <v>3714366</v>
          </cell>
          <cell r="DM10">
            <v>93.30119791176989</v>
          </cell>
          <cell r="DN10">
            <v>95.168693055812128</v>
          </cell>
          <cell r="DO10">
            <v>95.317183205303181</v>
          </cell>
          <cell r="DQ10">
            <v>17009329</v>
          </cell>
          <cell r="DR10">
            <v>17315012</v>
          </cell>
          <cell r="DS10">
            <v>17572572</v>
          </cell>
          <cell r="DU10">
            <v>34418</v>
          </cell>
          <cell r="DV10">
            <v>33242</v>
          </cell>
          <cell r="DW10">
            <v>25225</v>
          </cell>
          <cell r="DX10">
            <v>28118</v>
          </cell>
          <cell r="DY10">
            <v>28683</v>
          </cell>
          <cell r="DZ10">
            <v>19983</v>
          </cell>
          <cell r="EB10">
            <v>81.695624382590509</v>
          </cell>
          <cell r="EC10">
            <v>86.285422056434641</v>
          </cell>
          <cell r="ED10">
            <v>79.219028741328046</v>
          </cell>
          <cell r="EF10">
            <v>119939</v>
          </cell>
          <cell r="EG10">
            <v>110640</v>
          </cell>
          <cell r="EH10">
            <v>121917</v>
          </cell>
          <cell r="EI10">
            <v>103219</v>
          </cell>
          <cell r="EJ10">
            <v>102863</v>
          </cell>
          <cell r="EK10">
            <v>112074</v>
          </cell>
          <cell r="EM10">
            <v>86.059580286645712</v>
          </cell>
          <cell r="EN10">
            <v>92.970896601590752</v>
          </cell>
          <cell r="EO10">
            <v>91.926474568763993</v>
          </cell>
          <cell r="EP10">
            <v>87</v>
          </cell>
          <cell r="EQ10">
            <v>84</v>
          </cell>
          <cell r="ER10">
            <v>83</v>
          </cell>
          <cell r="ET10">
            <v>72</v>
          </cell>
          <cell r="EU10">
            <v>70</v>
          </cell>
          <cell r="EV10">
            <v>70</v>
          </cell>
          <cell r="EW10">
            <v>82.758620689655174</v>
          </cell>
          <cell r="EX10">
            <v>83.333333333333343</v>
          </cell>
          <cell r="EY10">
            <v>84.337349397590373</v>
          </cell>
        </row>
        <row r="11">
          <cell r="B11" t="str">
            <v>Dumfries &amp; Galloway</v>
          </cell>
          <cell r="D11">
            <v>1785</v>
          </cell>
          <cell r="E11">
            <v>1626</v>
          </cell>
          <cell r="F11">
            <v>1627</v>
          </cell>
          <cell r="G11">
            <v>16642</v>
          </cell>
          <cell r="H11">
            <v>11455</v>
          </cell>
          <cell r="I11">
            <v>10934</v>
          </cell>
          <cell r="K11">
            <v>9.3232492997198886</v>
          </cell>
          <cell r="L11">
            <v>7.0448954489544899</v>
          </cell>
          <cell r="M11">
            <v>6.7203441917639832</v>
          </cell>
          <cell r="N11">
            <v>4471</v>
          </cell>
          <cell r="O11">
            <v>3913</v>
          </cell>
          <cell r="P11">
            <v>3880</v>
          </cell>
          <cell r="R11">
            <v>46174</v>
          </cell>
          <cell r="S11">
            <v>41922</v>
          </cell>
          <cell r="T11">
            <v>43032</v>
          </cell>
          <cell r="U11">
            <v>10.327443524938493</v>
          </cell>
          <cell r="V11">
            <v>10.713519039100435</v>
          </cell>
          <cell r="W11">
            <v>11.090721649484536</v>
          </cell>
          <cell r="Y11">
            <v>147</v>
          </cell>
          <cell r="Z11">
            <v>117</v>
          </cell>
          <cell r="AA11">
            <v>111</v>
          </cell>
          <cell r="AC11">
            <v>47</v>
          </cell>
          <cell r="AD11">
            <v>30</v>
          </cell>
          <cell r="AE11">
            <v>31</v>
          </cell>
          <cell r="AF11">
            <v>31.972789115646261</v>
          </cell>
          <cell r="AG11">
            <v>25.641025641025639</v>
          </cell>
          <cell r="AH11">
            <v>27.927927927927925</v>
          </cell>
          <cell r="AJ11">
            <v>318</v>
          </cell>
          <cell r="AK11">
            <v>346</v>
          </cell>
          <cell r="AL11">
            <v>293</v>
          </cell>
          <cell r="AM11">
            <v>144</v>
          </cell>
          <cell r="AN11">
            <v>159</v>
          </cell>
          <cell r="AO11">
            <v>136</v>
          </cell>
          <cell r="AQ11">
            <v>45.283018867924532</v>
          </cell>
          <cell r="AR11">
            <v>45.953757225433527</v>
          </cell>
          <cell r="AS11">
            <v>46.416382252559728</v>
          </cell>
          <cell r="AU11">
            <v>212</v>
          </cell>
          <cell r="AV11">
            <v>331</v>
          </cell>
          <cell r="AW11">
            <v>181</v>
          </cell>
          <cell r="AX11">
            <v>171</v>
          </cell>
          <cell r="AY11">
            <v>277</v>
          </cell>
          <cell r="AZ11">
            <v>171</v>
          </cell>
          <cell r="BB11">
            <v>80.7</v>
          </cell>
          <cell r="BC11">
            <v>80.7</v>
          </cell>
          <cell r="BD11">
            <v>94.475138121546962</v>
          </cell>
          <cell r="BF11">
            <v>253</v>
          </cell>
          <cell r="BG11">
            <v>238</v>
          </cell>
          <cell r="BH11">
            <v>231</v>
          </cell>
          <cell r="BI11">
            <v>382.03000000000003</v>
          </cell>
          <cell r="BJ11">
            <v>359.38</v>
          </cell>
          <cell r="BK11">
            <v>348.81</v>
          </cell>
          <cell r="BM11">
            <v>2640</v>
          </cell>
          <cell r="BN11">
            <v>2876</v>
          </cell>
          <cell r="BO11">
            <v>3043</v>
          </cell>
          <cell r="BP11">
            <v>5623.2</v>
          </cell>
          <cell r="BQ11">
            <v>6125.88</v>
          </cell>
          <cell r="BR11">
            <v>6481.5899999999992</v>
          </cell>
          <cell r="BT11">
            <v>8586</v>
          </cell>
          <cell r="BU11">
            <v>8738</v>
          </cell>
          <cell r="BV11">
            <v>8856</v>
          </cell>
          <cell r="BW11">
            <v>17172</v>
          </cell>
          <cell r="BX11">
            <v>17476</v>
          </cell>
          <cell r="BY11">
            <v>17712</v>
          </cell>
          <cell r="CA11">
            <v>14533</v>
          </cell>
          <cell r="CB11">
            <v>14731</v>
          </cell>
          <cell r="CC11">
            <v>14769</v>
          </cell>
          <cell r="CD11">
            <v>22090.16</v>
          </cell>
          <cell r="CE11">
            <v>22391.119999999999</v>
          </cell>
          <cell r="CF11">
            <v>22448.880000000001</v>
          </cell>
          <cell r="CH11">
            <v>1812979</v>
          </cell>
          <cell r="CI11">
            <v>1872733</v>
          </cell>
          <cell r="CJ11">
            <v>1851406</v>
          </cell>
          <cell r="CK11">
            <v>40.050442492929236</v>
          </cell>
          <cell r="CL11">
            <v>40.402089385701444</v>
          </cell>
          <cell r="CM11">
            <v>39.398926779606768</v>
          </cell>
          <cell r="CO11">
            <v>9.8231175548158127</v>
          </cell>
          <cell r="CP11">
            <v>10.629115430384768</v>
          </cell>
          <cell r="CQ11">
            <v>10.29752662689657</v>
          </cell>
          <cell r="CR11">
            <v>714121</v>
          </cell>
          <cell r="CS11">
            <v>777084</v>
          </cell>
          <cell r="CT11">
            <v>756065</v>
          </cell>
          <cell r="CV11">
            <v>72698</v>
          </cell>
          <cell r="CW11">
            <v>73109</v>
          </cell>
          <cell r="CX11">
            <v>73422</v>
          </cell>
          <cell r="CY11">
            <v>94873</v>
          </cell>
          <cell r="CZ11">
            <v>120351</v>
          </cell>
          <cell r="DA11">
            <v>92767</v>
          </cell>
          <cell r="DC11">
            <v>54014614</v>
          </cell>
          <cell r="DD11">
            <v>54320925</v>
          </cell>
          <cell r="DE11">
            <v>54660167</v>
          </cell>
          <cell r="DF11">
            <v>71768511</v>
          </cell>
          <cell r="DG11">
            <v>72311664</v>
          </cell>
          <cell r="DH11">
            <v>72730471</v>
          </cell>
          <cell r="DJ11">
            <v>17753897</v>
          </cell>
          <cell r="DK11">
            <v>17990739</v>
          </cell>
          <cell r="DL11">
            <v>18070304</v>
          </cell>
          <cell r="DM11">
            <v>95.527197509918338</v>
          </cell>
          <cell r="DN11">
            <v>95.712110940673412</v>
          </cell>
          <cell r="DO11">
            <v>95.782248524780385</v>
          </cell>
          <cell r="DQ11">
            <v>51598647</v>
          </cell>
          <cell r="DR11">
            <v>51991704</v>
          </cell>
          <cell r="DS11">
            <v>52354737</v>
          </cell>
          <cell r="DU11">
            <v>185044</v>
          </cell>
          <cell r="DV11">
            <v>158127</v>
          </cell>
          <cell r="DW11">
            <v>132777</v>
          </cell>
          <cell r="DX11">
            <v>169650</v>
          </cell>
          <cell r="DY11">
            <v>144361</v>
          </cell>
          <cell r="DZ11">
            <v>117125</v>
          </cell>
          <cell r="EB11">
            <v>91.680897516266398</v>
          </cell>
          <cell r="EC11">
            <v>91.294339360134586</v>
          </cell>
          <cell r="ED11">
            <v>88.211813793051505</v>
          </cell>
          <cell r="EF11">
            <v>383979</v>
          </cell>
          <cell r="EG11">
            <v>385126</v>
          </cell>
          <cell r="EH11">
            <v>385580</v>
          </cell>
          <cell r="EI11">
            <v>335101</v>
          </cell>
          <cell r="EJ11">
            <v>349803</v>
          </cell>
          <cell r="EK11">
            <v>356355</v>
          </cell>
          <cell r="EM11">
            <v>87.270658030777724</v>
          </cell>
          <cell r="EN11">
            <v>90.828196486344723</v>
          </cell>
          <cell r="EO11">
            <v>92.4205093625188</v>
          </cell>
          <cell r="EP11">
            <v>335</v>
          </cell>
          <cell r="EQ11">
            <v>335</v>
          </cell>
          <cell r="ER11">
            <v>388</v>
          </cell>
          <cell r="ET11">
            <v>257</v>
          </cell>
          <cell r="EU11">
            <v>259</v>
          </cell>
          <cell r="EV11">
            <v>301</v>
          </cell>
          <cell r="EW11">
            <v>76.71641791044776</v>
          </cell>
          <cell r="EX11">
            <v>77.31343283582089</v>
          </cell>
          <cell r="EY11">
            <v>77.577319587628864</v>
          </cell>
        </row>
        <row r="12">
          <cell r="B12" t="str">
            <v>Dundee City</v>
          </cell>
          <cell r="D12">
            <v>1547</v>
          </cell>
          <cell r="E12">
            <v>1497</v>
          </cell>
          <cell r="F12">
            <v>1469</v>
          </cell>
          <cell r="G12">
            <v>10186</v>
          </cell>
          <cell r="H12">
            <v>9402</v>
          </cell>
          <cell r="I12">
            <v>9059</v>
          </cell>
          <cell r="K12">
            <v>6.584356819650937</v>
          </cell>
          <cell r="L12">
            <v>6.2805611222444888</v>
          </cell>
          <cell r="M12">
            <v>6.1667801225323347</v>
          </cell>
          <cell r="N12">
            <v>5252</v>
          </cell>
          <cell r="O12">
            <v>4896</v>
          </cell>
          <cell r="P12">
            <v>4812</v>
          </cell>
          <cell r="R12">
            <v>57650</v>
          </cell>
          <cell r="S12">
            <v>53894</v>
          </cell>
          <cell r="T12">
            <v>56678</v>
          </cell>
          <cell r="U12">
            <v>10.976770753998476</v>
          </cell>
          <cell r="V12">
            <v>11.007761437908497</v>
          </cell>
          <cell r="W12">
            <v>11.778470490440565</v>
          </cell>
          <cell r="Y12">
            <v>128</v>
          </cell>
          <cell r="Z12">
            <v>120</v>
          </cell>
          <cell r="AA12">
            <v>119</v>
          </cell>
          <cell r="AC12">
            <v>42</v>
          </cell>
          <cell r="AD12">
            <v>40</v>
          </cell>
          <cell r="AE12">
            <v>37</v>
          </cell>
          <cell r="AF12">
            <v>32.8125</v>
          </cell>
          <cell r="AG12">
            <v>33.333333333333329</v>
          </cell>
          <cell r="AH12">
            <v>31.092436974789916</v>
          </cell>
          <cell r="AJ12">
            <v>409</v>
          </cell>
          <cell r="AK12">
            <v>383</v>
          </cell>
          <cell r="AL12">
            <v>389</v>
          </cell>
          <cell r="AM12">
            <v>157</v>
          </cell>
          <cell r="AN12">
            <v>155</v>
          </cell>
          <cell r="AO12">
            <v>158</v>
          </cell>
          <cell r="AQ12">
            <v>38.386308068459655</v>
          </cell>
          <cell r="AR12">
            <v>40.469973890339425</v>
          </cell>
          <cell r="AS12">
            <v>40.616966580976865</v>
          </cell>
          <cell r="AU12">
            <v>145</v>
          </cell>
          <cell r="AV12">
            <v>137</v>
          </cell>
          <cell r="AW12">
            <v>134</v>
          </cell>
          <cell r="AX12">
            <v>126</v>
          </cell>
          <cell r="AY12">
            <v>118</v>
          </cell>
          <cell r="AZ12">
            <v>116</v>
          </cell>
          <cell r="BB12">
            <v>86.896551724137922</v>
          </cell>
          <cell r="BC12">
            <v>86.131386861313857</v>
          </cell>
          <cell r="BD12">
            <v>86.567164179104466</v>
          </cell>
          <cell r="BF12">
            <v>9409</v>
          </cell>
          <cell r="BG12">
            <v>9488</v>
          </cell>
          <cell r="BH12">
            <v>9434.25</v>
          </cell>
          <cell r="BI12">
            <v>14207.59</v>
          </cell>
          <cell r="BJ12">
            <v>14326.88</v>
          </cell>
          <cell r="BK12">
            <v>14245.717500000001</v>
          </cell>
          <cell r="BM12">
            <v>3919</v>
          </cell>
          <cell r="BN12">
            <v>4267</v>
          </cell>
          <cell r="BO12">
            <v>4410</v>
          </cell>
          <cell r="BP12">
            <v>8347.4699999999993</v>
          </cell>
          <cell r="BQ12">
            <v>9088.7099999999991</v>
          </cell>
          <cell r="BR12">
            <v>9393.2999999999993</v>
          </cell>
          <cell r="BT12">
            <v>5201</v>
          </cell>
          <cell r="BU12">
            <v>5309</v>
          </cell>
          <cell r="BV12">
            <v>5372.75</v>
          </cell>
          <cell r="BW12">
            <v>10402</v>
          </cell>
          <cell r="BX12">
            <v>10618</v>
          </cell>
          <cell r="BY12">
            <v>10745.5</v>
          </cell>
          <cell r="CA12">
            <v>20125</v>
          </cell>
          <cell r="CB12">
            <v>20409</v>
          </cell>
          <cell r="CC12">
            <v>20284</v>
          </cell>
          <cell r="CD12">
            <v>30590</v>
          </cell>
          <cell r="CE12">
            <v>31021.68</v>
          </cell>
          <cell r="CF12">
            <v>30831.68</v>
          </cell>
          <cell r="CH12">
            <v>4566121</v>
          </cell>
          <cell r="CI12">
            <v>4271220</v>
          </cell>
          <cell r="CJ12">
            <v>4280848</v>
          </cell>
          <cell r="CK12">
            <v>71.85416603065508</v>
          </cell>
          <cell r="CL12">
            <v>65.655249759166324</v>
          </cell>
          <cell r="CM12">
            <v>65.640870889474968</v>
          </cell>
          <cell r="CO12">
            <v>22.263420235039849</v>
          </cell>
          <cell r="CP12">
            <v>20.371111231658034</v>
          </cell>
          <cell r="CQ12">
            <v>22.192358187945807</v>
          </cell>
          <cell r="CR12">
            <v>1648161</v>
          </cell>
          <cell r="CS12">
            <v>1502125</v>
          </cell>
          <cell r="CT12">
            <v>1639638</v>
          </cell>
          <cell r="CV12">
            <v>74030</v>
          </cell>
          <cell r="CW12">
            <v>73738</v>
          </cell>
          <cell r="CX12">
            <v>73883</v>
          </cell>
          <cell r="CY12">
            <v>546624</v>
          </cell>
          <cell r="CZ12">
            <v>546624</v>
          </cell>
          <cell r="DA12">
            <v>410583</v>
          </cell>
          <cell r="DC12">
            <v>46266111</v>
          </cell>
          <cell r="DD12">
            <v>46699150</v>
          </cell>
          <cell r="DE12">
            <v>47175714.989999995</v>
          </cell>
          <cell r="DF12">
            <v>68131539</v>
          </cell>
          <cell r="DG12">
            <v>68241799</v>
          </cell>
          <cell r="DH12">
            <v>68418060.719999999</v>
          </cell>
          <cell r="DJ12">
            <v>21865428</v>
          </cell>
          <cell r="DK12">
            <v>21542649</v>
          </cell>
          <cell r="DL12">
            <v>21242345.73</v>
          </cell>
          <cell r="DM12">
            <v>92.930021717191664</v>
          </cell>
          <cell r="DN12">
            <v>93.296955083764914</v>
          </cell>
          <cell r="DO12">
            <v>93.106334115573318</v>
          </cell>
          <cell r="DQ12">
            <v>42995107</v>
          </cell>
          <cell r="DR12">
            <v>43568885</v>
          </cell>
          <cell r="DS12">
            <v>43923578.82</v>
          </cell>
          <cell r="DU12">
            <v>15536</v>
          </cell>
          <cell r="DV12">
            <v>177922</v>
          </cell>
          <cell r="DW12">
            <v>16178</v>
          </cell>
          <cell r="DX12">
            <v>14767</v>
          </cell>
          <cell r="DY12">
            <v>164795</v>
          </cell>
          <cell r="DZ12">
            <v>15030</v>
          </cell>
          <cell r="EB12">
            <v>95.050205973223484</v>
          </cell>
          <cell r="EC12">
            <v>92.622047863670602</v>
          </cell>
          <cell r="ED12">
            <v>92.903943627147981</v>
          </cell>
          <cell r="EF12">
            <v>454441</v>
          </cell>
          <cell r="EG12">
            <v>446948</v>
          </cell>
          <cell r="EH12">
            <v>450099</v>
          </cell>
          <cell r="EI12">
            <v>361507</v>
          </cell>
          <cell r="EJ12">
            <v>358633</v>
          </cell>
          <cell r="EK12">
            <v>364407</v>
          </cell>
          <cell r="EM12">
            <v>79.549820548762114</v>
          </cell>
          <cell r="EN12">
            <v>80.240430654125319</v>
          </cell>
          <cell r="EO12">
            <v>80.961521798537646</v>
          </cell>
          <cell r="EP12">
            <v>273</v>
          </cell>
          <cell r="EQ12">
            <v>262</v>
          </cell>
          <cell r="ER12">
            <v>257</v>
          </cell>
          <cell r="ET12">
            <v>219</v>
          </cell>
          <cell r="EU12">
            <v>214</v>
          </cell>
          <cell r="EV12">
            <v>212</v>
          </cell>
          <cell r="EW12">
            <v>80.219780219780219</v>
          </cell>
          <cell r="EX12">
            <v>81.679389312977108</v>
          </cell>
          <cell r="EY12">
            <v>82.490272373540847</v>
          </cell>
        </row>
        <row r="13">
          <cell r="B13" t="str">
            <v>East Ayrshire</v>
          </cell>
          <cell r="D13">
            <v>1322</v>
          </cell>
          <cell r="E13">
            <v>1318</v>
          </cell>
          <cell r="F13">
            <v>1173.5</v>
          </cell>
          <cell r="G13">
            <v>7363</v>
          </cell>
          <cell r="H13">
            <v>6767</v>
          </cell>
          <cell r="I13">
            <v>6899.81</v>
          </cell>
          <cell r="K13">
            <v>5.5695915279878969</v>
          </cell>
          <cell r="L13">
            <v>5.1342943854324732</v>
          </cell>
          <cell r="M13">
            <v>5.8796847038772908</v>
          </cell>
          <cell r="N13">
            <v>4221</v>
          </cell>
          <cell r="O13">
            <v>3995</v>
          </cell>
          <cell r="P13">
            <v>3812.59</v>
          </cell>
          <cell r="R13">
            <v>46214</v>
          </cell>
          <cell r="S13">
            <v>42973</v>
          </cell>
          <cell r="T13">
            <v>42476.28</v>
          </cell>
          <cell r="U13">
            <v>10.948590381426202</v>
          </cell>
          <cell r="V13">
            <v>10.756695869837296</v>
          </cell>
          <cell r="W13">
            <v>11.14105634227651</v>
          </cell>
          <cell r="Y13">
            <v>107</v>
          </cell>
          <cell r="Z13">
            <v>117</v>
          </cell>
          <cell r="AA13">
            <v>114</v>
          </cell>
          <cell r="AC13">
            <v>36</v>
          </cell>
          <cell r="AD13">
            <v>42</v>
          </cell>
          <cell r="AE13">
            <v>40</v>
          </cell>
          <cell r="AF13">
            <v>33.644859813084111</v>
          </cell>
          <cell r="AG13">
            <v>35.897435897435898</v>
          </cell>
          <cell r="AH13">
            <v>35.087719298245609</v>
          </cell>
          <cell r="AJ13">
            <v>240</v>
          </cell>
          <cell r="AK13">
            <v>245</v>
          </cell>
          <cell r="AL13">
            <v>242</v>
          </cell>
          <cell r="AM13">
            <v>97</v>
          </cell>
          <cell r="AN13">
            <v>107</v>
          </cell>
          <cell r="AO13">
            <v>106</v>
          </cell>
          <cell r="AQ13">
            <v>40.416666666666664</v>
          </cell>
          <cell r="AR13">
            <v>43.673469387755105</v>
          </cell>
          <cell r="AS13">
            <v>43.801652892561982</v>
          </cell>
          <cell r="AU13">
            <v>159</v>
          </cell>
          <cell r="AV13">
            <v>144</v>
          </cell>
          <cell r="AW13">
            <v>148</v>
          </cell>
          <cell r="AX13">
            <v>106</v>
          </cell>
          <cell r="AY13">
            <v>95</v>
          </cell>
          <cell r="AZ13">
            <v>118</v>
          </cell>
          <cell r="BB13">
            <v>66.666666666666657</v>
          </cell>
          <cell r="BC13">
            <v>65.972222222222214</v>
          </cell>
          <cell r="BD13">
            <v>79.729729729729726</v>
          </cell>
          <cell r="BF13">
            <v>8109</v>
          </cell>
          <cell r="BG13">
            <v>8071</v>
          </cell>
          <cell r="BH13">
            <v>8070</v>
          </cell>
          <cell r="BI13">
            <v>12244.59</v>
          </cell>
          <cell r="BJ13">
            <v>12187.210000000001</v>
          </cell>
          <cell r="BK13">
            <v>12185.7</v>
          </cell>
          <cell r="BM13">
            <v>1316</v>
          </cell>
          <cell r="BN13">
            <v>1403</v>
          </cell>
          <cell r="BO13">
            <v>1492</v>
          </cell>
          <cell r="BP13">
            <v>2803.08</v>
          </cell>
          <cell r="BQ13">
            <v>2988.39</v>
          </cell>
          <cell r="BR13">
            <v>3177.96</v>
          </cell>
          <cell r="BT13">
            <v>3071</v>
          </cell>
          <cell r="BU13">
            <v>3275</v>
          </cell>
          <cell r="BV13">
            <v>3480</v>
          </cell>
          <cell r="BW13">
            <v>6142</v>
          </cell>
          <cell r="BX13">
            <v>6550</v>
          </cell>
          <cell r="BY13">
            <v>6960</v>
          </cell>
          <cell r="CA13">
            <v>15570</v>
          </cell>
          <cell r="CB13">
            <v>15688</v>
          </cell>
          <cell r="CC13">
            <v>15811</v>
          </cell>
          <cell r="CD13">
            <v>23666.400000000001</v>
          </cell>
          <cell r="CE13">
            <v>23845.760000000002</v>
          </cell>
          <cell r="CF13">
            <v>24032.720000000001</v>
          </cell>
          <cell r="CH13">
            <v>1782646</v>
          </cell>
          <cell r="CI13">
            <v>1761471</v>
          </cell>
          <cell r="CJ13">
            <v>1802942</v>
          </cell>
          <cell r="CK13">
            <v>39.741466428066481</v>
          </cell>
          <cell r="CL13">
            <v>38.653026813331884</v>
          </cell>
          <cell r="CM13">
            <v>38.893071460713713</v>
          </cell>
          <cell r="CO13">
            <v>12.891988403337576</v>
          </cell>
          <cell r="CP13">
            <v>11.43798743024136</v>
          </cell>
          <cell r="CQ13">
            <v>12.322707577430721</v>
          </cell>
          <cell r="CR13">
            <v>729274</v>
          </cell>
          <cell r="CS13">
            <v>649712</v>
          </cell>
          <cell r="CT13">
            <v>703022.79</v>
          </cell>
          <cell r="CV13">
            <v>56568</v>
          </cell>
          <cell r="CW13">
            <v>56803</v>
          </cell>
          <cell r="CX13">
            <v>57051</v>
          </cell>
          <cell r="CY13">
            <v>315970</v>
          </cell>
          <cell r="CZ13">
            <v>209434</v>
          </cell>
          <cell r="DA13">
            <v>318588</v>
          </cell>
          <cell r="DC13">
            <v>39294443.630000003</v>
          </cell>
          <cell r="DD13">
            <v>39972785</v>
          </cell>
          <cell r="DE13">
            <v>40562914.714354604</v>
          </cell>
          <cell r="DF13">
            <v>56542438.630000003</v>
          </cell>
          <cell r="DG13">
            <v>57357390</v>
          </cell>
          <cell r="DH13">
            <v>57742536.25</v>
          </cell>
          <cell r="DJ13">
            <v>17247995</v>
          </cell>
          <cell r="DK13">
            <v>17384605</v>
          </cell>
          <cell r="DL13">
            <v>17179621.535645399</v>
          </cell>
          <cell r="DM13">
            <v>94.150385098606876</v>
          </cell>
          <cell r="DN13">
            <v>94.33353217695489</v>
          </cell>
          <cell r="DO13">
            <v>93.83129185731687</v>
          </cell>
          <cell r="DQ13">
            <v>36995870</v>
          </cell>
          <cell r="DR13">
            <v>37707740</v>
          </cell>
          <cell r="DS13">
            <v>38060706.891460598</v>
          </cell>
          <cell r="DU13">
            <v>96616</v>
          </cell>
          <cell r="DV13">
            <v>89909</v>
          </cell>
          <cell r="DW13">
            <v>93558</v>
          </cell>
          <cell r="DX13">
            <v>82312</v>
          </cell>
          <cell r="DY13">
            <v>79221</v>
          </cell>
          <cell r="DZ13">
            <v>84759</v>
          </cell>
          <cell r="EB13">
            <v>85.194998757969699</v>
          </cell>
          <cell r="EC13">
            <v>88.112424785060455</v>
          </cell>
          <cell r="ED13">
            <v>90.595138844353244</v>
          </cell>
          <cell r="EF13">
            <v>319772</v>
          </cell>
          <cell r="EG13">
            <v>319935</v>
          </cell>
          <cell r="EH13">
            <v>324163</v>
          </cell>
          <cell r="EI13">
            <v>296389</v>
          </cell>
          <cell r="EJ13">
            <v>301661</v>
          </cell>
          <cell r="EK13">
            <v>316181</v>
          </cell>
          <cell r="EM13">
            <v>92.687602416721916</v>
          </cell>
          <cell r="EN13">
            <v>94.288214793629948</v>
          </cell>
          <cell r="EO13">
            <v>97.537658523643969</v>
          </cell>
          <cell r="EP13">
            <v>382</v>
          </cell>
          <cell r="EQ13">
            <v>360</v>
          </cell>
          <cell r="ER13">
            <v>368</v>
          </cell>
          <cell r="ET13">
            <v>306</v>
          </cell>
          <cell r="EU13">
            <v>284</v>
          </cell>
          <cell r="EV13">
            <v>303</v>
          </cell>
          <cell r="EW13">
            <v>80.104712041884824</v>
          </cell>
          <cell r="EX13">
            <v>78.888888888888886</v>
          </cell>
          <cell r="EY13">
            <v>82.33695652173914</v>
          </cell>
        </row>
        <row r="14">
          <cell r="B14" t="str">
            <v>East Dunbartonshire</v>
          </cell>
          <cell r="D14">
            <v>1236.3</v>
          </cell>
          <cell r="E14">
            <v>1087</v>
          </cell>
          <cell r="F14">
            <v>1027.92</v>
          </cell>
          <cell r="G14">
            <v>5904</v>
          </cell>
          <cell r="H14">
            <v>8419</v>
          </cell>
          <cell r="I14">
            <v>6854</v>
          </cell>
          <cell r="K14">
            <v>4.7755399174957534</v>
          </cell>
          <cell r="L14">
            <v>7.7451701931922727</v>
          </cell>
          <cell r="M14">
            <v>6.6678340726904812</v>
          </cell>
          <cell r="N14">
            <v>2507.4</v>
          </cell>
          <cell r="O14">
            <v>2405</v>
          </cell>
          <cell r="P14">
            <v>2347</v>
          </cell>
          <cell r="R14">
            <v>29908</v>
          </cell>
          <cell r="S14">
            <v>38603</v>
          </cell>
          <cell r="T14">
            <v>32346</v>
          </cell>
          <cell r="U14">
            <v>11.927893435431123</v>
          </cell>
          <cell r="V14">
            <v>16.051143451143449</v>
          </cell>
          <cell r="W14">
            <v>13.781849169152109</v>
          </cell>
          <cell r="Y14">
            <v>65</v>
          </cell>
          <cell r="Z14">
            <v>59</v>
          </cell>
          <cell r="AA14">
            <v>57</v>
          </cell>
          <cell r="AC14">
            <v>26</v>
          </cell>
          <cell r="AD14">
            <v>26</v>
          </cell>
          <cell r="AE14">
            <v>26</v>
          </cell>
          <cell r="AF14">
            <v>40</v>
          </cell>
          <cell r="AG14">
            <v>44.067796610169488</v>
          </cell>
          <cell r="AH14">
            <v>45.614035087719294</v>
          </cell>
          <cell r="AJ14">
            <v>171</v>
          </cell>
          <cell r="AK14">
            <v>159</v>
          </cell>
          <cell r="AL14">
            <v>153</v>
          </cell>
          <cell r="AM14">
            <v>76</v>
          </cell>
          <cell r="AN14">
            <v>75</v>
          </cell>
          <cell r="AO14">
            <v>76</v>
          </cell>
          <cell r="AQ14">
            <v>44.444444444444443</v>
          </cell>
          <cell r="AR14">
            <v>47.169811320754718</v>
          </cell>
          <cell r="AS14">
            <v>49.673202614379086</v>
          </cell>
          <cell r="AU14">
            <v>45</v>
          </cell>
          <cell r="AV14">
            <v>43</v>
          </cell>
          <cell r="AW14">
            <v>43</v>
          </cell>
          <cell r="AX14">
            <v>20</v>
          </cell>
          <cell r="AY14">
            <v>23</v>
          </cell>
          <cell r="AZ14">
            <v>33</v>
          </cell>
          <cell r="BB14">
            <v>44.444444444444443</v>
          </cell>
          <cell r="BC14">
            <v>53.488372093023251</v>
          </cell>
          <cell r="BD14">
            <v>76.744186046511629</v>
          </cell>
          <cell r="BF14">
            <v>2150</v>
          </cell>
          <cell r="BG14">
            <v>2127</v>
          </cell>
          <cell r="BH14">
            <v>2117</v>
          </cell>
          <cell r="BI14">
            <v>3246.5</v>
          </cell>
          <cell r="BJ14">
            <v>3211.77</v>
          </cell>
          <cell r="BK14">
            <v>3196.67</v>
          </cell>
          <cell r="BM14">
            <v>973</v>
          </cell>
          <cell r="BN14">
            <v>1061</v>
          </cell>
          <cell r="BO14">
            <v>1130</v>
          </cell>
          <cell r="BP14">
            <v>2072.4899999999998</v>
          </cell>
          <cell r="BQ14">
            <v>2259.9299999999998</v>
          </cell>
          <cell r="BR14">
            <v>2406.9</v>
          </cell>
          <cell r="BT14">
            <v>1107</v>
          </cell>
          <cell r="BU14">
            <v>1144</v>
          </cell>
          <cell r="BV14">
            <v>1202</v>
          </cell>
          <cell r="BW14">
            <v>2214</v>
          </cell>
          <cell r="BX14">
            <v>2288</v>
          </cell>
          <cell r="BY14">
            <v>2404</v>
          </cell>
          <cell r="CA14">
            <v>6296</v>
          </cell>
          <cell r="CB14">
            <v>6281</v>
          </cell>
          <cell r="CC14">
            <v>6286</v>
          </cell>
          <cell r="CD14">
            <v>9569.92</v>
          </cell>
          <cell r="CE14">
            <v>9547.1200000000008</v>
          </cell>
          <cell r="CF14">
            <v>9554.7199999999993</v>
          </cell>
          <cell r="CH14">
            <v>758572</v>
          </cell>
          <cell r="CI14">
            <v>786704</v>
          </cell>
          <cell r="CJ14">
            <v>851503</v>
          </cell>
          <cell r="CK14">
            <v>44.353387815289913</v>
          </cell>
          <cell r="CL14">
            <v>45.456299886403166</v>
          </cell>
          <cell r="CM14">
            <v>48.484736329943303</v>
          </cell>
          <cell r="CO14">
            <v>8.3815994402184959</v>
          </cell>
          <cell r="CP14">
            <v>9.0807933006168113</v>
          </cell>
          <cell r="CQ14">
            <v>9.0086814854490278</v>
          </cell>
          <cell r="CR14">
            <v>371330</v>
          </cell>
          <cell r="CS14">
            <v>403387</v>
          </cell>
          <cell r="CT14">
            <v>403661</v>
          </cell>
          <cell r="CV14">
            <v>44303</v>
          </cell>
          <cell r="CW14">
            <v>44422</v>
          </cell>
          <cell r="CX14">
            <v>44808</v>
          </cell>
          <cell r="CY14">
            <v>233037</v>
          </cell>
          <cell r="CZ14">
            <v>214394.67</v>
          </cell>
          <cell r="DA14">
            <v>236982.99</v>
          </cell>
          <cell r="DC14">
            <v>48548001.310000002</v>
          </cell>
          <cell r="DD14">
            <v>48818771</v>
          </cell>
          <cell r="DE14">
            <v>49146714</v>
          </cell>
          <cell r="DF14">
            <v>59290425.039999999</v>
          </cell>
          <cell r="DG14">
            <v>59510722</v>
          </cell>
          <cell r="DH14">
            <v>59922866</v>
          </cell>
          <cell r="DJ14">
            <v>10742423.73</v>
          </cell>
          <cell r="DK14">
            <v>10691951</v>
          </cell>
          <cell r="DL14">
            <v>10776152</v>
          </cell>
          <cell r="DM14">
            <v>96.586622136267707</v>
          </cell>
          <cell r="DN14">
            <v>96.558045265006768</v>
          </cell>
          <cell r="DO14">
            <v>96.579093772169585</v>
          </cell>
          <cell r="DQ14">
            <v>46890874.579999998</v>
          </cell>
          <cell r="DR14">
            <v>47138451</v>
          </cell>
          <cell r="DS14">
            <v>47465451</v>
          </cell>
          <cell r="DU14">
            <v>91473</v>
          </cell>
          <cell r="DV14">
            <v>611</v>
          </cell>
          <cell r="DW14">
            <v>73149</v>
          </cell>
          <cell r="DX14">
            <v>67649</v>
          </cell>
          <cell r="DY14">
            <v>521</v>
          </cell>
          <cell r="DZ14">
            <v>62664</v>
          </cell>
          <cell r="EB14">
            <v>73.955156166300441</v>
          </cell>
          <cell r="EC14">
            <v>85.270049099836328</v>
          </cell>
          <cell r="ED14">
            <v>85.666242874133616</v>
          </cell>
          <cell r="EF14">
            <v>258775</v>
          </cell>
          <cell r="EG14">
            <v>248772</v>
          </cell>
          <cell r="EH14">
            <v>250224</v>
          </cell>
          <cell r="EI14">
            <v>252401</v>
          </cell>
          <cell r="EJ14">
            <v>242927</v>
          </cell>
          <cell r="EK14">
            <v>244518</v>
          </cell>
          <cell r="EM14">
            <v>97.536856342382379</v>
          </cell>
          <cell r="EN14">
            <v>97.650459054877558</v>
          </cell>
          <cell r="EO14">
            <v>97.719643199693067</v>
          </cell>
          <cell r="EP14">
            <v>104</v>
          </cell>
          <cell r="EQ14">
            <v>96</v>
          </cell>
          <cell r="ER14">
            <v>97</v>
          </cell>
          <cell r="ET14">
            <v>64</v>
          </cell>
          <cell r="EU14">
            <v>59</v>
          </cell>
          <cell r="EV14">
            <v>62</v>
          </cell>
          <cell r="EW14">
            <v>61.53846153846154</v>
          </cell>
          <cell r="EX14">
            <v>61.458333333333336</v>
          </cell>
          <cell r="EY14">
            <v>63.917525773195869</v>
          </cell>
        </row>
        <row r="15">
          <cell r="B15" t="str">
            <v>East Lothian</v>
          </cell>
          <cell r="D15">
            <v>1026</v>
          </cell>
          <cell r="E15">
            <v>1157</v>
          </cell>
          <cell r="F15">
            <v>1143.28</v>
          </cell>
          <cell r="G15">
            <v>6938</v>
          </cell>
          <cell r="H15">
            <v>6565</v>
          </cell>
          <cell r="I15">
            <v>6280.8</v>
          </cell>
          <cell r="K15">
            <v>6.7621832358674467</v>
          </cell>
          <cell r="L15">
            <v>5.6741573033707864</v>
          </cell>
          <cell r="M15">
            <v>5.4936673430830592</v>
          </cell>
          <cell r="N15">
            <v>2659</v>
          </cell>
          <cell r="O15">
            <v>2840</v>
          </cell>
          <cell r="P15">
            <v>2796.8</v>
          </cell>
          <cell r="R15">
            <v>30116</v>
          </cell>
          <cell r="S15">
            <v>31178</v>
          </cell>
          <cell r="T15">
            <v>29435</v>
          </cell>
          <cell r="U15">
            <v>11.326062429484768</v>
          </cell>
          <cell r="V15">
            <v>10.978169014084507</v>
          </cell>
          <cell r="W15">
            <v>10.524528032036613</v>
          </cell>
          <cell r="Y15">
            <v>69</v>
          </cell>
          <cell r="Z15">
            <v>64</v>
          </cell>
          <cell r="AA15">
            <v>115</v>
          </cell>
          <cell r="AC15">
            <v>24</v>
          </cell>
          <cell r="AD15">
            <v>23</v>
          </cell>
          <cell r="AE15">
            <v>49</v>
          </cell>
          <cell r="AF15">
            <v>34.782608695652172</v>
          </cell>
          <cell r="AG15">
            <v>35.9375</v>
          </cell>
          <cell r="AH15">
            <v>42.608695652173914</v>
          </cell>
          <cell r="AJ15">
            <v>170</v>
          </cell>
          <cell r="AK15">
            <v>160</v>
          </cell>
          <cell r="AL15">
            <v>246</v>
          </cell>
          <cell r="AM15">
            <v>83</v>
          </cell>
          <cell r="AN15">
            <v>76</v>
          </cell>
          <cell r="AO15">
            <v>129</v>
          </cell>
          <cell r="AQ15">
            <v>48.823529411764703</v>
          </cell>
          <cell r="AR15">
            <v>47.5</v>
          </cell>
          <cell r="AS15">
            <v>52.439024390243901</v>
          </cell>
          <cell r="AU15">
            <v>81</v>
          </cell>
          <cell r="AV15">
            <v>82</v>
          </cell>
          <cell r="AW15">
            <v>89</v>
          </cell>
          <cell r="AX15">
            <v>40</v>
          </cell>
          <cell r="AY15">
            <v>41</v>
          </cell>
          <cell r="AZ15">
            <v>48</v>
          </cell>
          <cell r="BB15">
            <v>49.382716049382715</v>
          </cell>
          <cell r="BC15">
            <v>50</v>
          </cell>
          <cell r="BD15">
            <v>53.932584269662918</v>
          </cell>
          <cell r="BF15">
            <v>4120</v>
          </cell>
          <cell r="BG15">
            <v>4189</v>
          </cell>
          <cell r="BH15">
            <v>4266</v>
          </cell>
          <cell r="BI15">
            <v>6221.2</v>
          </cell>
          <cell r="BJ15">
            <v>6325.39</v>
          </cell>
          <cell r="BK15">
            <v>6441.66</v>
          </cell>
          <cell r="BM15">
            <v>1165</v>
          </cell>
          <cell r="BN15">
            <v>1257</v>
          </cell>
          <cell r="BO15">
            <v>1337</v>
          </cell>
          <cell r="BP15">
            <v>2481.4499999999998</v>
          </cell>
          <cell r="BQ15">
            <v>2677.41</v>
          </cell>
          <cell r="BR15">
            <v>2847.81</v>
          </cell>
          <cell r="BT15">
            <v>1276</v>
          </cell>
          <cell r="BU15">
            <v>1320</v>
          </cell>
          <cell r="BV15">
            <v>1345</v>
          </cell>
          <cell r="BW15">
            <v>2552</v>
          </cell>
          <cell r="BX15">
            <v>2640</v>
          </cell>
          <cell r="BY15">
            <v>2690</v>
          </cell>
          <cell r="CA15">
            <v>7849</v>
          </cell>
          <cell r="CB15">
            <v>7958</v>
          </cell>
          <cell r="CC15">
            <v>8002</v>
          </cell>
          <cell r="CD15">
            <v>11930.48</v>
          </cell>
          <cell r="CE15">
            <v>12096.16</v>
          </cell>
          <cell r="CF15">
            <v>12163.04</v>
          </cell>
          <cell r="CH15">
            <v>1392939.36</v>
          </cell>
          <cell r="CI15">
            <v>1349517</v>
          </cell>
          <cell r="CJ15">
            <v>1295299</v>
          </cell>
          <cell r="CK15">
            <v>60.078997184833568</v>
          </cell>
          <cell r="CL15">
            <v>56.848193855164673</v>
          </cell>
          <cell r="CM15">
            <v>53.652209318749371</v>
          </cell>
          <cell r="CO15">
            <v>12.067907702597259</v>
          </cell>
          <cell r="CP15">
            <v>12.113489606368864</v>
          </cell>
          <cell r="CQ15">
            <v>12.399568889670949</v>
          </cell>
          <cell r="CR15">
            <v>541306</v>
          </cell>
          <cell r="CS15">
            <v>547772</v>
          </cell>
          <cell r="CT15">
            <v>563734</v>
          </cell>
          <cell r="CV15">
            <v>44855</v>
          </cell>
          <cell r="CW15">
            <v>45220</v>
          </cell>
          <cell r="CX15">
            <v>45464</v>
          </cell>
          <cell r="CY15">
            <v>0</v>
          </cell>
          <cell r="CZ15">
            <v>57471</v>
          </cell>
          <cell r="DA15">
            <v>58879</v>
          </cell>
          <cell r="DC15">
            <v>40875613.82</v>
          </cell>
          <cell r="DD15">
            <v>41197328</v>
          </cell>
          <cell r="DE15">
            <v>41671660</v>
          </cell>
          <cell r="DF15">
            <v>52376982.210000001</v>
          </cell>
          <cell r="DG15">
            <v>52865316</v>
          </cell>
          <cell r="DH15">
            <v>53304939</v>
          </cell>
          <cell r="DJ15">
            <v>11501368.390000001</v>
          </cell>
          <cell r="DK15">
            <v>11667988</v>
          </cell>
          <cell r="DL15">
            <v>11633279</v>
          </cell>
          <cell r="DM15">
            <v>95.339657458384323</v>
          </cell>
          <cell r="DN15">
            <v>95.820673127150386</v>
          </cell>
          <cell r="DO15">
            <v>96.447914481928493</v>
          </cell>
          <cell r="DQ15">
            <v>38970670.200000003</v>
          </cell>
          <cell r="DR15">
            <v>39475557</v>
          </cell>
          <cell r="DS15">
            <v>40191447</v>
          </cell>
          <cell r="DU15">
            <v>111019</v>
          </cell>
          <cell r="DV15">
            <v>114866</v>
          </cell>
          <cell r="DW15">
            <v>113857</v>
          </cell>
          <cell r="DX15">
            <v>97531</v>
          </cell>
          <cell r="DY15">
            <v>102354</v>
          </cell>
          <cell r="DZ15">
            <v>98511</v>
          </cell>
          <cell r="EB15">
            <v>87.850728253722338</v>
          </cell>
          <cell r="EC15">
            <v>89.107307645430325</v>
          </cell>
          <cell r="ED15">
            <v>86.521689487690708</v>
          </cell>
          <cell r="EF15">
            <v>247681.58</v>
          </cell>
          <cell r="EG15">
            <v>248730</v>
          </cell>
          <cell r="EH15">
            <v>256397</v>
          </cell>
          <cell r="EI15">
            <v>235973</v>
          </cell>
          <cell r="EJ15">
            <v>239980</v>
          </cell>
          <cell r="EK15">
            <v>246483</v>
          </cell>
          <cell r="EM15">
            <v>95.272728799614413</v>
          </cell>
          <cell r="EN15">
            <v>96.482129216419409</v>
          </cell>
          <cell r="EO15">
            <v>96.133340093682847</v>
          </cell>
          <cell r="EP15">
            <v>197</v>
          </cell>
          <cell r="EQ15">
            <v>191</v>
          </cell>
          <cell r="ER15">
            <v>197</v>
          </cell>
          <cell r="ET15">
            <v>154</v>
          </cell>
          <cell r="EU15">
            <v>153</v>
          </cell>
          <cell r="EV15">
            <v>164</v>
          </cell>
          <cell r="EW15">
            <v>78.172588832487307</v>
          </cell>
          <cell r="EX15">
            <v>80.104712041884824</v>
          </cell>
          <cell r="EY15">
            <v>83.248730964467015</v>
          </cell>
        </row>
        <row r="16">
          <cell r="B16" t="str">
            <v>East Renfrewshire</v>
          </cell>
          <cell r="D16">
            <v>1275.5</v>
          </cell>
          <cell r="E16">
            <v>1251</v>
          </cell>
          <cell r="F16">
            <v>1129</v>
          </cell>
          <cell r="G16">
            <v>5730</v>
          </cell>
          <cell r="H16">
            <v>6738</v>
          </cell>
          <cell r="I16">
            <v>6133</v>
          </cell>
          <cell r="K16">
            <v>4.4923559388475107</v>
          </cell>
          <cell r="L16">
            <v>5.3860911270983216</v>
          </cell>
          <cell r="M16">
            <v>5.4322409211691767</v>
          </cell>
          <cell r="N16">
            <v>2635.1</v>
          </cell>
          <cell r="O16">
            <v>2567</v>
          </cell>
          <cell r="P16">
            <v>2517</v>
          </cell>
          <cell r="R16">
            <v>28547</v>
          </cell>
          <cell r="S16">
            <v>27491</v>
          </cell>
          <cell r="T16">
            <v>28505</v>
          </cell>
          <cell r="U16">
            <v>10.833364957686616</v>
          </cell>
          <cell r="V16">
            <v>10.709388391118036</v>
          </cell>
          <cell r="W16">
            <v>11.324990067540723</v>
          </cell>
          <cell r="Y16">
            <v>67</v>
          </cell>
          <cell r="Z16">
            <v>71</v>
          </cell>
          <cell r="AA16">
            <v>60</v>
          </cell>
          <cell r="AC16">
            <v>31</v>
          </cell>
          <cell r="AD16">
            <v>33</v>
          </cell>
          <cell r="AE16">
            <v>29</v>
          </cell>
          <cell r="AF16">
            <v>46.268656716417908</v>
          </cell>
          <cell r="AG16">
            <v>46.478873239436616</v>
          </cell>
          <cell r="AH16">
            <v>48.333333333333336</v>
          </cell>
          <cell r="AJ16">
            <v>160</v>
          </cell>
          <cell r="AK16">
            <v>157</v>
          </cell>
          <cell r="AL16">
            <v>164</v>
          </cell>
          <cell r="AM16">
            <v>83</v>
          </cell>
          <cell r="AN16">
            <v>79</v>
          </cell>
          <cell r="AO16">
            <v>84</v>
          </cell>
          <cell r="AQ16">
            <v>51.875000000000007</v>
          </cell>
          <cell r="AR16">
            <v>50.318471337579616</v>
          </cell>
          <cell r="AS16">
            <v>51.219512195121951</v>
          </cell>
          <cell r="AU16">
            <v>93</v>
          </cell>
          <cell r="AV16">
            <v>88</v>
          </cell>
          <cell r="AW16">
            <v>87</v>
          </cell>
          <cell r="AX16">
            <v>76</v>
          </cell>
          <cell r="AY16">
            <v>74</v>
          </cell>
          <cell r="AZ16">
            <v>74</v>
          </cell>
          <cell r="BB16">
            <v>81.72043010752688</v>
          </cell>
          <cell r="BC16">
            <v>84.090909090909093</v>
          </cell>
          <cell r="BD16">
            <v>85.057471264367805</v>
          </cell>
          <cell r="BF16">
            <v>1966</v>
          </cell>
          <cell r="BG16">
            <v>1909</v>
          </cell>
          <cell r="BH16">
            <v>1938</v>
          </cell>
          <cell r="BI16">
            <v>2968.66</v>
          </cell>
          <cell r="BJ16">
            <v>2882.59</v>
          </cell>
          <cell r="BK16">
            <v>2926.38</v>
          </cell>
          <cell r="BM16">
            <v>799</v>
          </cell>
          <cell r="BN16">
            <v>884</v>
          </cell>
          <cell r="BO16">
            <v>950</v>
          </cell>
          <cell r="BP16">
            <v>1701.87</v>
          </cell>
          <cell r="BQ16">
            <v>1882.9199999999998</v>
          </cell>
          <cell r="BR16">
            <v>2023.5</v>
          </cell>
          <cell r="BT16">
            <v>918</v>
          </cell>
          <cell r="BU16">
            <v>958</v>
          </cell>
          <cell r="BV16">
            <v>1033</v>
          </cell>
          <cell r="BW16">
            <v>1836</v>
          </cell>
          <cell r="BX16">
            <v>1916</v>
          </cell>
          <cell r="BY16">
            <v>2066</v>
          </cell>
          <cell r="CA16">
            <v>5260</v>
          </cell>
          <cell r="CB16">
            <v>5233</v>
          </cell>
          <cell r="CC16">
            <v>5311</v>
          </cell>
          <cell r="CD16">
            <v>7995.2</v>
          </cell>
          <cell r="CE16">
            <v>7954.16</v>
          </cell>
          <cell r="CF16">
            <v>8072.72</v>
          </cell>
          <cell r="CH16">
            <v>954098</v>
          </cell>
          <cell r="CI16">
            <v>911559.73</v>
          </cell>
          <cell r="CJ16">
            <v>856495</v>
          </cell>
          <cell r="CK16">
            <v>65.792012401279024</v>
          </cell>
          <cell r="CL16">
            <v>62.283430140198568</v>
          </cell>
          <cell r="CM16">
            <v>56.764378404888454</v>
          </cell>
          <cell r="CO16">
            <v>9.5469809493057802</v>
          </cell>
          <cell r="CP16">
            <v>11.294861850375799</v>
          </cell>
          <cell r="CQ16">
            <v>7.0103903023844412</v>
          </cell>
          <cell r="CR16">
            <v>354804</v>
          </cell>
          <cell r="CS16">
            <v>422281</v>
          </cell>
          <cell r="CT16">
            <v>263135</v>
          </cell>
          <cell r="CV16">
            <v>37164</v>
          </cell>
          <cell r="CW16">
            <v>37387</v>
          </cell>
          <cell r="CX16">
            <v>37535</v>
          </cell>
          <cell r="CY16">
            <v>185448</v>
          </cell>
          <cell r="CZ16">
            <v>200512.39</v>
          </cell>
          <cell r="DA16">
            <v>190943</v>
          </cell>
          <cell r="DC16">
            <v>40594252</v>
          </cell>
          <cell r="DD16">
            <v>40802137</v>
          </cell>
          <cell r="DE16">
            <v>41079320.820000008</v>
          </cell>
          <cell r="DF16">
            <v>49507050</v>
          </cell>
          <cell r="DG16">
            <v>49766385</v>
          </cell>
          <cell r="DH16">
            <v>50043937.090000004</v>
          </cell>
          <cell r="DJ16">
            <v>8912798</v>
          </cell>
          <cell r="DK16">
            <v>8964248</v>
          </cell>
          <cell r="DL16">
            <v>8964616.2699999996</v>
          </cell>
          <cell r="DM16">
            <v>96.769956495318596</v>
          </cell>
          <cell r="DN16">
            <v>97.235593321987039</v>
          </cell>
          <cell r="DO16">
            <v>97.617875246068863</v>
          </cell>
          <cell r="DQ16">
            <v>39283040</v>
          </cell>
          <cell r="DR16">
            <v>39674200</v>
          </cell>
          <cell r="DS16">
            <v>40100760.149999999</v>
          </cell>
          <cell r="DU16">
            <v>44431</v>
          </cell>
          <cell r="DV16">
            <v>66420</v>
          </cell>
          <cell r="DW16">
            <v>61702</v>
          </cell>
          <cell r="DX16">
            <v>39341</v>
          </cell>
          <cell r="DY16">
            <v>55193</v>
          </cell>
          <cell r="DZ16">
            <v>49428</v>
          </cell>
          <cell r="EB16">
            <v>88.544034570457569</v>
          </cell>
          <cell r="EC16">
            <v>83.09695874736525</v>
          </cell>
          <cell r="ED16">
            <v>80.107614015753143</v>
          </cell>
          <cell r="EF16">
            <v>227860</v>
          </cell>
          <cell r="EG16">
            <v>233514</v>
          </cell>
          <cell r="EH16">
            <v>229033</v>
          </cell>
          <cell r="EI16">
            <v>171410</v>
          </cell>
          <cell r="EJ16">
            <v>176478</v>
          </cell>
          <cell r="EK16">
            <v>173279</v>
          </cell>
          <cell r="EM16">
            <v>75.226015974721321</v>
          </cell>
          <cell r="EN16">
            <v>75.574911996711108</v>
          </cell>
          <cell r="EO16">
            <v>75.656783083660429</v>
          </cell>
          <cell r="EP16">
            <v>127</v>
          </cell>
          <cell r="EQ16">
            <v>130</v>
          </cell>
          <cell r="ER16">
            <v>126</v>
          </cell>
          <cell r="ET16">
            <v>96</v>
          </cell>
          <cell r="EU16">
            <v>100</v>
          </cell>
          <cell r="EV16">
            <v>99</v>
          </cell>
          <cell r="EW16">
            <v>75.590551181102356</v>
          </cell>
          <cell r="EX16">
            <v>76.923076923076934</v>
          </cell>
          <cell r="EY16">
            <v>78.571428571428569</v>
          </cell>
        </row>
        <row r="17">
          <cell r="B17" t="str">
            <v>Edinburgh City</v>
          </cell>
          <cell r="D17">
            <v>3478.74</v>
          </cell>
          <cell r="E17">
            <v>3446.4429999999902</v>
          </cell>
          <cell r="F17">
            <v>3439.36</v>
          </cell>
          <cell r="G17">
            <v>21995.03</v>
          </cell>
          <cell r="H17">
            <v>20329.0841428573</v>
          </cell>
          <cell r="I17">
            <v>18154.93</v>
          </cell>
          <cell r="K17">
            <v>6.3227001730511621</v>
          </cell>
          <cell r="L17">
            <v>5.8985696681643534</v>
          </cell>
          <cell r="M17">
            <v>5.2785779912541866</v>
          </cell>
          <cell r="N17">
            <v>12214.89</v>
          </cell>
          <cell r="O17">
            <v>11767.89</v>
          </cell>
          <cell r="P17">
            <v>11760</v>
          </cell>
          <cell r="R17">
            <v>133269.53</v>
          </cell>
          <cell r="S17">
            <v>121511.74</v>
          </cell>
          <cell r="T17">
            <v>114160</v>
          </cell>
          <cell r="U17">
            <v>10.910415894044073</v>
          </cell>
          <cell r="V17">
            <v>10.325703248415817</v>
          </cell>
          <cell r="W17">
            <v>9.7074829931972797</v>
          </cell>
          <cell r="Y17">
            <v>335</v>
          </cell>
          <cell r="Z17">
            <v>321</v>
          </cell>
          <cell r="AA17">
            <v>359</v>
          </cell>
          <cell r="AC17">
            <v>160</v>
          </cell>
          <cell r="AD17">
            <v>155</v>
          </cell>
          <cell r="AE17">
            <v>184</v>
          </cell>
          <cell r="AF17">
            <v>47.761194029850742</v>
          </cell>
          <cell r="AG17">
            <v>48.286604361370713</v>
          </cell>
          <cell r="AH17">
            <v>51.253481894150418</v>
          </cell>
          <cell r="AJ17">
            <v>870</v>
          </cell>
          <cell r="AK17">
            <v>864</v>
          </cell>
          <cell r="AL17">
            <v>864</v>
          </cell>
          <cell r="AM17">
            <v>422</v>
          </cell>
          <cell r="AN17">
            <v>444</v>
          </cell>
          <cell r="AO17">
            <v>439</v>
          </cell>
          <cell r="AQ17">
            <v>48.505747126436781</v>
          </cell>
          <cell r="AR17">
            <v>51.388888888888886</v>
          </cell>
          <cell r="AS17">
            <v>50.810185185185183</v>
          </cell>
          <cell r="AU17">
            <v>177</v>
          </cell>
          <cell r="AV17">
            <v>154</v>
          </cell>
          <cell r="AW17">
            <v>147</v>
          </cell>
          <cell r="AX17">
            <v>21</v>
          </cell>
          <cell r="AY17">
            <v>27</v>
          </cell>
          <cell r="AZ17">
            <v>32</v>
          </cell>
          <cell r="BB17">
            <v>11.864406779661017</v>
          </cell>
          <cell r="BC17">
            <v>17.532467532467532</v>
          </cell>
          <cell r="BD17">
            <v>21.768707482993197</v>
          </cell>
          <cell r="BF17">
            <v>16268</v>
          </cell>
          <cell r="BG17">
            <v>16179</v>
          </cell>
          <cell r="BH17">
            <v>16382</v>
          </cell>
          <cell r="BI17">
            <v>24564.68</v>
          </cell>
          <cell r="BJ17">
            <v>24430.29</v>
          </cell>
          <cell r="BK17">
            <v>24736.82</v>
          </cell>
          <cell r="BM17">
            <v>10549</v>
          </cell>
          <cell r="BN17">
            <v>11062</v>
          </cell>
          <cell r="BO17">
            <v>11083</v>
          </cell>
          <cell r="BP17">
            <v>22469.37</v>
          </cell>
          <cell r="BQ17">
            <v>23562.059999999998</v>
          </cell>
          <cell r="BR17">
            <v>23606.789999999997</v>
          </cell>
          <cell r="BT17">
            <v>10749</v>
          </cell>
          <cell r="BU17">
            <v>11091</v>
          </cell>
          <cell r="BV17">
            <v>11305</v>
          </cell>
          <cell r="BW17">
            <v>21498</v>
          </cell>
          <cell r="BX17">
            <v>22182</v>
          </cell>
          <cell r="BY17">
            <v>22610</v>
          </cell>
          <cell r="CA17">
            <v>41222</v>
          </cell>
          <cell r="CB17">
            <v>41000</v>
          </cell>
          <cell r="CC17">
            <v>40337</v>
          </cell>
          <cell r="CD17">
            <v>62657.440000000002</v>
          </cell>
          <cell r="CE17">
            <v>62320</v>
          </cell>
          <cell r="CF17">
            <v>61312.24</v>
          </cell>
          <cell r="CH17">
            <v>5843380</v>
          </cell>
          <cell r="CI17">
            <v>5674196</v>
          </cell>
          <cell r="CJ17">
            <v>5913641</v>
          </cell>
          <cell r="CK17">
            <v>44.541525392011209</v>
          </cell>
          <cell r="CL17">
            <v>42.825946917736488</v>
          </cell>
          <cell r="CM17">
            <v>44.710263458027903</v>
          </cell>
          <cell r="CO17">
            <v>19.922266252177774</v>
          </cell>
          <cell r="CP17">
            <v>18.638923439390403</v>
          </cell>
          <cell r="CQ17">
            <v>20.501150852475494</v>
          </cell>
          <cell r="CR17">
            <v>4665476</v>
          </cell>
          <cell r="CS17">
            <v>4390678</v>
          </cell>
          <cell r="CT17">
            <v>4854283</v>
          </cell>
          <cell r="CV17">
            <v>234184</v>
          </cell>
          <cell r="CW17">
            <v>235565</v>
          </cell>
          <cell r="CX17">
            <v>236781</v>
          </cell>
          <cell r="CY17">
            <v>653517</v>
          </cell>
          <cell r="CZ17">
            <v>635038</v>
          </cell>
          <cell r="DA17">
            <v>587938</v>
          </cell>
          <cell r="DC17">
            <v>205523271</v>
          </cell>
          <cell r="DD17">
            <v>207489551.17999998</v>
          </cell>
          <cell r="DE17">
            <v>210809747</v>
          </cell>
          <cell r="DF17">
            <v>285123723</v>
          </cell>
          <cell r="DG17">
            <v>286925316.83999997</v>
          </cell>
          <cell r="DH17">
            <v>289123504</v>
          </cell>
          <cell r="DJ17">
            <v>79600452</v>
          </cell>
          <cell r="DK17">
            <v>79435765.659999996</v>
          </cell>
          <cell r="DL17">
            <v>78313757</v>
          </cell>
          <cell r="DM17">
            <v>94.279160241664314</v>
          </cell>
          <cell r="DN17">
            <v>94.603938826641411</v>
          </cell>
          <cell r="DO17">
            <v>94.490925032987207</v>
          </cell>
          <cell r="DQ17">
            <v>193765614</v>
          </cell>
          <cell r="DR17">
            <v>196293288.06999999</v>
          </cell>
          <cell r="DS17">
            <v>199196080</v>
          </cell>
          <cell r="DU17">
            <v>272113</v>
          </cell>
          <cell r="DV17">
            <v>276251</v>
          </cell>
          <cell r="DW17">
            <v>279764</v>
          </cell>
          <cell r="DX17">
            <v>258959</v>
          </cell>
          <cell r="DY17">
            <v>264174</v>
          </cell>
          <cell r="DZ17">
            <v>269856</v>
          </cell>
          <cell r="EB17">
            <v>95.16597883967323</v>
          </cell>
          <cell r="EC17">
            <v>95.628251119452955</v>
          </cell>
          <cell r="ED17">
            <v>96.45844354527388</v>
          </cell>
          <cell r="EF17">
            <v>614100</v>
          </cell>
          <cell r="EG17">
            <v>653143</v>
          </cell>
          <cell r="EH17">
            <v>654479</v>
          </cell>
          <cell r="EI17">
            <v>568708</v>
          </cell>
          <cell r="EJ17">
            <v>605777</v>
          </cell>
          <cell r="EK17">
            <v>576588</v>
          </cell>
          <cell r="EM17">
            <v>92.60836997231722</v>
          </cell>
          <cell r="EN17">
            <v>92.747989337710123</v>
          </cell>
          <cell r="EO17">
            <v>88.098777806468959</v>
          </cell>
          <cell r="EP17">
            <v>421</v>
          </cell>
          <cell r="EQ17">
            <v>392</v>
          </cell>
          <cell r="ER17">
            <v>389</v>
          </cell>
          <cell r="ET17" t="str">
            <v>NA</v>
          </cell>
          <cell r="EU17">
            <v>181</v>
          </cell>
          <cell r="EV17">
            <v>179</v>
          </cell>
          <cell r="EW17" t="str">
            <v>NA</v>
          </cell>
          <cell r="EX17">
            <v>46.173469387755098</v>
          </cell>
          <cell r="EY17">
            <v>46.015424164524418</v>
          </cell>
        </row>
        <row r="18">
          <cell r="B18" t="str">
            <v>Eilean Siar</v>
          </cell>
          <cell r="D18">
            <v>404</v>
          </cell>
          <cell r="E18">
            <v>395</v>
          </cell>
          <cell r="F18">
            <v>377</v>
          </cell>
          <cell r="G18">
            <v>3524</v>
          </cell>
          <cell r="H18">
            <v>3066</v>
          </cell>
          <cell r="I18">
            <v>2707</v>
          </cell>
          <cell r="K18">
            <v>8.7227722772277225</v>
          </cell>
          <cell r="L18">
            <v>7.7620253164556958</v>
          </cell>
          <cell r="M18">
            <v>7.180371352785146</v>
          </cell>
          <cell r="N18">
            <v>1430</v>
          </cell>
          <cell r="O18">
            <v>1355</v>
          </cell>
          <cell r="P18">
            <v>1301</v>
          </cell>
          <cell r="R18">
            <v>18622</v>
          </cell>
          <cell r="S18">
            <v>18714</v>
          </cell>
          <cell r="T18">
            <v>13521</v>
          </cell>
          <cell r="U18">
            <v>13.022377622377622</v>
          </cell>
          <cell r="V18">
            <v>13.811070110701108</v>
          </cell>
          <cell r="W18">
            <v>10.392774788624136</v>
          </cell>
          <cell r="Y18">
            <v>47</v>
          </cell>
          <cell r="Z18">
            <v>51</v>
          </cell>
          <cell r="AA18">
            <v>38</v>
          </cell>
          <cell r="AC18">
            <v>13</v>
          </cell>
          <cell r="AD18">
            <v>14</v>
          </cell>
          <cell r="AE18">
            <v>9</v>
          </cell>
          <cell r="AF18">
            <v>27.659574468085108</v>
          </cell>
          <cell r="AG18">
            <v>27.450980392156865</v>
          </cell>
          <cell r="AH18">
            <v>23.684210526315788</v>
          </cell>
          <cell r="AJ18">
            <v>106</v>
          </cell>
          <cell r="AK18">
            <v>112</v>
          </cell>
          <cell r="AL18">
            <v>86</v>
          </cell>
          <cell r="AM18">
            <v>36</v>
          </cell>
          <cell r="AN18">
            <v>38</v>
          </cell>
          <cell r="AO18">
            <v>30</v>
          </cell>
          <cell r="AQ18">
            <v>33.962264150943398</v>
          </cell>
          <cell r="AR18">
            <v>33.928571428571431</v>
          </cell>
          <cell r="AS18">
            <v>34.883720930232556</v>
          </cell>
          <cell r="AU18">
            <v>37</v>
          </cell>
          <cell r="AV18">
            <v>29</v>
          </cell>
          <cell r="AW18">
            <v>30</v>
          </cell>
          <cell r="AX18">
            <v>15</v>
          </cell>
          <cell r="AY18">
            <v>17</v>
          </cell>
          <cell r="AZ18">
            <v>19</v>
          </cell>
          <cell r="BB18">
            <v>40.54054054054054</v>
          </cell>
          <cell r="BC18">
            <v>58.620689655172406</v>
          </cell>
          <cell r="BD18">
            <v>63.333333333333329</v>
          </cell>
          <cell r="BF18">
            <v>53</v>
          </cell>
          <cell r="BG18">
            <v>10</v>
          </cell>
          <cell r="BH18">
            <v>14</v>
          </cell>
          <cell r="BI18">
            <v>80.03</v>
          </cell>
          <cell r="BJ18">
            <v>15.1</v>
          </cell>
          <cell r="BK18">
            <v>21.14</v>
          </cell>
          <cell r="BM18">
            <v>194</v>
          </cell>
          <cell r="BN18">
            <v>242</v>
          </cell>
          <cell r="BO18">
            <v>241</v>
          </cell>
          <cell r="BP18">
            <v>413.21999999999997</v>
          </cell>
          <cell r="BQ18">
            <v>515.45999999999992</v>
          </cell>
          <cell r="BR18">
            <v>513.32999999999993</v>
          </cell>
          <cell r="BT18">
            <v>1157</v>
          </cell>
          <cell r="BU18">
            <v>1159</v>
          </cell>
          <cell r="BV18">
            <v>1178</v>
          </cell>
          <cell r="BW18">
            <v>2314</v>
          </cell>
          <cell r="BX18">
            <v>2318</v>
          </cell>
          <cell r="BY18">
            <v>2356</v>
          </cell>
          <cell r="CA18">
            <v>3034</v>
          </cell>
          <cell r="CB18">
            <v>2935</v>
          </cell>
          <cell r="CC18">
            <v>2878</v>
          </cell>
          <cell r="CD18">
            <v>4611.68</v>
          </cell>
          <cell r="CE18">
            <v>4461.2</v>
          </cell>
          <cell r="CF18">
            <v>4374.5600000000004</v>
          </cell>
          <cell r="CH18">
            <v>576604</v>
          </cell>
          <cell r="CI18">
            <v>401546</v>
          </cell>
          <cell r="CJ18">
            <v>437970</v>
          </cell>
          <cell r="CK18">
            <v>77.7206416558722</v>
          </cell>
          <cell r="CL18">
            <v>54.932856892702361</v>
          </cell>
          <cell r="CM18">
            <v>60.284678796921689</v>
          </cell>
          <cell r="CO18">
            <v>22.146849238507755</v>
          </cell>
          <cell r="CP18">
            <v>19.495535405274453</v>
          </cell>
          <cell r="CQ18">
            <v>29.229617878328046</v>
          </cell>
          <cell r="CR18">
            <v>317010</v>
          </cell>
          <cell r="CS18">
            <v>281652</v>
          </cell>
          <cell r="CT18">
            <v>423771</v>
          </cell>
          <cell r="CV18">
            <v>14314</v>
          </cell>
          <cell r="CW18">
            <v>14447</v>
          </cell>
          <cell r="CX18">
            <v>14498</v>
          </cell>
          <cell r="CY18">
            <v>70557</v>
          </cell>
          <cell r="CZ18">
            <v>70531</v>
          </cell>
          <cell r="DA18">
            <v>72873</v>
          </cell>
          <cell r="DC18">
            <v>8609844</v>
          </cell>
          <cell r="DD18">
            <v>8837611</v>
          </cell>
          <cell r="DE18">
            <v>8970612</v>
          </cell>
          <cell r="DF18">
            <v>12139021</v>
          </cell>
          <cell r="DG18">
            <v>12272727</v>
          </cell>
          <cell r="DH18">
            <v>12357450</v>
          </cell>
          <cell r="DJ18">
            <v>3529177</v>
          </cell>
          <cell r="DK18">
            <v>3435116</v>
          </cell>
          <cell r="DL18">
            <v>3386838</v>
          </cell>
          <cell r="DM18">
            <v>94.604791910283154</v>
          </cell>
          <cell r="DN18">
            <v>94.604084746432036</v>
          </cell>
          <cell r="DO18">
            <v>95.166929524986699</v>
          </cell>
          <cell r="DQ18">
            <v>8145325</v>
          </cell>
          <cell r="DR18">
            <v>8360741</v>
          </cell>
          <cell r="DS18">
            <v>8537056</v>
          </cell>
          <cell r="DU18">
            <v>57521</v>
          </cell>
          <cell r="DV18">
            <v>57002</v>
          </cell>
          <cell r="DW18">
            <v>50946</v>
          </cell>
          <cell r="DX18">
            <v>50863</v>
          </cell>
          <cell r="DY18">
            <v>48874</v>
          </cell>
          <cell r="DZ18">
            <v>47726</v>
          </cell>
          <cell r="EB18">
            <v>88.425096921124464</v>
          </cell>
          <cell r="EC18">
            <v>85.740851198203572</v>
          </cell>
          <cell r="ED18">
            <v>93.67958230283044</v>
          </cell>
          <cell r="EF18">
            <v>106494</v>
          </cell>
          <cell r="EG18">
            <v>100944</v>
          </cell>
          <cell r="EH18">
            <v>102978</v>
          </cell>
          <cell r="EI18">
            <v>57397</v>
          </cell>
          <cell r="EJ18">
            <v>91738</v>
          </cell>
          <cell r="EK18">
            <v>96996</v>
          </cell>
          <cell r="EM18">
            <v>53.896933160553651</v>
          </cell>
          <cell r="EN18">
            <v>90.880091932160397</v>
          </cell>
          <cell r="EO18">
            <v>94.190992250772013</v>
          </cell>
          <cell r="EP18">
            <v>127</v>
          </cell>
          <cell r="EQ18">
            <v>116</v>
          </cell>
          <cell r="ER18">
            <v>105</v>
          </cell>
          <cell r="ET18">
            <v>98</v>
          </cell>
          <cell r="EU18">
            <v>82</v>
          </cell>
          <cell r="EV18">
            <v>79</v>
          </cell>
          <cell r="EW18">
            <v>77.165354330708652</v>
          </cell>
          <cell r="EX18">
            <v>70.689655172413794</v>
          </cell>
          <cell r="EY18">
            <v>75.238095238095241</v>
          </cell>
        </row>
        <row r="19">
          <cell r="B19" t="str">
            <v>Falkirk</v>
          </cell>
          <cell r="D19">
            <v>1630</v>
          </cell>
          <cell r="E19">
            <v>1601.7750000000001</v>
          </cell>
          <cell r="F19">
            <v>1608</v>
          </cell>
          <cell r="G19">
            <v>7585</v>
          </cell>
          <cell r="H19">
            <v>6662.3590000000004</v>
          </cell>
          <cell r="I19">
            <v>7876</v>
          </cell>
          <cell r="K19">
            <v>4.6533742331288339</v>
          </cell>
          <cell r="L19">
            <v>4.1593600849058072</v>
          </cell>
          <cell r="M19">
            <v>4.8980099502487562</v>
          </cell>
          <cell r="N19">
            <v>4778</v>
          </cell>
          <cell r="O19">
            <v>4739</v>
          </cell>
          <cell r="P19">
            <v>4759</v>
          </cell>
          <cell r="R19">
            <v>51155</v>
          </cell>
          <cell r="S19">
            <v>48421</v>
          </cell>
          <cell r="T19">
            <v>54568</v>
          </cell>
          <cell r="U19">
            <v>10.706362494767685</v>
          </cell>
          <cell r="V19">
            <v>10.217556446507702</v>
          </cell>
          <cell r="W19">
            <v>11.466274427400714</v>
          </cell>
          <cell r="Y19">
            <v>123</v>
          </cell>
          <cell r="Z19">
            <v>113</v>
          </cell>
          <cell r="AA19">
            <v>128</v>
          </cell>
          <cell r="AC19">
            <v>50</v>
          </cell>
          <cell r="AD19">
            <v>45</v>
          </cell>
          <cell r="AE19">
            <v>55</v>
          </cell>
          <cell r="AF19">
            <v>40.650406504065039</v>
          </cell>
          <cell r="AG19">
            <v>39.823008849557525</v>
          </cell>
          <cell r="AH19">
            <v>42.96875</v>
          </cell>
          <cell r="AJ19">
            <v>337</v>
          </cell>
          <cell r="AK19">
            <v>303</v>
          </cell>
          <cell r="AL19">
            <v>346</v>
          </cell>
          <cell r="AM19">
            <v>144</v>
          </cell>
          <cell r="AN19">
            <v>128</v>
          </cell>
          <cell r="AO19">
            <v>163</v>
          </cell>
          <cell r="AQ19">
            <v>42.729970326409493</v>
          </cell>
          <cell r="AR19">
            <v>42.244224422442244</v>
          </cell>
          <cell r="AS19">
            <v>47.109826589595379</v>
          </cell>
          <cell r="AU19">
            <v>133</v>
          </cell>
          <cell r="AV19">
            <v>140</v>
          </cell>
          <cell r="AW19">
            <v>139</v>
          </cell>
          <cell r="AX19">
            <v>107</v>
          </cell>
          <cell r="AY19">
            <v>109</v>
          </cell>
          <cell r="AZ19">
            <v>114</v>
          </cell>
          <cell r="BB19">
            <v>80.451127819548873</v>
          </cell>
          <cell r="BC19">
            <v>77.857142857142861</v>
          </cell>
          <cell r="BD19">
            <v>82.014388489208628</v>
          </cell>
          <cell r="BF19">
            <v>9509</v>
          </cell>
          <cell r="BG19">
            <v>9507</v>
          </cell>
          <cell r="BH19">
            <v>9440</v>
          </cell>
          <cell r="BI19">
            <v>14358.59</v>
          </cell>
          <cell r="BJ19">
            <v>14355.57</v>
          </cell>
          <cell r="BK19">
            <v>14254.4</v>
          </cell>
          <cell r="BM19">
            <v>1394</v>
          </cell>
          <cell r="BN19">
            <v>1638</v>
          </cell>
          <cell r="BO19">
            <v>1787</v>
          </cell>
          <cell r="BP19">
            <v>2969.22</v>
          </cell>
          <cell r="BQ19">
            <v>3488.9399999999996</v>
          </cell>
          <cell r="BR19">
            <v>3806.31</v>
          </cell>
          <cell r="BT19">
            <v>1839</v>
          </cell>
          <cell r="BU19">
            <v>1899</v>
          </cell>
          <cell r="BV19">
            <v>1956</v>
          </cell>
          <cell r="BW19">
            <v>3678</v>
          </cell>
          <cell r="BX19">
            <v>3798</v>
          </cell>
          <cell r="BY19">
            <v>3912</v>
          </cell>
          <cell r="CA19">
            <v>15227</v>
          </cell>
          <cell r="CB19">
            <v>15202</v>
          </cell>
          <cell r="CC19">
            <v>15322</v>
          </cell>
          <cell r="CD19">
            <v>23145.040000000001</v>
          </cell>
          <cell r="CE19">
            <v>23107.040000000001</v>
          </cell>
          <cell r="CF19">
            <v>23289.439999999999</v>
          </cell>
          <cell r="CH19">
            <v>1317274</v>
          </cell>
          <cell r="CI19">
            <v>1307960</v>
          </cell>
          <cell r="CJ19">
            <v>1276837</v>
          </cell>
          <cell r="CK19">
            <v>29.835756276492972</v>
          </cell>
          <cell r="CL19">
            <v>29.228450341958744</v>
          </cell>
          <cell r="CM19">
            <v>28.209817695359149</v>
          </cell>
          <cell r="CO19">
            <v>10.103505936907187</v>
          </cell>
          <cell r="CP19">
            <v>9.8304051881979682</v>
          </cell>
          <cell r="CQ19">
            <v>11.25508615897721</v>
          </cell>
          <cell r="CR19">
            <v>719016</v>
          </cell>
          <cell r="CS19">
            <v>703336</v>
          </cell>
          <cell r="CT19">
            <v>809916</v>
          </cell>
          <cell r="CV19">
            <v>71165</v>
          </cell>
          <cell r="CW19">
            <v>71547</v>
          </cell>
          <cell r="CX19">
            <v>71960</v>
          </cell>
          <cell r="CY19">
            <v>171214</v>
          </cell>
          <cell r="CZ19">
            <v>180819</v>
          </cell>
          <cell r="DA19">
            <v>57742</v>
          </cell>
          <cell r="DC19">
            <v>51773516</v>
          </cell>
          <cell r="DD19">
            <v>52111176</v>
          </cell>
          <cell r="DE19">
            <v>52649345</v>
          </cell>
          <cell r="DF19">
            <v>68521961</v>
          </cell>
          <cell r="DG19">
            <v>69042842</v>
          </cell>
          <cell r="DH19">
            <v>69570440</v>
          </cell>
          <cell r="DJ19">
            <v>16748445</v>
          </cell>
          <cell r="DK19">
            <v>16931666</v>
          </cell>
          <cell r="DL19">
            <v>16921095</v>
          </cell>
          <cell r="DM19">
            <v>96.109821863363493</v>
          </cell>
          <cell r="DN19">
            <v>96.086146664584959</v>
          </cell>
          <cell r="DO19">
            <v>95.555253346456638</v>
          </cell>
          <cell r="DQ19">
            <v>49759434</v>
          </cell>
          <cell r="DR19">
            <v>50071621</v>
          </cell>
          <cell r="DS19">
            <v>50309215</v>
          </cell>
          <cell r="DU19">
            <v>188756</v>
          </cell>
          <cell r="DV19">
            <v>192170</v>
          </cell>
          <cell r="DW19">
            <v>192867</v>
          </cell>
          <cell r="DX19">
            <v>174688</v>
          </cell>
          <cell r="DY19">
            <v>178921</v>
          </cell>
          <cell r="DZ19">
            <v>182963</v>
          </cell>
          <cell r="EB19">
            <v>92.546991883701708</v>
          </cell>
          <cell r="EC19">
            <v>93.105583597856068</v>
          </cell>
          <cell r="ED19">
            <v>94.864855055556419</v>
          </cell>
          <cell r="EF19">
            <v>342313</v>
          </cell>
          <cell r="EG19">
            <v>339944</v>
          </cell>
          <cell r="EH19">
            <v>343313</v>
          </cell>
          <cell r="EI19">
            <v>277035</v>
          </cell>
          <cell r="EJ19">
            <v>278655</v>
          </cell>
          <cell r="EK19">
            <v>289806</v>
          </cell>
          <cell r="EM19">
            <v>80.930318159111692</v>
          </cell>
          <cell r="EN19">
            <v>81.970854023015562</v>
          </cell>
          <cell r="EO19">
            <v>84.414513869267978</v>
          </cell>
          <cell r="EP19">
            <v>339</v>
          </cell>
          <cell r="EQ19">
            <v>331</v>
          </cell>
          <cell r="ER19">
            <v>324</v>
          </cell>
          <cell r="ET19">
            <v>288</v>
          </cell>
          <cell r="EU19">
            <v>270</v>
          </cell>
          <cell r="EV19">
            <v>284</v>
          </cell>
          <cell r="EW19">
            <v>84.955752212389385</v>
          </cell>
          <cell r="EX19">
            <v>81.570996978851966</v>
          </cell>
          <cell r="EY19">
            <v>87.654320987654316</v>
          </cell>
        </row>
        <row r="20">
          <cell r="B20" t="str">
            <v>Fife</v>
          </cell>
          <cell r="D20">
            <v>3497.91</v>
          </cell>
          <cell r="E20">
            <v>3468</v>
          </cell>
          <cell r="F20">
            <v>3399.37</v>
          </cell>
          <cell r="G20">
            <v>20039.21</v>
          </cell>
          <cell r="H20">
            <v>18760</v>
          </cell>
          <cell r="I20">
            <v>22165</v>
          </cell>
          <cell r="K20">
            <v>5.7289095488448813</v>
          </cell>
          <cell r="L20">
            <v>5.4094579008073822</v>
          </cell>
          <cell r="M20">
            <v>6.520325825079353</v>
          </cell>
          <cell r="N20">
            <v>12691.65</v>
          </cell>
          <cell r="O20">
            <v>11945</v>
          </cell>
          <cell r="P20">
            <v>11518.66</v>
          </cell>
          <cell r="R20">
            <v>163341.81</v>
          </cell>
          <cell r="S20">
            <v>140556</v>
          </cell>
          <cell r="T20">
            <v>140913</v>
          </cell>
          <cell r="U20">
            <v>12.870021628393472</v>
          </cell>
          <cell r="V20">
            <v>11.76693177061532</v>
          </cell>
          <cell r="W20">
            <v>12.23345423860067</v>
          </cell>
          <cell r="Y20">
            <v>627</v>
          </cell>
          <cell r="Z20">
            <v>701</v>
          </cell>
          <cell r="AA20">
            <v>688</v>
          </cell>
          <cell r="AC20">
            <v>254</v>
          </cell>
          <cell r="AD20">
            <v>324</v>
          </cell>
          <cell r="AE20">
            <v>326</v>
          </cell>
          <cell r="AF20">
            <v>40.5103668261563</v>
          </cell>
          <cell r="AG20">
            <v>46.219686162624825</v>
          </cell>
          <cell r="AH20">
            <v>47.383720930232556</v>
          </cell>
          <cell r="AJ20">
            <v>842</v>
          </cell>
          <cell r="AK20">
            <v>792</v>
          </cell>
          <cell r="AL20">
            <v>791</v>
          </cell>
          <cell r="AM20">
            <v>388</v>
          </cell>
          <cell r="AN20">
            <v>372</v>
          </cell>
          <cell r="AO20">
            <v>384</v>
          </cell>
          <cell r="AQ20">
            <v>46.080760095011875</v>
          </cell>
          <cell r="AR20">
            <v>46.969696969696969</v>
          </cell>
          <cell r="AS20">
            <v>48.546144121365359</v>
          </cell>
          <cell r="AU20">
            <v>263</v>
          </cell>
          <cell r="AV20">
            <v>282</v>
          </cell>
          <cell r="AW20">
            <v>248</v>
          </cell>
          <cell r="AX20">
            <v>36</v>
          </cell>
          <cell r="AY20">
            <v>46</v>
          </cell>
          <cell r="AZ20">
            <v>75</v>
          </cell>
          <cell r="BB20">
            <v>13.688212927756654</v>
          </cell>
          <cell r="BC20">
            <v>16.312056737588655</v>
          </cell>
          <cell r="BD20">
            <v>30.241935483870968</v>
          </cell>
          <cell r="BF20">
            <v>19143</v>
          </cell>
          <cell r="BG20">
            <v>19241</v>
          </cell>
          <cell r="BH20">
            <v>19203</v>
          </cell>
          <cell r="BI20">
            <v>28905.93</v>
          </cell>
          <cell r="BJ20">
            <v>29053.91</v>
          </cell>
          <cell r="BK20">
            <v>28996.53</v>
          </cell>
          <cell r="BM20">
            <v>5820</v>
          </cell>
          <cell r="BN20">
            <v>6244</v>
          </cell>
          <cell r="BO20">
            <v>6518</v>
          </cell>
          <cell r="BP20">
            <v>12396.599999999999</v>
          </cell>
          <cell r="BQ20">
            <v>13299.72</v>
          </cell>
          <cell r="BR20">
            <v>13883.34</v>
          </cell>
          <cell r="BT20">
            <v>5282</v>
          </cell>
          <cell r="BU20">
            <v>5423</v>
          </cell>
          <cell r="BV20">
            <v>5369</v>
          </cell>
          <cell r="BW20">
            <v>10564</v>
          </cell>
          <cell r="BX20">
            <v>10846</v>
          </cell>
          <cell r="BY20">
            <v>10738</v>
          </cell>
          <cell r="CA20">
            <v>36065</v>
          </cell>
          <cell r="CB20">
            <v>36116</v>
          </cell>
          <cell r="CC20">
            <v>35729</v>
          </cell>
          <cell r="CD20">
            <v>54818.8</v>
          </cell>
          <cell r="CE20">
            <v>54896.32</v>
          </cell>
          <cell r="CF20">
            <v>54308.08</v>
          </cell>
          <cell r="CH20">
            <v>5961680</v>
          </cell>
          <cell r="CI20">
            <v>5626826</v>
          </cell>
          <cell r="CJ20">
            <v>5379150</v>
          </cell>
          <cell r="CK20">
            <v>55.880972576079579</v>
          </cell>
          <cell r="CL20">
            <v>52.053994622370219</v>
          </cell>
          <cell r="CM20">
            <v>49.841117914644258</v>
          </cell>
          <cell r="CO20">
            <v>4.1550158059256033</v>
          </cell>
          <cell r="CP20">
            <v>2.9800995900269212</v>
          </cell>
          <cell r="CQ20">
            <v>4.102217108414032</v>
          </cell>
          <cell r="CR20">
            <v>705825</v>
          </cell>
          <cell r="CS20">
            <v>508104</v>
          </cell>
          <cell r="CT20">
            <v>702357</v>
          </cell>
          <cell r="CV20">
            <v>169873</v>
          </cell>
          <cell r="CW20">
            <v>170499</v>
          </cell>
          <cell r="CX20">
            <v>171214</v>
          </cell>
          <cell r="CY20">
            <v>865878</v>
          </cell>
          <cell r="CZ20">
            <v>854875</v>
          </cell>
          <cell r="DA20">
            <v>740203</v>
          </cell>
          <cell r="DC20">
            <v>130220118</v>
          </cell>
          <cell r="DD20">
            <v>131076118</v>
          </cell>
          <cell r="DE20">
            <v>132145802</v>
          </cell>
          <cell r="DF20">
            <v>175943856</v>
          </cell>
          <cell r="DG20">
            <v>176991136</v>
          </cell>
          <cell r="DH20">
            <v>178010716</v>
          </cell>
          <cell r="DJ20">
            <v>45723738</v>
          </cell>
          <cell r="DK20">
            <v>45915018</v>
          </cell>
          <cell r="DL20">
            <v>45864914</v>
          </cell>
          <cell r="DM20">
            <v>93.780000260789194</v>
          </cell>
          <cell r="DN20">
            <v>95.214363153476981</v>
          </cell>
          <cell r="DO20">
            <v>95.449999236449443</v>
          </cell>
          <cell r="DQ20">
            <v>122120427</v>
          </cell>
          <cell r="DR20">
            <v>124803291</v>
          </cell>
          <cell r="DS20">
            <v>126133167</v>
          </cell>
          <cell r="DU20">
            <v>238655</v>
          </cell>
          <cell r="DV20">
            <v>234047</v>
          </cell>
          <cell r="DW20">
            <v>219584</v>
          </cell>
          <cell r="DX20">
            <v>218664</v>
          </cell>
          <cell r="DY20">
            <v>212757</v>
          </cell>
          <cell r="DZ20">
            <v>201083</v>
          </cell>
          <cell r="EB20">
            <v>91.623473214472767</v>
          </cell>
          <cell r="EC20">
            <v>90.903536469170717</v>
          </cell>
          <cell r="ED20">
            <v>91.574522733896828</v>
          </cell>
          <cell r="EF20">
            <v>916141</v>
          </cell>
          <cell r="EG20">
            <v>1005308</v>
          </cell>
          <cell r="EH20">
            <v>1014360</v>
          </cell>
          <cell r="EI20">
            <v>725027</v>
          </cell>
          <cell r="EJ20">
            <v>799521</v>
          </cell>
          <cell r="EK20">
            <v>824170</v>
          </cell>
          <cell r="EM20">
            <v>79.139237300808503</v>
          </cell>
          <cell r="EN20">
            <v>79.529954998866017</v>
          </cell>
          <cell r="EO20">
            <v>81.250246460822581</v>
          </cell>
          <cell r="EP20">
            <v>903</v>
          </cell>
          <cell r="EQ20">
            <v>907</v>
          </cell>
          <cell r="ER20">
            <v>860</v>
          </cell>
          <cell r="ET20">
            <v>534</v>
          </cell>
          <cell r="EU20">
            <v>518</v>
          </cell>
          <cell r="EV20">
            <v>569</v>
          </cell>
          <cell r="EW20">
            <v>59.136212624584715</v>
          </cell>
          <cell r="EX20">
            <v>57.111356119073875</v>
          </cell>
          <cell r="EY20">
            <v>66.162790697674424</v>
          </cell>
        </row>
        <row r="21">
          <cell r="B21" t="str">
            <v>Glasgow City</v>
          </cell>
          <cell r="D21">
            <v>5481.77</v>
          </cell>
          <cell r="E21">
            <v>5283.32</v>
          </cell>
          <cell r="F21">
            <v>5398.49</v>
          </cell>
          <cell r="G21">
            <v>36643</v>
          </cell>
          <cell r="H21">
            <v>31517</v>
          </cell>
          <cell r="I21">
            <v>35816</v>
          </cell>
          <cell r="K21">
            <v>6.6845197810196337</v>
          </cell>
          <cell r="L21">
            <v>5.9653778306065126</v>
          </cell>
          <cell r="M21">
            <v>6.6344477807683262</v>
          </cell>
          <cell r="N21">
            <v>14577.9</v>
          </cell>
          <cell r="O21">
            <v>12504.89</v>
          </cell>
          <cell r="P21">
            <v>11768.83</v>
          </cell>
          <cell r="R21">
            <v>136297.5</v>
          </cell>
          <cell r="S21">
            <v>115565</v>
          </cell>
          <cell r="T21">
            <v>114522.47</v>
          </cell>
          <cell r="U21">
            <v>9.3495976786779984</v>
          </cell>
          <cell r="V21">
            <v>9.2415846920684626</v>
          </cell>
          <cell r="W21">
            <v>9.7309987483887532</v>
          </cell>
          <cell r="Y21">
            <v>443</v>
          </cell>
          <cell r="Z21">
            <v>282</v>
          </cell>
          <cell r="AA21">
            <v>275</v>
          </cell>
          <cell r="AC21">
            <v>209</v>
          </cell>
          <cell r="AD21">
            <v>118</v>
          </cell>
          <cell r="AE21">
            <v>123</v>
          </cell>
          <cell r="AF21">
            <v>47.17832957110609</v>
          </cell>
          <cell r="AG21">
            <v>41.843971631205676</v>
          </cell>
          <cell r="AH21">
            <v>44.727272727272727</v>
          </cell>
          <cell r="AJ21">
            <v>705</v>
          </cell>
          <cell r="AK21">
            <v>723</v>
          </cell>
          <cell r="AL21">
            <v>688</v>
          </cell>
          <cell r="AM21">
            <v>349</v>
          </cell>
          <cell r="AN21">
            <v>377</v>
          </cell>
          <cell r="AO21">
            <v>382</v>
          </cell>
          <cell r="AQ21">
            <v>49.50354609929078</v>
          </cell>
          <cell r="AR21">
            <v>52.143845089903188</v>
          </cell>
          <cell r="AS21">
            <v>55.52325581395349</v>
          </cell>
          <cell r="AU21">
            <v>496</v>
          </cell>
          <cell r="AV21">
            <v>537</v>
          </cell>
          <cell r="AW21">
            <v>527</v>
          </cell>
          <cell r="AX21">
            <v>187</v>
          </cell>
          <cell r="AY21">
            <v>322</v>
          </cell>
          <cell r="AZ21">
            <v>318</v>
          </cell>
          <cell r="BB21">
            <v>37.701612903225808</v>
          </cell>
          <cell r="BC21">
            <v>59.962756052141529</v>
          </cell>
          <cell r="BD21">
            <v>60.341555977229596</v>
          </cell>
          <cell r="BF21">
            <v>1743</v>
          </cell>
          <cell r="BG21">
            <v>1580</v>
          </cell>
          <cell r="BH21">
            <v>1450</v>
          </cell>
          <cell r="BI21">
            <v>2631.93</v>
          </cell>
          <cell r="BJ21">
            <v>2385.8000000000002</v>
          </cell>
          <cell r="BK21">
            <v>2189.5</v>
          </cell>
          <cell r="BM21">
            <v>14095</v>
          </cell>
          <cell r="BN21">
            <v>14478</v>
          </cell>
          <cell r="BO21">
            <v>15382</v>
          </cell>
          <cell r="BP21">
            <v>30022.35</v>
          </cell>
          <cell r="BQ21">
            <v>30838.14</v>
          </cell>
          <cell r="BR21">
            <v>32763.66</v>
          </cell>
          <cell r="BT21">
            <v>74529</v>
          </cell>
          <cell r="BU21">
            <v>74346</v>
          </cell>
          <cell r="BV21">
            <v>74350</v>
          </cell>
          <cell r="BW21">
            <v>149058</v>
          </cell>
          <cell r="BX21">
            <v>148692</v>
          </cell>
          <cell r="BY21">
            <v>148700</v>
          </cell>
          <cell r="CA21">
            <v>102258</v>
          </cell>
          <cell r="CB21">
            <v>102388</v>
          </cell>
          <cell r="CC21">
            <v>102080</v>
          </cell>
          <cell r="CD21">
            <v>155432.16</v>
          </cell>
          <cell r="CE21">
            <v>155629.76000000001</v>
          </cell>
          <cell r="CF21">
            <v>155161.60000000001</v>
          </cell>
          <cell r="CH21">
            <v>15906464</v>
          </cell>
          <cell r="CI21">
            <v>14108667</v>
          </cell>
          <cell r="CJ21">
            <v>12930889</v>
          </cell>
          <cell r="CK21">
            <v>47.179968324555496</v>
          </cell>
          <cell r="CL21">
            <v>41.797798046308991</v>
          </cell>
          <cell r="CM21">
            <v>38.165069904274539</v>
          </cell>
          <cell r="CO21">
            <v>17.22613809598468</v>
          </cell>
          <cell r="CP21">
            <v>17.470518128006532</v>
          </cell>
          <cell r="CQ21">
            <v>16.265998539855314</v>
          </cell>
          <cell r="CR21">
            <v>5164000</v>
          </cell>
          <cell r="CS21">
            <v>5262452</v>
          </cell>
          <cell r="CT21">
            <v>4901596</v>
          </cell>
          <cell r="CV21">
            <v>299777</v>
          </cell>
          <cell r="CW21">
            <v>301219</v>
          </cell>
          <cell r="CX21">
            <v>301340</v>
          </cell>
          <cell r="CY21">
            <v>0</v>
          </cell>
          <cell r="CZ21">
            <v>2328242</v>
          </cell>
          <cell r="DA21">
            <v>2024526</v>
          </cell>
          <cell r="DC21">
            <v>185760213.59000003</v>
          </cell>
          <cell r="DD21">
            <v>186378424</v>
          </cell>
          <cell r="DE21">
            <v>187163614</v>
          </cell>
          <cell r="DF21">
            <v>324534443.29000002</v>
          </cell>
          <cell r="DG21">
            <v>326918777</v>
          </cell>
          <cell r="DH21">
            <v>328624819</v>
          </cell>
          <cell r="DJ21">
            <v>138774229.69999999</v>
          </cell>
          <cell r="DK21">
            <v>140540353</v>
          </cell>
          <cell r="DL21">
            <v>141461205</v>
          </cell>
          <cell r="DM21">
            <v>92.270534873626659</v>
          </cell>
          <cell r="DN21">
            <v>92.577865128852039</v>
          </cell>
          <cell r="DO21">
            <v>93.144279635463761</v>
          </cell>
          <cell r="DQ21">
            <v>171401942.66188437</v>
          </cell>
          <cell r="DR21">
            <v>172545166</v>
          </cell>
          <cell r="DS21">
            <v>174332200</v>
          </cell>
          <cell r="DU21">
            <v>521105</v>
          </cell>
          <cell r="DV21">
            <v>261047</v>
          </cell>
          <cell r="DW21">
            <v>269257</v>
          </cell>
          <cell r="DX21">
            <v>468995</v>
          </cell>
          <cell r="DY21">
            <v>229696</v>
          </cell>
          <cell r="DZ21">
            <v>237948</v>
          </cell>
          <cell r="EB21">
            <v>90.000095949952509</v>
          </cell>
          <cell r="EC21">
            <v>87.990285274299268</v>
          </cell>
          <cell r="ED21">
            <v>88.372075749191296</v>
          </cell>
          <cell r="EF21">
            <v>1362540</v>
          </cell>
          <cell r="EG21">
            <v>1385134.6645</v>
          </cell>
          <cell r="EH21">
            <v>1211313</v>
          </cell>
          <cell r="EI21">
            <v>1150909</v>
          </cell>
          <cell r="EJ21">
            <v>1218142.3178371037</v>
          </cell>
          <cell r="EK21">
            <v>925894</v>
          </cell>
          <cell r="EM21">
            <v>84.467905529378953</v>
          </cell>
          <cell r="EN21">
            <v>87.943963071404582</v>
          </cell>
          <cell r="EO21">
            <v>76.437221428317869</v>
          </cell>
          <cell r="EP21">
            <v>885</v>
          </cell>
          <cell r="EQ21">
            <v>871</v>
          </cell>
          <cell r="ER21">
            <v>1012</v>
          </cell>
          <cell r="ET21">
            <v>704</v>
          </cell>
          <cell r="EU21">
            <v>804</v>
          </cell>
          <cell r="EV21">
            <v>929</v>
          </cell>
          <cell r="EW21">
            <v>79.548022598870062</v>
          </cell>
          <cell r="EX21">
            <v>92.307692307692307</v>
          </cell>
          <cell r="EY21">
            <v>91.798418972332016</v>
          </cell>
        </row>
        <row r="22">
          <cell r="B22" t="str">
            <v>Highland</v>
          </cell>
          <cell r="D22">
            <v>2588</v>
          </cell>
          <cell r="E22">
            <v>2574</v>
          </cell>
          <cell r="F22">
            <v>2594.3000000000002</v>
          </cell>
          <cell r="G22">
            <v>16612</v>
          </cell>
          <cell r="H22">
            <v>16250</v>
          </cell>
          <cell r="I22">
            <v>14799</v>
          </cell>
          <cell r="K22">
            <v>6.418856259659969</v>
          </cell>
          <cell r="L22">
            <v>6.3131313131313131</v>
          </cell>
          <cell r="M22">
            <v>5.7044289403692705</v>
          </cell>
          <cell r="N22">
            <v>7161</v>
          </cell>
          <cell r="O22">
            <v>6824</v>
          </cell>
          <cell r="P22">
            <v>6587.3</v>
          </cell>
          <cell r="R22">
            <v>74842</v>
          </cell>
          <cell r="S22">
            <v>63186.1</v>
          </cell>
          <cell r="T22">
            <v>64918</v>
          </cell>
          <cell r="U22">
            <v>10.451333612623936</v>
          </cell>
          <cell r="V22">
            <v>9.2593933177022265</v>
          </cell>
          <cell r="W22">
            <v>9.8550240614515801</v>
          </cell>
          <cell r="Y22">
            <v>194</v>
          </cell>
          <cell r="Z22">
            <v>167</v>
          </cell>
          <cell r="AA22">
            <v>169</v>
          </cell>
          <cell r="AC22">
            <v>67</v>
          </cell>
          <cell r="AD22">
            <v>55</v>
          </cell>
          <cell r="AE22">
            <v>60</v>
          </cell>
          <cell r="AF22">
            <v>34.536082474226802</v>
          </cell>
          <cell r="AG22">
            <v>32.934131736526943</v>
          </cell>
          <cell r="AH22">
            <v>35.502958579881657</v>
          </cell>
          <cell r="AJ22">
            <v>604</v>
          </cell>
          <cell r="AK22">
            <v>698</v>
          </cell>
          <cell r="AL22">
            <v>363</v>
          </cell>
          <cell r="AM22">
            <v>276</v>
          </cell>
          <cell r="AN22">
            <v>377</v>
          </cell>
          <cell r="AO22">
            <v>167</v>
          </cell>
          <cell r="AQ22">
            <v>45.695364238410598</v>
          </cell>
          <cell r="AR22">
            <v>54.01146131805158</v>
          </cell>
          <cell r="AS22">
            <v>46.005509641873275</v>
          </cell>
          <cell r="AU22">
            <v>168</v>
          </cell>
          <cell r="AV22">
            <v>165</v>
          </cell>
          <cell r="AW22">
            <v>158</v>
          </cell>
          <cell r="AX22">
            <v>153</v>
          </cell>
          <cell r="AY22">
            <v>153</v>
          </cell>
          <cell r="AZ22">
            <v>149</v>
          </cell>
          <cell r="BB22">
            <v>91.071428571428569</v>
          </cell>
          <cell r="BC22">
            <v>92.72727272727272</v>
          </cell>
          <cell r="BD22">
            <v>94.303797468354432</v>
          </cell>
          <cell r="BF22">
            <v>8790</v>
          </cell>
          <cell r="BG22">
            <v>8694</v>
          </cell>
          <cell r="BH22">
            <v>8401</v>
          </cell>
          <cell r="BI22">
            <v>13272.9</v>
          </cell>
          <cell r="BJ22">
            <v>13127.94</v>
          </cell>
          <cell r="BK22">
            <v>12685.51</v>
          </cell>
          <cell r="BM22">
            <v>3191</v>
          </cell>
          <cell r="BN22">
            <v>3325</v>
          </cell>
          <cell r="BO22">
            <v>3150</v>
          </cell>
          <cell r="BP22">
            <v>6796.83</v>
          </cell>
          <cell r="BQ22">
            <v>7082.25</v>
          </cell>
          <cell r="BR22">
            <v>6709.5</v>
          </cell>
          <cell r="BT22">
            <v>3742</v>
          </cell>
          <cell r="BU22">
            <v>3854</v>
          </cell>
          <cell r="BV22">
            <v>3857</v>
          </cell>
          <cell r="BW22">
            <v>7484</v>
          </cell>
          <cell r="BX22">
            <v>7708</v>
          </cell>
          <cell r="BY22">
            <v>7714</v>
          </cell>
          <cell r="CA22">
            <v>20078</v>
          </cell>
          <cell r="CB22">
            <v>20185</v>
          </cell>
          <cell r="CC22">
            <v>19372</v>
          </cell>
          <cell r="CD22">
            <v>30518.560000000001</v>
          </cell>
          <cell r="CE22">
            <v>30681.200000000001</v>
          </cell>
          <cell r="CF22">
            <v>29445.439999999999</v>
          </cell>
          <cell r="CH22">
            <v>3286028</v>
          </cell>
          <cell r="CI22">
            <v>3120788</v>
          </cell>
          <cell r="CJ22">
            <v>2839538</v>
          </cell>
          <cell r="CK22">
            <v>56.585128638805188</v>
          </cell>
          <cell r="CL22">
            <v>53.256322292774719</v>
          </cell>
          <cell r="CM22">
            <v>50.208922551629449</v>
          </cell>
          <cell r="CO22">
            <v>15.189102190500956</v>
          </cell>
          <cell r="CP22">
            <v>18.714982163032552</v>
          </cell>
          <cell r="CQ22">
            <v>15.521042278617234</v>
          </cell>
          <cell r="CR22">
            <v>1693995</v>
          </cell>
          <cell r="CS22">
            <v>2103695</v>
          </cell>
          <cell r="CT22">
            <v>1759574</v>
          </cell>
          <cell r="CV22">
            <v>111527</v>
          </cell>
          <cell r="CW22">
            <v>112407</v>
          </cell>
          <cell r="CX22">
            <v>113367</v>
          </cell>
          <cell r="CY22">
            <v>87839</v>
          </cell>
          <cell r="CZ22">
            <v>80320</v>
          </cell>
          <cell r="DA22">
            <v>311596</v>
          </cell>
          <cell r="DC22">
            <v>96823006</v>
          </cell>
          <cell r="DD22">
            <v>98016426</v>
          </cell>
          <cell r="DE22">
            <v>99485231.099999994</v>
          </cell>
          <cell r="DF22">
            <v>124897656</v>
          </cell>
          <cell r="DG22">
            <v>126178980</v>
          </cell>
          <cell r="DH22">
            <v>127414659.31999999</v>
          </cell>
          <cell r="DJ22">
            <v>28074650</v>
          </cell>
          <cell r="DK22">
            <v>28162554</v>
          </cell>
          <cell r="DL22">
            <v>27929428.219999999</v>
          </cell>
          <cell r="DM22">
            <v>95.401355334908729</v>
          </cell>
          <cell r="DN22">
            <v>95.500707197791527</v>
          </cell>
          <cell r="DO22">
            <v>95.590713423994856</v>
          </cell>
          <cell r="DQ22">
            <v>92370460</v>
          </cell>
          <cell r="DR22">
            <v>93606380</v>
          </cell>
          <cell r="DS22">
            <v>95098642.159999996</v>
          </cell>
          <cell r="DU22">
            <v>232532</v>
          </cell>
          <cell r="DV22">
            <v>218175</v>
          </cell>
          <cell r="DW22">
            <v>214939</v>
          </cell>
          <cell r="DX22">
            <v>208598</v>
          </cell>
          <cell r="DY22">
            <v>201262</v>
          </cell>
          <cell r="DZ22">
            <v>194999</v>
          </cell>
          <cell r="EB22">
            <v>89.707223091875534</v>
          </cell>
          <cell r="EC22">
            <v>92.247966082273408</v>
          </cell>
          <cell r="ED22">
            <v>90.722949301894957</v>
          </cell>
          <cell r="EF22">
            <v>662231.51187094534</v>
          </cell>
          <cell r="EG22">
            <v>650958</v>
          </cell>
          <cell r="EH22">
            <v>646431</v>
          </cell>
          <cell r="EI22">
            <v>396117.1950000003</v>
          </cell>
          <cell r="EJ22">
            <v>393878</v>
          </cell>
          <cell r="EK22">
            <v>390426</v>
          </cell>
          <cell r="EM22">
            <v>59.81551585802444</v>
          </cell>
          <cell r="EN22">
            <v>60.507436731709262</v>
          </cell>
          <cell r="EO22">
            <v>60.397165358715775</v>
          </cell>
          <cell r="EP22">
            <v>1403</v>
          </cell>
          <cell r="EQ22">
            <v>1338</v>
          </cell>
          <cell r="ER22">
            <v>1357</v>
          </cell>
          <cell r="ET22">
            <v>772</v>
          </cell>
          <cell r="EU22">
            <v>828</v>
          </cell>
          <cell r="EV22">
            <v>804</v>
          </cell>
          <cell r="EW22">
            <v>55.024946543121878</v>
          </cell>
          <cell r="EX22">
            <v>61.883408071748882</v>
          </cell>
          <cell r="EY22">
            <v>59.248341930729552</v>
          </cell>
        </row>
        <row r="23">
          <cell r="B23" t="str">
            <v>Inverclyde</v>
          </cell>
          <cell r="D23">
            <v>787.5</v>
          </cell>
          <cell r="E23">
            <v>794</v>
          </cell>
          <cell r="F23">
            <v>787.25</v>
          </cell>
          <cell r="G23">
            <v>6403</v>
          </cell>
          <cell r="H23">
            <v>6926</v>
          </cell>
          <cell r="I23">
            <v>6571</v>
          </cell>
          <cell r="K23">
            <v>8.1307936507936507</v>
          </cell>
          <cell r="L23">
            <v>8.7229219143576824</v>
          </cell>
          <cell r="M23">
            <v>8.346776754525246</v>
          </cell>
          <cell r="N23">
            <v>3427</v>
          </cell>
          <cell r="O23">
            <v>3248</v>
          </cell>
          <cell r="P23">
            <v>3353.4</v>
          </cell>
          <cell r="R23">
            <v>37452</v>
          </cell>
          <cell r="S23">
            <v>35464</v>
          </cell>
          <cell r="T23">
            <v>35819.72</v>
          </cell>
          <cell r="U23">
            <v>10.92850889991246</v>
          </cell>
          <cell r="V23">
            <v>10.91871921182266</v>
          </cell>
          <cell r="W23">
            <v>10.681612691596589</v>
          </cell>
          <cell r="Y23">
            <v>73</v>
          </cell>
          <cell r="Z23">
            <v>69</v>
          </cell>
          <cell r="AA23">
            <v>65</v>
          </cell>
          <cell r="AC23">
            <v>31</v>
          </cell>
          <cell r="AD23">
            <v>29</v>
          </cell>
          <cell r="AE23">
            <v>27</v>
          </cell>
          <cell r="AF23">
            <v>42.465753424657535</v>
          </cell>
          <cell r="AG23">
            <v>42.028985507246375</v>
          </cell>
          <cell r="AH23">
            <v>41.53846153846154</v>
          </cell>
          <cell r="AJ23">
            <v>166</v>
          </cell>
          <cell r="AK23">
            <v>166</v>
          </cell>
          <cell r="AL23">
            <v>166</v>
          </cell>
          <cell r="AM23">
            <v>79</v>
          </cell>
          <cell r="AN23">
            <v>79</v>
          </cell>
          <cell r="AO23">
            <v>78</v>
          </cell>
          <cell r="AQ23">
            <v>47.590361445783131</v>
          </cell>
          <cell r="AR23">
            <v>47.590361445783131</v>
          </cell>
          <cell r="AS23">
            <v>46.987951807228917</v>
          </cell>
          <cell r="AU23">
            <v>80</v>
          </cell>
          <cell r="AV23">
            <v>77</v>
          </cell>
          <cell r="AW23">
            <v>77</v>
          </cell>
          <cell r="AX23">
            <v>53</v>
          </cell>
          <cell r="AY23">
            <v>55</v>
          </cell>
          <cell r="AZ23">
            <v>60</v>
          </cell>
          <cell r="BB23">
            <v>66.25</v>
          </cell>
          <cell r="BC23">
            <v>71.428571428571431</v>
          </cell>
          <cell r="BD23">
            <v>77.922077922077932</v>
          </cell>
          <cell r="BF23">
            <v>91</v>
          </cell>
          <cell r="BG23">
            <v>80</v>
          </cell>
          <cell r="BH23">
            <v>74</v>
          </cell>
          <cell r="BI23">
            <v>137.41</v>
          </cell>
          <cell r="BJ23">
            <v>120.8</v>
          </cell>
          <cell r="BK23">
            <v>111.74</v>
          </cell>
          <cell r="BM23">
            <v>1865</v>
          </cell>
          <cell r="BN23">
            <v>2057</v>
          </cell>
          <cell r="BO23">
            <v>2172</v>
          </cell>
          <cell r="BP23">
            <v>3972.45</v>
          </cell>
          <cell r="BQ23">
            <v>4381.41</v>
          </cell>
          <cell r="BR23">
            <v>4626.3599999999997</v>
          </cell>
          <cell r="BT23">
            <v>7178</v>
          </cell>
          <cell r="BU23">
            <v>7193</v>
          </cell>
          <cell r="BV23">
            <v>7127</v>
          </cell>
          <cell r="BW23">
            <v>14356</v>
          </cell>
          <cell r="BX23">
            <v>14386</v>
          </cell>
          <cell r="BY23">
            <v>14254</v>
          </cell>
          <cell r="CA23">
            <v>11275</v>
          </cell>
          <cell r="CB23">
            <v>11339</v>
          </cell>
          <cell r="CC23">
            <v>11199</v>
          </cell>
          <cell r="CD23">
            <v>17138</v>
          </cell>
          <cell r="CE23">
            <v>17235.28</v>
          </cell>
          <cell r="CF23">
            <v>17022.48</v>
          </cell>
          <cell r="CH23">
            <v>1554000</v>
          </cell>
          <cell r="CI23">
            <v>1411000</v>
          </cell>
          <cell r="CJ23">
            <v>1348000</v>
          </cell>
          <cell r="CK23">
            <v>43.646952886569039</v>
          </cell>
          <cell r="CL23">
            <v>39.060456229450701</v>
          </cell>
          <cell r="CM23">
            <v>37.429285583783013</v>
          </cell>
          <cell r="CO23">
            <v>16.611295681063122</v>
          </cell>
          <cell r="CP23">
            <v>15.047117235788834</v>
          </cell>
          <cell r="CQ23">
            <v>15.469980566635982</v>
          </cell>
          <cell r="CR23">
            <v>655000</v>
          </cell>
          <cell r="CS23">
            <v>594000</v>
          </cell>
          <cell r="CT23">
            <v>605000</v>
          </cell>
          <cell r="CV23">
            <v>39431</v>
          </cell>
          <cell r="CW23">
            <v>39476</v>
          </cell>
          <cell r="CX23">
            <v>39108</v>
          </cell>
          <cell r="CY23">
            <v>34000</v>
          </cell>
          <cell r="CZ23">
            <v>43000</v>
          </cell>
          <cell r="DA23">
            <v>41000</v>
          </cell>
          <cell r="DC23">
            <v>26751843</v>
          </cell>
          <cell r="DD23">
            <v>26761211</v>
          </cell>
          <cell r="DE23">
            <v>27033690</v>
          </cell>
          <cell r="DF23">
            <v>40130370</v>
          </cell>
          <cell r="DG23">
            <v>40300798</v>
          </cell>
          <cell r="DH23">
            <v>40310270</v>
          </cell>
          <cell r="DJ23">
            <v>13378527</v>
          </cell>
          <cell r="DK23">
            <v>13539587</v>
          </cell>
          <cell r="DL23">
            <v>13276580</v>
          </cell>
          <cell r="DM23">
            <v>94.032242937430524</v>
          </cell>
          <cell r="DN23">
            <v>94.232846936560534</v>
          </cell>
          <cell r="DO23">
            <v>94.182751226340173</v>
          </cell>
          <cell r="DQ23">
            <v>25155358</v>
          </cell>
          <cell r="DR23">
            <v>25217851</v>
          </cell>
          <cell r="DS23">
            <v>25461073</v>
          </cell>
          <cell r="DU23">
            <v>46785</v>
          </cell>
          <cell r="DV23">
            <v>43990</v>
          </cell>
          <cell r="DW23">
            <v>40098</v>
          </cell>
          <cell r="DX23">
            <v>44151</v>
          </cell>
          <cell r="DY23">
            <v>42051</v>
          </cell>
          <cell r="DZ23">
            <v>38505</v>
          </cell>
          <cell r="EB23">
            <v>94.369990381532546</v>
          </cell>
          <cell r="EC23">
            <v>95.592180040918393</v>
          </cell>
          <cell r="ED23">
            <v>96.027233278467747</v>
          </cell>
          <cell r="EF23">
            <v>221499</v>
          </cell>
          <cell r="EG23">
            <v>212375</v>
          </cell>
          <cell r="EH23">
            <v>216475</v>
          </cell>
          <cell r="EI23">
            <v>138672</v>
          </cell>
          <cell r="EJ23">
            <v>163795</v>
          </cell>
          <cell r="EK23">
            <v>178213</v>
          </cell>
          <cell r="EM23">
            <v>62.606151720775259</v>
          </cell>
          <cell r="EN23">
            <v>77.125367863449085</v>
          </cell>
          <cell r="EO23">
            <v>82.324979789814066</v>
          </cell>
          <cell r="EP23">
            <v>155</v>
          </cell>
          <cell r="EQ23">
            <v>148</v>
          </cell>
          <cell r="ER23">
            <v>152</v>
          </cell>
          <cell r="ET23">
            <v>113</v>
          </cell>
          <cell r="EU23">
            <v>116</v>
          </cell>
          <cell r="EV23">
            <v>122</v>
          </cell>
          <cell r="EW23">
            <v>72.903225806451616</v>
          </cell>
          <cell r="EX23">
            <v>78.378378378378372</v>
          </cell>
          <cell r="EY23">
            <v>80.26315789473685</v>
          </cell>
        </row>
        <row r="24">
          <cell r="B24" t="str">
            <v>Midlothian</v>
          </cell>
          <cell r="D24">
            <v>1047.1199999999999</v>
          </cell>
          <cell r="E24">
            <v>895.53</v>
          </cell>
          <cell r="F24">
            <v>920</v>
          </cell>
          <cell r="G24">
            <v>5115.03</v>
          </cell>
          <cell r="H24">
            <v>4293.43</v>
          </cell>
          <cell r="I24">
            <v>4793</v>
          </cell>
          <cell r="K24">
            <v>4.8848556039422419</v>
          </cell>
          <cell r="L24">
            <v>4.794289415206638</v>
          </cell>
          <cell r="M24">
            <v>5.2097826086956518</v>
          </cell>
          <cell r="N24">
            <v>2800.89</v>
          </cell>
          <cell r="O24">
            <v>2594.08</v>
          </cell>
          <cell r="P24">
            <v>2510</v>
          </cell>
          <cell r="R24">
            <v>26983.3</v>
          </cell>
          <cell r="S24">
            <v>25867.06</v>
          </cell>
          <cell r="T24">
            <v>26275</v>
          </cell>
          <cell r="U24">
            <v>9.6338306752496532</v>
          </cell>
          <cell r="V24">
            <v>9.9715737371245297</v>
          </cell>
          <cell r="W24">
            <v>10.468127490039841</v>
          </cell>
          <cell r="Y24">
            <v>89</v>
          </cell>
          <cell r="Z24">
            <v>81</v>
          </cell>
          <cell r="AA24">
            <v>70</v>
          </cell>
          <cell r="AC24">
            <v>31</v>
          </cell>
          <cell r="AD24">
            <v>27</v>
          </cell>
          <cell r="AE24">
            <v>28</v>
          </cell>
          <cell r="AF24">
            <v>34.831460674157306</v>
          </cell>
          <cell r="AG24">
            <v>33.333333333333329</v>
          </cell>
          <cell r="AH24">
            <v>40</v>
          </cell>
          <cell r="AJ24">
            <v>213</v>
          </cell>
          <cell r="AK24">
            <v>202</v>
          </cell>
          <cell r="AL24">
            <v>180</v>
          </cell>
          <cell r="AM24">
            <v>95</v>
          </cell>
          <cell r="AN24">
            <v>84</v>
          </cell>
          <cell r="AO24">
            <v>82</v>
          </cell>
          <cell r="AQ24">
            <v>44.600938967136152</v>
          </cell>
          <cell r="AR24">
            <v>41.584158415841586</v>
          </cell>
          <cell r="AS24">
            <v>45.555555555555557</v>
          </cell>
          <cell r="AU24">
            <v>109</v>
          </cell>
          <cell r="AV24">
            <v>110</v>
          </cell>
          <cell r="AW24">
            <v>110</v>
          </cell>
          <cell r="AX24">
            <v>86</v>
          </cell>
          <cell r="AY24">
            <v>89</v>
          </cell>
          <cell r="AZ24">
            <v>89</v>
          </cell>
          <cell r="BB24">
            <v>78.899082568807344</v>
          </cell>
          <cell r="BC24">
            <v>80.909090909090907</v>
          </cell>
          <cell r="BD24">
            <v>80.909090909090907</v>
          </cell>
          <cell r="BF24">
            <v>3202</v>
          </cell>
          <cell r="BG24">
            <v>3266</v>
          </cell>
          <cell r="BH24">
            <v>3403</v>
          </cell>
          <cell r="BI24">
            <v>4835.0200000000004</v>
          </cell>
          <cell r="BJ24">
            <v>4931.66</v>
          </cell>
          <cell r="BK24">
            <v>5138.53</v>
          </cell>
          <cell r="BM24">
            <v>1110</v>
          </cell>
          <cell r="BN24">
            <v>1163</v>
          </cell>
          <cell r="BO24">
            <v>1284</v>
          </cell>
          <cell r="BP24">
            <v>2364.2999999999997</v>
          </cell>
          <cell r="BQ24">
            <v>2477.19</v>
          </cell>
          <cell r="BR24">
            <v>2734.92</v>
          </cell>
          <cell r="BT24">
            <v>1755</v>
          </cell>
          <cell r="BU24">
            <v>1833</v>
          </cell>
          <cell r="BV24">
            <v>1887</v>
          </cell>
          <cell r="BW24">
            <v>3510</v>
          </cell>
          <cell r="BX24">
            <v>3666</v>
          </cell>
          <cell r="BY24">
            <v>3774</v>
          </cell>
          <cell r="CA24">
            <v>7515</v>
          </cell>
          <cell r="CB24">
            <v>7385</v>
          </cell>
          <cell r="CC24">
            <v>8090</v>
          </cell>
          <cell r="CD24">
            <v>11422.8</v>
          </cell>
          <cell r="CE24">
            <v>11225.2</v>
          </cell>
          <cell r="CF24">
            <v>12296.8</v>
          </cell>
          <cell r="CH24">
            <v>882019</v>
          </cell>
          <cell r="CI24">
            <v>874940</v>
          </cell>
          <cell r="CJ24">
            <v>790915</v>
          </cell>
          <cell r="CK24">
            <v>39.852440706086902</v>
          </cell>
          <cell r="CL24">
            <v>39.234889607870826</v>
          </cell>
          <cell r="CM24">
            <v>33.031521137642649</v>
          </cell>
          <cell r="CO24">
            <v>14.077508478782365</v>
          </cell>
          <cell r="CP24">
            <v>13.650114341718393</v>
          </cell>
          <cell r="CQ24">
            <v>14.228619700179678</v>
          </cell>
          <cell r="CR24">
            <v>510549</v>
          </cell>
          <cell r="CS24">
            <v>501396</v>
          </cell>
          <cell r="CT24">
            <v>530571</v>
          </cell>
          <cell r="CV24">
            <v>36267</v>
          </cell>
          <cell r="CW24">
            <v>36732</v>
          </cell>
          <cell r="CX24">
            <v>37289</v>
          </cell>
          <cell r="CY24">
            <v>38328</v>
          </cell>
          <cell r="CZ24">
            <v>51775</v>
          </cell>
          <cell r="DA24">
            <v>32123</v>
          </cell>
          <cell r="DC24">
            <v>32475000</v>
          </cell>
          <cell r="DD24">
            <v>32858000</v>
          </cell>
          <cell r="DE24">
            <v>33339000</v>
          </cell>
          <cell r="DF24">
            <v>37852000</v>
          </cell>
          <cell r="DG24">
            <v>38380000</v>
          </cell>
          <cell r="DH24">
            <v>38957000</v>
          </cell>
          <cell r="DJ24">
            <v>5377000</v>
          </cell>
          <cell r="DK24">
            <v>5522000</v>
          </cell>
          <cell r="DL24">
            <v>5618000</v>
          </cell>
          <cell r="DM24">
            <v>92.960739030023092</v>
          </cell>
          <cell r="DN24">
            <v>93.596688782031777</v>
          </cell>
          <cell r="DO24">
            <v>93.90503614385554</v>
          </cell>
          <cell r="DQ24">
            <v>30189000</v>
          </cell>
          <cell r="DR24">
            <v>30754000</v>
          </cell>
          <cell r="DS24">
            <v>31307000</v>
          </cell>
          <cell r="DU24">
            <v>68548</v>
          </cell>
          <cell r="DV24">
            <v>77589</v>
          </cell>
          <cell r="DW24">
            <v>74974</v>
          </cell>
          <cell r="DX24">
            <v>55690</v>
          </cell>
          <cell r="DY24">
            <v>64469</v>
          </cell>
          <cell r="DZ24">
            <v>69924</v>
          </cell>
          <cell r="EB24">
            <v>81.242341133220521</v>
          </cell>
          <cell r="EC24">
            <v>83.090386523862918</v>
          </cell>
          <cell r="ED24">
            <v>93.264331634966794</v>
          </cell>
          <cell r="EF24">
            <v>224968</v>
          </cell>
          <cell r="EG24">
            <v>223218</v>
          </cell>
          <cell r="EH24">
            <v>230178</v>
          </cell>
          <cell r="EI24">
            <v>171921</v>
          </cell>
          <cell r="EJ24">
            <v>159107</v>
          </cell>
          <cell r="EK24">
            <v>166067</v>
          </cell>
          <cell r="EM24">
            <v>76.420201984282215</v>
          </cell>
          <cell r="EN24">
            <v>71.278749921601303</v>
          </cell>
          <cell r="EO24">
            <v>72.147207813083796</v>
          </cell>
          <cell r="EP24">
            <v>218</v>
          </cell>
          <cell r="EQ24">
            <v>195</v>
          </cell>
          <cell r="ER24">
            <v>196</v>
          </cell>
          <cell r="ET24">
            <v>187</v>
          </cell>
          <cell r="EU24">
            <v>172</v>
          </cell>
          <cell r="EV24">
            <v>173</v>
          </cell>
          <cell r="EW24">
            <v>85.77981651376146</v>
          </cell>
          <cell r="EX24">
            <v>88.205128205128204</v>
          </cell>
          <cell r="EY24">
            <v>88.265306122448976</v>
          </cell>
        </row>
        <row r="25">
          <cell r="B25" t="str">
            <v>Moray</v>
          </cell>
          <cell r="D25">
            <v>880.096</v>
          </cell>
          <cell r="E25">
            <v>849.5</v>
          </cell>
          <cell r="F25">
            <v>854.42</v>
          </cell>
          <cell r="G25">
            <v>8101.8294569999998</v>
          </cell>
          <cell r="H25">
            <v>6769</v>
          </cell>
          <cell r="I25">
            <v>5598.16</v>
          </cell>
          <cell r="K25">
            <v>9.2056201334854375</v>
          </cell>
          <cell r="L25">
            <v>7.9682165979988229</v>
          </cell>
          <cell r="M25">
            <v>6.5520001872615339</v>
          </cell>
          <cell r="N25">
            <v>2534.7539999999999</v>
          </cell>
          <cell r="O25">
            <v>2553.1320000000001</v>
          </cell>
          <cell r="P25">
            <v>2611.6</v>
          </cell>
          <cell r="R25">
            <v>25119.843980000001</v>
          </cell>
          <cell r="S25">
            <v>25247</v>
          </cell>
          <cell r="T25">
            <v>28205.87</v>
          </cell>
          <cell r="U25">
            <v>9.9101703676175283</v>
          </cell>
          <cell r="V25">
            <v>9.888638738615942</v>
          </cell>
          <cell r="W25">
            <v>10.800225915147802</v>
          </cell>
          <cell r="Y25">
            <v>85</v>
          </cell>
          <cell r="Z25">
            <v>86</v>
          </cell>
          <cell r="AA25">
            <v>88</v>
          </cell>
          <cell r="AC25">
            <v>27</v>
          </cell>
          <cell r="AD25">
            <v>27</v>
          </cell>
          <cell r="AE25">
            <v>29</v>
          </cell>
          <cell r="AF25">
            <v>31.764705882352938</v>
          </cell>
          <cell r="AG25">
            <v>31.395348837209301</v>
          </cell>
          <cell r="AH25">
            <v>32.954545454545453</v>
          </cell>
          <cell r="AJ25">
            <v>173</v>
          </cell>
          <cell r="AK25">
            <v>178</v>
          </cell>
          <cell r="AL25">
            <v>179.5</v>
          </cell>
          <cell r="AM25">
            <v>70</v>
          </cell>
          <cell r="AN25">
            <v>74</v>
          </cell>
          <cell r="AO25">
            <v>78.5</v>
          </cell>
          <cell r="AQ25">
            <v>40.462427745664741</v>
          </cell>
          <cell r="AR25">
            <v>41.573033707865171</v>
          </cell>
          <cell r="AS25">
            <v>43.732590529247908</v>
          </cell>
          <cell r="AU25">
            <v>68</v>
          </cell>
          <cell r="AV25">
            <v>68</v>
          </cell>
          <cell r="AW25">
            <v>67</v>
          </cell>
          <cell r="AX25">
            <v>61</v>
          </cell>
          <cell r="AY25">
            <v>61</v>
          </cell>
          <cell r="AZ25">
            <v>61</v>
          </cell>
          <cell r="BB25">
            <v>89.705882352941174</v>
          </cell>
          <cell r="BC25">
            <v>89.705882352941174</v>
          </cell>
          <cell r="BD25">
            <v>91.044776119402982</v>
          </cell>
          <cell r="BF25">
            <v>2972</v>
          </cell>
          <cell r="BG25">
            <v>2982</v>
          </cell>
          <cell r="BH25">
            <v>3040</v>
          </cell>
          <cell r="BI25">
            <v>4487.72</v>
          </cell>
          <cell r="BJ25">
            <v>4502.82</v>
          </cell>
          <cell r="BK25">
            <v>4590.3999999999996</v>
          </cell>
          <cell r="BM25">
            <v>1096</v>
          </cell>
          <cell r="BN25">
            <v>1145</v>
          </cell>
          <cell r="BO25">
            <v>1157</v>
          </cell>
          <cell r="BP25">
            <v>2334.48</v>
          </cell>
          <cell r="BQ25">
            <v>2438.85</v>
          </cell>
          <cell r="BR25">
            <v>2464.41</v>
          </cell>
          <cell r="BT25">
            <v>1105</v>
          </cell>
          <cell r="BU25">
            <v>1210</v>
          </cell>
          <cell r="BV25">
            <v>1269</v>
          </cell>
          <cell r="BW25">
            <v>2210</v>
          </cell>
          <cell r="BX25">
            <v>2420</v>
          </cell>
          <cell r="BY25">
            <v>2538</v>
          </cell>
          <cell r="CA25">
            <v>6795</v>
          </cell>
          <cell r="CB25">
            <v>6906</v>
          </cell>
          <cell r="CC25">
            <v>6916</v>
          </cell>
          <cell r="CD25">
            <v>10328.4</v>
          </cell>
          <cell r="CE25">
            <v>10497.12</v>
          </cell>
          <cell r="CF25">
            <v>10512.32</v>
          </cell>
          <cell r="CH25">
            <v>1371213.59</v>
          </cell>
          <cell r="CI25">
            <v>1496099</v>
          </cell>
          <cell r="CJ25">
            <v>1369047</v>
          </cell>
          <cell r="CK25">
            <v>70.824953255580937</v>
          </cell>
          <cell r="CL25">
            <v>75.336865941983376</v>
          </cell>
          <cell r="CM25">
            <v>68.094411724768761</v>
          </cell>
          <cell r="CO25">
            <v>13.834312987867959</v>
          </cell>
          <cell r="CP25">
            <v>14.052763994688657</v>
          </cell>
          <cell r="CQ25">
            <v>11.575461254612547</v>
          </cell>
          <cell r="CR25">
            <v>588401</v>
          </cell>
          <cell r="CS25">
            <v>603243</v>
          </cell>
          <cell r="CT25">
            <v>501912</v>
          </cell>
          <cell r="CV25">
            <v>42532</v>
          </cell>
          <cell r="CW25">
            <v>42927</v>
          </cell>
          <cell r="CX25">
            <v>43360</v>
          </cell>
          <cell r="CY25">
            <v>0</v>
          </cell>
          <cell r="CZ25">
            <v>0</v>
          </cell>
          <cell r="DA25">
            <v>0</v>
          </cell>
          <cell r="DC25">
            <v>33818089</v>
          </cell>
          <cell r="DD25">
            <v>34177901</v>
          </cell>
          <cell r="DE25">
            <v>34634382</v>
          </cell>
          <cell r="DF25">
            <v>44019834</v>
          </cell>
          <cell r="DG25">
            <v>44508967</v>
          </cell>
          <cell r="DH25">
            <v>44941808</v>
          </cell>
          <cell r="DJ25">
            <v>10201745</v>
          </cell>
          <cell r="DK25">
            <v>10331066</v>
          </cell>
          <cell r="DL25">
            <v>10307426</v>
          </cell>
          <cell r="DM25">
            <v>96.950413135408098</v>
          </cell>
          <cell r="DN25">
            <v>97.277770217661995</v>
          </cell>
          <cell r="DO25">
            <v>95.56027302580425</v>
          </cell>
          <cell r="DQ25">
            <v>32786777</v>
          </cell>
          <cell r="DR25">
            <v>33247500</v>
          </cell>
          <cell r="DS25">
            <v>33096710</v>
          </cell>
          <cell r="DU25">
            <v>80216</v>
          </cell>
          <cell r="DV25">
            <v>78909</v>
          </cell>
          <cell r="DW25">
            <v>77487</v>
          </cell>
          <cell r="DX25">
            <v>71382</v>
          </cell>
          <cell r="DY25">
            <v>67694</v>
          </cell>
          <cell r="DZ25">
            <v>63424</v>
          </cell>
          <cell r="EB25">
            <v>88.98723446693927</v>
          </cell>
          <cell r="EC25">
            <v>85.787426022380203</v>
          </cell>
          <cell r="ED25">
            <v>81.851149225031293</v>
          </cell>
          <cell r="EF25">
            <v>219632</v>
          </cell>
          <cell r="EG25">
            <v>220050</v>
          </cell>
          <cell r="EH25">
            <v>226825.60200000001</v>
          </cell>
          <cell r="EI25">
            <v>102526</v>
          </cell>
          <cell r="EJ25">
            <v>109328</v>
          </cell>
          <cell r="EK25">
            <v>121253</v>
          </cell>
          <cell r="EM25">
            <v>46.680811539302105</v>
          </cell>
          <cell r="EN25">
            <v>49.683253805953193</v>
          </cell>
          <cell r="EO25">
            <v>53.456487685195256</v>
          </cell>
          <cell r="EP25">
            <v>247</v>
          </cell>
          <cell r="EQ25">
            <v>246</v>
          </cell>
          <cell r="ER25">
            <v>239</v>
          </cell>
          <cell r="ET25">
            <v>221</v>
          </cell>
          <cell r="EU25">
            <v>226</v>
          </cell>
          <cell r="EV25">
            <v>209</v>
          </cell>
          <cell r="EW25">
            <v>89.473684210526315</v>
          </cell>
          <cell r="EX25">
            <v>91.869918699186996</v>
          </cell>
          <cell r="EY25">
            <v>87.44769874476988</v>
          </cell>
        </row>
        <row r="26">
          <cell r="B26" t="str">
            <v>North Ayrshire</v>
          </cell>
          <cell r="D26">
            <v>1369.5</v>
          </cell>
          <cell r="E26">
            <v>1381.1</v>
          </cell>
          <cell r="F26">
            <v>1382</v>
          </cell>
          <cell r="G26">
            <v>7489.4</v>
          </cell>
          <cell r="H26">
            <v>8158.1</v>
          </cell>
          <cell r="I26">
            <v>9134</v>
          </cell>
          <cell r="K26">
            <v>5.4687112084702445</v>
          </cell>
          <cell r="L26">
            <v>5.9069582217073355</v>
          </cell>
          <cell r="M26">
            <v>6.6092619392185235</v>
          </cell>
          <cell r="N26">
            <v>4673.2</v>
          </cell>
          <cell r="O26">
            <v>4391.8</v>
          </cell>
          <cell r="P26">
            <v>4353</v>
          </cell>
          <cell r="R26">
            <v>37443.1</v>
          </cell>
          <cell r="S26">
            <v>42889.599999999999</v>
          </cell>
          <cell r="T26">
            <v>44644</v>
          </cell>
          <cell r="U26">
            <v>8.0123042026876661</v>
          </cell>
          <cell r="V26">
            <v>9.7658363313447776</v>
          </cell>
          <cell r="W26">
            <v>10.255915460601884</v>
          </cell>
          <cell r="Y26">
            <v>114</v>
          </cell>
          <cell r="Z26">
            <v>111</v>
          </cell>
          <cell r="AA26">
            <v>104</v>
          </cell>
          <cell r="AC26">
            <v>46</v>
          </cell>
          <cell r="AD26">
            <v>52</v>
          </cell>
          <cell r="AE26">
            <v>52</v>
          </cell>
          <cell r="AF26">
            <v>40.350877192982452</v>
          </cell>
          <cell r="AG26">
            <v>46.846846846846844</v>
          </cell>
          <cell r="AH26">
            <v>50</v>
          </cell>
          <cell r="AJ26">
            <v>265</v>
          </cell>
          <cell r="AK26">
            <v>278</v>
          </cell>
          <cell r="AL26">
            <v>270</v>
          </cell>
          <cell r="AM26">
            <v>123</v>
          </cell>
          <cell r="AN26">
            <v>144</v>
          </cell>
          <cell r="AO26">
            <v>143</v>
          </cell>
          <cell r="AQ26">
            <v>46.415094339622641</v>
          </cell>
          <cell r="AR26">
            <v>51.798561151079134</v>
          </cell>
          <cell r="AS26">
            <v>52.962962962962969</v>
          </cell>
          <cell r="AU26">
            <v>110</v>
          </cell>
          <cell r="AV26">
            <v>101</v>
          </cell>
          <cell r="AW26">
            <v>101</v>
          </cell>
          <cell r="AX26">
            <v>77</v>
          </cell>
          <cell r="AY26">
            <v>80</v>
          </cell>
          <cell r="AZ26">
            <v>53</v>
          </cell>
          <cell r="BB26">
            <v>70</v>
          </cell>
          <cell r="BC26">
            <v>79.207920792079207</v>
          </cell>
          <cell r="BD26">
            <v>52.475247524752476</v>
          </cell>
          <cell r="BF26">
            <v>9027</v>
          </cell>
          <cell r="BG26">
            <v>8959</v>
          </cell>
          <cell r="BH26">
            <v>8873</v>
          </cell>
          <cell r="BI26">
            <v>13630.77</v>
          </cell>
          <cell r="BJ26">
            <v>13528.09</v>
          </cell>
          <cell r="BK26">
            <v>13398.23</v>
          </cell>
          <cell r="BM26">
            <v>3037</v>
          </cell>
          <cell r="BN26">
            <v>3531</v>
          </cell>
          <cell r="BO26">
            <v>3658</v>
          </cell>
          <cell r="BP26">
            <v>6468.8099999999995</v>
          </cell>
          <cell r="BQ26">
            <v>7521.03</v>
          </cell>
          <cell r="BR26">
            <v>7791.54</v>
          </cell>
          <cell r="BT26">
            <v>2892</v>
          </cell>
          <cell r="BU26">
            <v>3073</v>
          </cell>
          <cell r="BV26">
            <v>3091</v>
          </cell>
          <cell r="BW26">
            <v>5784</v>
          </cell>
          <cell r="BX26">
            <v>6146</v>
          </cell>
          <cell r="BY26">
            <v>6182</v>
          </cell>
          <cell r="CA26">
            <v>18435</v>
          </cell>
          <cell r="CB26">
            <v>18890</v>
          </cell>
          <cell r="CC26">
            <v>18726</v>
          </cell>
          <cell r="CD26">
            <v>28021.200000000001</v>
          </cell>
          <cell r="CE26">
            <v>28712.799999999999</v>
          </cell>
          <cell r="CF26">
            <v>28463.52</v>
          </cell>
          <cell r="CH26">
            <v>2226648</v>
          </cell>
          <cell r="CI26">
            <v>2124557</v>
          </cell>
          <cell r="CJ26">
            <v>2253751</v>
          </cell>
          <cell r="CK26">
            <v>41.307060338619323</v>
          </cell>
          <cell r="CL26">
            <v>38.001002362455985</v>
          </cell>
          <cell r="CM26">
            <v>40.364274995258377</v>
          </cell>
          <cell r="CO26">
            <v>12.168832925125091</v>
          </cell>
          <cell r="CP26">
            <v>11.701855731816821</v>
          </cell>
          <cell r="CQ26">
            <v>11.049847223054341</v>
          </cell>
          <cell r="CR26">
            <v>809848</v>
          </cell>
          <cell r="CS26">
            <v>781918</v>
          </cell>
          <cell r="CT26">
            <v>737732</v>
          </cell>
          <cell r="CV26">
            <v>66551</v>
          </cell>
          <cell r="CW26">
            <v>66820</v>
          </cell>
          <cell r="CX26">
            <v>66764</v>
          </cell>
          <cell r="CY26">
            <v>705701</v>
          </cell>
          <cell r="CZ26">
            <v>571000</v>
          </cell>
          <cell r="DA26">
            <v>548000</v>
          </cell>
          <cell r="DC26">
            <v>47033236</v>
          </cell>
          <cell r="DD26">
            <v>47001186</v>
          </cell>
          <cell r="DE26">
            <v>47228140</v>
          </cell>
          <cell r="DF26">
            <v>67527170</v>
          </cell>
          <cell r="DG26">
            <v>67816195</v>
          </cell>
          <cell r="DH26">
            <v>68146737</v>
          </cell>
          <cell r="DJ26">
            <v>20493934</v>
          </cell>
          <cell r="DK26">
            <v>20815009</v>
          </cell>
          <cell r="DL26">
            <v>20918597</v>
          </cell>
          <cell r="DM26">
            <v>93.568260963374911</v>
          </cell>
          <cell r="DN26">
            <v>93.556277494784922</v>
          </cell>
          <cell r="DO26">
            <v>93.461857697550656</v>
          </cell>
          <cell r="DQ26">
            <v>44008181</v>
          </cell>
          <cell r="DR26">
            <v>43972560</v>
          </cell>
          <cell r="DS26">
            <v>44140297</v>
          </cell>
          <cell r="DU26">
            <v>169872</v>
          </cell>
          <cell r="DV26">
            <v>165791</v>
          </cell>
          <cell r="DW26">
            <v>166717</v>
          </cell>
          <cell r="DX26">
            <v>149616</v>
          </cell>
          <cell r="DY26">
            <v>136790</v>
          </cell>
          <cell r="DZ26">
            <v>135990</v>
          </cell>
          <cell r="EB26">
            <v>88.075727606668551</v>
          </cell>
          <cell r="EC26">
            <v>82.507494375448616</v>
          </cell>
          <cell r="ED26">
            <v>81.569366051452462</v>
          </cell>
          <cell r="EF26">
            <v>360757</v>
          </cell>
          <cell r="EG26">
            <v>352330</v>
          </cell>
          <cell r="EH26">
            <v>354317</v>
          </cell>
          <cell r="EI26">
            <v>295992</v>
          </cell>
          <cell r="EJ26">
            <v>284309</v>
          </cell>
          <cell r="EK26">
            <v>254890</v>
          </cell>
          <cell r="EM26">
            <v>82.047472398317979</v>
          </cell>
          <cell r="EN26">
            <v>80.69395169301508</v>
          </cell>
          <cell r="EO26">
            <v>71.938405439197112</v>
          </cell>
          <cell r="EP26">
            <v>334</v>
          </cell>
          <cell r="EQ26">
            <v>321</v>
          </cell>
          <cell r="ER26">
            <v>313</v>
          </cell>
          <cell r="ET26">
            <v>296</v>
          </cell>
          <cell r="EU26">
            <v>295</v>
          </cell>
          <cell r="EV26">
            <v>274</v>
          </cell>
          <cell r="EW26">
            <v>88.622754491017957</v>
          </cell>
          <cell r="EX26">
            <v>91.900311526479754</v>
          </cell>
          <cell r="EY26">
            <v>87.539936102236425</v>
          </cell>
        </row>
        <row r="27">
          <cell r="B27" t="str">
            <v>North Lanarkshire</v>
          </cell>
          <cell r="D27">
            <v>3575.74</v>
          </cell>
          <cell r="E27">
            <v>3508.33</v>
          </cell>
          <cell r="F27">
            <v>3482.26</v>
          </cell>
          <cell r="G27">
            <v>31282.59</v>
          </cell>
          <cell r="H27">
            <v>26399.59</v>
          </cell>
          <cell r="I27">
            <v>28651.14</v>
          </cell>
          <cell r="K27">
            <v>8.7485639336193355</v>
          </cell>
          <cell r="L27">
            <v>7.5248309024521642</v>
          </cell>
          <cell r="M27">
            <v>8.227742902597738</v>
          </cell>
          <cell r="N27">
            <v>9992.2099999999991</v>
          </cell>
          <cell r="O27">
            <v>9696.16</v>
          </cell>
          <cell r="P27">
            <v>9356.36</v>
          </cell>
          <cell r="R27">
            <v>111519.11</v>
          </cell>
          <cell r="S27">
            <v>100017.33</v>
          </cell>
          <cell r="T27">
            <v>105687.78</v>
          </cell>
          <cell r="U27">
            <v>11.160605111381768</v>
          </cell>
          <cell r="V27">
            <v>10.31514847114734</v>
          </cell>
          <cell r="W27">
            <v>11.295822306965528</v>
          </cell>
          <cell r="Y27">
            <v>268</v>
          </cell>
          <cell r="Z27">
            <v>243</v>
          </cell>
          <cell r="AA27">
            <v>252</v>
          </cell>
          <cell r="AC27">
            <v>99</v>
          </cell>
          <cell r="AD27">
            <v>97</v>
          </cell>
          <cell r="AE27">
            <v>112</v>
          </cell>
          <cell r="AF27">
            <v>36.940298507462686</v>
          </cell>
          <cell r="AG27">
            <v>39.91769547325103</v>
          </cell>
          <cell r="AH27">
            <v>44.444444444444443</v>
          </cell>
          <cell r="AJ27">
            <v>612</v>
          </cell>
          <cell r="AK27">
            <v>596</v>
          </cell>
          <cell r="AL27">
            <v>584</v>
          </cell>
          <cell r="AM27">
            <v>282</v>
          </cell>
          <cell r="AN27">
            <v>304</v>
          </cell>
          <cell r="AO27">
            <v>311</v>
          </cell>
          <cell r="AQ27">
            <v>46.078431372549019</v>
          </cell>
          <cell r="AR27">
            <v>51.006711409395976</v>
          </cell>
          <cell r="AS27">
            <v>53.253424657534239</v>
          </cell>
          <cell r="AU27">
            <v>175</v>
          </cell>
          <cell r="AV27">
            <v>74</v>
          </cell>
          <cell r="AW27">
            <v>72</v>
          </cell>
          <cell r="AX27">
            <v>68</v>
          </cell>
          <cell r="AY27">
            <v>31</v>
          </cell>
          <cell r="AZ27">
            <v>39</v>
          </cell>
          <cell r="BB27">
            <v>38.857142857142854</v>
          </cell>
          <cell r="BC27">
            <v>41.891891891891895</v>
          </cell>
          <cell r="BD27">
            <v>54.166666666666664</v>
          </cell>
          <cell r="BF27">
            <v>23189</v>
          </cell>
          <cell r="BG27">
            <v>22993</v>
          </cell>
          <cell r="BH27">
            <v>22846</v>
          </cell>
          <cell r="BI27">
            <v>35015.39</v>
          </cell>
          <cell r="BJ27">
            <v>34719.43</v>
          </cell>
          <cell r="BK27">
            <v>34497.46</v>
          </cell>
          <cell r="BM27">
            <v>4444</v>
          </cell>
          <cell r="BN27">
            <v>4948</v>
          </cell>
          <cell r="BO27">
            <v>5496</v>
          </cell>
          <cell r="BP27">
            <v>9465.7199999999993</v>
          </cell>
          <cell r="BQ27">
            <v>10539.24</v>
          </cell>
          <cell r="BR27">
            <v>11706.48</v>
          </cell>
          <cell r="BT27">
            <v>5666</v>
          </cell>
          <cell r="BU27">
            <v>5782</v>
          </cell>
          <cell r="BV27">
            <v>5797</v>
          </cell>
          <cell r="BW27">
            <v>11332</v>
          </cell>
          <cell r="BX27">
            <v>11564</v>
          </cell>
          <cell r="BY27">
            <v>11594</v>
          </cell>
          <cell r="CA27">
            <v>42901</v>
          </cell>
          <cell r="CB27">
            <v>42911</v>
          </cell>
          <cell r="CC27">
            <v>42709</v>
          </cell>
          <cell r="CD27">
            <v>65209.520000000004</v>
          </cell>
          <cell r="CE27">
            <v>65224.72</v>
          </cell>
          <cell r="CF27">
            <v>64917.68</v>
          </cell>
          <cell r="CH27">
            <v>3110738</v>
          </cell>
          <cell r="CI27">
            <v>3820844</v>
          </cell>
          <cell r="CJ27">
            <v>4019564</v>
          </cell>
          <cell r="CK27">
            <v>25.703771269885639</v>
          </cell>
          <cell r="CL27">
            <v>31.306232767452052</v>
          </cell>
          <cell r="CM27">
            <v>32.755113000284723</v>
          </cell>
          <cell r="CO27">
            <v>14.881327923473775</v>
          </cell>
          <cell r="CP27">
            <v>16.730277428250162</v>
          </cell>
          <cell r="CQ27">
            <v>13.956290667394823</v>
          </cell>
          <cell r="CR27">
            <v>2215294</v>
          </cell>
          <cell r="CS27">
            <v>2499637.29</v>
          </cell>
          <cell r="CT27">
            <v>2095551</v>
          </cell>
          <cell r="CV27">
            <v>148864</v>
          </cell>
          <cell r="CW27">
            <v>149408</v>
          </cell>
          <cell r="CX27">
            <v>150151</v>
          </cell>
          <cell r="CY27">
            <v>1106758</v>
          </cell>
          <cell r="CZ27">
            <v>1088679.6499999999</v>
          </cell>
          <cell r="DA27">
            <v>1223870</v>
          </cell>
          <cell r="DC27">
            <v>98888759</v>
          </cell>
          <cell r="DD27">
            <v>99527482</v>
          </cell>
          <cell r="DE27">
            <v>100689170</v>
          </cell>
          <cell r="DF27">
            <v>141117722</v>
          </cell>
          <cell r="DG27">
            <v>141947014</v>
          </cell>
          <cell r="DH27">
            <v>142822420</v>
          </cell>
          <cell r="DJ27">
            <v>42228963</v>
          </cell>
          <cell r="DK27">
            <v>42419532</v>
          </cell>
          <cell r="DL27">
            <v>42133250</v>
          </cell>
          <cell r="DM27">
            <v>94.530734276885809</v>
          </cell>
          <cell r="DN27">
            <v>94.351711821665489</v>
          </cell>
          <cell r="DO27">
            <v>93.962430120339661</v>
          </cell>
          <cell r="DQ27">
            <v>93480270</v>
          </cell>
          <cell r="DR27">
            <v>93905883</v>
          </cell>
          <cell r="DS27">
            <v>94609991</v>
          </cell>
          <cell r="DU27">
            <v>344265</v>
          </cell>
          <cell r="DV27">
            <v>314673</v>
          </cell>
          <cell r="DW27">
            <v>323098</v>
          </cell>
          <cell r="DX27">
            <v>309938</v>
          </cell>
          <cell r="DY27">
            <v>296327</v>
          </cell>
          <cell r="DZ27">
            <v>302279</v>
          </cell>
          <cell r="EB27">
            <v>90.028902153864038</v>
          </cell>
          <cell r="EC27">
            <v>94.169820734540295</v>
          </cell>
          <cell r="ED27">
            <v>93.556444174832393</v>
          </cell>
          <cell r="EF27">
            <v>860662</v>
          </cell>
          <cell r="EG27">
            <v>835250</v>
          </cell>
          <cell r="EH27">
            <v>817630</v>
          </cell>
          <cell r="EI27">
            <v>623129</v>
          </cell>
          <cell r="EJ27">
            <v>638051</v>
          </cell>
          <cell r="EK27">
            <v>677414</v>
          </cell>
          <cell r="EM27">
            <v>72.401128433694055</v>
          </cell>
          <cell r="EN27">
            <v>76.390422029332541</v>
          </cell>
          <cell r="EO27">
            <v>82.850922789036602</v>
          </cell>
          <cell r="EP27">
            <v>542</v>
          </cell>
          <cell r="EQ27">
            <v>534</v>
          </cell>
          <cell r="ER27">
            <v>564</v>
          </cell>
          <cell r="ET27">
            <v>410</v>
          </cell>
          <cell r="EU27">
            <v>416</v>
          </cell>
          <cell r="EV27">
            <v>450</v>
          </cell>
          <cell r="EW27">
            <v>75.645756457564573</v>
          </cell>
          <cell r="EX27">
            <v>77.902621722846447</v>
          </cell>
          <cell r="EY27">
            <v>79.787234042553195</v>
          </cell>
        </row>
        <row r="28">
          <cell r="B28" t="str">
            <v>Orkney Islands</v>
          </cell>
          <cell r="D28">
            <v>281.625</v>
          </cell>
          <cell r="E28">
            <v>265</v>
          </cell>
          <cell r="F28">
            <v>263</v>
          </cell>
          <cell r="G28">
            <v>2236.31</v>
          </cell>
          <cell r="H28">
            <v>1747</v>
          </cell>
          <cell r="I28">
            <v>1847</v>
          </cell>
          <cell r="K28">
            <v>7.9407367953839323</v>
          </cell>
          <cell r="L28">
            <v>6.5924528301886793</v>
          </cell>
          <cell r="M28">
            <v>7.0228136882129277</v>
          </cell>
          <cell r="N28">
            <v>1466.425</v>
          </cell>
          <cell r="O28">
            <v>1425</v>
          </cell>
          <cell r="P28">
            <v>1413</v>
          </cell>
          <cell r="R28">
            <v>14013.51</v>
          </cell>
          <cell r="S28">
            <v>13873</v>
          </cell>
          <cell r="T28">
            <v>12997</v>
          </cell>
          <cell r="U28">
            <v>9.5562405169033546</v>
          </cell>
          <cell r="V28">
            <v>9.7354385964912282</v>
          </cell>
          <cell r="W28">
            <v>9.1981599433828727</v>
          </cell>
          <cell r="Y28">
            <v>34</v>
          </cell>
          <cell r="Z28">
            <v>32</v>
          </cell>
          <cell r="AA28">
            <v>33</v>
          </cell>
          <cell r="AC28">
            <v>9</v>
          </cell>
          <cell r="AD28">
            <v>8</v>
          </cell>
          <cell r="AE28">
            <v>8</v>
          </cell>
          <cell r="AF28">
            <v>26.47058823529412</v>
          </cell>
          <cell r="AG28">
            <v>25</v>
          </cell>
          <cell r="AH28">
            <v>24.242424242424242</v>
          </cell>
          <cell r="AJ28">
            <v>99</v>
          </cell>
          <cell r="AK28">
            <v>92</v>
          </cell>
          <cell r="AL28">
            <v>88</v>
          </cell>
          <cell r="AM28">
            <v>28</v>
          </cell>
          <cell r="AN28">
            <v>25</v>
          </cell>
          <cell r="AO28">
            <v>23</v>
          </cell>
          <cell r="AQ28">
            <v>28.28282828282828</v>
          </cell>
          <cell r="AR28">
            <v>27.173913043478258</v>
          </cell>
          <cell r="AS28">
            <v>26.136363636363637</v>
          </cell>
          <cell r="AU28">
            <v>58</v>
          </cell>
          <cell r="AV28">
            <v>60</v>
          </cell>
          <cell r="AW28">
            <v>57</v>
          </cell>
          <cell r="AX28">
            <v>31</v>
          </cell>
          <cell r="AY28">
            <v>33</v>
          </cell>
          <cell r="AZ28">
            <v>32</v>
          </cell>
          <cell r="BB28">
            <v>53.448275862068961</v>
          </cell>
          <cell r="BC28">
            <v>55.000000000000007</v>
          </cell>
          <cell r="BD28">
            <v>56.140350877192979</v>
          </cell>
          <cell r="BF28">
            <v>402</v>
          </cell>
          <cell r="BG28">
            <v>419</v>
          </cell>
          <cell r="BH28">
            <v>433</v>
          </cell>
          <cell r="BI28">
            <v>607.02</v>
          </cell>
          <cell r="BJ28">
            <v>632.69000000000005</v>
          </cell>
          <cell r="BK28">
            <v>653.83000000000004</v>
          </cell>
          <cell r="BM28">
            <v>241</v>
          </cell>
          <cell r="BN28">
            <v>241</v>
          </cell>
          <cell r="BO28">
            <v>214</v>
          </cell>
          <cell r="BP28">
            <v>513.32999999999993</v>
          </cell>
          <cell r="BQ28">
            <v>513.32999999999993</v>
          </cell>
          <cell r="BR28">
            <v>455.82</v>
          </cell>
          <cell r="BT28">
            <v>273</v>
          </cell>
          <cell r="BU28">
            <v>291</v>
          </cell>
          <cell r="BV28">
            <v>317</v>
          </cell>
          <cell r="BW28">
            <v>546</v>
          </cell>
          <cell r="BX28">
            <v>582</v>
          </cell>
          <cell r="BY28">
            <v>634</v>
          </cell>
          <cell r="CA28">
            <v>1374</v>
          </cell>
          <cell r="CB28">
            <v>1392</v>
          </cell>
          <cell r="CC28">
            <v>1355</v>
          </cell>
          <cell r="CD28">
            <v>2088.48</v>
          </cell>
          <cell r="CE28">
            <v>2115.84</v>
          </cell>
          <cell r="CF28">
            <v>2059.6</v>
          </cell>
          <cell r="CH28">
            <v>270120.67</v>
          </cell>
          <cell r="CI28">
            <v>268357</v>
          </cell>
          <cell r="CJ28">
            <v>243995</v>
          </cell>
          <cell r="CK28">
            <v>71.93952056418</v>
          </cell>
          <cell r="CL28">
            <v>69.814457342358978</v>
          </cell>
          <cell r="CM28">
            <v>64.154341681456643</v>
          </cell>
          <cell r="CO28">
            <v>26.56327082930601</v>
          </cell>
          <cell r="CP28">
            <v>24.200398708942473</v>
          </cell>
          <cell r="CQ28">
            <v>20.141613627854735</v>
          </cell>
          <cell r="CR28">
            <v>274823.59999999998</v>
          </cell>
          <cell r="CS28">
            <v>254927</v>
          </cell>
          <cell r="CT28">
            <v>215193</v>
          </cell>
          <cell r="CV28">
            <v>10346</v>
          </cell>
          <cell r="CW28">
            <v>10534</v>
          </cell>
          <cell r="CX28">
            <v>10684</v>
          </cell>
          <cell r="CY28">
            <v>4558.9799999999996</v>
          </cell>
          <cell r="CZ28">
            <v>4872</v>
          </cell>
          <cell r="DA28">
            <v>23406</v>
          </cell>
          <cell r="DC28">
            <v>7292806.6699999999</v>
          </cell>
          <cell r="DD28">
            <v>7399389</v>
          </cell>
          <cell r="DE28">
            <v>7549448</v>
          </cell>
          <cell r="DF28">
            <v>9308920</v>
          </cell>
          <cell r="DG28">
            <v>9475697</v>
          </cell>
          <cell r="DH28">
            <v>9660450</v>
          </cell>
          <cell r="DJ28">
            <v>2016113.33</v>
          </cell>
          <cell r="DK28">
            <v>2076308</v>
          </cell>
          <cell r="DL28">
            <v>2111002</v>
          </cell>
          <cell r="DM28">
            <v>97.564300576749005</v>
          </cell>
          <cell r="DN28">
            <v>97.528498636846905</v>
          </cell>
          <cell r="DO28">
            <v>98.081475625767609</v>
          </cell>
          <cell r="DQ28">
            <v>7115175.8200000003</v>
          </cell>
          <cell r="DR28">
            <v>7216513</v>
          </cell>
          <cell r="DS28">
            <v>7404610</v>
          </cell>
          <cell r="DU28">
            <v>53447</v>
          </cell>
          <cell r="DV28">
            <v>47863</v>
          </cell>
          <cell r="DW28">
            <v>48576</v>
          </cell>
          <cell r="DX28">
            <v>41522</v>
          </cell>
          <cell r="DY28">
            <v>38121</v>
          </cell>
          <cell r="DZ28">
            <v>38107</v>
          </cell>
          <cell r="EB28">
            <v>77.688177072613996</v>
          </cell>
          <cell r="EC28">
            <v>79.646073167164616</v>
          </cell>
          <cell r="ED28">
            <v>78.448204874835312</v>
          </cell>
          <cell r="EF28">
            <v>122514.77</v>
          </cell>
          <cell r="EG28">
            <v>121582</v>
          </cell>
          <cell r="EH28">
            <v>120799.43</v>
          </cell>
          <cell r="EI28">
            <v>99980.62</v>
          </cell>
          <cell r="EJ28">
            <v>102638</v>
          </cell>
          <cell r="EK28">
            <v>96993.600000000006</v>
          </cell>
          <cell r="EM28">
            <v>81.606993181311921</v>
          </cell>
          <cell r="EN28">
            <v>84.418746195982962</v>
          </cell>
          <cell r="EO28">
            <v>80.293094098208911</v>
          </cell>
          <cell r="EP28">
            <v>204</v>
          </cell>
          <cell r="EQ28">
            <v>204</v>
          </cell>
          <cell r="ER28">
            <v>202</v>
          </cell>
          <cell r="ET28">
            <v>183</v>
          </cell>
          <cell r="EU28">
            <v>179</v>
          </cell>
          <cell r="EV28">
            <v>174</v>
          </cell>
          <cell r="EW28">
            <v>89.705882352941174</v>
          </cell>
          <cell r="EX28">
            <v>87.745098039215691</v>
          </cell>
          <cell r="EY28">
            <v>86.138613861386133</v>
          </cell>
        </row>
        <row r="29">
          <cell r="B29" t="str">
            <v>Perth &amp; Kinross</v>
          </cell>
          <cell r="D29">
            <v>1410</v>
          </cell>
          <cell r="E29">
            <v>1410</v>
          </cell>
          <cell r="F29">
            <v>1413.13</v>
          </cell>
          <cell r="G29">
            <v>10503</v>
          </cell>
          <cell r="H29">
            <v>10150</v>
          </cell>
          <cell r="I29">
            <v>11897.5</v>
          </cell>
          <cell r="K29">
            <v>7.4489361702127663</v>
          </cell>
          <cell r="L29">
            <v>7.1985815602836878</v>
          </cell>
          <cell r="M29">
            <v>8.4192537133880112</v>
          </cell>
          <cell r="N29">
            <v>3613</v>
          </cell>
          <cell r="O29">
            <v>3443</v>
          </cell>
          <cell r="P29">
            <v>3476.43</v>
          </cell>
          <cell r="R29">
            <v>37241</v>
          </cell>
          <cell r="S29">
            <v>35255</v>
          </cell>
          <cell r="T29">
            <v>33643.699999999997</v>
          </cell>
          <cell r="U29">
            <v>10.307500691945751</v>
          </cell>
          <cell r="V29">
            <v>10.23961661341853</v>
          </cell>
          <cell r="W29">
            <v>9.6776578271387592</v>
          </cell>
          <cell r="Y29">
            <v>87</v>
          </cell>
          <cell r="Z29">
            <v>83</v>
          </cell>
          <cell r="AA29">
            <v>80</v>
          </cell>
          <cell r="AC29">
            <v>31</v>
          </cell>
          <cell r="AD29">
            <v>33</v>
          </cell>
          <cell r="AE29">
            <v>33</v>
          </cell>
          <cell r="AF29">
            <v>35.632183908045981</v>
          </cell>
          <cell r="AG29">
            <v>39.75903614457831</v>
          </cell>
          <cell r="AH29">
            <v>41.25</v>
          </cell>
          <cell r="AJ29">
            <v>220</v>
          </cell>
          <cell r="AK29">
            <v>209</v>
          </cell>
          <cell r="AL29">
            <v>203</v>
          </cell>
          <cell r="AM29">
            <v>101</v>
          </cell>
          <cell r="AN29">
            <v>98</v>
          </cell>
          <cell r="AO29">
            <v>97</v>
          </cell>
          <cell r="AQ29">
            <v>45.909090909090914</v>
          </cell>
          <cell r="AR29">
            <v>46.889952153110045</v>
          </cell>
          <cell r="AS29">
            <v>47.783251231527096</v>
          </cell>
          <cell r="AU29">
            <v>102</v>
          </cell>
          <cell r="AV29">
            <v>112</v>
          </cell>
          <cell r="AW29">
            <v>103</v>
          </cell>
          <cell r="AX29">
            <v>61</v>
          </cell>
          <cell r="AY29">
            <v>74</v>
          </cell>
          <cell r="AZ29">
            <v>77</v>
          </cell>
          <cell r="BB29">
            <v>59.803921568627452</v>
          </cell>
          <cell r="BC29">
            <v>66.071428571428569</v>
          </cell>
          <cell r="BD29">
            <v>74.757281553398059</v>
          </cell>
          <cell r="BF29">
            <v>4169</v>
          </cell>
          <cell r="BG29">
            <v>4192</v>
          </cell>
          <cell r="BH29">
            <v>4277</v>
          </cell>
          <cell r="BI29">
            <v>6295.19</v>
          </cell>
          <cell r="BJ29">
            <v>6329.92</v>
          </cell>
          <cell r="BK29">
            <v>6458.27</v>
          </cell>
          <cell r="BM29">
            <v>2041</v>
          </cell>
          <cell r="BN29">
            <v>2223</v>
          </cell>
          <cell r="BO29">
            <v>2345</v>
          </cell>
          <cell r="BP29">
            <v>4347.33</v>
          </cell>
          <cell r="BQ29">
            <v>4734.99</v>
          </cell>
          <cell r="BR29">
            <v>4994.8499999999995</v>
          </cell>
          <cell r="BT29">
            <v>2003</v>
          </cell>
          <cell r="BU29">
            <v>2121</v>
          </cell>
          <cell r="BV29">
            <v>2167</v>
          </cell>
          <cell r="BW29">
            <v>4006</v>
          </cell>
          <cell r="BX29">
            <v>4242</v>
          </cell>
          <cell r="BY29">
            <v>4334</v>
          </cell>
          <cell r="CA29">
            <v>10207</v>
          </cell>
          <cell r="CB29">
            <v>10148</v>
          </cell>
          <cell r="CC29">
            <v>10189</v>
          </cell>
          <cell r="CD29">
            <v>15514.64</v>
          </cell>
          <cell r="CE29">
            <v>15424.960000000001</v>
          </cell>
          <cell r="CF29">
            <v>15487.28</v>
          </cell>
          <cell r="CH29">
            <v>1163361</v>
          </cell>
          <cell r="CI29">
            <v>1082567</v>
          </cell>
          <cell r="CJ29">
            <v>1130965</v>
          </cell>
          <cell r="CK29">
            <v>38.568936411171777</v>
          </cell>
          <cell r="CL29">
            <v>35.226200032734745</v>
          </cell>
          <cell r="CM29">
            <v>36.162644207402856</v>
          </cell>
          <cell r="CO29">
            <v>14.377962102459431</v>
          </cell>
          <cell r="CP29">
            <v>13.061260327604572</v>
          </cell>
          <cell r="CQ29">
            <v>12.79023223162992</v>
          </cell>
          <cell r="CR29">
            <v>993244</v>
          </cell>
          <cell r="CS29">
            <v>907418</v>
          </cell>
          <cell r="CT29">
            <v>892771</v>
          </cell>
          <cell r="CV29">
            <v>69081</v>
          </cell>
          <cell r="CW29">
            <v>69474</v>
          </cell>
          <cell r="CX29">
            <v>69801</v>
          </cell>
          <cell r="CY29">
            <v>117521</v>
          </cell>
          <cell r="CZ29">
            <v>117781</v>
          </cell>
          <cell r="DA29">
            <v>119744</v>
          </cell>
          <cell r="DC29">
            <v>65782712</v>
          </cell>
          <cell r="DD29">
            <v>66035963</v>
          </cell>
          <cell r="DE29">
            <v>66523940</v>
          </cell>
          <cell r="DF29">
            <v>82258913</v>
          </cell>
          <cell r="DG29">
            <v>82894714</v>
          </cell>
          <cell r="DH29">
            <v>83468414</v>
          </cell>
          <cell r="DJ29">
            <v>16476201</v>
          </cell>
          <cell r="DK29">
            <v>16858751</v>
          </cell>
          <cell r="DL29">
            <v>16944474</v>
          </cell>
          <cell r="DM29">
            <v>97.199999902710005</v>
          </cell>
          <cell r="DN29">
            <v>97.730000545308926</v>
          </cell>
          <cell r="DO29">
            <v>97.369999431783498</v>
          </cell>
          <cell r="DQ29">
            <v>63940796</v>
          </cell>
          <cell r="DR29">
            <v>64536947</v>
          </cell>
          <cell r="DS29">
            <v>64774360</v>
          </cell>
          <cell r="DU29">
            <v>92298</v>
          </cell>
          <cell r="DV29">
            <v>83785</v>
          </cell>
          <cell r="DW29">
            <v>81975</v>
          </cell>
          <cell r="DX29">
            <v>82684</v>
          </cell>
          <cell r="DY29">
            <v>76323</v>
          </cell>
          <cell r="DZ29">
            <v>76579</v>
          </cell>
          <cell r="EB29">
            <v>89.58373962599407</v>
          </cell>
          <cell r="EC29">
            <v>91.093871217998441</v>
          </cell>
          <cell r="ED29">
            <v>93.417505336992988</v>
          </cell>
          <cell r="EF29">
            <v>381269</v>
          </cell>
          <cell r="EG29">
            <v>388447</v>
          </cell>
          <cell r="EH29">
            <v>382525</v>
          </cell>
          <cell r="EI29">
            <v>358575</v>
          </cell>
          <cell r="EJ29">
            <v>364404</v>
          </cell>
          <cell r="EK29">
            <v>358481</v>
          </cell>
          <cell r="EM29">
            <v>94.047772045458728</v>
          </cell>
          <cell r="EN29">
            <v>93.810481223950759</v>
          </cell>
          <cell r="EO29">
            <v>93.714397751780936</v>
          </cell>
          <cell r="EP29">
            <v>246</v>
          </cell>
          <cell r="EQ29">
            <v>240</v>
          </cell>
          <cell r="ER29">
            <v>245</v>
          </cell>
          <cell r="ET29">
            <v>213</v>
          </cell>
          <cell r="EU29">
            <v>210</v>
          </cell>
          <cell r="EV29">
            <v>210</v>
          </cell>
          <cell r="EW29">
            <v>86.58536585365853</v>
          </cell>
          <cell r="EX29">
            <v>87.5</v>
          </cell>
          <cell r="EY29">
            <v>85.714285714285708</v>
          </cell>
        </row>
        <row r="30">
          <cell r="B30" t="str">
            <v>Renfrewshire</v>
          </cell>
          <cell r="D30">
            <v>1553.65</v>
          </cell>
          <cell r="E30">
            <v>1503.42</v>
          </cell>
          <cell r="F30">
            <v>1530.54</v>
          </cell>
          <cell r="G30">
            <v>13350.46</v>
          </cell>
          <cell r="H30">
            <v>9861.27</v>
          </cell>
          <cell r="I30">
            <v>11758.95</v>
          </cell>
          <cell r="K30">
            <v>8.5929649534966028</v>
          </cell>
          <cell r="L30">
            <v>6.5592249670750684</v>
          </cell>
          <cell r="M30">
            <v>7.6828766317770203</v>
          </cell>
          <cell r="N30">
            <v>5565</v>
          </cell>
          <cell r="O30">
            <v>4798.28</v>
          </cell>
          <cell r="P30">
            <v>4978.47</v>
          </cell>
          <cell r="R30">
            <v>58657</v>
          </cell>
          <cell r="S30">
            <v>46234.29</v>
          </cell>
          <cell r="T30">
            <v>50933.68</v>
          </cell>
          <cell r="U30">
            <v>10.540341419586703</v>
          </cell>
          <cell r="V30">
            <v>9.6355965054144406</v>
          </cell>
          <cell r="W30">
            <v>10.230789780796108</v>
          </cell>
          <cell r="Y30">
            <v>128</v>
          </cell>
          <cell r="Z30">
            <v>120</v>
          </cell>
          <cell r="AA30">
            <v>117</v>
          </cell>
          <cell r="AC30">
            <v>48</v>
          </cell>
          <cell r="AD30">
            <v>54</v>
          </cell>
          <cell r="AE30">
            <v>49</v>
          </cell>
          <cell r="AF30">
            <v>37.5</v>
          </cell>
          <cell r="AG30">
            <v>45</v>
          </cell>
          <cell r="AH30">
            <v>41.880341880341881</v>
          </cell>
          <cell r="AJ30">
            <v>337</v>
          </cell>
          <cell r="AK30">
            <v>305</v>
          </cell>
          <cell r="AL30">
            <v>334</v>
          </cell>
          <cell r="AM30">
            <v>159</v>
          </cell>
          <cell r="AN30">
            <v>158</v>
          </cell>
          <cell r="AO30">
            <v>175</v>
          </cell>
          <cell r="AQ30">
            <v>47.181008902077153</v>
          </cell>
          <cell r="AR30">
            <v>51.803278688524593</v>
          </cell>
          <cell r="AS30">
            <v>52.395209580838319</v>
          </cell>
          <cell r="AU30">
            <v>207</v>
          </cell>
          <cell r="AV30">
            <v>85</v>
          </cell>
          <cell r="AW30">
            <v>117</v>
          </cell>
          <cell r="AX30">
            <v>160</v>
          </cell>
          <cell r="AY30">
            <v>68</v>
          </cell>
          <cell r="AZ30">
            <v>97</v>
          </cell>
          <cell r="BB30">
            <v>77.294685990338166</v>
          </cell>
          <cell r="BC30">
            <v>80</v>
          </cell>
          <cell r="BD30">
            <v>82.90598290598291</v>
          </cell>
          <cell r="BF30">
            <v>8950</v>
          </cell>
          <cell r="BG30">
            <v>8827</v>
          </cell>
          <cell r="BH30">
            <v>8734</v>
          </cell>
          <cell r="BI30">
            <v>13514.5</v>
          </cell>
          <cell r="BJ30">
            <v>13328.77</v>
          </cell>
          <cell r="BK30">
            <v>13188.34</v>
          </cell>
          <cell r="BM30">
            <v>2991</v>
          </cell>
          <cell r="BN30">
            <v>3321</v>
          </cell>
          <cell r="BO30">
            <v>3528</v>
          </cell>
          <cell r="BP30">
            <v>6370.83</v>
          </cell>
          <cell r="BQ30">
            <v>7073.73</v>
          </cell>
          <cell r="BR30">
            <v>7514.6399999999994</v>
          </cell>
          <cell r="BT30">
            <v>4970</v>
          </cell>
          <cell r="BU30">
            <v>5091</v>
          </cell>
          <cell r="BV30">
            <v>5129</v>
          </cell>
          <cell r="BW30">
            <v>9940</v>
          </cell>
          <cell r="BX30">
            <v>10182</v>
          </cell>
          <cell r="BY30">
            <v>10258</v>
          </cell>
          <cell r="CA30">
            <v>20574</v>
          </cell>
          <cell r="CB30">
            <v>20822</v>
          </cell>
          <cell r="CC30">
            <v>20813</v>
          </cell>
          <cell r="CD30">
            <v>31272.48</v>
          </cell>
          <cell r="CE30">
            <v>31649.439999999999</v>
          </cell>
          <cell r="CF30">
            <v>31635.760000000002</v>
          </cell>
          <cell r="CH30">
            <v>2711355.4</v>
          </cell>
          <cell r="CI30">
            <v>2902650.31</v>
          </cell>
          <cell r="CJ30">
            <v>2829858</v>
          </cell>
          <cell r="CK30">
            <v>44.377292737661136</v>
          </cell>
          <cell r="CL30">
            <v>46.640953633981717</v>
          </cell>
          <cell r="CM30">
            <v>45.207753630620374</v>
          </cell>
          <cell r="CO30">
            <v>15.112290030211481</v>
          </cell>
          <cell r="CP30">
            <v>15.232028908440491</v>
          </cell>
          <cell r="CQ30">
            <v>13.400847913059055</v>
          </cell>
          <cell r="CR30">
            <v>1250542</v>
          </cell>
          <cell r="CS30">
            <v>1260359</v>
          </cell>
          <cell r="CT30">
            <v>1122120</v>
          </cell>
          <cell r="CV30">
            <v>82750</v>
          </cell>
          <cell r="CW30">
            <v>82744</v>
          </cell>
          <cell r="CX30">
            <v>83735</v>
          </cell>
          <cell r="CY30">
            <v>0</v>
          </cell>
          <cell r="CZ30">
            <v>285917</v>
          </cell>
          <cell r="DA30">
            <v>298930</v>
          </cell>
          <cell r="DC30">
            <v>63762226</v>
          </cell>
          <cell r="DD30">
            <v>63486150</v>
          </cell>
          <cell r="DE30">
            <v>63781253</v>
          </cell>
          <cell r="DF30">
            <v>90942953</v>
          </cell>
          <cell r="DG30">
            <v>91247805</v>
          </cell>
          <cell r="DH30">
            <v>91824063</v>
          </cell>
          <cell r="DJ30">
            <v>27180727</v>
          </cell>
          <cell r="DK30">
            <v>27761655</v>
          </cell>
          <cell r="DL30">
            <v>28042810</v>
          </cell>
          <cell r="DM30">
            <v>95.093397460747369</v>
          </cell>
          <cell r="DN30">
            <v>95.641554890318588</v>
          </cell>
          <cell r="DO30">
            <v>95.937977261124047</v>
          </cell>
          <cell r="DQ30">
            <v>60633667</v>
          </cell>
          <cell r="DR30">
            <v>60719141</v>
          </cell>
          <cell r="DS30">
            <v>61190444</v>
          </cell>
          <cell r="DU30">
            <v>359105</v>
          </cell>
          <cell r="DV30">
            <v>375819</v>
          </cell>
          <cell r="DW30">
            <v>248620</v>
          </cell>
          <cell r="DX30">
            <v>343380</v>
          </cell>
          <cell r="DY30">
            <v>364681</v>
          </cell>
          <cell r="DZ30">
            <v>237066</v>
          </cell>
          <cell r="EB30">
            <v>95.621057907854251</v>
          </cell>
          <cell r="EC30">
            <v>97.036339301631898</v>
          </cell>
          <cell r="ED30">
            <v>95.352747164347193</v>
          </cell>
          <cell r="EF30">
            <v>403405</v>
          </cell>
          <cell r="EG30">
            <v>406596</v>
          </cell>
          <cell r="EH30">
            <v>400748</v>
          </cell>
          <cell r="EI30">
            <v>341506</v>
          </cell>
          <cell r="EJ30">
            <v>280457</v>
          </cell>
          <cell r="EK30">
            <v>349527</v>
          </cell>
          <cell r="EM30">
            <v>84.655866932735094</v>
          </cell>
          <cell r="EN30">
            <v>68.976822201890826</v>
          </cell>
          <cell r="EO30">
            <v>87.218651122401113</v>
          </cell>
          <cell r="EP30">
            <v>260</v>
          </cell>
          <cell r="EQ30">
            <v>246</v>
          </cell>
          <cell r="ER30">
            <v>239</v>
          </cell>
          <cell r="ET30">
            <v>224</v>
          </cell>
          <cell r="EU30">
            <v>221</v>
          </cell>
          <cell r="EV30">
            <v>217</v>
          </cell>
          <cell r="EW30">
            <v>86.15384615384616</v>
          </cell>
          <cell r="EX30">
            <v>89.837398373983731</v>
          </cell>
          <cell r="EY30">
            <v>90.794979079497907</v>
          </cell>
        </row>
        <row r="31">
          <cell r="B31" t="str">
            <v>Scottish Borders</v>
          </cell>
          <cell r="D31">
            <v>1121.33</v>
          </cell>
          <cell r="E31">
            <v>1076</v>
          </cell>
          <cell r="F31">
            <v>1127</v>
          </cell>
          <cell r="G31">
            <v>6457.18</v>
          </cell>
          <cell r="H31">
            <v>6846</v>
          </cell>
          <cell r="I31">
            <v>8414</v>
          </cell>
          <cell r="K31">
            <v>5.758501065698769</v>
          </cell>
          <cell r="L31">
            <v>6.3624535315985131</v>
          </cell>
          <cell r="M31">
            <v>7.4658385093167698</v>
          </cell>
          <cell r="N31">
            <v>3509.65</v>
          </cell>
          <cell r="O31">
            <v>3293</v>
          </cell>
          <cell r="P31">
            <v>3221</v>
          </cell>
          <cell r="R31">
            <v>41863.67</v>
          </cell>
          <cell r="S31">
            <v>34115</v>
          </cell>
          <cell r="T31">
            <v>37440</v>
          </cell>
          <cell r="U31">
            <v>11.928160927727836</v>
          </cell>
          <cell r="V31">
            <v>10.35985423625873</v>
          </cell>
          <cell r="W31">
            <v>11.62371934181931</v>
          </cell>
          <cell r="Y31">
            <v>91</v>
          </cell>
          <cell r="Z31">
            <v>88</v>
          </cell>
          <cell r="AA31">
            <v>84</v>
          </cell>
          <cell r="AC31">
            <v>37</v>
          </cell>
          <cell r="AD31">
            <v>35</v>
          </cell>
          <cell r="AE31">
            <v>32</v>
          </cell>
          <cell r="AF31">
            <v>40.659340659340657</v>
          </cell>
          <cell r="AG31">
            <v>39.772727272727273</v>
          </cell>
          <cell r="AH31">
            <v>38.095238095238095</v>
          </cell>
          <cell r="AJ31">
            <v>211</v>
          </cell>
          <cell r="AK31">
            <v>209</v>
          </cell>
          <cell r="AL31">
            <v>213</v>
          </cell>
          <cell r="AM31">
            <v>86</v>
          </cell>
          <cell r="AN31">
            <v>87</v>
          </cell>
          <cell r="AO31">
            <v>88</v>
          </cell>
          <cell r="AQ31">
            <v>40.758293838862556</v>
          </cell>
          <cell r="AR31">
            <v>41.626794258373209</v>
          </cell>
          <cell r="AS31">
            <v>41.314553990610328</v>
          </cell>
          <cell r="AU31">
            <v>112</v>
          </cell>
          <cell r="AV31">
            <v>112</v>
          </cell>
          <cell r="AW31">
            <v>112</v>
          </cell>
          <cell r="AX31">
            <v>108</v>
          </cell>
          <cell r="AY31">
            <v>108</v>
          </cell>
          <cell r="AZ31">
            <v>108</v>
          </cell>
          <cell r="BB31">
            <v>96.428571428571431</v>
          </cell>
          <cell r="BC31">
            <v>96.428571428571431</v>
          </cell>
          <cell r="BD31">
            <v>96.428571428571431</v>
          </cell>
          <cell r="BF31">
            <v>132</v>
          </cell>
          <cell r="BG31">
            <v>160</v>
          </cell>
          <cell r="BH31">
            <v>148</v>
          </cell>
          <cell r="BI31">
            <v>199.32</v>
          </cell>
          <cell r="BJ31">
            <v>241.6</v>
          </cell>
          <cell r="BK31">
            <v>223.48</v>
          </cell>
          <cell r="BM31">
            <v>1675</v>
          </cell>
          <cell r="BN31">
            <v>1814</v>
          </cell>
          <cell r="BO31">
            <v>1910</v>
          </cell>
          <cell r="BP31">
            <v>3567.75</v>
          </cell>
          <cell r="BQ31">
            <v>3863.8199999999997</v>
          </cell>
          <cell r="BR31">
            <v>4068.2999999999997</v>
          </cell>
          <cell r="BT31">
            <v>6259</v>
          </cell>
          <cell r="BU31">
            <v>6342</v>
          </cell>
          <cell r="BV31">
            <v>6377</v>
          </cell>
          <cell r="BW31">
            <v>12518</v>
          </cell>
          <cell r="BX31">
            <v>12684</v>
          </cell>
          <cell r="BY31">
            <v>12754</v>
          </cell>
          <cell r="CA31">
            <v>9887</v>
          </cell>
          <cell r="CB31">
            <v>10035</v>
          </cell>
          <cell r="CC31">
            <v>9921</v>
          </cell>
          <cell r="CD31">
            <v>15028.24</v>
          </cell>
          <cell r="CE31">
            <v>15253.2</v>
          </cell>
          <cell r="CF31">
            <v>15079.92</v>
          </cell>
          <cell r="CH31">
            <v>1138430</v>
          </cell>
          <cell r="CI31">
            <v>1095644</v>
          </cell>
          <cell r="CJ31">
            <v>1006891</v>
          </cell>
          <cell r="CK31">
            <v>36.356105438869285</v>
          </cell>
          <cell r="CL31">
            <v>34.193333753606915</v>
          </cell>
          <cell r="CM31">
            <v>31.342227562356619</v>
          </cell>
          <cell r="CO31">
            <v>11.329375697754781</v>
          </cell>
          <cell r="CP31">
            <v>8.4606254842572373</v>
          </cell>
          <cell r="CQ31">
            <v>7.8223930785666749</v>
          </cell>
          <cell r="CR31">
            <v>639328</v>
          </cell>
          <cell r="CS31">
            <v>480462</v>
          </cell>
          <cell r="CT31">
            <v>446643</v>
          </cell>
          <cell r="CV31">
            <v>56431</v>
          </cell>
          <cell r="CW31">
            <v>56788</v>
          </cell>
          <cell r="CX31">
            <v>57098</v>
          </cell>
          <cell r="CY31">
            <v>196753</v>
          </cell>
          <cell r="CZ31">
            <v>217038</v>
          </cell>
          <cell r="DA31">
            <v>176319</v>
          </cell>
          <cell r="DC31">
            <v>44834303</v>
          </cell>
          <cell r="DD31">
            <v>45273041</v>
          </cell>
          <cell r="DE31">
            <v>45633198</v>
          </cell>
          <cell r="DF31">
            <v>64141186</v>
          </cell>
          <cell r="DG31">
            <v>64958571</v>
          </cell>
          <cell r="DH31">
            <v>65669042</v>
          </cell>
          <cell r="DJ31">
            <v>19306883</v>
          </cell>
          <cell r="DK31">
            <v>19685530</v>
          </cell>
          <cell r="DL31">
            <v>20035844</v>
          </cell>
          <cell r="DM31">
            <v>96.448614356734836</v>
          </cell>
          <cell r="DN31">
            <v>96.452027598499512</v>
          </cell>
          <cell r="DO31">
            <v>96.57384959081763</v>
          </cell>
          <cell r="DQ31">
            <v>43242064</v>
          </cell>
          <cell r="DR31">
            <v>43666766</v>
          </cell>
          <cell r="DS31">
            <v>44069736</v>
          </cell>
          <cell r="DU31">
            <v>75868</v>
          </cell>
          <cell r="DV31">
            <v>75602</v>
          </cell>
          <cell r="DW31">
            <v>85001</v>
          </cell>
          <cell r="DX31">
            <v>69165</v>
          </cell>
          <cell r="DY31">
            <v>68844</v>
          </cell>
          <cell r="DZ31">
            <v>76740</v>
          </cell>
          <cell r="EB31">
            <v>91.164918015500604</v>
          </cell>
          <cell r="EC31">
            <v>91.061083040131223</v>
          </cell>
          <cell r="ED31">
            <v>90.281290808343428</v>
          </cell>
          <cell r="EF31">
            <v>282702</v>
          </cell>
          <cell r="EG31">
            <v>261662</v>
          </cell>
          <cell r="EH31">
            <v>266638</v>
          </cell>
          <cell r="EI31">
            <v>236875</v>
          </cell>
          <cell r="EJ31">
            <v>220750</v>
          </cell>
          <cell r="EK31">
            <v>224726</v>
          </cell>
          <cell r="EM31">
            <v>83.78964421900092</v>
          </cell>
          <cell r="EN31">
            <v>84.36456191575391</v>
          </cell>
          <cell r="EO31">
            <v>84.2813102408509</v>
          </cell>
          <cell r="EP31">
            <v>361</v>
          </cell>
          <cell r="EQ31">
            <v>361</v>
          </cell>
          <cell r="ER31">
            <v>355</v>
          </cell>
          <cell r="ET31">
            <v>296</v>
          </cell>
          <cell r="EU31">
            <v>303</v>
          </cell>
          <cell r="EV31">
            <v>297</v>
          </cell>
          <cell r="EW31">
            <v>81.99445983379502</v>
          </cell>
          <cell r="EX31">
            <v>83.933518005540165</v>
          </cell>
          <cell r="EY31">
            <v>83.661971830985919</v>
          </cell>
        </row>
        <row r="32">
          <cell r="B32" t="str">
            <v>Shetland Islands</v>
          </cell>
          <cell r="D32">
            <v>400</v>
          </cell>
          <cell r="E32">
            <v>383</v>
          </cell>
          <cell r="F32">
            <v>360</v>
          </cell>
          <cell r="G32">
            <v>2460</v>
          </cell>
          <cell r="H32">
            <v>2557</v>
          </cell>
          <cell r="I32">
            <v>2094</v>
          </cell>
          <cell r="K32">
            <v>6.15</v>
          </cell>
          <cell r="L32">
            <v>6.6762402088772843</v>
          </cell>
          <cell r="M32">
            <v>5.8166666666666664</v>
          </cell>
          <cell r="N32">
            <v>2247</v>
          </cell>
          <cell r="O32">
            <v>2195</v>
          </cell>
          <cell r="P32">
            <v>2094</v>
          </cell>
          <cell r="R32">
            <v>27470</v>
          </cell>
          <cell r="S32">
            <v>28464</v>
          </cell>
          <cell r="T32">
            <v>25443</v>
          </cell>
          <cell r="U32">
            <v>12.225189141076992</v>
          </cell>
          <cell r="V32">
            <v>12.967653758542141</v>
          </cell>
          <cell r="W32">
            <v>12.150429799426934</v>
          </cell>
          <cell r="Y32">
            <v>58</v>
          </cell>
          <cell r="Z32">
            <v>57</v>
          </cell>
          <cell r="AA32">
            <v>57</v>
          </cell>
          <cell r="AC32">
            <v>7</v>
          </cell>
          <cell r="AD32">
            <v>14</v>
          </cell>
          <cell r="AE32">
            <v>13</v>
          </cell>
          <cell r="AF32">
            <v>12.068965517241379</v>
          </cell>
          <cell r="AG32">
            <v>24.561403508771928</v>
          </cell>
          <cell r="AH32">
            <v>22.807017543859647</v>
          </cell>
          <cell r="AJ32">
            <v>147</v>
          </cell>
          <cell r="AK32">
            <v>141</v>
          </cell>
          <cell r="AL32">
            <v>143</v>
          </cell>
          <cell r="AM32">
            <v>35</v>
          </cell>
          <cell r="AN32">
            <v>30</v>
          </cell>
          <cell r="AO32">
            <v>34</v>
          </cell>
          <cell r="AQ32">
            <v>23.809523809523807</v>
          </cell>
          <cell r="AR32">
            <v>21.276595744680851</v>
          </cell>
          <cell r="AS32">
            <v>23.776223776223777</v>
          </cell>
          <cell r="AU32">
            <v>36</v>
          </cell>
          <cell r="AV32">
            <v>36</v>
          </cell>
          <cell r="AW32">
            <v>34</v>
          </cell>
          <cell r="AX32">
            <v>23</v>
          </cell>
          <cell r="AY32">
            <v>23</v>
          </cell>
          <cell r="AZ32">
            <v>24</v>
          </cell>
          <cell r="BB32">
            <v>63.888888888888886</v>
          </cell>
          <cell r="BC32">
            <v>63.888888888888886</v>
          </cell>
          <cell r="BD32">
            <v>70.588235294117652</v>
          </cell>
          <cell r="BF32">
            <v>775</v>
          </cell>
          <cell r="BG32">
            <v>757</v>
          </cell>
          <cell r="BH32">
            <v>773</v>
          </cell>
          <cell r="BI32">
            <v>1170.25</v>
          </cell>
          <cell r="BJ32">
            <v>1143.07</v>
          </cell>
          <cell r="BK32">
            <v>1167.23</v>
          </cell>
          <cell r="BM32">
            <v>69</v>
          </cell>
          <cell r="BN32">
            <v>56</v>
          </cell>
          <cell r="BO32">
            <v>55</v>
          </cell>
          <cell r="BP32">
            <v>146.97</v>
          </cell>
          <cell r="BQ32">
            <v>119.28</v>
          </cell>
          <cell r="BR32">
            <v>117.14999999999999</v>
          </cell>
          <cell r="BT32">
            <v>153</v>
          </cell>
          <cell r="BU32">
            <v>180</v>
          </cell>
          <cell r="BV32">
            <v>201</v>
          </cell>
          <cell r="BW32">
            <v>306</v>
          </cell>
          <cell r="BX32">
            <v>360</v>
          </cell>
          <cell r="BY32">
            <v>402</v>
          </cell>
          <cell r="CA32">
            <v>1314</v>
          </cell>
          <cell r="CB32">
            <v>1267</v>
          </cell>
          <cell r="CC32">
            <v>1274</v>
          </cell>
          <cell r="CD32">
            <v>1997.28</v>
          </cell>
          <cell r="CE32">
            <v>1925.84</v>
          </cell>
          <cell r="CF32">
            <v>1936.48</v>
          </cell>
          <cell r="CH32">
            <v>279891</v>
          </cell>
          <cell r="CI32">
            <v>270938</v>
          </cell>
          <cell r="CJ32">
            <v>274718</v>
          </cell>
          <cell r="CK32">
            <v>77.307278000276199</v>
          </cell>
          <cell r="CL32">
            <v>76.359495968366986</v>
          </cell>
          <cell r="CM32">
            <v>75.82904114428932</v>
          </cell>
          <cell r="CO32">
            <v>14.39072599531616</v>
          </cell>
          <cell r="CP32">
            <v>12.80894384529565</v>
          </cell>
          <cell r="CQ32">
            <v>15.748196114708604</v>
          </cell>
          <cell r="CR32">
            <v>153621</v>
          </cell>
          <cell r="CS32">
            <v>137773</v>
          </cell>
          <cell r="CT32">
            <v>170238</v>
          </cell>
          <cell r="CV32">
            <v>10675</v>
          </cell>
          <cell r="CW32">
            <v>10756</v>
          </cell>
          <cell r="CX32">
            <v>10810</v>
          </cell>
          <cell r="CY32">
            <v>24156</v>
          </cell>
          <cell r="CZ32">
            <v>27729</v>
          </cell>
          <cell r="DA32">
            <v>18727</v>
          </cell>
          <cell r="DC32">
            <v>7899977</v>
          </cell>
          <cell r="DD32">
            <v>8033709.7999999998</v>
          </cell>
          <cell r="DE32">
            <v>8126724</v>
          </cell>
          <cell r="DF32">
            <v>9847252</v>
          </cell>
          <cell r="DG32">
            <v>9945504.6600000001</v>
          </cell>
          <cell r="DH32">
            <v>10030654</v>
          </cell>
          <cell r="DJ32">
            <v>1947275</v>
          </cell>
          <cell r="DK32">
            <v>1911794.86</v>
          </cell>
          <cell r="DL32">
            <v>1903930</v>
          </cell>
          <cell r="DM32">
            <v>96.430002264563555</v>
          </cell>
          <cell r="DN32">
            <v>96.549999976349653</v>
          </cell>
          <cell r="DO32">
            <v>96.490000152583008</v>
          </cell>
          <cell r="DQ32">
            <v>7617948</v>
          </cell>
          <cell r="DR32">
            <v>7756546.8099999996</v>
          </cell>
          <cell r="DS32">
            <v>7841476</v>
          </cell>
          <cell r="DU32">
            <v>66086</v>
          </cell>
          <cell r="DV32">
            <v>65117</v>
          </cell>
          <cell r="DW32">
            <v>64888</v>
          </cell>
          <cell r="DX32">
            <v>56474</v>
          </cell>
          <cell r="DY32">
            <v>53344</v>
          </cell>
          <cell r="DZ32">
            <v>55063</v>
          </cell>
          <cell r="EB32">
            <v>85.455315800623438</v>
          </cell>
          <cell r="EC32">
            <v>81.92023588310272</v>
          </cell>
          <cell r="ED32">
            <v>84.85852545925286</v>
          </cell>
          <cell r="EF32">
            <v>122562</v>
          </cell>
          <cell r="EG32">
            <v>127419</v>
          </cell>
          <cell r="EH32">
            <v>131038.2</v>
          </cell>
          <cell r="EI32">
            <v>111153</v>
          </cell>
          <cell r="EJ32">
            <v>119866</v>
          </cell>
          <cell r="EK32">
            <v>128326.7</v>
          </cell>
          <cell r="EM32">
            <v>90.691241983649093</v>
          </cell>
          <cell r="EN32">
            <v>94.072312606440164</v>
          </cell>
          <cell r="EO32">
            <v>97.930756069604129</v>
          </cell>
          <cell r="EP32">
            <v>132</v>
          </cell>
          <cell r="EQ32">
            <v>151</v>
          </cell>
          <cell r="ER32">
            <v>192</v>
          </cell>
          <cell r="ET32">
            <v>93</v>
          </cell>
          <cell r="EU32">
            <v>109</v>
          </cell>
          <cell r="EV32">
            <v>148</v>
          </cell>
          <cell r="EW32">
            <v>70.454545454545453</v>
          </cell>
          <cell r="EX32">
            <v>72.185430463576168</v>
          </cell>
          <cell r="EY32">
            <v>77.083333333333343</v>
          </cell>
        </row>
        <row r="33">
          <cell r="B33" t="str">
            <v>South Ayrshire</v>
          </cell>
          <cell r="D33">
            <v>1158</v>
          </cell>
          <cell r="E33">
            <v>1072</v>
          </cell>
          <cell r="F33">
            <v>1091</v>
          </cell>
          <cell r="G33">
            <v>7133</v>
          </cell>
          <cell r="H33">
            <v>7033</v>
          </cell>
          <cell r="I33">
            <v>8424</v>
          </cell>
          <cell r="K33">
            <v>6.1597582037996546</v>
          </cell>
          <cell r="L33">
            <v>6.5606343283582094</v>
          </cell>
          <cell r="M33">
            <v>7.7213565536205317</v>
          </cell>
          <cell r="N33">
            <v>3199</v>
          </cell>
          <cell r="O33">
            <v>3284</v>
          </cell>
          <cell r="P33">
            <v>3185</v>
          </cell>
          <cell r="R33">
            <v>37473</v>
          </cell>
          <cell r="S33">
            <v>36937</v>
          </cell>
          <cell r="T33">
            <v>37050</v>
          </cell>
          <cell r="U33">
            <v>11.713973116598938</v>
          </cell>
          <cell r="V33">
            <v>11.247563946406821</v>
          </cell>
          <cell r="W33">
            <v>11.63265306122449</v>
          </cell>
          <cell r="Y33">
            <v>86</v>
          </cell>
          <cell r="Z33">
            <v>95</v>
          </cell>
          <cell r="AA33">
            <v>93</v>
          </cell>
          <cell r="AC33">
            <v>36</v>
          </cell>
          <cell r="AD33">
            <v>42</v>
          </cell>
          <cell r="AE33">
            <v>42</v>
          </cell>
          <cell r="AF33">
            <v>41.860465116279073</v>
          </cell>
          <cell r="AG33">
            <v>44.210526315789473</v>
          </cell>
          <cell r="AH33">
            <v>45.161290322580641</v>
          </cell>
          <cell r="AJ33">
            <v>229</v>
          </cell>
          <cell r="AK33">
            <v>232</v>
          </cell>
          <cell r="AL33">
            <v>235</v>
          </cell>
          <cell r="AM33">
            <v>108</v>
          </cell>
          <cell r="AN33">
            <v>115</v>
          </cell>
          <cell r="AO33">
            <v>123</v>
          </cell>
          <cell r="AQ33">
            <v>47.161572052401745</v>
          </cell>
          <cell r="AR33">
            <v>49.568965517241381</v>
          </cell>
          <cell r="AS33">
            <v>52.340425531914889</v>
          </cell>
          <cell r="AU33">
            <v>93</v>
          </cell>
          <cell r="AV33">
            <v>93</v>
          </cell>
          <cell r="AW33">
            <v>92</v>
          </cell>
          <cell r="AX33">
            <v>53</v>
          </cell>
          <cell r="AY33">
            <v>53</v>
          </cell>
          <cell r="AZ33">
            <v>53</v>
          </cell>
          <cell r="BB33">
            <v>56.98924731182796</v>
          </cell>
          <cell r="BC33">
            <v>56.98924731182796</v>
          </cell>
          <cell r="BD33">
            <v>57.608695652173914</v>
          </cell>
          <cell r="BF33">
            <v>5836</v>
          </cell>
          <cell r="BG33">
            <v>5865</v>
          </cell>
          <cell r="BH33">
            <v>5873</v>
          </cell>
          <cell r="BI33">
            <v>8812.36</v>
          </cell>
          <cell r="BJ33">
            <v>8856.15</v>
          </cell>
          <cell r="BK33">
            <v>8868.23</v>
          </cell>
          <cell r="BM33">
            <v>2559</v>
          </cell>
          <cell r="BN33">
            <v>2737</v>
          </cell>
          <cell r="BO33">
            <v>2805</v>
          </cell>
          <cell r="BP33">
            <v>5450.67</v>
          </cell>
          <cell r="BQ33">
            <v>5829.8099999999995</v>
          </cell>
          <cell r="BR33">
            <v>5974.65</v>
          </cell>
          <cell r="BT33">
            <v>1439</v>
          </cell>
          <cell r="BU33">
            <v>1487</v>
          </cell>
          <cell r="BV33">
            <v>1541</v>
          </cell>
          <cell r="BW33">
            <v>2878</v>
          </cell>
          <cell r="BX33">
            <v>2974</v>
          </cell>
          <cell r="BY33">
            <v>3082</v>
          </cell>
          <cell r="CA33">
            <v>12618</v>
          </cell>
          <cell r="CB33">
            <v>12835</v>
          </cell>
          <cell r="CC33">
            <v>12831</v>
          </cell>
          <cell r="CD33">
            <v>19179.36</v>
          </cell>
          <cell r="CE33">
            <v>19509.2</v>
          </cell>
          <cell r="CF33">
            <v>19503.12</v>
          </cell>
          <cell r="CH33">
            <v>1489456</v>
          </cell>
          <cell r="CI33">
            <v>1475378</v>
          </cell>
          <cell r="CJ33">
            <v>1516125</v>
          </cell>
          <cell r="CK33">
            <v>41.00881075340876</v>
          </cell>
          <cell r="CL33">
            <v>39.693606204713795</v>
          </cell>
          <cell r="CM33">
            <v>40.507774927861497</v>
          </cell>
          <cell r="CO33">
            <v>9.4024944783681956</v>
          </cell>
          <cell r="CP33">
            <v>6.6408005617977528</v>
          </cell>
          <cell r="CQ33">
            <v>7.5233761927568805</v>
          </cell>
          <cell r="CR33">
            <v>506597</v>
          </cell>
          <cell r="CS33">
            <v>359347</v>
          </cell>
          <cell r="CT33">
            <v>408414</v>
          </cell>
          <cell r="CV33">
            <v>53879</v>
          </cell>
          <cell r="CW33">
            <v>54112</v>
          </cell>
          <cell r="CX33">
            <v>54286</v>
          </cell>
          <cell r="CY33">
            <v>326133</v>
          </cell>
          <cell r="CZ33">
            <v>329459</v>
          </cell>
          <cell r="DA33">
            <v>327455</v>
          </cell>
          <cell r="DC33">
            <v>45578509</v>
          </cell>
          <cell r="DD33">
            <v>45848391</v>
          </cell>
          <cell r="DE33">
            <v>46139001</v>
          </cell>
          <cell r="DF33">
            <v>62222399</v>
          </cell>
          <cell r="DG33">
            <v>62484809</v>
          </cell>
          <cell r="DH33">
            <v>62763463</v>
          </cell>
          <cell r="DJ33">
            <v>16643890</v>
          </cell>
          <cell r="DK33">
            <v>16636418</v>
          </cell>
          <cell r="DL33">
            <v>16624462</v>
          </cell>
          <cell r="DM33">
            <v>95.15815447144179</v>
          </cell>
          <cell r="DN33">
            <v>94.793385442904636</v>
          </cell>
          <cell r="DO33">
            <v>94.869631009132604</v>
          </cell>
          <cell r="DQ33">
            <v>43371668</v>
          </cell>
          <cell r="DR33">
            <v>43461242</v>
          </cell>
          <cell r="DS33">
            <v>43771900</v>
          </cell>
          <cell r="DU33">
            <v>135165</v>
          </cell>
          <cell r="DV33">
            <v>122609</v>
          </cell>
          <cell r="DW33">
            <v>110697</v>
          </cell>
          <cell r="DX33">
            <v>109045</v>
          </cell>
          <cell r="DY33">
            <v>100308</v>
          </cell>
          <cell r="DZ33">
            <v>96082</v>
          </cell>
          <cell r="EB33">
            <v>80.675470720970665</v>
          </cell>
          <cell r="EC33">
            <v>81.811286284041145</v>
          </cell>
          <cell r="ED33">
            <v>86.797293512922664</v>
          </cell>
          <cell r="EF33">
            <v>262537</v>
          </cell>
          <cell r="EG33">
            <v>264421</v>
          </cell>
          <cell r="EH33">
            <v>264143</v>
          </cell>
          <cell r="EI33">
            <v>141462</v>
          </cell>
          <cell r="EJ33">
            <v>141380</v>
          </cell>
          <cell r="EK33">
            <v>160713</v>
          </cell>
          <cell r="EM33">
            <v>53.882690820722409</v>
          </cell>
          <cell r="EN33">
            <v>53.46776541953929</v>
          </cell>
          <cell r="EO33">
            <v>60.84317964133065</v>
          </cell>
          <cell r="EP33">
            <v>492</v>
          </cell>
          <cell r="EQ33">
            <v>481</v>
          </cell>
          <cell r="ER33">
            <v>480</v>
          </cell>
          <cell r="ET33">
            <v>392</v>
          </cell>
          <cell r="EU33">
            <v>395</v>
          </cell>
          <cell r="EV33">
            <v>394</v>
          </cell>
          <cell r="EW33">
            <v>79.674796747967477</v>
          </cell>
          <cell r="EX33">
            <v>82.120582120582114</v>
          </cell>
          <cell r="EY33">
            <v>82.083333333333329</v>
          </cell>
        </row>
        <row r="34">
          <cell r="B34" t="str">
            <v>South Lanarkshire</v>
          </cell>
          <cell r="D34">
            <v>3102</v>
          </cell>
          <cell r="E34">
            <v>3055</v>
          </cell>
          <cell r="F34">
            <v>3086</v>
          </cell>
          <cell r="G34">
            <v>22933</v>
          </cell>
          <cell r="H34">
            <v>22132</v>
          </cell>
          <cell r="I34">
            <v>24157</v>
          </cell>
          <cell r="K34">
            <v>7.3929722759509993</v>
          </cell>
          <cell r="L34">
            <v>7.2445171849427172</v>
          </cell>
          <cell r="M34">
            <v>7.8279325988334412</v>
          </cell>
          <cell r="N34">
            <v>9764</v>
          </cell>
          <cell r="O34">
            <v>9234</v>
          </cell>
          <cell r="P34">
            <v>9284</v>
          </cell>
          <cell r="R34">
            <v>96226.6</v>
          </cell>
          <cell r="S34">
            <v>90170</v>
          </cell>
          <cell r="T34">
            <v>96596</v>
          </cell>
          <cell r="U34">
            <v>9.8552437525604262</v>
          </cell>
          <cell r="V34">
            <v>9.7649989170457001</v>
          </cell>
          <cell r="W34">
            <v>10.404566996984059</v>
          </cell>
          <cell r="Y34">
            <v>198</v>
          </cell>
          <cell r="Z34">
            <v>290</v>
          </cell>
          <cell r="AA34">
            <v>259</v>
          </cell>
          <cell r="AC34">
            <v>81</v>
          </cell>
          <cell r="AD34">
            <v>117</v>
          </cell>
          <cell r="AE34">
            <v>113</v>
          </cell>
          <cell r="AF34">
            <v>40.909090909090914</v>
          </cell>
          <cell r="AG34">
            <v>40.344827586206897</v>
          </cell>
          <cell r="AH34">
            <v>43.62934362934363</v>
          </cell>
          <cell r="AJ34">
            <v>656</v>
          </cell>
          <cell r="AK34">
            <v>664</v>
          </cell>
          <cell r="AL34">
            <v>589</v>
          </cell>
          <cell r="AM34">
            <v>296</v>
          </cell>
          <cell r="AN34">
            <v>309</v>
          </cell>
          <cell r="AO34">
            <v>279</v>
          </cell>
          <cell r="AQ34">
            <v>45.121951219512198</v>
          </cell>
          <cell r="AR34">
            <v>46.536144578313255</v>
          </cell>
          <cell r="AS34">
            <v>47.368421052631575</v>
          </cell>
          <cell r="AU34">
            <v>547</v>
          </cell>
          <cell r="AV34">
            <v>556</v>
          </cell>
          <cell r="AW34">
            <v>570</v>
          </cell>
          <cell r="AX34">
            <v>491</v>
          </cell>
          <cell r="AY34">
            <v>506</v>
          </cell>
          <cell r="AZ34">
            <v>531</v>
          </cell>
          <cell r="BB34">
            <v>89.762340036563074</v>
          </cell>
          <cell r="BC34">
            <v>91.007194244604321</v>
          </cell>
          <cell r="BD34">
            <v>93.15789473684211</v>
          </cell>
          <cell r="BF34">
            <v>17788</v>
          </cell>
          <cell r="BG34">
            <v>17668</v>
          </cell>
          <cell r="BH34">
            <v>17404</v>
          </cell>
          <cell r="BI34">
            <v>26859.88</v>
          </cell>
          <cell r="BJ34">
            <v>26678.68</v>
          </cell>
          <cell r="BK34">
            <v>26280.04</v>
          </cell>
          <cell r="BM34">
            <v>4864</v>
          </cell>
          <cell r="BN34">
            <v>5177</v>
          </cell>
          <cell r="BO34">
            <v>5448</v>
          </cell>
          <cell r="BP34">
            <v>10360.32</v>
          </cell>
          <cell r="BQ34">
            <v>11027.01</v>
          </cell>
          <cell r="BR34">
            <v>11604.24</v>
          </cell>
          <cell r="BT34">
            <v>4123</v>
          </cell>
          <cell r="BU34">
            <v>4167</v>
          </cell>
          <cell r="BV34">
            <v>4345</v>
          </cell>
          <cell r="BW34">
            <v>8246</v>
          </cell>
          <cell r="BX34">
            <v>8334</v>
          </cell>
          <cell r="BY34">
            <v>8690</v>
          </cell>
          <cell r="CA34">
            <v>34423</v>
          </cell>
          <cell r="CB34">
            <v>35255</v>
          </cell>
          <cell r="CC34">
            <v>35105</v>
          </cell>
          <cell r="CD34">
            <v>52322.96</v>
          </cell>
          <cell r="CE34">
            <v>53587.6</v>
          </cell>
          <cell r="CF34">
            <v>53359.6</v>
          </cell>
          <cell r="CH34">
            <v>3278147</v>
          </cell>
          <cell r="CI34">
            <v>3175534</v>
          </cell>
          <cell r="CJ34">
            <v>3309463</v>
          </cell>
          <cell r="CK34">
            <v>33.522601073575025</v>
          </cell>
          <cell r="CL34">
            <v>31.87413810011293</v>
          </cell>
          <cell r="CM34">
            <v>33.116526647419271</v>
          </cell>
          <cell r="CO34">
            <v>14.810445842165619</v>
          </cell>
          <cell r="CP34">
            <v>14.857465344894241</v>
          </cell>
          <cell r="CQ34">
            <v>16.749048907445303</v>
          </cell>
          <cell r="CR34">
            <v>2131001</v>
          </cell>
          <cell r="CS34">
            <v>2152193</v>
          </cell>
          <cell r="CT34">
            <v>2439030</v>
          </cell>
          <cell r="CV34">
            <v>143885</v>
          </cell>
          <cell r="CW34">
            <v>144856</v>
          </cell>
          <cell r="CX34">
            <v>145622</v>
          </cell>
          <cell r="CY34">
            <v>317339</v>
          </cell>
          <cell r="CZ34">
            <v>666076</v>
          </cell>
          <cell r="DA34">
            <v>600224</v>
          </cell>
          <cell r="DC34">
            <v>107542667</v>
          </cell>
          <cell r="DD34">
            <v>108886380</v>
          </cell>
          <cell r="DE34">
            <v>110084570</v>
          </cell>
          <cell r="DF34">
            <v>148166485</v>
          </cell>
          <cell r="DG34">
            <v>149416982</v>
          </cell>
          <cell r="DH34">
            <v>150581027</v>
          </cell>
          <cell r="DJ34">
            <v>40623818</v>
          </cell>
          <cell r="DK34">
            <v>40530602</v>
          </cell>
          <cell r="DL34">
            <v>40496457</v>
          </cell>
          <cell r="DM34">
            <v>94.658779477730448</v>
          </cell>
          <cell r="DN34">
            <v>95.602116628360676</v>
          </cell>
          <cell r="DO34">
            <v>95.689935474154098</v>
          </cell>
          <cell r="DQ34">
            <v>101798576</v>
          </cell>
          <cell r="DR34">
            <v>104097684</v>
          </cell>
          <cell r="DS34">
            <v>105339854</v>
          </cell>
          <cell r="DU34">
            <v>247417</v>
          </cell>
          <cell r="DV34">
            <v>217310</v>
          </cell>
          <cell r="DW34">
            <v>235934</v>
          </cell>
          <cell r="DX34">
            <v>227875</v>
          </cell>
          <cell r="DY34">
            <v>199376</v>
          </cell>
          <cell r="DZ34">
            <v>213195</v>
          </cell>
          <cell r="EB34">
            <v>92.101593665754578</v>
          </cell>
          <cell r="EC34">
            <v>91.747273480281621</v>
          </cell>
          <cell r="ED34">
            <v>90.362135173395956</v>
          </cell>
          <cell r="EF34">
            <v>773731</v>
          </cell>
          <cell r="EG34">
            <v>775369</v>
          </cell>
          <cell r="EH34">
            <v>765846</v>
          </cell>
          <cell r="EI34">
            <v>630673</v>
          </cell>
          <cell r="EJ34">
            <v>661750</v>
          </cell>
          <cell r="EK34">
            <v>658210</v>
          </cell>
          <cell r="EM34">
            <v>81.51062837084207</v>
          </cell>
          <cell r="EN34">
            <v>85.346460846384105</v>
          </cell>
          <cell r="EO34">
            <v>85.945477289167798</v>
          </cell>
          <cell r="EP34">
            <v>729</v>
          </cell>
          <cell r="EQ34">
            <v>720</v>
          </cell>
          <cell r="ER34">
            <v>691</v>
          </cell>
          <cell r="ET34">
            <v>657</v>
          </cell>
          <cell r="EU34">
            <v>664</v>
          </cell>
          <cell r="EV34">
            <v>651</v>
          </cell>
          <cell r="EW34">
            <v>90.123456790123456</v>
          </cell>
          <cell r="EX34">
            <v>92.222222222222229</v>
          </cell>
          <cell r="EY34">
            <v>94.211287988422583</v>
          </cell>
        </row>
        <row r="35">
          <cell r="B35" t="str">
            <v>Stirling</v>
          </cell>
          <cell r="D35">
            <v>1050</v>
          </cell>
          <cell r="E35">
            <v>961</v>
          </cell>
          <cell r="F35">
            <v>948</v>
          </cell>
          <cell r="G35">
            <v>4961</v>
          </cell>
          <cell r="H35">
            <v>4650</v>
          </cell>
          <cell r="I35">
            <v>5359</v>
          </cell>
          <cell r="K35">
            <v>4.7247619047619045</v>
          </cell>
          <cell r="L35">
            <v>4.838709677419355</v>
          </cell>
          <cell r="M35">
            <v>5.6529535864978904</v>
          </cell>
          <cell r="N35">
            <v>2738</v>
          </cell>
          <cell r="O35">
            <v>2590</v>
          </cell>
          <cell r="P35">
            <v>2665</v>
          </cell>
          <cell r="R35">
            <v>28631</v>
          </cell>
          <cell r="S35">
            <v>24341</v>
          </cell>
          <cell r="T35">
            <v>26412</v>
          </cell>
          <cell r="U35">
            <v>10.456902848794741</v>
          </cell>
          <cell r="V35">
            <v>9.3980694980694981</v>
          </cell>
          <cell r="W35">
            <v>9.9106941838649156</v>
          </cell>
          <cell r="Y35">
            <v>69</v>
          </cell>
          <cell r="Z35">
            <v>82</v>
          </cell>
          <cell r="AA35">
            <v>81</v>
          </cell>
          <cell r="AC35">
            <v>30</v>
          </cell>
          <cell r="AD35">
            <v>32</v>
          </cell>
          <cell r="AE35">
            <v>32</v>
          </cell>
          <cell r="AF35">
            <v>43.478260869565219</v>
          </cell>
          <cell r="AG35">
            <v>39.024390243902438</v>
          </cell>
          <cell r="AH35">
            <v>39.506172839506171</v>
          </cell>
          <cell r="AJ35">
            <v>173</v>
          </cell>
          <cell r="AK35">
            <v>173</v>
          </cell>
          <cell r="AL35">
            <v>166</v>
          </cell>
          <cell r="AM35">
            <v>93</v>
          </cell>
          <cell r="AN35">
            <v>89</v>
          </cell>
          <cell r="AO35">
            <v>79</v>
          </cell>
          <cell r="AQ35">
            <v>53.75722543352601</v>
          </cell>
          <cell r="AR35">
            <v>51.445086705202314</v>
          </cell>
          <cell r="AS35">
            <v>47.590361445783131</v>
          </cell>
          <cell r="AU35">
            <v>73</v>
          </cell>
          <cell r="AV35">
            <v>72</v>
          </cell>
          <cell r="AW35">
            <v>60</v>
          </cell>
          <cell r="AX35">
            <v>62</v>
          </cell>
          <cell r="AY35">
            <v>64</v>
          </cell>
          <cell r="AZ35">
            <v>55</v>
          </cell>
          <cell r="BB35">
            <v>84.93150684931507</v>
          </cell>
          <cell r="BC35">
            <v>88.888888888888886</v>
          </cell>
          <cell r="BD35">
            <v>91.666666666666657</v>
          </cell>
          <cell r="BF35">
            <v>3563</v>
          </cell>
          <cell r="BG35">
            <v>3532</v>
          </cell>
          <cell r="BH35">
            <v>3504</v>
          </cell>
          <cell r="BI35">
            <v>5380.13</v>
          </cell>
          <cell r="BJ35">
            <v>5333.32</v>
          </cell>
          <cell r="BK35">
            <v>5291.04</v>
          </cell>
          <cell r="BM35">
            <v>868</v>
          </cell>
          <cell r="BN35">
            <v>950</v>
          </cell>
          <cell r="BO35">
            <v>1012</v>
          </cell>
          <cell r="BP35">
            <v>1848.84</v>
          </cell>
          <cell r="BQ35">
            <v>2023.5</v>
          </cell>
          <cell r="BR35">
            <v>2155.56</v>
          </cell>
          <cell r="BT35">
            <v>1143</v>
          </cell>
          <cell r="BU35">
            <v>1221</v>
          </cell>
          <cell r="BV35">
            <v>1221</v>
          </cell>
          <cell r="BW35">
            <v>2286</v>
          </cell>
          <cell r="BX35">
            <v>2442</v>
          </cell>
          <cell r="BY35">
            <v>2442</v>
          </cell>
          <cell r="CA35">
            <v>6814</v>
          </cell>
          <cell r="CB35">
            <v>6896</v>
          </cell>
          <cell r="CC35">
            <v>6831</v>
          </cell>
          <cell r="CD35">
            <v>10357.280000000001</v>
          </cell>
          <cell r="CE35">
            <v>10481.92</v>
          </cell>
          <cell r="CF35">
            <v>10383.120000000001</v>
          </cell>
          <cell r="CH35">
            <v>635087</v>
          </cell>
          <cell r="CI35">
            <v>542343</v>
          </cell>
          <cell r="CJ35">
            <v>541140</v>
          </cell>
          <cell r="CK35">
            <v>31.958484821799242</v>
          </cell>
          <cell r="CL35">
            <v>26.741775694575249</v>
          </cell>
          <cell r="CM35">
            <v>26.694330821459648</v>
          </cell>
          <cell r="CO35">
            <v>9.7546522269676625</v>
          </cell>
          <cell r="CP35">
            <v>9.5871552701171137</v>
          </cell>
          <cell r="CQ35">
            <v>8.173525944874978</v>
          </cell>
          <cell r="CR35">
            <v>383709</v>
          </cell>
          <cell r="CS35">
            <v>380658</v>
          </cell>
          <cell r="CT35">
            <v>325903</v>
          </cell>
          <cell r="CV35">
            <v>39336</v>
          </cell>
          <cell r="CW35">
            <v>39705</v>
          </cell>
          <cell r="CX35">
            <v>39873</v>
          </cell>
          <cell r="CY35">
            <v>148714</v>
          </cell>
          <cell r="CZ35">
            <v>133117</v>
          </cell>
          <cell r="DA35">
            <v>134888</v>
          </cell>
          <cell r="DC35">
            <v>39530898</v>
          </cell>
          <cell r="DD35">
            <v>39907107</v>
          </cell>
          <cell r="DE35">
            <v>39961929</v>
          </cell>
          <cell r="DF35">
            <v>44439666</v>
          </cell>
          <cell r="DG35">
            <v>44856270</v>
          </cell>
          <cell r="DH35">
            <v>51439607</v>
          </cell>
          <cell r="DJ35">
            <v>4908768</v>
          </cell>
          <cell r="DK35">
            <v>4949163</v>
          </cell>
          <cell r="DL35">
            <v>11477678</v>
          </cell>
          <cell r="DM35">
            <v>97.381003082702549</v>
          </cell>
          <cell r="DN35">
            <v>97.275881210832949</v>
          </cell>
          <cell r="DO35">
            <v>97.714937634767324</v>
          </cell>
          <cell r="DQ35">
            <v>38495585</v>
          </cell>
          <cell r="DR35">
            <v>38819990</v>
          </cell>
          <cell r="DS35">
            <v>39048774</v>
          </cell>
          <cell r="DU35">
            <v>104969</v>
          </cell>
          <cell r="DV35">
            <v>102995</v>
          </cell>
          <cell r="DW35">
            <v>103462</v>
          </cell>
          <cell r="DX35">
            <v>95461</v>
          </cell>
          <cell r="DY35">
            <v>93294</v>
          </cell>
          <cell r="DZ35">
            <v>95316</v>
          </cell>
          <cell r="EB35">
            <v>90.942087663976977</v>
          </cell>
          <cell r="EC35">
            <v>90.581096169716986</v>
          </cell>
          <cell r="ED35">
            <v>92.126577874002052</v>
          </cell>
          <cell r="EF35">
            <v>233325</v>
          </cell>
          <cell r="EG35">
            <v>232778</v>
          </cell>
          <cell r="EH35">
            <v>220101</v>
          </cell>
          <cell r="EI35">
            <v>227667</v>
          </cell>
          <cell r="EJ35">
            <v>228078</v>
          </cell>
          <cell r="EK35">
            <v>212539</v>
          </cell>
          <cell r="EM35">
            <v>97.575056252008991</v>
          </cell>
          <cell r="EN35">
            <v>97.980908848774376</v>
          </cell>
          <cell r="EO35">
            <v>96.564304569265929</v>
          </cell>
          <cell r="EP35">
            <v>214</v>
          </cell>
          <cell r="EQ35">
            <v>195</v>
          </cell>
          <cell r="ER35">
            <v>179</v>
          </cell>
          <cell r="ET35">
            <v>186</v>
          </cell>
          <cell r="EU35">
            <v>172</v>
          </cell>
          <cell r="EV35">
            <v>161</v>
          </cell>
          <cell r="EW35">
            <v>86.915887850467286</v>
          </cell>
          <cell r="EX35">
            <v>88.205128205128204</v>
          </cell>
          <cell r="EY35">
            <v>89.944134078212286</v>
          </cell>
        </row>
        <row r="36">
          <cell r="B36" t="str">
            <v>West Dunbartonshire</v>
          </cell>
          <cell r="D36">
            <v>907</v>
          </cell>
          <cell r="E36">
            <v>916</v>
          </cell>
          <cell r="F36">
            <v>881.84</v>
          </cell>
          <cell r="G36">
            <v>6947</v>
          </cell>
          <cell r="H36">
            <v>5596</v>
          </cell>
          <cell r="I36">
            <v>6069.52</v>
          </cell>
          <cell r="K36">
            <v>7.659316427783903</v>
          </cell>
          <cell r="L36">
            <v>6.109170305676856</v>
          </cell>
          <cell r="M36">
            <v>6.8827905288941311</v>
          </cell>
          <cell r="N36">
            <v>4434</v>
          </cell>
          <cell r="O36">
            <v>3885</v>
          </cell>
          <cell r="P36">
            <v>3499.2</v>
          </cell>
          <cell r="R36">
            <v>49941</v>
          </cell>
          <cell r="S36">
            <v>47476</v>
          </cell>
          <cell r="T36">
            <v>47079.3</v>
          </cell>
          <cell r="U36">
            <v>11.26319350473613</v>
          </cell>
          <cell r="V36">
            <v>12.22033462033462</v>
          </cell>
          <cell r="W36">
            <v>13.454303840877916</v>
          </cell>
          <cell r="Y36">
            <v>100</v>
          </cell>
          <cell r="Z36">
            <v>84</v>
          </cell>
          <cell r="AA36">
            <v>98</v>
          </cell>
          <cell r="AC36">
            <v>41</v>
          </cell>
          <cell r="AD36">
            <v>36</v>
          </cell>
          <cell r="AE36">
            <v>49</v>
          </cell>
          <cell r="AF36">
            <v>41</v>
          </cell>
          <cell r="AG36">
            <v>42.857142857142854</v>
          </cell>
          <cell r="AH36">
            <v>50</v>
          </cell>
          <cell r="AJ36">
            <v>249</v>
          </cell>
          <cell r="AK36">
            <v>221</v>
          </cell>
          <cell r="AL36">
            <v>243</v>
          </cell>
          <cell r="AM36">
            <v>121</v>
          </cell>
          <cell r="AN36">
            <v>121</v>
          </cell>
          <cell r="AO36">
            <v>134</v>
          </cell>
          <cell r="AQ36">
            <v>48.594377510040161</v>
          </cell>
          <cell r="AR36">
            <v>54.751131221719461</v>
          </cell>
          <cell r="AS36">
            <v>55.144032921810705</v>
          </cell>
          <cell r="AU36">
            <v>79</v>
          </cell>
          <cell r="AV36">
            <v>76</v>
          </cell>
          <cell r="AW36">
            <v>54</v>
          </cell>
          <cell r="AX36">
            <v>41</v>
          </cell>
          <cell r="AY36">
            <v>32</v>
          </cell>
          <cell r="AZ36">
            <v>27</v>
          </cell>
          <cell r="BB36">
            <v>51.898734177215189</v>
          </cell>
          <cell r="BC36">
            <v>42.105263157894733</v>
          </cell>
          <cell r="BD36">
            <v>50</v>
          </cell>
          <cell r="BF36">
            <v>7231</v>
          </cell>
          <cell r="BG36">
            <v>7142</v>
          </cell>
          <cell r="BH36">
            <v>7068</v>
          </cell>
          <cell r="BI36">
            <v>10918.81</v>
          </cell>
          <cell r="BJ36">
            <v>10784.42</v>
          </cell>
          <cell r="BK36">
            <v>10672.68</v>
          </cell>
          <cell r="BM36">
            <v>1019</v>
          </cell>
          <cell r="BN36">
            <v>1173</v>
          </cell>
          <cell r="BO36">
            <v>1310</v>
          </cell>
          <cell r="BP36">
            <v>2170.4699999999998</v>
          </cell>
          <cell r="BQ36">
            <v>2498.4899999999998</v>
          </cell>
          <cell r="BR36">
            <v>2790.2999999999997</v>
          </cell>
          <cell r="BT36">
            <v>3396</v>
          </cell>
          <cell r="BU36">
            <v>3548</v>
          </cell>
          <cell r="BV36">
            <v>3409</v>
          </cell>
          <cell r="BW36">
            <v>6792</v>
          </cell>
          <cell r="BX36">
            <v>7096</v>
          </cell>
          <cell r="BY36">
            <v>6818</v>
          </cell>
          <cell r="CA36">
            <v>14100</v>
          </cell>
          <cell r="CB36">
            <v>14041</v>
          </cell>
          <cell r="CC36">
            <v>14094</v>
          </cell>
          <cell r="CD36">
            <v>21432</v>
          </cell>
          <cell r="CE36">
            <v>21342.32</v>
          </cell>
          <cell r="CF36">
            <v>21422.880000000001</v>
          </cell>
          <cell r="CH36">
            <v>1492399</v>
          </cell>
          <cell r="CI36">
            <v>1240549</v>
          </cell>
          <cell r="CJ36">
            <v>1035121</v>
          </cell>
          <cell r="CK36">
            <v>36.123953363180071</v>
          </cell>
          <cell r="CL36">
            <v>29.734238420104109</v>
          </cell>
          <cell r="CM36">
            <v>24.820748007498587</v>
          </cell>
          <cell r="CO36">
            <v>14.399523306275718</v>
          </cell>
          <cell r="CP36">
            <v>13.913797357618716</v>
          </cell>
          <cell r="CQ36">
            <v>15.66421907780208</v>
          </cell>
          <cell r="CR36">
            <v>640390</v>
          </cell>
          <cell r="CS36">
            <v>620291</v>
          </cell>
          <cell r="CT36">
            <v>701851</v>
          </cell>
          <cell r="CV36">
            <v>44473</v>
          </cell>
          <cell r="CW36">
            <v>44581</v>
          </cell>
          <cell r="CX36">
            <v>44806</v>
          </cell>
          <cell r="CY36">
            <v>481834</v>
          </cell>
          <cell r="CZ36">
            <v>281603</v>
          </cell>
          <cell r="DA36">
            <v>501458</v>
          </cell>
          <cell r="DC36">
            <v>29431634</v>
          </cell>
          <cell r="DD36">
            <v>29519954</v>
          </cell>
          <cell r="DE36">
            <v>29616483</v>
          </cell>
          <cell r="DF36">
            <v>45480330</v>
          </cell>
          <cell r="DG36">
            <v>45671616</v>
          </cell>
          <cell r="DH36">
            <v>45945297</v>
          </cell>
          <cell r="DJ36">
            <v>16048696</v>
          </cell>
          <cell r="DK36">
            <v>16151662</v>
          </cell>
          <cell r="DL36">
            <v>16328814</v>
          </cell>
          <cell r="DM36">
            <v>94.069965670271642</v>
          </cell>
          <cell r="DN36">
            <v>94.206230809167252</v>
          </cell>
          <cell r="DO36">
            <v>94.408164534593794</v>
          </cell>
          <cell r="DQ36">
            <v>27686328</v>
          </cell>
          <cell r="DR36">
            <v>27809636</v>
          </cell>
          <cell r="DS36">
            <v>27960378</v>
          </cell>
          <cell r="DU36">
            <v>148959</v>
          </cell>
          <cell r="DV36">
            <v>159264</v>
          </cell>
          <cell r="DW36">
            <v>166156</v>
          </cell>
          <cell r="DX36">
            <v>134490</v>
          </cell>
          <cell r="DY36">
            <v>134306</v>
          </cell>
          <cell r="DZ36">
            <v>138441</v>
          </cell>
          <cell r="EB36">
            <v>90.286588927154455</v>
          </cell>
          <cell r="EC36">
            <v>84.329164155113517</v>
          </cell>
          <cell r="ED36">
            <v>83.319892149546206</v>
          </cell>
          <cell r="EF36">
            <v>235640</v>
          </cell>
          <cell r="EG36">
            <v>265591</v>
          </cell>
          <cell r="EH36">
            <v>279000</v>
          </cell>
          <cell r="EI36">
            <v>230821</v>
          </cell>
          <cell r="EJ36">
            <v>104383</v>
          </cell>
          <cell r="EK36">
            <v>141000</v>
          </cell>
          <cell r="EM36">
            <v>97.954931251060941</v>
          </cell>
          <cell r="EN36">
            <v>39.302160088256002</v>
          </cell>
          <cell r="EO36">
            <v>50.537634408602152</v>
          </cell>
          <cell r="EP36">
            <v>171</v>
          </cell>
          <cell r="EQ36">
            <v>171</v>
          </cell>
          <cell r="ER36">
            <v>170</v>
          </cell>
          <cell r="ET36">
            <v>80</v>
          </cell>
          <cell r="EU36">
            <v>145</v>
          </cell>
          <cell r="EV36">
            <v>147</v>
          </cell>
          <cell r="EW36">
            <v>46.783625730994146</v>
          </cell>
          <cell r="EX36">
            <v>84.795321637426895</v>
          </cell>
          <cell r="EY36">
            <v>86.470588235294116</v>
          </cell>
        </row>
        <row r="37">
          <cell r="B37" t="str">
            <v>West Lothian</v>
          </cell>
          <cell r="D37">
            <v>1898.25</v>
          </cell>
          <cell r="E37">
            <v>1907</v>
          </cell>
          <cell r="F37">
            <v>1921</v>
          </cell>
          <cell r="G37">
            <v>9715.92</v>
          </cell>
          <cell r="H37">
            <v>10071</v>
          </cell>
          <cell r="I37">
            <v>9402.2900000000009</v>
          </cell>
          <cell r="K37">
            <v>5.118356380877124</v>
          </cell>
          <cell r="L37">
            <v>5.2810697430519138</v>
          </cell>
          <cell r="M37">
            <v>4.8944768349817807</v>
          </cell>
          <cell r="N37">
            <v>4994.29</v>
          </cell>
          <cell r="O37">
            <v>4617</v>
          </cell>
          <cell r="P37">
            <v>4508.72</v>
          </cell>
          <cell r="R37">
            <v>53126.92</v>
          </cell>
          <cell r="S37">
            <v>42859.15</v>
          </cell>
          <cell r="T37">
            <v>49105.75</v>
          </cell>
          <cell r="U37">
            <v>10.637532061614364</v>
          </cell>
          <cell r="V37">
            <v>9.2829001516136014</v>
          </cell>
          <cell r="W37">
            <v>10.891284000780709</v>
          </cell>
          <cell r="Y37">
            <v>117</v>
          </cell>
          <cell r="Z37">
            <v>125</v>
          </cell>
          <cell r="AA37">
            <v>131</v>
          </cell>
          <cell r="AC37">
            <v>52</v>
          </cell>
          <cell r="AD37">
            <v>62</v>
          </cell>
          <cell r="AE37">
            <v>65</v>
          </cell>
          <cell r="AF37">
            <v>44.444444444444443</v>
          </cell>
          <cell r="AG37">
            <v>49.6</v>
          </cell>
          <cell r="AH37">
            <v>49.618320610687022</v>
          </cell>
          <cell r="AJ37">
            <v>302</v>
          </cell>
          <cell r="AK37">
            <v>284</v>
          </cell>
          <cell r="AL37">
            <v>295</v>
          </cell>
          <cell r="AM37">
            <v>152</v>
          </cell>
          <cell r="AN37">
            <v>153</v>
          </cell>
          <cell r="AO37">
            <v>162</v>
          </cell>
          <cell r="AQ37">
            <v>50.331125827814574</v>
          </cell>
          <cell r="AR37">
            <v>53.873239436619713</v>
          </cell>
          <cell r="AS37">
            <v>54.915254237288138</v>
          </cell>
          <cell r="AU37">
            <v>139</v>
          </cell>
          <cell r="AV37">
            <v>123</v>
          </cell>
          <cell r="AW37">
            <v>124</v>
          </cell>
          <cell r="AX37">
            <v>92</v>
          </cell>
          <cell r="AY37">
            <v>84</v>
          </cell>
          <cell r="AZ37">
            <v>85</v>
          </cell>
          <cell r="BB37">
            <v>66.187050359712231</v>
          </cell>
          <cell r="BC37">
            <v>68.292682926829272</v>
          </cell>
          <cell r="BD37">
            <v>68.548387096774192</v>
          </cell>
          <cell r="BF37">
            <v>7987</v>
          </cell>
          <cell r="BG37">
            <v>7984</v>
          </cell>
          <cell r="BH37">
            <v>7927</v>
          </cell>
          <cell r="BI37">
            <v>12060.37</v>
          </cell>
          <cell r="BJ37">
            <v>12055.84</v>
          </cell>
          <cell r="BK37">
            <v>11969.77</v>
          </cell>
          <cell r="BM37">
            <v>2699</v>
          </cell>
          <cell r="BN37">
            <v>2893</v>
          </cell>
          <cell r="BO37">
            <v>3045</v>
          </cell>
          <cell r="BP37">
            <v>5748.87</v>
          </cell>
          <cell r="BQ37">
            <v>6162.09</v>
          </cell>
          <cell r="BR37">
            <v>6485.8499999999995</v>
          </cell>
          <cell r="BT37">
            <v>4064</v>
          </cell>
          <cell r="BU37">
            <v>4175</v>
          </cell>
          <cell r="BV37">
            <v>4256</v>
          </cell>
          <cell r="BW37">
            <v>8128</v>
          </cell>
          <cell r="BX37">
            <v>8350</v>
          </cell>
          <cell r="BY37">
            <v>8512</v>
          </cell>
          <cell r="CA37">
            <v>17775</v>
          </cell>
          <cell r="CB37">
            <v>17928</v>
          </cell>
          <cell r="CC37">
            <v>17716</v>
          </cell>
          <cell r="CD37">
            <v>27018</v>
          </cell>
          <cell r="CE37">
            <v>27250.560000000001</v>
          </cell>
          <cell r="CF37">
            <v>26928.32</v>
          </cell>
          <cell r="CH37">
            <v>2010555</v>
          </cell>
          <cell r="CI37">
            <v>1933365</v>
          </cell>
          <cell r="CJ37">
            <v>1895409</v>
          </cell>
          <cell r="CK37">
            <v>37.967064260307382</v>
          </cell>
          <cell r="CL37">
            <v>35.923806111988647</v>
          </cell>
          <cell r="CM37">
            <v>35.167936582978236</v>
          </cell>
          <cell r="CO37">
            <v>9.180219196280305</v>
          </cell>
          <cell r="CP37">
            <v>6.9731410426038636</v>
          </cell>
          <cell r="CQ37">
            <v>9.2725814720845552</v>
          </cell>
          <cell r="CR37">
            <v>691041</v>
          </cell>
          <cell r="CS37">
            <v>527030</v>
          </cell>
          <cell r="CT37">
            <v>705356</v>
          </cell>
          <cell r="CV37">
            <v>75275</v>
          </cell>
          <cell r="CW37">
            <v>75580</v>
          </cell>
          <cell r="CX37">
            <v>76069</v>
          </cell>
          <cell r="CY37">
            <v>120675</v>
          </cell>
          <cell r="CZ37">
            <v>237332</v>
          </cell>
          <cell r="DA37">
            <v>148068</v>
          </cell>
          <cell r="DC37">
            <v>58408917</v>
          </cell>
          <cell r="DD37">
            <v>58867405</v>
          </cell>
          <cell r="DE37">
            <v>59397934</v>
          </cell>
          <cell r="DF37">
            <v>77492878</v>
          </cell>
          <cell r="DG37">
            <v>77854242</v>
          </cell>
          <cell r="DH37">
            <v>78359762</v>
          </cell>
          <cell r="DJ37">
            <v>19083961</v>
          </cell>
          <cell r="DK37">
            <v>18986837</v>
          </cell>
          <cell r="DL37">
            <v>18961828</v>
          </cell>
          <cell r="DM37">
            <v>94.355830976972229</v>
          </cell>
          <cell r="DN37">
            <v>94.05860169987109</v>
          </cell>
          <cell r="DO37">
            <v>94.726441158711012</v>
          </cell>
          <cell r="DQ37">
            <v>55112219</v>
          </cell>
          <cell r="DR37">
            <v>55369858</v>
          </cell>
          <cell r="DS37">
            <v>56265549</v>
          </cell>
          <cell r="DU37">
            <v>163894</v>
          </cell>
          <cell r="DV37">
            <v>186022</v>
          </cell>
          <cell r="DW37">
            <v>193703</v>
          </cell>
          <cell r="DX37">
            <v>149319</v>
          </cell>
          <cell r="DY37">
            <v>170078</v>
          </cell>
          <cell r="DZ37">
            <v>180406</v>
          </cell>
          <cell r="EB37">
            <v>91.107057000256262</v>
          </cell>
          <cell r="EC37">
            <v>91.428970766898544</v>
          </cell>
          <cell r="ED37">
            <v>93.135367030970102</v>
          </cell>
          <cell r="EF37">
            <v>414438</v>
          </cell>
          <cell r="EG37">
            <v>411367</v>
          </cell>
          <cell r="EH37">
            <v>430465</v>
          </cell>
          <cell r="EI37">
            <v>392642</v>
          </cell>
          <cell r="EJ37">
            <v>391671</v>
          </cell>
          <cell r="EK37">
            <v>411682</v>
          </cell>
          <cell r="EM37">
            <v>94.740829750167705</v>
          </cell>
          <cell r="EN37">
            <v>95.21206124944392</v>
          </cell>
          <cell r="EO37">
            <v>95.636579048238531</v>
          </cell>
          <cell r="EP37">
            <v>305</v>
          </cell>
          <cell r="EQ37">
            <v>283</v>
          </cell>
          <cell r="ER37">
            <v>275</v>
          </cell>
          <cell r="ET37">
            <v>252</v>
          </cell>
          <cell r="EU37">
            <v>242</v>
          </cell>
          <cell r="EV37">
            <v>241</v>
          </cell>
          <cell r="EW37">
            <v>82.622950819672141</v>
          </cell>
          <cell r="EX37">
            <v>85.512367491166074</v>
          </cell>
          <cell r="EY37">
            <v>87.63636363636364</v>
          </cell>
        </row>
        <row r="38">
          <cell r="B38" t="str">
            <v>Scotland</v>
          </cell>
          <cell r="D38">
            <v>52900.031000000003</v>
          </cell>
          <cell r="E38">
            <v>50289.167999999983</v>
          </cell>
          <cell r="F38">
            <v>47768.289999999994</v>
          </cell>
          <cell r="G38">
            <v>349344.95945699996</v>
          </cell>
          <cell r="H38">
            <v>312234.8331428573</v>
          </cell>
          <cell r="I38">
            <v>317378.10000000003</v>
          </cell>
          <cell r="K38">
            <v>6.6038705999435034</v>
          </cell>
          <cell r="L38">
            <v>6.2087890009008975</v>
          </cell>
          <cell r="M38">
            <v>6.6441168398533854</v>
          </cell>
          <cell r="N38">
            <v>160403.359</v>
          </cell>
          <cell r="O38">
            <v>148548.73200000002</v>
          </cell>
          <cell r="P38">
            <v>136066.70000000001</v>
          </cell>
          <cell r="R38">
            <v>1731250.8939800002</v>
          </cell>
          <cell r="S38">
            <v>1542024.27</v>
          </cell>
          <cell r="T38">
            <v>1483040.0499999998</v>
          </cell>
          <cell r="U38">
            <v>10.793108727729326</v>
          </cell>
          <cell r="V38">
            <v>10.380595305249727</v>
          </cell>
          <cell r="W38">
            <v>10.899360754688692</v>
          </cell>
          <cell r="Y38">
            <v>4607</v>
          </cell>
          <cell r="Z38">
            <v>4453</v>
          </cell>
          <cell r="AA38">
            <v>4490</v>
          </cell>
          <cell r="AC38">
            <v>1821</v>
          </cell>
          <cell r="AD38">
            <v>1834</v>
          </cell>
          <cell r="AE38">
            <v>1934</v>
          </cell>
          <cell r="AF38">
            <v>39.526807032776212</v>
          </cell>
          <cell r="AG38">
            <v>41.185717493824384</v>
          </cell>
          <cell r="AH38">
            <v>43.073496659242764</v>
          </cell>
          <cell r="AJ38">
            <v>10795</v>
          </cell>
          <cell r="AK38">
            <v>10713</v>
          </cell>
          <cell r="AL38">
            <v>9821.5</v>
          </cell>
          <cell r="AM38">
            <v>4994</v>
          </cell>
          <cell r="AN38">
            <v>5196</v>
          </cell>
          <cell r="AO38">
            <v>4784.5</v>
          </cell>
          <cell r="AQ38">
            <v>46.262158406669755</v>
          </cell>
          <cell r="AR38">
            <v>48.501820218426211</v>
          </cell>
          <cell r="AS38">
            <v>48.714554803237796</v>
          </cell>
          <cell r="AU38">
            <v>4535</v>
          </cell>
          <cell r="AV38">
            <v>4425</v>
          </cell>
          <cell r="AW38">
            <v>4219</v>
          </cell>
          <cell r="AX38">
            <v>2983</v>
          </cell>
          <cell r="AY38">
            <v>3128</v>
          </cell>
          <cell r="AZ38">
            <v>3121</v>
          </cell>
          <cell r="BB38">
            <v>65.777287761852264</v>
          </cell>
          <cell r="BC38">
            <v>70.68926553672317</v>
          </cell>
          <cell r="BD38">
            <v>73.974875562929611</v>
          </cell>
          <cell r="BF38">
            <v>203138</v>
          </cell>
          <cell r="BG38">
            <v>202561</v>
          </cell>
          <cell r="BH38">
            <v>201612.41999999998</v>
          </cell>
          <cell r="BI38">
            <v>306738.37999999995</v>
          </cell>
          <cell r="BJ38">
            <v>305867.11000000004</v>
          </cell>
          <cell r="BK38">
            <v>304434.75419999997</v>
          </cell>
          <cell r="BL38">
            <v>0</v>
          </cell>
          <cell r="BM38">
            <v>83897</v>
          </cell>
          <cell r="BN38">
            <v>90048</v>
          </cell>
          <cell r="BO38">
            <v>94150.42</v>
          </cell>
          <cell r="BP38">
            <v>178700.61</v>
          </cell>
          <cell r="BQ38">
            <v>191802.23999999999</v>
          </cell>
          <cell r="BR38">
            <v>200540.39459999997</v>
          </cell>
          <cell r="BT38">
            <v>175735</v>
          </cell>
          <cell r="BU38">
            <v>178234</v>
          </cell>
          <cell r="BV38">
            <v>179483.16999999998</v>
          </cell>
          <cell r="BW38">
            <v>351470</v>
          </cell>
          <cell r="BX38">
            <v>356468</v>
          </cell>
          <cell r="BY38">
            <v>358966.33999999997</v>
          </cell>
          <cell r="CA38">
            <v>557210</v>
          </cell>
          <cell r="CB38">
            <v>559655</v>
          </cell>
          <cell r="CC38">
            <v>556556.37</v>
          </cell>
          <cell r="CD38">
            <v>846959.20000000007</v>
          </cell>
          <cell r="CE38">
            <v>850675.59999999974</v>
          </cell>
          <cell r="CF38">
            <v>845965.68240000005</v>
          </cell>
          <cell r="CH38">
            <v>76376504.928365231</v>
          </cell>
          <cell r="CI38">
            <v>72893836.040000007</v>
          </cell>
          <cell r="CJ38">
            <v>71367944.599999994</v>
          </cell>
          <cell r="CK38">
            <v>45.357769320629089</v>
          </cell>
          <cell r="CL38">
            <v>42.757673819875677</v>
          </cell>
          <cell r="CM38">
            <v>41.737905894572336</v>
          </cell>
          <cell r="CO38">
            <v>13.813207206738769</v>
          </cell>
          <cell r="CP38">
            <v>13.189890524330627</v>
          </cell>
          <cell r="CQ38">
            <v>13.293143828441718</v>
          </cell>
          <cell r="CR38">
            <v>34483691.053911656</v>
          </cell>
          <cell r="CS38">
            <v>33095308.289999999</v>
          </cell>
          <cell r="CT38">
            <v>33514926.789999999</v>
          </cell>
          <cell r="CV38">
            <v>2496429</v>
          </cell>
          <cell r="CW38">
            <v>2509142</v>
          </cell>
          <cell r="CX38">
            <v>2521219</v>
          </cell>
          <cell r="CY38">
            <v>8100970.9800000004</v>
          </cell>
          <cell r="CZ38">
            <v>10746405.710000001</v>
          </cell>
          <cell r="DA38">
            <v>10389465.99</v>
          </cell>
          <cell r="DC38">
            <v>1967344532.54</v>
          </cell>
          <cell r="DD38">
            <v>1982122012.7299998</v>
          </cell>
          <cell r="DE38">
            <v>2002938151.4843545</v>
          </cell>
          <cell r="DF38">
            <v>2688712256.4000001</v>
          </cell>
          <cell r="DG38">
            <v>2710937505.1700001</v>
          </cell>
          <cell r="DH38">
            <v>2752361754.4899998</v>
          </cell>
          <cell r="DJ38">
            <v>721367723.86000001</v>
          </cell>
          <cell r="DK38">
            <v>728815492.44000006</v>
          </cell>
          <cell r="DL38">
            <v>749423603.00564539</v>
          </cell>
          <cell r="DM38">
            <v>94.737695631560115</v>
          </cell>
          <cell r="DN38">
            <v>95.083461902237872</v>
          </cell>
          <cell r="DO38">
            <v>95.164106587060019</v>
          </cell>
          <cell r="DQ38">
            <v>1863816875.2618842</v>
          </cell>
          <cell r="DR38">
            <v>1884670228.8299999</v>
          </cell>
          <cell r="DS38">
            <v>1906078197.3514607</v>
          </cell>
          <cell r="DU38">
            <v>4846881</v>
          </cell>
          <cell r="DV38">
            <v>4583818</v>
          </cell>
          <cell r="DW38">
            <v>4440209</v>
          </cell>
          <cell r="DX38">
            <v>4339672</v>
          </cell>
          <cell r="DY38">
            <v>4134110</v>
          </cell>
          <cell r="DZ38">
            <v>4017146</v>
          </cell>
          <cell r="EB38">
            <v>89.535352735088807</v>
          </cell>
          <cell r="EC38">
            <v>90.189226535608526</v>
          </cell>
          <cell r="ED38">
            <v>90.472002556636411</v>
          </cell>
          <cell r="EF38">
            <v>12831126.861870944</v>
          </cell>
          <cell r="EG38">
            <v>12705610.6645</v>
          </cell>
          <cell r="EH38">
            <v>12585822.231999999</v>
          </cell>
          <cell r="EI38">
            <v>10432424.815000001</v>
          </cell>
          <cell r="EJ38">
            <v>10504635.317837104</v>
          </cell>
          <cell r="EK38">
            <v>10401369.299999999</v>
          </cell>
          <cell r="EM38">
            <v>81.305601038058938</v>
          </cell>
          <cell r="EN38">
            <v>82.677138432924664</v>
          </cell>
          <cell r="EO38">
            <v>82.643542140251</v>
          </cell>
          <cell r="EP38">
            <v>10911</v>
          </cell>
          <cell r="EQ38">
            <v>10616</v>
          </cell>
          <cell r="ER38">
            <v>10605</v>
          </cell>
          <cell r="ET38">
            <v>7728</v>
          </cell>
          <cell r="EU38">
            <v>7945</v>
          </cell>
          <cell r="EV38">
            <v>8049</v>
          </cell>
          <cell r="EW38">
            <v>73.670162059103902</v>
          </cell>
          <cell r="EX38">
            <v>74.839864355689528</v>
          </cell>
          <cell r="EY38">
            <v>75.898161244695899</v>
          </cell>
        </row>
        <row r="40">
          <cell r="B40" t="str">
            <v>Labels</v>
          </cell>
          <cell r="D40" t="str">
            <v>FTE Staff Teachers 2010-11</v>
          </cell>
          <cell r="E40" t="str">
            <v>FTE Staff Teachers 2011-12</v>
          </cell>
          <cell r="F40" t="str">
            <v>FTE Staff Teachers 2012-13</v>
          </cell>
          <cell r="G40" t="str">
            <v>Days Lost - Teachers 2010-11</v>
          </cell>
          <cell r="H40" t="str">
            <v>Days Lost - Teachers 2011-12</v>
          </cell>
          <cell r="I40" t="str">
            <v>Days Lost - Teachers 2012-13</v>
          </cell>
          <cell r="K40" t="str">
            <v>CORP 6a 2010-11</v>
          </cell>
          <cell r="L40" t="str">
            <v>CORP 6a 2011-12</v>
          </cell>
          <cell r="M40" t="str">
            <v>CORP 6a 2012-13</v>
          </cell>
          <cell r="N40" t="str">
            <v>FTE Staff (Other) 2010-11</v>
          </cell>
          <cell r="O40" t="str">
            <v>FTE Staff (Other) 2011-12</v>
          </cell>
          <cell r="P40" t="str">
            <v>FTE Staff (Other) 2012-13</v>
          </cell>
          <cell r="R40" t="str">
            <v>Days Lost - Other 2010-11</v>
          </cell>
          <cell r="S40" t="str">
            <v>Days Lost - Other 2011-12</v>
          </cell>
          <cell r="T40" t="str">
            <v>Days Lost - Other 2012-13</v>
          </cell>
          <cell r="U40" t="str">
            <v>CORP 6b 2010-11</v>
          </cell>
          <cell r="V40" t="str">
            <v>CORP 6b 2011-12</v>
          </cell>
          <cell r="W40" t="str">
            <v>CORP 6b 2012-13</v>
          </cell>
          <cell r="AJ40" t="str">
            <v>Top 5% 2010-11</v>
          </cell>
          <cell r="AK40" t="str">
            <v>Top 5% 2011-12</v>
          </cell>
          <cell r="AL40" t="str">
            <v>Top 5% 2012-13</v>
          </cell>
          <cell r="AM40" t="str">
            <v>Top 5% Female 2010-11</v>
          </cell>
          <cell r="AN40" t="str">
            <v>Top 5% Female 2011-12</v>
          </cell>
          <cell r="AO40" t="str">
            <v>Top 5% Female 2012-13</v>
          </cell>
          <cell r="AQ40" t="str">
            <v>CORP 3b 2010-11</v>
          </cell>
          <cell r="AR40" t="str">
            <v>CORP 3b 2011-12</v>
          </cell>
          <cell r="AS40" t="str">
            <v>CORP 3b 2012-13</v>
          </cell>
          <cell r="CO40" t="str">
            <v>CORP 4 2010-11</v>
          </cell>
          <cell r="CP40" t="str">
            <v>CORP 4 2011-12</v>
          </cell>
          <cell r="CQ40" t="str">
            <v>CORP 4 2012-13</v>
          </cell>
          <cell r="CR40" t="str">
            <v>Cost of Collecting CT 2010-11</v>
          </cell>
          <cell r="CS40" t="str">
            <v>Cost of Collecting CT 2011-12</v>
          </cell>
          <cell r="CT40" t="str">
            <v>Cost of Collecting CT 2012-13</v>
          </cell>
          <cell r="CV40" t="str">
            <v>No of Dwellings 2010-11</v>
          </cell>
          <cell r="CW40" t="str">
            <v>No of Dwellings 2011-12</v>
          </cell>
          <cell r="CX40" t="str">
            <v>No of Dwellings 2012-13</v>
          </cell>
          <cell r="DC40" t="str">
            <v>Income Due (Excluding Reliefs + Rebates) 2010-11</v>
          </cell>
          <cell r="DD40" t="str">
            <v>Income Due (Excluding Reliefs + Rebates) 2011-12</v>
          </cell>
          <cell r="DE40" t="str">
            <v>Income Due (Excluding Reliefs + Rebates) 2012-13</v>
          </cell>
          <cell r="DM40" t="str">
            <v>CORP 7 2010-11</v>
          </cell>
          <cell r="DN40" t="str">
            <v>CORP 7 2011-12</v>
          </cell>
          <cell r="DO40" t="str">
            <v>CORP 7 2012-13</v>
          </cell>
          <cell r="DQ40" t="str">
            <v>Income Received from CT 2010-11</v>
          </cell>
          <cell r="DR40" t="str">
            <v>Income Received from CT 2011-12</v>
          </cell>
          <cell r="DS40" t="str">
            <v>Income Received from CT 2012-13</v>
          </cell>
          <cell r="DU40" t="str">
            <v>No of Invoices Sampled 2010-11</v>
          </cell>
          <cell r="DV40" t="str">
            <v>No of Invoices Sampled 2011-12</v>
          </cell>
          <cell r="DW40" t="str">
            <v>No of Invoices Sampled 2012-13</v>
          </cell>
          <cell r="DX40" t="str">
            <v>No of Invoices Paid within 30 days 2010-11</v>
          </cell>
          <cell r="DY40" t="str">
            <v>No of Invoices Paid within 30 days 2011-12</v>
          </cell>
          <cell r="DZ40" t="str">
            <v>No of Invoices Paid within 30 days 2012-13</v>
          </cell>
          <cell r="EB40" t="str">
            <v>CORP 8 2010-11</v>
          </cell>
          <cell r="EC40" t="str">
            <v>CORP 8 2011-12</v>
          </cell>
          <cell r="ED40" t="str">
            <v>CORP 8 2012-13</v>
          </cell>
          <cell r="EF40" t="str">
            <v>General Internal Floor Area 2010-11</v>
          </cell>
          <cell r="EG40" t="str">
            <v>General Internal Floor Area 2011-12</v>
          </cell>
          <cell r="EH40" t="str">
            <v>General Internal Floor Area 2012-13</v>
          </cell>
          <cell r="EI40" t="str">
            <v>GIA which is satisfactory 2010-11</v>
          </cell>
          <cell r="EJ40" t="str">
            <v>GIA which is satisfactory 2011-12</v>
          </cell>
          <cell r="EK40" t="str">
            <v>GIA which is satisfactory 2012-13</v>
          </cell>
          <cell r="EM40" t="str">
            <v>CORP-ASSET2 2010-11</v>
          </cell>
          <cell r="EN40" t="str">
            <v>CORP-ASSET2 2011-12</v>
          </cell>
          <cell r="EO40" t="str">
            <v>CORP-ASSET2 2012-13</v>
          </cell>
          <cell r="EP40" t="str">
            <v>No of Operational Buildings 2010-11</v>
          </cell>
          <cell r="EQ40" t="str">
            <v>No of Operational Buildings 2011-12</v>
          </cell>
          <cell r="ER40" t="str">
            <v>No of Operational Buildings 2012-13</v>
          </cell>
          <cell r="ET40" t="str">
            <v>No which are suitable for use 2010-11</v>
          </cell>
          <cell r="EU40" t="str">
            <v>No which are suitable for use 2011-12</v>
          </cell>
          <cell r="EV40" t="str">
            <v>No which are suitable for use 2012-13</v>
          </cell>
          <cell r="EW40" t="str">
            <v>CORP-ASSET1 2010-11</v>
          </cell>
          <cell r="EX40" t="str">
            <v>CORP-ASSET1 2011-12</v>
          </cell>
          <cell r="EY40" t="str">
            <v>CORP-ASSET1 2012-13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Data"/>
      <sheetName val="Aberdeen City"/>
      <sheetName val="Angus"/>
      <sheetName val="Aberdeenshire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</sheetNames>
    <sheetDataSet>
      <sheetData sheetId="0" refreshError="1">
        <row r="1">
          <cell r="B1" t="str">
            <v>CORP 3b 2013-14</v>
          </cell>
          <cell r="C1" t="str">
            <v>Top 5% Female 2013-14</v>
          </cell>
          <cell r="D1" t="str">
            <v>Top 5% 2013-14</v>
          </cell>
          <cell r="E1" t="str">
            <v>CORP 4 2013-14</v>
          </cell>
          <cell r="F1" t="str">
            <v>Cost of Collecting CT 2013-14</v>
          </cell>
          <cell r="G1" t="str">
            <v>No of Dwellings 2013-14</v>
          </cell>
          <cell r="H1" t="str">
            <v>CORP 6a 2013-14</v>
          </cell>
          <cell r="I1" t="str">
            <v>Days Lost - Teachers 2013-14</v>
          </cell>
          <cell r="J1" t="str">
            <v>FTE Staff Teachers 2013-14</v>
          </cell>
          <cell r="K1" t="str">
            <v>CORP 6b 2013-14</v>
          </cell>
          <cell r="L1" t="str">
            <v>Days Lost - Other 2013-14</v>
          </cell>
          <cell r="M1" t="str">
            <v>FTE Staff (Other) 2013-14</v>
          </cell>
          <cell r="N1" t="str">
            <v>CORP 7 2013-14</v>
          </cell>
          <cell r="O1" t="str">
            <v>Income Received from CT 2013-14</v>
          </cell>
          <cell r="P1" t="str">
            <v>Income Due (Excluding Reliefs + Rebates) 2013-14</v>
          </cell>
          <cell r="Q1" t="str">
            <v>CORP 8 2013-14</v>
          </cell>
          <cell r="R1" t="str">
            <v>No of Invoices Paid within 30 days 2013-14</v>
          </cell>
          <cell r="S1" t="str">
            <v>No of Invoices Sampled 2013-14</v>
          </cell>
          <cell r="T1" t="str">
            <v>CORP-ASSET1 2013-14</v>
          </cell>
          <cell r="U1" t="str">
            <v>No which are suitable for use 2013-14</v>
          </cell>
          <cell r="V1" t="str">
            <v>No of Operational Buildings 2013-14</v>
          </cell>
          <cell r="W1" t="str">
            <v>CORP-ASSET2 2013-14</v>
          </cell>
          <cell r="X1" t="str">
            <v>GIA which is satisfactory 2013-14</v>
          </cell>
          <cell r="Y1" t="str">
            <v>General Internal Floor Area 2013-14</v>
          </cell>
        </row>
        <row r="2">
          <cell r="A2" t="str">
            <v>Aberdeen City</v>
          </cell>
          <cell r="B2">
            <v>47.058823529411761</v>
          </cell>
          <cell r="C2">
            <v>144</v>
          </cell>
          <cell r="D2">
            <v>306</v>
          </cell>
          <cell r="E2">
            <v>9.6970251029024688</v>
          </cell>
          <cell r="F2">
            <v>1097839</v>
          </cell>
          <cell r="G2">
            <v>113214</v>
          </cell>
          <cell r="H2">
            <v>6.7020164301717697</v>
          </cell>
          <cell r="I2">
            <v>8974</v>
          </cell>
          <cell r="J2">
            <v>1339</v>
          </cell>
          <cell r="K2">
            <v>12.688437348814707</v>
          </cell>
          <cell r="L2">
            <v>52454</v>
          </cell>
          <cell r="M2">
            <v>4134</v>
          </cell>
          <cell r="N2">
            <v>93.667424640041318</v>
          </cell>
          <cell r="O2">
            <v>98353855.200000003</v>
          </cell>
          <cell r="P2">
            <v>105003266.16</v>
          </cell>
          <cell r="Q2">
            <v>99.126923496671395</v>
          </cell>
          <cell r="R2">
            <v>163494</v>
          </cell>
          <cell r="S2">
            <v>164934</v>
          </cell>
          <cell r="T2">
            <v>79.611650485436897</v>
          </cell>
          <cell r="U2">
            <v>246</v>
          </cell>
          <cell r="V2">
            <v>309</v>
          </cell>
          <cell r="W2">
            <v>92.693118186759321</v>
          </cell>
          <cell r="X2">
            <v>513328</v>
          </cell>
          <cell r="Y2">
            <v>553793</v>
          </cell>
        </row>
        <row r="3">
          <cell r="A3" t="str">
            <v>Aberdeenshire</v>
          </cell>
          <cell r="B3">
            <v>61.837837837837839</v>
          </cell>
          <cell r="C3">
            <v>572</v>
          </cell>
          <cell r="D3">
            <v>925</v>
          </cell>
          <cell r="E3">
            <v>9.6020014447048041</v>
          </cell>
          <cell r="F3">
            <v>1090000</v>
          </cell>
          <cell r="G3">
            <v>113518</v>
          </cell>
          <cell r="H3">
            <v>5.3690162080663404</v>
          </cell>
          <cell r="I3">
            <v>14244</v>
          </cell>
          <cell r="J3">
            <v>2653</v>
          </cell>
          <cell r="K3">
            <v>9.5696037160690963</v>
          </cell>
          <cell r="L3">
            <v>65925</v>
          </cell>
          <cell r="M3">
            <v>6889</v>
          </cell>
          <cell r="N3">
            <v>96.191836880497988</v>
          </cell>
          <cell r="O3">
            <v>111185271</v>
          </cell>
          <cell r="P3">
            <v>115587013</v>
          </cell>
          <cell r="Q3">
            <v>87.000876370989459</v>
          </cell>
          <cell r="R3">
            <v>229323</v>
          </cell>
          <cell r="S3">
            <v>263587</v>
          </cell>
          <cell r="T3">
            <v>60.185185185185183</v>
          </cell>
          <cell r="U3">
            <v>455</v>
          </cell>
          <cell r="V3">
            <v>756</v>
          </cell>
          <cell r="W3">
            <v>83.18149944357792</v>
          </cell>
          <cell r="X3">
            <v>565833</v>
          </cell>
          <cell r="Y3">
            <v>680239</v>
          </cell>
        </row>
        <row r="4">
          <cell r="A4" t="str">
            <v>Angus</v>
          </cell>
          <cell r="B4">
            <v>44.117647058823529</v>
          </cell>
          <cell r="C4">
            <v>90</v>
          </cell>
          <cell r="D4">
            <v>204</v>
          </cell>
          <cell r="E4">
            <v>12.609999818646742</v>
          </cell>
          <cell r="F4">
            <v>695328</v>
          </cell>
          <cell r="G4">
            <v>55141</v>
          </cell>
          <cell r="H4">
            <v>5.4696223316912969</v>
          </cell>
          <cell r="I4">
            <v>6662</v>
          </cell>
          <cell r="J4">
            <v>1218</v>
          </cell>
          <cell r="K4">
            <v>9.7433934304766616</v>
          </cell>
          <cell r="L4">
            <v>39451</v>
          </cell>
          <cell r="M4">
            <v>4049</v>
          </cell>
          <cell r="N4">
            <v>97.619998144621249</v>
          </cell>
          <cell r="O4">
            <v>40997291</v>
          </cell>
          <cell r="P4">
            <v>41996816</v>
          </cell>
          <cell r="Q4">
            <v>86.999944153837561</v>
          </cell>
          <cell r="R4">
            <v>93471</v>
          </cell>
          <cell r="S4">
            <v>107438</v>
          </cell>
          <cell r="T4">
            <v>87.777777777777771</v>
          </cell>
          <cell r="U4">
            <v>158</v>
          </cell>
          <cell r="V4">
            <v>180</v>
          </cell>
          <cell r="W4">
            <v>84.386404623620791</v>
          </cell>
          <cell r="X4">
            <v>237703</v>
          </cell>
          <cell r="Y4">
            <v>281684</v>
          </cell>
        </row>
        <row r="5">
          <cell r="A5" t="str">
            <v>Argyll &amp; Bute</v>
          </cell>
          <cell r="B5">
            <v>45.652173913043477</v>
          </cell>
          <cell r="C5">
            <v>84</v>
          </cell>
          <cell r="D5">
            <v>184</v>
          </cell>
          <cell r="E5">
            <v>8.2491461820634981</v>
          </cell>
          <cell r="F5">
            <v>391290</v>
          </cell>
          <cell r="G5">
            <v>47434</v>
          </cell>
          <cell r="H5">
            <v>6.7101947308132877</v>
          </cell>
          <cell r="I5">
            <v>5858</v>
          </cell>
          <cell r="J5">
            <v>873</v>
          </cell>
          <cell r="K5">
            <v>11.030046224961479</v>
          </cell>
          <cell r="L5">
            <v>28634</v>
          </cell>
          <cell r="M5">
            <v>2596</v>
          </cell>
          <cell r="N5">
            <v>96.295238762125607</v>
          </cell>
          <cell r="O5">
            <v>40348096</v>
          </cell>
          <cell r="P5">
            <v>41900406</v>
          </cell>
          <cell r="Q5">
            <v>92.394523044215532</v>
          </cell>
          <cell r="R5">
            <v>109518</v>
          </cell>
          <cell r="S5">
            <v>118533</v>
          </cell>
          <cell r="T5">
            <v>69.069069069069073</v>
          </cell>
          <cell r="U5">
            <v>230</v>
          </cell>
          <cell r="V5">
            <v>333</v>
          </cell>
          <cell r="W5">
            <v>86.585816103762681</v>
          </cell>
          <cell r="X5">
            <v>215758</v>
          </cell>
          <cell r="Y5">
            <v>249184</v>
          </cell>
        </row>
        <row r="6">
          <cell r="A6" t="str">
            <v>Clackmannanshire</v>
          </cell>
          <cell r="B6">
            <v>52.941176470588239</v>
          </cell>
          <cell r="C6">
            <v>54</v>
          </cell>
          <cell r="D6">
            <v>102</v>
          </cell>
          <cell r="E6">
            <v>14.569209454637054</v>
          </cell>
          <cell r="F6">
            <v>347024</v>
          </cell>
          <cell r="G6">
            <v>23819</v>
          </cell>
          <cell r="H6">
            <v>5.654778887303852</v>
          </cell>
          <cell r="I6">
            <v>3964</v>
          </cell>
          <cell r="J6">
            <v>701</v>
          </cell>
          <cell r="K6">
            <v>7.9241128687473283</v>
          </cell>
          <cell r="L6">
            <v>18534.5</v>
          </cell>
          <cell r="M6">
            <v>2339</v>
          </cell>
          <cell r="N6">
            <v>94.732753135901021</v>
          </cell>
          <cell r="O6">
            <v>17617344</v>
          </cell>
          <cell r="P6">
            <v>18596888</v>
          </cell>
          <cell r="Q6">
            <v>80.396543743249495</v>
          </cell>
          <cell r="R6">
            <v>20842</v>
          </cell>
          <cell r="S6">
            <v>25924</v>
          </cell>
          <cell r="T6">
            <v>84.615384615384613</v>
          </cell>
          <cell r="U6">
            <v>66</v>
          </cell>
          <cell r="V6">
            <v>78</v>
          </cell>
          <cell r="W6">
            <v>92.801596872790782</v>
          </cell>
          <cell r="X6">
            <v>111580</v>
          </cell>
          <cell r="Y6">
            <v>120235</v>
          </cell>
        </row>
        <row r="7">
          <cell r="A7" t="str">
            <v>Dumfries &amp; Galloway</v>
          </cell>
          <cell r="B7">
            <v>47.524752475247524</v>
          </cell>
          <cell r="C7">
            <v>144</v>
          </cell>
          <cell r="D7">
            <v>303</v>
          </cell>
          <cell r="E7">
            <v>9.5779688368750087</v>
          </cell>
          <cell r="F7">
            <v>706289</v>
          </cell>
          <cell r="G7">
            <v>73741</v>
          </cell>
          <cell r="H7">
            <v>6.9460526315789473</v>
          </cell>
          <cell r="I7">
            <v>10558</v>
          </cell>
          <cell r="J7">
            <v>1520</v>
          </cell>
          <cell r="K7">
            <v>11.047419439350275</v>
          </cell>
          <cell r="L7">
            <v>42168</v>
          </cell>
          <cell r="M7">
            <v>3817</v>
          </cell>
          <cell r="N7">
            <v>96.043710434260788</v>
          </cell>
          <cell r="O7">
            <v>53197184</v>
          </cell>
          <cell r="P7">
            <v>55388514</v>
          </cell>
          <cell r="Q7">
            <v>89.332899737291811</v>
          </cell>
          <cell r="R7">
            <v>140099</v>
          </cell>
          <cell r="S7">
            <v>156828</v>
          </cell>
          <cell r="T7">
            <v>75.401069518716582</v>
          </cell>
          <cell r="U7">
            <v>282</v>
          </cell>
          <cell r="V7">
            <v>374</v>
          </cell>
          <cell r="W7">
            <v>81.552693585369653</v>
          </cell>
          <cell r="X7">
            <v>309079</v>
          </cell>
          <cell r="Y7">
            <v>378993</v>
          </cell>
        </row>
        <row r="8">
          <cell r="A8" t="str">
            <v>Dundee City</v>
          </cell>
          <cell r="B8">
            <v>40.909090909090914</v>
          </cell>
          <cell r="C8">
            <v>153</v>
          </cell>
          <cell r="D8">
            <v>374</v>
          </cell>
          <cell r="E8">
            <v>16.127364387433417</v>
          </cell>
          <cell r="F8">
            <v>1186845</v>
          </cell>
          <cell r="G8">
            <v>73592</v>
          </cell>
          <cell r="H8">
            <v>6.0966216216216216</v>
          </cell>
          <cell r="I8">
            <v>9023</v>
          </cell>
          <cell r="J8">
            <v>1480</v>
          </cell>
          <cell r="K8">
            <v>11.734413965087281</v>
          </cell>
          <cell r="L8">
            <v>56466</v>
          </cell>
          <cell r="M8">
            <v>4812</v>
          </cell>
          <cell r="N8">
            <v>92.656773412180755</v>
          </cell>
          <cell r="O8">
            <v>44383635</v>
          </cell>
          <cell r="P8">
            <v>47901123</v>
          </cell>
          <cell r="Q8">
            <v>93.700646087580765</v>
          </cell>
          <cell r="R8">
            <v>15663</v>
          </cell>
          <cell r="S8">
            <v>16716</v>
          </cell>
          <cell r="T8">
            <v>82.625482625482633</v>
          </cell>
          <cell r="U8">
            <v>214</v>
          </cell>
          <cell r="V8">
            <v>259</v>
          </cell>
          <cell r="W8">
            <v>85.825294809563218</v>
          </cell>
          <cell r="X8">
            <v>374309</v>
          </cell>
          <cell r="Y8">
            <v>436129</v>
          </cell>
        </row>
        <row r="9">
          <cell r="A9" t="str">
            <v>East Ayrshire</v>
          </cell>
          <cell r="B9">
            <v>43.7007874015748</v>
          </cell>
          <cell r="C9">
            <v>111</v>
          </cell>
          <cell r="D9">
            <v>254</v>
          </cell>
          <cell r="E9">
            <v>10.954122352037164</v>
          </cell>
          <cell r="F9">
            <v>627244</v>
          </cell>
          <cell r="G9">
            <v>57261</v>
          </cell>
          <cell r="H9">
            <v>5.1375310687655347</v>
          </cell>
          <cell r="I9">
            <v>6201</v>
          </cell>
          <cell r="J9">
            <v>1207</v>
          </cell>
          <cell r="K9">
            <v>8.7564202334630359</v>
          </cell>
          <cell r="L9">
            <v>33756</v>
          </cell>
          <cell r="M9">
            <v>3855</v>
          </cell>
          <cell r="N9">
            <v>93.661976438190948</v>
          </cell>
          <cell r="O9">
            <v>38511436</v>
          </cell>
          <cell r="P9">
            <v>41117471</v>
          </cell>
          <cell r="Q9">
            <v>90.632616410826529</v>
          </cell>
          <cell r="R9">
            <v>84785</v>
          </cell>
          <cell r="S9">
            <v>93548</v>
          </cell>
          <cell r="T9">
            <v>88.705234159779607</v>
          </cell>
          <cell r="U9">
            <v>322</v>
          </cell>
          <cell r="V9">
            <v>363</v>
          </cell>
          <cell r="W9">
            <v>97.813868198949933</v>
          </cell>
          <cell r="X9">
            <v>327518</v>
          </cell>
          <cell r="Y9">
            <v>334838</v>
          </cell>
        </row>
        <row r="10">
          <cell r="A10" t="str">
            <v>East Dunbartonshire</v>
          </cell>
          <cell r="B10">
            <v>50.354609929078009</v>
          </cell>
          <cell r="C10">
            <v>71</v>
          </cell>
          <cell r="D10">
            <v>141</v>
          </cell>
          <cell r="E10">
            <v>8.0978369384359397</v>
          </cell>
          <cell r="F10">
            <v>365010</v>
          </cell>
          <cell r="G10">
            <v>45075</v>
          </cell>
          <cell r="H10">
            <v>6.9235181644359463</v>
          </cell>
          <cell r="I10">
            <v>7242</v>
          </cell>
          <cell r="J10">
            <v>1046</v>
          </cell>
          <cell r="K10">
            <v>13.068863540346429</v>
          </cell>
          <cell r="L10">
            <v>30934</v>
          </cell>
          <cell r="M10">
            <v>2367</v>
          </cell>
          <cell r="N10">
            <v>96.185024572738513</v>
          </cell>
          <cell r="O10">
            <v>47801996</v>
          </cell>
          <cell r="P10">
            <v>49697961</v>
          </cell>
          <cell r="Q10">
            <v>92.635596191709141</v>
          </cell>
          <cell r="R10">
            <v>68693</v>
          </cell>
          <cell r="S10">
            <v>74154</v>
          </cell>
          <cell r="T10">
            <v>70.212765957446805</v>
          </cell>
          <cell r="U10">
            <v>66</v>
          </cell>
          <cell r="V10">
            <v>94</v>
          </cell>
          <cell r="W10">
            <v>95.529269521410569</v>
          </cell>
          <cell r="X10">
            <v>237032</v>
          </cell>
          <cell r="Y10">
            <v>248125</v>
          </cell>
        </row>
        <row r="11">
          <cell r="A11" t="str">
            <v>East Lothian</v>
          </cell>
          <cell r="B11">
            <v>51.428571428571423</v>
          </cell>
          <cell r="C11">
            <v>108</v>
          </cell>
          <cell r="D11">
            <v>210</v>
          </cell>
          <cell r="E11">
            <v>12.475786951312493</v>
          </cell>
          <cell r="F11">
            <v>572701</v>
          </cell>
          <cell r="G11">
            <v>45905</v>
          </cell>
          <cell r="H11">
            <v>5.7624045801526718</v>
          </cell>
          <cell r="I11">
            <v>6039</v>
          </cell>
          <cell r="J11">
            <v>1048</v>
          </cell>
          <cell r="K11">
            <v>9.7641296156744541</v>
          </cell>
          <cell r="L11">
            <v>25914</v>
          </cell>
          <cell r="M11">
            <v>2654</v>
          </cell>
          <cell r="N11">
            <v>96.400283508987556</v>
          </cell>
          <cell r="O11">
            <v>40759536</v>
          </cell>
          <cell r="P11">
            <v>42281552</v>
          </cell>
          <cell r="Q11">
            <v>91.661556757158507</v>
          </cell>
          <cell r="R11">
            <v>98659</v>
          </cell>
          <cell r="S11">
            <v>107634</v>
          </cell>
          <cell r="T11">
            <v>83.838383838383834</v>
          </cell>
          <cell r="U11">
            <v>166</v>
          </cell>
          <cell r="V11">
            <v>198</v>
          </cell>
          <cell r="W11">
            <v>95.974037025862401</v>
          </cell>
          <cell r="X11">
            <v>248114</v>
          </cell>
          <cell r="Y11">
            <v>258522</v>
          </cell>
        </row>
        <row r="12">
          <cell r="A12" t="str">
            <v>East Renfrewshire</v>
          </cell>
          <cell r="B12">
            <v>50.887573964497044</v>
          </cell>
          <cell r="C12">
            <v>86</v>
          </cell>
          <cell r="D12">
            <v>169</v>
          </cell>
          <cell r="E12">
            <v>6.0568522001748484</v>
          </cell>
          <cell r="F12">
            <v>228628</v>
          </cell>
          <cell r="G12">
            <v>37747</v>
          </cell>
          <cell r="H12">
            <v>6.1042807143498159</v>
          </cell>
          <cell r="I12">
            <v>6802</v>
          </cell>
          <cell r="J12">
            <v>1114.3</v>
          </cell>
          <cell r="K12">
            <v>12.189524190323871</v>
          </cell>
          <cell r="L12">
            <v>30486</v>
          </cell>
          <cell r="M12">
            <v>2501</v>
          </cell>
          <cell r="N12">
            <v>97.851377479705832</v>
          </cell>
          <cell r="O12">
            <v>40557436.560000002</v>
          </cell>
          <cell r="P12">
            <v>41447997.57</v>
          </cell>
          <cell r="Q12">
            <v>79.460949464012259</v>
          </cell>
          <cell r="R12">
            <v>51888</v>
          </cell>
          <cell r="S12">
            <v>65300</v>
          </cell>
          <cell r="T12">
            <v>79.508196721311478</v>
          </cell>
          <cell r="U12">
            <v>97</v>
          </cell>
          <cell r="V12">
            <v>122</v>
          </cell>
          <cell r="W12">
            <v>79.66242272404682</v>
          </cell>
          <cell r="X12">
            <v>186332</v>
          </cell>
          <cell r="Y12">
            <v>233902</v>
          </cell>
        </row>
        <row r="13">
          <cell r="A13" t="str">
            <v>Edinburgh City</v>
          </cell>
          <cell r="B13">
            <v>54.367469879518069</v>
          </cell>
          <cell r="C13">
            <v>361</v>
          </cell>
          <cell r="D13">
            <v>664</v>
          </cell>
          <cell r="E13">
            <v>18.434999790821237</v>
          </cell>
          <cell r="F13">
            <v>4406518</v>
          </cell>
          <cell r="G13">
            <v>239030</v>
          </cell>
          <cell r="H13">
            <v>5.6327013239760566</v>
          </cell>
          <cell r="I13">
            <v>19102.18</v>
          </cell>
          <cell r="J13">
            <v>3391.3</v>
          </cell>
          <cell r="K13">
            <v>9.8999633720752769</v>
          </cell>
          <cell r="L13">
            <v>116762.94</v>
          </cell>
          <cell r="M13">
            <v>11794.28</v>
          </cell>
          <cell r="N13">
            <v>94.689650116191686</v>
          </cell>
          <cell r="O13">
            <v>203947319</v>
          </cell>
          <cell r="P13">
            <v>215385017</v>
          </cell>
          <cell r="Q13">
            <v>95.40006577710956</v>
          </cell>
          <cell r="R13">
            <v>406099</v>
          </cell>
          <cell r="S13">
            <v>425680</v>
          </cell>
          <cell r="T13">
            <v>57.017543859649123</v>
          </cell>
          <cell r="U13">
            <v>260</v>
          </cell>
          <cell r="V13">
            <v>456</v>
          </cell>
          <cell r="W13">
            <v>84.041349318497581</v>
          </cell>
          <cell r="X13">
            <v>567385</v>
          </cell>
          <cell r="Y13">
            <v>675126</v>
          </cell>
        </row>
        <row r="14">
          <cell r="A14" t="str">
            <v>Eilean Siar</v>
          </cell>
          <cell r="B14">
            <v>32.5</v>
          </cell>
          <cell r="C14">
            <v>26</v>
          </cell>
          <cell r="D14">
            <v>80</v>
          </cell>
          <cell r="E14">
            <v>23.196707762242578</v>
          </cell>
          <cell r="F14">
            <v>336793</v>
          </cell>
          <cell r="G14">
            <v>14519</v>
          </cell>
          <cell r="H14">
            <v>5.7765363128491618</v>
          </cell>
          <cell r="I14">
            <v>2068</v>
          </cell>
          <cell r="J14">
            <v>358</v>
          </cell>
          <cell r="K14">
            <v>10.541241162608012</v>
          </cell>
          <cell r="L14">
            <v>13419</v>
          </cell>
          <cell r="M14">
            <v>1273</v>
          </cell>
          <cell r="N14">
            <v>95.198721026872789</v>
          </cell>
          <cell r="O14">
            <v>8740900</v>
          </cell>
          <cell r="P14">
            <v>9181741</v>
          </cell>
          <cell r="Q14">
            <v>94.402366154399559</v>
          </cell>
          <cell r="R14">
            <v>47238</v>
          </cell>
          <cell r="S14">
            <v>50039</v>
          </cell>
          <cell r="T14">
            <v>80.198019801980209</v>
          </cell>
          <cell r="U14">
            <v>81</v>
          </cell>
          <cell r="V14">
            <v>101</v>
          </cell>
          <cell r="W14">
            <v>95.077710597574097</v>
          </cell>
          <cell r="X14">
            <v>102528</v>
          </cell>
          <cell r="Y14">
            <v>107836</v>
          </cell>
        </row>
        <row r="15">
          <cell r="A15" t="str">
            <v>Falkirk</v>
          </cell>
          <cell r="B15">
            <v>52.083333333333336</v>
          </cell>
          <cell r="C15">
            <v>175</v>
          </cell>
          <cell r="D15">
            <v>336</v>
          </cell>
          <cell r="E15">
            <v>9.3888167348292253</v>
          </cell>
          <cell r="F15">
            <v>679525</v>
          </cell>
          <cell r="G15">
            <v>72376</v>
          </cell>
          <cell r="H15">
            <v>4.3386699507389164</v>
          </cell>
          <cell r="I15">
            <v>7046</v>
          </cell>
          <cell r="J15">
            <v>1624</v>
          </cell>
          <cell r="K15">
            <v>10.657639032458135</v>
          </cell>
          <cell r="L15">
            <v>51551</v>
          </cell>
          <cell r="M15">
            <v>4837</v>
          </cell>
          <cell r="N15">
            <v>95.615905478162261</v>
          </cell>
          <cell r="O15">
            <v>50902442</v>
          </cell>
          <cell r="P15">
            <v>53236375</v>
          </cell>
          <cell r="Q15">
            <v>96.250370224108991</v>
          </cell>
          <cell r="R15">
            <v>194984</v>
          </cell>
          <cell r="S15">
            <v>202580</v>
          </cell>
          <cell r="T15">
            <v>90.415335463258785</v>
          </cell>
          <cell r="U15">
            <v>283</v>
          </cell>
          <cell r="V15">
            <v>313</v>
          </cell>
          <cell r="W15">
            <v>85.969757298198147</v>
          </cell>
          <cell r="X15">
            <v>323438</v>
          </cell>
          <cell r="Y15">
            <v>376223</v>
          </cell>
        </row>
        <row r="16">
          <cell r="A16" t="str">
            <v>Fife</v>
          </cell>
          <cell r="B16">
            <v>49.269588313413017</v>
          </cell>
          <cell r="C16">
            <v>371</v>
          </cell>
          <cell r="D16">
            <v>753</v>
          </cell>
          <cell r="E16">
            <v>5.4540735659978141</v>
          </cell>
          <cell r="F16">
            <v>938297</v>
          </cell>
          <cell r="G16">
            <v>172036</v>
          </cell>
          <cell r="H16">
            <v>5.8085922335807636</v>
          </cell>
          <cell r="I16">
            <v>19750.84</v>
          </cell>
          <cell r="J16">
            <v>3400.28</v>
          </cell>
          <cell r="K16">
            <v>10.601899457613056</v>
          </cell>
          <cell r="L16">
            <v>120114.75</v>
          </cell>
          <cell r="M16">
            <v>11329.55</v>
          </cell>
          <cell r="N16">
            <v>95.471303754548259</v>
          </cell>
          <cell r="O16">
            <v>127685106</v>
          </cell>
          <cell r="P16">
            <v>133741869</v>
          </cell>
          <cell r="Q16">
            <v>91.748303362601121</v>
          </cell>
          <cell r="R16">
            <v>191431</v>
          </cell>
          <cell r="S16">
            <v>208648</v>
          </cell>
          <cell r="T16">
            <v>68.119891008174378</v>
          </cell>
          <cell r="U16">
            <v>500</v>
          </cell>
          <cell r="V16">
            <v>734</v>
          </cell>
          <cell r="W16">
            <v>84.625473210937614</v>
          </cell>
          <cell r="X16">
            <v>898186</v>
          </cell>
          <cell r="Y16">
            <v>1061366</v>
          </cell>
        </row>
        <row r="17">
          <cell r="A17" t="str">
            <v>Glasgow City</v>
          </cell>
          <cell r="B17">
            <v>60.196905766526022</v>
          </cell>
          <cell r="C17">
            <v>428</v>
          </cell>
          <cell r="D17">
            <v>711</v>
          </cell>
          <cell r="E17">
            <v>12.440437785573602</v>
          </cell>
          <cell r="F17">
            <v>3751861.87</v>
          </cell>
          <cell r="G17">
            <v>301586</v>
          </cell>
          <cell r="H17">
            <v>6.1180115696789086</v>
          </cell>
          <cell r="I17">
            <v>28967.5</v>
          </cell>
          <cell r="J17">
            <v>4734.79</v>
          </cell>
          <cell r="K17">
            <v>9.6097951174448131</v>
          </cell>
          <cell r="L17">
            <v>114009.36</v>
          </cell>
          <cell r="M17">
            <v>11863.87</v>
          </cell>
          <cell r="N17">
            <v>93.915200172429195</v>
          </cell>
          <cell r="O17">
            <v>178787749</v>
          </cell>
          <cell r="P17">
            <v>190371472</v>
          </cell>
          <cell r="Q17">
            <v>89.951574841860321</v>
          </cell>
          <cell r="R17">
            <v>219561</v>
          </cell>
          <cell r="S17">
            <v>244088</v>
          </cell>
          <cell r="T17">
            <v>89.009009009009006</v>
          </cell>
          <cell r="U17">
            <v>988</v>
          </cell>
          <cell r="V17">
            <v>1110</v>
          </cell>
          <cell r="W17">
            <v>62.65486077997312</v>
          </cell>
          <cell r="X17">
            <v>773367.31200000003</v>
          </cell>
          <cell r="Y17">
            <v>1234329.3119999999</v>
          </cell>
        </row>
        <row r="18">
          <cell r="A18" t="str">
            <v>Highland</v>
          </cell>
          <cell r="B18">
            <v>46.719160104986877</v>
          </cell>
          <cell r="C18">
            <v>178</v>
          </cell>
          <cell r="D18">
            <v>381</v>
          </cell>
          <cell r="E18">
            <v>14.224309943465247</v>
          </cell>
          <cell r="F18">
            <v>1625355</v>
          </cell>
          <cell r="G18">
            <v>114266</v>
          </cell>
          <cell r="H18">
            <v>5.1399078341013826</v>
          </cell>
          <cell r="I18">
            <v>13942</v>
          </cell>
          <cell r="J18">
            <v>2712.5</v>
          </cell>
          <cell r="K18">
            <v>9.1555829734731642</v>
          </cell>
          <cell r="L18">
            <v>51944.2</v>
          </cell>
          <cell r="M18">
            <v>5673.5</v>
          </cell>
          <cell r="N18">
            <v>95.490058309064125</v>
          </cell>
          <cell r="O18">
            <v>96597171</v>
          </cell>
          <cell r="P18">
            <v>101159401</v>
          </cell>
          <cell r="Q18">
            <v>93.326054686659646</v>
          </cell>
          <cell r="R18">
            <v>173523</v>
          </cell>
          <cell r="S18">
            <v>185932</v>
          </cell>
          <cell r="T18">
            <v>58.06207418622256</v>
          </cell>
          <cell r="U18">
            <v>767</v>
          </cell>
          <cell r="V18">
            <v>1321</v>
          </cell>
          <cell r="W18">
            <v>58.013772779698257</v>
          </cell>
          <cell r="X18">
            <v>360649</v>
          </cell>
          <cell r="Y18">
            <v>621661</v>
          </cell>
        </row>
        <row r="19">
          <cell r="A19" t="str">
            <v>Inverclyde</v>
          </cell>
          <cell r="B19">
            <v>50</v>
          </cell>
          <cell r="C19">
            <v>77</v>
          </cell>
          <cell r="D19">
            <v>154</v>
          </cell>
          <cell r="E19">
            <v>14.047839983503454</v>
          </cell>
          <cell r="F19">
            <v>545000</v>
          </cell>
          <cell r="G19">
            <v>38796</v>
          </cell>
          <cell r="H19">
            <v>7.559125964010283</v>
          </cell>
          <cell r="I19">
            <v>5881</v>
          </cell>
          <cell r="J19">
            <v>778</v>
          </cell>
          <cell r="K19">
            <v>11.889186090943829</v>
          </cell>
          <cell r="L19">
            <v>31114</v>
          </cell>
          <cell r="M19">
            <v>2617</v>
          </cell>
          <cell r="N19">
            <v>94.507973206821688</v>
          </cell>
          <cell r="O19">
            <v>25749821</v>
          </cell>
          <cell r="P19">
            <v>27246189</v>
          </cell>
          <cell r="Q19">
            <v>96.301782332086844</v>
          </cell>
          <cell r="R19">
            <v>39659</v>
          </cell>
          <cell r="S19">
            <v>41182</v>
          </cell>
          <cell r="T19">
            <v>87.2340425531915</v>
          </cell>
          <cell r="U19">
            <v>123</v>
          </cell>
          <cell r="V19">
            <v>141</v>
          </cell>
          <cell r="W19">
            <v>83.526829452898653</v>
          </cell>
          <cell r="X19">
            <v>198641</v>
          </cell>
          <cell r="Y19">
            <v>237817</v>
          </cell>
        </row>
        <row r="20">
          <cell r="A20" t="str">
            <v>Midlothian</v>
          </cell>
          <cell r="B20">
            <v>45.273631840796021</v>
          </cell>
          <cell r="C20">
            <v>91</v>
          </cell>
          <cell r="D20">
            <v>201</v>
          </cell>
          <cell r="E20">
            <v>14.090442964372555</v>
          </cell>
          <cell r="F20">
            <v>533126</v>
          </cell>
          <cell r="G20">
            <v>37836</v>
          </cell>
          <cell r="H20">
            <v>5.2463312368972748</v>
          </cell>
          <cell r="I20">
            <v>5005</v>
          </cell>
          <cell r="J20">
            <v>954</v>
          </cell>
          <cell r="K20">
            <v>10.044952681388013</v>
          </cell>
          <cell r="L20">
            <v>25474</v>
          </cell>
          <cell r="M20">
            <v>2536</v>
          </cell>
          <cell r="N20">
            <v>93.479658639233108</v>
          </cell>
          <cell r="O20">
            <v>31985000</v>
          </cell>
          <cell r="P20">
            <v>34216000</v>
          </cell>
          <cell r="Q20">
            <v>93.384220654265562</v>
          </cell>
          <cell r="R20">
            <v>72793</v>
          </cell>
          <cell r="S20">
            <v>77950</v>
          </cell>
          <cell r="T20">
            <v>88.888888888888886</v>
          </cell>
          <cell r="U20">
            <v>168</v>
          </cell>
          <cell r="V20">
            <v>189</v>
          </cell>
          <cell r="W20">
            <v>81.493913020556462</v>
          </cell>
          <cell r="X20">
            <v>185494</v>
          </cell>
          <cell r="Y20">
            <v>227617</v>
          </cell>
        </row>
        <row r="21">
          <cell r="A21" t="str">
            <v>Moray</v>
          </cell>
          <cell r="B21">
            <v>45.086705202312139</v>
          </cell>
          <cell r="C21">
            <v>78</v>
          </cell>
          <cell r="D21">
            <v>173</v>
          </cell>
          <cell r="E21">
            <v>12.519307895038386</v>
          </cell>
          <cell r="F21">
            <v>546280</v>
          </cell>
          <cell r="G21">
            <v>43635</v>
          </cell>
          <cell r="H21">
            <v>6.747878787878788</v>
          </cell>
          <cell r="I21">
            <v>5567</v>
          </cell>
          <cell r="J21">
            <v>825</v>
          </cell>
          <cell r="K21">
            <v>10.240316205533597</v>
          </cell>
          <cell r="L21">
            <v>25908</v>
          </cell>
          <cell r="M21">
            <v>2530</v>
          </cell>
          <cell r="N21">
            <v>95.098483918818246</v>
          </cell>
          <cell r="O21">
            <v>33454495</v>
          </cell>
          <cell r="P21">
            <v>35178789</v>
          </cell>
          <cell r="Q21">
            <v>86.880233443288503</v>
          </cell>
          <cell r="R21">
            <v>68479</v>
          </cell>
          <cell r="S21">
            <v>78820</v>
          </cell>
          <cell r="T21">
            <v>93.658536585365866</v>
          </cell>
          <cell r="U21">
            <v>192</v>
          </cell>
          <cell r="V21">
            <v>205</v>
          </cell>
          <cell r="W21">
            <v>32.311695243178328</v>
          </cell>
          <cell r="X21">
            <v>72648</v>
          </cell>
          <cell r="Y21">
            <v>224835</v>
          </cell>
        </row>
        <row r="22">
          <cell r="A22" t="str">
            <v>North Ayrshire</v>
          </cell>
          <cell r="B22">
            <v>53.754940711462453</v>
          </cell>
          <cell r="C22">
            <v>136</v>
          </cell>
          <cell r="D22">
            <v>253</v>
          </cell>
          <cell r="E22">
            <v>9.93</v>
          </cell>
          <cell r="F22">
            <v>664964</v>
          </cell>
          <cell r="G22">
            <v>66953</v>
          </cell>
          <cell r="H22">
            <v>5.7026239067055391</v>
          </cell>
          <cell r="I22">
            <v>7824</v>
          </cell>
          <cell r="J22">
            <v>1372</v>
          </cell>
          <cell r="K22">
            <v>10.091356918943125</v>
          </cell>
          <cell r="L22">
            <v>45068</v>
          </cell>
          <cell r="M22">
            <v>4466</v>
          </cell>
          <cell r="N22">
            <v>94.75</v>
          </cell>
          <cell r="O22">
            <v>45224178</v>
          </cell>
          <cell r="P22">
            <v>47726559</v>
          </cell>
          <cell r="Q22">
            <v>90.655346644377246</v>
          </cell>
          <cell r="R22">
            <v>144792</v>
          </cell>
          <cell r="S22">
            <v>159717</v>
          </cell>
          <cell r="T22">
            <v>88.593155893536121</v>
          </cell>
          <cell r="U22">
            <v>233</v>
          </cell>
          <cell r="V22">
            <v>263</v>
          </cell>
          <cell r="W22">
            <v>99.401622671902658</v>
          </cell>
          <cell r="X22">
            <v>218446</v>
          </cell>
          <cell r="Y22">
            <v>219761</v>
          </cell>
        </row>
        <row r="23">
          <cell r="A23" t="str">
            <v>North Lanarkshire</v>
          </cell>
          <cell r="B23">
            <v>54.166666666666664</v>
          </cell>
          <cell r="C23">
            <v>312</v>
          </cell>
          <cell r="D23">
            <v>576</v>
          </cell>
          <cell r="E23">
            <v>17.357936218829686</v>
          </cell>
          <cell r="F23">
            <v>2620788</v>
          </cell>
          <cell r="G23">
            <v>150985</v>
          </cell>
          <cell r="H23">
            <v>7.0233461558667472</v>
          </cell>
          <cell r="I23">
            <v>24063.81</v>
          </cell>
          <cell r="J23">
            <v>3426.26</v>
          </cell>
          <cell r="K23">
            <v>9.9053468167313614</v>
          </cell>
          <cell r="L23">
            <v>87754.34</v>
          </cell>
          <cell r="M23">
            <v>8859.2900000000009</v>
          </cell>
          <cell r="N23">
            <v>93.558688778931582</v>
          </cell>
          <cell r="O23">
            <v>95763200</v>
          </cell>
          <cell r="P23">
            <v>102356287</v>
          </cell>
          <cell r="Q23">
            <v>96.213140071506061</v>
          </cell>
          <cell r="R23">
            <v>318351</v>
          </cell>
          <cell r="S23">
            <v>330881</v>
          </cell>
          <cell r="T23">
            <v>79.35368043087972</v>
          </cell>
          <cell r="U23">
            <v>442</v>
          </cell>
          <cell r="V23">
            <v>557</v>
          </cell>
          <cell r="W23">
            <v>71.73525192429527</v>
          </cell>
          <cell r="X23">
            <v>591054</v>
          </cell>
          <cell r="Y23">
            <v>823938</v>
          </cell>
        </row>
        <row r="24">
          <cell r="A24" t="str">
            <v>Orkney Islands</v>
          </cell>
          <cell r="B24">
            <v>25</v>
          </cell>
          <cell r="C24">
            <v>21</v>
          </cell>
          <cell r="D24">
            <v>84</v>
          </cell>
          <cell r="E24">
            <v>20.4603512186081</v>
          </cell>
          <cell r="F24">
            <v>220787.65</v>
          </cell>
          <cell r="G24">
            <v>10791</v>
          </cell>
          <cell r="H24">
            <v>6.6730927018367234</v>
          </cell>
          <cell r="I24">
            <v>1750.9194285714286</v>
          </cell>
          <cell r="J24">
            <v>262.38499999999999</v>
          </cell>
          <cell r="K24">
            <v>8.9523662029478324</v>
          </cell>
          <cell r="L24">
            <v>12717.328571428558</v>
          </cell>
          <cell r="M24">
            <v>1420.5550000000001</v>
          </cell>
          <cell r="N24">
            <v>97.718648679255637</v>
          </cell>
          <cell r="O24">
            <v>7515767</v>
          </cell>
          <cell r="P24">
            <v>7691231</v>
          </cell>
          <cell r="Q24">
            <v>76.8784269617787</v>
          </cell>
          <cell r="R24">
            <v>38277</v>
          </cell>
          <cell r="S24">
            <v>49789</v>
          </cell>
          <cell r="T24">
            <v>83.663366336633658</v>
          </cell>
          <cell r="U24">
            <v>169</v>
          </cell>
          <cell r="V24">
            <v>202</v>
          </cell>
          <cell r="W24">
            <v>95.791426885238337</v>
          </cell>
          <cell r="X24">
            <v>117822.66</v>
          </cell>
          <cell r="Y24">
            <v>122999.17</v>
          </cell>
        </row>
        <row r="25">
          <cell r="A25" t="str">
            <v>Perth &amp; Kinross</v>
          </cell>
          <cell r="B25">
            <v>46.798029556650242</v>
          </cell>
          <cell r="C25">
            <v>95</v>
          </cell>
          <cell r="D25">
            <v>203</v>
          </cell>
          <cell r="E25">
            <v>9.9824396362496088</v>
          </cell>
          <cell r="F25">
            <v>700348</v>
          </cell>
          <cell r="G25">
            <v>70158</v>
          </cell>
          <cell r="H25">
            <v>7.2384715802843731</v>
          </cell>
          <cell r="I25">
            <v>10258</v>
          </cell>
          <cell r="J25">
            <v>1417.15</v>
          </cell>
          <cell r="K25">
            <v>9.6176216527497846</v>
          </cell>
          <cell r="L25">
            <v>33402</v>
          </cell>
          <cell r="M25">
            <v>3473</v>
          </cell>
          <cell r="N25">
            <v>98.499999538716878</v>
          </cell>
          <cell r="O25">
            <v>66195788</v>
          </cell>
          <cell r="P25">
            <v>67203846</v>
          </cell>
          <cell r="Q25">
            <v>94.274751291650631</v>
          </cell>
          <cell r="R25">
            <v>80834</v>
          </cell>
          <cell r="S25">
            <v>85743</v>
          </cell>
          <cell r="T25">
            <v>85.123966942148769</v>
          </cell>
          <cell r="U25">
            <v>206</v>
          </cell>
          <cell r="V25">
            <v>242</v>
          </cell>
          <cell r="W25">
            <v>93.972208180583621</v>
          </cell>
          <cell r="X25">
            <v>365274.7</v>
          </cell>
          <cell r="Y25">
            <v>388705.03</v>
          </cell>
        </row>
        <row r="26">
          <cell r="A26" t="str">
            <v>Renfrewshire</v>
          </cell>
          <cell r="B26">
            <v>54.520547945205479</v>
          </cell>
          <cell r="C26">
            <v>199</v>
          </cell>
          <cell r="D26">
            <v>365</v>
          </cell>
          <cell r="E26">
            <v>14.685948647333246</v>
          </cell>
          <cell r="F26">
            <v>1237159</v>
          </cell>
          <cell r="G26">
            <v>84241</v>
          </cell>
          <cell r="H26">
            <v>6.6060025542784162</v>
          </cell>
          <cell r="I26">
            <v>10345</v>
          </cell>
          <cell r="J26">
            <v>1566</v>
          </cell>
          <cell r="K26">
            <v>9.8051691452245535</v>
          </cell>
          <cell r="L26">
            <v>50221.39</v>
          </cell>
          <cell r="M26">
            <v>5121.93</v>
          </cell>
          <cell r="N26">
            <v>96.016228063429566</v>
          </cell>
          <cell r="O26">
            <v>62426871</v>
          </cell>
          <cell r="P26">
            <v>65017000</v>
          </cell>
          <cell r="Q26">
            <v>96.538204770285859</v>
          </cell>
          <cell r="R26">
            <v>238599</v>
          </cell>
          <cell r="S26">
            <v>247155</v>
          </cell>
          <cell r="T26">
            <v>91.914893617021278</v>
          </cell>
          <cell r="U26">
            <v>216</v>
          </cell>
          <cell r="V26">
            <v>235</v>
          </cell>
          <cell r="W26">
            <v>88.518783342461305</v>
          </cell>
          <cell r="X26">
            <v>349111</v>
          </cell>
          <cell r="Y26">
            <v>394392</v>
          </cell>
        </row>
        <row r="27">
          <cell r="A27" t="str">
            <v>Scottish Borders</v>
          </cell>
          <cell r="B27">
            <v>41.013824884792626</v>
          </cell>
          <cell r="C27">
            <v>89</v>
          </cell>
          <cell r="D27">
            <v>217</v>
          </cell>
          <cell r="E27">
            <v>6.7198889819857559</v>
          </cell>
          <cell r="F27">
            <v>384969</v>
          </cell>
          <cell r="G27">
            <v>57288</v>
          </cell>
          <cell r="H27">
            <v>6.6884247171453435</v>
          </cell>
          <cell r="I27">
            <v>7685</v>
          </cell>
          <cell r="J27">
            <v>1149</v>
          </cell>
          <cell r="K27">
            <v>11.044225262488069</v>
          </cell>
          <cell r="L27">
            <v>34712</v>
          </cell>
          <cell r="M27">
            <v>3143</v>
          </cell>
          <cell r="N27">
            <v>96.646581449392357</v>
          </cell>
          <cell r="O27">
            <v>44632899</v>
          </cell>
          <cell r="P27">
            <v>46181560</v>
          </cell>
          <cell r="Q27">
            <v>90.169349163469619</v>
          </cell>
          <cell r="R27">
            <v>79441</v>
          </cell>
          <cell r="S27">
            <v>88102</v>
          </cell>
          <cell r="T27">
            <v>83.569405099150146</v>
          </cell>
          <cell r="U27">
            <v>295</v>
          </cell>
          <cell r="V27">
            <v>353</v>
          </cell>
          <cell r="W27">
            <v>91.5977445741579</v>
          </cell>
          <cell r="X27">
            <v>242211</v>
          </cell>
          <cell r="Y27">
            <v>264429</v>
          </cell>
        </row>
        <row r="28">
          <cell r="A28" t="str">
            <v>Shetland Islands</v>
          </cell>
          <cell r="B28">
            <v>24.031007751937985</v>
          </cell>
          <cell r="C28">
            <v>31</v>
          </cell>
          <cell r="D28">
            <v>129</v>
          </cell>
          <cell r="E28">
            <v>8.6654729109274555</v>
          </cell>
          <cell r="F28">
            <v>94367</v>
          </cell>
          <cell r="G28">
            <v>10890</v>
          </cell>
          <cell r="H28">
            <v>5.6997084548104953</v>
          </cell>
          <cell r="I28">
            <v>1955</v>
          </cell>
          <cell r="J28">
            <v>343</v>
          </cell>
          <cell r="K28">
            <v>10.383575883575883</v>
          </cell>
          <cell r="L28">
            <v>19978</v>
          </cell>
          <cell r="M28">
            <v>1924</v>
          </cell>
          <cell r="N28">
            <v>96.640000367610867</v>
          </cell>
          <cell r="O28">
            <v>7991755</v>
          </cell>
          <cell r="P28">
            <v>8269614</v>
          </cell>
          <cell r="Q28">
            <v>85.01807051187491</v>
          </cell>
          <cell r="R28">
            <v>46107</v>
          </cell>
          <cell r="S28">
            <v>54232</v>
          </cell>
          <cell r="T28">
            <v>81.547619047619051</v>
          </cell>
          <cell r="U28">
            <v>137</v>
          </cell>
          <cell r="V28">
            <v>168</v>
          </cell>
          <cell r="W28">
            <v>87.444434225451431</v>
          </cell>
          <cell r="X28">
            <v>114094</v>
          </cell>
          <cell r="Y28">
            <v>130476</v>
          </cell>
        </row>
        <row r="29">
          <cell r="A29" t="str">
            <v>South Ayrshire</v>
          </cell>
          <cell r="B29">
            <v>52.42290748898678</v>
          </cell>
          <cell r="C29">
            <v>119</v>
          </cell>
          <cell r="D29">
            <v>227</v>
          </cell>
          <cell r="E29">
            <v>10.096870069350164</v>
          </cell>
          <cell r="F29">
            <v>550340</v>
          </cell>
          <cell r="G29">
            <v>54506</v>
          </cell>
          <cell r="H29">
            <v>7.0902192242833051</v>
          </cell>
          <cell r="I29">
            <v>8409</v>
          </cell>
          <cell r="J29">
            <v>1186</v>
          </cell>
          <cell r="K29">
            <v>10.982326478149099</v>
          </cell>
          <cell r="L29">
            <v>34177</v>
          </cell>
          <cell r="M29">
            <v>3112</v>
          </cell>
          <cell r="N29">
            <v>94.790815659075108</v>
          </cell>
          <cell r="O29">
            <v>44141569</v>
          </cell>
          <cell r="P29">
            <v>46567348</v>
          </cell>
          <cell r="Q29">
            <v>92.341793428019159</v>
          </cell>
          <cell r="R29">
            <v>87902</v>
          </cell>
          <cell r="S29">
            <v>95192</v>
          </cell>
          <cell r="T29">
            <v>81.681034482758619</v>
          </cell>
          <cell r="U29">
            <v>379</v>
          </cell>
          <cell r="V29">
            <v>464</v>
          </cell>
          <cell r="W29">
            <v>56.346382418181406</v>
          </cell>
          <cell r="X29">
            <v>148857</v>
          </cell>
          <cell r="Y29">
            <v>264182</v>
          </cell>
        </row>
        <row r="30">
          <cell r="A30" t="str">
            <v>South Lanarkshire</v>
          </cell>
          <cell r="B30">
            <v>47.779479326186831</v>
          </cell>
          <cell r="C30">
            <v>312</v>
          </cell>
          <cell r="D30">
            <v>653</v>
          </cell>
          <cell r="E30">
            <v>14.327290226138715</v>
          </cell>
          <cell r="F30">
            <v>2098991</v>
          </cell>
          <cell r="G30">
            <v>146503</v>
          </cell>
          <cell r="H30">
            <v>7.3586206896551722</v>
          </cell>
          <cell r="I30">
            <v>23474</v>
          </cell>
          <cell r="J30">
            <v>3190</v>
          </cell>
          <cell r="K30">
            <v>10.029954906592227</v>
          </cell>
          <cell r="L30">
            <v>93419</v>
          </cell>
          <cell r="M30">
            <v>9314</v>
          </cell>
          <cell r="N30">
            <v>95.651137682720901</v>
          </cell>
          <cell r="O30">
            <v>106835124</v>
          </cell>
          <cell r="P30">
            <v>111692476</v>
          </cell>
          <cell r="Q30">
            <v>87.254699278012779</v>
          </cell>
          <cell r="R30">
            <v>219470</v>
          </cell>
          <cell r="S30">
            <v>251528</v>
          </cell>
          <cell r="T30">
            <v>94.345238095238088</v>
          </cell>
          <cell r="U30">
            <v>634</v>
          </cell>
          <cell r="V30">
            <v>672</v>
          </cell>
          <cell r="W30">
            <v>86.493330023387387</v>
          </cell>
          <cell r="X30">
            <v>661994</v>
          </cell>
          <cell r="Y30">
            <v>765370</v>
          </cell>
        </row>
        <row r="31">
          <cell r="A31" t="str">
            <v>Stirling</v>
          </cell>
          <cell r="B31">
            <v>48.75</v>
          </cell>
          <cell r="C31">
            <v>78</v>
          </cell>
          <cell r="D31">
            <v>160</v>
          </cell>
          <cell r="E31">
            <v>8.1161156921850477</v>
          </cell>
          <cell r="F31">
            <v>325789</v>
          </cell>
          <cell r="G31">
            <v>40141</v>
          </cell>
          <cell r="H31">
            <v>5.1901709401709404</v>
          </cell>
          <cell r="I31">
            <v>4858</v>
          </cell>
          <cell r="J31">
            <v>936</v>
          </cell>
          <cell r="K31">
            <v>10.454264762639907</v>
          </cell>
          <cell r="L31">
            <v>27087</v>
          </cell>
          <cell r="M31">
            <v>2591</v>
          </cell>
          <cell r="N31">
            <v>97.671730393499317</v>
          </cell>
          <cell r="O31">
            <v>39627016</v>
          </cell>
          <cell r="P31">
            <v>40571633</v>
          </cell>
          <cell r="Q31">
            <v>91.770356643092171</v>
          </cell>
          <cell r="R31">
            <v>97060</v>
          </cell>
          <cell r="S31">
            <v>105764</v>
          </cell>
          <cell r="T31">
            <v>89.385474860335194</v>
          </cell>
          <cell r="U31">
            <v>160</v>
          </cell>
          <cell r="V31">
            <v>179</v>
          </cell>
          <cell r="W31">
            <v>96.369675291494403</v>
          </cell>
          <cell r="X31">
            <v>207455</v>
          </cell>
          <cell r="Y31">
            <v>215270</v>
          </cell>
        </row>
        <row r="32">
          <cell r="A32" t="str">
            <v>West Dunbartonshire</v>
          </cell>
          <cell r="B32">
            <v>55.319148936170215</v>
          </cell>
          <cell r="C32">
            <v>130</v>
          </cell>
          <cell r="D32">
            <v>235</v>
          </cell>
          <cell r="E32">
            <v>13.310832200102547</v>
          </cell>
          <cell r="F32">
            <v>597084</v>
          </cell>
          <cell r="G32">
            <v>44857</v>
          </cell>
          <cell r="H32">
            <v>5.2801695761804224</v>
          </cell>
          <cell r="I32">
            <v>4659.5857142857149</v>
          </cell>
          <cell r="J32">
            <v>882.46895238095249</v>
          </cell>
          <cell r="K32">
            <v>12.896805991425685</v>
          </cell>
          <cell r="L32">
            <v>45795.795585129672</v>
          </cell>
          <cell r="M32">
            <v>3550.9408775767083</v>
          </cell>
          <cell r="N32">
            <v>94.521532241713885</v>
          </cell>
          <cell r="O32">
            <v>28487844.469999999</v>
          </cell>
          <cell r="P32">
            <v>30138999.859999999</v>
          </cell>
          <cell r="Q32">
            <v>86.606730371775228</v>
          </cell>
          <cell r="R32">
            <v>142475</v>
          </cell>
          <cell r="S32">
            <v>164508</v>
          </cell>
          <cell r="T32">
            <v>87.058823529411768</v>
          </cell>
          <cell r="U32">
            <v>148</v>
          </cell>
          <cell r="V32">
            <v>170</v>
          </cell>
          <cell r="W32">
            <v>55.237032102410829</v>
          </cell>
          <cell r="X32">
            <v>153396</v>
          </cell>
          <cell r="Y32">
            <v>277705</v>
          </cell>
        </row>
        <row r="33">
          <cell r="A33" t="str">
            <v>West Lothian</v>
          </cell>
          <cell r="B33">
            <v>53.424657534246577</v>
          </cell>
          <cell r="C33">
            <v>156</v>
          </cell>
          <cell r="D33">
            <v>292</v>
          </cell>
          <cell r="E33">
            <v>7.3957134843919174</v>
          </cell>
          <cell r="F33">
            <v>566948</v>
          </cell>
          <cell r="G33">
            <v>76659</v>
          </cell>
          <cell r="H33">
            <v>5.4977939969174221</v>
          </cell>
          <cell r="I33">
            <v>10380</v>
          </cell>
          <cell r="J33">
            <v>1888.03</v>
          </cell>
          <cell r="K33">
            <v>10.866853086685309</v>
          </cell>
          <cell r="L33">
            <v>50520</v>
          </cell>
          <cell r="M33">
            <v>4649</v>
          </cell>
          <cell r="N33">
            <v>94.416951983526005</v>
          </cell>
          <cell r="O33">
            <v>56631595.920000002</v>
          </cell>
          <cell r="P33">
            <v>59980326.340000004</v>
          </cell>
          <cell r="Q33">
            <v>95.98373896971431</v>
          </cell>
          <cell r="R33">
            <v>197858</v>
          </cell>
          <cell r="S33">
            <v>206137</v>
          </cell>
          <cell r="T33">
            <v>89.298892988929893</v>
          </cell>
          <cell r="U33">
            <v>242</v>
          </cell>
          <cell r="V33">
            <v>271</v>
          </cell>
          <cell r="W33">
            <v>95.700005177030917</v>
          </cell>
          <cell r="X33">
            <v>406681</v>
          </cell>
          <cell r="Y33">
            <v>424954</v>
          </cell>
        </row>
        <row r="34">
          <cell r="A34" t="str">
            <v>Scotland</v>
          </cell>
          <cell r="B34">
            <v>50.703663040223582</v>
          </cell>
          <cell r="C34">
            <v>5080</v>
          </cell>
          <cell r="D34">
            <v>10019</v>
          </cell>
          <cell r="E34">
            <v>12.126060621842818</v>
          </cell>
          <cell r="F34">
            <v>30733488.52</v>
          </cell>
          <cell r="G34">
            <v>2534499</v>
          </cell>
          <cell r="H34">
            <v>6.0985474000844064</v>
          </cell>
          <cell r="I34">
            <v>308558.83514285716</v>
          </cell>
          <cell r="J34">
            <v>50595.463952380953</v>
          </cell>
          <cell r="K34">
            <v>10.335079768697213</v>
          </cell>
          <cell r="L34">
            <v>1509871.6041565579</v>
          </cell>
          <cell r="M34">
            <v>146091.91587757668</v>
          </cell>
          <cell r="N34">
            <v>95.231342749396887</v>
          </cell>
          <cell r="O34">
            <v>1937036691.1500001</v>
          </cell>
          <cell r="P34">
            <v>2034032740.9299998</v>
          </cell>
          <cell r="Q34">
            <v>91.933294094910522</v>
          </cell>
          <cell r="R34">
            <v>4181368</v>
          </cell>
          <cell r="S34">
            <v>4548263</v>
          </cell>
          <cell r="T34">
            <v>78.207150368033652</v>
          </cell>
          <cell r="U34">
            <v>8925</v>
          </cell>
          <cell r="V34">
            <v>11412</v>
          </cell>
          <cell r="W34">
            <v>80.916350622423522</v>
          </cell>
          <cell r="X34">
            <v>10385318.672</v>
          </cell>
          <cell r="Y34">
            <v>12834635.511999998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Data"/>
      <sheetName val="Aberdeen City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</sheetNames>
    <sheetDataSet>
      <sheetData sheetId="0">
        <row r="1">
          <cell r="B1" t="str">
            <v>CORP 3b 2014-15</v>
          </cell>
          <cell r="C1" t="str">
            <v>Top 5% Female 2014-15</v>
          </cell>
          <cell r="D1" t="str">
            <v>Top 5% 2014-15</v>
          </cell>
          <cell r="E1" t="str">
            <v>CORP 4 2014-15</v>
          </cell>
          <cell r="F1" t="str">
            <v>Cost of Collecting CT 2014-15</v>
          </cell>
          <cell r="G1" t="str">
            <v>No of Dwellings 2014-15</v>
          </cell>
          <cell r="H1" t="str">
            <v>CORP 6a 2014-15</v>
          </cell>
          <cell r="I1" t="str">
            <v>Days Lost - Teachers 2014-15</v>
          </cell>
          <cell r="J1" t="str">
            <v>FTE Staff Teachers 2014-15</v>
          </cell>
          <cell r="K1" t="str">
            <v>CORP 6b 2014-15</v>
          </cell>
          <cell r="L1" t="str">
            <v>Days Lost - Other 2014-15</v>
          </cell>
          <cell r="M1" t="str">
            <v>FTE Staff (Other) 2014-15</v>
          </cell>
          <cell r="N1" t="str">
            <v>CORP 7 2014-15</v>
          </cell>
          <cell r="O1" t="str">
            <v>Income Received from CT 2014-15</v>
          </cell>
          <cell r="P1" t="str">
            <v>Income Due (Excluding Reliefs + Rebates) 2014-15</v>
          </cell>
          <cell r="Q1" t="str">
            <v>CORP 8 2014-15</v>
          </cell>
          <cell r="R1" t="str">
            <v>No of Invoices Paid within 30 days 2014-15</v>
          </cell>
          <cell r="S1" t="str">
            <v>No of Invoices Sampled 2014-15</v>
          </cell>
          <cell r="T1" t="str">
            <v>CORP-ASSET1 2014-15</v>
          </cell>
          <cell r="U1" t="str">
            <v>No which are suitable for use 2014-15</v>
          </cell>
          <cell r="V1" t="str">
            <v>No of Operational Buildings 2014-15</v>
          </cell>
          <cell r="W1" t="str">
            <v>CORP-ASSET2 2014-15</v>
          </cell>
          <cell r="X1" t="str">
            <v>GIA which is satisfactory 2014-15</v>
          </cell>
          <cell r="Y1" t="str">
            <v>General Internal Floor Area 2014-15</v>
          </cell>
        </row>
        <row r="2">
          <cell r="A2" t="str">
            <v>Aberdeen City</v>
          </cell>
          <cell r="B2">
            <v>48.447204968944099</v>
          </cell>
          <cell r="C2">
            <v>156</v>
          </cell>
          <cell r="D2">
            <v>322</v>
          </cell>
          <cell r="E2">
            <v>9.0584955037234796</v>
          </cell>
          <cell r="F2">
            <v>1031509</v>
          </cell>
          <cell r="G2">
            <v>113872</v>
          </cell>
          <cell r="H2">
            <v>5.5735099337748348</v>
          </cell>
          <cell r="I2">
            <v>8416</v>
          </cell>
          <cell r="J2">
            <v>1510</v>
          </cell>
          <cell r="K2">
            <v>11.239881088497599</v>
          </cell>
          <cell r="L2">
            <v>49152</v>
          </cell>
          <cell r="M2">
            <v>4373</v>
          </cell>
          <cell r="N2">
            <v>94.49757851066552</v>
          </cell>
          <cell r="O2">
            <v>101033058.87</v>
          </cell>
          <cell r="P2">
            <v>106916029.44999999</v>
          </cell>
          <cell r="Q2">
            <v>98.795030280327154</v>
          </cell>
          <cell r="R2">
            <v>15824</v>
          </cell>
          <cell r="S2">
            <v>16017</v>
          </cell>
          <cell r="T2">
            <v>75.570032573289907</v>
          </cell>
          <cell r="U2">
            <v>232</v>
          </cell>
          <cell r="V2">
            <v>307</v>
          </cell>
          <cell r="W2">
            <v>92.604023136919935</v>
          </cell>
          <cell r="X2">
            <v>512792</v>
          </cell>
          <cell r="Y2">
            <v>553747</v>
          </cell>
        </row>
        <row r="3">
          <cell r="A3" t="str">
            <v>Aberdeenshire</v>
          </cell>
          <cell r="B3">
            <v>61.105318039624613</v>
          </cell>
          <cell r="C3">
            <v>586</v>
          </cell>
          <cell r="D3">
            <v>959</v>
          </cell>
          <cell r="E3">
            <v>10.424747443932118</v>
          </cell>
          <cell r="F3">
            <v>1196000</v>
          </cell>
          <cell r="G3">
            <v>114727</v>
          </cell>
          <cell r="H3">
            <v>6.6393822393822397</v>
          </cell>
          <cell r="I3">
            <v>17196</v>
          </cell>
          <cell r="J3">
            <v>2590</v>
          </cell>
          <cell r="K3">
            <v>9.8367547806524183</v>
          </cell>
          <cell r="L3">
            <v>69959</v>
          </cell>
          <cell r="M3">
            <v>7112</v>
          </cell>
          <cell r="N3">
            <v>96.374304840904387</v>
          </cell>
          <cell r="O3">
            <v>113734298</v>
          </cell>
          <cell r="P3">
            <v>118013093</v>
          </cell>
          <cell r="Q3">
            <v>84.300432729694634</v>
          </cell>
          <cell r="R3">
            <v>226565</v>
          </cell>
          <cell r="S3">
            <v>268759</v>
          </cell>
          <cell r="T3">
            <v>61.26373626373627</v>
          </cell>
          <cell r="U3">
            <v>446</v>
          </cell>
          <cell r="V3">
            <v>728</v>
          </cell>
          <cell r="W3">
            <v>81.038195425021172</v>
          </cell>
          <cell r="X3">
            <v>550956</v>
          </cell>
          <cell r="Y3">
            <v>679872</v>
          </cell>
        </row>
        <row r="4">
          <cell r="A4" t="str">
            <v>Angus</v>
          </cell>
          <cell r="B4">
            <v>47.619047619047613</v>
          </cell>
          <cell r="C4">
            <v>90</v>
          </cell>
          <cell r="D4">
            <v>189</v>
          </cell>
          <cell r="E4">
            <v>10.647259163152773</v>
          </cell>
          <cell r="F4">
            <v>590859</v>
          </cell>
          <cell r="G4">
            <v>55494</v>
          </cell>
          <cell r="H4">
            <v>5.7934232715008429</v>
          </cell>
          <cell r="I4">
            <v>6871</v>
          </cell>
          <cell r="J4">
            <v>1186</v>
          </cell>
          <cell r="K4">
            <v>10.001287332646756</v>
          </cell>
          <cell r="L4">
            <v>38845</v>
          </cell>
          <cell r="M4">
            <v>3884</v>
          </cell>
          <cell r="N4">
            <v>97.590000755977087</v>
          </cell>
          <cell r="O4">
            <v>41709372</v>
          </cell>
          <cell r="P4">
            <v>42739391</v>
          </cell>
          <cell r="Q4">
            <v>85.999702195867528</v>
          </cell>
          <cell r="R4">
            <v>98185</v>
          </cell>
          <cell r="S4">
            <v>114169</v>
          </cell>
          <cell r="T4">
            <v>88.571428571428569</v>
          </cell>
          <cell r="U4">
            <v>155</v>
          </cell>
          <cell r="V4">
            <v>175</v>
          </cell>
          <cell r="W4">
            <v>83.091559539253851</v>
          </cell>
          <cell r="X4">
            <v>232496</v>
          </cell>
          <cell r="Y4">
            <v>279807</v>
          </cell>
        </row>
        <row r="5">
          <cell r="A5" t="str">
            <v>Argyll &amp; Bute</v>
          </cell>
          <cell r="B5">
            <v>44.680851063829785</v>
          </cell>
          <cell r="C5">
            <v>84</v>
          </cell>
          <cell r="D5">
            <v>188</v>
          </cell>
          <cell r="E5">
            <v>6.9837782254679759</v>
          </cell>
          <cell r="F5">
            <v>332791</v>
          </cell>
          <cell r="G5">
            <v>47652</v>
          </cell>
          <cell r="H5">
            <v>8.0746089049338146</v>
          </cell>
          <cell r="I5">
            <v>6710</v>
          </cell>
          <cell r="J5">
            <v>831</v>
          </cell>
          <cell r="K5">
            <v>11.32012432012432</v>
          </cell>
          <cell r="L5">
            <v>29138</v>
          </cell>
          <cell r="M5">
            <v>2574</v>
          </cell>
          <cell r="N5">
            <v>95.506509833782175</v>
          </cell>
          <cell r="O5">
            <v>41180495</v>
          </cell>
          <cell r="P5">
            <v>43117998</v>
          </cell>
          <cell r="Q5">
            <v>91.764847733223093</v>
          </cell>
          <cell r="R5">
            <v>106550</v>
          </cell>
          <cell r="S5">
            <v>116112</v>
          </cell>
          <cell r="T5">
            <v>70.796460176991147</v>
          </cell>
          <cell r="U5">
            <v>240</v>
          </cell>
          <cell r="V5">
            <v>339</v>
          </cell>
          <cell r="W5">
            <v>87.467358728577281</v>
          </cell>
          <cell r="X5">
            <v>217722</v>
          </cell>
          <cell r="Y5">
            <v>248918</v>
          </cell>
        </row>
        <row r="6">
          <cell r="A6" t="str">
            <v>Clackmannanshire</v>
          </cell>
          <cell r="B6">
            <v>49.6</v>
          </cell>
          <cell r="C6">
            <v>62</v>
          </cell>
          <cell r="D6">
            <v>125</v>
          </cell>
          <cell r="E6">
            <v>16.691007970773828</v>
          </cell>
          <cell r="F6">
            <v>402053</v>
          </cell>
          <cell r="G6">
            <v>24088</v>
          </cell>
          <cell r="H6">
            <v>10.135128061319874</v>
          </cell>
          <cell r="I6">
            <v>5421.28</v>
          </cell>
          <cell r="J6">
            <v>534.9</v>
          </cell>
          <cell r="K6">
            <v>12.783794938497808</v>
          </cell>
          <cell r="L6">
            <v>20442.95</v>
          </cell>
          <cell r="M6">
            <v>1599.13</v>
          </cell>
          <cell r="N6">
            <v>94.436578149306513</v>
          </cell>
          <cell r="O6">
            <v>17902446</v>
          </cell>
          <cell r="P6">
            <v>18957110</v>
          </cell>
          <cell r="Q6">
            <v>82.001892147587512</v>
          </cell>
          <cell r="R6">
            <v>21669</v>
          </cell>
          <cell r="S6">
            <v>26425</v>
          </cell>
          <cell r="T6">
            <v>81.818181818181827</v>
          </cell>
          <cell r="U6">
            <v>63</v>
          </cell>
          <cell r="V6">
            <v>77</v>
          </cell>
          <cell r="W6">
            <v>97.692964739879784</v>
          </cell>
          <cell r="X6">
            <v>122379</v>
          </cell>
          <cell r="Y6">
            <v>125269</v>
          </cell>
        </row>
        <row r="7">
          <cell r="A7" t="str">
            <v>Dumfries &amp; Galloway</v>
          </cell>
          <cell r="B7">
            <v>50.148367952522257</v>
          </cell>
          <cell r="C7">
            <v>169</v>
          </cell>
          <cell r="D7">
            <v>337</v>
          </cell>
          <cell r="E7">
            <v>9.8449528645903683</v>
          </cell>
          <cell r="F7">
            <v>728940</v>
          </cell>
          <cell r="G7">
            <v>74042</v>
          </cell>
          <cell r="H7">
            <v>6.5063131313131315</v>
          </cell>
          <cell r="I7">
            <v>10306</v>
          </cell>
          <cell r="J7">
            <v>1584</v>
          </cell>
          <cell r="K7">
            <v>12.662023653088042</v>
          </cell>
          <cell r="L7">
            <v>48179</v>
          </cell>
          <cell r="M7">
            <v>3805</v>
          </cell>
          <cell r="N7">
            <v>95.960858784273569</v>
          </cell>
          <cell r="O7">
            <v>53902340</v>
          </cell>
          <cell r="P7">
            <v>56171173</v>
          </cell>
          <cell r="Q7">
            <v>91.438843728882503</v>
          </cell>
          <cell r="R7">
            <v>139372</v>
          </cell>
          <cell r="S7">
            <v>152421</v>
          </cell>
          <cell r="T7">
            <v>75.401069518716582</v>
          </cell>
          <cell r="U7">
            <v>282</v>
          </cell>
          <cell r="V7">
            <v>374</v>
          </cell>
          <cell r="W7">
            <v>75.126434353171092</v>
          </cell>
          <cell r="X7">
            <v>284470</v>
          </cell>
          <cell r="Y7">
            <v>378655</v>
          </cell>
        </row>
        <row r="8">
          <cell r="A8" t="str">
            <v>Dundee City</v>
          </cell>
          <cell r="B8">
            <v>44.038929440389296</v>
          </cell>
          <cell r="C8">
            <v>181</v>
          </cell>
          <cell r="D8">
            <v>411</v>
          </cell>
          <cell r="E8">
            <v>15.905445605074776</v>
          </cell>
          <cell r="F8">
            <v>1170943</v>
          </cell>
          <cell r="G8">
            <v>73619</v>
          </cell>
          <cell r="H8">
            <v>6.9392882065596648</v>
          </cell>
          <cell r="I8">
            <v>9944</v>
          </cell>
          <cell r="J8">
            <v>1433</v>
          </cell>
          <cell r="K8">
            <v>11.968512256973796</v>
          </cell>
          <cell r="L8">
            <v>56635</v>
          </cell>
          <cell r="M8">
            <v>4732</v>
          </cell>
          <cell r="N8">
            <v>93.290583856580554</v>
          </cell>
          <cell r="O8">
            <v>45297952</v>
          </cell>
          <cell r="P8">
            <v>48555760</v>
          </cell>
          <cell r="Q8">
            <v>94.16262401247954</v>
          </cell>
          <cell r="R8">
            <v>159358</v>
          </cell>
          <cell r="S8">
            <v>169237</v>
          </cell>
          <cell r="T8">
            <v>84.688995215310996</v>
          </cell>
          <cell r="U8">
            <v>177</v>
          </cell>
          <cell r="V8">
            <v>209</v>
          </cell>
          <cell r="W8">
            <v>87.533457120011107</v>
          </cell>
          <cell r="X8">
            <v>390808</v>
          </cell>
          <cell r="Y8">
            <v>446467</v>
          </cell>
        </row>
        <row r="9">
          <cell r="A9" t="str">
            <v>East Ayrshire</v>
          </cell>
          <cell r="B9">
            <v>49.586776859504134</v>
          </cell>
          <cell r="C9">
            <v>120</v>
          </cell>
          <cell r="D9">
            <v>242</v>
          </cell>
          <cell r="E9">
            <v>4.3185455652173914</v>
          </cell>
          <cell r="F9">
            <v>248316.37</v>
          </cell>
          <cell r="G9">
            <v>57500</v>
          </cell>
          <cell r="H9">
            <v>5.257525546624211</v>
          </cell>
          <cell r="I9">
            <v>6076.28</v>
          </cell>
          <cell r="J9">
            <v>1155.73</v>
          </cell>
          <cell r="K9">
            <v>9.0670439917346215</v>
          </cell>
          <cell r="L9">
            <v>35147.58</v>
          </cell>
          <cell r="M9">
            <v>3876.41</v>
          </cell>
          <cell r="N9">
            <v>93.996139520531145</v>
          </cell>
          <cell r="O9">
            <v>39206131</v>
          </cell>
          <cell r="P9">
            <v>41710363</v>
          </cell>
          <cell r="Q9">
            <v>92.266318537859007</v>
          </cell>
          <cell r="R9">
            <v>88345</v>
          </cell>
          <cell r="S9">
            <v>95750</v>
          </cell>
          <cell r="T9">
            <v>84.726224783861667</v>
          </cell>
          <cell r="U9">
            <v>294</v>
          </cell>
          <cell r="V9">
            <v>347</v>
          </cell>
          <cell r="W9">
            <v>98.287002526037497</v>
          </cell>
          <cell r="X9">
            <v>325673</v>
          </cell>
          <cell r="Y9">
            <v>331349</v>
          </cell>
        </row>
        <row r="10">
          <cell r="A10" t="str">
            <v>East Dunbartonshire</v>
          </cell>
          <cell r="B10">
            <v>53.793103448275858</v>
          </cell>
          <cell r="C10">
            <v>78</v>
          </cell>
          <cell r="D10">
            <v>145</v>
          </cell>
          <cell r="E10">
            <v>4.6456827816460562</v>
          </cell>
          <cell r="F10">
            <v>211504</v>
          </cell>
          <cell r="G10">
            <v>45527</v>
          </cell>
          <cell r="H10">
            <v>6.1422967814240188</v>
          </cell>
          <cell r="I10">
            <v>7015.24</v>
          </cell>
          <cell r="J10">
            <v>1142.1199999999999</v>
          </cell>
          <cell r="K10">
            <v>12.67866031925668</v>
          </cell>
          <cell r="L10">
            <v>30920.59</v>
          </cell>
          <cell r="M10">
            <v>2438.79</v>
          </cell>
          <cell r="N10">
            <v>96.58059485600414</v>
          </cell>
          <cell r="O10">
            <v>48816574.109999999</v>
          </cell>
          <cell r="P10">
            <v>50544909.340000004</v>
          </cell>
          <cell r="Q10">
            <v>91.811277525563241</v>
          </cell>
          <cell r="R10">
            <v>64917</v>
          </cell>
          <cell r="S10">
            <v>70707</v>
          </cell>
          <cell r="T10">
            <v>71.875</v>
          </cell>
          <cell r="U10">
            <v>69</v>
          </cell>
          <cell r="V10">
            <v>96</v>
          </cell>
          <cell r="W10">
            <v>93.981598544849462</v>
          </cell>
          <cell r="X10">
            <v>230441</v>
          </cell>
          <cell r="Y10">
            <v>245198</v>
          </cell>
        </row>
        <row r="11">
          <cell r="A11" t="str">
            <v>East Lothian</v>
          </cell>
          <cell r="B11">
            <v>51.923076923076927</v>
          </cell>
          <cell r="C11">
            <v>108</v>
          </cell>
          <cell r="D11">
            <v>208</v>
          </cell>
          <cell r="E11">
            <v>10.900913484461013</v>
          </cell>
          <cell r="F11">
            <v>502989.95</v>
          </cell>
          <cell r="G11">
            <v>46142</v>
          </cell>
          <cell r="H11">
            <v>8.2706766917293226</v>
          </cell>
          <cell r="I11">
            <v>8800</v>
          </cell>
          <cell r="J11">
            <v>1064</v>
          </cell>
          <cell r="K11">
            <v>11.109822119102862</v>
          </cell>
          <cell r="L11">
            <v>28730</v>
          </cell>
          <cell r="M11">
            <v>2586</v>
          </cell>
          <cell r="N11">
            <v>96.633336847532163</v>
          </cell>
          <cell r="O11">
            <v>41411944</v>
          </cell>
          <cell r="P11">
            <v>42854718</v>
          </cell>
          <cell r="Q11">
            <v>89.390768294075116</v>
          </cell>
          <cell r="R11">
            <v>93964</v>
          </cell>
          <cell r="S11">
            <v>105116</v>
          </cell>
          <cell r="T11">
            <v>84.771573604060919</v>
          </cell>
          <cell r="U11">
            <v>167</v>
          </cell>
          <cell r="V11">
            <v>197</v>
          </cell>
          <cell r="W11">
            <v>96.03160241330319</v>
          </cell>
          <cell r="X11">
            <v>249420</v>
          </cell>
          <cell r="Y11">
            <v>259727</v>
          </cell>
        </row>
        <row r="12">
          <cell r="A12" t="str">
            <v>East Renfrewshire</v>
          </cell>
          <cell r="B12">
            <v>50</v>
          </cell>
          <cell r="C12">
            <v>87</v>
          </cell>
          <cell r="D12">
            <v>174</v>
          </cell>
          <cell r="E12">
            <v>8.1072202185073063</v>
          </cell>
          <cell r="F12">
            <v>307952.76</v>
          </cell>
          <cell r="G12">
            <v>37985</v>
          </cell>
          <cell r="H12">
            <v>6.2730894603404561</v>
          </cell>
          <cell r="I12">
            <v>6928</v>
          </cell>
          <cell r="J12">
            <v>1104.4000000000001</v>
          </cell>
          <cell r="K12">
            <v>13.36606923643506</v>
          </cell>
          <cell r="L12">
            <v>32664</v>
          </cell>
          <cell r="M12">
            <v>2443.8000000000002</v>
          </cell>
          <cell r="N12">
            <v>97.983776013283659</v>
          </cell>
          <cell r="O12">
            <v>41151287</v>
          </cell>
          <cell r="P12">
            <v>41998062</v>
          </cell>
          <cell r="Q12">
            <v>84.558143834350147</v>
          </cell>
          <cell r="R12">
            <v>54885</v>
          </cell>
          <cell r="S12">
            <v>64908</v>
          </cell>
          <cell r="T12">
            <v>77.966101694915253</v>
          </cell>
          <cell r="U12">
            <v>92</v>
          </cell>
          <cell r="V12">
            <v>118</v>
          </cell>
          <cell r="W12">
            <v>79.876815158579092</v>
          </cell>
          <cell r="X12">
            <v>186748</v>
          </cell>
          <cell r="Y12">
            <v>233795</v>
          </cell>
        </row>
        <row r="13">
          <cell r="A13" t="str">
            <v>Edinburgh City</v>
          </cell>
          <cell r="B13">
            <v>54.446177847113887</v>
          </cell>
          <cell r="C13">
            <v>349</v>
          </cell>
          <cell r="D13">
            <v>641</v>
          </cell>
          <cell r="E13">
            <v>17.633913155094383</v>
          </cell>
          <cell r="F13">
            <v>4258784</v>
          </cell>
          <cell r="G13">
            <v>241511</v>
          </cell>
          <cell r="H13">
            <v>5.390717262812414</v>
          </cell>
          <cell r="I13">
            <v>18559.97</v>
          </cell>
          <cell r="J13">
            <v>3442.95</v>
          </cell>
          <cell r="K13">
            <v>10.744757938642811</v>
          </cell>
          <cell r="L13">
            <v>129419.32</v>
          </cell>
          <cell r="M13">
            <v>12044.88</v>
          </cell>
          <cell r="N13">
            <v>95.364552246190755</v>
          </cell>
          <cell r="O13">
            <v>209461553</v>
          </cell>
          <cell r="P13">
            <v>219642989</v>
          </cell>
          <cell r="Q13">
            <v>95.309262477753236</v>
          </cell>
          <cell r="R13">
            <v>365227</v>
          </cell>
          <cell r="S13">
            <v>383202</v>
          </cell>
          <cell r="T13">
            <v>57</v>
          </cell>
          <cell r="U13">
            <v>262</v>
          </cell>
          <cell r="V13">
            <v>456</v>
          </cell>
          <cell r="W13">
            <v>82.970029966512158</v>
          </cell>
          <cell r="X13">
            <v>706864</v>
          </cell>
          <cell r="Y13">
            <v>851951</v>
          </cell>
        </row>
        <row r="14">
          <cell r="A14" t="str">
            <v>Eilean Siar</v>
          </cell>
          <cell r="B14">
            <v>36.25</v>
          </cell>
          <cell r="C14">
            <v>29</v>
          </cell>
          <cell r="D14">
            <v>80</v>
          </cell>
          <cell r="E14">
            <v>25.829494949494951</v>
          </cell>
          <cell r="F14">
            <v>375896.64</v>
          </cell>
          <cell r="G14">
            <v>14553</v>
          </cell>
          <cell r="H14">
            <v>9.5751445086705207</v>
          </cell>
          <cell r="I14">
            <v>3313</v>
          </cell>
          <cell r="J14">
            <v>346</v>
          </cell>
          <cell r="K14">
            <v>12.581715210355988</v>
          </cell>
          <cell r="L14">
            <v>15551</v>
          </cell>
          <cell r="M14">
            <v>1236</v>
          </cell>
          <cell r="N14">
            <v>95.624091028511927</v>
          </cell>
          <cell r="O14">
            <v>8888112</v>
          </cell>
          <cell r="P14">
            <v>9294846</v>
          </cell>
          <cell r="Q14">
            <v>94.767971764888387</v>
          </cell>
          <cell r="R14">
            <v>48869</v>
          </cell>
          <cell r="S14">
            <v>51567</v>
          </cell>
          <cell r="T14">
            <v>77.777777777777786</v>
          </cell>
          <cell r="U14">
            <v>77</v>
          </cell>
          <cell r="V14">
            <v>99</v>
          </cell>
          <cell r="W14">
            <v>99.111884758166227</v>
          </cell>
          <cell r="X14">
            <v>111598</v>
          </cell>
          <cell r="Y14">
            <v>112598</v>
          </cell>
        </row>
        <row r="15">
          <cell r="A15" t="str">
            <v>Falkirk</v>
          </cell>
          <cell r="B15">
            <v>48.75</v>
          </cell>
          <cell r="C15">
            <v>156</v>
          </cell>
          <cell r="D15">
            <v>320</v>
          </cell>
          <cell r="E15">
            <v>7.747981964449683</v>
          </cell>
          <cell r="F15">
            <v>565347</v>
          </cell>
          <cell r="G15">
            <v>72967</v>
          </cell>
          <cell r="H15">
            <v>4.7609756097560973</v>
          </cell>
          <cell r="I15">
            <v>7808</v>
          </cell>
          <cell r="J15">
            <v>1640</v>
          </cell>
          <cell r="K15">
            <v>11.478879043890377</v>
          </cell>
          <cell r="L15">
            <v>55707</v>
          </cell>
          <cell r="M15">
            <v>4853</v>
          </cell>
          <cell r="N15">
            <v>95.650025481590248</v>
          </cell>
          <cell r="O15">
            <v>51861000</v>
          </cell>
          <cell r="P15">
            <v>54219536</v>
          </cell>
          <cell r="Q15">
            <v>96.321779306758401</v>
          </cell>
          <cell r="R15">
            <v>192632</v>
          </cell>
          <cell r="S15">
            <v>199988</v>
          </cell>
          <cell r="T15">
            <v>90.789473684210535</v>
          </cell>
          <cell r="U15">
            <v>276</v>
          </cell>
          <cell r="V15">
            <v>304</v>
          </cell>
          <cell r="W15">
            <v>86.594853381208864</v>
          </cell>
          <cell r="X15">
            <v>327022</v>
          </cell>
          <cell r="Y15">
            <v>377646</v>
          </cell>
        </row>
        <row r="16">
          <cell r="A16" t="str">
            <v>Fife</v>
          </cell>
          <cell r="B16">
            <v>50.488021295474717</v>
          </cell>
          <cell r="C16">
            <v>569</v>
          </cell>
          <cell r="D16">
            <v>1127</v>
          </cell>
          <cell r="E16">
            <v>4.2846969942383781</v>
          </cell>
          <cell r="F16">
            <v>740687</v>
          </cell>
          <cell r="G16">
            <v>172868</v>
          </cell>
          <cell r="H16">
            <v>5.7035160905840288</v>
          </cell>
          <cell r="I16">
            <v>19141</v>
          </cell>
          <cell r="J16">
            <v>3356</v>
          </cell>
          <cell r="K16">
            <v>10.945271414564578</v>
          </cell>
          <cell r="L16">
            <v>122795</v>
          </cell>
          <cell r="M16">
            <v>11219</v>
          </cell>
          <cell r="N16">
            <v>95.382071030734352</v>
          </cell>
          <cell r="O16">
            <v>130581902</v>
          </cell>
          <cell r="P16">
            <v>136904033</v>
          </cell>
          <cell r="Q16">
            <v>93.791806600238687</v>
          </cell>
          <cell r="R16">
            <v>270338</v>
          </cell>
          <cell r="S16">
            <v>288232</v>
          </cell>
          <cell r="T16">
            <v>73.563218390804593</v>
          </cell>
          <cell r="U16">
            <v>512</v>
          </cell>
          <cell r="V16">
            <v>696</v>
          </cell>
          <cell r="W16">
            <v>83.011376857361299</v>
          </cell>
          <cell r="X16">
            <v>799114</v>
          </cell>
          <cell r="Y16">
            <v>962656</v>
          </cell>
        </row>
        <row r="17">
          <cell r="A17" t="str">
            <v>Glasgow City</v>
          </cell>
          <cell r="B17">
            <v>59.370725034199722</v>
          </cell>
          <cell r="C17">
            <v>434</v>
          </cell>
          <cell r="D17">
            <v>731</v>
          </cell>
          <cell r="E17">
            <v>11.161074599331258</v>
          </cell>
          <cell r="F17">
            <v>3388000</v>
          </cell>
          <cell r="G17">
            <v>303555</v>
          </cell>
          <cell r="H17">
            <v>5.8285698219387552</v>
          </cell>
          <cell r="I17">
            <v>26949.5</v>
          </cell>
          <cell r="J17">
            <v>4623.6899999999996</v>
          </cell>
          <cell r="K17">
            <v>10.151222734606248</v>
          </cell>
          <cell r="L17">
            <v>119861.07</v>
          </cell>
          <cell r="M17">
            <v>11807.55</v>
          </cell>
          <cell r="N17">
            <v>94.607158611333432</v>
          </cell>
          <cell r="O17">
            <v>183671368</v>
          </cell>
          <cell r="P17">
            <v>194141089</v>
          </cell>
          <cell r="Q17">
            <v>91.633843017329255</v>
          </cell>
          <cell r="R17">
            <v>224732</v>
          </cell>
          <cell r="S17">
            <v>245250</v>
          </cell>
          <cell r="T17">
            <v>84.055459272097053</v>
          </cell>
          <cell r="U17">
            <v>485</v>
          </cell>
          <cell r="V17">
            <v>577</v>
          </cell>
          <cell r="W17">
            <v>69.101989254557381</v>
          </cell>
          <cell r="X17">
            <v>1014887.31</v>
          </cell>
          <cell r="Y17">
            <v>1468680.31</v>
          </cell>
        </row>
        <row r="18">
          <cell r="A18" t="str">
            <v>Highland</v>
          </cell>
          <cell r="B18">
            <v>48.205128205128204</v>
          </cell>
          <cell r="C18">
            <v>188</v>
          </cell>
          <cell r="D18">
            <v>390</v>
          </cell>
          <cell r="E18">
            <v>11.826623478124946</v>
          </cell>
          <cell r="F18">
            <v>1361883</v>
          </cell>
          <cell r="G18">
            <v>115154</v>
          </cell>
          <cell r="H18">
            <v>5.5566918630502453</v>
          </cell>
          <cell r="I18">
            <v>16246.1</v>
          </cell>
          <cell r="J18">
            <v>2923.7</v>
          </cell>
          <cell r="K18">
            <v>9.7738219358367378</v>
          </cell>
          <cell r="L18">
            <v>57183.7</v>
          </cell>
          <cell r="M18">
            <v>5850.7</v>
          </cell>
          <cell r="N18">
            <v>95.484172725034384</v>
          </cell>
          <cell r="O18">
            <v>98292452</v>
          </cell>
          <cell r="P18">
            <v>102941094</v>
          </cell>
          <cell r="Q18">
            <v>94.335230808232112</v>
          </cell>
          <cell r="R18">
            <v>163732</v>
          </cell>
          <cell r="S18">
            <v>173564</v>
          </cell>
          <cell r="T18">
            <v>64.255677039529019</v>
          </cell>
          <cell r="U18">
            <v>764</v>
          </cell>
          <cell r="V18">
            <v>1189</v>
          </cell>
          <cell r="W18">
            <v>79.317898848516904</v>
          </cell>
          <cell r="X18">
            <v>487349</v>
          </cell>
          <cell r="Y18">
            <v>614425</v>
          </cell>
        </row>
        <row r="19">
          <cell r="A19" t="str">
            <v>Inverclyde</v>
          </cell>
          <cell r="B19">
            <v>50.625</v>
          </cell>
          <cell r="C19">
            <v>81</v>
          </cell>
          <cell r="D19">
            <v>160</v>
          </cell>
          <cell r="E19">
            <v>11.733691719218443</v>
          </cell>
          <cell r="F19">
            <v>454000</v>
          </cell>
          <cell r="G19">
            <v>38692</v>
          </cell>
          <cell r="H19">
            <v>6.4194711538461542</v>
          </cell>
          <cell r="I19">
            <v>5341</v>
          </cell>
          <cell r="J19">
            <v>832</v>
          </cell>
          <cell r="K19">
            <v>11.11400651465798</v>
          </cell>
          <cell r="L19">
            <v>30708</v>
          </cell>
          <cell r="M19">
            <v>2763</v>
          </cell>
          <cell r="N19">
            <v>94.803756670974053</v>
          </cell>
          <cell r="O19">
            <v>26227282</v>
          </cell>
          <cell r="P19">
            <v>27664813</v>
          </cell>
          <cell r="Q19">
            <v>96.587512255781135</v>
          </cell>
          <cell r="R19">
            <v>40390</v>
          </cell>
          <cell r="S19">
            <v>41817</v>
          </cell>
          <cell r="T19">
            <v>88.721804511278194</v>
          </cell>
          <cell r="U19">
            <v>118</v>
          </cell>
          <cell r="V19">
            <v>133</v>
          </cell>
          <cell r="W19">
            <v>85.200272697432098</v>
          </cell>
          <cell r="X19">
            <v>202458</v>
          </cell>
          <cell r="Y19">
            <v>237626</v>
          </cell>
        </row>
        <row r="20">
          <cell r="A20" t="str">
            <v>Midlothian</v>
          </cell>
          <cell r="B20">
            <v>47.727272727272727</v>
          </cell>
          <cell r="C20">
            <v>105</v>
          </cell>
          <cell r="D20">
            <v>220</v>
          </cell>
          <cell r="E20">
            <v>10.653078744049322</v>
          </cell>
          <cell r="F20">
            <v>409515</v>
          </cell>
          <cell r="G20">
            <v>38441</v>
          </cell>
          <cell r="H20">
            <v>5.4990210086257081</v>
          </cell>
          <cell r="I20">
            <v>5195.75</v>
          </cell>
          <cell r="J20">
            <v>944.85</v>
          </cell>
          <cell r="K20">
            <v>10.106653527036908</v>
          </cell>
          <cell r="L20">
            <v>25434</v>
          </cell>
          <cell r="M20">
            <v>2516.56</v>
          </cell>
          <cell r="N20">
            <v>93.815688829711888</v>
          </cell>
          <cell r="O20">
            <v>33116000</v>
          </cell>
          <cell r="P20">
            <v>35299000</v>
          </cell>
          <cell r="Q20">
            <v>92.976252006202216</v>
          </cell>
          <cell r="R20">
            <v>68358</v>
          </cell>
          <cell r="S20">
            <v>73522</v>
          </cell>
          <cell r="T20">
            <v>88.69047619047619</v>
          </cell>
          <cell r="U20">
            <v>149</v>
          </cell>
          <cell r="V20">
            <v>168</v>
          </cell>
          <cell r="W20">
            <v>75.935604505860354</v>
          </cell>
          <cell r="X20">
            <v>166504</v>
          </cell>
          <cell r="Y20">
            <v>219270</v>
          </cell>
        </row>
        <row r="21">
          <cell r="A21" t="str">
            <v>Moray</v>
          </cell>
          <cell r="B21">
            <v>49.696969696969695</v>
          </cell>
          <cell r="C21">
            <v>82</v>
          </cell>
          <cell r="D21">
            <v>165</v>
          </cell>
          <cell r="E21">
            <v>10.440847249397097</v>
          </cell>
          <cell r="F21">
            <v>458917</v>
          </cell>
          <cell r="G21">
            <v>43954</v>
          </cell>
          <cell r="H21">
            <v>7.0230582524271847</v>
          </cell>
          <cell r="I21">
            <v>5787</v>
          </cell>
          <cell r="J21">
            <v>824</v>
          </cell>
          <cell r="K21">
            <v>11.882825040128411</v>
          </cell>
          <cell r="L21">
            <v>29612</v>
          </cell>
          <cell r="M21">
            <v>2492</v>
          </cell>
          <cell r="N21">
            <v>94.40896786727599</v>
          </cell>
          <cell r="O21">
            <v>34010555</v>
          </cell>
          <cell r="P21">
            <v>36024708</v>
          </cell>
          <cell r="Q21">
            <v>88.024668135647872</v>
          </cell>
          <cell r="R21">
            <v>65515</v>
          </cell>
          <cell r="S21">
            <v>74428</v>
          </cell>
          <cell r="T21">
            <v>93.689320388349515</v>
          </cell>
          <cell r="U21">
            <v>193</v>
          </cell>
          <cell r="V21">
            <v>206</v>
          </cell>
          <cell r="W21">
            <v>32.677221828744585</v>
          </cell>
          <cell r="X21">
            <v>72897</v>
          </cell>
          <cell r="Y21">
            <v>223082</v>
          </cell>
        </row>
        <row r="22">
          <cell r="A22" t="str">
            <v>North Ayrshire</v>
          </cell>
          <cell r="B22">
            <v>55.555555555555557</v>
          </cell>
          <cell r="C22">
            <v>150</v>
          </cell>
          <cell r="D22">
            <v>270</v>
          </cell>
          <cell r="E22">
            <v>10.189778849302021</v>
          </cell>
          <cell r="F22">
            <v>684692</v>
          </cell>
          <cell r="G22">
            <v>67194</v>
          </cell>
          <cell r="H22">
            <v>3.6375000000000002</v>
          </cell>
          <cell r="I22">
            <v>4947</v>
          </cell>
          <cell r="J22">
            <v>1360</v>
          </cell>
          <cell r="K22">
            <v>9.479787479787479</v>
          </cell>
          <cell r="L22">
            <v>41038</v>
          </cell>
          <cell r="M22">
            <v>4329</v>
          </cell>
          <cell r="N22">
            <v>94.633562283348795</v>
          </cell>
          <cell r="O22">
            <v>45832484</v>
          </cell>
          <cell r="P22">
            <v>48431532</v>
          </cell>
          <cell r="Q22">
            <v>93.636435821764621</v>
          </cell>
          <cell r="R22">
            <v>141509</v>
          </cell>
          <cell r="S22">
            <v>151126</v>
          </cell>
          <cell r="T22">
            <v>90.262172284644194</v>
          </cell>
          <cell r="U22">
            <v>241</v>
          </cell>
          <cell r="V22">
            <v>267</v>
          </cell>
          <cell r="W22">
            <v>99.509856908035744</v>
          </cell>
          <cell r="X22">
            <v>266974</v>
          </cell>
          <cell r="Y22">
            <v>268289</v>
          </cell>
        </row>
        <row r="23">
          <cell r="A23" t="str">
            <v>North Lanarkshire</v>
          </cell>
          <cell r="B23">
            <v>55.268022181146023</v>
          </cell>
          <cell r="C23">
            <v>299</v>
          </cell>
          <cell r="D23">
            <v>541</v>
          </cell>
          <cell r="E23">
            <v>13.7775847775453</v>
          </cell>
          <cell r="F23">
            <v>2094000</v>
          </cell>
          <cell r="G23">
            <v>151986</v>
          </cell>
          <cell r="H23">
            <v>7.8134649592493597</v>
          </cell>
          <cell r="I23">
            <v>26047.67</v>
          </cell>
          <cell r="J23">
            <v>3333.69</v>
          </cell>
          <cell r="K23">
            <v>10.12111417467451</v>
          </cell>
          <cell r="L23">
            <v>89273.49</v>
          </cell>
          <cell r="M23">
            <v>8820.52</v>
          </cell>
          <cell r="N23">
            <v>93.8864712169797</v>
          </cell>
          <cell r="O23">
            <v>98378000</v>
          </cell>
          <cell r="P23">
            <v>104784000</v>
          </cell>
          <cell r="Q23">
            <v>94.907746213381245</v>
          </cell>
          <cell r="R23">
            <v>342374</v>
          </cell>
          <cell r="S23">
            <v>360744</v>
          </cell>
          <cell r="T23">
            <v>80.550458715596335</v>
          </cell>
          <cell r="U23">
            <v>439</v>
          </cell>
          <cell r="V23">
            <v>545</v>
          </cell>
          <cell r="W23">
            <v>73.147487482394695</v>
          </cell>
          <cell r="X23">
            <v>589470</v>
          </cell>
          <cell r="Y23">
            <v>805865</v>
          </cell>
        </row>
        <row r="24">
          <cell r="A24" t="str">
            <v>Orkney Islands</v>
          </cell>
          <cell r="B24">
            <v>28.260869565217391</v>
          </cell>
          <cell r="C24">
            <v>26</v>
          </cell>
          <cell r="D24">
            <v>92</v>
          </cell>
          <cell r="E24">
            <v>19.34887135254175</v>
          </cell>
          <cell r="F24">
            <v>210864</v>
          </cell>
          <cell r="G24">
            <v>10898</v>
          </cell>
          <cell r="H24">
            <v>6.4838586970440728</v>
          </cell>
          <cell r="I24">
            <v>1717.9145714285696</v>
          </cell>
          <cell r="J24">
            <v>264.95249999999999</v>
          </cell>
          <cell r="K24">
            <v>8.8007795652256782</v>
          </cell>
          <cell r="L24">
            <v>12644.762061776035</v>
          </cell>
          <cell r="M24">
            <v>1436.7774999999999</v>
          </cell>
          <cell r="N24">
            <v>97.822921722249191</v>
          </cell>
          <cell r="O24">
            <v>7661187</v>
          </cell>
          <cell r="P24">
            <v>7831689</v>
          </cell>
          <cell r="Q24">
            <v>77.160986592979214</v>
          </cell>
          <cell r="R24">
            <v>37697</v>
          </cell>
          <cell r="S24">
            <v>48855</v>
          </cell>
          <cell r="T24">
            <v>83.040935672514621</v>
          </cell>
          <cell r="U24">
            <v>142</v>
          </cell>
          <cell r="V24">
            <v>171</v>
          </cell>
          <cell r="W24">
            <v>95.983744324310763</v>
          </cell>
          <cell r="X24">
            <v>114786</v>
          </cell>
          <cell r="Y24">
            <v>119589</v>
          </cell>
        </row>
        <row r="25">
          <cell r="A25" t="str">
            <v>Perth &amp; Kinross</v>
          </cell>
          <cell r="B25">
            <v>47.804878048780488</v>
          </cell>
          <cell r="C25">
            <v>98</v>
          </cell>
          <cell r="D25">
            <v>205</v>
          </cell>
          <cell r="E25">
            <v>16.944826120830086</v>
          </cell>
          <cell r="F25">
            <v>1196220</v>
          </cell>
          <cell r="G25">
            <v>70595</v>
          </cell>
          <cell r="H25">
            <v>6.8834269662921352</v>
          </cell>
          <cell r="I25">
            <v>9802</v>
          </cell>
          <cell r="J25">
            <v>1424</v>
          </cell>
          <cell r="K25">
            <v>9.0876892316481008</v>
          </cell>
          <cell r="L25">
            <v>31816</v>
          </cell>
          <cell r="M25">
            <v>3501</v>
          </cell>
          <cell r="N25">
            <v>98.270000454406528</v>
          </cell>
          <cell r="O25">
            <v>67148761</v>
          </cell>
          <cell r="P25">
            <v>68330885</v>
          </cell>
          <cell r="Q25">
            <v>93.747655922518589</v>
          </cell>
          <cell r="R25">
            <v>84986</v>
          </cell>
          <cell r="S25">
            <v>90654</v>
          </cell>
          <cell r="T25">
            <v>85.477178423236509</v>
          </cell>
          <cell r="U25">
            <v>206</v>
          </cell>
          <cell r="V25">
            <v>241</v>
          </cell>
          <cell r="W25">
            <v>94.017790553752718</v>
          </cell>
          <cell r="X25">
            <v>362747.29</v>
          </cell>
          <cell r="Y25">
            <v>385828.35</v>
          </cell>
        </row>
        <row r="26">
          <cell r="A26" t="str">
            <v>Renfrewshire</v>
          </cell>
          <cell r="B26">
            <v>56.983240223463682</v>
          </cell>
          <cell r="C26">
            <v>204</v>
          </cell>
          <cell r="D26">
            <v>358</v>
          </cell>
          <cell r="E26">
            <v>11.262199684096766</v>
          </cell>
          <cell r="F26">
            <v>948311</v>
          </cell>
          <cell r="G26">
            <v>84203</v>
          </cell>
          <cell r="H26">
            <v>6.0541660766923684</v>
          </cell>
          <cell r="I26">
            <v>9406.6</v>
          </cell>
          <cell r="J26">
            <v>1553.74</v>
          </cell>
          <cell r="K26">
            <v>9.9158087507424266</v>
          </cell>
          <cell r="L26">
            <v>50084.75</v>
          </cell>
          <cell r="M26">
            <v>5051</v>
          </cell>
          <cell r="N26">
            <v>95.996602156108437</v>
          </cell>
          <cell r="O26">
            <v>63369709</v>
          </cell>
          <cell r="P26">
            <v>66012450</v>
          </cell>
          <cell r="Q26">
            <v>97.285769526718511</v>
          </cell>
          <cell r="R26">
            <v>249072</v>
          </cell>
          <cell r="S26">
            <v>256021</v>
          </cell>
          <cell r="T26">
            <v>91.025641025641022</v>
          </cell>
          <cell r="U26">
            <v>213</v>
          </cell>
          <cell r="V26">
            <v>234</v>
          </cell>
          <cell r="W26">
            <v>88.841455916196736</v>
          </cell>
          <cell r="X26">
            <v>353995</v>
          </cell>
          <cell r="Y26">
            <v>398457</v>
          </cell>
        </row>
        <row r="27">
          <cell r="A27" t="str">
            <v>Scottish Borders</v>
          </cell>
          <cell r="B27">
            <v>43.07692307692308</v>
          </cell>
          <cell r="C27">
            <v>84</v>
          </cell>
          <cell r="D27">
            <v>195</v>
          </cell>
          <cell r="E27">
            <v>6.3954874709735554</v>
          </cell>
          <cell r="F27">
            <v>369058</v>
          </cell>
          <cell r="G27">
            <v>57706</v>
          </cell>
          <cell r="H27">
            <v>6.342318059299191</v>
          </cell>
          <cell r="I27">
            <v>7059</v>
          </cell>
          <cell r="J27">
            <v>1113</v>
          </cell>
          <cell r="K27">
            <v>11.009951845906903</v>
          </cell>
          <cell r="L27">
            <v>34296</v>
          </cell>
          <cell r="M27">
            <v>3115</v>
          </cell>
          <cell r="N27">
            <v>96.520805743051483</v>
          </cell>
          <cell r="O27">
            <v>45151388.890000001</v>
          </cell>
          <cell r="P27">
            <v>46778918.329999998</v>
          </cell>
          <cell r="Q27">
            <v>92.956759934458219</v>
          </cell>
          <cell r="R27">
            <v>74318</v>
          </cell>
          <cell r="S27">
            <v>79949</v>
          </cell>
          <cell r="T27">
            <v>86.723163841807903</v>
          </cell>
          <cell r="U27">
            <v>307</v>
          </cell>
          <cell r="V27">
            <v>354</v>
          </cell>
          <cell r="W27">
            <v>86.938308020584913</v>
          </cell>
          <cell r="X27">
            <v>221644</v>
          </cell>
          <cell r="Y27">
            <v>254944</v>
          </cell>
        </row>
        <row r="28">
          <cell r="A28" t="str">
            <v>Shetland Islands</v>
          </cell>
          <cell r="B28">
            <v>25</v>
          </cell>
          <cell r="C28">
            <v>31</v>
          </cell>
          <cell r="D28">
            <v>124</v>
          </cell>
          <cell r="E28">
            <v>11.819852606678191</v>
          </cell>
          <cell r="F28">
            <v>129912</v>
          </cell>
          <cell r="G28">
            <v>10991</v>
          </cell>
          <cell r="H28">
            <v>7.5609756097560972</v>
          </cell>
          <cell r="I28">
            <v>2480</v>
          </cell>
          <cell r="J28">
            <v>328</v>
          </cell>
          <cell r="K28">
            <v>12.218662169758291</v>
          </cell>
          <cell r="L28">
            <v>21737</v>
          </cell>
          <cell r="M28">
            <v>1779</v>
          </cell>
          <cell r="N28">
            <v>96.945643791035479</v>
          </cell>
          <cell r="O28">
            <v>8166956</v>
          </cell>
          <cell r="P28">
            <v>8424263</v>
          </cell>
          <cell r="Q28">
            <v>84.857482185273156</v>
          </cell>
          <cell r="R28">
            <v>44299</v>
          </cell>
          <cell r="S28">
            <v>52204</v>
          </cell>
          <cell r="T28">
            <v>81.875</v>
          </cell>
          <cell r="U28">
            <v>131</v>
          </cell>
          <cell r="V28">
            <v>160</v>
          </cell>
          <cell r="W28">
            <v>84.069222840879704</v>
          </cell>
          <cell r="X28">
            <v>106280.9</v>
          </cell>
          <cell r="Y28">
            <v>126420.7</v>
          </cell>
        </row>
        <row r="29">
          <cell r="A29" t="str">
            <v>South Ayrshire</v>
          </cell>
          <cell r="B29">
            <v>53.846153846153847</v>
          </cell>
          <cell r="C29">
            <v>126</v>
          </cell>
          <cell r="D29">
            <v>234</v>
          </cell>
          <cell r="E29">
            <v>9.6628100991950721</v>
          </cell>
          <cell r="F29">
            <v>527000</v>
          </cell>
          <cell r="G29">
            <v>54539</v>
          </cell>
          <cell r="H29">
            <v>8.4036939313984167</v>
          </cell>
          <cell r="I29">
            <v>9555</v>
          </cell>
          <cell r="J29">
            <v>1137</v>
          </cell>
          <cell r="K29">
            <v>9.3078431372549026</v>
          </cell>
          <cell r="L29">
            <v>28482</v>
          </cell>
          <cell r="M29">
            <v>3060</v>
          </cell>
          <cell r="N29">
            <v>94.799438801268082</v>
          </cell>
          <cell r="O29">
            <v>44593000</v>
          </cell>
          <cell r="P29">
            <v>47039308</v>
          </cell>
          <cell r="Q29">
            <v>88.15553964560587</v>
          </cell>
          <cell r="R29">
            <v>78804</v>
          </cell>
          <cell r="S29">
            <v>89392</v>
          </cell>
          <cell r="T29">
            <v>82.327586206896555</v>
          </cell>
          <cell r="U29">
            <v>382</v>
          </cell>
          <cell r="V29">
            <v>464</v>
          </cell>
          <cell r="W29">
            <v>58.684164704635442</v>
          </cell>
          <cell r="X29">
            <v>155033</v>
          </cell>
          <cell r="Y29">
            <v>264182</v>
          </cell>
        </row>
        <row r="30">
          <cell r="A30" t="str">
            <v>South Lanarkshire</v>
          </cell>
          <cell r="B30">
            <v>48</v>
          </cell>
          <cell r="C30">
            <v>336</v>
          </cell>
          <cell r="D30">
            <v>700</v>
          </cell>
          <cell r="E30">
            <v>11.351059136537327</v>
          </cell>
          <cell r="F30">
            <v>1672431</v>
          </cell>
          <cell r="G30">
            <v>147337</v>
          </cell>
          <cell r="H30">
            <v>6.8925783431585472</v>
          </cell>
          <cell r="I30">
            <v>22214.78</v>
          </cell>
          <cell r="J30">
            <v>3223</v>
          </cell>
          <cell r="K30">
            <v>11.066681146828845</v>
          </cell>
          <cell r="L30">
            <v>101902</v>
          </cell>
          <cell r="M30">
            <v>9208</v>
          </cell>
          <cell r="N30">
            <v>95.789799193735391</v>
          </cell>
          <cell r="O30">
            <v>108863714</v>
          </cell>
          <cell r="P30">
            <v>113648546</v>
          </cell>
          <cell r="Q30">
            <v>94.756758177197327</v>
          </cell>
          <cell r="R30">
            <v>252414</v>
          </cell>
          <cell r="S30">
            <v>266381</v>
          </cell>
          <cell r="T30">
            <v>95.370370370370367</v>
          </cell>
          <cell r="U30">
            <v>618</v>
          </cell>
          <cell r="V30">
            <v>648</v>
          </cell>
          <cell r="W30">
            <v>86.25100841304598</v>
          </cell>
          <cell r="X30">
            <v>651108</v>
          </cell>
          <cell r="Y30">
            <v>754899</v>
          </cell>
        </row>
        <row r="31">
          <cell r="A31" t="str">
            <v>Stirling</v>
          </cell>
          <cell r="B31">
            <v>56.36363636363636</v>
          </cell>
          <cell r="C31">
            <v>93</v>
          </cell>
          <cell r="D31">
            <v>165</v>
          </cell>
          <cell r="E31">
            <v>8.2089736621040661</v>
          </cell>
          <cell r="F31">
            <v>332250</v>
          </cell>
          <cell r="G31">
            <v>40474</v>
          </cell>
          <cell r="H31">
            <v>5.086021505376344</v>
          </cell>
          <cell r="I31">
            <v>4730</v>
          </cell>
          <cell r="J31">
            <v>930</v>
          </cell>
          <cell r="K31">
            <v>9.134659525631216</v>
          </cell>
          <cell r="L31">
            <v>23878</v>
          </cell>
          <cell r="M31">
            <v>2614</v>
          </cell>
          <cell r="N31">
            <v>97.4006669926694</v>
          </cell>
          <cell r="O31">
            <v>40258606</v>
          </cell>
          <cell r="P31">
            <v>41332988</v>
          </cell>
          <cell r="Q31">
            <v>91.667523052345416</v>
          </cell>
          <cell r="R31">
            <v>98120</v>
          </cell>
          <cell r="S31">
            <v>107039</v>
          </cell>
          <cell r="T31">
            <v>89.385474860335194</v>
          </cell>
          <cell r="U31">
            <v>160</v>
          </cell>
          <cell r="V31">
            <v>179</v>
          </cell>
          <cell r="W31">
            <v>96.299959787195689</v>
          </cell>
          <cell r="X31">
            <v>208344</v>
          </cell>
          <cell r="Y31">
            <v>216349</v>
          </cell>
        </row>
        <row r="32">
          <cell r="A32" t="str">
            <v>West Dunbartonshire</v>
          </cell>
          <cell r="B32">
            <v>56.355932203389834</v>
          </cell>
          <cell r="C32">
            <v>133</v>
          </cell>
          <cell r="D32">
            <v>236</v>
          </cell>
          <cell r="E32">
            <v>11.79303287805312</v>
          </cell>
          <cell r="F32">
            <v>530144</v>
          </cell>
          <cell r="G32">
            <v>44954</v>
          </cell>
          <cell r="H32">
            <v>6.1088435374149661</v>
          </cell>
          <cell r="I32">
            <v>5388</v>
          </cell>
          <cell r="J32">
            <v>882</v>
          </cell>
          <cell r="K32">
            <v>14.4557880055788</v>
          </cell>
          <cell r="L32">
            <v>51824</v>
          </cell>
          <cell r="M32">
            <v>3585</v>
          </cell>
          <cell r="N32">
            <v>95.003942953799083</v>
          </cell>
          <cell r="O32">
            <v>29672515</v>
          </cell>
          <cell r="P32">
            <v>31232930</v>
          </cell>
          <cell r="Q32">
            <v>90.277645180048424</v>
          </cell>
          <cell r="R32">
            <v>104017</v>
          </cell>
          <cell r="S32">
            <v>115219</v>
          </cell>
          <cell r="T32">
            <v>88.60759493670885</v>
          </cell>
          <cell r="U32">
            <v>140</v>
          </cell>
          <cell r="V32">
            <v>158</v>
          </cell>
          <cell r="W32">
            <v>61.709890322845119</v>
          </cell>
          <cell r="X32">
            <v>165588</v>
          </cell>
          <cell r="Y32">
            <v>268333</v>
          </cell>
        </row>
        <row r="33">
          <cell r="A33" t="str">
            <v>West Lothian</v>
          </cell>
          <cell r="B33">
            <v>52.861952861952865</v>
          </cell>
          <cell r="C33">
            <v>157</v>
          </cell>
          <cell r="D33">
            <v>297</v>
          </cell>
          <cell r="E33">
            <v>6.4824335682420635</v>
          </cell>
          <cell r="F33">
            <v>501319</v>
          </cell>
          <cell r="G33">
            <v>77335</v>
          </cell>
          <cell r="H33">
            <v>6.2672737011247994</v>
          </cell>
          <cell r="I33">
            <v>11701</v>
          </cell>
          <cell r="J33">
            <v>1867</v>
          </cell>
          <cell r="K33">
            <v>12.158994032395567</v>
          </cell>
          <cell r="L33">
            <v>57050</v>
          </cell>
          <cell r="M33">
            <v>4692</v>
          </cell>
          <cell r="N33">
            <v>94.920633569917129</v>
          </cell>
          <cell r="O33">
            <v>58004115</v>
          </cell>
          <cell r="P33">
            <v>61108015</v>
          </cell>
          <cell r="Q33">
            <v>96.089950505702603</v>
          </cell>
          <cell r="R33">
            <v>178612</v>
          </cell>
          <cell r="S33">
            <v>185880</v>
          </cell>
          <cell r="T33">
            <v>89.887640449438194</v>
          </cell>
          <cell r="U33">
            <v>240</v>
          </cell>
          <cell r="V33">
            <v>267</v>
          </cell>
          <cell r="W33">
            <v>95.796250665485672</v>
          </cell>
          <cell r="X33">
            <v>406657</v>
          </cell>
          <cell r="Y33">
            <v>424502</v>
          </cell>
        </row>
        <row r="34">
          <cell r="A34" t="str">
            <v>Scotland</v>
          </cell>
          <cell r="B34">
            <v>51.663349445550189</v>
          </cell>
          <cell r="C34">
            <v>5451</v>
          </cell>
          <cell r="D34">
            <v>10551</v>
          </cell>
          <cell r="E34">
            <v>10.951768818943327</v>
          </cell>
          <cell r="F34">
            <v>27933088.719999999</v>
          </cell>
          <cell r="G34">
            <v>2550555</v>
          </cell>
          <cell r="H34">
            <v>6.2805947793697117</v>
          </cell>
          <cell r="I34">
            <v>317074.0845714286</v>
          </cell>
          <cell r="J34">
            <v>50484.722499999996</v>
          </cell>
          <cell r="K34">
            <v>10.798696978052526</v>
          </cell>
          <cell r="L34">
            <v>1570110.2120617761</v>
          </cell>
          <cell r="M34">
            <v>145398.11749999999</v>
          </cell>
          <cell r="N34">
            <v>95.459486941324599</v>
          </cell>
          <cell r="O34">
            <v>1978556557.8700001</v>
          </cell>
          <cell r="P34">
            <v>2072666239.1199999</v>
          </cell>
          <cell r="Q34">
            <v>92.524106023501247</v>
          </cell>
          <cell r="R34">
            <v>4195649</v>
          </cell>
          <cell r="S34">
            <v>4534655</v>
          </cell>
          <cell r="T34">
            <v>79</v>
          </cell>
          <cell r="U34">
            <v>8272</v>
          </cell>
          <cell r="V34">
            <v>10483</v>
          </cell>
          <cell r="W34">
            <v>82</v>
          </cell>
          <cell r="X34">
            <v>10795225.5</v>
          </cell>
          <cell r="Y34">
            <v>13138396.359999999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Data"/>
      <sheetName val="Aberdeen City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</sheetNames>
    <sheetDataSet>
      <sheetData sheetId="0">
        <row r="1">
          <cell r="B1" t="str">
            <v>CORP 3b 2015-16</v>
          </cell>
          <cell r="C1" t="str">
            <v>Top 5% Female 2015-16</v>
          </cell>
          <cell r="D1" t="str">
            <v>Top 5% 2015-16</v>
          </cell>
          <cell r="E1" t="str">
            <v>CORP 3c 2015-16</v>
          </cell>
          <cell r="F1" t="str">
            <v>Hourly Rate (Female) 2015-16</v>
          </cell>
          <cell r="G1" t="str">
            <v>Hourly Rate (Male) 2015-16</v>
          </cell>
          <cell r="H1" t="str">
            <v>CORP 4 2015-16</v>
          </cell>
          <cell r="I1" t="str">
            <v>Cost of Collecting CT 2015-16</v>
          </cell>
          <cell r="J1" t="str">
            <v>No of Dwellings 2015-16</v>
          </cell>
          <cell r="K1" t="str">
            <v>CORP 6a 2015-16</v>
          </cell>
          <cell r="L1" t="str">
            <v>Days Lost - Teachers 2015-16</v>
          </cell>
          <cell r="M1" t="str">
            <v>FTE Staff Teachers 2015-16</v>
          </cell>
          <cell r="N1" t="str">
            <v>CORP 6b 2015-16</v>
          </cell>
          <cell r="O1" t="str">
            <v>Days Lost - Other 2015-16</v>
          </cell>
          <cell r="P1" t="str">
            <v>FTE Staff (Other) 2015-16</v>
          </cell>
          <cell r="Q1" t="str">
            <v>CORP 7 2015-16</v>
          </cell>
          <cell r="R1" t="str">
            <v>Income Received from CT 2015-16</v>
          </cell>
          <cell r="S1" t="str">
            <v>Income Due (Excluding Reliefs + Rebates) 2015-16</v>
          </cell>
          <cell r="T1" t="str">
            <v>CORP 8 2015-16</v>
          </cell>
          <cell r="U1" t="str">
            <v>No of Invoices Paid within 30 days 2015-16</v>
          </cell>
          <cell r="V1" t="str">
            <v>No of Invoices Sampled 2015-16</v>
          </cell>
          <cell r="W1" t="str">
            <v>CORP-ASSET1 2015-16</v>
          </cell>
          <cell r="X1" t="str">
            <v>No which are suitable for use 2015-16</v>
          </cell>
          <cell r="Y1" t="str">
            <v>No of Operational Buildings 2015-16</v>
          </cell>
          <cell r="Z1" t="str">
            <v>CORP-ASSET2 2015-16</v>
          </cell>
          <cell r="AA1" t="str">
            <v>GIA which is satisfactory 2015-16</v>
          </cell>
          <cell r="AB1" t="str">
            <v>General Internal Floor Area 2015-16</v>
          </cell>
        </row>
        <row r="2">
          <cell r="A2" t="str">
            <v>Aberdeen City</v>
          </cell>
          <cell r="B2">
            <v>49.152542372881356</v>
          </cell>
          <cell r="C2">
            <v>145</v>
          </cell>
          <cell r="D2">
            <v>295</v>
          </cell>
          <cell r="E2">
            <v>-0.2291722836343979</v>
          </cell>
          <cell r="F2">
            <v>14.87</v>
          </cell>
          <cell r="G2">
            <v>14.836</v>
          </cell>
          <cell r="H2">
            <v>9.8493182927679754</v>
          </cell>
          <cell r="I2">
            <v>1129835</v>
          </cell>
          <cell r="J2">
            <v>114712</v>
          </cell>
          <cell r="K2">
            <v>5.6671105193075899</v>
          </cell>
          <cell r="L2">
            <v>8512</v>
          </cell>
          <cell r="M2">
            <v>1502</v>
          </cell>
          <cell r="N2">
            <v>11.966974900924702</v>
          </cell>
          <cell r="O2">
            <v>54354</v>
          </cell>
          <cell r="P2">
            <v>4542</v>
          </cell>
          <cell r="Q2">
            <v>94.553663214984823</v>
          </cell>
          <cell r="R2">
            <v>101675382.59999999</v>
          </cell>
          <cell r="S2">
            <v>107531933.86999999</v>
          </cell>
          <cell r="T2">
            <v>98.037634255919755</v>
          </cell>
          <cell r="U2">
            <v>172608</v>
          </cell>
          <cell r="V2">
            <v>176063</v>
          </cell>
          <cell r="W2">
            <v>75.250836120401345</v>
          </cell>
          <cell r="X2">
            <v>225</v>
          </cell>
          <cell r="Y2">
            <v>299</v>
          </cell>
          <cell r="Z2">
            <v>92.395848375451266</v>
          </cell>
          <cell r="AA2">
            <v>511873</v>
          </cell>
          <cell r="AB2">
            <v>554000</v>
          </cell>
        </row>
        <row r="3">
          <cell r="A3" t="str">
            <v>Aberdeenshire</v>
          </cell>
          <cell r="B3">
            <v>61.007667031763411</v>
          </cell>
          <cell r="C3">
            <v>557</v>
          </cell>
          <cell r="D3">
            <v>913</v>
          </cell>
          <cell r="E3">
            <v>1.8463810930576017</v>
          </cell>
          <cell r="F3">
            <v>13.29</v>
          </cell>
          <cell r="G3">
            <v>13.54</v>
          </cell>
          <cell r="H3">
            <v>9.7438992842976635</v>
          </cell>
          <cell r="I3">
            <v>1130000</v>
          </cell>
          <cell r="J3">
            <v>115970</v>
          </cell>
          <cell r="K3">
            <v>5.8734108736813626</v>
          </cell>
          <cell r="L3">
            <v>15199.8</v>
          </cell>
          <cell r="M3">
            <v>2587.9</v>
          </cell>
          <cell r="N3">
            <v>8.7593906800099788</v>
          </cell>
          <cell r="O3">
            <v>63195.5</v>
          </cell>
          <cell r="P3">
            <v>7214.6</v>
          </cell>
          <cell r="Q3">
            <v>96.090370010511634</v>
          </cell>
          <cell r="R3">
            <v>115148000</v>
          </cell>
          <cell r="S3">
            <v>119833028</v>
          </cell>
          <cell r="T3">
            <v>75.860948786550395</v>
          </cell>
          <cell r="U3">
            <v>207837</v>
          </cell>
          <cell r="V3">
            <v>273971</v>
          </cell>
          <cell r="W3">
            <v>64.520743919885547</v>
          </cell>
          <cell r="X3">
            <v>451</v>
          </cell>
          <cell r="Y3">
            <v>699</v>
          </cell>
          <cell r="Z3">
            <v>83.956181274142409</v>
          </cell>
          <cell r="AA3">
            <v>567056</v>
          </cell>
          <cell r="AB3">
            <v>675419</v>
          </cell>
        </row>
        <row r="4">
          <cell r="A4" t="str">
            <v>Angus</v>
          </cell>
          <cell r="B4">
            <v>47.305389221556887</v>
          </cell>
          <cell r="C4">
            <v>79</v>
          </cell>
          <cell r="D4">
            <v>167</v>
          </cell>
          <cell r="E4">
            <v>1.8384766907419703</v>
          </cell>
          <cell r="F4">
            <v>14.95</v>
          </cell>
          <cell r="G4">
            <v>15.23</v>
          </cell>
          <cell r="H4">
            <v>8.3927412268904558</v>
          </cell>
          <cell r="I4">
            <v>468038</v>
          </cell>
          <cell r="J4">
            <v>55767</v>
          </cell>
          <cell r="K4">
            <v>5.7838063439065106</v>
          </cell>
          <cell r="L4">
            <v>6929</v>
          </cell>
          <cell r="M4">
            <v>1198</v>
          </cell>
          <cell r="N4">
            <v>10.626988636363636</v>
          </cell>
          <cell r="O4">
            <v>37407</v>
          </cell>
          <cell r="P4">
            <v>3520</v>
          </cell>
          <cell r="Q4">
            <v>97.819999426147987</v>
          </cell>
          <cell r="R4">
            <v>42376869</v>
          </cell>
          <cell r="S4">
            <v>43321273</v>
          </cell>
          <cell r="T4">
            <v>87.296930783494304</v>
          </cell>
          <cell r="U4">
            <v>94629</v>
          </cell>
          <cell r="V4">
            <v>108399</v>
          </cell>
          <cell r="W4">
            <v>90.058479532163744</v>
          </cell>
          <cell r="X4">
            <v>154</v>
          </cell>
          <cell r="Y4">
            <v>171</v>
          </cell>
          <cell r="Z4">
            <v>84.710284912390961</v>
          </cell>
          <cell r="AA4">
            <v>237232</v>
          </cell>
          <cell r="AB4">
            <v>280051</v>
          </cell>
        </row>
        <row r="5">
          <cell r="A5" t="str">
            <v>Argyll &amp; Bute</v>
          </cell>
          <cell r="B5">
            <v>50.505050505050505</v>
          </cell>
          <cell r="C5">
            <v>100</v>
          </cell>
          <cell r="D5">
            <v>198</v>
          </cell>
          <cell r="E5">
            <v>7.7138849929873743</v>
          </cell>
          <cell r="F5">
            <v>13.16</v>
          </cell>
          <cell r="G5">
            <v>14.26</v>
          </cell>
          <cell r="H5">
            <v>7.2206233505089861</v>
          </cell>
          <cell r="I5">
            <v>344727</v>
          </cell>
          <cell r="J5">
            <v>47742</v>
          </cell>
          <cell r="K5">
            <v>6.8538713195201746</v>
          </cell>
          <cell r="L5">
            <v>6285</v>
          </cell>
          <cell r="M5">
            <v>917</v>
          </cell>
          <cell r="N5">
            <v>11.04869913275517</v>
          </cell>
          <cell r="O5">
            <v>33124</v>
          </cell>
          <cell r="P5">
            <v>2998</v>
          </cell>
          <cell r="Q5">
            <v>95.96839775227005</v>
          </cell>
          <cell r="R5">
            <v>41816166</v>
          </cell>
          <cell r="S5">
            <v>43572850</v>
          </cell>
          <cell r="T5">
            <v>93.835520682243157</v>
          </cell>
          <cell r="U5">
            <v>107391</v>
          </cell>
          <cell r="V5">
            <v>114446</v>
          </cell>
          <cell r="W5">
            <v>71.091445427728615</v>
          </cell>
          <cell r="X5">
            <v>241</v>
          </cell>
          <cell r="Y5">
            <v>339</v>
          </cell>
          <cell r="Z5">
            <v>88.599766915071726</v>
          </cell>
          <cell r="AA5">
            <v>215907</v>
          </cell>
          <cell r="AB5">
            <v>243688</v>
          </cell>
        </row>
        <row r="6">
          <cell r="A6" t="str">
            <v>Clackmannanshire</v>
          </cell>
          <cell r="B6">
            <v>53.289473684210535</v>
          </cell>
          <cell r="C6">
            <v>81</v>
          </cell>
          <cell r="D6">
            <v>152</v>
          </cell>
          <cell r="E6">
            <v>4.291845493562235</v>
          </cell>
          <cell r="F6">
            <v>13.38</v>
          </cell>
          <cell r="G6">
            <v>13.98</v>
          </cell>
          <cell r="H6">
            <v>19.554129048289571</v>
          </cell>
          <cell r="I6">
            <v>472154</v>
          </cell>
          <cell r="J6">
            <v>24146</v>
          </cell>
          <cell r="K6">
            <v>7.1962962962962962</v>
          </cell>
          <cell r="L6">
            <v>3886</v>
          </cell>
          <cell r="M6">
            <v>540</v>
          </cell>
          <cell r="N6">
            <v>13.425736235595391</v>
          </cell>
          <cell r="O6">
            <v>20971</v>
          </cell>
          <cell r="P6">
            <v>1562</v>
          </cell>
          <cell r="Q6">
            <v>95.772425427891676</v>
          </cell>
          <cell r="R6">
            <v>18426199</v>
          </cell>
          <cell r="S6">
            <v>19239566</v>
          </cell>
          <cell r="T6">
            <v>84.64709508398829</v>
          </cell>
          <cell r="U6">
            <v>21971</v>
          </cell>
          <cell r="V6">
            <v>25956</v>
          </cell>
          <cell r="W6">
            <v>85.333333333333343</v>
          </cell>
          <cell r="X6">
            <v>64</v>
          </cell>
          <cell r="Y6">
            <v>75</v>
          </cell>
          <cell r="Z6">
            <v>97.574485942089808</v>
          </cell>
          <cell r="AA6">
            <v>116260</v>
          </cell>
          <cell r="AB6">
            <v>119150</v>
          </cell>
        </row>
        <row r="7">
          <cell r="A7" t="str">
            <v>Dumfries &amp; Galloway</v>
          </cell>
          <cell r="B7">
            <v>52.710843373493979</v>
          </cell>
          <cell r="C7">
            <v>175</v>
          </cell>
          <cell r="D7">
            <v>332</v>
          </cell>
          <cell r="E7">
            <v>5.936395759717314</v>
          </cell>
          <cell r="F7">
            <v>13.31</v>
          </cell>
          <cell r="G7">
            <v>14.15</v>
          </cell>
          <cell r="H7">
            <v>9.021686520207588</v>
          </cell>
          <cell r="I7">
            <v>671015</v>
          </cell>
          <cell r="J7">
            <v>74378</v>
          </cell>
          <cell r="K7">
            <v>6.6660092044707433</v>
          </cell>
          <cell r="L7">
            <v>10139</v>
          </cell>
          <cell r="M7">
            <v>1521</v>
          </cell>
          <cell r="N7">
            <v>12.66141121736883</v>
          </cell>
          <cell r="O7">
            <v>48987</v>
          </cell>
          <cell r="P7">
            <v>3869</v>
          </cell>
          <cell r="Q7">
            <v>96.064245092020272</v>
          </cell>
          <cell r="R7">
            <v>54740796</v>
          </cell>
          <cell r="S7">
            <v>56983528</v>
          </cell>
          <cell r="T7">
            <v>92.813237014614941</v>
          </cell>
          <cell r="U7">
            <v>149937</v>
          </cell>
          <cell r="V7">
            <v>161547</v>
          </cell>
          <cell r="W7">
            <v>75.401069518716582</v>
          </cell>
          <cell r="X7">
            <v>282</v>
          </cell>
          <cell r="Y7">
            <v>374</v>
          </cell>
          <cell r="Z7">
            <v>74.779178047183223</v>
          </cell>
          <cell r="AA7">
            <v>280902</v>
          </cell>
          <cell r="AB7">
            <v>375642</v>
          </cell>
        </row>
        <row r="8">
          <cell r="A8" t="str">
            <v>Dundee City</v>
          </cell>
          <cell r="B8">
            <v>44.819277108433738</v>
          </cell>
          <cell r="C8">
            <v>186</v>
          </cell>
          <cell r="D8">
            <v>415</v>
          </cell>
          <cell r="E8">
            <v>0.93333333333333712</v>
          </cell>
          <cell r="F8">
            <v>14.86</v>
          </cell>
          <cell r="G8">
            <v>15</v>
          </cell>
          <cell r="H8">
            <v>16.52375147303832</v>
          </cell>
          <cell r="I8">
            <v>1219899</v>
          </cell>
          <cell r="J8">
            <v>73827</v>
          </cell>
          <cell r="K8">
            <v>7.1479697178251893</v>
          </cell>
          <cell r="L8">
            <v>10386</v>
          </cell>
          <cell r="M8">
            <v>1453</v>
          </cell>
          <cell r="N8">
            <v>10.526856903063365</v>
          </cell>
          <cell r="O8">
            <v>50171</v>
          </cell>
          <cell r="P8">
            <v>4766</v>
          </cell>
          <cell r="Q8">
            <v>93.585039865911625</v>
          </cell>
          <cell r="R8">
            <v>46252465</v>
          </cell>
          <cell r="S8">
            <v>49422926</v>
          </cell>
          <cell r="T8">
            <v>95.9089218310761</v>
          </cell>
          <cell r="U8">
            <v>157282</v>
          </cell>
          <cell r="V8">
            <v>163991</v>
          </cell>
          <cell r="W8">
            <v>84.54106280193237</v>
          </cell>
          <cell r="X8">
            <v>175</v>
          </cell>
          <cell r="Y8">
            <v>207</v>
          </cell>
          <cell r="Z8">
            <v>83.457579788877126</v>
          </cell>
          <cell r="AA8">
            <v>405265</v>
          </cell>
          <cell r="AB8">
            <v>485594</v>
          </cell>
        </row>
        <row r="9">
          <cell r="A9" t="str">
            <v>East Ayrshire</v>
          </cell>
          <cell r="B9">
            <v>50.420168067226889</v>
          </cell>
          <cell r="C9">
            <v>120</v>
          </cell>
          <cell r="D9">
            <v>238</v>
          </cell>
          <cell r="E9">
            <v>7.0678796361091685</v>
          </cell>
          <cell r="F9">
            <v>13.28</v>
          </cell>
          <cell r="G9">
            <v>14.29</v>
          </cell>
          <cell r="H9">
            <v>7.2883577753182074</v>
          </cell>
          <cell r="I9">
            <v>421442</v>
          </cell>
          <cell r="J9">
            <v>57824</v>
          </cell>
          <cell r="K9">
            <v>5.0634231103388361</v>
          </cell>
          <cell r="L9">
            <v>5828</v>
          </cell>
          <cell r="M9">
            <v>1151</v>
          </cell>
          <cell r="N9">
            <v>9.195691106893694</v>
          </cell>
          <cell r="O9">
            <v>34402</v>
          </cell>
          <cell r="P9">
            <v>3741.1</v>
          </cell>
          <cell r="Q9">
            <v>93.94676986701441</v>
          </cell>
          <cell r="R9">
            <v>39922326.850000001</v>
          </cell>
          <cell r="S9">
            <v>42494624.25</v>
          </cell>
          <cell r="T9">
            <v>90.702599273321439</v>
          </cell>
          <cell r="U9">
            <v>84377</v>
          </cell>
          <cell r="V9">
            <v>93026</v>
          </cell>
          <cell r="W9">
            <v>81.5625</v>
          </cell>
          <cell r="X9">
            <v>261</v>
          </cell>
          <cell r="Y9">
            <v>320</v>
          </cell>
          <cell r="Z9">
            <v>97.226601290963259</v>
          </cell>
          <cell r="AA9">
            <v>313303</v>
          </cell>
          <cell r="AB9">
            <v>322240</v>
          </cell>
        </row>
        <row r="10">
          <cell r="A10" t="str">
            <v>East Dunbartonshire</v>
          </cell>
          <cell r="B10">
            <v>54.347826086956516</v>
          </cell>
          <cell r="C10">
            <v>75</v>
          </cell>
          <cell r="D10">
            <v>138</v>
          </cell>
          <cell r="E10">
            <v>6.7373674360574114</v>
          </cell>
          <cell r="F10">
            <v>14.95</v>
          </cell>
          <cell r="G10">
            <v>16.03</v>
          </cell>
          <cell r="H10">
            <v>4.8348841770358906</v>
          </cell>
          <cell r="I10">
            <v>221868</v>
          </cell>
          <cell r="J10">
            <v>45889</v>
          </cell>
          <cell r="K10">
            <v>6.4038738768755756</v>
          </cell>
          <cell r="L10">
            <v>7207.4800000000005</v>
          </cell>
          <cell r="M10">
            <v>1125.4875000000002</v>
          </cell>
          <cell r="N10">
            <v>11.654678687927239</v>
          </cell>
          <cell r="O10">
            <v>28306.33</v>
          </cell>
          <cell r="P10">
            <v>2428.7525000000001</v>
          </cell>
          <cell r="Q10">
            <v>96.710707719039931</v>
          </cell>
          <cell r="R10">
            <v>49660083.82</v>
          </cell>
          <cell r="S10">
            <v>51349106</v>
          </cell>
          <cell r="T10">
            <v>86.349257023450193</v>
          </cell>
          <cell r="U10">
            <v>59505</v>
          </cell>
          <cell r="V10">
            <v>68912</v>
          </cell>
          <cell r="W10">
            <v>78.448275862068968</v>
          </cell>
          <cell r="X10">
            <v>91</v>
          </cell>
          <cell r="Y10">
            <v>116</v>
          </cell>
          <cell r="Z10">
            <v>94.608062402398161</v>
          </cell>
          <cell r="AA10">
            <v>241120</v>
          </cell>
          <cell r="AB10">
            <v>254862</v>
          </cell>
        </row>
        <row r="11">
          <cell r="A11" t="str">
            <v>East Lothian</v>
          </cell>
          <cell r="B11">
            <v>53.63636363636364</v>
          </cell>
          <cell r="C11">
            <v>118</v>
          </cell>
          <cell r="D11">
            <v>220</v>
          </cell>
          <cell r="E11">
            <v>-1.1596180081855323</v>
          </cell>
          <cell r="F11">
            <v>14.83</v>
          </cell>
          <cell r="G11">
            <v>14.66</v>
          </cell>
          <cell r="H11">
            <v>8.5257092579080656</v>
          </cell>
          <cell r="I11">
            <v>397281</v>
          </cell>
          <cell r="J11">
            <v>46598</v>
          </cell>
          <cell r="K11">
            <v>6.979139110388874</v>
          </cell>
          <cell r="L11">
            <v>7387</v>
          </cell>
          <cell r="M11">
            <v>1058.44</v>
          </cell>
          <cell r="N11">
            <v>10.792906178489703</v>
          </cell>
          <cell r="O11">
            <v>28299</v>
          </cell>
          <cell r="P11">
            <v>2622</v>
          </cell>
          <cell r="Q11">
            <v>96.782546757550648</v>
          </cell>
          <cell r="R11">
            <v>42219251</v>
          </cell>
          <cell r="S11">
            <v>43622794</v>
          </cell>
          <cell r="T11">
            <v>90.015178512505784</v>
          </cell>
          <cell r="U11">
            <v>95480</v>
          </cell>
          <cell r="V11">
            <v>106071</v>
          </cell>
          <cell r="W11">
            <v>84.771573604060919</v>
          </cell>
          <cell r="X11">
            <v>167</v>
          </cell>
          <cell r="Y11">
            <v>197</v>
          </cell>
          <cell r="Z11">
            <v>95.648598807618285</v>
          </cell>
          <cell r="AA11">
            <v>250324.98</v>
          </cell>
          <cell r="AB11">
            <v>261713.17</v>
          </cell>
        </row>
        <row r="12">
          <cell r="A12" t="str">
            <v>East Renfrewshire</v>
          </cell>
          <cell r="B12">
            <v>51.445086705202314</v>
          </cell>
          <cell r="C12">
            <v>89</v>
          </cell>
          <cell r="D12">
            <v>173</v>
          </cell>
          <cell r="E12">
            <v>9.278350515463913</v>
          </cell>
          <cell r="F12">
            <v>14.96</v>
          </cell>
          <cell r="G12">
            <v>16.489999999999998</v>
          </cell>
          <cell r="H12">
            <v>9.5428057045662698</v>
          </cell>
          <cell r="I12">
            <v>364678.32</v>
          </cell>
          <cell r="J12">
            <v>38215</v>
          </cell>
          <cell r="K12">
            <v>5.6064185424559838</v>
          </cell>
          <cell r="L12">
            <v>6289</v>
          </cell>
          <cell r="M12">
            <v>1121.75</v>
          </cell>
          <cell r="N12">
            <v>11.846541714465172</v>
          </cell>
          <cell r="O12">
            <v>27159.5</v>
          </cell>
          <cell r="P12">
            <v>2292.61</v>
          </cell>
          <cell r="Q12">
            <v>97.64477830228526</v>
          </cell>
          <cell r="R12">
            <v>41588780</v>
          </cell>
          <cell r="S12">
            <v>42591914</v>
          </cell>
          <cell r="T12" t="str">
            <v>NA</v>
          </cell>
          <cell r="U12" t="str">
            <v>NA</v>
          </cell>
          <cell r="V12" t="str">
            <v>NA</v>
          </cell>
          <cell r="W12">
            <v>78.260869565217391</v>
          </cell>
          <cell r="X12">
            <v>90</v>
          </cell>
          <cell r="Y12">
            <v>115</v>
          </cell>
          <cell r="Z12">
            <v>79.961674629635993</v>
          </cell>
          <cell r="AA12">
            <v>186106</v>
          </cell>
          <cell r="AB12">
            <v>232744</v>
          </cell>
        </row>
        <row r="13">
          <cell r="A13" t="str">
            <v>Edinburgh City</v>
          </cell>
          <cell r="B13">
            <v>49.325626204238922</v>
          </cell>
          <cell r="C13">
            <v>256</v>
          </cell>
          <cell r="D13">
            <v>519</v>
          </cell>
          <cell r="E13">
            <v>3.2485875706214813</v>
          </cell>
          <cell r="F13">
            <v>13.7</v>
          </cell>
          <cell r="G13">
            <v>14.16</v>
          </cell>
          <cell r="H13">
            <v>16.797678682092297</v>
          </cell>
          <cell r="I13">
            <v>4088353.4190770802</v>
          </cell>
          <cell r="J13">
            <v>243388</v>
          </cell>
          <cell r="K13">
            <v>4.7787706960389356</v>
          </cell>
          <cell r="L13">
            <v>16417.18</v>
          </cell>
          <cell r="M13">
            <v>3435.44</v>
          </cell>
          <cell r="N13">
            <v>10.731590922819805</v>
          </cell>
          <cell r="O13">
            <v>127911.12</v>
          </cell>
          <cell r="P13">
            <v>11919.12</v>
          </cell>
          <cell r="Q13">
            <v>96.121038090275263</v>
          </cell>
          <cell r="R13">
            <v>214126692.35287321</v>
          </cell>
          <cell r="S13">
            <v>222767769.26999998</v>
          </cell>
          <cell r="T13">
            <v>96.94755587163705</v>
          </cell>
          <cell r="U13">
            <v>343523</v>
          </cell>
          <cell r="V13">
            <v>354339</v>
          </cell>
          <cell r="W13">
            <v>59.276018099547514</v>
          </cell>
          <cell r="X13">
            <v>262</v>
          </cell>
          <cell r="Y13">
            <v>442</v>
          </cell>
          <cell r="Z13">
            <v>84.67749442438911</v>
          </cell>
          <cell r="AA13">
            <v>664057</v>
          </cell>
          <cell r="AB13">
            <v>784219</v>
          </cell>
        </row>
        <row r="14">
          <cell r="A14" t="str">
            <v>Eilean Siar</v>
          </cell>
          <cell r="B14">
            <v>36.585365853658537</v>
          </cell>
          <cell r="C14">
            <v>30</v>
          </cell>
          <cell r="D14">
            <v>82</v>
          </cell>
          <cell r="E14">
            <v>16.425120772946869</v>
          </cell>
          <cell r="F14">
            <v>12.11</v>
          </cell>
          <cell r="G14">
            <v>14.49</v>
          </cell>
          <cell r="H14">
            <v>24.976460927877376</v>
          </cell>
          <cell r="I14">
            <v>365006</v>
          </cell>
          <cell r="J14">
            <v>14614</v>
          </cell>
          <cell r="K14">
            <v>8.397014925373135</v>
          </cell>
          <cell r="L14">
            <v>2813</v>
          </cell>
          <cell r="M14">
            <v>335</v>
          </cell>
          <cell r="N14">
            <v>14.759576202118989</v>
          </cell>
          <cell r="O14">
            <v>18110</v>
          </cell>
          <cell r="P14">
            <v>1227</v>
          </cell>
          <cell r="Q14">
            <v>95.877553893956915</v>
          </cell>
          <cell r="R14">
            <v>9069984</v>
          </cell>
          <cell r="S14">
            <v>9459966</v>
          </cell>
          <cell r="T14">
            <v>94.570519618239658</v>
          </cell>
          <cell r="U14">
            <v>44590</v>
          </cell>
          <cell r="V14">
            <v>47150</v>
          </cell>
          <cell r="W14">
            <v>70.707070707070713</v>
          </cell>
          <cell r="X14">
            <v>70</v>
          </cell>
          <cell r="Y14">
            <v>99</v>
          </cell>
          <cell r="Z14">
            <v>88.217344131437201</v>
          </cell>
          <cell r="AA14">
            <v>91065</v>
          </cell>
          <cell r="AB14">
            <v>103228</v>
          </cell>
        </row>
        <row r="15">
          <cell r="A15" t="str">
            <v>Falkirk</v>
          </cell>
          <cell r="B15">
            <v>49.270072992700733</v>
          </cell>
          <cell r="C15">
            <v>135</v>
          </cell>
          <cell r="D15">
            <v>274</v>
          </cell>
          <cell r="E15">
            <v>6.5595716198125729</v>
          </cell>
          <cell r="F15">
            <v>13.96</v>
          </cell>
          <cell r="G15">
            <v>14.94</v>
          </cell>
          <cell r="H15">
            <v>8.788833632262623</v>
          </cell>
          <cell r="I15">
            <v>646823</v>
          </cell>
          <cell r="J15">
            <v>73596</v>
          </cell>
          <cell r="K15">
            <v>4.7254423428920074</v>
          </cell>
          <cell r="L15">
            <v>7745</v>
          </cell>
          <cell r="M15">
            <v>1639</v>
          </cell>
          <cell r="N15">
            <v>11.17746024429592</v>
          </cell>
          <cell r="O15">
            <v>48499</v>
          </cell>
          <cell r="P15">
            <v>4339</v>
          </cell>
          <cell r="Q15">
            <v>96.091528259742688</v>
          </cell>
          <cell r="R15">
            <v>53139405</v>
          </cell>
          <cell r="S15">
            <v>55300822</v>
          </cell>
          <cell r="T15">
            <v>96.265156656773271</v>
          </cell>
          <cell r="U15">
            <v>190064</v>
          </cell>
          <cell r="V15">
            <v>197438</v>
          </cell>
          <cell r="W15">
            <v>91.438356164383563</v>
          </cell>
          <cell r="X15">
            <v>267</v>
          </cell>
          <cell r="Y15">
            <v>292</v>
          </cell>
          <cell r="Z15">
            <v>87.071779973088795</v>
          </cell>
          <cell r="AA15">
            <v>329376</v>
          </cell>
          <cell r="AB15">
            <v>378281</v>
          </cell>
        </row>
        <row r="16">
          <cell r="A16" t="str">
            <v>Fife</v>
          </cell>
          <cell r="B16">
            <v>50.536193029490619</v>
          </cell>
          <cell r="C16">
            <v>377</v>
          </cell>
          <cell r="D16">
            <v>746</v>
          </cell>
          <cell r="E16">
            <v>1.3614703880190575</v>
          </cell>
          <cell r="F16">
            <v>14.49</v>
          </cell>
          <cell r="G16">
            <v>14.69</v>
          </cell>
          <cell r="H16">
            <v>3.6521496979858066</v>
          </cell>
          <cell r="I16">
            <v>636073</v>
          </cell>
          <cell r="J16">
            <v>174164</v>
          </cell>
          <cell r="K16">
            <v>5.6225371371744677</v>
          </cell>
          <cell r="L16">
            <v>18996.810000000001</v>
          </cell>
          <cell r="M16">
            <v>3378.69</v>
          </cell>
          <cell r="N16">
            <v>11.428544122505933</v>
          </cell>
          <cell r="O16">
            <v>125560.5</v>
          </cell>
          <cell r="P16">
            <v>10986.57</v>
          </cell>
          <cell r="Q16">
            <v>95.691236718981926</v>
          </cell>
          <cell r="R16">
            <v>132787802</v>
          </cell>
          <cell r="S16">
            <v>138766941</v>
          </cell>
          <cell r="T16">
            <v>94.340519974635384</v>
          </cell>
          <cell r="U16">
            <v>303501</v>
          </cell>
          <cell r="V16">
            <v>321708</v>
          </cell>
          <cell r="W16">
            <v>76.923076923076934</v>
          </cell>
          <cell r="X16">
            <v>510</v>
          </cell>
          <cell r="Y16">
            <v>663</v>
          </cell>
          <cell r="Z16">
            <v>74.54762615087553</v>
          </cell>
          <cell r="AA16">
            <v>719647</v>
          </cell>
          <cell r="AB16">
            <v>965352</v>
          </cell>
        </row>
        <row r="17">
          <cell r="A17" t="str">
            <v>Glasgow City</v>
          </cell>
          <cell r="B17">
            <v>59.681697612732101</v>
          </cell>
          <cell r="C17">
            <v>450</v>
          </cell>
          <cell r="D17">
            <v>754</v>
          </cell>
          <cell r="E17">
            <v>-7.0921985815602682</v>
          </cell>
          <cell r="F17">
            <v>16.61</v>
          </cell>
          <cell r="G17">
            <v>15.51</v>
          </cell>
          <cell r="H17">
            <v>10.983186596389977</v>
          </cell>
          <cell r="I17">
            <v>3357000</v>
          </cell>
          <cell r="J17">
            <v>305649</v>
          </cell>
          <cell r="K17">
            <v>6.0337399761132913</v>
          </cell>
          <cell r="L17">
            <v>28291</v>
          </cell>
          <cell r="M17">
            <v>4688.8</v>
          </cell>
          <cell r="N17">
            <v>9.720341854824941</v>
          </cell>
          <cell r="O17">
            <v>113304.29</v>
          </cell>
          <cell r="P17">
            <v>11656.41</v>
          </cell>
          <cell r="Q17">
            <v>94.748887652711787</v>
          </cell>
          <cell r="R17">
            <v>188736522</v>
          </cell>
          <cell r="S17">
            <v>199196557</v>
          </cell>
          <cell r="T17">
            <v>93.715826758274559</v>
          </cell>
          <cell r="U17">
            <v>215105</v>
          </cell>
          <cell r="V17">
            <v>229529</v>
          </cell>
          <cell r="W17">
            <v>81.881533101045306</v>
          </cell>
          <cell r="X17">
            <v>470</v>
          </cell>
          <cell r="Y17">
            <v>574</v>
          </cell>
          <cell r="Z17">
            <v>68.862657727631969</v>
          </cell>
          <cell r="AA17">
            <v>1010711</v>
          </cell>
          <cell r="AB17">
            <v>1467720</v>
          </cell>
        </row>
        <row r="18">
          <cell r="A18" t="str">
            <v>Highland</v>
          </cell>
          <cell r="B18">
            <v>47.184986595174259</v>
          </cell>
          <cell r="C18">
            <v>176</v>
          </cell>
          <cell r="D18">
            <v>373</v>
          </cell>
          <cell r="E18">
            <v>8.6</v>
          </cell>
          <cell r="F18">
            <v>14.12</v>
          </cell>
          <cell r="G18">
            <v>15.45</v>
          </cell>
          <cell r="H18">
            <v>10.676136705941079</v>
          </cell>
          <cell r="I18">
            <v>1240471</v>
          </cell>
          <cell r="J18">
            <v>116191</v>
          </cell>
          <cell r="K18">
            <v>6.0819088319088319</v>
          </cell>
          <cell r="L18">
            <v>17078</v>
          </cell>
          <cell r="M18">
            <v>2808</v>
          </cell>
          <cell r="N18">
            <v>9.6058446186742703</v>
          </cell>
          <cell r="O18">
            <v>53908</v>
          </cell>
          <cell r="P18">
            <v>5612</v>
          </cell>
          <cell r="Q18">
            <v>95.629679645229771</v>
          </cell>
          <cell r="R18">
            <v>100313279</v>
          </cell>
          <cell r="S18">
            <v>104897642</v>
          </cell>
          <cell r="T18">
            <v>91.308738120380156</v>
          </cell>
          <cell r="U18">
            <v>138351</v>
          </cell>
          <cell r="V18">
            <v>151520</v>
          </cell>
          <cell r="W18">
            <v>64.242942686056466</v>
          </cell>
          <cell r="X18">
            <v>751</v>
          </cell>
          <cell r="Y18">
            <v>1169</v>
          </cell>
          <cell r="Z18">
            <v>80.31746237591021</v>
          </cell>
          <cell r="AA18">
            <v>495472</v>
          </cell>
          <cell r="AB18">
            <v>616892</v>
          </cell>
        </row>
        <row r="19">
          <cell r="A19" t="str">
            <v>Inverclyde</v>
          </cell>
          <cell r="B19">
            <v>53.201970443349758</v>
          </cell>
          <cell r="C19">
            <v>108</v>
          </cell>
          <cell r="D19">
            <v>203</v>
          </cell>
          <cell r="E19">
            <v>10.885733603786335</v>
          </cell>
          <cell r="F19">
            <v>13.18</v>
          </cell>
          <cell r="G19">
            <v>14.79</v>
          </cell>
          <cell r="H19">
            <v>12.151075795882566</v>
          </cell>
          <cell r="I19">
            <v>471000</v>
          </cell>
          <cell r="J19">
            <v>38762</v>
          </cell>
          <cell r="K19">
            <v>5.4963942307692308</v>
          </cell>
          <cell r="L19">
            <v>4573</v>
          </cell>
          <cell r="M19">
            <v>832</v>
          </cell>
          <cell r="N19">
            <v>9.4768796328979885</v>
          </cell>
          <cell r="O19">
            <v>26848</v>
          </cell>
          <cell r="P19">
            <v>2833</v>
          </cell>
          <cell r="Q19">
            <v>95.120269079730306</v>
          </cell>
          <cell r="R19">
            <v>26757852</v>
          </cell>
          <cell r="S19">
            <v>28130547</v>
          </cell>
          <cell r="T19">
            <v>96.478309588602528</v>
          </cell>
          <cell r="U19">
            <v>42189</v>
          </cell>
          <cell r="V19">
            <v>43729</v>
          </cell>
          <cell r="W19">
            <v>90</v>
          </cell>
          <cell r="X19">
            <v>117</v>
          </cell>
          <cell r="Y19">
            <v>130</v>
          </cell>
          <cell r="Z19">
            <v>89.815744680851068</v>
          </cell>
          <cell r="AA19">
            <v>211067</v>
          </cell>
          <cell r="AB19">
            <v>235000</v>
          </cell>
        </row>
        <row r="20">
          <cell r="A20" t="str">
            <v>Midlothian</v>
          </cell>
          <cell r="B20">
            <v>44.565217391304344</v>
          </cell>
          <cell r="C20">
            <v>82</v>
          </cell>
          <cell r="D20">
            <v>184</v>
          </cell>
          <cell r="E20">
            <v>4.5760430686406437</v>
          </cell>
          <cell r="F20">
            <v>14.18</v>
          </cell>
          <cell r="G20">
            <v>14.86</v>
          </cell>
          <cell r="H20">
            <v>10.943268416596105</v>
          </cell>
          <cell r="I20">
            <v>426492</v>
          </cell>
          <cell r="J20">
            <v>38973</v>
          </cell>
          <cell r="K20">
            <v>4.1648460774577956</v>
          </cell>
          <cell r="L20">
            <v>4194</v>
          </cell>
          <cell r="M20">
            <v>1007</v>
          </cell>
          <cell r="N20">
            <v>9.901326053042121</v>
          </cell>
          <cell r="O20">
            <v>25387</v>
          </cell>
          <cell r="P20">
            <v>2564</v>
          </cell>
          <cell r="Q20">
            <v>94.402399757822607</v>
          </cell>
          <cell r="R20">
            <v>34303000</v>
          </cell>
          <cell r="S20">
            <v>36337000</v>
          </cell>
          <cell r="T20">
            <v>89.701562291360659</v>
          </cell>
          <cell r="U20">
            <v>53742</v>
          </cell>
          <cell r="V20">
            <v>59912</v>
          </cell>
          <cell r="W20">
            <v>80.645161290322577</v>
          </cell>
          <cell r="X20">
            <v>125</v>
          </cell>
          <cell r="Y20">
            <v>155</v>
          </cell>
          <cell r="Z20">
            <v>75.856907177566896</v>
          </cell>
          <cell r="AA20">
            <v>168749</v>
          </cell>
          <cell r="AB20">
            <v>222457</v>
          </cell>
        </row>
        <row r="21">
          <cell r="A21" t="str">
            <v>Moray</v>
          </cell>
          <cell r="B21">
            <v>50.561797752808992</v>
          </cell>
          <cell r="C21">
            <v>90</v>
          </cell>
          <cell r="D21">
            <v>178</v>
          </cell>
          <cell r="E21">
            <v>9.0592334494773468</v>
          </cell>
          <cell r="F21">
            <v>13.05</v>
          </cell>
          <cell r="G21">
            <v>14.35</v>
          </cell>
          <cell r="H21">
            <v>9.7071941795833521</v>
          </cell>
          <cell r="I21">
            <v>429621</v>
          </cell>
          <cell r="J21">
            <v>44258</v>
          </cell>
          <cell r="K21">
            <v>5.8807785888077859</v>
          </cell>
          <cell r="L21">
            <v>4834</v>
          </cell>
          <cell r="M21">
            <v>822</v>
          </cell>
          <cell r="N21">
            <v>11.885623510722796</v>
          </cell>
          <cell r="O21">
            <v>29928</v>
          </cell>
          <cell r="P21">
            <v>2518</v>
          </cell>
          <cell r="Q21">
            <v>95.598137642528044</v>
          </cell>
          <cell r="R21">
            <v>35006431</v>
          </cell>
          <cell r="S21">
            <v>36618319</v>
          </cell>
          <cell r="T21">
            <v>89.795193883123986</v>
          </cell>
          <cell r="U21">
            <v>65766</v>
          </cell>
          <cell r="V21">
            <v>73240</v>
          </cell>
          <cell r="W21">
            <v>94.117647058823522</v>
          </cell>
          <cell r="X21">
            <v>192</v>
          </cell>
          <cell r="Y21">
            <v>204</v>
          </cell>
          <cell r="Z21">
            <v>40.803913553238608</v>
          </cell>
          <cell r="AA21">
            <v>90834</v>
          </cell>
          <cell r="AB21">
            <v>222611</v>
          </cell>
        </row>
        <row r="22">
          <cell r="A22" t="str">
            <v>North Ayrshire</v>
          </cell>
          <cell r="B22">
            <v>53.736654804270465</v>
          </cell>
          <cell r="C22">
            <v>151</v>
          </cell>
          <cell r="D22">
            <v>281</v>
          </cell>
          <cell r="E22">
            <v>1.7869415807560358</v>
          </cell>
          <cell r="F22">
            <v>14.29</v>
          </cell>
          <cell r="G22">
            <v>14.55</v>
          </cell>
          <cell r="H22">
            <v>10.432972941037457</v>
          </cell>
          <cell r="I22">
            <v>706354</v>
          </cell>
          <cell r="J22">
            <v>67704</v>
          </cell>
          <cell r="K22">
            <v>6.0014705882352946</v>
          </cell>
          <cell r="L22">
            <v>8162</v>
          </cell>
          <cell r="M22">
            <v>1360</v>
          </cell>
          <cell r="N22">
            <v>9.8734646581691781</v>
          </cell>
          <cell r="O22">
            <v>42604</v>
          </cell>
          <cell r="P22">
            <v>4315</v>
          </cell>
          <cell r="Q22">
            <v>94.679361076824691</v>
          </cell>
          <cell r="R22">
            <v>46429525</v>
          </cell>
          <cell r="S22">
            <v>49038697</v>
          </cell>
          <cell r="T22">
            <v>92.504697882562624</v>
          </cell>
          <cell r="U22">
            <v>95500</v>
          </cell>
          <cell r="V22">
            <v>103238</v>
          </cell>
          <cell r="W22">
            <v>89.803921568627459</v>
          </cell>
          <cell r="X22">
            <v>229</v>
          </cell>
          <cell r="Y22">
            <v>255</v>
          </cell>
          <cell r="Z22">
            <v>99.521559872666515</v>
          </cell>
          <cell r="AA22">
            <v>264800</v>
          </cell>
          <cell r="AB22">
            <v>266073</v>
          </cell>
        </row>
        <row r="23">
          <cell r="A23" t="str">
            <v>North Lanarkshire</v>
          </cell>
          <cell r="B23">
            <v>59.758203799654574</v>
          </cell>
          <cell r="C23">
            <v>346</v>
          </cell>
          <cell r="D23">
            <v>579</v>
          </cell>
          <cell r="E23">
            <v>8.2068965517241281</v>
          </cell>
          <cell r="F23">
            <v>13.31</v>
          </cell>
          <cell r="G23">
            <v>14.5</v>
          </cell>
          <cell r="H23">
            <v>11.490945252800168</v>
          </cell>
          <cell r="I23">
            <v>1756368</v>
          </cell>
          <cell r="J23">
            <v>152848</v>
          </cell>
          <cell r="K23">
            <v>7.0969621642061673</v>
          </cell>
          <cell r="L23">
            <v>22897</v>
          </cell>
          <cell r="M23">
            <v>3226.31</v>
          </cell>
          <cell r="N23">
            <v>9.9258498369254582</v>
          </cell>
          <cell r="O23">
            <v>88561.41</v>
          </cell>
          <cell r="P23">
            <v>8922.2999999999993</v>
          </cell>
          <cell r="Q23">
            <v>93.801367391763037</v>
          </cell>
          <cell r="R23">
            <v>100209193</v>
          </cell>
          <cell r="S23">
            <v>106831271</v>
          </cell>
          <cell r="T23">
            <v>95.787111817833278</v>
          </cell>
          <cell r="U23">
            <v>304808</v>
          </cell>
          <cell r="V23">
            <v>318214</v>
          </cell>
          <cell r="W23">
            <v>82.395644283121598</v>
          </cell>
          <cell r="X23">
            <v>454</v>
          </cell>
          <cell r="Y23">
            <v>551</v>
          </cell>
          <cell r="Z23">
            <v>76.338216724857674</v>
          </cell>
          <cell r="AA23">
            <v>612418</v>
          </cell>
          <cell r="AB23">
            <v>802243</v>
          </cell>
        </row>
        <row r="24">
          <cell r="A24" t="str">
            <v>Orkney Islands</v>
          </cell>
          <cell r="B24">
            <v>28.421052631578945</v>
          </cell>
          <cell r="C24">
            <v>27</v>
          </cell>
          <cell r="D24">
            <v>95</v>
          </cell>
          <cell r="E24">
            <v>8.9549391845989561</v>
          </cell>
          <cell r="F24">
            <v>12.023036107634557</v>
          </cell>
          <cell r="G24">
            <v>13.205588529411754</v>
          </cell>
          <cell r="H24">
            <v>18.904018869636214</v>
          </cell>
          <cell r="I24">
            <v>208379</v>
          </cell>
          <cell r="J24">
            <v>11023</v>
          </cell>
          <cell r="K24">
            <v>8.1125597728631202</v>
          </cell>
          <cell r="L24">
            <v>2171.5700000000002</v>
          </cell>
          <cell r="M24">
            <v>267.68</v>
          </cell>
          <cell r="N24">
            <v>9.2696774280770065</v>
          </cell>
          <cell r="O24">
            <v>13713.19</v>
          </cell>
          <cell r="P24">
            <v>1479.36</v>
          </cell>
          <cell r="Q24">
            <v>97.970865150033902</v>
          </cell>
          <cell r="R24">
            <v>7786597</v>
          </cell>
          <cell r="S24">
            <v>7947870</v>
          </cell>
          <cell r="T24">
            <v>79.206768905341079</v>
          </cell>
          <cell r="U24">
            <v>37445</v>
          </cell>
          <cell r="V24">
            <v>47275</v>
          </cell>
          <cell r="W24">
            <v>84.482758620689651</v>
          </cell>
          <cell r="X24">
            <v>147</v>
          </cell>
          <cell r="Y24">
            <v>174</v>
          </cell>
          <cell r="Z24">
            <v>96.100991471616354</v>
          </cell>
          <cell r="AA24">
            <v>116250.15</v>
          </cell>
          <cell r="AB24">
            <v>120966.65</v>
          </cell>
        </row>
        <row r="25">
          <cell r="A25" t="str">
            <v>Perth &amp; Kinross</v>
          </cell>
          <cell r="B25">
            <v>48.372093023255815</v>
          </cell>
          <cell r="C25">
            <v>104</v>
          </cell>
          <cell r="D25">
            <v>215</v>
          </cell>
          <cell r="E25">
            <v>0.41791044776118724</v>
          </cell>
          <cell r="F25">
            <v>16.68</v>
          </cell>
          <cell r="G25">
            <v>16.75</v>
          </cell>
          <cell r="H25">
            <v>15.113707909382203</v>
          </cell>
          <cell r="I25">
            <v>1075431</v>
          </cell>
          <cell r="J25">
            <v>71156</v>
          </cell>
          <cell r="K25">
            <v>7.9353478566408997</v>
          </cell>
          <cell r="L25">
            <v>11292</v>
          </cell>
          <cell r="M25">
            <v>1423</v>
          </cell>
          <cell r="N25">
            <v>9.6838171888473692</v>
          </cell>
          <cell r="O25">
            <v>33690</v>
          </cell>
          <cell r="P25">
            <v>3479</v>
          </cell>
          <cell r="Q25">
            <v>98.530000067628436</v>
          </cell>
          <cell r="R25">
            <v>68330089</v>
          </cell>
          <cell r="S25">
            <v>69349527</v>
          </cell>
          <cell r="T25">
            <v>93.253808796684311</v>
          </cell>
          <cell r="U25">
            <v>81225</v>
          </cell>
          <cell r="V25">
            <v>87101</v>
          </cell>
          <cell r="W25">
            <v>84.297520661157023</v>
          </cell>
          <cell r="X25">
            <v>204</v>
          </cell>
          <cell r="Y25">
            <v>242</v>
          </cell>
          <cell r="Z25">
            <v>90.763519210681963</v>
          </cell>
          <cell r="AA25">
            <v>360608</v>
          </cell>
          <cell r="AB25">
            <v>397305</v>
          </cell>
        </row>
        <row r="26">
          <cell r="A26" t="str">
            <v>Renfrewshire</v>
          </cell>
          <cell r="B26">
            <v>55.153203342618383</v>
          </cell>
          <cell r="C26">
            <v>198</v>
          </cell>
          <cell r="D26">
            <v>359</v>
          </cell>
          <cell r="E26">
            <v>2.9291553133515009</v>
          </cell>
          <cell r="F26">
            <v>14.25</v>
          </cell>
          <cell r="G26">
            <v>14.68</v>
          </cell>
          <cell r="H26">
            <v>11.378535306237122</v>
          </cell>
          <cell r="I26">
            <v>972000</v>
          </cell>
          <cell r="J26">
            <v>85424</v>
          </cell>
          <cell r="K26">
            <v>6.3855593962967099</v>
          </cell>
          <cell r="L26">
            <v>9735.36</v>
          </cell>
          <cell r="M26">
            <v>1524.59</v>
          </cell>
          <cell r="N26">
            <v>10.370648100755833</v>
          </cell>
          <cell r="O26">
            <v>50451.44</v>
          </cell>
          <cell r="P26">
            <v>4864.83</v>
          </cell>
          <cell r="Q26">
            <v>95.998313963646964</v>
          </cell>
          <cell r="R26">
            <v>64591169.649999999</v>
          </cell>
          <cell r="S26">
            <v>67283650.079999998</v>
          </cell>
          <cell r="T26">
            <v>96.907075746856805</v>
          </cell>
          <cell r="U26">
            <v>234237</v>
          </cell>
          <cell r="V26">
            <v>241713</v>
          </cell>
          <cell r="W26">
            <v>100</v>
          </cell>
          <cell r="X26">
            <v>238</v>
          </cell>
          <cell r="Y26">
            <v>238</v>
          </cell>
          <cell r="Z26">
            <v>89.454722517263036</v>
          </cell>
          <cell r="AA26">
            <v>354569</v>
          </cell>
          <cell r="AB26">
            <v>396367</v>
          </cell>
        </row>
        <row r="27">
          <cell r="A27" t="str">
            <v>Scottish Borders</v>
          </cell>
          <cell r="B27">
            <v>45.142857142857139</v>
          </cell>
          <cell r="C27">
            <v>79</v>
          </cell>
          <cell r="D27">
            <v>175</v>
          </cell>
          <cell r="E27">
            <v>2.4848891873740797</v>
          </cell>
          <cell r="F27">
            <v>14.52</v>
          </cell>
          <cell r="G27">
            <v>14.89</v>
          </cell>
          <cell r="H27">
            <v>5.5846868952170308</v>
          </cell>
          <cell r="I27">
            <v>323197</v>
          </cell>
          <cell r="J27">
            <v>57872</v>
          </cell>
          <cell r="K27">
            <v>6.8009302325581391</v>
          </cell>
          <cell r="L27">
            <v>7311</v>
          </cell>
          <cell r="M27">
            <v>1075</v>
          </cell>
          <cell r="N27">
            <v>10.33431625506819</v>
          </cell>
          <cell r="O27">
            <v>28037</v>
          </cell>
          <cell r="P27">
            <v>2713</v>
          </cell>
          <cell r="Q27">
            <v>96.496025340380655</v>
          </cell>
          <cell r="R27">
            <v>45696541</v>
          </cell>
          <cell r="S27">
            <v>47355879</v>
          </cell>
          <cell r="T27">
            <v>92.968578065778217</v>
          </cell>
          <cell r="U27">
            <v>76039</v>
          </cell>
          <cell r="V27">
            <v>81790</v>
          </cell>
          <cell r="W27">
            <v>85.028248587570616</v>
          </cell>
          <cell r="X27">
            <v>301</v>
          </cell>
          <cell r="Y27">
            <v>354</v>
          </cell>
          <cell r="Z27">
            <v>60.043010172782239</v>
          </cell>
          <cell r="AA27">
            <v>178132</v>
          </cell>
          <cell r="AB27">
            <v>296674</v>
          </cell>
        </row>
        <row r="28">
          <cell r="A28" t="str">
            <v>Shetland Islands</v>
          </cell>
          <cell r="B28">
            <v>23.015873015873016</v>
          </cell>
          <cell r="C28">
            <v>29</v>
          </cell>
          <cell r="D28">
            <v>126</v>
          </cell>
          <cell r="E28">
            <v>9.9023709902371024</v>
          </cell>
          <cell r="F28">
            <v>12.92</v>
          </cell>
          <cell r="G28">
            <v>14.34</v>
          </cell>
          <cell r="H28">
            <v>12.931526648599819</v>
          </cell>
          <cell r="I28">
            <v>143152</v>
          </cell>
          <cell r="J28">
            <v>11070</v>
          </cell>
          <cell r="K28">
            <v>6.218461538461538</v>
          </cell>
          <cell r="L28">
            <v>2021</v>
          </cell>
          <cell r="M28">
            <v>325</v>
          </cell>
          <cell r="N28">
            <v>10.788851351351351</v>
          </cell>
          <cell r="O28">
            <v>19161</v>
          </cell>
          <cell r="P28">
            <v>1776</v>
          </cell>
          <cell r="Q28">
            <v>97.100000374259892</v>
          </cell>
          <cell r="R28">
            <v>8302252</v>
          </cell>
          <cell r="S28">
            <v>8550208</v>
          </cell>
          <cell r="T28">
            <v>87.320320477574427</v>
          </cell>
          <cell r="U28">
            <v>44467</v>
          </cell>
          <cell r="V28">
            <v>50924</v>
          </cell>
          <cell r="W28">
            <v>82.278481012658233</v>
          </cell>
          <cell r="X28">
            <v>130</v>
          </cell>
          <cell r="Y28">
            <v>158</v>
          </cell>
          <cell r="Z28">
            <v>83.917458237798883</v>
          </cell>
          <cell r="AA28">
            <v>105042</v>
          </cell>
          <cell r="AB28">
            <v>125173</v>
          </cell>
        </row>
        <row r="29">
          <cell r="A29" t="str">
            <v>South Ayrshire</v>
          </cell>
          <cell r="B29">
            <v>52.840909090909093</v>
          </cell>
          <cell r="C29">
            <v>93</v>
          </cell>
          <cell r="D29">
            <v>176</v>
          </cell>
          <cell r="E29">
            <v>2.6</v>
          </cell>
          <cell r="F29" t="str">
            <v>!</v>
          </cell>
          <cell r="G29" t="str">
            <v>!</v>
          </cell>
          <cell r="H29">
            <v>9.0595986822401908</v>
          </cell>
          <cell r="I29">
            <v>484000</v>
          </cell>
          <cell r="J29">
            <v>53424</v>
          </cell>
          <cell r="K29">
            <v>5.7126436781609193</v>
          </cell>
          <cell r="L29">
            <v>6461</v>
          </cell>
          <cell r="M29">
            <v>1131</v>
          </cell>
          <cell r="N29">
            <v>10.226282051282052</v>
          </cell>
          <cell r="O29">
            <v>31906</v>
          </cell>
          <cell r="P29">
            <v>3120</v>
          </cell>
          <cell r="Q29">
            <v>94.601156653709424</v>
          </cell>
          <cell r="R29">
            <v>45142760</v>
          </cell>
          <cell r="S29">
            <v>47719036</v>
          </cell>
          <cell r="T29">
            <v>94.831856572879431</v>
          </cell>
          <cell r="U29">
            <v>91508</v>
          </cell>
          <cell r="V29">
            <v>96495</v>
          </cell>
          <cell r="W29">
            <v>86.629526462395546</v>
          </cell>
          <cell r="X29">
            <v>311</v>
          </cell>
          <cell r="Y29">
            <v>359</v>
          </cell>
          <cell r="Z29">
            <v>63.911621247220708</v>
          </cell>
          <cell r="AA29">
            <v>164706</v>
          </cell>
          <cell r="AB29">
            <v>257709</v>
          </cell>
        </row>
        <row r="30">
          <cell r="A30" t="str">
            <v>South Lanarkshire</v>
          </cell>
          <cell r="B30">
            <v>47.846153846153847</v>
          </cell>
          <cell r="C30">
            <v>311</v>
          </cell>
          <cell r="D30">
            <v>650</v>
          </cell>
          <cell r="E30">
            <v>8.1</v>
          </cell>
          <cell r="F30" t="str">
            <v>!</v>
          </cell>
          <cell r="G30" t="str">
            <v>!</v>
          </cell>
          <cell r="H30">
            <v>7.5988738662800497</v>
          </cell>
          <cell r="I30">
            <v>1126875</v>
          </cell>
          <cell r="J30">
            <v>148295</v>
          </cell>
          <cell r="K30">
            <v>6.5174732695554312</v>
          </cell>
          <cell r="L30">
            <v>20846.79</v>
          </cell>
          <cell r="M30">
            <v>3198.6</v>
          </cell>
          <cell r="N30">
            <v>10.2866131141498</v>
          </cell>
          <cell r="O30">
            <v>93762.89</v>
          </cell>
          <cell r="P30">
            <v>9115.0400000000009</v>
          </cell>
          <cell r="Q30">
            <v>95.860987501103622</v>
          </cell>
          <cell r="R30">
            <v>111083627</v>
          </cell>
          <cell r="S30">
            <v>115879911</v>
          </cell>
          <cell r="T30">
            <v>95.80869003913341</v>
          </cell>
          <cell r="U30">
            <v>237481</v>
          </cell>
          <cell r="V30">
            <v>247870</v>
          </cell>
          <cell r="W30">
            <v>95.141065830721004</v>
          </cell>
          <cell r="X30">
            <v>607</v>
          </cell>
          <cell r="Y30">
            <v>638</v>
          </cell>
          <cell r="Z30">
            <v>85.339484230426933</v>
          </cell>
          <cell r="AA30">
            <v>648208</v>
          </cell>
          <cell r="AB30">
            <v>759564</v>
          </cell>
        </row>
        <row r="31">
          <cell r="A31" t="str">
            <v>Stirling</v>
          </cell>
          <cell r="B31">
            <v>51.572327044025158</v>
          </cell>
          <cell r="C31">
            <v>82</v>
          </cell>
          <cell r="D31">
            <v>159</v>
          </cell>
          <cell r="E31">
            <v>0.70721357850072764</v>
          </cell>
          <cell r="F31">
            <v>14.04</v>
          </cell>
          <cell r="G31">
            <v>14.14</v>
          </cell>
          <cell r="H31">
            <v>7.4587245936205164</v>
          </cell>
          <cell r="I31">
            <v>304219</v>
          </cell>
          <cell r="J31">
            <v>40787</v>
          </cell>
          <cell r="K31">
            <v>4.4790547798066598</v>
          </cell>
          <cell r="L31">
            <v>4170</v>
          </cell>
          <cell r="M31">
            <v>931</v>
          </cell>
          <cell r="N31">
            <v>9.2416442566269694</v>
          </cell>
          <cell r="O31">
            <v>24056</v>
          </cell>
          <cell r="P31">
            <v>2603</v>
          </cell>
          <cell r="Q31">
            <v>97.692271140503777</v>
          </cell>
          <cell r="R31">
            <v>40974658</v>
          </cell>
          <cell r="S31">
            <v>41942579</v>
          </cell>
          <cell r="T31">
            <v>91.071672754976461</v>
          </cell>
          <cell r="U31">
            <v>93241</v>
          </cell>
          <cell r="V31">
            <v>102382</v>
          </cell>
          <cell r="W31">
            <v>89.265536723163848</v>
          </cell>
          <cell r="X31">
            <v>158</v>
          </cell>
          <cell r="Y31">
            <v>177</v>
          </cell>
          <cell r="Z31">
            <v>96.591547712712142</v>
          </cell>
          <cell r="AA31">
            <v>206250</v>
          </cell>
          <cell r="AB31">
            <v>213528</v>
          </cell>
        </row>
        <row r="32">
          <cell r="A32" t="str">
            <v>West Dunbartonshire</v>
          </cell>
          <cell r="B32">
            <v>56.000000000000007</v>
          </cell>
          <cell r="C32">
            <v>126</v>
          </cell>
          <cell r="D32">
            <v>225</v>
          </cell>
          <cell r="E32">
            <v>2.5400000000000063</v>
          </cell>
          <cell r="F32">
            <v>14.034239999999999</v>
          </cell>
          <cell r="G32">
            <v>14.4</v>
          </cell>
          <cell r="H32">
            <v>10.261742885616211</v>
          </cell>
          <cell r="I32">
            <v>463369</v>
          </cell>
          <cell r="J32">
            <v>45155</v>
          </cell>
          <cell r="K32">
            <v>6.7813211845102508</v>
          </cell>
          <cell r="L32">
            <v>5954</v>
          </cell>
          <cell r="M32">
            <v>878</v>
          </cell>
          <cell r="N32">
            <v>13.062943011057556</v>
          </cell>
          <cell r="O32">
            <v>46073</v>
          </cell>
          <cell r="P32">
            <v>3527</v>
          </cell>
          <cell r="Q32">
            <v>94.447407107252204</v>
          </cell>
          <cell r="R32">
            <v>30132956</v>
          </cell>
          <cell r="S32">
            <v>31904482</v>
          </cell>
          <cell r="T32">
            <v>90.808927204608622</v>
          </cell>
          <cell r="U32">
            <v>90166</v>
          </cell>
          <cell r="V32">
            <v>99292</v>
          </cell>
          <cell r="W32">
            <v>89.932885906040269</v>
          </cell>
          <cell r="X32">
            <v>134</v>
          </cell>
          <cell r="Y32">
            <v>149</v>
          </cell>
          <cell r="Z32">
            <v>64.042469387518679</v>
          </cell>
          <cell r="AA32">
            <v>165846.29999999999</v>
          </cell>
          <cell r="AB32">
            <v>258963</v>
          </cell>
        </row>
        <row r="33">
          <cell r="A33" t="str">
            <v>West Lothian</v>
          </cell>
          <cell r="B33">
            <v>53.125</v>
          </cell>
          <cell r="C33">
            <v>153</v>
          </cell>
          <cell r="D33">
            <v>288</v>
          </cell>
          <cell r="E33">
            <v>-0.81743869209809361</v>
          </cell>
          <cell r="F33">
            <v>14.8</v>
          </cell>
          <cell r="G33">
            <v>14.68</v>
          </cell>
          <cell r="H33">
            <v>6.2829408224160233</v>
          </cell>
          <cell r="I33">
            <v>490616</v>
          </cell>
          <cell r="J33">
            <v>78087</v>
          </cell>
          <cell r="K33">
            <v>6.8130990415335466</v>
          </cell>
          <cell r="L33">
            <v>12795</v>
          </cell>
          <cell r="M33">
            <v>1878</v>
          </cell>
          <cell r="N33">
            <v>13.12446443873179</v>
          </cell>
          <cell r="O33">
            <v>61265</v>
          </cell>
          <cell r="P33">
            <v>4668</v>
          </cell>
          <cell r="Q33">
            <v>95.164106760113768</v>
          </cell>
          <cell r="R33">
            <v>59580048</v>
          </cell>
          <cell r="S33">
            <v>62607689</v>
          </cell>
          <cell r="T33">
            <v>96.064438179621419</v>
          </cell>
          <cell r="U33">
            <v>178896</v>
          </cell>
          <cell r="V33">
            <v>186225</v>
          </cell>
          <cell r="W33">
            <v>91.417910447761201</v>
          </cell>
          <cell r="X33">
            <v>245</v>
          </cell>
          <cell r="Y33">
            <v>268</v>
          </cell>
          <cell r="Z33">
            <v>96.164113928785156</v>
          </cell>
          <cell r="AA33">
            <v>411367</v>
          </cell>
          <cell r="AB33">
            <v>427776</v>
          </cell>
        </row>
        <row r="34">
          <cell r="A34" t="str">
            <v>Scotland</v>
          </cell>
          <cell r="B34">
            <v>51.892329487957902</v>
          </cell>
          <cell r="C34">
            <v>5128</v>
          </cell>
          <cell r="D34">
            <v>9882</v>
          </cell>
          <cell r="E34">
            <v>4.5</v>
          </cell>
          <cell r="F34">
            <v>14.070242536921153</v>
          </cell>
          <cell r="G34">
            <v>14.728052950980389</v>
          </cell>
          <cell r="H34">
            <v>10.343000582306688</v>
          </cell>
          <cell r="I34">
            <v>26555736.73907708</v>
          </cell>
          <cell r="J34">
            <v>2567508</v>
          </cell>
          <cell r="K34">
            <v>6.0947337029058835</v>
          </cell>
          <cell r="L34">
            <v>306806.99</v>
          </cell>
          <cell r="M34">
            <v>50339.687499999993</v>
          </cell>
          <cell r="N34">
            <v>10.634076804168581</v>
          </cell>
          <cell r="O34">
            <v>1529113.1699999997</v>
          </cell>
          <cell r="P34">
            <v>143793.6925</v>
          </cell>
          <cell r="Q34">
            <v>95.657982906675755</v>
          </cell>
          <cell r="R34">
            <v>2016326702.2728734</v>
          </cell>
          <cell r="S34">
            <v>2107849905.4699998</v>
          </cell>
          <cell r="T34">
            <v>92.768524671216596</v>
          </cell>
          <cell r="U34">
            <v>4112861</v>
          </cell>
          <cell r="V34">
            <v>4433466</v>
          </cell>
          <cell r="W34">
            <v>79.613839066941097</v>
          </cell>
          <cell r="X34">
            <v>8123</v>
          </cell>
          <cell r="Y34">
            <v>10203</v>
          </cell>
          <cell r="Z34">
            <v>81.493229563112166</v>
          </cell>
          <cell r="AA34">
            <v>10694523.430000002</v>
          </cell>
          <cell r="AB34">
            <v>13123204.82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Previous Years"/>
      <sheetName val="SPI Raw Data 1617"/>
      <sheetName val="Aberdeen City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</sheetNames>
    <sheetDataSet>
      <sheetData sheetId="0"/>
      <sheetData sheetId="1">
        <row r="3">
          <cell r="A3" t="str">
            <v>Aberdeen City</v>
          </cell>
          <cell r="B3">
            <v>1470</v>
          </cell>
          <cell r="C3">
            <v>8972</v>
          </cell>
          <cell r="D3">
            <v>6.1034013605442174</v>
          </cell>
          <cell r="E3">
            <v>4702</v>
          </cell>
          <cell r="F3">
            <v>54563</v>
          </cell>
          <cell r="G3">
            <v>11.604210974053593</v>
          </cell>
          <cell r="H3" t="str">
            <v xml:space="preserve">Fully compliant </v>
          </cell>
          <cell r="I3">
            <v>272</v>
          </cell>
          <cell r="J3">
            <v>132</v>
          </cell>
          <cell r="K3">
            <v>48.529411764705884</v>
          </cell>
          <cell r="L3">
            <v>15.21</v>
          </cell>
          <cell r="M3">
            <v>15.17</v>
          </cell>
          <cell r="N3">
            <v>0.26298487836949391</v>
          </cell>
          <cell r="O3" t="str">
            <v>Partially compliant</v>
          </cell>
          <cell r="P3">
            <v>966148</v>
          </cell>
          <cell r="Q3">
            <v>116173</v>
          </cell>
          <cell r="R3">
            <v>8.3164590739672732</v>
          </cell>
          <cell r="S3">
            <v>139163661.36000001</v>
          </cell>
          <cell r="T3">
            <v>32974042.760000002</v>
          </cell>
          <cell r="U3">
            <v>106189618.60000001</v>
          </cell>
          <cell r="V3">
            <v>101042827.81999999</v>
          </cell>
          <cell r="W3">
            <v>95.153207208147919</v>
          </cell>
          <cell r="X3">
            <v>153413</v>
          </cell>
          <cell r="Y3">
            <v>149136</v>
          </cell>
          <cell r="Z3">
            <v>97.212100669434804</v>
          </cell>
          <cell r="AA3" t="str">
            <v>Partially compliant</v>
          </cell>
          <cell r="AB3">
            <v>294</v>
          </cell>
          <cell r="AC3">
            <v>214</v>
          </cell>
          <cell r="AD3">
            <v>72.789115646258509</v>
          </cell>
          <cell r="AE3">
            <v>543550</v>
          </cell>
          <cell r="AF3">
            <v>512340</v>
          </cell>
          <cell r="AG3">
            <v>94.25811792843345</v>
          </cell>
          <cell r="AH3">
            <v>727546</v>
          </cell>
          <cell r="AI3">
            <v>1668912</v>
          </cell>
          <cell r="AJ3">
            <v>211983</v>
          </cell>
          <cell r="AK3">
            <v>2396458</v>
          </cell>
          <cell r="AL3">
            <v>1477706</v>
          </cell>
          <cell r="AM3">
            <v>1369758</v>
          </cell>
          <cell r="AN3">
            <v>116173</v>
          </cell>
        </row>
        <row r="4">
          <cell r="A4" t="str">
            <v>Aberdeenshire</v>
          </cell>
          <cell r="B4">
            <v>2836</v>
          </cell>
          <cell r="C4">
            <v>16065</v>
          </cell>
          <cell r="D4">
            <v>5.6646685472496472</v>
          </cell>
          <cell r="E4">
            <v>7301</v>
          </cell>
          <cell r="F4">
            <v>65498</v>
          </cell>
          <cell r="G4">
            <v>8.9710998493357081</v>
          </cell>
          <cell r="H4" t="str">
            <v xml:space="preserve">Fully compliant </v>
          </cell>
          <cell r="I4">
            <v>964</v>
          </cell>
          <cell r="J4">
            <v>602</v>
          </cell>
          <cell r="K4">
            <v>62.448132780082986</v>
          </cell>
          <cell r="L4">
            <v>13.73</v>
          </cell>
          <cell r="M4">
            <v>13.51</v>
          </cell>
          <cell r="N4">
            <v>1.6023306627822365</v>
          </cell>
          <cell r="O4" t="str">
            <v xml:space="preserve">Fully compliant </v>
          </cell>
          <cell r="P4">
            <v>1162000</v>
          </cell>
          <cell r="Q4">
            <v>119424</v>
          </cell>
          <cell r="R4">
            <v>9.730037513397642</v>
          </cell>
          <cell r="S4">
            <v>121243000</v>
          </cell>
          <cell r="T4">
            <v>20747749</v>
          </cell>
          <cell r="U4">
            <v>121243000</v>
          </cell>
          <cell r="V4">
            <v>116511000</v>
          </cell>
          <cell r="W4">
            <v>96.097094265235924</v>
          </cell>
          <cell r="X4">
            <v>278465</v>
          </cell>
          <cell r="Y4">
            <v>240349</v>
          </cell>
          <cell r="Z4">
            <v>86.312103855062574</v>
          </cell>
          <cell r="AA4" t="str">
            <v xml:space="preserve">Fully compliant </v>
          </cell>
          <cell r="AB4">
            <v>675</v>
          </cell>
          <cell r="AC4">
            <v>441</v>
          </cell>
          <cell r="AD4">
            <v>65.333333333333329</v>
          </cell>
          <cell r="AE4">
            <v>684085</v>
          </cell>
          <cell r="AF4">
            <v>582716</v>
          </cell>
          <cell r="AG4">
            <v>85.181812201700083</v>
          </cell>
          <cell r="AH4">
            <v>968302</v>
          </cell>
          <cell r="AI4">
            <v>1126722</v>
          </cell>
          <cell r="AJ4" t="str">
            <v>Currently no statistics held</v>
          </cell>
          <cell r="AK4">
            <v>2095024</v>
          </cell>
          <cell r="AL4">
            <v>1492176</v>
          </cell>
          <cell r="AM4">
            <v>190575</v>
          </cell>
          <cell r="AN4">
            <v>120491</v>
          </cell>
        </row>
        <row r="5">
          <cell r="A5" t="str">
            <v>Angus</v>
          </cell>
          <cell r="B5">
            <v>1219</v>
          </cell>
          <cell r="C5">
            <v>7880</v>
          </cell>
          <cell r="D5">
            <v>6.4643150123051685</v>
          </cell>
          <cell r="E5">
            <v>3299</v>
          </cell>
          <cell r="F5">
            <v>35704.5</v>
          </cell>
          <cell r="G5">
            <v>10.822825098514702</v>
          </cell>
          <cell r="H5" t="str">
            <v xml:space="preserve">Fully compliant </v>
          </cell>
          <cell r="I5">
            <v>166</v>
          </cell>
          <cell r="J5">
            <v>82</v>
          </cell>
          <cell r="K5">
            <v>49.397590361445779</v>
          </cell>
          <cell r="L5">
            <v>15.1</v>
          </cell>
          <cell r="M5">
            <v>15.16</v>
          </cell>
          <cell r="N5">
            <v>-0.39735099337747215</v>
          </cell>
          <cell r="O5" t="str">
            <v xml:space="preserve">Fully compliant </v>
          </cell>
          <cell r="P5">
            <v>463031</v>
          </cell>
          <cell r="Q5">
            <v>56000</v>
          </cell>
          <cell r="R5">
            <v>8.2684107142857144</v>
          </cell>
          <cell r="S5">
            <v>55192601</v>
          </cell>
          <cell r="T5">
            <v>11605479</v>
          </cell>
          <cell r="U5">
            <v>43587122</v>
          </cell>
          <cell r="V5">
            <v>42667439</v>
          </cell>
          <cell r="W5">
            <v>97.890012100363037</v>
          </cell>
          <cell r="X5">
            <v>100511</v>
          </cell>
          <cell r="Y5">
            <v>86428</v>
          </cell>
          <cell r="Z5">
            <v>85.988598262876707</v>
          </cell>
          <cell r="AA5" t="str">
            <v xml:space="preserve">Fully compliant </v>
          </cell>
          <cell r="AB5">
            <v>163</v>
          </cell>
          <cell r="AC5">
            <v>149</v>
          </cell>
          <cell r="AD5">
            <v>91.411042944785279</v>
          </cell>
          <cell r="AE5">
            <v>273611</v>
          </cell>
          <cell r="AF5">
            <v>258830</v>
          </cell>
          <cell r="AG5">
            <v>94.597804912814183</v>
          </cell>
          <cell r="AH5">
            <v>460873</v>
          </cell>
          <cell r="AI5">
            <v>1032953</v>
          </cell>
          <cell r="AJ5">
            <v>65541</v>
          </cell>
          <cell r="AK5">
            <v>1493826</v>
          </cell>
          <cell r="AL5">
            <v>372429</v>
          </cell>
          <cell r="AM5">
            <v>76860</v>
          </cell>
          <cell r="AN5">
            <v>59592</v>
          </cell>
        </row>
        <row r="6">
          <cell r="A6" t="str">
            <v>Argyll &amp; Bute</v>
          </cell>
          <cell r="B6">
            <v>911</v>
          </cell>
          <cell r="C6">
            <v>5384</v>
          </cell>
          <cell r="D6">
            <v>5.9099890230515912</v>
          </cell>
          <cell r="E6">
            <v>2894</v>
          </cell>
          <cell r="F6">
            <v>33469</v>
          </cell>
          <cell r="G6">
            <v>11.564961990324809</v>
          </cell>
          <cell r="H6" t="str">
            <v xml:space="preserve">Fully compliant </v>
          </cell>
          <cell r="I6">
            <v>202</v>
          </cell>
          <cell r="J6">
            <v>102</v>
          </cell>
          <cell r="K6">
            <v>50.495049504950494</v>
          </cell>
          <cell r="L6">
            <v>14.51</v>
          </cell>
          <cell r="M6">
            <v>13.28</v>
          </cell>
          <cell r="N6">
            <v>8.4769124741557675</v>
          </cell>
          <cell r="O6" t="str">
            <v xml:space="preserve">Fully compliant </v>
          </cell>
          <cell r="P6">
            <v>328459</v>
          </cell>
          <cell r="Q6">
            <v>47918</v>
          </cell>
          <cell r="R6">
            <v>6.8546057848825077</v>
          </cell>
          <cell r="S6">
            <v>56861554</v>
          </cell>
          <cell r="T6">
            <v>12653127</v>
          </cell>
          <cell r="U6">
            <v>44208427</v>
          </cell>
          <cell r="V6">
            <v>42348121</v>
          </cell>
          <cell r="W6">
            <v>95.791965183470566</v>
          </cell>
          <cell r="X6">
            <v>106942</v>
          </cell>
          <cell r="Y6">
            <v>100634</v>
          </cell>
          <cell r="Z6">
            <v>94.101475566194765</v>
          </cell>
          <cell r="AA6" t="str">
            <v>Partially compliant</v>
          </cell>
          <cell r="AB6">
            <v>344</v>
          </cell>
          <cell r="AC6">
            <v>250</v>
          </cell>
          <cell r="AD6">
            <v>72.674418604651152</v>
          </cell>
          <cell r="AE6">
            <v>233459</v>
          </cell>
          <cell r="AF6">
            <v>214980</v>
          </cell>
          <cell r="AG6">
            <v>92.08469153041861</v>
          </cell>
          <cell r="AH6">
            <v>344812</v>
          </cell>
          <cell r="AI6">
            <v>130481</v>
          </cell>
          <cell r="AJ6">
            <v>65128</v>
          </cell>
          <cell r="AK6">
            <v>475293</v>
          </cell>
          <cell r="AL6">
            <v>282353</v>
          </cell>
          <cell r="AM6">
            <v>397452</v>
          </cell>
          <cell r="AN6">
            <v>50193</v>
          </cell>
        </row>
        <row r="7">
          <cell r="A7" t="str">
            <v>Clackmannanshire</v>
          </cell>
          <cell r="B7">
            <v>551</v>
          </cell>
          <cell r="C7">
            <v>5385</v>
          </cell>
          <cell r="D7">
            <v>9.7731397459165148</v>
          </cell>
          <cell r="E7">
            <v>1507</v>
          </cell>
          <cell r="F7">
            <v>24873</v>
          </cell>
          <cell r="G7">
            <v>16.504976775049769</v>
          </cell>
          <cell r="H7" t="str">
            <v xml:space="preserve">Fully compliant </v>
          </cell>
          <cell r="I7">
            <v>130</v>
          </cell>
          <cell r="J7">
            <v>71</v>
          </cell>
          <cell r="K7">
            <v>54.615384615384613</v>
          </cell>
          <cell r="L7">
            <v>14.47</v>
          </cell>
          <cell r="M7">
            <v>13.96</v>
          </cell>
          <cell r="N7">
            <v>3.5245335176226575</v>
          </cell>
          <cell r="O7" t="str">
            <v xml:space="preserve">Fully compliant </v>
          </cell>
          <cell r="P7">
            <v>146909</v>
          </cell>
          <cell r="Q7">
            <v>24296</v>
          </cell>
          <cell r="R7">
            <v>6.0466331906486666</v>
          </cell>
          <cell r="S7">
            <v>25843416</v>
          </cell>
          <cell r="T7">
            <v>6409150</v>
          </cell>
          <cell r="U7">
            <v>19434266</v>
          </cell>
          <cell r="V7">
            <v>18628352</v>
          </cell>
          <cell r="W7">
            <v>95.853128695470161</v>
          </cell>
          <cell r="X7">
            <v>35179</v>
          </cell>
          <cell r="Y7">
            <v>28529</v>
          </cell>
          <cell r="Z7">
            <v>81.096676994798031</v>
          </cell>
          <cell r="AA7" t="str">
            <v xml:space="preserve">Fully compliant </v>
          </cell>
          <cell r="AB7">
            <v>76</v>
          </cell>
          <cell r="AC7">
            <v>65</v>
          </cell>
          <cell r="AD7">
            <v>85.526315789473685</v>
          </cell>
          <cell r="AE7">
            <v>119042</v>
          </cell>
          <cell r="AF7">
            <v>116152</v>
          </cell>
          <cell r="AG7">
            <v>97.572285411871434</v>
          </cell>
          <cell r="AH7">
            <v>106214</v>
          </cell>
          <cell r="AI7">
            <v>432481</v>
          </cell>
          <cell r="AJ7">
            <v>0</v>
          </cell>
          <cell r="AK7">
            <v>538695</v>
          </cell>
          <cell r="AL7">
            <v>302730</v>
          </cell>
          <cell r="AM7" t="str">
            <v>NA</v>
          </cell>
          <cell r="AN7">
            <v>24871</v>
          </cell>
        </row>
        <row r="8">
          <cell r="A8" t="str">
            <v>Dumfries &amp; Galloway</v>
          </cell>
          <cell r="B8">
            <v>1521</v>
          </cell>
          <cell r="C8">
            <v>8959</v>
          </cell>
          <cell r="D8">
            <v>5.8902038132807366</v>
          </cell>
          <cell r="E8">
            <v>3813</v>
          </cell>
          <cell r="F8">
            <v>44722</v>
          </cell>
          <cell r="G8">
            <v>11.728822449514817</v>
          </cell>
          <cell r="H8" t="str">
            <v xml:space="preserve">Fully compliant </v>
          </cell>
          <cell r="I8">
            <v>321</v>
          </cell>
          <cell r="J8">
            <v>175</v>
          </cell>
          <cell r="K8">
            <v>54.517133956386289</v>
          </cell>
          <cell r="L8">
            <v>14.42</v>
          </cell>
          <cell r="M8">
            <v>13.67</v>
          </cell>
          <cell r="N8">
            <v>5.2011095700416092</v>
          </cell>
          <cell r="O8" t="str">
            <v xml:space="preserve">Fully compliant </v>
          </cell>
          <cell r="P8">
            <v>659716</v>
          </cell>
          <cell r="Q8">
            <v>74590</v>
          </cell>
          <cell r="R8">
            <v>8.8445636144255264</v>
          </cell>
          <cell r="S8">
            <v>74242251</v>
          </cell>
          <cell r="T8">
            <v>16532847</v>
          </cell>
          <cell r="U8">
            <v>57709404</v>
          </cell>
          <cell r="V8">
            <v>55347701</v>
          </cell>
          <cell r="W8">
            <v>95.907594193833646</v>
          </cell>
          <cell r="X8">
            <v>146129</v>
          </cell>
          <cell r="Y8">
            <v>127815</v>
          </cell>
          <cell r="Z8">
            <v>87.467237851487383</v>
          </cell>
          <cell r="AA8" t="str">
            <v xml:space="preserve">Fully compliant </v>
          </cell>
          <cell r="AB8">
            <v>357</v>
          </cell>
          <cell r="AC8">
            <v>276</v>
          </cell>
          <cell r="AD8">
            <v>77.310924369747909</v>
          </cell>
          <cell r="AE8">
            <v>359002</v>
          </cell>
          <cell r="AF8">
            <v>275979</v>
          </cell>
          <cell r="AG8">
            <v>76.873944991949912</v>
          </cell>
          <cell r="AH8">
            <v>383138</v>
          </cell>
          <cell r="AI8">
            <v>762538</v>
          </cell>
          <cell r="AJ8">
            <v>0</v>
          </cell>
          <cell r="AK8">
            <v>1145676</v>
          </cell>
          <cell r="AL8">
            <v>945183</v>
          </cell>
          <cell r="AM8">
            <v>514782</v>
          </cell>
          <cell r="AN8">
            <v>77238</v>
          </cell>
        </row>
        <row r="9">
          <cell r="A9" t="str">
            <v>Dundee City</v>
          </cell>
          <cell r="B9">
            <v>1481</v>
          </cell>
          <cell r="C9">
            <v>11303</v>
          </cell>
          <cell r="D9">
            <v>7.6</v>
          </cell>
          <cell r="E9">
            <v>4683</v>
          </cell>
          <cell r="F9">
            <v>55520</v>
          </cell>
          <cell r="G9">
            <v>11.855648088831945</v>
          </cell>
          <cell r="H9" t="str">
            <v xml:space="preserve">Fully compliant </v>
          </cell>
          <cell r="I9">
            <v>207</v>
          </cell>
          <cell r="J9">
            <v>87</v>
          </cell>
          <cell r="K9">
            <v>42.028985507246375</v>
          </cell>
          <cell r="L9">
            <v>15.27</v>
          </cell>
          <cell r="M9">
            <v>15.19</v>
          </cell>
          <cell r="N9">
            <v>0.52390307793058355</v>
          </cell>
          <cell r="O9" t="str">
            <v xml:space="preserve">Fully compliant </v>
          </cell>
          <cell r="P9">
            <v>1132127</v>
          </cell>
          <cell r="Q9">
            <v>74268</v>
          </cell>
          <cell r="R9">
            <v>15.24380621532827</v>
          </cell>
          <cell r="S9">
            <v>69469471.579999998</v>
          </cell>
          <cell r="T9">
            <v>19315461.66</v>
          </cell>
          <cell r="U9">
            <v>50154009.920000002</v>
          </cell>
          <cell r="V9">
            <v>46847334.289999999</v>
          </cell>
          <cell r="W9">
            <v>93.406956621665074</v>
          </cell>
          <cell r="X9">
            <v>160159</v>
          </cell>
          <cell r="Y9">
            <v>155724</v>
          </cell>
          <cell r="Z9">
            <v>97.230876816163942</v>
          </cell>
          <cell r="AA9" t="str">
            <v xml:space="preserve">Fully compliant </v>
          </cell>
          <cell r="AB9">
            <v>193</v>
          </cell>
          <cell r="AC9">
            <v>153</v>
          </cell>
          <cell r="AD9">
            <v>79.274611398963728</v>
          </cell>
          <cell r="AE9">
            <v>502680</v>
          </cell>
          <cell r="AF9">
            <v>388983</v>
          </cell>
          <cell r="AG9">
            <v>77.381833373120074</v>
          </cell>
          <cell r="AH9">
            <v>646215</v>
          </cell>
          <cell r="AI9">
            <v>903522</v>
          </cell>
          <cell r="AJ9">
            <v>0</v>
          </cell>
          <cell r="AK9">
            <v>1549737</v>
          </cell>
          <cell r="AL9">
            <v>1416199</v>
          </cell>
          <cell r="AM9">
            <v>378413</v>
          </cell>
          <cell r="AN9">
            <v>78127</v>
          </cell>
        </row>
        <row r="10">
          <cell r="A10" t="str">
            <v>East Ayrshire</v>
          </cell>
          <cell r="B10">
            <v>1176.5999999999999</v>
          </cell>
          <cell r="C10">
            <v>4797.5</v>
          </cell>
          <cell r="D10">
            <v>4.0999999999999996</v>
          </cell>
          <cell r="E10">
            <v>3828.6</v>
          </cell>
          <cell r="F10">
            <v>33827</v>
          </cell>
          <cell r="G10">
            <v>8.8353445123543857</v>
          </cell>
          <cell r="H10" t="str">
            <v>Partially compliant</v>
          </cell>
          <cell r="I10">
            <v>239</v>
          </cell>
          <cell r="J10">
            <v>122</v>
          </cell>
          <cell r="K10">
            <v>51.046025104602514</v>
          </cell>
          <cell r="L10">
            <v>14.69</v>
          </cell>
          <cell r="M10">
            <v>13.86</v>
          </cell>
          <cell r="N10">
            <v>5.6501021102790929</v>
          </cell>
          <cell r="O10" t="str">
            <v>Partially compliant</v>
          </cell>
          <cell r="P10">
            <v>337792</v>
          </cell>
          <cell r="Q10">
            <v>58016</v>
          </cell>
          <cell r="R10">
            <v>5.8223938223938223</v>
          </cell>
          <cell r="S10">
            <v>59445183.640000001</v>
          </cell>
          <cell r="T10">
            <v>16105456.18</v>
          </cell>
          <cell r="U10">
            <v>43339727.460000001</v>
          </cell>
          <cell r="V10">
            <v>40762240</v>
          </cell>
          <cell r="W10">
            <v>94.052829560640703</v>
          </cell>
          <cell r="X10">
            <v>103829</v>
          </cell>
          <cell r="Y10">
            <v>95818</v>
          </cell>
          <cell r="Z10">
            <v>92.284429205713238</v>
          </cell>
          <cell r="AA10" t="str">
            <v xml:space="preserve">Fully compliant </v>
          </cell>
          <cell r="AB10">
            <v>344</v>
          </cell>
          <cell r="AC10">
            <v>280</v>
          </cell>
          <cell r="AD10">
            <v>81.395348837209298</v>
          </cell>
          <cell r="AE10">
            <v>316706</v>
          </cell>
          <cell r="AF10">
            <v>311141</v>
          </cell>
          <cell r="AG10">
            <v>98.242849835494113</v>
          </cell>
          <cell r="AH10">
            <v>294893</v>
          </cell>
          <cell r="AI10">
            <v>955900</v>
          </cell>
          <cell r="AJ10" t="str">
            <v>n/a</v>
          </cell>
          <cell r="AK10">
            <v>1250793</v>
          </cell>
          <cell r="AL10">
            <v>346214</v>
          </cell>
          <cell r="AM10">
            <v>454555</v>
          </cell>
          <cell r="AN10">
            <v>59726</v>
          </cell>
        </row>
        <row r="11">
          <cell r="A11" t="str">
            <v>East Dunbartonshire</v>
          </cell>
          <cell r="B11">
            <v>1263</v>
          </cell>
          <cell r="C11">
            <v>6657</v>
          </cell>
          <cell r="D11">
            <v>5.2707838479809972</v>
          </cell>
          <cell r="E11">
            <v>2499</v>
          </cell>
          <cell r="F11">
            <v>29522</v>
          </cell>
          <cell r="G11">
            <v>11.813525410164065</v>
          </cell>
          <cell r="H11" t="str">
            <v xml:space="preserve">Fully compliant </v>
          </cell>
          <cell r="I11">
            <v>157</v>
          </cell>
          <cell r="J11">
            <v>93</v>
          </cell>
          <cell r="K11">
            <v>59.235668789808912</v>
          </cell>
          <cell r="L11">
            <v>16.57</v>
          </cell>
          <cell r="M11">
            <v>15.65</v>
          </cell>
          <cell r="N11">
            <v>5.5522027761013959</v>
          </cell>
          <cell r="O11" t="str">
            <v xml:space="preserve">Fully compliant </v>
          </cell>
          <cell r="P11">
            <v>225953.51638241834</v>
          </cell>
          <cell r="Q11">
            <v>46252</v>
          </cell>
          <cell r="R11">
            <v>4.8852701803688134</v>
          </cell>
          <cell r="S11">
            <v>62158490.529999986</v>
          </cell>
          <cell r="T11">
            <v>10086717.050000001</v>
          </cell>
          <cell r="U11">
            <v>52071773.479999989</v>
          </cell>
          <cell r="V11">
            <v>50424790.534867898</v>
          </cell>
          <cell r="W11">
            <v>96.837090740217107</v>
          </cell>
          <cell r="X11">
            <v>70938</v>
          </cell>
          <cell r="Y11">
            <v>57254</v>
          </cell>
          <cell r="Z11">
            <v>80.709915701034703</v>
          </cell>
          <cell r="AA11" t="str">
            <v xml:space="preserve">Fully compliant </v>
          </cell>
          <cell r="AB11">
            <v>110</v>
          </cell>
          <cell r="AC11">
            <v>91</v>
          </cell>
          <cell r="AD11">
            <v>82.727272727272734</v>
          </cell>
          <cell r="AE11">
            <v>251867</v>
          </cell>
          <cell r="AF11">
            <v>245655</v>
          </cell>
          <cell r="AG11">
            <v>97.533618933802373</v>
          </cell>
          <cell r="AH11">
            <v>411778</v>
          </cell>
          <cell r="AI11">
            <v>664444</v>
          </cell>
          <cell r="AJ11">
            <v>44234</v>
          </cell>
          <cell r="AK11">
            <v>1076222</v>
          </cell>
          <cell r="AL11">
            <v>553967</v>
          </cell>
          <cell r="AM11">
            <v>34952</v>
          </cell>
          <cell r="AN11">
            <v>46899</v>
          </cell>
        </row>
        <row r="12">
          <cell r="A12" t="str">
            <v>East Lothian</v>
          </cell>
          <cell r="B12">
            <v>1056.7</v>
          </cell>
          <cell r="C12">
            <v>7827.59</v>
          </cell>
          <cell r="D12">
            <v>7.41</v>
          </cell>
          <cell r="E12">
            <v>2652.89</v>
          </cell>
          <cell r="F12">
            <v>28524.5</v>
          </cell>
          <cell r="G12">
            <v>10.752236240477366</v>
          </cell>
          <cell r="H12" t="str">
            <v xml:space="preserve">Fully compliant </v>
          </cell>
          <cell r="I12">
            <v>222</v>
          </cell>
          <cell r="J12">
            <v>117</v>
          </cell>
          <cell r="K12">
            <v>52.702702702702695</v>
          </cell>
          <cell r="L12">
            <v>15.64</v>
          </cell>
          <cell r="M12">
            <v>15.36</v>
          </cell>
          <cell r="N12">
            <v>1.7902813299232889</v>
          </cell>
          <cell r="O12" t="str">
            <v xml:space="preserve">Fully compliant </v>
          </cell>
          <cell r="P12">
            <v>481870.12</v>
          </cell>
          <cell r="Q12">
            <v>47004</v>
          </cell>
          <cell r="R12">
            <v>10.251683260999064</v>
          </cell>
          <cell r="S12">
            <v>55226877</v>
          </cell>
          <cell r="T12">
            <v>10690648</v>
          </cell>
          <cell r="U12">
            <v>44536229</v>
          </cell>
          <cell r="V12">
            <v>43462166</v>
          </cell>
          <cell r="W12">
            <v>97.588338698366215</v>
          </cell>
          <cell r="X12">
            <v>105436</v>
          </cell>
          <cell r="Y12">
            <v>94384</v>
          </cell>
          <cell r="Z12">
            <v>89.517811753101412</v>
          </cell>
          <cell r="AA12" t="str">
            <v xml:space="preserve">Fully compliant </v>
          </cell>
          <cell r="AB12">
            <v>197</v>
          </cell>
          <cell r="AC12">
            <v>168</v>
          </cell>
          <cell r="AD12">
            <v>85.279187817258887</v>
          </cell>
          <cell r="AE12">
            <v>260614.7</v>
          </cell>
          <cell r="AF12">
            <v>219149.16</v>
          </cell>
          <cell r="AG12">
            <v>84.089331875753743</v>
          </cell>
          <cell r="AH12">
            <v>483616</v>
          </cell>
          <cell r="AI12">
            <v>758831</v>
          </cell>
          <cell r="AJ12">
            <v>141792</v>
          </cell>
          <cell r="AK12">
            <v>1242447</v>
          </cell>
          <cell r="AL12">
            <v>771150</v>
          </cell>
          <cell r="AM12">
            <v>181758</v>
          </cell>
          <cell r="AN12">
            <v>51497</v>
          </cell>
        </row>
        <row r="13">
          <cell r="A13" t="str">
            <v>East Renfrewshire</v>
          </cell>
          <cell r="B13">
            <v>1139.82</v>
          </cell>
          <cell r="C13">
            <v>4669.7</v>
          </cell>
          <cell r="D13">
            <v>4.0999999999999996</v>
          </cell>
          <cell r="E13">
            <v>2251.38</v>
          </cell>
          <cell r="F13">
            <v>25990.34</v>
          </cell>
          <cell r="G13">
            <v>11.544181790723911</v>
          </cell>
          <cell r="H13" t="str">
            <v xml:space="preserve">Fully compliant </v>
          </cell>
          <cell r="I13">
            <v>176</v>
          </cell>
          <cell r="J13">
            <v>92</v>
          </cell>
          <cell r="K13">
            <v>52.272727272727273</v>
          </cell>
          <cell r="L13">
            <v>16.739999999999998</v>
          </cell>
          <cell r="M13">
            <v>15.28</v>
          </cell>
          <cell r="N13">
            <v>8.7216248506571077</v>
          </cell>
          <cell r="O13" t="str">
            <v xml:space="preserve">Fully compliant </v>
          </cell>
          <cell r="P13">
            <v>345170</v>
          </cell>
          <cell r="Q13">
            <v>38585</v>
          </cell>
          <cell r="R13">
            <v>8.9457042892315659</v>
          </cell>
          <cell r="S13">
            <v>51636288</v>
          </cell>
          <cell r="T13">
            <v>8375577</v>
          </cell>
          <cell r="U13">
            <v>43260711</v>
          </cell>
          <cell r="V13">
            <v>42289689</v>
          </cell>
          <cell r="W13">
            <v>97.755418305538257</v>
          </cell>
          <cell r="X13">
            <v>60160</v>
          </cell>
          <cell r="Y13">
            <v>42712</v>
          </cell>
          <cell r="Z13">
            <v>70.997340425531917</v>
          </cell>
          <cell r="AA13" t="str">
            <v xml:space="preserve">Fully compliant </v>
          </cell>
          <cell r="AB13">
            <v>114</v>
          </cell>
          <cell r="AC13">
            <v>92</v>
          </cell>
          <cell r="AD13">
            <v>80.701754385964904</v>
          </cell>
          <cell r="AE13">
            <v>234541</v>
          </cell>
          <cell r="AF13">
            <v>188219</v>
          </cell>
          <cell r="AG13">
            <v>80.249934979385259</v>
          </cell>
          <cell r="AH13">
            <v>279021</v>
          </cell>
          <cell r="AI13">
            <v>585308</v>
          </cell>
          <cell r="AJ13">
            <v>0</v>
          </cell>
          <cell r="AK13">
            <v>864329</v>
          </cell>
          <cell r="AL13">
            <v>913728</v>
          </cell>
          <cell r="AM13" t="str">
            <v>NA</v>
          </cell>
          <cell r="AN13">
            <v>38900</v>
          </cell>
        </row>
        <row r="14">
          <cell r="A14" t="str">
            <v>Edinburgh City</v>
          </cell>
          <cell r="B14">
            <v>3468</v>
          </cell>
          <cell r="C14">
            <v>19448</v>
          </cell>
          <cell r="D14">
            <v>5.6078431372549016</v>
          </cell>
          <cell r="E14">
            <v>11341</v>
          </cell>
          <cell r="F14">
            <v>132024</v>
          </cell>
          <cell r="G14">
            <v>11.641301472533286</v>
          </cell>
          <cell r="H14" t="str">
            <v xml:space="preserve">Fully compliant </v>
          </cell>
          <cell r="I14">
            <v>470</v>
          </cell>
          <cell r="J14">
            <v>229</v>
          </cell>
          <cell r="K14">
            <v>48.723404255319146</v>
          </cell>
          <cell r="L14">
            <v>14.2</v>
          </cell>
          <cell r="M14">
            <v>13.73</v>
          </cell>
          <cell r="N14">
            <v>3.3098591549295691</v>
          </cell>
          <cell r="O14" t="str">
            <v xml:space="preserve">Fully compliant </v>
          </cell>
          <cell r="P14">
            <v>2397700</v>
          </cell>
          <cell r="Q14">
            <v>245786</v>
          </cell>
          <cell r="R14">
            <v>9.7552342281496909</v>
          </cell>
          <cell r="S14">
            <v>300633307.81</v>
          </cell>
          <cell r="T14">
            <v>74020228.50000003</v>
          </cell>
          <cell r="U14">
            <v>226613079.30999997</v>
          </cell>
          <cell r="V14">
            <v>218497985.45184156</v>
          </cell>
          <cell r="W14">
            <v>96.418964923442402</v>
          </cell>
          <cell r="X14">
            <v>346317</v>
          </cell>
          <cell r="Y14">
            <v>331189</v>
          </cell>
          <cell r="Z14">
            <v>95.631747791763033</v>
          </cell>
          <cell r="AA14" t="str">
            <v xml:space="preserve">Fully compliant </v>
          </cell>
          <cell r="AB14">
            <v>442</v>
          </cell>
          <cell r="AC14">
            <v>262</v>
          </cell>
          <cell r="AD14">
            <v>59.276018099547514</v>
          </cell>
          <cell r="AE14">
            <v>784219</v>
          </cell>
          <cell r="AF14">
            <v>664057</v>
          </cell>
          <cell r="AG14">
            <v>84.67749442438911</v>
          </cell>
          <cell r="AH14">
            <v>1738763</v>
          </cell>
          <cell r="AI14">
            <v>2051855</v>
          </cell>
          <cell r="AJ14">
            <v>697629</v>
          </cell>
          <cell r="AK14">
            <v>3790618</v>
          </cell>
          <cell r="AL14">
            <v>11184180</v>
          </cell>
          <cell r="AM14">
            <v>1335244</v>
          </cell>
          <cell r="AN14">
            <v>244452</v>
          </cell>
        </row>
        <row r="15">
          <cell r="A15" t="str">
            <v>Eilean Siar</v>
          </cell>
          <cell r="B15">
            <v>330</v>
          </cell>
          <cell r="C15">
            <v>2226</v>
          </cell>
          <cell r="D15">
            <v>6.7450000000000001</v>
          </cell>
          <cell r="E15">
            <v>1233</v>
          </cell>
          <cell r="F15">
            <v>15861</v>
          </cell>
          <cell r="G15">
            <v>12.863746958637469</v>
          </cell>
          <cell r="H15" t="str">
            <v xml:space="preserve">Fully compliant </v>
          </cell>
          <cell r="I15">
            <v>84</v>
          </cell>
          <cell r="J15">
            <v>33</v>
          </cell>
          <cell r="K15">
            <v>39.285714285714285</v>
          </cell>
          <cell r="L15">
            <v>15.69</v>
          </cell>
          <cell r="M15">
            <v>13.54</v>
          </cell>
          <cell r="N15">
            <v>13.702995538559591</v>
          </cell>
          <cell r="O15" t="str">
            <v xml:space="preserve">Fully compliant </v>
          </cell>
          <cell r="P15">
            <v>367977</v>
          </cell>
          <cell r="Q15">
            <v>14691</v>
          </cell>
          <cell r="R15">
            <v>25.047784357770063</v>
          </cell>
          <cell r="S15">
            <v>12581849</v>
          </cell>
          <cell r="T15">
            <v>3026426</v>
          </cell>
          <cell r="U15">
            <v>9555423</v>
          </cell>
          <cell r="V15">
            <v>9186066</v>
          </cell>
          <cell r="W15">
            <v>96.134582425079458</v>
          </cell>
          <cell r="X15">
            <v>48456</v>
          </cell>
          <cell r="Y15">
            <v>46168</v>
          </cell>
          <cell r="Z15">
            <v>95.278190523361388</v>
          </cell>
          <cell r="AA15" t="str">
            <v xml:space="preserve">Fully compliant </v>
          </cell>
          <cell r="AB15">
            <v>94</v>
          </cell>
          <cell r="AC15">
            <v>71</v>
          </cell>
          <cell r="AD15">
            <v>75.531914893617028</v>
          </cell>
          <cell r="AE15">
            <v>101530</v>
          </cell>
          <cell r="AF15">
            <v>88438</v>
          </cell>
          <cell r="AG15">
            <v>87.105289077120062</v>
          </cell>
          <cell r="AH15">
            <v>134135</v>
          </cell>
          <cell r="AI15">
            <v>157607</v>
          </cell>
          <cell r="AJ15">
            <v>0</v>
          </cell>
          <cell r="AK15">
            <v>291742</v>
          </cell>
          <cell r="AL15">
            <v>156946</v>
          </cell>
          <cell r="AM15">
            <v>69499</v>
          </cell>
          <cell r="AN15">
            <v>17154</v>
          </cell>
        </row>
        <row r="16">
          <cell r="A16" t="str">
            <v>Falkirk</v>
          </cell>
          <cell r="B16">
            <v>1656</v>
          </cell>
          <cell r="C16">
            <v>8652</v>
          </cell>
          <cell r="D16">
            <v>5.2</v>
          </cell>
          <cell r="E16">
            <v>4250</v>
          </cell>
          <cell r="F16">
            <v>48671</v>
          </cell>
          <cell r="G16">
            <v>11.452</v>
          </cell>
          <cell r="H16" t="str">
            <v xml:space="preserve">Fully compliant </v>
          </cell>
          <cell r="I16">
            <v>302</v>
          </cell>
          <cell r="J16">
            <v>147</v>
          </cell>
          <cell r="K16">
            <v>48.675496688741724</v>
          </cell>
          <cell r="L16">
            <v>14.8</v>
          </cell>
          <cell r="M16">
            <v>14.1</v>
          </cell>
          <cell r="N16">
            <v>4.7297297297297405</v>
          </cell>
          <cell r="O16" t="str">
            <v xml:space="preserve">Fully compliant </v>
          </cell>
          <cell r="P16">
            <v>601442</v>
          </cell>
          <cell r="Q16">
            <v>74090</v>
          </cell>
          <cell r="R16">
            <v>8.1177216898366851</v>
          </cell>
          <cell r="S16">
            <v>72288104</v>
          </cell>
          <cell r="T16">
            <v>15941575</v>
          </cell>
          <cell r="U16">
            <v>56346529</v>
          </cell>
          <cell r="V16">
            <v>54312214</v>
          </cell>
          <cell r="W16">
            <v>96.389635641975389</v>
          </cell>
          <cell r="X16">
            <v>132496</v>
          </cell>
          <cell r="Y16">
            <v>126036</v>
          </cell>
          <cell r="Z16">
            <v>95.124381113392104</v>
          </cell>
          <cell r="AA16" t="str">
            <v xml:space="preserve">Fully compliant </v>
          </cell>
          <cell r="AB16">
            <v>281</v>
          </cell>
          <cell r="AC16">
            <v>251</v>
          </cell>
          <cell r="AD16">
            <v>89.32384341637011</v>
          </cell>
          <cell r="AE16">
            <v>379676</v>
          </cell>
          <cell r="AF16">
            <v>327626</v>
          </cell>
          <cell r="AG16">
            <v>86.29094280386434</v>
          </cell>
          <cell r="AH16">
            <v>393205</v>
          </cell>
          <cell r="AI16">
            <v>771037</v>
          </cell>
          <cell r="AJ16">
            <v>116174</v>
          </cell>
          <cell r="AK16">
            <v>1164242</v>
          </cell>
          <cell r="AL16">
            <v>676162</v>
          </cell>
          <cell r="AM16">
            <v>61027</v>
          </cell>
          <cell r="AN16">
            <v>72980</v>
          </cell>
        </row>
        <row r="17">
          <cell r="A17" t="str">
            <v>Fife</v>
          </cell>
          <cell r="B17">
            <v>3544.69</v>
          </cell>
          <cell r="C17">
            <v>22789.68</v>
          </cell>
          <cell r="D17">
            <v>6.4292448704964329</v>
          </cell>
          <cell r="E17">
            <v>11310.07</v>
          </cell>
          <cell r="F17">
            <v>127422.76</v>
          </cell>
          <cell r="G17">
            <v>11.266310464921968</v>
          </cell>
          <cell r="H17" t="str">
            <v xml:space="preserve">Fully compliant </v>
          </cell>
          <cell r="I17">
            <v>748</v>
          </cell>
          <cell r="J17">
            <v>384</v>
          </cell>
          <cell r="K17">
            <v>51.336898395721931</v>
          </cell>
          <cell r="L17">
            <v>15.33</v>
          </cell>
          <cell r="M17">
            <v>14.89</v>
          </cell>
          <cell r="N17">
            <v>2.8701891715590335</v>
          </cell>
          <cell r="O17" t="str">
            <v xml:space="preserve">Fully compliant </v>
          </cell>
          <cell r="P17">
            <v>461562</v>
          </cell>
          <cell r="Q17">
            <v>175163</v>
          </cell>
          <cell r="R17">
            <v>2.6350427887167953</v>
          </cell>
          <cell r="S17">
            <v>183974255</v>
          </cell>
          <cell r="T17">
            <v>43635286</v>
          </cell>
          <cell r="U17">
            <v>140338969</v>
          </cell>
          <cell r="V17">
            <v>134400293</v>
          </cell>
          <cell r="W17">
            <v>95.768334310621867</v>
          </cell>
          <cell r="X17">
            <v>498280</v>
          </cell>
          <cell r="Y17">
            <v>484179</v>
          </cell>
          <cell r="Z17">
            <v>97.17006502368146</v>
          </cell>
          <cell r="AA17" t="str">
            <v xml:space="preserve">Fully compliant </v>
          </cell>
          <cell r="AB17">
            <v>645</v>
          </cell>
          <cell r="AC17">
            <v>513</v>
          </cell>
          <cell r="AD17">
            <v>79.534883720930225</v>
          </cell>
          <cell r="AE17">
            <v>931695</v>
          </cell>
          <cell r="AF17">
            <v>735600</v>
          </cell>
          <cell r="AG17">
            <v>78.952876209489148</v>
          </cell>
          <cell r="AH17">
            <v>1198757</v>
          </cell>
          <cell r="AI17">
            <v>1829382</v>
          </cell>
          <cell r="AJ17">
            <v>526311</v>
          </cell>
          <cell r="AK17">
            <v>3028139</v>
          </cell>
          <cell r="AL17">
            <v>1414271</v>
          </cell>
          <cell r="AM17">
            <v>375738</v>
          </cell>
          <cell r="AN17">
            <v>178071</v>
          </cell>
        </row>
        <row r="18">
          <cell r="A18" t="str">
            <v>Glasgow City</v>
          </cell>
          <cell r="B18">
            <v>5116</v>
          </cell>
          <cell r="C18">
            <v>29013</v>
          </cell>
          <cell r="D18">
            <v>5.7</v>
          </cell>
          <cell r="E18">
            <v>11844</v>
          </cell>
          <cell r="F18">
            <v>120789</v>
          </cell>
          <cell r="G18">
            <v>10.198328267477203</v>
          </cell>
          <cell r="H18" t="str">
            <v xml:space="preserve">Fully compliant </v>
          </cell>
          <cell r="I18">
            <v>782</v>
          </cell>
          <cell r="J18">
            <v>469</v>
          </cell>
          <cell r="K18">
            <v>59.974424552429674</v>
          </cell>
          <cell r="L18">
            <v>15.74</v>
          </cell>
          <cell r="M18">
            <v>16.84</v>
          </cell>
          <cell r="N18">
            <v>-6.9885641677255279</v>
          </cell>
          <cell r="O18" t="str">
            <v xml:space="preserve">Fully compliant </v>
          </cell>
          <cell r="P18">
            <v>2668900</v>
          </cell>
          <cell r="Q18">
            <v>306000</v>
          </cell>
          <cell r="R18">
            <v>8.7218954248366014</v>
          </cell>
          <cell r="S18">
            <v>335403144</v>
          </cell>
          <cell r="T18">
            <v>131205206</v>
          </cell>
          <cell r="U18">
            <v>204197939</v>
          </cell>
          <cell r="V18">
            <v>193815436</v>
          </cell>
          <cell r="W18">
            <v>94.915471208551224</v>
          </cell>
          <cell r="X18">
            <v>231611</v>
          </cell>
          <cell r="Y18">
            <v>218840</v>
          </cell>
          <cell r="Z18">
            <v>94.486013185902223</v>
          </cell>
          <cell r="AA18" t="str">
            <v xml:space="preserve">Fully compliant </v>
          </cell>
          <cell r="AB18">
            <v>570</v>
          </cell>
          <cell r="AC18">
            <v>427</v>
          </cell>
          <cell r="AD18">
            <v>74.912280701754383</v>
          </cell>
          <cell r="AE18">
            <v>1478452</v>
          </cell>
          <cell r="AF18">
            <v>1239760</v>
          </cell>
          <cell r="AG18">
            <v>83.855275653183199</v>
          </cell>
          <cell r="AH18">
            <v>1524220</v>
          </cell>
          <cell r="AI18">
            <v>4420319</v>
          </cell>
          <cell r="AJ18">
            <v>983859</v>
          </cell>
          <cell r="AK18">
            <v>5944539</v>
          </cell>
          <cell r="AL18">
            <v>5462281</v>
          </cell>
          <cell r="AM18">
            <v>4231801</v>
          </cell>
          <cell r="AN18">
            <v>312342</v>
          </cell>
        </row>
        <row r="19">
          <cell r="A19" t="str">
            <v>Highland</v>
          </cell>
          <cell r="B19">
            <v>2503</v>
          </cell>
          <cell r="C19">
            <v>17146</v>
          </cell>
          <cell r="D19">
            <v>6.8</v>
          </cell>
          <cell r="E19">
            <v>5270</v>
          </cell>
          <cell r="F19">
            <v>54866</v>
          </cell>
          <cell r="G19">
            <v>10.41100569259962</v>
          </cell>
          <cell r="H19" t="str">
            <v>Partially compliant</v>
          </cell>
          <cell r="I19">
            <v>360</v>
          </cell>
          <cell r="J19">
            <v>186</v>
          </cell>
          <cell r="K19">
            <v>51.7</v>
          </cell>
          <cell r="L19">
            <v>15.45</v>
          </cell>
          <cell r="M19">
            <v>14.34</v>
          </cell>
          <cell r="N19">
            <v>7.2</v>
          </cell>
          <cell r="O19" t="str">
            <v xml:space="preserve">Fully compliant </v>
          </cell>
          <cell r="P19">
            <v>1033165</v>
          </cell>
          <cell r="Q19">
            <v>116967</v>
          </cell>
          <cell r="R19">
            <v>8.8329614335667319</v>
          </cell>
          <cell r="S19">
            <v>132817932</v>
          </cell>
          <cell r="T19">
            <v>26462100</v>
          </cell>
          <cell r="U19">
            <v>106355832</v>
          </cell>
          <cell r="V19">
            <v>102162196</v>
          </cell>
          <cell r="W19">
            <v>96.056975982285579</v>
          </cell>
          <cell r="X19">
            <v>139959</v>
          </cell>
          <cell r="Y19">
            <v>131513</v>
          </cell>
          <cell r="Z19">
            <v>93.965375574275328</v>
          </cell>
          <cell r="AA19" t="str">
            <v xml:space="preserve">Fully compliant </v>
          </cell>
          <cell r="AB19">
            <v>1122</v>
          </cell>
          <cell r="AC19">
            <v>741</v>
          </cell>
          <cell r="AD19">
            <v>66.042780748663105</v>
          </cell>
          <cell r="AE19">
            <v>584487</v>
          </cell>
          <cell r="AF19">
            <v>483600</v>
          </cell>
          <cell r="AG19">
            <v>82.739222600331573</v>
          </cell>
          <cell r="AH19">
            <v>490651</v>
          </cell>
          <cell r="AI19">
            <v>1882509</v>
          </cell>
          <cell r="AJ19">
            <v>52459</v>
          </cell>
          <cell r="AK19">
            <v>2373160</v>
          </cell>
          <cell r="AL19">
            <v>3077760</v>
          </cell>
          <cell r="AM19">
            <v>676229</v>
          </cell>
          <cell r="AN19">
            <v>121701</v>
          </cell>
        </row>
        <row r="20">
          <cell r="A20" t="str">
            <v>Inverclyde</v>
          </cell>
          <cell r="B20">
            <v>900</v>
          </cell>
          <cell r="C20">
            <v>4678</v>
          </cell>
          <cell r="D20">
            <v>5.2</v>
          </cell>
          <cell r="E20">
            <v>2721</v>
          </cell>
          <cell r="F20">
            <v>29538</v>
          </cell>
          <cell r="G20">
            <v>10.855567805953694</v>
          </cell>
          <cell r="H20" t="str">
            <v xml:space="preserve">Fully compliant </v>
          </cell>
          <cell r="I20">
            <v>204</v>
          </cell>
          <cell r="J20">
            <v>108</v>
          </cell>
          <cell r="K20">
            <v>52.941176470588239</v>
          </cell>
          <cell r="L20">
            <v>14.84</v>
          </cell>
          <cell r="M20">
            <v>13.46</v>
          </cell>
          <cell r="N20">
            <v>9.2991913746630672</v>
          </cell>
          <cell r="O20" t="str">
            <v xml:space="preserve">Fully compliant </v>
          </cell>
          <cell r="P20">
            <v>489000</v>
          </cell>
          <cell r="Q20">
            <v>38816</v>
          </cell>
          <cell r="R20">
            <v>12.597897774113768</v>
          </cell>
          <cell r="S20">
            <v>40201127</v>
          </cell>
          <cell r="T20">
            <v>11502828</v>
          </cell>
          <cell r="U20">
            <v>28698299</v>
          </cell>
          <cell r="V20">
            <v>27354410</v>
          </cell>
          <cell r="W20">
            <v>95.317182387708769</v>
          </cell>
          <cell r="X20">
            <v>41781</v>
          </cell>
          <cell r="Y20">
            <v>40381</v>
          </cell>
          <cell r="Z20">
            <v>96.64919460999019</v>
          </cell>
          <cell r="AA20" t="str">
            <v xml:space="preserve">Fully compliant </v>
          </cell>
          <cell r="AB20">
            <v>133</v>
          </cell>
          <cell r="AC20">
            <v>120</v>
          </cell>
          <cell r="AD20">
            <v>90.225563909774436</v>
          </cell>
          <cell r="AE20">
            <v>233726</v>
          </cell>
          <cell r="AF20">
            <v>212989</v>
          </cell>
          <cell r="AG20">
            <v>91.127645191377937</v>
          </cell>
          <cell r="AH20">
            <v>294406</v>
          </cell>
          <cell r="AI20">
            <v>947468</v>
          </cell>
          <cell r="AJ20">
            <v>43964</v>
          </cell>
          <cell r="AK20">
            <v>1241874</v>
          </cell>
          <cell r="AL20">
            <v>418079</v>
          </cell>
          <cell r="AM20">
            <v>70256</v>
          </cell>
          <cell r="AN20">
            <v>38816</v>
          </cell>
        </row>
        <row r="21">
          <cell r="A21" t="str">
            <v>Midlothian</v>
          </cell>
          <cell r="B21">
            <v>1069.6400000000001</v>
          </cell>
          <cell r="C21">
            <v>5286.83</v>
          </cell>
          <cell r="D21">
            <v>4.9000000000000004</v>
          </cell>
          <cell r="E21">
            <v>2800</v>
          </cell>
          <cell r="F21">
            <v>26988.82</v>
          </cell>
          <cell r="G21">
            <v>9.6388642857142859</v>
          </cell>
          <cell r="H21" t="str">
            <v xml:space="preserve">Fully compliant </v>
          </cell>
          <cell r="I21">
            <v>185</v>
          </cell>
          <cell r="J21">
            <v>87</v>
          </cell>
          <cell r="K21">
            <v>47.027027027027032</v>
          </cell>
          <cell r="L21">
            <v>14.87</v>
          </cell>
          <cell r="M21">
            <v>14.43</v>
          </cell>
          <cell r="N21">
            <v>2.958977807666443</v>
          </cell>
          <cell r="O21" t="str">
            <v xml:space="preserve">Fully compliant </v>
          </cell>
          <cell r="P21">
            <v>381725</v>
          </cell>
          <cell r="Q21">
            <v>39679</v>
          </cell>
          <cell r="R21">
            <v>9.6203281332694868</v>
          </cell>
          <cell r="S21">
            <v>42223000</v>
          </cell>
          <cell r="T21">
            <v>4803000</v>
          </cell>
          <cell r="U21">
            <v>37420000</v>
          </cell>
          <cell r="V21">
            <v>35379000</v>
          </cell>
          <cell r="W21">
            <v>94.545697487974351</v>
          </cell>
          <cell r="X21">
            <v>67138</v>
          </cell>
          <cell r="Y21">
            <v>58659</v>
          </cell>
          <cell r="Z21">
            <v>87.370788525127352</v>
          </cell>
          <cell r="AA21" t="str">
            <v>Partially compliant</v>
          </cell>
          <cell r="AB21">
            <v>156</v>
          </cell>
          <cell r="AC21">
            <v>128</v>
          </cell>
          <cell r="AD21">
            <v>82.051282051282044</v>
          </cell>
          <cell r="AE21">
            <v>222303</v>
          </cell>
          <cell r="AF21">
            <v>168670</v>
          </cell>
          <cell r="AG21">
            <v>75.873919830141745</v>
          </cell>
          <cell r="AH21">
            <v>226060</v>
          </cell>
          <cell r="AI21">
            <v>622880</v>
          </cell>
          <cell r="AJ21">
            <v>20633</v>
          </cell>
          <cell r="AK21">
            <v>848940</v>
          </cell>
          <cell r="AL21">
            <v>1180122</v>
          </cell>
          <cell r="AM21" t="str">
            <v>NA</v>
          </cell>
          <cell r="AN21">
            <v>40206</v>
          </cell>
        </row>
        <row r="22">
          <cell r="A22" t="str">
            <v>Moray</v>
          </cell>
          <cell r="B22">
            <v>886.91</v>
          </cell>
          <cell r="C22">
            <v>5205.8500000000004</v>
          </cell>
          <cell r="D22">
            <v>5.8696485550957824</v>
          </cell>
          <cell r="E22">
            <v>2649.77</v>
          </cell>
          <cell r="F22">
            <v>29100.17</v>
          </cell>
          <cell r="G22">
            <v>10.982149394098355</v>
          </cell>
          <cell r="H22" t="str">
            <v xml:space="preserve">Fully compliant </v>
          </cell>
          <cell r="I22">
            <v>183</v>
          </cell>
          <cell r="J22">
            <v>95</v>
          </cell>
          <cell r="K22">
            <v>51.912568306010932</v>
          </cell>
          <cell r="L22">
            <v>14.32</v>
          </cell>
          <cell r="M22">
            <v>13.21</v>
          </cell>
          <cell r="N22">
            <v>7.7513966480446896</v>
          </cell>
          <cell r="O22" t="str">
            <v xml:space="preserve">Fully compliant </v>
          </cell>
          <cell r="P22">
            <v>475035</v>
          </cell>
          <cell r="Q22">
            <v>44649</v>
          </cell>
          <cell r="R22">
            <v>10.639320029563931</v>
          </cell>
          <cell r="S22">
            <v>47118080</v>
          </cell>
          <cell r="T22">
            <v>10180869</v>
          </cell>
          <cell r="U22">
            <v>36937211</v>
          </cell>
          <cell r="V22">
            <v>35418440</v>
          </cell>
          <cell r="W22">
            <v>95.888235849750529</v>
          </cell>
          <cell r="X22">
            <v>70236</v>
          </cell>
          <cell r="Y22">
            <v>63331</v>
          </cell>
          <cell r="Z22">
            <v>90.163164189304638</v>
          </cell>
          <cell r="AA22" t="str">
            <v xml:space="preserve">Fully compliant </v>
          </cell>
          <cell r="AB22">
            <v>203</v>
          </cell>
          <cell r="AC22">
            <v>192</v>
          </cell>
          <cell r="AD22">
            <v>94.581280788177338</v>
          </cell>
          <cell r="AE22">
            <v>222076.86</v>
          </cell>
          <cell r="AF22">
            <v>91920</v>
          </cell>
          <cell r="AG22">
            <v>41.391075143983933</v>
          </cell>
          <cell r="AH22">
            <v>533444</v>
          </cell>
          <cell r="AI22">
            <v>488118</v>
          </cell>
          <cell r="AJ22">
            <v>62806</v>
          </cell>
          <cell r="AK22">
            <v>1021562</v>
          </cell>
          <cell r="AL22">
            <v>1166353</v>
          </cell>
          <cell r="AM22">
            <v>56784</v>
          </cell>
          <cell r="AN22">
            <v>45883</v>
          </cell>
        </row>
        <row r="23">
          <cell r="A23" t="str">
            <v>North Ayrshire</v>
          </cell>
          <cell r="B23">
            <v>1375.5</v>
          </cell>
          <cell r="C23">
            <v>8090.9</v>
          </cell>
          <cell r="D23">
            <v>5.8821519447473642</v>
          </cell>
          <cell r="E23">
            <v>4326</v>
          </cell>
          <cell r="F23">
            <v>47074</v>
          </cell>
          <cell r="G23">
            <v>10.881645862228387</v>
          </cell>
          <cell r="H23" t="str">
            <v xml:space="preserve">Fully compliant </v>
          </cell>
          <cell r="I23">
            <v>263</v>
          </cell>
          <cell r="J23">
            <v>146</v>
          </cell>
          <cell r="K23">
            <v>55.51330798479087</v>
          </cell>
          <cell r="L23">
            <v>14.66</v>
          </cell>
          <cell r="M23">
            <v>14.49</v>
          </cell>
          <cell r="N23">
            <v>1.1596180081855323</v>
          </cell>
          <cell r="O23" t="str">
            <v xml:space="preserve">Fully compliant </v>
          </cell>
          <cell r="P23">
            <v>518990</v>
          </cell>
          <cell r="Q23">
            <v>67702</v>
          </cell>
          <cell r="R23">
            <v>7.6658001240731437</v>
          </cell>
          <cell r="S23">
            <v>69381351</v>
          </cell>
          <cell r="T23">
            <v>19570442</v>
          </cell>
          <cell r="U23">
            <v>49810909</v>
          </cell>
          <cell r="V23">
            <v>47161000</v>
          </cell>
          <cell r="W23">
            <v>94.680062955687077</v>
          </cell>
          <cell r="X23">
            <v>139749</v>
          </cell>
          <cell r="Y23">
            <v>129913</v>
          </cell>
          <cell r="Z23">
            <v>92.961666988672548</v>
          </cell>
          <cell r="AA23" t="str">
            <v xml:space="preserve">Fully compliant </v>
          </cell>
          <cell r="AB23">
            <v>239</v>
          </cell>
          <cell r="AC23">
            <v>219</v>
          </cell>
          <cell r="AD23">
            <v>91.63179916317992</v>
          </cell>
          <cell r="AE23">
            <v>245432.6</v>
          </cell>
          <cell r="AF23">
            <v>244588.6</v>
          </cell>
          <cell r="AG23">
            <v>99.656117402496662</v>
          </cell>
          <cell r="AH23">
            <v>353204</v>
          </cell>
          <cell r="AI23">
            <v>1540097</v>
          </cell>
          <cell r="AJ23">
            <v>162524</v>
          </cell>
          <cell r="AK23">
            <v>1893301</v>
          </cell>
          <cell r="AL23">
            <v>1547459</v>
          </cell>
          <cell r="AM23">
            <v>270803</v>
          </cell>
          <cell r="AN23">
            <v>69267</v>
          </cell>
        </row>
        <row r="24">
          <cell r="A24" t="str">
            <v>North Lanarkshire</v>
          </cell>
          <cell r="B24">
            <v>3126.4</v>
          </cell>
          <cell r="C24">
            <v>24498.6</v>
          </cell>
          <cell r="D24">
            <v>7.8360414534288632</v>
          </cell>
          <cell r="E24">
            <v>9400.0499999999993</v>
          </cell>
          <cell r="F24">
            <v>96956.85</v>
          </cell>
          <cell r="G24">
            <v>10.314503646257203</v>
          </cell>
          <cell r="H24" t="str">
            <v>Partially compliant</v>
          </cell>
          <cell r="I24">
            <v>559</v>
          </cell>
          <cell r="J24">
            <v>331</v>
          </cell>
          <cell r="K24">
            <v>59.212880143112699</v>
          </cell>
          <cell r="L24">
            <v>14.86</v>
          </cell>
          <cell r="M24">
            <v>13.87</v>
          </cell>
          <cell r="N24">
            <v>6.6621803499327115</v>
          </cell>
          <cell r="O24" t="str">
            <v xml:space="preserve">Fully compliant </v>
          </cell>
          <cell r="P24">
            <v>2224820</v>
          </cell>
          <cell r="Q24">
            <v>153768</v>
          </cell>
          <cell r="R24">
            <v>14.468680089485458</v>
          </cell>
          <cell r="S24">
            <v>147991594</v>
          </cell>
          <cell r="T24">
            <v>39010924</v>
          </cell>
          <cell r="U24">
            <v>108980670</v>
          </cell>
          <cell r="V24">
            <v>102414884</v>
          </cell>
          <cell r="W24">
            <v>93.975274697797332</v>
          </cell>
          <cell r="X24">
            <v>320468</v>
          </cell>
          <cell r="Y24">
            <v>305644</v>
          </cell>
          <cell r="Z24">
            <v>95.37426513723679</v>
          </cell>
          <cell r="AA24" t="str">
            <v xml:space="preserve">Fully compliant </v>
          </cell>
          <cell r="AB24">
            <v>534</v>
          </cell>
          <cell r="AC24">
            <v>441</v>
          </cell>
          <cell r="AD24">
            <v>82.584269662921344</v>
          </cell>
          <cell r="AE24">
            <v>802195</v>
          </cell>
          <cell r="AF24">
            <v>679610</v>
          </cell>
          <cell r="AG24">
            <v>84.718802784859037</v>
          </cell>
          <cell r="AH24">
            <v>1190632</v>
          </cell>
          <cell r="AI24">
            <v>3728770</v>
          </cell>
          <cell r="AJ24" t="str">
            <v>is being collected for 2017/18 onwards</v>
          </cell>
          <cell r="AK24">
            <v>4919402</v>
          </cell>
          <cell r="AL24">
            <v>1810560</v>
          </cell>
          <cell r="AM24">
            <v>361258</v>
          </cell>
          <cell r="AN24">
            <v>155745</v>
          </cell>
        </row>
        <row r="25">
          <cell r="A25" t="str">
            <v>Orkney Islands</v>
          </cell>
          <cell r="B25">
            <v>270</v>
          </cell>
          <cell r="C25">
            <v>1674.75</v>
          </cell>
          <cell r="D25">
            <v>6.2027777777777775</v>
          </cell>
          <cell r="E25">
            <v>1462</v>
          </cell>
          <cell r="F25">
            <v>13881.5</v>
          </cell>
          <cell r="G25">
            <v>9.4948700410396718</v>
          </cell>
          <cell r="H25" t="str">
            <v>Partially compliant</v>
          </cell>
          <cell r="I25">
            <v>113</v>
          </cell>
          <cell r="J25">
            <v>42</v>
          </cell>
          <cell r="K25">
            <v>37.168141592920357</v>
          </cell>
          <cell r="L25">
            <v>13.839757099697882</v>
          </cell>
          <cell r="M25">
            <v>12.350122608695726</v>
          </cell>
          <cell r="N25">
            <v>10.763443897687154</v>
          </cell>
          <cell r="O25" t="str">
            <v xml:space="preserve">Fully compliant </v>
          </cell>
          <cell r="P25">
            <v>175368</v>
          </cell>
          <cell r="Q25">
            <v>11145</v>
          </cell>
          <cell r="R25">
            <v>15.735127860026918</v>
          </cell>
          <cell r="S25">
            <v>10175693</v>
          </cell>
          <cell r="T25">
            <v>2103355</v>
          </cell>
          <cell r="U25">
            <v>8072338</v>
          </cell>
          <cell r="V25">
            <v>7906862</v>
          </cell>
          <cell r="W25">
            <v>97.950085836346304</v>
          </cell>
          <cell r="X25">
            <v>46508</v>
          </cell>
          <cell r="Y25">
            <v>37202</v>
          </cell>
          <cell r="Z25">
            <v>79.990539262062441</v>
          </cell>
          <cell r="AA25" t="str">
            <v xml:space="preserve">Fully compliant </v>
          </cell>
          <cell r="AB25">
            <v>175</v>
          </cell>
          <cell r="AC25">
            <v>148</v>
          </cell>
          <cell r="AD25">
            <v>84.571428571428569</v>
          </cell>
          <cell r="AE25">
            <v>121914.54</v>
          </cell>
          <cell r="AF25">
            <v>117081.3</v>
          </cell>
          <cell r="AG25">
            <v>96.035550804686636</v>
          </cell>
          <cell r="AH25">
            <v>127289</v>
          </cell>
          <cell r="AI25">
            <v>270257</v>
          </cell>
          <cell r="AJ25">
            <v>0</v>
          </cell>
          <cell r="AK25">
            <v>397546</v>
          </cell>
          <cell r="AL25">
            <v>305590</v>
          </cell>
          <cell r="AM25">
            <v>74390</v>
          </cell>
          <cell r="AN25">
            <v>11621</v>
          </cell>
        </row>
        <row r="26">
          <cell r="A26" t="str">
            <v>Perth &amp; Kinross</v>
          </cell>
          <cell r="B26">
            <v>1403</v>
          </cell>
          <cell r="C26">
            <v>10951</v>
          </cell>
          <cell r="D26">
            <v>7.8054169636493231</v>
          </cell>
          <cell r="E26">
            <v>3399</v>
          </cell>
          <cell r="F26">
            <v>32746</v>
          </cell>
          <cell r="G26">
            <v>9.6340100029420412</v>
          </cell>
          <cell r="H26" t="str">
            <v xml:space="preserve">Fully compliant </v>
          </cell>
          <cell r="I26">
            <v>215</v>
          </cell>
          <cell r="J26">
            <v>105</v>
          </cell>
          <cell r="K26">
            <v>48.837209302325576</v>
          </cell>
          <cell r="L26">
            <v>16.899999999999999</v>
          </cell>
          <cell r="M26">
            <v>17.010000000000002</v>
          </cell>
          <cell r="N26">
            <v>-0.65088757396452479</v>
          </cell>
          <cell r="O26" t="str">
            <v xml:space="preserve">Fully compliant </v>
          </cell>
          <cell r="P26">
            <v>882669</v>
          </cell>
          <cell r="Q26">
            <v>71626</v>
          </cell>
          <cell r="R26">
            <v>12.323304386675229</v>
          </cell>
          <cell r="S26">
            <v>86186100</v>
          </cell>
          <cell r="T26">
            <v>15905619</v>
          </cell>
          <cell r="U26">
            <v>70280481</v>
          </cell>
          <cell r="V26">
            <v>68819125</v>
          </cell>
          <cell r="W26">
            <v>97.920680138771388</v>
          </cell>
          <cell r="X26">
            <v>80259</v>
          </cell>
          <cell r="Y26">
            <v>75715</v>
          </cell>
          <cell r="Z26">
            <v>94.338329657733084</v>
          </cell>
          <cell r="AA26" t="str">
            <v xml:space="preserve">Fully compliant </v>
          </cell>
          <cell r="AB26">
            <v>240</v>
          </cell>
          <cell r="AC26">
            <v>198</v>
          </cell>
          <cell r="AD26">
            <v>82.5</v>
          </cell>
          <cell r="AE26">
            <v>380580</v>
          </cell>
          <cell r="AF26">
            <v>350725</v>
          </cell>
          <cell r="AG26">
            <v>92.155394398024072</v>
          </cell>
          <cell r="AH26">
            <v>519070</v>
          </cell>
          <cell r="AI26">
            <v>649202</v>
          </cell>
          <cell r="AJ26">
            <v>24230</v>
          </cell>
          <cell r="AK26">
            <v>1168272</v>
          </cell>
          <cell r="AL26">
            <v>1470859</v>
          </cell>
          <cell r="AM26">
            <v>268139</v>
          </cell>
          <cell r="AN26">
            <v>73115</v>
          </cell>
        </row>
        <row r="27">
          <cell r="A27" t="str">
            <v>Renfrewshire</v>
          </cell>
          <cell r="B27">
            <v>1572.67</v>
          </cell>
          <cell r="C27">
            <v>8433.94</v>
          </cell>
          <cell r="D27">
            <v>5.3628161025517116</v>
          </cell>
          <cell r="E27">
            <v>4596.97</v>
          </cell>
          <cell r="F27">
            <v>53714.45</v>
          </cell>
          <cell r="G27">
            <v>11.684751042534538</v>
          </cell>
          <cell r="H27" t="str">
            <v xml:space="preserve">Fully compliant </v>
          </cell>
          <cell r="I27">
            <v>368</v>
          </cell>
          <cell r="J27">
            <v>205</v>
          </cell>
          <cell r="K27">
            <v>55.70652173913043</v>
          </cell>
          <cell r="L27">
            <v>15.16</v>
          </cell>
          <cell r="M27">
            <v>14.42</v>
          </cell>
          <cell r="N27">
            <v>4.8812664907651708</v>
          </cell>
          <cell r="O27" t="str">
            <v xml:space="preserve">Fully compliant </v>
          </cell>
          <cell r="P27">
            <v>1020000</v>
          </cell>
          <cell r="Q27">
            <v>86093</v>
          </cell>
          <cell r="R27">
            <v>11.847653119301221</v>
          </cell>
          <cell r="S27">
            <v>94903582.340000004</v>
          </cell>
          <cell r="T27">
            <v>26092625.289999999</v>
          </cell>
          <cell r="U27">
            <v>68810957.050000012</v>
          </cell>
          <cell r="V27">
            <v>66027616.140000001</v>
          </cell>
          <cell r="W27">
            <v>95.955090541790383</v>
          </cell>
          <cell r="X27">
            <v>270864</v>
          </cell>
          <cell r="Y27">
            <v>262754</v>
          </cell>
          <cell r="Z27">
            <v>97.005877488333624</v>
          </cell>
          <cell r="AA27" t="str">
            <v xml:space="preserve">Fully compliant </v>
          </cell>
          <cell r="AB27">
            <v>250</v>
          </cell>
          <cell r="AC27">
            <v>250</v>
          </cell>
          <cell r="AD27">
            <v>100</v>
          </cell>
          <cell r="AE27">
            <v>401437</v>
          </cell>
          <cell r="AF27">
            <v>360032</v>
          </cell>
          <cell r="AG27">
            <v>89.685803750028029</v>
          </cell>
          <cell r="AH27">
            <v>507794</v>
          </cell>
          <cell r="AI27">
            <v>1906662</v>
          </cell>
          <cell r="AJ27">
            <v>20204</v>
          </cell>
          <cell r="AK27">
            <v>2414456</v>
          </cell>
          <cell r="AL27">
            <v>655104</v>
          </cell>
          <cell r="AM27">
            <v>54157</v>
          </cell>
          <cell r="AN27">
            <v>89085</v>
          </cell>
        </row>
        <row r="28">
          <cell r="A28" t="str">
            <v>Scottish Borders</v>
          </cell>
          <cell r="B28">
            <v>1088</v>
          </cell>
          <cell r="C28">
            <v>6742</v>
          </cell>
          <cell r="D28">
            <v>6.1966911764705879</v>
          </cell>
          <cell r="E28">
            <v>2547</v>
          </cell>
          <cell r="F28">
            <v>25784</v>
          </cell>
          <cell r="G28">
            <v>10.123282292893601</v>
          </cell>
          <cell r="H28" t="str">
            <v>Partially compliant</v>
          </cell>
          <cell r="I28">
            <v>155</v>
          </cell>
          <cell r="J28">
            <v>68</v>
          </cell>
          <cell r="K28">
            <v>43.870967741935488</v>
          </cell>
          <cell r="L28">
            <v>15.1936</v>
          </cell>
          <cell r="M28">
            <v>14.822800000000001</v>
          </cell>
          <cell r="N28">
            <v>2.440501263689967</v>
          </cell>
          <cell r="O28" t="str">
            <v xml:space="preserve">Fully compliant </v>
          </cell>
          <cell r="P28">
            <v>266631.52</v>
          </cell>
          <cell r="Q28">
            <v>58112</v>
          </cell>
          <cell r="R28">
            <v>4.5882351321585908</v>
          </cell>
          <cell r="S28">
            <v>67744513</v>
          </cell>
          <cell r="T28">
            <v>19131951</v>
          </cell>
          <cell r="U28">
            <v>48612562</v>
          </cell>
          <cell r="V28">
            <v>46950383</v>
          </cell>
          <cell r="W28">
            <v>96.580762396353435</v>
          </cell>
          <cell r="X28">
            <v>75160</v>
          </cell>
          <cell r="Y28">
            <v>69221</v>
          </cell>
          <cell r="Z28">
            <v>92.098190526875996</v>
          </cell>
          <cell r="AA28" t="str">
            <v xml:space="preserve">Fully compliant </v>
          </cell>
          <cell r="AB28">
            <v>359</v>
          </cell>
          <cell r="AC28">
            <v>298</v>
          </cell>
          <cell r="AD28">
            <v>83.008356545961007</v>
          </cell>
          <cell r="AE28">
            <v>298775</v>
          </cell>
          <cell r="AF28">
            <v>178936</v>
          </cell>
          <cell r="AG28">
            <v>59.889883691741275</v>
          </cell>
          <cell r="AH28">
            <v>596402</v>
          </cell>
          <cell r="AI28">
            <v>137864</v>
          </cell>
          <cell r="AJ28">
            <v>99385</v>
          </cell>
          <cell r="AK28">
            <v>734266</v>
          </cell>
          <cell r="AL28">
            <v>379805</v>
          </cell>
          <cell r="AM28">
            <v>150499</v>
          </cell>
          <cell r="AN28">
            <v>59422</v>
          </cell>
        </row>
        <row r="29">
          <cell r="A29" t="str">
            <v>Shetland Islands</v>
          </cell>
          <cell r="B29">
            <v>331</v>
          </cell>
          <cell r="C29">
            <v>1695</v>
          </cell>
          <cell r="D29">
            <v>5.1208459214501509</v>
          </cell>
          <cell r="E29">
            <v>1846</v>
          </cell>
          <cell r="F29">
            <v>16625</v>
          </cell>
          <cell r="G29">
            <v>9.0059588299024913</v>
          </cell>
          <cell r="H29" t="str">
            <v xml:space="preserve">Fully compliant </v>
          </cell>
          <cell r="I29">
            <v>128</v>
          </cell>
          <cell r="J29">
            <v>32</v>
          </cell>
          <cell r="K29">
            <v>25</v>
          </cell>
          <cell r="L29">
            <v>14.19</v>
          </cell>
          <cell r="M29">
            <v>13.03</v>
          </cell>
          <cell r="N29">
            <v>8.1747709654686389</v>
          </cell>
          <cell r="O29" t="str">
            <v xml:space="preserve">Fully compliant </v>
          </cell>
          <cell r="P29">
            <v>156000</v>
          </cell>
          <cell r="Q29">
            <v>11173</v>
          </cell>
          <cell r="R29">
            <v>13.962230376801218</v>
          </cell>
          <cell r="S29">
            <v>10434427</v>
          </cell>
          <cell r="T29">
            <v>1830738.22</v>
          </cell>
          <cell r="U29">
            <v>8603688.7799999993</v>
          </cell>
          <cell r="V29">
            <v>8350741</v>
          </cell>
          <cell r="W29">
            <v>97.060007788891696</v>
          </cell>
          <cell r="X29">
            <v>54163</v>
          </cell>
          <cell r="Y29">
            <v>48882</v>
          </cell>
          <cell r="Z29">
            <v>90.249801525026314</v>
          </cell>
          <cell r="AA29" t="str">
            <v xml:space="preserve">Fully compliant </v>
          </cell>
          <cell r="AB29">
            <v>160</v>
          </cell>
          <cell r="AC29">
            <v>132</v>
          </cell>
          <cell r="AD29">
            <v>82.5</v>
          </cell>
          <cell r="AE29">
            <v>126100</v>
          </cell>
          <cell r="AF29">
            <v>105043</v>
          </cell>
          <cell r="AG29">
            <v>83.301348136399682</v>
          </cell>
          <cell r="AH29">
            <v>220440</v>
          </cell>
          <cell r="AI29">
            <v>317681</v>
          </cell>
          <cell r="AJ29">
            <v>114831</v>
          </cell>
          <cell r="AK29">
            <v>538121</v>
          </cell>
          <cell r="AL29">
            <v>197504</v>
          </cell>
          <cell r="AM29">
            <v>192207</v>
          </cell>
          <cell r="AN29">
            <v>11595</v>
          </cell>
        </row>
        <row r="30">
          <cell r="A30" t="str">
            <v>South Ayrshire</v>
          </cell>
          <cell r="B30">
            <v>1059</v>
          </cell>
          <cell r="C30">
            <v>5400</v>
          </cell>
          <cell r="D30">
            <v>5.0991501416430598</v>
          </cell>
          <cell r="E30">
            <v>3126</v>
          </cell>
          <cell r="F30">
            <v>31964</v>
          </cell>
          <cell r="G30">
            <v>10.225207933461292</v>
          </cell>
          <cell r="H30" t="str">
            <v>Partially compliant</v>
          </cell>
          <cell r="I30">
            <v>236</v>
          </cell>
          <cell r="J30">
            <v>129</v>
          </cell>
          <cell r="K30">
            <v>54.66101694915254</v>
          </cell>
          <cell r="L30">
            <v>14.79</v>
          </cell>
          <cell r="M30">
            <v>14.17</v>
          </cell>
          <cell r="N30">
            <v>4.1920216362406961</v>
          </cell>
          <cell r="O30" t="str">
            <v xml:space="preserve">Fully compliant </v>
          </cell>
          <cell r="P30">
            <v>496340</v>
          </cell>
          <cell r="Q30">
            <v>55121</v>
          </cell>
          <cell r="R30">
            <v>9.0045536184031487</v>
          </cell>
          <cell r="S30">
            <v>63992638</v>
          </cell>
          <cell r="T30">
            <v>15662561</v>
          </cell>
          <cell r="U30">
            <v>48330077</v>
          </cell>
          <cell r="V30">
            <v>45881055</v>
          </cell>
          <cell r="W30">
            <v>94.932716535916128</v>
          </cell>
          <cell r="X30">
            <v>95755</v>
          </cell>
          <cell r="Y30">
            <v>90116</v>
          </cell>
          <cell r="Z30">
            <v>94.11101247976606</v>
          </cell>
          <cell r="AA30" t="str">
            <v xml:space="preserve">Fully compliant </v>
          </cell>
          <cell r="AB30">
            <v>327</v>
          </cell>
          <cell r="AC30">
            <v>284</v>
          </cell>
          <cell r="AD30">
            <v>86.850152905198769</v>
          </cell>
          <cell r="AE30">
            <v>257878</v>
          </cell>
          <cell r="AF30">
            <v>169537</v>
          </cell>
          <cell r="AG30">
            <v>65.743103327930257</v>
          </cell>
          <cell r="AH30">
            <v>364909</v>
          </cell>
          <cell r="AI30">
            <v>395146</v>
          </cell>
          <cell r="AJ30">
            <v>164420</v>
          </cell>
          <cell r="AK30">
            <v>760055</v>
          </cell>
          <cell r="AL30">
            <v>2984523</v>
          </cell>
          <cell r="AM30">
            <v>92547</v>
          </cell>
          <cell r="AN30">
            <v>56609</v>
          </cell>
        </row>
        <row r="31">
          <cell r="A31" t="str">
            <v>South Lanarkshire</v>
          </cell>
          <cell r="B31">
            <v>3207</v>
          </cell>
          <cell r="C31">
            <v>20747.11</v>
          </cell>
          <cell r="D31">
            <v>6.5</v>
          </cell>
          <cell r="E31">
            <v>8894</v>
          </cell>
          <cell r="F31">
            <v>103485.44</v>
          </cell>
          <cell r="G31">
            <v>11.635421632561277</v>
          </cell>
          <cell r="H31" t="str">
            <v xml:space="preserve">Fully compliant </v>
          </cell>
          <cell r="I31">
            <v>600</v>
          </cell>
          <cell r="J31">
            <v>280</v>
          </cell>
          <cell r="K31">
            <v>46.666666666666664</v>
          </cell>
          <cell r="L31">
            <v>14.85</v>
          </cell>
          <cell r="M31">
            <v>13.97</v>
          </cell>
          <cell r="N31">
            <v>5.9259259259259238</v>
          </cell>
          <cell r="O31" t="str">
            <v xml:space="preserve">Fully compliant </v>
          </cell>
          <cell r="P31">
            <v>1076188</v>
          </cell>
          <cell r="Q31">
            <v>149326</v>
          </cell>
          <cell r="R31">
            <v>7.2069699851331981</v>
          </cell>
          <cell r="S31">
            <v>155269044</v>
          </cell>
          <cell r="T31">
            <v>37263977</v>
          </cell>
          <cell r="U31">
            <v>118005067</v>
          </cell>
          <cell r="V31">
            <v>113234547</v>
          </cell>
          <cell r="W31">
            <v>95.957360034378851</v>
          </cell>
          <cell r="X31">
            <v>231019</v>
          </cell>
          <cell r="Y31">
            <v>219470</v>
          </cell>
          <cell r="Z31">
            <v>95.000844086417132</v>
          </cell>
          <cell r="AA31" t="str">
            <v xml:space="preserve">Fully compliant </v>
          </cell>
          <cell r="AB31">
            <v>611</v>
          </cell>
          <cell r="AC31">
            <v>587</v>
          </cell>
          <cell r="AD31">
            <v>96.072013093289684</v>
          </cell>
          <cell r="AE31">
            <v>760163</v>
          </cell>
          <cell r="AF31">
            <v>659336</v>
          </cell>
          <cell r="AG31">
            <v>86.73613422384409</v>
          </cell>
          <cell r="AH31">
            <v>1600786</v>
          </cell>
          <cell r="AI31">
            <v>1391488</v>
          </cell>
          <cell r="AJ31">
            <v>554396</v>
          </cell>
          <cell r="AK31">
            <v>2992274</v>
          </cell>
          <cell r="AL31">
            <v>1206102</v>
          </cell>
          <cell r="AM31">
            <v>187783</v>
          </cell>
          <cell r="AN31">
            <v>149326</v>
          </cell>
        </row>
        <row r="32">
          <cell r="A32" t="str">
            <v>Stirling</v>
          </cell>
          <cell r="B32">
            <v>842</v>
          </cell>
          <cell r="C32">
            <v>4138</v>
          </cell>
          <cell r="D32">
            <v>4.9144893111638952</v>
          </cell>
          <cell r="E32">
            <v>2458</v>
          </cell>
          <cell r="F32">
            <v>21845</v>
          </cell>
          <cell r="G32">
            <v>8.8873067534580965</v>
          </cell>
          <cell r="H32" t="str">
            <v xml:space="preserve">Fully compliant </v>
          </cell>
          <cell r="I32">
            <v>173</v>
          </cell>
          <cell r="J32">
            <v>96</v>
          </cell>
          <cell r="K32">
            <v>55.49132947976878</v>
          </cell>
          <cell r="L32">
            <v>14.9</v>
          </cell>
          <cell r="M32">
            <v>14.8</v>
          </cell>
          <cell r="N32">
            <v>0.67114093959730781</v>
          </cell>
          <cell r="O32" t="str">
            <v xml:space="preserve">Fully compliant </v>
          </cell>
          <cell r="P32">
            <v>294102</v>
          </cell>
          <cell r="Q32">
            <v>41097</v>
          </cell>
          <cell r="R32">
            <v>7.1562887802029342</v>
          </cell>
          <cell r="S32">
            <v>51543536</v>
          </cell>
          <cell r="T32">
            <v>9114448</v>
          </cell>
          <cell r="U32">
            <v>42429088</v>
          </cell>
          <cell r="V32">
            <v>41474927</v>
          </cell>
          <cell r="W32">
            <v>97.751163070014613</v>
          </cell>
          <cell r="X32">
            <v>87501</v>
          </cell>
          <cell r="Y32">
            <v>75570</v>
          </cell>
          <cell r="Z32">
            <v>86.364727260259883</v>
          </cell>
          <cell r="AA32" t="str">
            <v xml:space="preserve">Fully compliant </v>
          </cell>
          <cell r="AB32">
            <v>179</v>
          </cell>
          <cell r="AC32">
            <v>162</v>
          </cell>
          <cell r="AD32">
            <v>90.502793296089393</v>
          </cell>
          <cell r="AE32">
            <v>214698</v>
          </cell>
          <cell r="AF32">
            <v>207385</v>
          </cell>
          <cell r="AG32">
            <v>96.593820156685211</v>
          </cell>
          <cell r="AH32">
            <v>302749</v>
          </cell>
          <cell r="AI32">
            <v>838016</v>
          </cell>
          <cell r="AJ32">
            <v>60844</v>
          </cell>
          <cell r="AK32">
            <v>1140765</v>
          </cell>
          <cell r="AL32">
            <v>724715</v>
          </cell>
          <cell r="AM32">
            <v>73304</v>
          </cell>
          <cell r="AN32">
            <v>42943</v>
          </cell>
        </row>
        <row r="33">
          <cell r="A33" t="str">
            <v>West Dunbartonshire</v>
          </cell>
          <cell r="B33">
            <v>862</v>
          </cell>
          <cell r="C33">
            <v>4972</v>
          </cell>
          <cell r="D33">
            <v>5.8</v>
          </cell>
          <cell r="E33">
            <v>3617</v>
          </cell>
          <cell r="F33">
            <v>41944</v>
          </cell>
          <cell r="G33">
            <v>11.59635056676804</v>
          </cell>
          <cell r="H33" t="str">
            <v xml:space="preserve">Fully compliant </v>
          </cell>
          <cell r="I33">
            <v>212</v>
          </cell>
          <cell r="J33">
            <v>121</v>
          </cell>
          <cell r="K33">
            <v>57.075471698113212</v>
          </cell>
          <cell r="L33">
            <v>14.28</v>
          </cell>
          <cell r="M33">
            <v>13.98</v>
          </cell>
          <cell r="N33">
            <v>2.1008403361344392</v>
          </cell>
          <cell r="O33" t="str">
            <v xml:space="preserve">Fully compliant </v>
          </cell>
          <cell r="P33">
            <v>462225</v>
          </cell>
          <cell r="Q33">
            <v>45103</v>
          </cell>
          <cell r="R33">
            <v>10.248209653459858</v>
          </cell>
          <cell r="S33">
            <v>46667812</v>
          </cell>
          <cell r="T33">
            <v>14472294</v>
          </cell>
          <cell r="U33">
            <v>32195518</v>
          </cell>
          <cell r="V33">
            <v>30653387</v>
          </cell>
          <cell r="W33">
            <v>95.21010657446169</v>
          </cell>
          <cell r="X33">
            <v>93317</v>
          </cell>
          <cell r="Y33">
            <v>87806</v>
          </cell>
          <cell r="Z33">
            <v>94.094323649495806</v>
          </cell>
          <cell r="AA33" t="str">
            <v xml:space="preserve">Fully compliant </v>
          </cell>
          <cell r="AB33">
            <v>144</v>
          </cell>
          <cell r="AC33">
            <v>131</v>
          </cell>
          <cell r="AD33">
            <v>90.972222222222214</v>
          </cell>
          <cell r="AE33">
            <v>260484</v>
          </cell>
          <cell r="AF33">
            <v>183404</v>
          </cell>
          <cell r="AG33">
            <v>70.408931066783381</v>
          </cell>
          <cell r="AH33">
            <v>370597</v>
          </cell>
          <cell r="AI33">
            <v>410038</v>
          </cell>
          <cell r="AJ33">
            <v>30345</v>
          </cell>
          <cell r="AK33">
            <v>780635</v>
          </cell>
          <cell r="AL33">
            <v>790001</v>
          </cell>
          <cell r="AM33">
            <v>78759</v>
          </cell>
          <cell r="AN33">
            <v>45843</v>
          </cell>
        </row>
        <row r="34">
          <cell r="A34" t="str">
            <v>West Lothian</v>
          </cell>
          <cell r="B34">
            <v>2033</v>
          </cell>
          <cell r="C34">
            <v>11092</v>
          </cell>
          <cell r="D34">
            <v>5.4559763895720614</v>
          </cell>
          <cell r="E34">
            <v>4773</v>
          </cell>
          <cell r="F34">
            <v>60777</v>
          </cell>
          <cell r="G34">
            <v>12.733500942803268</v>
          </cell>
          <cell r="H34" t="str">
            <v xml:space="preserve">Fully compliant </v>
          </cell>
          <cell r="I34">
            <v>281</v>
          </cell>
          <cell r="J34">
            <v>151</v>
          </cell>
          <cell r="K34">
            <v>53.736654804270465</v>
          </cell>
          <cell r="L34">
            <v>14.36</v>
          </cell>
          <cell r="M34">
            <v>13.98</v>
          </cell>
          <cell r="N34">
            <v>2.6462395543175461</v>
          </cell>
          <cell r="O34" t="str">
            <v xml:space="preserve">Fully compliant </v>
          </cell>
          <cell r="P34">
            <v>500280</v>
          </cell>
          <cell r="Q34">
            <v>78638</v>
          </cell>
          <cell r="R34">
            <v>6.3618098120501543</v>
          </cell>
          <cell r="S34">
            <v>81830123</v>
          </cell>
          <cell r="T34">
            <v>18070110</v>
          </cell>
          <cell r="U34">
            <v>63760013</v>
          </cell>
          <cell r="V34">
            <v>61058723</v>
          </cell>
          <cell r="W34">
            <v>95.763347789781662</v>
          </cell>
          <cell r="X34">
            <v>200540</v>
          </cell>
          <cell r="Y34">
            <v>192619</v>
          </cell>
          <cell r="Z34">
            <v>96.05016455569961</v>
          </cell>
          <cell r="AA34" t="str">
            <v xml:space="preserve">Fully compliant </v>
          </cell>
          <cell r="AB34">
            <v>261</v>
          </cell>
          <cell r="AC34">
            <v>240</v>
          </cell>
          <cell r="AD34">
            <v>91.954022988505741</v>
          </cell>
          <cell r="AE34">
            <v>427402</v>
          </cell>
          <cell r="AF34">
            <v>412699</v>
          </cell>
          <cell r="AG34">
            <v>96.559913149681094</v>
          </cell>
          <cell r="AH34">
            <v>792937</v>
          </cell>
          <cell r="AI34">
            <v>1676992</v>
          </cell>
          <cell r="AJ34">
            <v>185956</v>
          </cell>
          <cell r="AK34">
            <v>2469929</v>
          </cell>
          <cell r="AL34">
            <v>1091649</v>
          </cell>
          <cell r="AM34">
            <v>186944</v>
          </cell>
          <cell r="AN34">
            <v>79642</v>
          </cell>
        </row>
        <row r="35">
          <cell r="A35" t="str">
            <v>Scotland</v>
          </cell>
          <cell r="B35">
            <v>51268.930000000008</v>
          </cell>
          <cell r="C35">
            <v>310780.44999999995</v>
          </cell>
          <cell r="D35">
            <v>6.0617697697221278</v>
          </cell>
          <cell r="E35">
            <v>143294.73000000001</v>
          </cell>
          <cell r="F35">
            <v>1564271.33</v>
          </cell>
          <cell r="G35">
            <v>10.916460989179434</v>
          </cell>
          <cell r="H35"/>
          <cell r="I35">
            <v>9677</v>
          </cell>
          <cell r="J35">
            <v>5119</v>
          </cell>
          <cell r="K35">
            <v>52.898625607109636</v>
          </cell>
          <cell r="L35">
            <v>14.986667409365561</v>
          </cell>
          <cell r="M35">
            <v>14.36009133152174</v>
          </cell>
          <cell r="N35">
            <v>4.2096709783091537</v>
          </cell>
          <cell r="O35"/>
          <cell r="P35">
            <v>23199295.156382419</v>
          </cell>
          <cell r="Q35">
            <v>2587271</v>
          </cell>
          <cell r="R35">
            <v>8.9667047465775411</v>
          </cell>
          <cell r="S35">
            <v>2823844006.2600002</v>
          </cell>
          <cell r="T35">
            <v>704502817.66000009</v>
          </cell>
          <cell r="U35">
            <v>2140088938.5999999</v>
          </cell>
          <cell r="V35">
            <v>2050790951.2367096</v>
          </cell>
          <cell r="W35">
            <v>95.827370267064367</v>
          </cell>
          <cell r="X35">
            <v>4592738</v>
          </cell>
          <cell r="Y35">
            <v>4273991</v>
          </cell>
          <cell r="Z35">
            <v>93.059760865958381</v>
          </cell>
          <cell r="AA35"/>
          <cell r="AB35">
            <v>9992</v>
          </cell>
          <cell r="AC35">
            <v>7974</v>
          </cell>
          <cell r="AD35">
            <v>79.803843074459564</v>
          </cell>
          <cell r="AE35">
            <v>13014381.699999997</v>
          </cell>
          <cell r="AF35">
            <v>10995181.059999999</v>
          </cell>
          <cell r="AG35">
            <v>84.484851554645886</v>
          </cell>
          <cell r="AH35">
            <v>18586858</v>
          </cell>
          <cell r="AI35">
            <v>35455480</v>
          </cell>
          <cell r="AJ35">
            <v>4449648</v>
          </cell>
          <cell r="AK35">
            <v>54042338</v>
          </cell>
          <cell r="AL35">
            <v>46773860</v>
          </cell>
          <cell r="AM35">
            <v>12466473</v>
          </cell>
          <cell r="AN35">
            <v>2639525</v>
          </cell>
        </row>
        <row r="36">
          <cell r="L36"/>
          <cell r="M36"/>
          <cell r="N36"/>
          <cell r="S36"/>
          <cell r="U36"/>
          <cell r="AF36"/>
        </row>
        <row r="37">
          <cell r="B37" t="str">
            <v>FTE Staff Teachers 2016-17</v>
          </cell>
          <cell r="C37" t="str">
            <v>Days Lost - Teachers 2016-17</v>
          </cell>
          <cell r="D37" t="str">
            <v>CORP 6a 2016-17</v>
          </cell>
          <cell r="E37" t="str">
            <v>FTE Staff (Other) 2016-17</v>
          </cell>
          <cell r="F37" t="str">
            <v>Days Lost - Other 2016-17</v>
          </cell>
          <cell r="G37" t="str">
            <v>CORP 6b 2016-17</v>
          </cell>
          <cell r="H37"/>
          <cell r="I37" t="str">
            <v>Top 5% 2016-17</v>
          </cell>
          <cell r="J37" t="str">
            <v>Top 5% Female 2016-17</v>
          </cell>
          <cell r="K37" t="str">
            <v>CORP 3b 2016-17</v>
          </cell>
          <cell r="L37" t="str">
            <v>Hourly Rate (Male) 2016-17</v>
          </cell>
          <cell r="M37" t="str">
            <v>Hourly Rate (Female) 2016-17</v>
          </cell>
          <cell r="N37" t="str">
            <v>CORP 3c 2016-17</v>
          </cell>
          <cell r="O37"/>
          <cell r="P37" t="str">
            <v>Cost of Collecting CT 2016-17</v>
          </cell>
          <cell r="Q37" t="str">
            <v>No of Dwellings 2016-17</v>
          </cell>
          <cell r="R37" t="str">
            <v>CORP 4 2016-17</v>
          </cell>
          <cell r="S37"/>
          <cell r="T37"/>
          <cell r="U37" t="str">
            <v>Income Due (Excluding Reliefs + Rebates) 2016-17</v>
          </cell>
          <cell r="V37" t="str">
            <v>Income Received from CT 2016-17</v>
          </cell>
          <cell r="W37" t="str">
            <v>CORP 7 2016-17</v>
          </cell>
          <cell r="X37" t="str">
            <v>No of Invoices Sampled 2016-17</v>
          </cell>
          <cell r="Y37" t="str">
            <v>No of Invoices Paid within 30 days 2016-17</v>
          </cell>
          <cell r="Z37" t="str">
            <v>CORP 8 2016-17</v>
          </cell>
          <cell r="AA37"/>
          <cell r="AB37" t="str">
            <v>No of Operational Buildings 2016-17</v>
          </cell>
          <cell r="AC37" t="str">
            <v>No which are suitable for use 2016-17</v>
          </cell>
          <cell r="AD37" t="str">
            <v>CORP-ASSET1 2016-17</v>
          </cell>
          <cell r="AE37" t="str">
            <v>General Internal Floor Area 2016-17</v>
          </cell>
          <cell r="AF37" t="str">
            <v>GIA which is satisfactory 2016-17</v>
          </cell>
          <cell r="AG37" t="str">
            <v>CORP-ASSET2 2016-17</v>
          </cell>
          <cell r="AH37"/>
          <cell r="AI37"/>
          <cell r="AJ37"/>
          <cell r="AK37" t="str">
            <v>No. Of Attendances 2016-17</v>
          </cell>
          <cell r="AL37" t="str">
            <v>No of Library Visits 2016-17</v>
          </cell>
          <cell r="AM37" t="str">
            <v>No of museum visits 2016-17</v>
          </cell>
          <cell r="AN37" t="str">
            <v>Number of Premises for Refuse Collection 2016-17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Previous Years"/>
      <sheetName val="Sheet1"/>
      <sheetName val="SPI Raw Data 1718"/>
      <sheetName val="Aberdeen City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dinburgh City"/>
      <sheetName val="Eilean Siar"/>
      <sheetName val="East Renfrewshire"/>
      <sheetName val="Falkirk"/>
      <sheetName val="Highland"/>
      <sheetName val="Inverclyde"/>
      <sheetName val="Glasgow City"/>
      <sheetName val="Midlothian"/>
      <sheetName val="Moray"/>
      <sheetName val="North Ayrshire"/>
      <sheetName val="North Lanarkshire"/>
      <sheetName val="East Lothian"/>
      <sheetName val="Perth &amp; Kinross"/>
      <sheetName val="Orkney Island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  <sheetName val="Fife"/>
    </sheetNames>
    <sheetDataSet>
      <sheetData sheetId="0"/>
      <sheetData sheetId="1"/>
      <sheetData sheetId="2">
        <row r="3">
          <cell r="A3" t="str">
            <v>Aberdeen City</v>
          </cell>
          <cell r="B3">
            <v>1696</v>
          </cell>
          <cell r="C3">
            <v>8196</v>
          </cell>
          <cell r="D3">
            <v>4.8325471698113205</v>
          </cell>
          <cell r="E3">
            <v>5122</v>
          </cell>
          <cell r="F3">
            <v>59668</v>
          </cell>
          <cell r="G3">
            <v>11.64935572042171</v>
          </cell>
          <cell r="H3">
            <v>0</v>
          </cell>
          <cell r="I3">
            <v>249</v>
          </cell>
          <cell r="J3">
            <v>161</v>
          </cell>
          <cell r="K3">
            <v>64.658634538152597</v>
          </cell>
          <cell r="L3">
            <v>13.83</v>
          </cell>
          <cell r="M3">
            <v>13.6</v>
          </cell>
          <cell r="N3">
            <v>1.6630513376717317</v>
          </cell>
          <cell r="O3" t="str">
            <v xml:space="preserve">Fully compliant </v>
          </cell>
          <cell r="P3">
            <v>931145</v>
          </cell>
          <cell r="Q3">
            <v>117636</v>
          </cell>
          <cell r="R3">
            <v>7.9154765547961512</v>
          </cell>
          <cell r="S3">
            <v>148003806</v>
          </cell>
          <cell r="T3">
            <v>35175967</v>
          </cell>
          <cell r="U3">
            <v>112827839</v>
          </cell>
          <cell r="V3">
            <v>107142265</v>
          </cell>
          <cell r="W3">
            <v>94.960841180340253</v>
          </cell>
          <cell r="X3">
            <v>131960</v>
          </cell>
          <cell r="Y3">
            <v>126630</v>
          </cell>
          <cell r="Z3">
            <v>95.960897241588356</v>
          </cell>
          <cell r="AA3" t="str">
            <v xml:space="preserve">Fully compliant </v>
          </cell>
          <cell r="AB3">
            <v>287</v>
          </cell>
          <cell r="AC3">
            <v>213</v>
          </cell>
          <cell r="AD3">
            <v>74.21602787456446</v>
          </cell>
          <cell r="AE3">
            <v>540942</v>
          </cell>
          <cell r="AF3">
            <v>519526</v>
          </cell>
          <cell r="AG3">
            <v>96.040980363883747</v>
          </cell>
          <cell r="AH3">
            <v>767029</v>
          </cell>
          <cell r="AI3">
            <v>1727218</v>
          </cell>
          <cell r="AJ3">
            <v>247246</v>
          </cell>
          <cell r="AK3">
            <v>2494247</v>
          </cell>
          <cell r="AL3">
            <v>1461623</v>
          </cell>
          <cell r="AM3">
            <v>844045</v>
          </cell>
          <cell r="AN3">
            <v>117747</v>
          </cell>
        </row>
        <row r="4">
          <cell r="A4" t="str">
            <v>Aberdeenshire</v>
          </cell>
          <cell r="B4">
            <v>3023</v>
          </cell>
          <cell r="C4">
            <v>14187</v>
          </cell>
          <cell r="D4">
            <v>4.6930201786304995</v>
          </cell>
          <cell r="E4">
            <v>7660</v>
          </cell>
          <cell r="F4">
            <v>72196</v>
          </cell>
          <cell r="G4">
            <v>9.4250652741514358</v>
          </cell>
          <cell r="H4">
            <v>0</v>
          </cell>
          <cell r="I4">
            <v>1207</v>
          </cell>
          <cell r="J4">
            <v>784</v>
          </cell>
          <cell r="K4">
            <v>64.954432477216244</v>
          </cell>
          <cell r="L4">
            <v>13.94</v>
          </cell>
          <cell r="M4">
            <v>13.81</v>
          </cell>
          <cell r="N4">
            <v>0.93256814921089415</v>
          </cell>
          <cell r="O4" t="str">
            <v xml:space="preserve">Fully compliant </v>
          </cell>
          <cell r="P4">
            <v>1084000</v>
          </cell>
          <cell r="Q4">
            <v>117827</v>
          </cell>
          <cell r="R4">
            <v>9.1999287090395239</v>
          </cell>
          <cell r="S4">
            <v>194488000</v>
          </cell>
          <cell r="T4">
            <v>21941000</v>
          </cell>
          <cell r="U4">
            <v>172547000</v>
          </cell>
          <cell r="V4">
            <v>165782000</v>
          </cell>
          <cell r="W4">
            <v>96.079329110329354</v>
          </cell>
          <cell r="X4">
            <v>242323</v>
          </cell>
          <cell r="Y4">
            <v>223350</v>
          </cell>
          <cell r="Z4">
            <v>92.170367649789739</v>
          </cell>
          <cell r="AA4" t="str">
            <v xml:space="preserve">Fully compliant </v>
          </cell>
          <cell r="AB4">
            <v>659</v>
          </cell>
          <cell r="AC4">
            <v>438</v>
          </cell>
          <cell r="AD4">
            <v>66.464339908952965</v>
          </cell>
          <cell r="AE4">
            <v>687744</v>
          </cell>
          <cell r="AF4">
            <v>590717</v>
          </cell>
          <cell r="AG4">
            <v>85.89198887958311</v>
          </cell>
          <cell r="AH4">
            <v>953582</v>
          </cell>
          <cell r="AI4">
            <v>1326845</v>
          </cell>
          <cell r="AJ4">
            <v>0</v>
          </cell>
          <cell r="AK4">
            <v>2280427</v>
          </cell>
          <cell r="AL4">
            <v>1411744</v>
          </cell>
          <cell r="AM4">
            <v>209630</v>
          </cell>
          <cell r="AN4">
            <v>121994</v>
          </cell>
        </row>
        <row r="5">
          <cell r="A5" t="str">
            <v>Angus</v>
          </cell>
          <cell r="B5">
            <v>1238.7</v>
          </cell>
          <cell r="C5">
            <v>7804</v>
          </cell>
          <cell r="D5">
            <v>6.3001533866149995</v>
          </cell>
          <cell r="E5">
            <v>3176.2</v>
          </cell>
          <cell r="F5">
            <v>38559</v>
          </cell>
          <cell r="G5">
            <v>12.139978590768845</v>
          </cell>
          <cell r="H5">
            <v>0</v>
          </cell>
          <cell r="I5">
            <v>166</v>
          </cell>
          <cell r="J5">
            <v>90</v>
          </cell>
          <cell r="K5">
            <v>54.216867469879517</v>
          </cell>
          <cell r="L5">
            <v>15.63</v>
          </cell>
          <cell r="M5">
            <v>15.52</v>
          </cell>
          <cell r="N5">
            <v>0.7037747920665538</v>
          </cell>
          <cell r="O5" t="str">
            <v xml:space="preserve">Fully compliant </v>
          </cell>
          <cell r="P5">
            <v>449644</v>
          </cell>
          <cell r="Q5">
            <v>56320</v>
          </cell>
          <cell r="R5">
            <v>7.9837357954545451</v>
          </cell>
          <cell r="S5">
            <v>59235671</v>
          </cell>
          <cell r="T5">
            <v>12124349</v>
          </cell>
          <cell r="U5">
            <v>47111322</v>
          </cell>
          <cell r="V5">
            <v>46089006</v>
          </cell>
          <cell r="W5">
            <v>97.829999336465235</v>
          </cell>
          <cell r="X5">
            <v>97620</v>
          </cell>
          <cell r="Y5">
            <v>81456</v>
          </cell>
          <cell r="Z5">
            <v>83.441917639827906</v>
          </cell>
          <cell r="AA5" t="str">
            <v xml:space="preserve">Fully compliant </v>
          </cell>
          <cell r="AB5">
            <v>156</v>
          </cell>
          <cell r="AC5">
            <v>142</v>
          </cell>
          <cell r="AD5">
            <v>91.025641025641022</v>
          </cell>
          <cell r="AE5">
            <v>269825</v>
          </cell>
          <cell r="AF5">
            <v>251622</v>
          </cell>
          <cell r="AG5">
            <v>93.253775595293249</v>
          </cell>
          <cell r="AH5">
            <v>501562</v>
          </cell>
          <cell r="AI5">
            <v>1063029</v>
          </cell>
          <cell r="AJ5">
            <v>48810</v>
          </cell>
          <cell r="AK5">
            <v>1564591</v>
          </cell>
          <cell r="AL5">
            <v>348582</v>
          </cell>
          <cell r="AM5">
            <v>45808</v>
          </cell>
          <cell r="AN5">
            <v>59008</v>
          </cell>
        </row>
        <row r="6">
          <cell r="A6" t="str">
            <v>Argyll &amp; Bute</v>
          </cell>
          <cell r="B6">
            <v>898</v>
          </cell>
          <cell r="C6">
            <v>5287</v>
          </cell>
          <cell r="D6">
            <v>5.8875278396436528</v>
          </cell>
          <cell r="E6">
            <v>2755</v>
          </cell>
          <cell r="F6">
            <v>35314</v>
          </cell>
          <cell r="G6">
            <v>12.818148820326678</v>
          </cell>
          <cell r="H6">
            <v>0</v>
          </cell>
          <cell r="I6">
            <v>196</v>
          </cell>
          <cell r="J6">
            <v>104</v>
          </cell>
          <cell r="K6">
            <v>53.061224489795919</v>
          </cell>
          <cell r="L6">
            <v>15.18</v>
          </cell>
          <cell r="M6">
            <v>14.01</v>
          </cell>
          <cell r="N6">
            <v>7.7075098814229221</v>
          </cell>
          <cell r="O6" t="str">
            <v xml:space="preserve">Fully compliant </v>
          </cell>
          <cell r="P6">
            <v>399293</v>
          </cell>
          <cell r="Q6">
            <v>48010</v>
          </cell>
          <cell r="R6">
            <v>8.3168714851072689</v>
          </cell>
          <cell r="S6">
            <v>60049842</v>
          </cell>
          <cell r="T6">
            <v>11444894</v>
          </cell>
          <cell r="U6">
            <v>48604948</v>
          </cell>
          <cell r="V6">
            <v>46563555</v>
          </cell>
          <cell r="W6">
            <v>95.800030482493256</v>
          </cell>
          <cell r="X6">
            <v>100089</v>
          </cell>
          <cell r="Y6">
            <v>96659</v>
          </cell>
          <cell r="Z6">
            <v>96.573049985512895</v>
          </cell>
          <cell r="AA6" t="str">
            <v xml:space="preserve">Fully compliant </v>
          </cell>
          <cell r="AB6">
            <v>396</v>
          </cell>
          <cell r="AC6">
            <v>292</v>
          </cell>
          <cell r="AD6">
            <v>73.73737373737373</v>
          </cell>
          <cell r="AE6">
            <v>237342</v>
          </cell>
          <cell r="AF6">
            <v>229830</v>
          </cell>
          <cell r="AG6">
            <v>96.834947038450849</v>
          </cell>
          <cell r="AH6">
            <v>357832</v>
          </cell>
          <cell r="AI6">
            <v>135871</v>
          </cell>
          <cell r="AJ6">
            <v>62191</v>
          </cell>
          <cell r="AK6">
            <v>493703</v>
          </cell>
          <cell r="AL6">
            <v>270258</v>
          </cell>
          <cell r="AM6">
            <v>471721</v>
          </cell>
          <cell r="AN6">
            <v>49157</v>
          </cell>
        </row>
        <row r="7">
          <cell r="A7" t="str">
            <v>Clackmannanshire</v>
          </cell>
          <cell r="B7">
            <v>559</v>
          </cell>
          <cell r="C7">
            <v>5096</v>
          </cell>
          <cell r="D7">
            <v>9.1162790697674421</v>
          </cell>
          <cell r="E7">
            <v>1453</v>
          </cell>
          <cell r="F7">
            <v>24381</v>
          </cell>
          <cell r="G7">
            <v>16.779766001376462</v>
          </cell>
          <cell r="H7">
            <v>0</v>
          </cell>
          <cell r="I7">
            <v>121</v>
          </cell>
          <cell r="J7">
            <v>67</v>
          </cell>
          <cell r="K7">
            <v>55.371900826446286</v>
          </cell>
          <cell r="L7">
            <v>14.52</v>
          </cell>
          <cell r="M7">
            <v>14.29</v>
          </cell>
          <cell r="N7">
            <v>1.5840220385674968</v>
          </cell>
          <cell r="O7" t="str">
            <v xml:space="preserve">Fully compliant </v>
          </cell>
          <cell r="P7">
            <v>71016</v>
          </cell>
          <cell r="Q7">
            <v>24472</v>
          </cell>
          <cell r="R7">
            <v>2.9019287348806801</v>
          </cell>
          <cell r="S7">
            <v>27938309</v>
          </cell>
          <cell r="T7">
            <v>6688801</v>
          </cell>
          <cell r="U7">
            <v>21249508</v>
          </cell>
          <cell r="V7">
            <v>20428898</v>
          </cell>
          <cell r="W7">
            <v>96.138216470706055</v>
          </cell>
          <cell r="X7">
            <v>36236</v>
          </cell>
          <cell r="Y7">
            <v>32554</v>
          </cell>
          <cell r="Z7">
            <v>89.838834308422562</v>
          </cell>
          <cell r="AA7" t="str">
            <v xml:space="preserve">Fully compliant </v>
          </cell>
          <cell r="AB7">
            <v>76</v>
          </cell>
          <cell r="AC7">
            <v>65</v>
          </cell>
          <cell r="AD7">
            <v>85.526315789473685</v>
          </cell>
          <cell r="AE7">
            <v>119042</v>
          </cell>
          <cell r="AF7">
            <v>116152</v>
          </cell>
          <cell r="AG7">
            <v>97.572285411871434</v>
          </cell>
          <cell r="AH7">
            <v>101433</v>
          </cell>
          <cell r="AI7">
            <v>389413</v>
          </cell>
          <cell r="AJ7">
            <v>0</v>
          </cell>
          <cell r="AK7">
            <v>490846</v>
          </cell>
          <cell r="AL7">
            <v>326850</v>
          </cell>
          <cell r="AM7" t="str">
            <v>NA</v>
          </cell>
          <cell r="AN7">
            <v>25001</v>
          </cell>
        </row>
        <row r="8">
          <cell r="A8" t="str">
            <v>Dumfries &amp; Galloway</v>
          </cell>
          <cell r="B8">
            <v>1493</v>
          </cell>
          <cell r="C8">
            <v>10734</v>
          </cell>
          <cell r="D8">
            <v>7.1895512391158745</v>
          </cell>
          <cell r="E8">
            <v>3639</v>
          </cell>
          <cell r="F8">
            <v>43771</v>
          </cell>
          <cell r="G8">
            <v>12.028304479252542</v>
          </cell>
          <cell r="H8">
            <v>0</v>
          </cell>
          <cell r="I8">
            <v>322</v>
          </cell>
          <cell r="J8">
            <v>177</v>
          </cell>
          <cell r="K8">
            <v>54.968944099378881</v>
          </cell>
          <cell r="L8">
            <v>14.74</v>
          </cell>
          <cell r="M8">
            <v>14.01</v>
          </cell>
          <cell r="N8">
            <v>4.9525101763907742</v>
          </cell>
          <cell r="O8" t="str">
            <v xml:space="preserve">Fully compliant </v>
          </cell>
          <cell r="P8">
            <v>552645</v>
          </cell>
          <cell r="Q8">
            <v>74798</v>
          </cell>
          <cell r="R8">
            <v>7.3884996925051469</v>
          </cell>
          <cell r="S8">
            <v>79667769</v>
          </cell>
          <cell r="T8">
            <v>17161639</v>
          </cell>
          <cell r="U8">
            <v>62506130</v>
          </cell>
          <cell r="V8">
            <v>60137838</v>
          </cell>
          <cell r="W8">
            <v>96.211104414878989</v>
          </cell>
          <cell r="X8">
            <v>129457</v>
          </cell>
          <cell r="Y8">
            <v>118900</v>
          </cell>
          <cell r="Z8">
            <v>91.845168666043548</v>
          </cell>
          <cell r="AA8" t="str">
            <v xml:space="preserve">Fully compliant </v>
          </cell>
          <cell r="AB8">
            <v>353</v>
          </cell>
          <cell r="AC8">
            <v>273</v>
          </cell>
          <cell r="AD8">
            <v>77.337110481586407</v>
          </cell>
          <cell r="AE8">
            <v>388028</v>
          </cell>
          <cell r="AF8">
            <v>289986</v>
          </cell>
          <cell r="AG8">
            <v>74.73326667147731</v>
          </cell>
          <cell r="AH8">
            <v>419900</v>
          </cell>
          <cell r="AI8">
            <v>845776</v>
          </cell>
          <cell r="AJ8">
            <v>0</v>
          </cell>
          <cell r="AK8">
            <v>1265676</v>
          </cell>
          <cell r="AL8">
            <v>944724</v>
          </cell>
          <cell r="AM8">
            <v>687963</v>
          </cell>
          <cell r="AN8">
            <v>78004</v>
          </cell>
        </row>
        <row r="9">
          <cell r="A9" t="str">
            <v>Dundee City</v>
          </cell>
          <cell r="B9">
            <v>1451</v>
          </cell>
          <cell r="C9">
            <v>11403</v>
          </cell>
          <cell r="D9">
            <v>7.8587181254307374</v>
          </cell>
          <cell r="E9">
            <v>4614</v>
          </cell>
          <cell r="F9">
            <v>57930</v>
          </cell>
          <cell r="G9">
            <v>12.555266579973992</v>
          </cell>
          <cell r="H9">
            <v>0</v>
          </cell>
          <cell r="I9">
            <v>244</v>
          </cell>
          <cell r="J9">
            <v>113</v>
          </cell>
          <cell r="K9">
            <v>46.311475409836063</v>
          </cell>
          <cell r="L9">
            <v>15.34</v>
          </cell>
          <cell r="M9">
            <v>15.31</v>
          </cell>
          <cell r="N9">
            <v>0.19556714471968917</v>
          </cell>
          <cell r="O9" t="str">
            <v xml:space="preserve">Fully compliant </v>
          </cell>
          <cell r="P9">
            <v>905829</v>
          </cell>
          <cell r="Q9">
            <v>74424</v>
          </cell>
          <cell r="R9">
            <v>12.17119477587875</v>
          </cell>
          <cell r="S9">
            <v>72946446.709999993</v>
          </cell>
          <cell r="T9">
            <v>19966758.989999998</v>
          </cell>
          <cell r="U9">
            <v>52979687.719999999</v>
          </cell>
          <cell r="V9">
            <v>49755143.659999996</v>
          </cell>
          <cell r="W9">
            <v>93.913621995958408</v>
          </cell>
          <cell r="X9">
            <v>149521</v>
          </cell>
          <cell r="Y9">
            <v>145122</v>
          </cell>
          <cell r="Z9">
            <v>97.057938349797027</v>
          </cell>
          <cell r="AA9" t="str">
            <v xml:space="preserve">Fully compliant </v>
          </cell>
          <cell r="AB9">
            <v>201</v>
          </cell>
          <cell r="AC9">
            <v>146</v>
          </cell>
          <cell r="AD9">
            <v>72.636815920398007</v>
          </cell>
          <cell r="AE9">
            <v>488959</v>
          </cell>
          <cell r="AF9">
            <v>366795</v>
          </cell>
          <cell r="AG9">
            <v>75.015492096474347</v>
          </cell>
          <cell r="AH9">
            <v>554026</v>
          </cell>
          <cell r="AI9">
            <v>866137</v>
          </cell>
          <cell r="AJ9">
            <v>0</v>
          </cell>
          <cell r="AK9">
            <v>1420163</v>
          </cell>
          <cell r="AL9">
            <v>1340875</v>
          </cell>
          <cell r="AM9">
            <v>378551</v>
          </cell>
          <cell r="AN9">
            <v>75253</v>
          </cell>
        </row>
        <row r="10">
          <cell r="A10" t="str">
            <v>East Ayrshire</v>
          </cell>
          <cell r="B10">
            <v>1246</v>
          </cell>
          <cell r="C10">
            <v>5275</v>
          </cell>
          <cell r="D10">
            <v>4.2</v>
          </cell>
          <cell r="E10">
            <v>3983</v>
          </cell>
          <cell r="F10">
            <v>33279</v>
          </cell>
          <cell r="G10">
            <v>8.355259854381119</v>
          </cell>
          <cell r="H10">
            <v>0</v>
          </cell>
          <cell r="I10">
            <v>261</v>
          </cell>
          <cell r="J10">
            <v>136</v>
          </cell>
          <cell r="K10">
            <v>52.107279693486589</v>
          </cell>
          <cell r="L10">
            <v>14.92</v>
          </cell>
          <cell r="M10">
            <v>14.18</v>
          </cell>
          <cell r="N10">
            <v>4.9597855227882093</v>
          </cell>
          <cell r="O10" t="str">
            <v xml:space="preserve">Fully compliant </v>
          </cell>
          <cell r="P10">
            <v>233850.23</v>
          </cell>
          <cell r="Q10">
            <v>58388</v>
          </cell>
          <cell r="R10">
            <v>4.0051077276152638</v>
          </cell>
          <cell r="S10">
            <v>63516250</v>
          </cell>
          <cell r="T10">
            <v>16700319</v>
          </cell>
          <cell r="U10">
            <v>46815931</v>
          </cell>
          <cell r="V10">
            <v>44063499</v>
          </cell>
          <cell r="W10">
            <v>94.120736379246623</v>
          </cell>
          <cell r="X10">
            <v>100080</v>
          </cell>
          <cell r="Y10">
            <v>94960</v>
          </cell>
          <cell r="Z10">
            <v>94.884092725819343</v>
          </cell>
          <cell r="AA10" t="str">
            <v xml:space="preserve">Fully compliant </v>
          </cell>
          <cell r="AB10">
            <v>325</v>
          </cell>
          <cell r="AC10">
            <v>272</v>
          </cell>
          <cell r="AD10">
            <v>83.692307692307693</v>
          </cell>
          <cell r="AE10">
            <v>315528</v>
          </cell>
          <cell r="AF10">
            <v>309208</v>
          </cell>
          <cell r="AG10">
            <v>97.997008189447527</v>
          </cell>
          <cell r="AH10">
            <v>268215</v>
          </cell>
          <cell r="AI10">
            <v>794064</v>
          </cell>
          <cell r="AJ10">
            <v>198823</v>
          </cell>
          <cell r="AK10">
            <v>1062279</v>
          </cell>
          <cell r="AL10">
            <v>291130</v>
          </cell>
          <cell r="AM10">
            <v>616791</v>
          </cell>
          <cell r="AN10">
            <v>59726</v>
          </cell>
        </row>
        <row r="11">
          <cell r="A11" t="str">
            <v>East Dunbartonshire</v>
          </cell>
          <cell r="B11">
            <v>1293</v>
          </cell>
          <cell r="C11">
            <v>6410</v>
          </cell>
          <cell r="D11">
            <v>4.9574632637277647</v>
          </cell>
          <cell r="E11">
            <v>2546</v>
          </cell>
          <cell r="F11">
            <v>29962</v>
          </cell>
          <cell r="G11">
            <v>11.768263943440692</v>
          </cell>
          <cell r="H11">
            <v>0</v>
          </cell>
          <cell r="I11">
            <v>161</v>
          </cell>
          <cell r="J11">
            <v>102</v>
          </cell>
          <cell r="K11">
            <v>63.354037267080741</v>
          </cell>
          <cell r="L11">
            <v>16.690000000000001</v>
          </cell>
          <cell r="M11">
            <v>15.77</v>
          </cell>
          <cell r="N11">
            <v>5.512282804074303</v>
          </cell>
          <cell r="O11" t="str">
            <v xml:space="preserve">Fully compliant </v>
          </cell>
          <cell r="P11">
            <v>284815</v>
          </cell>
          <cell r="Q11">
            <v>46560</v>
          </cell>
          <cell r="R11">
            <v>6.1171606529209619</v>
          </cell>
          <cell r="S11">
            <v>69871130</v>
          </cell>
          <cell r="T11">
            <v>10890257</v>
          </cell>
          <cell r="U11">
            <v>58980873</v>
          </cell>
          <cell r="V11">
            <v>57207296</v>
          </cell>
          <cell r="W11">
            <v>96.992962447334406</v>
          </cell>
          <cell r="X11">
            <v>69929</v>
          </cell>
          <cell r="Y11">
            <v>63219</v>
          </cell>
          <cell r="Z11">
            <v>90.404553189663801</v>
          </cell>
          <cell r="AA11" t="str">
            <v xml:space="preserve">Fully compliant </v>
          </cell>
          <cell r="AB11">
            <v>107</v>
          </cell>
          <cell r="AC11">
            <v>89</v>
          </cell>
          <cell r="AD11">
            <v>83.177570093457945</v>
          </cell>
          <cell r="AE11">
            <v>252687</v>
          </cell>
          <cell r="AF11">
            <v>247476</v>
          </cell>
          <cell r="AG11">
            <v>97.937764902824441</v>
          </cell>
          <cell r="AH11">
            <v>393597</v>
          </cell>
          <cell r="AI11">
            <v>607364</v>
          </cell>
          <cell r="AJ11">
            <v>66541</v>
          </cell>
          <cell r="AK11">
            <v>1000961</v>
          </cell>
          <cell r="AL11">
            <v>495658</v>
          </cell>
          <cell r="AM11">
            <v>35249</v>
          </cell>
          <cell r="AN11">
            <v>47192</v>
          </cell>
        </row>
        <row r="12">
          <cell r="A12" t="str">
            <v>East Lothian</v>
          </cell>
          <cell r="B12">
            <v>1078</v>
          </cell>
          <cell r="C12">
            <v>7529</v>
          </cell>
          <cell r="D12">
            <v>6.9842300556586272</v>
          </cell>
          <cell r="E12">
            <v>2650</v>
          </cell>
          <cell r="F12">
            <v>32088</v>
          </cell>
          <cell r="G12">
            <v>12.108679245283019</v>
          </cell>
          <cell r="H12">
            <v>0</v>
          </cell>
          <cell r="I12">
            <v>219</v>
          </cell>
          <cell r="J12">
            <v>118</v>
          </cell>
          <cell r="K12">
            <v>53.881278538812779</v>
          </cell>
          <cell r="L12">
            <v>15.946</v>
          </cell>
          <cell r="M12">
            <v>15.635</v>
          </cell>
          <cell r="N12">
            <v>1.9503323717546692</v>
          </cell>
          <cell r="O12" t="str">
            <v xml:space="preserve">Fully compliant </v>
          </cell>
          <cell r="P12">
            <v>413214</v>
          </cell>
          <cell r="Q12">
            <v>47791</v>
          </cell>
          <cell r="R12">
            <v>8.646272310686113</v>
          </cell>
          <cell r="S12">
            <v>61498450</v>
          </cell>
          <cell r="T12">
            <v>11484790</v>
          </cell>
          <cell r="U12">
            <v>50013660</v>
          </cell>
          <cell r="V12">
            <v>48526689</v>
          </cell>
          <cell r="W12">
            <v>97.026870259045225</v>
          </cell>
          <cell r="X12">
            <v>102385</v>
          </cell>
          <cell r="Y12">
            <v>88518</v>
          </cell>
          <cell r="Z12">
            <v>86.456023831615951</v>
          </cell>
          <cell r="AA12" t="str">
            <v xml:space="preserve">Fully compliant </v>
          </cell>
          <cell r="AB12">
            <v>198</v>
          </cell>
          <cell r="AC12">
            <v>168</v>
          </cell>
          <cell r="AD12">
            <v>84.848484848484844</v>
          </cell>
          <cell r="AE12">
            <v>274653</v>
          </cell>
          <cell r="AF12">
            <v>254866</v>
          </cell>
          <cell r="AG12">
            <v>92.795636676096748</v>
          </cell>
          <cell r="AH12">
            <v>487630</v>
          </cell>
          <cell r="AI12">
            <v>751264</v>
          </cell>
          <cell r="AJ12">
            <v>172931</v>
          </cell>
          <cell r="AK12">
            <v>1238894</v>
          </cell>
          <cell r="AL12">
            <v>791890</v>
          </cell>
          <cell r="AM12">
            <v>199179</v>
          </cell>
          <cell r="AN12">
            <v>52334</v>
          </cell>
        </row>
        <row r="13">
          <cell r="A13" t="str">
            <v>East Renfrewshire</v>
          </cell>
          <cell r="B13">
            <v>1162</v>
          </cell>
          <cell r="C13">
            <v>5322</v>
          </cell>
          <cell r="D13">
            <v>4.5800344234079171</v>
          </cell>
          <cell r="E13">
            <v>2324</v>
          </cell>
          <cell r="F13">
            <v>24454</v>
          </cell>
          <cell r="G13">
            <v>10.522375215146299</v>
          </cell>
          <cell r="H13">
            <v>0</v>
          </cell>
          <cell r="I13">
            <v>170</v>
          </cell>
          <cell r="J13">
            <v>95</v>
          </cell>
          <cell r="K13">
            <v>55.882352941176471</v>
          </cell>
          <cell r="L13">
            <v>16.850000000000001</v>
          </cell>
          <cell r="M13">
            <v>15.54</v>
          </cell>
          <cell r="N13">
            <v>7.7744807121661808</v>
          </cell>
          <cell r="O13" t="str">
            <v xml:space="preserve">Fully compliant </v>
          </cell>
          <cell r="P13">
            <v>284100</v>
          </cell>
          <cell r="Q13">
            <v>38798</v>
          </cell>
          <cell r="R13">
            <v>7.322542399092737</v>
          </cell>
          <cell r="S13">
            <v>58337297</v>
          </cell>
          <cell r="T13">
            <v>9067010</v>
          </cell>
          <cell r="U13">
            <v>49270287</v>
          </cell>
          <cell r="V13">
            <v>48167446</v>
          </cell>
          <cell r="W13">
            <v>97.761650952023075</v>
          </cell>
          <cell r="X13">
            <v>56129</v>
          </cell>
          <cell r="Y13">
            <v>46745</v>
          </cell>
          <cell r="Z13">
            <v>83.281369701936612</v>
          </cell>
          <cell r="AA13" t="str">
            <v xml:space="preserve">Fully compliant </v>
          </cell>
          <cell r="AB13">
            <v>115</v>
          </cell>
          <cell r="AC13">
            <v>95</v>
          </cell>
          <cell r="AD13">
            <v>82.608695652173907</v>
          </cell>
          <cell r="AE13">
            <v>241547</v>
          </cell>
          <cell r="AF13">
            <v>201891</v>
          </cell>
          <cell r="AG13">
            <v>83.582491192190346</v>
          </cell>
          <cell r="AH13">
            <v>264315</v>
          </cell>
          <cell r="AI13">
            <v>646713</v>
          </cell>
          <cell r="AJ13">
            <v>0</v>
          </cell>
          <cell r="AK13">
            <v>911028</v>
          </cell>
          <cell r="AL13">
            <v>1311419</v>
          </cell>
          <cell r="AM13" t="str">
            <v>NA</v>
          </cell>
          <cell r="AN13">
            <v>40319</v>
          </cell>
        </row>
        <row r="14">
          <cell r="A14" t="str">
            <v>Edinburgh City</v>
          </cell>
          <cell r="B14">
            <v>3544</v>
          </cell>
          <cell r="C14">
            <v>20079</v>
          </cell>
          <cell r="D14">
            <v>5.6656320541760721</v>
          </cell>
          <cell r="E14">
            <v>11050</v>
          </cell>
          <cell r="F14">
            <v>136351</v>
          </cell>
          <cell r="G14">
            <v>12.339457013574661</v>
          </cell>
          <cell r="H14">
            <v>0</v>
          </cell>
          <cell r="I14">
            <v>485</v>
          </cell>
          <cell r="J14">
            <v>244</v>
          </cell>
          <cell r="K14">
            <v>50.309278350515463</v>
          </cell>
          <cell r="L14">
            <v>14.52</v>
          </cell>
          <cell r="M14">
            <v>13.99</v>
          </cell>
          <cell r="N14">
            <v>3.6501377410468336</v>
          </cell>
          <cell r="O14" t="str">
            <v xml:space="preserve">Fully compliant </v>
          </cell>
          <cell r="P14">
            <v>1658588</v>
          </cell>
          <cell r="Q14">
            <v>248973</v>
          </cell>
          <cell r="R14">
            <v>6.6617183389363506</v>
          </cell>
          <cell r="S14">
            <v>334654291</v>
          </cell>
          <cell r="T14">
            <v>78803686</v>
          </cell>
          <cell r="U14">
            <v>255850605</v>
          </cell>
          <cell r="V14">
            <v>247610823</v>
          </cell>
          <cell r="W14">
            <v>96.779455729643487</v>
          </cell>
          <cell r="X14">
            <v>347296</v>
          </cell>
          <cell r="Y14">
            <v>332299</v>
          </cell>
          <cell r="Z14">
            <v>95.681781535059429</v>
          </cell>
          <cell r="AA14" t="str">
            <v xml:space="preserve">Fully compliant </v>
          </cell>
          <cell r="AB14">
            <v>682</v>
          </cell>
          <cell r="AC14">
            <v>472</v>
          </cell>
          <cell r="AD14">
            <v>69.208211143695024</v>
          </cell>
          <cell r="AE14">
            <v>828304</v>
          </cell>
          <cell r="AF14">
            <v>651993</v>
          </cell>
          <cell r="AG14">
            <v>78.714216036624236</v>
          </cell>
          <cell r="AH14">
            <v>1787481</v>
          </cell>
          <cell r="AI14">
            <v>1958430</v>
          </cell>
          <cell r="AJ14">
            <v>647438</v>
          </cell>
          <cell r="AK14">
            <v>3745911</v>
          </cell>
          <cell r="AL14">
            <v>8803183</v>
          </cell>
          <cell r="AM14">
            <v>614928</v>
          </cell>
          <cell r="AN14">
            <v>246818</v>
          </cell>
        </row>
        <row r="15">
          <cell r="A15" t="str">
            <v>Eilean Siar</v>
          </cell>
          <cell r="B15">
            <v>360.12</v>
          </cell>
          <cell r="C15">
            <v>2631.8</v>
          </cell>
          <cell r="D15">
            <v>7.3081195157169834</v>
          </cell>
          <cell r="E15">
            <v>1301.5</v>
          </cell>
          <cell r="F15">
            <v>14603.4</v>
          </cell>
          <cell r="G15">
            <v>11.22043795620438</v>
          </cell>
          <cell r="H15">
            <v>0</v>
          </cell>
          <cell r="I15">
            <v>82</v>
          </cell>
          <cell r="J15">
            <v>31</v>
          </cell>
          <cell r="K15">
            <v>37.804878048780488</v>
          </cell>
          <cell r="L15">
            <v>15.69</v>
          </cell>
          <cell r="M15">
            <v>13.54</v>
          </cell>
          <cell r="N15">
            <v>13.702995538559591</v>
          </cell>
          <cell r="O15" t="str">
            <v xml:space="preserve">Fully compliant </v>
          </cell>
          <cell r="P15">
            <v>398049</v>
          </cell>
          <cell r="Q15">
            <v>14732</v>
          </cell>
          <cell r="R15">
            <v>27.019345642139559</v>
          </cell>
          <cell r="S15">
            <v>13182066</v>
          </cell>
          <cell r="T15">
            <v>3067845</v>
          </cell>
          <cell r="U15">
            <v>10114221</v>
          </cell>
          <cell r="V15">
            <v>9684810</v>
          </cell>
          <cell r="W15">
            <v>95.754383852201769</v>
          </cell>
          <cell r="X15">
            <v>46356</v>
          </cell>
          <cell r="Y15">
            <v>43857</v>
          </cell>
          <cell r="Z15">
            <v>94.609112089049958</v>
          </cell>
          <cell r="AA15" t="str">
            <v xml:space="preserve">Fully compliant </v>
          </cell>
          <cell r="AB15">
            <v>94</v>
          </cell>
          <cell r="AC15">
            <v>74.5</v>
          </cell>
          <cell r="AD15">
            <v>79.255319148936167</v>
          </cell>
          <cell r="AE15">
            <v>101530</v>
          </cell>
          <cell r="AF15">
            <v>85800</v>
          </cell>
          <cell r="AG15">
            <v>84.507042253521121</v>
          </cell>
          <cell r="AH15">
            <v>127620</v>
          </cell>
          <cell r="AI15">
            <v>161976</v>
          </cell>
          <cell r="AJ15" t="str">
            <v>The service no longer record outdoor facility attendances</v>
          </cell>
          <cell r="AK15">
            <v>289596</v>
          </cell>
          <cell r="AL15">
            <v>132012</v>
          </cell>
          <cell r="AM15">
            <v>95980</v>
          </cell>
          <cell r="AN15">
            <v>17329</v>
          </cell>
        </row>
        <row r="16">
          <cell r="A16" t="str">
            <v>Falkirk</v>
          </cell>
          <cell r="B16">
            <v>1707</v>
          </cell>
          <cell r="C16">
            <v>7664</v>
          </cell>
          <cell r="D16">
            <v>4.4897480960749849</v>
          </cell>
          <cell r="E16">
            <v>4198</v>
          </cell>
          <cell r="F16">
            <v>47182</v>
          </cell>
          <cell r="G16">
            <v>11.239161505478799</v>
          </cell>
          <cell r="H16">
            <v>0</v>
          </cell>
          <cell r="I16">
            <v>299</v>
          </cell>
          <cell r="J16">
            <v>146</v>
          </cell>
          <cell r="K16">
            <v>48.829431438127088</v>
          </cell>
          <cell r="L16">
            <v>15.3</v>
          </cell>
          <cell r="M16">
            <v>14.68</v>
          </cell>
          <cell r="N16">
            <v>4.0522875816993604</v>
          </cell>
          <cell r="O16" t="str">
            <v xml:space="preserve">Fully compliant </v>
          </cell>
          <cell r="P16">
            <v>489992</v>
          </cell>
          <cell r="Q16">
            <v>74587</v>
          </cell>
          <cell r="R16">
            <v>6.5694021746416933</v>
          </cell>
          <cell r="S16">
            <v>78406711.590000004</v>
          </cell>
          <cell r="T16">
            <v>16571567.9</v>
          </cell>
          <cell r="U16">
            <v>61835143.690000005</v>
          </cell>
          <cell r="V16">
            <v>59742543.229999997</v>
          </cell>
          <cell r="W16">
            <v>96.615839577423955</v>
          </cell>
          <cell r="X16">
            <v>129462</v>
          </cell>
          <cell r="Y16">
            <v>124020</v>
          </cell>
          <cell r="Z16">
            <v>95.796449923529678</v>
          </cell>
          <cell r="AA16" t="str">
            <v xml:space="preserve">Fully compliant </v>
          </cell>
          <cell r="AB16">
            <v>279</v>
          </cell>
          <cell r="AC16">
            <v>244</v>
          </cell>
          <cell r="AD16">
            <v>87.45519713261649</v>
          </cell>
          <cell r="AE16">
            <v>383526</v>
          </cell>
          <cell r="AF16">
            <v>340176</v>
          </cell>
          <cell r="AG16">
            <v>88.696985341280637</v>
          </cell>
          <cell r="AH16">
            <v>353245</v>
          </cell>
          <cell r="AI16">
            <v>811946</v>
          </cell>
          <cell r="AJ16">
            <v>105195</v>
          </cell>
          <cell r="AK16">
            <v>1165191</v>
          </cell>
          <cell r="AL16">
            <v>672192</v>
          </cell>
          <cell r="AM16">
            <v>67242</v>
          </cell>
          <cell r="AN16">
            <v>73600</v>
          </cell>
        </row>
        <row r="17">
          <cell r="A17" t="str">
            <v>Fife</v>
          </cell>
          <cell r="B17">
            <v>3547</v>
          </cell>
          <cell r="C17">
            <v>23555</v>
          </cell>
          <cell r="D17">
            <v>6.6408232308993513</v>
          </cell>
          <cell r="E17">
            <v>11070</v>
          </cell>
          <cell r="F17">
            <v>148732</v>
          </cell>
          <cell r="G17">
            <v>13.435591689250225</v>
          </cell>
          <cell r="H17">
            <v>0</v>
          </cell>
          <cell r="I17">
            <v>750</v>
          </cell>
          <cell r="J17">
            <v>412</v>
          </cell>
          <cell r="K17">
            <v>54.933333333333337</v>
          </cell>
          <cell r="L17">
            <v>15.41</v>
          </cell>
          <cell r="M17">
            <v>15.16</v>
          </cell>
          <cell r="N17">
            <v>1.6223231667748195</v>
          </cell>
          <cell r="O17" t="str">
            <v xml:space="preserve">Fully compliant </v>
          </cell>
          <cell r="P17">
            <v>490760</v>
          </cell>
          <cell r="Q17">
            <v>176628</v>
          </cell>
          <cell r="R17">
            <v>2.7784949158683787</v>
          </cell>
          <cell r="S17">
            <v>200255144</v>
          </cell>
          <cell r="T17">
            <v>47449037</v>
          </cell>
          <cell r="U17">
            <v>152806107</v>
          </cell>
          <cell r="V17">
            <v>146372310</v>
          </cell>
          <cell r="W17">
            <v>95.789568148608097</v>
          </cell>
          <cell r="X17">
            <v>451404</v>
          </cell>
          <cell r="Y17">
            <v>437771</v>
          </cell>
          <cell r="Z17">
            <v>96.979867258597622</v>
          </cell>
          <cell r="AA17" t="str">
            <v xml:space="preserve">Fully compliant </v>
          </cell>
          <cell r="AB17">
            <v>604</v>
          </cell>
          <cell r="AC17">
            <v>485</v>
          </cell>
          <cell r="AD17">
            <v>80.298013245033118</v>
          </cell>
          <cell r="AE17">
            <v>844356</v>
          </cell>
          <cell r="AF17">
            <v>722857</v>
          </cell>
          <cell r="AG17">
            <v>85.610453410646699</v>
          </cell>
          <cell r="AH17">
            <v>1168441</v>
          </cell>
          <cell r="AI17">
            <v>1698293</v>
          </cell>
          <cell r="AJ17">
            <v>471285</v>
          </cell>
          <cell r="AK17">
            <v>2866734</v>
          </cell>
          <cell r="AL17">
            <v>1413115</v>
          </cell>
          <cell r="AM17">
            <v>495637</v>
          </cell>
          <cell r="AN17">
            <v>179470</v>
          </cell>
        </row>
        <row r="18">
          <cell r="A18" t="str">
            <v>Glasgow City</v>
          </cell>
          <cell r="B18">
            <v>5686</v>
          </cell>
          <cell r="C18">
            <v>30427</v>
          </cell>
          <cell r="D18">
            <v>5.3512135068589517</v>
          </cell>
          <cell r="E18">
            <v>12977</v>
          </cell>
          <cell r="F18">
            <v>128348</v>
          </cell>
          <cell r="G18">
            <v>9.8904215149880557</v>
          </cell>
          <cell r="H18">
            <v>0</v>
          </cell>
          <cell r="I18">
            <v>818</v>
          </cell>
          <cell r="J18">
            <v>479</v>
          </cell>
          <cell r="K18">
            <v>58.557457212713935</v>
          </cell>
          <cell r="L18">
            <v>15.916233080896999</v>
          </cell>
          <cell r="M18">
            <v>17.024929253</v>
          </cell>
          <cell r="N18">
            <v>-6.9658201564896842</v>
          </cell>
          <cell r="O18" t="str">
            <v xml:space="preserve">Fully compliant </v>
          </cell>
          <cell r="P18">
            <v>1952136</v>
          </cell>
          <cell r="Q18">
            <v>310579</v>
          </cell>
          <cell r="R18">
            <v>6.2854732612314423</v>
          </cell>
          <cell r="S18">
            <v>357797794</v>
          </cell>
          <cell r="T18">
            <v>137665776</v>
          </cell>
          <cell r="U18">
            <v>220132018</v>
          </cell>
          <cell r="V18">
            <v>209076987</v>
          </cell>
          <cell r="W18">
            <v>94.977999520269691</v>
          </cell>
          <cell r="X18">
            <v>240136</v>
          </cell>
          <cell r="Y18">
            <v>226154</v>
          </cell>
          <cell r="Z18">
            <v>94.177466102541899</v>
          </cell>
          <cell r="AA18" t="str">
            <v xml:space="preserve">Fully compliant </v>
          </cell>
          <cell r="AB18">
            <v>521</v>
          </cell>
          <cell r="AC18">
            <v>487</v>
          </cell>
          <cell r="AD18">
            <v>93.474088291746639</v>
          </cell>
          <cell r="AE18">
            <v>1436101</v>
          </cell>
          <cell r="AF18">
            <v>1289946</v>
          </cell>
          <cell r="AG18">
            <v>89.822791015395154</v>
          </cell>
          <cell r="AH18">
            <v>1583747</v>
          </cell>
          <cell r="AI18">
            <v>4439789</v>
          </cell>
          <cell r="AJ18">
            <v>837294</v>
          </cell>
          <cell r="AK18">
            <v>6023536</v>
          </cell>
          <cell r="AL18">
            <v>4975569</v>
          </cell>
          <cell r="AM18">
            <v>4290048</v>
          </cell>
          <cell r="AN18">
            <v>314717</v>
          </cell>
        </row>
        <row r="19">
          <cell r="A19" t="str">
            <v>Highland</v>
          </cell>
          <cell r="B19">
            <v>2491</v>
          </cell>
          <cell r="C19">
            <v>17868</v>
          </cell>
          <cell r="D19">
            <v>7.1730228823765554</v>
          </cell>
          <cell r="E19">
            <v>5568</v>
          </cell>
          <cell r="F19">
            <v>59861</v>
          </cell>
          <cell r="G19">
            <v>10.750897988505747</v>
          </cell>
          <cell r="H19">
            <v>0</v>
          </cell>
          <cell r="I19">
            <v>385</v>
          </cell>
          <cell r="J19">
            <v>198</v>
          </cell>
          <cell r="K19">
            <v>51.428571428571423</v>
          </cell>
          <cell r="L19">
            <v>15.45</v>
          </cell>
          <cell r="M19">
            <v>14.34</v>
          </cell>
          <cell r="N19">
            <v>7.1844660194174708</v>
          </cell>
          <cell r="O19" t="str">
            <v xml:space="preserve">Fully compliant </v>
          </cell>
          <cell r="P19">
            <v>983927</v>
          </cell>
          <cell r="Q19">
            <v>117756</v>
          </cell>
          <cell r="R19">
            <v>8.3556421753456291</v>
          </cell>
          <cell r="S19">
            <v>143756950</v>
          </cell>
          <cell r="T19">
            <v>27639382</v>
          </cell>
          <cell r="U19">
            <v>116117568</v>
          </cell>
          <cell r="V19">
            <v>111698286</v>
          </cell>
          <cell r="W19">
            <v>96.194131451323543</v>
          </cell>
          <cell r="X19">
            <v>140818</v>
          </cell>
          <cell r="Y19">
            <v>134260</v>
          </cell>
          <cell r="Z19">
            <v>95.342924910167739</v>
          </cell>
          <cell r="AA19" t="str">
            <v xml:space="preserve">Fully compliant </v>
          </cell>
          <cell r="AB19">
            <v>1090</v>
          </cell>
          <cell r="AC19">
            <v>720</v>
          </cell>
          <cell r="AD19">
            <v>66.055045871559642</v>
          </cell>
          <cell r="AE19">
            <v>573211</v>
          </cell>
          <cell r="AF19">
            <v>470562</v>
          </cell>
          <cell r="AG19">
            <v>82.092283644242698</v>
          </cell>
          <cell r="AH19">
            <v>389583</v>
          </cell>
          <cell r="AI19">
            <v>2067555</v>
          </cell>
          <cell r="AJ19">
            <v>124490</v>
          </cell>
          <cell r="AK19">
            <v>2457138</v>
          </cell>
          <cell r="AL19">
            <v>3565308</v>
          </cell>
          <cell r="AM19">
            <v>627271</v>
          </cell>
          <cell r="AN19">
            <v>122582</v>
          </cell>
        </row>
        <row r="20">
          <cell r="A20" t="str">
            <v>Inverclyde</v>
          </cell>
          <cell r="B20">
            <v>966</v>
          </cell>
          <cell r="C20">
            <v>5000</v>
          </cell>
          <cell r="D20">
            <v>5.1759834368530022</v>
          </cell>
          <cell r="E20">
            <v>2858</v>
          </cell>
          <cell r="F20">
            <v>30241</v>
          </cell>
          <cell r="G20">
            <v>10.581175647305809</v>
          </cell>
          <cell r="H20">
            <v>0</v>
          </cell>
          <cell r="I20">
            <v>204</v>
          </cell>
          <cell r="J20">
            <v>110</v>
          </cell>
          <cell r="K20">
            <v>53.921568627450981</v>
          </cell>
          <cell r="L20">
            <v>14.93</v>
          </cell>
          <cell r="M20">
            <v>13.63</v>
          </cell>
          <cell r="N20">
            <v>8.7073007367716002</v>
          </cell>
          <cell r="O20" t="str">
            <v xml:space="preserve">Fully compliant </v>
          </cell>
          <cell r="P20">
            <v>495000</v>
          </cell>
          <cell r="Q20">
            <v>38876</v>
          </cell>
          <cell r="R20">
            <v>12.732791439448503</v>
          </cell>
          <cell r="S20">
            <v>41655418</v>
          </cell>
          <cell r="T20">
            <v>11696548</v>
          </cell>
          <cell r="U20">
            <v>29958870</v>
          </cell>
          <cell r="V20">
            <v>28617209</v>
          </cell>
          <cell r="W20">
            <v>95.521656858219288</v>
          </cell>
          <cell r="X20">
            <v>41238</v>
          </cell>
          <cell r="Y20">
            <v>40056</v>
          </cell>
          <cell r="Z20">
            <v>97.133711625200064</v>
          </cell>
          <cell r="AA20" t="str">
            <v xml:space="preserve">Fully compliant </v>
          </cell>
          <cell r="AB20">
            <v>131</v>
          </cell>
          <cell r="AC20">
            <v>121</v>
          </cell>
          <cell r="AD20">
            <v>92.36641221374046</v>
          </cell>
          <cell r="AE20">
            <v>233658</v>
          </cell>
          <cell r="AF20">
            <v>213593</v>
          </cell>
          <cell r="AG20">
            <v>91.412662951835586</v>
          </cell>
          <cell r="AH20">
            <v>317691</v>
          </cell>
          <cell r="AI20">
            <v>906693</v>
          </cell>
          <cell r="AJ20">
            <v>170820</v>
          </cell>
          <cell r="AK20">
            <v>1224384</v>
          </cell>
          <cell r="AL20">
            <v>428785</v>
          </cell>
          <cell r="AM20">
            <v>57053</v>
          </cell>
          <cell r="AN20">
            <v>39540</v>
          </cell>
        </row>
        <row r="21">
          <cell r="A21" t="str">
            <v>Midlothian</v>
          </cell>
          <cell r="B21">
            <v>1104.6500000000001</v>
          </cell>
          <cell r="C21">
            <v>5064.83</v>
          </cell>
          <cell r="D21">
            <v>4.5850088263250797</v>
          </cell>
          <cell r="E21">
            <v>2948.78</v>
          </cell>
          <cell r="F21">
            <v>25336.68</v>
          </cell>
          <cell r="G21">
            <v>8.5922584933430084</v>
          </cell>
          <cell r="H21">
            <v>0</v>
          </cell>
          <cell r="I21">
            <v>198</v>
          </cell>
          <cell r="J21">
            <v>97</v>
          </cell>
          <cell r="K21">
            <v>48.98989898989899</v>
          </cell>
          <cell r="L21">
            <v>15.09</v>
          </cell>
          <cell r="M21">
            <v>14.74</v>
          </cell>
          <cell r="N21">
            <v>2.3194168323393001</v>
          </cell>
          <cell r="O21" t="str">
            <v xml:space="preserve">Fully compliant </v>
          </cell>
          <cell r="P21">
            <v>373154</v>
          </cell>
          <cell r="Q21">
            <v>40326</v>
          </cell>
          <cell r="R21">
            <v>9.2534345087536582</v>
          </cell>
          <cell r="S21">
            <v>46600000</v>
          </cell>
          <cell r="T21">
            <v>4904000</v>
          </cell>
          <cell r="U21">
            <v>41696000</v>
          </cell>
          <cell r="V21">
            <v>39643000</v>
          </cell>
          <cell r="W21">
            <v>95.076266308518797</v>
          </cell>
          <cell r="X21">
            <v>96324</v>
          </cell>
          <cell r="Y21">
            <v>89649</v>
          </cell>
          <cell r="Z21">
            <v>93.070262862837922</v>
          </cell>
          <cell r="AA21" t="str">
            <v xml:space="preserve">Fully compliant </v>
          </cell>
          <cell r="AB21">
            <v>180</v>
          </cell>
          <cell r="AC21">
            <v>119</v>
          </cell>
          <cell r="AD21">
            <v>66.111111111111114</v>
          </cell>
          <cell r="AE21">
            <v>224662</v>
          </cell>
          <cell r="AF21">
            <v>173233</v>
          </cell>
          <cell r="AG21">
            <v>77.108278213494046</v>
          </cell>
          <cell r="AH21">
            <v>190893</v>
          </cell>
          <cell r="AI21">
            <v>581740</v>
          </cell>
          <cell r="AJ21">
            <v>24486</v>
          </cell>
          <cell r="AK21">
            <v>772633</v>
          </cell>
          <cell r="AL21">
            <v>1090612</v>
          </cell>
          <cell r="AM21" t="str">
            <v>NA</v>
          </cell>
          <cell r="AN21">
            <v>40326</v>
          </cell>
        </row>
        <row r="22">
          <cell r="A22" t="str">
            <v>Moray</v>
          </cell>
          <cell r="B22">
            <v>918</v>
          </cell>
          <cell r="C22">
            <v>5863</v>
          </cell>
          <cell r="D22">
            <v>6.4</v>
          </cell>
          <cell r="E22">
            <v>2690</v>
          </cell>
          <cell r="F22">
            <v>31040</v>
          </cell>
          <cell r="G22">
            <v>11.53903345724907</v>
          </cell>
          <cell r="H22">
            <v>0</v>
          </cell>
          <cell r="I22">
            <v>201</v>
          </cell>
          <cell r="J22">
            <v>106</v>
          </cell>
          <cell r="K22">
            <v>52.736318407960205</v>
          </cell>
          <cell r="L22">
            <v>14.11</v>
          </cell>
          <cell r="M22">
            <v>13.19</v>
          </cell>
          <cell r="N22">
            <v>6.5201984408221136</v>
          </cell>
          <cell r="O22" t="str">
            <v xml:space="preserve">Fully compliant </v>
          </cell>
          <cell r="P22">
            <v>419022</v>
          </cell>
          <cell r="Q22">
            <v>45047</v>
          </cell>
          <cell r="R22">
            <v>9.3018846982040984</v>
          </cell>
          <cell r="S22">
            <v>50424105</v>
          </cell>
          <cell r="T22">
            <v>10748188</v>
          </cell>
          <cell r="U22">
            <v>39675917</v>
          </cell>
          <cell r="V22">
            <v>38356189</v>
          </cell>
          <cell r="W22">
            <v>96.673730313529987</v>
          </cell>
          <cell r="X22">
            <v>65872</v>
          </cell>
          <cell r="Y22">
            <v>58694</v>
          </cell>
          <cell r="Z22">
            <v>89.103109059995148</v>
          </cell>
          <cell r="AA22" t="str">
            <v xml:space="preserve">Fully compliant </v>
          </cell>
          <cell r="AB22">
            <v>191</v>
          </cell>
          <cell r="AC22">
            <v>181</v>
          </cell>
          <cell r="AD22">
            <v>94.764397905759154</v>
          </cell>
          <cell r="AE22">
            <v>224016.21000000002</v>
          </cell>
          <cell r="AF22">
            <v>117927.79999999999</v>
          </cell>
          <cell r="AG22">
            <v>52.64252975264602</v>
          </cell>
          <cell r="AH22">
            <v>535864</v>
          </cell>
          <cell r="AI22">
            <v>429435</v>
          </cell>
          <cell r="AJ22">
            <v>51600</v>
          </cell>
          <cell r="AK22">
            <v>965299</v>
          </cell>
          <cell r="AL22">
            <v>1193851</v>
          </cell>
          <cell r="AM22">
            <v>43054</v>
          </cell>
          <cell r="AN22">
            <v>46176</v>
          </cell>
        </row>
        <row r="23">
          <cell r="A23" t="str">
            <v>North Ayrshire</v>
          </cell>
          <cell r="B23">
            <v>1291</v>
          </cell>
          <cell r="C23">
            <v>7400</v>
          </cell>
          <cell r="D23">
            <v>5.7319907048799381</v>
          </cell>
          <cell r="E23">
            <v>4178</v>
          </cell>
          <cell r="F23">
            <v>45161</v>
          </cell>
          <cell r="G23">
            <v>10.809238870272857</v>
          </cell>
          <cell r="H23">
            <v>0</v>
          </cell>
          <cell r="I23">
            <v>265</v>
          </cell>
          <cell r="J23">
            <v>147</v>
          </cell>
          <cell r="K23">
            <v>55.471698113207545</v>
          </cell>
          <cell r="L23">
            <v>15.07</v>
          </cell>
          <cell r="M23">
            <v>14.84</v>
          </cell>
          <cell r="N23">
            <v>1.5262110152621062</v>
          </cell>
          <cell r="O23" t="str">
            <v xml:space="preserve">Fully compliant </v>
          </cell>
          <cell r="P23">
            <v>520473</v>
          </cell>
          <cell r="Q23">
            <v>68057</v>
          </cell>
          <cell r="R23">
            <v>7.6476042141146392</v>
          </cell>
          <cell r="S23">
            <v>73948339</v>
          </cell>
          <cell r="T23">
            <v>20085556</v>
          </cell>
          <cell r="U23">
            <v>53862783</v>
          </cell>
          <cell r="V23">
            <v>51076930</v>
          </cell>
          <cell r="W23">
            <v>94.82787029403957</v>
          </cell>
          <cell r="X23">
            <v>114224</v>
          </cell>
          <cell r="Y23">
            <v>104894</v>
          </cell>
          <cell r="Z23">
            <v>91.831839193164313</v>
          </cell>
          <cell r="AA23" t="str">
            <v xml:space="preserve">Fully compliant </v>
          </cell>
          <cell r="AB23">
            <v>228</v>
          </cell>
          <cell r="AC23">
            <v>205</v>
          </cell>
          <cell r="AD23">
            <v>89.912280701754383</v>
          </cell>
          <cell r="AE23">
            <v>248709</v>
          </cell>
          <cell r="AF23">
            <v>247865</v>
          </cell>
          <cell r="AG23">
            <v>99.660647584124419</v>
          </cell>
          <cell r="AH23">
            <v>363018</v>
          </cell>
          <cell r="AI23">
            <v>1848777</v>
          </cell>
          <cell r="AJ23">
            <v>168426</v>
          </cell>
          <cell r="AK23">
            <v>2211795</v>
          </cell>
          <cell r="AL23">
            <v>1061236</v>
          </cell>
          <cell r="AM23">
            <v>108911</v>
          </cell>
          <cell r="AN23">
            <v>69372</v>
          </cell>
        </row>
        <row r="24">
          <cell r="A24" t="str">
            <v>North Lanarkshire</v>
          </cell>
          <cell r="B24">
            <v>3145</v>
          </cell>
          <cell r="C24">
            <v>21339.3</v>
          </cell>
          <cell r="D24">
            <v>6.7851510333863274</v>
          </cell>
          <cell r="E24">
            <v>8258.41</v>
          </cell>
          <cell r="F24">
            <v>97915.33</v>
          </cell>
          <cell r="G24">
            <v>11.856438466968823</v>
          </cell>
          <cell r="H24">
            <v>0</v>
          </cell>
          <cell r="I24">
            <v>516</v>
          </cell>
          <cell r="J24">
            <v>311</v>
          </cell>
          <cell r="K24">
            <v>60.271317829457359</v>
          </cell>
          <cell r="L24">
            <v>15.32</v>
          </cell>
          <cell r="M24">
            <v>14.71</v>
          </cell>
          <cell r="N24">
            <v>3.9817232375979188</v>
          </cell>
          <cell r="O24" t="str">
            <v xml:space="preserve">Fully compliant </v>
          </cell>
          <cell r="P24">
            <v>1185000</v>
          </cell>
          <cell r="Q24">
            <v>154690</v>
          </cell>
          <cell r="R24">
            <v>7.6604822548322451</v>
          </cell>
          <cell r="S24">
            <v>153533909</v>
          </cell>
          <cell r="T24">
            <v>39203040</v>
          </cell>
          <cell r="U24">
            <v>114330869</v>
          </cell>
          <cell r="V24">
            <v>107656004</v>
          </cell>
          <cell r="W24">
            <v>94.161799819784449</v>
          </cell>
          <cell r="X24">
            <v>329087</v>
          </cell>
          <cell r="Y24">
            <v>298519</v>
          </cell>
          <cell r="Z24">
            <v>90.711270879736972</v>
          </cell>
          <cell r="AA24" t="str">
            <v xml:space="preserve">Fully compliant </v>
          </cell>
          <cell r="AB24">
            <v>586</v>
          </cell>
          <cell r="AC24">
            <v>480</v>
          </cell>
          <cell r="AD24">
            <v>81.911262798634809</v>
          </cell>
          <cell r="AE24">
            <v>772022</v>
          </cell>
          <cell r="AF24">
            <v>668281</v>
          </cell>
          <cell r="AG24">
            <v>86.562429568069305</v>
          </cell>
          <cell r="AH24">
            <v>1358611</v>
          </cell>
          <cell r="AI24">
            <v>3260291</v>
          </cell>
          <cell r="AJ24">
            <v>701219</v>
          </cell>
          <cell r="AK24">
            <v>4618902</v>
          </cell>
          <cell r="AL24">
            <v>1666445</v>
          </cell>
          <cell r="AM24">
            <v>638448</v>
          </cell>
          <cell r="AN24">
            <v>156639</v>
          </cell>
        </row>
        <row r="25">
          <cell r="A25" t="str">
            <v>Orkney Islands</v>
          </cell>
          <cell r="B25">
            <v>259</v>
          </cell>
          <cell r="C25">
            <v>2242</v>
          </cell>
          <cell r="D25">
            <v>8.6563706563706564</v>
          </cell>
          <cell r="E25">
            <v>1457</v>
          </cell>
          <cell r="F25">
            <v>13081</v>
          </cell>
          <cell r="G25">
            <v>8.9780370624571031</v>
          </cell>
          <cell r="H25">
            <v>0</v>
          </cell>
          <cell r="I25">
            <v>117</v>
          </cell>
          <cell r="J25">
            <v>44</v>
          </cell>
          <cell r="K25">
            <v>37.606837606837608</v>
          </cell>
          <cell r="L25">
            <v>14.25</v>
          </cell>
          <cell r="M25">
            <v>12.7</v>
          </cell>
          <cell r="N25">
            <v>10.877192982456137</v>
          </cell>
          <cell r="O25" t="str">
            <v xml:space="preserve">Fully compliant </v>
          </cell>
          <cell r="P25">
            <v>190413</v>
          </cell>
          <cell r="Q25">
            <v>11250</v>
          </cell>
          <cell r="R25">
            <v>16.925599999999999</v>
          </cell>
          <cell r="S25">
            <v>10839585</v>
          </cell>
          <cell r="T25">
            <v>2191480</v>
          </cell>
          <cell r="U25">
            <v>8648105</v>
          </cell>
          <cell r="V25">
            <v>8467856</v>
          </cell>
          <cell r="W25">
            <v>97.915739922214172</v>
          </cell>
          <cell r="X25">
            <v>45100</v>
          </cell>
          <cell r="Y25">
            <v>36575</v>
          </cell>
          <cell r="Z25">
            <v>81.097560975609767</v>
          </cell>
          <cell r="AA25" t="str">
            <v xml:space="preserve">Fully compliant </v>
          </cell>
          <cell r="AB25">
            <v>189</v>
          </cell>
          <cell r="AC25">
            <v>164</v>
          </cell>
          <cell r="AD25">
            <v>86.772486772486772</v>
          </cell>
          <cell r="AE25">
            <v>123489</v>
          </cell>
          <cell r="AF25">
            <v>118797</v>
          </cell>
          <cell r="AG25">
            <v>96.200471297038604</v>
          </cell>
          <cell r="AH25">
            <v>123581</v>
          </cell>
          <cell r="AI25">
            <v>312120</v>
          </cell>
          <cell r="AJ25">
            <v>0</v>
          </cell>
          <cell r="AK25">
            <v>435701</v>
          </cell>
          <cell r="AL25">
            <v>297239</v>
          </cell>
          <cell r="AM25">
            <v>72176</v>
          </cell>
          <cell r="AN25">
            <v>11751</v>
          </cell>
        </row>
        <row r="26">
          <cell r="A26" t="str">
            <v>Perth &amp; Kinross</v>
          </cell>
          <cell r="B26">
            <v>1404</v>
          </cell>
          <cell r="C26">
            <v>11320</v>
          </cell>
          <cell r="D26">
            <v>8.0626780626780619</v>
          </cell>
          <cell r="E26">
            <v>3273</v>
          </cell>
          <cell r="F26">
            <v>35143</v>
          </cell>
          <cell r="G26">
            <v>10.737244118545677</v>
          </cell>
          <cell r="H26">
            <v>0</v>
          </cell>
          <cell r="I26">
            <v>223</v>
          </cell>
          <cell r="J26">
            <v>111</v>
          </cell>
          <cell r="K26">
            <v>49.775784753363226</v>
          </cell>
          <cell r="L26">
            <v>17.510000000000002</v>
          </cell>
          <cell r="M26">
            <v>17.38</v>
          </cell>
          <cell r="N26">
            <v>0.7424328954883066</v>
          </cell>
          <cell r="O26" t="str">
            <v xml:space="preserve">Fully compliant </v>
          </cell>
          <cell r="P26">
            <v>501026</v>
          </cell>
          <cell r="Q26">
            <v>72194</v>
          </cell>
          <cell r="R26">
            <v>6.93999501343602</v>
          </cell>
          <cell r="S26">
            <v>93879445</v>
          </cell>
          <cell r="T26">
            <v>16217683</v>
          </cell>
          <cell r="U26">
            <v>77661762</v>
          </cell>
          <cell r="V26">
            <v>75990556</v>
          </cell>
          <cell r="W26">
            <v>97.84809672487215</v>
          </cell>
          <cell r="X26">
            <v>76655</v>
          </cell>
          <cell r="Y26">
            <v>71766</v>
          </cell>
          <cell r="Z26">
            <v>93.622072924140625</v>
          </cell>
          <cell r="AA26" t="str">
            <v xml:space="preserve">Fully compliant </v>
          </cell>
          <cell r="AB26">
            <v>234</v>
          </cell>
          <cell r="AC26">
            <v>192</v>
          </cell>
          <cell r="AD26">
            <v>82.051282051282044</v>
          </cell>
          <cell r="AE26">
            <v>376122.39</v>
          </cell>
          <cell r="AF26">
            <v>321853.94</v>
          </cell>
          <cell r="AG26">
            <v>85.571598117304319</v>
          </cell>
          <cell r="AH26">
            <v>467441</v>
          </cell>
          <cell r="AI26">
            <v>688365</v>
          </cell>
          <cell r="AJ26">
            <v>47549</v>
          </cell>
          <cell r="AK26">
            <v>1155806</v>
          </cell>
          <cell r="AL26">
            <v>1440897</v>
          </cell>
          <cell r="AM26">
            <v>239089</v>
          </cell>
          <cell r="AN26">
            <v>73697</v>
          </cell>
        </row>
        <row r="27">
          <cell r="A27" t="str">
            <v>Renfrewshire</v>
          </cell>
          <cell r="B27">
            <v>1629.53</v>
          </cell>
          <cell r="C27">
            <v>10917.89</v>
          </cell>
          <cell r="D27">
            <v>6.7000239332813756</v>
          </cell>
          <cell r="E27">
            <v>4696.5</v>
          </cell>
          <cell r="F27">
            <v>59995.39</v>
          </cell>
          <cell r="G27">
            <v>12.774489513467476</v>
          </cell>
          <cell r="H27">
            <v>0</v>
          </cell>
          <cell r="I27">
            <v>403</v>
          </cell>
          <cell r="J27">
            <v>229</v>
          </cell>
          <cell r="K27">
            <v>56.823821339950378</v>
          </cell>
          <cell r="L27">
            <v>15.33</v>
          </cell>
          <cell r="M27">
            <v>14.63</v>
          </cell>
          <cell r="N27">
            <v>4.5662100456621033</v>
          </cell>
          <cell r="O27" t="str">
            <v xml:space="preserve">Fully compliant </v>
          </cell>
          <cell r="P27">
            <v>992247</v>
          </cell>
          <cell r="Q27">
            <v>86862</v>
          </cell>
          <cell r="R27">
            <v>11.423257580990537</v>
          </cell>
          <cell r="S27">
            <v>99699187</v>
          </cell>
          <cell r="T27">
            <v>26265576</v>
          </cell>
          <cell r="U27">
            <v>73433611</v>
          </cell>
          <cell r="V27">
            <v>70535470</v>
          </cell>
          <cell r="W27">
            <v>96.053386234812834</v>
          </cell>
          <cell r="X27">
            <v>285896</v>
          </cell>
          <cell r="Y27">
            <v>276108</v>
          </cell>
          <cell r="Z27">
            <v>96.576377423958363</v>
          </cell>
          <cell r="AA27" t="str">
            <v xml:space="preserve">Fully compliant </v>
          </cell>
          <cell r="AB27">
            <v>235</v>
          </cell>
          <cell r="AC27">
            <v>223</v>
          </cell>
          <cell r="AD27">
            <v>94.893617021276597</v>
          </cell>
          <cell r="AE27">
            <v>398393</v>
          </cell>
          <cell r="AF27">
            <v>367478</v>
          </cell>
          <cell r="AG27">
            <v>92.240074499300945</v>
          </cell>
          <cell r="AH27">
            <v>482649</v>
          </cell>
          <cell r="AI27">
            <v>1516973</v>
          </cell>
          <cell r="AJ27">
            <v>124269</v>
          </cell>
          <cell r="AK27">
            <v>1999622</v>
          </cell>
          <cell r="AL27">
            <v>584693</v>
          </cell>
          <cell r="AM27">
            <v>89378</v>
          </cell>
          <cell r="AN27">
            <v>89103</v>
          </cell>
        </row>
        <row r="28">
          <cell r="A28" t="str">
            <v>Scottish Borders</v>
          </cell>
          <cell r="B28">
            <v>1111</v>
          </cell>
          <cell r="C28">
            <v>6733</v>
          </cell>
          <cell r="D28">
            <v>6.0603060306030603</v>
          </cell>
          <cell r="E28">
            <v>2382</v>
          </cell>
          <cell r="F28">
            <v>26388</v>
          </cell>
          <cell r="G28">
            <v>11.078085642317379</v>
          </cell>
          <cell r="H28">
            <v>0</v>
          </cell>
          <cell r="I28">
            <v>148</v>
          </cell>
          <cell r="J28">
            <v>63</v>
          </cell>
          <cell r="K28">
            <v>42.567567567567565</v>
          </cell>
          <cell r="L28">
            <v>15.63</v>
          </cell>
          <cell r="M28">
            <v>15.19</v>
          </cell>
          <cell r="N28">
            <v>2.8150991682661726</v>
          </cell>
          <cell r="O28" t="str">
            <v xml:space="preserve">Fully compliant </v>
          </cell>
          <cell r="P28">
            <v>247165</v>
          </cell>
          <cell r="Q28">
            <v>58258</v>
          </cell>
          <cell r="R28">
            <v>4.2425932919084071</v>
          </cell>
          <cell r="S28">
            <v>73306789.819999993</v>
          </cell>
          <cell r="T28">
            <v>19652365.739999998</v>
          </cell>
          <cell r="U28">
            <v>53654424.079999998</v>
          </cell>
          <cell r="V28">
            <v>51837425.009999998</v>
          </cell>
          <cell r="W28">
            <v>96.613514912971922</v>
          </cell>
          <cell r="X28">
            <v>79225</v>
          </cell>
          <cell r="Y28">
            <v>61815</v>
          </cell>
          <cell r="Z28">
            <v>78.024613442726405</v>
          </cell>
          <cell r="AA28" t="str">
            <v xml:space="preserve">Fully compliant </v>
          </cell>
          <cell r="AB28">
            <v>359</v>
          </cell>
          <cell r="AC28">
            <v>302</v>
          </cell>
          <cell r="AD28">
            <v>84.122562674094709</v>
          </cell>
          <cell r="AE28">
            <v>315215.53999999998</v>
          </cell>
          <cell r="AF28">
            <v>195664.69</v>
          </cell>
          <cell r="AG28">
            <v>62.073300700847433</v>
          </cell>
          <cell r="AH28">
            <v>587174</v>
          </cell>
          <cell r="AI28">
            <v>140480</v>
          </cell>
          <cell r="AJ28">
            <v>98040</v>
          </cell>
          <cell r="AK28">
            <v>727654</v>
          </cell>
          <cell r="AL28">
            <v>369851</v>
          </cell>
          <cell r="AM28">
            <v>152877</v>
          </cell>
          <cell r="AN28">
            <v>59592</v>
          </cell>
        </row>
        <row r="29">
          <cell r="A29" t="str">
            <v>Shetland Islands</v>
          </cell>
          <cell r="B29">
            <v>336</v>
          </cell>
          <cell r="C29">
            <v>2456</v>
          </cell>
          <cell r="D29">
            <v>7.3</v>
          </cell>
          <cell r="E29">
            <v>1856</v>
          </cell>
          <cell r="F29">
            <v>19096</v>
          </cell>
          <cell r="G29">
            <v>10.288793103448276</v>
          </cell>
          <cell r="H29">
            <v>0</v>
          </cell>
          <cell r="I29">
            <v>128</v>
          </cell>
          <cell r="J29">
            <v>34</v>
          </cell>
          <cell r="K29">
            <v>26.5625</v>
          </cell>
          <cell r="L29">
            <v>14.57</v>
          </cell>
          <cell r="M29">
            <v>13.34</v>
          </cell>
          <cell r="N29">
            <v>8.4420041180507894</v>
          </cell>
          <cell r="O29" t="str">
            <v xml:space="preserve">Fully compliant </v>
          </cell>
          <cell r="P29">
            <v>144108</v>
          </cell>
          <cell r="Q29">
            <v>11255</v>
          </cell>
          <cell r="R29">
            <v>12.8</v>
          </cell>
          <cell r="S29">
            <v>11055317</v>
          </cell>
          <cell r="T29">
            <v>1923254</v>
          </cell>
          <cell r="U29">
            <v>9132063</v>
          </cell>
          <cell r="V29">
            <v>8864494</v>
          </cell>
          <cell r="W29">
            <v>97.1</v>
          </cell>
          <cell r="X29">
            <v>54302</v>
          </cell>
          <cell r="Y29">
            <v>49312</v>
          </cell>
          <cell r="Z29">
            <v>90.810651541379698</v>
          </cell>
          <cell r="AA29" t="str">
            <v xml:space="preserve">Fully compliant </v>
          </cell>
          <cell r="AB29">
            <v>133</v>
          </cell>
          <cell r="AC29">
            <v>113</v>
          </cell>
          <cell r="AD29">
            <v>84.962406015037601</v>
          </cell>
          <cell r="AE29">
            <v>124972</v>
          </cell>
          <cell r="AF29">
            <v>123587</v>
          </cell>
          <cell r="AG29">
            <v>98.891751752392537</v>
          </cell>
          <cell r="AH29">
            <v>220827</v>
          </cell>
          <cell r="AI29">
            <v>407270</v>
          </cell>
          <cell r="AJ29">
            <v>115835</v>
          </cell>
          <cell r="AK29">
            <v>628097</v>
          </cell>
          <cell r="AL29">
            <v>206808</v>
          </cell>
          <cell r="AM29">
            <v>135363</v>
          </cell>
          <cell r="AN29">
            <v>11718</v>
          </cell>
        </row>
        <row r="30">
          <cell r="A30" t="str">
            <v>South Ayrshire</v>
          </cell>
          <cell r="B30">
            <v>1119</v>
          </cell>
          <cell r="C30">
            <v>5909</v>
          </cell>
          <cell r="D30">
            <v>5.2806076854334227</v>
          </cell>
          <cell r="E30">
            <v>3658</v>
          </cell>
          <cell r="F30">
            <v>36827</v>
          </cell>
          <cell r="G30">
            <v>10.067523236741389</v>
          </cell>
          <cell r="H30">
            <v>0</v>
          </cell>
          <cell r="I30">
            <v>232</v>
          </cell>
          <cell r="J30">
            <v>130</v>
          </cell>
          <cell r="K30">
            <v>56.034482758620683</v>
          </cell>
          <cell r="L30">
            <v>15.06</v>
          </cell>
          <cell r="M30">
            <v>14.42</v>
          </cell>
          <cell r="N30">
            <v>4.2496679946879254</v>
          </cell>
          <cell r="O30" t="str">
            <v xml:space="preserve">Fully compliant </v>
          </cell>
          <cell r="P30">
            <v>367134</v>
          </cell>
          <cell r="Q30">
            <v>55087</v>
          </cell>
          <cell r="R30">
            <v>6.6646214170312419</v>
          </cell>
          <cell r="S30">
            <v>69725873</v>
          </cell>
          <cell r="T30">
            <v>16522764</v>
          </cell>
          <cell r="U30">
            <v>53203109</v>
          </cell>
          <cell r="V30">
            <v>51106906</v>
          </cell>
          <cell r="W30">
            <v>96.059999050055509</v>
          </cell>
          <cell r="X30">
            <v>97375</v>
          </cell>
          <cell r="Y30">
            <v>92903</v>
          </cell>
          <cell r="Z30">
            <v>95.407445442875485</v>
          </cell>
          <cell r="AA30" t="str">
            <v xml:space="preserve">Fully compliant </v>
          </cell>
          <cell r="AB30">
            <v>279</v>
          </cell>
          <cell r="AC30">
            <v>252</v>
          </cell>
          <cell r="AD30">
            <v>90.322580645161281</v>
          </cell>
          <cell r="AE30">
            <v>274464</v>
          </cell>
          <cell r="AF30">
            <v>197186</v>
          </cell>
          <cell r="AG30">
            <v>71.84403054681124</v>
          </cell>
          <cell r="AH30">
            <v>465024</v>
          </cell>
          <cell r="AI30">
            <v>440103</v>
          </cell>
          <cell r="AJ30">
            <v>162441</v>
          </cell>
          <cell r="AK30">
            <v>905127</v>
          </cell>
          <cell r="AL30">
            <v>2558416</v>
          </cell>
          <cell r="AM30">
            <v>83070</v>
          </cell>
          <cell r="AN30">
            <v>56609</v>
          </cell>
        </row>
        <row r="31">
          <cell r="A31" t="str">
            <v>South Lanarkshire</v>
          </cell>
          <cell r="B31">
            <v>3287</v>
          </cell>
          <cell r="C31">
            <v>19569</v>
          </cell>
          <cell r="D31">
            <v>5.9534529966534837</v>
          </cell>
          <cell r="E31">
            <v>8639</v>
          </cell>
          <cell r="F31">
            <v>99322</v>
          </cell>
          <cell r="G31">
            <v>11.496932515337424</v>
          </cell>
          <cell r="H31">
            <v>0</v>
          </cell>
          <cell r="I31">
            <v>606</v>
          </cell>
          <cell r="J31">
            <v>278</v>
          </cell>
          <cell r="K31">
            <v>45.874587458745872</v>
          </cell>
          <cell r="L31">
            <v>15.17</v>
          </cell>
          <cell r="M31">
            <v>14.25</v>
          </cell>
          <cell r="N31">
            <v>6.0718401677579976</v>
          </cell>
          <cell r="O31" t="str">
            <v xml:space="preserve">Fully compliant </v>
          </cell>
          <cell r="P31">
            <v>1066866</v>
          </cell>
          <cell r="Q31">
            <v>150655</v>
          </cell>
          <cell r="R31">
            <v>7.0815173741329529</v>
          </cell>
          <cell r="S31">
            <v>163463523</v>
          </cell>
          <cell r="T31">
            <v>37859241</v>
          </cell>
          <cell r="U31">
            <v>125604282</v>
          </cell>
          <cell r="V31">
            <v>120810283</v>
          </cell>
          <cell r="W31">
            <v>96.183251937222963</v>
          </cell>
          <cell r="X31">
            <v>270827</v>
          </cell>
          <cell r="Y31">
            <v>256066</v>
          </cell>
          <cell r="Z31">
            <v>94.549657161213617</v>
          </cell>
          <cell r="AA31" t="str">
            <v xml:space="preserve">Fully compliant </v>
          </cell>
          <cell r="AB31">
            <v>595</v>
          </cell>
          <cell r="AC31">
            <v>574</v>
          </cell>
          <cell r="AD31">
            <v>96.470588235294116</v>
          </cell>
          <cell r="AE31">
            <v>750880</v>
          </cell>
          <cell r="AF31">
            <v>651489</v>
          </cell>
          <cell r="AG31">
            <v>86.763397613466864</v>
          </cell>
          <cell r="AH31">
            <v>1563304</v>
          </cell>
          <cell r="AI31">
            <v>1401613</v>
          </cell>
          <cell r="AJ31">
            <v>539007</v>
          </cell>
          <cell r="AK31">
            <v>2964917</v>
          </cell>
          <cell r="AL31">
            <v>1204211</v>
          </cell>
          <cell r="AM31">
            <v>188470</v>
          </cell>
          <cell r="AN31">
            <v>150655</v>
          </cell>
        </row>
        <row r="32">
          <cell r="A32" t="str">
            <v>Stirling</v>
          </cell>
          <cell r="B32">
            <v>967</v>
          </cell>
          <cell r="C32">
            <v>5424</v>
          </cell>
          <cell r="D32">
            <v>5.6091003102378494</v>
          </cell>
          <cell r="E32">
            <v>2415</v>
          </cell>
          <cell r="F32">
            <v>25347</v>
          </cell>
          <cell r="G32">
            <v>10.495652173913044</v>
          </cell>
          <cell r="H32">
            <v>0</v>
          </cell>
          <cell r="I32">
            <v>158</v>
          </cell>
          <cell r="J32">
            <v>103</v>
          </cell>
          <cell r="K32">
            <v>65.189873417721529</v>
          </cell>
          <cell r="L32">
            <v>15.29</v>
          </cell>
          <cell r="M32">
            <v>15.04</v>
          </cell>
          <cell r="N32">
            <v>1.6350555918901222</v>
          </cell>
          <cell r="O32" t="str">
            <v xml:space="preserve">Fully compliant </v>
          </cell>
          <cell r="P32">
            <v>308373</v>
          </cell>
          <cell r="Q32">
            <v>41341</v>
          </cell>
          <cell r="R32">
            <v>7.4592535255557433</v>
          </cell>
          <cell r="S32">
            <v>55976715</v>
          </cell>
          <cell r="T32">
            <v>9486702</v>
          </cell>
          <cell r="U32">
            <v>46490013</v>
          </cell>
          <cell r="V32">
            <v>45462134</v>
          </cell>
          <cell r="W32">
            <v>97.789032668156068</v>
          </cell>
          <cell r="X32">
            <v>82897</v>
          </cell>
          <cell r="Y32">
            <v>65154</v>
          </cell>
          <cell r="Z32">
            <v>78.596330385900572</v>
          </cell>
          <cell r="AA32" t="str">
            <v xml:space="preserve">Fully compliant </v>
          </cell>
          <cell r="AB32">
            <v>179</v>
          </cell>
          <cell r="AC32">
            <v>162</v>
          </cell>
          <cell r="AD32">
            <v>90.502793296089393</v>
          </cell>
          <cell r="AE32">
            <v>214698</v>
          </cell>
          <cell r="AF32">
            <v>207385</v>
          </cell>
          <cell r="AG32">
            <v>96.593820156685211</v>
          </cell>
          <cell r="AH32">
            <v>307228</v>
          </cell>
          <cell r="AI32">
            <v>885656</v>
          </cell>
          <cell r="AJ32">
            <v>53427</v>
          </cell>
          <cell r="AK32">
            <v>1192884</v>
          </cell>
          <cell r="AL32">
            <v>731076</v>
          </cell>
          <cell r="AM32">
            <v>76043</v>
          </cell>
          <cell r="AN32">
            <v>42300</v>
          </cell>
        </row>
        <row r="33">
          <cell r="A33" t="str">
            <v>West Dunbartonshire</v>
          </cell>
          <cell r="B33">
            <v>875</v>
          </cell>
          <cell r="C33">
            <v>4984</v>
          </cell>
          <cell r="D33">
            <v>5.6959999999999997</v>
          </cell>
          <cell r="E33">
            <v>3737</v>
          </cell>
          <cell r="F33">
            <v>44215</v>
          </cell>
          <cell r="G33">
            <v>11.831683168316832</v>
          </cell>
          <cell r="H33">
            <v>0</v>
          </cell>
          <cell r="I33">
            <v>225</v>
          </cell>
          <cell r="J33">
            <v>118</v>
          </cell>
          <cell r="K33">
            <v>52.44444444444445</v>
          </cell>
          <cell r="L33">
            <v>14.5</v>
          </cell>
          <cell r="M33">
            <v>14.21</v>
          </cell>
          <cell r="N33">
            <v>1.9999999999999858</v>
          </cell>
          <cell r="O33" t="str">
            <v xml:space="preserve">Fully compliant </v>
          </cell>
          <cell r="P33">
            <v>368253</v>
          </cell>
          <cell r="Q33">
            <v>45100</v>
          </cell>
          <cell r="R33">
            <v>8.1652549889135262</v>
          </cell>
          <cell r="S33">
            <v>47825394</v>
          </cell>
          <cell r="T33">
            <v>14302041</v>
          </cell>
          <cell r="U33">
            <v>33523353</v>
          </cell>
          <cell r="V33">
            <v>31984620</v>
          </cell>
          <cell r="W33">
            <v>95.409966896807731</v>
          </cell>
          <cell r="X33">
            <v>88249</v>
          </cell>
          <cell r="Y33">
            <v>84075</v>
          </cell>
          <cell r="Z33">
            <v>95.27020136205509</v>
          </cell>
          <cell r="AA33" t="str">
            <v xml:space="preserve">Fully compliant </v>
          </cell>
          <cell r="AB33">
            <v>86</v>
          </cell>
          <cell r="AC33">
            <v>79</v>
          </cell>
          <cell r="AD33">
            <v>91.860465116279073</v>
          </cell>
          <cell r="AE33">
            <v>248801</v>
          </cell>
          <cell r="AF33">
            <v>201447</v>
          </cell>
          <cell r="AG33">
            <v>80.967118299363747</v>
          </cell>
          <cell r="AH33">
            <v>416555</v>
          </cell>
          <cell r="AI33">
            <v>555238</v>
          </cell>
          <cell r="AJ33">
            <v>62390</v>
          </cell>
          <cell r="AK33">
            <v>971793</v>
          </cell>
          <cell r="AL33">
            <v>585189</v>
          </cell>
          <cell r="AM33">
            <v>59710</v>
          </cell>
          <cell r="AN33">
            <v>45849</v>
          </cell>
        </row>
        <row r="34">
          <cell r="A34" t="str">
            <v>West Lothian</v>
          </cell>
          <cell r="B34">
            <v>2021</v>
          </cell>
          <cell r="C34">
            <v>10228</v>
          </cell>
          <cell r="D34">
            <v>5.0608609599208316</v>
          </cell>
          <cell r="E34">
            <v>4757</v>
          </cell>
          <cell r="F34">
            <v>65545</v>
          </cell>
          <cell r="G34">
            <v>13.7786420012613</v>
          </cell>
          <cell r="H34">
            <v>0</v>
          </cell>
          <cell r="I34">
            <v>281</v>
          </cell>
          <cell r="J34">
            <v>147</v>
          </cell>
          <cell r="K34">
            <v>52.313167259786475</v>
          </cell>
          <cell r="L34">
            <v>15.26</v>
          </cell>
          <cell r="M34">
            <v>15.22</v>
          </cell>
          <cell r="N34">
            <v>0.26212319790300853</v>
          </cell>
          <cell r="O34" t="str">
            <v xml:space="preserve">Fully compliant </v>
          </cell>
          <cell r="P34">
            <v>408275</v>
          </cell>
          <cell r="Q34">
            <v>79276</v>
          </cell>
          <cell r="R34">
            <v>5.1500454109692715</v>
          </cell>
          <cell r="S34">
            <v>85846120</v>
          </cell>
          <cell r="T34">
            <v>18313789</v>
          </cell>
          <cell r="U34">
            <v>67532331</v>
          </cell>
          <cell r="V34">
            <v>64998726</v>
          </cell>
          <cell r="W34">
            <v>96.248308088165942</v>
          </cell>
          <cell r="X34">
            <v>184136</v>
          </cell>
          <cell r="Y34">
            <v>175337</v>
          </cell>
          <cell r="Z34">
            <v>95.22146674197333</v>
          </cell>
          <cell r="AA34" t="str">
            <v xml:space="preserve">Fully compliant </v>
          </cell>
          <cell r="AB34">
            <v>242</v>
          </cell>
          <cell r="AC34">
            <v>230</v>
          </cell>
          <cell r="AD34">
            <v>95.041322314049594</v>
          </cell>
          <cell r="AE34">
            <v>431318</v>
          </cell>
          <cell r="AF34">
            <v>427176</v>
          </cell>
          <cell r="AG34">
            <v>99.039687655048013</v>
          </cell>
          <cell r="AH34">
            <v>736942</v>
          </cell>
          <cell r="AI34">
            <v>1710256</v>
          </cell>
          <cell r="AJ34">
            <v>202345</v>
          </cell>
          <cell r="AK34">
            <v>2447198</v>
          </cell>
          <cell r="AL34">
            <v>1277515</v>
          </cell>
          <cell r="AM34">
            <v>185741</v>
          </cell>
          <cell r="AN34">
            <v>80278</v>
          </cell>
        </row>
        <row r="35">
          <cell r="A35" t="str">
            <v>Scotland</v>
          </cell>
          <cell r="B35">
            <v>52906</v>
          </cell>
          <cell r="C35">
            <v>313917.81999999995</v>
          </cell>
          <cell r="D35">
            <v>5.9335013041999005</v>
          </cell>
          <cell r="E35">
            <v>143890.39000000001</v>
          </cell>
          <cell r="F35">
            <v>1641332.8</v>
          </cell>
          <cell r="G35">
            <v>11.406827099433116</v>
          </cell>
          <cell r="H35"/>
          <cell r="I35">
            <v>10040</v>
          </cell>
          <cell r="J35">
            <v>5485</v>
          </cell>
          <cell r="K35">
            <v>54.631474103585653</v>
          </cell>
          <cell r="L35">
            <v>15.21756978377803</v>
          </cell>
          <cell r="M35">
            <v>14.621872789156249</v>
          </cell>
          <cell r="N35">
            <v>3.9343359764624188</v>
          </cell>
          <cell r="O35"/>
          <cell r="P35">
            <v>19169512.23</v>
          </cell>
          <cell r="Q35">
            <v>2606553</v>
          </cell>
          <cell r="R35">
            <v>7.3543535197634577</v>
          </cell>
          <cell r="S35">
            <v>3101385647.1200004</v>
          </cell>
          <cell r="T35">
            <v>733215306.63</v>
          </cell>
          <cell r="U35">
            <v>2368170340.4899998</v>
          </cell>
          <cell r="V35">
            <v>2273457196.8999996</v>
          </cell>
          <cell r="W35">
            <v>96.000577240132017</v>
          </cell>
          <cell r="X35">
            <v>4482608</v>
          </cell>
          <cell r="Y35">
            <v>4177397</v>
          </cell>
          <cell r="Z35">
            <v>93.191218148006698</v>
          </cell>
          <cell r="AA35"/>
          <cell r="AB35">
            <v>9990</v>
          </cell>
          <cell r="AC35">
            <v>8072.5</v>
          </cell>
          <cell r="AD35">
            <v>80.805805805805804</v>
          </cell>
          <cell r="AE35">
            <v>12944745.140000001</v>
          </cell>
          <cell r="AF35">
            <v>11172366.43</v>
          </cell>
          <cell r="AG35">
            <v>86.308122015293691</v>
          </cell>
          <cell r="AH35">
            <v>18616040</v>
          </cell>
          <cell r="AI35">
            <v>35376693</v>
          </cell>
          <cell r="AJ35">
            <v>5504098</v>
          </cell>
          <cell r="AK35">
            <v>53992733</v>
          </cell>
          <cell r="AL35">
            <v>43252956</v>
          </cell>
          <cell r="AM35">
            <v>11809426</v>
          </cell>
          <cell r="AN35">
            <v>2653856</v>
          </cell>
        </row>
        <row r="36">
          <cell r="A36"/>
          <cell r="B36"/>
          <cell r="C36"/>
          <cell r="D36"/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</row>
        <row r="37">
          <cell r="A37" t="str">
            <v>Labels</v>
          </cell>
          <cell r="B37" t="str">
            <v>FTE Staff Teachers 2017-18</v>
          </cell>
          <cell r="C37" t="str">
            <v>Days Lost - Teachers 2017-18</v>
          </cell>
          <cell r="D37" t="str">
            <v>CORP 6a 2017-18</v>
          </cell>
          <cell r="E37" t="str">
            <v>FTE Staff (Other) 2017-18</v>
          </cell>
          <cell r="F37" t="str">
            <v>Days Lost - Other 2017-18</v>
          </cell>
          <cell r="G37" t="str">
            <v>CORP 6b 2017-18</v>
          </cell>
          <cell r="H37"/>
          <cell r="I37" t="str">
            <v>Top 5% 2017-18</v>
          </cell>
          <cell r="J37" t="str">
            <v>Top 5% Female 2017-18</v>
          </cell>
          <cell r="K37" t="str">
            <v>CORP 3b 2017-18</v>
          </cell>
          <cell r="L37" t="str">
            <v>Hourly Rate (Male) 2017-18</v>
          </cell>
          <cell r="M37" t="str">
            <v>Hourly Rate (Female) 2017-18</v>
          </cell>
          <cell r="N37" t="str">
            <v>CORP 3c 2017-18</v>
          </cell>
          <cell r="O37"/>
          <cell r="P37" t="str">
            <v>Cost of Collecting CT 2017-18</v>
          </cell>
          <cell r="Q37" t="str">
            <v>No of Dwellings 2017-18</v>
          </cell>
          <cell r="R37" t="str">
            <v>CORP 4 2017-18</v>
          </cell>
          <cell r="S37"/>
          <cell r="T37"/>
          <cell r="U37" t="str">
            <v>Income Due (Excluding Reliefs + Rebates) 2017-18</v>
          </cell>
          <cell r="V37" t="str">
            <v>Income Received from CT 2017-18</v>
          </cell>
          <cell r="W37" t="str">
            <v>CORP 7 2017-18</v>
          </cell>
          <cell r="X37" t="str">
            <v>No of Invoices Sampled 2017-18</v>
          </cell>
          <cell r="Y37" t="str">
            <v>No of Invoices Paid within 30 days 2017-18</v>
          </cell>
          <cell r="Z37" t="str">
            <v>CORP 8 2017-18</v>
          </cell>
          <cell r="AA37"/>
          <cell r="AB37" t="str">
            <v>No of Operational Buildings 2017-18</v>
          </cell>
          <cell r="AC37" t="str">
            <v>No which are suitable for use 2017-18</v>
          </cell>
          <cell r="AD37" t="str">
            <v>CORP-ASSET1 2017-18</v>
          </cell>
          <cell r="AE37" t="str">
            <v>General Internal Floor Area 2017-18</v>
          </cell>
          <cell r="AF37" t="str">
            <v>GIA which is satisfactory 2017-18</v>
          </cell>
          <cell r="AG37" t="str">
            <v>CORP-ASSET2 2017-18</v>
          </cell>
          <cell r="AH37"/>
          <cell r="AI37"/>
          <cell r="AJ37"/>
          <cell r="AK37" t="str">
            <v>No. Of Attendances 2017-18</v>
          </cell>
          <cell r="AL37" t="str">
            <v>No of Library Visits 2017-18</v>
          </cell>
          <cell r="AM37" t="str">
            <v>No of museum visits 2017-18</v>
          </cell>
          <cell r="AN37" t="str">
            <v>Number of Premises for Refuse Collection 2017-18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I Raw Data 1819 (3)"/>
      <sheetName val="SPI Raw Data 1819 (2)"/>
      <sheetName val="Sheet1"/>
      <sheetName val="Sheet4"/>
      <sheetName val="All Previous Years"/>
      <sheetName val="SPI Raw Data 1819"/>
      <sheetName val="Aberdeen City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tirling"/>
      <sheetName val="Shetland Islands"/>
      <sheetName val="South Ayrshire"/>
      <sheetName val="South Lanarkshire"/>
      <sheetName val="West Dunbartonshire"/>
      <sheetName val="West Lothian"/>
    </sheetNames>
    <sheetDataSet>
      <sheetData sheetId="0"/>
      <sheetData sheetId="1"/>
      <sheetData sheetId="2"/>
      <sheetData sheetId="3"/>
      <sheetData sheetId="4"/>
      <sheetData sheetId="5">
        <row r="1">
          <cell r="B1" t="str">
            <v>CORP 6a - Sickness Absence Days per Teacher</v>
          </cell>
          <cell r="C1"/>
          <cell r="D1"/>
          <cell r="E1" t="str">
            <v>CORP6b - Sickness Absence Days per Employee (non-teacher)</v>
          </cell>
          <cell r="F1"/>
          <cell r="G1"/>
          <cell r="H1" t="str">
            <v>CORP 3b - The percentage of the highest paid 5% of employees who are women</v>
          </cell>
          <cell r="I1"/>
          <cell r="J1"/>
          <cell r="K1" t="str">
            <v>CORP 3c - The Gender Pay Gap</v>
          </cell>
          <cell r="L1"/>
          <cell r="M1"/>
          <cell r="N1" t="str">
            <v>CORP 4 - The cost per dwelling of collecting Council Tax</v>
          </cell>
          <cell r="O1"/>
          <cell r="P1"/>
          <cell r="Q1" t="str">
            <v>CORP 7 - Percentage of income due from Council Tax received by the end of the year</v>
          </cell>
          <cell r="R1"/>
          <cell r="S1"/>
          <cell r="T1"/>
          <cell r="U1"/>
          <cell r="V1" t="str">
            <v>CORP 8 - Percentage of invoices sampled that were paid within 30 days</v>
          </cell>
          <cell r="W1"/>
          <cell r="X1"/>
          <cell r="Y1" t="str">
            <v>CORP ASSET1 - Proportion of operational buildings that are suitable for their current use</v>
          </cell>
          <cell r="Z1"/>
          <cell r="AA1"/>
          <cell r="AB1" t="str">
            <v>CORP ASSET2 - Proportion of internal floor area of operational buildings in satisfactory condition</v>
          </cell>
          <cell r="AC1"/>
          <cell r="AD1"/>
          <cell r="AE1" t="str">
            <v>Sports Attendance</v>
          </cell>
          <cell r="AF1"/>
          <cell r="AG1"/>
          <cell r="AH1"/>
          <cell r="AI1" t="str">
            <v>Library Visits</v>
          </cell>
          <cell r="AJ1"/>
          <cell r="AK1"/>
          <cell r="AL1"/>
          <cell r="AM1"/>
          <cell r="AN1"/>
        </row>
        <row r="2">
          <cell r="A2" t="str">
            <v>Local Authority</v>
          </cell>
          <cell r="B2" t="str">
            <v>FTE Staff Teachers</v>
          </cell>
          <cell r="C2" t="str">
            <v>Days Lost - Teachers</v>
          </cell>
          <cell r="D2" t="str">
            <v>CORP 6a</v>
          </cell>
          <cell r="E2" t="str">
            <v>FTE Staff (Other)</v>
          </cell>
          <cell r="F2" t="str">
            <v>Days Lost - Other</v>
          </cell>
          <cell r="G2" t="str">
            <v>CORP 6b</v>
          </cell>
          <cell r="H2" t="str">
            <v xml:space="preserve"> Top 5%</v>
          </cell>
          <cell r="I2" t="str">
            <v>Top 5% Female</v>
          </cell>
          <cell r="J2" t="str">
            <v>CORP 3b</v>
          </cell>
          <cell r="K2" t="str">
            <v>Hourly Rate (Male)</v>
          </cell>
          <cell r="L2" t="str">
            <v>Hourly Rate (Female)</v>
          </cell>
          <cell r="M2" t="str">
            <v>CORP 3c</v>
          </cell>
          <cell r="N2" t="str">
            <v>Cost of Collecting CT</v>
          </cell>
          <cell r="O2" t="str">
            <v>No of Dwellings</v>
          </cell>
          <cell r="P2" t="str">
            <v>CORP 4</v>
          </cell>
          <cell r="Q2" t="str">
            <v>Income due from CT</v>
          </cell>
          <cell r="R2" t="str">
            <v xml:space="preserve">Reliefs and rebates due </v>
          </cell>
          <cell r="S2" t="str">
            <v>Income Due (Excluding Reliefs + Rebates)</v>
          </cell>
          <cell r="T2" t="str">
            <v>Income Recived from CT</v>
          </cell>
          <cell r="U2" t="str">
            <v>CORP 7</v>
          </cell>
          <cell r="V2" t="str">
            <v>No of Invoices Sampled</v>
          </cell>
          <cell r="W2" t="str">
            <v>No Invoices Paid within 30 days)</v>
          </cell>
          <cell r="X2" t="str">
            <v>CORP 8</v>
          </cell>
          <cell r="Y2" t="str">
            <v>No of Operational Buildings</v>
          </cell>
          <cell r="Z2" t="str">
            <v>No which are suitable for use</v>
          </cell>
          <cell r="AA2" t="str">
            <v>CORP ASSET 1</v>
          </cell>
          <cell r="AB2" t="str">
            <v>Gross internal floor area of operational buildings</v>
          </cell>
          <cell r="AC2" t="str">
            <v xml:space="preserve">Proportion of GIA that is in satisfactory condition </v>
          </cell>
          <cell r="AD2" t="str">
            <v>CORP ASSET 2</v>
          </cell>
          <cell r="AE2" t="str">
            <v>Pool Attendance</v>
          </cell>
          <cell r="AF2" t="str">
            <v>Indoor Attendance</v>
          </cell>
          <cell r="AG2" t="str">
            <v>Outdoor Attendance</v>
          </cell>
          <cell r="AH2" t="str">
            <v>Total Sports Attendances</v>
          </cell>
          <cell r="AI2" t="str">
            <v>Number of Physical visits to libraries</v>
          </cell>
          <cell r="AJ2" t="str">
            <v>Number of Virtual visits to libraries</v>
          </cell>
          <cell r="AK2" t="str">
            <v>Number of Library Visits</v>
          </cell>
          <cell r="AL2" t="str">
            <v>Compliance</v>
          </cell>
          <cell r="AM2" t="str">
            <v>Number of Museam Visits</v>
          </cell>
          <cell r="AN2" t="str">
            <v>Number of Refuse Collections</v>
          </cell>
        </row>
        <row r="3">
          <cell r="A3" t="str">
            <v>Aberdeen City</v>
          </cell>
          <cell r="B3">
            <v>1675</v>
          </cell>
          <cell r="C3">
            <v>8151</v>
          </cell>
          <cell r="D3">
            <v>4.866268656716418</v>
          </cell>
          <cell r="E3">
            <v>4913</v>
          </cell>
          <cell r="F3">
            <v>58310</v>
          </cell>
          <cell r="G3">
            <v>11.868512110726643</v>
          </cell>
          <cell r="H3">
            <v>251</v>
          </cell>
          <cell r="I3">
            <v>128</v>
          </cell>
          <cell r="J3">
            <v>50.996015936254977</v>
          </cell>
          <cell r="K3">
            <v>16.04</v>
          </cell>
          <cell r="L3">
            <v>16.13</v>
          </cell>
          <cell r="M3">
            <v>-0.56109725685784895</v>
          </cell>
          <cell r="N3">
            <v>854379</v>
          </cell>
          <cell r="O3">
            <v>118711</v>
          </cell>
          <cell r="P3">
            <v>7.1971342167111727</v>
          </cell>
          <cell r="Q3">
            <v>154405928.34999999</v>
          </cell>
          <cell r="R3">
            <v>37266157.789999999</v>
          </cell>
          <cell r="S3">
            <v>117139770.56</v>
          </cell>
          <cell r="T3">
            <v>110800363</v>
          </cell>
          <cell r="U3">
            <v>94.588168023811434</v>
          </cell>
          <cell r="V3">
            <v>173372</v>
          </cell>
          <cell r="W3">
            <v>139545</v>
          </cell>
          <cell r="X3">
            <v>80.48877558083197</v>
          </cell>
          <cell r="Y3">
            <v>284</v>
          </cell>
          <cell r="Z3">
            <v>214</v>
          </cell>
          <cell r="AA3">
            <v>75.352112676056336</v>
          </cell>
          <cell r="AB3">
            <v>542049</v>
          </cell>
          <cell r="AC3">
            <v>520501</v>
          </cell>
          <cell r="AD3">
            <v>96.024713632900344</v>
          </cell>
          <cell r="AE3">
            <v>662351</v>
          </cell>
          <cell r="AF3">
            <v>1566888</v>
          </cell>
          <cell r="AG3">
            <v>226481</v>
          </cell>
          <cell r="AH3">
            <v>2229239</v>
          </cell>
          <cell r="AI3">
            <v>871640</v>
          </cell>
          <cell r="AJ3">
            <v>558089</v>
          </cell>
          <cell r="AK3">
            <v>1429729</v>
          </cell>
          <cell r="AL3" t="str">
            <v>Select</v>
          </cell>
          <cell r="AM3">
            <v>968414</v>
          </cell>
          <cell r="AN3">
            <v>118741</v>
          </cell>
        </row>
        <row r="4">
          <cell r="A4" t="str">
            <v>Aberdeenshire</v>
          </cell>
          <cell r="B4">
            <v>2739</v>
          </cell>
          <cell r="C4">
            <v>16072</v>
          </cell>
          <cell r="D4">
            <v>5.8678349762687114</v>
          </cell>
          <cell r="E4">
            <v>7518</v>
          </cell>
          <cell r="F4">
            <v>76222</v>
          </cell>
          <cell r="G4">
            <v>10.138600691673318</v>
          </cell>
          <cell r="H4">
            <v>1232</v>
          </cell>
          <cell r="I4">
            <v>818</v>
          </cell>
          <cell r="J4">
            <v>66.396103896103895</v>
          </cell>
          <cell r="K4">
            <v>13.95</v>
          </cell>
          <cell r="L4">
            <v>13.87</v>
          </cell>
          <cell r="M4">
            <v>0.57347670250895533</v>
          </cell>
          <cell r="N4">
            <v>851000</v>
          </cell>
          <cell r="O4">
            <v>118658</v>
          </cell>
          <cell r="P4">
            <v>7.1718721030187602</v>
          </cell>
          <cell r="Q4">
            <v>161972073</v>
          </cell>
          <cell r="R4">
            <v>23258000</v>
          </cell>
          <cell r="S4">
            <v>138714073</v>
          </cell>
          <cell r="T4">
            <v>133732253</v>
          </cell>
          <cell r="U4">
            <v>96.408569157939723</v>
          </cell>
          <cell r="V4">
            <v>278580</v>
          </cell>
          <cell r="W4">
            <v>258534</v>
          </cell>
          <cell r="X4">
            <v>92.804221408572047</v>
          </cell>
          <cell r="Y4">
            <v>649</v>
          </cell>
          <cell r="Z4">
            <v>483</v>
          </cell>
          <cell r="AA4">
            <v>74.422187981510007</v>
          </cell>
          <cell r="AB4">
            <v>689961</v>
          </cell>
          <cell r="AC4">
            <v>599990</v>
          </cell>
          <cell r="AD4">
            <v>86.959987593501666</v>
          </cell>
          <cell r="AE4">
            <v>936047</v>
          </cell>
          <cell r="AF4">
            <v>1325817</v>
          </cell>
          <cell r="AG4">
            <v>0</v>
          </cell>
          <cell r="AH4">
            <v>2261864</v>
          </cell>
          <cell r="AI4">
            <v>1354161</v>
          </cell>
          <cell r="AJ4">
            <v>0</v>
          </cell>
          <cell r="AK4">
            <v>1354161</v>
          </cell>
          <cell r="AL4" t="str">
            <v>Select</v>
          </cell>
          <cell r="AM4">
            <v>177966</v>
          </cell>
          <cell r="AN4">
            <v>123495</v>
          </cell>
        </row>
        <row r="5">
          <cell r="A5" t="str">
            <v>Angus</v>
          </cell>
          <cell r="B5">
            <v>1173</v>
          </cell>
          <cell r="C5">
            <v>8301</v>
          </cell>
          <cell r="D5">
            <v>7.0767263427109972</v>
          </cell>
          <cell r="E5">
            <v>2533</v>
          </cell>
          <cell r="F5">
            <v>35539</v>
          </cell>
          <cell r="G5">
            <v>14.030398736675878</v>
          </cell>
          <cell r="H5">
            <v>151</v>
          </cell>
          <cell r="I5">
            <v>88</v>
          </cell>
          <cell r="J5">
            <v>58.278145695364238</v>
          </cell>
          <cell r="K5">
            <v>16.71</v>
          </cell>
          <cell r="L5">
            <v>16.97</v>
          </cell>
          <cell r="M5">
            <v>-1.5559545182525198</v>
          </cell>
          <cell r="N5">
            <v>329032</v>
          </cell>
          <cell r="O5">
            <v>56765</v>
          </cell>
          <cell r="P5">
            <v>5.7963886197480843</v>
          </cell>
          <cell r="Q5">
            <v>61479431</v>
          </cell>
          <cell r="R5">
            <v>12458888</v>
          </cell>
          <cell r="S5">
            <v>49020543</v>
          </cell>
          <cell r="T5">
            <v>47826648</v>
          </cell>
          <cell r="U5">
            <v>97.564500662507953</v>
          </cell>
          <cell r="V5">
            <v>99292</v>
          </cell>
          <cell r="W5">
            <v>82243</v>
          </cell>
          <cell r="X5">
            <v>82.829432381259309</v>
          </cell>
          <cell r="Y5">
            <v>148</v>
          </cell>
          <cell r="Z5">
            <v>139</v>
          </cell>
          <cell r="AA5">
            <v>93.918918918918919</v>
          </cell>
          <cell r="AB5">
            <v>264328</v>
          </cell>
          <cell r="AC5">
            <v>250696</v>
          </cell>
          <cell r="AD5">
            <v>94.842771102569529</v>
          </cell>
          <cell r="AE5">
            <v>191045</v>
          </cell>
          <cell r="AF5">
            <v>1251535</v>
          </cell>
          <cell r="AG5">
            <v>34005</v>
          </cell>
          <cell r="AH5">
            <v>1442580</v>
          </cell>
          <cell r="AI5">
            <v>359458</v>
          </cell>
          <cell r="AJ5">
            <v>15434</v>
          </cell>
          <cell r="AK5">
            <v>374892</v>
          </cell>
          <cell r="AL5" t="str">
            <v>Partially compliant</v>
          </cell>
          <cell r="AM5">
            <v>44015</v>
          </cell>
          <cell r="AN5">
            <v>59688</v>
          </cell>
        </row>
        <row r="6">
          <cell r="A6" t="str">
            <v>Argyll &amp; Bute</v>
          </cell>
          <cell r="B6">
            <v>908</v>
          </cell>
          <cell r="C6">
            <v>5201</v>
          </cell>
          <cell r="D6">
            <v>5.7279735682819384</v>
          </cell>
          <cell r="E6">
            <v>2638</v>
          </cell>
          <cell r="F6">
            <v>36950</v>
          </cell>
          <cell r="G6">
            <v>14.006823351023503</v>
          </cell>
          <cell r="H6">
            <v>194</v>
          </cell>
          <cell r="I6">
            <v>101</v>
          </cell>
          <cell r="J6">
            <v>52.0618556701031</v>
          </cell>
          <cell r="K6">
            <v>15.33</v>
          </cell>
          <cell r="L6">
            <v>14.14</v>
          </cell>
          <cell r="M6">
            <v>7.7625570776255586</v>
          </cell>
          <cell r="N6">
            <v>461075</v>
          </cell>
          <cell r="O6">
            <v>48104</v>
          </cell>
          <cell r="P6">
            <v>9.5849617495426571</v>
          </cell>
          <cell r="Q6">
            <v>62039363</v>
          </cell>
          <cell r="R6">
            <v>11816695</v>
          </cell>
          <cell r="S6">
            <v>50222668</v>
          </cell>
          <cell r="T6">
            <v>48271257</v>
          </cell>
          <cell r="U6">
            <v>96.114481612167637</v>
          </cell>
          <cell r="V6">
            <v>93243</v>
          </cell>
          <cell r="W6">
            <v>90557</v>
          </cell>
          <cell r="X6">
            <v>97.119354804113982</v>
          </cell>
          <cell r="Y6">
            <v>405</v>
          </cell>
          <cell r="Z6">
            <v>304</v>
          </cell>
          <cell r="AA6">
            <v>75.061728395061735</v>
          </cell>
          <cell r="AB6">
            <v>237010</v>
          </cell>
          <cell r="AC6">
            <v>226889</v>
          </cell>
          <cell r="AD6">
            <v>95.729716045736467</v>
          </cell>
          <cell r="AE6">
            <v>407463</v>
          </cell>
          <cell r="AF6">
            <v>123611</v>
          </cell>
          <cell r="AG6">
            <v>74505</v>
          </cell>
          <cell r="AH6">
            <v>531074</v>
          </cell>
          <cell r="AI6">
            <v>255374</v>
          </cell>
          <cell r="AJ6">
            <v>21781</v>
          </cell>
          <cell r="AK6">
            <v>277155</v>
          </cell>
          <cell r="AL6" t="str">
            <v>Partially compliant</v>
          </cell>
          <cell r="AM6">
            <v>289218</v>
          </cell>
          <cell r="AN6">
            <v>51103</v>
          </cell>
        </row>
        <row r="7">
          <cell r="A7" t="str">
            <v>Clackmannanshire</v>
          </cell>
          <cell r="B7">
            <v>560</v>
          </cell>
          <cell r="C7">
            <v>4746</v>
          </cell>
          <cell r="D7">
            <v>8.4749999999999996</v>
          </cell>
          <cell r="E7">
            <v>1405</v>
          </cell>
          <cell r="F7">
            <v>21101</v>
          </cell>
          <cell r="G7">
            <v>15.018505338078292</v>
          </cell>
          <cell r="H7">
            <v>120</v>
          </cell>
          <cell r="I7">
            <v>67</v>
          </cell>
          <cell r="J7">
            <v>55.833333333333336</v>
          </cell>
          <cell r="K7">
            <v>14.88</v>
          </cell>
          <cell r="L7">
            <v>14.69</v>
          </cell>
          <cell r="M7">
            <v>1.2768817204301115</v>
          </cell>
          <cell r="N7">
            <v>88221</v>
          </cell>
          <cell r="O7">
            <v>24630</v>
          </cell>
          <cell r="P7">
            <v>3.581851400730816</v>
          </cell>
          <cell r="Q7">
            <v>29006175</v>
          </cell>
          <cell r="R7">
            <v>6881671</v>
          </cell>
          <cell r="S7">
            <v>22124504</v>
          </cell>
          <cell r="T7">
            <v>21219100</v>
          </cell>
          <cell r="U7">
            <v>95.907686789272205</v>
          </cell>
          <cell r="V7">
            <v>36920</v>
          </cell>
          <cell r="W7">
            <v>33198</v>
          </cell>
          <cell r="X7">
            <v>89.918743228602381</v>
          </cell>
          <cell r="Y7">
            <v>64</v>
          </cell>
          <cell r="Z7">
            <v>51</v>
          </cell>
          <cell r="AA7">
            <v>79.6875</v>
          </cell>
          <cell r="AB7">
            <v>114160</v>
          </cell>
          <cell r="AC7">
            <v>111440</v>
          </cell>
          <cell r="AD7">
            <v>97.617379117028733</v>
          </cell>
          <cell r="AE7">
            <v>100213</v>
          </cell>
          <cell r="AF7">
            <v>456833</v>
          </cell>
          <cell r="AG7">
            <v>0</v>
          </cell>
          <cell r="AH7">
            <v>557046</v>
          </cell>
          <cell r="AI7">
            <v>284984</v>
          </cell>
          <cell r="AJ7">
            <v>68452</v>
          </cell>
          <cell r="AK7">
            <v>353436</v>
          </cell>
          <cell r="AL7" t="str">
            <v>Partially compliant</v>
          </cell>
          <cell r="AM7" t="str">
            <v>NA</v>
          </cell>
          <cell r="AN7">
            <v>25110</v>
          </cell>
        </row>
        <row r="8">
          <cell r="A8" t="str">
            <v>Dumfries &amp; Galloway</v>
          </cell>
          <cell r="B8">
            <v>1475</v>
          </cell>
          <cell r="C8">
            <v>10992</v>
          </cell>
          <cell r="D8">
            <v>7.4522033898305082</v>
          </cell>
          <cell r="E8">
            <v>3590</v>
          </cell>
          <cell r="F8">
            <v>41067</v>
          </cell>
          <cell r="G8">
            <v>11.439275766016713</v>
          </cell>
          <cell r="H8">
            <v>324</v>
          </cell>
          <cell r="I8">
            <v>180</v>
          </cell>
          <cell r="J8">
            <v>55.555555555555557</v>
          </cell>
          <cell r="K8">
            <v>15.5</v>
          </cell>
          <cell r="L8">
            <v>14.62</v>
          </cell>
          <cell r="M8">
            <v>5.6774193548387188</v>
          </cell>
          <cell r="N8">
            <v>617071</v>
          </cell>
          <cell r="O8">
            <v>74957</v>
          </cell>
          <cell r="P8">
            <v>8.2323332043705051</v>
          </cell>
          <cell r="Q8">
            <v>82400698</v>
          </cell>
          <cell r="R8">
            <v>17762313</v>
          </cell>
          <cell r="S8">
            <v>64638385</v>
          </cell>
          <cell r="T8">
            <v>62093639</v>
          </cell>
          <cell r="U8">
            <v>96.063103989989855</v>
          </cell>
          <cell r="V8">
            <v>131650</v>
          </cell>
          <cell r="W8">
            <v>120718</v>
          </cell>
          <cell r="X8">
            <v>91.696164071401441</v>
          </cell>
          <cell r="Y8">
            <v>338</v>
          </cell>
          <cell r="Z8">
            <v>266</v>
          </cell>
          <cell r="AA8">
            <v>78.698224852071007</v>
          </cell>
          <cell r="AB8">
            <v>355352</v>
          </cell>
          <cell r="AC8">
            <v>294188</v>
          </cell>
          <cell r="AD8">
            <v>82.787770998896875</v>
          </cell>
          <cell r="AE8">
            <v>418969</v>
          </cell>
          <cell r="AF8">
            <v>864448</v>
          </cell>
          <cell r="AG8">
            <v>0</v>
          </cell>
          <cell r="AH8">
            <v>1283417</v>
          </cell>
          <cell r="AI8">
            <v>617404</v>
          </cell>
          <cell r="AJ8">
            <v>389237</v>
          </cell>
          <cell r="AK8">
            <v>1006641</v>
          </cell>
          <cell r="AL8" t="str">
            <v xml:space="preserve">Fully compliant </v>
          </cell>
          <cell r="AM8">
            <v>502287</v>
          </cell>
          <cell r="AN8">
            <v>77977</v>
          </cell>
        </row>
        <row r="9">
          <cell r="A9" t="str">
            <v>Dundee City</v>
          </cell>
          <cell r="B9">
            <v>1459.3</v>
          </cell>
          <cell r="C9">
            <v>10623.4</v>
          </cell>
          <cell r="D9">
            <v>7.2797916809429175</v>
          </cell>
          <cell r="E9">
            <v>4614.8999999999996</v>
          </cell>
          <cell r="F9">
            <v>59701.3</v>
          </cell>
          <cell r="G9">
            <v>12.936640013868125</v>
          </cell>
          <cell r="H9">
            <v>275</v>
          </cell>
          <cell r="I9">
            <v>123</v>
          </cell>
          <cell r="J9">
            <v>44.727272727272727</v>
          </cell>
          <cell r="K9">
            <v>15.35</v>
          </cell>
          <cell r="L9">
            <v>15.24</v>
          </cell>
          <cell r="M9">
            <v>0.7166123778501543</v>
          </cell>
          <cell r="N9">
            <v>777000</v>
          </cell>
          <cell r="O9">
            <v>74665</v>
          </cell>
          <cell r="P9">
            <v>10.406482287551061</v>
          </cell>
          <cell r="Q9">
            <v>83256000</v>
          </cell>
          <cell r="R9">
            <v>28465000</v>
          </cell>
          <cell r="S9">
            <v>54791000</v>
          </cell>
          <cell r="T9">
            <v>51537000</v>
          </cell>
          <cell r="U9">
            <v>94.061068423646219</v>
          </cell>
          <cell r="V9">
            <v>124765</v>
          </cell>
          <cell r="W9">
            <v>121053</v>
          </cell>
          <cell r="X9">
            <v>97.024806636476583</v>
          </cell>
          <cell r="Y9">
            <v>215</v>
          </cell>
          <cell r="Z9">
            <v>177</v>
          </cell>
          <cell r="AA9">
            <v>82.325581395348834</v>
          </cell>
          <cell r="AB9">
            <v>538694</v>
          </cell>
          <cell r="AC9">
            <v>419101</v>
          </cell>
          <cell r="AD9">
            <v>77.799455720687433</v>
          </cell>
          <cell r="AE9">
            <v>543211</v>
          </cell>
          <cell r="AF9">
            <v>897707</v>
          </cell>
          <cell r="AG9">
            <v>0</v>
          </cell>
          <cell r="AH9">
            <v>1440918</v>
          </cell>
          <cell r="AI9">
            <v>1077809</v>
          </cell>
          <cell r="AJ9">
            <v>254147</v>
          </cell>
          <cell r="AK9">
            <v>1331956</v>
          </cell>
          <cell r="AL9" t="str">
            <v xml:space="preserve">Fully compliant </v>
          </cell>
          <cell r="AM9">
            <v>909451</v>
          </cell>
          <cell r="AN9">
            <v>76275</v>
          </cell>
        </row>
        <row r="10">
          <cell r="A10" t="str">
            <v>East Ayrshire</v>
          </cell>
          <cell r="B10">
            <v>1262.4000000000001</v>
          </cell>
          <cell r="C10">
            <v>6121.3</v>
          </cell>
          <cell r="D10">
            <v>4.8489385297845375</v>
          </cell>
          <cell r="E10">
            <v>4025.4</v>
          </cell>
          <cell r="F10">
            <v>36292.199999999997</v>
          </cell>
          <cell r="G10">
            <v>9.0157996720822773</v>
          </cell>
          <cell r="H10">
            <v>255</v>
          </cell>
          <cell r="I10">
            <v>133</v>
          </cell>
          <cell r="J10">
            <v>52.156862745098046</v>
          </cell>
          <cell r="K10">
            <v>15.47</v>
          </cell>
          <cell r="L10">
            <v>14.69</v>
          </cell>
          <cell r="M10">
            <v>5.0420168067226996</v>
          </cell>
          <cell r="N10">
            <v>226653.14</v>
          </cell>
          <cell r="O10">
            <v>58514</v>
          </cell>
          <cell r="P10">
            <v>3.873485661551082</v>
          </cell>
          <cell r="Q10">
            <v>65898132.079999998</v>
          </cell>
          <cell r="R10">
            <v>16824654.300000001</v>
          </cell>
          <cell r="S10">
            <v>49073477.780000001</v>
          </cell>
          <cell r="T10">
            <v>46106459.390000001</v>
          </cell>
          <cell r="U10">
            <v>93.953926796667304</v>
          </cell>
          <cell r="V10">
            <v>95132</v>
          </cell>
          <cell r="W10">
            <v>90035</v>
          </cell>
          <cell r="X10">
            <v>94.642181390068529</v>
          </cell>
          <cell r="Y10">
            <v>306</v>
          </cell>
          <cell r="Z10">
            <v>271</v>
          </cell>
          <cell r="AA10">
            <v>88.562091503267965</v>
          </cell>
          <cell r="AB10">
            <v>299559</v>
          </cell>
          <cell r="AC10">
            <v>296717</v>
          </cell>
          <cell r="AD10">
            <v>99.051272036560405</v>
          </cell>
          <cell r="AE10">
            <v>273510</v>
          </cell>
          <cell r="AF10">
            <v>741495</v>
          </cell>
          <cell r="AG10">
            <v>238545</v>
          </cell>
          <cell r="AH10">
            <v>1015005</v>
          </cell>
          <cell r="AI10">
            <v>223967</v>
          </cell>
          <cell r="AJ10">
            <v>70416</v>
          </cell>
          <cell r="AK10">
            <v>294383</v>
          </cell>
          <cell r="AL10" t="str">
            <v>Select</v>
          </cell>
          <cell r="AM10">
            <v>426724</v>
          </cell>
          <cell r="AN10">
            <v>59961</v>
          </cell>
        </row>
        <row r="11">
          <cell r="A11" t="str">
            <v>East Dunbartonshire</v>
          </cell>
          <cell r="B11">
            <v>1311</v>
          </cell>
          <cell r="C11">
            <v>6874</v>
          </cell>
          <cell r="D11">
            <v>5.2433257055682683</v>
          </cell>
          <cell r="E11">
            <v>2573</v>
          </cell>
          <cell r="F11">
            <v>35041</v>
          </cell>
          <cell r="G11">
            <v>13.618732996502137</v>
          </cell>
          <cell r="H11">
            <v>148</v>
          </cell>
          <cell r="I11">
            <v>86</v>
          </cell>
          <cell r="J11">
            <v>58.108108108108105</v>
          </cell>
          <cell r="K11">
            <v>16.579999999999998</v>
          </cell>
          <cell r="L11">
            <v>15.53</v>
          </cell>
          <cell r="M11">
            <v>6.3329312424607878</v>
          </cell>
          <cell r="N11">
            <v>294628</v>
          </cell>
          <cell r="O11">
            <v>46832</v>
          </cell>
          <cell r="P11">
            <v>6.2911684318414762</v>
          </cell>
          <cell r="Q11">
            <v>72509357</v>
          </cell>
          <cell r="R11">
            <v>11173737</v>
          </cell>
          <cell r="S11">
            <v>61335620</v>
          </cell>
          <cell r="T11">
            <v>59366737</v>
          </cell>
          <cell r="U11">
            <v>96.78998435167037</v>
          </cell>
          <cell r="V11">
            <v>72361</v>
          </cell>
          <cell r="W11">
            <v>65673</v>
          </cell>
          <cell r="X11">
            <v>90.757452218736617</v>
          </cell>
          <cell r="Y11">
            <v>105</v>
          </cell>
          <cell r="Z11">
            <v>85</v>
          </cell>
          <cell r="AA11">
            <v>80.952380952380949</v>
          </cell>
          <cell r="AB11">
            <v>251731</v>
          </cell>
          <cell r="AC11">
            <v>232903</v>
          </cell>
          <cell r="AD11">
            <v>92.520587452479035</v>
          </cell>
          <cell r="AE11">
            <v>374999</v>
          </cell>
          <cell r="AF11">
            <v>594462</v>
          </cell>
          <cell r="AG11">
            <v>88956</v>
          </cell>
          <cell r="AH11">
            <v>969461</v>
          </cell>
          <cell r="AI11">
            <v>461116</v>
          </cell>
          <cell r="AJ11">
            <v>43884</v>
          </cell>
          <cell r="AK11">
            <v>505000</v>
          </cell>
          <cell r="AL11" t="str">
            <v xml:space="preserve">Fully compliant </v>
          </cell>
          <cell r="AM11">
            <v>40593</v>
          </cell>
          <cell r="AN11">
            <v>46910</v>
          </cell>
        </row>
        <row r="12">
          <cell r="A12" t="str">
            <v>East Lothian</v>
          </cell>
          <cell r="B12">
            <v>1076.2</v>
          </cell>
          <cell r="C12">
            <v>6889.51</v>
          </cell>
          <cell r="D12">
            <v>6.4017004274298461</v>
          </cell>
          <cell r="E12">
            <v>2685</v>
          </cell>
          <cell r="F12">
            <v>31474.44</v>
          </cell>
          <cell r="G12">
            <v>11.722324022346369</v>
          </cell>
          <cell r="H12">
            <v>220</v>
          </cell>
          <cell r="I12">
            <v>119</v>
          </cell>
          <cell r="J12">
            <v>54.090909090909086</v>
          </cell>
          <cell r="K12">
            <v>16.420000000000002</v>
          </cell>
          <cell r="L12">
            <v>17.010000000000002</v>
          </cell>
          <cell r="M12">
            <v>-3.5931790499390956</v>
          </cell>
          <cell r="N12">
            <v>322074</v>
          </cell>
          <cell r="O12">
            <v>48437</v>
          </cell>
          <cell r="P12">
            <v>6.6493383157503558</v>
          </cell>
          <cell r="Q12">
            <v>64548617</v>
          </cell>
          <cell r="R12">
            <v>11846822</v>
          </cell>
          <cell r="S12">
            <v>52701795</v>
          </cell>
          <cell r="T12">
            <v>51055485</v>
          </cell>
          <cell r="U12">
            <v>96.876178505874421</v>
          </cell>
          <cell r="V12">
            <v>84360</v>
          </cell>
          <cell r="W12">
            <v>72607</v>
          </cell>
          <cell r="X12">
            <v>86.068041725936467</v>
          </cell>
          <cell r="Y12">
            <v>199</v>
          </cell>
          <cell r="Z12">
            <v>169</v>
          </cell>
          <cell r="AA12">
            <v>84.924623115577887</v>
          </cell>
          <cell r="AB12">
            <v>284296</v>
          </cell>
          <cell r="AC12">
            <v>253441</v>
          </cell>
          <cell r="AD12">
            <v>89.146875087936522</v>
          </cell>
          <cell r="AE12">
            <v>509702</v>
          </cell>
          <cell r="AF12">
            <v>629211</v>
          </cell>
          <cell r="AG12">
            <v>0</v>
          </cell>
          <cell r="AH12">
            <v>1138913</v>
          </cell>
          <cell r="AI12">
            <v>581419</v>
          </cell>
          <cell r="AJ12">
            <v>204511</v>
          </cell>
          <cell r="AK12">
            <v>785930</v>
          </cell>
          <cell r="AL12" t="str">
            <v xml:space="preserve">Fully compliant </v>
          </cell>
          <cell r="AM12">
            <v>193837</v>
          </cell>
          <cell r="AN12">
            <v>53654</v>
          </cell>
        </row>
        <row r="13">
          <cell r="A13" t="str">
            <v>East Renfrewshire</v>
          </cell>
          <cell r="B13">
            <v>1318.8</v>
          </cell>
          <cell r="C13">
            <v>7489</v>
          </cell>
          <cell r="D13">
            <v>5.6786472550803762</v>
          </cell>
          <cell r="E13">
            <v>2314.79</v>
          </cell>
          <cell r="F13">
            <v>28588</v>
          </cell>
          <cell r="G13">
            <v>12.35014839359078</v>
          </cell>
          <cell r="H13">
            <v>177</v>
          </cell>
          <cell r="I13">
            <v>106</v>
          </cell>
          <cell r="J13">
            <v>59.887005649717516</v>
          </cell>
          <cell r="K13">
            <v>17.5</v>
          </cell>
          <cell r="L13">
            <v>16.190000000000001</v>
          </cell>
          <cell r="M13">
            <v>7.4857142857142662</v>
          </cell>
          <cell r="N13">
            <v>379124</v>
          </cell>
          <cell r="O13">
            <v>38991</v>
          </cell>
          <cell r="P13">
            <v>9.7200000000000006</v>
          </cell>
          <cell r="Q13">
            <v>60545000</v>
          </cell>
          <cell r="R13">
            <v>9272000</v>
          </cell>
          <cell r="S13">
            <v>51273000</v>
          </cell>
          <cell r="T13">
            <v>50061000</v>
          </cell>
          <cell r="U13">
            <v>97.63618278626177</v>
          </cell>
          <cell r="V13">
            <v>54233.415233415231</v>
          </cell>
          <cell r="W13">
            <v>44146</v>
          </cell>
          <cell r="X13">
            <v>81.400000000000006</v>
          </cell>
          <cell r="Y13">
            <v>113</v>
          </cell>
          <cell r="Z13">
            <v>95</v>
          </cell>
          <cell r="AA13">
            <v>84.070796460176993</v>
          </cell>
          <cell r="AB13">
            <v>241120</v>
          </cell>
          <cell r="AC13">
            <v>201624</v>
          </cell>
          <cell r="AD13">
            <v>83.619774386197747</v>
          </cell>
          <cell r="AE13">
            <v>236632</v>
          </cell>
          <cell r="AF13">
            <v>651502</v>
          </cell>
          <cell r="AG13">
            <v>0</v>
          </cell>
          <cell r="AH13">
            <v>888134</v>
          </cell>
          <cell r="AI13">
            <v>510148</v>
          </cell>
          <cell r="AJ13">
            <v>632409</v>
          </cell>
          <cell r="AK13">
            <v>1142557</v>
          </cell>
          <cell r="AL13" t="str">
            <v xml:space="preserve">Fully compliant </v>
          </cell>
          <cell r="AM13" t="str">
            <v>NA</v>
          </cell>
          <cell r="AN13">
            <v>39604</v>
          </cell>
        </row>
        <row r="14">
          <cell r="A14" t="str">
            <v>Edinburgh City</v>
          </cell>
          <cell r="B14">
            <v>3643</v>
          </cell>
          <cell r="C14">
            <v>21145</v>
          </cell>
          <cell r="D14">
            <v>5.8042821850123527</v>
          </cell>
          <cell r="E14">
            <v>11121</v>
          </cell>
          <cell r="F14">
            <v>129238</v>
          </cell>
          <cell r="G14">
            <v>11.621077241255282</v>
          </cell>
          <cell r="H14">
            <v>499</v>
          </cell>
          <cell r="I14">
            <v>257</v>
          </cell>
          <cell r="J14">
            <v>51.503006012024045</v>
          </cell>
          <cell r="K14">
            <v>15.11</v>
          </cell>
          <cell r="L14">
            <v>14.53</v>
          </cell>
          <cell r="M14">
            <v>3.838517538054262</v>
          </cell>
          <cell r="N14">
            <v>1650992</v>
          </cell>
          <cell r="O14">
            <v>251526</v>
          </cell>
          <cell r="P14">
            <v>6.563901942542719</v>
          </cell>
          <cell r="Q14">
            <v>347316767</v>
          </cell>
          <cell r="R14">
            <v>81578945</v>
          </cell>
          <cell r="S14">
            <v>265737822</v>
          </cell>
          <cell r="T14">
            <v>257838477</v>
          </cell>
          <cell r="U14">
            <v>97.027391531793313</v>
          </cell>
          <cell r="V14">
            <v>381172</v>
          </cell>
          <cell r="W14">
            <v>362685</v>
          </cell>
          <cell r="X14">
            <v>95.149958548896564</v>
          </cell>
          <cell r="Y14">
            <v>583</v>
          </cell>
          <cell r="Z14">
            <v>448</v>
          </cell>
          <cell r="AA14">
            <v>76.843910806174947</v>
          </cell>
          <cell r="AB14">
            <v>864889</v>
          </cell>
          <cell r="AC14">
            <v>710885</v>
          </cell>
          <cell r="AD14">
            <v>82.193784404703948</v>
          </cell>
          <cell r="AE14">
            <v>1793613</v>
          </cell>
          <cell r="AF14">
            <v>1889304</v>
          </cell>
          <cell r="AG14">
            <v>617688</v>
          </cell>
          <cell r="AH14">
            <v>3682917</v>
          </cell>
          <cell r="AI14">
            <v>3028708</v>
          </cell>
          <cell r="AJ14">
            <v>5995417</v>
          </cell>
          <cell r="AK14">
            <v>9024125</v>
          </cell>
          <cell r="AL14" t="str">
            <v>Partially compliant</v>
          </cell>
          <cell r="AM14">
            <v>785427</v>
          </cell>
          <cell r="AN14">
            <v>250138</v>
          </cell>
        </row>
        <row r="15">
          <cell r="A15" t="str">
            <v>Eilean Siar</v>
          </cell>
          <cell r="B15">
            <v>331</v>
          </cell>
          <cell r="C15">
            <v>2402</v>
          </cell>
          <cell r="D15">
            <v>7.2567975830815712</v>
          </cell>
          <cell r="E15">
            <v>1295</v>
          </cell>
          <cell r="F15">
            <v>16737</v>
          </cell>
          <cell r="G15">
            <v>12.924324324324324</v>
          </cell>
          <cell r="H15">
            <v>80</v>
          </cell>
          <cell r="I15">
            <v>39</v>
          </cell>
          <cell r="J15">
            <v>48.75</v>
          </cell>
          <cell r="K15">
            <v>15</v>
          </cell>
          <cell r="L15">
            <v>12.84</v>
          </cell>
          <cell r="M15">
            <v>14.400000000000006</v>
          </cell>
          <cell r="N15">
            <v>306489</v>
          </cell>
          <cell r="O15">
            <v>14747</v>
          </cell>
          <cell r="P15">
            <v>20.783142334034039</v>
          </cell>
          <cell r="Q15">
            <v>13587502</v>
          </cell>
          <cell r="R15">
            <v>3046485</v>
          </cell>
          <cell r="S15">
            <v>10541017</v>
          </cell>
          <cell r="T15">
            <v>10168906</v>
          </cell>
          <cell r="U15">
            <v>96.469875724515006</v>
          </cell>
          <cell r="V15">
            <v>45964</v>
          </cell>
          <cell r="W15">
            <v>44084</v>
          </cell>
          <cell r="X15">
            <v>95.909842485423383</v>
          </cell>
          <cell r="Y15">
            <v>97</v>
          </cell>
          <cell r="Z15">
            <v>73</v>
          </cell>
          <cell r="AA15">
            <v>75.257731958762889</v>
          </cell>
          <cell r="AB15">
            <v>101982</v>
          </cell>
          <cell r="AC15">
            <v>87380</v>
          </cell>
          <cell r="AD15">
            <v>85.681786982016433</v>
          </cell>
          <cell r="AE15">
            <v>127313</v>
          </cell>
          <cell r="AF15">
            <v>153058</v>
          </cell>
          <cell r="AG15" t="str">
            <v>This is no longer recorded separately</v>
          </cell>
          <cell r="AH15">
            <v>280371</v>
          </cell>
          <cell r="AI15">
            <v>124270</v>
          </cell>
          <cell r="AJ15">
            <v>10613</v>
          </cell>
          <cell r="AK15">
            <v>134883</v>
          </cell>
          <cell r="AL15" t="str">
            <v>Partially compliant</v>
          </cell>
          <cell r="AM15">
            <v>108233</v>
          </cell>
          <cell r="AN15">
            <v>17416</v>
          </cell>
        </row>
        <row r="16">
          <cell r="A16" t="str">
            <v>Falkirk</v>
          </cell>
          <cell r="B16">
            <v>1701</v>
          </cell>
          <cell r="C16">
            <v>7969</v>
          </cell>
          <cell r="D16">
            <v>4.6848912404467962</v>
          </cell>
          <cell r="E16">
            <v>4242</v>
          </cell>
          <cell r="F16">
            <v>44228</v>
          </cell>
          <cell r="G16">
            <v>10.426214049976426</v>
          </cell>
          <cell r="H16">
            <v>300</v>
          </cell>
          <cell r="I16">
            <v>148</v>
          </cell>
          <cell r="J16">
            <v>49.333333333333336</v>
          </cell>
          <cell r="K16">
            <v>15.61</v>
          </cell>
          <cell r="L16">
            <v>14.8</v>
          </cell>
          <cell r="M16">
            <v>5.1889814221652699</v>
          </cell>
          <cell r="N16">
            <v>495193</v>
          </cell>
          <cell r="O16">
            <v>75063</v>
          </cell>
          <cell r="P16">
            <v>6.5970318265989905</v>
          </cell>
          <cell r="Q16">
            <v>81508891</v>
          </cell>
          <cell r="R16">
            <v>16889963</v>
          </cell>
          <cell r="S16">
            <v>64618928</v>
          </cell>
          <cell r="T16">
            <v>62446447</v>
          </cell>
          <cell r="U16">
            <v>96.638011388861173</v>
          </cell>
          <cell r="V16">
            <v>133898</v>
          </cell>
          <cell r="W16">
            <v>128956</v>
          </cell>
          <cell r="X16">
            <v>96.309130830931011</v>
          </cell>
          <cell r="Y16">
            <v>277</v>
          </cell>
          <cell r="Z16">
            <v>243</v>
          </cell>
          <cell r="AA16">
            <v>87.725631768953065</v>
          </cell>
          <cell r="AB16">
            <v>382557</v>
          </cell>
          <cell r="AC16">
            <v>344882</v>
          </cell>
          <cell r="AD16">
            <v>90.151794373126094</v>
          </cell>
          <cell r="AE16">
            <v>338442</v>
          </cell>
          <cell r="AF16">
            <v>842893</v>
          </cell>
          <cell r="AG16">
            <v>90323</v>
          </cell>
          <cell r="AH16">
            <v>1181335</v>
          </cell>
          <cell r="AI16">
            <v>516573</v>
          </cell>
          <cell r="AJ16">
            <v>136998</v>
          </cell>
          <cell r="AK16">
            <v>653571</v>
          </cell>
          <cell r="AL16" t="str">
            <v>Select</v>
          </cell>
          <cell r="AM16">
            <v>78685</v>
          </cell>
          <cell r="AN16">
            <v>75100</v>
          </cell>
        </row>
        <row r="17">
          <cell r="A17" t="str">
            <v>Fife</v>
          </cell>
          <cell r="B17">
            <v>3556</v>
          </cell>
          <cell r="C17">
            <v>24052</v>
          </cell>
          <cell r="D17">
            <v>6.7637795275590555</v>
          </cell>
          <cell r="E17">
            <v>11249</v>
          </cell>
          <cell r="F17">
            <v>147407</v>
          </cell>
          <cell r="G17">
            <v>13.104009245266246</v>
          </cell>
          <cell r="H17">
            <v>745</v>
          </cell>
          <cell r="I17">
            <v>425</v>
          </cell>
          <cell r="J17">
            <v>57.04697986577181</v>
          </cell>
          <cell r="K17">
            <v>16.07</v>
          </cell>
          <cell r="L17">
            <v>15.76</v>
          </cell>
          <cell r="M17">
            <v>1.9290603609209711</v>
          </cell>
          <cell r="N17">
            <v>609980</v>
          </cell>
          <cell r="O17">
            <v>177702</v>
          </cell>
          <cell r="P17">
            <v>3.4326006460253682</v>
          </cell>
          <cell r="Q17">
            <v>205643236</v>
          </cell>
          <cell r="R17">
            <v>46186015</v>
          </cell>
          <cell r="S17">
            <v>159457221</v>
          </cell>
          <cell r="T17">
            <v>152602941</v>
          </cell>
          <cell r="U17">
            <v>95.701492878770296</v>
          </cell>
          <cell r="V17">
            <v>460445</v>
          </cell>
          <cell r="W17">
            <v>443117</v>
          </cell>
          <cell r="X17">
            <v>96.236684077359939</v>
          </cell>
          <cell r="Y17">
            <v>591</v>
          </cell>
          <cell r="Z17">
            <v>482</v>
          </cell>
          <cell r="AA17">
            <v>81.556683587140441</v>
          </cell>
          <cell r="AB17">
            <v>875452</v>
          </cell>
          <cell r="AC17">
            <v>718574</v>
          </cell>
          <cell r="AD17">
            <v>82.080342497361357</v>
          </cell>
          <cell r="AE17">
            <v>1184298</v>
          </cell>
          <cell r="AF17">
            <v>1637961</v>
          </cell>
          <cell r="AG17">
            <v>508945</v>
          </cell>
          <cell r="AH17">
            <v>2822259</v>
          </cell>
          <cell r="AI17">
            <v>0</v>
          </cell>
          <cell r="AJ17">
            <v>0</v>
          </cell>
          <cell r="AK17">
            <v>1417206</v>
          </cell>
          <cell r="AL17" t="str">
            <v>Partially compliant</v>
          </cell>
          <cell r="AM17">
            <v>507913</v>
          </cell>
          <cell r="AN17">
            <v>180366</v>
          </cell>
        </row>
        <row r="18">
          <cell r="A18" t="str">
            <v>Glasgow City</v>
          </cell>
          <cell r="B18">
            <v>5632.8</v>
          </cell>
          <cell r="C18">
            <v>32618</v>
          </cell>
          <cell r="D18">
            <v>5.7907257491833546</v>
          </cell>
          <cell r="E18">
            <v>17949.599999999999</v>
          </cell>
          <cell r="F18">
            <v>187138.4</v>
          </cell>
          <cell r="G18">
            <v>10.425769933591836</v>
          </cell>
          <cell r="H18">
            <v>1093</v>
          </cell>
          <cell r="I18">
            <v>641</v>
          </cell>
          <cell r="J18">
            <v>58.645928636779509</v>
          </cell>
          <cell r="K18">
            <v>15.48</v>
          </cell>
          <cell r="L18">
            <v>15.09</v>
          </cell>
          <cell r="M18">
            <v>2.5193798449612501</v>
          </cell>
          <cell r="N18">
            <v>1958370</v>
          </cell>
          <cell r="O18">
            <v>312962</v>
          </cell>
          <cell r="P18">
            <v>6.2575328634147276</v>
          </cell>
          <cell r="Q18">
            <v>371740905.56999999</v>
          </cell>
          <cell r="R18">
            <v>140284574.09</v>
          </cell>
          <cell r="S18">
            <v>231456331.47999999</v>
          </cell>
          <cell r="T18">
            <v>219949892</v>
          </cell>
          <cell r="U18">
            <v>95.028678020417743</v>
          </cell>
          <cell r="V18">
            <v>311065</v>
          </cell>
          <cell r="W18">
            <v>297162</v>
          </cell>
          <cell r="X18">
            <v>95.530516130069273</v>
          </cell>
          <cell r="Y18">
            <v>537</v>
          </cell>
          <cell r="Z18">
            <v>483</v>
          </cell>
          <cell r="AA18">
            <v>89.944134078212286</v>
          </cell>
          <cell r="AB18">
            <v>1443404</v>
          </cell>
          <cell r="AC18">
            <v>1283840</v>
          </cell>
          <cell r="AD18">
            <v>88.945298752116514</v>
          </cell>
          <cell r="AE18">
            <v>1857104</v>
          </cell>
          <cell r="AF18">
            <v>4761459</v>
          </cell>
          <cell r="AG18">
            <v>912447</v>
          </cell>
          <cell r="AH18">
            <v>6618563</v>
          </cell>
          <cell r="AI18">
            <v>3744595</v>
          </cell>
          <cell r="AJ18">
            <v>914879</v>
          </cell>
          <cell r="AK18">
            <v>4659474</v>
          </cell>
          <cell r="AL18" t="str">
            <v xml:space="preserve">Fully compliant </v>
          </cell>
          <cell r="AM18">
            <v>4166065</v>
          </cell>
          <cell r="AN18">
            <v>317634</v>
          </cell>
        </row>
        <row r="19">
          <cell r="A19" t="str">
            <v>Highland</v>
          </cell>
          <cell r="B19">
            <v>2507</v>
          </cell>
          <cell r="C19">
            <v>17831</v>
          </cell>
          <cell r="D19">
            <v>7.1124850418827288</v>
          </cell>
          <cell r="E19">
            <v>5555</v>
          </cell>
          <cell r="F19">
            <v>58320</v>
          </cell>
          <cell r="G19">
            <v>10.498649864986499</v>
          </cell>
          <cell r="H19">
            <v>371</v>
          </cell>
          <cell r="I19">
            <v>186</v>
          </cell>
          <cell r="J19">
            <v>50.134770889487868</v>
          </cell>
          <cell r="K19">
            <v>16.11</v>
          </cell>
          <cell r="L19">
            <v>15.18</v>
          </cell>
          <cell r="M19">
            <v>5.7728119180633115</v>
          </cell>
          <cell r="N19">
            <v>913349</v>
          </cell>
          <cell r="O19">
            <v>118809</v>
          </cell>
          <cell r="P19">
            <v>7.6875405061906088</v>
          </cell>
          <cell r="Q19">
            <v>149564016</v>
          </cell>
          <cell r="R19">
            <v>28393851</v>
          </cell>
          <cell r="S19">
            <v>121170165</v>
          </cell>
          <cell r="T19">
            <v>116661024</v>
          </cell>
          <cell r="U19">
            <v>96.278670578685762</v>
          </cell>
          <cell r="V19">
            <v>132793</v>
          </cell>
          <cell r="W19">
            <v>127062</v>
          </cell>
          <cell r="X19">
            <v>95.684260465536582</v>
          </cell>
          <cell r="Y19">
            <v>1112</v>
          </cell>
          <cell r="Z19">
            <v>752</v>
          </cell>
          <cell r="AA19">
            <v>67.625899280575538</v>
          </cell>
          <cell r="AB19">
            <v>570770</v>
          </cell>
          <cell r="AC19">
            <v>470172</v>
          </cell>
          <cell r="AD19">
            <v>82.37503723040804</v>
          </cell>
          <cell r="AE19">
            <v>385338</v>
          </cell>
          <cell r="AF19">
            <v>2120613</v>
          </cell>
          <cell r="AG19">
            <v>136647</v>
          </cell>
          <cell r="AH19">
            <v>2505951</v>
          </cell>
          <cell r="AI19">
            <v>2216263</v>
          </cell>
          <cell r="AJ19">
            <v>1052911</v>
          </cell>
          <cell r="AK19">
            <v>3269174</v>
          </cell>
          <cell r="AL19" t="str">
            <v xml:space="preserve">Fully compliant </v>
          </cell>
          <cell r="AM19">
            <v>659006</v>
          </cell>
          <cell r="AN19">
            <v>123811</v>
          </cell>
        </row>
        <row r="20">
          <cell r="A20" t="str">
            <v>Inverclyde</v>
          </cell>
          <cell r="B20">
            <v>910</v>
          </cell>
          <cell r="C20">
            <v>4477</v>
          </cell>
          <cell r="D20">
            <v>4.9197802197802201</v>
          </cell>
          <cell r="E20">
            <v>2840</v>
          </cell>
          <cell r="F20">
            <v>29428</v>
          </cell>
          <cell r="G20">
            <v>10.361971830985915</v>
          </cell>
          <cell r="H20">
            <v>196</v>
          </cell>
          <cell r="I20">
            <v>115</v>
          </cell>
          <cell r="J20">
            <v>58.673469387755105</v>
          </cell>
          <cell r="K20">
            <v>15.64</v>
          </cell>
          <cell r="L20">
            <v>14.36</v>
          </cell>
          <cell r="M20">
            <v>8.1841432225064068</v>
          </cell>
          <cell r="N20">
            <v>389569</v>
          </cell>
          <cell r="O20">
            <v>38997</v>
          </cell>
          <cell r="P20">
            <v>9.9897171577300821</v>
          </cell>
          <cell r="Q20">
            <v>43061702</v>
          </cell>
          <cell r="R20">
            <v>12115555</v>
          </cell>
          <cell r="S20">
            <v>30946147</v>
          </cell>
          <cell r="T20">
            <v>29607091</v>
          </cell>
          <cell r="U20">
            <v>95.672947588596415</v>
          </cell>
          <cell r="V20">
            <v>41533</v>
          </cell>
          <cell r="W20">
            <v>39813</v>
          </cell>
          <cell r="X20">
            <v>95.858714756940273</v>
          </cell>
          <cell r="Y20">
            <v>127</v>
          </cell>
          <cell r="Z20">
            <v>118</v>
          </cell>
          <cell r="AA20">
            <v>92.913385826771659</v>
          </cell>
          <cell r="AB20">
            <v>232144</v>
          </cell>
          <cell r="AC20">
            <v>213603</v>
          </cell>
          <cell r="AD20">
            <v>92.013147012199326</v>
          </cell>
          <cell r="AE20">
            <v>295287</v>
          </cell>
          <cell r="AF20">
            <v>954234</v>
          </cell>
          <cell r="AG20">
            <v>208467</v>
          </cell>
          <cell r="AH20">
            <v>1249521</v>
          </cell>
          <cell r="AI20">
            <v>256465</v>
          </cell>
          <cell r="AJ20">
            <v>414747</v>
          </cell>
          <cell r="AK20">
            <v>671212</v>
          </cell>
          <cell r="AL20" t="str">
            <v>Partially compliant</v>
          </cell>
          <cell r="AM20">
            <v>57076</v>
          </cell>
          <cell r="AN20">
            <v>39664</v>
          </cell>
        </row>
        <row r="21">
          <cell r="A21" t="str">
            <v>Midlothian</v>
          </cell>
          <cell r="B21">
            <v>1133.3699999999999</v>
          </cell>
          <cell r="C21">
            <v>5836.29</v>
          </cell>
          <cell r="D21">
            <v>5.149501045554409</v>
          </cell>
          <cell r="E21">
            <v>2949.29</v>
          </cell>
          <cell r="F21">
            <v>29076.32</v>
          </cell>
          <cell r="G21">
            <v>9.8587524455038338</v>
          </cell>
          <cell r="H21">
            <v>197</v>
          </cell>
          <cell r="I21">
            <v>97</v>
          </cell>
          <cell r="J21">
            <v>49.238578680203041</v>
          </cell>
          <cell r="K21">
            <v>15.99</v>
          </cell>
          <cell r="L21">
            <v>15.36</v>
          </cell>
          <cell r="M21">
            <v>3.9399624765478478</v>
          </cell>
          <cell r="N21">
            <v>295926</v>
          </cell>
          <cell r="O21">
            <v>40966</v>
          </cell>
          <cell r="P21">
            <v>7.2236977005321483</v>
          </cell>
          <cell r="Q21">
            <v>49014000</v>
          </cell>
          <cell r="R21">
            <v>4921000</v>
          </cell>
          <cell r="S21">
            <v>44093000</v>
          </cell>
          <cell r="T21">
            <v>41953000</v>
          </cell>
          <cell r="U21">
            <v>95.146621912775274</v>
          </cell>
          <cell r="V21">
            <v>86072</v>
          </cell>
          <cell r="W21">
            <v>78413</v>
          </cell>
          <cell r="X21">
            <v>91.101635839762068</v>
          </cell>
          <cell r="Y21">
            <v>178</v>
          </cell>
          <cell r="Z21">
            <v>118</v>
          </cell>
          <cell r="AA21">
            <v>66.292134831460672</v>
          </cell>
          <cell r="AB21">
            <v>228214</v>
          </cell>
          <cell r="AC21">
            <v>190284</v>
          </cell>
          <cell r="AD21">
            <v>83.379634904081257</v>
          </cell>
          <cell r="AE21">
            <v>252395</v>
          </cell>
          <cell r="AF21">
            <v>659120</v>
          </cell>
          <cell r="AG21">
            <v>17902</v>
          </cell>
          <cell r="AH21">
            <v>911515</v>
          </cell>
          <cell r="AI21">
            <v>712900</v>
          </cell>
          <cell r="AJ21">
            <v>939280</v>
          </cell>
          <cell r="AK21">
            <v>1652180</v>
          </cell>
          <cell r="AL21" t="str">
            <v>Partially compliant</v>
          </cell>
          <cell r="AM21" t="str">
            <v>N/A</v>
          </cell>
          <cell r="AN21">
            <v>41498</v>
          </cell>
        </row>
        <row r="22">
          <cell r="A22" t="str">
            <v>Moray</v>
          </cell>
          <cell r="B22">
            <v>913</v>
          </cell>
          <cell r="C22">
            <v>5919</v>
          </cell>
          <cell r="D22">
            <v>6.4830230010952903</v>
          </cell>
          <cell r="E22">
            <v>2624</v>
          </cell>
          <cell r="F22">
            <v>32672</v>
          </cell>
          <cell r="G22">
            <v>12.451219512195122</v>
          </cell>
          <cell r="H22">
            <v>196</v>
          </cell>
          <cell r="I22">
            <v>106</v>
          </cell>
          <cell r="J22">
            <v>54.081632653061227</v>
          </cell>
          <cell r="K22">
            <v>14.52</v>
          </cell>
          <cell r="L22">
            <v>13.42</v>
          </cell>
          <cell r="M22">
            <v>7.5757575757575637</v>
          </cell>
          <cell r="N22">
            <v>407200</v>
          </cell>
          <cell r="O22">
            <v>45364</v>
          </cell>
          <cell r="P22">
            <v>8.9762807512565033</v>
          </cell>
          <cell r="Q22">
            <v>52477085</v>
          </cell>
          <cell r="R22">
            <v>10924151</v>
          </cell>
          <cell r="S22">
            <v>41552934</v>
          </cell>
          <cell r="T22">
            <v>40283312</v>
          </cell>
          <cell r="U22">
            <v>96.944567139350497</v>
          </cell>
          <cell r="V22">
            <v>69058</v>
          </cell>
          <cell r="W22">
            <v>61921</v>
          </cell>
          <cell r="X22">
            <v>89.665208954791623</v>
          </cell>
          <cell r="Y22">
            <v>169</v>
          </cell>
          <cell r="Z22">
            <v>166</v>
          </cell>
          <cell r="AA22">
            <v>98.224852071005913</v>
          </cell>
          <cell r="AB22">
            <v>220057</v>
          </cell>
          <cell r="AC22">
            <v>119344</v>
          </cell>
          <cell r="AD22">
            <v>54.233221392639173</v>
          </cell>
          <cell r="AE22">
            <v>509269</v>
          </cell>
          <cell r="AF22">
            <v>391182</v>
          </cell>
          <cell r="AG22">
            <v>37589</v>
          </cell>
          <cell r="AH22">
            <v>900451</v>
          </cell>
          <cell r="AI22">
            <v>518717</v>
          </cell>
          <cell r="AJ22">
            <v>871426</v>
          </cell>
          <cell r="AK22">
            <v>1390143</v>
          </cell>
          <cell r="AL22" t="str">
            <v>Partially compliant</v>
          </cell>
          <cell r="AM22">
            <v>44337</v>
          </cell>
          <cell r="AN22">
            <v>46228</v>
          </cell>
        </row>
        <row r="23">
          <cell r="A23" t="str">
            <v>North Ayrshire</v>
          </cell>
          <cell r="B23">
            <v>1428</v>
          </cell>
          <cell r="C23">
            <v>7897</v>
          </cell>
          <cell r="D23">
            <v>5.5301120448179271</v>
          </cell>
          <cell r="E23">
            <v>4442</v>
          </cell>
          <cell r="F23">
            <v>48873</v>
          </cell>
          <cell r="G23">
            <v>11.002476361999099</v>
          </cell>
          <cell r="H23">
            <v>268</v>
          </cell>
          <cell r="I23">
            <v>159</v>
          </cell>
          <cell r="J23">
            <v>59.328358208955223</v>
          </cell>
          <cell r="K23">
            <v>15.67</v>
          </cell>
          <cell r="L23">
            <v>15.23</v>
          </cell>
          <cell r="M23">
            <v>2.8079132099553306</v>
          </cell>
          <cell r="N23">
            <v>486899</v>
          </cell>
          <cell r="O23">
            <v>68372</v>
          </cell>
          <cell r="P23">
            <v>7.1213215936348213</v>
          </cell>
          <cell r="Q23">
            <v>76496966</v>
          </cell>
          <cell r="R23">
            <v>20582718</v>
          </cell>
          <cell r="S23">
            <v>55914248</v>
          </cell>
          <cell r="T23">
            <v>52715344</v>
          </cell>
          <cell r="U23">
            <v>94.278910806419148</v>
          </cell>
          <cell r="V23">
            <v>111986</v>
          </cell>
          <cell r="W23">
            <v>106258</v>
          </cell>
          <cell r="X23">
            <v>94.88507492007929</v>
          </cell>
          <cell r="Y23">
            <v>267</v>
          </cell>
          <cell r="Z23">
            <v>243</v>
          </cell>
          <cell r="AA23">
            <v>91.011235955056179</v>
          </cell>
          <cell r="AB23">
            <v>328668</v>
          </cell>
          <cell r="AC23">
            <v>314201</v>
          </cell>
          <cell r="AD23">
            <v>95.598293718889579</v>
          </cell>
          <cell r="AE23">
            <v>365669</v>
          </cell>
          <cell r="AF23">
            <v>1886930</v>
          </cell>
          <cell r="AG23">
            <v>189410</v>
          </cell>
          <cell r="AH23">
            <v>2252599</v>
          </cell>
          <cell r="AI23">
            <v>557898</v>
          </cell>
          <cell r="AJ23">
            <v>465981</v>
          </cell>
          <cell r="AK23">
            <v>1023879</v>
          </cell>
          <cell r="AL23" t="str">
            <v xml:space="preserve">Fully compliant </v>
          </cell>
          <cell r="AM23">
            <v>189477</v>
          </cell>
          <cell r="AN23">
            <v>69747</v>
          </cell>
        </row>
        <row r="24">
          <cell r="A24" t="str">
            <v>North Lanarkshire</v>
          </cell>
          <cell r="B24">
            <v>3137.97</v>
          </cell>
          <cell r="C24">
            <v>25144.7</v>
          </cell>
          <cell r="D24">
            <v>8.0130466511789482</v>
          </cell>
          <cell r="E24">
            <v>9157.75</v>
          </cell>
          <cell r="F24">
            <v>102564.5</v>
          </cell>
          <cell r="G24">
            <v>11.199748846605335</v>
          </cell>
          <cell r="H24">
            <v>520</v>
          </cell>
          <cell r="I24">
            <v>317</v>
          </cell>
          <cell r="J24">
            <v>60.961538461538467</v>
          </cell>
          <cell r="K24">
            <v>16.329999999999998</v>
          </cell>
          <cell r="L24">
            <v>15.57</v>
          </cell>
          <cell r="M24">
            <v>4.6540110226576843</v>
          </cell>
          <cell r="N24">
            <v>993000</v>
          </cell>
          <cell r="O24">
            <v>155957</v>
          </cell>
          <cell r="P24">
            <v>6.3671396602909773</v>
          </cell>
          <cell r="Q24">
            <v>159961458</v>
          </cell>
          <cell r="R24">
            <v>40340519</v>
          </cell>
          <cell r="S24">
            <v>119620939</v>
          </cell>
          <cell r="T24">
            <v>112539944</v>
          </cell>
          <cell r="U24">
            <v>94.080471981581752</v>
          </cell>
          <cell r="V24">
            <v>338089</v>
          </cell>
          <cell r="W24">
            <v>304089</v>
          </cell>
          <cell r="X24">
            <v>89.943476421888917</v>
          </cell>
          <cell r="Y24">
            <v>589</v>
          </cell>
          <cell r="Z24">
            <v>443</v>
          </cell>
          <cell r="AA24">
            <v>75.212224108658745</v>
          </cell>
          <cell r="AB24">
            <v>798196</v>
          </cell>
          <cell r="AC24">
            <v>750487</v>
          </cell>
          <cell r="AD24">
            <v>94.022896631904956</v>
          </cell>
          <cell r="AE24">
            <v>1408616</v>
          </cell>
          <cell r="AF24">
            <v>3068844</v>
          </cell>
          <cell r="AG24">
            <v>791714</v>
          </cell>
          <cell r="AH24">
            <v>4477460</v>
          </cell>
          <cell r="AI24">
            <v>0</v>
          </cell>
          <cell r="AJ24">
            <v>0</v>
          </cell>
          <cell r="AK24">
            <v>1657711</v>
          </cell>
          <cell r="AL24" t="str">
            <v>Select</v>
          </cell>
          <cell r="AM24">
            <v>417788</v>
          </cell>
          <cell r="AN24">
            <v>155957</v>
          </cell>
        </row>
        <row r="25">
          <cell r="A25" t="str">
            <v>Orkney Islands</v>
          </cell>
          <cell r="B25">
            <v>256</v>
          </cell>
          <cell r="C25">
            <v>2320</v>
          </cell>
          <cell r="D25">
            <v>9.0625</v>
          </cell>
          <cell r="E25">
            <v>1460</v>
          </cell>
          <cell r="F25">
            <v>14847</v>
          </cell>
          <cell r="G25">
            <v>10.169178082191781</v>
          </cell>
          <cell r="H25">
            <v>88</v>
          </cell>
          <cell r="I25">
            <v>24</v>
          </cell>
          <cell r="J25">
            <v>27.27272727272727</v>
          </cell>
          <cell r="K25">
            <v>14.76</v>
          </cell>
          <cell r="L25">
            <v>13.05</v>
          </cell>
          <cell r="M25">
            <v>11.58536585365853</v>
          </cell>
          <cell r="N25">
            <v>186615</v>
          </cell>
          <cell r="O25">
            <v>11337</v>
          </cell>
          <cell r="P25">
            <v>16.460703889917969</v>
          </cell>
          <cell r="Q25">
            <v>11283282</v>
          </cell>
          <cell r="R25">
            <v>2251668</v>
          </cell>
          <cell r="S25">
            <v>9031614</v>
          </cell>
          <cell r="T25">
            <v>8847528</v>
          </cell>
          <cell r="U25">
            <v>97.961759658904825</v>
          </cell>
          <cell r="V25">
            <v>43336</v>
          </cell>
          <cell r="W25">
            <v>35174</v>
          </cell>
          <cell r="X25">
            <v>81.165774413882218</v>
          </cell>
          <cell r="Y25">
            <v>187</v>
          </cell>
          <cell r="Z25">
            <v>163</v>
          </cell>
          <cell r="AA25">
            <v>87.165775401069524</v>
          </cell>
          <cell r="AB25">
            <v>123507</v>
          </cell>
          <cell r="AC25">
            <v>119159</v>
          </cell>
          <cell r="AD25">
            <v>96.479551766296652</v>
          </cell>
          <cell r="AE25">
            <v>146270</v>
          </cell>
          <cell r="AF25">
            <v>312143</v>
          </cell>
          <cell r="AG25">
            <v>0</v>
          </cell>
          <cell r="AH25">
            <v>458413</v>
          </cell>
          <cell r="AI25">
            <v>126861</v>
          </cell>
          <cell r="AJ25">
            <v>2238062</v>
          </cell>
          <cell r="AK25">
            <v>2364923</v>
          </cell>
          <cell r="AL25" t="str">
            <v>Select</v>
          </cell>
          <cell r="AM25">
            <v>57229</v>
          </cell>
          <cell r="AN25">
            <v>11856</v>
          </cell>
        </row>
        <row r="26">
          <cell r="A26" t="str">
            <v>Perth &amp; Kinross</v>
          </cell>
          <cell r="B26">
            <v>1433</v>
          </cell>
          <cell r="C26">
            <v>10215</v>
          </cell>
          <cell r="D26">
            <v>7.1284019539427774</v>
          </cell>
          <cell r="E26">
            <v>3249</v>
          </cell>
          <cell r="F26">
            <v>28717</v>
          </cell>
          <cell r="G26">
            <v>8.8387196060326261</v>
          </cell>
          <cell r="H26">
            <v>221</v>
          </cell>
          <cell r="I26">
            <v>111</v>
          </cell>
          <cell r="J26">
            <v>50.226244343891402</v>
          </cell>
          <cell r="K26">
            <v>17.93</v>
          </cell>
          <cell r="L26">
            <v>17.809999999999999</v>
          </cell>
          <cell r="M26">
            <v>0.66926938092582589</v>
          </cell>
          <cell r="N26">
            <v>430879</v>
          </cell>
          <cell r="O26">
            <v>72916</v>
          </cell>
          <cell r="P26">
            <v>5.90925174173021</v>
          </cell>
          <cell r="Q26">
            <v>97588473</v>
          </cell>
          <cell r="R26">
            <v>16754187</v>
          </cell>
          <cell r="S26">
            <v>80834286</v>
          </cell>
          <cell r="T26">
            <v>79104682</v>
          </cell>
          <cell r="U26">
            <v>97.860308928812714</v>
          </cell>
          <cell r="V26">
            <v>80214</v>
          </cell>
          <cell r="W26">
            <v>75045</v>
          </cell>
          <cell r="X26">
            <v>93.555987732814714</v>
          </cell>
          <cell r="Y26">
            <v>230</v>
          </cell>
          <cell r="Z26">
            <v>189</v>
          </cell>
          <cell r="AA26">
            <v>82.173913043478265</v>
          </cell>
          <cell r="AB26">
            <v>376037</v>
          </cell>
          <cell r="AC26">
            <v>340419</v>
          </cell>
          <cell r="AD26">
            <v>90.528059738802298</v>
          </cell>
          <cell r="AE26">
            <v>414233</v>
          </cell>
          <cell r="AF26">
            <v>865221</v>
          </cell>
          <cell r="AG26">
            <v>53186</v>
          </cell>
          <cell r="AH26">
            <v>1279454</v>
          </cell>
          <cell r="AI26">
            <v>600320</v>
          </cell>
          <cell r="AJ26">
            <v>890023</v>
          </cell>
          <cell r="AK26">
            <v>1490343</v>
          </cell>
          <cell r="AL26" t="str">
            <v>Partially compliant</v>
          </cell>
          <cell r="AM26">
            <v>234087</v>
          </cell>
          <cell r="AN26">
            <v>73863</v>
          </cell>
        </row>
        <row r="27">
          <cell r="A27" t="str">
            <v>Renfrewshire</v>
          </cell>
          <cell r="B27">
            <v>1711.6</v>
          </cell>
          <cell r="C27">
            <v>10869.07</v>
          </cell>
          <cell r="D27">
            <v>6.3502395419490538</v>
          </cell>
          <cell r="E27">
            <v>4859.8</v>
          </cell>
          <cell r="F27">
            <v>64323.14</v>
          </cell>
          <cell r="G27">
            <v>13.235758673196427</v>
          </cell>
          <cell r="H27">
            <v>401</v>
          </cell>
          <cell r="I27">
            <v>229</v>
          </cell>
          <cell r="J27">
            <v>57.107231920199496</v>
          </cell>
          <cell r="K27">
            <v>15.35</v>
          </cell>
          <cell r="L27">
            <v>14.8</v>
          </cell>
          <cell r="M27">
            <v>3.5830618892507999</v>
          </cell>
          <cell r="N27">
            <v>954215.89</v>
          </cell>
          <cell r="O27">
            <v>87720</v>
          </cell>
          <cell r="P27">
            <v>10.877974122207023</v>
          </cell>
          <cell r="Q27">
            <v>103960810.03</v>
          </cell>
          <cell r="R27">
            <v>27227667.390000001</v>
          </cell>
          <cell r="S27">
            <v>76733142.640000001</v>
          </cell>
          <cell r="T27">
            <v>73678564.760000005</v>
          </cell>
          <cell r="U27">
            <v>96.019219629344775</v>
          </cell>
          <cell r="V27">
            <v>241802</v>
          </cell>
          <cell r="W27">
            <v>222959</v>
          </cell>
          <cell r="X27">
            <v>92.207260485852061</v>
          </cell>
          <cell r="Y27">
            <v>229</v>
          </cell>
          <cell r="Z27">
            <v>212</v>
          </cell>
          <cell r="AA27">
            <v>92.576419213973807</v>
          </cell>
          <cell r="AB27">
            <v>388694</v>
          </cell>
          <cell r="AC27">
            <v>370027</v>
          </cell>
          <cell r="AD27">
            <v>95.197507550926957</v>
          </cell>
          <cell r="AE27">
            <v>477588</v>
          </cell>
          <cell r="AF27">
            <v>1682040</v>
          </cell>
          <cell r="AG27">
            <v>126082</v>
          </cell>
          <cell r="AH27">
            <v>2159628</v>
          </cell>
          <cell r="AI27">
            <v>415735</v>
          </cell>
          <cell r="AJ27">
            <v>99421</v>
          </cell>
          <cell r="AK27">
            <v>515156</v>
          </cell>
          <cell r="AL27" t="str">
            <v xml:space="preserve">Fully compliant </v>
          </cell>
          <cell r="AM27">
            <v>63688</v>
          </cell>
          <cell r="AN27">
            <v>91073</v>
          </cell>
        </row>
        <row r="28">
          <cell r="A28" t="str">
            <v>Scottish Borders</v>
          </cell>
          <cell r="B28">
            <v>1131</v>
          </cell>
          <cell r="C28">
            <v>8477</v>
          </cell>
          <cell r="D28">
            <v>7.4951370468611849</v>
          </cell>
          <cell r="E28">
            <v>2382</v>
          </cell>
          <cell r="F28">
            <v>26848</v>
          </cell>
          <cell r="G28">
            <v>11.271200671704451</v>
          </cell>
          <cell r="H28">
            <v>144</v>
          </cell>
          <cell r="I28">
            <v>63</v>
          </cell>
          <cell r="J28">
            <v>43.75</v>
          </cell>
          <cell r="K28">
            <v>16.16</v>
          </cell>
          <cell r="L28">
            <v>15.66</v>
          </cell>
          <cell r="M28">
            <v>3.0940594059405981</v>
          </cell>
          <cell r="N28">
            <v>492804</v>
          </cell>
          <cell r="O28">
            <v>58612</v>
          </cell>
          <cell r="P28">
            <v>8.4079028185354527</v>
          </cell>
          <cell r="Q28">
            <v>68975251</v>
          </cell>
          <cell r="R28">
            <v>13305042</v>
          </cell>
          <cell r="S28">
            <v>55670209</v>
          </cell>
          <cell r="T28">
            <v>53910562</v>
          </cell>
          <cell r="U28">
            <v>96.839158624319154</v>
          </cell>
          <cell r="V28">
            <v>90787</v>
          </cell>
          <cell r="W28">
            <v>76102</v>
          </cell>
          <cell r="X28">
            <v>83.824776675074631</v>
          </cell>
          <cell r="Y28">
            <v>362</v>
          </cell>
          <cell r="Z28">
            <v>302</v>
          </cell>
          <cell r="AA28">
            <v>83.425414364640886</v>
          </cell>
          <cell r="AB28">
            <v>311074</v>
          </cell>
          <cell r="AC28">
            <v>189604</v>
          </cell>
          <cell r="AD28">
            <v>60.951413490037744</v>
          </cell>
          <cell r="AE28">
            <v>687437</v>
          </cell>
          <cell r="AF28">
            <v>145138</v>
          </cell>
          <cell r="AG28">
            <v>69420</v>
          </cell>
          <cell r="AH28">
            <v>832575</v>
          </cell>
          <cell r="AI28">
            <v>268383</v>
          </cell>
          <cell r="AJ28">
            <v>131932</v>
          </cell>
          <cell r="AK28">
            <v>400315</v>
          </cell>
          <cell r="AL28" t="str">
            <v>Partially compliant</v>
          </cell>
          <cell r="AM28">
            <v>144824</v>
          </cell>
          <cell r="AN28">
            <v>59725</v>
          </cell>
        </row>
        <row r="29">
          <cell r="A29" t="str">
            <v>Shetland Islands</v>
          </cell>
          <cell r="B29">
            <v>337.2</v>
          </cell>
          <cell r="C29">
            <v>2194.3000000000002</v>
          </cell>
          <cell r="D29">
            <v>6.5074139976275216</v>
          </cell>
          <cell r="E29">
            <v>1876.4</v>
          </cell>
          <cell r="F29">
            <v>21942.9</v>
          </cell>
          <cell r="G29">
            <v>11.69414836921765</v>
          </cell>
          <cell r="H29">
            <v>128</v>
          </cell>
          <cell r="I29">
            <v>31</v>
          </cell>
          <cell r="J29">
            <v>24.21875</v>
          </cell>
          <cell r="K29">
            <v>15.27</v>
          </cell>
          <cell r="L29">
            <v>14.23</v>
          </cell>
          <cell r="M29">
            <v>6.8107400130975719</v>
          </cell>
          <cell r="N29">
            <v>147841</v>
          </cell>
          <cell r="O29">
            <v>11300</v>
          </cell>
          <cell r="P29">
            <v>13.083274336283186</v>
          </cell>
          <cell r="Q29">
            <v>11473173</v>
          </cell>
          <cell r="R29">
            <v>2043776</v>
          </cell>
          <cell r="S29">
            <v>9429397</v>
          </cell>
          <cell r="T29">
            <v>9155002</v>
          </cell>
          <cell r="U29">
            <v>97.090004800943262</v>
          </cell>
          <cell r="V29">
            <v>54636</v>
          </cell>
          <cell r="W29">
            <v>50062</v>
          </cell>
          <cell r="X29">
            <v>91.628230470751888</v>
          </cell>
          <cell r="Y29">
            <v>146</v>
          </cell>
          <cell r="Z29">
            <v>133</v>
          </cell>
          <cell r="AA29">
            <v>91.095890410958901</v>
          </cell>
          <cell r="AB29">
            <v>152837.88</v>
          </cell>
          <cell r="AC29">
            <v>129728.78</v>
          </cell>
          <cell r="AD29">
            <v>84.879991792610582</v>
          </cell>
          <cell r="AE29">
            <v>214109</v>
          </cell>
          <cell r="AF29">
            <v>439977</v>
          </cell>
          <cell r="AG29">
            <v>19138</v>
          </cell>
          <cell r="AH29">
            <v>654086</v>
          </cell>
          <cell r="AI29">
            <v>155064</v>
          </cell>
          <cell r="AJ29">
            <v>310527</v>
          </cell>
          <cell r="AK29">
            <v>465591</v>
          </cell>
          <cell r="AL29" t="str">
            <v xml:space="preserve">Fully compliant </v>
          </cell>
          <cell r="AM29">
            <v>140249</v>
          </cell>
          <cell r="AN29">
            <v>11662</v>
          </cell>
        </row>
        <row r="30">
          <cell r="A30" t="str">
            <v>South Ayrshire</v>
          </cell>
          <cell r="B30">
            <v>1126</v>
          </cell>
          <cell r="C30">
            <v>5839</v>
          </cell>
          <cell r="D30">
            <v>5.1856127886323264</v>
          </cell>
          <cell r="E30">
            <v>3659</v>
          </cell>
          <cell r="F30">
            <v>34166</v>
          </cell>
          <cell r="G30">
            <v>9.3375239136376056</v>
          </cell>
          <cell r="H30">
            <v>196</v>
          </cell>
          <cell r="I30">
            <v>115</v>
          </cell>
          <cell r="J30">
            <v>58.673469387755105</v>
          </cell>
          <cell r="K30">
            <v>15.45</v>
          </cell>
          <cell r="L30">
            <v>14.87</v>
          </cell>
          <cell r="M30">
            <v>3.7540453074433628</v>
          </cell>
          <cell r="N30">
            <v>412663</v>
          </cell>
          <cell r="O30">
            <v>55589</v>
          </cell>
          <cell r="P30">
            <v>7.4234650740254366</v>
          </cell>
          <cell r="Q30">
            <v>72229494</v>
          </cell>
          <cell r="R30">
            <v>16541230</v>
          </cell>
          <cell r="S30">
            <v>55688264</v>
          </cell>
          <cell r="T30">
            <v>53361294</v>
          </cell>
          <cell r="U30">
            <v>95.821435554177086</v>
          </cell>
          <cell r="V30">
            <v>101063</v>
          </cell>
          <cell r="W30">
            <v>97036</v>
          </cell>
          <cell r="X30">
            <v>96.015356757666012</v>
          </cell>
          <cell r="Y30">
            <v>274</v>
          </cell>
          <cell r="Z30">
            <v>248</v>
          </cell>
          <cell r="AA30">
            <v>90.510948905109487</v>
          </cell>
          <cell r="AB30">
            <v>278045</v>
          </cell>
          <cell r="AC30">
            <v>204195</v>
          </cell>
          <cell r="AD30">
            <v>73.439551151791974</v>
          </cell>
          <cell r="AE30">
            <v>447197</v>
          </cell>
          <cell r="AF30">
            <v>458296</v>
          </cell>
          <cell r="AG30">
            <v>256504</v>
          </cell>
          <cell r="AH30">
            <v>905493</v>
          </cell>
          <cell r="AI30">
            <v>587660</v>
          </cell>
          <cell r="AJ30">
            <v>290111</v>
          </cell>
          <cell r="AK30">
            <v>877771</v>
          </cell>
          <cell r="AL30" t="str">
            <v xml:space="preserve">Fully compliant </v>
          </cell>
          <cell r="AM30">
            <v>84086</v>
          </cell>
          <cell r="AN30">
            <v>58658</v>
          </cell>
        </row>
        <row r="31">
          <cell r="A31" t="str">
            <v>South Lanarkshire</v>
          </cell>
          <cell r="B31">
            <v>3345</v>
          </cell>
          <cell r="C31">
            <v>20375</v>
          </cell>
          <cell r="D31">
            <v>6.0911808669656207</v>
          </cell>
          <cell r="E31">
            <v>8555</v>
          </cell>
          <cell r="F31">
            <v>102525</v>
          </cell>
          <cell r="G31">
            <v>11.984219754529516</v>
          </cell>
          <cell r="H31">
            <v>647</v>
          </cell>
          <cell r="I31">
            <v>316</v>
          </cell>
          <cell r="J31">
            <v>48.84080370942813</v>
          </cell>
          <cell r="K31">
            <v>16.260000000000002</v>
          </cell>
          <cell r="L31">
            <v>15.43</v>
          </cell>
          <cell r="M31">
            <v>5.1045510455104619</v>
          </cell>
          <cell r="N31">
            <v>984323</v>
          </cell>
          <cell r="O31">
            <v>152101</v>
          </cell>
          <cell r="P31">
            <v>6.47</v>
          </cell>
          <cell r="Q31">
            <v>170437507</v>
          </cell>
          <cell r="R31">
            <v>38970887</v>
          </cell>
          <cell r="S31">
            <v>131466620</v>
          </cell>
          <cell r="T31">
            <v>126470737</v>
          </cell>
          <cell r="U31">
            <v>96.199884807261341</v>
          </cell>
          <cell r="V31">
            <v>280703</v>
          </cell>
          <cell r="W31">
            <v>258487</v>
          </cell>
          <cell r="X31">
            <v>92.085585120216024</v>
          </cell>
          <cell r="Y31">
            <v>599</v>
          </cell>
          <cell r="Z31">
            <v>577</v>
          </cell>
          <cell r="AA31">
            <v>96.327212020033386</v>
          </cell>
          <cell r="AB31">
            <v>748055</v>
          </cell>
          <cell r="AC31">
            <v>653804</v>
          </cell>
          <cell r="AD31">
            <v>87.400525362439936</v>
          </cell>
          <cell r="AE31">
            <v>1598649</v>
          </cell>
          <cell r="AF31">
            <v>1405753</v>
          </cell>
          <cell r="AG31">
            <v>606355</v>
          </cell>
          <cell r="AH31">
            <v>3004402</v>
          </cell>
          <cell r="AI31">
            <v>1111443</v>
          </cell>
          <cell r="AJ31">
            <v>67008</v>
          </cell>
          <cell r="AK31">
            <v>1178451</v>
          </cell>
          <cell r="AL31" t="str">
            <v>Partially compliant</v>
          </cell>
          <cell r="AM31">
            <v>195364</v>
          </cell>
          <cell r="AN31">
            <v>152101</v>
          </cell>
        </row>
        <row r="32">
          <cell r="A32" t="str">
            <v>Stirling</v>
          </cell>
          <cell r="B32">
            <v>887</v>
          </cell>
          <cell r="C32">
            <v>4928</v>
          </cell>
          <cell r="D32">
            <v>5.5558060879368663</v>
          </cell>
          <cell r="E32">
            <v>2614</v>
          </cell>
          <cell r="F32">
            <v>28511</v>
          </cell>
          <cell r="G32">
            <v>10.907039020657995</v>
          </cell>
          <cell r="H32">
            <v>237</v>
          </cell>
          <cell r="I32">
            <v>152</v>
          </cell>
          <cell r="J32">
            <v>64.135021097046419</v>
          </cell>
          <cell r="K32">
            <v>15.06</v>
          </cell>
          <cell r="L32">
            <v>15.07</v>
          </cell>
          <cell r="M32">
            <v>-6.6401062417000389E-2</v>
          </cell>
          <cell r="N32">
            <v>283608</v>
          </cell>
          <cell r="O32">
            <v>41553</v>
          </cell>
          <cell r="P32">
            <v>6.8252111760883691</v>
          </cell>
          <cell r="Q32">
            <v>58028739</v>
          </cell>
          <cell r="R32">
            <v>9824601</v>
          </cell>
          <cell r="S32">
            <v>48204138</v>
          </cell>
          <cell r="T32">
            <v>47101610</v>
          </cell>
          <cell r="U32">
            <v>97.712793868443413</v>
          </cell>
          <cell r="V32">
            <v>150639</v>
          </cell>
          <cell r="W32">
            <v>139230</v>
          </cell>
          <cell r="X32">
            <v>92.426264114870648</v>
          </cell>
          <cell r="Y32">
            <v>172</v>
          </cell>
          <cell r="Z32">
            <v>156</v>
          </cell>
          <cell r="AA32">
            <v>90.697674418604649</v>
          </cell>
          <cell r="AB32">
            <v>214468</v>
          </cell>
          <cell r="AC32">
            <v>207994</v>
          </cell>
          <cell r="AD32">
            <v>96.981367849749148</v>
          </cell>
          <cell r="AE32">
            <v>231431</v>
          </cell>
          <cell r="AF32">
            <v>793712</v>
          </cell>
          <cell r="AG32">
            <v>48461</v>
          </cell>
          <cell r="AH32">
            <v>1025143</v>
          </cell>
          <cell r="AI32">
            <v>645296</v>
          </cell>
          <cell r="AJ32">
            <v>157395</v>
          </cell>
          <cell r="AK32">
            <v>802691</v>
          </cell>
          <cell r="AL32" t="str">
            <v xml:space="preserve">Fully compliant </v>
          </cell>
          <cell r="AM32">
            <v>77789</v>
          </cell>
          <cell r="AN32">
            <v>42828</v>
          </cell>
        </row>
        <row r="33">
          <cell r="A33" t="str">
            <v>West Dunbartonshire</v>
          </cell>
          <cell r="B33">
            <v>869</v>
          </cell>
          <cell r="C33">
            <v>5427</v>
          </cell>
          <cell r="D33">
            <v>6.2451093210586883</v>
          </cell>
          <cell r="E33">
            <v>3656</v>
          </cell>
          <cell r="F33">
            <v>46705</v>
          </cell>
          <cell r="G33">
            <v>12.774890590809628</v>
          </cell>
          <cell r="H33">
            <v>212</v>
          </cell>
          <cell r="I33">
            <v>120</v>
          </cell>
          <cell r="J33">
            <v>56.60377358490566</v>
          </cell>
          <cell r="K33">
            <v>15.05</v>
          </cell>
          <cell r="L33">
            <v>14.78</v>
          </cell>
          <cell r="M33">
            <v>1.7940199335548215</v>
          </cell>
          <cell r="N33">
            <v>246570</v>
          </cell>
          <cell r="O33">
            <v>45167</v>
          </cell>
          <cell r="P33">
            <v>5.4590741027741494</v>
          </cell>
          <cell r="Q33">
            <v>49493550</v>
          </cell>
          <cell r="R33">
            <v>14792942</v>
          </cell>
          <cell r="S33">
            <v>34700608</v>
          </cell>
          <cell r="T33">
            <v>33157825</v>
          </cell>
          <cell r="U33">
            <v>95.554017382058561</v>
          </cell>
          <cell r="V33">
            <v>86002</v>
          </cell>
          <cell r="W33">
            <v>84577</v>
          </cell>
          <cell r="X33">
            <v>98.343061789260716</v>
          </cell>
          <cell r="Y33">
            <v>86</v>
          </cell>
          <cell r="Z33">
            <v>80</v>
          </cell>
          <cell r="AA33">
            <v>93.023255813953483</v>
          </cell>
          <cell r="AB33">
            <v>248801</v>
          </cell>
          <cell r="AC33">
            <v>201447</v>
          </cell>
          <cell r="AD33">
            <v>80.967118299363747</v>
          </cell>
          <cell r="AE33">
            <v>391368</v>
          </cell>
          <cell r="AF33">
            <v>628342</v>
          </cell>
          <cell r="AG33">
            <v>95560</v>
          </cell>
          <cell r="AH33">
            <v>1019710</v>
          </cell>
          <cell r="AI33">
            <v>318442</v>
          </cell>
          <cell r="AJ33">
            <v>213553</v>
          </cell>
          <cell r="AK33">
            <v>531995</v>
          </cell>
          <cell r="AL33" t="str">
            <v>Partially compliant</v>
          </cell>
          <cell r="AM33">
            <v>54812</v>
          </cell>
          <cell r="AN33">
            <v>45880</v>
          </cell>
        </row>
        <row r="34">
          <cell r="A34" t="str">
            <v>West Lothian</v>
          </cell>
          <cell r="B34">
            <v>2009</v>
          </cell>
          <cell r="C34">
            <v>11351</v>
          </cell>
          <cell r="D34">
            <v>5.6500746640119459</v>
          </cell>
          <cell r="E34">
            <v>4726</v>
          </cell>
          <cell r="F34">
            <v>60321</v>
          </cell>
          <cell r="G34">
            <v>12.763647905205248</v>
          </cell>
          <cell r="H34">
            <v>277</v>
          </cell>
          <cell r="I34">
            <v>155</v>
          </cell>
          <cell r="J34">
            <v>55.95667870036101</v>
          </cell>
          <cell r="K34">
            <v>15.81</v>
          </cell>
          <cell r="L34">
            <v>15.72</v>
          </cell>
          <cell r="M34">
            <v>0.56925996204934393</v>
          </cell>
          <cell r="N34">
            <v>331465</v>
          </cell>
          <cell r="O34">
            <v>80210</v>
          </cell>
          <cell r="P34">
            <v>4.132464779952624</v>
          </cell>
          <cell r="Q34">
            <v>89714870</v>
          </cell>
          <cell r="R34">
            <v>19165124</v>
          </cell>
          <cell r="S34">
            <v>70549746</v>
          </cell>
          <cell r="T34">
            <v>68016453</v>
          </cell>
          <cell r="U34">
            <v>96.409210318064069</v>
          </cell>
          <cell r="V34">
            <v>194935</v>
          </cell>
          <cell r="W34">
            <v>187070</v>
          </cell>
          <cell r="X34">
            <v>95.965321773924643</v>
          </cell>
          <cell r="Y34">
            <v>244</v>
          </cell>
          <cell r="Z34">
            <v>235</v>
          </cell>
          <cell r="AA34">
            <v>96.311475409836063</v>
          </cell>
          <cell r="AB34">
            <v>434907</v>
          </cell>
          <cell r="AC34">
            <v>433326</v>
          </cell>
          <cell r="AD34">
            <v>99.636474004787232</v>
          </cell>
          <cell r="AE34">
            <v>775038</v>
          </cell>
          <cell r="AF34">
            <v>1771534</v>
          </cell>
          <cell r="AG34">
            <v>282462</v>
          </cell>
          <cell r="AH34">
            <v>2546572</v>
          </cell>
          <cell r="AI34">
            <v>651514</v>
          </cell>
          <cell r="AJ34">
            <v>342622</v>
          </cell>
          <cell r="AK34">
            <v>994136</v>
          </cell>
          <cell r="AL34" t="str">
            <v>Partially compliant</v>
          </cell>
          <cell r="AM34">
            <v>451598</v>
          </cell>
          <cell r="AN34">
            <v>81212</v>
          </cell>
        </row>
        <row r="35">
          <cell r="A35" t="str">
            <v>Scotland</v>
          </cell>
          <cell r="B35">
            <v>52955.64</v>
          </cell>
          <cell r="C35">
            <v>328746.57</v>
          </cell>
          <cell r="D35">
            <v>6.2079614182738609</v>
          </cell>
          <cell r="E35">
            <v>149271.93</v>
          </cell>
          <cell r="F35">
            <v>1714874.1999999997</v>
          </cell>
          <cell r="G35">
            <v>11.488256365413108</v>
          </cell>
          <cell r="H35">
            <v>10363</v>
          </cell>
          <cell r="I35">
            <v>5755</v>
          </cell>
          <cell r="J35">
            <v>55.534111743703562</v>
          </cell>
          <cell r="K35">
            <v>15.69875</v>
          </cell>
          <cell r="L35">
            <v>15.082500000000003</v>
          </cell>
          <cell r="M35">
            <v>3.9645590332408127</v>
          </cell>
          <cell r="N35">
            <v>18178208.030000001</v>
          </cell>
          <cell r="O35">
            <v>2626234</v>
          </cell>
          <cell r="P35">
            <v>6.9217777357234738</v>
          </cell>
          <cell r="Q35">
            <v>3181618452.0300002</v>
          </cell>
          <cell r="R35">
            <v>753166838.57000005</v>
          </cell>
          <cell r="S35">
            <v>2428451613.46</v>
          </cell>
          <cell r="T35">
            <v>2331640577.1499996</v>
          </cell>
          <cell r="U35">
            <v>96.013466532608135</v>
          </cell>
          <cell r="V35">
            <v>4680100.4152334156</v>
          </cell>
          <cell r="W35">
            <v>4337611</v>
          </cell>
          <cell r="X35">
            <v>92.68200711850892</v>
          </cell>
          <cell r="Y35">
            <v>9882</v>
          </cell>
          <cell r="Z35">
            <v>8118</v>
          </cell>
          <cell r="AA35">
            <v>82.149362477231321</v>
          </cell>
          <cell r="AB35">
            <v>13141018.880000001</v>
          </cell>
          <cell r="AC35">
            <v>11460845.779999999</v>
          </cell>
          <cell r="AD35">
            <v>87.214285929098352</v>
          </cell>
          <cell r="AE35">
            <v>18554806</v>
          </cell>
          <cell r="AF35">
            <v>35971263</v>
          </cell>
          <cell r="AG35">
            <v>5730792</v>
          </cell>
          <cell r="AH35">
            <v>54526069</v>
          </cell>
          <cell r="AI35">
            <v>23154587</v>
          </cell>
          <cell r="AJ35">
            <v>17801266</v>
          </cell>
          <cell r="AK35">
            <v>44030770</v>
          </cell>
          <cell r="AL35"/>
          <cell r="AM35">
            <v>12070238</v>
          </cell>
          <cell r="AN35">
            <v>2678935</v>
          </cell>
        </row>
        <row r="36">
          <cell r="H36"/>
          <cell r="I36"/>
          <cell r="K36"/>
          <cell r="L36"/>
          <cell r="M36"/>
          <cell r="S36"/>
        </row>
        <row r="37">
          <cell r="A37" t="str">
            <v>Labels</v>
          </cell>
          <cell r="B37" t="str">
            <v>FTE Staff Teachers 2018-19</v>
          </cell>
          <cell r="C37" t="str">
            <v>Days Lost - Teachers 2018-19</v>
          </cell>
          <cell r="D37" t="str">
            <v>CORP 6a 2018-19</v>
          </cell>
          <cell r="E37" t="str">
            <v>FTE Staff (Other) 2018-19</v>
          </cell>
          <cell r="F37" t="str">
            <v>Days Lost - Other 2018-19</v>
          </cell>
          <cell r="G37" t="str">
            <v>CORP 6b 2018-19</v>
          </cell>
          <cell r="H37" t="str">
            <v>Top 5% 2018-19</v>
          </cell>
          <cell r="I37" t="str">
            <v>Top 5% Female 2018-19</v>
          </cell>
          <cell r="J37" t="str">
            <v>CORP 3b 2018-19</v>
          </cell>
          <cell r="K37" t="str">
            <v>Hourly Rate (Male) 2018-19</v>
          </cell>
          <cell r="L37" t="str">
            <v>Hourly Rate (Female) 2018-19</v>
          </cell>
          <cell r="M37" t="str">
            <v>CORP 3c 2018-19</v>
          </cell>
          <cell r="N37" t="str">
            <v>Cost of Collecting CT 2018-19</v>
          </cell>
          <cell r="O37" t="str">
            <v>No of Dwellings 2018-19</v>
          </cell>
          <cell r="P37" t="str">
            <v>CORP 4 2018-19</v>
          </cell>
          <cell r="Q37"/>
          <cell r="R37"/>
          <cell r="S37" t="str">
            <v>Income Due (Excluding Reliefs + Rebates) 2018-19</v>
          </cell>
          <cell r="T37" t="str">
            <v>Income Received from CT 2018-19</v>
          </cell>
          <cell r="U37" t="str">
            <v>CORP 7 2018-19</v>
          </cell>
          <cell r="V37" t="str">
            <v>No of Invoices Sampled 2018-19</v>
          </cell>
          <cell r="W37" t="str">
            <v>No of Invoices Paid within 30 days 2018-19</v>
          </cell>
          <cell r="X37" t="str">
            <v>CORP 8 2018-19</v>
          </cell>
          <cell r="Y37" t="str">
            <v>No of Operational Buildings 2018-19</v>
          </cell>
          <cell r="Z37" t="str">
            <v>No which are suitable for use 2018-19</v>
          </cell>
          <cell r="AA37" t="str">
            <v>CORP-ASSET1 2018-19</v>
          </cell>
          <cell r="AB37" t="str">
            <v>General Internal Floor Area 2018-19</v>
          </cell>
          <cell r="AC37" t="str">
            <v>GIA which is satisfactory 2018-19</v>
          </cell>
          <cell r="AD37" t="str">
            <v>CORP-ASSET2 2018-19</v>
          </cell>
          <cell r="AE37"/>
          <cell r="AF37"/>
          <cell r="AG37"/>
          <cell r="AH37" t="str">
            <v>No. Of Attendances 2018-19</v>
          </cell>
          <cell r="AI37"/>
          <cell r="AJ37"/>
          <cell r="AK37" t="str">
            <v>No of Library Visits 2018-19</v>
          </cell>
          <cell r="AL37"/>
          <cell r="AM37" t="str">
            <v>No of museum visits 2018-19</v>
          </cell>
          <cell r="AN37" t="str">
            <v>Number of Premises for Refuse Collection 2018-19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 "/>
      <sheetName val="Front Sheet"/>
      <sheetName val="Previous Years "/>
      <sheetName val="SPI Raw Data 1920"/>
      <sheetName val="Aberdeen City"/>
      <sheetName val="Aberdeenshire"/>
      <sheetName val="Argyll &amp; Bute"/>
      <sheetName val="Midlothian"/>
      <sheetName val="Angus"/>
      <sheetName val="Clackmannanshire"/>
      <sheetName val="Dumfries &amp; Galloway"/>
      <sheetName val="Dundee City"/>
      <sheetName val="East Ayrshire"/>
      <sheetName val="East Dunbartonshire"/>
      <sheetName val="East Renfrewshire"/>
      <sheetName val="Edinburgh City"/>
      <sheetName val="Eilean Siar"/>
      <sheetName val="Falkirk"/>
      <sheetName val="Renfrewshire"/>
      <sheetName val="Fife"/>
      <sheetName val="Glasgow City"/>
      <sheetName val="Inverclyde"/>
      <sheetName val="Moray"/>
      <sheetName val="Stirling"/>
      <sheetName val="North Lanarkshire"/>
      <sheetName val="Highland"/>
      <sheetName val="Perth &amp; Kinross"/>
      <sheetName val="Scottish Borders"/>
      <sheetName val="Orkney Islands"/>
      <sheetName val="Shetland Islands"/>
      <sheetName val="South Ayrshire"/>
      <sheetName val="Contacts"/>
      <sheetName val="Council"/>
      <sheetName val="South Lanarkshire"/>
      <sheetName val="North Ayrshire"/>
      <sheetName val="West Lothian"/>
      <sheetName val="West Dunbartonshire"/>
      <sheetName val="East Lothian"/>
    </sheetNames>
    <sheetDataSet>
      <sheetData sheetId="0"/>
      <sheetData sheetId="1"/>
      <sheetData sheetId="2"/>
      <sheetData sheetId="3">
        <row r="1">
          <cell r="A1"/>
          <cell r="B1" t="str">
            <v>CORP 6a - Sickness Absence Days per Teacher</v>
          </cell>
          <cell r="C1"/>
          <cell r="D1"/>
          <cell r="E1" t="str">
            <v>CORP6b - Sickness Absence Days per Employee (non-teacher)</v>
          </cell>
          <cell r="F1"/>
          <cell r="G1"/>
          <cell r="H1" t="str">
            <v>CORP 3b - The percentage of the highest paid 5% of employees who are women</v>
          </cell>
          <cell r="I1"/>
          <cell r="J1"/>
          <cell r="K1" t="str">
            <v>CORP 3c - The Gender Pay Gap</v>
          </cell>
          <cell r="L1"/>
          <cell r="M1"/>
          <cell r="N1" t="str">
            <v>CORP 4 - The cost per dwelling of collecting Council Tax</v>
          </cell>
          <cell r="O1"/>
          <cell r="P1"/>
          <cell r="Q1" t="str">
            <v>CORP 7 - Percentage of income due from Council Tax received by the end of the year</v>
          </cell>
          <cell r="R1"/>
          <cell r="S1"/>
          <cell r="T1"/>
          <cell r="U1"/>
          <cell r="V1" t="str">
            <v>CORP 8 - Percentage of invoices sampled that were paid within 30 days</v>
          </cell>
          <cell r="W1"/>
          <cell r="X1"/>
          <cell r="Y1" t="str">
            <v>CORP ASSET1 - Proportion of operational buildings that are suitable for their current use</v>
          </cell>
          <cell r="Z1"/>
          <cell r="AA1"/>
          <cell r="AB1" t="str">
            <v>CORP ASSET2 - Proportion of internal floor area of operational buildings in satisfactory condition</v>
          </cell>
          <cell r="AC1"/>
          <cell r="AD1"/>
          <cell r="AE1" t="str">
            <v>Sports Attendance</v>
          </cell>
          <cell r="AF1"/>
          <cell r="AG1"/>
          <cell r="AH1"/>
          <cell r="AI1" t="str">
            <v>Library Visits</v>
          </cell>
          <cell r="AJ1"/>
          <cell r="AK1"/>
          <cell r="AL1"/>
          <cell r="AM1"/>
          <cell r="AN1"/>
        </row>
        <row r="2">
          <cell r="A2" t="str">
            <v>Local Authority</v>
          </cell>
          <cell r="B2" t="str">
            <v>FTE Staff Teachers</v>
          </cell>
          <cell r="C2" t="str">
            <v>Days Lost - Teachers</v>
          </cell>
          <cell r="D2" t="str">
            <v>CORP 6a</v>
          </cell>
          <cell r="E2" t="str">
            <v>FTE Staff (Other)</v>
          </cell>
          <cell r="F2" t="str">
            <v>Days Lost - Other</v>
          </cell>
          <cell r="G2" t="str">
            <v>CORP 6b</v>
          </cell>
          <cell r="H2" t="str">
            <v xml:space="preserve"> Top 5%</v>
          </cell>
          <cell r="I2" t="str">
            <v>Top 5% Female</v>
          </cell>
          <cell r="J2" t="str">
            <v>CORP 3b</v>
          </cell>
          <cell r="K2" t="str">
            <v>Hourly Rate (Male)</v>
          </cell>
          <cell r="L2" t="str">
            <v>Hourly Rate (Female)</v>
          </cell>
          <cell r="M2" t="str">
            <v>CORP 3c</v>
          </cell>
          <cell r="N2" t="str">
            <v>Cost of Collecting CT</v>
          </cell>
          <cell r="O2" t="str">
            <v>No of Dwellings</v>
          </cell>
          <cell r="P2" t="str">
            <v>CORP 4</v>
          </cell>
          <cell r="Q2" t="str">
            <v>Income due from CT</v>
          </cell>
          <cell r="R2" t="str">
            <v xml:space="preserve">Reliefs and rebates due </v>
          </cell>
          <cell r="S2" t="str">
            <v>Income Due (Excluding Reliefs + Rebates)</v>
          </cell>
          <cell r="T2" t="str">
            <v>Income Recived from CT</v>
          </cell>
          <cell r="U2" t="str">
            <v>CORP 7</v>
          </cell>
          <cell r="V2" t="str">
            <v>No of Invoices Sampled</v>
          </cell>
          <cell r="W2" t="str">
            <v>No Invoices Paid within 30 days)</v>
          </cell>
          <cell r="X2" t="str">
            <v>CORP 8</v>
          </cell>
          <cell r="Y2" t="str">
            <v>No of Operational Buildings</v>
          </cell>
          <cell r="Z2" t="str">
            <v>No which are suitable for use</v>
          </cell>
          <cell r="AA2" t="str">
            <v>CORP ASSET 1</v>
          </cell>
          <cell r="AB2" t="str">
            <v>Gross internal floor area of operational buildings</v>
          </cell>
          <cell r="AC2" t="str">
            <v xml:space="preserve">Proportion of GIA that is in satisfactory condition </v>
          </cell>
          <cell r="AD2" t="str">
            <v>CORP ASSET 2</v>
          </cell>
          <cell r="AE2" t="str">
            <v>Pool Attendance</v>
          </cell>
          <cell r="AF2" t="str">
            <v>Indoor Attendance</v>
          </cell>
          <cell r="AG2" t="str">
            <v>Outdoor Attendance</v>
          </cell>
          <cell r="AH2" t="str">
            <v>Total Sports Attendances</v>
          </cell>
          <cell r="AI2" t="str">
            <v>Number of Physical visits to libraries</v>
          </cell>
          <cell r="AJ2" t="str">
            <v>Number of Virtual visits to libraries</v>
          </cell>
          <cell r="AK2" t="str">
            <v>Number of Library Visits</v>
          </cell>
          <cell r="AL2" t="str">
            <v>Compliance</v>
          </cell>
          <cell r="AM2" t="str">
            <v>Number of Museam Visits</v>
          </cell>
          <cell r="AN2" t="str">
            <v>Number of Refuse Collections</v>
          </cell>
        </row>
        <row r="3">
          <cell r="A3" t="str">
            <v>Aberdeen City</v>
          </cell>
          <cell r="B3">
            <v>1672</v>
          </cell>
          <cell r="C3">
            <v>8979</v>
          </cell>
          <cell r="D3">
            <v>5.3702153110047846</v>
          </cell>
          <cell r="E3">
            <v>4816</v>
          </cell>
          <cell r="F3">
            <v>54417</v>
          </cell>
          <cell r="G3">
            <v>11.299210963455149</v>
          </cell>
          <cell r="H3">
            <v>295</v>
          </cell>
          <cell r="I3">
            <v>176</v>
          </cell>
          <cell r="J3">
            <v>59.661016949152547</v>
          </cell>
          <cell r="K3">
            <v>16.559999999999999</v>
          </cell>
          <cell r="L3">
            <v>17.489999999999998</v>
          </cell>
          <cell r="M3">
            <v>-5.6159420289855007</v>
          </cell>
          <cell r="N3">
            <v>875337</v>
          </cell>
          <cell r="O3">
            <v>120221</v>
          </cell>
          <cell r="P3">
            <v>7.2810657039951421</v>
          </cell>
          <cell r="Q3">
            <v>163623113.78999999</v>
          </cell>
          <cell r="R3">
            <v>38560377.530000001</v>
          </cell>
          <cell r="S3">
            <v>125062736.25999999</v>
          </cell>
          <cell r="T3">
            <v>117031097.52</v>
          </cell>
          <cell r="U3">
            <v>93.577912190164653</v>
          </cell>
          <cell r="V3">
            <v>177385</v>
          </cell>
          <cell r="W3">
            <v>134987</v>
          </cell>
          <cell r="X3">
            <v>76.098317219607068</v>
          </cell>
          <cell r="Y3">
            <v>279</v>
          </cell>
          <cell r="Z3">
            <v>210</v>
          </cell>
          <cell r="AA3">
            <v>75.268817204301072</v>
          </cell>
          <cell r="AB3">
            <v>547830</v>
          </cell>
          <cell r="AC3">
            <v>529999</v>
          </cell>
          <cell r="AD3">
            <v>96.745158169505146</v>
          </cell>
          <cell r="AE3">
            <v>409974</v>
          </cell>
          <cell r="AF3">
            <v>735098</v>
          </cell>
          <cell r="AG3">
            <v>274448</v>
          </cell>
          <cell r="AH3">
            <v>1145072</v>
          </cell>
          <cell r="AI3">
            <v>864919</v>
          </cell>
          <cell r="AJ3">
            <v>871144</v>
          </cell>
          <cell r="AK3">
            <v>1736063</v>
          </cell>
          <cell r="AL3" t="str">
            <v>NO</v>
          </cell>
          <cell r="AM3">
            <v>1130980</v>
          </cell>
          <cell r="AN3">
            <v>121629</v>
          </cell>
        </row>
        <row r="4">
          <cell r="A4" t="str">
            <v>Aberdeenshire</v>
          </cell>
          <cell r="B4">
            <v>2665</v>
          </cell>
          <cell r="C4">
            <v>15838</v>
          </cell>
          <cell r="D4">
            <v>5.9429643527204501</v>
          </cell>
          <cell r="E4">
            <v>7463</v>
          </cell>
          <cell r="F4">
            <v>73537</v>
          </cell>
          <cell r="G4">
            <v>9.8535441511456519</v>
          </cell>
          <cell r="H4">
            <v>1272</v>
          </cell>
          <cell r="I4">
            <v>853</v>
          </cell>
          <cell r="J4">
            <v>67.059748427672957</v>
          </cell>
          <cell r="K4">
            <v>14.83</v>
          </cell>
          <cell r="L4">
            <v>15.04</v>
          </cell>
          <cell r="M4">
            <v>-1.416048550235999</v>
          </cell>
          <cell r="N4">
            <v>910000</v>
          </cell>
          <cell r="O4">
            <v>119623</v>
          </cell>
          <cell r="P4">
            <v>7.6072327228041434</v>
          </cell>
          <cell r="Q4">
            <v>168472222</v>
          </cell>
          <cell r="R4">
            <v>23993699</v>
          </cell>
          <cell r="S4">
            <v>144478523</v>
          </cell>
          <cell r="T4">
            <v>139186000</v>
          </cell>
          <cell r="U4">
            <v>96.3368098661972</v>
          </cell>
          <cell r="V4">
            <v>286051</v>
          </cell>
          <cell r="W4">
            <v>259407</v>
          </cell>
          <cell r="X4">
            <v>90.685577047449584</v>
          </cell>
          <cell r="Y4">
            <v>635</v>
          </cell>
          <cell r="Z4">
            <v>476</v>
          </cell>
          <cell r="AA4">
            <v>74.960629921259851</v>
          </cell>
          <cell r="AB4">
            <v>688266</v>
          </cell>
          <cell r="AC4">
            <v>602666</v>
          </cell>
          <cell r="AD4">
            <v>87.562948046249559</v>
          </cell>
          <cell r="AE4">
            <v>919007</v>
          </cell>
          <cell r="AF4">
            <v>1300499</v>
          </cell>
          <cell r="AG4">
            <v>0</v>
          </cell>
          <cell r="AH4">
            <v>2219506</v>
          </cell>
          <cell r="AI4">
            <v>1726764</v>
          </cell>
          <cell r="AJ4">
            <v>0</v>
          </cell>
          <cell r="AK4">
            <v>1726764</v>
          </cell>
          <cell r="AL4" t="str">
            <v>NO</v>
          </cell>
          <cell r="AM4">
            <v>179792</v>
          </cell>
          <cell r="AN4">
            <v>124213</v>
          </cell>
        </row>
        <row r="5">
          <cell r="A5" t="str">
            <v>Angus</v>
          </cell>
          <cell r="B5">
            <v>1215</v>
          </cell>
          <cell r="C5">
            <v>9113</v>
          </cell>
          <cell r="D5">
            <v>7.5004115226337449</v>
          </cell>
          <cell r="E5">
            <v>2596</v>
          </cell>
          <cell r="F5">
            <v>34939</v>
          </cell>
          <cell r="G5">
            <v>13.458782742681048</v>
          </cell>
          <cell r="H5">
            <v>155</v>
          </cell>
          <cell r="I5">
            <v>94</v>
          </cell>
          <cell r="J5">
            <v>60.645161290322577</v>
          </cell>
          <cell r="K5">
            <v>17.86</v>
          </cell>
          <cell r="L5">
            <v>18</v>
          </cell>
          <cell r="M5">
            <v>-0.78387458006719157</v>
          </cell>
          <cell r="N5">
            <v>330947</v>
          </cell>
          <cell r="O5">
            <v>57112</v>
          </cell>
          <cell r="P5">
            <v>5.7947016388849981</v>
          </cell>
          <cell r="Q5">
            <v>63887842</v>
          </cell>
          <cell r="R5">
            <v>12810443</v>
          </cell>
          <cell r="S5">
            <v>51077399</v>
          </cell>
          <cell r="T5">
            <v>49749387</v>
          </cell>
          <cell r="U5">
            <v>97.400000732222097</v>
          </cell>
          <cell r="V5">
            <v>96798</v>
          </cell>
          <cell r="W5">
            <v>78906</v>
          </cell>
          <cell r="X5">
            <v>81.516147027831153</v>
          </cell>
          <cell r="Y5">
            <v>144</v>
          </cell>
          <cell r="Z5">
            <v>135</v>
          </cell>
          <cell r="AA5">
            <v>93.75</v>
          </cell>
          <cell r="AB5">
            <v>264474</v>
          </cell>
          <cell r="AC5">
            <v>254843</v>
          </cell>
          <cell r="AD5">
            <v>96.358432208837158</v>
          </cell>
          <cell r="AE5">
            <v>190422</v>
          </cell>
          <cell r="AF5">
            <v>1032205</v>
          </cell>
          <cell r="AG5">
            <v>62339</v>
          </cell>
          <cell r="AH5">
            <v>1222627</v>
          </cell>
          <cell r="AI5">
            <v>340965</v>
          </cell>
          <cell r="AJ5">
            <v>44174</v>
          </cell>
          <cell r="AK5">
            <v>385139</v>
          </cell>
          <cell r="AL5" t="str">
            <v>YES</v>
          </cell>
          <cell r="AM5">
            <v>28963</v>
          </cell>
          <cell r="AN5">
            <v>59984</v>
          </cell>
        </row>
        <row r="6">
          <cell r="A6" t="str">
            <v>Argyll &amp; Bute</v>
          </cell>
          <cell r="B6">
            <v>911</v>
          </cell>
          <cell r="C6">
            <v>6973</v>
          </cell>
          <cell r="D6">
            <v>7.6542261251372121</v>
          </cell>
          <cell r="E6">
            <v>2645</v>
          </cell>
          <cell r="F6">
            <v>32570</v>
          </cell>
          <cell r="G6">
            <v>12.313799621928167</v>
          </cell>
          <cell r="H6">
            <v>194</v>
          </cell>
          <cell r="I6">
            <v>107</v>
          </cell>
          <cell r="J6">
            <v>55.154639175257735</v>
          </cell>
          <cell r="K6">
            <v>15.95</v>
          </cell>
          <cell r="L6">
            <v>14.86</v>
          </cell>
          <cell r="M6">
            <v>6.8338557993730404</v>
          </cell>
          <cell r="N6">
            <v>316678</v>
          </cell>
          <cell r="O6">
            <v>48278</v>
          </cell>
          <cell r="P6">
            <v>6.5594680806992836</v>
          </cell>
          <cell r="Q6">
            <v>65123852</v>
          </cell>
          <cell r="R6">
            <v>12184716</v>
          </cell>
          <cell r="S6">
            <v>52939136</v>
          </cell>
          <cell r="T6">
            <v>51035401</v>
          </cell>
          <cell r="U6">
            <v>96.403917510100655</v>
          </cell>
          <cell r="V6">
            <v>92401</v>
          </cell>
          <cell r="W6">
            <v>90233</v>
          </cell>
          <cell r="X6">
            <v>97.653705046482173</v>
          </cell>
          <cell r="Y6">
            <v>409</v>
          </cell>
          <cell r="Z6">
            <v>321</v>
          </cell>
          <cell r="AA6">
            <v>78.484107579462105</v>
          </cell>
          <cell r="AB6">
            <v>237720</v>
          </cell>
          <cell r="AC6">
            <v>233379</v>
          </cell>
          <cell r="AD6">
            <v>98.173902069661793</v>
          </cell>
          <cell r="AE6">
            <v>447924</v>
          </cell>
          <cell r="AF6">
            <v>121394</v>
          </cell>
          <cell r="AG6">
            <v>80836</v>
          </cell>
          <cell r="AH6">
            <v>569318</v>
          </cell>
          <cell r="AI6">
            <v>212030</v>
          </cell>
          <cell r="AJ6">
            <v>43869</v>
          </cell>
          <cell r="AK6">
            <v>255899</v>
          </cell>
          <cell r="AL6" t="str">
            <v>YES</v>
          </cell>
          <cell r="AM6">
            <v>305841</v>
          </cell>
          <cell r="AN6">
            <v>51511</v>
          </cell>
        </row>
        <row r="7">
          <cell r="A7" t="str">
            <v>Clackmannanshire</v>
          </cell>
          <cell r="B7">
            <v>557</v>
          </cell>
          <cell r="C7">
            <v>5567</v>
          </cell>
          <cell r="D7">
            <v>9.9946140035906641</v>
          </cell>
          <cell r="E7">
            <v>1398</v>
          </cell>
          <cell r="F7">
            <v>18947</v>
          </cell>
          <cell r="G7">
            <v>13.552932761087268</v>
          </cell>
          <cell r="H7">
            <v>116</v>
          </cell>
          <cell r="I7">
            <v>66</v>
          </cell>
          <cell r="J7">
            <v>56.896551724137936</v>
          </cell>
          <cell r="K7">
            <v>15.6</v>
          </cell>
          <cell r="L7">
            <v>15.4</v>
          </cell>
          <cell r="M7">
            <v>1.2820512820512704</v>
          </cell>
          <cell r="N7">
            <v>21191</v>
          </cell>
          <cell r="O7">
            <v>24805</v>
          </cell>
          <cell r="P7">
            <v>0.85430356782906669</v>
          </cell>
          <cell r="Q7">
            <v>30404430</v>
          </cell>
          <cell r="R7">
            <v>7167000</v>
          </cell>
          <cell r="S7">
            <v>23237430</v>
          </cell>
          <cell r="T7">
            <v>22248000</v>
          </cell>
          <cell r="U7">
            <v>95.742085075673174</v>
          </cell>
          <cell r="V7">
            <v>37686</v>
          </cell>
          <cell r="W7">
            <v>34765</v>
          </cell>
          <cell r="X7">
            <v>92.249111075731037</v>
          </cell>
          <cell r="Y7">
            <v>60</v>
          </cell>
          <cell r="Z7">
            <v>48</v>
          </cell>
          <cell r="AA7">
            <v>80</v>
          </cell>
          <cell r="AB7">
            <v>116082</v>
          </cell>
          <cell r="AC7">
            <v>113362</v>
          </cell>
          <cell r="AD7">
            <v>97.656828793439118</v>
          </cell>
          <cell r="AE7">
            <v>90827</v>
          </cell>
          <cell r="AF7">
            <v>531720</v>
          </cell>
          <cell r="AG7">
            <v>0</v>
          </cell>
          <cell r="AH7">
            <v>622547</v>
          </cell>
          <cell r="AI7">
            <v>223091</v>
          </cell>
          <cell r="AJ7">
            <v>50654</v>
          </cell>
          <cell r="AK7">
            <v>273745</v>
          </cell>
          <cell r="AL7" t="str">
            <v>NO</v>
          </cell>
          <cell r="AM7" t="str">
            <v>NA</v>
          </cell>
          <cell r="AN7">
            <v>25236</v>
          </cell>
        </row>
        <row r="8">
          <cell r="A8" t="str">
            <v>Dumfries &amp; Galloway</v>
          </cell>
          <cell r="B8">
            <v>1503</v>
          </cell>
          <cell r="C8">
            <v>10793</v>
          </cell>
          <cell r="D8">
            <v>7.1809713905522292</v>
          </cell>
          <cell r="E8">
            <v>3501</v>
          </cell>
          <cell r="F8">
            <v>40531</v>
          </cell>
          <cell r="G8">
            <v>11.57697800628392</v>
          </cell>
          <cell r="H8">
            <v>304</v>
          </cell>
          <cell r="I8">
            <v>175</v>
          </cell>
          <cell r="J8">
            <v>57.565789473684212</v>
          </cell>
          <cell r="K8">
            <v>15.91</v>
          </cell>
          <cell r="L8">
            <v>15.28</v>
          </cell>
          <cell r="M8">
            <v>3.9597737272155911</v>
          </cell>
          <cell r="N8">
            <v>622452</v>
          </cell>
          <cell r="O8">
            <v>75268</v>
          </cell>
          <cell r="P8">
            <v>8.2698092150714775</v>
          </cell>
          <cell r="Q8">
            <v>86737662</v>
          </cell>
          <cell r="R8">
            <v>18574883</v>
          </cell>
          <cell r="S8">
            <v>68162779</v>
          </cell>
          <cell r="T8">
            <v>65380490</v>
          </cell>
          <cell r="U8">
            <v>95.918169650917548</v>
          </cell>
          <cell r="V8">
            <v>125055</v>
          </cell>
          <cell r="W8">
            <v>120142</v>
          </cell>
          <cell r="X8">
            <v>96.071328615409229</v>
          </cell>
          <cell r="Y8">
            <v>321</v>
          </cell>
          <cell r="Z8">
            <v>255</v>
          </cell>
          <cell r="AA8">
            <v>79.43925233644859</v>
          </cell>
          <cell r="AB8">
            <v>376017</v>
          </cell>
          <cell r="AC8">
            <v>312017</v>
          </cell>
          <cell r="AD8">
            <v>82.979492948457121</v>
          </cell>
          <cell r="AE8">
            <v>474856</v>
          </cell>
          <cell r="AF8">
            <v>980387</v>
          </cell>
          <cell r="AG8">
            <v>0</v>
          </cell>
          <cell r="AH8">
            <v>1455243</v>
          </cell>
          <cell r="AI8">
            <v>594153</v>
          </cell>
          <cell r="AJ8">
            <v>231713</v>
          </cell>
          <cell r="AK8">
            <v>825866</v>
          </cell>
          <cell r="AL8" t="str">
            <v>YES</v>
          </cell>
          <cell r="AM8">
            <v>608251</v>
          </cell>
          <cell r="AN8">
            <v>77344</v>
          </cell>
        </row>
        <row r="9">
          <cell r="A9" t="str">
            <v>Dundee City</v>
          </cell>
          <cell r="B9">
            <v>1454.42</v>
          </cell>
          <cell r="C9">
            <v>9959.6</v>
          </cell>
          <cell r="D9">
            <v>6.8478156240975787</v>
          </cell>
          <cell r="E9">
            <v>4575</v>
          </cell>
          <cell r="F9">
            <v>60444</v>
          </cell>
          <cell r="G9">
            <v>13.211803278688524</v>
          </cell>
          <cell r="H9">
            <v>252</v>
          </cell>
          <cell r="I9">
            <v>115</v>
          </cell>
          <cell r="J9">
            <v>45.634920634920633</v>
          </cell>
          <cell r="K9">
            <v>16.14</v>
          </cell>
          <cell r="L9">
            <v>15.9</v>
          </cell>
          <cell r="M9">
            <v>1.4869888475836461</v>
          </cell>
          <cell r="N9">
            <v>903000</v>
          </cell>
          <cell r="O9">
            <v>74971</v>
          </cell>
          <cell r="P9">
            <v>12.044657267476758</v>
          </cell>
          <cell r="Q9">
            <v>86241759</v>
          </cell>
          <cell r="R9">
            <v>29444588</v>
          </cell>
          <cell r="S9">
            <v>56797171</v>
          </cell>
          <cell r="T9">
            <v>53514278</v>
          </cell>
          <cell r="U9">
            <v>94.219970920734767</v>
          </cell>
          <cell r="V9">
            <v>129987</v>
          </cell>
          <cell r="W9">
            <v>127088</v>
          </cell>
          <cell r="X9">
            <v>97.769776977697759</v>
          </cell>
          <cell r="Y9">
            <v>205</v>
          </cell>
          <cell r="Z9">
            <v>172</v>
          </cell>
          <cell r="AA9">
            <v>83.902439024390247</v>
          </cell>
          <cell r="AB9">
            <v>520291.06300000002</v>
          </cell>
          <cell r="AC9">
            <v>415937.56300000002</v>
          </cell>
          <cell r="AD9">
            <v>79.943245728977658</v>
          </cell>
          <cell r="AE9">
            <v>528457</v>
          </cell>
          <cell r="AF9">
            <v>951456</v>
          </cell>
          <cell r="AG9">
            <v>0</v>
          </cell>
          <cell r="AH9">
            <v>1479913</v>
          </cell>
          <cell r="AI9">
            <v>977713</v>
          </cell>
          <cell r="AJ9">
            <v>306802</v>
          </cell>
          <cell r="AK9">
            <v>1284515</v>
          </cell>
          <cell r="AL9" t="str">
            <v>YES</v>
          </cell>
          <cell r="AM9">
            <v>919030</v>
          </cell>
          <cell r="AN9">
            <v>76819</v>
          </cell>
        </row>
        <row r="10">
          <cell r="A10" t="str">
            <v>East Ayrshire</v>
          </cell>
          <cell r="B10">
            <v>1275.5999999999999</v>
          </cell>
          <cell r="C10">
            <v>6339.2</v>
          </cell>
          <cell r="D10">
            <v>4.9695829413609287</v>
          </cell>
          <cell r="E10">
            <v>4109.8999999999996</v>
          </cell>
          <cell r="F10">
            <v>40143.300000000003</v>
          </cell>
          <cell r="G10">
            <v>9.7674639285627407</v>
          </cell>
          <cell r="H10">
            <v>252</v>
          </cell>
          <cell r="I10">
            <v>135</v>
          </cell>
          <cell r="J10">
            <v>53.571428571428569</v>
          </cell>
          <cell r="K10">
            <v>15.63</v>
          </cell>
          <cell r="L10">
            <v>15.4</v>
          </cell>
          <cell r="M10">
            <v>1.4715291106845854</v>
          </cell>
          <cell r="N10">
            <v>94391.57</v>
          </cell>
          <cell r="O10">
            <v>58876</v>
          </cell>
          <cell r="P10">
            <v>1.6032266118622189</v>
          </cell>
          <cell r="Q10">
            <v>68996418.400000006</v>
          </cell>
          <cell r="R10">
            <v>17280227.84</v>
          </cell>
          <cell r="S10">
            <v>51716190.560000002</v>
          </cell>
          <cell r="T10">
            <v>48585873.159999996</v>
          </cell>
          <cell r="U10">
            <v>93.94712300712041</v>
          </cell>
          <cell r="V10">
            <v>96444</v>
          </cell>
          <cell r="W10">
            <v>92159</v>
          </cell>
          <cell r="X10">
            <v>95.557007175148271</v>
          </cell>
          <cell r="Y10">
            <v>299</v>
          </cell>
          <cell r="Z10">
            <v>269</v>
          </cell>
          <cell r="AA10">
            <v>89.966555183946483</v>
          </cell>
          <cell r="AB10">
            <v>293864</v>
          </cell>
          <cell r="AC10">
            <v>284600</v>
          </cell>
          <cell r="AD10">
            <v>96.847521302371163</v>
          </cell>
          <cell r="AE10">
            <v>248486</v>
          </cell>
          <cell r="AF10">
            <v>671513</v>
          </cell>
          <cell r="AG10">
            <v>263188</v>
          </cell>
          <cell r="AH10">
            <v>919999</v>
          </cell>
          <cell r="AI10">
            <v>214759</v>
          </cell>
          <cell r="AJ10">
            <v>75139</v>
          </cell>
          <cell r="AK10">
            <v>289898</v>
          </cell>
          <cell r="AL10" t="str">
            <v>NO</v>
          </cell>
          <cell r="AM10">
            <v>494696</v>
          </cell>
          <cell r="AN10">
            <v>60031</v>
          </cell>
        </row>
        <row r="11">
          <cell r="A11" t="str">
            <v>East Dunbartonshire</v>
          </cell>
          <cell r="B11">
            <v>1326.86</v>
          </cell>
          <cell r="C11">
            <v>7082.97</v>
          </cell>
          <cell r="D11">
            <v>5.3381441900426578</v>
          </cell>
          <cell r="E11">
            <v>2640.68</v>
          </cell>
          <cell r="F11">
            <v>30318.63</v>
          </cell>
          <cell r="G11">
            <v>11.481372222306376</v>
          </cell>
          <cell r="H11">
            <v>164</v>
          </cell>
          <cell r="I11">
            <v>102</v>
          </cell>
          <cell r="J11">
            <v>62.195121951219512</v>
          </cell>
          <cell r="K11">
            <v>17.43</v>
          </cell>
          <cell r="L11">
            <v>16.36</v>
          </cell>
          <cell r="M11">
            <v>6.1388410786001231</v>
          </cell>
          <cell r="N11">
            <v>305852</v>
          </cell>
          <cell r="O11">
            <v>47187</v>
          </cell>
          <cell r="P11">
            <v>6.4817004683493336</v>
          </cell>
          <cell r="Q11">
            <v>75996070</v>
          </cell>
          <cell r="R11">
            <v>11589150</v>
          </cell>
          <cell r="S11">
            <v>64406920</v>
          </cell>
          <cell r="T11">
            <v>62486449</v>
          </cell>
          <cell r="U11">
            <v>97.018222576083431</v>
          </cell>
          <cell r="V11">
            <v>72692</v>
          </cell>
          <cell r="W11">
            <v>68525</v>
          </cell>
          <cell r="X11">
            <v>94.267594783469988</v>
          </cell>
          <cell r="Y11">
            <v>107</v>
          </cell>
          <cell r="Z11">
            <v>89</v>
          </cell>
          <cell r="AA11">
            <v>83.177570093457945</v>
          </cell>
          <cell r="AB11">
            <v>250818</v>
          </cell>
          <cell r="AC11">
            <v>231990</v>
          </cell>
          <cell r="AD11">
            <v>92.493361720450679</v>
          </cell>
          <cell r="AE11">
            <v>369544</v>
          </cell>
          <cell r="AF11">
            <v>600475</v>
          </cell>
          <cell r="AG11">
            <v>87107</v>
          </cell>
          <cell r="AH11">
            <v>970019</v>
          </cell>
          <cell r="AI11">
            <v>456033</v>
          </cell>
          <cell r="AJ11">
            <v>265324</v>
          </cell>
          <cell r="AK11">
            <v>721357</v>
          </cell>
          <cell r="AL11" t="str">
            <v>YES</v>
          </cell>
          <cell r="AM11">
            <v>38611</v>
          </cell>
          <cell r="AN11">
            <v>47781</v>
          </cell>
        </row>
        <row r="12">
          <cell r="A12" t="str">
            <v>East Lothian</v>
          </cell>
          <cell r="B12">
            <v>1149.45</v>
          </cell>
          <cell r="C12">
            <v>4864.34</v>
          </cell>
          <cell r="D12">
            <v>4.2318848144764889</v>
          </cell>
          <cell r="E12">
            <v>2958.17</v>
          </cell>
          <cell r="F12">
            <v>24140.06</v>
          </cell>
          <cell r="G12">
            <v>8.1604708316290147</v>
          </cell>
          <cell r="H12">
            <v>238</v>
          </cell>
          <cell r="I12">
            <v>134</v>
          </cell>
          <cell r="J12">
            <v>56.30252100840336</v>
          </cell>
          <cell r="K12">
            <v>17.260000000000002</v>
          </cell>
          <cell r="L12">
            <v>16.739999999999998</v>
          </cell>
          <cell r="M12">
            <v>3.0127462340672224</v>
          </cell>
          <cell r="N12">
            <v>253411</v>
          </cell>
          <cell r="O12">
            <v>49470</v>
          </cell>
          <cell r="P12">
            <v>5.1225186982009294</v>
          </cell>
          <cell r="Q12">
            <v>69235173</v>
          </cell>
          <cell r="R12">
            <v>12487305</v>
          </cell>
          <cell r="S12">
            <v>56747868</v>
          </cell>
          <cell r="T12">
            <v>54905707</v>
          </cell>
          <cell r="U12">
            <v>96.753779366653916</v>
          </cell>
          <cell r="V12">
            <v>87265</v>
          </cell>
          <cell r="W12">
            <v>75052</v>
          </cell>
          <cell r="X12">
            <v>86.004698332664873</v>
          </cell>
          <cell r="Y12">
            <v>198</v>
          </cell>
          <cell r="Z12">
            <v>161</v>
          </cell>
          <cell r="AA12">
            <v>81.313131313131322</v>
          </cell>
          <cell r="AB12">
            <v>284008</v>
          </cell>
          <cell r="AC12">
            <v>253627</v>
          </cell>
          <cell r="AD12">
            <v>89.302766119264248</v>
          </cell>
          <cell r="AE12">
            <v>407543</v>
          </cell>
          <cell r="AF12">
            <v>583899</v>
          </cell>
          <cell r="AG12">
            <v>127512</v>
          </cell>
          <cell r="AH12">
            <v>991442</v>
          </cell>
          <cell r="AI12">
            <v>534773</v>
          </cell>
          <cell r="AJ12">
            <v>264197</v>
          </cell>
          <cell r="AK12">
            <v>798970</v>
          </cell>
          <cell r="AL12" t="str">
            <v>YES</v>
          </cell>
          <cell r="AM12">
            <v>180641</v>
          </cell>
          <cell r="AN12">
            <v>54154</v>
          </cell>
        </row>
        <row r="13">
          <cell r="A13" t="str">
            <v>East Renfrewshire</v>
          </cell>
          <cell r="B13">
            <v>1346</v>
          </cell>
          <cell r="C13">
            <v>6962</v>
          </cell>
          <cell r="D13">
            <v>5.1723625557206541</v>
          </cell>
          <cell r="E13">
            <v>2331</v>
          </cell>
          <cell r="F13">
            <v>30244</v>
          </cell>
          <cell r="G13">
            <v>12.974688974688975</v>
          </cell>
          <cell r="H13">
            <v>177</v>
          </cell>
          <cell r="I13">
            <v>105</v>
          </cell>
          <cell r="J13">
            <v>59.322033898305079</v>
          </cell>
          <cell r="K13">
            <v>18.190000000000001</v>
          </cell>
          <cell r="L13">
            <v>17.04</v>
          </cell>
          <cell r="M13">
            <v>6.3221550302364165</v>
          </cell>
          <cell r="N13">
            <v>515742</v>
          </cell>
          <cell r="O13">
            <v>39400</v>
          </cell>
          <cell r="P13">
            <v>13.089898477157361</v>
          </cell>
          <cell r="Q13">
            <v>62913039</v>
          </cell>
          <cell r="R13">
            <v>9561404</v>
          </cell>
          <cell r="S13">
            <v>53351635</v>
          </cell>
          <cell r="T13">
            <v>52004063</v>
          </cell>
          <cell r="U13">
            <v>97.474169254606721</v>
          </cell>
          <cell r="V13">
            <v>57411</v>
          </cell>
          <cell r="W13">
            <v>43256</v>
          </cell>
          <cell r="X13">
            <v>75.344446186270915</v>
          </cell>
          <cell r="Y13">
            <v>114</v>
          </cell>
          <cell r="Z13">
            <v>96</v>
          </cell>
          <cell r="AA13">
            <v>84.210526315789465</v>
          </cell>
          <cell r="AB13">
            <v>245845</v>
          </cell>
          <cell r="AC13">
            <v>206349</v>
          </cell>
          <cell r="AD13">
            <v>83.934592934572592</v>
          </cell>
          <cell r="AE13">
            <v>201528</v>
          </cell>
          <cell r="AF13">
            <v>598096</v>
          </cell>
          <cell r="AG13">
            <v>0</v>
          </cell>
          <cell r="AH13">
            <v>799624</v>
          </cell>
          <cell r="AI13">
            <v>485399</v>
          </cell>
          <cell r="AJ13">
            <v>372372</v>
          </cell>
          <cell r="AK13">
            <v>857771</v>
          </cell>
          <cell r="AL13" t="str">
            <v>YES</v>
          </cell>
          <cell r="AM13" t="str">
            <v>NA</v>
          </cell>
          <cell r="AN13">
            <v>39911</v>
          </cell>
        </row>
        <row r="14">
          <cell r="A14" t="str">
            <v>Edinburgh City</v>
          </cell>
          <cell r="B14">
            <v>3705.0827142857102</v>
          </cell>
          <cell r="C14">
            <v>21772.215285713901</v>
          </cell>
          <cell r="D14">
            <v>5.8763101837825742</v>
          </cell>
          <cell r="E14">
            <v>11175.942918303899</v>
          </cell>
          <cell r="F14">
            <v>133921.575702381</v>
          </cell>
          <cell r="G14">
            <v>11.983022522694256</v>
          </cell>
          <cell r="H14">
            <v>453</v>
          </cell>
          <cell r="I14">
            <v>231</v>
          </cell>
          <cell r="J14">
            <v>50.993377483443716</v>
          </cell>
          <cell r="K14">
            <v>15.74</v>
          </cell>
          <cell r="L14">
            <v>15.26</v>
          </cell>
          <cell r="M14">
            <v>3.049555273189327</v>
          </cell>
          <cell r="N14">
            <v>1721644</v>
          </cell>
          <cell r="O14">
            <v>254446</v>
          </cell>
          <cell r="P14">
            <v>6.766245097191546</v>
          </cell>
          <cell r="Q14">
            <v>361762804</v>
          </cell>
          <cell r="R14">
            <v>83607166</v>
          </cell>
          <cell r="S14">
            <v>278155638</v>
          </cell>
          <cell r="T14">
            <v>269680590</v>
          </cell>
          <cell r="U14">
            <v>96.95312737108712</v>
          </cell>
          <cell r="V14">
            <v>363918</v>
          </cell>
          <cell r="W14">
            <v>345936</v>
          </cell>
          <cell r="X14">
            <v>95.058776977231133</v>
          </cell>
          <cell r="Y14">
            <v>605</v>
          </cell>
          <cell r="Z14">
            <v>441</v>
          </cell>
          <cell r="AA14">
            <v>72.892561983471069</v>
          </cell>
          <cell r="AB14">
            <v>845902</v>
          </cell>
          <cell r="AC14">
            <v>722959</v>
          </cell>
          <cell r="AD14">
            <v>85.466046894321096</v>
          </cell>
          <cell r="AE14">
            <v>1708311</v>
          </cell>
          <cell r="AF14">
            <v>1812786</v>
          </cell>
          <cell r="AG14">
            <v>596754</v>
          </cell>
          <cell r="AH14">
            <v>3521097</v>
          </cell>
          <cell r="AI14">
            <v>2744706</v>
          </cell>
          <cell r="AJ14">
            <v>7880310</v>
          </cell>
          <cell r="AK14">
            <v>10625016</v>
          </cell>
          <cell r="AL14" t="str">
            <v>NO</v>
          </cell>
          <cell r="AM14">
            <v>820083</v>
          </cell>
          <cell r="AN14">
            <v>253058</v>
          </cell>
        </row>
        <row r="15">
          <cell r="A15" t="str">
            <v>Eilean Siar</v>
          </cell>
          <cell r="B15">
            <v>340</v>
          </cell>
          <cell r="C15">
            <v>2976</v>
          </cell>
          <cell r="D15">
            <v>8.7529411764705891</v>
          </cell>
          <cell r="E15">
            <v>1307</v>
          </cell>
          <cell r="F15">
            <v>17517</v>
          </cell>
          <cell r="G15">
            <v>13.402448355011476</v>
          </cell>
          <cell r="H15">
            <v>80</v>
          </cell>
          <cell r="I15">
            <v>37</v>
          </cell>
          <cell r="J15">
            <v>46.25</v>
          </cell>
          <cell r="K15">
            <v>15</v>
          </cell>
          <cell r="L15">
            <v>12.84</v>
          </cell>
          <cell r="M15">
            <v>14.400000000000006</v>
          </cell>
          <cell r="N15">
            <v>273472.95</v>
          </cell>
          <cell r="O15">
            <v>14766</v>
          </cell>
          <cell r="P15">
            <v>18.520449004469729</v>
          </cell>
          <cell r="Q15">
            <v>14276687.810000001</v>
          </cell>
          <cell r="R15">
            <v>3030510.98</v>
          </cell>
          <cell r="S15">
            <v>11246176.83</v>
          </cell>
          <cell r="T15">
            <v>10817444.75</v>
          </cell>
          <cell r="U15">
            <v>96.187752633798837</v>
          </cell>
          <cell r="V15">
            <v>46219</v>
          </cell>
          <cell r="W15">
            <v>44038</v>
          </cell>
          <cell r="X15">
            <v>95.281161427118718</v>
          </cell>
          <cell r="Y15">
            <v>93</v>
          </cell>
          <cell r="Z15">
            <v>71</v>
          </cell>
          <cell r="AA15">
            <v>76.344086021505376</v>
          </cell>
          <cell r="AB15">
            <v>101263</v>
          </cell>
          <cell r="AC15">
            <v>89206</v>
          </cell>
          <cell r="AD15">
            <v>88.093380602984311</v>
          </cell>
          <cell r="AE15">
            <v>122274</v>
          </cell>
          <cell r="AF15">
            <v>158674</v>
          </cell>
          <cell r="AG15" t="str">
            <v>not collated separately</v>
          </cell>
          <cell r="AH15">
            <v>280948</v>
          </cell>
          <cell r="AI15">
            <v>86419</v>
          </cell>
          <cell r="AJ15">
            <v>193961</v>
          </cell>
          <cell r="AK15">
            <v>280380</v>
          </cell>
          <cell r="AL15" t="str">
            <v>NO</v>
          </cell>
          <cell r="AM15">
            <v>83787</v>
          </cell>
          <cell r="AN15">
            <v>17541</v>
          </cell>
        </row>
        <row r="16">
          <cell r="A16" t="str">
            <v>Falkirk</v>
          </cell>
          <cell r="B16">
            <v>1692</v>
          </cell>
          <cell r="C16">
            <v>8262</v>
          </cell>
          <cell r="D16">
            <v>4.8829787234042552</v>
          </cell>
          <cell r="E16">
            <v>4379</v>
          </cell>
          <cell r="F16">
            <v>50982</v>
          </cell>
          <cell r="G16">
            <v>11.642384105960264</v>
          </cell>
          <cell r="H16">
            <v>311</v>
          </cell>
          <cell r="I16">
            <v>151</v>
          </cell>
          <cell r="J16">
            <v>48.553054662379417</v>
          </cell>
          <cell r="K16">
            <v>16.309999999999999</v>
          </cell>
          <cell r="L16">
            <v>15.56</v>
          </cell>
          <cell r="M16">
            <v>4.5984058859595223</v>
          </cell>
          <cell r="N16">
            <v>370985</v>
          </cell>
          <cell r="O16">
            <v>75459</v>
          </cell>
          <cell r="P16">
            <v>4.9163784306709601</v>
          </cell>
          <cell r="Q16">
            <v>84605026</v>
          </cell>
          <cell r="R16">
            <v>17358290</v>
          </cell>
          <cell r="S16">
            <v>67246736</v>
          </cell>
          <cell r="T16">
            <v>64837581</v>
          </cell>
          <cell r="U16">
            <v>96.41743950219383</v>
          </cell>
          <cell r="V16">
            <v>147428</v>
          </cell>
          <cell r="W16">
            <v>143021</v>
          </cell>
          <cell r="X16">
            <v>97.010744227690807</v>
          </cell>
          <cell r="Y16">
            <v>273</v>
          </cell>
          <cell r="Z16">
            <v>239</v>
          </cell>
          <cell r="AA16">
            <v>87.545787545787547</v>
          </cell>
          <cell r="AB16">
            <v>381364</v>
          </cell>
          <cell r="AC16">
            <v>344045</v>
          </cell>
          <cell r="AD16">
            <v>90.214335910049186</v>
          </cell>
          <cell r="AE16">
            <v>334780</v>
          </cell>
          <cell r="AF16">
            <v>830640</v>
          </cell>
          <cell r="AG16">
            <v>87440</v>
          </cell>
          <cell r="AH16">
            <v>1165420</v>
          </cell>
          <cell r="AI16">
            <v>427189</v>
          </cell>
          <cell r="AJ16">
            <v>67075</v>
          </cell>
          <cell r="AK16">
            <v>494264</v>
          </cell>
          <cell r="AL16" t="str">
            <v>YES</v>
          </cell>
          <cell r="AM16">
            <v>76330</v>
          </cell>
          <cell r="AN16">
            <v>75276</v>
          </cell>
        </row>
        <row r="17">
          <cell r="A17" t="str">
            <v>Fife</v>
          </cell>
          <cell r="B17">
            <v>3576</v>
          </cell>
          <cell r="C17">
            <v>22710</v>
          </cell>
          <cell r="D17">
            <v>6.3506711409395971</v>
          </cell>
          <cell r="E17">
            <v>11376</v>
          </cell>
          <cell r="F17">
            <v>157616</v>
          </cell>
          <cell r="G17">
            <v>13.855133614627286</v>
          </cell>
          <cell r="H17">
            <v>739</v>
          </cell>
          <cell r="I17">
            <v>426</v>
          </cell>
          <cell r="J17">
            <v>57.645466847090667</v>
          </cell>
          <cell r="K17">
            <v>16.91</v>
          </cell>
          <cell r="L17">
            <v>17.02</v>
          </cell>
          <cell r="M17">
            <v>-0.6505026611472573</v>
          </cell>
          <cell r="N17">
            <v>384319</v>
          </cell>
          <cell r="O17">
            <v>178878</v>
          </cell>
          <cell r="P17">
            <v>2.1484978588758818</v>
          </cell>
          <cell r="Q17">
            <v>213631331</v>
          </cell>
          <cell r="R17">
            <v>47026118</v>
          </cell>
          <cell r="S17">
            <v>166605213</v>
          </cell>
          <cell r="T17">
            <v>158825300</v>
          </cell>
          <cell r="U17">
            <v>95.330330390082096</v>
          </cell>
          <cell r="V17">
            <v>422157</v>
          </cell>
          <cell r="W17">
            <v>409053</v>
          </cell>
          <cell r="X17">
            <v>96.895941557287927</v>
          </cell>
          <cell r="Y17">
            <v>578</v>
          </cell>
          <cell r="Z17">
            <v>472</v>
          </cell>
          <cell r="AA17">
            <v>81.660899653979229</v>
          </cell>
          <cell r="AB17">
            <v>841541</v>
          </cell>
          <cell r="AC17">
            <v>756858</v>
          </cell>
          <cell r="AD17">
            <v>89.937151012250155</v>
          </cell>
          <cell r="AE17">
            <v>1186161</v>
          </cell>
          <cell r="AF17">
            <v>1605338</v>
          </cell>
          <cell r="AG17">
            <v>541253</v>
          </cell>
          <cell r="AH17">
            <v>2791499</v>
          </cell>
          <cell r="AI17">
            <v>1449687</v>
          </cell>
          <cell r="AJ17">
            <v>0</v>
          </cell>
          <cell r="AK17">
            <v>1449687</v>
          </cell>
          <cell r="AL17" t="str">
            <v>NO</v>
          </cell>
          <cell r="AM17">
            <v>539218</v>
          </cell>
          <cell r="AN17">
            <v>182483</v>
          </cell>
        </row>
        <row r="18">
          <cell r="A18" t="str">
            <v>Glasgow City</v>
          </cell>
          <cell r="B18">
            <v>6106</v>
          </cell>
          <cell r="C18">
            <v>34168</v>
          </cell>
          <cell r="D18">
            <v>5.5958074025548639</v>
          </cell>
          <cell r="E18">
            <v>18886</v>
          </cell>
          <cell r="F18">
            <v>241014</v>
          </cell>
          <cell r="G18">
            <v>12.761516467224398</v>
          </cell>
          <cell r="H18">
            <v>1128</v>
          </cell>
          <cell r="I18">
            <v>673</v>
          </cell>
          <cell r="J18">
            <v>59.663120567375884</v>
          </cell>
          <cell r="K18">
            <v>16.37</v>
          </cell>
          <cell r="L18">
            <v>15.86</v>
          </cell>
          <cell r="M18">
            <v>3.1154551007941365</v>
          </cell>
          <cell r="N18">
            <v>1854517</v>
          </cell>
          <cell r="O18">
            <v>317006</v>
          </cell>
          <cell r="P18">
            <v>5.8501006290101767</v>
          </cell>
          <cell r="Q18">
            <v>387322778</v>
          </cell>
          <cell r="R18">
            <v>145069785</v>
          </cell>
          <cell r="S18">
            <v>242252993</v>
          </cell>
          <cell r="T18">
            <v>228599059</v>
          </cell>
          <cell r="U18">
            <v>94.363770770832119</v>
          </cell>
          <cell r="V18">
            <v>388035</v>
          </cell>
          <cell r="W18">
            <v>372245</v>
          </cell>
          <cell r="X18">
            <v>95.930779439998972</v>
          </cell>
          <cell r="Y18">
            <v>531</v>
          </cell>
          <cell r="Z18">
            <v>473</v>
          </cell>
          <cell r="AA18">
            <v>89.077212806026367</v>
          </cell>
          <cell r="AB18">
            <v>1478394</v>
          </cell>
          <cell r="AC18">
            <v>1328190</v>
          </cell>
          <cell r="AD18">
            <v>89.840056169059125</v>
          </cell>
          <cell r="AE18">
            <v>1839216</v>
          </cell>
          <cell r="AF18">
            <v>4745984</v>
          </cell>
          <cell r="AG18">
            <v>558047</v>
          </cell>
          <cell r="AH18">
            <v>6585200</v>
          </cell>
          <cell r="AI18">
            <v>3470481</v>
          </cell>
          <cell r="AJ18">
            <v>1048415</v>
          </cell>
          <cell r="AK18">
            <v>4518896</v>
          </cell>
          <cell r="AL18" t="str">
            <v>YES</v>
          </cell>
          <cell r="AM18">
            <v>4458835</v>
          </cell>
          <cell r="AN18">
            <v>320329</v>
          </cell>
        </row>
        <row r="19">
          <cell r="A19" t="str">
            <v>Highland</v>
          </cell>
          <cell r="B19">
            <v>2484</v>
          </cell>
          <cell r="C19">
            <v>17139</v>
          </cell>
          <cell r="D19">
            <v>6.89975845410628</v>
          </cell>
          <cell r="E19">
            <v>5517</v>
          </cell>
          <cell r="F19">
            <v>53522</v>
          </cell>
          <cell r="G19">
            <v>9.7012869313032439</v>
          </cell>
          <cell r="H19">
            <v>368</v>
          </cell>
          <cell r="I19">
            <v>189</v>
          </cell>
          <cell r="J19">
            <v>51.358695652173914</v>
          </cell>
          <cell r="K19">
            <v>16.11</v>
          </cell>
          <cell r="L19">
            <v>15.18</v>
          </cell>
          <cell r="M19">
            <v>5.7728119180633115</v>
          </cell>
          <cell r="N19">
            <v>928454</v>
          </cell>
          <cell r="O19">
            <v>119773</v>
          </cell>
          <cell r="P19">
            <v>7.7517804513538113</v>
          </cell>
          <cell r="Q19">
            <v>155850072</v>
          </cell>
          <cell r="R19">
            <v>29277339</v>
          </cell>
          <cell r="S19">
            <v>126572733</v>
          </cell>
          <cell r="T19">
            <v>121876127</v>
          </cell>
          <cell r="U19">
            <v>96.289401446360486</v>
          </cell>
          <cell r="V19">
            <v>127517</v>
          </cell>
          <cell r="W19">
            <v>122237</v>
          </cell>
          <cell r="X19">
            <v>95.859375612663413</v>
          </cell>
          <cell r="Y19">
            <v>1106</v>
          </cell>
          <cell r="Z19">
            <v>747</v>
          </cell>
          <cell r="AA19">
            <v>67.540687160940323</v>
          </cell>
          <cell r="AB19">
            <v>570586</v>
          </cell>
          <cell r="AC19">
            <v>470369</v>
          </cell>
          <cell r="AD19">
            <v>82.436127069363778</v>
          </cell>
          <cell r="AE19">
            <v>376402</v>
          </cell>
          <cell r="AF19">
            <v>2065266</v>
          </cell>
          <cell r="AG19">
            <v>156539</v>
          </cell>
          <cell r="AH19">
            <v>2441668</v>
          </cell>
          <cell r="AI19">
            <v>2205082</v>
          </cell>
          <cell r="AJ19">
            <v>1540789</v>
          </cell>
          <cell r="AK19">
            <v>3745871</v>
          </cell>
          <cell r="AL19" t="str">
            <v>YES</v>
          </cell>
          <cell r="AM19">
            <v>605313</v>
          </cell>
          <cell r="AN19">
            <v>124959</v>
          </cell>
        </row>
        <row r="20">
          <cell r="A20" t="str">
            <v>Inverclyde</v>
          </cell>
          <cell r="B20">
            <v>865</v>
          </cell>
          <cell r="C20">
            <v>4280</v>
          </cell>
          <cell r="D20">
            <v>4.9479768786127165</v>
          </cell>
          <cell r="E20">
            <v>2815</v>
          </cell>
          <cell r="F20">
            <v>29489</v>
          </cell>
          <cell r="G20">
            <v>10.475666074600355</v>
          </cell>
          <cell r="H20">
            <v>167</v>
          </cell>
          <cell r="I20">
            <v>100</v>
          </cell>
          <cell r="J20">
            <v>59.880239520958078</v>
          </cell>
          <cell r="K20">
            <v>16.489999999999998</v>
          </cell>
          <cell r="L20">
            <v>15.25</v>
          </cell>
          <cell r="M20">
            <v>7.5197089144936342</v>
          </cell>
          <cell r="N20">
            <v>394289</v>
          </cell>
          <cell r="O20">
            <v>39071</v>
          </cell>
          <cell r="P20">
            <v>10.091602467303115</v>
          </cell>
          <cell r="Q20">
            <v>45217470</v>
          </cell>
          <cell r="R20">
            <v>12462020</v>
          </cell>
          <cell r="S20">
            <v>32755450</v>
          </cell>
          <cell r="T20">
            <v>31232778</v>
          </cell>
          <cell r="U20">
            <v>95.351393432237998</v>
          </cell>
          <cell r="V20">
            <v>41065</v>
          </cell>
          <cell r="W20">
            <v>39477</v>
          </cell>
          <cell r="X20">
            <v>96.132959941556066</v>
          </cell>
          <cell r="Y20">
            <v>121</v>
          </cell>
          <cell r="Z20">
            <v>110</v>
          </cell>
          <cell r="AA20">
            <v>90.909090909090907</v>
          </cell>
          <cell r="AB20">
            <v>235819</v>
          </cell>
          <cell r="AC20">
            <v>204083</v>
          </cell>
          <cell r="AD20">
            <v>86.542220940636668</v>
          </cell>
          <cell r="AE20">
            <v>252102</v>
          </cell>
          <cell r="AF20">
            <v>976816</v>
          </cell>
          <cell r="AG20">
            <v>199394</v>
          </cell>
          <cell r="AH20">
            <v>1228918</v>
          </cell>
          <cell r="AI20">
            <v>217777</v>
          </cell>
          <cell r="AJ20">
            <v>464937</v>
          </cell>
          <cell r="AK20">
            <v>682714</v>
          </cell>
          <cell r="AL20" t="str">
            <v>YES</v>
          </cell>
          <cell r="AM20">
            <v>42227</v>
          </cell>
          <cell r="AN20">
            <v>39485</v>
          </cell>
        </row>
        <row r="21">
          <cell r="A21" t="str">
            <v>Midlothian</v>
          </cell>
          <cell r="B21">
            <v>1117.31</v>
          </cell>
          <cell r="C21">
            <v>6447</v>
          </cell>
          <cell r="D21">
            <v>5.7701085643196608</v>
          </cell>
          <cell r="E21">
            <v>2926.73</v>
          </cell>
          <cell r="F21">
            <v>32743</v>
          </cell>
          <cell r="G21">
            <v>11.187571111786875</v>
          </cell>
          <cell r="H21">
            <v>202</v>
          </cell>
          <cell r="I21">
            <v>103</v>
          </cell>
          <cell r="J21">
            <v>50.990099009900987</v>
          </cell>
          <cell r="K21">
            <v>17</v>
          </cell>
          <cell r="L21">
            <v>16.48</v>
          </cell>
          <cell r="M21">
            <v>3.0588235294117538</v>
          </cell>
          <cell r="N21">
            <v>253373</v>
          </cell>
          <cell r="O21">
            <v>41549</v>
          </cell>
          <cell r="P21">
            <v>6.0981732412332423</v>
          </cell>
          <cell r="Q21">
            <v>52440000</v>
          </cell>
          <cell r="R21">
            <v>4870000</v>
          </cell>
          <cell r="S21">
            <v>47570000</v>
          </cell>
          <cell r="T21">
            <v>45260000</v>
          </cell>
          <cell r="U21">
            <v>95.143998318267819</v>
          </cell>
          <cell r="V21">
            <v>82863</v>
          </cell>
          <cell r="W21">
            <v>74235</v>
          </cell>
          <cell r="X21">
            <v>89.587632598385298</v>
          </cell>
          <cell r="Y21">
            <v>175</v>
          </cell>
          <cell r="Z21">
            <v>117</v>
          </cell>
          <cell r="AA21">
            <v>66.857142857142861</v>
          </cell>
          <cell r="AB21">
            <v>227173</v>
          </cell>
          <cell r="AC21">
            <v>189491</v>
          </cell>
          <cell r="AD21">
            <v>83.412641467075758</v>
          </cell>
          <cell r="AE21">
            <v>271895</v>
          </cell>
          <cell r="AF21">
            <v>631875</v>
          </cell>
          <cell r="AG21">
            <v>11506</v>
          </cell>
          <cell r="AH21">
            <v>903770</v>
          </cell>
          <cell r="AI21">
            <v>678277</v>
          </cell>
          <cell r="AJ21">
            <v>436001</v>
          </cell>
          <cell r="AK21">
            <v>1114278</v>
          </cell>
          <cell r="AL21" t="str">
            <v>YES</v>
          </cell>
          <cell r="AM21" t="str">
            <v>N/A</v>
          </cell>
          <cell r="AN21">
            <v>41549</v>
          </cell>
        </row>
        <row r="22">
          <cell r="A22" t="str">
            <v>Moray</v>
          </cell>
          <cell r="B22">
            <v>910</v>
          </cell>
          <cell r="C22">
            <v>6152</v>
          </cell>
          <cell r="D22">
            <v>6.7604395604395604</v>
          </cell>
          <cell r="E22">
            <v>2588</v>
          </cell>
          <cell r="F22">
            <v>32834</v>
          </cell>
          <cell r="G22">
            <v>12.687017001545595</v>
          </cell>
          <cell r="H22">
            <v>212</v>
          </cell>
          <cell r="I22">
            <v>116</v>
          </cell>
          <cell r="J22">
            <v>54.716981132075468</v>
          </cell>
          <cell r="K22">
            <v>15.41</v>
          </cell>
          <cell r="L22">
            <v>14.42</v>
          </cell>
          <cell r="M22">
            <v>6.4243997404282993</v>
          </cell>
          <cell r="N22">
            <v>389338</v>
          </cell>
          <cell r="O22">
            <v>45759</v>
          </cell>
          <cell r="P22">
            <v>8.5084464258397254</v>
          </cell>
          <cell r="Q22">
            <v>55630530</v>
          </cell>
          <cell r="R22">
            <v>11388404</v>
          </cell>
          <cell r="S22">
            <v>44242126</v>
          </cell>
          <cell r="T22">
            <v>42899065</v>
          </cell>
          <cell r="U22">
            <v>96.964293714095021</v>
          </cell>
          <cell r="V22">
            <v>51743</v>
          </cell>
          <cell r="W22">
            <v>45176</v>
          </cell>
          <cell r="X22">
            <v>87.308428193185549</v>
          </cell>
          <cell r="Y22">
            <v>168</v>
          </cell>
          <cell r="Z22">
            <v>165</v>
          </cell>
          <cell r="AA22">
            <v>98.214285714285708</v>
          </cell>
          <cell r="AB22">
            <v>219707</v>
          </cell>
          <cell r="AC22">
            <v>118479</v>
          </cell>
          <cell r="AD22">
            <v>53.925910417055448</v>
          </cell>
          <cell r="AE22">
            <v>559490</v>
          </cell>
          <cell r="AF22">
            <v>519809</v>
          </cell>
          <cell r="AG22">
            <v>43670</v>
          </cell>
          <cell r="AH22">
            <v>1079299</v>
          </cell>
          <cell r="AI22">
            <v>410745</v>
          </cell>
          <cell r="AJ22">
            <v>662390</v>
          </cell>
          <cell r="AK22">
            <v>1073135</v>
          </cell>
          <cell r="AL22" t="str">
            <v>YES</v>
          </cell>
          <cell r="AM22">
            <v>57459</v>
          </cell>
          <cell r="AN22">
            <v>46933</v>
          </cell>
        </row>
        <row r="23">
          <cell r="A23" t="str">
            <v>North Ayrshire</v>
          </cell>
          <cell r="B23">
            <v>1416</v>
          </cell>
          <cell r="C23">
            <v>11203</v>
          </cell>
          <cell r="D23">
            <v>7.911723163841808</v>
          </cell>
          <cell r="E23">
            <v>5158</v>
          </cell>
          <cell r="F23">
            <v>54706</v>
          </cell>
          <cell r="G23">
            <v>10.606048856145794</v>
          </cell>
          <cell r="H23">
            <v>278</v>
          </cell>
          <cell r="I23">
            <v>169</v>
          </cell>
          <cell r="J23">
            <v>60.791366906474821</v>
          </cell>
          <cell r="K23">
            <v>16.32</v>
          </cell>
          <cell r="L23">
            <v>16.03</v>
          </cell>
          <cell r="M23">
            <v>1.7769607843137152</v>
          </cell>
          <cell r="N23">
            <v>323638</v>
          </cell>
          <cell r="O23">
            <v>68763</v>
          </cell>
          <cell r="P23">
            <v>4.7065718482323344</v>
          </cell>
          <cell r="Q23">
            <v>80665388</v>
          </cell>
          <cell r="R23">
            <v>21638359</v>
          </cell>
          <cell r="S23">
            <v>59027029</v>
          </cell>
          <cell r="T23">
            <v>55098829</v>
          </cell>
          <cell r="U23">
            <v>93.345082640022426</v>
          </cell>
          <cell r="V23">
            <v>112448</v>
          </cell>
          <cell r="W23">
            <v>104871</v>
          </cell>
          <cell r="X23">
            <v>93.261774331246443</v>
          </cell>
          <cell r="Y23">
            <v>257</v>
          </cell>
          <cell r="Z23">
            <v>233.6</v>
          </cell>
          <cell r="AA23">
            <v>90.894941634241249</v>
          </cell>
          <cell r="AB23">
            <v>336027</v>
          </cell>
          <cell r="AC23">
            <v>315865</v>
          </cell>
          <cell r="AD23">
            <v>93.999886913849181</v>
          </cell>
          <cell r="AE23">
            <v>331059</v>
          </cell>
          <cell r="AF23">
            <v>1859843</v>
          </cell>
          <cell r="AG23">
            <v>200830</v>
          </cell>
          <cell r="AH23">
            <v>2190902</v>
          </cell>
          <cell r="AI23">
            <v>534497</v>
          </cell>
          <cell r="AJ23">
            <v>451418</v>
          </cell>
          <cell r="AK23">
            <v>985915</v>
          </cell>
          <cell r="AL23" t="str">
            <v>YES</v>
          </cell>
          <cell r="AM23">
            <v>123584</v>
          </cell>
          <cell r="AN23">
            <v>69966</v>
          </cell>
        </row>
        <row r="24">
          <cell r="A24" t="str">
            <v>North Lanarkshire</v>
          </cell>
          <cell r="B24">
            <v>3876</v>
          </cell>
          <cell r="C24">
            <v>31581</v>
          </cell>
          <cell r="D24">
            <v>8.147832817337461</v>
          </cell>
          <cell r="E24">
            <v>10518</v>
          </cell>
          <cell r="F24">
            <v>128445</v>
          </cell>
          <cell r="G24">
            <v>12.211922418710781</v>
          </cell>
          <cell r="H24">
            <v>527</v>
          </cell>
          <cell r="I24">
            <v>324</v>
          </cell>
          <cell r="J24">
            <v>61.48007590132827</v>
          </cell>
          <cell r="K24">
            <v>16.82</v>
          </cell>
          <cell r="L24">
            <v>16.3</v>
          </cell>
          <cell r="M24">
            <v>3.09155766944113</v>
          </cell>
          <cell r="N24">
            <v>1046603</v>
          </cell>
          <cell r="O24">
            <v>157329</v>
          </cell>
          <cell r="P24">
            <v>6.6523209325680579</v>
          </cell>
          <cell r="Q24">
            <v>167057180</v>
          </cell>
          <cell r="R24">
            <v>41918229</v>
          </cell>
          <cell r="S24">
            <v>125138951</v>
          </cell>
          <cell r="T24">
            <v>117725842</v>
          </cell>
          <cell r="U24">
            <v>94.076097857013366</v>
          </cell>
          <cell r="V24">
            <v>318390</v>
          </cell>
          <cell r="W24">
            <v>267933</v>
          </cell>
          <cell r="X24">
            <v>84.152454536888726</v>
          </cell>
          <cell r="Y24">
            <v>589</v>
          </cell>
          <cell r="Z24">
            <v>443</v>
          </cell>
          <cell r="AA24">
            <v>75.212224108658745</v>
          </cell>
          <cell r="AB24">
            <v>798196</v>
          </cell>
          <cell r="AC24">
            <v>750487</v>
          </cell>
          <cell r="AD24">
            <v>94.022896631904956</v>
          </cell>
          <cell r="AE24">
            <v>1421563</v>
          </cell>
          <cell r="AF24">
            <v>2759529</v>
          </cell>
          <cell r="AG24">
            <v>629357</v>
          </cell>
          <cell r="AH24">
            <v>4181092</v>
          </cell>
          <cell r="AI24">
            <v>1485076</v>
          </cell>
          <cell r="AJ24">
            <v>387987</v>
          </cell>
          <cell r="AK24">
            <v>1873063</v>
          </cell>
          <cell r="AL24" t="str">
            <v>YES</v>
          </cell>
          <cell r="AM24">
            <v>725488</v>
          </cell>
          <cell r="AN24">
            <v>157383</v>
          </cell>
        </row>
        <row r="25">
          <cell r="A25" t="str">
            <v>Orkney Islands</v>
          </cell>
          <cell r="B25">
            <v>263</v>
          </cell>
          <cell r="C25">
            <v>1877</v>
          </cell>
          <cell r="D25">
            <v>7.1368821292775664</v>
          </cell>
          <cell r="E25">
            <v>1339</v>
          </cell>
          <cell r="F25">
            <v>14039</v>
          </cell>
          <cell r="G25">
            <v>10.484690067214339</v>
          </cell>
          <cell r="H25">
            <v>89</v>
          </cell>
          <cell r="I25">
            <v>26</v>
          </cell>
          <cell r="J25">
            <v>29.213483146067414</v>
          </cell>
          <cell r="K25">
            <v>15.46</v>
          </cell>
          <cell r="L25">
            <v>13.69</v>
          </cell>
          <cell r="M25">
            <v>11.448900388098323</v>
          </cell>
          <cell r="N25">
            <v>194203</v>
          </cell>
          <cell r="O25">
            <v>11367</v>
          </cell>
          <cell r="P25">
            <v>17.08480689715844</v>
          </cell>
          <cell r="Q25">
            <v>11905991</v>
          </cell>
          <cell r="R25">
            <v>2310839</v>
          </cell>
          <cell r="S25">
            <v>9595152</v>
          </cell>
          <cell r="T25">
            <v>9379191</v>
          </cell>
          <cell r="U25">
            <v>97.749269631163742</v>
          </cell>
          <cell r="V25">
            <v>44960</v>
          </cell>
          <cell r="W25">
            <v>34636</v>
          </cell>
          <cell r="X25">
            <v>77.037366548042712</v>
          </cell>
          <cell r="Y25">
            <v>253</v>
          </cell>
          <cell r="Z25">
            <v>226</v>
          </cell>
          <cell r="AA25">
            <v>89.328063241106719</v>
          </cell>
          <cell r="AB25">
            <v>130617</v>
          </cell>
          <cell r="AC25">
            <v>125041</v>
          </cell>
          <cell r="AD25">
            <v>95.731030417173884</v>
          </cell>
          <cell r="AE25">
            <v>133755</v>
          </cell>
          <cell r="AF25">
            <v>306361</v>
          </cell>
          <cell r="AG25">
            <v>0</v>
          </cell>
          <cell r="AH25">
            <v>440116</v>
          </cell>
          <cell r="AI25">
            <v>128688</v>
          </cell>
          <cell r="AJ25">
            <v>1262621</v>
          </cell>
          <cell r="AK25">
            <v>1391309</v>
          </cell>
          <cell r="AL25" t="str">
            <v>NO</v>
          </cell>
          <cell r="AM25">
            <v>59853</v>
          </cell>
          <cell r="AN25">
            <v>11959</v>
          </cell>
        </row>
        <row r="26">
          <cell r="A26" t="str">
            <v>Perth &amp; Kinross</v>
          </cell>
          <cell r="B26">
            <v>1429</v>
          </cell>
          <cell r="C26">
            <v>10316</v>
          </cell>
          <cell r="D26">
            <v>7.2190342897130861</v>
          </cell>
          <cell r="E26">
            <v>3335</v>
          </cell>
          <cell r="F26">
            <v>35768</v>
          </cell>
          <cell r="G26">
            <v>10.725037481259371</v>
          </cell>
          <cell r="H26">
            <v>213</v>
          </cell>
          <cell r="I26">
            <v>109</v>
          </cell>
          <cell r="J26">
            <v>51.173708920187785</v>
          </cell>
          <cell r="K26">
            <v>18.78</v>
          </cell>
          <cell r="L26">
            <v>18.91</v>
          </cell>
          <cell r="M26">
            <v>-0.69222577209797009</v>
          </cell>
          <cell r="N26">
            <v>503463</v>
          </cell>
          <cell r="O26">
            <v>73660</v>
          </cell>
          <cell r="P26">
            <v>6.8349579147434154</v>
          </cell>
          <cell r="Q26">
            <v>102671612</v>
          </cell>
          <cell r="R26">
            <v>17315048</v>
          </cell>
          <cell r="S26">
            <v>85356564</v>
          </cell>
          <cell r="T26">
            <v>82881824</v>
          </cell>
          <cell r="U26">
            <v>97.100703350711257</v>
          </cell>
          <cell r="V26">
            <v>82307</v>
          </cell>
          <cell r="W26">
            <v>74958</v>
          </cell>
          <cell r="X26">
            <v>91.071233309439052</v>
          </cell>
          <cell r="Y26">
            <v>222</v>
          </cell>
          <cell r="Z26">
            <v>199</v>
          </cell>
          <cell r="AA26">
            <v>89.63963963963964</v>
          </cell>
          <cell r="AB26">
            <v>377717</v>
          </cell>
          <cell r="AC26">
            <v>343256</v>
          </cell>
          <cell r="AD26">
            <v>90.876502778535254</v>
          </cell>
          <cell r="AE26">
            <v>395000</v>
          </cell>
          <cell r="AF26">
            <v>815000</v>
          </cell>
          <cell r="AG26">
            <v>48000</v>
          </cell>
          <cell r="AH26">
            <v>1210000</v>
          </cell>
          <cell r="AI26">
            <v>578303</v>
          </cell>
          <cell r="AJ26">
            <v>930063</v>
          </cell>
          <cell r="AK26">
            <v>1508366</v>
          </cell>
          <cell r="AL26" t="str">
            <v>YES</v>
          </cell>
          <cell r="AM26">
            <v>249734</v>
          </cell>
          <cell r="AN26">
            <v>75160</v>
          </cell>
        </row>
        <row r="27">
          <cell r="A27" t="str">
            <v>Renfrewshire</v>
          </cell>
          <cell r="B27">
            <v>1705</v>
          </cell>
          <cell r="C27">
            <v>13261</v>
          </cell>
          <cell r="D27">
            <v>7.7777126099706742</v>
          </cell>
          <cell r="E27">
            <v>4622</v>
          </cell>
          <cell r="F27">
            <v>65346</v>
          </cell>
          <cell r="G27">
            <v>14.13803548247512</v>
          </cell>
          <cell r="H27">
            <v>427</v>
          </cell>
          <cell r="I27">
            <v>238</v>
          </cell>
          <cell r="J27">
            <v>55.737704918032783</v>
          </cell>
          <cell r="K27">
            <v>16.72</v>
          </cell>
          <cell r="L27">
            <v>16</v>
          </cell>
          <cell r="M27">
            <v>4.3062200956937744</v>
          </cell>
          <cell r="N27">
            <v>774169</v>
          </cell>
          <cell r="O27">
            <v>88466</v>
          </cell>
          <cell r="P27">
            <v>8.7510342956616096</v>
          </cell>
          <cell r="Q27">
            <v>110289695</v>
          </cell>
          <cell r="R27">
            <v>28411315</v>
          </cell>
          <cell r="S27">
            <v>81878380</v>
          </cell>
          <cell r="T27">
            <v>78617449</v>
          </cell>
          <cell r="U27">
            <v>96.017347925056654</v>
          </cell>
          <cell r="V27">
            <v>224972</v>
          </cell>
          <cell r="W27">
            <v>207100</v>
          </cell>
          <cell r="X27">
            <v>92.055900289813835</v>
          </cell>
          <cell r="Y27">
            <v>229</v>
          </cell>
          <cell r="Z27">
            <v>211</v>
          </cell>
          <cell r="AA27">
            <v>92.139737991266372</v>
          </cell>
          <cell r="AB27">
            <v>388468</v>
          </cell>
          <cell r="AC27">
            <v>366923</v>
          </cell>
          <cell r="AD27">
            <v>94.453854628952712</v>
          </cell>
          <cell r="AE27">
            <v>482039</v>
          </cell>
          <cell r="AF27">
            <v>1362707</v>
          </cell>
          <cell r="AG27">
            <v>66658</v>
          </cell>
          <cell r="AH27">
            <v>1844746</v>
          </cell>
          <cell r="AI27">
            <v>329380</v>
          </cell>
          <cell r="AJ27">
            <v>103138</v>
          </cell>
          <cell r="AK27">
            <v>432518</v>
          </cell>
          <cell r="AL27" t="str">
            <v>YES</v>
          </cell>
          <cell r="AM27">
            <v>0</v>
          </cell>
          <cell r="AN27">
            <v>91277</v>
          </cell>
        </row>
        <row r="28">
          <cell r="A28" t="str">
            <v>Scottish Borders</v>
          </cell>
          <cell r="B28">
            <v>1121</v>
          </cell>
          <cell r="C28">
            <v>8738</v>
          </cell>
          <cell r="D28">
            <v>7.7948260481712754</v>
          </cell>
          <cell r="E28">
            <v>2622</v>
          </cell>
          <cell r="F28">
            <v>32530</v>
          </cell>
          <cell r="G28">
            <v>12.406559877955759</v>
          </cell>
          <cell r="H28">
            <v>207</v>
          </cell>
          <cell r="I28">
            <v>99</v>
          </cell>
          <cell r="J28">
            <v>47.826086956521742</v>
          </cell>
          <cell r="K28">
            <v>16.485399999999998</v>
          </cell>
          <cell r="L28">
            <v>15.5724</v>
          </cell>
          <cell r="M28">
            <v>5.5382338311475507</v>
          </cell>
          <cell r="N28">
            <v>506103</v>
          </cell>
          <cell r="O28">
            <v>58794</v>
          </cell>
          <cell r="P28">
            <v>8.6080722522706399</v>
          </cell>
          <cell r="Q28">
            <v>72119596</v>
          </cell>
          <cell r="R28">
            <v>13491995</v>
          </cell>
          <cell r="S28">
            <v>58627601</v>
          </cell>
          <cell r="T28">
            <v>56646439</v>
          </cell>
          <cell r="U28">
            <v>96.620769115215893</v>
          </cell>
          <cell r="V28">
            <v>82857</v>
          </cell>
          <cell r="W28">
            <v>74622</v>
          </cell>
          <cell r="X28">
            <v>90.061189760671994</v>
          </cell>
          <cell r="Y28">
            <v>325</v>
          </cell>
          <cell r="Z28">
            <v>276</v>
          </cell>
          <cell r="AA28">
            <v>84.92307692307692</v>
          </cell>
          <cell r="AB28">
            <v>292719</v>
          </cell>
          <cell r="AC28">
            <v>184818</v>
          </cell>
          <cell r="AD28">
            <v>63.138368196119835</v>
          </cell>
          <cell r="AE28">
            <v>716952</v>
          </cell>
          <cell r="AF28">
            <v>163923</v>
          </cell>
          <cell r="AG28">
            <v>99143</v>
          </cell>
          <cell r="AH28">
            <v>880875</v>
          </cell>
          <cell r="AI28">
            <v>247594</v>
          </cell>
          <cell r="AJ28">
            <v>255882</v>
          </cell>
          <cell r="AK28">
            <v>503476</v>
          </cell>
          <cell r="AL28" t="str">
            <v>YES</v>
          </cell>
          <cell r="AM28">
            <v>149888</v>
          </cell>
          <cell r="AN28">
            <v>60473</v>
          </cell>
        </row>
        <row r="29">
          <cell r="A29" t="str">
            <v>Shetland Islands</v>
          </cell>
          <cell r="B29">
            <v>340</v>
          </cell>
          <cell r="C29">
            <v>1864</v>
          </cell>
          <cell r="D29">
            <v>5.4823529411764707</v>
          </cell>
          <cell r="E29">
            <v>1904</v>
          </cell>
          <cell r="F29">
            <v>21186</v>
          </cell>
          <cell r="G29">
            <v>11.127100840336135</v>
          </cell>
          <cell r="H29">
            <v>133</v>
          </cell>
          <cell r="I29">
            <v>45</v>
          </cell>
          <cell r="J29">
            <v>33.834586466165412</v>
          </cell>
          <cell r="K29">
            <v>15.21</v>
          </cell>
          <cell r="L29">
            <v>14.31</v>
          </cell>
          <cell r="M29">
            <v>5.9171597633136059</v>
          </cell>
          <cell r="N29">
            <v>116546</v>
          </cell>
          <cell r="O29">
            <v>11366</v>
          </cell>
          <cell r="P29">
            <v>10.253915185641386</v>
          </cell>
          <cell r="Q29">
            <v>11898455</v>
          </cell>
          <cell r="R29">
            <v>2145078</v>
          </cell>
          <cell r="S29">
            <v>9753377</v>
          </cell>
          <cell r="T29">
            <v>9446146</v>
          </cell>
          <cell r="U29">
            <v>96.850003849948578</v>
          </cell>
          <cell r="V29">
            <v>54698</v>
          </cell>
          <cell r="W29">
            <v>50247</v>
          </cell>
          <cell r="X29">
            <v>91.862590953965409</v>
          </cell>
          <cell r="Y29">
            <v>142</v>
          </cell>
          <cell r="Z29">
            <v>132</v>
          </cell>
          <cell r="AA29">
            <v>92.957746478873233</v>
          </cell>
          <cell r="AB29">
            <v>128888</v>
          </cell>
          <cell r="AC29">
            <v>128519</v>
          </cell>
          <cell r="AD29">
            <v>99.713704922102906</v>
          </cell>
          <cell r="AE29">
            <v>206038</v>
          </cell>
          <cell r="AF29">
            <v>427336</v>
          </cell>
          <cell r="AG29">
            <v>111790</v>
          </cell>
          <cell r="AH29">
            <v>633374</v>
          </cell>
          <cell r="AI29">
            <v>148076</v>
          </cell>
          <cell r="AJ29">
            <v>233389</v>
          </cell>
          <cell r="AK29">
            <v>381465</v>
          </cell>
          <cell r="AL29" t="str">
            <v>YES</v>
          </cell>
          <cell r="AM29">
            <v>144314</v>
          </cell>
          <cell r="AN29">
            <v>11837</v>
          </cell>
        </row>
        <row r="30">
          <cell r="A30" t="str">
            <v>South Ayrshire</v>
          </cell>
          <cell r="B30">
            <v>1196</v>
          </cell>
          <cell r="C30">
            <v>6116</v>
          </cell>
          <cell r="D30">
            <v>5.1137123745819402</v>
          </cell>
          <cell r="E30">
            <v>3930</v>
          </cell>
          <cell r="F30">
            <v>39877</v>
          </cell>
          <cell r="G30">
            <v>10.146819338422391</v>
          </cell>
          <cell r="H30">
            <v>209</v>
          </cell>
          <cell r="I30">
            <v>126</v>
          </cell>
          <cell r="J30">
            <v>60.28708133971292</v>
          </cell>
          <cell r="K30">
            <v>16.16</v>
          </cell>
          <cell r="L30">
            <v>15.76</v>
          </cell>
          <cell r="M30">
            <v>2.4752475247524757</v>
          </cell>
          <cell r="N30">
            <v>387017</v>
          </cell>
          <cell r="O30">
            <v>55769</v>
          </cell>
          <cell r="P30">
            <v>6.9396438881816067</v>
          </cell>
          <cell r="Q30">
            <v>76045401</v>
          </cell>
          <cell r="R30">
            <v>16463813</v>
          </cell>
          <cell r="S30">
            <v>59581588</v>
          </cell>
          <cell r="T30">
            <v>56564503</v>
          </cell>
          <cell r="U30">
            <v>94.93621250913958</v>
          </cell>
          <cell r="V30">
            <v>99740</v>
          </cell>
          <cell r="W30">
            <v>95122</v>
          </cell>
          <cell r="X30">
            <v>95.369961900942442</v>
          </cell>
          <cell r="Y30">
            <v>274</v>
          </cell>
          <cell r="Z30">
            <v>250</v>
          </cell>
          <cell r="AA30">
            <v>91.240875912408754</v>
          </cell>
          <cell r="AB30">
            <v>272480</v>
          </cell>
          <cell r="AC30">
            <v>211979</v>
          </cell>
          <cell r="AD30">
            <v>77.796168526130359</v>
          </cell>
          <cell r="AE30">
            <v>402668</v>
          </cell>
          <cell r="AF30">
            <v>408035</v>
          </cell>
          <cell r="AG30">
            <v>286568</v>
          </cell>
          <cell r="AH30">
            <v>810703</v>
          </cell>
          <cell r="AI30">
            <v>565443</v>
          </cell>
          <cell r="AJ30">
            <v>361773</v>
          </cell>
          <cell r="AK30">
            <v>927216</v>
          </cell>
          <cell r="AL30" t="str">
            <v>YES</v>
          </cell>
          <cell r="AM30">
            <v>82792</v>
          </cell>
          <cell r="AN30">
            <v>58798</v>
          </cell>
        </row>
        <row r="31">
          <cell r="A31" t="str">
            <v>South Lanarkshire</v>
          </cell>
          <cell r="B31">
            <v>3414</v>
          </cell>
          <cell r="C31">
            <v>24762</v>
          </cell>
          <cell r="D31">
            <v>7.2530755711775043</v>
          </cell>
          <cell r="E31">
            <v>8753</v>
          </cell>
          <cell r="F31">
            <v>111667</v>
          </cell>
          <cell r="G31">
            <v>12.757568833542786</v>
          </cell>
          <cell r="H31">
            <v>606</v>
          </cell>
          <cell r="I31">
            <v>315</v>
          </cell>
          <cell r="J31">
            <v>51.980198019801982</v>
          </cell>
          <cell r="K31">
            <v>16.72</v>
          </cell>
          <cell r="L31">
            <v>15.87</v>
          </cell>
          <cell r="M31">
            <v>5.0837320574162703</v>
          </cell>
          <cell r="N31">
            <v>995007</v>
          </cell>
          <cell r="O31">
            <v>153498</v>
          </cell>
          <cell r="P31">
            <v>6.4822147519837392</v>
          </cell>
          <cell r="Q31">
            <v>178604169</v>
          </cell>
          <cell r="R31">
            <v>39954390</v>
          </cell>
          <cell r="S31">
            <v>138649779</v>
          </cell>
          <cell r="T31">
            <v>132911789</v>
          </cell>
          <cell r="U31">
            <v>95.861522433440015</v>
          </cell>
          <cell r="V31">
            <v>275135</v>
          </cell>
          <cell r="W31">
            <v>246358</v>
          </cell>
          <cell r="X31">
            <v>89.540770894288258</v>
          </cell>
          <cell r="Y31">
            <v>592</v>
          </cell>
          <cell r="Z31">
            <v>573</v>
          </cell>
          <cell r="AA31">
            <v>96.790540540540533</v>
          </cell>
          <cell r="AB31">
            <v>735362</v>
          </cell>
          <cell r="AC31">
            <v>643637</v>
          </cell>
          <cell r="AD31">
            <v>87.52655154876102</v>
          </cell>
          <cell r="AE31">
            <v>1477623</v>
          </cell>
          <cell r="AF31">
            <v>1361105</v>
          </cell>
          <cell r="AG31">
            <v>577490</v>
          </cell>
          <cell r="AH31">
            <v>2838728</v>
          </cell>
          <cell r="AI31">
            <v>1029151</v>
          </cell>
          <cell r="AJ31">
            <v>365758</v>
          </cell>
          <cell r="AK31">
            <v>1394909</v>
          </cell>
          <cell r="AL31" t="str">
            <v>YES</v>
          </cell>
          <cell r="AM31">
            <v>179961</v>
          </cell>
          <cell r="AN31">
            <v>153498</v>
          </cell>
        </row>
        <row r="32">
          <cell r="A32" t="str">
            <v>Stirling</v>
          </cell>
          <cell r="B32">
            <v>996</v>
          </cell>
          <cell r="C32">
            <v>6292</v>
          </cell>
          <cell r="D32">
            <v>6.3172690763052213</v>
          </cell>
          <cell r="E32">
            <v>2606</v>
          </cell>
          <cell r="F32">
            <v>31138</v>
          </cell>
          <cell r="G32">
            <v>11.948580199539524</v>
          </cell>
          <cell r="H32">
            <v>169</v>
          </cell>
          <cell r="I32">
            <v>104</v>
          </cell>
          <cell r="J32">
            <v>61.53846153846154</v>
          </cell>
          <cell r="K32">
            <v>16.37</v>
          </cell>
          <cell r="L32">
            <v>16.52</v>
          </cell>
          <cell r="M32">
            <v>-0.91631032376298549</v>
          </cell>
          <cell r="N32">
            <v>300851</v>
          </cell>
          <cell r="O32">
            <v>41902</v>
          </cell>
          <cell r="P32">
            <v>7.1798720824781634</v>
          </cell>
          <cell r="Q32">
            <v>60741640</v>
          </cell>
          <cell r="R32">
            <v>10300188</v>
          </cell>
          <cell r="S32">
            <v>50441452</v>
          </cell>
          <cell r="T32">
            <v>49342807</v>
          </cell>
          <cell r="U32">
            <v>97.821940177297037</v>
          </cell>
          <cell r="V32">
            <v>99421</v>
          </cell>
          <cell r="W32">
            <v>82466</v>
          </cell>
          <cell r="X32">
            <v>82.946258838675931</v>
          </cell>
          <cell r="Y32">
            <v>172</v>
          </cell>
          <cell r="Z32">
            <v>156</v>
          </cell>
          <cell r="AA32">
            <v>90.697674418604649</v>
          </cell>
          <cell r="AB32">
            <v>214498</v>
          </cell>
          <cell r="AC32">
            <v>207994</v>
          </cell>
          <cell r="AD32">
            <v>96.967803895607418</v>
          </cell>
          <cell r="AE32">
            <v>278064</v>
          </cell>
          <cell r="AF32">
            <v>808340</v>
          </cell>
          <cell r="AG32">
            <v>116523</v>
          </cell>
          <cell r="AH32">
            <v>1086404</v>
          </cell>
          <cell r="AI32">
            <v>578264</v>
          </cell>
          <cell r="AJ32">
            <v>428832</v>
          </cell>
          <cell r="AK32">
            <v>1007096</v>
          </cell>
          <cell r="AL32" t="str">
            <v>NO</v>
          </cell>
          <cell r="AM32">
            <v>32625</v>
          </cell>
          <cell r="AN32">
            <v>42828</v>
          </cell>
        </row>
        <row r="33">
          <cell r="A33" t="str">
            <v>West Dunbartonshire</v>
          </cell>
          <cell r="B33">
            <v>922</v>
          </cell>
          <cell r="C33">
            <v>5035</v>
          </cell>
          <cell r="D33">
            <v>5.4609544468546636</v>
          </cell>
          <cell r="E33">
            <v>3856</v>
          </cell>
          <cell r="F33">
            <v>43949</v>
          </cell>
          <cell r="G33">
            <v>11.3975622406639</v>
          </cell>
          <cell r="H33">
            <v>215</v>
          </cell>
          <cell r="I33">
            <v>118</v>
          </cell>
          <cell r="J33">
            <v>54.883720930232563</v>
          </cell>
          <cell r="K33">
            <v>15.64</v>
          </cell>
          <cell r="L33">
            <v>15.5</v>
          </cell>
          <cell r="M33">
            <v>0.89514066496163025</v>
          </cell>
          <cell r="N33">
            <v>243665</v>
          </cell>
          <cell r="O33">
            <v>45095</v>
          </cell>
          <cell r="P33">
            <v>5.403370661935913</v>
          </cell>
          <cell r="Q33">
            <v>50988510</v>
          </cell>
          <cell r="R33">
            <v>15014456</v>
          </cell>
          <cell r="S33">
            <v>35974054</v>
          </cell>
          <cell r="T33">
            <v>34229883</v>
          </cell>
          <cell r="U33">
            <v>95.151586195984478</v>
          </cell>
          <cell r="V33">
            <v>89340</v>
          </cell>
          <cell r="W33">
            <v>84605</v>
          </cell>
          <cell r="X33">
            <v>94.700022386389065</v>
          </cell>
          <cell r="Y33">
            <v>134</v>
          </cell>
          <cell r="Z33">
            <v>125</v>
          </cell>
          <cell r="AA33">
            <v>93.28358208955224</v>
          </cell>
          <cell r="AB33">
            <v>236764</v>
          </cell>
          <cell r="AC33">
            <v>211016</v>
          </cell>
          <cell r="AD33">
            <v>89.12503590072815</v>
          </cell>
          <cell r="AE33">
            <v>393071</v>
          </cell>
          <cell r="AF33">
            <v>627027</v>
          </cell>
          <cell r="AG33">
            <v>83812</v>
          </cell>
          <cell r="AH33">
            <v>1020098</v>
          </cell>
          <cell r="AI33">
            <v>286515</v>
          </cell>
          <cell r="AJ33">
            <v>234552</v>
          </cell>
          <cell r="AK33">
            <v>521067</v>
          </cell>
          <cell r="AL33" t="str">
            <v>YES</v>
          </cell>
          <cell r="AM33">
            <v>69549</v>
          </cell>
          <cell r="AN33">
            <v>46011</v>
          </cell>
        </row>
        <row r="34">
          <cell r="A34" t="str">
            <v>West Lothian</v>
          </cell>
          <cell r="B34">
            <v>1998</v>
          </cell>
          <cell r="C34">
            <v>11563</v>
          </cell>
          <cell r="D34">
            <v>5.7872872872872874</v>
          </cell>
          <cell r="E34">
            <v>4829</v>
          </cell>
          <cell r="F34">
            <v>62107</v>
          </cell>
          <cell r="G34">
            <v>12.861254918202526</v>
          </cell>
          <cell r="H34">
            <v>281</v>
          </cell>
          <cell r="I34">
            <v>159</v>
          </cell>
          <cell r="J34">
            <v>56.583629893238431</v>
          </cell>
          <cell r="K34">
            <v>16.579999999999998</v>
          </cell>
          <cell r="L34">
            <v>16.489999999999998</v>
          </cell>
          <cell r="M34">
            <v>0.54282267792521566</v>
          </cell>
          <cell r="N34">
            <v>315794</v>
          </cell>
          <cell r="O34">
            <v>81305</v>
          </cell>
          <cell r="P34">
            <v>3.8840661705922144</v>
          </cell>
          <cell r="Q34">
            <v>95552883</v>
          </cell>
          <cell r="R34">
            <v>20308340</v>
          </cell>
          <cell r="S34">
            <v>75244543</v>
          </cell>
          <cell r="T34">
            <v>72681542</v>
          </cell>
          <cell r="U34">
            <v>96.593771590851446</v>
          </cell>
          <cell r="V34">
            <v>153274</v>
          </cell>
          <cell r="W34">
            <v>146417</v>
          </cell>
          <cell r="X34">
            <v>95.52631235565066</v>
          </cell>
          <cell r="Y34">
            <v>244</v>
          </cell>
          <cell r="Z34">
            <v>235</v>
          </cell>
          <cell r="AA34">
            <v>96.311475409836063</v>
          </cell>
          <cell r="AB34">
            <v>434907</v>
          </cell>
          <cell r="AC34">
            <v>433326</v>
          </cell>
          <cell r="AD34">
            <v>99.636474004787232</v>
          </cell>
          <cell r="AE34">
            <v>864844</v>
          </cell>
          <cell r="AF34">
            <v>1650534</v>
          </cell>
          <cell r="AG34">
            <v>265572</v>
          </cell>
          <cell r="AH34">
            <v>2515378</v>
          </cell>
          <cell r="AI34">
            <v>576769</v>
          </cell>
          <cell r="AJ34">
            <v>232966</v>
          </cell>
          <cell r="AK34">
            <v>809735</v>
          </cell>
          <cell r="AL34" t="str">
            <v>NO</v>
          </cell>
          <cell r="AM34">
            <v>159370</v>
          </cell>
          <cell r="AN34">
            <v>81488</v>
          </cell>
        </row>
        <row r="35">
          <cell r="A35" t="str">
            <v>Scotland</v>
          </cell>
          <cell r="B35">
            <v>54546.722714285708</v>
          </cell>
          <cell r="C35">
            <v>348985.32528571389</v>
          </cell>
          <cell r="D35">
            <v>6.3979155468916034</v>
          </cell>
          <cell r="E35">
            <v>153476.4229183039</v>
          </cell>
          <cell r="F35">
            <v>1830627.5657023811</v>
          </cell>
          <cell r="G35">
            <v>11.927744541432473</v>
          </cell>
          <cell r="H35">
            <v>10433</v>
          </cell>
          <cell r="I35">
            <v>5920</v>
          </cell>
          <cell r="J35">
            <v>56.743026933767851</v>
          </cell>
          <cell r="K35">
            <v>16.373918750000005</v>
          </cell>
          <cell r="L35">
            <v>15.822887500000004</v>
          </cell>
          <cell r="M35">
            <v>3.4202554066537085</v>
          </cell>
          <cell r="N35">
            <v>17426452.52</v>
          </cell>
          <cell r="O35">
            <v>2649232</v>
          </cell>
          <cell r="P35">
            <v>6.5779261763409167</v>
          </cell>
          <cell r="Q35">
            <v>3330908800</v>
          </cell>
          <cell r="R35">
            <v>777015476.35000002</v>
          </cell>
          <cell r="S35">
            <v>2553893323.6500001</v>
          </cell>
          <cell r="T35">
            <v>2445680934.4299998</v>
          </cell>
          <cell r="U35">
            <v>95.762846152659804</v>
          </cell>
          <cell r="V35">
            <v>4567662</v>
          </cell>
          <cell r="W35">
            <v>4189273</v>
          </cell>
          <cell r="X35">
            <v>91.715915056762071</v>
          </cell>
          <cell r="Y35">
            <v>9854</v>
          </cell>
          <cell r="Z35">
            <v>8126.6</v>
          </cell>
          <cell r="AA35">
            <v>82.470062918611731</v>
          </cell>
          <cell r="AB35">
            <v>13073607.063000001</v>
          </cell>
          <cell r="AC35">
            <v>11585310.563000001</v>
          </cell>
          <cell r="AD35">
            <v>88.616022396664562</v>
          </cell>
          <cell r="AE35">
            <v>18041875</v>
          </cell>
          <cell r="AF35">
            <v>34003670</v>
          </cell>
          <cell r="AG35">
            <v>5575776</v>
          </cell>
          <cell r="AH35">
            <v>52045545</v>
          </cell>
          <cell r="AI35">
            <v>24808718</v>
          </cell>
          <cell r="AJ35">
            <v>20067645</v>
          </cell>
          <cell r="AK35">
            <v>44876363</v>
          </cell>
          <cell r="AL35"/>
          <cell r="AM35">
            <v>12547215</v>
          </cell>
          <cell r="AN35">
            <v>2700904</v>
          </cell>
        </row>
        <row r="37">
          <cell r="A37" t="str">
            <v>Labels</v>
          </cell>
          <cell r="B37" t="str">
            <v>FTE Staff Teachers 2019-20</v>
          </cell>
          <cell r="C37" t="str">
            <v>Days Lost - Teachers 2019-20</v>
          </cell>
          <cell r="D37" t="str">
            <v>CORP 6a 2019-20</v>
          </cell>
          <cell r="E37" t="str">
            <v>FTE Staff (Other) 2019-20</v>
          </cell>
          <cell r="F37" t="str">
            <v>Days Lost - Other 2019-20</v>
          </cell>
          <cell r="G37" t="str">
            <v>CORP 6b 2019-20</v>
          </cell>
          <cell r="H37" t="str">
            <v>Top 5% 2019-20</v>
          </cell>
          <cell r="I37" t="str">
            <v>Top 5% Female 2019-20</v>
          </cell>
          <cell r="J37" t="str">
            <v>CORP 3b 2019-20</v>
          </cell>
          <cell r="K37" t="str">
            <v>Hourly Rate (Male) 2019-20</v>
          </cell>
          <cell r="L37" t="str">
            <v>Hourly Rate (Female) 2019-20</v>
          </cell>
          <cell r="M37" t="str">
            <v>CORP 3c 2019-20</v>
          </cell>
          <cell r="N37" t="str">
            <v>Cost of Collecting CT 2019-20</v>
          </cell>
          <cell r="O37" t="str">
            <v>No of Dwellings 2019-20</v>
          </cell>
          <cell r="P37" t="str">
            <v>CORP 4 2019-20</v>
          </cell>
          <cell r="Q37"/>
          <cell r="R37"/>
          <cell r="S37" t="str">
            <v>Income Due (Excluding Reliefs + Rebates) 2019-20</v>
          </cell>
          <cell r="T37" t="str">
            <v>Income Received from CT 2019-20</v>
          </cell>
          <cell r="U37" t="str">
            <v>CORP 7 2019-20</v>
          </cell>
          <cell r="V37" t="str">
            <v>No of Invoices Sampled 2019-20</v>
          </cell>
          <cell r="W37" t="str">
            <v>No of Invoices Paid within 30 days 2019-20</v>
          </cell>
          <cell r="X37" t="str">
            <v>CORP 8 2019-20</v>
          </cell>
          <cell r="Y37" t="str">
            <v>No of Operational Buildings 2019-20</v>
          </cell>
          <cell r="Z37" t="str">
            <v>No which are suitable for use 2019-20</v>
          </cell>
          <cell r="AA37" t="str">
            <v>CORP-ASSET1 2019-20</v>
          </cell>
          <cell r="AB37" t="str">
            <v>General Internal Floor Area 2019-20</v>
          </cell>
          <cell r="AC37" t="str">
            <v>GIA which is satisfactory 2019-20</v>
          </cell>
          <cell r="AD37" t="str">
            <v>CORP-ASSET2 2019-20</v>
          </cell>
          <cell r="AE37"/>
          <cell r="AF37"/>
          <cell r="AG37"/>
          <cell r="AH37" t="str">
            <v>No. Of Attendances 2019-20</v>
          </cell>
          <cell r="AI37"/>
          <cell r="AJ37"/>
          <cell r="AK37" t="str">
            <v>No of Library Visits 2019-20</v>
          </cell>
          <cell r="AL37"/>
          <cell r="AM37" t="str">
            <v>No of museum visits 2019-20</v>
          </cell>
          <cell r="AN37" t="str">
            <v>Number of Premises for Refuse Collection 2019-20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5+ hours"/>
      <sheetName val="historic"/>
      <sheetName val="Sheet2"/>
      <sheetName val="Sheet3"/>
    </sheetNames>
    <sheetDataSet>
      <sheetData sheetId="0" refreshError="1"/>
      <sheetData sheetId="1" refreshError="1">
        <row r="2">
          <cell r="C2" t="str">
            <v>Care Hrs per Yr 2010-11</v>
          </cell>
          <cell r="D2" t="str">
            <v>Care Hrs per Yr 2011-12</v>
          </cell>
          <cell r="E2" t="str">
            <v>Care Hrs per Yr 2012-13</v>
          </cell>
          <cell r="F2" t="str">
            <v>Care Hrs per Yr 2013-14</v>
          </cell>
          <cell r="G2" t="str">
            <v>Care Hrs per Yr 2014-15</v>
          </cell>
          <cell r="H2" t="str">
            <v>Care Hrs per Yr 2015-16</v>
          </cell>
          <cell r="I2" t="str">
            <v>Care Hrs per Yr 2016-17</v>
          </cell>
          <cell r="J2" t="str">
            <v>Care Hrs per Yr 2017-18</v>
          </cell>
          <cell r="K2" t="str">
            <v>Care Hrs per Yr 2018-19</v>
          </cell>
        </row>
        <row r="3">
          <cell r="B3" t="str">
            <v>Aberdeen City</v>
          </cell>
          <cell r="C3">
            <v>671922.16</v>
          </cell>
          <cell r="D3">
            <v>702913.12</v>
          </cell>
          <cell r="E3">
            <v>609256.95999999996</v>
          </cell>
          <cell r="F3">
            <v>643012.24</v>
          </cell>
          <cell r="G3">
            <v>616311.79999999993</v>
          </cell>
          <cell r="H3">
            <v>634463.43999999994</v>
          </cell>
          <cell r="I3">
            <v>702501.79999999993</v>
          </cell>
          <cell r="J3">
            <v>715312</v>
          </cell>
          <cell r="K3">
            <v>697424</v>
          </cell>
        </row>
        <row r="4">
          <cell r="B4" t="str">
            <v>Aberdeenshire</v>
          </cell>
          <cell r="C4">
            <v>534261</v>
          </cell>
          <cell r="D4">
            <v>579423</v>
          </cell>
          <cell r="E4">
            <v>694946.20000000007</v>
          </cell>
          <cell r="F4">
            <v>742749.79999999993</v>
          </cell>
          <cell r="G4">
            <v>737611.16</v>
          </cell>
          <cell r="H4">
            <v>759507.84</v>
          </cell>
          <cell r="I4">
            <v>895951.16000000015</v>
          </cell>
          <cell r="J4">
            <v>920452</v>
          </cell>
          <cell r="K4">
            <v>891956</v>
          </cell>
        </row>
        <row r="5">
          <cell r="B5" t="str">
            <v>Angus</v>
          </cell>
          <cell r="C5">
            <v>281883.15999999997</v>
          </cell>
          <cell r="D5">
            <v>261831.44</v>
          </cell>
          <cell r="E5">
            <v>245085.36000000002</v>
          </cell>
          <cell r="F5">
            <v>751286.12</v>
          </cell>
          <cell r="G5">
            <v>580523.84</v>
          </cell>
          <cell r="H5">
            <v>421824</v>
          </cell>
          <cell r="I5">
            <v>421824</v>
          </cell>
          <cell r="J5">
            <v>367380</v>
          </cell>
          <cell r="K5">
            <v>370604</v>
          </cell>
        </row>
        <row r="6">
          <cell r="B6" t="str">
            <v>Argyll &amp; Bute</v>
          </cell>
          <cell r="C6">
            <v>395157.36</v>
          </cell>
          <cell r="D6">
            <v>451709.95999999996</v>
          </cell>
          <cell r="E6">
            <v>498654</v>
          </cell>
          <cell r="F6">
            <v>598482.56000000006</v>
          </cell>
          <cell r="G6">
            <v>582469.68000000005</v>
          </cell>
          <cell r="H6">
            <v>538559.84</v>
          </cell>
          <cell r="I6">
            <v>503901.84</v>
          </cell>
          <cell r="J6">
            <v>591656</v>
          </cell>
          <cell r="K6">
            <v>713752</v>
          </cell>
        </row>
        <row r="7">
          <cell r="B7" t="str">
            <v>Clackmannanshire</v>
          </cell>
          <cell r="C7">
            <v>201193.19999999998</v>
          </cell>
          <cell r="D7">
            <v>217795.76</v>
          </cell>
          <cell r="E7">
            <v>243040.2</v>
          </cell>
          <cell r="F7">
            <v>259593.87999999998</v>
          </cell>
          <cell r="G7">
            <v>252492.76</v>
          </cell>
          <cell r="H7">
            <v>266207.76</v>
          </cell>
          <cell r="I7">
            <v>246284.47999999998</v>
          </cell>
          <cell r="J7">
            <v>311896</v>
          </cell>
          <cell r="K7">
            <v>314652</v>
          </cell>
        </row>
        <row r="8">
          <cell r="B8" t="str">
            <v>Dumfries &amp; Galloway</v>
          </cell>
          <cell r="C8">
            <v>1056037.32</v>
          </cell>
          <cell r="D8">
            <v>1330870.32</v>
          </cell>
          <cell r="E8">
            <v>977461.16000000015</v>
          </cell>
          <cell r="F8">
            <v>809672.24</v>
          </cell>
          <cell r="G8">
            <v>1182722.8399999999</v>
          </cell>
          <cell r="H8">
            <v>957216</v>
          </cell>
          <cell r="I8">
            <v>1199996.2</v>
          </cell>
          <cell r="J8">
            <v>1157676</v>
          </cell>
          <cell r="K8">
            <v>1005836</v>
          </cell>
        </row>
        <row r="9">
          <cell r="B9" t="str">
            <v>Dundee City</v>
          </cell>
          <cell r="C9">
            <v>660030.28</v>
          </cell>
          <cell r="D9">
            <v>625246.43999999994</v>
          </cell>
          <cell r="E9">
            <v>634741.12</v>
          </cell>
          <cell r="F9">
            <v>786555.64</v>
          </cell>
          <cell r="G9">
            <v>679018.08000000007</v>
          </cell>
          <cell r="H9">
            <v>835825.64</v>
          </cell>
          <cell r="I9">
            <v>932359.4800000001</v>
          </cell>
          <cell r="J9">
            <v>940472</v>
          </cell>
          <cell r="K9">
            <v>773240</v>
          </cell>
        </row>
        <row r="10">
          <cell r="B10" t="str">
            <v>East Ayrshire</v>
          </cell>
          <cell r="C10">
            <v>530681.31999999995</v>
          </cell>
          <cell r="D10">
            <v>618529.08000000007</v>
          </cell>
          <cell r="E10">
            <v>596867.43999999994</v>
          </cell>
          <cell r="F10">
            <v>625824.68000000005</v>
          </cell>
          <cell r="G10">
            <v>592942.48</v>
          </cell>
          <cell r="H10">
            <v>636248.6</v>
          </cell>
          <cell r="I10">
            <v>588207.88</v>
          </cell>
          <cell r="J10">
            <v>588953.042186326</v>
          </cell>
          <cell r="K10">
            <v>663468</v>
          </cell>
        </row>
        <row r="11">
          <cell r="B11" t="str">
            <v>East Dunbartonshire</v>
          </cell>
          <cell r="C11">
            <v>392723.76</v>
          </cell>
          <cell r="D11">
            <v>409712.68</v>
          </cell>
          <cell r="E11">
            <v>475298.2</v>
          </cell>
          <cell r="F11">
            <v>570727.04</v>
          </cell>
          <cell r="G11">
            <v>554528</v>
          </cell>
          <cell r="H11">
            <v>543523.76</v>
          </cell>
          <cell r="I11">
            <v>566107.88</v>
          </cell>
          <cell r="J11">
            <v>565390.79999999993</v>
          </cell>
          <cell r="K11">
            <v>597948</v>
          </cell>
        </row>
        <row r="12">
          <cell r="B12" t="str">
            <v>East Lothian</v>
          </cell>
          <cell r="C12">
            <v>478686</v>
          </cell>
          <cell r="D12">
            <v>552385.6</v>
          </cell>
          <cell r="E12">
            <v>560009.84</v>
          </cell>
          <cell r="F12">
            <v>587249</v>
          </cell>
          <cell r="G12">
            <v>594005.36</v>
          </cell>
          <cell r="H12">
            <v>555399</v>
          </cell>
          <cell r="I12">
            <v>555278.88</v>
          </cell>
          <cell r="J12">
            <v>536640</v>
          </cell>
          <cell r="K12">
            <v>557492</v>
          </cell>
        </row>
        <row r="13">
          <cell r="B13" t="str">
            <v>East Renfrewshire</v>
          </cell>
          <cell r="C13">
            <v>389480</v>
          </cell>
          <cell r="D13">
            <v>404040</v>
          </cell>
          <cell r="E13">
            <v>605640.36</v>
          </cell>
          <cell r="F13">
            <v>357654.95999999996</v>
          </cell>
          <cell r="G13">
            <v>300388.92</v>
          </cell>
          <cell r="H13">
            <v>282440.60000000003</v>
          </cell>
          <cell r="I13">
            <v>354083.60000000003</v>
          </cell>
          <cell r="J13">
            <v>367068</v>
          </cell>
          <cell r="K13">
            <v>372684</v>
          </cell>
        </row>
        <row r="14">
          <cell r="B14" t="str">
            <v>Edinburgh City</v>
          </cell>
          <cell r="C14">
            <v>1615803.28</v>
          </cell>
          <cell r="D14">
            <v>1615554.72</v>
          </cell>
          <cell r="E14">
            <v>1810215.1600000001</v>
          </cell>
          <cell r="F14">
            <v>2119640.12</v>
          </cell>
          <cell r="G14">
            <v>1998099.48</v>
          </cell>
          <cell r="H14">
            <v>2152456.8000000003</v>
          </cell>
          <cell r="I14">
            <v>2018867.7599999998</v>
          </cell>
          <cell r="J14">
            <v>2154901.4933291161</v>
          </cell>
          <cell r="K14">
            <v>2206256</v>
          </cell>
        </row>
        <row r="15">
          <cell r="B15" t="str">
            <v>Eilean Siar</v>
          </cell>
          <cell r="C15">
            <v>213475.6</v>
          </cell>
          <cell r="D15">
            <v>217773.4</v>
          </cell>
          <cell r="E15">
            <v>214304.47999999998</v>
          </cell>
          <cell r="F15">
            <v>215376.2</v>
          </cell>
          <cell r="G15">
            <v>204894.04</v>
          </cell>
          <cell r="H15">
            <v>162449.56</v>
          </cell>
          <cell r="I15">
            <v>120853.2</v>
          </cell>
          <cell r="J15">
            <v>128233.56000000001</v>
          </cell>
          <cell r="K15">
            <v>102596</v>
          </cell>
        </row>
        <row r="16">
          <cell r="B16" t="str">
            <v>Falkirk</v>
          </cell>
          <cell r="C16">
            <v>711079.72</v>
          </cell>
          <cell r="D16">
            <v>642815.68000000005</v>
          </cell>
          <cell r="E16">
            <v>631267.52</v>
          </cell>
          <cell r="F16">
            <v>706942.08000000007</v>
          </cell>
          <cell r="G16">
            <v>674840.91999999993</v>
          </cell>
          <cell r="H16">
            <v>725383.36</v>
          </cell>
          <cell r="I16">
            <v>707877.04</v>
          </cell>
          <cell r="J16">
            <v>705175.4419775632</v>
          </cell>
          <cell r="K16">
            <v>604136</v>
          </cell>
        </row>
        <row r="17">
          <cell r="B17" t="str">
            <v>Fife</v>
          </cell>
          <cell r="C17">
            <v>1137500</v>
          </cell>
          <cell r="D17">
            <v>1067181.44</v>
          </cell>
          <cell r="E17">
            <v>1138991.3600000001</v>
          </cell>
          <cell r="F17">
            <v>1152789.04</v>
          </cell>
          <cell r="G17">
            <v>1123200.52</v>
          </cell>
          <cell r="H17">
            <v>1243026.72</v>
          </cell>
          <cell r="I17">
            <v>1525000.36</v>
          </cell>
          <cell r="J17">
            <v>1526932.2834594504</v>
          </cell>
          <cell r="K17">
            <v>1004432</v>
          </cell>
        </row>
        <row r="18">
          <cell r="B18" t="str">
            <v>Glasgow City</v>
          </cell>
          <cell r="C18">
            <v>3173144</v>
          </cell>
          <cell r="D18">
            <v>3146156</v>
          </cell>
          <cell r="E18">
            <v>2982369</v>
          </cell>
          <cell r="F18">
            <v>2785772.6</v>
          </cell>
          <cell r="G18">
            <v>3054690.6</v>
          </cell>
          <cell r="H18">
            <v>2686755.76</v>
          </cell>
          <cell r="I18">
            <v>2624771.7599999998</v>
          </cell>
          <cell r="J18">
            <v>2253420</v>
          </cell>
          <cell r="K18">
            <v>2073146.4</v>
          </cell>
        </row>
        <row r="19">
          <cell r="B19" t="str">
            <v>Highland</v>
          </cell>
          <cell r="C19">
            <v>559233.48</v>
          </cell>
          <cell r="D19">
            <v>557921.52</v>
          </cell>
          <cell r="E19">
            <v>555319.96</v>
          </cell>
          <cell r="F19">
            <v>594874.79999999993</v>
          </cell>
          <cell r="G19">
            <v>612472.64</v>
          </cell>
          <cell r="H19">
            <v>635394.24</v>
          </cell>
          <cell r="I19">
            <v>629718.43999999994</v>
          </cell>
          <cell r="J19">
            <v>814684</v>
          </cell>
          <cell r="K19">
            <v>809484</v>
          </cell>
        </row>
        <row r="20">
          <cell r="B20" t="str">
            <v>Inverclyde</v>
          </cell>
          <cell r="C20">
            <v>495356.68</v>
          </cell>
          <cell r="D20">
            <v>475902.43999999994</v>
          </cell>
          <cell r="E20">
            <v>519431.64</v>
          </cell>
          <cell r="F20">
            <v>479786.84</v>
          </cell>
          <cell r="G20">
            <v>676213.72</v>
          </cell>
          <cell r="H20">
            <v>477436.43999999994</v>
          </cell>
          <cell r="I20">
            <v>430575.6</v>
          </cell>
          <cell r="J20">
            <v>393796</v>
          </cell>
          <cell r="K20">
            <v>393276</v>
          </cell>
        </row>
        <row r="21">
          <cell r="B21" t="str">
            <v>Midlothian</v>
          </cell>
          <cell r="C21">
            <v>348287.68</v>
          </cell>
          <cell r="D21">
            <v>349736.39999999997</v>
          </cell>
          <cell r="E21">
            <v>508300</v>
          </cell>
          <cell r="F21">
            <v>343785</v>
          </cell>
          <cell r="G21">
            <v>291495.88</v>
          </cell>
          <cell r="H21">
            <v>331919.64</v>
          </cell>
          <cell r="I21">
            <v>377953.16</v>
          </cell>
          <cell r="J21">
            <v>238316</v>
          </cell>
          <cell r="K21">
            <v>256256</v>
          </cell>
        </row>
        <row r="22">
          <cell r="B22" t="str">
            <v>Moray</v>
          </cell>
          <cell r="C22">
            <v>416561.60000000003</v>
          </cell>
          <cell r="D22">
            <v>436555.6</v>
          </cell>
          <cell r="E22">
            <v>434564</v>
          </cell>
          <cell r="F22">
            <v>492748.36</v>
          </cell>
          <cell r="G22">
            <v>478263.75999999995</v>
          </cell>
          <cell r="H22">
            <v>458485.04000000004</v>
          </cell>
          <cell r="I22">
            <v>502850.4</v>
          </cell>
          <cell r="J22">
            <v>463424</v>
          </cell>
          <cell r="K22">
            <v>377364</v>
          </cell>
        </row>
        <row r="23">
          <cell r="B23" t="str">
            <v>North Ayrshire</v>
          </cell>
          <cell r="C23">
            <v>534320.79999999993</v>
          </cell>
          <cell r="D23">
            <v>699756.20000000007</v>
          </cell>
          <cell r="E23">
            <v>732850.04</v>
          </cell>
          <cell r="F23">
            <v>856587.68</v>
          </cell>
          <cell r="G23">
            <v>874695.64</v>
          </cell>
          <cell r="H23">
            <v>753522.64</v>
          </cell>
          <cell r="I23">
            <v>659355.84</v>
          </cell>
          <cell r="J23">
            <v>660191.13489489537</v>
          </cell>
          <cell r="K23">
            <v>782704</v>
          </cell>
        </row>
        <row r="24">
          <cell r="B24" t="str">
            <v>North Lanarkshire</v>
          </cell>
          <cell r="C24">
            <v>1272310</v>
          </cell>
          <cell r="D24">
            <v>1202825</v>
          </cell>
          <cell r="E24">
            <v>1239407</v>
          </cell>
          <cell r="F24">
            <v>1384825</v>
          </cell>
          <cell r="G24">
            <v>1491997</v>
          </cell>
          <cell r="H24">
            <v>1460134</v>
          </cell>
          <cell r="I24">
            <v>1444209</v>
          </cell>
          <cell r="J24">
            <v>1422096</v>
          </cell>
          <cell r="K24">
            <v>1750580</v>
          </cell>
        </row>
        <row r="25">
          <cell r="B25" t="str">
            <v>Orkney Islands</v>
          </cell>
          <cell r="C25">
            <v>71923.28</v>
          </cell>
          <cell r="D25">
            <v>67002</v>
          </cell>
          <cell r="E25">
            <v>69725.239999999991</v>
          </cell>
          <cell r="F25">
            <v>89781.119999999995</v>
          </cell>
          <cell r="G25">
            <v>92047.28</v>
          </cell>
          <cell r="H25">
            <v>56701.320000000007</v>
          </cell>
          <cell r="I25">
            <v>68462.16</v>
          </cell>
          <cell r="J25">
            <v>66889.16</v>
          </cell>
          <cell r="K25">
            <v>65329.159999999996</v>
          </cell>
        </row>
        <row r="26">
          <cell r="B26" t="str">
            <v>Perth &amp; Kinross</v>
          </cell>
          <cell r="C26">
            <v>527897.76</v>
          </cell>
          <cell r="D26">
            <v>479500.84</v>
          </cell>
          <cell r="E26">
            <v>424405.8</v>
          </cell>
          <cell r="F26">
            <v>473702.32</v>
          </cell>
          <cell r="G26">
            <v>450573.24000000005</v>
          </cell>
          <cell r="H26">
            <v>639147.08000000007</v>
          </cell>
          <cell r="I26">
            <v>708775.6</v>
          </cell>
          <cell r="J26">
            <v>772252</v>
          </cell>
          <cell r="K26">
            <v>849472</v>
          </cell>
        </row>
        <row r="27">
          <cell r="B27" t="str">
            <v>Renfrewshire</v>
          </cell>
          <cell r="C27">
            <v>518271</v>
          </cell>
          <cell r="D27">
            <v>528876.91999999993</v>
          </cell>
          <cell r="E27">
            <v>633340.24</v>
          </cell>
          <cell r="F27">
            <v>698303.84</v>
          </cell>
          <cell r="G27">
            <v>814425.04</v>
          </cell>
          <cell r="H27">
            <v>825244.16000000003</v>
          </cell>
          <cell r="I27">
            <v>702030.16</v>
          </cell>
          <cell r="J27">
            <v>758680</v>
          </cell>
          <cell r="K27">
            <v>695838</v>
          </cell>
        </row>
        <row r="28">
          <cell r="B28" t="str">
            <v>Scottish Borders</v>
          </cell>
          <cell r="C28">
            <v>453292.84</v>
          </cell>
          <cell r="D28">
            <v>483821.52</v>
          </cell>
          <cell r="E28">
            <v>454743.12</v>
          </cell>
          <cell r="F28">
            <v>427060.4</v>
          </cell>
          <cell r="G28">
            <v>394001.91999999998</v>
          </cell>
          <cell r="H28">
            <v>394393.48</v>
          </cell>
          <cell r="I28">
            <v>367815.76</v>
          </cell>
          <cell r="J28">
            <v>390936</v>
          </cell>
          <cell r="K28">
            <v>390936</v>
          </cell>
        </row>
        <row r="29">
          <cell r="B29" t="str">
            <v>Shetland Islands</v>
          </cell>
          <cell r="C29">
            <v>184158</v>
          </cell>
          <cell r="D29">
            <v>146029</v>
          </cell>
          <cell r="E29">
            <v>126503</v>
          </cell>
          <cell r="F29">
            <v>112827</v>
          </cell>
          <cell r="G29">
            <v>129506</v>
          </cell>
          <cell r="H29">
            <v>125476</v>
          </cell>
          <cell r="I29">
            <v>125073</v>
          </cell>
          <cell r="J29">
            <v>89908</v>
          </cell>
          <cell r="K29">
            <v>108576</v>
          </cell>
        </row>
        <row r="30">
          <cell r="B30" t="str">
            <v>South Ayrshire</v>
          </cell>
          <cell r="C30">
            <v>834519.4</v>
          </cell>
          <cell r="D30">
            <v>714436.84</v>
          </cell>
          <cell r="E30">
            <v>760056.44</v>
          </cell>
          <cell r="F30">
            <v>723182.20000000007</v>
          </cell>
          <cell r="G30">
            <v>661232.52</v>
          </cell>
          <cell r="H30">
            <v>749088.08000000007</v>
          </cell>
          <cell r="I30">
            <v>679853.72</v>
          </cell>
          <cell r="J30">
            <v>697008</v>
          </cell>
          <cell r="K30">
            <v>668148</v>
          </cell>
        </row>
        <row r="31">
          <cell r="B31" t="str">
            <v>South Lanarkshire</v>
          </cell>
          <cell r="C31">
            <v>1575239.64</v>
          </cell>
          <cell r="D31">
            <v>1549229.24</v>
          </cell>
          <cell r="E31">
            <v>1428922.56</v>
          </cell>
          <cell r="F31">
            <v>1436277.96</v>
          </cell>
          <cell r="G31">
            <v>1395719.52</v>
          </cell>
          <cell r="H31">
            <v>1439972.56</v>
          </cell>
          <cell r="I31">
            <v>1558511.76</v>
          </cell>
          <cell r="J31">
            <v>1663428</v>
          </cell>
          <cell r="K31">
            <v>1905852</v>
          </cell>
        </row>
        <row r="32">
          <cell r="B32" t="str">
            <v>Stirling</v>
          </cell>
          <cell r="C32">
            <v>360909.64</v>
          </cell>
          <cell r="D32">
            <v>398956.48</v>
          </cell>
          <cell r="E32">
            <v>426262.72000000003</v>
          </cell>
          <cell r="F32">
            <v>421693.48</v>
          </cell>
          <cell r="G32">
            <v>456243.32</v>
          </cell>
          <cell r="H32">
            <v>457019.16</v>
          </cell>
          <cell r="I32">
            <v>458458</v>
          </cell>
          <cell r="J32">
            <v>443092</v>
          </cell>
          <cell r="K32">
            <v>450112</v>
          </cell>
        </row>
        <row r="33">
          <cell r="B33" t="str">
            <v>West Dunbartonshire</v>
          </cell>
          <cell r="C33">
            <v>503232.08000000007</v>
          </cell>
          <cell r="D33">
            <v>548821</v>
          </cell>
          <cell r="E33">
            <v>512429.84</v>
          </cell>
          <cell r="F33">
            <v>518211.2</v>
          </cell>
          <cell r="G33">
            <v>473993</v>
          </cell>
          <cell r="H33">
            <v>449128.68</v>
          </cell>
          <cell r="I33">
            <v>428040.08000000007</v>
          </cell>
          <cell r="J33">
            <v>414336</v>
          </cell>
          <cell r="K33">
            <v>483912</v>
          </cell>
        </row>
        <row r="34">
          <cell r="B34" t="str">
            <v>West Lothian</v>
          </cell>
          <cell r="C34">
            <v>503643.91999999993</v>
          </cell>
          <cell r="D34">
            <v>533027.56000000006</v>
          </cell>
          <cell r="E34">
            <v>563832.88</v>
          </cell>
          <cell r="F34">
            <v>633215.43999999994</v>
          </cell>
          <cell r="G34">
            <v>629298.79999999993</v>
          </cell>
          <cell r="H34">
            <v>531421.28</v>
          </cell>
          <cell r="I34">
            <v>580346.52</v>
          </cell>
          <cell r="J34">
            <v>592020</v>
          </cell>
          <cell r="K34">
            <v>658320</v>
          </cell>
        </row>
        <row r="35">
          <cell r="B35" t="str">
            <v>Scotland</v>
          </cell>
          <cell r="C35">
            <v>21602215.960000001</v>
          </cell>
          <cell r="D35">
            <v>22016337.199999999</v>
          </cell>
          <cell r="E35">
            <v>22308242.839999996</v>
          </cell>
          <cell r="F35">
            <v>23400190.839999992</v>
          </cell>
          <cell r="G35">
            <v>23650952</v>
          </cell>
          <cell r="H35">
            <v>23185760</v>
          </cell>
          <cell r="I35">
            <v>23685883.52</v>
          </cell>
          <cell r="J35">
            <v>23712614.91584735</v>
          </cell>
          <cell r="K35">
            <v>23595781.560000002</v>
          </cell>
        </row>
      </sheetData>
      <sheetData sheetId="2" refreshError="1"/>
      <sheetData sheetId="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ic"/>
      <sheetName val="Sheet1"/>
    </sheetNames>
    <sheetDataSet>
      <sheetData sheetId="0" refreshError="1">
        <row r="1">
          <cell r="L1"/>
          <cell r="M1" t="str">
            <v>SW3a 2010-11</v>
          </cell>
          <cell r="N1" t="str">
            <v>SW3a 2011-12</v>
          </cell>
          <cell r="O1" t="str">
            <v>SW3a 2012-13</v>
          </cell>
          <cell r="P1" t="str">
            <v>SW3a 2013-14</v>
          </cell>
          <cell r="Q1" t="str">
            <v>SW3a 2014-15</v>
          </cell>
          <cell r="R1" t="str">
            <v>SW3a 2015-16</v>
          </cell>
          <cell r="S1" t="str">
            <v>SW3a 2016-17</v>
          </cell>
          <cell r="T1" t="str">
            <v>SW3a 2017-18</v>
          </cell>
          <cell r="U1" t="str">
            <v>SW3a 2018-19</v>
          </cell>
        </row>
        <row r="2">
          <cell r="L2" t="str">
            <v>Aberdeen City</v>
          </cell>
          <cell r="M2">
            <v>52.698605215281994</v>
          </cell>
          <cell r="N2">
            <v>55.067985166872681</v>
          </cell>
          <cell r="O2">
            <v>56.955287437899216</v>
          </cell>
          <cell r="P2">
            <v>53.592299759367478</v>
          </cell>
          <cell r="Q2">
            <v>53.626149131767107</v>
          </cell>
          <cell r="R2">
            <v>55.499495459132184</v>
          </cell>
          <cell r="S2">
            <v>55.444175596266852</v>
          </cell>
          <cell r="T2">
            <v>53.749098774333092</v>
          </cell>
          <cell r="U2">
            <v>54.646175839885636</v>
          </cell>
        </row>
        <row r="3">
          <cell r="L3" t="str">
            <v>Aberdeenshire</v>
          </cell>
          <cell r="M3">
            <v>56.684661797395997</v>
          </cell>
          <cell r="N3">
            <v>54.93704440026508</v>
          </cell>
          <cell r="O3">
            <v>55.698234349919737</v>
          </cell>
          <cell r="P3">
            <v>56.096804219671114</v>
          </cell>
          <cell r="Q3">
            <v>56.863941427699814</v>
          </cell>
          <cell r="R3">
            <v>56.771745475773493</v>
          </cell>
          <cell r="S3">
            <v>57.914500288850377</v>
          </cell>
          <cell r="T3">
            <v>58.920924921495867</v>
          </cell>
          <cell r="U3">
            <v>56.805239179954434</v>
          </cell>
        </row>
        <row r="4">
          <cell r="L4" t="str">
            <v>Angus</v>
          </cell>
          <cell r="M4">
            <v>49.450549450549453</v>
          </cell>
          <cell r="N4">
            <v>49.201474201474198</v>
          </cell>
          <cell r="O4">
            <v>49.26075268817204</v>
          </cell>
          <cell r="P4">
            <v>60.5543710021322</v>
          </cell>
          <cell r="Q4">
            <v>48.604151753758053</v>
          </cell>
          <cell r="R4">
            <v>48.440899202320523</v>
          </cell>
          <cell r="S4">
            <v>48.824714573539289</v>
          </cell>
          <cell r="T4">
            <v>66.819642037631937</v>
          </cell>
          <cell r="U4">
            <v>52.948717948717949</v>
          </cell>
        </row>
        <row r="5">
          <cell r="L5" t="str">
            <v>Argyll &amp; Bute</v>
          </cell>
          <cell r="M5">
            <v>54.466230936819173</v>
          </cell>
          <cell r="N5">
            <v>58.640226628895185</v>
          </cell>
          <cell r="O5">
            <v>63.416320885200548</v>
          </cell>
          <cell r="P5">
            <v>67.206982543640905</v>
          </cell>
          <cell r="Q5">
            <v>68.223165554881746</v>
          </cell>
          <cell r="R5">
            <v>67.306501547987622</v>
          </cell>
          <cell r="S5">
            <v>66.485834840265227</v>
          </cell>
          <cell r="T5">
            <v>67.37338044758539</v>
          </cell>
          <cell r="U5">
            <v>68.133174791914385</v>
          </cell>
        </row>
        <row r="6">
          <cell r="L6" t="str">
            <v>Clackmannanshire</v>
          </cell>
          <cell r="M6">
            <v>69.06005221932115</v>
          </cell>
          <cell r="N6">
            <v>71.159029649595681</v>
          </cell>
          <cell r="O6">
            <v>71.171171171171167</v>
          </cell>
          <cell r="P6">
            <v>71.409214092140928</v>
          </cell>
          <cell r="Q6">
            <v>70.809248554913296</v>
          </cell>
          <cell r="R6">
            <v>70.596026490066222</v>
          </cell>
          <cell r="S6">
            <v>68.766756032171585</v>
          </cell>
          <cell r="T6">
            <v>72.311495673671203</v>
          </cell>
          <cell r="U6">
            <v>73.602080624187266</v>
          </cell>
        </row>
        <row r="7">
          <cell r="L7" t="str">
            <v>Dumfries &amp; Galloway</v>
          </cell>
          <cell r="M7">
            <v>67.551837031647878</v>
          </cell>
          <cell r="N7">
            <v>67.670201847417033</v>
          </cell>
          <cell r="O7">
            <v>65.020124405415288</v>
          </cell>
          <cell r="P7">
            <v>61.635717107862511</v>
          </cell>
          <cell r="Q7">
            <v>60.878010878010883</v>
          </cell>
          <cell r="R7">
            <v>61.689730517115805</v>
          </cell>
          <cell r="S7">
            <v>59.260614934114194</v>
          </cell>
          <cell r="T7">
            <v>59.591251344567944</v>
          </cell>
          <cell r="U7">
            <v>63.142544659132341</v>
          </cell>
        </row>
        <row r="8">
          <cell r="L8" t="str">
            <v>Dundee City</v>
          </cell>
          <cell r="M8">
            <v>48.926610084872692</v>
          </cell>
          <cell r="N8">
            <v>50.200400801603209</v>
          </cell>
          <cell r="O8">
            <v>49.080059671805074</v>
          </cell>
          <cell r="P8">
            <v>49.141531322505799</v>
          </cell>
          <cell r="Q8">
            <v>51.438848920863315</v>
          </cell>
          <cell r="R8">
            <v>54.609306409130824</v>
          </cell>
          <cell r="S8">
            <v>54.911293812202508</v>
          </cell>
          <cell r="T8">
            <v>59.316646801748107</v>
          </cell>
          <cell r="U8">
            <v>56.1773568661214</v>
          </cell>
        </row>
        <row r="9">
          <cell r="L9" t="str">
            <v>East Ayrshire</v>
          </cell>
          <cell r="M9">
            <v>65.029030817329172</v>
          </cell>
          <cell r="N9">
            <v>72.542831379621276</v>
          </cell>
          <cell r="O9">
            <v>68.138936535162955</v>
          </cell>
          <cell r="P9">
            <v>66.081632653061234</v>
          </cell>
          <cell r="Q9">
            <v>67.255493321844028</v>
          </cell>
          <cell r="R9">
            <v>67.964451967837491</v>
          </cell>
          <cell r="S9">
            <v>66.978609625668454</v>
          </cell>
          <cell r="T9">
            <v>70.621061674770729</v>
          </cell>
          <cell r="U9">
            <v>68.302752293577981</v>
          </cell>
        </row>
        <row r="10">
          <cell r="L10" t="str">
            <v>East Dunbartonshire</v>
          </cell>
          <cell r="M10">
            <v>62.037037037037038</v>
          </cell>
          <cell r="N10">
            <v>60.648442466624289</v>
          </cell>
          <cell r="O10">
            <v>60.25</v>
          </cell>
          <cell r="P10">
            <v>60.683265778807183</v>
          </cell>
          <cell r="Q10">
            <v>62.309859154929583</v>
          </cell>
          <cell r="R10">
            <v>63.675910821098427</v>
          </cell>
          <cell r="S10">
            <v>63.713080168776372</v>
          </cell>
          <cell r="T10">
            <v>62.131979695431468</v>
          </cell>
          <cell r="U10">
            <v>62.638956017399707</v>
          </cell>
        </row>
        <row r="11">
          <cell r="L11" t="str">
            <v>East Lothian</v>
          </cell>
          <cell r="M11">
            <v>60.024600246002457</v>
          </cell>
          <cell r="N11">
            <v>60.68633353401566</v>
          </cell>
          <cell r="O11">
            <v>62.879238548483038</v>
          </cell>
          <cell r="P11">
            <v>63.042220936957783</v>
          </cell>
          <cell r="Q11">
            <v>64.523536165327215</v>
          </cell>
          <cell r="R11">
            <v>63.313953488372086</v>
          </cell>
          <cell r="S11">
            <v>63.523131672597863</v>
          </cell>
          <cell r="T11">
            <v>63.937282229965156</v>
          </cell>
          <cell r="U11">
            <v>60.0375234521576</v>
          </cell>
        </row>
        <row r="12">
          <cell r="L12" t="str">
            <v>East Renfrewshire</v>
          </cell>
          <cell r="M12">
            <v>60.361010830324915</v>
          </cell>
          <cell r="N12">
            <v>60.956459671663097</v>
          </cell>
          <cell r="O12">
            <v>59.703504043126685</v>
          </cell>
          <cell r="P12">
            <v>59.543010752688176</v>
          </cell>
          <cell r="Q12">
            <v>59.651474530831095</v>
          </cell>
          <cell r="R12">
            <v>56.962025316455701</v>
          </cell>
          <cell r="S12">
            <v>61.121613106490237</v>
          </cell>
          <cell r="T12">
            <v>59.22047702152414</v>
          </cell>
          <cell r="U12">
            <v>57.394843962008146</v>
          </cell>
        </row>
        <row r="13">
          <cell r="L13" t="str">
            <v>Edinburgh City</v>
          </cell>
          <cell r="M13">
            <v>51.96668209162425</v>
          </cell>
          <cell r="N13">
            <v>52.11289327575571</v>
          </cell>
          <cell r="O13">
            <v>53.608084636033468</v>
          </cell>
          <cell r="P13">
            <v>54.510981197661557</v>
          </cell>
          <cell r="Q13">
            <v>56.902815622161675</v>
          </cell>
          <cell r="R13">
            <v>57.112201103617409</v>
          </cell>
          <cell r="S13">
            <v>56.671449067431858</v>
          </cell>
          <cell r="T13">
            <v>58.048399687743945</v>
          </cell>
          <cell r="U13">
            <v>55.482566953006575</v>
          </cell>
        </row>
        <row r="14">
          <cell r="L14" t="str">
            <v>Eilean Siar</v>
          </cell>
          <cell r="M14">
            <v>67.405063291139243</v>
          </cell>
          <cell r="N14">
            <v>68.429003021148034</v>
          </cell>
          <cell r="O14">
            <v>70.046082949308754</v>
          </cell>
          <cell r="P14">
            <v>69.21875</v>
          </cell>
          <cell r="Q14">
            <v>69.592476489028215</v>
          </cell>
          <cell r="R14">
            <v>68.790849673202615</v>
          </cell>
          <cell r="S14">
            <v>68.108974358974365</v>
          </cell>
          <cell r="T14">
            <v>65.892857142857139</v>
          </cell>
          <cell r="U14">
            <v>57.238307349665931</v>
          </cell>
        </row>
        <row r="15">
          <cell r="L15" t="str">
            <v>Falkirk</v>
          </cell>
          <cell r="M15">
            <v>65.743073047858942</v>
          </cell>
          <cell r="N15">
            <v>65.982765695527291</v>
          </cell>
          <cell r="O15">
            <v>67.221770917952881</v>
          </cell>
          <cell r="P15">
            <v>66.794331673688248</v>
          </cell>
          <cell r="Q15">
            <v>65.631144317734964</v>
          </cell>
          <cell r="R15">
            <v>65.807429871114479</v>
          </cell>
          <cell r="S15">
            <v>65.990639625585018</v>
          </cell>
          <cell r="T15">
            <v>65.392118611002729</v>
          </cell>
          <cell r="U15">
            <v>65.135453474676083</v>
          </cell>
        </row>
        <row r="16">
          <cell r="L16" t="str">
            <v>Fife</v>
          </cell>
          <cell r="M16">
            <v>56.480587212671431</v>
          </cell>
          <cell r="N16">
            <v>54.825502047182681</v>
          </cell>
          <cell r="O16">
            <v>56.758893280632414</v>
          </cell>
          <cell r="P16">
            <v>53.758067874245263</v>
          </cell>
          <cell r="Q16">
            <v>50.564481111593572</v>
          </cell>
          <cell r="R16">
            <v>51.142318172290921</v>
          </cell>
          <cell r="S16">
            <v>42.240951908775408</v>
          </cell>
          <cell r="T16">
            <v>42.573890708387388</v>
          </cell>
          <cell r="U16">
            <v>59.706666666666663</v>
          </cell>
        </row>
        <row r="17">
          <cell r="L17" t="str">
            <v>Glasgow City</v>
          </cell>
          <cell r="M17">
            <v>58.575427082327955</v>
          </cell>
          <cell r="N17">
            <v>58.202048050413545</v>
          </cell>
          <cell r="O17">
            <v>57.387755102040813</v>
          </cell>
          <cell r="P17">
            <v>56.474858545959215</v>
          </cell>
          <cell r="Q17">
            <v>58.536320139190956</v>
          </cell>
          <cell r="R17">
            <v>57.948316366483944</v>
          </cell>
          <cell r="S17">
            <v>59.802325581395344</v>
          </cell>
          <cell r="T17">
            <v>62.33842538190364</v>
          </cell>
          <cell r="U17">
            <v>61.771137026239067</v>
          </cell>
        </row>
        <row r="18">
          <cell r="L18" t="str">
            <v>Highland</v>
          </cell>
          <cell r="M18">
            <v>51.325455126157784</v>
          </cell>
          <cell r="N18">
            <v>51.306030312802321</v>
          </cell>
          <cell r="O18">
            <v>51.7700552127314</v>
          </cell>
          <cell r="P18">
            <v>53.235843186060983</v>
          </cell>
          <cell r="Q18">
            <v>51.025481665630821</v>
          </cell>
          <cell r="R18">
            <v>52.550558406278306</v>
          </cell>
          <cell r="S18">
            <v>49.921605518971461</v>
          </cell>
          <cell r="T18">
            <v>53.239773066587034</v>
          </cell>
          <cell r="U18">
            <v>55.548366224522802</v>
          </cell>
        </row>
        <row r="19">
          <cell r="L19" t="str">
            <v>Inverclyde</v>
          </cell>
          <cell r="M19">
            <v>62.068965517241381</v>
          </cell>
          <cell r="N19">
            <v>62.227460223924567</v>
          </cell>
          <cell r="O19">
            <v>64.791183294663568</v>
          </cell>
          <cell r="P19">
            <v>63.094555873925508</v>
          </cell>
          <cell r="Q19">
            <v>59.072922555115881</v>
          </cell>
          <cell r="R19">
            <v>64.115092290988045</v>
          </cell>
          <cell r="S19">
            <v>64.858882125069172</v>
          </cell>
          <cell r="T19">
            <v>67.784090909090907</v>
          </cell>
          <cell r="U19">
            <v>65.155131264916463</v>
          </cell>
        </row>
        <row r="20">
          <cell r="L20" t="str">
            <v>Midlothian</v>
          </cell>
          <cell r="M20">
            <v>61.141304347826086</v>
          </cell>
          <cell r="N20">
            <v>63.910422049956935</v>
          </cell>
          <cell r="O20">
            <v>65.758091993185687</v>
          </cell>
          <cell r="P20">
            <v>65.374677002583979</v>
          </cell>
          <cell r="Q20">
            <v>60.108303249097474</v>
          </cell>
          <cell r="R20">
            <v>66.666666666666657</v>
          </cell>
          <cell r="S20">
            <v>66.979655712050075</v>
          </cell>
          <cell r="T20">
            <v>68.037238169123356</v>
          </cell>
          <cell r="U20">
            <v>50.401836969001145</v>
          </cell>
        </row>
        <row r="21">
          <cell r="L21" t="str">
            <v>Moray</v>
          </cell>
          <cell r="M21">
            <v>63.120057512580871</v>
          </cell>
          <cell r="N21">
            <v>64.145658263305322</v>
          </cell>
          <cell r="O21">
            <v>64.044168391994489</v>
          </cell>
          <cell r="P21">
            <v>62.508662508662503</v>
          </cell>
          <cell r="Q21">
            <v>66.461748633879779</v>
          </cell>
          <cell r="R21">
            <v>65.426695842450769</v>
          </cell>
          <cell r="S21">
            <v>65.639097744360896</v>
          </cell>
          <cell r="T21">
            <v>66.059723233794614</v>
          </cell>
          <cell r="U21">
            <v>65.259984928409949</v>
          </cell>
        </row>
        <row r="22">
          <cell r="L22" t="str">
            <v>North Ayrshire</v>
          </cell>
          <cell r="M22">
            <v>58.73087308730873</v>
          </cell>
          <cell r="N22">
            <v>58.874458874458881</v>
          </cell>
          <cell r="O22">
            <v>61.97125256673511</v>
          </cell>
          <cell r="P22">
            <v>63.21525885558583</v>
          </cell>
          <cell r="Q22">
            <v>64.163568773234203</v>
          </cell>
          <cell r="R22">
            <v>64.904780411970464</v>
          </cell>
          <cell r="S22">
            <v>63.8747553816047</v>
          </cell>
          <cell r="T22">
            <v>66.795649335930236</v>
          </cell>
          <cell r="U22">
            <v>66.680145572179541</v>
          </cell>
        </row>
        <row r="23">
          <cell r="L23" t="str">
            <v>North Lanarkshire</v>
          </cell>
          <cell r="M23">
            <v>62.896585129571328</v>
          </cell>
          <cell r="N23">
            <v>63.892944038929443</v>
          </cell>
          <cell r="O23">
            <v>65.296803652968038</v>
          </cell>
          <cell r="P23">
            <v>66.018968309044652</v>
          </cell>
          <cell r="Q23">
            <v>69.15908586642999</v>
          </cell>
          <cell r="R23">
            <v>70.006506180871824</v>
          </cell>
          <cell r="S23">
            <v>71.330982811811367</v>
          </cell>
          <cell r="T23">
            <v>70.112612612612608</v>
          </cell>
          <cell r="U23">
            <v>68.745716244002736</v>
          </cell>
        </row>
        <row r="24">
          <cell r="L24" t="str">
            <v>Orkney Islands</v>
          </cell>
          <cell r="M24">
            <v>68.827160493827151</v>
          </cell>
          <cell r="N24">
            <v>67.628205128205138</v>
          </cell>
          <cell r="O24">
            <v>67.637540453074436</v>
          </cell>
          <cell r="P24">
            <v>70.467836257309941</v>
          </cell>
          <cell r="Q24">
            <v>71.629213483146074</v>
          </cell>
          <cell r="R24">
            <v>65.3125</v>
          </cell>
          <cell r="S24">
            <v>60.586319218241044</v>
          </cell>
          <cell r="T24">
            <v>67.543859649122808</v>
          </cell>
          <cell r="U24">
            <v>72</v>
          </cell>
        </row>
        <row r="25">
          <cell r="L25" t="str">
            <v>Perth &amp; Kinross</v>
          </cell>
          <cell r="M25">
            <v>60.73394495412844</v>
          </cell>
          <cell r="N25">
            <v>57.881269191402254</v>
          </cell>
          <cell r="O25">
            <v>53.774509803921568</v>
          </cell>
          <cell r="P25">
            <v>55.976277372262771</v>
          </cell>
          <cell r="Q25">
            <v>54.418155480444227</v>
          </cell>
          <cell r="R25">
            <v>55.845942228335623</v>
          </cell>
          <cell r="S25">
            <v>57.499999999999993</v>
          </cell>
          <cell r="T25">
            <v>62.239382239382238</v>
          </cell>
          <cell r="U25">
            <v>57.480635955972282</v>
          </cell>
        </row>
        <row r="26">
          <cell r="L26" t="str">
            <v>Renfrewshire</v>
          </cell>
          <cell r="M26">
            <v>52.728873239436624</v>
          </cell>
          <cell r="N26">
            <v>52.741732942653826</v>
          </cell>
          <cell r="O26">
            <v>55.686433793663696</v>
          </cell>
          <cell r="P26">
            <v>57.684862562911341</v>
          </cell>
          <cell r="Q26">
            <v>62.14750542299349</v>
          </cell>
          <cell r="R26">
            <v>61.080281169071405</v>
          </cell>
          <cell r="S26">
            <v>60.496183206106871</v>
          </cell>
          <cell r="T26">
            <v>61.062285059228131</v>
          </cell>
          <cell r="U26">
            <v>55.429408533235666</v>
          </cell>
        </row>
        <row r="27">
          <cell r="L27" t="str">
            <v>Scottish Borders</v>
          </cell>
          <cell r="M27">
            <v>62.043795620437962</v>
          </cell>
          <cell r="N27">
            <v>63.983488132094948</v>
          </cell>
          <cell r="O27">
            <v>66.314119513484926</v>
          </cell>
          <cell r="P27">
            <v>64.791666666666671</v>
          </cell>
          <cell r="Q27">
            <v>63.395810363836823</v>
          </cell>
          <cell r="R27">
            <v>63.200870985302124</v>
          </cell>
          <cell r="S27">
            <v>61.145423919146545</v>
          </cell>
          <cell r="T27">
            <v>64.215686274509807</v>
          </cell>
          <cell r="U27">
            <v>64.794671861311684</v>
          </cell>
        </row>
        <row r="28">
          <cell r="L28" t="str">
            <v>Shetland Islands</v>
          </cell>
          <cell r="M28">
            <v>69.272237196765502</v>
          </cell>
          <cell r="N28">
            <v>69.436201780415431</v>
          </cell>
          <cell r="O28">
            <v>71.337579617834393</v>
          </cell>
          <cell r="P28">
            <v>70.739549839228303</v>
          </cell>
          <cell r="Q28">
            <v>68.730650154798766</v>
          </cell>
          <cell r="R28">
            <v>72.125435540069688</v>
          </cell>
          <cell r="S28">
            <v>75.694444444444443</v>
          </cell>
          <cell r="T28">
            <v>73.68421052631578</v>
          </cell>
          <cell r="U28">
            <v>71.786833855799372</v>
          </cell>
        </row>
        <row r="29">
          <cell r="L29" t="str">
            <v>South Ayrshire</v>
          </cell>
          <cell r="M29">
            <v>66.197183098591552</v>
          </cell>
          <cell r="N29">
            <v>63.730569948186535</v>
          </cell>
          <cell r="O29">
            <v>64.927422518634756</v>
          </cell>
          <cell r="P29">
            <v>62.618025751072956</v>
          </cell>
          <cell r="Q29">
            <v>59.092872570194388</v>
          </cell>
          <cell r="R29">
            <v>59.658828953434764</v>
          </cell>
          <cell r="S29">
            <v>59.370960792761743</v>
          </cell>
          <cell r="T29">
            <v>64.468321600592816</v>
          </cell>
          <cell r="U29">
            <v>61.358984854686859</v>
          </cell>
        </row>
        <row r="30">
          <cell r="L30" t="str">
            <v>South Lanarkshire</v>
          </cell>
          <cell r="M30">
            <v>59.918507398670386</v>
          </cell>
          <cell r="N30">
            <v>59.982989581118439</v>
          </cell>
          <cell r="O30">
            <v>60.692508710801398</v>
          </cell>
          <cell r="P30">
            <v>61.127982646420818</v>
          </cell>
          <cell r="Q30">
            <v>60.19889502762431</v>
          </cell>
          <cell r="R30">
            <v>59.060109289617493</v>
          </cell>
          <cell r="S30">
            <v>61.197528233539309</v>
          </cell>
          <cell r="T30">
            <v>61.277873070325903</v>
          </cell>
          <cell r="U30">
            <v>61.439696905914545</v>
          </cell>
        </row>
        <row r="31">
          <cell r="L31" t="str">
            <v>Stirling</v>
          </cell>
          <cell r="M31">
            <v>56.410256410256409</v>
          </cell>
          <cell r="N31">
            <v>59.568965517241381</v>
          </cell>
          <cell r="O31">
            <v>63.469224620303756</v>
          </cell>
          <cell r="P31">
            <v>62.669864108713028</v>
          </cell>
          <cell r="Q31">
            <v>65.461538461538453</v>
          </cell>
          <cell r="R31">
            <v>65.417642466822784</v>
          </cell>
          <cell r="S31">
            <v>62.23776223776224</v>
          </cell>
          <cell r="T31">
            <v>65.3353428786737</v>
          </cell>
          <cell r="U31">
            <v>65.387567152724486</v>
          </cell>
        </row>
        <row r="32">
          <cell r="L32" t="str">
            <v>West Dunbartonshire</v>
          </cell>
          <cell r="M32">
            <v>68.216560509554142</v>
          </cell>
          <cell r="N32">
            <v>67.252880533656764</v>
          </cell>
          <cell r="O32">
            <v>65.176322418136024</v>
          </cell>
          <cell r="P32">
            <v>64.84184914841849</v>
          </cell>
          <cell r="Q32">
            <v>66.506890353505085</v>
          </cell>
          <cell r="R32">
            <v>67.769537934968625</v>
          </cell>
          <cell r="S32">
            <v>69.433962264150935</v>
          </cell>
          <cell r="T32">
            <v>66.986998304126615</v>
          </cell>
          <cell r="U32">
            <v>67.890929326655538</v>
          </cell>
        </row>
        <row r="33">
          <cell r="L33" t="str">
            <v>West Lothian</v>
          </cell>
          <cell r="M33">
            <v>64.556962025316452</v>
          </cell>
          <cell r="N33">
            <v>62.744116174261386</v>
          </cell>
          <cell r="O33">
            <v>62.904003859141341</v>
          </cell>
          <cell r="P33">
            <v>65.029558890404729</v>
          </cell>
          <cell r="Q33">
            <v>65.038795070743944</v>
          </cell>
          <cell r="R33">
            <v>73.333333333333329</v>
          </cell>
          <cell r="S33">
            <v>61.719500480307396</v>
          </cell>
          <cell r="T33">
            <v>65.573770491803273</v>
          </cell>
          <cell r="U33">
            <v>61.678832116788321</v>
          </cell>
        </row>
        <row r="34">
          <cell r="L34" t="str">
            <v>Scotland</v>
          </cell>
          <cell r="M34">
            <v>58.939308353731249</v>
          </cell>
          <cell r="N34">
            <v>59.177147461318626</v>
          </cell>
          <cell r="O34">
            <v>59.793134918622926</v>
          </cell>
          <cell r="P34">
            <v>59.770962781451985</v>
          </cell>
          <cell r="Q34">
            <v>59.991721646639739</v>
          </cell>
          <cell r="R34">
            <v>60.697959638755719</v>
          </cell>
          <cell r="S34">
            <v>60.120666320942064</v>
          </cell>
          <cell r="T34">
            <v>61.747978479970477</v>
          </cell>
          <cell r="U34">
            <v>61.016309395530158</v>
          </cell>
        </row>
      </sheetData>
      <sheetData sheetId="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Raw Data"/>
      <sheetName val="DD - Bed Days"/>
      <sheetName val="DD - Bed Days (age 75+)"/>
      <sheetName val="DD - Bed Days (75+)"/>
      <sheetName val="CI Data"/>
      <sheetName val="Readmissions"/>
      <sheetName val="HCE Survey"/>
      <sheetName val="Assesment delays"/>
    </sheetNames>
    <sheetDataSet>
      <sheetData sheetId="0" refreshError="1"/>
      <sheetData sheetId="1" refreshError="1">
        <row r="1">
          <cell r="A1" t="str">
            <v>Local Authority</v>
          </cell>
          <cell r="B1" t="str">
            <v>SW4c 2013-14</v>
          </cell>
          <cell r="C1" t="str">
            <v>SW4c 2015-16</v>
          </cell>
          <cell r="D1" t="str">
            <v>SW4c 2017-18</v>
          </cell>
          <cell r="E1" t="str">
            <v>SW4d 2013-14</v>
          </cell>
          <cell r="F1" t="str">
            <v>SW4d 2015-16</v>
          </cell>
          <cell r="G1" t="str">
            <v>SW4d 2017-18</v>
          </cell>
          <cell r="H1" t="str">
            <v>SW4e 2013-14</v>
          </cell>
          <cell r="I1" t="str">
            <v>SW4e 2015-16</v>
          </cell>
          <cell r="J1" t="str">
            <v>SW4e 2017-18</v>
          </cell>
          <cell r="K1" t="str">
            <v>SW6 2010-11</v>
          </cell>
          <cell r="L1" t="str">
            <v>Number of readmissions to an acute hospital within 28 days of discharge 2010-11</v>
          </cell>
          <cell r="M1" t="str">
            <v>Number of discharges 2010-11</v>
          </cell>
          <cell r="N1" t="str">
            <v>SW6 2011-12</v>
          </cell>
          <cell r="O1" t="str">
            <v>Number of readmissions to an acute hospital within 28 days of discharge 2011-12</v>
          </cell>
          <cell r="P1" t="str">
            <v>Number of discharges 2011-12</v>
          </cell>
          <cell r="Q1" t="str">
            <v>SW6 2012-13</v>
          </cell>
          <cell r="R1" t="str">
            <v>Number of readmissions to an acute hospital within 28 days of discharge 2012-13</v>
          </cell>
          <cell r="S1" t="str">
            <v>Number of discharges 2012-13</v>
          </cell>
          <cell r="T1" t="str">
            <v>SW6 2013-14</v>
          </cell>
          <cell r="U1" t="str">
            <v>Number of readmissions to an acute hospital within 28 days of discharge 2013-14</v>
          </cell>
          <cell r="V1" t="str">
            <v>Number of discharges 2013-14</v>
          </cell>
          <cell r="W1" t="str">
            <v>SW6 2014-15</v>
          </cell>
          <cell r="X1" t="str">
            <v>Number of readmissions to an acute hospital within 28 days of discharge 2014-15</v>
          </cell>
          <cell r="Y1" t="str">
            <v>Number of discharges 2014-15</v>
          </cell>
          <cell r="Z1" t="str">
            <v>SW6 2015-16</v>
          </cell>
          <cell r="AA1" t="str">
            <v>Number of readmissions to an acute hospital within 28 days of discharge 2015-16</v>
          </cell>
          <cell r="AB1" t="str">
            <v>Number of discharges 2015-16</v>
          </cell>
          <cell r="AC1" t="str">
            <v>SW6 2016-17</v>
          </cell>
          <cell r="AD1" t="str">
            <v>Number of readmissions to an acute hospital within 28 days of discharge 2016-17</v>
          </cell>
          <cell r="AE1" t="str">
            <v>Number of discharges 2016-17</v>
          </cell>
          <cell r="AF1" t="str">
            <v>SW6 2017-18</v>
          </cell>
          <cell r="AG1" t="str">
            <v>Number of readmissions to an acute hospital within 28 days of discharge 2017-18</v>
          </cell>
          <cell r="AH1" t="str">
            <v>Number of discharges 2017-18</v>
          </cell>
          <cell r="AI1" t="str">
            <v>SW6 2018-19</v>
          </cell>
          <cell r="AJ1" t="str">
            <v>Number of readmissions to an acute hospital within 28 days of discharge 2018-19</v>
          </cell>
          <cell r="AK1" t="str">
            <v>Number of discharges 2018-19</v>
          </cell>
          <cell r="AL1" t="str">
            <v>SW7 2011-12</v>
          </cell>
          <cell r="AM1" t="str">
            <v>SW7 2012-13</v>
          </cell>
          <cell r="AN1" t="str">
            <v>SW7 2013-14</v>
          </cell>
          <cell r="AO1" t="str">
            <v>SW7 2014-15</v>
          </cell>
          <cell r="AP1" t="str">
            <v>SW7 2015-16</v>
          </cell>
          <cell r="AQ1" t="str">
            <v>SW7 2016-17</v>
          </cell>
          <cell r="AR1" t="str">
            <v>SW7 2017-18</v>
          </cell>
          <cell r="AS1" t="str">
            <v>SW7 2018-19</v>
          </cell>
          <cell r="AT1" t="str">
            <v>SW8 2013-14</v>
          </cell>
          <cell r="AU1" t="str">
            <v>Number of bed days people spend in hospital when they are ready to be discharged 2013-14</v>
          </cell>
          <cell r="AV1" t="str">
            <v>MYE Population (75+) 2013-14</v>
          </cell>
          <cell r="AW1" t="str">
            <v>SW8 2014-15</v>
          </cell>
          <cell r="AX1" t="str">
            <v>Number of bed days people spend in hospital when they are ready to be discharged 2014-15</v>
          </cell>
          <cell r="AY1" t="str">
            <v>MYE Population (75+) 2014-15</v>
          </cell>
          <cell r="AZ1" t="str">
            <v>SW8 2015-16</v>
          </cell>
          <cell r="BA1" t="str">
            <v>Number of bed days people spend in hospital when they are ready to be discharged 2015-16</v>
          </cell>
          <cell r="BB1" t="str">
            <v>MYE Population (75+) 2015-16</v>
          </cell>
          <cell r="BC1" t="str">
            <v>SW8 2016-17</v>
          </cell>
          <cell r="BD1" t="str">
            <v>Number of bed days people spend in hospital when they are ready to be discharged 2016-17</v>
          </cell>
          <cell r="BE1" t="str">
            <v>MYE Population (75+) 2016-17</v>
          </cell>
          <cell r="BF1" t="str">
            <v>SW8 2017-18</v>
          </cell>
          <cell r="BG1" t="str">
            <v>Number of bed days people spend in hospital when they are ready to be discharged 2017-18</v>
          </cell>
          <cell r="BH1" t="str">
            <v>MYE Population (75+) 2017-18</v>
          </cell>
          <cell r="BI1" t="str">
            <v>SW8 2018-19</v>
          </cell>
          <cell r="BJ1" t="str">
            <v>Number of bed days people spend in hospital when they are ready to be discharged 2018-19</v>
          </cell>
          <cell r="BK1" t="str">
            <v>MYE Population (75+) 2018-19</v>
          </cell>
        </row>
        <row r="2">
          <cell r="A2" t="str">
            <v>Aberdeen City</v>
          </cell>
          <cell r="B2">
            <v>81.760000000000005</v>
          </cell>
          <cell r="C2">
            <v>80.03</v>
          </cell>
          <cell r="D2">
            <v>82.06</v>
          </cell>
          <cell r="E2">
            <v>85.64</v>
          </cell>
          <cell r="F2">
            <v>75.540000000000006</v>
          </cell>
          <cell r="G2">
            <v>78.98</v>
          </cell>
          <cell r="H2">
            <v>42.26</v>
          </cell>
          <cell r="I2">
            <v>38.200000000000003</v>
          </cell>
          <cell r="J2">
            <v>40.06</v>
          </cell>
          <cell r="K2">
            <v>90.323953401776691</v>
          </cell>
          <cell r="L2">
            <v>3396</v>
          </cell>
          <cell r="M2">
            <v>37598</v>
          </cell>
          <cell r="N2">
            <v>91.351639157222181</v>
          </cell>
          <cell r="O2">
            <v>3603</v>
          </cell>
          <cell r="P2">
            <v>39441</v>
          </cell>
          <cell r="Q2">
            <v>91.760856632956575</v>
          </cell>
          <cell r="R2">
            <v>3702</v>
          </cell>
          <cell r="S2">
            <v>40344</v>
          </cell>
          <cell r="T2">
            <v>95.773154226845776</v>
          </cell>
          <cell r="U2">
            <v>3793</v>
          </cell>
          <cell r="V2">
            <v>39604</v>
          </cell>
          <cell r="W2">
            <v>99.052476311907796</v>
          </cell>
          <cell r="X2">
            <v>3962</v>
          </cell>
          <cell r="Y2">
            <v>39999</v>
          </cell>
          <cell r="Z2">
            <v>97.712234782821014</v>
          </cell>
          <cell r="AA2">
            <v>4002</v>
          </cell>
          <cell r="AB2">
            <v>40957</v>
          </cell>
          <cell r="AC2">
            <v>104.61079538148995</v>
          </cell>
          <cell r="AD2">
            <v>4068</v>
          </cell>
          <cell r="AE2">
            <v>38887</v>
          </cell>
          <cell r="AF2">
            <v>115.983562236401</v>
          </cell>
          <cell r="AG2">
            <v>4290</v>
          </cell>
          <cell r="AH2">
            <v>36988</v>
          </cell>
          <cell r="AI2">
            <v>115.24463090045286</v>
          </cell>
          <cell r="AJ2">
            <v>4148</v>
          </cell>
          <cell r="AK2">
            <v>35993</v>
          </cell>
          <cell r="AL2">
            <v>80.392156862745097</v>
          </cell>
          <cell r="AM2">
            <v>81.25</v>
          </cell>
          <cell r="AN2">
            <v>80.57553956834532</v>
          </cell>
          <cell r="AO2">
            <v>80.519480519480524</v>
          </cell>
          <cell r="AP2">
            <v>86.36363636363636</v>
          </cell>
          <cell r="AQ2">
            <v>87.134502923976612</v>
          </cell>
          <cell r="AR2">
            <v>91.715976331360949</v>
          </cell>
          <cell r="AS2">
            <v>91.666666666666657</v>
          </cell>
          <cell r="AT2">
            <v>1687.1553380011153</v>
          </cell>
          <cell r="AU2">
            <v>27229</v>
          </cell>
          <cell r="AV2">
            <v>16139</v>
          </cell>
          <cell r="AW2">
            <v>2344.4114370590419</v>
          </cell>
          <cell r="AX2">
            <v>37881</v>
          </cell>
          <cell r="AY2">
            <v>16158</v>
          </cell>
          <cell r="AZ2">
            <v>1764.9689440993791</v>
          </cell>
          <cell r="BA2">
            <v>28416</v>
          </cell>
          <cell r="BB2">
            <v>16100</v>
          </cell>
          <cell r="BC2">
            <v>1154.902448117311</v>
          </cell>
          <cell r="BD2">
            <v>18587</v>
          </cell>
          <cell r="BE2">
            <v>16094</v>
          </cell>
          <cell r="BF2">
            <v>838.18630475015425</v>
          </cell>
          <cell r="BG2">
            <v>13587</v>
          </cell>
          <cell r="BH2">
            <v>16210</v>
          </cell>
          <cell r="BI2">
            <v>604.06529103788114</v>
          </cell>
          <cell r="BJ2">
            <v>9807</v>
          </cell>
          <cell r="BK2">
            <v>16235</v>
          </cell>
        </row>
        <row r="3">
          <cell r="A3" t="str">
            <v>Aberdeenshire</v>
          </cell>
          <cell r="B3">
            <v>85.14</v>
          </cell>
          <cell r="C3">
            <v>84.04</v>
          </cell>
          <cell r="D3">
            <v>85</v>
          </cell>
          <cell r="E3">
            <v>83.69</v>
          </cell>
          <cell r="F3">
            <v>78.63</v>
          </cell>
          <cell r="G3">
            <v>83.85</v>
          </cell>
          <cell r="H3">
            <v>41.66</v>
          </cell>
          <cell r="I3">
            <v>39.75</v>
          </cell>
          <cell r="J3">
            <v>36.82</v>
          </cell>
          <cell r="K3">
            <v>80.632827949901127</v>
          </cell>
          <cell r="L3">
            <v>3058</v>
          </cell>
          <cell r="M3">
            <v>37925</v>
          </cell>
          <cell r="N3">
            <v>75.203955500618051</v>
          </cell>
          <cell r="O3">
            <v>3042</v>
          </cell>
          <cell r="P3">
            <v>40450</v>
          </cell>
          <cell r="Q3">
            <v>79.987452948557092</v>
          </cell>
          <cell r="R3">
            <v>3315</v>
          </cell>
          <cell r="S3">
            <v>41444</v>
          </cell>
          <cell r="T3">
            <v>83.249031557650085</v>
          </cell>
          <cell r="U3">
            <v>3374</v>
          </cell>
          <cell r="V3">
            <v>40529</v>
          </cell>
          <cell r="W3">
            <v>86.451930169658226</v>
          </cell>
          <cell r="X3">
            <v>3516</v>
          </cell>
          <cell r="Y3">
            <v>40670</v>
          </cell>
          <cell r="Z3">
            <v>82.872928176795583</v>
          </cell>
          <cell r="AA3">
            <v>3510</v>
          </cell>
          <cell r="AB3">
            <v>42354</v>
          </cell>
          <cell r="AC3">
            <v>85.488346963334067</v>
          </cell>
          <cell r="AD3">
            <v>3481</v>
          </cell>
          <cell r="AE3">
            <v>40719</v>
          </cell>
          <cell r="AF3">
            <v>91.829066680026045</v>
          </cell>
          <cell r="AG3">
            <v>3666</v>
          </cell>
          <cell r="AH3">
            <v>39922</v>
          </cell>
          <cell r="AI3">
            <v>97.406383895748291</v>
          </cell>
          <cell r="AJ3">
            <v>3842</v>
          </cell>
          <cell r="AK3">
            <v>39443</v>
          </cell>
          <cell r="AL3">
            <v>78.698224852071007</v>
          </cell>
          <cell r="AM3">
            <v>81.65680473372781</v>
          </cell>
          <cell r="AN3">
            <v>75.187969924812023</v>
          </cell>
          <cell r="AO3">
            <v>74.850299401197603</v>
          </cell>
          <cell r="AP3">
            <v>87.195121951219505</v>
          </cell>
          <cell r="AQ3">
            <v>87.425149700598809</v>
          </cell>
          <cell r="AR3">
            <v>86.390532544378701</v>
          </cell>
          <cell r="AS3">
            <v>84.939759036144579</v>
          </cell>
          <cell r="AT3">
            <v>863.31201437708125</v>
          </cell>
          <cell r="AU3">
            <v>16333</v>
          </cell>
          <cell r="AV3">
            <v>18919</v>
          </cell>
          <cell r="AW3">
            <v>1218.0675731355584</v>
          </cell>
          <cell r="AX3">
            <v>23650</v>
          </cell>
          <cell r="AY3">
            <v>19416</v>
          </cell>
          <cell r="AZ3">
            <v>1037.1139240506329</v>
          </cell>
          <cell r="BA3">
            <v>20483</v>
          </cell>
          <cell r="BB3">
            <v>19750</v>
          </cell>
          <cell r="BC3">
            <v>676.68834417208598</v>
          </cell>
          <cell r="BD3">
            <v>13527</v>
          </cell>
          <cell r="BE3">
            <v>19990</v>
          </cell>
          <cell r="BF3">
            <v>595.6072983417306</v>
          </cell>
          <cell r="BG3">
            <v>12176</v>
          </cell>
          <cell r="BH3">
            <v>20443</v>
          </cell>
          <cell r="BI3">
            <v>613.53784594864953</v>
          </cell>
          <cell r="BJ3">
            <v>12880</v>
          </cell>
          <cell r="BK3">
            <v>20993</v>
          </cell>
        </row>
        <row r="4">
          <cell r="A4" t="str">
            <v>Angus</v>
          </cell>
          <cell r="B4">
            <v>85.06</v>
          </cell>
          <cell r="C4">
            <v>85.94</v>
          </cell>
          <cell r="D4">
            <v>76.06</v>
          </cell>
          <cell r="E4">
            <v>83.3</v>
          </cell>
          <cell r="F4">
            <v>79.09</v>
          </cell>
          <cell r="G4">
            <v>70.56</v>
          </cell>
          <cell r="H4">
            <v>45.07</v>
          </cell>
          <cell r="I4">
            <v>38.28</v>
          </cell>
          <cell r="J4">
            <v>34.03</v>
          </cell>
          <cell r="K4">
            <v>91.79331306990882</v>
          </cell>
          <cell r="L4">
            <v>1510</v>
          </cell>
          <cell r="M4">
            <v>16450</v>
          </cell>
          <cell r="N4">
            <v>87.631356444014969</v>
          </cell>
          <cell r="O4">
            <v>1451</v>
          </cell>
          <cell r="P4">
            <v>16558</v>
          </cell>
          <cell r="Q4">
            <v>91.197555529439427</v>
          </cell>
          <cell r="R4">
            <v>1552</v>
          </cell>
          <cell r="S4">
            <v>17018</v>
          </cell>
          <cell r="T4">
            <v>91.009665773844191</v>
          </cell>
          <cell r="U4">
            <v>1563</v>
          </cell>
          <cell r="V4">
            <v>17174</v>
          </cell>
          <cell r="W4">
            <v>90.242424242424249</v>
          </cell>
          <cell r="X4">
            <v>1489</v>
          </cell>
          <cell r="Y4">
            <v>16500</v>
          </cell>
          <cell r="Z4">
            <v>104.73830533059351</v>
          </cell>
          <cell r="AA4">
            <v>1733</v>
          </cell>
          <cell r="AB4">
            <v>16546</v>
          </cell>
          <cell r="AC4">
            <v>108.33632770391664</v>
          </cell>
          <cell r="AD4">
            <v>1809</v>
          </cell>
          <cell r="AE4">
            <v>16698</v>
          </cell>
          <cell r="AF4">
            <v>103.50199401794616</v>
          </cell>
          <cell r="AG4">
            <v>1661</v>
          </cell>
          <cell r="AH4">
            <v>16048</v>
          </cell>
          <cell r="AI4">
            <v>104.02705580259284</v>
          </cell>
          <cell r="AJ4">
            <v>1661</v>
          </cell>
          <cell r="AK4">
            <v>15967</v>
          </cell>
          <cell r="AL4">
            <v>87.323943661971825</v>
          </cell>
          <cell r="AM4">
            <v>85.294117647058826</v>
          </cell>
          <cell r="AN4">
            <v>91.17647058823529</v>
          </cell>
          <cell r="AO4">
            <v>90.140845070422543</v>
          </cell>
          <cell r="AP4">
            <v>87.5</v>
          </cell>
          <cell r="AQ4">
            <v>82.432432432432435</v>
          </cell>
          <cell r="AR4">
            <v>83.561643835616437</v>
          </cell>
          <cell r="AS4">
            <v>81.578947368421055</v>
          </cell>
          <cell r="AT4">
            <v>791.20879120879113</v>
          </cell>
          <cell r="AU4">
            <v>8928</v>
          </cell>
          <cell r="AV4">
            <v>11284</v>
          </cell>
          <cell r="AW4">
            <v>600.83558186091045</v>
          </cell>
          <cell r="AX4">
            <v>6903</v>
          </cell>
          <cell r="AY4">
            <v>11489</v>
          </cell>
          <cell r="AZ4">
            <v>367.76682383197601</v>
          </cell>
          <cell r="BA4">
            <v>4290</v>
          </cell>
          <cell r="BB4">
            <v>11665</v>
          </cell>
          <cell r="BC4">
            <v>354.81676728169373</v>
          </cell>
          <cell r="BD4">
            <v>4173</v>
          </cell>
          <cell r="BE4">
            <v>11761</v>
          </cell>
          <cell r="BF4">
            <v>418.7233330544633</v>
          </cell>
          <cell r="BG4">
            <v>5005</v>
          </cell>
          <cell r="BH4">
            <v>11953</v>
          </cell>
          <cell r="BI4">
            <v>314.38429310769737</v>
          </cell>
          <cell r="BJ4">
            <v>3827</v>
          </cell>
          <cell r="BK4">
            <v>12173</v>
          </cell>
        </row>
        <row r="5">
          <cell r="A5" t="str">
            <v>Argyll &amp; Bute</v>
          </cell>
          <cell r="B5">
            <v>85.78</v>
          </cell>
          <cell r="C5">
            <v>78.62</v>
          </cell>
          <cell r="D5">
            <v>79.48</v>
          </cell>
          <cell r="E5">
            <v>86.38</v>
          </cell>
          <cell r="F5">
            <v>79.02</v>
          </cell>
          <cell r="G5">
            <v>76.14</v>
          </cell>
          <cell r="H5">
            <v>43.41</v>
          </cell>
          <cell r="I5">
            <v>39.700000000000003</v>
          </cell>
          <cell r="J5">
            <v>32.72</v>
          </cell>
          <cell r="K5">
            <v>80.15321322173358</v>
          </cell>
          <cell r="L5">
            <v>1695</v>
          </cell>
          <cell r="M5">
            <v>21147</v>
          </cell>
          <cell r="N5">
            <v>91.407246445273742</v>
          </cell>
          <cell r="O5">
            <v>1935</v>
          </cell>
          <cell r="P5">
            <v>21169</v>
          </cell>
          <cell r="Q5">
            <v>78.45093846519363</v>
          </cell>
          <cell r="R5">
            <v>1651</v>
          </cell>
          <cell r="S5">
            <v>21045</v>
          </cell>
          <cell r="T5">
            <v>73.763821741419747</v>
          </cell>
          <cell r="U5">
            <v>1541</v>
          </cell>
          <cell r="V5">
            <v>20891</v>
          </cell>
          <cell r="W5">
            <v>79.216925138809117</v>
          </cell>
          <cell r="X5">
            <v>1655</v>
          </cell>
          <cell r="Y5">
            <v>20892</v>
          </cell>
          <cell r="Z5">
            <v>71.872740419378161</v>
          </cell>
          <cell r="AA5">
            <v>1491</v>
          </cell>
          <cell r="AB5">
            <v>20745</v>
          </cell>
          <cell r="AC5">
            <v>80.512305374183825</v>
          </cell>
          <cell r="AD5">
            <v>1603</v>
          </cell>
          <cell r="AE5">
            <v>19910</v>
          </cell>
          <cell r="AF5">
            <v>87.400971121901364</v>
          </cell>
          <cell r="AG5">
            <v>1710</v>
          </cell>
          <cell r="AH5">
            <v>19565</v>
          </cell>
          <cell r="AI5">
            <v>83.25657558080033</v>
          </cell>
          <cell r="AJ5">
            <v>1627</v>
          </cell>
          <cell r="AK5">
            <v>19542</v>
          </cell>
          <cell r="AL5">
            <v>78.125</v>
          </cell>
          <cell r="AM5">
            <v>71.276595744680847</v>
          </cell>
          <cell r="AN5">
            <v>72.41379310344827</v>
          </cell>
          <cell r="AO5">
            <v>73.033707865168537</v>
          </cell>
          <cell r="AP5">
            <v>78.260869565217391</v>
          </cell>
          <cell r="AQ5">
            <v>80.219780219780219</v>
          </cell>
          <cell r="AR5">
            <v>73.255813953488371</v>
          </cell>
          <cell r="AS5">
            <v>71.428571428571431</v>
          </cell>
          <cell r="AT5">
            <v>622.10338680926918</v>
          </cell>
          <cell r="AU5">
            <v>5584</v>
          </cell>
          <cell r="AV5">
            <v>8976</v>
          </cell>
          <cell r="AW5">
            <v>783.12990409764609</v>
          </cell>
          <cell r="AX5">
            <v>7186</v>
          </cell>
          <cell r="AY5">
            <v>9176</v>
          </cell>
          <cell r="AZ5">
            <v>673.15133276010317</v>
          </cell>
          <cell r="BA5">
            <v>6263</v>
          </cell>
          <cell r="BB5">
            <v>9304</v>
          </cell>
          <cell r="BC5">
            <v>596.57204070701664</v>
          </cell>
          <cell r="BD5">
            <v>5569</v>
          </cell>
          <cell r="BE5">
            <v>9335</v>
          </cell>
          <cell r="BF5">
            <v>625.11883384387875</v>
          </cell>
          <cell r="BG5">
            <v>5918</v>
          </cell>
          <cell r="BH5">
            <v>9467</v>
          </cell>
          <cell r="BI5">
            <v>640.20340390203398</v>
          </cell>
          <cell r="BJ5">
            <v>6169</v>
          </cell>
          <cell r="BK5">
            <v>9636</v>
          </cell>
        </row>
        <row r="6">
          <cell r="A6" t="str">
            <v>Clackmannanshire</v>
          </cell>
          <cell r="B6">
            <v>86.64</v>
          </cell>
          <cell r="C6">
            <v>86.59</v>
          </cell>
          <cell r="D6">
            <v>77.040000000000006</v>
          </cell>
          <cell r="E6">
            <v>81.430000000000007</v>
          </cell>
          <cell r="F6">
            <v>80.53</v>
          </cell>
          <cell r="G6">
            <v>73.930000000000007</v>
          </cell>
          <cell r="H6">
            <v>30.73</v>
          </cell>
          <cell r="I6">
            <v>32.28</v>
          </cell>
          <cell r="J6">
            <v>39.090000000000003</v>
          </cell>
          <cell r="K6">
            <v>84.494773519163758</v>
          </cell>
          <cell r="L6">
            <v>582</v>
          </cell>
          <cell r="M6">
            <v>6888</v>
          </cell>
          <cell r="N6">
            <v>94.099848714069594</v>
          </cell>
          <cell r="O6">
            <v>622</v>
          </cell>
          <cell r="P6">
            <v>6610</v>
          </cell>
          <cell r="Q6">
            <v>91.316526610644246</v>
          </cell>
          <cell r="R6">
            <v>652</v>
          </cell>
          <cell r="S6">
            <v>7140</v>
          </cell>
          <cell r="T6">
            <v>94.520547945205479</v>
          </cell>
          <cell r="U6">
            <v>690</v>
          </cell>
          <cell r="V6">
            <v>7300</v>
          </cell>
          <cell r="W6">
            <v>115.73952016873187</v>
          </cell>
          <cell r="X6">
            <v>878</v>
          </cell>
          <cell r="Y6">
            <v>7586</v>
          </cell>
          <cell r="Z6">
            <v>107.66652702136572</v>
          </cell>
          <cell r="AA6">
            <v>771</v>
          </cell>
          <cell r="AB6">
            <v>7161</v>
          </cell>
          <cell r="AC6">
            <v>111.523142425491</v>
          </cell>
          <cell r="AD6">
            <v>812</v>
          </cell>
          <cell r="AE6">
            <v>7281</v>
          </cell>
          <cell r="AF6">
            <v>113.26194398682044</v>
          </cell>
          <cell r="AG6">
            <v>825</v>
          </cell>
          <cell r="AH6">
            <v>7284</v>
          </cell>
          <cell r="AI6">
            <v>111.68060426220663</v>
          </cell>
          <cell r="AJ6">
            <v>828</v>
          </cell>
          <cell r="AK6">
            <v>7414</v>
          </cell>
          <cell r="AL6">
            <v>88.888888888888886</v>
          </cell>
          <cell r="AM6">
            <v>77.41935483870968</v>
          </cell>
          <cell r="AN6">
            <v>79.310344827586206</v>
          </cell>
          <cell r="AO6">
            <v>93.75</v>
          </cell>
          <cell r="AP6">
            <v>100</v>
          </cell>
          <cell r="AQ6">
            <v>86.842105263157904</v>
          </cell>
          <cell r="AR6">
            <v>97.058823529411768</v>
          </cell>
          <cell r="AS6">
            <v>96.969696969696969</v>
          </cell>
          <cell r="AT6">
            <v>503.14809745414726</v>
          </cell>
          <cell r="AU6">
            <v>1838</v>
          </cell>
          <cell r="AV6">
            <v>3653</v>
          </cell>
          <cell r="AW6">
            <v>545.23682810005323</v>
          </cell>
          <cell r="AX6">
            <v>2049</v>
          </cell>
          <cell r="AY6">
            <v>3758</v>
          </cell>
          <cell r="AZ6">
            <v>578.93361212754837</v>
          </cell>
          <cell r="BA6">
            <v>2215</v>
          </cell>
          <cell r="BB6">
            <v>3826</v>
          </cell>
          <cell r="BC6">
            <v>641.03869653767822</v>
          </cell>
          <cell r="BD6">
            <v>2518</v>
          </cell>
          <cell r="BE6">
            <v>3928</v>
          </cell>
          <cell r="BF6">
            <v>379.02825979176998</v>
          </cell>
          <cell r="BG6">
            <v>1529</v>
          </cell>
          <cell r="BH6">
            <v>4034</v>
          </cell>
          <cell r="BI6">
            <v>654.25276309466608</v>
          </cell>
          <cell r="BJ6">
            <v>2723</v>
          </cell>
          <cell r="BK6">
            <v>4162</v>
          </cell>
        </row>
        <row r="7">
          <cell r="A7" t="str">
            <v>Dumfries &amp; Galloway</v>
          </cell>
          <cell r="B7">
            <v>86.78</v>
          </cell>
          <cell r="C7">
            <v>84.72</v>
          </cell>
          <cell r="D7">
            <v>85.05</v>
          </cell>
          <cell r="E7">
            <v>85.35</v>
          </cell>
          <cell r="F7">
            <v>83.34</v>
          </cell>
          <cell r="G7">
            <v>79.98</v>
          </cell>
          <cell r="H7">
            <v>47.56</v>
          </cell>
          <cell r="I7">
            <v>47.86</v>
          </cell>
          <cell r="J7">
            <v>40.49</v>
          </cell>
          <cell r="K7">
            <v>77.999664373216987</v>
          </cell>
          <cell r="L7">
            <v>2324</v>
          </cell>
          <cell r="M7">
            <v>29795</v>
          </cell>
          <cell r="N7">
            <v>80.105100047160278</v>
          </cell>
          <cell r="O7">
            <v>2378</v>
          </cell>
          <cell r="P7">
            <v>29686</v>
          </cell>
          <cell r="Q7">
            <v>81.787890007068086</v>
          </cell>
          <cell r="R7">
            <v>2430</v>
          </cell>
          <cell r="S7">
            <v>29711</v>
          </cell>
          <cell r="T7">
            <v>81.99196787148594</v>
          </cell>
          <cell r="U7">
            <v>2552</v>
          </cell>
          <cell r="V7">
            <v>31125</v>
          </cell>
          <cell r="W7">
            <v>81.879358119423884</v>
          </cell>
          <cell r="X7">
            <v>2689</v>
          </cell>
          <cell r="Y7">
            <v>32841</v>
          </cell>
          <cell r="Z7">
            <v>83.588364400754273</v>
          </cell>
          <cell r="AA7">
            <v>2704</v>
          </cell>
          <cell r="AB7">
            <v>32349</v>
          </cell>
          <cell r="AC7">
            <v>87.338207094918502</v>
          </cell>
          <cell r="AD7">
            <v>2915</v>
          </cell>
          <cell r="AE7">
            <v>33376</v>
          </cell>
          <cell r="AF7">
            <v>94.858797972483714</v>
          </cell>
          <cell r="AG7">
            <v>3013</v>
          </cell>
          <cell r="AH7">
            <v>31763</v>
          </cell>
          <cell r="AI7">
            <v>90.991865970620367</v>
          </cell>
          <cell r="AJ7">
            <v>2998</v>
          </cell>
          <cell r="AK7">
            <v>32948</v>
          </cell>
          <cell r="AL7">
            <v>81.481481481481481</v>
          </cell>
          <cell r="AM7">
            <v>80.158730158730165</v>
          </cell>
          <cell r="AN7">
            <v>80</v>
          </cell>
          <cell r="AO7">
            <v>77.868852459016395</v>
          </cell>
          <cell r="AP7">
            <v>78.400000000000006</v>
          </cell>
          <cell r="AQ7">
            <v>81.739130434782609</v>
          </cell>
          <cell r="AR7">
            <v>84.210526315789465</v>
          </cell>
          <cell r="AS7">
            <v>79.629629629629633</v>
          </cell>
          <cell r="AT7">
            <v>373.08282208588957</v>
          </cell>
          <cell r="AU7">
            <v>5838</v>
          </cell>
          <cell r="AV7">
            <v>15648</v>
          </cell>
          <cell r="AW7">
            <v>521.47933832316494</v>
          </cell>
          <cell r="AX7">
            <v>8291</v>
          </cell>
          <cell r="AY7">
            <v>15899</v>
          </cell>
          <cell r="AZ7">
            <v>454.12815582159914</v>
          </cell>
          <cell r="BA7">
            <v>7321</v>
          </cell>
          <cell r="BB7">
            <v>16121</v>
          </cell>
          <cell r="BC7">
            <v>591.00030404378231</v>
          </cell>
          <cell r="BD7">
            <v>9719</v>
          </cell>
          <cell r="BE7">
            <v>16445</v>
          </cell>
          <cell r="BF7">
            <v>554.22190373820615</v>
          </cell>
          <cell r="BG7">
            <v>9281</v>
          </cell>
          <cell r="BH7">
            <v>16746</v>
          </cell>
          <cell r="BI7">
            <v>607.52435731893422</v>
          </cell>
          <cell r="BJ7">
            <v>10351</v>
          </cell>
          <cell r="BK7">
            <v>17038</v>
          </cell>
        </row>
        <row r="8">
          <cell r="A8" t="str">
            <v>Dundee City</v>
          </cell>
          <cell r="B8">
            <v>85.78</v>
          </cell>
          <cell r="C8">
            <v>88.72</v>
          </cell>
          <cell r="D8">
            <v>83.85</v>
          </cell>
          <cell r="E8">
            <v>84.35</v>
          </cell>
          <cell r="F8">
            <v>81.78</v>
          </cell>
          <cell r="G8">
            <v>77.930000000000007</v>
          </cell>
          <cell r="H8">
            <v>42.08</v>
          </cell>
          <cell r="I8">
            <v>41.13</v>
          </cell>
          <cell r="J8">
            <v>38.28</v>
          </cell>
          <cell r="K8">
            <v>111.67006571493316</v>
          </cell>
          <cell r="L8">
            <v>2464</v>
          </cell>
          <cell r="M8">
            <v>22065</v>
          </cell>
          <cell r="N8">
            <v>109.55106421033804</v>
          </cell>
          <cell r="O8">
            <v>2450</v>
          </cell>
          <cell r="P8">
            <v>22364</v>
          </cell>
          <cell r="Q8">
            <v>108.37614473978111</v>
          </cell>
          <cell r="R8">
            <v>2426</v>
          </cell>
          <cell r="S8">
            <v>22385</v>
          </cell>
          <cell r="T8">
            <v>109.20422726041008</v>
          </cell>
          <cell r="U8">
            <v>2418</v>
          </cell>
          <cell r="V8">
            <v>22142</v>
          </cell>
          <cell r="W8">
            <v>116.13374082014323</v>
          </cell>
          <cell r="X8">
            <v>2546</v>
          </cell>
          <cell r="Y8">
            <v>21923</v>
          </cell>
          <cell r="Z8">
            <v>121.64099717866888</v>
          </cell>
          <cell r="AA8">
            <v>2630</v>
          </cell>
          <cell r="AB8">
            <v>21621</v>
          </cell>
          <cell r="AC8">
            <v>127.4973591144996</v>
          </cell>
          <cell r="AD8">
            <v>2776</v>
          </cell>
          <cell r="AE8">
            <v>21773</v>
          </cell>
          <cell r="AF8">
            <v>126.7197005147403</v>
          </cell>
          <cell r="AG8">
            <v>2708</v>
          </cell>
          <cell r="AH8">
            <v>21370</v>
          </cell>
          <cell r="AI8">
            <v>128.69829510376596</v>
          </cell>
          <cell r="AJ8">
            <v>2710</v>
          </cell>
          <cell r="AK8">
            <v>21057</v>
          </cell>
          <cell r="AL8">
            <v>82.178217821782169</v>
          </cell>
          <cell r="AM8">
            <v>84.684684684684683</v>
          </cell>
          <cell r="AN8">
            <v>83.760683760683762</v>
          </cell>
          <cell r="AO8">
            <v>89.565217391304358</v>
          </cell>
          <cell r="AP8">
            <v>84</v>
          </cell>
          <cell r="AQ8">
            <v>83.333333333333343</v>
          </cell>
          <cell r="AR8">
            <v>82.307692307692307</v>
          </cell>
          <cell r="AS8">
            <v>85.294117647058826</v>
          </cell>
          <cell r="AT8">
            <v>736.58260588425469</v>
          </cell>
          <cell r="AU8">
            <v>9113</v>
          </cell>
          <cell r="AV8">
            <v>12372</v>
          </cell>
          <cell r="AW8">
            <v>709.13442361388115</v>
          </cell>
          <cell r="AX8">
            <v>8889</v>
          </cell>
          <cell r="AY8">
            <v>12535</v>
          </cell>
          <cell r="AZ8">
            <v>831.53920308483282</v>
          </cell>
          <cell r="BA8">
            <v>10351</v>
          </cell>
          <cell r="BB8">
            <v>12448</v>
          </cell>
          <cell r="BC8">
            <v>753.70728562217926</v>
          </cell>
          <cell r="BD8">
            <v>9352</v>
          </cell>
          <cell r="BE8">
            <v>12408</v>
          </cell>
          <cell r="BF8">
            <v>349.21665719620097</v>
          </cell>
          <cell r="BG8">
            <v>4302</v>
          </cell>
          <cell r="BH8">
            <v>12319</v>
          </cell>
          <cell r="BI8">
            <v>372.17860647693817</v>
          </cell>
          <cell r="BJ8">
            <v>4551</v>
          </cell>
          <cell r="BK8">
            <v>12228</v>
          </cell>
        </row>
        <row r="9">
          <cell r="A9" t="str">
            <v>East Ayrshire</v>
          </cell>
          <cell r="B9">
            <v>86.55</v>
          </cell>
          <cell r="C9">
            <v>87.88</v>
          </cell>
          <cell r="D9">
            <v>79.83</v>
          </cell>
          <cell r="E9">
            <v>86.33</v>
          </cell>
          <cell r="F9">
            <v>79.540000000000006</v>
          </cell>
          <cell r="G9">
            <v>74.25</v>
          </cell>
          <cell r="H9">
            <v>45.35</v>
          </cell>
          <cell r="I9">
            <v>49.86</v>
          </cell>
          <cell r="J9">
            <v>35.81</v>
          </cell>
          <cell r="K9">
            <v>93.516300007260583</v>
          </cell>
          <cell r="L9">
            <v>2576</v>
          </cell>
          <cell r="M9">
            <v>27546</v>
          </cell>
          <cell r="N9">
            <v>102.80808442139153</v>
          </cell>
          <cell r="O9">
            <v>2874</v>
          </cell>
          <cell r="P9">
            <v>27955</v>
          </cell>
          <cell r="Q9">
            <v>106.7513611615245</v>
          </cell>
          <cell r="R9">
            <v>2941</v>
          </cell>
          <cell r="S9">
            <v>27550</v>
          </cell>
          <cell r="T9">
            <v>108.70202168180487</v>
          </cell>
          <cell r="U9">
            <v>2968</v>
          </cell>
          <cell r="V9">
            <v>27304</v>
          </cell>
          <cell r="W9">
            <v>104.55397031272517</v>
          </cell>
          <cell r="X9">
            <v>2902</v>
          </cell>
          <cell r="Y9">
            <v>27756</v>
          </cell>
          <cell r="Z9">
            <v>108.28510508681084</v>
          </cell>
          <cell r="AA9">
            <v>2844</v>
          </cell>
          <cell r="AB9">
            <v>26264</v>
          </cell>
          <cell r="AC9">
            <v>117.19324026451139</v>
          </cell>
          <cell r="AD9">
            <v>3190</v>
          </cell>
          <cell r="AE9">
            <v>27220</v>
          </cell>
          <cell r="AF9">
            <v>118.07969556149146</v>
          </cell>
          <cell r="AG9">
            <v>3227</v>
          </cell>
          <cell r="AH9">
            <v>27329</v>
          </cell>
          <cell r="AI9">
            <v>117.98221738341499</v>
          </cell>
          <cell r="AJ9">
            <v>3251</v>
          </cell>
          <cell r="AK9">
            <v>27555</v>
          </cell>
          <cell r="AL9">
            <v>78.787878787878782</v>
          </cell>
          <cell r="AM9">
            <v>80.26315789473685</v>
          </cell>
          <cell r="AN9">
            <v>80.519480519480524</v>
          </cell>
          <cell r="AO9">
            <v>84.722222222222214</v>
          </cell>
          <cell r="AP9">
            <v>81.944444444444443</v>
          </cell>
          <cell r="AQ9">
            <v>82.432432432432435</v>
          </cell>
          <cell r="AR9">
            <v>73.333333333333329</v>
          </cell>
          <cell r="AS9">
            <v>62.121212121212125</v>
          </cell>
          <cell r="AT9">
            <v>588.10348339784071</v>
          </cell>
          <cell r="AU9">
            <v>5774</v>
          </cell>
          <cell r="AV9">
            <v>9818</v>
          </cell>
          <cell r="AW9">
            <v>711.69637492489494</v>
          </cell>
          <cell r="AX9">
            <v>7107</v>
          </cell>
          <cell r="AY9">
            <v>9986</v>
          </cell>
          <cell r="AZ9">
            <v>451.20859444941806</v>
          </cell>
          <cell r="BA9">
            <v>4536</v>
          </cell>
          <cell r="BB9">
            <v>10053</v>
          </cell>
          <cell r="BC9">
            <v>457.32184808144086</v>
          </cell>
          <cell r="BD9">
            <v>4672</v>
          </cell>
          <cell r="BE9">
            <v>10216</v>
          </cell>
          <cell r="BF9">
            <v>336.8482718219098</v>
          </cell>
          <cell r="BG9">
            <v>3450</v>
          </cell>
          <cell r="BH9">
            <v>10242</v>
          </cell>
          <cell r="BI9">
            <v>386.53438643806589</v>
          </cell>
          <cell r="BJ9">
            <v>4013</v>
          </cell>
          <cell r="BK9">
            <v>10382</v>
          </cell>
        </row>
        <row r="10">
          <cell r="A10" t="str">
            <v>East Dunbartonshire</v>
          </cell>
          <cell r="B10">
            <v>78.41</v>
          </cell>
          <cell r="C10">
            <v>85.55</v>
          </cell>
          <cell r="D10">
            <v>84.43</v>
          </cell>
          <cell r="E10">
            <v>75.930000000000007</v>
          </cell>
          <cell r="F10">
            <v>83.77</v>
          </cell>
          <cell r="G10">
            <v>86.02</v>
          </cell>
          <cell r="H10">
            <v>38</v>
          </cell>
          <cell r="I10">
            <v>42.97</v>
          </cell>
          <cell r="J10">
            <v>41.32</v>
          </cell>
          <cell r="K10">
            <v>79.042161277118296</v>
          </cell>
          <cell r="L10">
            <v>1931</v>
          </cell>
          <cell r="M10">
            <v>24430</v>
          </cell>
          <cell r="N10">
            <v>75.773217161498124</v>
          </cell>
          <cell r="O10">
            <v>1835</v>
          </cell>
          <cell r="P10">
            <v>24217</v>
          </cell>
          <cell r="Q10">
            <v>79.372054006551096</v>
          </cell>
          <cell r="R10">
            <v>1987</v>
          </cell>
          <cell r="S10">
            <v>25034</v>
          </cell>
          <cell r="T10">
            <v>81.134073173601038</v>
          </cell>
          <cell r="U10">
            <v>2069</v>
          </cell>
          <cell r="V10">
            <v>25501</v>
          </cell>
          <cell r="W10">
            <v>79.945799457994582</v>
          </cell>
          <cell r="X10">
            <v>2183</v>
          </cell>
          <cell r="Y10">
            <v>27306</v>
          </cell>
          <cell r="Z10">
            <v>79.851306430282008</v>
          </cell>
          <cell r="AA10">
            <v>2234</v>
          </cell>
          <cell r="AB10">
            <v>27977</v>
          </cell>
          <cell r="AC10">
            <v>82.047116165718933</v>
          </cell>
          <cell r="AD10">
            <v>2222</v>
          </cell>
          <cell r="AE10">
            <v>27082</v>
          </cell>
          <cell r="AF10">
            <v>77.818294669873538</v>
          </cell>
          <cell r="AG10">
            <v>2006</v>
          </cell>
          <cell r="AH10">
            <v>25778</v>
          </cell>
          <cell r="AI10">
            <v>74.877432773733474</v>
          </cell>
          <cell r="AJ10">
            <v>2016</v>
          </cell>
          <cell r="AK10">
            <v>26924</v>
          </cell>
          <cell r="AL10">
            <v>83.333333333333343</v>
          </cell>
          <cell r="AM10">
            <v>82.692307692307693</v>
          </cell>
          <cell r="AN10">
            <v>67.272727272727266</v>
          </cell>
          <cell r="AO10">
            <v>86.885245901639337</v>
          </cell>
          <cell r="AP10">
            <v>89.473684210526315</v>
          </cell>
          <cell r="AQ10">
            <v>92.982456140350877</v>
          </cell>
          <cell r="AR10">
            <v>85.964912280701753</v>
          </cell>
          <cell r="AS10">
            <v>79.310344827586206</v>
          </cell>
          <cell r="AT10">
            <v>291.65455074149457</v>
          </cell>
          <cell r="AU10">
            <v>3009</v>
          </cell>
          <cell r="AV10">
            <v>10317</v>
          </cell>
          <cell r="AW10">
            <v>489.10502197699429</v>
          </cell>
          <cell r="AX10">
            <v>5230</v>
          </cell>
          <cell r="AY10">
            <v>10693</v>
          </cell>
          <cell r="AZ10">
            <v>379.37062937062939</v>
          </cell>
          <cell r="BA10">
            <v>4123</v>
          </cell>
          <cell r="BB10">
            <v>10868</v>
          </cell>
          <cell r="BC10">
            <v>186.43147896879239</v>
          </cell>
          <cell r="BD10">
            <v>2061</v>
          </cell>
          <cell r="BE10">
            <v>11055</v>
          </cell>
          <cell r="BF10">
            <v>227.87294789436115</v>
          </cell>
          <cell r="BG10">
            <v>2554</v>
          </cell>
          <cell r="BH10">
            <v>11208</v>
          </cell>
          <cell r="BI10">
            <v>356.81738520855237</v>
          </cell>
          <cell r="BJ10">
            <v>4072</v>
          </cell>
          <cell r="BK10">
            <v>11412</v>
          </cell>
        </row>
        <row r="11">
          <cell r="A11" t="str">
            <v>East Lothian</v>
          </cell>
          <cell r="B11">
            <v>81.900000000000006</v>
          </cell>
          <cell r="C11">
            <v>84.17</v>
          </cell>
          <cell r="D11">
            <v>71.59</v>
          </cell>
          <cell r="E11">
            <v>82.44</v>
          </cell>
          <cell r="F11">
            <v>79.48</v>
          </cell>
          <cell r="G11">
            <v>67.930000000000007</v>
          </cell>
          <cell r="H11">
            <v>43.72</v>
          </cell>
          <cell r="I11">
            <v>44.76</v>
          </cell>
          <cell r="J11">
            <v>36.03</v>
          </cell>
          <cell r="K11">
            <v>93.196004993757796</v>
          </cell>
          <cell r="L11">
            <v>1493</v>
          </cell>
          <cell r="M11">
            <v>16020</v>
          </cell>
          <cell r="N11">
            <v>100.77194662198552</v>
          </cell>
          <cell r="O11">
            <v>1684</v>
          </cell>
          <cell r="P11">
            <v>16711</v>
          </cell>
          <cell r="Q11">
            <v>90.940054495912804</v>
          </cell>
          <cell r="R11">
            <v>1602</v>
          </cell>
          <cell r="S11">
            <v>17616</v>
          </cell>
          <cell r="T11">
            <v>95.661411159566143</v>
          </cell>
          <cell r="U11">
            <v>1711</v>
          </cell>
          <cell r="V11">
            <v>17886</v>
          </cell>
          <cell r="W11">
            <v>96.297119982208386</v>
          </cell>
          <cell r="X11">
            <v>1732</v>
          </cell>
          <cell r="Y11">
            <v>17986</v>
          </cell>
          <cell r="Z11">
            <v>98.841245260853313</v>
          </cell>
          <cell r="AA11">
            <v>1851</v>
          </cell>
          <cell r="AB11">
            <v>18727</v>
          </cell>
          <cell r="AC11">
            <v>100.12740328932129</v>
          </cell>
          <cell r="AD11">
            <v>1729</v>
          </cell>
          <cell r="AE11">
            <v>17268</v>
          </cell>
          <cell r="AF11">
            <v>105.63740827123272</v>
          </cell>
          <cell r="AG11">
            <v>1857</v>
          </cell>
          <cell r="AH11">
            <v>17579</v>
          </cell>
          <cell r="AI11">
            <v>99.336668116572426</v>
          </cell>
          <cell r="AJ11">
            <v>1827</v>
          </cell>
          <cell r="AK11">
            <v>18392</v>
          </cell>
          <cell r="AL11">
            <v>75</v>
          </cell>
          <cell r="AM11">
            <v>76.785714285714292</v>
          </cell>
          <cell r="AN11">
            <v>76.923076923076934</v>
          </cell>
          <cell r="AO11">
            <v>75</v>
          </cell>
          <cell r="AP11">
            <v>77.192982456140342</v>
          </cell>
          <cell r="AQ11">
            <v>73.770491803278688</v>
          </cell>
          <cell r="AR11">
            <v>78.333333333333329</v>
          </cell>
          <cell r="AS11">
            <v>76.470588235294116</v>
          </cell>
          <cell r="AT11">
            <v>1530.1788805539527</v>
          </cell>
          <cell r="AU11">
            <v>13259</v>
          </cell>
          <cell r="AV11">
            <v>8665</v>
          </cell>
          <cell r="AW11">
            <v>1803.5917253921345</v>
          </cell>
          <cell r="AX11">
            <v>15868</v>
          </cell>
          <cell r="AY11">
            <v>8798</v>
          </cell>
          <cell r="AZ11">
            <v>1313.9587073608618</v>
          </cell>
          <cell r="BA11">
            <v>11710</v>
          </cell>
          <cell r="BB11">
            <v>8912</v>
          </cell>
          <cell r="BC11">
            <v>1158.0910586944597</v>
          </cell>
          <cell r="BD11">
            <v>10556</v>
          </cell>
          <cell r="BE11">
            <v>9115</v>
          </cell>
          <cell r="BF11">
            <v>774.86069438491211</v>
          </cell>
          <cell r="BG11">
            <v>7231</v>
          </cell>
          <cell r="BH11">
            <v>9332</v>
          </cell>
          <cell r="BI11">
            <v>640.66970435519761</v>
          </cell>
          <cell r="BJ11">
            <v>6046</v>
          </cell>
          <cell r="BK11">
            <v>9437</v>
          </cell>
        </row>
        <row r="12">
          <cell r="A12" t="str">
            <v>East Renfrewshire</v>
          </cell>
          <cell r="B12">
            <v>78.510000000000005</v>
          </cell>
          <cell r="C12">
            <v>79.94</v>
          </cell>
          <cell r="D12">
            <v>73.89</v>
          </cell>
          <cell r="E12">
            <v>88.12</v>
          </cell>
          <cell r="F12">
            <v>76.760000000000005</v>
          </cell>
          <cell r="G12">
            <v>63.89</v>
          </cell>
          <cell r="H12">
            <v>43.18</v>
          </cell>
          <cell r="I12">
            <v>45.11</v>
          </cell>
          <cell r="J12">
            <v>37.479999999999997</v>
          </cell>
          <cell r="K12">
            <v>70.861262885146175</v>
          </cell>
          <cell r="L12">
            <v>1258</v>
          </cell>
          <cell r="M12">
            <v>17753</v>
          </cell>
          <cell r="N12">
            <v>76.197541331072486</v>
          </cell>
          <cell r="O12">
            <v>1438</v>
          </cell>
          <cell r="P12">
            <v>18872</v>
          </cell>
          <cell r="Q12">
            <v>78.647594278283478</v>
          </cell>
          <cell r="R12">
            <v>1512</v>
          </cell>
          <cell r="S12">
            <v>19225</v>
          </cell>
          <cell r="T12">
            <v>74.372759856630822</v>
          </cell>
          <cell r="U12">
            <v>1494</v>
          </cell>
          <cell r="V12">
            <v>20088</v>
          </cell>
          <cell r="W12">
            <v>77.019653290839742</v>
          </cell>
          <cell r="X12">
            <v>1595</v>
          </cell>
          <cell r="Y12">
            <v>20709</v>
          </cell>
          <cell r="Z12">
            <v>79.004590480792459</v>
          </cell>
          <cell r="AA12">
            <v>1635</v>
          </cell>
          <cell r="AB12">
            <v>20695</v>
          </cell>
          <cell r="AC12">
            <v>82.82674772036475</v>
          </cell>
          <cell r="AD12">
            <v>1744</v>
          </cell>
          <cell r="AE12">
            <v>21056</v>
          </cell>
          <cell r="AF12">
            <v>79.29338552644785</v>
          </cell>
          <cell r="AG12">
            <v>1580</v>
          </cell>
          <cell r="AH12">
            <v>19926</v>
          </cell>
          <cell r="AI12">
            <v>78.843626806833115</v>
          </cell>
          <cell r="AJ12">
            <v>1560</v>
          </cell>
          <cell r="AK12">
            <v>19786</v>
          </cell>
          <cell r="AL12">
            <v>88</v>
          </cell>
          <cell r="AM12">
            <v>87.5</v>
          </cell>
          <cell r="AN12">
            <v>91.304347826086953</v>
          </cell>
          <cell r="AO12">
            <v>85.106382978723403</v>
          </cell>
          <cell r="AP12">
            <v>81.25</v>
          </cell>
          <cell r="AQ12">
            <v>86.956521739130437</v>
          </cell>
          <cell r="AR12">
            <v>86.36363636363636</v>
          </cell>
          <cell r="AS12">
            <v>75</v>
          </cell>
          <cell r="AT12">
            <v>344.12513641324114</v>
          </cell>
          <cell r="AU12">
            <v>2838</v>
          </cell>
          <cell r="AV12">
            <v>8247</v>
          </cell>
          <cell r="AW12">
            <v>371.77362064882783</v>
          </cell>
          <cell r="AX12">
            <v>3140</v>
          </cell>
          <cell r="AY12">
            <v>8446</v>
          </cell>
          <cell r="AZ12">
            <v>208.95176252319109</v>
          </cell>
          <cell r="BA12">
            <v>1802</v>
          </cell>
          <cell r="BB12">
            <v>8624</v>
          </cell>
          <cell r="BC12">
            <v>227.87535410764872</v>
          </cell>
          <cell r="BD12">
            <v>2011</v>
          </cell>
          <cell r="BE12">
            <v>8825</v>
          </cell>
          <cell r="BF12">
            <v>117.41661070069398</v>
          </cell>
          <cell r="BG12">
            <v>1049</v>
          </cell>
          <cell r="BH12">
            <v>8934</v>
          </cell>
          <cell r="BI12">
            <v>170.46845443418272</v>
          </cell>
          <cell r="BJ12">
            <v>1532</v>
          </cell>
          <cell r="BK12">
            <v>8987</v>
          </cell>
        </row>
        <row r="13">
          <cell r="A13" t="str">
            <v>Edinburgh City</v>
          </cell>
          <cell r="B13">
            <v>81.12</v>
          </cell>
          <cell r="C13">
            <v>80.8</v>
          </cell>
          <cell r="D13">
            <v>78.64</v>
          </cell>
          <cell r="E13">
            <v>83.36</v>
          </cell>
          <cell r="F13">
            <v>77.38</v>
          </cell>
          <cell r="G13">
            <v>73.78</v>
          </cell>
          <cell r="H13">
            <v>41.41</v>
          </cell>
          <cell r="I13">
            <v>36.630000000000003</v>
          </cell>
          <cell r="J13">
            <v>34.81</v>
          </cell>
          <cell r="K13">
            <v>98.245103036481467</v>
          </cell>
          <cell r="L13">
            <v>6746</v>
          </cell>
          <cell r="M13">
            <v>68665</v>
          </cell>
          <cell r="N13">
            <v>99.830890642615557</v>
          </cell>
          <cell r="O13">
            <v>7084</v>
          </cell>
          <cell r="P13">
            <v>70960</v>
          </cell>
          <cell r="Q13">
            <v>98.176163258624683</v>
          </cell>
          <cell r="R13">
            <v>7197</v>
          </cell>
          <cell r="S13">
            <v>73307</v>
          </cell>
          <cell r="T13">
            <v>99.28643697747485</v>
          </cell>
          <cell r="U13">
            <v>7458</v>
          </cell>
          <cell r="V13">
            <v>75116</v>
          </cell>
          <cell r="W13">
            <v>107.6823170335736</v>
          </cell>
          <cell r="X13">
            <v>8291</v>
          </cell>
          <cell r="Y13">
            <v>76995</v>
          </cell>
          <cell r="Z13">
            <v>107.84757714951154</v>
          </cell>
          <cell r="AA13">
            <v>8335</v>
          </cell>
          <cell r="AB13">
            <v>77285</v>
          </cell>
          <cell r="AC13">
            <v>109.53081575935916</v>
          </cell>
          <cell r="AD13">
            <v>8040</v>
          </cell>
          <cell r="AE13">
            <v>73404</v>
          </cell>
          <cell r="AF13">
            <v>111.48242213607806</v>
          </cell>
          <cell r="AG13">
            <v>8340</v>
          </cell>
          <cell r="AH13">
            <v>74810</v>
          </cell>
          <cell r="AI13">
            <v>111.67713146151719</v>
          </cell>
          <cell r="AJ13">
            <v>8484</v>
          </cell>
          <cell r="AK13">
            <v>75969</v>
          </cell>
          <cell r="AL13">
            <v>81.502890173410407</v>
          </cell>
          <cell r="AM13">
            <v>78.070175438596493</v>
          </cell>
          <cell r="AN13">
            <v>80.523255813953483</v>
          </cell>
          <cell r="AO13">
            <v>82.47126436781609</v>
          </cell>
          <cell r="AP13">
            <v>81.04956268221575</v>
          </cell>
          <cell r="AQ13">
            <v>85.542168674698786</v>
          </cell>
          <cell r="AR13">
            <v>86.725663716814154</v>
          </cell>
          <cell r="AS13">
            <v>83.333333333333343</v>
          </cell>
          <cell r="AT13">
            <v>1591.9117647058822</v>
          </cell>
          <cell r="AU13">
            <v>55857</v>
          </cell>
          <cell r="AV13">
            <v>35088</v>
          </cell>
          <cell r="AW13">
            <v>1860.8077216154434</v>
          </cell>
          <cell r="AX13">
            <v>65934</v>
          </cell>
          <cell r="AY13">
            <v>35433</v>
          </cell>
          <cell r="AZ13">
            <v>1678.5724345793076</v>
          </cell>
          <cell r="BA13">
            <v>59591</v>
          </cell>
          <cell r="BB13">
            <v>35501</v>
          </cell>
          <cell r="BC13">
            <v>1395.3005249712248</v>
          </cell>
          <cell r="BD13">
            <v>49702</v>
          </cell>
          <cell r="BE13">
            <v>35621</v>
          </cell>
          <cell r="BF13">
            <v>1502.0400178850884</v>
          </cell>
          <cell r="BG13">
            <v>53749</v>
          </cell>
          <cell r="BH13">
            <v>35784</v>
          </cell>
          <cell r="BI13">
            <v>1620.6273790669889</v>
          </cell>
          <cell r="BJ13">
            <v>58328</v>
          </cell>
          <cell r="BK13">
            <v>35991</v>
          </cell>
        </row>
        <row r="14">
          <cell r="A14" t="str">
            <v>Eilean Siar</v>
          </cell>
          <cell r="B14">
            <v>88.39</v>
          </cell>
          <cell r="C14">
            <v>87.84</v>
          </cell>
          <cell r="D14">
            <v>78.88</v>
          </cell>
          <cell r="E14">
            <v>81.430000000000007</v>
          </cell>
          <cell r="F14">
            <v>75</v>
          </cell>
          <cell r="G14">
            <v>66.33</v>
          </cell>
          <cell r="H14">
            <v>52.49</v>
          </cell>
          <cell r="I14">
            <v>54.46</v>
          </cell>
          <cell r="J14">
            <v>40.54</v>
          </cell>
          <cell r="K14">
            <v>76.604554865424433</v>
          </cell>
          <cell r="L14">
            <v>518</v>
          </cell>
          <cell r="M14">
            <v>6762</v>
          </cell>
          <cell r="N14">
            <v>85.97494974485852</v>
          </cell>
          <cell r="O14">
            <v>556</v>
          </cell>
          <cell r="P14">
            <v>6467</v>
          </cell>
          <cell r="Q14">
            <v>106.14089775561098</v>
          </cell>
          <cell r="R14">
            <v>681</v>
          </cell>
          <cell r="S14">
            <v>6416</v>
          </cell>
          <cell r="T14">
            <v>85.818624467437616</v>
          </cell>
          <cell r="U14">
            <v>564</v>
          </cell>
          <cell r="V14">
            <v>6572</v>
          </cell>
          <cell r="W14">
            <v>79.372549019607845</v>
          </cell>
          <cell r="X14">
            <v>506</v>
          </cell>
          <cell r="Y14">
            <v>6375</v>
          </cell>
          <cell r="Z14">
            <v>85.463842220598977</v>
          </cell>
          <cell r="AA14">
            <v>585</v>
          </cell>
          <cell r="AB14">
            <v>6845</v>
          </cell>
          <cell r="AC14">
            <v>88.164079190998436</v>
          </cell>
          <cell r="AD14">
            <v>619</v>
          </cell>
          <cell r="AE14">
            <v>7021</v>
          </cell>
          <cell r="AF14">
            <v>92.776102254775239</v>
          </cell>
          <cell r="AG14">
            <v>646</v>
          </cell>
          <cell r="AH14">
            <v>6963</v>
          </cell>
          <cell r="AI14">
            <v>102.81499322595212</v>
          </cell>
          <cell r="AJ14">
            <v>683</v>
          </cell>
          <cell r="AK14">
            <v>6643</v>
          </cell>
          <cell r="AL14">
            <v>72.222222222222214</v>
          </cell>
          <cell r="AM14">
            <v>89.473684210526315</v>
          </cell>
          <cell r="AN14">
            <v>89.743589743589752</v>
          </cell>
          <cell r="AO14">
            <v>73.80952380952381</v>
          </cell>
          <cell r="AP14">
            <v>73.80952380952381</v>
          </cell>
          <cell r="AQ14">
            <v>77.5</v>
          </cell>
          <cell r="AR14">
            <v>85</v>
          </cell>
          <cell r="AS14">
            <v>82.978723404255319</v>
          </cell>
          <cell r="AT14">
            <v>1606.8046299544019</v>
          </cell>
          <cell r="AU14">
            <v>4581</v>
          </cell>
          <cell r="AV14">
            <v>2851</v>
          </cell>
          <cell r="AW14">
            <v>2569.1471287801564</v>
          </cell>
          <cell r="AX14">
            <v>7561</v>
          </cell>
          <cell r="AY14">
            <v>2943</v>
          </cell>
          <cell r="AZ14">
            <v>2539.6188565697094</v>
          </cell>
          <cell r="BA14">
            <v>7596</v>
          </cell>
          <cell r="BB14">
            <v>2991</v>
          </cell>
          <cell r="BC14">
            <v>2194.2988204456096</v>
          </cell>
          <cell r="BD14">
            <v>6697</v>
          </cell>
          <cell r="BE14">
            <v>3052</v>
          </cell>
          <cell r="BF14">
            <v>1553.074433656958</v>
          </cell>
          <cell r="BG14">
            <v>4799</v>
          </cell>
          <cell r="BH14">
            <v>3090</v>
          </cell>
          <cell r="BI14">
            <v>1809.8101265822786</v>
          </cell>
          <cell r="BJ14">
            <v>5719</v>
          </cell>
          <cell r="BK14">
            <v>3160</v>
          </cell>
        </row>
        <row r="15">
          <cell r="A15" t="str">
            <v>Falkirk</v>
          </cell>
          <cell r="B15">
            <v>85.06</v>
          </cell>
          <cell r="C15">
            <v>84.69</v>
          </cell>
          <cell r="D15">
            <v>82.53</v>
          </cell>
          <cell r="E15">
            <v>85.16</v>
          </cell>
          <cell r="F15">
            <v>79.61</v>
          </cell>
          <cell r="G15">
            <v>75.989999999999995</v>
          </cell>
          <cell r="H15">
            <v>44.37</v>
          </cell>
          <cell r="I15">
            <v>42.64</v>
          </cell>
          <cell r="J15">
            <v>37.29</v>
          </cell>
          <cell r="K15">
            <v>91.24785486638882</v>
          </cell>
          <cell r="L15">
            <v>1861</v>
          </cell>
          <cell r="M15">
            <v>20395</v>
          </cell>
          <cell r="N15">
            <v>103.48258706467661</v>
          </cell>
          <cell r="O15">
            <v>2184</v>
          </cell>
          <cell r="P15">
            <v>21105</v>
          </cell>
          <cell r="Q15">
            <v>111.21433311214334</v>
          </cell>
          <cell r="R15">
            <v>2514</v>
          </cell>
          <cell r="S15">
            <v>22605</v>
          </cell>
          <cell r="T15">
            <v>111.91177116745024</v>
          </cell>
          <cell r="U15">
            <v>2547</v>
          </cell>
          <cell r="V15">
            <v>22759</v>
          </cell>
          <cell r="W15">
            <v>118.1311615945135</v>
          </cell>
          <cell r="X15">
            <v>2756</v>
          </cell>
          <cell r="Y15">
            <v>23330</v>
          </cell>
          <cell r="Z15">
            <v>112.52839419884677</v>
          </cell>
          <cell r="AA15">
            <v>2576</v>
          </cell>
          <cell r="AB15">
            <v>22892</v>
          </cell>
          <cell r="AC15">
            <v>121.33182844243792</v>
          </cell>
          <cell r="AD15">
            <v>2795</v>
          </cell>
          <cell r="AE15">
            <v>23036</v>
          </cell>
          <cell r="AF15">
            <v>121.28776792631487</v>
          </cell>
          <cell r="AG15">
            <v>2818</v>
          </cell>
          <cell r="AH15">
            <v>23234</v>
          </cell>
          <cell r="AI15">
            <v>117.38304850681858</v>
          </cell>
          <cell r="AJ15">
            <v>2720</v>
          </cell>
          <cell r="AK15">
            <v>23172</v>
          </cell>
          <cell r="AL15">
            <v>73.831775700934571</v>
          </cell>
          <cell r="AM15">
            <v>70.754716981132077</v>
          </cell>
          <cell r="AN15">
            <v>77.227722772277232</v>
          </cell>
          <cell r="AO15">
            <v>82.524271844660191</v>
          </cell>
          <cell r="AP15">
            <v>85.148514851485146</v>
          </cell>
          <cell r="AQ15">
            <v>85.714285714285708</v>
          </cell>
          <cell r="AR15">
            <v>85.714285714285708</v>
          </cell>
          <cell r="AS15">
            <v>80.612244897959187</v>
          </cell>
          <cell r="AT15">
            <v>805.05110228904459</v>
          </cell>
          <cell r="AU15">
            <v>9531</v>
          </cell>
          <cell r="AV15">
            <v>11839</v>
          </cell>
          <cell r="AW15">
            <v>942.64441171657666</v>
          </cell>
          <cell r="AX15">
            <v>11521</v>
          </cell>
          <cell r="AY15">
            <v>12222</v>
          </cell>
          <cell r="AZ15">
            <v>863.61806617824652</v>
          </cell>
          <cell r="BA15">
            <v>10727</v>
          </cell>
          <cell r="BB15">
            <v>12421</v>
          </cell>
          <cell r="BC15">
            <v>1022.783398390823</v>
          </cell>
          <cell r="BD15">
            <v>12839</v>
          </cell>
          <cell r="BE15">
            <v>12553</v>
          </cell>
          <cell r="BF15">
            <v>910.18576826196477</v>
          </cell>
          <cell r="BG15">
            <v>11563</v>
          </cell>
          <cell r="BH15">
            <v>12704</v>
          </cell>
          <cell r="BI15">
            <v>1177.8961179285327</v>
          </cell>
          <cell r="BJ15">
            <v>15262</v>
          </cell>
          <cell r="BK15">
            <v>12957</v>
          </cell>
        </row>
        <row r="16">
          <cell r="A16" t="str">
            <v>Fife</v>
          </cell>
          <cell r="B16">
            <v>80.260000000000005</v>
          </cell>
          <cell r="C16">
            <v>79.75</v>
          </cell>
          <cell r="D16">
            <v>82.18</v>
          </cell>
          <cell r="E16">
            <v>80.08</v>
          </cell>
          <cell r="F16">
            <v>75.569999999999993</v>
          </cell>
          <cell r="G16">
            <v>74.260000000000005</v>
          </cell>
          <cell r="H16">
            <v>36.799999999999997</v>
          </cell>
          <cell r="I16">
            <v>38.82</v>
          </cell>
          <cell r="J16">
            <v>32.49</v>
          </cell>
          <cell r="K16">
            <v>83.218534752661242</v>
          </cell>
          <cell r="L16">
            <v>5316</v>
          </cell>
          <cell r="M16">
            <v>63880</v>
          </cell>
          <cell r="N16">
            <v>83.269094385002006</v>
          </cell>
          <cell r="O16">
            <v>5401</v>
          </cell>
          <cell r="P16">
            <v>64862</v>
          </cell>
          <cell r="Q16">
            <v>88.420521046846687</v>
          </cell>
          <cell r="R16">
            <v>5953</v>
          </cell>
          <cell r="S16">
            <v>67326</v>
          </cell>
          <cell r="T16">
            <v>98.364078321428039</v>
          </cell>
          <cell r="U16">
            <v>6596</v>
          </cell>
          <cell r="V16">
            <v>67057</v>
          </cell>
          <cell r="W16">
            <v>103.53927585842897</v>
          </cell>
          <cell r="X16">
            <v>6866</v>
          </cell>
          <cell r="Y16">
            <v>66313</v>
          </cell>
          <cell r="Z16">
            <v>107.24897349757372</v>
          </cell>
          <cell r="AA16">
            <v>7183</v>
          </cell>
          <cell r="AB16">
            <v>66975</v>
          </cell>
          <cell r="AC16">
            <v>109.12990634160292</v>
          </cell>
          <cell r="AD16">
            <v>7632</v>
          </cell>
          <cell r="AE16">
            <v>69935</v>
          </cell>
          <cell r="AF16">
            <v>123.00785960222568</v>
          </cell>
          <cell r="AG16">
            <v>8467</v>
          </cell>
          <cell r="AH16">
            <v>68833</v>
          </cell>
          <cell r="AI16">
            <v>115.19125990001686</v>
          </cell>
          <cell r="AJ16">
            <v>8203</v>
          </cell>
          <cell r="AK16">
            <v>71212</v>
          </cell>
          <cell r="AL16">
            <v>87.378640776699029</v>
          </cell>
          <cell r="AM16">
            <v>85.148514851485146</v>
          </cell>
          <cell r="AN16">
            <v>84.693877551020407</v>
          </cell>
          <cell r="AO16">
            <v>82.323232323232318</v>
          </cell>
          <cell r="AP16">
            <v>82.35294117647058</v>
          </cell>
          <cell r="AQ16">
            <v>80.693069306930695</v>
          </cell>
          <cell r="AR16">
            <v>88.780487804878049</v>
          </cell>
          <cell r="AS16">
            <v>84.878048780487802</v>
          </cell>
          <cell r="AT16">
            <v>1024.9308402493084</v>
          </cell>
          <cell r="AU16">
            <v>30751</v>
          </cell>
          <cell r="AV16">
            <v>30003</v>
          </cell>
          <cell r="AW16">
            <v>1047.8756207601673</v>
          </cell>
          <cell r="AX16">
            <v>32284</v>
          </cell>
          <cell r="AY16">
            <v>30809</v>
          </cell>
          <cell r="AZ16">
            <v>1029.9807815502884</v>
          </cell>
          <cell r="BA16">
            <v>32156</v>
          </cell>
          <cell r="BB16">
            <v>31220</v>
          </cell>
          <cell r="BC16">
            <v>778.58795929366261</v>
          </cell>
          <cell r="BD16">
            <v>24559</v>
          </cell>
          <cell r="BE16">
            <v>31543</v>
          </cell>
          <cell r="BF16">
            <v>611.9854155629655</v>
          </cell>
          <cell r="BG16">
            <v>19638</v>
          </cell>
          <cell r="BH16">
            <v>32089</v>
          </cell>
          <cell r="BI16">
            <v>628.01489894364045</v>
          </cell>
          <cell r="BJ16">
            <v>20570</v>
          </cell>
          <cell r="BK16">
            <v>32754</v>
          </cell>
        </row>
        <row r="17">
          <cell r="A17" t="str">
            <v>Glasgow City</v>
          </cell>
          <cell r="B17">
            <v>83.57</v>
          </cell>
          <cell r="C17">
            <v>81.63</v>
          </cell>
          <cell r="D17">
            <v>81.63</v>
          </cell>
          <cell r="E17">
            <v>84.8</v>
          </cell>
          <cell r="F17">
            <v>79.19</v>
          </cell>
          <cell r="G17">
            <v>79.97</v>
          </cell>
          <cell r="H17">
            <v>46.29</v>
          </cell>
          <cell r="I17">
            <v>39.93</v>
          </cell>
          <cell r="J17">
            <v>37.56</v>
          </cell>
          <cell r="K17">
            <v>98.591245287362938</v>
          </cell>
          <cell r="L17">
            <v>13703</v>
          </cell>
          <cell r="M17">
            <v>138988</v>
          </cell>
          <cell r="N17">
            <v>98.181662480018261</v>
          </cell>
          <cell r="O17">
            <v>13758</v>
          </cell>
          <cell r="P17">
            <v>140128</v>
          </cell>
          <cell r="Q17">
            <v>98.139930265394923</v>
          </cell>
          <cell r="R17">
            <v>13623</v>
          </cell>
          <cell r="S17">
            <v>138812</v>
          </cell>
          <cell r="T17">
            <v>99.861371378414347</v>
          </cell>
          <cell r="U17">
            <v>14335</v>
          </cell>
          <cell r="V17">
            <v>143549</v>
          </cell>
          <cell r="W17">
            <v>92.987720559765478</v>
          </cell>
          <cell r="X17">
            <v>13449</v>
          </cell>
          <cell r="Y17">
            <v>144632</v>
          </cell>
          <cell r="Z17">
            <v>98.118243334321846</v>
          </cell>
          <cell r="AA17">
            <v>14558</v>
          </cell>
          <cell r="AB17">
            <v>148372</v>
          </cell>
          <cell r="AC17">
            <v>101.78867785358658</v>
          </cell>
          <cell r="AD17">
            <v>14904</v>
          </cell>
          <cell r="AE17">
            <v>146421</v>
          </cell>
          <cell r="AF17">
            <v>95.640896318178548</v>
          </cell>
          <cell r="AG17">
            <v>13274</v>
          </cell>
          <cell r="AH17">
            <v>138790</v>
          </cell>
          <cell r="AI17">
            <v>97.880906821075698</v>
          </cell>
          <cell r="AJ17">
            <v>13760</v>
          </cell>
          <cell r="AK17">
            <v>140579</v>
          </cell>
          <cell r="AL17">
            <v>84.232365145228215</v>
          </cell>
          <cell r="AM17">
            <v>84.551148225469731</v>
          </cell>
          <cell r="AN17">
            <v>85.80931263858092</v>
          </cell>
          <cell r="AO17">
            <v>80.269058295964129</v>
          </cell>
          <cell r="AP17">
            <v>85.714285714285708</v>
          </cell>
          <cell r="AQ17">
            <v>86.320754716981128</v>
          </cell>
          <cell r="AR17">
            <v>88.968824940047966</v>
          </cell>
          <cell r="AS17">
            <v>84.725536992840105</v>
          </cell>
          <cell r="AT17">
            <v>1090.103248552002</v>
          </cell>
          <cell r="AU17">
            <v>43288</v>
          </cell>
          <cell r="AV17">
            <v>39710</v>
          </cell>
          <cell r="AW17">
            <v>1031.2334701896677</v>
          </cell>
          <cell r="AX17">
            <v>40941</v>
          </cell>
          <cell r="AY17">
            <v>39701</v>
          </cell>
          <cell r="AZ17">
            <v>627.25425450850901</v>
          </cell>
          <cell r="BA17">
            <v>24695</v>
          </cell>
          <cell r="BB17">
            <v>39370</v>
          </cell>
          <cell r="BC17">
            <v>463.79040734189545</v>
          </cell>
          <cell r="BD17">
            <v>18092</v>
          </cell>
          <cell r="BE17">
            <v>39009</v>
          </cell>
          <cell r="BF17">
            <v>324.31103635657911</v>
          </cell>
          <cell r="BG17">
            <v>12533</v>
          </cell>
          <cell r="BH17">
            <v>38645</v>
          </cell>
          <cell r="BI17">
            <v>458.06250324996103</v>
          </cell>
          <cell r="BJ17">
            <v>17618</v>
          </cell>
          <cell r="BK17">
            <v>38462</v>
          </cell>
        </row>
        <row r="18">
          <cell r="A18" t="str">
            <v>Highland</v>
          </cell>
          <cell r="B18">
            <v>80.33</v>
          </cell>
          <cell r="C18">
            <v>83.06</v>
          </cell>
          <cell r="D18">
            <v>86.43</v>
          </cell>
          <cell r="E18">
            <v>83.72</v>
          </cell>
          <cell r="F18">
            <v>76.569999999999993</v>
          </cell>
          <cell r="G18">
            <v>79.22</v>
          </cell>
          <cell r="H18">
            <v>42.27</v>
          </cell>
          <cell r="I18">
            <v>37.31</v>
          </cell>
          <cell r="J18">
            <v>37.5</v>
          </cell>
          <cell r="K18">
            <v>87.983762457524691</v>
          </cell>
          <cell r="L18">
            <v>3858</v>
          </cell>
          <cell r="M18">
            <v>43849</v>
          </cell>
          <cell r="N18">
            <v>89.226388229710494</v>
          </cell>
          <cell r="O18">
            <v>3760</v>
          </cell>
          <cell r="P18">
            <v>42140</v>
          </cell>
          <cell r="Q18">
            <v>88.663036902601334</v>
          </cell>
          <cell r="R18">
            <v>3664</v>
          </cell>
          <cell r="S18">
            <v>41325</v>
          </cell>
          <cell r="T18">
            <v>88.134959577550347</v>
          </cell>
          <cell r="U18">
            <v>3772</v>
          </cell>
          <cell r="V18">
            <v>42798</v>
          </cell>
          <cell r="W18">
            <v>92.090069284064668</v>
          </cell>
          <cell r="X18">
            <v>3828</v>
          </cell>
          <cell r="Y18">
            <v>41568</v>
          </cell>
          <cell r="Z18">
            <v>89.283582802167643</v>
          </cell>
          <cell r="AA18">
            <v>3740</v>
          </cell>
          <cell r="AB18">
            <v>41889</v>
          </cell>
          <cell r="AC18">
            <v>91.795001262307494</v>
          </cell>
          <cell r="AD18">
            <v>3636</v>
          </cell>
          <cell r="AE18">
            <v>39610</v>
          </cell>
          <cell r="AF18">
            <v>107.17763926762758</v>
          </cell>
          <cell r="AG18">
            <v>4402</v>
          </cell>
          <cell r="AH18">
            <v>41072</v>
          </cell>
          <cell r="AI18">
            <v>112.78803395768765</v>
          </cell>
          <cell r="AJ18">
            <v>5022</v>
          </cell>
          <cell r="AK18">
            <v>44526</v>
          </cell>
          <cell r="AL18">
            <v>84.027777777777786</v>
          </cell>
          <cell r="AM18">
            <v>77.094972067039109</v>
          </cell>
          <cell r="AN18">
            <v>74.719101123595507</v>
          </cell>
          <cell r="AO18">
            <v>78.651685393258433</v>
          </cell>
          <cell r="AP18">
            <v>83.333333333333343</v>
          </cell>
          <cell r="AQ18">
            <v>85.082872928176798</v>
          </cell>
          <cell r="AR18">
            <v>86.096256684491976</v>
          </cell>
          <cell r="AS18">
            <v>85.561497326203209</v>
          </cell>
          <cell r="AT18">
            <v>1104.8091224590976</v>
          </cell>
          <cell r="AU18">
            <v>22284</v>
          </cell>
          <cell r="AV18">
            <v>20170</v>
          </cell>
          <cell r="AW18">
            <v>1454.8779900851903</v>
          </cell>
          <cell r="AX18">
            <v>30228</v>
          </cell>
          <cell r="AY18">
            <v>20777</v>
          </cell>
          <cell r="AZ18">
            <v>1584.9520298690863</v>
          </cell>
          <cell r="BA18">
            <v>33536</v>
          </cell>
          <cell r="BB18">
            <v>21159</v>
          </cell>
          <cell r="BC18">
            <v>1579.6501349213734</v>
          </cell>
          <cell r="BD18">
            <v>33953</v>
          </cell>
          <cell r="BE18">
            <v>21494</v>
          </cell>
          <cell r="BF18">
            <v>1300.3639672429481</v>
          </cell>
          <cell r="BG18">
            <v>28582</v>
          </cell>
          <cell r="BH18">
            <v>21980</v>
          </cell>
          <cell r="BI18">
            <v>1248.4073615289328</v>
          </cell>
          <cell r="BJ18">
            <v>28219</v>
          </cell>
          <cell r="BK18">
            <v>22604</v>
          </cell>
        </row>
        <row r="19">
          <cell r="A19" t="str">
            <v>Inverclyde</v>
          </cell>
          <cell r="B19">
            <v>87.08</v>
          </cell>
          <cell r="C19">
            <v>86.1</v>
          </cell>
          <cell r="D19">
            <v>80.36</v>
          </cell>
          <cell r="E19">
            <v>84.27</v>
          </cell>
          <cell r="F19">
            <v>84.26</v>
          </cell>
          <cell r="G19">
            <v>77.319999999999993</v>
          </cell>
          <cell r="H19">
            <v>46.78</v>
          </cell>
          <cell r="I19">
            <v>43.08</v>
          </cell>
          <cell r="J19">
            <v>39.69</v>
          </cell>
          <cell r="K19">
            <v>87.789266371245688</v>
          </cell>
          <cell r="L19">
            <v>1783</v>
          </cell>
          <cell r="M19">
            <v>20310</v>
          </cell>
          <cell r="N19">
            <v>90.02374146034208</v>
          </cell>
          <cell r="O19">
            <v>1858</v>
          </cell>
          <cell r="P19">
            <v>20639</v>
          </cell>
          <cell r="Q19">
            <v>85.059061928532586</v>
          </cell>
          <cell r="R19">
            <v>1721</v>
          </cell>
          <cell r="S19">
            <v>20233</v>
          </cell>
          <cell r="T19">
            <v>90.136947082120528</v>
          </cell>
          <cell r="U19">
            <v>1889</v>
          </cell>
          <cell r="V19">
            <v>20957</v>
          </cell>
          <cell r="W19">
            <v>102.28241310730182</v>
          </cell>
          <cell r="X19">
            <v>2160</v>
          </cell>
          <cell r="Y19">
            <v>21118</v>
          </cell>
          <cell r="Z19">
            <v>91.503267973856197</v>
          </cell>
          <cell r="AA19">
            <v>1932</v>
          </cell>
          <cell r="AB19">
            <v>21114</v>
          </cell>
          <cell r="AC19">
            <v>87.660248477948812</v>
          </cell>
          <cell r="AD19">
            <v>1771</v>
          </cell>
          <cell r="AE19">
            <v>20203</v>
          </cell>
          <cell r="AF19">
            <v>91.596638655462172</v>
          </cell>
          <cell r="AG19">
            <v>1853</v>
          </cell>
          <cell r="AH19">
            <v>20230</v>
          </cell>
          <cell r="AI19">
            <v>92.773988409662024</v>
          </cell>
          <cell r="AJ19">
            <v>1809</v>
          </cell>
          <cell r="AK19">
            <v>19499</v>
          </cell>
          <cell r="AL19">
            <v>88.461538461538453</v>
          </cell>
          <cell r="AM19">
            <v>86.842105263157904</v>
          </cell>
          <cell r="AN19">
            <v>89.610389610389603</v>
          </cell>
          <cell r="AO19">
            <v>86.301369863013704</v>
          </cell>
          <cell r="AP19">
            <v>87.012987012987011</v>
          </cell>
          <cell r="AQ19">
            <v>89.743589743589752</v>
          </cell>
          <cell r="AR19">
            <v>92.10526315789474</v>
          </cell>
          <cell r="AS19">
            <v>82.089552238805979</v>
          </cell>
          <cell r="AT19">
            <v>417.33615221987316</v>
          </cell>
          <cell r="AU19">
            <v>2961</v>
          </cell>
          <cell r="AV19">
            <v>7095</v>
          </cell>
          <cell r="AW19">
            <v>577.11993360077463</v>
          </cell>
          <cell r="AX19">
            <v>4172</v>
          </cell>
          <cell r="AY19">
            <v>7229</v>
          </cell>
          <cell r="AZ19">
            <v>243.90243902439025</v>
          </cell>
          <cell r="BA19">
            <v>1760</v>
          </cell>
          <cell r="BB19">
            <v>7216</v>
          </cell>
          <cell r="BC19">
            <v>263.22280076733352</v>
          </cell>
          <cell r="BD19">
            <v>1921</v>
          </cell>
          <cell r="BE19">
            <v>7298</v>
          </cell>
          <cell r="BF19">
            <v>172.08281914164266</v>
          </cell>
          <cell r="BG19">
            <v>1255</v>
          </cell>
          <cell r="BH19">
            <v>7293</v>
          </cell>
          <cell r="BI19">
            <v>86.680189317106155</v>
          </cell>
          <cell r="BJ19">
            <v>641</v>
          </cell>
          <cell r="BK19">
            <v>7395</v>
          </cell>
        </row>
        <row r="20">
          <cell r="A20" t="str">
            <v>Midlothian</v>
          </cell>
          <cell r="B20">
            <v>82.61</v>
          </cell>
          <cell r="C20">
            <v>77.959999999999994</v>
          </cell>
          <cell r="D20">
            <v>86.28</v>
          </cell>
          <cell r="E20">
            <v>84.9</v>
          </cell>
          <cell r="F20">
            <v>84.44</v>
          </cell>
          <cell r="G20">
            <v>79.680000000000007</v>
          </cell>
          <cell r="H20">
            <v>44.48</v>
          </cell>
          <cell r="I20">
            <v>39.43</v>
          </cell>
          <cell r="J20">
            <v>32.1</v>
          </cell>
          <cell r="K20">
            <v>93.794989922257415</v>
          </cell>
          <cell r="L20">
            <v>1303</v>
          </cell>
          <cell r="M20">
            <v>13892</v>
          </cell>
          <cell r="N20">
            <v>105.80537379924823</v>
          </cell>
          <cell r="O20">
            <v>1520</v>
          </cell>
          <cell r="P20">
            <v>14366</v>
          </cell>
          <cell r="Q20">
            <v>105.81906448861773</v>
          </cell>
          <cell r="R20">
            <v>1613</v>
          </cell>
          <cell r="S20">
            <v>15243</v>
          </cell>
          <cell r="T20">
            <v>101.4537773359841</v>
          </cell>
          <cell r="U20">
            <v>1633</v>
          </cell>
          <cell r="V20">
            <v>16096</v>
          </cell>
          <cell r="W20">
            <v>107.11498048634044</v>
          </cell>
          <cell r="X20">
            <v>1784</v>
          </cell>
          <cell r="Y20">
            <v>16655</v>
          </cell>
          <cell r="Z20">
            <v>104.49283186371544</v>
          </cell>
          <cell r="AA20">
            <v>1742</v>
          </cell>
          <cell r="AB20">
            <v>16671</v>
          </cell>
          <cell r="AC20">
            <v>109.36105088636654</v>
          </cell>
          <cell r="AD20">
            <v>1715</v>
          </cell>
          <cell r="AE20">
            <v>15682</v>
          </cell>
          <cell r="AF20">
            <v>114.38613800332983</v>
          </cell>
          <cell r="AG20">
            <v>1855</v>
          </cell>
          <cell r="AH20">
            <v>16217</v>
          </cell>
          <cell r="AI20">
            <v>108.88848106686243</v>
          </cell>
          <cell r="AJ20">
            <v>1780</v>
          </cell>
          <cell r="AK20">
            <v>16347</v>
          </cell>
          <cell r="AL20">
            <v>76.59574468085107</v>
          </cell>
          <cell r="AM20">
            <v>80</v>
          </cell>
          <cell r="AN20">
            <v>82.978723404255319</v>
          </cell>
          <cell r="AO20">
            <v>77.777777777777786</v>
          </cell>
          <cell r="AP20">
            <v>76.31578947368422</v>
          </cell>
          <cell r="AQ20">
            <v>69.387755102040813</v>
          </cell>
          <cell r="AR20">
            <v>73.91304347826086</v>
          </cell>
          <cell r="AS20">
            <v>78.048780487804876</v>
          </cell>
          <cell r="AT20">
            <v>917.1218979241454</v>
          </cell>
          <cell r="AU20">
            <v>5876</v>
          </cell>
          <cell r="AV20">
            <v>6407</v>
          </cell>
          <cell r="AW20">
            <v>1059.2445933597319</v>
          </cell>
          <cell r="AX20">
            <v>6955</v>
          </cell>
          <cell r="AY20">
            <v>6566</v>
          </cell>
          <cell r="AZ20">
            <v>834.91062039957944</v>
          </cell>
          <cell r="BA20">
            <v>5558</v>
          </cell>
          <cell r="BB20">
            <v>6657</v>
          </cell>
          <cell r="BC20">
            <v>971.19341563786008</v>
          </cell>
          <cell r="BD20">
            <v>6608</v>
          </cell>
          <cell r="BE20">
            <v>6804</v>
          </cell>
          <cell r="BF20">
            <v>1422.0223415058754</v>
          </cell>
          <cell r="BG20">
            <v>9802</v>
          </cell>
          <cell r="BH20">
            <v>6893</v>
          </cell>
          <cell r="BI20">
            <v>1323.3178163351672</v>
          </cell>
          <cell r="BJ20">
            <v>9381</v>
          </cell>
          <cell r="BK20">
            <v>7089</v>
          </cell>
        </row>
        <row r="21">
          <cell r="A21" t="str">
            <v>Moray</v>
          </cell>
          <cell r="B21">
            <v>81.78</v>
          </cell>
          <cell r="C21">
            <v>74.39</v>
          </cell>
          <cell r="D21">
            <v>82.68</v>
          </cell>
          <cell r="E21">
            <v>78.5</v>
          </cell>
          <cell r="F21">
            <v>72.569999999999993</v>
          </cell>
          <cell r="G21">
            <v>74.84</v>
          </cell>
          <cell r="H21">
            <v>42.87</v>
          </cell>
          <cell r="I21">
            <v>38.090000000000003</v>
          </cell>
          <cell r="J21">
            <v>39.479999999999997</v>
          </cell>
          <cell r="K21">
            <v>73.670680557434707</v>
          </cell>
          <cell r="L21">
            <v>1089</v>
          </cell>
          <cell r="M21">
            <v>14782</v>
          </cell>
          <cell r="N21">
            <v>79.003976272733198</v>
          </cell>
          <cell r="O21">
            <v>1212</v>
          </cell>
          <cell r="P21">
            <v>15341</v>
          </cell>
          <cell r="Q21">
            <v>69.066395319257197</v>
          </cell>
          <cell r="R21">
            <v>1086</v>
          </cell>
          <cell r="S21">
            <v>15724</v>
          </cell>
          <cell r="T21">
            <v>76.234627519155225</v>
          </cell>
          <cell r="U21">
            <v>1184</v>
          </cell>
          <cell r="V21">
            <v>15531</v>
          </cell>
          <cell r="W21">
            <v>73.717948717948715</v>
          </cell>
          <cell r="X21">
            <v>1219</v>
          </cell>
          <cell r="Y21">
            <v>16536</v>
          </cell>
          <cell r="Z21">
            <v>76.449208402636614</v>
          </cell>
          <cell r="AA21">
            <v>1241</v>
          </cell>
          <cell r="AB21">
            <v>16233</v>
          </cell>
          <cell r="AC21">
            <v>74.913750616067034</v>
          </cell>
          <cell r="AD21">
            <v>1216</v>
          </cell>
          <cell r="AE21">
            <v>16232</v>
          </cell>
          <cell r="AF21">
            <v>84.36532507739939</v>
          </cell>
          <cell r="AG21">
            <v>1417</v>
          </cell>
          <cell r="AH21">
            <v>16796</v>
          </cell>
          <cell r="AI21">
            <v>77.079107505070994</v>
          </cell>
          <cell r="AJ21">
            <v>1330</v>
          </cell>
          <cell r="AK21">
            <v>17255</v>
          </cell>
          <cell r="AL21">
            <v>84.05797101449275</v>
          </cell>
          <cell r="AM21">
            <v>83.561643835616437</v>
          </cell>
          <cell r="AN21">
            <v>72.972972972972968</v>
          </cell>
          <cell r="AO21">
            <v>76.712328767123282</v>
          </cell>
          <cell r="AP21">
            <v>77.333333333333329</v>
          </cell>
          <cell r="AQ21">
            <v>66.666666666666657</v>
          </cell>
          <cell r="AR21">
            <v>81.818181818181827</v>
          </cell>
          <cell r="AS21">
            <v>78.48101265822784</v>
          </cell>
          <cell r="AT21">
            <v>803.21089759182689</v>
          </cell>
          <cell r="AU21">
            <v>6604</v>
          </cell>
          <cell r="AV21">
            <v>8222</v>
          </cell>
          <cell r="AW21">
            <v>794.7898164594435</v>
          </cell>
          <cell r="AX21">
            <v>6712</v>
          </cell>
          <cell r="AY21">
            <v>8445</v>
          </cell>
          <cell r="AZ21">
            <v>763.95998138669154</v>
          </cell>
          <cell r="BA21">
            <v>6567</v>
          </cell>
          <cell r="BB21">
            <v>8596</v>
          </cell>
          <cell r="BC21">
            <v>1095.216348898276</v>
          </cell>
          <cell r="BD21">
            <v>9593</v>
          </cell>
          <cell r="BE21">
            <v>8759</v>
          </cell>
          <cell r="BF21">
            <v>936.07970446658464</v>
          </cell>
          <cell r="BG21">
            <v>8362</v>
          </cell>
          <cell r="BH21">
            <v>8933</v>
          </cell>
          <cell r="BI21">
            <v>1063.2621951219512</v>
          </cell>
          <cell r="BJ21">
            <v>9765</v>
          </cell>
          <cell r="BK21">
            <v>9184</v>
          </cell>
        </row>
        <row r="22">
          <cell r="A22" t="str">
            <v>North Ayrshire</v>
          </cell>
          <cell r="B22">
            <v>76.39</v>
          </cell>
          <cell r="C22">
            <v>82.21</v>
          </cell>
          <cell r="D22">
            <v>84.05</v>
          </cell>
          <cell r="E22">
            <v>79.64</v>
          </cell>
          <cell r="F22">
            <v>78.17</v>
          </cell>
          <cell r="G22">
            <v>69.98</v>
          </cell>
          <cell r="H22">
            <v>36.630000000000003</v>
          </cell>
          <cell r="I22">
            <v>41.46</v>
          </cell>
          <cell r="J22">
            <v>38.5</v>
          </cell>
          <cell r="K22">
            <v>90.334788048951694</v>
          </cell>
          <cell r="L22">
            <v>2960</v>
          </cell>
          <cell r="M22">
            <v>32767</v>
          </cell>
          <cell r="N22">
            <v>94.798631383997233</v>
          </cell>
          <cell r="O22">
            <v>3020</v>
          </cell>
          <cell r="P22">
            <v>31857</v>
          </cell>
          <cell r="Q22">
            <v>96.135782074952232</v>
          </cell>
          <cell r="R22">
            <v>2968</v>
          </cell>
          <cell r="S22">
            <v>30873</v>
          </cell>
          <cell r="T22">
            <v>100.57679578907555</v>
          </cell>
          <cell r="U22">
            <v>3191</v>
          </cell>
          <cell r="V22">
            <v>31727</v>
          </cell>
          <cell r="W22">
            <v>106.02755095680359</v>
          </cell>
          <cell r="X22">
            <v>3402</v>
          </cell>
          <cell r="Y22">
            <v>32086</v>
          </cell>
          <cell r="Z22">
            <v>108.66818296689411</v>
          </cell>
          <cell r="AA22">
            <v>3440</v>
          </cell>
          <cell r="AB22">
            <v>31656</v>
          </cell>
          <cell r="AC22">
            <v>110.56314150972476</v>
          </cell>
          <cell r="AD22">
            <v>3587</v>
          </cell>
          <cell r="AE22">
            <v>32443</v>
          </cell>
          <cell r="AF22">
            <v>111.17012966723949</v>
          </cell>
          <cell r="AG22">
            <v>3558</v>
          </cell>
          <cell r="AH22">
            <v>32005</v>
          </cell>
          <cell r="AI22">
            <v>111.3997555012225</v>
          </cell>
          <cell r="AJ22">
            <v>3645</v>
          </cell>
          <cell r="AK22">
            <v>32720</v>
          </cell>
          <cell r="AL22">
            <v>68.085106382978722</v>
          </cell>
          <cell r="AM22">
            <v>75.581395348837205</v>
          </cell>
          <cell r="AN22">
            <v>81.17647058823529</v>
          </cell>
          <cell r="AO22">
            <v>71.604938271604937</v>
          </cell>
          <cell r="AP22">
            <v>77.215189873417728</v>
          </cell>
          <cell r="AQ22">
            <v>83.544303797468359</v>
          </cell>
          <cell r="AR22">
            <v>86.419753086419746</v>
          </cell>
          <cell r="AS22">
            <v>81.92771084337349</v>
          </cell>
          <cell r="AT22">
            <v>576.01479115892096</v>
          </cell>
          <cell r="AU22">
            <v>6854</v>
          </cell>
          <cell r="AV22">
            <v>11899</v>
          </cell>
          <cell r="AW22">
            <v>663.18988173455989</v>
          </cell>
          <cell r="AX22">
            <v>8075</v>
          </cell>
          <cell r="AY22">
            <v>12176</v>
          </cell>
          <cell r="AZ22">
            <v>443.28309836331226</v>
          </cell>
          <cell r="BA22">
            <v>5471</v>
          </cell>
          <cell r="BB22">
            <v>12342</v>
          </cell>
          <cell r="BC22">
            <v>624.39141192433556</v>
          </cell>
          <cell r="BD22">
            <v>7823</v>
          </cell>
          <cell r="BE22">
            <v>12529</v>
          </cell>
          <cell r="BF22">
            <v>1013.0683152046327</v>
          </cell>
          <cell r="BG22">
            <v>12946</v>
          </cell>
          <cell r="BH22">
            <v>12779</v>
          </cell>
          <cell r="BI22">
            <v>1126.1844233880288</v>
          </cell>
          <cell r="BJ22">
            <v>14619</v>
          </cell>
          <cell r="BK22">
            <v>12981</v>
          </cell>
        </row>
        <row r="23">
          <cell r="A23" t="str">
            <v>North Lanarkshire</v>
          </cell>
          <cell r="B23">
            <v>82.8</v>
          </cell>
          <cell r="C23">
            <v>82.99</v>
          </cell>
          <cell r="D23">
            <v>75.44</v>
          </cell>
          <cell r="E23">
            <v>83.27</v>
          </cell>
          <cell r="F23">
            <v>75.44</v>
          </cell>
          <cell r="G23">
            <v>71.37</v>
          </cell>
          <cell r="H23">
            <v>40.380000000000003</v>
          </cell>
          <cell r="I23">
            <v>41.18</v>
          </cell>
          <cell r="J23">
            <v>33.159999999999997</v>
          </cell>
          <cell r="K23">
            <v>87.439166633149654</v>
          </cell>
          <cell r="L23">
            <v>6522</v>
          </cell>
          <cell r="M23">
            <v>74589</v>
          </cell>
          <cell r="N23">
            <v>91.034882648287493</v>
          </cell>
          <cell r="O23">
            <v>6908</v>
          </cell>
          <cell r="P23">
            <v>75883</v>
          </cell>
          <cell r="Q23">
            <v>92.401370036788023</v>
          </cell>
          <cell r="R23">
            <v>7284</v>
          </cell>
          <cell r="S23">
            <v>78830</v>
          </cell>
          <cell r="T23">
            <v>93.895337725054475</v>
          </cell>
          <cell r="U23">
            <v>7369</v>
          </cell>
          <cell r="V23">
            <v>78481</v>
          </cell>
          <cell r="W23">
            <v>100.63587930568855</v>
          </cell>
          <cell r="X23">
            <v>8198</v>
          </cell>
          <cell r="Y23">
            <v>81462</v>
          </cell>
          <cell r="Z23">
            <v>98.593744380372371</v>
          </cell>
          <cell r="AA23">
            <v>8224</v>
          </cell>
          <cell r="AB23">
            <v>83413</v>
          </cell>
          <cell r="AC23">
            <v>98.673290404605225</v>
          </cell>
          <cell r="AD23">
            <v>8382</v>
          </cell>
          <cell r="AE23">
            <v>84947</v>
          </cell>
          <cell r="AF23">
            <v>99.408566820001198</v>
          </cell>
          <cell r="AG23">
            <v>8320</v>
          </cell>
          <cell r="AH23">
            <v>83695</v>
          </cell>
          <cell r="AI23">
            <v>100.12179982666947</v>
          </cell>
          <cell r="AJ23">
            <v>8549</v>
          </cell>
          <cell r="AK23">
            <v>85386</v>
          </cell>
          <cell r="AL23">
            <v>69.863013698630141</v>
          </cell>
          <cell r="AM23">
            <v>74.496644295302019</v>
          </cell>
          <cell r="AN23">
            <v>71.328671328671334</v>
          </cell>
          <cell r="AO23">
            <v>73.972602739726028</v>
          </cell>
          <cell r="AP23">
            <v>84.507042253521121</v>
          </cell>
          <cell r="AQ23">
            <v>82.089552238805979</v>
          </cell>
          <cell r="AR23">
            <v>77.611940298507463</v>
          </cell>
          <cell r="AS23">
            <v>72.794117647058826</v>
          </cell>
          <cell r="AT23">
            <v>742.48736814112226</v>
          </cell>
          <cell r="AU23">
            <v>16752</v>
          </cell>
          <cell r="AV23">
            <v>22562</v>
          </cell>
          <cell r="AW23">
            <v>807.77667856682012</v>
          </cell>
          <cell r="AX23">
            <v>18780</v>
          </cell>
          <cell r="AY23">
            <v>23249</v>
          </cell>
          <cell r="AZ23">
            <v>973.15209590949382</v>
          </cell>
          <cell r="BA23">
            <v>23053</v>
          </cell>
          <cell r="BB23">
            <v>23689</v>
          </cell>
          <cell r="BC23">
            <v>961.39221994735306</v>
          </cell>
          <cell r="BD23">
            <v>23009</v>
          </cell>
          <cell r="BE23">
            <v>23933</v>
          </cell>
          <cell r="BF23">
            <v>1008.9591676644234</v>
          </cell>
          <cell r="BG23">
            <v>24438</v>
          </cell>
          <cell r="BH23">
            <v>24221</v>
          </cell>
          <cell r="BI23">
            <v>996.33759257752092</v>
          </cell>
          <cell r="BJ23">
            <v>24484</v>
          </cell>
          <cell r="BK23">
            <v>24574</v>
          </cell>
        </row>
        <row r="24">
          <cell r="A24" t="str">
            <v>Orkney Islands</v>
          </cell>
          <cell r="B24">
            <v>88.73</v>
          </cell>
          <cell r="C24">
            <v>87.38</v>
          </cell>
          <cell r="D24">
            <v>99.59</v>
          </cell>
          <cell r="E24">
            <v>87.59</v>
          </cell>
          <cell r="F24">
            <v>74.13</v>
          </cell>
          <cell r="G24">
            <v>83.34</v>
          </cell>
          <cell r="H24">
            <v>51.22</v>
          </cell>
          <cell r="I24">
            <v>48.64</v>
          </cell>
          <cell r="J24">
            <v>48.89</v>
          </cell>
          <cell r="K24">
            <v>55.575475080674074</v>
          </cell>
          <cell r="L24">
            <v>310</v>
          </cell>
          <cell r="M24">
            <v>5578</v>
          </cell>
          <cell r="N24">
            <v>55.120910384068281</v>
          </cell>
          <cell r="O24">
            <v>310</v>
          </cell>
          <cell r="P24">
            <v>5624</v>
          </cell>
          <cell r="Q24">
            <v>55.545059512563761</v>
          </cell>
          <cell r="R24">
            <v>294</v>
          </cell>
          <cell r="S24">
            <v>5293</v>
          </cell>
          <cell r="T24">
            <v>57.394002068252327</v>
          </cell>
          <cell r="U24">
            <v>333</v>
          </cell>
          <cell r="V24">
            <v>5802</v>
          </cell>
          <cell r="W24">
            <v>85.829615466326757</v>
          </cell>
          <cell r="X24">
            <v>404</v>
          </cell>
          <cell r="Y24">
            <v>4707</v>
          </cell>
          <cell r="Z24">
            <v>78.730158730158735</v>
          </cell>
          <cell r="AA24">
            <v>372</v>
          </cell>
          <cell r="AB24">
            <v>4725</v>
          </cell>
          <cell r="AC24">
            <v>77.632763276327637</v>
          </cell>
          <cell r="AD24">
            <v>345</v>
          </cell>
          <cell r="AE24">
            <v>4444</v>
          </cell>
          <cell r="AF24">
            <v>80.373001776198933</v>
          </cell>
          <cell r="AG24">
            <v>362</v>
          </cell>
          <cell r="AH24">
            <v>4504</v>
          </cell>
          <cell r="AI24">
            <v>82.103134479271986</v>
          </cell>
          <cell r="AJ24">
            <v>406</v>
          </cell>
          <cell r="AK24">
            <v>4945</v>
          </cell>
          <cell r="AL24">
            <v>76.666666666666671</v>
          </cell>
          <cell r="AM24">
            <v>77.41935483870968</v>
          </cell>
          <cell r="AN24">
            <v>66.666666666666657</v>
          </cell>
          <cell r="AO24">
            <v>72.727272727272734</v>
          </cell>
          <cell r="AP24">
            <v>64.705882352941174</v>
          </cell>
          <cell r="AQ24">
            <v>71.875</v>
          </cell>
          <cell r="AR24">
            <v>80</v>
          </cell>
          <cell r="AS24">
            <v>75.675675675675677</v>
          </cell>
          <cell r="AT24">
            <v>298.64016736401669</v>
          </cell>
          <cell r="AU24">
            <v>571</v>
          </cell>
          <cell r="AV24">
            <v>1912</v>
          </cell>
          <cell r="AW24">
            <v>309.55993930197269</v>
          </cell>
          <cell r="AX24">
            <v>612</v>
          </cell>
          <cell r="AY24">
            <v>1977</v>
          </cell>
          <cell r="AZ24">
            <v>382.45112064854555</v>
          </cell>
          <cell r="BA24">
            <v>802</v>
          </cell>
          <cell r="BB24">
            <v>2097</v>
          </cell>
          <cell r="BC24">
            <v>434.37645959831855</v>
          </cell>
          <cell r="BD24">
            <v>930</v>
          </cell>
          <cell r="BE24">
            <v>2141</v>
          </cell>
          <cell r="BF24">
            <v>381.01604278074871</v>
          </cell>
          <cell r="BG24">
            <v>855</v>
          </cell>
          <cell r="BH24">
            <v>2244</v>
          </cell>
          <cell r="BI24">
            <v>110.87420042643923</v>
          </cell>
          <cell r="BJ24">
            <v>260</v>
          </cell>
          <cell r="BK24">
            <v>2345</v>
          </cell>
        </row>
        <row r="25">
          <cell r="A25" t="str">
            <v>Perth &amp; Kinross</v>
          </cell>
          <cell r="B25">
            <v>79.540000000000006</v>
          </cell>
          <cell r="C25">
            <v>81.430000000000007</v>
          </cell>
          <cell r="D25">
            <v>82.96</v>
          </cell>
          <cell r="E25">
            <v>81.239999999999995</v>
          </cell>
          <cell r="F25">
            <v>81.819999999999993</v>
          </cell>
          <cell r="G25">
            <v>77.7</v>
          </cell>
          <cell r="H25">
            <v>42.27</v>
          </cell>
          <cell r="I25">
            <v>40.299999999999997</v>
          </cell>
          <cell r="J25">
            <v>40.89</v>
          </cell>
          <cell r="K25">
            <v>109.42619114480951</v>
          </cell>
          <cell r="L25">
            <v>2338</v>
          </cell>
          <cell r="M25">
            <v>21366</v>
          </cell>
          <cell r="N25">
            <v>106.40476633773972</v>
          </cell>
          <cell r="O25">
            <v>2286</v>
          </cell>
          <cell r="P25">
            <v>21484</v>
          </cell>
          <cell r="Q25">
            <v>103.80481610811302</v>
          </cell>
          <cell r="R25">
            <v>2289</v>
          </cell>
          <cell r="S25">
            <v>22051</v>
          </cell>
          <cell r="T25">
            <v>104.50516986706056</v>
          </cell>
          <cell r="U25">
            <v>2264</v>
          </cell>
          <cell r="V25">
            <v>21664</v>
          </cell>
          <cell r="W25">
            <v>104.48971802089794</v>
          </cell>
          <cell r="X25">
            <v>2190</v>
          </cell>
          <cell r="Y25">
            <v>20959</v>
          </cell>
          <cell r="Z25">
            <v>114.65146701551112</v>
          </cell>
          <cell r="AA25">
            <v>2454</v>
          </cell>
          <cell r="AB25">
            <v>21404</v>
          </cell>
          <cell r="AC25">
            <v>118.18309266788167</v>
          </cell>
          <cell r="AD25">
            <v>2529</v>
          </cell>
          <cell r="AE25">
            <v>21399</v>
          </cell>
          <cell r="AF25">
            <v>112.24591969560429</v>
          </cell>
          <cell r="AG25">
            <v>2242</v>
          </cell>
          <cell r="AH25">
            <v>19974</v>
          </cell>
          <cell r="AI25">
            <v>115.05360108712064</v>
          </cell>
          <cell r="AJ25">
            <v>2286</v>
          </cell>
          <cell r="AK25">
            <v>19869</v>
          </cell>
          <cell r="AL25">
            <v>71.755725190839698</v>
          </cell>
          <cell r="AM25">
            <v>80.152671755725194</v>
          </cell>
          <cell r="AN25">
            <v>79.6875</v>
          </cell>
          <cell r="AO25">
            <v>83.606557377049185</v>
          </cell>
          <cell r="AP25">
            <v>84.297520661157023</v>
          </cell>
          <cell r="AQ25">
            <v>85.714285714285708</v>
          </cell>
          <cell r="AR25">
            <v>88.983050847457619</v>
          </cell>
          <cell r="AS25">
            <v>87.826086956521749</v>
          </cell>
          <cell r="AT25">
            <v>925.63117453347968</v>
          </cell>
          <cell r="AU25">
            <v>13492</v>
          </cell>
          <cell r="AV25">
            <v>14576</v>
          </cell>
          <cell r="AW25">
            <v>857.10477206078383</v>
          </cell>
          <cell r="AX25">
            <v>12860</v>
          </cell>
          <cell r="AY25">
            <v>15004</v>
          </cell>
          <cell r="AZ25">
            <v>1005.0225034244343</v>
          </cell>
          <cell r="BA25">
            <v>15408</v>
          </cell>
          <cell r="BB25">
            <v>15331</v>
          </cell>
          <cell r="BC25">
            <v>865.89446589446595</v>
          </cell>
          <cell r="BD25">
            <v>13456</v>
          </cell>
          <cell r="BE25">
            <v>15540</v>
          </cell>
          <cell r="BF25">
            <v>658.10462852477542</v>
          </cell>
          <cell r="BG25">
            <v>10479</v>
          </cell>
          <cell r="BH25">
            <v>15923</v>
          </cell>
          <cell r="BI25">
            <v>547.6571147460337</v>
          </cell>
          <cell r="BJ25">
            <v>8906</v>
          </cell>
          <cell r="BK25">
            <v>16262</v>
          </cell>
        </row>
        <row r="26">
          <cell r="A26" t="str">
            <v>Renfrewshire</v>
          </cell>
          <cell r="B26">
            <v>79.709999999999994</v>
          </cell>
          <cell r="C26">
            <v>81.96</v>
          </cell>
          <cell r="D26">
            <v>79.209999999999994</v>
          </cell>
          <cell r="E26">
            <v>84.22</v>
          </cell>
          <cell r="F26">
            <v>81.58</v>
          </cell>
          <cell r="G26">
            <v>73.13</v>
          </cell>
          <cell r="H26">
            <v>40.4</v>
          </cell>
          <cell r="I26">
            <v>36.89</v>
          </cell>
          <cell r="J26">
            <v>35.630000000000003</v>
          </cell>
          <cell r="K26">
            <v>84.017671517671516</v>
          </cell>
          <cell r="L26">
            <v>3233</v>
          </cell>
          <cell r="M26">
            <v>38480</v>
          </cell>
          <cell r="N26">
            <v>92.584735775232176</v>
          </cell>
          <cell r="O26">
            <v>3928</v>
          </cell>
          <cell r="P26">
            <v>42426</v>
          </cell>
          <cell r="Q26">
            <v>91.148921751337227</v>
          </cell>
          <cell r="R26">
            <v>3766</v>
          </cell>
          <cell r="S26">
            <v>41317</v>
          </cell>
          <cell r="T26">
            <v>94.310893738753293</v>
          </cell>
          <cell r="U26">
            <v>4088</v>
          </cell>
          <cell r="V26">
            <v>43346</v>
          </cell>
          <cell r="W26">
            <v>105.0957524352263</v>
          </cell>
          <cell r="X26">
            <v>4758</v>
          </cell>
          <cell r="Y26">
            <v>45273</v>
          </cell>
          <cell r="Z26">
            <v>104.13967277918084</v>
          </cell>
          <cell r="AA26">
            <v>4742</v>
          </cell>
          <cell r="AB26">
            <v>45535</v>
          </cell>
          <cell r="AC26">
            <v>99.610305260878988</v>
          </cell>
          <cell r="AD26">
            <v>4601</v>
          </cell>
          <cell r="AE26">
            <v>46190</v>
          </cell>
          <cell r="AF26">
            <v>90.104585679806917</v>
          </cell>
          <cell r="AG26">
            <v>3696</v>
          </cell>
          <cell r="AH26">
            <v>41019</v>
          </cell>
          <cell r="AI26">
            <v>88.266082984392838</v>
          </cell>
          <cell r="AJ26">
            <v>3710</v>
          </cell>
          <cell r="AK26">
            <v>42032</v>
          </cell>
          <cell r="AL26">
            <v>88.764044943820224</v>
          </cell>
          <cell r="AM26">
            <v>91.111111111111114</v>
          </cell>
          <cell r="AN26">
            <v>94.444444444444443</v>
          </cell>
          <cell r="AO26">
            <v>92.307692307692307</v>
          </cell>
          <cell r="AP26">
            <v>87.368421052631589</v>
          </cell>
          <cell r="AQ26">
            <v>88.888888888888886</v>
          </cell>
          <cell r="AR26">
            <v>90.526315789473685</v>
          </cell>
          <cell r="AS26">
            <v>84.158415841584159</v>
          </cell>
          <cell r="AT26">
            <v>410.61794115531256</v>
          </cell>
          <cell r="AU26">
            <v>5708</v>
          </cell>
          <cell r="AV26">
            <v>13901</v>
          </cell>
          <cell r="AW26">
            <v>383.33333333333337</v>
          </cell>
          <cell r="AX26">
            <v>5474</v>
          </cell>
          <cell r="AY26">
            <v>14280</v>
          </cell>
          <cell r="AZ26">
            <v>287.03510601320818</v>
          </cell>
          <cell r="BA26">
            <v>4129</v>
          </cell>
          <cell r="BB26">
            <v>14385</v>
          </cell>
          <cell r="BC26">
            <v>107.20671159400358</v>
          </cell>
          <cell r="BD26">
            <v>1559</v>
          </cell>
          <cell r="BE26">
            <v>14542</v>
          </cell>
          <cell r="BF26">
            <v>189.89582624089329</v>
          </cell>
          <cell r="BG26">
            <v>2789</v>
          </cell>
          <cell r="BH26">
            <v>14687</v>
          </cell>
          <cell r="BI26">
            <v>245.9237299555316</v>
          </cell>
          <cell r="BJ26">
            <v>3650</v>
          </cell>
          <cell r="BK26">
            <v>14842</v>
          </cell>
        </row>
        <row r="27">
          <cell r="A27" t="str">
            <v>Scottish Borders</v>
          </cell>
          <cell r="B27">
            <v>78.98</v>
          </cell>
          <cell r="C27">
            <v>84.6</v>
          </cell>
          <cell r="D27">
            <v>83.06</v>
          </cell>
          <cell r="E27">
            <v>79.540000000000006</v>
          </cell>
          <cell r="F27">
            <v>84.36</v>
          </cell>
          <cell r="G27">
            <v>73.83</v>
          </cell>
          <cell r="H27">
            <v>41.01</v>
          </cell>
          <cell r="I27">
            <v>40.99</v>
          </cell>
          <cell r="J27">
            <v>36.07</v>
          </cell>
          <cell r="K27">
            <v>99.929660023446658</v>
          </cell>
          <cell r="L27">
            <v>2131</v>
          </cell>
          <cell r="M27">
            <v>21325</v>
          </cell>
          <cell r="N27">
            <v>101.30646096223302</v>
          </cell>
          <cell r="O27">
            <v>2272</v>
          </cell>
          <cell r="P27">
            <v>22427</v>
          </cell>
          <cell r="Q27">
            <v>103.83787661406026</v>
          </cell>
          <cell r="R27">
            <v>2316</v>
          </cell>
          <cell r="S27">
            <v>22304</v>
          </cell>
          <cell r="T27">
            <v>110.1652056641942</v>
          </cell>
          <cell r="U27">
            <v>2614</v>
          </cell>
          <cell r="V27">
            <v>23728</v>
          </cell>
          <cell r="W27">
            <v>104.78564714536761</v>
          </cell>
          <cell r="X27">
            <v>2564</v>
          </cell>
          <cell r="Y27">
            <v>24469</v>
          </cell>
          <cell r="Z27">
            <v>106.85547491322184</v>
          </cell>
          <cell r="AA27">
            <v>2709</v>
          </cell>
          <cell r="AB27">
            <v>25352</v>
          </cell>
          <cell r="AC27">
            <v>101.55507559395248</v>
          </cell>
          <cell r="AD27">
            <v>2351</v>
          </cell>
          <cell r="AE27">
            <v>23150</v>
          </cell>
          <cell r="AF27">
            <v>104.97010633928164</v>
          </cell>
          <cell r="AG27">
            <v>2300</v>
          </cell>
          <cell r="AH27">
            <v>21911</v>
          </cell>
          <cell r="AI27">
            <v>108.80779057995468</v>
          </cell>
          <cell r="AJ27">
            <v>2257</v>
          </cell>
          <cell r="AK27">
            <v>20743</v>
          </cell>
          <cell r="AL27">
            <v>79.545454545454547</v>
          </cell>
          <cell r="AM27">
            <v>68.75</v>
          </cell>
          <cell r="AN27">
            <v>65.909090909090907</v>
          </cell>
          <cell r="AO27">
            <v>70.238095238095227</v>
          </cell>
          <cell r="AP27">
            <v>73.91304347826086</v>
          </cell>
          <cell r="AQ27">
            <v>70.238095238095227</v>
          </cell>
          <cell r="AR27">
            <v>75.294117647058826</v>
          </cell>
          <cell r="AS27">
            <v>72.839506172839506</v>
          </cell>
          <cell r="AT27">
            <v>604.04291160563878</v>
          </cell>
          <cell r="AU27">
            <v>6813</v>
          </cell>
          <cell r="AV27">
            <v>11279</v>
          </cell>
          <cell r="AW27">
            <v>627.59336099585062</v>
          </cell>
          <cell r="AX27">
            <v>7260</v>
          </cell>
          <cell r="AY27">
            <v>11568</v>
          </cell>
          <cell r="AZ27">
            <v>521.66080466672383</v>
          </cell>
          <cell r="BA27">
            <v>6081</v>
          </cell>
          <cell r="BB27">
            <v>11657</v>
          </cell>
          <cell r="BC27">
            <v>647.13364993215737</v>
          </cell>
          <cell r="BD27">
            <v>7631</v>
          </cell>
          <cell r="BE27">
            <v>11792</v>
          </cell>
          <cell r="BF27">
            <v>855.4739652870494</v>
          </cell>
          <cell r="BG27">
            <v>10252</v>
          </cell>
          <cell r="BH27">
            <v>11984</v>
          </cell>
          <cell r="BI27">
            <v>760.78431372549016</v>
          </cell>
          <cell r="BJ27">
            <v>9312</v>
          </cell>
          <cell r="BK27">
            <v>12240</v>
          </cell>
        </row>
        <row r="28">
          <cell r="A28" t="str">
            <v>Shetland Islands</v>
          </cell>
          <cell r="B28">
            <v>74.099999999999994</v>
          </cell>
          <cell r="C28">
            <v>74.53</v>
          </cell>
          <cell r="D28">
            <v>77.89</v>
          </cell>
          <cell r="E28">
            <v>75.66</v>
          </cell>
          <cell r="F28">
            <v>77.94</v>
          </cell>
          <cell r="G28">
            <v>74.5</v>
          </cell>
          <cell r="H28">
            <v>45.61</v>
          </cell>
          <cell r="I28">
            <v>51.12</v>
          </cell>
          <cell r="J28">
            <v>40.94</v>
          </cell>
          <cell r="K28">
            <v>70.805868594514138</v>
          </cell>
          <cell r="L28">
            <v>333</v>
          </cell>
          <cell r="M28">
            <v>4703</v>
          </cell>
          <cell r="N28">
            <v>86.639036905466739</v>
          </cell>
          <cell r="O28">
            <v>439</v>
          </cell>
          <cell r="P28">
            <v>5067</v>
          </cell>
          <cell r="Q28">
            <v>85.060617911615182</v>
          </cell>
          <cell r="R28">
            <v>435</v>
          </cell>
          <cell r="S28">
            <v>5114</v>
          </cell>
          <cell r="T28">
            <v>77.042499514845716</v>
          </cell>
          <cell r="U28">
            <v>397</v>
          </cell>
          <cell r="V28">
            <v>5153</v>
          </cell>
          <cell r="W28">
            <v>79.773746830505175</v>
          </cell>
          <cell r="X28">
            <v>409</v>
          </cell>
          <cell r="Y28">
            <v>5127</v>
          </cell>
          <cell r="Z28">
            <v>79.897415663839027</v>
          </cell>
          <cell r="AA28">
            <v>405</v>
          </cell>
          <cell r="AB28">
            <v>5069</v>
          </cell>
          <cell r="AC28">
            <v>69.071966042832329</v>
          </cell>
          <cell r="AD28">
            <v>358</v>
          </cell>
          <cell r="AE28">
            <v>5183</v>
          </cell>
          <cell r="AF28">
            <v>70.891928337507224</v>
          </cell>
          <cell r="AG28">
            <v>368</v>
          </cell>
          <cell r="AH28">
            <v>5191</v>
          </cell>
          <cell r="AI28">
            <v>68.272330741513372</v>
          </cell>
          <cell r="AJ28">
            <v>360</v>
          </cell>
          <cell r="AK28">
            <v>5273</v>
          </cell>
          <cell r="AL28">
            <v>87.5</v>
          </cell>
          <cell r="AM28">
            <v>78.125</v>
          </cell>
          <cell r="AN28">
            <v>70.967741935483872</v>
          </cell>
          <cell r="AO28">
            <v>82.758620689655174</v>
          </cell>
          <cell r="AP28">
            <v>82.758620689655174</v>
          </cell>
          <cell r="AQ28">
            <v>93.103448275862064</v>
          </cell>
          <cell r="AR28">
            <v>89.285714285714292</v>
          </cell>
          <cell r="AS28">
            <v>96.428571428571431</v>
          </cell>
          <cell r="AT28">
            <v>806.99708454810491</v>
          </cell>
          <cell r="AU28">
            <v>1384</v>
          </cell>
          <cell r="AV28">
            <v>1715</v>
          </cell>
          <cell r="AW28">
            <v>1660.2600339174676</v>
          </cell>
          <cell r="AX28">
            <v>2937</v>
          </cell>
          <cell r="AY28">
            <v>1769</v>
          </cell>
          <cell r="AZ28">
            <v>533.95399780941955</v>
          </cell>
          <cell r="BA28">
            <v>975</v>
          </cell>
          <cell r="BB28">
            <v>1826</v>
          </cell>
          <cell r="BC28">
            <v>528.12670671764056</v>
          </cell>
          <cell r="BD28">
            <v>967</v>
          </cell>
          <cell r="BE28">
            <v>1831</v>
          </cell>
          <cell r="BF28">
            <v>505.0397877984085</v>
          </cell>
          <cell r="BG28">
            <v>952</v>
          </cell>
          <cell r="BH28">
            <v>1885</v>
          </cell>
          <cell r="BI28">
            <v>572.73652085452693</v>
          </cell>
          <cell r="BJ28">
            <v>1126</v>
          </cell>
          <cell r="BK28">
            <v>1966</v>
          </cell>
        </row>
        <row r="29">
          <cell r="A29" t="str">
            <v>South Ayrshire</v>
          </cell>
          <cell r="B29">
            <v>82.95</v>
          </cell>
          <cell r="C29">
            <v>82.6</v>
          </cell>
          <cell r="D29">
            <v>81.819999999999993</v>
          </cell>
          <cell r="E29">
            <v>81.150000000000006</v>
          </cell>
          <cell r="F29">
            <v>79.58</v>
          </cell>
          <cell r="G29">
            <v>76.62</v>
          </cell>
          <cell r="H29">
            <v>43.05</v>
          </cell>
          <cell r="I29">
            <v>40.75</v>
          </cell>
          <cell r="J29">
            <v>35.630000000000003</v>
          </cell>
          <cell r="K29">
            <v>85.942841515110075</v>
          </cell>
          <cell r="L29">
            <v>2514</v>
          </cell>
          <cell r="M29">
            <v>29252</v>
          </cell>
          <cell r="N29">
            <v>93.155696683118762</v>
          </cell>
          <cell r="O29">
            <v>2699</v>
          </cell>
          <cell r="P29">
            <v>28973</v>
          </cell>
          <cell r="Q29">
            <v>108.17838569494906</v>
          </cell>
          <cell r="R29">
            <v>3037</v>
          </cell>
          <cell r="S29">
            <v>28074</v>
          </cell>
          <cell r="T29">
            <v>109.33323955549304</v>
          </cell>
          <cell r="U29">
            <v>3109</v>
          </cell>
          <cell r="V29">
            <v>28436</v>
          </cell>
          <cell r="W29">
            <v>106.80631940308965</v>
          </cell>
          <cell r="X29">
            <v>3049</v>
          </cell>
          <cell r="Y29">
            <v>28547</v>
          </cell>
          <cell r="Z29">
            <v>109.93635077793495</v>
          </cell>
          <cell r="AA29">
            <v>3109</v>
          </cell>
          <cell r="AB29">
            <v>28280</v>
          </cell>
          <cell r="AC29">
            <v>116.33878200491827</v>
          </cell>
          <cell r="AD29">
            <v>3217</v>
          </cell>
          <cell r="AE29">
            <v>27652</v>
          </cell>
          <cell r="AF29">
            <v>119.74891356832448</v>
          </cell>
          <cell r="AG29">
            <v>3472</v>
          </cell>
          <cell r="AH29">
            <v>28994</v>
          </cell>
          <cell r="AI29">
            <v>126.87476076138776</v>
          </cell>
          <cell r="AJ29">
            <v>3646</v>
          </cell>
          <cell r="AK29">
            <v>28737</v>
          </cell>
          <cell r="AL29">
            <v>85.263157894736835</v>
          </cell>
          <cell r="AM29">
            <v>85.106382978723403</v>
          </cell>
          <cell r="AN29">
            <v>82.978723404255319</v>
          </cell>
          <cell r="AO29">
            <v>87.2340425531915</v>
          </cell>
          <cell r="AP29">
            <v>93.333333333333329</v>
          </cell>
          <cell r="AQ29">
            <v>89.65517241379311</v>
          </cell>
          <cell r="AR29">
            <v>84.090909090909093</v>
          </cell>
          <cell r="AS29">
            <v>79.310344827586206</v>
          </cell>
          <cell r="AT29">
            <v>629.46199829205807</v>
          </cell>
          <cell r="AU29">
            <v>7371</v>
          </cell>
          <cell r="AV29">
            <v>11710</v>
          </cell>
          <cell r="AW29">
            <v>900.29498525073745</v>
          </cell>
          <cell r="AX29">
            <v>10682</v>
          </cell>
          <cell r="AY29">
            <v>11865</v>
          </cell>
          <cell r="AZ29">
            <v>837.68548453950098</v>
          </cell>
          <cell r="BA29">
            <v>10105</v>
          </cell>
          <cell r="BB29">
            <v>12063</v>
          </cell>
          <cell r="BC29">
            <v>1273.465703971119</v>
          </cell>
          <cell r="BD29">
            <v>15521</v>
          </cell>
          <cell r="BE29">
            <v>12188</v>
          </cell>
          <cell r="BF29">
            <v>967.31816725408521</v>
          </cell>
          <cell r="BG29">
            <v>12076</v>
          </cell>
          <cell r="BH29">
            <v>12484</v>
          </cell>
          <cell r="BI29">
            <v>1353.513174404015</v>
          </cell>
          <cell r="BJ29">
            <v>17260</v>
          </cell>
          <cell r="BK29">
            <v>12752</v>
          </cell>
        </row>
        <row r="30">
          <cell r="A30" t="str">
            <v>South Lanarkshire</v>
          </cell>
          <cell r="B30">
            <v>83.24</v>
          </cell>
          <cell r="C30">
            <v>81.05</v>
          </cell>
          <cell r="D30">
            <v>80.959999999999994</v>
          </cell>
          <cell r="E30">
            <v>84.42</v>
          </cell>
          <cell r="F30">
            <v>75.900000000000006</v>
          </cell>
          <cell r="G30">
            <v>69.38</v>
          </cell>
          <cell r="H30">
            <v>46.23</v>
          </cell>
          <cell r="I30">
            <v>38.549999999999997</v>
          </cell>
          <cell r="J30">
            <v>31.97</v>
          </cell>
          <cell r="K30">
            <v>81.982945785217581</v>
          </cell>
          <cell r="L30">
            <v>5211</v>
          </cell>
          <cell r="M30">
            <v>63562</v>
          </cell>
          <cell r="N30">
            <v>85.85549469045506</v>
          </cell>
          <cell r="O30">
            <v>5611</v>
          </cell>
          <cell r="P30">
            <v>65354</v>
          </cell>
          <cell r="Q30">
            <v>90.34471491586342</v>
          </cell>
          <cell r="R30">
            <v>6083</v>
          </cell>
          <cell r="S30">
            <v>67331</v>
          </cell>
          <cell r="T30">
            <v>90.885647975702696</v>
          </cell>
          <cell r="U30">
            <v>6344</v>
          </cell>
          <cell r="V30">
            <v>69802</v>
          </cell>
          <cell r="W30">
            <v>87.827686431991452</v>
          </cell>
          <cell r="X30">
            <v>6255</v>
          </cell>
          <cell r="Y30">
            <v>71219</v>
          </cell>
          <cell r="Z30">
            <v>93.651799988974034</v>
          </cell>
          <cell r="AA30">
            <v>6795</v>
          </cell>
          <cell r="AB30">
            <v>72556</v>
          </cell>
          <cell r="AC30">
            <v>97.029008950717127</v>
          </cell>
          <cell r="AD30">
            <v>7198</v>
          </cell>
          <cell r="AE30">
            <v>74184</v>
          </cell>
          <cell r="AF30">
            <v>97.038661913901848</v>
          </cell>
          <cell r="AG30">
            <v>7078</v>
          </cell>
          <cell r="AH30">
            <v>72940</v>
          </cell>
          <cell r="AI30">
            <v>98.052331300413144</v>
          </cell>
          <cell r="AJ30">
            <v>7476</v>
          </cell>
          <cell r="AK30">
            <v>76245</v>
          </cell>
          <cell r="AL30">
            <v>77.027027027027032</v>
          </cell>
          <cell r="AM30">
            <v>79.054054054054063</v>
          </cell>
          <cell r="AN30">
            <v>76.351351351351354</v>
          </cell>
          <cell r="AO30">
            <v>71.523178807947019</v>
          </cell>
          <cell r="AP30">
            <v>74.193548387096769</v>
          </cell>
          <cell r="AQ30">
            <v>82.993197278911566</v>
          </cell>
          <cell r="AR30">
            <v>83.443708609271525</v>
          </cell>
          <cell r="AS30">
            <v>78.378378378378372</v>
          </cell>
          <cell r="AT30">
            <v>1368.7569810116481</v>
          </cell>
          <cell r="AU30">
            <v>34312</v>
          </cell>
          <cell r="AV30">
            <v>25068</v>
          </cell>
          <cell r="AW30">
            <v>1368.6708240185119</v>
          </cell>
          <cell r="AX30">
            <v>34897</v>
          </cell>
          <cell r="AY30">
            <v>25497</v>
          </cell>
          <cell r="AZ30">
            <v>1415.9660594737661</v>
          </cell>
          <cell r="BA30">
            <v>36379</v>
          </cell>
          <cell r="BB30">
            <v>25692</v>
          </cell>
          <cell r="BC30">
            <v>1340.8341639193438</v>
          </cell>
          <cell r="BD30">
            <v>34977</v>
          </cell>
          <cell r="BE30">
            <v>26086</v>
          </cell>
          <cell r="BF30">
            <v>1118.0762977806344</v>
          </cell>
          <cell r="BG30">
            <v>29572</v>
          </cell>
          <cell r="BH30">
            <v>26449</v>
          </cell>
          <cell r="BI30">
            <v>1024.6550890632552</v>
          </cell>
          <cell r="BJ30">
            <v>27554</v>
          </cell>
          <cell r="BK30">
            <v>26891</v>
          </cell>
        </row>
        <row r="31">
          <cell r="A31" t="str">
            <v>Stirling</v>
          </cell>
          <cell r="B31">
            <v>82.92</v>
          </cell>
          <cell r="C31">
            <v>78.790000000000006</v>
          </cell>
          <cell r="D31">
            <v>84.16</v>
          </cell>
          <cell r="E31">
            <v>77.94</v>
          </cell>
          <cell r="F31">
            <v>74.849999999999994</v>
          </cell>
          <cell r="G31">
            <v>73.150000000000006</v>
          </cell>
          <cell r="H31">
            <v>44.31</v>
          </cell>
          <cell r="I31">
            <v>32.19</v>
          </cell>
          <cell r="J31">
            <v>37.950000000000003</v>
          </cell>
          <cell r="K31">
            <v>89.697169190256744</v>
          </cell>
          <cell r="L31">
            <v>1090</v>
          </cell>
          <cell r="M31">
            <v>12152</v>
          </cell>
          <cell r="N31">
            <v>94.578067672238078</v>
          </cell>
          <cell r="O31">
            <v>1160</v>
          </cell>
          <cell r="P31">
            <v>12265</v>
          </cell>
          <cell r="Q31">
            <v>98.489133069402925</v>
          </cell>
          <cell r="R31">
            <v>1219</v>
          </cell>
          <cell r="S31">
            <v>12377</v>
          </cell>
          <cell r="T31">
            <v>96.958022313187257</v>
          </cell>
          <cell r="U31">
            <v>1208</v>
          </cell>
          <cell r="V31">
            <v>12459</v>
          </cell>
          <cell r="W31">
            <v>102.77172220492059</v>
          </cell>
          <cell r="X31">
            <v>1320</v>
          </cell>
          <cell r="Y31">
            <v>12844</v>
          </cell>
          <cell r="Z31">
            <v>102.22042793702059</v>
          </cell>
          <cell r="AA31">
            <v>1266</v>
          </cell>
          <cell r="AB31">
            <v>12385</v>
          </cell>
          <cell r="AC31">
            <v>101.28564364595353</v>
          </cell>
          <cell r="AD31">
            <v>1229</v>
          </cell>
          <cell r="AE31">
            <v>12134</v>
          </cell>
          <cell r="AF31">
            <v>103.47688988465688</v>
          </cell>
          <cell r="AG31">
            <v>1247</v>
          </cell>
          <cell r="AH31">
            <v>12051</v>
          </cell>
          <cell r="AI31">
            <v>103.87427514917221</v>
          </cell>
          <cell r="AJ31">
            <v>1236</v>
          </cell>
          <cell r="AK31">
            <v>11899</v>
          </cell>
          <cell r="AL31">
            <v>80</v>
          </cell>
          <cell r="AM31">
            <v>75.510204081632651</v>
          </cell>
          <cell r="AN31">
            <v>79.245283018867923</v>
          </cell>
          <cell r="AO31">
            <v>75.925925925925924</v>
          </cell>
          <cell r="AP31">
            <v>81.132075471698116</v>
          </cell>
          <cell r="AQ31">
            <v>86.79245283018868</v>
          </cell>
          <cell r="AR31">
            <v>88.679245283018872</v>
          </cell>
          <cell r="AS31">
            <v>84.615384615384613</v>
          </cell>
          <cell r="AT31">
            <v>837.02185792349724</v>
          </cell>
          <cell r="AU31">
            <v>6127</v>
          </cell>
          <cell r="AV31">
            <v>7320</v>
          </cell>
          <cell r="AW31">
            <v>685.36033035833225</v>
          </cell>
          <cell r="AX31">
            <v>5145</v>
          </cell>
          <cell r="AY31">
            <v>7507</v>
          </cell>
          <cell r="AZ31">
            <v>670.46049188906329</v>
          </cell>
          <cell r="BA31">
            <v>5125</v>
          </cell>
          <cell r="BB31">
            <v>7644</v>
          </cell>
          <cell r="BC31">
            <v>763.82814509904802</v>
          </cell>
          <cell r="BD31">
            <v>5938</v>
          </cell>
          <cell r="BE31">
            <v>7774</v>
          </cell>
          <cell r="BF31">
            <v>565.69205671978921</v>
          </cell>
          <cell r="BG31">
            <v>4508</v>
          </cell>
          <cell r="BH31">
            <v>7969</v>
          </cell>
          <cell r="BI31">
            <v>540.34139751934174</v>
          </cell>
          <cell r="BJ31">
            <v>4400</v>
          </cell>
          <cell r="BK31">
            <v>8143</v>
          </cell>
        </row>
        <row r="32">
          <cell r="A32" t="str">
            <v>West Dunbartonshire</v>
          </cell>
          <cell r="B32">
            <v>84.78</v>
          </cell>
          <cell r="C32">
            <v>88.43</v>
          </cell>
          <cell r="D32">
            <v>81.08</v>
          </cell>
          <cell r="E32">
            <v>80.11</v>
          </cell>
          <cell r="F32">
            <v>81.78</v>
          </cell>
          <cell r="G32">
            <v>79.66</v>
          </cell>
          <cell r="H32">
            <v>42.99</v>
          </cell>
          <cell r="I32">
            <v>39.65</v>
          </cell>
          <cell r="J32">
            <v>40.42</v>
          </cell>
          <cell r="K32">
            <v>83.539255213074952</v>
          </cell>
          <cell r="L32">
            <v>1927</v>
          </cell>
          <cell r="M32">
            <v>23067</v>
          </cell>
          <cell r="N32">
            <v>90.839791640198186</v>
          </cell>
          <cell r="O32">
            <v>2145</v>
          </cell>
          <cell r="P32">
            <v>23613</v>
          </cell>
          <cell r="Q32">
            <v>84.507636486372448</v>
          </cell>
          <cell r="R32">
            <v>2003</v>
          </cell>
          <cell r="S32">
            <v>23702</v>
          </cell>
          <cell r="T32">
            <v>84.595128373930208</v>
          </cell>
          <cell r="U32">
            <v>2056</v>
          </cell>
          <cell r="V32">
            <v>24304</v>
          </cell>
          <cell r="W32">
            <v>81.71299057616605</v>
          </cell>
          <cell r="X32">
            <v>2055</v>
          </cell>
          <cell r="Y32">
            <v>25149</v>
          </cell>
          <cell r="Z32">
            <v>78.76543209876543</v>
          </cell>
          <cell r="AA32">
            <v>1914</v>
          </cell>
          <cell r="AB32">
            <v>24300</v>
          </cell>
          <cell r="AC32">
            <v>88.189571866728301</v>
          </cell>
          <cell r="AD32">
            <v>2099</v>
          </cell>
          <cell r="AE32">
            <v>23801</v>
          </cell>
          <cell r="AF32">
            <v>88.888888888888886</v>
          </cell>
          <cell r="AG32">
            <v>1976</v>
          </cell>
          <cell r="AH32">
            <v>22230</v>
          </cell>
          <cell r="AI32">
            <v>93.062012104201386</v>
          </cell>
          <cell r="AJ32">
            <v>2122</v>
          </cell>
          <cell r="AK32">
            <v>22802</v>
          </cell>
          <cell r="AL32">
            <v>75.510204081632651</v>
          </cell>
          <cell r="AM32">
            <v>66.666666666666657</v>
          </cell>
          <cell r="AN32">
            <v>75.510204081632651</v>
          </cell>
          <cell r="AO32">
            <v>96.15384615384616</v>
          </cell>
          <cell r="AP32">
            <v>91.228070175438589</v>
          </cell>
          <cell r="AQ32">
            <v>87.931034482758619</v>
          </cell>
          <cell r="AR32">
            <v>98.039215686274503</v>
          </cell>
          <cell r="AS32">
            <v>89.090909090909093</v>
          </cell>
          <cell r="AT32">
            <v>705.26469301443785</v>
          </cell>
          <cell r="AU32">
            <v>4836</v>
          </cell>
          <cell r="AV32">
            <v>6857</v>
          </cell>
          <cell r="AW32">
            <v>879.77672820953205</v>
          </cell>
          <cell r="AX32">
            <v>6147</v>
          </cell>
          <cell r="AY32">
            <v>6987</v>
          </cell>
          <cell r="AZ32">
            <v>530.36611629576453</v>
          </cell>
          <cell r="BA32">
            <v>3694</v>
          </cell>
          <cell r="BB32">
            <v>6965</v>
          </cell>
          <cell r="BC32">
            <v>478.51368600198549</v>
          </cell>
          <cell r="BD32">
            <v>3374</v>
          </cell>
          <cell r="BE32">
            <v>7051</v>
          </cell>
          <cell r="BF32">
            <v>333.9937729974526</v>
          </cell>
          <cell r="BG32">
            <v>2360</v>
          </cell>
          <cell r="BH32">
            <v>7066</v>
          </cell>
          <cell r="BI32">
            <v>331.96314670446492</v>
          </cell>
          <cell r="BJ32">
            <v>2342</v>
          </cell>
          <cell r="BK32">
            <v>7055</v>
          </cell>
        </row>
        <row r="33">
          <cell r="A33" t="str">
            <v>West Lothian</v>
          </cell>
          <cell r="B33">
            <v>83.34</v>
          </cell>
          <cell r="C33">
            <v>87.51</v>
          </cell>
          <cell r="D33">
            <v>80.47</v>
          </cell>
          <cell r="E33">
            <v>80.61</v>
          </cell>
          <cell r="F33">
            <v>81.14</v>
          </cell>
          <cell r="G33">
            <v>76.59</v>
          </cell>
          <cell r="H33">
            <v>45.22</v>
          </cell>
          <cell r="I33">
            <v>36.24</v>
          </cell>
          <cell r="J33">
            <v>41.55</v>
          </cell>
          <cell r="K33">
            <v>107.51795575125419</v>
          </cell>
          <cell r="L33">
            <v>2979</v>
          </cell>
          <cell r="M33">
            <v>27707</v>
          </cell>
          <cell r="N33">
            <v>114.71721269559882</v>
          </cell>
          <cell r="O33">
            <v>3365</v>
          </cell>
          <cell r="P33">
            <v>29333</v>
          </cell>
          <cell r="Q33">
            <v>113.45412358822124</v>
          </cell>
          <cell r="R33">
            <v>3325</v>
          </cell>
          <cell r="S33">
            <v>29307</v>
          </cell>
          <cell r="T33">
            <v>113.73307543520311</v>
          </cell>
          <cell r="U33">
            <v>3234</v>
          </cell>
          <cell r="V33">
            <v>28435</v>
          </cell>
          <cell r="W33">
            <v>109.72003154574132</v>
          </cell>
          <cell r="X33">
            <v>3339</v>
          </cell>
          <cell r="Y33">
            <v>30432</v>
          </cell>
          <cell r="Z33">
            <v>101.09569481950523</v>
          </cell>
          <cell r="AA33">
            <v>3257</v>
          </cell>
          <cell r="AB33">
            <v>32217</v>
          </cell>
          <cell r="AC33">
            <v>108.87071406102548</v>
          </cell>
          <cell r="AD33">
            <v>3461</v>
          </cell>
          <cell r="AE33">
            <v>31790</v>
          </cell>
          <cell r="AF33">
            <v>104.07154328179614</v>
          </cell>
          <cell r="AG33">
            <v>3305</v>
          </cell>
          <cell r="AH33">
            <v>31757</v>
          </cell>
          <cell r="AI33">
            <v>108.92305753355599</v>
          </cell>
          <cell r="AJ33">
            <v>3457</v>
          </cell>
          <cell r="AK33">
            <v>31738</v>
          </cell>
          <cell r="AL33">
            <v>84.810126582278471</v>
          </cell>
          <cell r="AM33">
            <v>76.470588235294116</v>
          </cell>
          <cell r="AN33">
            <v>78.571428571428569</v>
          </cell>
          <cell r="AO33">
            <v>79.069767441860463</v>
          </cell>
          <cell r="AP33">
            <v>79.310344827586206</v>
          </cell>
          <cell r="AQ33">
            <v>81.707317073170728</v>
          </cell>
          <cell r="AR33">
            <v>78.571428571428569</v>
          </cell>
          <cell r="AS33">
            <v>79.545454545454547</v>
          </cell>
          <cell r="AT33">
            <v>548.77578561789085</v>
          </cell>
          <cell r="AU33">
            <v>5693</v>
          </cell>
          <cell r="AV33">
            <v>10374</v>
          </cell>
          <cell r="AW33">
            <v>623.89705882352939</v>
          </cell>
          <cell r="AX33">
            <v>6788</v>
          </cell>
          <cell r="AY33">
            <v>10880</v>
          </cell>
          <cell r="AZ33">
            <v>485.21026372059873</v>
          </cell>
          <cell r="BA33">
            <v>5446</v>
          </cell>
          <cell r="BB33">
            <v>11224</v>
          </cell>
          <cell r="BC33">
            <v>822.28162455807546</v>
          </cell>
          <cell r="BD33">
            <v>9536</v>
          </cell>
          <cell r="BE33">
            <v>11597</v>
          </cell>
          <cell r="BF33">
            <v>1139.0535013771805</v>
          </cell>
          <cell r="BG33">
            <v>13647</v>
          </cell>
          <cell r="BH33">
            <v>11981</v>
          </cell>
          <cell r="BI33">
            <v>1214.2511687892954</v>
          </cell>
          <cell r="BJ33">
            <v>15064</v>
          </cell>
          <cell r="BK33">
            <v>12406</v>
          </cell>
        </row>
        <row r="34">
          <cell r="A34" t="str">
            <v>Scotland</v>
          </cell>
          <cell r="B34">
            <v>82.81</v>
          </cell>
          <cell r="C34">
            <v>82.710000000000008</v>
          </cell>
          <cell r="D34">
            <v>81.13</v>
          </cell>
          <cell r="E34">
            <v>83.139999999999986</v>
          </cell>
          <cell r="F34">
            <v>78.81</v>
          </cell>
          <cell r="G34">
            <v>75.59</v>
          </cell>
          <cell r="H34">
            <v>42.95</v>
          </cell>
          <cell r="I34">
            <v>40.03</v>
          </cell>
          <cell r="J34">
            <v>36.549999999999997</v>
          </cell>
          <cell r="K34">
            <v>89.681255529606801</v>
          </cell>
          <cell r="L34">
            <v>90012</v>
          </cell>
          <cell r="M34">
            <v>1003688</v>
          </cell>
          <cell r="N34">
            <v>92.535049158146606</v>
          </cell>
          <cell r="O34">
            <v>94788</v>
          </cell>
          <cell r="P34">
            <v>1024347</v>
          </cell>
          <cell r="Q34">
            <v>93.469011925766068</v>
          </cell>
          <cell r="R34">
            <v>96841</v>
          </cell>
          <cell r="S34">
            <v>1036076</v>
          </cell>
          <cell r="T34">
            <v>95.278150146774564</v>
          </cell>
          <cell r="U34">
            <v>100358</v>
          </cell>
          <cell r="V34">
            <v>1053316</v>
          </cell>
          <cell r="W34">
            <v>97.151866791779909</v>
          </cell>
          <cell r="X34">
            <v>103949</v>
          </cell>
          <cell r="Y34">
            <v>1069964</v>
          </cell>
          <cell r="Z34">
            <v>98.082112674492208</v>
          </cell>
          <cell r="AA34">
            <v>105984</v>
          </cell>
          <cell r="AB34">
            <v>1080564</v>
          </cell>
          <cell r="AC34">
            <v>100.95399535197093</v>
          </cell>
          <cell r="AD34">
            <v>108034</v>
          </cell>
          <cell r="AE34">
            <v>1070131</v>
          </cell>
          <cell r="AF34">
            <v>102.73432126316433</v>
          </cell>
          <cell r="AG34">
            <v>107539</v>
          </cell>
          <cell r="AH34">
            <v>1046768</v>
          </cell>
          <cell r="AI34">
            <v>102.96232303041938</v>
          </cell>
          <cell r="AJ34">
            <v>109409</v>
          </cell>
          <cell r="AK34">
            <v>1062612</v>
          </cell>
          <cell r="AL34">
            <v>80.86611944523068</v>
          </cell>
          <cell r="AM34">
            <v>80.212112754674862</v>
          </cell>
          <cell r="AN34">
            <v>80.2</v>
          </cell>
          <cell r="AO34">
            <v>80.53500284575982</v>
          </cell>
          <cell r="AP34">
            <v>82.913006517427036</v>
          </cell>
          <cell r="AQ34">
            <v>83.788395904436868</v>
          </cell>
          <cell r="AR34">
            <v>85.384615384615387</v>
          </cell>
          <cell r="AS34">
            <v>82.173663024726849</v>
          </cell>
          <cell r="AT34">
            <v>921.79153830935752</v>
          </cell>
          <cell r="AU34">
            <v>391389</v>
          </cell>
          <cell r="AV34">
            <v>424596</v>
          </cell>
          <cell r="AW34">
            <v>1043.673454313795</v>
          </cell>
          <cell r="AX34">
            <v>452159</v>
          </cell>
          <cell r="AY34">
            <v>433238</v>
          </cell>
          <cell r="AZ34">
            <v>914.66404092141727</v>
          </cell>
          <cell r="BA34">
            <v>400364</v>
          </cell>
          <cell r="BB34">
            <v>437717</v>
          </cell>
          <cell r="BC34">
            <v>839.75229986276565</v>
          </cell>
          <cell r="BD34">
            <v>371430</v>
          </cell>
          <cell r="BE34">
            <v>442309</v>
          </cell>
          <cell r="BF34">
            <v>761.74350571800414</v>
          </cell>
          <cell r="BG34">
            <v>341239</v>
          </cell>
          <cell r="BH34">
            <v>447971</v>
          </cell>
          <cell r="BI34">
            <v>792.65991696280923</v>
          </cell>
          <cell r="BJ34">
            <v>360451</v>
          </cell>
          <cell r="BK34">
            <v>454736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erage cost per resident"/>
      <sheetName val="Annex1"/>
      <sheetName val="Historic"/>
      <sheetName val="Annex8"/>
    </sheetNames>
    <sheetDataSet>
      <sheetData sheetId="0" refreshError="1"/>
      <sheetData sheetId="1" refreshError="1"/>
      <sheetData sheetId="2" refreshError="1">
        <row r="2">
          <cell r="C2" t="str">
            <v>Number of long-stay residents aged 65+ supported in Care Homes 2010-11</v>
          </cell>
          <cell r="D2" t="str">
            <v>Number of long-stay residents aged 65+ supported in Care Homes 2011-12</v>
          </cell>
          <cell r="E2" t="str">
            <v>Number of long-stay residents aged 65+ supported in Care Homes 2012-13</v>
          </cell>
          <cell r="F2" t="str">
            <v>Number of long-stay residents aged 65+ supported in Care Homes 2013-14</v>
          </cell>
          <cell r="G2" t="str">
            <v>Number of long-stay residents aged 65+ supported in Care Homes 2014-15</v>
          </cell>
          <cell r="H2" t="str">
            <v>Number of long-stay residents aged 65+ supported in Care Homes 2015-16</v>
          </cell>
          <cell r="I2" t="str">
            <v>Number of long-stay residents aged 65+ supported in Care Homes 2016-17</v>
          </cell>
          <cell r="J2" t="str">
            <v>Number of long-stay residents aged 65+ supported in Care Homes 2017-18</v>
          </cell>
          <cell r="K2" t="str">
            <v>Number of long-stay residents aged 65+ supported in Care Homes 2018-19</v>
          </cell>
        </row>
        <row r="3">
          <cell r="B3" t="str">
            <v>Aberdeen City</v>
          </cell>
          <cell r="C3">
            <v>1540</v>
          </cell>
          <cell r="D3">
            <v>1440</v>
          </cell>
          <cell r="E3">
            <v>1200</v>
          </cell>
          <cell r="F3">
            <v>1340</v>
          </cell>
          <cell r="G3">
            <v>1350</v>
          </cell>
          <cell r="H3">
            <v>1310</v>
          </cell>
          <cell r="I3">
            <v>1260</v>
          </cell>
          <cell r="J3">
            <v>1260</v>
          </cell>
          <cell r="K3">
            <v>1260</v>
          </cell>
        </row>
        <row r="4">
          <cell r="B4" t="str">
            <v>Aberdeenshire</v>
          </cell>
          <cell r="C4">
            <v>1350</v>
          </cell>
          <cell r="D4">
            <v>1350</v>
          </cell>
          <cell r="E4">
            <v>1370</v>
          </cell>
          <cell r="F4">
            <v>1410</v>
          </cell>
          <cell r="G4">
            <v>1410</v>
          </cell>
          <cell r="H4">
            <v>1480</v>
          </cell>
          <cell r="I4">
            <v>1450</v>
          </cell>
          <cell r="J4">
            <v>1420</v>
          </cell>
          <cell r="K4">
            <v>1500</v>
          </cell>
        </row>
        <row r="5">
          <cell r="B5" t="str">
            <v>Angus</v>
          </cell>
          <cell r="C5">
            <v>840</v>
          </cell>
          <cell r="D5">
            <v>810</v>
          </cell>
          <cell r="E5">
            <v>740</v>
          </cell>
          <cell r="F5">
            <v>730</v>
          </cell>
          <cell r="G5">
            <v>710</v>
          </cell>
          <cell r="H5">
            <v>710</v>
          </cell>
          <cell r="I5">
            <v>750</v>
          </cell>
          <cell r="J5">
            <v>710</v>
          </cell>
          <cell r="K5">
            <v>720</v>
          </cell>
        </row>
        <row r="6">
          <cell r="B6" t="str">
            <v>Argyll &amp; Bute</v>
          </cell>
          <cell r="C6">
            <v>600</v>
          </cell>
          <cell r="D6">
            <v>560</v>
          </cell>
          <cell r="E6">
            <v>510</v>
          </cell>
          <cell r="F6">
            <v>510</v>
          </cell>
          <cell r="G6">
            <v>510</v>
          </cell>
          <cell r="H6">
            <v>520</v>
          </cell>
          <cell r="I6">
            <v>550</v>
          </cell>
          <cell r="J6">
            <v>550</v>
          </cell>
          <cell r="K6">
            <v>530</v>
          </cell>
        </row>
        <row r="7">
          <cell r="B7" t="str">
            <v>Clackmannanshire</v>
          </cell>
          <cell r="C7">
            <v>230</v>
          </cell>
          <cell r="D7">
            <v>210</v>
          </cell>
          <cell r="E7">
            <v>220</v>
          </cell>
          <cell r="F7">
            <v>210</v>
          </cell>
          <cell r="G7">
            <v>200</v>
          </cell>
          <cell r="H7">
            <v>220</v>
          </cell>
          <cell r="I7">
            <v>230</v>
          </cell>
          <cell r="J7">
            <v>220</v>
          </cell>
          <cell r="K7">
            <v>200</v>
          </cell>
        </row>
        <row r="8">
          <cell r="B8" t="str">
            <v>Dumfries &amp; Galloway</v>
          </cell>
          <cell r="C8">
            <v>880</v>
          </cell>
          <cell r="D8">
            <v>930</v>
          </cell>
          <cell r="E8">
            <v>940</v>
          </cell>
          <cell r="F8">
            <v>960</v>
          </cell>
          <cell r="G8">
            <v>1000</v>
          </cell>
          <cell r="H8">
            <v>1050</v>
          </cell>
          <cell r="I8">
            <v>1110</v>
          </cell>
          <cell r="J8">
            <v>1120</v>
          </cell>
          <cell r="K8">
            <v>1010</v>
          </cell>
        </row>
        <row r="9">
          <cell r="B9" t="str">
            <v>Dundee City</v>
          </cell>
          <cell r="C9">
            <v>960</v>
          </cell>
          <cell r="D9">
            <v>940</v>
          </cell>
          <cell r="E9">
            <v>970</v>
          </cell>
          <cell r="F9">
            <v>1060</v>
          </cell>
          <cell r="G9">
            <v>1050</v>
          </cell>
          <cell r="H9">
            <v>1030</v>
          </cell>
          <cell r="I9">
            <v>1030</v>
          </cell>
          <cell r="J9">
            <v>1010</v>
          </cell>
          <cell r="K9">
            <v>1010</v>
          </cell>
        </row>
        <row r="10">
          <cell r="B10" t="str">
            <v>East Ayrshire</v>
          </cell>
          <cell r="C10">
            <v>740</v>
          </cell>
          <cell r="D10">
            <v>570</v>
          </cell>
          <cell r="E10">
            <v>710</v>
          </cell>
          <cell r="F10">
            <v>800</v>
          </cell>
          <cell r="G10">
            <v>720</v>
          </cell>
          <cell r="H10">
            <v>740</v>
          </cell>
          <cell r="I10">
            <v>730</v>
          </cell>
          <cell r="J10">
            <v>670</v>
          </cell>
          <cell r="K10">
            <v>680</v>
          </cell>
        </row>
        <row r="11">
          <cell r="B11" t="str">
            <v>East Dunbartonshire</v>
          </cell>
          <cell r="C11">
            <v>580</v>
          </cell>
          <cell r="D11">
            <v>580</v>
          </cell>
          <cell r="E11">
            <v>610</v>
          </cell>
          <cell r="F11">
            <v>650</v>
          </cell>
          <cell r="G11">
            <v>640</v>
          </cell>
          <cell r="H11">
            <v>650</v>
          </cell>
          <cell r="I11">
            <v>680</v>
          </cell>
          <cell r="J11">
            <v>740</v>
          </cell>
          <cell r="K11">
            <v>770</v>
          </cell>
        </row>
        <row r="12">
          <cell r="B12" t="str">
            <v>East Lothian</v>
          </cell>
          <cell r="C12">
            <v>600</v>
          </cell>
          <cell r="D12">
            <v>610</v>
          </cell>
          <cell r="E12">
            <v>580</v>
          </cell>
          <cell r="F12">
            <v>600</v>
          </cell>
          <cell r="G12">
            <v>570</v>
          </cell>
          <cell r="H12">
            <v>590</v>
          </cell>
          <cell r="I12">
            <v>580</v>
          </cell>
          <cell r="J12">
            <v>600</v>
          </cell>
          <cell r="K12">
            <v>610</v>
          </cell>
        </row>
        <row r="13">
          <cell r="B13" t="str">
            <v>East Renfrewshire</v>
          </cell>
          <cell r="C13">
            <v>510</v>
          </cell>
          <cell r="D13">
            <v>510</v>
          </cell>
          <cell r="E13">
            <v>560</v>
          </cell>
          <cell r="F13">
            <v>570</v>
          </cell>
          <cell r="G13">
            <v>570</v>
          </cell>
          <cell r="H13">
            <v>580</v>
          </cell>
          <cell r="I13">
            <v>590</v>
          </cell>
          <cell r="J13">
            <v>680</v>
          </cell>
          <cell r="K13">
            <v>730</v>
          </cell>
        </row>
        <row r="14">
          <cell r="B14" t="str">
            <v>Edinburgh City</v>
          </cell>
          <cell r="C14">
            <v>2870</v>
          </cell>
          <cell r="D14">
            <v>2800</v>
          </cell>
          <cell r="E14">
            <v>2710</v>
          </cell>
          <cell r="F14">
            <v>2660</v>
          </cell>
          <cell r="G14">
            <v>2620</v>
          </cell>
          <cell r="H14">
            <v>2600</v>
          </cell>
          <cell r="I14">
            <v>2530</v>
          </cell>
          <cell r="J14">
            <v>2470</v>
          </cell>
          <cell r="K14">
            <v>2490</v>
          </cell>
        </row>
        <row r="15">
          <cell r="B15" t="str">
            <v>Eilean Siar</v>
          </cell>
          <cell r="C15">
            <v>190</v>
          </cell>
          <cell r="D15">
            <v>190</v>
          </cell>
          <cell r="E15">
            <v>180</v>
          </cell>
          <cell r="F15">
            <v>180</v>
          </cell>
          <cell r="G15">
            <v>180</v>
          </cell>
          <cell r="H15">
            <v>190</v>
          </cell>
          <cell r="I15">
            <v>190</v>
          </cell>
          <cell r="J15">
            <v>190</v>
          </cell>
          <cell r="K15">
            <v>190</v>
          </cell>
        </row>
        <row r="16">
          <cell r="B16" t="str">
            <v>Falkirk</v>
          </cell>
          <cell r="C16">
            <v>780</v>
          </cell>
          <cell r="D16">
            <v>800</v>
          </cell>
          <cell r="E16">
            <v>790</v>
          </cell>
          <cell r="F16">
            <v>850</v>
          </cell>
          <cell r="G16">
            <v>860</v>
          </cell>
          <cell r="H16">
            <v>890</v>
          </cell>
          <cell r="I16">
            <v>860</v>
          </cell>
          <cell r="J16">
            <v>880</v>
          </cell>
          <cell r="K16">
            <v>880</v>
          </cell>
        </row>
        <row r="17">
          <cell r="B17" t="str">
            <v>Fife</v>
          </cell>
          <cell r="C17">
            <v>2170</v>
          </cell>
          <cell r="D17">
            <v>2230</v>
          </cell>
          <cell r="E17">
            <v>2120</v>
          </cell>
          <cell r="F17">
            <v>2140</v>
          </cell>
          <cell r="G17">
            <v>2210</v>
          </cell>
          <cell r="H17">
            <v>2310</v>
          </cell>
          <cell r="I17">
            <v>2290</v>
          </cell>
          <cell r="J17">
            <v>2450</v>
          </cell>
          <cell r="K17">
            <v>1470</v>
          </cell>
        </row>
        <row r="18">
          <cell r="B18" t="str">
            <v>Glasgow City</v>
          </cell>
          <cell r="C18">
            <v>4000</v>
          </cell>
          <cell r="D18">
            <v>3960</v>
          </cell>
          <cell r="E18">
            <v>3900</v>
          </cell>
          <cell r="F18">
            <v>3800</v>
          </cell>
          <cell r="G18">
            <v>3570</v>
          </cell>
          <cell r="H18">
            <v>3600</v>
          </cell>
          <cell r="I18">
            <v>3330</v>
          </cell>
          <cell r="J18">
            <v>3110</v>
          </cell>
          <cell r="K18">
            <v>3070</v>
          </cell>
        </row>
        <row r="19">
          <cell r="B19" t="str">
            <v>Highland</v>
          </cell>
          <cell r="C19">
            <v>1510</v>
          </cell>
          <cell r="D19">
            <v>1500</v>
          </cell>
          <cell r="E19">
            <v>1470</v>
          </cell>
          <cell r="F19">
            <v>1490</v>
          </cell>
          <cell r="G19">
            <v>1560</v>
          </cell>
          <cell r="H19">
            <v>1570</v>
          </cell>
          <cell r="I19">
            <v>1580</v>
          </cell>
          <cell r="J19">
            <v>1550</v>
          </cell>
          <cell r="K19">
            <v>1360</v>
          </cell>
        </row>
        <row r="20">
          <cell r="B20" t="str">
            <v>Inverclyde</v>
          </cell>
          <cell r="C20">
            <v>610</v>
          </cell>
          <cell r="D20">
            <v>600</v>
          </cell>
          <cell r="E20">
            <v>570</v>
          </cell>
          <cell r="F20">
            <v>600</v>
          </cell>
          <cell r="G20">
            <v>680</v>
          </cell>
          <cell r="H20">
            <v>620</v>
          </cell>
          <cell r="I20">
            <v>600</v>
          </cell>
          <cell r="J20">
            <v>550</v>
          </cell>
          <cell r="K20">
            <v>560</v>
          </cell>
        </row>
        <row r="21">
          <cell r="B21" t="str">
            <v>Midlothian</v>
          </cell>
          <cell r="C21">
            <v>400</v>
          </cell>
          <cell r="D21">
            <v>390</v>
          </cell>
          <cell r="E21">
            <v>380</v>
          </cell>
          <cell r="F21">
            <v>380</v>
          </cell>
          <cell r="G21">
            <v>410</v>
          </cell>
          <cell r="H21">
            <v>380</v>
          </cell>
          <cell r="I21">
            <v>410</v>
          </cell>
          <cell r="J21">
            <v>400</v>
          </cell>
          <cell r="K21">
            <v>420</v>
          </cell>
        </row>
        <row r="22">
          <cell r="B22" t="str">
            <v>Moray</v>
          </cell>
          <cell r="C22">
            <v>510</v>
          </cell>
          <cell r="D22">
            <v>510</v>
          </cell>
          <cell r="E22">
            <v>520</v>
          </cell>
          <cell r="F22">
            <v>540</v>
          </cell>
          <cell r="G22">
            <v>490</v>
          </cell>
          <cell r="H22">
            <v>470</v>
          </cell>
          <cell r="I22">
            <v>450</v>
          </cell>
          <cell r="J22">
            <v>460</v>
          </cell>
          <cell r="K22">
            <v>460</v>
          </cell>
        </row>
        <row r="23">
          <cell r="B23" t="str">
            <v>North Ayrshire</v>
          </cell>
          <cell r="C23">
            <v>880</v>
          </cell>
          <cell r="D23">
            <v>900</v>
          </cell>
          <cell r="E23">
            <v>890</v>
          </cell>
          <cell r="F23">
            <v>910</v>
          </cell>
          <cell r="G23">
            <v>920</v>
          </cell>
          <cell r="H23">
            <v>880</v>
          </cell>
          <cell r="I23">
            <v>920</v>
          </cell>
          <cell r="J23">
            <v>880</v>
          </cell>
          <cell r="K23">
            <v>820</v>
          </cell>
        </row>
        <row r="24">
          <cell r="B24" t="str">
            <v>North Lanarkshire</v>
          </cell>
          <cell r="C24">
            <v>1400</v>
          </cell>
          <cell r="D24">
            <v>1360</v>
          </cell>
          <cell r="E24">
            <v>1320</v>
          </cell>
          <cell r="F24">
            <v>1360</v>
          </cell>
          <cell r="G24">
            <v>1290</v>
          </cell>
          <cell r="H24">
            <v>1290</v>
          </cell>
          <cell r="I24">
            <v>1280</v>
          </cell>
          <cell r="J24">
            <v>1300</v>
          </cell>
          <cell r="K24">
            <v>1350</v>
          </cell>
        </row>
        <row r="25">
          <cell r="B25" t="str">
            <v>Orkney Islands</v>
          </cell>
          <cell r="C25">
            <v>100</v>
          </cell>
          <cell r="D25">
            <v>100</v>
          </cell>
          <cell r="E25">
            <v>100</v>
          </cell>
          <cell r="F25">
            <v>100</v>
          </cell>
          <cell r="G25">
            <v>100</v>
          </cell>
          <cell r="H25">
            <v>100</v>
          </cell>
          <cell r="I25">
            <v>90</v>
          </cell>
          <cell r="J25">
            <v>110</v>
          </cell>
          <cell r="K25">
            <v>90</v>
          </cell>
        </row>
        <row r="26">
          <cell r="B26" t="str">
            <v>Perth &amp; Kinross</v>
          </cell>
          <cell r="C26">
            <v>850</v>
          </cell>
          <cell r="D26">
            <v>820</v>
          </cell>
          <cell r="E26">
            <v>940</v>
          </cell>
          <cell r="F26">
            <v>960</v>
          </cell>
          <cell r="G26">
            <v>940</v>
          </cell>
          <cell r="H26">
            <v>960</v>
          </cell>
          <cell r="I26">
            <v>1000</v>
          </cell>
          <cell r="J26">
            <v>970</v>
          </cell>
          <cell r="K26">
            <v>1030</v>
          </cell>
        </row>
        <row r="27">
          <cell r="B27" t="str">
            <v>Renfrewshire</v>
          </cell>
          <cell r="C27">
            <v>1020</v>
          </cell>
          <cell r="D27">
            <v>1080</v>
          </cell>
          <cell r="E27">
            <v>1040</v>
          </cell>
          <cell r="F27">
            <v>1040</v>
          </cell>
          <cell r="G27">
            <v>990</v>
          </cell>
          <cell r="H27">
            <v>1010</v>
          </cell>
          <cell r="I27">
            <v>990</v>
          </cell>
          <cell r="J27">
            <v>980</v>
          </cell>
          <cell r="K27">
            <v>1160</v>
          </cell>
        </row>
        <row r="28">
          <cell r="B28" t="str">
            <v>Scottish Borders</v>
          </cell>
          <cell r="C28">
            <v>700</v>
          </cell>
          <cell r="D28">
            <v>680</v>
          </cell>
          <cell r="E28">
            <v>620</v>
          </cell>
          <cell r="F28">
            <v>660</v>
          </cell>
          <cell r="G28">
            <v>650</v>
          </cell>
          <cell r="H28">
            <v>670</v>
          </cell>
          <cell r="I28">
            <v>680</v>
          </cell>
          <cell r="J28">
            <v>650</v>
          </cell>
          <cell r="K28">
            <v>640</v>
          </cell>
        </row>
        <row r="29">
          <cell r="B29" t="str">
            <v>Shetland Islands</v>
          </cell>
          <cell r="C29">
            <v>110</v>
          </cell>
          <cell r="D29">
            <v>100</v>
          </cell>
          <cell r="E29">
            <v>90</v>
          </cell>
          <cell r="F29">
            <v>90</v>
          </cell>
          <cell r="G29">
            <v>100</v>
          </cell>
          <cell r="H29">
            <v>80</v>
          </cell>
          <cell r="I29">
            <v>70</v>
          </cell>
          <cell r="J29">
            <v>80</v>
          </cell>
          <cell r="K29">
            <v>90</v>
          </cell>
        </row>
        <row r="30">
          <cell r="B30" t="str">
            <v>South Ayrshire</v>
          </cell>
          <cell r="C30">
            <v>840</v>
          </cell>
          <cell r="D30">
            <v>850</v>
          </cell>
          <cell r="E30">
            <v>850</v>
          </cell>
          <cell r="F30">
            <v>840</v>
          </cell>
          <cell r="G30">
            <v>900</v>
          </cell>
          <cell r="H30">
            <v>850</v>
          </cell>
          <cell r="I30">
            <v>910</v>
          </cell>
          <cell r="J30">
            <v>930</v>
          </cell>
          <cell r="K30">
            <v>920</v>
          </cell>
        </row>
        <row r="31">
          <cell r="B31" t="str">
            <v>South Lanarkshire</v>
          </cell>
          <cell r="C31">
            <v>1710</v>
          </cell>
          <cell r="D31">
            <v>1730</v>
          </cell>
          <cell r="E31">
            <v>1680</v>
          </cell>
          <cell r="F31">
            <v>1680</v>
          </cell>
          <cell r="G31">
            <v>1690</v>
          </cell>
          <cell r="H31">
            <v>1800</v>
          </cell>
          <cell r="I31">
            <v>1780</v>
          </cell>
          <cell r="J31">
            <v>1770</v>
          </cell>
          <cell r="K31">
            <v>1800</v>
          </cell>
        </row>
        <row r="32">
          <cell r="B32" t="str">
            <v>Stirling</v>
          </cell>
          <cell r="C32">
            <v>470</v>
          </cell>
          <cell r="D32">
            <v>460</v>
          </cell>
          <cell r="E32">
            <v>450</v>
          </cell>
          <cell r="F32">
            <v>460</v>
          </cell>
          <cell r="G32">
            <v>440</v>
          </cell>
          <cell r="H32">
            <v>440</v>
          </cell>
          <cell r="I32">
            <v>480</v>
          </cell>
          <cell r="J32">
            <v>450</v>
          </cell>
          <cell r="K32">
            <v>450</v>
          </cell>
        </row>
        <row r="33">
          <cell r="B33" t="str">
            <v>West Dunbartonshire</v>
          </cell>
          <cell r="C33">
            <v>480</v>
          </cell>
          <cell r="D33">
            <v>510</v>
          </cell>
          <cell r="E33">
            <v>530</v>
          </cell>
          <cell r="F33">
            <v>560</v>
          </cell>
          <cell r="G33">
            <v>540</v>
          </cell>
          <cell r="H33">
            <v>540</v>
          </cell>
          <cell r="I33">
            <v>550</v>
          </cell>
          <cell r="J33">
            <v>570</v>
          </cell>
          <cell r="K33">
            <v>560</v>
          </cell>
        </row>
        <row r="34">
          <cell r="B34" t="str">
            <v>West Lothian</v>
          </cell>
          <cell r="C34">
            <v>620</v>
          </cell>
          <cell r="D34">
            <v>670</v>
          </cell>
          <cell r="E34">
            <v>690</v>
          </cell>
          <cell r="F34">
            <v>690</v>
          </cell>
          <cell r="G34">
            <v>680</v>
          </cell>
          <cell r="H34">
            <v>700</v>
          </cell>
          <cell r="I34">
            <v>730</v>
          </cell>
          <cell r="J34">
            <v>730</v>
          </cell>
          <cell r="K34">
            <v>780</v>
          </cell>
        </row>
        <row r="35">
          <cell r="B35" t="str">
            <v>Scotland</v>
          </cell>
          <cell r="C35">
            <v>31050</v>
          </cell>
          <cell r="D35">
            <v>30750</v>
          </cell>
          <cell r="E35">
            <v>30250</v>
          </cell>
          <cell r="F35">
            <v>30830</v>
          </cell>
          <cell r="G35">
            <v>30550</v>
          </cell>
          <cell r="H35">
            <v>30830</v>
          </cell>
          <cell r="I35">
            <v>30680</v>
          </cell>
          <cell r="J35">
            <v>30460</v>
          </cell>
          <cell r="K35">
            <v>29610</v>
          </cell>
        </row>
      </sheetData>
      <sheetData sheetId="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ste Collection"/>
      <sheetName val="Roads"/>
      <sheetName val="Waste Disposal"/>
      <sheetName val="Sports"/>
      <sheetName val="Libraries"/>
      <sheetName val="Museums"/>
      <sheetName val="Parks"/>
      <sheetName val="1718 figures"/>
      <sheetName val="1819 figures"/>
    </sheetNames>
    <sheetDataSet>
      <sheetData sheetId="0" refreshError="1"/>
      <sheetData sheetId="1" refreshError="1">
        <row r="3">
          <cell r="V3" t="str">
            <v>Road and winter maintenance - gross expenditure 2010-11</v>
          </cell>
          <cell r="W3" t="str">
            <v>Road and winter maintenance - gross expenditure 2011-12</v>
          </cell>
          <cell r="X3" t="str">
            <v>Road and winter maintenance - gross expenditure 2012-13</v>
          </cell>
          <cell r="Y3" t="str">
            <v>Road and winter maintenance - gross expenditure 2013-14</v>
          </cell>
          <cell r="Z3" t="str">
            <v>Road and winter maintenance - gross expenditure 2014-15</v>
          </cell>
          <cell r="AA3" t="str">
            <v>Road and winter maintenance - gross expenditure 2015-16</v>
          </cell>
          <cell r="AB3" t="str">
            <v>Road and winter maintenance - gross expenditure 2016-17</v>
          </cell>
          <cell r="AC3" t="str">
            <v>Road and winter maintenance - gross expenditure 2017-18</v>
          </cell>
        </row>
        <row r="4">
          <cell r="U4" t="str">
            <v>Aberdeen City</v>
          </cell>
          <cell r="V4">
            <v>16387</v>
          </cell>
          <cell r="W4">
            <v>17298</v>
          </cell>
          <cell r="X4">
            <v>12740</v>
          </cell>
          <cell r="Y4">
            <v>23419</v>
          </cell>
          <cell r="Z4">
            <v>35899</v>
          </cell>
          <cell r="AA4">
            <v>47749</v>
          </cell>
          <cell r="AB4">
            <v>35259</v>
          </cell>
          <cell r="AC4">
            <v>25734</v>
          </cell>
        </row>
        <row r="5">
          <cell r="U5" t="str">
            <v>Aberdeenshire</v>
          </cell>
          <cell r="V5">
            <v>35836</v>
          </cell>
          <cell r="W5">
            <v>35554</v>
          </cell>
          <cell r="X5">
            <v>34639</v>
          </cell>
          <cell r="Y5">
            <v>42072</v>
          </cell>
          <cell r="Z5">
            <v>43982</v>
          </cell>
          <cell r="AA5">
            <v>54802</v>
          </cell>
          <cell r="AB5">
            <v>45229</v>
          </cell>
          <cell r="AC5">
            <v>47122</v>
          </cell>
        </row>
        <row r="6">
          <cell r="U6" t="str">
            <v>Angus</v>
          </cell>
          <cell r="V6">
            <v>12860</v>
          </cell>
          <cell r="W6">
            <v>14026</v>
          </cell>
          <cell r="X6">
            <v>16284</v>
          </cell>
          <cell r="Y6">
            <v>14033</v>
          </cell>
          <cell r="Z6">
            <v>12975</v>
          </cell>
          <cell r="AA6">
            <v>11575</v>
          </cell>
          <cell r="AB6">
            <v>15361</v>
          </cell>
          <cell r="AC6">
            <v>16076</v>
          </cell>
        </row>
        <row r="7">
          <cell r="U7" t="str">
            <v>Argyll &amp; Bute</v>
          </cell>
          <cell r="V7">
            <v>20588</v>
          </cell>
          <cell r="W7">
            <v>20391</v>
          </cell>
          <cell r="X7">
            <v>20046</v>
          </cell>
          <cell r="Y7">
            <v>19929</v>
          </cell>
          <cell r="Z7">
            <v>20479</v>
          </cell>
          <cell r="AA7">
            <v>11707</v>
          </cell>
          <cell r="AB7">
            <v>12874</v>
          </cell>
          <cell r="AC7">
            <v>14424</v>
          </cell>
        </row>
        <row r="8">
          <cell r="U8" t="str">
            <v>Clackmannanshire</v>
          </cell>
          <cell r="V8">
            <v>3107</v>
          </cell>
          <cell r="W8">
            <v>2743</v>
          </cell>
          <cell r="X8">
            <v>4679</v>
          </cell>
          <cell r="Y8">
            <v>3266</v>
          </cell>
          <cell r="Z8">
            <v>4020</v>
          </cell>
          <cell r="AA8">
            <v>4081</v>
          </cell>
          <cell r="AB8">
            <v>4806</v>
          </cell>
          <cell r="AC8">
            <v>5132</v>
          </cell>
        </row>
        <row r="9">
          <cell r="U9" t="str">
            <v>Dumfries &amp; Galloway</v>
          </cell>
          <cell r="V9">
            <v>18144</v>
          </cell>
          <cell r="W9">
            <v>17660</v>
          </cell>
          <cell r="X9">
            <v>19615</v>
          </cell>
          <cell r="Y9">
            <v>18907</v>
          </cell>
          <cell r="Z9">
            <v>18984</v>
          </cell>
          <cell r="AA9">
            <v>16646</v>
          </cell>
          <cell r="AB9">
            <v>17104</v>
          </cell>
          <cell r="AC9">
            <v>19484</v>
          </cell>
        </row>
        <row r="10">
          <cell r="U10" t="str">
            <v>Dundee City</v>
          </cell>
          <cell r="V10">
            <v>14073</v>
          </cell>
          <cell r="W10">
            <v>17006</v>
          </cell>
          <cell r="X10">
            <v>17339</v>
          </cell>
          <cell r="Y10">
            <v>16311</v>
          </cell>
          <cell r="Z10">
            <v>21644</v>
          </cell>
          <cell r="AA10">
            <v>14019</v>
          </cell>
          <cell r="AB10">
            <v>9979</v>
          </cell>
          <cell r="AC10">
            <v>11526</v>
          </cell>
        </row>
        <row r="11">
          <cell r="U11" t="str">
            <v>East Ayrshire</v>
          </cell>
          <cell r="V11">
            <v>10353</v>
          </cell>
          <cell r="W11">
            <v>12505</v>
          </cell>
          <cell r="X11">
            <v>10130</v>
          </cell>
          <cell r="Y11">
            <v>10305</v>
          </cell>
          <cell r="Z11">
            <v>8935</v>
          </cell>
          <cell r="AA11">
            <v>12082</v>
          </cell>
          <cell r="AB11">
            <v>10301</v>
          </cell>
          <cell r="AC11">
            <v>10305</v>
          </cell>
        </row>
        <row r="12">
          <cell r="U12" t="str">
            <v>East Dunbartonshire</v>
          </cell>
          <cell r="V12">
            <v>19553</v>
          </cell>
          <cell r="W12">
            <v>9960</v>
          </cell>
          <cell r="X12">
            <v>12035</v>
          </cell>
          <cell r="Y12">
            <v>8578</v>
          </cell>
          <cell r="Z12">
            <v>9137</v>
          </cell>
          <cell r="AA12">
            <v>12126</v>
          </cell>
          <cell r="AB12">
            <v>13978</v>
          </cell>
          <cell r="AC12">
            <v>10859</v>
          </cell>
        </row>
        <row r="13">
          <cell r="U13" t="str">
            <v>East Lothian</v>
          </cell>
          <cell r="V13">
            <v>14592</v>
          </cell>
          <cell r="W13">
            <v>13269</v>
          </cell>
          <cell r="X13">
            <v>10992</v>
          </cell>
          <cell r="Y13">
            <v>8960</v>
          </cell>
          <cell r="Z13">
            <v>8844</v>
          </cell>
          <cell r="AA13">
            <v>9936</v>
          </cell>
          <cell r="AB13">
            <v>10274</v>
          </cell>
          <cell r="AC13">
            <v>8560</v>
          </cell>
        </row>
        <row r="14">
          <cell r="U14" t="str">
            <v>East Renfrewshire</v>
          </cell>
          <cell r="V14">
            <v>6627</v>
          </cell>
          <cell r="W14">
            <v>8738</v>
          </cell>
          <cell r="X14">
            <v>8651</v>
          </cell>
          <cell r="Y14">
            <v>8443</v>
          </cell>
          <cell r="Z14">
            <v>7150</v>
          </cell>
          <cell r="AA14">
            <v>7042</v>
          </cell>
          <cell r="AB14">
            <v>8071</v>
          </cell>
          <cell r="AC14">
            <v>9191</v>
          </cell>
        </row>
        <row r="15">
          <cell r="U15" t="str">
            <v>Edinburgh City</v>
          </cell>
          <cell r="V15">
            <v>39774</v>
          </cell>
          <cell r="W15">
            <v>39299</v>
          </cell>
          <cell r="X15">
            <v>34731</v>
          </cell>
          <cell r="Y15">
            <v>41182</v>
          </cell>
          <cell r="Z15">
            <v>33090</v>
          </cell>
          <cell r="AA15">
            <v>36558</v>
          </cell>
          <cell r="AB15">
            <v>28619</v>
          </cell>
          <cell r="AC15">
            <v>31376</v>
          </cell>
        </row>
        <row r="16">
          <cell r="U16" t="str">
            <v>Eilean Siar</v>
          </cell>
          <cell r="V16">
            <v>9240</v>
          </cell>
          <cell r="W16">
            <v>7242</v>
          </cell>
          <cell r="X16">
            <v>7027</v>
          </cell>
          <cell r="Y16">
            <v>7177</v>
          </cell>
          <cell r="Z16">
            <v>7713</v>
          </cell>
          <cell r="AA16">
            <v>6336</v>
          </cell>
          <cell r="AB16">
            <v>5499</v>
          </cell>
          <cell r="AC16">
            <v>6097</v>
          </cell>
        </row>
        <row r="17">
          <cell r="U17" t="str">
            <v>Falkirk</v>
          </cell>
          <cell r="V17">
            <v>11400</v>
          </cell>
          <cell r="W17">
            <v>10013</v>
          </cell>
          <cell r="X17">
            <v>11693</v>
          </cell>
          <cell r="Y17">
            <v>11047</v>
          </cell>
          <cell r="Z17">
            <v>9907</v>
          </cell>
          <cell r="AA17">
            <v>8997</v>
          </cell>
          <cell r="AB17">
            <v>9276</v>
          </cell>
          <cell r="AC17">
            <v>9488</v>
          </cell>
        </row>
        <row r="18">
          <cell r="U18" t="str">
            <v>Fife</v>
          </cell>
          <cell r="V18">
            <v>37045</v>
          </cell>
          <cell r="W18">
            <v>35684</v>
          </cell>
          <cell r="X18">
            <v>40845</v>
          </cell>
          <cell r="Y18">
            <v>37691</v>
          </cell>
          <cell r="Z18">
            <v>36147.461000000003</v>
          </cell>
          <cell r="AA18">
            <v>28132</v>
          </cell>
          <cell r="AB18">
            <v>27366</v>
          </cell>
          <cell r="AC18">
            <v>28594</v>
          </cell>
        </row>
        <row r="19">
          <cell r="U19" t="str">
            <v>Glasgow City</v>
          </cell>
          <cell r="V19">
            <v>60332</v>
          </cell>
          <cell r="W19">
            <v>47818</v>
          </cell>
          <cell r="X19">
            <v>32885</v>
          </cell>
          <cell r="Y19">
            <v>32774</v>
          </cell>
          <cell r="Z19">
            <v>25560</v>
          </cell>
          <cell r="AA19">
            <v>24446</v>
          </cell>
          <cell r="AB19">
            <v>30419</v>
          </cell>
          <cell r="AC19">
            <v>28616</v>
          </cell>
        </row>
        <row r="20">
          <cell r="U20" t="str">
            <v>Highland</v>
          </cell>
          <cell r="V20">
            <v>36916</v>
          </cell>
          <cell r="W20">
            <v>39360</v>
          </cell>
          <cell r="X20">
            <v>35722</v>
          </cell>
          <cell r="Y20">
            <v>32468</v>
          </cell>
          <cell r="Z20">
            <v>31265</v>
          </cell>
          <cell r="AA20">
            <v>40690</v>
          </cell>
          <cell r="AB20">
            <v>57898</v>
          </cell>
          <cell r="AC20">
            <v>35803</v>
          </cell>
        </row>
        <row r="21">
          <cell r="U21" t="str">
            <v>Inverclyde</v>
          </cell>
          <cell r="V21">
            <v>4837</v>
          </cell>
          <cell r="W21">
            <v>4858</v>
          </cell>
          <cell r="X21">
            <v>7753</v>
          </cell>
          <cell r="Y21">
            <v>6103</v>
          </cell>
          <cell r="Z21">
            <v>6983</v>
          </cell>
          <cell r="AA21">
            <v>7739</v>
          </cell>
          <cell r="AB21">
            <v>9444</v>
          </cell>
          <cell r="AC21">
            <v>9426</v>
          </cell>
        </row>
        <row r="22">
          <cell r="U22" t="str">
            <v>Midlothian</v>
          </cell>
          <cell r="V22">
            <v>9053</v>
          </cell>
          <cell r="W22">
            <v>6581</v>
          </cell>
          <cell r="X22">
            <v>4627</v>
          </cell>
          <cell r="Y22">
            <v>8137</v>
          </cell>
          <cell r="Z22">
            <v>5560</v>
          </cell>
          <cell r="AA22">
            <v>3856</v>
          </cell>
          <cell r="AB22">
            <v>5226</v>
          </cell>
          <cell r="AC22">
            <v>5573</v>
          </cell>
        </row>
        <row r="23">
          <cell r="U23" t="str">
            <v>Moray</v>
          </cell>
          <cell r="V23">
            <v>10857</v>
          </cell>
          <cell r="W23">
            <v>10587</v>
          </cell>
          <cell r="X23">
            <v>13327</v>
          </cell>
          <cell r="Y23">
            <v>10047</v>
          </cell>
          <cell r="Z23">
            <v>9188</v>
          </cell>
          <cell r="AA23">
            <v>11243</v>
          </cell>
          <cell r="AB23">
            <v>9602</v>
          </cell>
          <cell r="AC23">
            <v>10312</v>
          </cell>
        </row>
        <row r="24">
          <cell r="U24" t="str">
            <v>North Ayrshire</v>
          </cell>
          <cell r="V24">
            <v>11018</v>
          </cell>
          <cell r="W24">
            <v>10590</v>
          </cell>
          <cell r="X24">
            <v>12246</v>
          </cell>
          <cell r="Y24">
            <v>11887</v>
          </cell>
          <cell r="Z24">
            <v>10218</v>
          </cell>
          <cell r="AA24">
            <v>11323</v>
          </cell>
          <cell r="AB24">
            <v>11614</v>
          </cell>
          <cell r="AC24">
            <v>11764</v>
          </cell>
        </row>
        <row r="25">
          <cell r="U25" t="str">
            <v>North Lanarkshire</v>
          </cell>
          <cell r="V25">
            <v>29285</v>
          </cell>
          <cell r="W25">
            <v>25635</v>
          </cell>
          <cell r="X25">
            <v>24902</v>
          </cell>
          <cell r="Y25">
            <v>22932</v>
          </cell>
          <cell r="Z25">
            <v>24150</v>
          </cell>
          <cell r="AA25">
            <v>20997</v>
          </cell>
          <cell r="AB25">
            <v>23857</v>
          </cell>
          <cell r="AC25">
            <v>24386</v>
          </cell>
        </row>
        <row r="26">
          <cell r="U26" t="str">
            <v>Orkney Islands</v>
          </cell>
          <cell r="V26">
            <v>4400</v>
          </cell>
          <cell r="W26">
            <v>3984</v>
          </cell>
          <cell r="X26">
            <v>3103</v>
          </cell>
          <cell r="Y26">
            <v>3946</v>
          </cell>
          <cell r="Z26">
            <v>3237</v>
          </cell>
          <cell r="AA26">
            <v>4439</v>
          </cell>
          <cell r="AB26">
            <v>6710</v>
          </cell>
          <cell r="AC26">
            <v>6578</v>
          </cell>
        </row>
        <row r="27">
          <cell r="U27" t="str">
            <v>Perth &amp; Kinross</v>
          </cell>
          <cell r="V27">
            <v>17464</v>
          </cell>
          <cell r="W27">
            <v>16610</v>
          </cell>
          <cell r="X27">
            <v>16433</v>
          </cell>
          <cell r="Y27">
            <v>17627</v>
          </cell>
          <cell r="Z27">
            <v>19419</v>
          </cell>
          <cell r="AA27">
            <v>18067</v>
          </cell>
          <cell r="AB27">
            <v>28100</v>
          </cell>
          <cell r="AC27">
            <v>39541</v>
          </cell>
        </row>
        <row r="28">
          <cell r="U28" t="str">
            <v>Renfrewshire</v>
          </cell>
          <cell r="V28">
            <v>12278</v>
          </cell>
          <cell r="W28">
            <v>9630</v>
          </cell>
          <cell r="X28">
            <v>11821</v>
          </cell>
          <cell r="Y28">
            <v>11448</v>
          </cell>
          <cell r="Z28">
            <v>9445</v>
          </cell>
          <cell r="AA28">
            <v>9094</v>
          </cell>
          <cell r="AB28">
            <v>14584</v>
          </cell>
          <cell r="AC28">
            <v>14983</v>
          </cell>
        </row>
        <row r="29">
          <cell r="U29" t="str">
            <v>Scottish Borders</v>
          </cell>
          <cell r="V29">
            <v>17611</v>
          </cell>
          <cell r="W29">
            <v>11012</v>
          </cell>
          <cell r="X29">
            <v>14850</v>
          </cell>
          <cell r="Y29">
            <v>14172</v>
          </cell>
          <cell r="Z29">
            <v>14611</v>
          </cell>
          <cell r="AA29">
            <v>14307</v>
          </cell>
          <cell r="AB29">
            <v>12551</v>
          </cell>
          <cell r="AC29">
            <v>15284</v>
          </cell>
        </row>
        <row r="30">
          <cell r="U30" t="str">
            <v>Shetland Islands</v>
          </cell>
          <cell r="V30">
            <v>8654</v>
          </cell>
          <cell r="W30">
            <v>12321</v>
          </cell>
          <cell r="X30">
            <v>5238</v>
          </cell>
          <cell r="Y30">
            <v>4544</v>
          </cell>
          <cell r="Z30">
            <v>5221</v>
          </cell>
          <cell r="AA30">
            <v>6189</v>
          </cell>
          <cell r="AB30">
            <v>6563</v>
          </cell>
          <cell r="AC30">
            <v>5961</v>
          </cell>
        </row>
        <row r="31">
          <cell r="U31" t="str">
            <v>South Ayrshire</v>
          </cell>
          <cell r="V31">
            <v>5416</v>
          </cell>
          <cell r="W31">
            <v>6595</v>
          </cell>
          <cell r="X31">
            <v>5628</v>
          </cell>
          <cell r="Y31">
            <v>5435</v>
          </cell>
          <cell r="Z31">
            <v>5933</v>
          </cell>
          <cell r="AA31">
            <v>8136</v>
          </cell>
          <cell r="AB31">
            <v>8947</v>
          </cell>
          <cell r="AC31">
            <v>8342</v>
          </cell>
        </row>
        <row r="32">
          <cell r="U32" t="str">
            <v>South Lanarkshire</v>
          </cell>
          <cell r="V32">
            <v>46943</v>
          </cell>
          <cell r="W32">
            <v>35907</v>
          </cell>
          <cell r="X32">
            <v>34220</v>
          </cell>
          <cell r="Y32">
            <v>30527</v>
          </cell>
          <cell r="Z32">
            <v>30221</v>
          </cell>
          <cell r="AA32">
            <v>43815</v>
          </cell>
          <cell r="AB32">
            <v>41183</v>
          </cell>
          <cell r="AC32">
            <v>32809</v>
          </cell>
        </row>
        <row r="33">
          <cell r="U33" t="str">
            <v>Stirling</v>
          </cell>
          <cell r="V33">
            <v>13413</v>
          </cell>
          <cell r="W33">
            <v>15532</v>
          </cell>
          <cell r="X33">
            <v>16069</v>
          </cell>
          <cell r="Y33">
            <v>12409</v>
          </cell>
          <cell r="Z33">
            <v>17347</v>
          </cell>
          <cell r="AA33">
            <v>12664</v>
          </cell>
          <cell r="AB33">
            <v>10596</v>
          </cell>
          <cell r="AC33">
            <v>11632</v>
          </cell>
        </row>
        <row r="34">
          <cell r="U34" t="str">
            <v>West Dunbartonshire</v>
          </cell>
          <cell r="V34">
            <v>3955</v>
          </cell>
          <cell r="W34">
            <v>3954</v>
          </cell>
          <cell r="X34">
            <v>5806</v>
          </cell>
          <cell r="Y34">
            <v>5473</v>
          </cell>
          <cell r="Z34">
            <v>7618</v>
          </cell>
          <cell r="AA34">
            <v>9317</v>
          </cell>
          <cell r="AB34">
            <v>4469</v>
          </cell>
          <cell r="AC34">
            <v>4877</v>
          </cell>
        </row>
        <row r="35">
          <cell r="U35" t="str">
            <v>West Lothian</v>
          </cell>
          <cell r="V35">
            <v>16032</v>
          </cell>
          <cell r="W35">
            <v>13290</v>
          </cell>
          <cell r="X35">
            <v>14353</v>
          </cell>
          <cell r="Y35">
            <v>14568</v>
          </cell>
          <cell r="Z35">
            <v>13185</v>
          </cell>
          <cell r="AA35">
            <v>12638</v>
          </cell>
          <cell r="AB35">
            <v>12053</v>
          </cell>
          <cell r="AC35">
            <v>14877</v>
          </cell>
        </row>
        <row r="36">
          <cell r="U36" t="str">
            <v>Scotland</v>
          </cell>
          <cell r="V36">
            <v>578043</v>
          </cell>
          <cell r="W36">
            <v>535652</v>
          </cell>
          <cell r="X36">
            <v>520429</v>
          </cell>
          <cell r="Y36">
            <v>515817</v>
          </cell>
          <cell r="Z36">
            <v>518067.46100000001</v>
          </cell>
          <cell r="AA36">
            <v>540748</v>
          </cell>
          <cell r="AB36">
            <v>547812</v>
          </cell>
          <cell r="AC36">
            <v>534732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SN Historic"/>
      <sheetName val="ARC_Export (21)"/>
      <sheetName val="HSN2"/>
      <sheetName val="HSN3"/>
      <sheetName val="HSN4b"/>
      <sheetName val="HSN5"/>
      <sheetName val="HSN1b"/>
    </sheetNames>
    <sheetDataSet>
      <sheetData sheetId="0" refreshError="1"/>
      <sheetData sheetId="1" refreshError="1"/>
      <sheetData sheetId="2" refreshError="1">
        <row r="1">
          <cell r="X1" t="str">
            <v>HSN2 2013-14</v>
          </cell>
          <cell r="Y1" t="str">
            <v>Rent lost through properties being empty 2013-14</v>
          </cell>
          <cell r="Z1" t="str">
            <v>Rent due in year 2013-14</v>
          </cell>
          <cell r="AA1" t="str">
            <v>HSN2 2014-15</v>
          </cell>
          <cell r="AB1" t="str">
            <v>Rent lost through properties being empty 2014-15</v>
          </cell>
          <cell r="AC1" t="str">
            <v>Rent due in year 2014-15</v>
          </cell>
          <cell r="AD1" t="str">
            <v>HSN2 2015-16</v>
          </cell>
          <cell r="AE1" t="str">
            <v>Rent lost through properties being empty 2015-16</v>
          </cell>
          <cell r="AF1" t="str">
            <v>Rent due in year 2015-16</v>
          </cell>
          <cell r="AG1" t="str">
            <v>HSN2 2016-17</v>
          </cell>
          <cell r="AH1" t="str">
            <v>Rent lost through properties being empty 2016-17</v>
          </cell>
          <cell r="AI1" t="str">
            <v>Rent due in year 2016-17</v>
          </cell>
          <cell r="AJ1" t="str">
            <v>HSN2 2017-18</v>
          </cell>
          <cell r="AK1" t="str">
            <v>Rent lost through properties being empty 2017-18</v>
          </cell>
          <cell r="AL1" t="str">
            <v>Rent due in year 2017-18</v>
          </cell>
        </row>
        <row r="2">
          <cell r="V2" t="str">
            <v>BNCH data labels</v>
          </cell>
          <cell r="W2" t="str">
            <v>Internal labels</v>
          </cell>
          <cell r="X2" t="str">
            <v>2013/2014</v>
          </cell>
          <cell r="Y2" t="str">
            <v>2013/2014</v>
          </cell>
          <cell r="Z2" t="str">
            <v>2013/2014</v>
          </cell>
          <cell r="AA2" t="str">
            <v>2014/2015</v>
          </cell>
          <cell r="AB2" t="str">
            <v>2014/2015</v>
          </cell>
          <cell r="AC2" t="str">
            <v>2014/2015</v>
          </cell>
          <cell r="AD2" t="str">
            <v>2015/2016</v>
          </cell>
          <cell r="AE2" t="str">
            <v>2015/2016</v>
          </cell>
          <cell r="AF2" t="str">
            <v>2015/2016</v>
          </cell>
          <cell r="AG2" t="str">
            <v>2016/2017</v>
          </cell>
          <cell r="AH2" t="str">
            <v>2016/2017</v>
          </cell>
          <cell r="AI2" t="str">
            <v>2016/2017</v>
          </cell>
          <cell r="AJ2" t="str">
            <v>2017/2018</v>
          </cell>
          <cell r="AK2" t="str">
            <v>2017/2018</v>
          </cell>
          <cell r="AL2" t="str">
            <v>2017/2018</v>
          </cell>
        </row>
        <row r="3">
          <cell r="X3" t="str">
            <v>34 - Percentage of rent due lost through properties being empty</v>
          </cell>
          <cell r="Y3" t="str">
            <v>34.2 Rent lost through properties being empty</v>
          </cell>
          <cell r="Z3" t="str">
            <v>34.1 Rent due in year</v>
          </cell>
          <cell r="AA3" t="str">
            <v>34 - Percentage of rent due lost through properties being empty</v>
          </cell>
          <cell r="AB3" t="str">
            <v>34.2 Rent lost through properties being empty</v>
          </cell>
          <cell r="AC3" t="str">
            <v>34.1 Rent due in year</v>
          </cell>
          <cell r="AD3" t="str">
            <v>34 - Percentage of rent due lost through properties being empty</v>
          </cell>
          <cell r="AE3" t="str">
            <v>34.2 Rent lost through properties being empty</v>
          </cell>
          <cell r="AF3" t="str">
            <v>34.1 Rent due in year</v>
          </cell>
          <cell r="AG3" t="str">
            <v>34 - Percentage of rent due lost through properties being empty</v>
          </cell>
          <cell r="AH3" t="str">
            <v>34.2 Rent lost through properties being empty</v>
          </cell>
          <cell r="AI3" t="str">
            <v>34.1 Rent due in year</v>
          </cell>
          <cell r="AJ3" t="str">
            <v>34 - Percentage of rent due lost through properties being empty</v>
          </cell>
          <cell r="AK3" t="str">
            <v>34.2 Rent lost through properties being empty</v>
          </cell>
          <cell r="AL3" t="str">
            <v>34.1 Rent due in year</v>
          </cell>
        </row>
        <row r="4">
          <cell r="V4" t="str">
            <v>Aberdeen City</v>
          </cell>
          <cell r="W4" t="str">
            <v>Aberdeen City Council</v>
          </cell>
          <cell r="X4">
            <v>1.73</v>
          </cell>
          <cell r="Y4">
            <v>1343063</v>
          </cell>
          <cell r="Z4">
            <v>77660322</v>
          </cell>
          <cell r="AA4">
            <v>1.92</v>
          </cell>
          <cell r="AB4">
            <v>1533754</v>
          </cell>
          <cell r="AC4">
            <v>79712099</v>
          </cell>
          <cell r="AD4">
            <v>1.66</v>
          </cell>
          <cell r="AE4">
            <v>1360149</v>
          </cell>
          <cell r="AF4">
            <v>82097791</v>
          </cell>
          <cell r="AG4">
            <v>0.98</v>
          </cell>
          <cell r="AH4">
            <v>809263</v>
          </cell>
          <cell r="AI4">
            <v>82555450</v>
          </cell>
          <cell r="AJ4">
            <v>1.19</v>
          </cell>
          <cell r="AK4">
            <v>970769</v>
          </cell>
          <cell r="AL4">
            <v>81519451</v>
          </cell>
        </row>
        <row r="5">
          <cell r="V5" t="str">
            <v>Aberdeenshire</v>
          </cell>
          <cell r="W5" t="str">
            <v>Aberdeenshire Council</v>
          </cell>
          <cell r="X5">
            <v>0.91</v>
          </cell>
          <cell r="Y5">
            <v>384465</v>
          </cell>
          <cell r="Z5">
            <v>42283671</v>
          </cell>
          <cell r="AA5">
            <v>0.62</v>
          </cell>
          <cell r="AB5">
            <v>271962</v>
          </cell>
          <cell r="AC5">
            <v>43929889</v>
          </cell>
          <cell r="AD5">
            <v>0.77</v>
          </cell>
          <cell r="AE5">
            <v>353270</v>
          </cell>
          <cell r="AF5">
            <v>45855014</v>
          </cell>
          <cell r="AG5">
            <v>1.04</v>
          </cell>
          <cell r="AH5">
            <v>491592</v>
          </cell>
          <cell r="AI5">
            <v>47258842</v>
          </cell>
          <cell r="AJ5">
            <v>1.21</v>
          </cell>
          <cell r="AK5">
            <v>591026</v>
          </cell>
          <cell r="AL5">
            <v>48725534</v>
          </cell>
        </row>
        <row r="6">
          <cell r="V6" t="str">
            <v>Angus</v>
          </cell>
          <cell r="W6" t="str">
            <v>Angus Council</v>
          </cell>
          <cell r="X6">
            <v>2.56</v>
          </cell>
          <cell r="Y6">
            <v>577963</v>
          </cell>
          <cell r="Z6">
            <v>22587539</v>
          </cell>
          <cell r="AA6">
            <v>1.72</v>
          </cell>
          <cell r="AB6">
            <v>414188</v>
          </cell>
          <cell r="AC6">
            <v>24121173</v>
          </cell>
          <cell r="AD6">
            <v>1.03</v>
          </cell>
          <cell r="AE6">
            <v>260095</v>
          </cell>
          <cell r="AF6">
            <v>25151056</v>
          </cell>
          <cell r="AG6">
            <v>1.1599999999999999</v>
          </cell>
          <cell r="AH6">
            <v>286793</v>
          </cell>
          <cell r="AI6">
            <v>24817658</v>
          </cell>
          <cell r="AJ6">
            <v>0.76</v>
          </cell>
          <cell r="AK6">
            <v>193059</v>
          </cell>
          <cell r="AL6">
            <v>25498662</v>
          </cell>
        </row>
        <row r="7">
          <cell r="V7" t="str">
            <v>Argyll &amp; Bute</v>
          </cell>
          <cell r="W7" t="str">
            <v>Argyll and Bute Council</v>
          </cell>
          <cell r="X7" t="str">
            <v>NA</v>
          </cell>
          <cell r="Y7" t="str">
            <v>NA</v>
          </cell>
          <cell r="Z7" t="str">
            <v>NA</v>
          </cell>
          <cell r="AA7" t="str">
            <v>NA</v>
          </cell>
          <cell r="AB7" t="str">
            <v>NA</v>
          </cell>
          <cell r="AC7" t="str">
            <v>NA</v>
          </cell>
          <cell r="AD7" t="str">
            <v>NA</v>
          </cell>
          <cell r="AE7" t="str">
            <v>NA</v>
          </cell>
          <cell r="AF7" t="str">
            <v>NA</v>
          </cell>
          <cell r="AG7" t="str">
            <v>NA</v>
          </cell>
          <cell r="AH7" t="str">
            <v>NA</v>
          </cell>
          <cell r="AI7" t="str">
            <v>NA</v>
          </cell>
          <cell r="AJ7" t="str">
            <v>NA</v>
          </cell>
          <cell r="AK7" t="str">
            <v>NA</v>
          </cell>
          <cell r="AL7" t="str">
            <v>NA</v>
          </cell>
        </row>
        <row r="8">
          <cell r="V8" t="str">
            <v>Clackmannanshire</v>
          </cell>
          <cell r="W8" t="str">
            <v>Clackmannanshire Council</v>
          </cell>
          <cell r="X8">
            <v>0.85</v>
          </cell>
          <cell r="Y8">
            <v>137835</v>
          </cell>
          <cell r="Z8">
            <v>16210877</v>
          </cell>
          <cell r="AA8">
            <v>1.1000000000000001</v>
          </cell>
          <cell r="AB8">
            <v>179569</v>
          </cell>
          <cell r="AC8">
            <v>16330129</v>
          </cell>
          <cell r="AD8">
            <v>0.61</v>
          </cell>
          <cell r="AE8">
            <v>102469</v>
          </cell>
          <cell r="AF8">
            <v>16883482</v>
          </cell>
          <cell r="AG8">
            <v>1.45</v>
          </cell>
          <cell r="AH8">
            <v>254563</v>
          </cell>
          <cell r="AI8">
            <v>17509408</v>
          </cell>
          <cell r="AJ8">
            <v>0.99</v>
          </cell>
          <cell r="AK8">
            <v>176260</v>
          </cell>
          <cell r="AL8">
            <v>17719728</v>
          </cell>
        </row>
        <row r="9">
          <cell r="V9" t="str">
            <v>Dumfries &amp; Galloway</v>
          </cell>
          <cell r="W9" t="str">
            <v>Dumfries and Galloway Council</v>
          </cell>
          <cell r="X9" t="str">
            <v>NA</v>
          </cell>
          <cell r="Y9" t="str">
            <v>NA</v>
          </cell>
          <cell r="Z9" t="str">
            <v>NA</v>
          </cell>
          <cell r="AA9" t="str">
            <v>NA</v>
          </cell>
          <cell r="AB9" t="str">
            <v>NA</v>
          </cell>
          <cell r="AC9" t="str">
            <v>NA</v>
          </cell>
          <cell r="AD9" t="str">
            <v>NA</v>
          </cell>
          <cell r="AE9" t="str">
            <v>NA</v>
          </cell>
          <cell r="AF9" t="str">
            <v>NA</v>
          </cell>
          <cell r="AG9" t="str">
            <v>NA</v>
          </cell>
          <cell r="AH9" t="str">
            <v>NA</v>
          </cell>
          <cell r="AI9" t="str">
            <v>NA</v>
          </cell>
          <cell r="AJ9" t="str">
            <v>NA</v>
          </cell>
          <cell r="AK9" t="str">
            <v>NA</v>
          </cell>
          <cell r="AL9" t="str">
            <v>NA</v>
          </cell>
        </row>
        <row r="10">
          <cell r="V10" t="str">
            <v>Dundee City</v>
          </cell>
          <cell r="W10" t="str">
            <v>Dundee City Council</v>
          </cell>
          <cell r="X10">
            <v>2.4</v>
          </cell>
          <cell r="Y10">
            <v>1242148</v>
          </cell>
          <cell r="Z10">
            <v>51693535</v>
          </cell>
          <cell r="AA10">
            <v>1.58</v>
          </cell>
          <cell r="AB10">
            <v>779217</v>
          </cell>
          <cell r="AC10">
            <v>49174323</v>
          </cell>
          <cell r="AD10">
            <v>1.4</v>
          </cell>
          <cell r="AE10">
            <v>711691</v>
          </cell>
          <cell r="AF10">
            <v>50661214</v>
          </cell>
          <cell r="AG10">
            <v>1.34</v>
          </cell>
          <cell r="AH10">
            <v>678407</v>
          </cell>
          <cell r="AI10">
            <v>50589019</v>
          </cell>
          <cell r="AJ10">
            <v>1.53</v>
          </cell>
          <cell r="AK10">
            <v>775253</v>
          </cell>
          <cell r="AL10">
            <v>50593258</v>
          </cell>
        </row>
        <row r="11">
          <cell r="V11" t="str">
            <v>East Ayrshire</v>
          </cell>
          <cell r="W11" t="str">
            <v>East Ayrshire Council</v>
          </cell>
          <cell r="X11">
            <v>2.0099999999999998</v>
          </cell>
          <cell r="Y11">
            <v>792278</v>
          </cell>
          <cell r="Z11">
            <v>39502764</v>
          </cell>
          <cell r="AA11">
            <v>2.66</v>
          </cell>
          <cell r="AB11">
            <v>1108920</v>
          </cell>
          <cell r="AC11">
            <v>41621673</v>
          </cell>
          <cell r="AD11">
            <v>3</v>
          </cell>
          <cell r="AE11">
            <v>1300340</v>
          </cell>
          <cell r="AF11">
            <v>43289384</v>
          </cell>
          <cell r="AG11">
            <v>2.92</v>
          </cell>
          <cell r="AH11">
            <v>1304256</v>
          </cell>
          <cell r="AI11">
            <v>44692641</v>
          </cell>
          <cell r="AJ11">
            <v>1.7</v>
          </cell>
          <cell r="AK11">
            <v>754474</v>
          </cell>
          <cell r="AL11">
            <v>44368946</v>
          </cell>
        </row>
        <row r="12">
          <cell r="V12" t="str">
            <v>East Dunbartonshire</v>
          </cell>
          <cell r="W12" t="str">
            <v>East Dunbartonshire Council</v>
          </cell>
          <cell r="X12">
            <v>0.82</v>
          </cell>
          <cell r="Y12">
            <v>94790</v>
          </cell>
          <cell r="Z12">
            <v>11564711</v>
          </cell>
          <cell r="AA12">
            <v>0.86</v>
          </cell>
          <cell r="AB12">
            <v>104530</v>
          </cell>
          <cell r="AC12">
            <v>12127525</v>
          </cell>
          <cell r="AD12">
            <v>1.19</v>
          </cell>
          <cell r="AE12">
            <v>150396</v>
          </cell>
          <cell r="AF12">
            <v>12593813</v>
          </cell>
          <cell r="AG12">
            <v>1.38</v>
          </cell>
          <cell r="AH12">
            <v>175647</v>
          </cell>
          <cell r="AI12">
            <v>12763696</v>
          </cell>
          <cell r="AJ12">
            <v>1.34</v>
          </cell>
          <cell r="AK12">
            <v>173826</v>
          </cell>
          <cell r="AL12">
            <v>12957072</v>
          </cell>
        </row>
        <row r="13">
          <cell r="V13" t="str">
            <v>East Lothian</v>
          </cell>
          <cell r="W13" t="str">
            <v>East Lothian Council</v>
          </cell>
          <cell r="X13">
            <v>1.06</v>
          </cell>
          <cell r="Y13">
            <v>236809</v>
          </cell>
          <cell r="Z13">
            <v>22392851</v>
          </cell>
          <cell r="AA13">
            <v>1.1100000000000001</v>
          </cell>
          <cell r="AB13">
            <v>260121</v>
          </cell>
          <cell r="AC13">
            <v>23444073</v>
          </cell>
          <cell r="AD13">
            <v>0.55000000000000004</v>
          </cell>
          <cell r="AE13">
            <v>135911</v>
          </cell>
          <cell r="AF13">
            <v>24521818</v>
          </cell>
          <cell r="AG13">
            <v>0.74</v>
          </cell>
          <cell r="AH13">
            <v>192245</v>
          </cell>
          <cell r="AI13">
            <v>25830971</v>
          </cell>
          <cell r="AJ13">
            <v>0.82</v>
          </cell>
          <cell r="AK13">
            <v>220312</v>
          </cell>
          <cell r="AL13">
            <v>27025663</v>
          </cell>
        </row>
        <row r="14">
          <cell r="V14" t="str">
            <v>East Renfrewshire</v>
          </cell>
          <cell r="W14" t="str">
            <v>East Renfrewshire Council</v>
          </cell>
          <cell r="X14">
            <v>1.31</v>
          </cell>
          <cell r="Y14">
            <v>121797</v>
          </cell>
          <cell r="Z14">
            <v>9277028</v>
          </cell>
          <cell r="AA14">
            <v>0.8</v>
          </cell>
          <cell r="AB14">
            <v>77247</v>
          </cell>
          <cell r="AC14">
            <v>9664761</v>
          </cell>
          <cell r="AD14">
            <v>0.88</v>
          </cell>
          <cell r="AE14">
            <v>89180</v>
          </cell>
          <cell r="AF14">
            <v>10109412</v>
          </cell>
          <cell r="AG14">
            <v>0.94</v>
          </cell>
          <cell r="AH14">
            <v>99352</v>
          </cell>
          <cell r="AI14">
            <v>10557921</v>
          </cell>
          <cell r="AJ14">
            <v>0.93</v>
          </cell>
          <cell r="AK14">
            <v>100426</v>
          </cell>
          <cell r="AL14">
            <v>10841570</v>
          </cell>
        </row>
        <row r="15">
          <cell r="V15" t="str">
            <v>Edinburgh City</v>
          </cell>
          <cell r="W15" t="str">
            <v>City of Edinburgh Council</v>
          </cell>
          <cell r="X15">
            <v>0.71</v>
          </cell>
          <cell r="Y15">
            <v>640251</v>
          </cell>
          <cell r="Z15">
            <v>89592312</v>
          </cell>
          <cell r="AA15">
            <v>0.6</v>
          </cell>
          <cell r="AB15">
            <v>560363</v>
          </cell>
          <cell r="AC15">
            <v>93943777</v>
          </cell>
          <cell r="AD15">
            <v>0.49</v>
          </cell>
          <cell r="AE15">
            <v>464198</v>
          </cell>
          <cell r="AF15">
            <v>95651549</v>
          </cell>
          <cell r="AG15">
            <v>0.56999999999999995</v>
          </cell>
          <cell r="AH15">
            <v>552121</v>
          </cell>
          <cell r="AI15">
            <v>96404918</v>
          </cell>
          <cell r="AJ15">
            <v>0.57999999999999996</v>
          </cell>
          <cell r="AK15">
            <v>560795</v>
          </cell>
          <cell r="AL15">
            <v>96955000</v>
          </cell>
        </row>
        <row r="16">
          <cell r="V16" t="str">
            <v>Eilean Siar</v>
          </cell>
          <cell r="W16" t="str">
            <v>Comhairle nan Eilean Siar</v>
          </cell>
          <cell r="X16" t="str">
            <v>NA</v>
          </cell>
          <cell r="Y16" t="str">
            <v>NA</v>
          </cell>
          <cell r="Z16" t="str">
            <v>NA</v>
          </cell>
          <cell r="AA16" t="str">
            <v>NA</v>
          </cell>
          <cell r="AB16" t="str">
            <v>NA</v>
          </cell>
          <cell r="AC16" t="str">
            <v>NA</v>
          </cell>
          <cell r="AD16" t="str">
            <v>NA</v>
          </cell>
          <cell r="AE16" t="str">
            <v>NA</v>
          </cell>
          <cell r="AF16" t="str">
            <v>NA</v>
          </cell>
          <cell r="AG16" t="str">
            <v>NA</v>
          </cell>
          <cell r="AH16" t="str">
            <v>NA</v>
          </cell>
          <cell r="AI16" t="str">
            <v>NA</v>
          </cell>
          <cell r="AJ16" t="str">
            <v>NA</v>
          </cell>
          <cell r="AK16" t="str">
            <v>NA</v>
          </cell>
          <cell r="AL16" t="str">
            <v>NA</v>
          </cell>
        </row>
        <row r="17">
          <cell r="V17" t="str">
            <v>Falkirk</v>
          </cell>
          <cell r="W17" t="str">
            <v>Falkirk Council</v>
          </cell>
          <cell r="X17">
            <v>1.22</v>
          </cell>
          <cell r="Y17">
            <v>565080</v>
          </cell>
          <cell r="Z17">
            <v>46137132</v>
          </cell>
          <cell r="AA17">
            <v>1.73</v>
          </cell>
          <cell r="AB17">
            <v>833261</v>
          </cell>
          <cell r="AC17">
            <v>48271337</v>
          </cell>
          <cell r="AD17">
            <v>0.98</v>
          </cell>
          <cell r="AE17">
            <v>495747</v>
          </cell>
          <cell r="AF17">
            <v>50411585</v>
          </cell>
          <cell r="AG17">
            <v>0.89</v>
          </cell>
          <cell r="AH17">
            <v>465643</v>
          </cell>
          <cell r="AI17">
            <v>52174844</v>
          </cell>
          <cell r="AJ17">
            <v>0.91</v>
          </cell>
          <cell r="AK17">
            <v>491191</v>
          </cell>
          <cell r="AL17">
            <v>53774381</v>
          </cell>
        </row>
        <row r="18">
          <cell r="V18" t="str">
            <v>Fife</v>
          </cell>
          <cell r="W18" t="str">
            <v>Fife Council</v>
          </cell>
          <cell r="X18">
            <v>1.62</v>
          </cell>
          <cell r="Y18">
            <v>1557738</v>
          </cell>
          <cell r="Z18">
            <v>96008169</v>
          </cell>
          <cell r="AA18">
            <v>1.74</v>
          </cell>
          <cell r="AB18">
            <v>1726511</v>
          </cell>
          <cell r="AC18">
            <v>99446971</v>
          </cell>
          <cell r="AD18">
            <v>1.5</v>
          </cell>
          <cell r="AE18">
            <v>1537213</v>
          </cell>
          <cell r="AF18">
            <v>102358073</v>
          </cell>
          <cell r="AG18">
            <v>0.95</v>
          </cell>
          <cell r="AH18">
            <v>998608</v>
          </cell>
          <cell r="AI18">
            <v>104853041</v>
          </cell>
          <cell r="AJ18">
            <v>0.96</v>
          </cell>
          <cell r="AK18">
            <v>1043661</v>
          </cell>
          <cell r="AL18">
            <v>108584767</v>
          </cell>
        </row>
        <row r="19">
          <cell r="V19" t="str">
            <v>Glasgow City</v>
          </cell>
          <cell r="W19" t="str">
            <v>Glasgow City Council</v>
          </cell>
          <cell r="X19" t="str">
            <v>NA</v>
          </cell>
          <cell r="Y19" t="str">
            <v>NA</v>
          </cell>
          <cell r="Z19" t="str">
            <v>NA</v>
          </cell>
          <cell r="AA19" t="str">
            <v>NA</v>
          </cell>
          <cell r="AB19" t="str">
            <v>NA</v>
          </cell>
          <cell r="AC19" t="str">
            <v>NA</v>
          </cell>
          <cell r="AD19" t="str">
            <v>NA</v>
          </cell>
          <cell r="AE19" t="str">
            <v>NA</v>
          </cell>
          <cell r="AF19" t="str">
            <v>NA</v>
          </cell>
          <cell r="AG19" t="str">
            <v>NA</v>
          </cell>
          <cell r="AH19" t="str">
            <v>NA</v>
          </cell>
          <cell r="AI19" t="str">
            <v>NA</v>
          </cell>
          <cell r="AJ19" t="str">
            <v>NA</v>
          </cell>
          <cell r="AK19" t="str">
            <v>NA</v>
          </cell>
          <cell r="AL19" t="str">
            <v>NA</v>
          </cell>
        </row>
        <row r="20">
          <cell r="V20" t="str">
            <v>Highland</v>
          </cell>
          <cell r="W20" t="str">
            <v>Highland Council</v>
          </cell>
          <cell r="X20">
            <v>1.19</v>
          </cell>
          <cell r="Y20">
            <v>535107</v>
          </cell>
          <cell r="Z20">
            <v>45015487</v>
          </cell>
          <cell r="AA20">
            <v>0.92</v>
          </cell>
          <cell r="AB20">
            <v>423049</v>
          </cell>
          <cell r="AC20">
            <v>46061179</v>
          </cell>
          <cell r="AD20">
            <v>1.02</v>
          </cell>
          <cell r="AE20">
            <v>484366</v>
          </cell>
          <cell r="AF20">
            <v>47637550</v>
          </cell>
          <cell r="AG20">
            <v>0.94</v>
          </cell>
          <cell r="AH20">
            <v>460087</v>
          </cell>
          <cell r="AI20">
            <v>48739936</v>
          </cell>
          <cell r="AJ20">
            <v>1.03</v>
          </cell>
          <cell r="AK20">
            <v>503405</v>
          </cell>
          <cell r="AL20">
            <v>48837140</v>
          </cell>
        </row>
        <row r="21">
          <cell r="V21" t="str">
            <v>Inverclyde</v>
          </cell>
          <cell r="W21" t="str">
            <v>Inverclyde Council</v>
          </cell>
          <cell r="X21" t="str">
            <v>NA</v>
          </cell>
          <cell r="Y21" t="str">
            <v>NA</v>
          </cell>
          <cell r="Z21" t="str">
            <v>NA</v>
          </cell>
          <cell r="AA21" t="str">
            <v>NA</v>
          </cell>
          <cell r="AB21" t="str">
            <v>NA</v>
          </cell>
          <cell r="AC21" t="str">
            <v>NA</v>
          </cell>
          <cell r="AD21" t="str">
            <v>NA</v>
          </cell>
          <cell r="AE21" t="str">
            <v>NA</v>
          </cell>
          <cell r="AF21" t="str">
            <v>NA</v>
          </cell>
          <cell r="AG21" t="str">
            <v>NA</v>
          </cell>
          <cell r="AH21" t="str">
            <v>NA</v>
          </cell>
          <cell r="AI21" t="str">
            <v>NA</v>
          </cell>
          <cell r="AJ21" t="str">
            <v>NA</v>
          </cell>
          <cell r="AK21" t="str">
            <v>NA</v>
          </cell>
          <cell r="AL21" t="str">
            <v>NA</v>
          </cell>
        </row>
        <row r="22">
          <cell r="V22" t="str">
            <v>Midlothian</v>
          </cell>
          <cell r="W22" t="str">
            <v>Midlothian Council</v>
          </cell>
          <cell r="X22">
            <v>1.61</v>
          </cell>
          <cell r="Y22">
            <v>359228</v>
          </cell>
          <cell r="Z22">
            <v>22267802</v>
          </cell>
          <cell r="AA22">
            <v>0.6</v>
          </cell>
          <cell r="AB22">
            <v>124636</v>
          </cell>
          <cell r="AC22">
            <v>20903280</v>
          </cell>
          <cell r="AD22">
            <v>0.83</v>
          </cell>
          <cell r="AE22">
            <v>183184</v>
          </cell>
          <cell r="AF22">
            <v>22046927</v>
          </cell>
          <cell r="AG22">
            <v>0.51</v>
          </cell>
          <cell r="AH22">
            <v>116783</v>
          </cell>
          <cell r="AI22">
            <v>22884218</v>
          </cell>
          <cell r="AJ22">
            <v>0.66</v>
          </cell>
          <cell r="AK22">
            <v>160069</v>
          </cell>
          <cell r="AL22">
            <v>24075596</v>
          </cell>
        </row>
        <row r="23">
          <cell r="V23" t="str">
            <v>Moray</v>
          </cell>
          <cell r="W23" t="str">
            <v>Moray Council</v>
          </cell>
          <cell r="X23">
            <v>0.63</v>
          </cell>
          <cell r="Y23">
            <v>91791</v>
          </cell>
          <cell r="Z23">
            <v>14543322</v>
          </cell>
          <cell r="AA23">
            <v>0.61</v>
          </cell>
          <cell r="AB23">
            <v>93590</v>
          </cell>
          <cell r="AC23">
            <v>15400557</v>
          </cell>
          <cell r="AD23">
            <v>0.56000000000000005</v>
          </cell>
          <cell r="AE23">
            <v>91050</v>
          </cell>
          <cell r="AF23">
            <v>16259001</v>
          </cell>
          <cell r="AG23">
            <v>0.54</v>
          </cell>
          <cell r="AH23">
            <v>92338</v>
          </cell>
          <cell r="AI23">
            <v>17252409</v>
          </cell>
          <cell r="AJ23">
            <v>0.66</v>
          </cell>
          <cell r="AK23">
            <v>116566</v>
          </cell>
          <cell r="AL23">
            <v>17697845</v>
          </cell>
        </row>
        <row r="24">
          <cell r="V24" t="str">
            <v>North Ayrshire</v>
          </cell>
          <cell r="W24" t="str">
            <v>North Ayrshire Council</v>
          </cell>
          <cell r="X24">
            <v>0.38</v>
          </cell>
          <cell r="Y24">
            <v>157423</v>
          </cell>
          <cell r="Z24">
            <v>41887170</v>
          </cell>
          <cell r="AA24">
            <v>0.38</v>
          </cell>
          <cell r="AB24">
            <v>163010</v>
          </cell>
          <cell r="AC24">
            <v>43449752</v>
          </cell>
          <cell r="AD24">
            <v>0.33</v>
          </cell>
          <cell r="AE24">
            <v>148507</v>
          </cell>
          <cell r="AF24">
            <v>44499501</v>
          </cell>
          <cell r="AG24">
            <v>0.33</v>
          </cell>
          <cell r="AH24">
            <v>146598</v>
          </cell>
          <cell r="AI24">
            <v>44790584</v>
          </cell>
          <cell r="AJ24">
            <v>0.35</v>
          </cell>
          <cell r="AK24">
            <v>158444</v>
          </cell>
          <cell r="AL24">
            <v>45743608</v>
          </cell>
        </row>
        <row r="25">
          <cell r="V25" t="str">
            <v>North Lanarkshire</v>
          </cell>
          <cell r="W25" t="str">
            <v>North Lanarkshire Council</v>
          </cell>
          <cell r="X25">
            <v>0.89</v>
          </cell>
          <cell r="Y25">
            <v>933495</v>
          </cell>
          <cell r="Z25">
            <v>104445837</v>
          </cell>
          <cell r="AA25">
            <v>0.76</v>
          </cell>
          <cell r="AB25">
            <v>799239</v>
          </cell>
          <cell r="AC25">
            <v>105746838</v>
          </cell>
          <cell r="AD25">
            <v>0.69</v>
          </cell>
          <cell r="AE25">
            <v>747080</v>
          </cell>
          <cell r="AF25">
            <v>108453876</v>
          </cell>
          <cell r="AG25">
            <v>0.68</v>
          </cell>
          <cell r="AH25">
            <v>758708</v>
          </cell>
          <cell r="AI25">
            <v>111372189</v>
          </cell>
          <cell r="AJ25">
            <v>0.7</v>
          </cell>
          <cell r="AK25">
            <v>794958</v>
          </cell>
          <cell r="AL25">
            <v>113819191</v>
          </cell>
        </row>
        <row r="26">
          <cell r="V26" t="str">
            <v>Orkney Islands</v>
          </cell>
          <cell r="W26" t="str">
            <v>Orkney Islands Council</v>
          </cell>
          <cell r="X26">
            <v>3.48</v>
          </cell>
          <cell r="Y26">
            <v>101604</v>
          </cell>
          <cell r="Z26">
            <v>2921661</v>
          </cell>
          <cell r="AA26">
            <v>1.61</v>
          </cell>
          <cell r="AB26">
            <v>49102</v>
          </cell>
          <cell r="AC26">
            <v>3056792</v>
          </cell>
          <cell r="AD26">
            <v>1.55</v>
          </cell>
          <cell r="AE26">
            <v>49881</v>
          </cell>
          <cell r="AF26">
            <v>3228412</v>
          </cell>
          <cell r="AG26">
            <v>2.06</v>
          </cell>
          <cell r="AH26">
            <v>70305</v>
          </cell>
          <cell r="AI26">
            <v>3406131</v>
          </cell>
          <cell r="AJ26">
            <v>1.78</v>
          </cell>
          <cell r="AK26">
            <v>61866</v>
          </cell>
          <cell r="AL26">
            <v>3483742</v>
          </cell>
        </row>
        <row r="27">
          <cell r="V27" t="str">
            <v>Perth &amp; Kinross</v>
          </cell>
          <cell r="W27" t="str">
            <v>Perth &amp; Kinross Council</v>
          </cell>
          <cell r="X27">
            <v>0.71</v>
          </cell>
          <cell r="Y27">
            <v>160056</v>
          </cell>
          <cell r="Z27">
            <v>22442526</v>
          </cell>
          <cell r="AA27">
            <v>0.45</v>
          </cell>
          <cell r="AB27">
            <v>106877</v>
          </cell>
          <cell r="AC27">
            <v>23576670</v>
          </cell>
          <cell r="AD27">
            <v>0.63</v>
          </cell>
          <cell r="AE27">
            <v>154645</v>
          </cell>
          <cell r="AF27">
            <v>24428543</v>
          </cell>
          <cell r="AG27">
            <v>0.61</v>
          </cell>
          <cell r="AH27">
            <v>155024</v>
          </cell>
          <cell r="AI27">
            <v>25339171</v>
          </cell>
          <cell r="AJ27">
            <v>0.74</v>
          </cell>
          <cell r="AK27">
            <v>189008</v>
          </cell>
          <cell r="AL27">
            <v>25580696</v>
          </cell>
        </row>
        <row r="28">
          <cell r="V28" t="str">
            <v>Renfrewshire</v>
          </cell>
          <cell r="W28" t="str">
            <v>Renfrewshire Council</v>
          </cell>
          <cell r="X28">
            <v>2.57</v>
          </cell>
          <cell r="Y28">
            <v>1131900</v>
          </cell>
          <cell r="Z28">
            <v>43973300</v>
          </cell>
          <cell r="AA28">
            <v>2.0299999999999998</v>
          </cell>
          <cell r="AB28">
            <v>916100</v>
          </cell>
          <cell r="AC28">
            <v>45092800</v>
          </cell>
          <cell r="AD28">
            <v>1.86</v>
          </cell>
          <cell r="AE28">
            <v>856500</v>
          </cell>
          <cell r="AF28">
            <v>46110300</v>
          </cell>
          <cell r="AG28">
            <v>1.53</v>
          </cell>
          <cell r="AH28">
            <v>708700</v>
          </cell>
          <cell r="AI28">
            <v>46355300</v>
          </cell>
          <cell r="AJ28">
            <v>1.31</v>
          </cell>
          <cell r="AK28">
            <v>599600</v>
          </cell>
          <cell r="AL28">
            <v>45654500</v>
          </cell>
        </row>
        <row r="29">
          <cell r="V29" t="str">
            <v>Scottish Borders</v>
          </cell>
          <cell r="W29" t="str">
            <v>Scottish Borders Council</v>
          </cell>
          <cell r="X29" t="str">
            <v>NA</v>
          </cell>
          <cell r="Y29" t="str">
            <v>NA</v>
          </cell>
          <cell r="Z29" t="str">
            <v>NA</v>
          </cell>
          <cell r="AA29" t="str">
            <v>NA</v>
          </cell>
          <cell r="AB29" t="str">
            <v>NA</v>
          </cell>
          <cell r="AC29" t="str">
            <v>NA</v>
          </cell>
          <cell r="AD29" t="str">
            <v>NA</v>
          </cell>
          <cell r="AE29" t="str">
            <v>NA</v>
          </cell>
          <cell r="AF29" t="str">
            <v>NA</v>
          </cell>
          <cell r="AG29" t="str">
            <v>NA</v>
          </cell>
          <cell r="AH29" t="str">
            <v>NA</v>
          </cell>
          <cell r="AI29" t="str">
            <v>NA</v>
          </cell>
          <cell r="AJ29" t="str">
            <v>NA</v>
          </cell>
          <cell r="AK29" t="str">
            <v>NA</v>
          </cell>
          <cell r="AL29" t="str">
            <v>NA</v>
          </cell>
        </row>
        <row r="30">
          <cell r="V30" t="str">
            <v>Shetland Islands</v>
          </cell>
          <cell r="W30" t="str">
            <v>Shetland Islands Council</v>
          </cell>
          <cell r="X30">
            <v>1.81</v>
          </cell>
          <cell r="Y30">
            <v>111473</v>
          </cell>
          <cell r="Z30">
            <v>6172781</v>
          </cell>
          <cell r="AA30">
            <v>1.62</v>
          </cell>
          <cell r="AB30">
            <v>105603</v>
          </cell>
          <cell r="AC30">
            <v>6519993</v>
          </cell>
          <cell r="AD30">
            <v>1.32</v>
          </cell>
          <cell r="AE30">
            <v>85812</v>
          </cell>
          <cell r="AF30">
            <v>6513564</v>
          </cell>
          <cell r="AG30">
            <v>1.35</v>
          </cell>
          <cell r="AH30">
            <v>88225</v>
          </cell>
          <cell r="AI30">
            <v>6525541</v>
          </cell>
          <cell r="AJ30">
            <v>1.71</v>
          </cell>
          <cell r="AK30">
            <v>111802</v>
          </cell>
          <cell r="AL30">
            <v>6545141</v>
          </cell>
        </row>
        <row r="31">
          <cell r="V31" t="str">
            <v>South Ayrshire</v>
          </cell>
          <cell r="W31" t="str">
            <v>South Ayrshire Council</v>
          </cell>
          <cell r="X31">
            <v>1.56</v>
          </cell>
          <cell r="Y31">
            <v>416269</v>
          </cell>
          <cell r="Z31">
            <v>26742983</v>
          </cell>
          <cell r="AA31">
            <v>1.1000000000000001</v>
          </cell>
          <cell r="AB31">
            <v>308924</v>
          </cell>
          <cell r="AC31">
            <v>28091979</v>
          </cell>
          <cell r="AD31">
            <v>0.88</v>
          </cell>
          <cell r="AE31">
            <v>253965</v>
          </cell>
          <cell r="AF31">
            <v>28711447</v>
          </cell>
          <cell r="AG31">
            <v>0.99</v>
          </cell>
          <cell r="AH31">
            <v>292141</v>
          </cell>
          <cell r="AI31">
            <v>29523106</v>
          </cell>
          <cell r="AJ31">
            <v>0.82</v>
          </cell>
          <cell r="AK31">
            <v>246449</v>
          </cell>
          <cell r="AL31">
            <v>29916229</v>
          </cell>
        </row>
        <row r="32">
          <cell r="V32" t="str">
            <v>South Lanarkshire</v>
          </cell>
          <cell r="W32" t="str">
            <v>South Lanarkshire Council</v>
          </cell>
          <cell r="X32">
            <v>0.88</v>
          </cell>
          <cell r="Y32">
            <v>676729</v>
          </cell>
          <cell r="Z32">
            <v>76556809</v>
          </cell>
          <cell r="AA32">
            <v>0.67</v>
          </cell>
          <cell r="AB32">
            <v>530469</v>
          </cell>
          <cell r="AC32">
            <v>78624739</v>
          </cell>
          <cell r="AD32">
            <v>0.74</v>
          </cell>
          <cell r="AE32">
            <v>594108</v>
          </cell>
          <cell r="AF32">
            <v>80438999</v>
          </cell>
          <cell r="AG32">
            <v>0.44</v>
          </cell>
          <cell r="AH32">
            <v>356720</v>
          </cell>
          <cell r="AI32">
            <v>81845156</v>
          </cell>
          <cell r="AJ32">
            <v>0.46</v>
          </cell>
          <cell r="AK32">
            <v>381655</v>
          </cell>
          <cell r="AL32">
            <v>83111164</v>
          </cell>
        </row>
        <row r="33">
          <cell r="V33" t="str">
            <v>Stirling</v>
          </cell>
          <cell r="W33" t="str">
            <v>Stirling Council</v>
          </cell>
          <cell r="X33">
            <v>0.63</v>
          </cell>
          <cell r="Y33">
            <v>107824</v>
          </cell>
          <cell r="Z33">
            <v>17169522</v>
          </cell>
          <cell r="AA33">
            <v>0.79</v>
          </cell>
          <cell r="AB33">
            <v>137869</v>
          </cell>
          <cell r="AC33">
            <v>17559458</v>
          </cell>
          <cell r="AD33">
            <v>0.56999999999999995</v>
          </cell>
          <cell r="AE33">
            <v>102391</v>
          </cell>
          <cell r="AF33">
            <v>17917288</v>
          </cell>
          <cell r="AG33">
            <v>0.71</v>
          </cell>
          <cell r="AH33">
            <v>128628</v>
          </cell>
          <cell r="AI33">
            <v>18165416</v>
          </cell>
          <cell r="AJ33">
            <v>0.7</v>
          </cell>
          <cell r="AK33">
            <v>127858</v>
          </cell>
          <cell r="AL33">
            <v>18214653</v>
          </cell>
        </row>
        <row r="34">
          <cell r="V34" t="str">
            <v>West Dunbartonshire</v>
          </cell>
          <cell r="W34" t="str">
            <v>West Dunbartonshire Council</v>
          </cell>
          <cell r="X34">
            <v>1.45</v>
          </cell>
          <cell r="Y34">
            <v>489943</v>
          </cell>
          <cell r="Z34">
            <v>33804596</v>
          </cell>
          <cell r="AA34">
            <v>1.02</v>
          </cell>
          <cell r="AB34">
            <v>371127</v>
          </cell>
          <cell r="AC34">
            <v>36391424</v>
          </cell>
          <cell r="AD34">
            <v>1.47</v>
          </cell>
          <cell r="AE34">
            <v>566400</v>
          </cell>
          <cell r="AF34">
            <v>38535766</v>
          </cell>
          <cell r="AG34">
            <v>1.05</v>
          </cell>
          <cell r="AH34">
            <v>406968</v>
          </cell>
          <cell r="AI34">
            <v>38757896</v>
          </cell>
          <cell r="AJ34">
            <v>0.9</v>
          </cell>
          <cell r="AK34">
            <v>355295</v>
          </cell>
          <cell r="AL34">
            <v>39377151</v>
          </cell>
        </row>
        <row r="35">
          <cell r="V35" t="str">
            <v>West Lothian</v>
          </cell>
          <cell r="W35" t="str">
            <v>West Lothian Council</v>
          </cell>
          <cell r="X35">
            <v>0.56999999999999995</v>
          </cell>
          <cell r="Y35">
            <v>252486</v>
          </cell>
          <cell r="Z35">
            <v>44081207</v>
          </cell>
          <cell r="AA35">
            <v>0.51</v>
          </cell>
          <cell r="AB35">
            <v>219526</v>
          </cell>
          <cell r="AC35">
            <v>42843376</v>
          </cell>
          <cell r="AD35">
            <v>0.42</v>
          </cell>
          <cell r="AE35">
            <v>187974</v>
          </cell>
          <cell r="AF35">
            <v>44644845</v>
          </cell>
          <cell r="AG35">
            <v>0.5</v>
          </cell>
          <cell r="AH35">
            <v>229426</v>
          </cell>
          <cell r="AI35">
            <v>45702971</v>
          </cell>
          <cell r="AJ35">
            <v>0.45</v>
          </cell>
          <cell r="AK35">
            <v>208348</v>
          </cell>
          <cell r="AL35">
            <v>45833291</v>
          </cell>
        </row>
        <row r="36">
          <cell r="V36" t="str">
            <v>Scotland</v>
          </cell>
          <cell r="W36" t="str">
            <v>Scotland value</v>
          </cell>
          <cell r="X36">
            <v>1.2872804251736394</v>
          </cell>
          <cell r="Y36">
            <v>13219545</v>
          </cell>
          <cell r="Z36">
            <v>1026935914</v>
          </cell>
          <cell r="AA36">
            <v>1.1561641621362404</v>
          </cell>
          <cell r="AB36">
            <v>12198764</v>
          </cell>
          <cell r="AC36">
            <v>1055106567</v>
          </cell>
          <cell r="AD36">
            <v>1.0529306240388692</v>
          </cell>
          <cell r="AE36">
            <v>11466522</v>
          </cell>
          <cell r="AF36">
            <v>1089010210</v>
          </cell>
          <cell r="AG36">
            <v>0.9290928501611605</v>
          </cell>
          <cell r="AH36">
            <v>10319141</v>
          </cell>
          <cell r="AI36">
            <v>1110668433</v>
          </cell>
          <cell r="AJ36">
            <v>0.89363393335752073</v>
          </cell>
          <cell r="AK36">
            <v>10066375</v>
          </cell>
          <cell r="AL36">
            <v>1126453979</v>
          </cell>
        </row>
      </sheetData>
      <sheetData sheetId="3" refreshError="1">
        <row r="1">
          <cell r="X1" t="str">
            <v>HSN3 2013-14</v>
          </cell>
          <cell r="Y1" t="str">
            <v>Properties meeting SHQS year end 2013-14</v>
          </cell>
          <cell r="Z1" t="str">
            <v>Properties within scope of SHQS year end 2013-14</v>
          </cell>
          <cell r="AA1" t="str">
            <v>HSN3 2014-15</v>
          </cell>
          <cell r="AB1" t="str">
            <v>Properties meeting SHQS year end 2014-15</v>
          </cell>
          <cell r="AC1" t="str">
            <v>Properties within scope of SHQS year end 2014-15</v>
          </cell>
          <cell r="AD1" t="str">
            <v>HSN3 2015-16</v>
          </cell>
          <cell r="AE1" t="str">
            <v>Properties meeting SHQS year end 2015-16</v>
          </cell>
          <cell r="AF1" t="str">
            <v>Properties within scope of SHQS year end 2015-16</v>
          </cell>
          <cell r="AG1" t="str">
            <v>HSN3 2016-17</v>
          </cell>
          <cell r="AH1" t="str">
            <v>Properties meeting SHQS year end 2016-17</v>
          </cell>
          <cell r="AI1" t="str">
            <v>Properties within scope of SHQS year end 2016-17</v>
          </cell>
          <cell r="AJ1" t="str">
            <v>HSN3 2017-18</v>
          </cell>
          <cell r="AK1" t="str">
            <v>Properties meeting SHQS year end 2017-18</v>
          </cell>
          <cell r="AL1" t="str">
            <v>Properties within scope of SHQS year end 2017-18</v>
          </cell>
        </row>
        <row r="2">
          <cell r="V2" t="str">
            <v>BNCH data labels</v>
          </cell>
          <cell r="W2" t="str">
            <v>Internal labels</v>
          </cell>
          <cell r="X2" t="str">
            <v>2013/2014</v>
          </cell>
          <cell r="Y2" t="str">
            <v>2013/2014</v>
          </cell>
          <cell r="Z2" t="str">
            <v>2013/2014</v>
          </cell>
          <cell r="AA2" t="str">
            <v>2014/2015</v>
          </cell>
          <cell r="AB2" t="str">
            <v>2014/2015</v>
          </cell>
          <cell r="AC2" t="str">
            <v>2014/2015</v>
          </cell>
          <cell r="AD2" t="str">
            <v>2015/2016</v>
          </cell>
          <cell r="AE2" t="str">
            <v>2015/2016</v>
          </cell>
          <cell r="AF2" t="str">
            <v>2015/2016</v>
          </cell>
          <cell r="AG2" t="str">
            <v>2016/2017</v>
          </cell>
          <cell r="AH2" t="str">
            <v>2016/2017</v>
          </cell>
          <cell r="AI2" t="str">
            <v>2016/2017</v>
          </cell>
          <cell r="AJ2" t="str">
            <v>2017/2018</v>
          </cell>
          <cell r="AK2" t="str">
            <v>2017/2018</v>
          </cell>
          <cell r="AL2" t="str">
            <v>2017/2018</v>
          </cell>
        </row>
        <row r="3">
          <cell r="X3" t="str">
            <v>7 - Percentage properties meeting SHQS year end</v>
          </cell>
          <cell r="Y3" t="str">
            <v>7.2.1 Properties meeting SHQS year end</v>
          </cell>
          <cell r="Z3" t="str">
            <v>7.1.1 Properties within scope of SHQS year end</v>
          </cell>
          <cell r="AA3" t="str">
            <v>7 - Percentage properties meeting SHQS year end</v>
          </cell>
          <cell r="AB3" t="str">
            <v>7.2.1 Properties meeting SHQS year end</v>
          </cell>
          <cell r="AC3" t="str">
            <v>7.1.1 Properties within scope of SHQS year end</v>
          </cell>
          <cell r="AD3" t="str">
            <v>7 - Percentage properties meeting SHQS year end</v>
          </cell>
          <cell r="AE3" t="str">
            <v>7.2.1 Properties meeting SHQS year end</v>
          </cell>
          <cell r="AF3" t="str">
            <v>7.1.1 Properties within scope of SHQS year end</v>
          </cell>
          <cell r="AG3" t="str">
            <v>7 - Percentage properties meeting SHQS year end</v>
          </cell>
          <cell r="AH3" t="str">
            <v>7.2.1 Properties meeting SHQS year end</v>
          </cell>
          <cell r="AI3" t="str">
            <v>7.1.1 Properties within scope of SHQS year end</v>
          </cell>
          <cell r="AJ3" t="str">
            <v>7 - Percentage properties meeting SHQS year end</v>
          </cell>
          <cell r="AK3" t="str">
            <v>7.2.1 Properties meeting SHQS year end</v>
          </cell>
          <cell r="AL3" t="str">
            <v>7.1.1 Properties within scope of SHQS year end</v>
          </cell>
        </row>
        <row r="4">
          <cell r="V4" t="str">
            <v>Aberdeen City</v>
          </cell>
          <cell r="W4" t="str">
            <v>Aberdeen City Council</v>
          </cell>
          <cell r="X4">
            <v>89.28</v>
          </cell>
          <cell r="Y4">
            <v>20055</v>
          </cell>
          <cell r="Z4">
            <v>22463</v>
          </cell>
          <cell r="AA4">
            <v>89.21</v>
          </cell>
          <cell r="AB4">
            <v>19875</v>
          </cell>
          <cell r="AC4">
            <v>22278</v>
          </cell>
          <cell r="AD4">
            <v>92.32</v>
          </cell>
          <cell r="AE4">
            <v>20460</v>
          </cell>
          <cell r="AF4">
            <v>22162</v>
          </cell>
          <cell r="AG4">
            <v>92.42</v>
          </cell>
          <cell r="AH4">
            <v>20093</v>
          </cell>
          <cell r="AI4">
            <v>21742</v>
          </cell>
          <cell r="AJ4">
            <v>82.64</v>
          </cell>
          <cell r="AK4">
            <v>18076</v>
          </cell>
          <cell r="AL4">
            <v>21873</v>
          </cell>
        </row>
        <row r="5">
          <cell r="V5" t="str">
            <v>Aberdeenshire</v>
          </cell>
          <cell r="W5" t="str">
            <v>Aberdeenshire Council</v>
          </cell>
          <cell r="X5">
            <v>76.39</v>
          </cell>
          <cell r="Y5">
            <v>9844</v>
          </cell>
          <cell r="Z5">
            <v>12886</v>
          </cell>
          <cell r="AA5">
            <v>91</v>
          </cell>
          <cell r="AB5">
            <v>11660</v>
          </cell>
          <cell r="AC5">
            <v>12813</v>
          </cell>
          <cell r="AD5">
            <v>91.56</v>
          </cell>
          <cell r="AE5">
            <v>11765</v>
          </cell>
          <cell r="AF5">
            <v>12849</v>
          </cell>
          <cell r="AG5">
            <v>92.21</v>
          </cell>
          <cell r="AH5">
            <v>11867</v>
          </cell>
          <cell r="AI5">
            <v>12869</v>
          </cell>
          <cell r="AJ5">
            <v>92.51</v>
          </cell>
          <cell r="AK5">
            <v>11889</v>
          </cell>
          <cell r="AL5">
            <v>12851</v>
          </cell>
        </row>
        <row r="6">
          <cell r="V6" t="str">
            <v>Angus</v>
          </cell>
          <cell r="W6" t="str">
            <v>Angus Council</v>
          </cell>
          <cell r="X6">
            <v>78.7</v>
          </cell>
          <cell r="Y6">
            <v>6150</v>
          </cell>
          <cell r="Z6">
            <v>7814</v>
          </cell>
          <cell r="AA6">
            <v>84.95</v>
          </cell>
          <cell r="AB6">
            <v>6572</v>
          </cell>
          <cell r="AC6">
            <v>7736</v>
          </cell>
          <cell r="AD6">
            <v>92.14</v>
          </cell>
          <cell r="AE6">
            <v>7115</v>
          </cell>
          <cell r="AF6">
            <v>7722</v>
          </cell>
          <cell r="AG6">
            <v>93.38</v>
          </cell>
          <cell r="AH6">
            <v>7128</v>
          </cell>
          <cell r="AI6">
            <v>7633</v>
          </cell>
          <cell r="AJ6">
            <v>93.17</v>
          </cell>
          <cell r="AK6">
            <v>7096</v>
          </cell>
          <cell r="AL6">
            <v>7616</v>
          </cell>
        </row>
        <row r="7">
          <cell r="V7" t="str">
            <v>Argyll &amp; Bute</v>
          </cell>
          <cell r="W7" t="str">
            <v>Argyll and Bute Council</v>
          </cell>
          <cell r="X7" t="str">
            <v>NA</v>
          </cell>
          <cell r="Y7" t="str">
            <v>NA</v>
          </cell>
          <cell r="Z7" t="str">
            <v>NA</v>
          </cell>
          <cell r="AA7" t="str">
            <v>NA</v>
          </cell>
          <cell r="AB7" t="str">
            <v>NA</v>
          </cell>
          <cell r="AC7" t="str">
            <v>NA</v>
          </cell>
          <cell r="AD7" t="str">
            <v>NA</v>
          </cell>
          <cell r="AE7" t="str">
            <v>NA</v>
          </cell>
          <cell r="AF7" t="str">
            <v>NA</v>
          </cell>
          <cell r="AG7" t="str">
            <v>NA</v>
          </cell>
          <cell r="AH7" t="str">
            <v>NA</v>
          </cell>
          <cell r="AI7" t="str">
            <v>NA</v>
          </cell>
          <cell r="AJ7" t="str">
            <v>NA</v>
          </cell>
          <cell r="AK7" t="str">
            <v>NA</v>
          </cell>
          <cell r="AL7" t="str">
            <v>NA</v>
          </cell>
        </row>
        <row r="8">
          <cell r="V8" t="str">
            <v>Clackmannanshire</v>
          </cell>
          <cell r="W8" t="str">
            <v>Clackmannanshire Council</v>
          </cell>
          <cell r="X8">
            <v>90.76</v>
          </cell>
          <cell r="Y8">
            <v>4500</v>
          </cell>
          <cell r="Z8">
            <v>4958</v>
          </cell>
          <cell r="AA8">
            <v>92.62</v>
          </cell>
          <cell r="AB8">
            <v>4621</v>
          </cell>
          <cell r="AC8">
            <v>4989</v>
          </cell>
          <cell r="AD8">
            <v>97.16</v>
          </cell>
          <cell r="AE8">
            <v>4827</v>
          </cell>
          <cell r="AF8">
            <v>4968</v>
          </cell>
          <cell r="AG8">
            <v>97.23</v>
          </cell>
          <cell r="AH8">
            <v>4810</v>
          </cell>
          <cell r="AI8">
            <v>4947</v>
          </cell>
          <cell r="AJ8">
            <v>97.66</v>
          </cell>
          <cell r="AK8">
            <v>4796</v>
          </cell>
          <cell r="AL8">
            <v>4911</v>
          </cell>
        </row>
        <row r="9">
          <cell r="V9" t="str">
            <v>Dumfries &amp; Galloway</v>
          </cell>
          <cell r="W9" t="str">
            <v>Dumfries and Galloway Council</v>
          </cell>
          <cell r="X9" t="str">
            <v>NA</v>
          </cell>
          <cell r="Y9" t="str">
            <v>NA</v>
          </cell>
          <cell r="Z9" t="str">
            <v>NA</v>
          </cell>
          <cell r="AA9" t="str">
            <v>NA</v>
          </cell>
          <cell r="AB9" t="str">
            <v>NA</v>
          </cell>
          <cell r="AC9" t="str">
            <v>NA</v>
          </cell>
          <cell r="AD9" t="str">
            <v>NA</v>
          </cell>
          <cell r="AE9" t="str">
            <v>NA</v>
          </cell>
          <cell r="AF9" t="str">
            <v>NA</v>
          </cell>
          <cell r="AG9" t="str">
            <v>NA</v>
          </cell>
          <cell r="AH9" t="str">
            <v>NA</v>
          </cell>
          <cell r="AI9" t="str">
            <v>NA</v>
          </cell>
          <cell r="AJ9" t="str">
            <v>NA</v>
          </cell>
          <cell r="AK9" t="str">
            <v>NA</v>
          </cell>
          <cell r="AL9" t="str">
            <v>NA</v>
          </cell>
        </row>
        <row r="10">
          <cell r="V10" t="str">
            <v>Dundee City</v>
          </cell>
          <cell r="W10" t="str">
            <v>Dundee City Council</v>
          </cell>
          <cell r="X10">
            <v>84.97</v>
          </cell>
          <cell r="Y10">
            <v>10966</v>
          </cell>
          <cell r="Z10">
            <v>12906</v>
          </cell>
          <cell r="AA10">
            <v>93.21</v>
          </cell>
          <cell r="AB10">
            <v>11907</v>
          </cell>
          <cell r="AC10">
            <v>12774</v>
          </cell>
          <cell r="AD10">
            <v>93.8</v>
          </cell>
          <cell r="AE10">
            <v>11876</v>
          </cell>
          <cell r="AF10">
            <v>12661</v>
          </cell>
          <cell r="AG10">
            <v>94.24</v>
          </cell>
          <cell r="AH10">
            <v>11807</v>
          </cell>
          <cell r="AI10">
            <v>12528</v>
          </cell>
          <cell r="AJ10">
            <v>94.65</v>
          </cell>
          <cell r="AK10">
            <v>11766</v>
          </cell>
          <cell r="AL10">
            <v>12431</v>
          </cell>
        </row>
        <row r="11">
          <cell r="V11" t="str">
            <v>East Ayrshire</v>
          </cell>
          <cell r="W11" t="str">
            <v>East Ayrshire Council</v>
          </cell>
          <cell r="X11">
            <v>91.7</v>
          </cell>
          <cell r="Y11">
            <v>11706</v>
          </cell>
          <cell r="Z11">
            <v>12765</v>
          </cell>
          <cell r="AA11">
            <v>98.09</v>
          </cell>
          <cell r="AB11">
            <v>12481</v>
          </cell>
          <cell r="AC11">
            <v>12724</v>
          </cell>
          <cell r="AD11">
            <v>98.35</v>
          </cell>
          <cell r="AE11">
            <v>12521</v>
          </cell>
          <cell r="AF11">
            <v>12731</v>
          </cell>
          <cell r="AG11">
            <v>98.49</v>
          </cell>
          <cell r="AH11">
            <v>12338</v>
          </cell>
          <cell r="AI11">
            <v>12527</v>
          </cell>
          <cell r="AJ11">
            <v>98.59</v>
          </cell>
          <cell r="AK11">
            <v>12249</v>
          </cell>
          <cell r="AL11">
            <v>12424</v>
          </cell>
        </row>
        <row r="12">
          <cell r="V12" t="str">
            <v>East Dunbartonshire</v>
          </cell>
          <cell r="W12" t="str">
            <v>East Dunbartonshire Council</v>
          </cell>
          <cell r="X12">
            <v>81.66</v>
          </cell>
          <cell r="Y12" t="str">
            <v>NA</v>
          </cell>
          <cell r="Z12" t="str">
            <v>NA</v>
          </cell>
          <cell r="AA12">
            <v>78.72</v>
          </cell>
          <cell r="AB12">
            <v>2834</v>
          </cell>
          <cell r="AC12">
            <v>3600</v>
          </cell>
          <cell r="AD12">
            <v>97.46</v>
          </cell>
          <cell r="AE12">
            <v>3487</v>
          </cell>
          <cell r="AF12">
            <v>3578</v>
          </cell>
          <cell r="AG12">
            <v>98.2</v>
          </cell>
          <cell r="AH12">
            <v>3497</v>
          </cell>
          <cell r="AI12">
            <v>3561</v>
          </cell>
          <cell r="AJ12">
            <v>96.88</v>
          </cell>
          <cell r="AK12">
            <v>3420</v>
          </cell>
          <cell r="AL12">
            <v>3530</v>
          </cell>
        </row>
        <row r="13">
          <cell r="V13" t="str">
            <v>East Lothian</v>
          </cell>
          <cell r="W13" t="str">
            <v>East Lothian Council</v>
          </cell>
          <cell r="X13">
            <v>71.39</v>
          </cell>
          <cell r="Y13">
            <v>6099</v>
          </cell>
          <cell r="Z13">
            <v>8543</v>
          </cell>
          <cell r="AA13">
            <v>81.599999999999994</v>
          </cell>
          <cell r="AB13">
            <v>7016</v>
          </cell>
          <cell r="AC13">
            <v>8598</v>
          </cell>
          <cell r="AD13">
            <v>91.97</v>
          </cell>
          <cell r="AE13">
            <v>7936</v>
          </cell>
          <cell r="AF13">
            <v>8629</v>
          </cell>
          <cell r="AG13">
            <v>95.98</v>
          </cell>
          <cell r="AH13">
            <v>8290</v>
          </cell>
          <cell r="AI13">
            <v>8637</v>
          </cell>
          <cell r="AJ13">
            <v>96.62</v>
          </cell>
          <cell r="AK13">
            <v>8392</v>
          </cell>
          <cell r="AL13">
            <v>8686</v>
          </cell>
        </row>
        <row r="14">
          <cell r="V14" t="str">
            <v>East Renfrewshire</v>
          </cell>
          <cell r="W14" t="str">
            <v>East Renfrewshire Council</v>
          </cell>
          <cell r="X14">
            <v>92.89</v>
          </cell>
          <cell r="Y14">
            <v>2797</v>
          </cell>
          <cell r="Z14">
            <v>3011</v>
          </cell>
          <cell r="AA14">
            <v>97.17</v>
          </cell>
          <cell r="AB14">
            <v>2918</v>
          </cell>
          <cell r="AC14">
            <v>3003</v>
          </cell>
          <cell r="AD14">
            <v>96.99</v>
          </cell>
          <cell r="AE14">
            <v>2903</v>
          </cell>
          <cell r="AF14">
            <v>2993</v>
          </cell>
          <cell r="AG14">
            <v>97.17</v>
          </cell>
          <cell r="AH14">
            <v>2889</v>
          </cell>
          <cell r="AI14">
            <v>2973</v>
          </cell>
          <cell r="AJ14">
            <v>97.55</v>
          </cell>
          <cell r="AK14">
            <v>2867</v>
          </cell>
          <cell r="AL14">
            <v>2939</v>
          </cell>
        </row>
        <row r="15">
          <cell r="V15" t="str">
            <v>Edinburgh City</v>
          </cell>
          <cell r="W15" t="str">
            <v>City of Edinburgh Council</v>
          </cell>
          <cell r="X15">
            <v>87.65</v>
          </cell>
          <cell r="Y15">
            <v>17456</v>
          </cell>
          <cell r="Z15">
            <v>19915</v>
          </cell>
          <cell r="AA15">
            <v>75.3</v>
          </cell>
          <cell r="AB15">
            <v>14993</v>
          </cell>
          <cell r="AC15">
            <v>19911</v>
          </cell>
          <cell r="AD15">
            <v>75.66</v>
          </cell>
          <cell r="AE15">
            <v>15063</v>
          </cell>
          <cell r="AF15">
            <v>19910</v>
          </cell>
          <cell r="AG15">
            <v>75.69</v>
          </cell>
          <cell r="AH15">
            <v>14917</v>
          </cell>
          <cell r="AI15">
            <v>19709</v>
          </cell>
          <cell r="AJ15">
            <v>80.75</v>
          </cell>
          <cell r="AK15">
            <v>15982</v>
          </cell>
          <cell r="AL15">
            <v>19791</v>
          </cell>
        </row>
        <row r="16">
          <cell r="V16" t="str">
            <v>Eilean Siar</v>
          </cell>
          <cell r="W16" t="str">
            <v>Comhairle nan Eilean Siar</v>
          </cell>
          <cell r="X16" t="str">
            <v>NA</v>
          </cell>
          <cell r="Y16" t="str">
            <v>NA</v>
          </cell>
          <cell r="Z16" t="str">
            <v>NA</v>
          </cell>
          <cell r="AA16" t="str">
            <v>NA</v>
          </cell>
          <cell r="AB16" t="str">
            <v>NA</v>
          </cell>
          <cell r="AC16" t="str">
            <v>NA</v>
          </cell>
          <cell r="AD16" t="str">
            <v>NA</v>
          </cell>
          <cell r="AE16" t="str">
            <v>NA</v>
          </cell>
          <cell r="AF16" t="str">
            <v>NA</v>
          </cell>
          <cell r="AG16" t="str">
            <v>NA</v>
          </cell>
          <cell r="AH16" t="str">
            <v>NA</v>
          </cell>
          <cell r="AI16" t="str">
            <v>NA</v>
          </cell>
          <cell r="AJ16" t="str">
            <v>NA</v>
          </cell>
          <cell r="AK16" t="str">
            <v>NA</v>
          </cell>
          <cell r="AL16" t="str">
            <v>NA</v>
          </cell>
        </row>
        <row r="17">
          <cell r="V17" t="str">
            <v>Falkirk</v>
          </cell>
          <cell r="W17" t="str">
            <v>Falkirk Council</v>
          </cell>
          <cell r="X17">
            <v>87.3</v>
          </cell>
          <cell r="Y17">
            <v>14120</v>
          </cell>
          <cell r="Z17">
            <v>16175</v>
          </cell>
          <cell r="AA17">
            <v>82.79</v>
          </cell>
          <cell r="AB17">
            <v>13518</v>
          </cell>
          <cell r="AC17">
            <v>16328</v>
          </cell>
          <cell r="AD17">
            <v>91.1</v>
          </cell>
          <cell r="AE17">
            <v>14912</v>
          </cell>
          <cell r="AF17">
            <v>16369</v>
          </cell>
          <cell r="AG17">
            <v>93.13</v>
          </cell>
          <cell r="AH17">
            <v>15166</v>
          </cell>
          <cell r="AI17">
            <v>16285</v>
          </cell>
          <cell r="AJ17">
            <v>97.42</v>
          </cell>
          <cell r="AK17">
            <v>15889</v>
          </cell>
          <cell r="AL17">
            <v>16309</v>
          </cell>
        </row>
        <row r="18">
          <cell r="V18" t="str">
            <v>Fife</v>
          </cell>
          <cell r="W18" t="str">
            <v>Fife Council</v>
          </cell>
          <cell r="X18">
            <v>80.680000000000007</v>
          </cell>
          <cell r="Y18">
            <v>24232</v>
          </cell>
          <cell r="Z18">
            <v>30033</v>
          </cell>
          <cell r="AA18">
            <v>98.24</v>
          </cell>
          <cell r="AB18">
            <v>29377</v>
          </cell>
          <cell r="AC18">
            <v>29902</v>
          </cell>
          <cell r="AD18">
            <v>98.57</v>
          </cell>
          <cell r="AE18">
            <v>29553</v>
          </cell>
          <cell r="AF18">
            <v>29982</v>
          </cell>
          <cell r="AG18">
            <v>98.64</v>
          </cell>
          <cell r="AH18">
            <v>29596</v>
          </cell>
          <cell r="AI18">
            <v>30004</v>
          </cell>
          <cell r="AJ18">
            <v>97.44</v>
          </cell>
          <cell r="AK18">
            <v>29485</v>
          </cell>
          <cell r="AL18">
            <v>30261</v>
          </cell>
        </row>
        <row r="19">
          <cell r="V19" t="str">
            <v>Glasgow City</v>
          </cell>
          <cell r="W19" t="str">
            <v>Glasgow City Council</v>
          </cell>
          <cell r="X19" t="str">
            <v>NA</v>
          </cell>
          <cell r="Y19" t="str">
            <v>NA</v>
          </cell>
          <cell r="Z19" t="str">
            <v>NA</v>
          </cell>
          <cell r="AA19" t="str">
            <v>NA</v>
          </cell>
          <cell r="AB19" t="str">
            <v>NA</v>
          </cell>
          <cell r="AC19" t="str">
            <v>NA</v>
          </cell>
          <cell r="AD19" t="str">
            <v>NA</v>
          </cell>
          <cell r="AE19" t="str">
            <v>NA</v>
          </cell>
          <cell r="AF19" t="str">
            <v>NA</v>
          </cell>
          <cell r="AG19" t="str">
            <v>NA</v>
          </cell>
          <cell r="AH19" t="str">
            <v>NA</v>
          </cell>
          <cell r="AI19" t="str">
            <v>NA</v>
          </cell>
          <cell r="AJ19" t="str">
            <v>NA</v>
          </cell>
          <cell r="AK19" t="str">
            <v>NA</v>
          </cell>
          <cell r="AL19" t="str">
            <v>NA</v>
          </cell>
        </row>
        <row r="20">
          <cell r="V20" t="str">
            <v>Highland</v>
          </cell>
          <cell r="W20" t="str">
            <v>Highland Council</v>
          </cell>
          <cell r="X20">
            <v>70.209999999999994</v>
          </cell>
          <cell r="Y20">
            <v>9525</v>
          </cell>
          <cell r="Z20">
            <v>13566</v>
          </cell>
          <cell r="AA20">
            <v>85.15</v>
          </cell>
          <cell r="AB20">
            <v>11750</v>
          </cell>
          <cell r="AC20">
            <v>13799</v>
          </cell>
          <cell r="AD20">
            <v>90.83</v>
          </cell>
          <cell r="AE20">
            <v>12624</v>
          </cell>
          <cell r="AF20">
            <v>13899</v>
          </cell>
          <cell r="AG20">
            <v>92.17</v>
          </cell>
          <cell r="AH20">
            <v>12862</v>
          </cell>
          <cell r="AI20">
            <v>13954</v>
          </cell>
          <cell r="AJ20">
            <v>94.68</v>
          </cell>
          <cell r="AK20">
            <v>13207</v>
          </cell>
          <cell r="AL20">
            <v>13949</v>
          </cell>
        </row>
        <row r="21">
          <cell r="V21" t="str">
            <v>Inverclyde</v>
          </cell>
          <cell r="W21" t="str">
            <v>Inverclyde Council</v>
          </cell>
          <cell r="X21" t="str">
            <v>NA</v>
          </cell>
          <cell r="Y21" t="str">
            <v>NA</v>
          </cell>
          <cell r="Z21" t="str">
            <v>NA</v>
          </cell>
          <cell r="AA21" t="str">
            <v>NA</v>
          </cell>
          <cell r="AB21" t="str">
            <v>NA</v>
          </cell>
          <cell r="AC21" t="str">
            <v>NA</v>
          </cell>
          <cell r="AD21" t="str">
            <v>NA</v>
          </cell>
          <cell r="AE21" t="str">
            <v>NA</v>
          </cell>
          <cell r="AF21" t="str">
            <v>NA</v>
          </cell>
          <cell r="AG21" t="str">
            <v>NA</v>
          </cell>
          <cell r="AH21" t="str">
            <v>NA</v>
          </cell>
          <cell r="AI21" t="str">
            <v>NA</v>
          </cell>
          <cell r="AJ21" t="str">
            <v>NA</v>
          </cell>
          <cell r="AK21" t="str">
            <v>NA</v>
          </cell>
          <cell r="AL21" t="str">
            <v>NA</v>
          </cell>
        </row>
        <row r="22">
          <cell r="V22" t="str">
            <v>Midlothian</v>
          </cell>
          <cell r="W22" t="str">
            <v>Midlothian Council</v>
          </cell>
          <cell r="X22">
            <v>94.37</v>
          </cell>
          <cell r="Y22">
            <v>6452</v>
          </cell>
          <cell r="Z22">
            <v>6837</v>
          </cell>
          <cell r="AA22">
            <v>93.12</v>
          </cell>
          <cell r="AB22">
            <v>6399</v>
          </cell>
          <cell r="AC22">
            <v>6872</v>
          </cell>
          <cell r="AD22">
            <v>93.13</v>
          </cell>
          <cell r="AE22">
            <v>6413</v>
          </cell>
          <cell r="AF22">
            <v>6886</v>
          </cell>
          <cell r="AG22">
            <v>96.04</v>
          </cell>
          <cell r="AH22">
            <v>6620</v>
          </cell>
          <cell r="AI22">
            <v>6893</v>
          </cell>
          <cell r="AJ22">
            <v>96.05</v>
          </cell>
          <cell r="AK22">
            <v>6631</v>
          </cell>
          <cell r="AL22">
            <v>6904</v>
          </cell>
        </row>
        <row r="23">
          <cell r="V23" t="str">
            <v>Moray</v>
          </cell>
          <cell r="W23" t="str">
            <v>Moray Council</v>
          </cell>
          <cell r="X23">
            <v>90.33</v>
          </cell>
          <cell r="Y23">
            <v>5378</v>
          </cell>
          <cell r="Z23">
            <v>5954</v>
          </cell>
          <cell r="AA23">
            <v>94.67</v>
          </cell>
          <cell r="AB23">
            <v>5671</v>
          </cell>
          <cell r="AC23">
            <v>5990</v>
          </cell>
          <cell r="AD23">
            <v>95.94</v>
          </cell>
          <cell r="AE23">
            <v>5815</v>
          </cell>
          <cell r="AF23">
            <v>6061</v>
          </cell>
          <cell r="AG23">
            <v>96.01</v>
          </cell>
          <cell r="AH23">
            <v>5775</v>
          </cell>
          <cell r="AI23">
            <v>6015</v>
          </cell>
          <cell r="AJ23">
            <v>95.82</v>
          </cell>
          <cell r="AK23">
            <v>5799</v>
          </cell>
          <cell r="AL23">
            <v>6052</v>
          </cell>
        </row>
        <row r="24">
          <cell r="V24" t="str">
            <v>North Ayrshire</v>
          </cell>
          <cell r="W24" t="str">
            <v>North Ayrshire Council</v>
          </cell>
          <cell r="X24">
            <v>96.32</v>
          </cell>
          <cell r="Y24">
            <v>12576</v>
          </cell>
          <cell r="Z24">
            <v>13057</v>
          </cell>
          <cell r="AA24">
            <v>98.22</v>
          </cell>
          <cell r="AB24">
            <v>12914</v>
          </cell>
          <cell r="AC24">
            <v>13148</v>
          </cell>
          <cell r="AD24">
            <v>99.07</v>
          </cell>
          <cell r="AE24">
            <v>12975</v>
          </cell>
          <cell r="AF24">
            <v>13097</v>
          </cell>
          <cell r="AG24">
            <v>98.67</v>
          </cell>
          <cell r="AH24">
            <v>12786</v>
          </cell>
          <cell r="AI24">
            <v>12959</v>
          </cell>
          <cell r="AJ24">
            <v>99.14</v>
          </cell>
          <cell r="AK24">
            <v>12864</v>
          </cell>
          <cell r="AL24">
            <v>12976</v>
          </cell>
        </row>
        <row r="25">
          <cell r="V25" t="str">
            <v>North Lanarkshire</v>
          </cell>
          <cell r="W25" t="str">
            <v>North Lanarkshire Council</v>
          </cell>
          <cell r="X25">
            <v>82.48</v>
          </cell>
          <cell r="Y25">
            <v>30424</v>
          </cell>
          <cell r="Z25">
            <v>36885</v>
          </cell>
          <cell r="AA25">
            <v>90.53</v>
          </cell>
          <cell r="AB25">
            <v>33347</v>
          </cell>
          <cell r="AC25">
            <v>36834</v>
          </cell>
          <cell r="AD25">
            <v>91.98</v>
          </cell>
          <cell r="AE25">
            <v>33775</v>
          </cell>
          <cell r="AF25">
            <v>36719</v>
          </cell>
          <cell r="AG25">
            <v>94.54</v>
          </cell>
          <cell r="AH25">
            <v>34518</v>
          </cell>
          <cell r="AI25">
            <v>36512</v>
          </cell>
          <cell r="AJ25">
            <v>95.47</v>
          </cell>
          <cell r="AK25">
            <v>34669</v>
          </cell>
          <cell r="AL25">
            <v>36315</v>
          </cell>
        </row>
        <row r="26">
          <cell r="V26" t="str">
            <v>Orkney Islands</v>
          </cell>
          <cell r="W26" t="str">
            <v>Orkney Islands Council</v>
          </cell>
          <cell r="X26">
            <v>80.349999999999994</v>
          </cell>
          <cell r="Y26">
            <v>728</v>
          </cell>
          <cell r="Z26">
            <v>906</v>
          </cell>
          <cell r="AA26">
            <v>85.11</v>
          </cell>
          <cell r="AB26">
            <v>789</v>
          </cell>
          <cell r="AC26">
            <v>927</v>
          </cell>
          <cell r="AD26">
            <v>85.82</v>
          </cell>
          <cell r="AE26">
            <v>823</v>
          </cell>
          <cell r="AF26">
            <v>959</v>
          </cell>
          <cell r="AG26">
            <v>89.51</v>
          </cell>
          <cell r="AH26">
            <v>870</v>
          </cell>
          <cell r="AI26">
            <v>972</v>
          </cell>
          <cell r="AJ26">
            <v>91.75</v>
          </cell>
          <cell r="AK26">
            <v>878</v>
          </cell>
          <cell r="AL26">
            <v>957</v>
          </cell>
        </row>
        <row r="27">
          <cell r="V27" t="str">
            <v>Perth &amp; Kinross</v>
          </cell>
          <cell r="W27" t="str">
            <v>Perth &amp; Kinross Council</v>
          </cell>
          <cell r="X27">
            <v>83.59</v>
          </cell>
          <cell r="Y27">
            <v>6186</v>
          </cell>
          <cell r="Z27">
            <v>7400</v>
          </cell>
          <cell r="AA27">
            <v>92.33</v>
          </cell>
          <cell r="AB27">
            <v>6846</v>
          </cell>
          <cell r="AC27">
            <v>7415</v>
          </cell>
          <cell r="AD27">
            <v>94.57</v>
          </cell>
          <cell r="AE27">
            <v>7052</v>
          </cell>
          <cell r="AF27">
            <v>7457</v>
          </cell>
          <cell r="AG27">
            <v>95.62</v>
          </cell>
          <cell r="AH27">
            <v>7140</v>
          </cell>
          <cell r="AI27">
            <v>7467</v>
          </cell>
          <cell r="AJ27">
            <v>96.15</v>
          </cell>
          <cell r="AK27">
            <v>7250</v>
          </cell>
          <cell r="AL27">
            <v>7540</v>
          </cell>
        </row>
        <row r="28">
          <cell r="V28" t="str">
            <v>Renfrewshire</v>
          </cell>
          <cell r="W28" t="str">
            <v>Renfrewshire Council</v>
          </cell>
          <cell r="X28">
            <v>62.1</v>
          </cell>
          <cell r="Y28">
            <v>7799</v>
          </cell>
          <cell r="Z28">
            <v>12558</v>
          </cell>
          <cell r="AA28">
            <v>84.56</v>
          </cell>
          <cell r="AB28">
            <v>10568</v>
          </cell>
          <cell r="AC28">
            <v>12497</v>
          </cell>
          <cell r="AD28">
            <v>85.87</v>
          </cell>
          <cell r="AE28">
            <v>10642</v>
          </cell>
          <cell r="AF28">
            <v>12393</v>
          </cell>
          <cell r="AG28">
            <v>91.39</v>
          </cell>
          <cell r="AH28">
            <v>11168</v>
          </cell>
          <cell r="AI28">
            <v>12220</v>
          </cell>
          <cell r="AJ28">
            <v>93.51</v>
          </cell>
          <cell r="AK28">
            <v>11348</v>
          </cell>
          <cell r="AL28">
            <v>12136</v>
          </cell>
        </row>
        <row r="29">
          <cell r="V29" t="str">
            <v>Scottish Borders</v>
          </cell>
          <cell r="W29" t="str">
            <v>Scottish Borders Council</v>
          </cell>
          <cell r="X29" t="str">
            <v>NA</v>
          </cell>
          <cell r="Y29" t="str">
            <v>NA</v>
          </cell>
          <cell r="Z29" t="str">
            <v>NA</v>
          </cell>
          <cell r="AA29" t="str">
            <v>NA</v>
          </cell>
          <cell r="AB29" t="str">
            <v>NA</v>
          </cell>
          <cell r="AC29" t="str">
            <v>NA</v>
          </cell>
          <cell r="AD29" t="str">
            <v>NA</v>
          </cell>
          <cell r="AE29" t="str">
            <v>NA</v>
          </cell>
          <cell r="AF29" t="str">
            <v>NA</v>
          </cell>
          <cell r="AG29" t="str">
            <v>NA</v>
          </cell>
          <cell r="AH29" t="str">
            <v>NA</v>
          </cell>
          <cell r="AI29" t="str">
            <v>NA</v>
          </cell>
          <cell r="AJ29" t="str">
            <v>NA</v>
          </cell>
          <cell r="AK29" t="str">
            <v>NA</v>
          </cell>
          <cell r="AL29" t="str">
            <v>NA</v>
          </cell>
        </row>
        <row r="30">
          <cell r="V30" t="str">
            <v>Shetland Islands</v>
          </cell>
          <cell r="W30" t="str">
            <v>Shetland Islands Council</v>
          </cell>
          <cell r="X30">
            <v>75.98</v>
          </cell>
          <cell r="Y30">
            <v>1363</v>
          </cell>
          <cell r="Z30">
            <v>1794</v>
          </cell>
          <cell r="AA30">
            <v>89.04</v>
          </cell>
          <cell r="AB30">
            <v>1576</v>
          </cell>
          <cell r="AC30">
            <v>1770</v>
          </cell>
          <cell r="AD30">
            <v>99.89</v>
          </cell>
          <cell r="AE30">
            <v>1739</v>
          </cell>
          <cell r="AF30">
            <v>1741</v>
          </cell>
          <cell r="AG30">
            <v>99.88</v>
          </cell>
          <cell r="AH30">
            <v>1714</v>
          </cell>
          <cell r="AI30">
            <v>1716</v>
          </cell>
          <cell r="AJ30">
            <v>99.88</v>
          </cell>
          <cell r="AK30">
            <v>1701</v>
          </cell>
          <cell r="AL30">
            <v>1703</v>
          </cell>
        </row>
        <row r="31">
          <cell r="V31" t="str">
            <v>South Ayrshire</v>
          </cell>
          <cell r="W31" t="str">
            <v>South Ayrshire Council</v>
          </cell>
          <cell r="X31">
            <v>87.67</v>
          </cell>
          <cell r="Y31">
            <v>7091</v>
          </cell>
          <cell r="Z31">
            <v>8088</v>
          </cell>
          <cell r="AA31">
            <v>96.73</v>
          </cell>
          <cell r="AB31">
            <v>7812</v>
          </cell>
          <cell r="AC31">
            <v>8076</v>
          </cell>
          <cell r="AD31">
            <v>97.22</v>
          </cell>
          <cell r="AE31">
            <v>7856</v>
          </cell>
          <cell r="AF31">
            <v>8081</v>
          </cell>
          <cell r="AG31">
            <v>96.87</v>
          </cell>
          <cell r="AH31">
            <v>7803</v>
          </cell>
          <cell r="AI31">
            <v>8055</v>
          </cell>
          <cell r="AJ31">
            <v>97.46</v>
          </cell>
          <cell r="AK31">
            <v>7877</v>
          </cell>
          <cell r="AL31">
            <v>8082</v>
          </cell>
        </row>
        <row r="32">
          <cell r="V32" t="str">
            <v>South Lanarkshire</v>
          </cell>
          <cell r="W32" t="str">
            <v>South Lanarkshire Council</v>
          </cell>
          <cell r="X32">
            <v>82.8</v>
          </cell>
          <cell r="Y32">
            <v>20999</v>
          </cell>
          <cell r="Z32">
            <v>25362</v>
          </cell>
          <cell r="AA32">
            <v>91.07</v>
          </cell>
          <cell r="AB32">
            <v>22951</v>
          </cell>
          <cell r="AC32">
            <v>25201</v>
          </cell>
          <cell r="AD32">
            <v>90.89</v>
          </cell>
          <cell r="AE32">
            <v>22801</v>
          </cell>
          <cell r="AF32">
            <v>25086</v>
          </cell>
          <cell r="AG32">
            <v>91.54</v>
          </cell>
          <cell r="AH32">
            <v>22831</v>
          </cell>
          <cell r="AI32">
            <v>24940</v>
          </cell>
          <cell r="AJ32">
            <v>92.08</v>
          </cell>
          <cell r="AK32">
            <v>22867</v>
          </cell>
          <cell r="AL32">
            <v>24833</v>
          </cell>
        </row>
        <row r="33">
          <cell r="V33" t="str">
            <v>Stirling</v>
          </cell>
          <cell r="W33" t="str">
            <v>Stirling Council</v>
          </cell>
          <cell r="X33">
            <v>79.37</v>
          </cell>
          <cell r="Y33">
            <v>4431</v>
          </cell>
          <cell r="Z33">
            <v>5583</v>
          </cell>
          <cell r="AA33">
            <v>95.54</v>
          </cell>
          <cell r="AB33">
            <v>5352</v>
          </cell>
          <cell r="AC33">
            <v>5602</v>
          </cell>
          <cell r="AD33">
            <v>97.19</v>
          </cell>
          <cell r="AE33">
            <v>5468</v>
          </cell>
          <cell r="AF33">
            <v>5626</v>
          </cell>
          <cell r="AG33">
            <v>98.14</v>
          </cell>
          <cell r="AH33">
            <v>5541</v>
          </cell>
          <cell r="AI33">
            <v>5646</v>
          </cell>
          <cell r="AJ33">
            <v>99.19</v>
          </cell>
          <cell r="AK33">
            <v>5623</v>
          </cell>
          <cell r="AL33">
            <v>5669</v>
          </cell>
        </row>
        <row r="34">
          <cell r="V34" t="str">
            <v>West Dunbartonshire</v>
          </cell>
          <cell r="W34" t="str">
            <v>West Dunbartonshire Council</v>
          </cell>
          <cell r="X34">
            <v>83.49</v>
          </cell>
          <cell r="Y34">
            <v>9240</v>
          </cell>
          <cell r="Z34">
            <v>11067</v>
          </cell>
          <cell r="AA34">
            <v>87.88</v>
          </cell>
          <cell r="AB34">
            <v>9461</v>
          </cell>
          <cell r="AC34">
            <v>10766</v>
          </cell>
          <cell r="AD34">
            <v>85.91</v>
          </cell>
          <cell r="AE34">
            <v>9234</v>
          </cell>
          <cell r="AF34">
            <v>10748</v>
          </cell>
          <cell r="AG34">
            <v>88.19</v>
          </cell>
          <cell r="AH34">
            <v>9330</v>
          </cell>
          <cell r="AI34">
            <v>10580</v>
          </cell>
          <cell r="AJ34">
            <v>90.23</v>
          </cell>
          <cell r="AK34">
            <v>9461</v>
          </cell>
          <cell r="AL34">
            <v>10485</v>
          </cell>
        </row>
        <row r="35">
          <cell r="V35" t="str">
            <v>West Lothian</v>
          </cell>
          <cell r="W35" t="str">
            <v>West Lothian Council</v>
          </cell>
          <cell r="X35">
            <v>94.23</v>
          </cell>
          <cell r="Y35">
            <v>12466</v>
          </cell>
          <cell r="Z35">
            <v>13229</v>
          </cell>
          <cell r="AA35">
            <v>98.89</v>
          </cell>
          <cell r="AB35">
            <v>13128</v>
          </cell>
          <cell r="AC35">
            <v>13275</v>
          </cell>
          <cell r="AD35">
            <v>99.4</v>
          </cell>
          <cell r="AE35">
            <v>13154</v>
          </cell>
          <cell r="AF35">
            <v>13234</v>
          </cell>
          <cell r="AG35">
            <v>99.65</v>
          </cell>
          <cell r="AH35">
            <v>13228</v>
          </cell>
          <cell r="AI35">
            <v>13275</v>
          </cell>
          <cell r="AJ35">
            <v>99.47</v>
          </cell>
          <cell r="AK35">
            <v>13174</v>
          </cell>
          <cell r="AL35">
            <v>13244</v>
          </cell>
        </row>
        <row r="36">
          <cell r="V36" t="str">
            <v>Scotland</v>
          </cell>
          <cell r="W36" t="str">
            <v>Scotland value</v>
          </cell>
          <cell r="X36">
            <v>83.690459116189388</v>
          </cell>
          <cell r="Y36">
            <v>262583</v>
          </cell>
          <cell r="Z36">
            <v>313755</v>
          </cell>
          <cell r="AA36">
            <v>90.37585061926346</v>
          </cell>
          <cell r="AB36">
            <v>286336</v>
          </cell>
          <cell r="AC36">
            <v>316828</v>
          </cell>
          <cell r="AD36">
            <v>92.496390672930204</v>
          </cell>
          <cell r="AE36">
            <v>292789</v>
          </cell>
          <cell r="AF36">
            <v>316541</v>
          </cell>
          <cell r="AG36">
            <v>93.63198026819741</v>
          </cell>
          <cell r="AH36">
            <v>294584</v>
          </cell>
          <cell r="AI36">
            <v>314619</v>
          </cell>
          <cell r="AJ36">
            <v>93.89093291187946</v>
          </cell>
          <cell r="AK36">
            <v>295256</v>
          </cell>
          <cell r="AL36">
            <v>314467</v>
          </cell>
        </row>
      </sheetData>
      <sheetData sheetId="4" refreshError="1">
        <row r="1">
          <cell r="X1" t="str">
            <v>HSN4b 2013-14</v>
          </cell>
          <cell r="Y1" t="str">
            <v>Working days to complete non-emergency repairs 2013-14</v>
          </cell>
          <cell r="Z1" t="str">
            <v>Non-emergency repairs completed 2013-14</v>
          </cell>
          <cell r="AA1" t="str">
            <v>HSN4b 2014-15</v>
          </cell>
          <cell r="AB1" t="str">
            <v>Working days to complete non-emergency repairs 2014-15</v>
          </cell>
          <cell r="AC1" t="str">
            <v>Non-emergency repairs completed 2014-15</v>
          </cell>
          <cell r="AD1" t="str">
            <v>HSN4b 2015-16</v>
          </cell>
          <cell r="AE1" t="str">
            <v>Working days to complete non-emergency repairs 2015-16</v>
          </cell>
          <cell r="AF1" t="str">
            <v>Non-emergency repairs completed 2015-16</v>
          </cell>
          <cell r="AG1" t="str">
            <v>HSN4b 2016-17</v>
          </cell>
          <cell r="AH1" t="str">
            <v>Working days to complete non-emergency repairs 2016-17</v>
          </cell>
          <cell r="AI1" t="str">
            <v>Non-emergency repairs completed 2016-17</v>
          </cell>
          <cell r="AJ1" t="str">
            <v>HSN4b 2017-18</v>
          </cell>
          <cell r="AK1" t="str">
            <v>Working days to complete non-emergency repairs 2017-18</v>
          </cell>
          <cell r="AL1" t="str">
            <v>Non-emergency repairs completed 2017-18</v>
          </cell>
        </row>
        <row r="2">
          <cell r="V2" t="str">
            <v>BNCH data labels</v>
          </cell>
          <cell r="W2" t="str">
            <v>Internal labels</v>
          </cell>
          <cell r="X2" t="str">
            <v>2013/2014</v>
          </cell>
          <cell r="Y2" t="str">
            <v>2013/2014</v>
          </cell>
          <cell r="Z2" t="str">
            <v>2013/2014</v>
          </cell>
          <cell r="AA2" t="str">
            <v>2014/2015</v>
          </cell>
          <cell r="AB2" t="str">
            <v>2014/2015</v>
          </cell>
          <cell r="AC2" t="str">
            <v>2014/2015</v>
          </cell>
          <cell r="AD2" t="str">
            <v>2015/2016</v>
          </cell>
          <cell r="AE2" t="str">
            <v>2015/2016</v>
          </cell>
          <cell r="AF2" t="str">
            <v>2015/2016</v>
          </cell>
          <cell r="AG2" t="str">
            <v>2016/2017</v>
          </cell>
          <cell r="AH2" t="str">
            <v>2016/2017</v>
          </cell>
          <cell r="AI2" t="str">
            <v>2016/2017</v>
          </cell>
          <cell r="AJ2" t="str">
            <v>2017/2018</v>
          </cell>
          <cell r="AK2" t="str">
            <v>2017/2018</v>
          </cell>
          <cell r="AL2" t="str">
            <v>2017/2018</v>
          </cell>
        </row>
        <row r="3">
          <cell r="X3" t="str">
            <v>12 - Average working days to complete non-emergency repairs</v>
          </cell>
          <cell r="Y3" t="str">
            <v>12.2 Working days to complete non-emergency repairs</v>
          </cell>
          <cell r="Z3" t="str">
            <v>12.1 Non-emergency repairs completed</v>
          </cell>
          <cell r="AA3" t="str">
            <v>12 - Average working days to complete non-emergency repairs</v>
          </cell>
          <cell r="AB3" t="str">
            <v>12.2 Working days to complete non-emergency repairs</v>
          </cell>
          <cell r="AC3" t="str">
            <v>12.1 Non-emergency repairs completed</v>
          </cell>
          <cell r="AD3" t="str">
            <v>12 - Average working days to complete non-emergency repairs</v>
          </cell>
          <cell r="AE3" t="str">
            <v>12.2 Working days to complete non-emergency repairs</v>
          </cell>
          <cell r="AF3" t="str">
            <v>12.1 Non-emergency repairs completed</v>
          </cell>
          <cell r="AG3" t="str">
            <v>12 - Average working days to complete non-emergency repairs</v>
          </cell>
          <cell r="AH3" t="str">
            <v>12.2 Working days to complete non-emergency repairs</v>
          </cell>
          <cell r="AI3" t="str">
            <v>12.1 Non-emergency repairs completed</v>
          </cell>
          <cell r="AJ3" t="str">
            <v>12 - Average working days to complete non-emergency repairs</v>
          </cell>
          <cell r="AK3" t="str">
            <v>12.2 Working days to complete non-emergency repairs</v>
          </cell>
          <cell r="AL3" t="str">
            <v>12.1 Non-emergency repairs completed</v>
          </cell>
        </row>
        <row r="4">
          <cell r="V4" t="str">
            <v>Aberdeen City</v>
          </cell>
          <cell r="W4" t="str">
            <v>Aberdeen City Council</v>
          </cell>
          <cell r="X4">
            <v>10.1</v>
          </cell>
          <cell r="Y4">
            <v>436015</v>
          </cell>
          <cell r="Z4">
            <v>43183</v>
          </cell>
          <cell r="AA4">
            <v>8.69</v>
          </cell>
          <cell r="AB4">
            <v>306306</v>
          </cell>
          <cell r="AC4">
            <v>35237</v>
          </cell>
          <cell r="AD4">
            <v>6.53</v>
          </cell>
          <cell r="AE4">
            <v>292655</v>
          </cell>
          <cell r="AF4">
            <v>44811</v>
          </cell>
          <cell r="AG4">
            <v>6.53</v>
          </cell>
          <cell r="AH4">
            <v>290498</v>
          </cell>
          <cell r="AI4">
            <v>44477</v>
          </cell>
          <cell r="AJ4">
            <v>7.46</v>
          </cell>
          <cell r="AK4">
            <v>336177</v>
          </cell>
          <cell r="AL4">
            <v>45069</v>
          </cell>
        </row>
        <row r="5">
          <cell r="V5" t="str">
            <v>Aberdeenshire</v>
          </cell>
          <cell r="W5" t="str">
            <v>Aberdeenshire Council</v>
          </cell>
          <cell r="X5">
            <v>14.16</v>
          </cell>
          <cell r="Y5">
            <v>435207</v>
          </cell>
          <cell r="Z5">
            <v>30734</v>
          </cell>
          <cell r="AA5">
            <v>11.99</v>
          </cell>
          <cell r="AB5">
            <v>341260</v>
          </cell>
          <cell r="AC5">
            <v>28469</v>
          </cell>
          <cell r="AD5">
            <v>12.8</v>
          </cell>
          <cell r="AE5">
            <v>343044</v>
          </cell>
          <cell r="AF5">
            <v>26805</v>
          </cell>
          <cell r="AG5">
            <v>10.02</v>
          </cell>
          <cell r="AH5">
            <v>355661</v>
          </cell>
          <cell r="AI5">
            <v>35500</v>
          </cell>
          <cell r="AJ5">
            <v>8.39</v>
          </cell>
          <cell r="AK5">
            <v>251106</v>
          </cell>
          <cell r="AL5">
            <v>29927</v>
          </cell>
        </row>
        <row r="6">
          <cell r="V6" t="str">
            <v>Angus</v>
          </cell>
          <cell r="W6" t="str">
            <v>Angus Council</v>
          </cell>
          <cell r="X6">
            <v>6.2</v>
          </cell>
          <cell r="Y6">
            <v>107498</v>
          </cell>
          <cell r="Z6">
            <v>17348</v>
          </cell>
          <cell r="AA6">
            <v>4.8499999999999996</v>
          </cell>
          <cell r="AB6">
            <v>91626</v>
          </cell>
          <cell r="AC6">
            <v>18898</v>
          </cell>
          <cell r="AD6">
            <v>5.13</v>
          </cell>
          <cell r="AE6">
            <v>91257</v>
          </cell>
          <cell r="AF6">
            <v>17789</v>
          </cell>
          <cell r="AG6">
            <v>6.24</v>
          </cell>
          <cell r="AH6">
            <v>107362</v>
          </cell>
          <cell r="AI6">
            <v>17194</v>
          </cell>
          <cell r="AJ6">
            <v>7.75</v>
          </cell>
          <cell r="AK6">
            <v>102762</v>
          </cell>
          <cell r="AL6">
            <v>13252</v>
          </cell>
        </row>
        <row r="7">
          <cell r="V7" t="str">
            <v>Argyll &amp; Bute</v>
          </cell>
          <cell r="W7" t="str">
            <v>Argyll and Bute Council</v>
          </cell>
          <cell r="X7" t="str">
            <v>NA</v>
          </cell>
          <cell r="Y7" t="str">
            <v>NA</v>
          </cell>
          <cell r="Z7" t="str">
            <v>NA</v>
          </cell>
          <cell r="AA7" t="str">
            <v>NA</v>
          </cell>
          <cell r="AB7" t="str">
            <v>NA</v>
          </cell>
          <cell r="AC7" t="str">
            <v>NA</v>
          </cell>
          <cell r="AD7" t="str">
            <v>NA</v>
          </cell>
          <cell r="AE7" t="str">
            <v>NA</v>
          </cell>
          <cell r="AF7" t="str">
            <v>NA</v>
          </cell>
          <cell r="AG7" t="str">
            <v>NA</v>
          </cell>
          <cell r="AH7" t="str">
            <v>NA</v>
          </cell>
          <cell r="AI7" t="str">
            <v>NA</v>
          </cell>
          <cell r="AJ7" t="str">
            <v>NA</v>
          </cell>
          <cell r="AK7" t="str">
            <v>NA</v>
          </cell>
          <cell r="AL7" t="str">
            <v>NA</v>
          </cell>
        </row>
        <row r="8">
          <cell r="V8" t="str">
            <v>Clackmannanshire</v>
          </cell>
          <cell r="W8" t="str">
            <v>Clackmannanshire Council</v>
          </cell>
          <cell r="X8">
            <v>6.74</v>
          </cell>
          <cell r="Y8">
            <v>103952</v>
          </cell>
          <cell r="Z8">
            <v>15430</v>
          </cell>
          <cell r="AA8">
            <v>6.28</v>
          </cell>
          <cell r="AB8">
            <v>92325</v>
          </cell>
          <cell r="AC8">
            <v>14702</v>
          </cell>
          <cell r="AD8">
            <v>5.94</v>
          </cell>
          <cell r="AE8">
            <v>89122</v>
          </cell>
          <cell r="AF8">
            <v>15001</v>
          </cell>
          <cell r="AG8">
            <v>7.11</v>
          </cell>
          <cell r="AH8">
            <v>94043</v>
          </cell>
          <cell r="AI8">
            <v>13218</v>
          </cell>
          <cell r="AJ8">
            <v>4.1399999999999997</v>
          </cell>
          <cell r="AK8">
            <v>52397</v>
          </cell>
          <cell r="AL8">
            <v>12666</v>
          </cell>
        </row>
        <row r="9">
          <cell r="V9" t="str">
            <v>Dumfries &amp; Galloway</v>
          </cell>
          <cell r="W9" t="str">
            <v>Dumfries and Galloway Council</v>
          </cell>
          <cell r="X9" t="str">
            <v>NA</v>
          </cell>
          <cell r="Y9" t="str">
            <v>NA</v>
          </cell>
          <cell r="Z9" t="str">
            <v>NA</v>
          </cell>
          <cell r="AA9" t="str">
            <v>NA</v>
          </cell>
          <cell r="AB9" t="str">
            <v>NA</v>
          </cell>
          <cell r="AC9" t="str">
            <v>NA</v>
          </cell>
          <cell r="AD9" t="str">
            <v>NA</v>
          </cell>
          <cell r="AE9" t="str">
            <v>NA</v>
          </cell>
          <cell r="AF9" t="str">
            <v>NA</v>
          </cell>
          <cell r="AG9" t="str">
            <v>NA</v>
          </cell>
          <cell r="AH9" t="str">
            <v>NA</v>
          </cell>
          <cell r="AI9" t="str">
            <v>NA</v>
          </cell>
          <cell r="AJ9" t="str">
            <v>NA</v>
          </cell>
          <cell r="AK9" t="str">
            <v>NA</v>
          </cell>
          <cell r="AL9" t="str">
            <v>NA</v>
          </cell>
        </row>
        <row r="10">
          <cell r="V10" t="str">
            <v>Dundee City</v>
          </cell>
          <cell r="W10" t="str">
            <v>Dundee City Council</v>
          </cell>
          <cell r="X10">
            <v>15.64</v>
          </cell>
          <cell r="Y10">
            <v>408251</v>
          </cell>
          <cell r="Z10">
            <v>26105</v>
          </cell>
          <cell r="AA10">
            <v>16.2</v>
          </cell>
          <cell r="AB10">
            <v>416471</v>
          </cell>
          <cell r="AC10">
            <v>25705</v>
          </cell>
          <cell r="AD10">
            <v>8.9499999999999993</v>
          </cell>
          <cell r="AE10">
            <v>228034</v>
          </cell>
          <cell r="AF10">
            <v>25474</v>
          </cell>
          <cell r="AG10">
            <v>11.56</v>
          </cell>
          <cell r="AH10">
            <v>283596</v>
          </cell>
          <cell r="AI10">
            <v>24522</v>
          </cell>
          <cell r="AJ10">
            <v>4.0999999999999996</v>
          </cell>
          <cell r="AK10">
            <v>208475</v>
          </cell>
          <cell r="AL10">
            <v>50787</v>
          </cell>
        </row>
        <row r="11">
          <cell r="V11" t="str">
            <v>East Ayrshire</v>
          </cell>
          <cell r="W11" t="str">
            <v>East Ayrshire Council</v>
          </cell>
          <cell r="X11">
            <v>2.89</v>
          </cell>
          <cell r="Y11">
            <v>88789</v>
          </cell>
          <cell r="Z11">
            <v>30722</v>
          </cell>
          <cell r="AA11">
            <v>10.67</v>
          </cell>
          <cell r="AB11">
            <v>436074</v>
          </cell>
          <cell r="AC11">
            <v>40868</v>
          </cell>
          <cell r="AD11">
            <v>9.0500000000000007</v>
          </cell>
          <cell r="AE11">
            <v>320945</v>
          </cell>
          <cell r="AF11">
            <v>35452</v>
          </cell>
          <cell r="AG11">
            <v>7.46</v>
          </cell>
          <cell r="AH11">
            <v>247883</v>
          </cell>
          <cell r="AI11">
            <v>33243</v>
          </cell>
          <cell r="AJ11">
            <v>5.4</v>
          </cell>
          <cell r="AK11">
            <v>175546</v>
          </cell>
          <cell r="AL11">
            <v>32522</v>
          </cell>
        </row>
        <row r="12">
          <cell r="V12" t="str">
            <v>East Dunbartonshire</v>
          </cell>
          <cell r="W12" t="str">
            <v>East Dunbartonshire Council</v>
          </cell>
          <cell r="X12">
            <v>15.05</v>
          </cell>
          <cell r="Y12">
            <v>90791</v>
          </cell>
          <cell r="Z12">
            <v>6033</v>
          </cell>
          <cell r="AA12">
            <v>13.42</v>
          </cell>
          <cell r="AB12">
            <v>75632</v>
          </cell>
          <cell r="AC12">
            <v>5634</v>
          </cell>
          <cell r="AD12">
            <v>10.58</v>
          </cell>
          <cell r="AE12">
            <v>58154</v>
          </cell>
          <cell r="AF12">
            <v>5499</v>
          </cell>
          <cell r="AG12">
            <v>9.66</v>
          </cell>
          <cell r="AH12">
            <v>55687</v>
          </cell>
          <cell r="AI12">
            <v>5763</v>
          </cell>
          <cell r="AJ12">
            <v>12.16</v>
          </cell>
          <cell r="AK12">
            <v>68859</v>
          </cell>
          <cell r="AL12">
            <v>5662</v>
          </cell>
        </row>
        <row r="13">
          <cell r="V13" t="str">
            <v>East Lothian</v>
          </cell>
          <cell r="W13" t="str">
            <v>East Lothian Council</v>
          </cell>
          <cell r="X13">
            <v>17.41</v>
          </cell>
          <cell r="Y13">
            <v>349634</v>
          </cell>
          <cell r="Z13">
            <v>20079</v>
          </cell>
          <cell r="AA13">
            <v>14.81</v>
          </cell>
          <cell r="AB13">
            <v>243578</v>
          </cell>
          <cell r="AC13">
            <v>16448</v>
          </cell>
          <cell r="AD13">
            <v>13.75</v>
          </cell>
          <cell r="AE13">
            <v>209888</v>
          </cell>
          <cell r="AF13">
            <v>15262</v>
          </cell>
          <cell r="AG13">
            <v>12.75</v>
          </cell>
          <cell r="AH13">
            <v>163628</v>
          </cell>
          <cell r="AI13">
            <v>12838</v>
          </cell>
          <cell r="AJ13">
            <v>7.16</v>
          </cell>
          <cell r="AK13">
            <v>129967</v>
          </cell>
          <cell r="AL13">
            <v>18160</v>
          </cell>
        </row>
        <row r="14">
          <cell r="V14" t="str">
            <v>East Renfrewshire</v>
          </cell>
          <cell r="W14" t="str">
            <v>East Renfrewshire Council</v>
          </cell>
          <cell r="X14">
            <v>8.48</v>
          </cell>
          <cell r="Y14">
            <v>59503</v>
          </cell>
          <cell r="Z14">
            <v>7015</v>
          </cell>
          <cell r="AA14">
            <v>7.04</v>
          </cell>
          <cell r="AB14">
            <v>53122</v>
          </cell>
          <cell r="AC14">
            <v>7550</v>
          </cell>
          <cell r="AD14">
            <v>5.24</v>
          </cell>
          <cell r="AE14">
            <v>46910</v>
          </cell>
          <cell r="AF14">
            <v>8951</v>
          </cell>
          <cell r="AG14">
            <v>5.43</v>
          </cell>
          <cell r="AH14">
            <v>39521</v>
          </cell>
          <cell r="AI14">
            <v>7283</v>
          </cell>
          <cell r="AJ14">
            <v>4.7699999999999996</v>
          </cell>
          <cell r="AK14">
            <v>40669</v>
          </cell>
          <cell r="AL14">
            <v>8523</v>
          </cell>
        </row>
        <row r="15">
          <cell r="V15" t="str">
            <v>Edinburgh City</v>
          </cell>
          <cell r="W15" t="str">
            <v>City of Edinburgh Council</v>
          </cell>
          <cell r="X15">
            <v>6.37</v>
          </cell>
          <cell r="Y15">
            <v>288348</v>
          </cell>
          <cell r="Z15">
            <v>45292</v>
          </cell>
          <cell r="AA15">
            <v>8.01</v>
          </cell>
          <cell r="AB15">
            <v>354198</v>
          </cell>
          <cell r="AC15">
            <v>44239</v>
          </cell>
          <cell r="AD15">
            <v>9.19</v>
          </cell>
          <cell r="AE15">
            <v>400299</v>
          </cell>
          <cell r="AF15">
            <v>43547</v>
          </cell>
          <cell r="AG15">
            <v>8.5299999999999994</v>
          </cell>
          <cell r="AH15">
            <v>241356</v>
          </cell>
          <cell r="AI15">
            <v>28286</v>
          </cell>
          <cell r="AJ15">
            <v>8.8800000000000008</v>
          </cell>
          <cell r="AK15">
            <v>258274</v>
          </cell>
          <cell r="AL15">
            <v>29099</v>
          </cell>
        </row>
        <row r="16">
          <cell r="V16" t="str">
            <v>Eilean Siar</v>
          </cell>
          <cell r="W16" t="str">
            <v>Comhairle nan Eilean Siar</v>
          </cell>
          <cell r="X16" t="str">
            <v>NA</v>
          </cell>
          <cell r="Y16" t="str">
            <v>NA</v>
          </cell>
          <cell r="Z16" t="str">
            <v>NA</v>
          </cell>
          <cell r="AA16" t="str">
            <v>NA</v>
          </cell>
          <cell r="AB16" t="str">
            <v>NA</v>
          </cell>
          <cell r="AC16" t="str">
            <v>NA</v>
          </cell>
          <cell r="AD16" t="str">
            <v>NA</v>
          </cell>
          <cell r="AE16" t="str">
            <v>NA</v>
          </cell>
          <cell r="AF16" t="str">
            <v>NA</v>
          </cell>
          <cell r="AG16" t="str">
            <v>NA</v>
          </cell>
          <cell r="AH16" t="str">
            <v>NA</v>
          </cell>
          <cell r="AI16" t="str">
            <v>NA</v>
          </cell>
          <cell r="AJ16" t="str">
            <v>NA</v>
          </cell>
          <cell r="AK16" t="str">
            <v>NA</v>
          </cell>
          <cell r="AL16" t="str">
            <v>NA</v>
          </cell>
        </row>
        <row r="17">
          <cell r="V17" t="str">
            <v>Falkirk</v>
          </cell>
          <cell r="W17" t="str">
            <v>Falkirk Council</v>
          </cell>
          <cell r="X17">
            <v>14.06</v>
          </cell>
          <cell r="Y17">
            <v>650501</v>
          </cell>
          <cell r="Z17">
            <v>46254</v>
          </cell>
          <cell r="AA17">
            <v>11.82</v>
          </cell>
          <cell r="AB17">
            <v>492265</v>
          </cell>
          <cell r="AC17">
            <v>41641</v>
          </cell>
          <cell r="AD17">
            <v>11.27</v>
          </cell>
          <cell r="AE17">
            <v>497924</v>
          </cell>
          <cell r="AF17">
            <v>44200</v>
          </cell>
          <cell r="AG17">
            <v>8.94</v>
          </cell>
          <cell r="AH17">
            <v>366163</v>
          </cell>
          <cell r="AI17">
            <v>40959</v>
          </cell>
          <cell r="AJ17">
            <v>7.97</v>
          </cell>
          <cell r="AK17">
            <v>272813</v>
          </cell>
          <cell r="AL17">
            <v>34241</v>
          </cell>
        </row>
        <row r="18">
          <cell r="V18" t="str">
            <v>Fife</v>
          </cell>
          <cell r="W18" t="str">
            <v>Fife Council</v>
          </cell>
          <cell r="X18">
            <v>10.97</v>
          </cell>
          <cell r="Y18">
            <v>1089312</v>
          </cell>
          <cell r="Z18">
            <v>99336</v>
          </cell>
          <cell r="AA18">
            <v>9.9600000000000009</v>
          </cell>
          <cell r="AB18">
            <v>871767</v>
          </cell>
          <cell r="AC18">
            <v>87540</v>
          </cell>
          <cell r="AD18">
            <v>10.02</v>
          </cell>
          <cell r="AE18">
            <v>877782</v>
          </cell>
          <cell r="AF18">
            <v>87624</v>
          </cell>
          <cell r="AG18">
            <v>8.08</v>
          </cell>
          <cell r="AH18">
            <v>627852</v>
          </cell>
          <cell r="AI18">
            <v>77663</v>
          </cell>
          <cell r="AJ18">
            <v>6.66</v>
          </cell>
          <cell r="AK18">
            <v>500502</v>
          </cell>
          <cell r="AL18">
            <v>75186</v>
          </cell>
        </row>
        <row r="19">
          <cell r="V19" t="str">
            <v>Glasgow City</v>
          </cell>
          <cell r="W19" t="str">
            <v>Glasgow City Council</v>
          </cell>
          <cell r="X19" t="str">
            <v>NA</v>
          </cell>
          <cell r="Y19" t="str">
            <v>NA</v>
          </cell>
          <cell r="Z19" t="str">
            <v>NA</v>
          </cell>
          <cell r="AA19" t="str">
            <v>NA</v>
          </cell>
          <cell r="AB19" t="str">
            <v>NA</v>
          </cell>
          <cell r="AC19" t="str">
            <v>NA</v>
          </cell>
          <cell r="AD19" t="str">
            <v>NA</v>
          </cell>
          <cell r="AE19" t="str">
            <v>NA</v>
          </cell>
          <cell r="AF19" t="str">
            <v>NA</v>
          </cell>
          <cell r="AG19" t="str">
            <v>NA</v>
          </cell>
          <cell r="AH19" t="str">
            <v>NA</v>
          </cell>
          <cell r="AI19" t="str">
            <v>NA</v>
          </cell>
          <cell r="AJ19" t="str">
            <v>NA</v>
          </cell>
          <cell r="AK19" t="str">
            <v>NA</v>
          </cell>
          <cell r="AL19" t="str">
            <v>NA</v>
          </cell>
        </row>
        <row r="20">
          <cell r="V20" t="str">
            <v>Highland</v>
          </cell>
          <cell r="W20" t="str">
            <v>Highland Council</v>
          </cell>
          <cell r="X20">
            <v>8.74</v>
          </cell>
          <cell r="Y20">
            <v>249157</v>
          </cell>
          <cell r="Z20">
            <v>28492</v>
          </cell>
          <cell r="AA20">
            <v>7.32</v>
          </cell>
          <cell r="AB20">
            <v>210565</v>
          </cell>
          <cell r="AC20">
            <v>28782</v>
          </cell>
          <cell r="AD20">
            <v>7.53</v>
          </cell>
          <cell r="AE20">
            <v>208421</v>
          </cell>
          <cell r="AF20">
            <v>27678</v>
          </cell>
          <cell r="AG20">
            <v>6.85</v>
          </cell>
          <cell r="AH20">
            <v>173920</v>
          </cell>
          <cell r="AI20">
            <v>25387</v>
          </cell>
          <cell r="AJ20">
            <v>7.4</v>
          </cell>
          <cell r="AK20">
            <v>181496</v>
          </cell>
          <cell r="AL20">
            <v>24510</v>
          </cell>
        </row>
        <row r="21">
          <cell r="V21" t="str">
            <v>Inverclyde</v>
          </cell>
          <cell r="W21" t="str">
            <v>Inverclyde Council</v>
          </cell>
          <cell r="X21" t="str">
            <v>NA</v>
          </cell>
          <cell r="Y21" t="str">
            <v>NA</v>
          </cell>
          <cell r="Z21" t="str">
            <v>NA</v>
          </cell>
          <cell r="AA21" t="str">
            <v>NA</v>
          </cell>
          <cell r="AB21" t="str">
            <v>NA</v>
          </cell>
          <cell r="AC21" t="str">
            <v>NA</v>
          </cell>
          <cell r="AD21" t="str">
            <v>NA</v>
          </cell>
          <cell r="AE21" t="str">
            <v>NA</v>
          </cell>
          <cell r="AF21" t="str">
            <v>NA</v>
          </cell>
          <cell r="AG21" t="str">
            <v>NA</v>
          </cell>
          <cell r="AH21" t="str">
            <v>NA</v>
          </cell>
          <cell r="AI21" t="str">
            <v>NA</v>
          </cell>
          <cell r="AJ21" t="str">
            <v>NA</v>
          </cell>
          <cell r="AK21" t="str">
            <v>NA</v>
          </cell>
          <cell r="AL21" t="str">
            <v>NA</v>
          </cell>
        </row>
        <row r="22">
          <cell r="V22" t="str">
            <v>Midlothian</v>
          </cell>
          <cell r="W22" t="str">
            <v>Midlothian Council</v>
          </cell>
          <cell r="X22">
            <v>7</v>
          </cell>
          <cell r="Y22">
            <v>115689</v>
          </cell>
          <cell r="Z22">
            <v>16527</v>
          </cell>
          <cell r="AA22">
            <v>7.37</v>
          </cell>
          <cell r="AB22">
            <v>118654</v>
          </cell>
          <cell r="AC22">
            <v>16106</v>
          </cell>
          <cell r="AD22">
            <v>9.01</v>
          </cell>
          <cell r="AE22">
            <v>130654</v>
          </cell>
          <cell r="AF22">
            <v>14507</v>
          </cell>
          <cell r="AG22">
            <v>13.04</v>
          </cell>
          <cell r="AH22">
            <v>197319</v>
          </cell>
          <cell r="AI22">
            <v>15131</v>
          </cell>
          <cell r="AJ22">
            <v>13.19</v>
          </cell>
          <cell r="AK22">
            <v>175241</v>
          </cell>
          <cell r="AL22">
            <v>13290</v>
          </cell>
        </row>
        <row r="23">
          <cell r="V23" t="str">
            <v>Moray</v>
          </cell>
          <cell r="W23" t="str">
            <v>Moray Council</v>
          </cell>
          <cell r="X23">
            <v>6.16</v>
          </cell>
          <cell r="Y23">
            <v>89546</v>
          </cell>
          <cell r="Z23">
            <v>14526</v>
          </cell>
          <cell r="AA23">
            <v>6.7</v>
          </cell>
          <cell r="AB23">
            <v>95767</v>
          </cell>
          <cell r="AC23">
            <v>14288</v>
          </cell>
          <cell r="AD23">
            <v>6.15</v>
          </cell>
          <cell r="AE23">
            <v>79692</v>
          </cell>
          <cell r="AF23">
            <v>12959</v>
          </cell>
          <cell r="AG23">
            <v>6.35</v>
          </cell>
          <cell r="AH23">
            <v>72116</v>
          </cell>
          <cell r="AI23">
            <v>11359</v>
          </cell>
          <cell r="AJ23">
            <v>7.68</v>
          </cell>
          <cell r="AK23">
            <v>81166</v>
          </cell>
          <cell r="AL23">
            <v>10572</v>
          </cell>
        </row>
        <row r="24">
          <cell r="V24" t="str">
            <v>North Ayrshire</v>
          </cell>
          <cell r="W24" t="str">
            <v>North Ayrshire Council</v>
          </cell>
          <cell r="X24">
            <v>9.0299999999999994</v>
          </cell>
          <cell r="Y24">
            <v>251350</v>
          </cell>
          <cell r="Z24">
            <v>27832</v>
          </cell>
          <cell r="AA24">
            <v>9.18</v>
          </cell>
          <cell r="AB24">
            <v>237716</v>
          </cell>
          <cell r="AC24">
            <v>25896</v>
          </cell>
          <cell r="AD24">
            <v>8.91</v>
          </cell>
          <cell r="AE24">
            <v>243657</v>
          </cell>
          <cell r="AF24">
            <v>27358</v>
          </cell>
          <cell r="AG24">
            <v>7.85</v>
          </cell>
          <cell r="AH24">
            <v>177690</v>
          </cell>
          <cell r="AI24">
            <v>22648</v>
          </cell>
          <cell r="AJ24">
            <v>5.51</v>
          </cell>
          <cell r="AK24">
            <v>67834</v>
          </cell>
          <cell r="AL24">
            <v>12304</v>
          </cell>
        </row>
        <row r="25">
          <cell r="V25" t="str">
            <v>North Lanarkshire</v>
          </cell>
          <cell r="W25" t="str">
            <v>North Lanarkshire Council</v>
          </cell>
          <cell r="X25">
            <v>9.06</v>
          </cell>
          <cell r="Y25">
            <v>839289</v>
          </cell>
          <cell r="Z25">
            <v>92647</v>
          </cell>
          <cell r="AA25">
            <v>8.7100000000000009</v>
          </cell>
          <cell r="AB25">
            <v>700864</v>
          </cell>
          <cell r="AC25">
            <v>80423</v>
          </cell>
          <cell r="AD25">
            <v>7.62</v>
          </cell>
          <cell r="AE25">
            <v>611493</v>
          </cell>
          <cell r="AF25">
            <v>80228</v>
          </cell>
          <cell r="AG25">
            <v>8.01</v>
          </cell>
          <cell r="AH25">
            <v>627395</v>
          </cell>
          <cell r="AI25">
            <v>78330</v>
          </cell>
          <cell r="AJ25">
            <v>7.34</v>
          </cell>
          <cell r="AK25">
            <v>537615</v>
          </cell>
          <cell r="AL25">
            <v>73225</v>
          </cell>
        </row>
        <row r="26">
          <cell r="V26" t="str">
            <v>Orkney Islands</v>
          </cell>
          <cell r="W26" t="str">
            <v>Orkney Islands Council</v>
          </cell>
          <cell r="X26">
            <v>10.66</v>
          </cell>
          <cell r="Y26">
            <v>9383</v>
          </cell>
          <cell r="Z26">
            <v>880</v>
          </cell>
          <cell r="AA26">
            <v>11.26</v>
          </cell>
          <cell r="AB26">
            <v>9737</v>
          </cell>
          <cell r="AC26">
            <v>865</v>
          </cell>
          <cell r="AD26">
            <v>11.24</v>
          </cell>
          <cell r="AE26">
            <v>10887</v>
          </cell>
          <cell r="AF26">
            <v>969</v>
          </cell>
          <cell r="AG26">
            <v>11.67</v>
          </cell>
          <cell r="AH26">
            <v>12631</v>
          </cell>
          <cell r="AI26">
            <v>1082</v>
          </cell>
          <cell r="AJ26">
            <v>10.94</v>
          </cell>
          <cell r="AK26">
            <v>13428</v>
          </cell>
          <cell r="AL26">
            <v>1227</v>
          </cell>
        </row>
        <row r="27">
          <cell r="V27" t="str">
            <v>Perth &amp; Kinross</v>
          </cell>
          <cell r="W27" t="str">
            <v>Perth &amp; Kinross Council</v>
          </cell>
          <cell r="X27">
            <v>13.73</v>
          </cell>
          <cell r="Y27">
            <v>310502</v>
          </cell>
          <cell r="Z27">
            <v>22616</v>
          </cell>
          <cell r="AA27">
            <v>9.11</v>
          </cell>
          <cell r="AB27">
            <v>164878</v>
          </cell>
          <cell r="AC27">
            <v>18101</v>
          </cell>
          <cell r="AD27">
            <v>13.26</v>
          </cell>
          <cell r="AE27">
            <v>226026</v>
          </cell>
          <cell r="AF27">
            <v>17042</v>
          </cell>
          <cell r="AG27">
            <v>13.42</v>
          </cell>
          <cell r="AH27">
            <v>191480</v>
          </cell>
          <cell r="AI27">
            <v>14269</v>
          </cell>
          <cell r="AJ27">
            <v>8.59</v>
          </cell>
          <cell r="AK27">
            <v>115239</v>
          </cell>
          <cell r="AL27">
            <v>13416</v>
          </cell>
        </row>
        <row r="28">
          <cell r="V28" t="str">
            <v>Renfrewshire</v>
          </cell>
          <cell r="W28" t="str">
            <v>Renfrewshire Council</v>
          </cell>
          <cell r="X28">
            <v>8.4600000000000009</v>
          </cell>
          <cell r="Y28">
            <v>480531</v>
          </cell>
          <cell r="Z28">
            <v>56820</v>
          </cell>
          <cell r="AA28">
            <v>8.52</v>
          </cell>
          <cell r="AB28">
            <v>448998</v>
          </cell>
          <cell r="AC28">
            <v>52722</v>
          </cell>
          <cell r="AD28">
            <v>8.4</v>
          </cell>
          <cell r="AE28">
            <v>412812</v>
          </cell>
          <cell r="AF28">
            <v>49118</v>
          </cell>
          <cell r="AG28">
            <v>7.41</v>
          </cell>
          <cell r="AH28">
            <v>285380</v>
          </cell>
          <cell r="AI28">
            <v>38519</v>
          </cell>
          <cell r="AJ28">
            <v>7.06</v>
          </cell>
          <cell r="AK28">
            <v>227894</v>
          </cell>
          <cell r="AL28">
            <v>32265</v>
          </cell>
        </row>
        <row r="29">
          <cell r="V29" t="str">
            <v>Scottish Borders</v>
          </cell>
          <cell r="W29" t="str">
            <v>Scottish Borders Council</v>
          </cell>
          <cell r="X29" t="str">
            <v>NA</v>
          </cell>
          <cell r="Y29" t="str">
            <v>NA</v>
          </cell>
          <cell r="Z29" t="str">
            <v>NA</v>
          </cell>
          <cell r="AA29" t="str">
            <v>NA</v>
          </cell>
          <cell r="AB29" t="str">
            <v>NA</v>
          </cell>
          <cell r="AC29" t="str">
            <v>NA</v>
          </cell>
          <cell r="AD29" t="str">
            <v>NA</v>
          </cell>
          <cell r="AE29" t="str">
            <v>NA</v>
          </cell>
          <cell r="AF29" t="str">
            <v>NA</v>
          </cell>
          <cell r="AG29" t="str">
            <v>NA</v>
          </cell>
          <cell r="AH29" t="str">
            <v>NA</v>
          </cell>
          <cell r="AI29" t="str">
            <v>NA</v>
          </cell>
          <cell r="AJ29" t="str">
            <v>NA</v>
          </cell>
          <cell r="AK29" t="str">
            <v>NA</v>
          </cell>
          <cell r="AL29" t="str">
            <v>NA</v>
          </cell>
        </row>
        <row r="30">
          <cell r="V30" t="str">
            <v>Shetland Islands</v>
          </cell>
          <cell r="W30" t="str">
            <v>Shetland Islands Council</v>
          </cell>
          <cell r="X30">
            <v>12.32</v>
          </cell>
          <cell r="Y30">
            <v>65185</v>
          </cell>
          <cell r="Z30">
            <v>5289</v>
          </cell>
          <cell r="AA30">
            <v>14.6</v>
          </cell>
          <cell r="AB30">
            <v>78842</v>
          </cell>
          <cell r="AC30">
            <v>5400</v>
          </cell>
          <cell r="AD30">
            <v>18.68</v>
          </cell>
          <cell r="AE30">
            <v>88064</v>
          </cell>
          <cell r="AF30">
            <v>4714</v>
          </cell>
          <cell r="AG30">
            <v>17.47</v>
          </cell>
          <cell r="AH30">
            <v>75876</v>
          </cell>
          <cell r="AI30">
            <v>4344</v>
          </cell>
          <cell r="AJ30">
            <v>15.4</v>
          </cell>
          <cell r="AK30">
            <v>71023</v>
          </cell>
          <cell r="AL30">
            <v>4611</v>
          </cell>
        </row>
        <row r="31">
          <cell r="V31" t="str">
            <v>South Ayrshire</v>
          </cell>
          <cell r="W31" t="str">
            <v>South Ayrshire Council</v>
          </cell>
          <cell r="X31">
            <v>12.92</v>
          </cell>
          <cell r="Y31">
            <v>251341</v>
          </cell>
          <cell r="Z31">
            <v>19454</v>
          </cell>
          <cell r="AA31">
            <v>11.15</v>
          </cell>
          <cell r="AB31">
            <v>230442</v>
          </cell>
          <cell r="AC31">
            <v>20662</v>
          </cell>
          <cell r="AD31">
            <v>9.4700000000000006</v>
          </cell>
          <cell r="AE31">
            <v>210038</v>
          </cell>
          <cell r="AF31">
            <v>22186</v>
          </cell>
          <cell r="AG31">
            <v>7.58</v>
          </cell>
          <cell r="AH31">
            <v>153352</v>
          </cell>
          <cell r="AI31">
            <v>20218</v>
          </cell>
          <cell r="AJ31">
            <v>7.93</v>
          </cell>
          <cell r="AK31">
            <v>156934</v>
          </cell>
          <cell r="AL31">
            <v>19781</v>
          </cell>
        </row>
        <row r="32">
          <cell r="V32" t="str">
            <v>South Lanarkshire</v>
          </cell>
          <cell r="W32" t="str">
            <v>South Lanarkshire Council</v>
          </cell>
          <cell r="X32">
            <v>12.88</v>
          </cell>
          <cell r="Y32">
            <v>834432</v>
          </cell>
          <cell r="Z32">
            <v>64771</v>
          </cell>
          <cell r="AA32">
            <v>13.99</v>
          </cell>
          <cell r="AB32">
            <v>895821</v>
          </cell>
          <cell r="AC32">
            <v>64052</v>
          </cell>
          <cell r="AD32">
            <v>13.72</v>
          </cell>
          <cell r="AE32">
            <v>829922</v>
          </cell>
          <cell r="AF32">
            <v>60479</v>
          </cell>
          <cell r="AG32">
            <v>13.41</v>
          </cell>
          <cell r="AH32">
            <v>750407</v>
          </cell>
          <cell r="AI32">
            <v>55951</v>
          </cell>
          <cell r="AJ32">
            <v>11.93</v>
          </cell>
          <cell r="AK32">
            <v>592400</v>
          </cell>
          <cell r="AL32">
            <v>49669</v>
          </cell>
        </row>
        <row r="33">
          <cell r="V33" t="str">
            <v>Stirling</v>
          </cell>
          <cell r="W33" t="str">
            <v>Stirling Council</v>
          </cell>
          <cell r="X33">
            <v>7.6</v>
          </cell>
          <cell r="Y33">
            <v>149216</v>
          </cell>
          <cell r="Z33">
            <v>19622</v>
          </cell>
          <cell r="AA33">
            <v>5.4</v>
          </cell>
          <cell r="AB33">
            <v>79916</v>
          </cell>
          <cell r="AC33">
            <v>14802</v>
          </cell>
          <cell r="AD33">
            <v>4.8600000000000003</v>
          </cell>
          <cell r="AE33">
            <v>113888</v>
          </cell>
          <cell r="AF33">
            <v>23420</v>
          </cell>
          <cell r="AG33">
            <v>6.81</v>
          </cell>
          <cell r="AH33">
            <v>180098</v>
          </cell>
          <cell r="AI33">
            <v>26438</v>
          </cell>
          <cell r="AJ33">
            <v>4.62</v>
          </cell>
          <cell r="AK33">
            <v>122754</v>
          </cell>
          <cell r="AL33">
            <v>26596</v>
          </cell>
        </row>
        <row r="34">
          <cell r="V34" t="str">
            <v>West Dunbartonshire</v>
          </cell>
          <cell r="W34" t="str">
            <v>West Dunbartonshire Council</v>
          </cell>
          <cell r="X34">
            <v>8.67</v>
          </cell>
          <cell r="Y34">
            <v>347832</v>
          </cell>
          <cell r="Z34">
            <v>40117</v>
          </cell>
          <cell r="AA34">
            <v>9.5500000000000007</v>
          </cell>
          <cell r="AB34">
            <v>352774</v>
          </cell>
          <cell r="AC34">
            <v>36951</v>
          </cell>
          <cell r="AD34">
            <v>10.58</v>
          </cell>
          <cell r="AE34">
            <v>374690</v>
          </cell>
          <cell r="AF34">
            <v>35407</v>
          </cell>
          <cell r="AG34">
            <v>7.17</v>
          </cell>
          <cell r="AH34">
            <v>216534</v>
          </cell>
          <cell r="AI34">
            <v>30181</v>
          </cell>
          <cell r="AJ34">
            <v>7.08</v>
          </cell>
          <cell r="AK34">
            <v>196190</v>
          </cell>
          <cell r="AL34">
            <v>27725</v>
          </cell>
        </row>
        <row r="35">
          <cell r="V35" t="str">
            <v>West Lothian</v>
          </cell>
          <cell r="W35" t="str">
            <v>West Lothian Council</v>
          </cell>
          <cell r="X35">
            <v>10.28</v>
          </cell>
          <cell r="Y35">
            <v>324092</v>
          </cell>
          <cell r="Z35">
            <v>31519</v>
          </cell>
          <cell r="AA35">
            <v>8.74</v>
          </cell>
          <cell r="AB35">
            <v>249031</v>
          </cell>
          <cell r="AC35">
            <v>28500</v>
          </cell>
          <cell r="AD35">
            <v>9.7100000000000009</v>
          </cell>
          <cell r="AE35">
            <v>267740</v>
          </cell>
          <cell r="AF35">
            <v>27576</v>
          </cell>
          <cell r="AG35">
            <v>8.24</v>
          </cell>
          <cell r="AH35">
            <v>215139</v>
          </cell>
          <cell r="AI35">
            <v>26112</v>
          </cell>
          <cell r="AJ35">
            <v>9.4700000000000006</v>
          </cell>
          <cell r="AK35">
            <v>220994</v>
          </cell>
          <cell r="AL35">
            <v>23325</v>
          </cell>
        </row>
        <row r="36">
          <cell r="V36" t="str">
            <v>Scotland</v>
          </cell>
          <cell r="W36" t="str">
            <v>Scotland value</v>
          </cell>
          <cell r="X36">
            <v>10.167642760513273</v>
          </cell>
          <cell r="Y36">
            <v>8425346</v>
          </cell>
          <cell r="Z36">
            <v>828643</v>
          </cell>
          <cell r="AA36">
            <v>9.8758123181846944</v>
          </cell>
          <cell r="AB36">
            <v>7648629</v>
          </cell>
          <cell r="AC36">
            <v>774481</v>
          </cell>
          <cell r="AD36">
            <v>9.3843313662060623</v>
          </cell>
          <cell r="AE36">
            <v>7263998</v>
          </cell>
          <cell r="AF36">
            <v>774056</v>
          </cell>
          <cell r="AG36">
            <v>8.7247941033738208</v>
          </cell>
          <cell r="AH36">
            <v>6202587</v>
          </cell>
          <cell r="AI36">
            <v>710915</v>
          </cell>
          <cell r="AJ36">
            <v>7.5009889326798618</v>
          </cell>
          <cell r="AK36">
            <v>5157755</v>
          </cell>
          <cell r="AL36">
            <v>687610</v>
          </cell>
        </row>
      </sheetData>
      <sheetData sheetId="5" refreshError="1">
        <row r="1">
          <cell r="X1" t="str">
            <v>HSN5 2013-14</v>
          </cell>
          <cell r="Y1" t="str">
            <v>Properties meeting NHER - SAP ratings year end 2013-14</v>
          </cell>
          <cell r="Z1" t="str">
            <v>Properties within scope of SHQS year end 2013-14</v>
          </cell>
          <cell r="AA1" t="str">
            <v>HSN5 2014-15</v>
          </cell>
          <cell r="AB1" t="str">
            <v>Properties meeting NHER - SAP ratings year end 2014-15</v>
          </cell>
          <cell r="AC1" t="str">
            <v>Properties within scope of SHQS year end 2014-15</v>
          </cell>
          <cell r="AD1" t="str">
            <v>HSN5 2015-16</v>
          </cell>
          <cell r="AE1" t="str">
            <v>Properties meeting NHER - SAP ratings year end 2015-16</v>
          </cell>
          <cell r="AF1" t="str">
            <v>Properties within scope of SHQS year end 2015-16</v>
          </cell>
          <cell r="AG1" t="str">
            <v>HSN5 2016-17</v>
          </cell>
          <cell r="AH1" t="str">
            <v>Properties meeting NHER - SAP ratings year end 2016-17</v>
          </cell>
          <cell r="AI1" t="str">
            <v>Properties within scope of SHQS year end 2016-17</v>
          </cell>
          <cell r="AJ1" t="str">
            <v>HSN5 2017-18</v>
          </cell>
          <cell r="AK1" t="str">
            <v>Properties meeting NHER - SAP ratings year end 2016-17</v>
          </cell>
          <cell r="AL1" t="str">
            <v>Properties within scope of SHQS year end 2017-18</v>
          </cell>
        </row>
        <row r="2">
          <cell r="V2" t="str">
            <v>BNCH data labels</v>
          </cell>
          <cell r="W2" t="str">
            <v>Internal labels</v>
          </cell>
          <cell r="X2" t="str">
            <v>2013/2014</v>
          </cell>
          <cell r="Y2" t="str">
            <v>2013/2014</v>
          </cell>
          <cell r="Z2" t="str">
            <v>2013/2014</v>
          </cell>
          <cell r="AA2" t="str">
            <v>2014/2015</v>
          </cell>
          <cell r="AB2" t="str">
            <v>2014/2015</v>
          </cell>
          <cell r="AC2" t="str">
            <v>2014/2015</v>
          </cell>
          <cell r="AD2" t="str">
            <v>2015/2016</v>
          </cell>
          <cell r="AE2" t="str">
            <v>2015/2016</v>
          </cell>
          <cell r="AF2" t="str">
            <v>2015/2016</v>
          </cell>
          <cell r="AG2" t="str">
            <v>2016/2017</v>
          </cell>
          <cell r="AH2" t="str">
            <v>2016/2017</v>
          </cell>
          <cell r="AI2" t="str">
            <v>2016/2017</v>
          </cell>
          <cell r="AJ2" t="str">
            <v>2017/2018</v>
          </cell>
          <cell r="AK2" t="str">
            <v>2017/2018</v>
          </cell>
          <cell r="AL2" t="str">
            <v>2017/2018</v>
          </cell>
        </row>
        <row r="3">
          <cell r="X3" t="str">
            <v>8 - Percentage properties meeting NHER / SAP ratings year end</v>
          </cell>
          <cell r="Y3" t="str">
            <v>8.2.1 Properties meeting NHER / SAP ratings year end</v>
          </cell>
          <cell r="Z3" t="str">
            <v>8.1.1 Properties within scope of SHQS year end</v>
          </cell>
          <cell r="AA3" t="str">
            <v>8 - Percentage properties meeting NHER / SAP ratings year end</v>
          </cell>
          <cell r="AB3" t="str">
            <v>8.2.1 Properties meeting NHER / SAP ratings year end</v>
          </cell>
          <cell r="AC3" t="str">
            <v>8.1.1 Properties within scope of SHQS year end</v>
          </cell>
          <cell r="AD3" t="str">
            <v>8 - Percentage properties meeting NHER / SAP ratings year end</v>
          </cell>
          <cell r="AE3" t="str">
            <v>8.2.1 Properties meeting NHER / SAP ratings year end</v>
          </cell>
          <cell r="AF3" t="str">
            <v>8.1.1 Properties within scope of SHQS year end</v>
          </cell>
          <cell r="AG3" t="str">
            <v>8 - Percentage properties meeting NHER / SAP ratings year end</v>
          </cell>
          <cell r="AH3" t="str">
            <v>8.2.1 Properties meeting NHER / SAP ratings year end</v>
          </cell>
          <cell r="AI3" t="str">
            <v>8.1.1 Properties within scope of SHQS year end</v>
          </cell>
          <cell r="AJ3" t="str">
            <v>8 - Percentage properties meeting NHER / SAP ratings year end</v>
          </cell>
          <cell r="AK3" t="str">
            <v>8.2.1 Properties meeting NHER / SAP ratings year end</v>
          </cell>
          <cell r="AL3" t="str">
            <v>8.1.1 Properties within scope of SHQS year end</v>
          </cell>
        </row>
        <row r="4">
          <cell r="V4" t="str">
            <v>Aberdeen City</v>
          </cell>
          <cell r="W4" t="str">
            <v>Aberdeen City Council</v>
          </cell>
          <cell r="X4">
            <v>100</v>
          </cell>
          <cell r="Y4">
            <v>22463</v>
          </cell>
          <cell r="Z4">
            <v>22463</v>
          </cell>
          <cell r="AA4">
            <v>100</v>
          </cell>
          <cell r="AB4">
            <v>22278</v>
          </cell>
          <cell r="AC4">
            <v>22278</v>
          </cell>
          <cell r="AD4">
            <v>82.02</v>
          </cell>
          <cell r="AE4">
            <v>18177</v>
          </cell>
          <cell r="AF4">
            <v>22162</v>
          </cell>
          <cell r="AG4">
            <v>82.84</v>
          </cell>
          <cell r="AH4">
            <v>18010</v>
          </cell>
          <cell r="AI4">
            <v>21742</v>
          </cell>
          <cell r="AJ4">
            <v>85.56</v>
          </cell>
          <cell r="AK4">
            <v>18714</v>
          </cell>
          <cell r="AL4">
            <v>21873</v>
          </cell>
        </row>
        <row r="5">
          <cell r="V5" t="str">
            <v>Aberdeenshire</v>
          </cell>
          <cell r="W5" t="str">
            <v>Aberdeenshire Council</v>
          </cell>
          <cell r="X5">
            <v>91.34</v>
          </cell>
          <cell r="Y5">
            <v>11770</v>
          </cell>
          <cell r="Z5">
            <v>12886</v>
          </cell>
          <cell r="AA5">
            <v>92.28</v>
          </cell>
          <cell r="AB5">
            <v>11824</v>
          </cell>
          <cell r="AC5">
            <v>12813</v>
          </cell>
          <cell r="AD5">
            <v>92.24</v>
          </cell>
          <cell r="AE5">
            <v>11852</v>
          </cell>
          <cell r="AF5">
            <v>12849</v>
          </cell>
          <cell r="AG5">
            <v>92.59</v>
          </cell>
          <cell r="AH5">
            <v>11916</v>
          </cell>
          <cell r="AI5">
            <v>12869</v>
          </cell>
          <cell r="AJ5">
            <v>92.98</v>
          </cell>
          <cell r="AK5">
            <v>11949</v>
          </cell>
          <cell r="AL5">
            <v>12851</v>
          </cell>
        </row>
        <row r="6">
          <cell r="V6" t="str">
            <v>Angus</v>
          </cell>
          <cell r="W6" t="str">
            <v>Angus Council</v>
          </cell>
          <cell r="X6">
            <v>78.349999999999994</v>
          </cell>
          <cell r="Y6">
            <v>6122</v>
          </cell>
          <cell r="Z6">
            <v>7814</v>
          </cell>
          <cell r="AA6">
            <v>92.86</v>
          </cell>
          <cell r="AB6">
            <v>7184</v>
          </cell>
          <cell r="AC6">
            <v>7736</v>
          </cell>
          <cell r="AD6">
            <v>95.82</v>
          </cell>
          <cell r="AE6">
            <v>7399</v>
          </cell>
          <cell r="AF6">
            <v>7722</v>
          </cell>
          <cell r="AG6">
            <v>96.59</v>
          </cell>
          <cell r="AH6">
            <v>7373</v>
          </cell>
          <cell r="AI6">
            <v>7633</v>
          </cell>
          <cell r="AJ6">
            <v>96.35</v>
          </cell>
          <cell r="AK6">
            <v>7338</v>
          </cell>
          <cell r="AL6">
            <v>7616</v>
          </cell>
        </row>
        <row r="7">
          <cell r="V7" t="str">
            <v>Argyll &amp; Bute</v>
          </cell>
          <cell r="W7" t="str">
            <v>Argyll and Bute Council</v>
          </cell>
          <cell r="X7" t="str">
            <v>NA</v>
          </cell>
          <cell r="Y7" t="str">
            <v>NA</v>
          </cell>
          <cell r="Z7" t="str">
            <v>NA</v>
          </cell>
          <cell r="AA7" t="str">
            <v>NA</v>
          </cell>
          <cell r="AB7" t="str">
            <v>NA</v>
          </cell>
          <cell r="AC7" t="str">
            <v>NA</v>
          </cell>
          <cell r="AD7" t="str">
            <v>NA</v>
          </cell>
          <cell r="AE7" t="str">
            <v>NA</v>
          </cell>
          <cell r="AF7" t="str">
            <v>NA</v>
          </cell>
          <cell r="AG7" t="str">
            <v>NA</v>
          </cell>
          <cell r="AH7" t="str">
            <v>NA</v>
          </cell>
          <cell r="AI7" t="str">
            <v>NA</v>
          </cell>
          <cell r="AJ7" t="str">
            <v>NA</v>
          </cell>
          <cell r="AK7" t="str">
            <v>NA</v>
          </cell>
          <cell r="AL7" t="str">
            <v>NA</v>
          </cell>
        </row>
        <row r="8">
          <cell r="V8" t="str">
            <v>Clackmannanshire</v>
          </cell>
          <cell r="W8" t="str">
            <v>Clackmannanshire Council</v>
          </cell>
          <cell r="X8">
            <v>99.98</v>
          </cell>
          <cell r="Y8">
            <v>4957</v>
          </cell>
          <cell r="Z8">
            <v>4958</v>
          </cell>
          <cell r="AA8">
            <v>100</v>
          </cell>
          <cell r="AB8">
            <v>4989</v>
          </cell>
          <cell r="AC8">
            <v>4989</v>
          </cell>
          <cell r="AD8">
            <v>100</v>
          </cell>
          <cell r="AE8">
            <v>4968</v>
          </cell>
          <cell r="AF8">
            <v>4968</v>
          </cell>
          <cell r="AG8">
            <v>100</v>
          </cell>
          <cell r="AH8">
            <v>4947</v>
          </cell>
          <cell r="AI8">
            <v>4947</v>
          </cell>
          <cell r="AJ8">
            <v>100</v>
          </cell>
          <cell r="AK8">
            <v>4911</v>
          </cell>
          <cell r="AL8">
            <v>4911</v>
          </cell>
        </row>
        <row r="9">
          <cell r="V9" t="str">
            <v>Dumfries &amp; Galloway</v>
          </cell>
          <cell r="W9" t="str">
            <v>Dumfries and Galloway Council</v>
          </cell>
          <cell r="X9" t="str">
            <v>NA</v>
          </cell>
          <cell r="Y9" t="str">
            <v>NA</v>
          </cell>
          <cell r="Z9" t="str">
            <v>NA</v>
          </cell>
          <cell r="AA9" t="str">
            <v>NA</v>
          </cell>
          <cell r="AB9" t="str">
            <v>NA</v>
          </cell>
          <cell r="AC9" t="str">
            <v>NA</v>
          </cell>
          <cell r="AD9" t="str">
            <v>NA</v>
          </cell>
          <cell r="AE9" t="str">
            <v>NA</v>
          </cell>
          <cell r="AF9" t="str">
            <v>NA</v>
          </cell>
          <cell r="AG9" t="str">
            <v>NA</v>
          </cell>
          <cell r="AH9" t="str">
            <v>NA</v>
          </cell>
          <cell r="AI9" t="str">
            <v>NA</v>
          </cell>
          <cell r="AJ9" t="str">
            <v>NA</v>
          </cell>
          <cell r="AK9" t="str">
            <v>NA</v>
          </cell>
          <cell r="AL9" t="str">
            <v>NA</v>
          </cell>
        </row>
        <row r="10">
          <cell r="V10" t="str">
            <v>Dundee City</v>
          </cell>
          <cell r="W10" t="str">
            <v>Dundee City Council</v>
          </cell>
          <cell r="X10">
            <v>91.74</v>
          </cell>
          <cell r="Y10">
            <v>11840</v>
          </cell>
          <cell r="Z10">
            <v>12906</v>
          </cell>
          <cell r="AA10">
            <v>100</v>
          </cell>
          <cell r="AB10">
            <v>12774</v>
          </cell>
          <cell r="AC10">
            <v>12774</v>
          </cell>
          <cell r="AD10">
            <v>100</v>
          </cell>
          <cell r="AE10">
            <v>12661</v>
          </cell>
          <cell r="AF10">
            <v>12661</v>
          </cell>
          <cell r="AG10">
            <v>100</v>
          </cell>
          <cell r="AH10">
            <v>12528</v>
          </cell>
          <cell r="AI10">
            <v>12528</v>
          </cell>
          <cell r="AJ10">
            <v>99.37</v>
          </cell>
          <cell r="AK10">
            <v>12353</v>
          </cell>
          <cell r="AL10">
            <v>12431</v>
          </cell>
        </row>
        <row r="11">
          <cell r="V11" t="str">
            <v>East Ayrshire</v>
          </cell>
          <cell r="W11" t="str">
            <v>East Ayrshire Council</v>
          </cell>
          <cell r="X11">
            <v>99.21</v>
          </cell>
          <cell r="Y11">
            <v>12664</v>
          </cell>
          <cell r="Z11">
            <v>12765</v>
          </cell>
          <cell r="AA11">
            <v>99.28</v>
          </cell>
          <cell r="AB11">
            <v>12633</v>
          </cell>
          <cell r="AC11">
            <v>12724</v>
          </cell>
          <cell r="AD11">
            <v>99.69</v>
          </cell>
          <cell r="AE11">
            <v>12692</v>
          </cell>
          <cell r="AF11">
            <v>12731</v>
          </cell>
          <cell r="AG11">
            <v>99.78</v>
          </cell>
          <cell r="AH11">
            <v>12499</v>
          </cell>
          <cell r="AI11">
            <v>12527</v>
          </cell>
          <cell r="AJ11">
            <v>99.83</v>
          </cell>
          <cell r="AK11">
            <v>12403</v>
          </cell>
          <cell r="AL11">
            <v>12424</v>
          </cell>
        </row>
        <row r="12">
          <cell r="V12" t="str">
            <v>East Dunbartonshire</v>
          </cell>
          <cell r="W12" t="str">
            <v>East Dunbartonshire Council</v>
          </cell>
          <cell r="X12" t="str">
            <v>NA</v>
          </cell>
          <cell r="Y12" t="str">
            <v>NA</v>
          </cell>
          <cell r="Z12">
            <v>3593</v>
          </cell>
          <cell r="AA12">
            <v>96.45</v>
          </cell>
          <cell r="AB12" t="str">
            <v>NA</v>
          </cell>
          <cell r="AC12" t="str">
            <v>NA</v>
          </cell>
          <cell r="AD12">
            <v>97.51</v>
          </cell>
          <cell r="AE12">
            <v>3489</v>
          </cell>
          <cell r="AF12">
            <v>3578</v>
          </cell>
          <cell r="AG12">
            <v>98.43</v>
          </cell>
          <cell r="AH12">
            <v>3505</v>
          </cell>
          <cell r="AI12">
            <v>3561</v>
          </cell>
          <cell r="AJ12">
            <v>75.33</v>
          </cell>
          <cell r="AK12">
            <v>2659</v>
          </cell>
          <cell r="AL12">
            <v>3530</v>
          </cell>
        </row>
        <row r="13">
          <cell r="V13" t="str">
            <v>East Lothian</v>
          </cell>
          <cell r="W13" t="str">
            <v>East Lothian Council</v>
          </cell>
          <cell r="X13">
            <v>94.63</v>
          </cell>
          <cell r="Y13">
            <v>8084</v>
          </cell>
          <cell r="Z13">
            <v>8543</v>
          </cell>
          <cell r="AA13">
            <v>96.95</v>
          </cell>
          <cell r="AB13">
            <v>8336</v>
          </cell>
          <cell r="AC13">
            <v>8598</v>
          </cell>
          <cell r="AD13">
            <v>93.81</v>
          </cell>
          <cell r="AE13">
            <v>8095</v>
          </cell>
          <cell r="AF13">
            <v>8629</v>
          </cell>
          <cell r="AG13">
            <v>94.32</v>
          </cell>
          <cell r="AH13">
            <v>8146</v>
          </cell>
          <cell r="AI13">
            <v>8637</v>
          </cell>
          <cell r="AJ13">
            <v>96.55</v>
          </cell>
          <cell r="AK13">
            <v>8386</v>
          </cell>
          <cell r="AL13">
            <v>8686</v>
          </cell>
        </row>
        <row r="14">
          <cell r="V14" t="str">
            <v>East Renfrewshire</v>
          </cell>
          <cell r="W14" t="str">
            <v>East Renfrewshire Council</v>
          </cell>
          <cell r="X14">
            <v>100</v>
          </cell>
          <cell r="Y14">
            <v>3011</v>
          </cell>
          <cell r="Z14">
            <v>3011</v>
          </cell>
          <cell r="AA14">
            <v>99.87</v>
          </cell>
          <cell r="AB14">
            <v>2999</v>
          </cell>
          <cell r="AC14">
            <v>3003</v>
          </cell>
          <cell r="AD14">
            <v>99.93</v>
          </cell>
          <cell r="AE14">
            <v>2991</v>
          </cell>
          <cell r="AF14">
            <v>2993</v>
          </cell>
          <cell r="AG14">
            <v>99.9</v>
          </cell>
          <cell r="AH14">
            <v>2970</v>
          </cell>
          <cell r="AI14">
            <v>2973</v>
          </cell>
          <cell r="AJ14">
            <v>99.93</v>
          </cell>
          <cell r="AK14">
            <v>2937</v>
          </cell>
          <cell r="AL14">
            <v>2939</v>
          </cell>
        </row>
        <row r="15">
          <cell r="V15" t="str">
            <v>Edinburgh City</v>
          </cell>
          <cell r="W15" t="str">
            <v>City of Edinburgh Council</v>
          </cell>
          <cell r="X15">
            <v>99.15</v>
          </cell>
          <cell r="Y15">
            <v>19745</v>
          </cell>
          <cell r="Z15">
            <v>19915</v>
          </cell>
          <cell r="AA15">
            <v>93.39</v>
          </cell>
          <cell r="AB15">
            <v>18594</v>
          </cell>
          <cell r="AC15">
            <v>19911</v>
          </cell>
          <cell r="AD15">
            <v>93.8</v>
          </cell>
          <cell r="AE15">
            <v>18675</v>
          </cell>
          <cell r="AF15">
            <v>19910</v>
          </cell>
          <cell r="AG15">
            <v>95.68</v>
          </cell>
          <cell r="AH15">
            <v>18857</v>
          </cell>
          <cell r="AI15">
            <v>19709</v>
          </cell>
          <cell r="AJ15">
            <v>98.58</v>
          </cell>
          <cell r="AK15">
            <v>19510</v>
          </cell>
          <cell r="AL15">
            <v>19791</v>
          </cell>
        </row>
        <row r="16">
          <cell r="V16" t="str">
            <v>Eilean Siar</v>
          </cell>
          <cell r="W16" t="str">
            <v>Comhairle nan Eilean Siar</v>
          </cell>
          <cell r="X16" t="str">
            <v>NA</v>
          </cell>
          <cell r="Y16" t="str">
            <v>NA</v>
          </cell>
          <cell r="Z16" t="str">
            <v>NA</v>
          </cell>
          <cell r="AA16" t="str">
            <v>NA</v>
          </cell>
          <cell r="AB16" t="str">
            <v>NA</v>
          </cell>
          <cell r="AC16" t="str">
            <v>NA</v>
          </cell>
          <cell r="AD16" t="str">
            <v>NA</v>
          </cell>
          <cell r="AE16" t="str">
            <v>NA</v>
          </cell>
          <cell r="AF16" t="str">
            <v>NA</v>
          </cell>
          <cell r="AG16" t="str">
            <v>NA</v>
          </cell>
          <cell r="AH16" t="str">
            <v>NA</v>
          </cell>
          <cell r="AI16" t="str">
            <v>NA</v>
          </cell>
          <cell r="AJ16" t="str">
            <v>NA</v>
          </cell>
          <cell r="AK16" t="str">
            <v>NA</v>
          </cell>
          <cell r="AL16" t="str">
            <v>NA</v>
          </cell>
        </row>
        <row r="17">
          <cell r="V17" t="str">
            <v>Falkirk</v>
          </cell>
          <cell r="W17" t="str">
            <v>Falkirk Council</v>
          </cell>
          <cell r="X17">
            <v>88.12</v>
          </cell>
          <cell r="Y17">
            <v>14253</v>
          </cell>
          <cell r="Z17">
            <v>16175</v>
          </cell>
          <cell r="AA17">
            <v>91.62</v>
          </cell>
          <cell r="AB17">
            <v>14959</v>
          </cell>
          <cell r="AC17">
            <v>16328</v>
          </cell>
          <cell r="AD17">
            <v>96.43</v>
          </cell>
          <cell r="AE17">
            <v>15784</v>
          </cell>
          <cell r="AF17">
            <v>16369</v>
          </cell>
          <cell r="AG17">
            <v>98.27</v>
          </cell>
          <cell r="AH17">
            <v>16003</v>
          </cell>
          <cell r="AI17">
            <v>16285</v>
          </cell>
          <cell r="AJ17">
            <v>98.63</v>
          </cell>
          <cell r="AK17">
            <v>16086</v>
          </cell>
          <cell r="AL17">
            <v>16309</v>
          </cell>
        </row>
        <row r="18">
          <cell r="V18" t="str">
            <v>Fife</v>
          </cell>
          <cell r="W18" t="str">
            <v>Fife Council</v>
          </cell>
          <cell r="X18">
            <v>96.86</v>
          </cell>
          <cell r="Y18">
            <v>29091</v>
          </cell>
          <cell r="Z18">
            <v>30033</v>
          </cell>
          <cell r="AA18">
            <v>98.64</v>
          </cell>
          <cell r="AB18">
            <v>29496</v>
          </cell>
          <cell r="AC18">
            <v>29902</v>
          </cell>
          <cell r="AD18">
            <v>99.79</v>
          </cell>
          <cell r="AE18">
            <v>29919</v>
          </cell>
          <cell r="AF18">
            <v>29982</v>
          </cell>
          <cell r="AG18">
            <v>99.84</v>
          </cell>
          <cell r="AH18">
            <v>29956</v>
          </cell>
          <cell r="AI18">
            <v>30004</v>
          </cell>
          <cell r="AJ18">
            <v>99.87</v>
          </cell>
          <cell r="AK18">
            <v>30223</v>
          </cell>
          <cell r="AL18">
            <v>30261</v>
          </cell>
        </row>
        <row r="19">
          <cell r="V19" t="str">
            <v>Glasgow City</v>
          </cell>
          <cell r="W19" t="str">
            <v>Glasgow City Council</v>
          </cell>
          <cell r="X19" t="str">
            <v>NA</v>
          </cell>
          <cell r="Y19" t="str">
            <v>NA</v>
          </cell>
          <cell r="Z19" t="str">
            <v>NA</v>
          </cell>
          <cell r="AA19" t="str">
            <v>NA</v>
          </cell>
          <cell r="AB19" t="str">
            <v>NA</v>
          </cell>
          <cell r="AC19" t="str">
            <v>NA</v>
          </cell>
          <cell r="AD19" t="str">
            <v>NA</v>
          </cell>
          <cell r="AE19" t="str">
            <v>NA</v>
          </cell>
          <cell r="AF19" t="str">
            <v>NA</v>
          </cell>
          <cell r="AG19" t="str">
            <v>NA</v>
          </cell>
          <cell r="AH19" t="str">
            <v>NA</v>
          </cell>
          <cell r="AI19" t="str">
            <v>NA</v>
          </cell>
          <cell r="AJ19" t="str">
            <v>NA</v>
          </cell>
          <cell r="AK19" t="str">
            <v>NA</v>
          </cell>
          <cell r="AL19" t="str">
            <v>NA</v>
          </cell>
        </row>
        <row r="20">
          <cell r="V20" t="str">
            <v>Highland</v>
          </cell>
          <cell r="W20" t="str">
            <v>Highland Council</v>
          </cell>
          <cell r="X20">
            <v>75.66</v>
          </cell>
          <cell r="Y20">
            <v>10264</v>
          </cell>
          <cell r="Z20">
            <v>13566</v>
          </cell>
          <cell r="AA20">
            <v>86.69</v>
          </cell>
          <cell r="AB20">
            <v>11963</v>
          </cell>
          <cell r="AC20">
            <v>13799</v>
          </cell>
          <cell r="AD20">
            <v>92.36</v>
          </cell>
          <cell r="AE20">
            <v>12837</v>
          </cell>
          <cell r="AF20">
            <v>13899</v>
          </cell>
          <cell r="AG20">
            <v>94.46</v>
          </cell>
          <cell r="AH20">
            <v>13181</v>
          </cell>
          <cell r="AI20">
            <v>13954</v>
          </cell>
          <cell r="AJ20">
            <v>94.68</v>
          </cell>
          <cell r="AK20">
            <v>13207</v>
          </cell>
          <cell r="AL20">
            <v>13949</v>
          </cell>
        </row>
        <row r="21">
          <cell r="V21" t="str">
            <v>Inverclyde</v>
          </cell>
          <cell r="W21" t="str">
            <v>Inverclyde Council</v>
          </cell>
          <cell r="X21" t="str">
            <v>NA</v>
          </cell>
          <cell r="Y21" t="str">
            <v>NA</v>
          </cell>
          <cell r="Z21" t="str">
            <v>NA</v>
          </cell>
          <cell r="AA21" t="str">
            <v>NA</v>
          </cell>
          <cell r="AB21" t="str">
            <v>NA</v>
          </cell>
          <cell r="AC21" t="str">
            <v>NA</v>
          </cell>
          <cell r="AD21" t="str">
            <v>NA</v>
          </cell>
          <cell r="AE21" t="str">
            <v>NA</v>
          </cell>
          <cell r="AF21" t="str">
            <v>NA</v>
          </cell>
          <cell r="AG21" t="str">
            <v>NA</v>
          </cell>
          <cell r="AH21" t="str">
            <v>NA</v>
          </cell>
          <cell r="AI21" t="str">
            <v>NA</v>
          </cell>
          <cell r="AJ21" t="str">
            <v>NA</v>
          </cell>
          <cell r="AK21" t="str">
            <v>NA</v>
          </cell>
          <cell r="AL21" t="str">
            <v>NA</v>
          </cell>
        </row>
        <row r="22">
          <cell r="V22" t="str">
            <v>Midlothian</v>
          </cell>
          <cell r="W22" t="str">
            <v>Midlothian Council</v>
          </cell>
          <cell r="X22">
            <v>99.05</v>
          </cell>
          <cell r="Y22">
            <v>6772</v>
          </cell>
          <cell r="Z22">
            <v>6837</v>
          </cell>
          <cell r="AA22">
            <v>100</v>
          </cell>
          <cell r="AB22">
            <v>6872</v>
          </cell>
          <cell r="AC22">
            <v>6872</v>
          </cell>
          <cell r="AD22">
            <v>99.8</v>
          </cell>
          <cell r="AE22">
            <v>6872</v>
          </cell>
          <cell r="AF22">
            <v>6886</v>
          </cell>
          <cell r="AG22">
            <v>98.78</v>
          </cell>
          <cell r="AH22">
            <v>6809</v>
          </cell>
          <cell r="AI22">
            <v>6893</v>
          </cell>
          <cell r="AJ22">
            <v>98.77</v>
          </cell>
          <cell r="AK22">
            <v>6819</v>
          </cell>
          <cell r="AL22">
            <v>6904</v>
          </cell>
        </row>
        <row r="23">
          <cell r="V23" t="str">
            <v>Moray</v>
          </cell>
          <cell r="W23" t="str">
            <v>Moray Council</v>
          </cell>
          <cell r="X23">
            <v>92.41</v>
          </cell>
          <cell r="Y23">
            <v>5502</v>
          </cell>
          <cell r="Z23">
            <v>5954</v>
          </cell>
          <cell r="AA23">
            <v>100</v>
          </cell>
          <cell r="AB23">
            <v>5990</v>
          </cell>
          <cell r="AC23">
            <v>5990</v>
          </cell>
          <cell r="AD23">
            <v>95.94</v>
          </cell>
          <cell r="AE23">
            <v>5815</v>
          </cell>
          <cell r="AF23">
            <v>6061</v>
          </cell>
          <cell r="AG23">
            <v>96.14</v>
          </cell>
          <cell r="AH23">
            <v>5783</v>
          </cell>
          <cell r="AI23">
            <v>6015</v>
          </cell>
          <cell r="AJ23">
            <v>95.82</v>
          </cell>
          <cell r="AK23">
            <v>5799</v>
          </cell>
          <cell r="AL23">
            <v>6052</v>
          </cell>
        </row>
        <row r="24">
          <cell r="V24" t="str">
            <v>North Ayrshire</v>
          </cell>
          <cell r="W24" t="str">
            <v>North Ayrshire Council</v>
          </cell>
          <cell r="X24">
            <v>98.17</v>
          </cell>
          <cell r="Y24">
            <v>12818</v>
          </cell>
          <cell r="Z24">
            <v>13057</v>
          </cell>
          <cell r="AA24">
            <v>99.26</v>
          </cell>
          <cell r="AB24">
            <v>13051</v>
          </cell>
          <cell r="AC24">
            <v>13148</v>
          </cell>
          <cell r="AD24">
            <v>99.69</v>
          </cell>
          <cell r="AE24">
            <v>13056</v>
          </cell>
          <cell r="AF24">
            <v>13097</v>
          </cell>
          <cell r="AG24">
            <v>99.48</v>
          </cell>
          <cell r="AH24">
            <v>12892</v>
          </cell>
          <cell r="AI24">
            <v>12959</v>
          </cell>
          <cell r="AJ24">
            <v>99.93</v>
          </cell>
          <cell r="AK24">
            <v>12967</v>
          </cell>
          <cell r="AL24">
            <v>12976</v>
          </cell>
        </row>
        <row r="25">
          <cell r="V25" t="str">
            <v>North Lanarkshire</v>
          </cell>
          <cell r="W25" t="str">
            <v>North Lanarkshire Council</v>
          </cell>
          <cell r="X25">
            <v>97.36</v>
          </cell>
          <cell r="Y25">
            <v>35910</v>
          </cell>
          <cell r="Z25">
            <v>36885</v>
          </cell>
          <cell r="AA25">
            <v>94.92</v>
          </cell>
          <cell r="AB25">
            <v>34964</v>
          </cell>
          <cell r="AC25">
            <v>36834</v>
          </cell>
          <cell r="AD25">
            <v>97.9</v>
          </cell>
          <cell r="AE25">
            <v>35949</v>
          </cell>
          <cell r="AF25">
            <v>36719</v>
          </cell>
          <cell r="AG25">
            <v>96.36</v>
          </cell>
          <cell r="AH25">
            <v>35184</v>
          </cell>
          <cell r="AI25">
            <v>36512</v>
          </cell>
          <cell r="AJ25">
            <v>98.31</v>
          </cell>
          <cell r="AK25">
            <v>35701</v>
          </cell>
          <cell r="AL25">
            <v>36315</v>
          </cell>
        </row>
        <row r="26">
          <cell r="V26" t="str">
            <v>Orkney Islands</v>
          </cell>
          <cell r="W26" t="str">
            <v>Orkney Islands Council</v>
          </cell>
          <cell r="X26">
            <v>89.07</v>
          </cell>
          <cell r="Y26">
            <v>807</v>
          </cell>
          <cell r="Z26">
            <v>906</v>
          </cell>
          <cell r="AA26">
            <v>90.72</v>
          </cell>
          <cell r="AB26">
            <v>841</v>
          </cell>
          <cell r="AC26">
            <v>927</v>
          </cell>
          <cell r="AD26">
            <v>89.05</v>
          </cell>
          <cell r="AE26">
            <v>854</v>
          </cell>
          <cell r="AF26">
            <v>959</v>
          </cell>
          <cell r="AG26">
            <v>91.98</v>
          </cell>
          <cell r="AH26">
            <v>894</v>
          </cell>
          <cell r="AI26">
            <v>972</v>
          </cell>
          <cell r="AJ26">
            <v>94.15</v>
          </cell>
          <cell r="AK26">
            <v>901</v>
          </cell>
          <cell r="AL26">
            <v>957</v>
          </cell>
        </row>
        <row r="27">
          <cell r="V27" t="str">
            <v>Perth &amp; Kinross</v>
          </cell>
          <cell r="W27" t="str">
            <v>Perth &amp; Kinross Council</v>
          </cell>
          <cell r="X27">
            <v>93.59</v>
          </cell>
          <cell r="Y27">
            <v>6926</v>
          </cell>
          <cell r="Z27">
            <v>7400</v>
          </cell>
          <cell r="AA27">
            <v>97.37</v>
          </cell>
          <cell r="AB27">
            <v>7220</v>
          </cell>
          <cell r="AC27">
            <v>7415</v>
          </cell>
          <cell r="AD27">
            <v>99.72</v>
          </cell>
          <cell r="AE27">
            <v>7436</v>
          </cell>
          <cell r="AF27">
            <v>7457</v>
          </cell>
          <cell r="AG27">
            <v>99.91</v>
          </cell>
          <cell r="AH27">
            <v>7460</v>
          </cell>
          <cell r="AI27">
            <v>7467</v>
          </cell>
          <cell r="AJ27">
            <v>99.83</v>
          </cell>
          <cell r="AK27">
            <v>7527</v>
          </cell>
          <cell r="AL27">
            <v>7540</v>
          </cell>
        </row>
        <row r="28">
          <cell r="V28" t="str">
            <v>Renfrewshire</v>
          </cell>
          <cell r="W28" t="str">
            <v>Renfrewshire Council</v>
          </cell>
          <cell r="X28">
            <v>85.07</v>
          </cell>
          <cell r="Y28">
            <v>10683</v>
          </cell>
          <cell r="Z28">
            <v>12558</v>
          </cell>
          <cell r="AA28">
            <v>97.35</v>
          </cell>
          <cell r="AB28">
            <v>12166</v>
          </cell>
          <cell r="AC28">
            <v>12497</v>
          </cell>
          <cell r="AD28">
            <v>98.52</v>
          </cell>
          <cell r="AE28">
            <v>12210</v>
          </cell>
          <cell r="AF28">
            <v>12393</v>
          </cell>
          <cell r="AG28">
            <v>98.03</v>
          </cell>
          <cell r="AH28">
            <v>11979</v>
          </cell>
          <cell r="AI28">
            <v>12220</v>
          </cell>
          <cell r="AJ28">
            <v>99.95</v>
          </cell>
          <cell r="AK28">
            <v>12130</v>
          </cell>
          <cell r="AL28">
            <v>12136</v>
          </cell>
        </row>
        <row r="29">
          <cell r="V29" t="str">
            <v>Scottish Borders</v>
          </cell>
          <cell r="W29" t="str">
            <v>Scottish Borders Council</v>
          </cell>
          <cell r="X29" t="str">
            <v>NA</v>
          </cell>
          <cell r="Y29" t="str">
            <v>NA</v>
          </cell>
          <cell r="Z29" t="str">
            <v>NA</v>
          </cell>
          <cell r="AA29" t="str">
            <v>NA</v>
          </cell>
          <cell r="AB29" t="str">
            <v>NA</v>
          </cell>
          <cell r="AC29" t="str">
            <v>NA</v>
          </cell>
          <cell r="AD29" t="str">
            <v>NA</v>
          </cell>
          <cell r="AE29" t="str">
            <v>NA</v>
          </cell>
          <cell r="AF29" t="str">
            <v>NA</v>
          </cell>
          <cell r="AG29" t="str">
            <v>NA</v>
          </cell>
          <cell r="AH29" t="str">
            <v>NA</v>
          </cell>
          <cell r="AI29" t="str">
            <v>NA</v>
          </cell>
          <cell r="AJ29" t="str">
            <v>NA</v>
          </cell>
          <cell r="AK29" t="str">
            <v>NA</v>
          </cell>
          <cell r="AL29" t="str">
            <v>NA</v>
          </cell>
        </row>
        <row r="30">
          <cell r="V30" t="str">
            <v>Shetland Islands</v>
          </cell>
          <cell r="W30" t="str">
            <v>Shetland Islands Council</v>
          </cell>
          <cell r="X30">
            <v>76.53</v>
          </cell>
          <cell r="Y30">
            <v>1373</v>
          </cell>
          <cell r="Z30">
            <v>1794</v>
          </cell>
          <cell r="AA30">
            <v>89.04</v>
          </cell>
          <cell r="AB30">
            <v>1576</v>
          </cell>
          <cell r="AC30">
            <v>1770</v>
          </cell>
          <cell r="AD30">
            <v>100</v>
          </cell>
          <cell r="AE30">
            <v>1741</v>
          </cell>
          <cell r="AF30">
            <v>1741</v>
          </cell>
          <cell r="AG30">
            <v>100</v>
          </cell>
          <cell r="AH30">
            <v>1716</v>
          </cell>
          <cell r="AI30">
            <v>1716</v>
          </cell>
          <cell r="AJ30">
            <v>100</v>
          </cell>
          <cell r="AK30">
            <v>1703</v>
          </cell>
          <cell r="AL30">
            <v>1703</v>
          </cell>
        </row>
        <row r="31">
          <cell r="V31" t="str">
            <v>South Ayrshire</v>
          </cell>
          <cell r="W31" t="str">
            <v>South Ayrshire Council</v>
          </cell>
          <cell r="X31">
            <v>99.47</v>
          </cell>
          <cell r="Y31">
            <v>8045</v>
          </cell>
          <cell r="Z31">
            <v>8088</v>
          </cell>
          <cell r="AA31">
            <v>100</v>
          </cell>
          <cell r="AB31">
            <v>8076</v>
          </cell>
          <cell r="AC31">
            <v>8076</v>
          </cell>
          <cell r="AD31">
            <v>99.99</v>
          </cell>
          <cell r="AE31">
            <v>8080</v>
          </cell>
          <cell r="AF31">
            <v>8081</v>
          </cell>
          <cell r="AG31">
            <v>98.29</v>
          </cell>
          <cell r="AH31">
            <v>7917</v>
          </cell>
          <cell r="AI31">
            <v>8055</v>
          </cell>
          <cell r="AJ31">
            <v>98.56</v>
          </cell>
          <cell r="AK31">
            <v>7966</v>
          </cell>
          <cell r="AL31">
            <v>8082</v>
          </cell>
        </row>
        <row r="32">
          <cell r="V32" t="str">
            <v>South Lanarkshire</v>
          </cell>
          <cell r="W32" t="str">
            <v>South Lanarkshire Council</v>
          </cell>
          <cell r="X32">
            <v>90.53</v>
          </cell>
          <cell r="Y32">
            <v>22959</v>
          </cell>
          <cell r="Z32">
            <v>25362</v>
          </cell>
          <cell r="AA32">
            <v>95.98</v>
          </cell>
          <cell r="AB32">
            <v>24187</v>
          </cell>
          <cell r="AC32">
            <v>25201</v>
          </cell>
          <cell r="AD32">
            <v>95.78</v>
          </cell>
          <cell r="AE32">
            <v>24028</v>
          </cell>
          <cell r="AF32">
            <v>25086</v>
          </cell>
          <cell r="AG32">
            <v>96.48</v>
          </cell>
          <cell r="AH32">
            <v>24062</v>
          </cell>
          <cell r="AI32">
            <v>24940</v>
          </cell>
          <cell r="AJ32">
            <v>96.82</v>
          </cell>
          <cell r="AK32">
            <v>24044</v>
          </cell>
          <cell r="AL32">
            <v>24833</v>
          </cell>
        </row>
        <row r="33">
          <cell r="V33" t="str">
            <v>Stirling</v>
          </cell>
          <cell r="W33" t="str">
            <v>Stirling Council</v>
          </cell>
          <cell r="X33">
            <v>93.16</v>
          </cell>
          <cell r="Y33">
            <v>5201</v>
          </cell>
          <cell r="Z33">
            <v>5583</v>
          </cell>
          <cell r="AA33">
            <v>96.45</v>
          </cell>
          <cell r="AB33">
            <v>5403</v>
          </cell>
          <cell r="AC33">
            <v>5602</v>
          </cell>
          <cell r="AD33">
            <v>97.83</v>
          </cell>
          <cell r="AE33">
            <v>5504</v>
          </cell>
          <cell r="AF33">
            <v>5626</v>
          </cell>
          <cell r="AG33">
            <v>97.91</v>
          </cell>
          <cell r="AH33">
            <v>5528</v>
          </cell>
          <cell r="AI33">
            <v>5646</v>
          </cell>
          <cell r="AJ33">
            <v>97.8</v>
          </cell>
          <cell r="AK33">
            <v>5544</v>
          </cell>
          <cell r="AL33">
            <v>5669</v>
          </cell>
        </row>
        <row r="34">
          <cell r="V34" t="str">
            <v>West Dunbartonshire</v>
          </cell>
          <cell r="W34" t="str">
            <v>West Dunbartonshire Council</v>
          </cell>
          <cell r="X34">
            <v>95.48</v>
          </cell>
          <cell r="Y34">
            <v>10567</v>
          </cell>
          <cell r="Z34">
            <v>11067</v>
          </cell>
          <cell r="AA34">
            <v>100</v>
          </cell>
          <cell r="AB34">
            <v>10766</v>
          </cell>
          <cell r="AC34">
            <v>10766</v>
          </cell>
          <cell r="AD34">
            <v>93.94</v>
          </cell>
          <cell r="AE34">
            <v>10097</v>
          </cell>
          <cell r="AF34">
            <v>10748</v>
          </cell>
          <cell r="AG34">
            <v>100</v>
          </cell>
          <cell r="AH34">
            <v>10580</v>
          </cell>
          <cell r="AI34">
            <v>10580</v>
          </cell>
          <cell r="AJ34">
            <v>100</v>
          </cell>
          <cell r="AK34">
            <v>10485</v>
          </cell>
          <cell r="AL34">
            <v>10485</v>
          </cell>
        </row>
        <row r="35">
          <cell r="V35" t="str">
            <v>West Lothian</v>
          </cell>
          <cell r="W35" t="str">
            <v>West Lothian Council</v>
          </cell>
          <cell r="X35">
            <v>99.39</v>
          </cell>
          <cell r="Y35">
            <v>13148</v>
          </cell>
          <cell r="Z35">
            <v>13229</v>
          </cell>
          <cell r="AA35">
            <v>99.98</v>
          </cell>
          <cell r="AB35">
            <v>13273</v>
          </cell>
          <cell r="AC35">
            <v>13275</v>
          </cell>
          <cell r="AD35">
            <v>99.71</v>
          </cell>
          <cell r="AE35">
            <v>13195</v>
          </cell>
          <cell r="AF35">
            <v>13234</v>
          </cell>
          <cell r="AG35">
            <v>100</v>
          </cell>
          <cell r="AH35">
            <v>13275</v>
          </cell>
          <cell r="AI35">
            <v>13275</v>
          </cell>
          <cell r="AJ35">
            <v>100</v>
          </cell>
          <cell r="AK35">
            <v>13244</v>
          </cell>
          <cell r="AL35">
            <v>13244</v>
          </cell>
        </row>
        <row r="36">
          <cell r="V36" t="str">
            <v>Scotland</v>
          </cell>
          <cell r="W36" t="str">
            <v>Scotland value</v>
          </cell>
          <cell r="X36">
            <v>92.950010713790547</v>
          </cell>
          <cell r="Y36">
            <v>294975</v>
          </cell>
          <cell r="Z36">
            <v>317348</v>
          </cell>
          <cell r="AA36">
            <v>96.547562797706462</v>
          </cell>
          <cell r="AB36">
            <v>302414</v>
          </cell>
          <cell r="AC36">
            <v>313228</v>
          </cell>
          <cell r="AD36">
            <v>96.15689594712849</v>
          </cell>
          <cell r="AE36">
            <v>304376</v>
          </cell>
          <cell r="AF36">
            <v>316541</v>
          </cell>
          <cell r="AG36">
            <v>96.615271169255507</v>
          </cell>
          <cell r="AH36">
            <v>303970</v>
          </cell>
          <cell r="AI36">
            <v>314619</v>
          </cell>
          <cell r="AJ36">
            <v>97.150416418892917</v>
          </cell>
          <cell r="AK36">
            <v>305506</v>
          </cell>
          <cell r="AL36">
            <v>314467</v>
          </cell>
        </row>
      </sheetData>
      <sheetData sheetId="6" refreshError="1">
        <row r="1">
          <cell r="X1" t="str">
            <v>HSN1b 2013-14</v>
          </cell>
          <cell r="Y1" t="str">
            <v>Gross rent arrears year end 2013-14</v>
          </cell>
          <cell r="Z1" t="str">
            <v xml:space="preserve"> Rent due in year 2013-14</v>
          </cell>
          <cell r="AA1" t="str">
            <v>HSN1b 2014-15</v>
          </cell>
          <cell r="AB1" t="str">
            <v>Gross rent arrears year end 2014-15</v>
          </cell>
          <cell r="AC1" t="str">
            <v xml:space="preserve"> Rent due in year 2014-15</v>
          </cell>
          <cell r="AD1" t="str">
            <v>HSN1b 2015-16</v>
          </cell>
          <cell r="AE1" t="str">
            <v>Gross rent arrears year end 2015-16</v>
          </cell>
          <cell r="AF1" t="str">
            <v xml:space="preserve"> Rent due in year 2015-16</v>
          </cell>
          <cell r="AG1" t="str">
            <v>HSN1b 2016-17</v>
          </cell>
          <cell r="AH1" t="str">
            <v>Gross rent arrears year end 2016-17</v>
          </cell>
          <cell r="AI1" t="str">
            <v xml:space="preserve"> Rent due in year 2016-17</v>
          </cell>
          <cell r="AJ1" t="str">
            <v>HSN1b 2017-18</v>
          </cell>
          <cell r="AK1" t="str">
            <v>Gross rent arrears year end 2017-18</v>
          </cell>
          <cell r="AL1" t="str">
            <v xml:space="preserve"> Rent due in year 2017-18</v>
          </cell>
        </row>
        <row r="2">
          <cell r="V2" t="str">
            <v>BNCH data labels</v>
          </cell>
          <cell r="W2" t="str">
            <v>Internal labels</v>
          </cell>
          <cell r="X2" t="str">
            <v>2013/2014</v>
          </cell>
          <cell r="Y2" t="str">
            <v>2013/2014</v>
          </cell>
          <cell r="Z2" t="str">
            <v>2013/2014</v>
          </cell>
          <cell r="AA2" t="str">
            <v>2014/2015</v>
          </cell>
          <cell r="AB2" t="str">
            <v>2014/2015</v>
          </cell>
          <cell r="AC2" t="str">
            <v>2014/2015</v>
          </cell>
          <cell r="AD2" t="str">
            <v>2015/2016</v>
          </cell>
          <cell r="AE2" t="str">
            <v>2015/2016</v>
          </cell>
          <cell r="AF2" t="str">
            <v>2015/2016</v>
          </cell>
          <cell r="AG2" t="str">
            <v>2016/2017</v>
          </cell>
          <cell r="AH2" t="str">
            <v>2016/2017</v>
          </cell>
          <cell r="AI2" t="str">
            <v>2016/2017</v>
          </cell>
          <cell r="AJ2" t="str">
            <v>2017/2018</v>
          </cell>
          <cell r="AK2" t="str">
            <v>2017/2018</v>
          </cell>
          <cell r="AL2" t="str">
            <v>2017/2018</v>
          </cell>
        </row>
        <row r="3">
          <cell r="X3" t="str">
            <v>31 - Percentage gross rent arrears of rent due</v>
          </cell>
          <cell r="Y3" t="str">
            <v>31.1 Gross rent arrears year end</v>
          </cell>
          <cell r="Z3" t="str">
            <v>31.2 Rent due in year</v>
          </cell>
          <cell r="AA3" t="str">
            <v>31 - Percentage gross rent arrears of rent due</v>
          </cell>
          <cell r="AB3" t="str">
            <v>31.1 Gross rent arrears year end</v>
          </cell>
          <cell r="AC3" t="str">
            <v>31.2 Rent due in year</v>
          </cell>
          <cell r="AD3" t="str">
            <v>31 - Percentage gross rent arrears of rent due</v>
          </cell>
          <cell r="AE3" t="str">
            <v>31.1 Gross rent arrears year end</v>
          </cell>
          <cell r="AF3" t="str">
            <v>31.2 Rent due in year</v>
          </cell>
          <cell r="AG3" t="str">
            <v>31 - Percentage gross rent arrears of rent due</v>
          </cell>
          <cell r="AH3" t="str">
            <v>31.1 Gross rent arrears year end</v>
          </cell>
          <cell r="AI3" t="str">
            <v>31.2 Rent due in year</v>
          </cell>
          <cell r="AJ3" t="str">
            <v>31 - Percentage gross rent arrears of rent due</v>
          </cell>
          <cell r="AK3" t="str">
            <v>31.1 Gross rent arrears year end</v>
          </cell>
          <cell r="AL3" t="str">
            <v>31.2 Rent due in year</v>
          </cell>
        </row>
        <row r="4">
          <cell r="V4" t="str">
            <v>Aberdeen City</v>
          </cell>
          <cell r="W4" t="str">
            <v>Aberdeen City Council</v>
          </cell>
          <cell r="X4">
            <v>5.98</v>
          </cell>
          <cell r="Y4">
            <v>4644167</v>
          </cell>
          <cell r="Z4">
            <v>77660322</v>
          </cell>
          <cell r="AA4">
            <v>5.63</v>
          </cell>
          <cell r="AB4">
            <v>4490379</v>
          </cell>
          <cell r="AC4">
            <v>79712099</v>
          </cell>
          <cell r="AD4">
            <v>5.29</v>
          </cell>
          <cell r="AE4">
            <v>4346348</v>
          </cell>
          <cell r="AF4">
            <v>82097791</v>
          </cell>
          <cell r="AG4">
            <v>4.63</v>
          </cell>
          <cell r="AH4">
            <v>3826212</v>
          </cell>
          <cell r="AI4">
            <v>82555450</v>
          </cell>
          <cell r="AJ4">
            <v>5.3</v>
          </cell>
          <cell r="AK4">
            <v>4318980</v>
          </cell>
          <cell r="AL4">
            <v>81519451</v>
          </cell>
        </row>
        <row r="5">
          <cell r="V5" t="str">
            <v>Aberdeenshire</v>
          </cell>
          <cell r="W5" t="str">
            <v>Aberdeenshire Council</v>
          </cell>
          <cell r="X5">
            <v>4.47</v>
          </cell>
          <cell r="Y5">
            <v>1891591</v>
          </cell>
          <cell r="Z5">
            <v>42283671</v>
          </cell>
          <cell r="AA5">
            <v>4.24</v>
          </cell>
          <cell r="AB5">
            <v>1861711</v>
          </cell>
          <cell r="AC5">
            <v>43929889</v>
          </cell>
          <cell r="AD5">
            <v>4.58</v>
          </cell>
          <cell r="AE5">
            <v>2101208</v>
          </cell>
          <cell r="AF5">
            <v>45855014</v>
          </cell>
          <cell r="AG5">
            <v>4.78</v>
          </cell>
          <cell r="AH5">
            <v>2261074</v>
          </cell>
          <cell r="AI5">
            <v>47258842</v>
          </cell>
          <cell r="AJ5">
            <v>4.5999999999999996</v>
          </cell>
          <cell r="AK5">
            <v>2240054</v>
          </cell>
          <cell r="AL5">
            <v>48725534</v>
          </cell>
        </row>
        <row r="6">
          <cell r="V6" t="str">
            <v>Angus</v>
          </cell>
          <cell r="W6" t="str">
            <v>Angus Council</v>
          </cell>
          <cell r="X6">
            <v>6.67</v>
          </cell>
          <cell r="Y6">
            <v>1505493</v>
          </cell>
          <cell r="Z6">
            <v>22587539</v>
          </cell>
          <cell r="AA6">
            <v>5.91</v>
          </cell>
          <cell r="AB6">
            <v>1425052</v>
          </cell>
          <cell r="AC6">
            <v>24121173</v>
          </cell>
          <cell r="AD6">
            <v>6.62</v>
          </cell>
          <cell r="AE6">
            <v>1664072</v>
          </cell>
          <cell r="AF6">
            <v>25151056</v>
          </cell>
          <cell r="AG6">
            <v>7.74</v>
          </cell>
          <cell r="AH6">
            <v>1919826</v>
          </cell>
          <cell r="AI6">
            <v>24817658</v>
          </cell>
          <cell r="AJ6">
            <v>7.66</v>
          </cell>
          <cell r="AK6">
            <v>1953918</v>
          </cell>
          <cell r="AL6">
            <v>25498662</v>
          </cell>
        </row>
        <row r="7">
          <cell r="V7" t="str">
            <v>Argyll &amp; Bute</v>
          </cell>
          <cell r="W7" t="str">
            <v>Argyll and Bute Council</v>
          </cell>
          <cell r="X7" t="str">
            <v>NA</v>
          </cell>
          <cell r="Y7" t="str">
            <v>NA</v>
          </cell>
          <cell r="Z7" t="str">
            <v>NA</v>
          </cell>
          <cell r="AA7" t="str">
            <v>NA</v>
          </cell>
          <cell r="AB7" t="str">
            <v>NA</v>
          </cell>
          <cell r="AC7" t="str">
            <v>NA</v>
          </cell>
          <cell r="AD7" t="str">
            <v>NA</v>
          </cell>
          <cell r="AE7" t="str">
            <v>NA</v>
          </cell>
          <cell r="AF7" t="str">
            <v>NA</v>
          </cell>
          <cell r="AG7" t="str">
            <v>NA</v>
          </cell>
          <cell r="AH7" t="str">
            <v>NA</v>
          </cell>
          <cell r="AI7" t="str">
            <v>NA</v>
          </cell>
          <cell r="AJ7" t="str">
            <v>NA</v>
          </cell>
          <cell r="AK7" t="str">
            <v>NA</v>
          </cell>
          <cell r="AL7" t="str">
            <v>NA</v>
          </cell>
        </row>
        <row r="8">
          <cell r="V8" t="str">
            <v>Clackmannanshire</v>
          </cell>
          <cell r="W8" t="str">
            <v>Clackmannanshire Council</v>
          </cell>
          <cell r="X8">
            <v>6.64</v>
          </cell>
          <cell r="Y8">
            <v>1076671</v>
          </cell>
          <cell r="Z8">
            <v>16210877</v>
          </cell>
          <cell r="AA8">
            <v>7.39</v>
          </cell>
          <cell r="AB8">
            <v>1206457</v>
          </cell>
          <cell r="AC8">
            <v>16330129</v>
          </cell>
          <cell r="AD8">
            <v>7.95</v>
          </cell>
          <cell r="AE8">
            <v>1341977</v>
          </cell>
          <cell r="AF8">
            <v>16883482</v>
          </cell>
          <cell r="AG8">
            <v>8.39</v>
          </cell>
          <cell r="AH8">
            <v>1468980</v>
          </cell>
          <cell r="AI8">
            <v>17509408</v>
          </cell>
          <cell r="AJ8">
            <v>9.06</v>
          </cell>
          <cell r="AK8">
            <v>1605058</v>
          </cell>
          <cell r="AL8">
            <v>17719728</v>
          </cell>
        </row>
        <row r="9">
          <cell r="V9" t="str">
            <v>Dumfries &amp; Galloway</v>
          </cell>
          <cell r="W9" t="str">
            <v>Dumfries and Galloway Council</v>
          </cell>
          <cell r="X9" t="str">
            <v>NA</v>
          </cell>
          <cell r="Y9" t="str">
            <v>NA</v>
          </cell>
          <cell r="Z9" t="str">
            <v>NA</v>
          </cell>
          <cell r="AA9" t="str">
            <v>NA</v>
          </cell>
          <cell r="AB9" t="str">
            <v>NA</v>
          </cell>
          <cell r="AC9" t="str">
            <v>NA</v>
          </cell>
          <cell r="AD9" t="str">
            <v>NA</v>
          </cell>
          <cell r="AE9" t="str">
            <v>NA</v>
          </cell>
          <cell r="AF9" t="str">
            <v>NA</v>
          </cell>
          <cell r="AG9" t="str">
            <v>NA</v>
          </cell>
          <cell r="AH9" t="str">
            <v>NA</v>
          </cell>
          <cell r="AI9" t="str">
            <v>NA</v>
          </cell>
          <cell r="AJ9" t="str">
            <v>NA</v>
          </cell>
          <cell r="AK9" t="str">
            <v>NA</v>
          </cell>
          <cell r="AL9" t="str">
            <v>NA</v>
          </cell>
        </row>
        <row r="10">
          <cell r="V10" t="str">
            <v>Dundee City</v>
          </cell>
          <cell r="W10" t="str">
            <v>Dundee City Council</v>
          </cell>
          <cell r="X10">
            <v>3.86</v>
          </cell>
          <cell r="Y10">
            <v>1995097</v>
          </cell>
          <cell r="Z10">
            <v>51693535</v>
          </cell>
          <cell r="AA10">
            <v>4.16</v>
          </cell>
          <cell r="AB10">
            <v>2044821</v>
          </cell>
          <cell r="AC10">
            <v>49174323</v>
          </cell>
          <cell r="AD10">
            <v>6.41</v>
          </cell>
          <cell r="AE10">
            <v>3247812</v>
          </cell>
          <cell r="AF10">
            <v>50661214</v>
          </cell>
          <cell r="AG10">
            <v>6.19</v>
          </cell>
          <cell r="AH10">
            <v>3130361</v>
          </cell>
          <cell r="AI10">
            <v>50589019</v>
          </cell>
          <cell r="AJ10">
            <v>6.98</v>
          </cell>
          <cell r="AK10">
            <v>3531563</v>
          </cell>
          <cell r="AL10">
            <v>50593258</v>
          </cell>
        </row>
        <row r="11">
          <cell r="V11" t="str">
            <v>East Ayrshire</v>
          </cell>
          <cell r="W11" t="str">
            <v>East Ayrshire Council</v>
          </cell>
          <cell r="X11">
            <v>4.24</v>
          </cell>
          <cell r="Y11">
            <v>1673500</v>
          </cell>
          <cell r="Z11">
            <v>39502764</v>
          </cell>
          <cell r="AA11">
            <v>4.59</v>
          </cell>
          <cell r="AB11">
            <v>1910063</v>
          </cell>
          <cell r="AC11">
            <v>41621673</v>
          </cell>
          <cell r="AD11">
            <v>5.27</v>
          </cell>
          <cell r="AE11">
            <v>2281463</v>
          </cell>
          <cell r="AF11">
            <v>43289384</v>
          </cell>
          <cell r="AG11">
            <v>5.73</v>
          </cell>
          <cell r="AH11">
            <v>2558696</v>
          </cell>
          <cell r="AI11">
            <v>44692641</v>
          </cell>
          <cell r="AJ11">
            <v>6.53</v>
          </cell>
          <cell r="AK11">
            <v>2896055</v>
          </cell>
          <cell r="AL11">
            <v>44368946</v>
          </cell>
        </row>
        <row r="12">
          <cell r="V12" t="str">
            <v>East Dunbartonshire</v>
          </cell>
          <cell r="W12" t="str">
            <v>East Dunbartonshire Council</v>
          </cell>
          <cell r="X12">
            <v>5.83</v>
          </cell>
          <cell r="Y12">
            <v>673921</v>
          </cell>
          <cell r="Z12">
            <v>11564711</v>
          </cell>
          <cell r="AA12">
            <v>7.55</v>
          </cell>
          <cell r="AB12">
            <v>915916</v>
          </cell>
          <cell r="AC12">
            <v>12127525</v>
          </cell>
          <cell r="AD12">
            <v>7.81</v>
          </cell>
          <cell r="AE12">
            <v>984129</v>
          </cell>
          <cell r="AF12">
            <v>12593813</v>
          </cell>
          <cell r="AG12">
            <v>9.76</v>
          </cell>
          <cell r="AH12">
            <v>1245401</v>
          </cell>
          <cell r="AI12">
            <v>12763696</v>
          </cell>
          <cell r="AJ12">
            <v>10.61</v>
          </cell>
          <cell r="AK12">
            <v>1374876</v>
          </cell>
          <cell r="AL12">
            <v>12957072</v>
          </cell>
        </row>
        <row r="13">
          <cell r="V13" t="str">
            <v>East Lothian</v>
          </cell>
          <cell r="W13" t="str">
            <v>East Lothian Council</v>
          </cell>
          <cell r="X13">
            <v>9.26</v>
          </cell>
          <cell r="Y13">
            <v>2073833</v>
          </cell>
          <cell r="Z13">
            <v>22392851</v>
          </cell>
          <cell r="AA13">
            <v>9.1</v>
          </cell>
          <cell r="AB13">
            <v>2132813</v>
          </cell>
          <cell r="AC13">
            <v>23444073</v>
          </cell>
          <cell r="AD13">
            <v>8.6199999999999992</v>
          </cell>
          <cell r="AE13">
            <v>2114298</v>
          </cell>
          <cell r="AF13">
            <v>24521818</v>
          </cell>
          <cell r="AG13">
            <v>9.36</v>
          </cell>
          <cell r="AH13">
            <v>2418533</v>
          </cell>
          <cell r="AI13">
            <v>25830971</v>
          </cell>
          <cell r="AJ13">
            <v>9.2799999999999994</v>
          </cell>
          <cell r="AK13">
            <v>2508915</v>
          </cell>
          <cell r="AL13">
            <v>27025663</v>
          </cell>
        </row>
        <row r="14">
          <cell r="V14" t="str">
            <v>East Renfrewshire</v>
          </cell>
          <cell r="W14" t="str">
            <v>East Renfrewshire Council</v>
          </cell>
          <cell r="X14">
            <v>9.39</v>
          </cell>
          <cell r="Y14">
            <v>870827</v>
          </cell>
          <cell r="Z14">
            <v>9277028</v>
          </cell>
          <cell r="AA14">
            <v>9.85</v>
          </cell>
          <cell r="AB14">
            <v>952303</v>
          </cell>
          <cell r="AC14">
            <v>9664761</v>
          </cell>
          <cell r="AD14">
            <v>7.31</v>
          </cell>
          <cell r="AE14">
            <v>738859</v>
          </cell>
          <cell r="AF14">
            <v>10109412</v>
          </cell>
          <cell r="AG14">
            <v>6.68</v>
          </cell>
          <cell r="AH14">
            <v>704882</v>
          </cell>
          <cell r="AI14">
            <v>10557921</v>
          </cell>
          <cell r="AJ14">
            <v>4.96</v>
          </cell>
          <cell r="AK14">
            <v>537872</v>
          </cell>
          <cell r="AL14">
            <v>10841570</v>
          </cell>
        </row>
        <row r="15">
          <cell r="V15" t="str">
            <v>Edinburgh City</v>
          </cell>
          <cell r="W15" t="str">
            <v>City of Edinburgh Council</v>
          </cell>
          <cell r="X15">
            <v>5.14</v>
          </cell>
          <cell r="Y15">
            <v>4603532</v>
          </cell>
          <cell r="Z15">
            <v>89592312</v>
          </cell>
          <cell r="AA15">
            <v>6.33</v>
          </cell>
          <cell r="AB15">
            <v>5945934</v>
          </cell>
          <cell r="AC15">
            <v>93943777</v>
          </cell>
          <cell r="AD15">
            <v>7.75</v>
          </cell>
          <cell r="AE15">
            <v>7415111</v>
          </cell>
          <cell r="AF15">
            <v>95651549</v>
          </cell>
          <cell r="AG15">
            <v>8.9700000000000006</v>
          </cell>
          <cell r="AH15">
            <v>8643419</v>
          </cell>
          <cell r="AI15">
            <v>96404918</v>
          </cell>
          <cell r="AJ15">
            <v>8.74</v>
          </cell>
          <cell r="AK15">
            <v>8477135</v>
          </cell>
          <cell r="AL15">
            <v>96955000</v>
          </cell>
        </row>
        <row r="16">
          <cell r="V16" t="str">
            <v>Eilean Siar</v>
          </cell>
          <cell r="W16" t="str">
            <v>Comhairle nan Eilean Siar</v>
          </cell>
          <cell r="X16" t="str">
            <v>NA</v>
          </cell>
          <cell r="Y16" t="str">
            <v>NA</v>
          </cell>
          <cell r="Z16" t="str">
            <v>NA</v>
          </cell>
          <cell r="AA16" t="str">
            <v>NA</v>
          </cell>
          <cell r="AB16" t="str">
            <v>NA</v>
          </cell>
          <cell r="AC16" t="str">
            <v>NA</v>
          </cell>
          <cell r="AD16" t="str">
            <v>NA</v>
          </cell>
          <cell r="AE16" t="str">
            <v>NA</v>
          </cell>
          <cell r="AF16" t="str">
            <v>NA</v>
          </cell>
          <cell r="AG16" t="str">
            <v>NA</v>
          </cell>
          <cell r="AH16" t="str">
            <v>NA</v>
          </cell>
          <cell r="AI16" t="str">
            <v>NA</v>
          </cell>
          <cell r="AJ16" t="str">
            <v>NA</v>
          </cell>
          <cell r="AK16" t="str">
            <v>NA</v>
          </cell>
          <cell r="AL16" t="str">
            <v>NA</v>
          </cell>
        </row>
        <row r="17">
          <cell r="V17" t="str">
            <v>Falkirk</v>
          </cell>
          <cell r="W17" t="str">
            <v>Falkirk Council</v>
          </cell>
          <cell r="X17">
            <v>7.65</v>
          </cell>
          <cell r="Y17">
            <v>3528026</v>
          </cell>
          <cell r="Z17">
            <v>46137132</v>
          </cell>
          <cell r="AA17">
            <v>7.66</v>
          </cell>
          <cell r="AB17">
            <v>3698868</v>
          </cell>
          <cell r="AC17">
            <v>48271337</v>
          </cell>
          <cell r="AD17">
            <v>8.02</v>
          </cell>
          <cell r="AE17">
            <v>4041567</v>
          </cell>
          <cell r="AF17">
            <v>50411585</v>
          </cell>
          <cell r="AG17">
            <v>7.79</v>
          </cell>
          <cell r="AH17">
            <v>4064238</v>
          </cell>
          <cell r="AI17">
            <v>52174844</v>
          </cell>
          <cell r="AJ17">
            <v>7.7</v>
          </cell>
          <cell r="AK17">
            <v>4140687</v>
          </cell>
          <cell r="AL17">
            <v>53774381</v>
          </cell>
        </row>
        <row r="18">
          <cell r="V18" t="str">
            <v>Fife</v>
          </cell>
          <cell r="W18" t="str">
            <v>Fife Council</v>
          </cell>
          <cell r="X18">
            <v>6.06</v>
          </cell>
          <cell r="Y18">
            <v>5817902</v>
          </cell>
          <cell r="Z18">
            <v>96008169</v>
          </cell>
          <cell r="AA18">
            <v>5.93</v>
          </cell>
          <cell r="AB18">
            <v>5892258</v>
          </cell>
          <cell r="AC18">
            <v>99446971</v>
          </cell>
          <cell r="AD18">
            <v>6.21</v>
          </cell>
          <cell r="AE18">
            <v>6353991</v>
          </cell>
          <cell r="AF18">
            <v>102358073</v>
          </cell>
          <cell r="AG18">
            <v>7.55</v>
          </cell>
          <cell r="AH18">
            <v>7915147</v>
          </cell>
          <cell r="AI18">
            <v>104853041</v>
          </cell>
          <cell r="AJ18">
            <v>8.2100000000000009</v>
          </cell>
          <cell r="AK18">
            <v>8918945</v>
          </cell>
          <cell r="AL18">
            <v>108584767</v>
          </cell>
        </row>
        <row r="19">
          <cell r="V19" t="str">
            <v>Glasgow City</v>
          </cell>
          <cell r="W19" t="str">
            <v>Glasgow City Council</v>
          </cell>
          <cell r="X19" t="str">
            <v>NA</v>
          </cell>
          <cell r="Y19" t="str">
            <v>NA</v>
          </cell>
          <cell r="Z19" t="str">
            <v>NA</v>
          </cell>
          <cell r="AA19" t="str">
            <v>NA</v>
          </cell>
          <cell r="AB19" t="str">
            <v>NA</v>
          </cell>
          <cell r="AC19" t="str">
            <v>NA</v>
          </cell>
          <cell r="AD19" t="str">
            <v>NA</v>
          </cell>
          <cell r="AE19" t="str">
            <v>NA</v>
          </cell>
          <cell r="AF19" t="str">
            <v>NA</v>
          </cell>
          <cell r="AG19" t="str">
            <v>NA</v>
          </cell>
          <cell r="AH19" t="str">
            <v>NA</v>
          </cell>
          <cell r="AI19" t="str">
            <v>NA</v>
          </cell>
          <cell r="AJ19" t="str">
            <v>NA</v>
          </cell>
          <cell r="AK19" t="str">
            <v>NA</v>
          </cell>
          <cell r="AL19" t="str">
            <v>NA</v>
          </cell>
        </row>
        <row r="20">
          <cell r="V20" t="str">
            <v>Highland</v>
          </cell>
          <cell r="W20" t="str">
            <v>Highland Council</v>
          </cell>
          <cell r="X20">
            <v>4.3600000000000003</v>
          </cell>
          <cell r="Y20">
            <v>1960489</v>
          </cell>
          <cell r="Z20">
            <v>45015487</v>
          </cell>
          <cell r="AA20">
            <v>4.42</v>
          </cell>
          <cell r="AB20">
            <v>2035076</v>
          </cell>
          <cell r="AC20">
            <v>46061179</v>
          </cell>
          <cell r="AD20">
            <v>4.76</v>
          </cell>
          <cell r="AE20">
            <v>2266746</v>
          </cell>
          <cell r="AF20">
            <v>47637550</v>
          </cell>
          <cell r="AG20">
            <v>4.68</v>
          </cell>
          <cell r="AH20">
            <v>2282604</v>
          </cell>
          <cell r="AI20">
            <v>48739936</v>
          </cell>
          <cell r="AJ20">
            <v>5.03</v>
          </cell>
          <cell r="AK20">
            <v>2458571</v>
          </cell>
          <cell r="AL20">
            <v>48837140</v>
          </cell>
        </row>
        <row r="21">
          <cell r="V21" t="str">
            <v>Inverclyde</v>
          </cell>
          <cell r="W21" t="str">
            <v>Inverclyde Council</v>
          </cell>
          <cell r="X21" t="str">
            <v>NA</v>
          </cell>
          <cell r="Y21" t="str">
            <v>NA</v>
          </cell>
          <cell r="Z21" t="str">
            <v>NA</v>
          </cell>
          <cell r="AA21" t="str">
            <v>NA</v>
          </cell>
          <cell r="AB21" t="str">
            <v>NA</v>
          </cell>
          <cell r="AC21" t="str">
            <v>NA</v>
          </cell>
          <cell r="AD21" t="str">
            <v>NA</v>
          </cell>
          <cell r="AE21" t="str">
            <v>NA</v>
          </cell>
          <cell r="AF21" t="str">
            <v>NA</v>
          </cell>
          <cell r="AG21" t="str">
            <v>NA</v>
          </cell>
          <cell r="AH21" t="str">
            <v>NA</v>
          </cell>
          <cell r="AI21" t="str">
            <v>NA</v>
          </cell>
          <cell r="AJ21" t="str">
            <v>NA</v>
          </cell>
          <cell r="AK21" t="str">
            <v>NA</v>
          </cell>
          <cell r="AL21" t="str">
            <v>NA</v>
          </cell>
        </row>
        <row r="22">
          <cell r="V22" t="str">
            <v>Midlothian</v>
          </cell>
          <cell r="W22" t="str">
            <v>Midlothian Council</v>
          </cell>
          <cell r="X22">
            <v>4.3</v>
          </cell>
          <cell r="Y22">
            <v>956655</v>
          </cell>
          <cell r="Z22">
            <v>22267802</v>
          </cell>
          <cell r="AA22">
            <v>6.57</v>
          </cell>
          <cell r="AB22">
            <v>1373733</v>
          </cell>
          <cell r="AC22">
            <v>20903280</v>
          </cell>
          <cell r="AD22">
            <v>6.85</v>
          </cell>
          <cell r="AE22">
            <v>1509331</v>
          </cell>
          <cell r="AF22">
            <v>22046927</v>
          </cell>
          <cell r="AG22">
            <v>6.39</v>
          </cell>
          <cell r="AH22">
            <v>1462055</v>
          </cell>
          <cell r="AI22">
            <v>22884218</v>
          </cell>
          <cell r="AJ22">
            <v>6.92</v>
          </cell>
          <cell r="AK22">
            <v>1665260</v>
          </cell>
          <cell r="AL22">
            <v>24075596</v>
          </cell>
        </row>
        <row r="23">
          <cell r="V23" t="str">
            <v>Moray</v>
          </cell>
          <cell r="W23" t="str">
            <v>Moray Council</v>
          </cell>
          <cell r="X23">
            <v>2.6</v>
          </cell>
          <cell r="Y23">
            <v>377457</v>
          </cell>
          <cell r="Z23">
            <v>14543322</v>
          </cell>
          <cell r="AA23">
            <v>2.94</v>
          </cell>
          <cell r="AB23">
            <v>453208</v>
          </cell>
          <cell r="AC23">
            <v>15400557</v>
          </cell>
          <cell r="AD23">
            <v>2.44</v>
          </cell>
          <cell r="AE23">
            <v>397429</v>
          </cell>
          <cell r="AF23">
            <v>16259001</v>
          </cell>
          <cell r="AG23">
            <v>2.4900000000000002</v>
          </cell>
          <cell r="AH23">
            <v>430186</v>
          </cell>
          <cell r="AI23">
            <v>17252409</v>
          </cell>
          <cell r="AJ23">
            <v>2.44</v>
          </cell>
          <cell r="AK23">
            <v>432218</v>
          </cell>
          <cell r="AL23">
            <v>17697845</v>
          </cell>
        </row>
        <row r="24">
          <cell r="V24" t="str">
            <v>North Ayrshire</v>
          </cell>
          <cell r="W24" t="str">
            <v>North Ayrshire Council</v>
          </cell>
          <cell r="X24">
            <v>3.2</v>
          </cell>
          <cell r="Y24">
            <v>1342349</v>
          </cell>
          <cell r="Z24">
            <v>41887170</v>
          </cell>
          <cell r="AA24">
            <v>3.75</v>
          </cell>
          <cell r="AB24">
            <v>1627490</v>
          </cell>
          <cell r="AC24">
            <v>43449752</v>
          </cell>
          <cell r="AD24">
            <v>3.23</v>
          </cell>
          <cell r="AE24">
            <v>1435915</v>
          </cell>
          <cell r="AF24">
            <v>44499501</v>
          </cell>
          <cell r="AG24">
            <v>3.39</v>
          </cell>
          <cell r="AH24">
            <v>1519234</v>
          </cell>
          <cell r="AI24">
            <v>44790584</v>
          </cell>
          <cell r="AJ24">
            <v>3.59</v>
          </cell>
          <cell r="AK24">
            <v>1643835</v>
          </cell>
          <cell r="AL24">
            <v>45743608</v>
          </cell>
        </row>
        <row r="25">
          <cell r="V25" t="str">
            <v>North Lanarkshire</v>
          </cell>
          <cell r="W25" t="str">
            <v>North Lanarkshire Council</v>
          </cell>
          <cell r="X25">
            <v>5.6</v>
          </cell>
          <cell r="Y25">
            <v>5846461</v>
          </cell>
          <cell r="Z25">
            <v>104445837</v>
          </cell>
          <cell r="AA25">
            <v>6.18</v>
          </cell>
          <cell r="AB25">
            <v>6540264</v>
          </cell>
          <cell r="AC25">
            <v>105746838</v>
          </cell>
          <cell r="AD25">
            <v>5.86</v>
          </cell>
          <cell r="AE25">
            <v>6360474</v>
          </cell>
          <cell r="AF25">
            <v>108453876</v>
          </cell>
          <cell r="AG25">
            <v>6.2</v>
          </cell>
          <cell r="AH25">
            <v>6906616</v>
          </cell>
          <cell r="AI25">
            <v>111372189</v>
          </cell>
          <cell r="AJ25">
            <v>6.92</v>
          </cell>
          <cell r="AK25">
            <v>7876118</v>
          </cell>
          <cell r="AL25">
            <v>113819191</v>
          </cell>
        </row>
        <row r="26">
          <cell r="V26" t="str">
            <v>Orkney Islands</v>
          </cell>
          <cell r="W26" t="str">
            <v>Orkney Islands Council</v>
          </cell>
          <cell r="X26">
            <v>5.81</v>
          </cell>
          <cell r="Y26">
            <v>169674</v>
          </cell>
          <cell r="Z26">
            <v>2921661</v>
          </cell>
          <cell r="AA26">
            <v>6.57</v>
          </cell>
          <cell r="AB26">
            <v>200823</v>
          </cell>
          <cell r="AC26">
            <v>3056792</v>
          </cell>
          <cell r="AD26">
            <v>6.74</v>
          </cell>
          <cell r="AE26">
            <v>217534</v>
          </cell>
          <cell r="AF26">
            <v>3228412</v>
          </cell>
          <cell r="AG26">
            <v>7.99</v>
          </cell>
          <cell r="AH26">
            <v>272274</v>
          </cell>
          <cell r="AI26">
            <v>3406131</v>
          </cell>
          <cell r="AJ26">
            <v>8.3800000000000008</v>
          </cell>
          <cell r="AK26">
            <v>292104</v>
          </cell>
          <cell r="AL26">
            <v>3483742</v>
          </cell>
        </row>
        <row r="27">
          <cell r="V27" t="str">
            <v>Perth &amp; Kinross</v>
          </cell>
          <cell r="W27" t="str">
            <v>Perth &amp; Kinross Council</v>
          </cell>
          <cell r="X27">
            <v>7.59</v>
          </cell>
          <cell r="Y27">
            <v>1703488</v>
          </cell>
          <cell r="Z27">
            <v>22442526</v>
          </cell>
          <cell r="AA27">
            <v>9.2799999999999994</v>
          </cell>
          <cell r="AB27">
            <v>2188024</v>
          </cell>
          <cell r="AC27">
            <v>23576670</v>
          </cell>
          <cell r="AD27">
            <v>10.39</v>
          </cell>
          <cell r="AE27">
            <v>2538992</v>
          </cell>
          <cell r="AF27">
            <v>24428543</v>
          </cell>
          <cell r="AG27">
            <v>10.050000000000001</v>
          </cell>
          <cell r="AH27">
            <v>2546523</v>
          </cell>
          <cell r="AI27">
            <v>25339171</v>
          </cell>
          <cell r="AJ27">
            <v>10.38</v>
          </cell>
          <cell r="AK27">
            <v>2655239</v>
          </cell>
          <cell r="AL27">
            <v>25580696</v>
          </cell>
        </row>
        <row r="28">
          <cell r="V28" t="str">
            <v>Renfrewshire</v>
          </cell>
          <cell r="W28" t="str">
            <v>Renfrewshire Council</v>
          </cell>
          <cell r="X28">
            <v>6.73</v>
          </cell>
          <cell r="Y28">
            <v>2960200</v>
          </cell>
          <cell r="Z28">
            <v>43973300</v>
          </cell>
          <cell r="AA28">
            <v>6.34</v>
          </cell>
          <cell r="AB28">
            <v>2859400</v>
          </cell>
          <cell r="AC28">
            <v>45092800</v>
          </cell>
          <cell r="AD28">
            <v>6.01</v>
          </cell>
          <cell r="AE28">
            <v>2772750</v>
          </cell>
          <cell r="AF28">
            <v>46110300</v>
          </cell>
          <cell r="AG28">
            <v>5.35</v>
          </cell>
          <cell r="AH28">
            <v>2482200</v>
          </cell>
          <cell r="AI28">
            <v>46355300</v>
          </cell>
          <cell r="AJ28">
            <v>4.88</v>
          </cell>
          <cell r="AK28">
            <v>2228800</v>
          </cell>
          <cell r="AL28">
            <v>45654500</v>
          </cell>
        </row>
        <row r="29">
          <cell r="V29" t="str">
            <v>Scottish Borders</v>
          </cell>
          <cell r="W29" t="str">
            <v>Scottish Borders Council</v>
          </cell>
          <cell r="X29" t="str">
            <v>NA</v>
          </cell>
          <cell r="Y29" t="str">
            <v>NA</v>
          </cell>
          <cell r="Z29" t="str">
            <v>NA</v>
          </cell>
          <cell r="AA29" t="str">
            <v>NA</v>
          </cell>
          <cell r="AB29" t="str">
            <v>NA</v>
          </cell>
          <cell r="AC29" t="str">
            <v>NA</v>
          </cell>
          <cell r="AD29" t="str">
            <v>NA</v>
          </cell>
          <cell r="AE29" t="str">
            <v>NA</v>
          </cell>
          <cell r="AF29" t="str">
            <v>NA</v>
          </cell>
          <cell r="AG29" t="str">
            <v>NA</v>
          </cell>
          <cell r="AH29" t="str">
            <v>NA</v>
          </cell>
          <cell r="AI29" t="str">
            <v>NA</v>
          </cell>
          <cell r="AJ29" t="str">
            <v>NA</v>
          </cell>
          <cell r="AK29" t="str">
            <v>NA</v>
          </cell>
          <cell r="AL29" t="str">
            <v>NA</v>
          </cell>
        </row>
        <row r="30">
          <cell r="V30" t="str">
            <v>Shetland Islands</v>
          </cell>
          <cell r="W30" t="str">
            <v>Shetland Islands Council</v>
          </cell>
          <cell r="X30">
            <v>5.04</v>
          </cell>
          <cell r="Y30">
            <v>311102</v>
          </cell>
          <cell r="Z30">
            <v>6172781</v>
          </cell>
          <cell r="AA30">
            <v>6.14</v>
          </cell>
          <cell r="AB30">
            <v>400103</v>
          </cell>
          <cell r="AC30">
            <v>6519993</v>
          </cell>
          <cell r="AD30">
            <v>6.85</v>
          </cell>
          <cell r="AE30">
            <v>446247</v>
          </cell>
          <cell r="AF30">
            <v>6513564</v>
          </cell>
          <cell r="AG30">
            <v>7.76</v>
          </cell>
          <cell r="AH30">
            <v>506529</v>
          </cell>
          <cell r="AI30">
            <v>6525541</v>
          </cell>
          <cell r="AJ30">
            <v>8.8000000000000007</v>
          </cell>
          <cell r="AK30">
            <v>576188</v>
          </cell>
          <cell r="AL30">
            <v>6545141</v>
          </cell>
        </row>
        <row r="31">
          <cell r="V31" t="str">
            <v>South Ayrshire</v>
          </cell>
          <cell r="W31" t="str">
            <v>South Ayrshire Council</v>
          </cell>
          <cell r="X31">
            <v>3.59</v>
          </cell>
          <cell r="Y31">
            <v>958846</v>
          </cell>
          <cell r="Z31">
            <v>26742983</v>
          </cell>
          <cell r="AA31">
            <v>3.5</v>
          </cell>
          <cell r="AB31">
            <v>983884</v>
          </cell>
          <cell r="AC31">
            <v>28091979</v>
          </cell>
          <cell r="AD31">
            <v>3.08</v>
          </cell>
          <cell r="AE31">
            <v>885267</v>
          </cell>
          <cell r="AF31">
            <v>28711447</v>
          </cell>
          <cell r="AG31">
            <v>3.11</v>
          </cell>
          <cell r="AH31">
            <v>917629</v>
          </cell>
          <cell r="AI31">
            <v>29523106</v>
          </cell>
          <cell r="AJ31">
            <v>3.18</v>
          </cell>
          <cell r="AK31">
            <v>949970</v>
          </cell>
          <cell r="AL31">
            <v>29916229</v>
          </cell>
        </row>
        <row r="32">
          <cell r="V32" t="str">
            <v>South Lanarkshire</v>
          </cell>
          <cell r="W32" t="str">
            <v>South Lanarkshire Council</v>
          </cell>
          <cell r="X32">
            <v>4.38</v>
          </cell>
          <cell r="Y32">
            <v>3354978</v>
          </cell>
          <cell r="Z32">
            <v>76556809</v>
          </cell>
          <cell r="AA32">
            <v>5.45</v>
          </cell>
          <cell r="AB32">
            <v>4282945</v>
          </cell>
          <cell r="AC32">
            <v>78624739</v>
          </cell>
          <cell r="AD32">
            <v>5.59</v>
          </cell>
          <cell r="AE32">
            <v>4496758</v>
          </cell>
          <cell r="AF32">
            <v>80438999</v>
          </cell>
          <cell r="AG32">
            <v>5.72</v>
          </cell>
          <cell r="AH32">
            <v>4678336</v>
          </cell>
          <cell r="AI32">
            <v>81845156</v>
          </cell>
          <cell r="AJ32">
            <v>6.05</v>
          </cell>
          <cell r="AK32">
            <v>5026029</v>
          </cell>
          <cell r="AL32">
            <v>83111164</v>
          </cell>
        </row>
        <row r="33">
          <cell r="V33" t="str">
            <v>Stirling</v>
          </cell>
          <cell r="W33" t="str">
            <v>Stirling Council</v>
          </cell>
          <cell r="X33">
            <v>9.1300000000000008</v>
          </cell>
          <cell r="Y33">
            <v>1567867</v>
          </cell>
          <cell r="Z33">
            <v>17169522</v>
          </cell>
          <cell r="AA33">
            <v>9.56</v>
          </cell>
          <cell r="AB33">
            <v>1678197</v>
          </cell>
          <cell r="AC33">
            <v>17559458</v>
          </cell>
          <cell r="AD33">
            <v>9.82</v>
          </cell>
          <cell r="AE33">
            <v>1758825</v>
          </cell>
          <cell r="AF33">
            <v>17917288</v>
          </cell>
          <cell r="AG33">
            <v>9.57</v>
          </cell>
          <cell r="AH33">
            <v>1737936</v>
          </cell>
          <cell r="AI33">
            <v>18165416</v>
          </cell>
          <cell r="AJ33">
            <v>10.130000000000001</v>
          </cell>
          <cell r="AK33">
            <v>1845422</v>
          </cell>
          <cell r="AL33">
            <v>18214653</v>
          </cell>
        </row>
        <row r="34">
          <cell r="V34" t="str">
            <v>West Dunbartonshire</v>
          </cell>
          <cell r="W34" t="str">
            <v>West Dunbartonshire Council</v>
          </cell>
          <cell r="X34">
            <v>8.6</v>
          </cell>
          <cell r="Y34">
            <v>2908685</v>
          </cell>
          <cell r="Z34">
            <v>33804596</v>
          </cell>
          <cell r="AA34">
            <v>9.5500000000000007</v>
          </cell>
          <cell r="AB34">
            <v>3475568</v>
          </cell>
          <cell r="AC34">
            <v>36391424</v>
          </cell>
          <cell r="AD34">
            <v>10.89</v>
          </cell>
          <cell r="AE34">
            <v>4198297</v>
          </cell>
          <cell r="AF34">
            <v>38535766</v>
          </cell>
          <cell r="AG34">
            <v>10.15</v>
          </cell>
          <cell r="AH34">
            <v>3932370</v>
          </cell>
          <cell r="AI34">
            <v>38757896</v>
          </cell>
          <cell r="AJ34">
            <v>8.83</v>
          </cell>
          <cell r="AK34">
            <v>3475095</v>
          </cell>
          <cell r="AL34">
            <v>39377151</v>
          </cell>
        </row>
        <row r="35">
          <cell r="V35" t="str">
            <v>West Lothian</v>
          </cell>
          <cell r="W35" t="str">
            <v>West Lothian Council</v>
          </cell>
          <cell r="X35">
            <v>5.78</v>
          </cell>
          <cell r="Y35">
            <v>2546307</v>
          </cell>
          <cell r="Z35">
            <v>44081207</v>
          </cell>
          <cell r="AA35">
            <v>5.12</v>
          </cell>
          <cell r="AB35">
            <v>2192793</v>
          </cell>
          <cell r="AC35">
            <v>42843376</v>
          </cell>
          <cell r="AD35">
            <v>4.78</v>
          </cell>
          <cell r="AE35">
            <v>2132238</v>
          </cell>
          <cell r="AF35">
            <v>44644845</v>
          </cell>
          <cell r="AG35">
            <v>4.87</v>
          </cell>
          <cell r="AH35">
            <v>2227481</v>
          </cell>
          <cell r="AI35">
            <v>45702971</v>
          </cell>
          <cell r="AJ35">
            <v>5.19</v>
          </cell>
          <cell r="AK35">
            <v>2378178</v>
          </cell>
          <cell r="AL35">
            <v>45833291</v>
          </cell>
        </row>
        <row r="36">
          <cell r="V36" t="str">
            <v>Scotland</v>
          </cell>
          <cell r="W36" t="str">
            <v>Scotland value</v>
          </cell>
          <cell r="X36">
            <v>5.5815671862850049</v>
          </cell>
          <cell r="Y36">
            <v>57319118</v>
          </cell>
          <cell r="Z36">
            <v>1026935914</v>
          </cell>
          <cell r="AA36">
            <v>5.9489804123264456</v>
          </cell>
          <cell r="AB36">
            <v>62768083</v>
          </cell>
          <cell r="AC36">
            <v>1055106567</v>
          </cell>
          <cell r="AD36">
            <v>6.2485766777154454</v>
          </cell>
          <cell r="AE36">
            <v>68047638</v>
          </cell>
          <cell r="AF36">
            <v>1089010210</v>
          </cell>
          <cell r="AG36">
            <v>6.487871614876445</v>
          </cell>
          <cell r="AH36">
            <v>72058742</v>
          </cell>
          <cell r="AI36">
            <v>1110668433</v>
          </cell>
          <cell r="AJ36">
            <v>6.7474647359739137</v>
          </cell>
          <cell r="AK36">
            <v>76007085</v>
          </cell>
          <cell r="AL36">
            <v>1126453979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S Front Sheet"/>
      <sheetName val="Extraction"/>
      <sheetName val="HSN Historic"/>
      <sheetName val="Pivot table"/>
    </sheetNames>
    <sheetDataSet>
      <sheetData sheetId="0" refreshError="1"/>
      <sheetData sheetId="1" refreshError="1"/>
      <sheetData sheetId="2" refreshError="1">
        <row r="3">
          <cell r="B3" t="str">
            <v>HSN5a 2015-16</v>
          </cell>
          <cell r="C3" t="str">
            <v>Self-contained properties that meet EESSH Total 2015-16</v>
          </cell>
          <cell r="D3" t="str">
            <v>Self-contained properties in scope of EESSH Total 2015-16</v>
          </cell>
          <cell r="E3" t="str">
            <v>HSN5a 2016-17</v>
          </cell>
          <cell r="F3" t="str">
            <v>Self-contained properties that meet EESSH Total 2016-17</v>
          </cell>
          <cell r="G3" t="str">
            <v>Self-contained properties in scope of EESSH Total 2016-17</v>
          </cell>
          <cell r="H3" t="str">
            <v>HSN5a 2017-18</v>
          </cell>
          <cell r="I3" t="str">
            <v>Self-contained properties that meet EESSH Total 2017-18</v>
          </cell>
          <cell r="J3" t="str">
            <v>Self-contained properties in scope of EESSH Total 2017-18</v>
          </cell>
          <cell r="K3" t="str">
            <v>HSN5a 2018-19</v>
          </cell>
          <cell r="L3" t="str">
            <v>Self-contained properties that meet EESSH Total 2018-19</v>
          </cell>
          <cell r="M3" t="str">
            <v>Self-contained properties in scope of EESSH Total 2018-19</v>
          </cell>
        </row>
        <row r="4">
          <cell r="A4" t="str">
            <v>Aberdeen City Council</v>
          </cell>
          <cell r="B4">
            <v>82.02</v>
          </cell>
          <cell r="C4">
            <v>18177</v>
          </cell>
          <cell r="D4">
            <v>22162</v>
          </cell>
          <cell r="E4">
            <v>82.84</v>
          </cell>
          <cell r="F4">
            <v>18010</v>
          </cell>
          <cell r="G4">
            <v>21742</v>
          </cell>
          <cell r="H4">
            <v>85.56</v>
          </cell>
          <cell r="I4">
            <v>18714</v>
          </cell>
          <cell r="J4">
            <v>21873</v>
          </cell>
          <cell r="K4">
            <v>86.92</v>
          </cell>
          <cell r="L4">
            <v>19024</v>
          </cell>
          <cell r="M4">
            <v>21886</v>
          </cell>
          <cell r="P4" t="str">
            <v>Aberdeen City</v>
          </cell>
        </row>
        <row r="5">
          <cell r="A5" t="str">
            <v>Aberdeenshire Council</v>
          </cell>
          <cell r="B5">
            <v>41.26</v>
          </cell>
          <cell r="C5">
            <v>5301</v>
          </cell>
          <cell r="D5">
            <v>12849</v>
          </cell>
          <cell r="E5">
            <v>43.76</v>
          </cell>
          <cell r="F5">
            <v>5632</v>
          </cell>
          <cell r="G5">
            <v>12869</v>
          </cell>
          <cell r="H5">
            <v>44.47</v>
          </cell>
          <cell r="I5">
            <v>5715</v>
          </cell>
          <cell r="J5">
            <v>12851</v>
          </cell>
          <cell r="K5">
            <v>47.76</v>
          </cell>
          <cell r="L5">
            <v>6162</v>
          </cell>
          <cell r="M5">
            <v>12903</v>
          </cell>
          <cell r="P5" t="str">
            <v>Aberdeenshire</v>
          </cell>
        </row>
        <row r="6">
          <cell r="A6" t="str">
            <v>Angus Council</v>
          </cell>
          <cell r="B6">
            <v>47.64</v>
          </cell>
          <cell r="C6">
            <v>3663</v>
          </cell>
          <cell r="D6">
            <v>7689</v>
          </cell>
          <cell r="E6">
            <v>69.73</v>
          </cell>
          <cell r="F6">
            <v>5320</v>
          </cell>
          <cell r="G6">
            <v>7629</v>
          </cell>
          <cell r="H6">
            <v>70.61</v>
          </cell>
          <cell r="I6">
            <v>5378</v>
          </cell>
          <cell r="J6">
            <v>7617</v>
          </cell>
          <cell r="K6">
            <v>73.14</v>
          </cell>
          <cell r="L6">
            <v>5599</v>
          </cell>
          <cell r="M6">
            <v>7655</v>
          </cell>
          <cell r="P6" t="str">
            <v>Angus</v>
          </cell>
        </row>
        <row r="7">
          <cell r="A7" t="str">
            <v>Argyl &amp; Bute Council</v>
          </cell>
          <cell r="B7" t="str">
            <v>NA</v>
          </cell>
          <cell r="C7" t="str">
            <v>NA</v>
          </cell>
          <cell r="D7" t="str">
            <v>NA</v>
          </cell>
          <cell r="E7" t="str">
            <v>NA</v>
          </cell>
          <cell r="F7" t="str">
            <v>NA</v>
          </cell>
          <cell r="G7" t="str">
            <v>NA</v>
          </cell>
          <cell r="H7" t="str">
            <v>NA</v>
          </cell>
          <cell r="I7" t="str">
            <v>NA</v>
          </cell>
          <cell r="J7" t="str">
            <v>NA</v>
          </cell>
          <cell r="K7" t="str">
            <v>NA</v>
          </cell>
          <cell r="L7" t="str">
            <v>NA</v>
          </cell>
          <cell r="M7" t="str">
            <v>NA</v>
          </cell>
          <cell r="P7" t="str">
            <v>Argyll &amp; Bute</v>
          </cell>
        </row>
        <row r="8">
          <cell r="A8" t="str">
            <v>City of Edinburgh Council</v>
          </cell>
          <cell r="B8">
            <v>46.7</v>
          </cell>
          <cell r="C8">
            <v>9297</v>
          </cell>
          <cell r="D8">
            <v>19910</v>
          </cell>
          <cell r="E8">
            <v>52.36</v>
          </cell>
          <cell r="F8">
            <v>10328</v>
          </cell>
          <cell r="G8">
            <v>19725</v>
          </cell>
          <cell r="H8">
            <v>56.58</v>
          </cell>
          <cell r="I8">
            <v>11186</v>
          </cell>
          <cell r="J8">
            <v>19769</v>
          </cell>
          <cell r="K8">
            <v>67.09</v>
          </cell>
          <cell r="L8">
            <v>13306</v>
          </cell>
          <cell r="M8">
            <v>19834</v>
          </cell>
          <cell r="P8" t="str">
            <v>Edinburgh City</v>
          </cell>
        </row>
        <row r="9">
          <cell r="A9" t="str">
            <v>Clackmannanshire Council</v>
          </cell>
          <cell r="B9">
            <v>61.71</v>
          </cell>
          <cell r="C9">
            <v>3066</v>
          </cell>
          <cell r="D9">
            <v>4968</v>
          </cell>
          <cell r="E9">
            <v>65.900000000000006</v>
          </cell>
          <cell r="F9">
            <v>3260</v>
          </cell>
          <cell r="G9">
            <v>4947</v>
          </cell>
          <cell r="H9">
            <v>71.349999999999994</v>
          </cell>
          <cell r="I9">
            <v>3521</v>
          </cell>
          <cell r="J9">
            <v>4935</v>
          </cell>
          <cell r="K9">
            <v>72.75</v>
          </cell>
          <cell r="L9">
            <v>3596</v>
          </cell>
          <cell r="M9">
            <v>4943</v>
          </cell>
          <cell r="P9" t="str">
            <v>Clackmannanshire</v>
          </cell>
        </row>
        <row r="10">
          <cell r="A10" t="str">
            <v>Comhairle nan Eilean Siar</v>
          </cell>
          <cell r="B10" t="str">
            <v>NA</v>
          </cell>
          <cell r="C10" t="str">
            <v>NA</v>
          </cell>
          <cell r="D10" t="str">
            <v>NA</v>
          </cell>
          <cell r="E10" t="str">
            <v>NA</v>
          </cell>
          <cell r="F10" t="str">
            <v>NA</v>
          </cell>
          <cell r="G10" t="str">
            <v>NA</v>
          </cell>
          <cell r="H10" t="str">
            <v>NA</v>
          </cell>
          <cell r="I10" t="str">
            <v>NA</v>
          </cell>
          <cell r="J10" t="str">
            <v>NA</v>
          </cell>
          <cell r="K10" t="str">
            <v>NA</v>
          </cell>
          <cell r="L10" t="str">
            <v>NA</v>
          </cell>
          <cell r="M10" t="str">
            <v>NA</v>
          </cell>
          <cell r="P10" t="str">
            <v>Eilean Siar</v>
          </cell>
        </row>
        <row r="11">
          <cell r="A11" t="str">
            <v>Dundee City Council</v>
          </cell>
          <cell r="B11">
            <v>64.5</v>
          </cell>
          <cell r="C11">
            <v>8166</v>
          </cell>
          <cell r="D11">
            <v>12661</v>
          </cell>
          <cell r="E11">
            <v>68.61</v>
          </cell>
          <cell r="F11">
            <v>8595</v>
          </cell>
          <cell r="G11">
            <v>12528</v>
          </cell>
          <cell r="H11">
            <v>71.599999999999994</v>
          </cell>
          <cell r="I11">
            <v>8901</v>
          </cell>
          <cell r="J11">
            <v>12431</v>
          </cell>
          <cell r="K11">
            <v>84.23</v>
          </cell>
          <cell r="L11">
            <v>10465</v>
          </cell>
          <cell r="M11">
            <v>12425</v>
          </cell>
          <cell r="P11" t="str">
            <v>Dundee City</v>
          </cell>
        </row>
        <row r="12">
          <cell r="A12" t="str">
            <v>East Ayrshire Council</v>
          </cell>
          <cell r="B12">
            <v>88.82</v>
          </cell>
          <cell r="C12">
            <v>11308</v>
          </cell>
          <cell r="D12">
            <v>12731</v>
          </cell>
          <cell r="E12">
            <v>94.44</v>
          </cell>
          <cell r="F12">
            <v>11831</v>
          </cell>
          <cell r="G12">
            <v>12527</v>
          </cell>
          <cell r="H12">
            <v>97.16</v>
          </cell>
          <cell r="I12">
            <v>12071</v>
          </cell>
          <cell r="J12">
            <v>12424</v>
          </cell>
          <cell r="K12">
            <v>97.94</v>
          </cell>
          <cell r="L12">
            <v>11913</v>
          </cell>
          <cell r="M12">
            <v>12163</v>
          </cell>
          <cell r="P12" t="str">
            <v>East Ayrshire</v>
          </cell>
        </row>
        <row r="13">
          <cell r="A13" t="str">
            <v>East Dunbartonshire Council</v>
          </cell>
          <cell r="B13">
            <v>43.28</v>
          </cell>
          <cell r="C13">
            <v>1551</v>
          </cell>
          <cell r="D13">
            <v>3584</v>
          </cell>
          <cell r="E13">
            <v>58.21</v>
          </cell>
          <cell r="F13">
            <v>2073</v>
          </cell>
          <cell r="G13">
            <v>3561</v>
          </cell>
          <cell r="H13">
            <v>75.33</v>
          </cell>
          <cell r="I13">
            <v>2659</v>
          </cell>
          <cell r="J13">
            <v>3530</v>
          </cell>
          <cell r="K13">
            <v>91.1</v>
          </cell>
          <cell r="L13">
            <v>3233</v>
          </cell>
          <cell r="M13">
            <v>3549</v>
          </cell>
          <cell r="P13" t="str">
            <v>East Dunbartonshire</v>
          </cell>
        </row>
        <row r="14">
          <cell r="A14" t="str">
            <v>East Lothian Council</v>
          </cell>
          <cell r="B14">
            <v>33.75</v>
          </cell>
          <cell r="C14">
            <v>2912</v>
          </cell>
          <cell r="D14">
            <v>8629</v>
          </cell>
          <cell r="E14">
            <v>36.97</v>
          </cell>
          <cell r="F14">
            <v>3196</v>
          </cell>
          <cell r="G14">
            <v>8645</v>
          </cell>
          <cell r="H14">
            <v>58.05</v>
          </cell>
          <cell r="I14">
            <v>5042</v>
          </cell>
          <cell r="J14">
            <v>8686</v>
          </cell>
          <cell r="K14">
            <v>58.52</v>
          </cell>
          <cell r="L14">
            <v>5107</v>
          </cell>
          <cell r="M14">
            <v>8727</v>
          </cell>
          <cell r="P14" t="str">
            <v>East Lothian</v>
          </cell>
        </row>
        <row r="15">
          <cell r="A15" t="str">
            <v>East Renfrewshire Council</v>
          </cell>
          <cell r="B15">
            <v>61.61</v>
          </cell>
          <cell r="C15">
            <v>1844</v>
          </cell>
          <cell r="D15">
            <v>2993</v>
          </cell>
          <cell r="E15">
            <v>66.03</v>
          </cell>
          <cell r="F15">
            <v>1963</v>
          </cell>
          <cell r="G15">
            <v>2973</v>
          </cell>
          <cell r="H15">
            <v>72.239999999999995</v>
          </cell>
          <cell r="I15">
            <v>2123</v>
          </cell>
          <cell r="J15">
            <v>2939</v>
          </cell>
          <cell r="K15">
            <v>74.41</v>
          </cell>
          <cell r="L15">
            <v>2198</v>
          </cell>
          <cell r="M15">
            <v>2954</v>
          </cell>
          <cell r="P15" t="str">
            <v>East Renfrewshire</v>
          </cell>
        </row>
        <row r="16">
          <cell r="A16" t="str">
            <v>Falkirk Council</v>
          </cell>
          <cell r="B16">
            <v>79.260000000000005</v>
          </cell>
          <cell r="C16">
            <v>12974</v>
          </cell>
          <cell r="D16">
            <v>16369</v>
          </cell>
          <cell r="E16">
            <v>86.22</v>
          </cell>
          <cell r="F16">
            <v>14041</v>
          </cell>
          <cell r="G16">
            <v>16285</v>
          </cell>
          <cell r="H16">
            <v>91.13</v>
          </cell>
          <cell r="I16">
            <v>14863</v>
          </cell>
          <cell r="J16">
            <v>16309</v>
          </cell>
          <cell r="K16">
            <v>95.61</v>
          </cell>
          <cell r="L16">
            <v>15684</v>
          </cell>
          <cell r="M16">
            <v>16404</v>
          </cell>
          <cell r="P16" t="str">
            <v>Falkirk</v>
          </cell>
        </row>
        <row r="17">
          <cell r="A17" t="str">
            <v>Fife Council</v>
          </cell>
          <cell r="B17">
            <v>30</v>
          </cell>
          <cell r="C17">
            <v>8994</v>
          </cell>
          <cell r="D17">
            <v>29982</v>
          </cell>
          <cell r="E17">
            <v>72.02</v>
          </cell>
          <cell r="F17">
            <v>20587</v>
          </cell>
          <cell r="G17">
            <v>28584</v>
          </cell>
          <cell r="H17">
            <v>76.38</v>
          </cell>
          <cell r="I17">
            <v>23112</v>
          </cell>
          <cell r="J17">
            <v>30261</v>
          </cell>
          <cell r="K17">
            <v>83.24</v>
          </cell>
          <cell r="L17">
            <v>25202</v>
          </cell>
          <cell r="M17">
            <v>30275</v>
          </cell>
          <cell r="P17" t="str">
            <v>Fife</v>
          </cell>
        </row>
        <row r="18">
          <cell r="A18" t="str">
            <v>Glasgow City Council</v>
          </cell>
          <cell r="B18" t="str">
            <v>NA</v>
          </cell>
          <cell r="C18" t="str">
            <v>NA</v>
          </cell>
          <cell r="D18" t="str">
            <v>NA</v>
          </cell>
          <cell r="E18" t="str">
            <v>NA</v>
          </cell>
          <cell r="F18" t="str">
            <v>NA</v>
          </cell>
          <cell r="G18" t="str">
            <v>NA</v>
          </cell>
          <cell r="H18" t="str">
            <v>NA</v>
          </cell>
          <cell r="I18" t="str">
            <v>NA</v>
          </cell>
          <cell r="J18" t="str">
            <v>NA</v>
          </cell>
          <cell r="K18" t="str">
            <v>NA</v>
          </cell>
          <cell r="L18" t="str">
            <v>NA</v>
          </cell>
          <cell r="M18" t="str">
            <v>NA</v>
          </cell>
          <cell r="P18" t="str">
            <v>Glasgow City</v>
          </cell>
        </row>
        <row r="19">
          <cell r="A19" t="str">
            <v>Highland Council</v>
          </cell>
          <cell r="B19">
            <v>65.81</v>
          </cell>
          <cell r="C19">
            <v>9140</v>
          </cell>
          <cell r="D19">
            <v>13889</v>
          </cell>
          <cell r="E19">
            <v>66.81</v>
          </cell>
          <cell r="F19">
            <v>9322</v>
          </cell>
          <cell r="G19">
            <v>13954</v>
          </cell>
          <cell r="H19">
            <v>67.599999999999994</v>
          </cell>
          <cell r="I19">
            <v>9429</v>
          </cell>
          <cell r="J19">
            <v>13949</v>
          </cell>
          <cell r="K19">
            <v>71.790000000000006</v>
          </cell>
          <cell r="L19">
            <v>10102</v>
          </cell>
          <cell r="M19">
            <v>14072</v>
          </cell>
          <cell r="P19" t="str">
            <v>Highland</v>
          </cell>
        </row>
        <row r="20">
          <cell r="A20" t="str">
            <v>Inverclyde Council</v>
          </cell>
          <cell r="B20" t="str">
            <v>NA</v>
          </cell>
          <cell r="C20" t="str">
            <v>NA</v>
          </cell>
          <cell r="D20" t="str">
            <v>NA</v>
          </cell>
          <cell r="E20" t="str">
            <v>NA</v>
          </cell>
          <cell r="F20" t="str">
            <v>NA</v>
          </cell>
          <cell r="G20" t="str">
            <v>NA</v>
          </cell>
          <cell r="H20" t="str">
            <v>NA</v>
          </cell>
          <cell r="I20" t="str">
            <v>NA</v>
          </cell>
          <cell r="J20" t="str">
            <v>NA</v>
          </cell>
          <cell r="K20" t="str">
            <v>NA</v>
          </cell>
          <cell r="L20" t="str">
            <v>NA</v>
          </cell>
          <cell r="M20" t="str">
            <v>NA</v>
          </cell>
          <cell r="P20" t="str">
            <v>Inverclyde</v>
          </cell>
        </row>
        <row r="21">
          <cell r="A21" t="str">
            <v>Midlothian Council</v>
          </cell>
          <cell r="B21">
            <v>97</v>
          </cell>
          <cell r="C21">
            <v>6687</v>
          </cell>
          <cell r="D21">
            <v>6894</v>
          </cell>
          <cell r="E21">
            <v>83.58</v>
          </cell>
          <cell r="F21">
            <v>5761</v>
          </cell>
          <cell r="G21">
            <v>6893</v>
          </cell>
          <cell r="H21">
            <v>83.98</v>
          </cell>
          <cell r="I21">
            <v>5723</v>
          </cell>
          <cell r="J21">
            <v>6815</v>
          </cell>
          <cell r="K21">
            <v>86.56</v>
          </cell>
          <cell r="L21">
            <v>5925</v>
          </cell>
          <cell r="M21">
            <v>6845</v>
          </cell>
          <cell r="P21" t="str">
            <v>Midlothian</v>
          </cell>
        </row>
        <row r="22">
          <cell r="A22" t="str">
            <v>Moray Council</v>
          </cell>
          <cell r="B22">
            <v>49.84</v>
          </cell>
          <cell r="C22">
            <v>3021</v>
          </cell>
          <cell r="D22">
            <v>6061</v>
          </cell>
          <cell r="E22">
            <v>52.65</v>
          </cell>
          <cell r="F22">
            <v>3167</v>
          </cell>
          <cell r="G22">
            <v>6015</v>
          </cell>
          <cell r="H22">
            <v>55.35</v>
          </cell>
          <cell r="I22">
            <v>3350</v>
          </cell>
          <cell r="J22">
            <v>6052</v>
          </cell>
          <cell r="K22">
            <v>57.38</v>
          </cell>
          <cell r="L22">
            <v>3512</v>
          </cell>
          <cell r="M22">
            <v>6121</v>
          </cell>
          <cell r="P22" t="str">
            <v>Moray</v>
          </cell>
        </row>
        <row r="23">
          <cell r="A23" t="str">
            <v>North Ayrshire Council</v>
          </cell>
          <cell r="B23">
            <v>89.34</v>
          </cell>
          <cell r="C23">
            <v>11701</v>
          </cell>
          <cell r="D23">
            <v>13097</v>
          </cell>
          <cell r="E23">
            <v>94.74</v>
          </cell>
          <cell r="F23">
            <v>12277</v>
          </cell>
          <cell r="G23">
            <v>12959</v>
          </cell>
          <cell r="H23">
            <v>96.98</v>
          </cell>
          <cell r="I23">
            <v>12584</v>
          </cell>
          <cell r="J23">
            <v>12976</v>
          </cell>
          <cell r="K23">
            <v>98.43</v>
          </cell>
          <cell r="L23">
            <v>12741</v>
          </cell>
          <cell r="M23">
            <v>12944</v>
          </cell>
          <cell r="P23" t="str">
            <v>North Ayrshire</v>
          </cell>
        </row>
        <row r="24">
          <cell r="A24" t="str">
            <v>North Lanarkshire Council</v>
          </cell>
          <cell r="B24">
            <v>79.209999999999994</v>
          </cell>
          <cell r="C24">
            <v>29086</v>
          </cell>
          <cell r="D24">
            <v>36719</v>
          </cell>
          <cell r="E24">
            <v>72.73</v>
          </cell>
          <cell r="F24">
            <v>26554</v>
          </cell>
          <cell r="G24">
            <v>36512</v>
          </cell>
          <cell r="H24">
            <v>74.62</v>
          </cell>
          <cell r="I24">
            <v>27099</v>
          </cell>
          <cell r="J24">
            <v>36315</v>
          </cell>
          <cell r="K24">
            <v>79.290000000000006</v>
          </cell>
          <cell r="L24">
            <v>28987</v>
          </cell>
          <cell r="M24">
            <v>36557</v>
          </cell>
          <cell r="P24" t="str">
            <v>North Lanarkshire</v>
          </cell>
        </row>
        <row r="25">
          <cell r="A25" t="str">
            <v>Orkney Islands Council</v>
          </cell>
          <cell r="B25">
            <v>69.34</v>
          </cell>
          <cell r="C25">
            <v>665</v>
          </cell>
          <cell r="D25">
            <v>959</v>
          </cell>
          <cell r="E25">
            <v>77.47</v>
          </cell>
          <cell r="F25">
            <v>753</v>
          </cell>
          <cell r="G25">
            <v>972</v>
          </cell>
          <cell r="H25">
            <v>81.5</v>
          </cell>
          <cell r="I25">
            <v>780</v>
          </cell>
          <cell r="J25">
            <v>957</v>
          </cell>
          <cell r="K25">
            <v>84.71</v>
          </cell>
          <cell r="L25">
            <v>809</v>
          </cell>
          <cell r="M25">
            <v>955</v>
          </cell>
          <cell r="P25" t="str">
            <v>Orkney Islands</v>
          </cell>
        </row>
        <row r="26">
          <cell r="A26" t="str">
            <v>Perth &amp; Kinross Council</v>
          </cell>
          <cell r="B26">
            <v>72.7</v>
          </cell>
          <cell r="C26">
            <v>5421</v>
          </cell>
          <cell r="D26">
            <v>7457</v>
          </cell>
          <cell r="E26">
            <v>76.5</v>
          </cell>
          <cell r="F26">
            <v>5712</v>
          </cell>
          <cell r="G26">
            <v>7467</v>
          </cell>
          <cell r="H26">
            <v>80.209999999999994</v>
          </cell>
          <cell r="I26">
            <v>6048</v>
          </cell>
          <cell r="J26">
            <v>7540</v>
          </cell>
          <cell r="K26">
            <v>81.98</v>
          </cell>
          <cell r="L26">
            <v>6260</v>
          </cell>
          <cell r="M26">
            <v>7636</v>
          </cell>
          <cell r="P26" t="str">
            <v>Perth &amp; Kinross</v>
          </cell>
        </row>
        <row r="27">
          <cell r="A27" t="str">
            <v>Renfrewshire Council</v>
          </cell>
          <cell r="B27">
            <v>66.06</v>
          </cell>
          <cell r="C27">
            <v>8161</v>
          </cell>
          <cell r="D27">
            <v>12353</v>
          </cell>
          <cell r="E27">
            <v>70.739999999999995</v>
          </cell>
          <cell r="F27">
            <v>8610</v>
          </cell>
          <cell r="G27">
            <v>12172</v>
          </cell>
          <cell r="H27">
            <v>71.94</v>
          </cell>
          <cell r="I27">
            <v>8728</v>
          </cell>
          <cell r="J27">
            <v>12133</v>
          </cell>
          <cell r="K27">
            <v>73.97</v>
          </cell>
          <cell r="L27">
            <v>8857</v>
          </cell>
          <cell r="M27">
            <v>11974</v>
          </cell>
          <cell r="P27" t="str">
            <v>Renfrewshire</v>
          </cell>
        </row>
        <row r="28">
          <cell r="A28" t="str">
            <v>Scottish Borders Council</v>
          </cell>
          <cell r="B28" t="str">
            <v>NA</v>
          </cell>
          <cell r="C28" t="str">
            <v>NA</v>
          </cell>
          <cell r="D28" t="str">
            <v>NA</v>
          </cell>
          <cell r="E28" t="str">
            <v>NA</v>
          </cell>
          <cell r="F28" t="str">
            <v>NA</v>
          </cell>
          <cell r="G28" t="str">
            <v>NA</v>
          </cell>
          <cell r="H28" t="str">
            <v>NA</v>
          </cell>
          <cell r="I28" t="str">
            <v>NA</v>
          </cell>
          <cell r="J28" t="str">
            <v>NA</v>
          </cell>
          <cell r="K28" t="str">
            <v>NA</v>
          </cell>
          <cell r="L28" t="str">
            <v>NA</v>
          </cell>
          <cell r="M28" t="str">
            <v>NA</v>
          </cell>
          <cell r="P28" t="str">
            <v>Scottish Borders</v>
          </cell>
        </row>
        <row r="29">
          <cell r="A29" t="str">
            <v>Shetland Islands Council</v>
          </cell>
          <cell r="B29">
            <v>43.19</v>
          </cell>
          <cell r="C29">
            <v>751</v>
          </cell>
          <cell r="D29">
            <v>1739</v>
          </cell>
          <cell r="E29">
            <v>50.18</v>
          </cell>
          <cell r="F29">
            <v>844</v>
          </cell>
          <cell r="G29">
            <v>1682</v>
          </cell>
          <cell r="H29">
            <v>58.22</v>
          </cell>
          <cell r="I29">
            <v>970</v>
          </cell>
          <cell r="J29">
            <v>1666</v>
          </cell>
          <cell r="K29">
            <v>68.47</v>
          </cell>
          <cell r="L29">
            <v>1140</v>
          </cell>
          <cell r="M29">
            <v>1665</v>
          </cell>
          <cell r="P29" t="str">
            <v>Shetland Islands</v>
          </cell>
        </row>
        <row r="30">
          <cell r="A30" t="str">
            <v>South Ayrshire Council</v>
          </cell>
          <cell r="B30">
            <v>94.3</v>
          </cell>
          <cell r="C30">
            <v>7620</v>
          </cell>
          <cell r="D30">
            <v>8081</v>
          </cell>
          <cell r="E30">
            <v>85.91</v>
          </cell>
          <cell r="F30">
            <v>6920</v>
          </cell>
          <cell r="G30">
            <v>8055</v>
          </cell>
          <cell r="H30">
            <v>88.18</v>
          </cell>
          <cell r="I30">
            <v>7127</v>
          </cell>
          <cell r="J30">
            <v>8082</v>
          </cell>
          <cell r="K30">
            <v>92</v>
          </cell>
          <cell r="L30">
            <v>7457</v>
          </cell>
          <cell r="M30">
            <v>8105</v>
          </cell>
          <cell r="P30" t="str">
            <v>South Ayrshire</v>
          </cell>
        </row>
        <row r="31">
          <cell r="A31" t="str">
            <v>South Lanarkshire Council</v>
          </cell>
          <cell r="B31">
            <v>82.38</v>
          </cell>
          <cell r="C31">
            <v>20667</v>
          </cell>
          <cell r="D31">
            <v>25086</v>
          </cell>
          <cell r="E31">
            <v>86.12</v>
          </cell>
          <cell r="F31">
            <v>21478</v>
          </cell>
          <cell r="G31">
            <v>24940</v>
          </cell>
          <cell r="H31">
            <v>89.4</v>
          </cell>
          <cell r="I31">
            <v>22201</v>
          </cell>
          <cell r="J31">
            <v>24833</v>
          </cell>
          <cell r="K31">
            <v>91.1</v>
          </cell>
          <cell r="L31">
            <v>22740</v>
          </cell>
          <cell r="M31">
            <v>24962</v>
          </cell>
          <cell r="P31" t="str">
            <v>South Lanarkshire</v>
          </cell>
        </row>
        <row r="32">
          <cell r="A32" t="str">
            <v>Stirling Council</v>
          </cell>
          <cell r="B32">
            <v>82.94</v>
          </cell>
          <cell r="C32">
            <v>4666</v>
          </cell>
          <cell r="D32">
            <v>5626</v>
          </cell>
          <cell r="E32">
            <v>81.91</v>
          </cell>
          <cell r="F32">
            <v>4626</v>
          </cell>
          <cell r="G32">
            <v>5648</v>
          </cell>
          <cell r="H32">
            <v>85.2</v>
          </cell>
          <cell r="I32">
            <v>4830</v>
          </cell>
          <cell r="J32">
            <v>5669</v>
          </cell>
          <cell r="K32">
            <v>90.4</v>
          </cell>
          <cell r="L32">
            <v>5140</v>
          </cell>
          <cell r="M32">
            <v>5686</v>
          </cell>
          <cell r="P32" t="str">
            <v>Stirling</v>
          </cell>
        </row>
        <row r="33">
          <cell r="A33" t="str">
            <v>West Dunbartonshire Council</v>
          </cell>
          <cell r="B33">
            <v>53.65</v>
          </cell>
          <cell r="C33">
            <v>5766</v>
          </cell>
          <cell r="D33">
            <v>10748</v>
          </cell>
          <cell r="E33">
            <v>54.65</v>
          </cell>
          <cell r="F33">
            <v>5782</v>
          </cell>
          <cell r="G33">
            <v>10580</v>
          </cell>
          <cell r="H33">
            <v>55.85</v>
          </cell>
          <cell r="I33">
            <v>5856</v>
          </cell>
          <cell r="J33">
            <v>10485</v>
          </cell>
          <cell r="K33">
            <v>77.27</v>
          </cell>
          <cell r="L33">
            <v>8034</v>
          </cell>
          <cell r="M33">
            <v>10397</v>
          </cell>
          <cell r="P33" t="str">
            <v>West Dunbartonshire</v>
          </cell>
        </row>
        <row r="34">
          <cell r="A34" t="str">
            <v>West Lothian Council</v>
          </cell>
          <cell r="B34">
            <v>42.49</v>
          </cell>
          <cell r="C34">
            <v>5623</v>
          </cell>
          <cell r="D34">
            <v>13234</v>
          </cell>
          <cell r="E34">
            <v>47.36</v>
          </cell>
          <cell r="F34">
            <v>6287</v>
          </cell>
          <cell r="G34">
            <v>13275</v>
          </cell>
          <cell r="H34">
            <v>66.650000000000006</v>
          </cell>
          <cell r="I34">
            <v>8827</v>
          </cell>
          <cell r="J34">
            <v>13244</v>
          </cell>
          <cell r="K34">
            <v>87.76</v>
          </cell>
          <cell r="L34">
            <v>12003</v>
          </cell>
          <cell r="M34">
            <v>13677</v>
          </cell>
          <cell r="P34" t="str">
            <v>West Lothian</v>
          </cell>
        </row>
        <row r="35">
          <cell r="A35" t="str">
            <v>Scotland</v>
          </cell>
          <cell r="B35">
            <v>65.165102537365314</v>
          </cell>
          <cell r="C35">
            <v>206228</v>
          </cell>
          <cell r="D35">
            <v>316470</v>
          </cell>
          <cell r="E35">
            <v>71.191707197123321</v>
          </cell>
          <cell r="F35">
            <v>222929</v>
          </cell>
          <cell r="G35">
            <v>313139</v>
          </cell>
          <cell r="H35">
            <v>75.343973582828838</v>
          </cell>
          <cell r="I35">
            <v>236837</v>
          </cell>
          <cell r="J35">
            <v>314341</v>
          </cell>
          <cell r="K35">
            <v>80.933926181520647</v>
          </cell>
          <cell r="L35">
            <v>255196</v>
          </cell>
          <cell r="M35">
            <v>315314</v>
          </cell>
          <cell r="P35" t="str">
            <v>Scotland</v>
          </cell>
        </row>
        <row r="36">
          <cell r="A36" t="str">
            <v>Dumfries and Galloway Council</v>
          </cell>
          <cell r="B36" t="str">
            <v>NA</v>
          </cell>
          <cell r="C36" t="str">
            <v>NA</v>
          </cell>
          <cell r="D36" t="str">
            <v>NA</v>
          </cell>
          <cell r="E36" t="str">
            <v>NA</v>
          </cell>
          <cell r="F36" t="str">
            <v>NA</v>
          </cell>
          <cell r="G36" t="str">
            <v>NA</v>
          </cell>
          <cell r="H36" t="str">
            <v>NA</v>
          </cell>
          <cell r="I36" t="str">
            <v>NA</v>
          </cell>
          <cell r="J36" t="str">
            <v>NA</v>
          </cell>
          <cell r="K36" t="str">
            <v>NA</v>
          </cell>
          <cell r="L36" t="str">
            <v>NA</v>
          </cell>
          <cell r="M36" t="str">
            <v>NA</v>
          </cell>
          <cell r="P36" t="str">
            <v>Dumfries &amp; Galloway</v>
          </cell>
        </row>
      </sheetData>
      <sheetData sheetId="3" refreshError="1"/>
      <sheetData sheetId="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Historic Data"/>
      <sheetName val="Sheet1"/>
      <sheetName val="LA Levels"/>
      <sheetName val="LA,UA Rates"/>
      <sheetName val="PC2010 Levels"/>
      <sheetName val="PC2010 Rates"/>
    </sheetNames>
    <sheetDataSet>
      <sheetData sheetId="0"/>
      <sheetData sheetId="1">
        <row r="2">
          <cell r="M2" t="str">
            <v>Unemployment count - model based 2010-11</v>
          </cell>
          <cell r="N2" t="str">
            <v>Unemployment count - model based 2011-12</v>
          </cell>
          <cell r="O2" t="str">
            <v>Unemployment count - model based 2012-13</v>
          </cell>
          <cell r="P2" t="str">
            <v>Unemployment count - model based 2013-14</v>
          </cell>
          <cell r="Q2" t="str">
            <v>Unemployment count - model based 2014-15</v>
          </cell>
          <cell r="R2" t="str">
            <v>Unemployment count - model based 2015-16</v>
          </cell>
          <cell r="S2" t="str">
            <v>Unemployment count - model based 2016-17</v>
          </cell>
          <cell r="T2" t="str">
            <v>Unemployment count - model based 2017-18</v>
          </cell>
          <cell r="U2" t="str">
            <v>Unemployment count - model based 2018-19</v>
          </cell>
        </row>
        <row r="3">
          <cell r="L3" t="str">
            <v>Aberdeen City</v>
          </cell>
          <cell r="M3">
            <v>6700</v>
          </cell>
          <cell r="N3">
            <v>7300</v>
          </cell>
          <cell r="O3">
            <v>6000</v>
          </cell>
          <cell r="P3">
            <v>6400</v>
          </cell>
          <cell r="Q3">
            <v>5600</v>
          </cell>
          <cell r="R3">
            <v>6500</v>
          </cell>
          <cell r="S3">
            <v>6000</v>
          </cell>
          <cell r="T3">
            <v>5600</v>
          </cell>
          <cell r="U3">
            <v>6300</v>
          </cell>
        </row>
        <row r="4">
          <cell r="L4" t="str">
            <v>Aberdeenshire</v>
          </cell>
          <cell r="M4">
            <v>5100</v>
          </cell>
          <cell r="N4">
            <v>5400</v>
          </cell>
          <cell r="O4">
            <v>4700</v>
          </cell>
          <cell r="P4">
            <v>4400</v>
          </cell>
          <cell r="Q4">
            <v>4000</v>
          </cell>
          <cell r="R4">
            <v>4600</v>
          </cell>
          <cell r="S4">
            <v>5100</v>
          </cell>
          <cell r="T4">
            <v>4200</v>
          </cell>
          <cell r="U4">
            <v>3700</v>
          </cell>
        </row>
        <row r="5">
          <cell r="L5" t="str">
            <v>Angus</v>
          </cell>
          <cell r="M5">
            <v>3900</v>
          </cell>
          <cell r="N5">
            <v>3700</v>
          </cell>
          <cell r="O5">
            <v>3700</v>
          </cell>
          <cell r="P5">
            <v>3300</v>
          </cell>
          <cell r="Q5">
            <v>2900</v>
          </cell>
          <cell r="R5">
            <v>2700</v>
          </cell>
          <cell r="S5">
            <v>2200</v>
          </cell>
          <cell r="T5">
            <v>2200</v>
          </cell>
          <cell r="U5">
            <v>2100</v>
          </cell>
        </row>
        <row r="6">
          <cell r="L6" t="str">
            <v>Argyll &amp; Bute</v>
          </cell>
          <cell r="M6">
            <v>2700</v>
          </cell>
          <cell r="N6">
            <v>2900</v>
          </cell>
          <cell r="O6">
            <v>2700</v>
          </cell>
          <cell r="P6">
            <v>2400</v>
          </cell>
          <cell r="Q6">
            <v>2100</v>
          </cell>
          <cell r="R6">
            <v>1900</v>
          </cell>
          <cell r="S6">
            <v>1500</v>
          </cell>
          <cell r="T6">
            <v>1300</v>
          </cell>
          <cell r="U6">
            <v>1300</v>
          </cell>
        </row>
        <row r="7">
          <cell r="L7" t="str">
            <v>Clackmannanshire</v>
          </cell>
          <cell r="M7">
            <v>2300</v>
          </cell>
          <cell r="N7">
            <v>2500</v>
          </cell>
          <cell r="O7">
            <v>2300</v>
          </cell>
          <cell r="P7">
            <v>2300</v>
          </cell>
          <cell r="Q7">
            <v>1900</v>
          </cell>
          <cell r="R7">
            <v>1400</v>
          </cell>
          <cell r="S7">
            <v>1400</v>
          </cell>
          <cell r="T7">
            <v>1100</v>
          </cell>
          <cell r="U7">
            <v>1100</v>
          </cell>
        </row>
        <row r="8">
          <cell r="L8" t="str">
            <v>Dumfries &amp; Galloway</v>
          </cell>
          <cell r="M8">
            <v>4700</v>
          </cell>
          <cell r="N8">
            <v>5700</v>
          </cell>
          <cell r="O8">
            <v>5600</v>
          </cell>
          <cell r="P8">
            <v>4800</v>
          </cell>
          <cell r="Q8">
            <v>4100</v>
          </cell>
          <cell r="R8">
            <v>3400</v>
          </cell>
          <cell r="S8">
            <v>2600</v>
          </cell>
          <cell r="T8">
            <v>2300</v>
          </cell>
          <cell r="U8">
            <v>2100</v>
          </cell>
        </row>
        <row r="9">
          <cell r="L9" t="str">
            <v>Dundee City</v>
          </cell>
          <cell r="M9">
            <v>6700</v>
          </cell>
          <cell r="N9">
            <v>7300</v>
          </cell>
          <cell r="O9">
            <v>7600</v>
          </cell>
          <cell r="P9">
            <v>7700</v>
          </cell>
          <cell r="Q9">
            <v>6100</v>
          </cell>
          <cell r="R9">
            <v>6000</v>
          </cell>
          <cell r="S9">
            <v>3900</v>
          </cell>
          <cell r="T9">
            <v>4100</v>
          </cell>
          <cell r="U9">
            <v>4000</v>
          </cell>
        </row>
        <row r="10">
          <cell r="L10" t="str">
            <v>East Ayrshire</v>
          </cell>
          <cell r="M10">
            <v>5800</v>
          </cell>
          <cell r="N10">
            <v>6600</v>
          </cell>
          <cell r="O10">
            <v>6400</v>
          </cell>
          <cell r="P10">
            <v>6600</v>
          </cell>
          <cell r="Q10">
            <v>5200</v>
          </cell>
          <cell r="R10">
            <v>4200</v>
          </cell>
          <cell r="S10">
            <v>3400</v>
          </cell>
          <cell r="T10">
            <v>3100</v>
          </cell>
          <cell r="U10">
            <v>3200</v>
          </cell>
        </row>
        <row r="11">
          <cell r="L11" t="str">
            <v>East Dunbartonshire</v>
          </cell>
          <cell r="M11">
            <v>3200</v>
          </cell>
          <cell r="N11">
            <v>3200</v>
          </cell>
          <cell r="O11">
            <v>2800</v>
          </cell>
          <cell r="P11">
            <v>2600</v>
          </cell>
          <cell r="Q11">
            <v>2500</v>
          </cell>
          <cell r="R11">
            <v>2100</v>
          </cell>
          <cell r="S11">
            <v>1700</v>
          </cell>
          <cell r="T11">
            <v>1900</v>
          </cell>
          <cell r="U11">
            <v>1600</v>
          </cell>
        </row>
        <row r="12">
          <cell r="L12" t="str">
            <v>East Lothian</v>
          </cell>
          <cell r="M12">
            <v>3400</v>
          </cell>
          <cell r="N12">
            <v>3600</v>
          </cell>
          <cell r="O12">
            <v>3300</v>
          </cell>
          <cell r="P12">
            <v>3200</v>
          </cell>
          <cell r="Q12">
            <v>2600</v>
          </cell>
          <cell r="R12">
            <v>2600</v>
          </cell>
          <cell r="S12">
            <v>2100</v>
          </cell>
          <cell r="T12">
            <v>2200</v>
          </cell>
          <cell r="U12">
            <v>2000</v>
          </cell>
        </row>
        <row r="13">
          <cell r="L13" t="str">
            <v>East Renfrewshire</v>
          </cell>
          <cell r="M13">
            <v>2500</v>
          </cell>
          <cell r="N13">
            <v>2600</v>
          </cell>
          <cell r="O13">
            <v>2500</v>
          </cell>
          <cell r="P13">
            <v>2700</v>
          </cell>
          <cell r="Q13">
            <v>2300</v>
          </cell>
          <cell r="R13">
            <v>1800</v>
          </cell>
          <cell r="S13">
            <v>1500</v>
          </cell>
          <cell r="T13">
            <v>1400</v>
          </cell>
          <cell r="U13">
            <v>1600</v>
          </cell>
        </row>
        <row r="14">
          <cell r="L14" t="str">
            <v>Edinburgh City</v>
          </cell>
          <cell r="M14">
            <v>16800</v>
          </cell>
          <cell r="N14">
            <v>17500</v>
          </cell>
          <cell r="O14">
            <v>17000</v>
          </cell>
          <cell r="P14">
            <v>18100</v>
          </cell>
          <cell r="Q14">
            <v>14600</v>
          </cell>
          <cell r="R14">
            <v>14400</v>
          </cell>
          <cell r="S14">
            <v>10000</v>
          </cell>
          <cell r="T14">
            <v>10100</v>
          </cell>
          <cell r="U14">
            <v>11000</v>
          </cell>
        </row>
        <row r="15">
          <cell r="L15" t="str">
            <v>Eilean Siar</v>
          </cell>
          <cell r="M15">
            <v>800</v>
          </cell>
          <cell r="N15">
            <v>900</v>
          </cell>
          <cell r="O15">
            <v>900</v>
          </cell>
          <cell r="P15">
            <v>800</v>
          </cell>
          <cell r="Q15">
            <v>700</v>
          </cell>
          <cell r="R15">
            <v>600</v>
          </cell>
          <cell r="S15">
            <v>500</v>
          </cell>
          <cell r="T15">
            <v>400</v>
          </cell>
          <cell r="U15">
            <v>300</v>
          </cell>
        </row>
        <row r="16">
          <cell r="L16" t="str">
            <v>Falkirk</v>
          </cell>
          <cell r="M16">
            <v>6400</v>
          </cell>
          <cell r="N16">
            <v>6900</v>
          </cell>
          <cell r="O16">
            <v>6500</v>
          </cell>
          <cell r="P16">
            <v>6300</v>
          </cell>
          <cell r="Q16">
            <v>5200</v>
          </cell>
          <cell r="R16">
            <v>4300</v>
          </cell>
          <cell r="S16">
            <v>3800</v>
          </cell>
          <cell r="T16">
            <v>3400</v>
          </cell>
          <cell r="U16">
            <v>3100</v>
          </cell>
        </row>
        <row r="17">
          <cell r="L17" t="str">
            <v>Fife</v>
          </cell>
          <cell r="M17">
            <v>16800</v>
          </cell>
          <cell r="N17">
            <v>16300</v>
          </cell>
          <cell r="O17">
            <v>16800</v>
          </cell>
          <cell r="P17">
            <v>14900</v>
          </cell>
          <cell r="Q17">
            <v>12100</v>
          </cell>
          <cell r="R17">
            <v>11200</v>
          </cell>
          <cell r="S17">
            <v>8700</v>
          </cell>
          <cell r="T17">
            <v>7600</v>
          </cell>
          <cell r="U17">
            <v>8500</v>
          </cell>
        </row>
        <row r="18">
          <cell r="L18" t="str">
            <v>Glasgow City</v>
          </cell>
          <cell r="M18">
            <v>32200</v>
          </cell>
          <cell r="N18">
            <v>33200</v>
          </cell>
          <cell r="O18">
            <v>32700</v>
          </cell>
          <cell r="P18">
            <v>28900</v>
          </cell>
          <cell r="Q18">
            <v>30000</v>
          </cell>
          <cell r="R18">
            <v>25500</v>
          </cell>
          <cell r="S18">
            <v>17600</v>
          </cell>
          <cell r="T18">
            <v>18200</v>
          </cell>
          <cell r="U18">
            <v>16900</v>
          </cell>
        </row>
        <row r="19">
          <cell r="L19" t="str">
            <v>Highland</v>
          </cell>
          <cell r="M19">
            <v>6200</v>
          </cell>
          <cell r="N19">
            <v>6300</v>
          </cell>
          <cell r="O19">
            <v>6200</v>
          </cell>
          <cell r="P19">
            <v>6000</v>
          </cell>
          <cell r="Q19">
            <v>5200</v>
          </cell>
          <cell r="R19">
            <v>4800</v>
          </cell>
          <cell r="S19">
            <v>4000</v>
          </cell>
          <cell r="T19">
            <v>4500</v>
          </cell>
          <cell r="U19">
            <v>3600</v>
          </cell>
        </row>
        <row r="20">
          <cell r="L20" t="str">
            <v>Inverclyde</v>
          </cell>
          <cell r="M20">
            <v>3500</v>
          </cell>
          <cell r="N20">
            <v>4600</v>
          </cell>
          <cell r="O20">
            <v>4300</v>
          </cell>
          <cell r="P20">
            <v>3200</v>
          </cell>
          <cell r="Q20">
            <v>2800</v>
          </cell>
          <cell r="R20">
            <v>2600</v>
          </cell>
          <cell r="S20">
            <v>2000</v>
          </cell>
          <cell r="T20">
            <v>2200</v>
          </cell>
          <cell r="U20">
            <v>1900</v>
          </cell>
        </row>
        <row r="21">
          <cell r="L21" t="str">
            <v>Midlothian</v>
          </cell>
          <cell r="M21">
            <v>3300</v>
          </cell>
          <cell r="N21">
            <v>3300</v>
          </cell>
          <cell r="O21">
            <v>2700</v>
          </cell>
          <cell r="P21">
            <v>3000</v>
          </cell>
          <cell r="Q21">
            <v>2400</v>
          </cell>
          <cell r="R21">
            <v>2100</v>
          </cell>
          <cell r="S21">
            <v>1600</v>
          </cell>
          <cell r="T21">
            <v>1700</v>
          </cell>
          <cell r="U21">
            <v>1700</v>
          </cell>
        </row>
        <row r="22">
          <cell r="L22" t="str">
            <v>Moray</v>
          </cell>
          <cell r="M22">
            <v>2400</v>
          </cell>
          <cell r="N22">
            <v>2500</v>
          </cell>
          <cell r="O22">
            <v>2400</v>
          </cell>
          <cell r="P22">
            <v>2200</v>
          </cell>
          <cell r="Q22">
            <v>2200</v>
          </cell>
          <cell r="R22">
            <v>2000</v>
          </cell>
          <cell r="S22">
            <v>1900</v>
          </cell>
          <cell r="T22">
            <v>1800</v>
          </cell>
          <cell r="U22">
            <v>1800</v>
          </cell>
        </row>
        <row r="23">
          <cell r="L23" t="str">
            <v>North Ayrshire</v>
          </cell>
          <cell r="M23">
            <v>7400</v>
          </cell>
          <cell r="N23">
            <v>8100</v>
          </cell>
          <cell r="O23">
            <v>7600</v>
          </cell>
          <cell r="P23">
            <v>7200</v>
          </cell>
          <cell r="Q23">
            <v>6000</v>
          </cell>
          <cell r="R23">
            <v>5200</v>
          </cell>
          <cell r="S23">
            <v>4900</v>
          </cell>
          <cell r="T23">
            <v>3600</v>
          </cell>
          <cell r="U23">
            <v>3700</v>
          </cell>
        </row>
        <row r="24">
          <cell r="L24" t="str">
            <v>North Lanarkshire</v>
          </cell>
          <cell r="M24">
            <v>16800</v>
          </cell>
          <cell r="N24">
            <v>18100</v>
          </cell>
          <cell r="O24">
            <v>19500</v>
          </cell>
          <cell r="P24">
            <v>16400</v>
          </cell>
          <cell r="Q24">
            <v>12700</v>
          </cell>
          <cell r="R24">
            <v>10900</v>
          </cell>
          <cell r="S24">
            <v>8300</v>
          </cell>
          <cell r="T24">
            <v>7600</v>
          </cell>
          <cell r="U24">
            <v>7800</v>
          </cell>
        </row>
        <row r="25">
          <cell r="L25" t="str">
            <v>Orkney Islands</v>
          </cell>
          <cell r="M25">
            <v>400</v>
          </cell>
          <cell r="N25">
            <v>500</v>
          </cell>
          <cell r="O25">
            <v>400</v>
          </cell>
          <cell r="P25">
            <v>400</v>
          </cell>
          <cell r="Q25">
            <v>300</v>
          </cell>
          <cell r="R25">
            <v>300</v>
          </cell>
          <cell r="S25">
            <v>300</v>
          </cell>
          <cell r="T25">
            <v>300</v>
          </cell>
          <cell r="U25">
            <v>300</v>
          </cell>
        </row>
        <row r="26">
          <cell r="L26" t="str">
            <v>Perth &amp; Kinross</v>
          </cell>
          <cell r="M26">
            <v>3800</v>
          </cell>
          <cell r="N26">
            <v>4300</v>
          </cell>
          <cell r="O26">
            <v>4400</v>
          </cell>
          <cell r="P26">
            <v>3700</v>
          </cell>
          <cell r="Q26">
            <v>3300</v>
          </cell>
          <cell r="R26">
            <v>2900</v>
          </cell>
          <cell r="S26">
            <v>2400</v>
          </cell>
          <cell r="T26">
            <v>2300</v>
          </cell>
          <cell r="U26">
            <v>2300</v>
          </cell>
        </row>
        <row r="27">
          <cell r="L27" t="str">
            <v>Renfrewshire</v>
          </cell>
          <cell r="M27">
            <v>8200</v>
          </cell>
          <cell r="N27">
            <v>8300</v>
          </cell>
          <cell r="O27">
            <v>7600</v>
          </cell>
          <cell r="P27">
            <v>7400</v>
          </cell>
          <cell r="Q27">
            <v>5800</v>
          </cell>
          <cell r="R27">
            <v>5200</v>
          </cell>
          <cell r="S27">
            <v>4500</v>
          </cell>
          <cell r="T27">
            <v>4000</v>
          </cell>
          <cell r="U27">
            <v>4300</v>
          </cell>
        </row>
        <row r="28">
          <cell r="L28" t="str">
            <v>Scottish Borders</v>
          </cell>
          <cell r="M28">
            <v>3300</v>
          </cell>
          <cell r="N28">
            <v>3500</v>
          </cell>
          <cell r="O28">
            <v>3200</v>
          </cell>
          <cell r="P28">
            <v>2900</v>
          </cell>
          <cell r="Q28">
            <v>2700</v>
          </cell>
          <cell r="R28">
            <v>2500</v>
          </cell>
          <cell r="S28">
            <v>2200</v>
          </cell>
          <cell r="T28">
            <v>1900</v>
          </cell>
          <cell r="U28">
            <v>1800</v>
          </cell>
        </row>
        <row r="29">
          <cell r="L29" t="str">
            <v>Shetland Islands</v>
          </cell>
          <cell r="M29">
            <v>500</v>
          </cell>
          <cell r="N29">
            <v>500</v>
          </cell>
          <cell r="O29">
            <v>400</v>
          </cell>
          <cell r="P29">
            <v>400</v>
          </cell>
          <cell r="Q29">
            <v>300</v>
          </cell>
          <cell r="R29">
            <v>400</v>
          </cell>
          <cell r="S29">
            <v>300</v>
          </cell>
          <cell r="T29">
            <v>300</v>
          </cell>
          <cell r="U29">
            <v>300</v>
          </cell>
        </row>
        <row r="30">
          <cell r="L30" t="str">
            <v>South Ayrshire</v>
          </cell>
          <cell r="M30">
            <v>4700</v>
          </cell>
          <cell r="N30">
            <v>4900</v>
          </cell>
          <cell r="O30">
            <v>4800</v>
          </cell>
          <cell r="P30">
            <v>4300</v>
          </cell>
          <cell r="Q30">
            <v>3500</v>
          </cell>
          <cell r="R30">
            <v>3300</v>
          </cell>
          <cell r="S30">
            <v>2300</v>
          </cell>
          <cell r="T30">
            <v>2300</v>
          </cell>
          <cell r="U30">
            <v>2200</v>
          </cell>
        </row>
        <row r="31">
          <cell r="L31" t="str">
            <v>South Lanarkshire</v>
          </cell>
          <cell r="M31">
            <v>12700</v>
          </cell>
          <cell r="N31">
            <v>13400</v>
          </cell>
          <cell r="O31">
            <v>11800</v>
          </cell>
          <cell r="P31">
            <v>13000</v>
          </cell>
          <cell r="Q31">
            <v>9900</v>
          </cell>
          <cell r="R31">
            <v>9200</v>
          </cell>
          <cell r="S31">
            <v>6800</v>
          </cell>
          <cell r="T31">
            <v>6500</v>
          </cell>
          <cell r="U31">
            <v>6600</v>
          </cell>
        </row>
        <row r="32">
          <cell r="L32" t="str">
            <v>Stirling</v>
          </cell>
          <cell r="M32">
            <v>3000</v>
          </cell>
          <cell r="N32">
            <v>3200</v>
          </cell>
          <cell r="O32">
            <v>3600</v>
          </cell>
          <cell r="P32">
            <v>3100</v>
          </cell>
          <cell r="Q32">
            <v>2400</v>
          </cell>
          <cell r="R32">
            <v>2300</v>
          </cell>
          <cell r="S32">
            <v>1800</v>
          </cell>
          <cell r="T32">
            <v>1900</v>
          </cell>
          <cell r="U32">
            <v>1700</v>
          </cell>
        </row>
        <row r="33">
          <cell r="L33" t="str">
            <v>West Dunbartonshire</v>
          </cell>
          <cell r="M33">
            <v>4900</v>
          </cell>
          <cell r="N33">
            <v>4800</v>
          </cell>
          <cell r="O33">
            <v>4900</v>
          </cell>
          <cell r="P33">
            <v>4500</v>
          </cell>
          <cell r="Q33">
            <v>3700</v>
          </cell>
          <cell r="R33">
            <v>3000</v>
          </cell>
          <cell r="S33">
            <v>2500</v>
          </cell>
          <cell r="T33">
            <v>2100</v>
          </cell>
          <cell r="U33">
            <v>2200</v>
          </cell>
        </row>
        <row r="34">
          <cell r="L34" t="str">
            <v>West Lothian</v>
          </cell>
          <cell r="M34">
            <v>7000</v>
          </cell>
          <cell r="N34">
            <v>6800</v>
          </cell>
          <cell r="O34">
            <v>6300</v>
          </cell>
          <cell r="P34">
            <v>6700</v>
          </cell>
          <cell r="Q34">
            <v>5300</v>
          </cell>
          <cell r="R34">
            <v>4700</v>
          </cell>
          <cell r="S34">
            <v>3900</v>
          </cell>
          <cell r="T34">
            <v>3300</v>
          </cell>
          <cell r="U34">
            <v>3700</v>
          </cell>
        </row>
        <row r="35">
          <cell r="L35" t="str">
            <v>Scotland</v>
          </cell>
          <cell r="M35">
            <v>208100</v>
          </cell>
          <cell r="N35">
            <v>218700</v>
          </cell>
          <cell r="O35">
            <v>211600</v>
          </cell>
          <cell r="P35">
            <v>199800</v>
          </cell>
          <cell r="Q35">
            <v>170400</v>
          </cell>
          <cell r="R35">
            <v>154600</v>
          </cell>
          <cell r="S35">
            <v>121700</v>
          </cell>
          <cell r="T35">
            <v>115400</v>
          </cell>
          <cell r="U35">
            <v>114700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1">
          <cell r="B1" t="str">
            <v>Total Planning - Gross expenditure (£000) 2010-11</v>
          </cell>
          <cell r="C1" t="str">
            <v>Total Planning - Gross expenditure (£000) 2011-12</v>
          </cell>
          <cell r="D1" t="str">
            <v>Total Planning - Gross expenditure (£000) 2012-13</v>
          </cell>
          <cell r="E1" t="str">
            <v>Total Planning - Gross expenditure (£000) 2013-14</v>
          </cell>
          <cell r="F1" t="str">
            <v>Total Planning - Gross expenditure (£000) 2014-15</v>
          </cell>
          <cell r="G1" t="str">
            <v>Total Planning - Gross expenditure (£000) 2015-16</v>
          </cell>
          <cell r="H1" t="str">
            <v>Total Planning - Gross expenditure (£000) 2016-17</v>
          </cell>
          <cell r="I1" t="str">
            <v>Total Planning - Gross expenditure (£000) 2017-18</v>
          </cell>
        </row>
        <row r="2">
          <cell r="A2" t="str">
            <v>Aberdeen City</v>
          </cell>
          <cell r="B2">
            <v>2810</v>
          </cell>
          <cell r="C2">
            <v>2582</v>
          </cell>
          <cell r="D2">
            <v>3013</v>
          </cell>
          <cell r="E2">
            <v>3179</v>
          </cell>
          <cell r="F2">
            <v>3518</v>
          </cell>
          <cell r="G2">
            <v>4279</v>
          </cell>
          <cell r="H2">
            <v>4480</v>
          </cell>
          <cell r="I2">
            <v>4606</v>
          </cell>
        </row>
        <row r="3">
          <cell r="A3" t="str">
            <v>Aberdeenshire</v>
          </cell>
          <cell r="B3">
            <v>5569</v>
          </cell>
          <cell r="C3">
            <v>5070</v>
          </cell>
          <cell r="D3">
            <v>5186</v>
          </cell>
          <cell r="E3">
            <v>5365</v>
          </cell>
          <cell r="F3">
            <v>5694</v>
          </cell>
          <cell r="G3">
            <v>6567</v>
          </cell>
          <cell r="H3">
            <v>6812</v>
          </cell>
          <cell r="I3">
            <v>6950</v>
          </cell>
        </row>
        <row r="4">
          <cell r="A4" t="str">
            <v>Angus</v>
          </cell>
          <cell r="B4">
            <v>2138</v>
          </cell>
          <cell r="C4">
            <v>2085</v>
          </cell>
          <cell r="D4">
            <v>2044</v>
          </cell>
          <cell r="E4">
            <v>2151</v>
          </cell>
          <cell r="F4">
            <v>2187</v>
          </cell>
          <cell r="G4">
            <v>1804</v>
          </cell>
          <cell r="H4">
            <v>2099</v>
          </cell>
          <cell r="I4">
            <v>1413</v>
          </cell>
        </row>
        <row r="5">
          <cell r="A5" t="str">
            <v>Argyll &amp; Bute</v>
          </cell>
          <cell r="B5">
            <v>2950</v>
          </cell>
          <cell r="C5">
            <v>2758</v>
          </cell>
          <cell r="D5">
            <v>2853</v>
          </cell>
          <cell r="E5">
            <v>3038</v>
          </cell>
          <cell r="F5">
            <v>2864</v>
          </cell>
          <cell r="G5">
            <v>3044</v>
          </cell>
          <cell r="H5">
            <v>2798</v>
          </cell>
          <cell r="I5">
            <v>3128</v>
          </cell>
        </row>
        <row r="6">
          <cell r="A6" t="str">
            <v>Clackmannanshire</v>
          </cell>
          <cell r="B6">
            <v>610</v>
          </cell>
          <cell r="C6">
            <v>625</v>
          </cell>
          <cell r="D6">
            <v>704</v>
          </cell>
          <cell r="E6">
            <v>620</v>
          </cell>
          <cell r="F6">
            <v>697</v>
          </cell>
          <cell r="G6">
            <v>1518</v>
          </cell>
          <cell r="H6">
            <v>577</v>
          </cell>
          <cell r="I6">
            <v>558</v>
          </cell>
        </row>
        <row r="7">
          <cell r="A7" t="str">
            <v>Dumfries &amp; Galloway</v>
          </cell>
          <cell r="B7">
            <v>3645</v>
          </cell>
          <cell r="C7">
            <v>3572</v>
          </cell>
          <cell r="D7">
            <v>3254</v>
          </cell>
          <cell r="E7">
            <v>3194</v>
          </cell>
          <cell r="F7">
            <v>3606</v>
          </cell>
          <cell r="G7">
            <v>3128</v>
          </cell>
          <cell r="H7">
            <v>2750</v>
          </cell>
          <cell r="I7">
            <v>2755</v>
          </cell>
        </row>
        <row r="8">
          <cell r="A8" t="str">
            <v>Dundee City</v>
          </cell>
          <cell r="B8">
            <v>5558</v>
          </cell>
          <cell r="C8">
            <v>5622</v>
          </cell>
          <cell r="D8">
            <v>8283</v>
          </cell>
          <cell r="E8">
            <v>5160</v>
          </cell>
          <cell r="F8">
            <v>2661</v>
          </cell>
          <cell r="G8">
            <v>2370</v>
          </cell>
          <cell r="H8">
            <v>2039</v>
          </cell>
          <cell r="I8">
            <v>1909</v>
          </cell>
        </row>
        <row r="9">
          <cell r="A9" t="str">
            <v>East Ayrshire</v>
          </cell>
          <cell r="B9">
            <v>2529</v>
          </cell>
          <cell r="C9">
            <v>2609</v>
          </cell>
          <cell r="D9">
            <v>2427</v>
          </cell>
          <cell r="E9">
            <v>2323</v>
          </cell>
          <cell r="F9">
            <v>2447</v>
          </cell>
          <cell r="G9">
            <v>2745</v>
          </cell>
          <cell r="H9">
            <v>2803</v>
          </cell>
          <cell r="I9">
            <v>2855</v>
          </cell>
        </row>
        <row r="10">
          <cell r="A10" t="str">
            <v>East Dunbartonshire</v>
          </cell>
          <cell r="B10">
            <v>2230</v>
          </cell>
          <cell r="C10">
            <v>1788</v>
          </cell>
          <cell r="D10">
            <v>1605</v>
          </cell>
          <cell r="E10">
            <v>1624</v>
          </cell>
          <cell r="F10">
            <v>1742</v>
          </cell>
          <cell r="G10">
            <v>1956</v>
          </cell>
          <cell r="H10">
            <v>2333</v>
          </cell>
          <cell r="I10">
            <v>2241</v>
          </cell>
        </row>
        <row r="11">
          <cell r="A11" t="str">
            <v>East Lothian</v>
          </cell>
          <cell r="B11">
            <v>1845</v>
          </cell>
          <cell r="C11">
            <v>2473</v>
          </cell>
          <cell r="D11">
            <v>2237</v>
          </cell>
          <cell r="E11">
            <v>1418</v>
          </cell>
          <cell r="F11">
            <v>1791</v>
          </cell>
          <cell r="G11">
            <v>1966</v>
          </cell>
          <cell r="H11">
            <v>2171</v>
          </cell>
          <cell r="I11">
            <v>2034</v>
          </cell>
        </row>
        <row r="12">
          <cell r="A12" t="str">
            <v>East Renfrewshire</v>
          </cell>
          <cell r="B12">
            <v>2343</v>
          </cell>
          <cell r="C12">
            <v>2348</v>
          </cell>
          <cell r="D12">
            <v>2619</v>
          </cell>
          <cell r="E12">
            <v>2649</v>
          </cell>
          <cell r="F12">
            <v>2757</v>
          </cell>
          <cell r="G12">
            <v>2549</v>
          </cell>
          <cell r="H12">
            <v>2484</v>
          </cell>
          <cell r="I12">
            <v>2839</v>
          </cell>
        </row>
        <row r="13">
          <cell r="A13" t="str">
            <v>Edinburgh City</v>
          </cell>
          <cell r="B13">
            <v>13611</v>
          </cell>
          <cell r="C13">
            <v>25901</v>
          </cell>
          <cell r="D13">
            <v>15185</v>
          </cell>
          <cell r="E13">
            <v>12131</v>
          </cell>
          <cell r="F13">
            <v>11202</v>
          </cell>
          <cell r="G13">
            <v>10772</v>
          </cell>
          <cell r="H13">
            <v>7627</v>
          </cell>
          <cell r="I13">
            <v>9150</v>
          </cell>
        </row>
        <row r="14">
          <cell r="A14" t="str">
            <v>Eilean Siar</v>
          </cell>
          <cell r="B14">
            <v>1268</v>
          </cell>
          <cell r="C14">
            <v>1118</v>
          </cell>
          <cell r="D14">
            <v>1183</v>
          </cell>
          <cell r="E14">
            <v>1216</v>
          </cell>
          <cell r="F14">
            <v>1147</v>
          </cell>
          <cell r="G14">
            <v>1202</v>
          </cell>
          <cell r="H14">
            <v>1153</v>
          </cell>
          <cell r="I14">
            <v>1143</v>
          </cell>
        </row>
        <row r="15">
          <cell r="A15" t="str">
            <v>Falkirk</v>
          </cell>
          <cell r="B15">
            <v>2777</v>
          </cell>
          <cell r="C15">
            <v>2958</v>
          </cell>
          <cell r="D15">
            <v>2627</v>
          </cell>
          <cell r="E15">
            <v>2724</v>
          </cell>
          <cell r="F15">
            <v>2781</v>
          </cell>
          <cell r="G15">
            <v>4180</v>
          </cell>
          <cell r="H15">
            <v>2651</v>
          </cell>
          <cell r="I15">
            <v>2250</v>
          </cell>
        </row>
        <row r="16">
          <cell r="A16" t="str">
            <v>Fife</v>
          </cell>
          <cell r="B16">
            <v>7298</v>
          </cell>
          <cell r="C16">
            <v>6146</v>
          </cell>
          <cell r="D16">
            <v>5320</v>
          </cell>
          <cell r="E16">
            <v>4460</v>
          </cell>
          <cell r="F16">
            <v>4391</v>
          </cell>
          <cell r="G16">
            <v>4880</v>
          </cell>
          <cell r="H16">
            <v>4873</v>
          </cell>
          <cell r="I16">
            <v>4659</v>
          </cell>
        </row>
        <row r="17">
          <cell r="A17" t="str">
            <v>Glasgow City</v>
          </cell>
          <cell r="B17">
            <v>13797</v>
          </cell>
          <cell r="C17">
            <v>8514</v>
          </cell>
          <cell r="D17">
            <v>38187</v>
          </cell>
          <cell r="E17">
            <v>7448</v>
          </cell>
          <cell r="F17">
            <v>7038</v>
          </cell>
          <cell r="G17">
            <v>7694</v>
          </cell>
          <cell r="H17">
            <v>7680</v>
          </cell>
          <cell r="I17">
            <v>8222</v>
          </cell>
        </row>
        <row r="18">
          <cell r="A18" t="str">
            <v>Highland</v>
          </cell>
          <cell r="B18">
            <v>7780</v>
          </cell>
          <cell r="C18">
            <v>6906</v>
          </cell>
          <cell r="D18">
            <v>6896</v>
          </cell>
          <cell r="E18">
            <v>6630</v>
          </cell>
          <cell r="F18">
            <v>7036</v>
          </cell>
          <cell r="G18">
            <v>9246</v>
          </cell>
          <cell r="H18">
            <v>8111</v>
          </cell>
          <cell r="I18">
            <v>6553</v>
          </cell>
        </row>
        <row r="19">
          <cell r="A19" t="str">
            <v>Inverclyde</v>
          </cell>
          <cell r="B19">
            <v>1073</v>
          </cell>
          <cell r="C19">
            <v>977</v>
          </cell>
          <cell r="D19">
            <v>999</v>
          </cell>
          <cell r="E19">
            <v>926</v>
          </cell>
          <cell r="F19">
            <v>2212</v>
          </cell>
          <cell r="G19">
            <v>2134</v>
          </cell>
          <cell r="H19">
            <v>674</v>
          </cell>
          <cell r="I19">
            <v>2325</v>
          </cell>
        </row>
        <row r="20">
          <cell r="A20" t="str">
            <v>Midlothian</v>
          </cell>
          <cell r="B20">
            <v>1758</v>
          </cell>
          <cell r="C20">
            <v>1614</v>
          </cell>
          <cell r="D20">
            <v>1777</v>
          </cell>
          <cell r="E20">
            <v>1740</v>
          </cell>
          <cell r="F20">
            <v>2007</v>
          </cell>
          <cell r="G20">
            <v>1893</v>
          </cell>
          <cell r="H20">
            <v>2008</v>
          </cell>
          <cell r="I20">
            <v>2281</v>
          </cell>
        </row>
        <row r="21">
          <cell r="A21" t="str">
            <v>Moray</v>
          </cell>
          <cell r="B21">
            <v>2106</v>
          </cell>
          <cell r="C21">
            <v>2116</v>
          </cell>
          <cell r="D21">
            <v>2278</v>
          </cell>
          <cell r="E21">
            <v>2116</v>
          </cell>
          <cell r="F21">
            <v>2162</v>
          </cell>
          <cell r="G21">
            <v>2325</v>
          </cell>
          <cell r="H21">
            <v>2215</v>
          </cell>
          <cell r="I21">
            <v>2344</v>
          </cell>
        </row>
        <row r="22">
          <cell r="A22" t="str">
            <v>North Ayrshire</v>
          </cell>
          <cell r="B22">
            <v>2589</v>
          </cell>
          <cell r="C22">
            <v>2564</v>
          </cell>
          <cell r="D22">
            <v>2538</v>
          </cell>
          <cell r="E22">
            <v>2603</v>
          </cell>
          <cell r="F22">
            <v>1996</v>
          </cell>
          <cell r="G22">
            <v>1939</v>
          </cell>
          <cell r="H22">
            <v>1939</v>
          </cell>
          <cell r="I22">
            <v>1799</v>
          </cell>
        </row>
        <row r="23">
          <cell r="A23" t="str">
            <v>North Lanarkshire</v>
          </cell>
          <cell r="B23">
            <v>4970</v>
          </cell>
          <cell r="C23">
            <v>4998</v>
          </cell>
          <cell r="D23">
            <v>4179</v>
          </cell>
          <cell r="E23">
            <v>4185</v>
          </cell>
          <cell r="F23">
            <v>4017</v>
          </cell>
          <cell r="G23">
            <v>3773</v>
          </cell>
          <cell r="H23">
            <v>3717</v>
          </cell>
          <cell r="I23">
            <v>3147</v>
          </cell>
        </row>
        <row r="24">
          <cell r="A24" t="str">
            <v>Orkney Islands</v>
          </cell>
          <cell r="B24">
            <v>1819</v>
          </cell>
          <cell r="C24">
            <v>3000</v>
          </cell>
          <cell r="D24">
            <v>2873</v>
          </cell>
          <cell r="E24">
            <v>2118</v>
          </cell>
          <cell r="F24">
            <v>1305</v>
          </cell>
          <cell r="G24">
            <v>1459</v>
          </cell>
          <cell r="H24">
            <v>1244</v>
          </cell>
          <cell r="I24">
            <v>1417</v>
          </cell>
        </row>
        <row r="25">
          <cell r="A25" t="str">
            <v>Perth &amp; Kinross</v>
          </cell>
          <cell r="B25">
            <v>5888</v>
          </cell>
          <cell r="C25">
            <v>3945</v>
          </cell>
          <cell r="D25">
            <v>4599</v>
          </cell>
          <cell r="E25">
            <v>4373</v>
          </cell>
          <cell r="F25">
            <v>3823</v>
          </cell>
          <cell r="G25">
            <v>4509</v>
          </cell>
          <cell r="H25">
            <v>6982</v>
          </cell>
          <cell r="I25">
            <v>6327</v>
          </cell>
        </row>
        <row r="26">
          <cell r="A26" t="str">
            <v>Renfrewshire</v>
          </cell>
          <cell r="B26">
            <v>2738</v>
          </cell>
          <cell r="C26">
            <v>1216</v>
          </cell>
          <cell r="D26">
            <v>1468</v>
          </cell>
          <cell r="E26">
            <v>2114</v>
          </cell>
          <cell r="F26">
            <v>1930</v>
          </cell>
          <cell r="G26">
            <v>3243</v>
          </cell>
          <cell r="H26">
            <v>2089</v>
          </cell>
          <cell r="I26">
            <v>4350</v>
          </cell>
        </row>
        <row r="27">
          <cell r="A27" t="str">
            <v>Scottish Borders</v>
          </cell>
          <cell r="B27">
            <v>2158</v>
          </cell>
          <cell r="C27">
            <v>2530</v>
          </cell>
          <cell r="D27">
            <v>2559</v>
          </cell>
          <cell r="E27">
            <v>2523</v>
          </cell>
          <cell r="F27">
            <v>2574</v>
          </cell>
          <cell r="G27">
            <v>2580</v>
          </cell>
          <cell r="H27">
            <v>2398</v>
          </cell>
          <cell r="I27">
            <v>2717</v>
          </cell>
        </row>
        <row r="28">
          <cell r="A28" t="str">
            <v>Shetland Islands</v>
          </cell>
          <cell r="B28">
            <v>1438</v>
          </cell>
          <cell r="C28">
            <v>1390</v>
          </cell>
          <cell r="D28">
            <v>1552</v>
          </cell>
          <cell r="E28">
            <v>826</v>
          </cell>
          <cell r="F28">
            <v>1089</v>
          </cell>
          <cell r="G28">
            <v>1453</v>
          </cell>
          <cell r="H28">
            <v>1699</v>
          </cell>
          <cell r="I28">
            <v>1651</v>
          </cell>
        </row>
        <row r="29">
          <cell r="A29" t="str">
            <v>South Ayrshire</v>
          </cell>
          <cell r="B29">
            <v>2656</v>
          </cell>
          <cell r="C29">
            <v>2044</v>
          </cell>
          <cell r="D29">
            <v>2011</v>
          </cell>
          <cell r="E29">
            <v>2032</v>
          </cell>
          <cell r="F29">
            <v>2221</v>
          </cell>
          <cell r="G29">
            <v>2405</v>
          </cell>
          <cell r="H29">
            <v>2168</v>
          </cell>
          <cell r="I29">
            <v>2103</v>
          </cell>
        </row>
        <row r="30">
          <cell r="A30" t="str">
            <v>South Lanarkshire</v>
          </cell>
          <cell r="B30">
            <v>9535</v>
          </cell>
          <cell r="C30">
            <v>6470</v>
          </cell>
          <cell r="D30">
            <v>8407</v>
          </cell>
          <cell r="E30">
            <v>5211</v>
          </cell>
          <cell r="F30">
            <v>5119</v>
          </cell>
          <cell r="G30">
            <v>10691</v>
          </cell>
          <cell r="H30">
            <v>5761</v>
          </cell>
          <cell r="I30">
            <v>5463</v>
          </cell>
        </row>
        <row r="31">
          <cell r="A31" t="str">
            <v>Stirling</v>
          </cell>
          <cell r="B31">
            <v>1834</v>
          </cell>
          <cell r="C31">
            <v>1828</v>
          </cell>
          <cell r="D31">
            <v>1857</v>
          </cell>
          <cell r="E31">
            <v>1831</v>
          </cell>
          <cell r="F31">
            <v>1949</v>
          </cell>
          <cell r="G31">
            <v>2419</v>
          </cell>
          <cell r="H31">
            <v>2755</v>
          </cell>
          <cell r="I31">
            <v>2667</v>
          </cell>
        </row>
        <row r="32">
          <cell r="A32" t="str">
            <v>West Dunbartonshire</v>
          </cell>
          <cell r="B32">
            <v>463</v>
          </cell>
          <cell r="C32">
            <v>1353</v>
          </cell>
          <cell r="D32">
            <v>1160</v>
          </cell>
          <cell r="E32">
            <v>1191</v>
          </cell>
          <cell r="F32">
            <v>1138</v>
          </cell>
          <cell r="G32">
            <v>1172</v>
          </cell>
          <cell r="H32">
            <v>933</v>
          </cell>
          <cell r="I32">
            <v>1005</v>
          </cell>
        </row>
        <row r="33">
          <cell r="A33" t="str">
            <v>West Lothian</v>
          </cell>
          <cell r="B33">
            <v>3467</v>
          </cell>
          <cell r="C33">
            <v>2834</v>
          </cell>
          <cell r="D33">
            <v>2482</v>
          </cell>
          <cell r="E33">
            <v>2456</v>
          </cell>
          <cell r="F33">
            <v>2791</v>
          </cell>
          <cell r="G33">
            <v>2514</v>
          </cell>
          <cell r="H33">
            <v>2425</v>
          </cell>
          <cell r="I33">
            <v>2504</v>
          </cell>
        </row>
        <row r="34">
          <cell r="A34" t="str">
            <v>Scotland</v>
          </cell>
          <cell r="B34">
            <v>123250</v>
          </cell>
          <cell r="C34">
            <v>121954</v>
          </cell>
          <cell r="D34">
            <v>144362</v>
          </cell>
          <cell r="E34">
            <v>101575</v>
          </cell>
          <cell r="F34">
            <v>99892</v>
          </cell>
          <cell r="G34">
            <v>114409</v>
          </cell>
          <cell r="H34">
            <v>102448</v>
          </cell>
          <cell r="I34">
            <v>105365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Year 10-11"/>
      <sheetName val="Year 11-12"/>
      <sheetName val="Year 12-13"/>
      <sheetName val="Year 13-14"/>
      <sheetName val="Year 14-15"/>
      <sheetName val="Year 15-16"/>
      <sheetName val="Yeah 16-17"/>
    </sheetNames>
    <sheetDataSet>
      <sheetData sheetId="0">
        <row r="1">
          <cell r="B1" t="str">
            <v>ECON4 2010-11</v>
          </cell>
          <cell r="C1" t="str">
            <v>ECON4 2011-12</v>
          </cell>
          <cell r="D1" t="str">
            <v>ECON4 2012-13</v>
          </cell>
          <cell r="E1" t="str">
            <v>ECON4 2013-14</v>
          </cell>
          <cell r="F1" t="str">
            <v>ECON4 2014-15</v>
          </cell>
          <cell r="G1" t="str">
            <v>ECON4 2015-16</v>
          </cell>
          <cell r="H1" t="str">
            <v>ECON4 2016-17</v>
          </cell>
        </row>
        <row r="2">
          <cell r="A2" t="str">
            <v>Aberdeen City</v>
          </cell>
          <cell r="B2">
            <v>24.259297188321185</v>
          </cell>
          <cell r="C2">
            <v>22.008222248051336</v>
          </cell>
          <cell r="D2">
            <v>21.177706096311809</v>
          </cell>
          <cell r="E2">
            <v>24.282592692515419</v>
          </cell>
          <cell r="F2">
            <v>34.236587626464839</v>
          </cell>
          <cell r="G2">
            <v>30.015730949087789</v>
          </cell>
          <cell r="H2">
            <v>24.596321946005826</v>
          </cell>
        </row>
        <row r="3">
          <cell r="A3" t="str">
            <v>Aberdeenshire</v>
          </cell>
          <cell r="B3">
            <v>26.42575760886222</v>
          </cell>
          <cell r="C3">
            <v>26.141373991424189</v>
          </cell>
          <cell r="D3">
            <v>22.400331783234144</v>
          </cell>
          <cell r="E3">
            <v>21.560033390288478</v>
          </cell>
          <cell r="F3">
            <v>20.932126204130739</v>
          </cell>
          <cell r="G3">
            <v>25.394387648195099</v>
          </cell>
          <cell r="H3">
            <v>31.334787850814227</v>
          </cell>
        </row>
        <row r="4">
          <cell r="A4" t="str">
            <v>Angus</v>
          </cell>
          <cell r="B4">
            <v>33.017367702124119</v>
          </cell>
          <cell r="C4">
            <v>26.336179876555121</v>
          </cell>
          <cell r="D4">
            <v>30.980794123411481</v>
          </cell>
          <cell r="E4">
            <v>34.752287772128184</v>
          </cell>
          <cell r="F4">
            <v>29.480974278269951</v>
          </cell>
          <cell r="G4">
            <v>29.246016343091114</v>
          </cell>
          <cell r="H4">
            <v>34.47038508220929</v>
          </cell>
        </row>
        <row r="5">
          <cell r="A5" t="str">
            <v>Argyll &amp; Bute</v>
          </cell>
          <cell r="B5">
            <v>29.833065119629374</v>
          </cell>
          <cell r="C5">
            <v>28.151593825615272</v>
          </cell>
          <cell r="D5">
            <v>30.540914803827896</v>
          </cell>
          <cell r="E5">
            <v>32.427851889764085</v>
          </cell>
          <cell r="F5">
            <v>34.60166938810756</v>
          </cell>
          <cell r="G5">
            <v>35.348251041341008</v>
          </cell>
          <cell r="H5">
            <v>38.000287705728105</v>
          </cell>
        </row>
        <row r="6">
          <cell r="A6" t="str">
            <v>Edinburgh City</v>
          </cell>
          <cell r="B6">
            <v>34.09154648262092</v>
          </cell>
          <cell r="C6">
            <v>33.93665704158532</v>
          </cell>
          <cell r="D6">
            <v>36.737756450310549</v>
          </cell>
          <cell r="E6">
            <v>38.585407755012284</v>
          </cell>
          <cell r="F6">
            <v>29.686132153632951</v>
          </cell>
          <cell r="G6">
            <v>34.057009752699479</v>
          </cell>
          <cell r="H6">
            <v>36.07727643307674</v>
          </cell>
        </row>
        <row r="7">
          <cell r="A7" t="str">
            <v>Clackmannanshire</v>
          </cell>
          <cell r="B7">
            <v>19.752227782500153</v>
          </cell>
          <cell r="C7">
            <v>26.277898633597701</v>
          </cell>
          <cell r="D7">
            <v>29.099485016042969</v>
          </cell>
          <cell r="E7">
            <v>22.494284734196075</v>
          </cell>
          <cell r="F7">
            <v>19.812723550863801</v>
          </cell>
          <cell r="G7">
            <v>22.820075015958384</v>
          </cell>
          <cell r="H7">
            <v>16.603108224888175</v>
          </cell>
        </row>
        <row r="8">
          <cell r="A8" t="str">
            <v>Eilean Siar</v>
          </cell>
          <cell r="B8">
            <v>32.626842062494497</v>
          </cell>
          <cell r="C8">
            <v>36.884052067235153</v>
          </cell>
          <cell r="D8">
            <v>30.439712239970657</v>
          </cell>
          <cell r="E8">
            <v>40.720079745369411</v>
          </cell>
          <cell r="F8">
            <v>24.782031846862036</v>
          </cell>
          <cell r="G8">
            <v>39.56825796273413</v>
          </cell>
          <cell r="H8">
            <v>33.340666824473843</v>
          </cell>
        </row>
        <row r="9">
          <cell r="A9" t="str">
            <v>Dumfries &amp; Galloway</v>
          </cell>
          <cell r="B9">
            <v>31.27154194693043</v>
          </cell>
          <cell r="C9">
            <v>32.451292362467946</v>
          </cell>
          <cell r="D9">
            <v>24.232088992383066</v>
          </cell>
          <cell r="E9">
            <v>25.356409434423622</v>
          </cell>
          <cell r="F9">
            <v>26.883873231472588</v>
          </cell>
          <cell r="G9">
            <v>24.053014154516227</v>
          </cell>
          <cell r="H9">
            <v>25.725960854635616</v>
          </cell>
        </row>
        <row r="10">
          <cell r="A10" t="str">
            <v>Dundee City</v>
          </cell>
          <cell r="B10">
            <v>31.132551565642469</v>
          </cell>
          <cell r="C10">
            <v>30.396865723225552</v>
          </cell>
          <cell r="D10">
            <v>32.550301825757884</v>
          </cell>
          <cell r="E10">
            <v>38.872218585788744</v>
          </cell>
          <cell r="F10">
            <v>41.33347044408243</v>
          </cell>
          <cell r="G10">
            <v>34.935274854410267</v>
          </cell>
          <cell r="H10">
            <v>35.353885571483296</v>
          </cell>
        </row>
        <row r="11">
          <cell r="A11" t="str">
            <v>East Ayrshire</v>
          </cell>
          <cell r="B11">
            <v>21.476484819648348</v>
          </cell>
          <cell r="C11">
            <v>6.0289157988885602</v>
          </cell>
          <cell r="D11">
            <v>19.099194622892259</v>
          </cell>
          <cell r="E11">
            <v>22.438497336601685</v>
          </cell>
          <cell r="F11">
            <v>20.732784882696137</v>
          </cell>
          <cell r="G11">
            <v>21.725564971476924</v>
          </cell>
          <cell r="H11">
            <v>17.862824570430096</v>
          </cell>
        </row>
        <row r="12">
          <cell r="A12" t="str">
            <v>East Dunbartonshire</v>
          </cell>
          <cell r="B12">
            <v>24.868802635925039</v>
          </cell>
          <cell r="C12">
            <v>16.266764148274998</v>
          </cell>
          <cell r="D12">
            <v>15.796916152409873</v>
          </cell>
          <cell r="E12">
            <v>11.875070664692927</v>
          </cell>
          <cell r="F12">
            <v>14.101865962442853</v>
          </cell>
          <cell r="G12">
            <v>10.741437507730589</v>
          </cell>
          <cell r="H12">
            <v>18.718230407644523</v>
          </cell>
        </row>
        <row r="13">
          <cell r="A13" t="str">
            <v>East Lothian</v>
          </cell>
          <cell r="B13">
            <v>22.934766547917896</v>
          </cell>
          <cell r="C13">
            <v>26.398802927742189</v>
          </cell>
          <cell r="D13">
            <v>30.358216938372507</v>
          </cell>
          <cell r="E13">
            <v>31.806927197203976</v>
          </cell>
          <cell r="F13">
            <v>27.077960936025828</v>
          </cell>
          <cell r="G13">
            <v>24.572687810830995</v>
          </cell>
          <cell r="H13">
            <v>23.050568371564637</v>
          </cell>
        </row>
        <row r="14">
          <cell r="A14" t="str">
            <v>East Renfrewshire</v>
          </cell>
          <cell r="B14">
            <v>8.9669669216164198</v>
          </cell>
          <cell r="C14">
            <v>8.0769351503844611</v>
          </cell>
          <cell r="D14">
            <v>5.2331181022190387</v>
          </cell>
          <cell r="E14">
            <v>8.584742948782921</v>
          </cell>
          <cell r="F14">
            <v>7.9422730271418276</v>
          </cell>
          <cell r="G14">
            <v>10.038472645015778</v>
          </cell>
          <cell r="H14">
            <v>22.199965734039417</v>
          </cell>
        </row>
        <row r="15">
          <cell r="A15" t="str">
            <v>Falkirk</v>
          </cell>
          <cell r="B15">
            <v>21.346056055055172</v>
          </cell>
          <cell r="C15">
            <v>20.837352798324154</v>
          </cell>
          <cell r="D15">
            <v>19.326322470179154</v>
          </cell>
          <cell r="E15">
            <v>18.012907832947622</v>
          </cell>
          <cell r="F15">
            <v>18.527529427280921</v>
          </cell>
          <cell r="G15">
            <v>22.527747620736456</v>
          </cell>
          <cell r="H15">
            <v>18.409956485163427</v>
          </cell>
        </row>
        <row r="16">
          <cell r="A16" t="str">
            <v>Fife</v>
          </cell>
          <cell r="B16">
            <v>22.42808252982223</v>
          </cell>
          <cell r="C16">
            <v>23.391606458689978</v>
          </cell>
          <cell r="D16">
            <v>18.782644950612426</v>
          </cell>
          <cell r="E16">
            <v>18.469079482964162</v>
          </cell>
          <cell r="F16">
            <v>26.527164312472841</v>
          </cell>
          <cell r="G16">
            <v>24.131638703286782</v>
          </cell>
          <cell r="H16">
            <v>28.09913221110844</v>
          </cell>
        </row>
        <row r="17">
          <cell r="A17" t="str">
            <v>Glasgow City</v>
          </cell>
          <cell r="B17">
            <v>30.926139293279618</v>
          </cell>
          <cell r="C17">
            <v>41.402019747300692</v>
          </cell>
          <cell r="D17">
            <v>47.570615440810627</v>
          </cell>
          <cell r="E17">
            <v>37.839810836587475</v>
          </cell>
          <cell r="F17">
            <v>35.469849736389783</v>
          </cell>
          <cell r="G17">
            <v>32.40873273942492</v>
          </cell>
          <cell r="H17">
            <v>35.730600514944541</v>
          </cell>
        </row>
        <row r="18">
          <cell r="A18" t="str">
            <v>Highland</v>
          </cell>
          <cell r="B18">
            <v>49.444255191182521</v>
          </cell>
          <cell r="C18">
            <v>42.379503065811448</v>
          </cell>
          <cell r="D18">
            <v>48.993935321660132</v>
          </cell>
          <cell r="E18">
            <v>47.814685430177853</v>
          </cell>
          <cell r="F18">
            <v>38.117911294858644</v>
          </cell>
          <cell r="G18">
            <v>30.609333225630653</v>
          </cell>
          <cell r="H18">
            <v>33.678257697161925</v>
          </cell>
        </row>
        <row r="19">
          <cell r="A19" t="str">
            <v>Inverclyde</v>
          </cell>
          <cell r="B19">
            <v>31.139108666381972</v>
          </cell>
          <cell r="C19">
            <v>26.521207848478756</v>
          </cell>
          <cell r="D19">
            <v>27.087095028532516</v>
          </cell>
          <cell r="E19">
            <v>20.53253297676757</v>
          </cell>
          <cell r="F19">
            <v>33.958439204675614</v>
          </cell>
          <cell r="G19">
            <v>37.327895456506575</v>
          </cell>
          <cell r="H19">
            <v>30.582920776150686</v>
          </cell>
        </row>
        <row r="20">
          <cell r="A20" t="str">
            <v>Midlothian</v>
          </cell>
          <cell r="B20">
            <v>18.85956974141202</v>
          </cell>
          <cell r="C20">
            <v>24.870735473449241</v>
          </cell>
          <cell r="D20">
            <v>18.388807406862046</v>
          </cell>
          <cell r="E20">
            <v>22.395502014106125</v>
          </cell>
          <cell r="F20">
            <v>19.972218106935856</v>
          </cell>
          <cell r="G20">
            <v>17.958881581413422</v>
          </cell>
          <cell r="H20">
            <v>12.850318310453654</v>
          </cell>
        </row>
        <row r="21">
          <cell r="A21" t="str">
            <v>North Ayrshire</v>
          </cell>
          <cell r="B21">
            <v>17.417468827301377</v>
          </cell>
          <cell r="C21">
            <v>15.802706334196959</v>
          </cell>
          <cell r="D21">
            <v>17.376544197417562</v>
          </cell>
          <cell r="E21">
            <v>19.755717493701269</v>
          </cell>
          <cell r="F21">
            <v>19.421000923061911</v>
          </cell>
          <cell r="G21">
            <v>15.278774469263967</v>
          </cell>
          <cell r="H21">
            <v>16.620116790044626</v>
          </cell>
        </row>
        <row r="22">
          <cell r="A22" t="str">
            <v>North Lanarkshire</v>
          </cell>
          <cell r="B22">
            <v>32.490187431043616</v>
          </cell>
          <cell r="C22">
            <v>25.925607020510473</v>
          </cell>
          <cell r="D22">
            <v>35.958700051098717</v>
          </cell>
          <cell r="E22">
            <v>38.932921965156112</v>
          </cell>
          <cell r="F22">
            <v>43.668884717923341</v>
          </cell>
          <cell r="G22">
            <v>33.14178790041607</v>
          </cell>
          <cell r="H22">
            <v>31.447553559107668</v>
          </cell>
        </row>
        <row r="23">
          <cell r="A23" t="str">
            <v>Orkney Islands</v>
          </cell>
          <cell r="B23">
            <v>40.394429491508888</v>
          </cell>
          <cell r="C23">
            <v>33.321516318710522</v>
          </cell>
          <cell r="D23">
            <v>22.023293756701154</v>
          </cell>
          <cell r="E23">
            <v>25.666851460571781</v>
          </cell>
          <cell r="F23">
            <v>39.84766688508104</v>
          </cell>
          <cell r="G23">
            <v>45.947627882138079</v>
          </cell>
          <cell r="H23">
            <v>40.912232654615636</v>
          </cell>
        </row>
        <row r="24">
          <cell r="A24" t="str">
            <v>Perth &amp; Kinross</v>
          </cell>
          <cell r="B24">
            <v>25.979043045212023</v>
          </cell>
          <cell r="C24">
            <v>29.183733521727056</v>
          </cell>
          <cell r="D24">
            <v>23.885622767467517</v>
          </cell>
          <cell r="E24">
            <v>21.962943004236472</v>
          </cell>
          <cell r="F24">
            <v>19.53819432530355</v>
          </cell>
          <cell r="G24">
            <v>21.376876637247314</v>
          </cell>
          <cell r="H24">
            <v>18.926736979875439</v>
          </cell>
        </row>
        <row r="25">
          <cell r="A25" t="str">
            <v>Renfrewshire</v>
          </cell>
          <cell r="B25">
            <v>26.796944524503648</v>
          </cell>
          <cell r="C25">
            <v>19.502708101766704</v>
          </cell>
          <cell r="D25">
            <v>19.821353667433577</v>
          </cell>
          <cell r="E25">
            <v>23.630566572904936</v>
          </cell>
          <cell r="F25">
            <v>23.274095898341965</v>
          </cell>
          <cell r="G25">
            <v>28.637403075941346</v>
          </cell>
          <cell r="H25">
            <v>29.018275067861914</v>
          </cell>
        </row>
        <row r="26">
          <cell r="A26" t="str">
            <v>Scottish Borders</v>
          </cell>
          <cell r="B26">
            <v>24.329602600265829</v>
          </cell>
          <cell r="C26">
            <v>24.242621375743532</v>
          </cell>
          <cell r="D26">
            <v>29.317577729202682</v>
          </cell>
          <cell r="E26">
            <v>28.545410993580489</v>
          </cell>
          <cell r="F26">
            <v>28.055523056459442</v>
          </cell>
          <cell r="G26">
            <v>22.75969961992833</v>
          </cell>
          <cell r="H26">
            <v>26.89077879441318</v>
          </cell>
        </row>
        <row r="27">
          <cell r="A27" t="str">
            <v>Shetland Islands</v>
          </cell>
          <cell r="B27">
            <v>46.713509571871235</v>
          </cell>
          <cell r="C27">
            <v>52.829941900395305</v>
          </cell>
          <cell r="D27">
            <v>62.829801198329918</v>
          </cell>
          <cell r="E27">
            <v>58.934625867921483</v>
          </cell>
          <cell r="F27">
            <v>54.207279224867058</v>
          </cell>
          <cell r="G27">
            <v>52.219784396569921</v>
          </cell>
          <cell r="H27">
            <v>40.916288777449473</v>
          </cell>
        </row>
        <row r="28">
          <cell r="A28" t="str">
            <v>South Ayrshire</v>
          </cell>
          <cell r="B28">
            <v>28.521369447039348</v>
          </cell>
          <cell r="C28">
            <v>26.293449393933766</v>
          </cell>
          <cell r="D28">
            <v>29.483046565036929</v>
          </cell>
          <cell r="E28">
            <v>26.076409517242126</v>
          </cell>
          <cell r="F28">
            <v>27.616489481257911</v>
          </cell>
          <cell r="G28">
            <v>23.78957470346333</v>
          </cell>
          <cell r="H28">
            <v>21.418493478351529</v>
          </cell>
        </row>
        <row r="29">
          <cell r="A29" t="str">
            <v>South Lanarkshire</v>
          </cell>
          <cell r="B29">
            <v>18.793296687900156</v>
          </cell>
          <cell r="C29">
            <v>15.077861353031293</v>
          </cell>
          <cell r="D29">
            <v>13.936296839184905</v>
          </cell>
          <cell r="E29">
            <v>11.413661341806227</v>
          </cell>
          <cell r="F29">
            <v>12.671469822711986</v>
          </cell>
          <cell r="G29">
            <v>13.309414358310701</v>
          </cell>
          <cell r="H29">
            <v>13.320825257603957</v>
          </cell>
        </row>
        <row r="30">
          <cell r="A30" t="str">
            <v>Stirling</v>
          </cell>
          <cell r="B30">
            <v>17.030963556452601</v>
          </cell>
          <cell r="C30">
            <v>16.759806529384029</v>
          </cell>
          <cell r="D30">
            <v>19.370393741806495</v>
          </cell>
          <cell r="E30">
            <v>16.160439117409293</v>
          </cell>
          <cell r="F30">
            <v>16.959198001193329</v>
          </cell>
          <cell r="G30">
            <v>20.992222847880072</v>
          </cell>
          <cell r="H30">
            <v>21.592605594188257</v>
          </cell>
        </row>
        <row r="31">
          <cell r="A31" t="str">
            <v>Moray</v>
          </cell>
          <cell r="B31">
            <v>28.59264069045539</v>
          </cell>
          <cell r="C31">
            <v>28.210389910225164</v>
          </cell>
          <cell r="D31">
            <v>25.743943992709557</v>
          </cell>
          <cell r="E31">
            <v>25.494921981642488</v>
          </cell>
          <cell r="F31">
            <v>23.661690092423076</v>
          </cell>
          <cell r="G31">
            <v>28.467773805560192</v>
          </cell>
          <cell r="H31">
            <v>21.221849975749279</v>
          </cell>
        </row>
        <row r="32">
          <cell r="A32" t="str">
            <v>West Dunbartonshire</v>
          </cell>
          <cell r="B32">
            <v>13.770553821127866</v>
          </cell>
          <cell r="C32">
            <v>11.987212612950568</v>
          </cell>
          <cell r="D32">
            <v>10.489152226182981</v>
          </cell>
          <cell r="E32">
            <v>9.2043678422619362</v>
          </cell>
          <cell r="F32">
            <v>10.706039285612235</v>
          </cell>
          <cell r="G32">
            <v>8.8299424974311904</v>
          </cell>
          <cell r="H32">
            <v>9.1021804386195768</v>
          </cell>
        </row>
        <row r="33">
          <cell r="A33" t="str">
            <v>West Lothian</v>
          </cell>
          <cell r="B33">
            <v>26.072222536775975</v>
          </cell>
          <cell r="C33">
            <v>19.220941205008629</v>
          </cell>
          <cell r="D33">
            <v>20.737066571128917</v>
          </cell>
          <cell r="E33">
            <v>20.529739360126811</v>
          </cell>
          <cell r="F33">
            <v>22.541060261180455</v>
          </cell>
          <cell r="G33">
            <v>22.523427235374939</v>
          </cell>
          <cell r="H33">
            <v>19.036774846027221</v>
          </cell>
        </row>
        <row r="34">
          <cell r="A34" t="str">
            <v>Scotland</v>
          </cell>
          <cell r="B34">
            <v>27.233459357853601</v>
          </cell>
          <cell r="C34">
            <v>26.150682613185406</v>
          </cell>
          <cell r="D34">
            <v>27.243895107631584</v>
          </cell>
          <cell r="E34">
            <v>26.945716164073602</v>
          </cell>
          <cell r="F34">
            <v>27.534946201051746</v>
          </cell>
          <cell r="G34">
            <v>25.43824231834596</v>
          </cell>
          <cell r="H34">
            <v>26.476042492311919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ll Years"/>
      <sheetName val="201112"/>
      <sheetName val="201011"/>
      <sheetName val="201213"/>
      <sheetName val="201314"/>
      <sheetName val="201415"/>
      <sheetName val="201516"/>
      <sheetName val="201617"/>
      <sheetName val="201718"/>
      <sheetName val="201819"/>
    </sheetNames>
    <sheetDataSet>
      <sheetData sheetId="0"/>
      <sheetData sheetId="1">
        <row r="1">
          <cell r="A1" t="str">
            <v>Local Authority</v>
          </cell>
          <cell r="B1" t="str">
            <v>Economic Development &amp; Tourism - Gross expenditure (£000) 2010-11</v>
          </cell>
          <cell r="C1" t="str">
            <v>Economic Development &amp; Tourism - Gross expenditure (£000) 2011-12</v>
          </cell>
          <cell r="D1" t="str">
            <v>Economic Development &amp; Tourism - Gross expenditure (£000) 2012-13</v>
          </cell>
          <cell r="E1" t="str">
            <v>Economic Development &amp; Tourism - Gross expenditure (£000) 2013-14</v>
          </cell>
          <cell r="F1" t="str">
            <v>Economic Development &amp; Tourism - Gross expenditure (£000) 2014-15</v>
          </cell>
          <cell r="G1" t="str">
            <v>Economic Development &amp; Tourism - Gross expenditure (£000) 2015-16</v>
          </cell>
          <cell r="H1" t="str">
            <v>Economic Development &amp; Tourism - Gross expenditure (£000) 2016-17</v>
          </cell>
          <cell r="I1" t="str">
            <v>Economic Development &amp; Tourism - Gross expenditure (£000) 2017-18</v>
          </cell>
        </row>
        <row r="2">
          <cell r="A2" t="str">
            <v>Aberdeen City</v>
          </cell>
          <cell r="B2">
            <v>10511</v>
          </cell>
          <cell r="C2">
            <v>10218</v>
          </cell>
          <cell r="D2">
            <v>7444</v>
          </cell>
          <cell r="E2">
            <v>8285</v>
          </cell>
          <cell r="F2">
            <v>11470</v>
          </cell>
          <cell r="G2">
            <v>8014</v>
          </cell>
          <cell r="H2">
            <v>78106</v>
          </cell>
          <cell r="I2">
            <v>126141</v>
          </cell>
        </row>
        <row r="3">
          <cell r="A3" t="str">
            <v>Aberdeenshire</v>
          </cell>
          <cell r="B3">
            <v>7025</v>
          </cell>
          <cell r="C3">
            <v>8419</v>
          </cell>
          <cell r="D3">
            <v>8883</v>
          </cell>
          <cell r="E3">
            <v>9541</v>
          </cell>
          <cell r="F3">
            <v>21022</v>
          </cell>
          <cell r="G3">
            <v>12437</v>
          </cell>
          <cell r="H3">
            <v>8466</v>
          </cell>
          <cell r="I3">
            <v>9596</v>
          </cell>
        </row>
        <row r="4">
          <cell r="A4" t="str">
            <v>Angus</v>
          </cell>
          <cell r="B4">
            <v>4136</v>
          </cell>
          <cell r="C4">
            <v>4131</v>
          </cell>
          <cell r="D4">
            <v>3098</v>
          </cell>
          <cell r="E4">
            <v>3323</v>
          </cell>
          <cell r="F4">
            <v>3051</v>
          </cell>
          <cell r="G4">
            <v>2841</v>
          </cell>
          <cell r="H4">
            <v>2772</v>
          </cell>
          <cell r="I4">
            <v>4559</v>
          </cell>
        </row>
        <row r="5">
          <cell r="A5" t="str">
            <v>Argyll &amp; Bute</v>
          </cell>
          <cell r="B5">
            <v>4812</v>
          </cell>
          <cell r="C5">
            <v>3780</v>
          </cell>
          <cell r="D5">
            <v>3544</v>
          </cell>
          <cell r="E5">
            <v>6424</v>
          </cell>
          <cell r="F5">
            <v>8648</v>
          </cell>
          <cell r="G5">
            <v>7798</v>
          </cell>
          <cell r="H5">
            <v>7629</v>
          </cell>
          <cell r="I5">
            <v>16380</v>
          </cell>
        </row>
        <row r="6">
          <cell r="A6" t="str">
            <v>Clackmannanshire</v>
          </cell>
          <cell r="B6">
            <v>4669</v>
          </cell>
          <cell r="C6">
            <v>1585</v>
          </cell>
          <cell r="D6">
            <v>2667</v>
          </cell>
          <cell r="E6">
            <v>6163</v>
          </cell>
          <cell r="F6">
            <v>2678</v>
          </cell>
          <cell r="G6">
            <v>1701</v>
          </cell>
          <cell r="H6">
            <v>2420</v>
          </cell>
          <cell r="I6">
            <v>2893</v>
          </cell>
        </row>
        <row r="7">
          <cell r="A7" t="str">
            <v>Dumfries &amp; Galloway</v>
          </cell>
          <cell r="B7">
            <v>10771</v>
          </cell>
          <cell r="C7">
            <v>8141</v>
          </cell>
          <cell r="D7">
            <v>7419</v>
          </cell>
          <cell r="E7">
            <v>12024</v>
          </cell>
          <cell r="F7">
            <v>10941</v>
          </cell>
          <cell r="G7">
            <v>8186</v>
          </cell>
          <cell r="H7">
            <v>8454</v>
          </cell>
          <cell r="I7">
            <v>8464</v>
          </cell>
        </row>
        <row r="8">
          <cell r="A8" t="str">
            <v>Dundee City</v>
          </cell>
          <cell r="B8">
            <v>15299</v>
          </cell>
          <cell r="C8">
            <v>15667</v>
          </cell>
          <cell r="D8">
            <v>14278</v>
          </cell>
          <cell r="E8">
            <v>23742</v>
          </cell>
          <cell r="F8">
            <v>11117</v>
          </cell>
          <cell r="G8">
            <v>10144</v>
          </cell>
          <cell r="H8">
            <v>16548</v>
          </cell>
          <cell r="I8">
            <v>24724</v>
          </cell>
        </row>
        <row r="9">
          <cell r="A9" t="str">
            <v>East Ayrshire</v>
          </cell>
          <cell r="B9">
            <v>15456</v>
          </cell>
          <cell r="C9">
            <v>11901</v>
          </cell>
          <cell r="D9">
            <v>14410</v>
          </cell>
          <cell r="E9">
            <v>9068</v>
          </cell>
          <cell r="F9">
            <v>5341</v>
          </cell>
          <cell r="G9">
            <v>5901</v>
          </cell>
          <cell r="H9">
            <v>7300</v>
          </cell>
          <cell r="I9">
            <v>13247</v>
          </cell>
        </row>
        <row r="10">
          <cell r="A10" t="str">
            <v>East Dunbartonshire</v>
          </cell>
          <cell r="B10">
            <v>2756</v>
          </cell>
          <cell r="C10">
            <v>7450</v>
          </cell>
          <cell r="D10">
            <v>3584</v>
          </cell>
          <cell r="E10">
            <v>3391</v>
          </cell>
          <cell r="F10">
            <v>3040</v>
          </cell>
          <cell r="G10">
            <v>2848</v>
          </cell>
          <cell r="H10">
            <v>4139</v>
          </cell>
          <cell r="I10">
            <v>2906</v>
          </cell>
        </row>
        <row r="11">
          <cell r="A11" t="str">
            <v>East Lothian</v>
          </cell>
          <cell r="B11">
            <v>1885</v>
          </cell>
          <cell r="C11">
            <v>2262</v>
          </cell>
          <cell r="D11">
            <v>1423</v>
          </cell>
          <cell r="E11">
            <v>3014</v>
          </cell>
          <cell r="F11">
            <v>4971</v>
          </cell>
          <cell r="G11">
            <v>6714</v>
          </cell>
          <cell r="H11">
            <v>5921</v>
          </cell>
          <cell r="I11">
            <v>6268</v>
          </cell>
        </row>
        <row r="12">
          <cell r="A12" t="str">
            <v>East Renfrewshire</v>
          </cell>
          <cell r="B12">
            <v>1106</v>
          </cell>
          <cell r="C12">
            <v>1562</v>
          </cell>
          <cell r="D12">
            <v>1904</v>
          </cell>
          <cell r="E12">
            <v>1738</v>
          </cell>
          <cell r="F12">
            <v>1773</v>
          </cell>
          <cell r="G12">
            <v>1708</v>
          </cell>
          <cell r="H12">
            <v>2114</v>
          </cell>
          <cell r="I12">
            <v>2486</v>
          </cell>
        </row>
        <row r="13">
          <cell r="A13" t="str">
            <v>Edinburgh City</v>
          </cell>
          <cell r="B13">
            <v>43769</v>
          </cell>
          <cell r="C13">
            <v>52354</v>
          </cell>
          <cell r="D13">
            <v>62327</v>
          </cell>
          <cell r="E13">
            <v>36508</v>
          </cell>
          <cell r="F13">
            <v>39226</v>
          </cell>
          <cell r="G13">
            <v>38370</v>
          </cell>
          <cell r="H13">
            <v>33488</v>
          </cell>
          <cell r="I13">
            <v>33137</v>
          </cell>
        </row>
        <row r="14">
          <cell r="A14" t="str">
            <v>Eilean Siar</v>
          </cell>
          <cell r="B14">
            <v>6913</v>
          </cell>
          <cell r="C14">
            <v>5275</v>
          </cell>
          <cell r="D14">
            <v>5223</v>
          </cell>
          <cell r="E14">
            <v>5027</v>
          </cell>
          <cell r="F14">
            <v>3821</v>
          </cell>
          <cell r="G14">
            <v>4013</v>
          </cell>
          <cell r="H14">
            <v>5155</v>
          </cell>
          <cell r="I14">
            <v>5494</v>
          </cell>
        </row>
        <row r="15">
          <cell r="A15" t="str">
            <v>Falkirk</v>
          </cell>
          <cell r="B15">
            <v>15051</v>
          </cell>
          <cell r="C15">
            <v>14967</v>
          </cell>
          <cell r="D15">
            <v>11599</v>
          </cell>
          <cell r="E15">
            <v>13755</v>
          </cell>
          <cell r="F15">
            <v>12825</v>
          </cell>
          <cell r="G15">
            <v>10684</v>
          </cell>
          <cell r="H15">
            <v>10727</v>
          </cell>
          <cell r="I15">
            <v>9088</v>
          </cell>
        </row>
        <row r="16">
          <cell r="A16" t="str">
            <v>Fife</v>
          </cell>
          <cell r="B16">
            <v>11988</v>
          </cell>
          <cell r="C16">
            <v>12819</v>
          </cell>
          <cell r="D16">
            <v>12223</v>
          </cell>
          <cell r="E16">
            <v>13616</v>
          </cell>
          <cell r="F16">
            <v>13883.703</v>
          </cell>
          <cell r="G16">
            <v>17385</v>
          </cell>
          <cell r="H16">
            <v>15143</v>
          </cell>
          <cell r="I16">
            <v>16507</v>
          </cell>
        </row>
        <row r="17">
          <cell r="A17" t="str">
            <v>Glasgow City</v>
          </cell>
          <cell r="B17">
            <v>136773</v>
          </cell>
          <cell r="C17">
            <v>103398</v>
          </cell>
          <cell r="D17">
            <v>102082</v>
          </cell>
          <cell r="E17">
            <v>91641</v>
          </cell>
          <cell r="F17">
            <v>88088</v>
          </cell>
          <cell r="G17">
            <v>70586</v>
          </cell>
          <cell r="H17">
            <v>88107</v>
          </cell>
          <cell r="I17">
            <v>80711</v>
          </cell>
        </row>
        <row r="18">
          <cell r="A18" t="str">
            <v>Highland</v>
          </cell>
          <cell r="B18">
            <v>4092</v>
          </cell>
          <cell r="C18">
            <v>6177</v>
          </cell>
          <cell r="D18">
            <v>6419</v>
          </cell>
          <cell r="E18">
            <v>5851</v>
          </cell>
          <cell r="F18">
            <v>6672</v>
          </cell>
          <cell r="G18">
            <v>8139</v>
          </cell>
          <cell r="H18">
            <v>6906</v>
          </cell>
          <cell r="I18">
            <v>8583</v>
          </cell>
        </row>
        <row r="19">
          <cell r="A19" t="str">
            <v>Inverclyde</v>
          </cell>
          <cell r="B19">
            <v>11159</v>
          </cell>
          <cell r="C19">
            <v>10314</v>
          </cell>
          <cell r="D19">
            <v>9259</v>
          </cell>
          <cell r="E19">
            <v>8756</v>
          </cell>
          <cell r="F19">
            <v>9856</v>
          </cell>
          <cell r="G19">
            <v>11557</v>
          </cell>
          <cell r="H19">
            <v>7845</v>
          </cell>
          <cell r="I19">
            <v>7038</v>
          </cell>
        </row>
        <row r="20">
          <cell r="A20" t="str">
            <v>Midlothian</v>
          </cell>
          <cell r="B20">
            <v>4794</v>
          </cell>
          <cell r="C20">
            <v>6120</v>
          </cell>
          <cell r="D20">
            <v>4681</v>
          </cell>
          <cell r="E20">
            <v>3280</v>
          </cell>
          <cell r="F20">
            <v>4373</v>
          </cell>
          <cell r="G20">
            <v>3730</v>
          </cell>
          <cell r="H20">
            <v>10935</v>
          </cell>
          <cell r="I20">
            <v>3624</v>
          </cell>
        </row>
        <row r="21">
          <cell r="A21" t="str">
            <v>Moray</v>
          </cell>
          <cell r="B21">
            <v>3891</v>
          </cell>
          <cell r="C21">
            <v>2857</v>
          </cell>
          <cell r="D21">
            <v>2996</v>
          </cell>
          <cell r="E21">
            <v>3672</v>
          </cell>
          <cell r="F21">
            <v>3081</v>
          </cell>
          <cell r="G21">
            <v>3572</v>
          </cell>
          <cell r="H21">
            <v>3837</v>
          </cell>
          <cell r="I21">
            <v>4657</v>
          </cell>
        </row>
        <row r="22">
          <cell r="A22" t="str">
            <v>North Ayrshire</v>
          </cell>
          <cell r="B22">
            <v>10206</v>
          </cell>
          <cell r="C22">
            <v>7953</v>
          </cell>
          <cell r="D22">
            <v>9427</v>
          </cell>
          <cell r="E22">
            <v>10224</v>
          </cell>
          <cell r="F22">
            <v>14038</v>
          </cell>
          <cell r="G22">
            <v>17490</v>
          </cell>
          <cell r="H22">
            <v>17098</v>
          </cell>
          <cell r="I22">
            <v>20005</v>
          </cell>
        </row>
        <row r="23">
          <cell r="A23" t="str">
            <v>North Lanarkshire</v>
          </cell>
          <cell r="B23">
            <v>27356</v>
          </cell>
          <cell r="C23">
            <v>27125</v>
          </cell>
          <cell r="D23">
            <v>22909</v>
          </cell>
          <cell r="E23">
            <v>26231</v>
          </cell>
          <cell r="F23">
            <v>21260</v>
          </cell>
          <cell r="G23">
            <v>24309</v>
          </cell>
          <cell r="H23">
            <v>18958</v>
          </cell>
          <cell r="I23">
            <v>15839</v>
          </cell>
        </row>
        <row r="24">
          <cell r="A24" t="str">
            <v>Orkney Islands</v>
          </cell>
          <cell r="B24">
            <v>1956</v>
          </cell>
          <cell r="C24">
            <v>1899</v>
          </cell>
          <cell r="D24">
            <v>2880</v>
          </cell>
          <cell r="E24">
            <v>2682</v>
          </cell>
          <cell r="F24">
            <v>3850</v>
          </cell>
          <cell r="G24">
            <v>3141</v>
          </cell>
          <cell r="H24">
            <v>2712</v>
          </cell>
          <cell r="I24">
            <v>3450</v>
          </cell>
        </row>
        <row r="25">
          <cell r="A25" t="str">
            <v>Perth &amp; Kinross</v>
          </cell>
          <cell r="B25">
            <v>3617</v>
          </cell>
          <cell r="C25">
            <v>3971</v>
          </cell>
          <cell r="D25">
            <v>5282</v>
          </cell>
          <cell r="E25">
            <v>5675</v>
          </cell>
          <cell r="F25">
            <v>6819</v>
          </cell>
          <cell r="G25">
            <v>5471</v>
          </cell>
          <cell r="H25">
            <v>5330</v>
          </cell>
          <cell r="I25">
            <v>7213</v>
          </cell>
        </row>
        <row r="26">
          <cell r="A26" t="str">
            <v>Renfrewshire</v>
          </cell>
          <cell r="B26">
            <v>5419</v>
          </cell>
          <cell r="C26">
            <v>4637</v>
          </cell>
          <cell r="D26">
            <v>4273</v>
          </cell>
          <cell r="E26">
            <v>6360</v>
          </cell>
          <cell r="F26">
            <v>7286</v>
          </cell>
          <cell r="G26">
            <v>8922</v>
          </cell>
          <cell r="H26">
            <v>15621</v>
          </cell>
          <cell r="I26">
            <v>15757</v>
          </cell>
        </row>
        <row r="27">
          <cell r="A27" t="str">
            <v>Scottish Borders</v>
          </cell>
          <cell r="B27">
            <v>4906</v>
          </cell>
          <cell r="C27">
            <v>2383</v>
          </cell>
          <cell r="D27">
            <v>2822</v>
          </cell>
          <cell r="E27">
            <v>3608</v>
          </cell>
          <cell r="F27">
            <v>4301</v>
          </cell>
          <cell r="G27">
            <v>3987</v>
          </cell>
          <cell r="H27">
            <v>3045</v>
          </cell>
          <cell r="I27">
            <v>5027</v>
          </cell>
        </row>
        <row r="28">
          <cell r="A28" t="str">
            <v>Shetland Islands</v>
          </cell>
          <cell r="B28">
            <v>9597</v>
          </cell>
          <cell r="C28">
            <v>10387</v>
          </cell>
          <cell r="D28">
            <v>10172</v>
          </cell>
          <cell r="E28">
            <v>6992</v>
          </cell>
          <cell r="F28">
            <v>3592</v>
          </cell>
          <cell r="G28">
            <v>4014</v>
          </cell>
          <cell r="H28">
            <v>3370</v>
          </cell>
          <cell r="I28">
            <v>3443</v>
          </cell>
        </row>
        <row r="29">
          <cell r="A29" t="str">
            <v>South Ayrshire</v>
          </cell>
          <cell r="B29">
            <v>2347</v>
          </cell>
          <cell r="C29">
            <v>2893</v>
          </cell>
          <cell r="D29">
            <v>3134</v>
          </cell>
          <cell r="E29">
            <v>6389</v>
          </cell>
          <cell r="F29">
            <v>4617</v>
          </cell>
          <cell r="G29">
            <v>5042</v>
          </cell>
          <cell r="H29">
            <v>9108</v>
          </cell>
          <cell r="I29">
            <v>6765</v>
          </cell>
        </row>
        <row r="30">
          <cell r="A30" t="str">
            <v>South Lanarkshire</v>
          </cell>
          <cell r="B30">
            <v>28837</v>
          </cell>
          <cell r="C30">
            <v>24386</v>
          </cell>
          <cell r="D30">
            <v>21911</v>
          </cell>
          <cell r="E30">
            <v>20394</v>
          </cell>
          <cell r="F30">
            <v>18184</v>
          </cell>
          <cell r="G30">
            <v>15895</v>
          </cell>
          <cell r="H30">
            <v>16728</v>
          </cell>
          <cell r="I30">
            <v>16579</v>
          </cell>
        </row>
        <row r="31">
          <cell r="A31" t="str">
            <v>Stirling</v>
          </cell>
          <cell r="B31">
            <v>3211</v>
          </cell>
          <cell r="C31">
            <v>5025</v>
          </cell>
          <cell r="D31">
            <v>2777</v>
          </cell>
          <cell r="E31">
            <v>9471</v>
          </cell>
          <cell r="F31">
            <v>3518</v>
          </cell>
          <cell r="G31">
            <v>1974</v>
          </cell>
          <cell r="H31">
            <v>5325</v>
          </cell>
          <cell r="I31">
            <v>4794</v>
          </cell>
        </row>
        <row r="32">
          <cell r="A32" t="str">
            <v>West Dunbartonshire</v>
          </cell>
          <cell r="B32">
            <v>8064</v>
          </cell>
          <cell r="C32">
            <v>8476</v>
          </cell>
          <cell r="D32">
            <v>4816</v>
          </cell>
          <cell r="E32">
            <v>5614</v>
          </cell>
          <cell r="F32">
            <v>5203</v>
          </cell>
          <cell r="G32">
            <v>6421</v>
          </cell>
          <cell r="H32">
            <v>5698</v>
          </cell>
          <cell r="I32">
            <v>8660</v>
          </cell>
        </row>
        <row r="33">
          <cell r="A33" t="str">
            <v>West Lothian</v>
          </cell>
          <cell r="B33">
            <v>12471</v>
          </cell>
          <cell r="C33">
            <v>8828</v>
          </cell>
          <cell r="D33">
            <v>9104</v>
          </cell>
          <cell r="E33">
            <v>11384</v>
          </cell>
          <cell r="F33">
            <v>11006</v>
          </cell>
          <cell r="G33">
            <v>10056</v>
          </cell>
          <cell r="H33">
            <v>8424</v>
          </cell>
          <cell r="I33">
            <v>9148</v>
          </cell>
        </row>
        <row r="34">
          <cell r="A34" t="str">
            <v>Scotland</v>
          </cell>
          <cell r="B34">
            <v>434843</v>
          </cell>
          <cell r="C34">
            <v>397360</v>
          </cell>
          <cell r="D34">
            <v>384970</v>
          </cell>
          <cell r="E34">
            <v>383843</v>
          </cell>
          <cell r="F34">
            <v>369551.70299999998</v>
          </cell>
          <cell r="G34">
            <v>343050</v>
          </cell>
          <cell r="H34">
            <v>437429</v>
          </cell>
          <cell r="I34">
            <v>503183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DI2"/>
      <sheetName val="IG1"/>
      <sheetName val="IG2"/>
    </sheetNames>
    <sheetDataSet>
      <sheetData sheetId="0"/>
      <sheetData sheetId="1"/>
      <sheetData sheetId="2">
        <row r="4">
          <cell r="AL4" t="str">
            <v>Sector</v>
          </cell>
          <cell r="AM4">
            <v>2012</v>
          </cell>
          <cell r="AN4"/>
          <cell r="AO4">
            <v>2013</v>
          </cell>
          <cell r="AP4"/>
          <cell r="AQ4">
            <v>2014</v>
          </cell>
          <cell r="AR4"/>
          <cell r="AS4">
            <v>2015</v>
          </cell>
          <cell r="AT4"/>
          <cell r="AU4">
            <v>2016</v>
          </cell>
          <cell r="AV4"/>
          <cell r="AW4">
            <v>2017</v>
          </cell>
          <cell r="AX4"/>
        </row>
        <row r="5">
          <cell r="AL5"/>
          <cell r="AM5" t="str">
            <v>Proportion</v>
          </cell>
          <cell r="AN5"/>
          <cell r="AO5" t="str">
            <v>Proportion</v>
          </cell>
          <cell r="AP5"/>
          <cell r="AQ5" t="str">
            <v>Proportion</v>
          </cell>
          <cell r="AR5"/>
          <cell r="AS5" t="str">
            <v>Proportion</v>
          </cell>
          <cell r="AT5"/>
          <cell r="AU5" t="str">
            <v>Proportion</v>
          </cell>
          <cell r="AV5"/>
          <cell r="AW5" t="str">
            <v>Proportion</v>
          </cell>
          <cell r="AX5"/>
        </row>
        <row r="6">
          <cell r="AL6"/>
          <cell r="AM6" t="str">
            <v>Earning less than the Living Wage</v>
          </cell>
          <cell r="AN6" t="str">
            <v>Earning the Living wage or more</v>
          </cell>
          <cell r="AO6" t="str">
            <v>Earning less than the Living Wage</v>
          </cell>
          <cell r="AP6" t="str">
            <v>Earning the Living wage or more</v>
          </cell>
          <cell r="AQ6" t="str">
            <v>Earning less than the Living Wage</v>
          </cell>
          <cell r="AR6" t="str">
            <v>Earning the Living wage or more</v>
          </cell>
          <cell r="AS6" t="str">
            <v>Earning less than the Living Wage</v>
          </cell>
          <cell r="AT6" t="str">
            <v>Earning the Living wage or more</v>
          </cell>
          <cell r="AU6" t="str">
            <v>Earning less than the Living Wage</v>
          </cell>
          <cell r="AV6" t="str">
            <v>Earning the Living wage or more</v>
          </cell>
          <cell r="AW6" t="str">
            <v>Earning less than the Living Wage</v>
          </cell>
          <cell r="AX6" t="str">
            <v>Earning the Living wage or more</v>
          </cell>
        </row>
        <row r="7">
          <cell r="AL7" t="str">
            <v>Aberdeen City</v>
          </cell>
          <cell r="AM7">
            <v>15</v>
          </cell>
          <cell r="AN7">
            <v>85</v>
          </cell>
          <cell r="AO7">
            <v>16.2</v>
          </cell>
          <cell r="AP7">
            <v>83.8</v>
          </cell>
          <cell r="AQ7">
            <v>17.100000000000001</v>
          </cell>
          <cell r="AR7">
            <v>82.899999999999991</v>
          </cell>
          <cell r="AS7">
            <v>15.5</v>
          </cell>
          <cell r="AT7">
            <v>84.5</v>
          </cell>
          <cell r="AU7">
            <v>18</v>
          </cell>
          <cell r="AV7">
            <v>82</v>
          </cell>
          <cell r="AW7">
            <v>16.600000000000001</v>
          </cell>
          <cell r="AX7">
            <v>83.399999999999991</v>
          </cell>
        </row>
        <row r="8">
          <cell r="AL8" t="str">
            <v>Aberdeenshire</v>
          </cell>
          <cell r="AM8">
            <v>22.7</v>
          </cell>
          <cell r="AN8">
            <v>77.3</v>
          </cell>
          <cell r="AO8">
            <v>21</v>
          </cell>
          <cell r="AP8">
            <v>79</v>
          </cell>
          <cell r="AQ8">
            <v>21</v>
          </cell>
          <cell r="AR8">
            <v>79</v>
          </cell>
          <cell r="AS8">
            <v>22.6</v>
          </cell>
          <cell r="AT8">
            <v>77.400000000000006</v>
          </cell>
          <cell r="AU8">
            <v>22.2</v>
          </cell>
          <cell r="AV8">
            <v>77.8</v>
          </cell>
          <cell r="AW8">
            <v>23.599999999999998</v>
          </cell>
          <cell r="AX8">
            <v>76.400000000000006</v>
          </cell>
        </row>
        <row r="9">
          <cell r="AL9" t="str">
            <v>Angus</v>
          </cell>
          <cell r="AM9">
            <v>23.3</v>
          </cell>
          <cell r="AN9">
            <v>76.7</v>
          </cell>
          <cell r="AO9">
            <v>26</v>
          </cell>
          <cell r="AP9">
            <v>74</v>
          </cell>
          <cell r="AQ9">
            <v>32.800000000000004</v>
          </cell>
          <cell r="AR9">
            <v>67.2</v>
          </cell>
          <cell r="AS9">
            <v>30.599999999999998</v>
          </cell>
          <cell r="AT9">
            <v>69.399999999999991</v>
          </cell>
          <cell r="AU9">
            <v>25.3</v>
          </cell>
          <cell r="AV9">
            <v>74.7</v>
          </cell>
          <cell r="AW9">
            <v>30.8</v>
          </cell>
          <cell r="AX9">
            <v>69.199999999999989</v>
          </cell>
        </row>
        <row r="10">
          <cell r="AL10" t="str">
            <v>Argyll &amp; Bute</v>
          </cell>
          <cell r="AM10">
            <v>20.3</v>
          </cell>
          <cell r="AN10">
            <v>79.7</v>
          </cell>
          <cell r="AO10">
            <v>22.2</v>
          </cell>
          <cell r="AP10">
            <v>77.8</v>
          </cell>
          <cell r="AQ10">
            <v>22.6</v>
          </cell>
          <cell r="AR10">
            <v>77.400000000000006</v>
          </cell>
          <cell r="AS10">
            <v>18.2</v>
          </cell>
          <cell r="AT10">
            <v>81.8</v>
          </cell>
          <cell r="AU10">
            <v>23.3</v>
          </cell>
          <cell r="AV10">
            <v>76.7</v>
          </cell>
          <cell r="AW10">
            <v>24.099999999999998</v>
          </cell>
          <cell r="AX10">
            <v>75.900000000000006</v>
          </cell>
        </row>
        <row r="11">
          <cell r="AL11" t="str">
            <v>Edinburgh City</v>
          </cell>
          <cell r="AM11">
            <v>13.600000000000001</v>
          </cell>
          <cell r="AN11">
            <v>86.4</v>
          </cell>
          <cell r="AO11">
            <v>12.5</v>
          </cell>
          <cell r="AP11">
            <v>87.5</v>
          </cell>
          <cell r="AQ11">
            <v>13.5</v>
          </cell>
          <cell r="AR11">
            <v>86.5</v>
          </cell>
          <cell r="AS11">
            <v>14.099999999999998</v>
          </cell>
          <cell r="AT11">
            <v>85.9</v>
          </cell>
          <cell r="AU11">
            <v>15.6</v>
          </cell>
          <cell r="AV11">
            <v>84.399999999999991</v>
          </cell>
          <cell r="AW11">
            <v>14.000000000000002</v>
          </cell>
          <cell r="AX11">
            <v>86</v>
          </cell>
        </row>
        <row r="12">
          <cell r="AL12" t="str">
            <v>Clackmannanshire</v>
          </cell>
          <cell r="AM12">
            <v>27.800000000000004</v>
          </cell>
          <cell r="AN12">
            <v>72.2</v>
          </cell>
          <cell r="AO12">
            <v>25.2</v>
          </cell>
          <cell r="AP12">
            <v>74.8</v>
          </cell>
          <cell r="AQ12">
            <v>25.7</v>
          </cell>
          <cell r="AR12">
            <v>74.3</v>
          </cell>
          <cell r="AS12">
            <v>24.6</v>
          </cell>
          <cell r="AT12">
            <v>75.400000000000006</v>
          </cell>
          <cell r="AU12">
            <v>24.8</v>
          </cell>
          <cell r="AV12">
            <v>75.2</v>
          </cell>
          <cell r="AW12" t="str">
            <v>*</v>
          </cell>
          <cell r="AX12" t="str">
            <v>*</v>
          </cell>
        </row>
        <row r="13">
          <cell r="AL13" t="str">
            <v>Dumfries &amp; Galloway</v>
          </cell>
          <cell r="AM13">
            <v>34.300000000000004</v>
          </cell>
          <cell r="AN13">
            <v>65.7</v>
          </cell>
          <cell r="AO13">
            <v>28.7</v>
          </cell>
          <cell r="AP13">
            <v>71.3</v>
          </cell>
          <cell r="AQ13">
            <v>28.599999999999998</v>
          </cell>
          <cell r="AR13">
            <v>71.399999999999991</v>
          </cell>
          <cell r="AS13">
            <v>30.099999999999998</v>
          </cell>
          <cell r="AT13">
            <v>69.899999999999991</v>
          </cell>
          <cell r="AU13">
            <v>30.7</v>
          </cell>
          <cell r="AV13">
            <v>69.3</v>
          </cell>
          <cell r="AW13">
            <v>28.799999999999997</v>
          </cell>
          <cell r="AX13">
            <v>71.2</v>
          </cell>
        </row>
        <row r="14">
          <cell r="AL14" t="str">
            <v>Dundee City</v>
          </cell>
          <cell r="AM14">
            <v>16.8</v>
          </cell>
          <cell r="AN14">
            <v>83.2</v>
          </cell>
          <cell r="AO14">
            <v>15.7</v>
          </cell>
          <cell r="AP14">
            <v>84.3</v>
          </cell>
          <cell r="AQ14">
            <v>15</v>
          </cell>
          <cell r="AR14">
            <v>85</v>
          </cell>
          <cell r="AS14">
            <v>16.900000000000002</v>
          </cell>
          <cell r="AT14">
            <v>83.1</v>
          </cell>
          <cell r="AU14">
            <v>20.5</v>
          </cell>
          <cell r="AV14">
            <v>79.5</v>
          </cell>
          <cell r="AW14">
            <v>15.2</v>
          </cell>
          <cell r="AX14">
            <v>84.8</v>
          </cell>
        </row>
        <row r="15">
          <cell r="AL15" t="str">
            <v>East Ayrshire</v>
          </cell>
          <cell r="AM15">
            <v>20.399999999999999</v>
          </cell>
          <cell r="AN15">
            <v>79.600000000000009</v>
          </cell>
          <cell r="AO15">
            <v>22.7</v>
          </cell>
          <cell r="AP15">
            <v>77.3</v>
          </cell>
          <cell r="AQ15">
            <v>25.8</v>
          </cell>
          <cell r="AR15">
            <v>74.2</v>
          </cell>
          <cell r="AS15">
            <v>26.900000000000002</v>
          </cell>
          <cell r="AT15">
            <v>73.099999999999994</v>
          </cell>
          <cell r="AU15">
            <v>26.1</v>
          </cell>
          <cell r="AV15">
            <v>73.900000000000006</v>
          </cell>
          <cell r="AW15">
            <v>22.6</v>
          </cell>
          <cell r="AX15">
            <v>77.400000000000006</v>
          </cell>
        </row>
        <row r="16">
          <cell r="AL16" t="str">
            <v>East Dunbartonshire</v>
          </cell>
          <cell r="AM16">
            <v>20.599999999999998</v>
          </cell>
          <cell r="AN16">
            <v>79.400000000000006</v>
          </cell>
          <cell r="AO16">
            <v>21</v>
          </cell>
          <cell r="AP16">
            <v>79</v>
          </cell>
          <cell r="AQ16">
            <v>20.599999999999998</v>
          </cell>
          <cell r="AR16">
            <v>79.400000000000006</v>
          </cell>
          <cell r="AS16">
            <v>23.7</v>
          </cell>
          <cell r="AT16">
            <v>76.3</v>
          </cell>
          <cell r="AU16">
            <v>28.599999999999998</v>
          </cell>
          <cell r="AV16">
            <v>71.399999999999991</v>
          </cell>
          <cell r="AW16">
            <v>18.899999999999999</v>
          </cell>
          <cell r="AX16">
            <v>81.100000000000009</v>
          </cell>
        </row>
        <row r="17">
          <cell r="AL17" t="str">
            <v>East Lothian</v>
          </cell>
          <cell r="AM17">
            <v>22.400000000000002</v>
          </cell>
          <cell r="AN17">
            <v>77.600000000000009</v>
          </cell>
          <cell r="AO17">
            <v>18.399999999999999</v>
          </cell>
          <cell r="AP17">
            <v>81.599999999999994</v>
          </cell>
          <cell r="AQ17">
            <v>20.8</v>
          </cell>
          <cell r="AR17">
            <v>79.2</v>
          </cell>
          <cell r="AS17">
            <v>23.200000000000003</v>
          </cell>
          <cell r="AT17">
            <v>76.8</v>
          </cell>
          <cell r="AU17">
            <v>22.8</v>
          </cell>
          <cell r="AV17">
            <v>77.2</v>
          </cell>
          <cell r="AW17">
            <v>19.100000000000001</v>
          </cell>
          <cell r="AX17">
            <v>80.900000000000006</v>
          </cell>
        </row>
        <row r="18">
          <cell r="AL18" t="str">
            <v>East Renfrewshire</v>
          </cell>
          <cell r="AM18">
            <v>25.6</v>
          </cell>
          <cell r="AN18">
            <v>74.400000000000006</v>
          </cell>
          <cell r="AO18">
            <v>28.799999999999997</v>
          </cell>
          <cell r="AP18">
            <v>71.2</v>
          </cell>
          <cell r="AQ18">
            <v>30.3</v>
          </cell>
          <cell r="AR18">
            <v>69.699999999999989</v>
          </cell>
          <cell r="AS18">
            <v>30.4</v>
          </cell>
          <cell r="AT18">
            <v>69.599999999999994</v>
          </cell>
          <cell r="AU18">
            <v>28.999999999999996</v>
          </cell>
          <cell r="AV18">
            <v>71</v>
          </cell>
          <cell r="AW18">
            <v>29.7</v>
          </cell>
          <cell r="AX18">
            <v>70.3</v>
          </cell>
        </row>
        <row r="19">
          <cell r="AL19" t="str">
            <v>Falkirk</v>
          </cell>
          <cell r="AM19">
            <v>17.7</v>
          </cell>
          <cell r="AN19">
            <v>82.3</v>
          </cell>
          <cell r="AO19">
            <v>20.9</v>
          </cell>
          <cell r="AP19">
            <v>79.100000000000009</v>
          </cell>
          <cell r="AQ19">
            <v>19.2</v>
          </cell>
          <cell r="AR19">
            <v>80.800000000000011</v>
          </cell>
          <cell r="AS19">
            <v>21.6</v>
          </cell>
          <cell r="AT19">
            <v>78.400000000000006</v>
          </cell>
          <cell r="AU19">
            <v>19</v>
          </cell>
          <cell r="AV19">
            <v>81</v>
          </cell>
          <cell r="AW19">
            <v>20.3</v>
          </cell>
          <cell r="AX19">
            <v>79.7</v>
          </cell>
        </row>
        <row r="20">
          <cell r="AL20" t="str">
            <v>Fife</v>
          </cell>
          <cell r="AM20">
            <v>21.8</v>
          </cell>
          <cell r="AN20">
            <v>78.2</v>
          </cell>
          <cell r="AO20">
            <v>21.2</v>
          </cell>
          <cell r="AP20">
            <v>78.8</v>
          </cell>
          <cell r="AQ20">
            <v>23.9</v>
          </cell>
          <cell r="AR20">
            <v>76.099999999999994</v>
          </cell>
          <cell r="AS20">
            <v>23.400000000000002</v>
          </cell>
          <cell r="AT20">
            <v>76.599999999999994</v>
          </cell>
          <cell r="AU20">
            <v>21.8</v>
          </cell>
          <cell r="AV20">
            <v>78.2</v>
          </cell>
          <cell r="AW20">
            <v>23</v>
          </cell>
          <cell r="AX20">
            <v>77</v>
          </cell>
        </row>
        <row r="21">
          <cell r="AL21" t="str">
            <v>Glasgow City</v>
          </cell>
          <cell r="AM21">
            <v>16.8</v>
          </cell>
          <cell r="AN21">
            <v>83.2</v>
          </cell>
          <cell r="AO21">
            <v>16.8</v>
          </cell>
          <cell r="AP21">
            <v>83.2</v>
          </cell>
          <cell r="AQ21">
            <v>16.5</v>
          </cell>
          <cell r="AR21">
            <v>83.5</v>
          </cell>
          <cell r="AS21">
            <v>16.900000000000002</v>
          </cell>
          <cell r="AT21">
            <v>83.1</v>
          </cell>
          <cell r="AU21">
            <v>17.8</v>
          </cell>
          <cell r="AV21">
            <v>82.199999999999989</v>
          </cell>
          <cell r="AW21">
            <v>14.6</v>
          </cell>
          <cell r="AX21">
            <v>85.399999999999991</v>
          </cell>
        </row>
        <row r="22">
          <cell r="AL22" t="str">
            <v>Highland</v>
          </cell>
          <cell r="AM22">
            <v>21.2</v>
          </cell>
          <cell r="AN22">
            <v>78.8</v>
          </cell>
          <cell r="AO22">
            <v>21.3</v>
          </cell>
          <cell r="AP22">
            <v>78.7</v>
          </cell>
          <cell r="AQ22">
            <v>23.400000000000002</v>
          </cell>
          <cell r="AR22">
            <v>76.599999999999994</v>
          </cell>
          <cell r="AS22">
            <v>22.6</v>
          </cell>
          <cell r="AT22">
            <v>77.400000000000006</v>
          </cell>
          <cell r="AU22">
            <v>19.5</v>
          </cell>
          <cell r="AV22">
            <v>80.5</v>
          </cell>
          <cell r="AW22">
            <v>19.2</v>
          </cell>
          <cell r="AX22">
            <v>80.800000000000011</v>
          </cell>
        </row>
        <row r="23">
          <cell r="AL23" t="str">
            <v>Inverclyde</v>
          </cell>
          <cell r="AM23">
            <v>23.7</v>
          </cell>
          <cell r="AN23">
            <v>76.3</v>
          </cell>
          <cell r="AO23">
            <v>23.3</v>
          </cell>
          <cell r="AP23">
            <v>76.7</v>
          </cell>
          <cell r="AQ23">
            <v>21.7</v>
          </cell>
          <cell r="AR23">
            <v>78.3</v>
          </cell>
          <cell r="AS23">
            <v>24.099999999999998</v>
          </cell>
          <cell r="AT23">
            <v>75.900000000000006</v>
          </cell>
          <cell r="AU23">
            <v>22.400000000000002</v>
          </cell>
          <cell r="AV23">
            <v>77.600000000000009</v>
          </cell>
          <cell r="AW23">
            <v>24.2</v>
          </cell>
          <cell r="AX23">
            <v>75.8</v>
          </cell>
        </row>
        <row r="24">
          <cell r="AL24" t="str">
            <v>Midlothian</v>
          </cell>
          <cell r="AM24">
            <v>17.5</v>
          </cell>
          <cell r="AN24">
            <v>82.5</v>
          </cell>
          <cell r="AO24">
            <v>17.8</v>
          </cell>
          <cell r="AP24">
            <v>82.199999999999989</v>
          </cell>
          <cell r="AQ24">
            <v>19.900000000000002</v>
          </cell>
          <cell r="AR24">
            <v>80.100000000000009</v>
          </cell>
          <cell r="AS24">
            <v>23.3</v>
          </cell>
          <cell r="AT24">
            <v>76.7</v>
          </cell>
          <cell r="AU24">
            <v>17.2</v>
          </cell>
          <cell r="AV24">
            <v>82.8</v>
          </cell>
          <cell r="AW24">
            <v>13.900000000000002</v>
          </cell>
          <cell r="AX24">
            <v>86.1</v>
          </cell>
        </row>
        <row r="25">
          <cell r="AL25" t="str">
            <v>Moray</v>
          </cell>
          <cell r="AM25">
            <v>22.8</v>
          </cell>
          <cell r="AN25">
            <v>77.2</v>
          </cell>
          <cell r="AO25">
            <v>22.7</v>
          </cell>
          <cell r="AP25">
            <v>77.3</v>
          </cell>
          <cell r="AQ25">
            <v>22.5</v>
          </cell>
          <cell r="AR25">
            <v>77.5</v>
          </cell>
          <cell r="AS25">
            <v>22.8</v>
          </cell>
          <cell r="AT25">
            <v>77.2</v>
          </cell>
          <cell r="AU25">
            <v>23.7</v>
          </cell>
          <cell r="AV25">
            <v>76.3</v>
          </cell>
          <cell r="AW25">
            <v>24.9</v>
          </cell>
          <cell r="AX25">
            <v>75.099999999999994</v>
          </cell>
        </row>
        <row r="26">
          <cell r="AL26" t="str">
            <v>Eilean Siar</v>
          </cell>
          <cell r="AM26" t="str">
            <v>*</v>
          </cell>
          <cell r="AN26" t="str">
            <v>*</v>
          </cell>
          <cell r="AO26" t="str">
            <v>*</v>
          </cell>
          <cell r="AP26" t="str">
            <v>*</v>
          </cell>
          <cell r="AQ26" t="str">
            <v>*</v>
          </cell>
          <cell r="AR26" t="str">
            <v>*</v>
          </cell>
          <cell r="AS26" t="str">
            <v>*</v>
          </cell>
          <cell r="AT26" t="str">
            <v>*</v>
          </cell>
          <cell r="AU26" t="str">
            <v>*</v>
          </cell>
          <cell r="AV26" t="str">
            <v>*</v>
          </cell>
          <cell r="AW26" t="str">
            <v>*</v>
          </cell>
          <cell r="AX26" t="str">
            <v>*</v>
          </cell>
        </row>
        <row r="27">
          <cell r="AL27" t="str">
            <v>North Ayrshire</v>
          </cell>
          <cell r="AM27">
            <v>20.100000000000001</v>
          </cell>
          <cell r="AN27">
            <v>79.900000000000006</v>
          </cell>
          <cell r="AO27">
            <v>25.2</v>
          </cell>
          <cell r="AP27">
            <v>74.8</v>
          </cell>
          <cell r="AQ27">
            <v>22.5</v>
          </cell>
          <cell r="AR27">
            <v>77.5</v>
          </cell>
          <cell r="AS27">
            <v>25.900000000000002</v>
          </cell>
          <cell r="AT27">
            <v>74.099999999999994</v>
          </cell>
          <cell r="AU27">
            <v>27.1</v>
          </cell>
          <cell r="AV27">
            <v>72.899999999999991</v>
          </cell>
          <cell r="AW27">
            <v>21.099999999999998</v>
          </cell>
          <cell r="AX27">
            <v>78.900000000000006</v>
          </cell>
        </row>
        <row r="28">
          <cell r="AL28" t="str">
            <v>North Lanarkshire</v>
          </cell>
          <cell r="AM28">
            <v>18.5</v>
          </cell>
          <cell r="AN28">
            <v>81.5</v>
          </cell>
          <cell r="AO28">
            <v>18</v>
          </cell>
          <cell r="AP28">
            <v>82</v>
          </cell>
          <cell r="AQ28">
            <v>18.5</v>
          </cell>
          <cell r="AR28">
            <v>81.5</v>
          </cell>
          <cell r="AS28">
            <v>19.400000000000002</v>
          </cell>
          <cell r="AT28">
            <v>80.600000000000009</v>
          </cell>
          <cell r="AU28">
            <v>20</v>
          </cell>
          <cell r="AV28">
            <v>80</v>
          </cell>
          <cell r="AW28">
            <v>19.400000000000002</v>
          </cell>
          <cell r="AX28">
            <v>80.600000000000009</v>
          </cell>
        </row>
        <row r="29">
          <cell r="AL29" t="str">
            <v>Orkney Islands</v>
          </cell>
          <cell r="AM29" t="str">
            <v>*</v>
          </cell>
          <cell r="AN29" t="str">
            <v>*</v>
          </cell>
          <cell r="AO29" t="str">
            <v>*</v>
          </cell>
          <cell r="AP29" t="str">
            <v>*</v>
          </cell>
          <cell r="AQ29" t="str">
            <v>*</v>
          </cell>
          <cell r="AR29" t="str">
            <v>*</v>
          </cell>
          <cell r="AS29" t="str">
            <v>*</v>
          </cell>
          <cell r="AT29" t="str">
            <v>*</v>
          </cell>
          <cell r="AU29" t="str">
            <v>*</v>
          </cell>
          <cell r="AV29" t="str">
            <v>*</v>
          </cell>
          <cell r="AW29" t="str">
            <v>*</v>
          </cell>
          <cell r="AX29" t="str">
            <v>*</v>
          </cell>
        </row>
        <row r="30">
          <cell r="AL30" t="str">
            <v>Perth &amp; Kinross</v>
          </cell>
          <cell r="AM30">
            <v>24.9</v>
          </cell>
          <cell r="AN30">
            <v>75.099999999999994</v>
          </cell>
          <cell r="AO30">
            <v>24.099999999999998</v>
          </cell>
          <cell r="AP30">
            <v>75.900000000000006</v>
          </cell>
          <cell r="AQ30">
            <v>26.900000000000002</v>
          </cell>
          <cell r="AR30">
            <v>73.099999999999994</v>
          </cell>
          <cell r="AS30">
            <v>20.7</v>
          </cell>
          <cell r="AT30">
            <v>79.3</v>
          </cell>
          <cell r="AU30">
            <v>24.099999999999998</v>
          </cell>
          <cell r="AV30">
            <v>75.900000000000006</v>
          </cell>
          <cell r="AW30">
            <v>21.6</v>
          </cell>
          <cell r="AX30">
            <v>78.400000000000006</v>
          </cell>
        </row>
        <row r="31">
          <cell r="AL31" t="str">
            <v>Renfrewshire</v>
          </cell>
          <cell r="AM31">
            <v>18.099999999999998</v>
          </cell>
          <cell r="AN31">
            <v>81.899999999999991</v>
          </cell>
          <cell r="AO31">
            <v>19.5</v>
          </cell>
          <cell r="AP31">
            <v>80.5</v>
          </cell>
          <cell r="AQ31">
            <v>21.4</v>
          </cell>
          <cell r="AR31">
            <v>78.600000000000009</v>
          </cell>
          <cell r="AS31">
            <v>20.100000000000001</v>
          </cell>
          <cell r="AT31">
            <v>79.900000000000006</v>
          </cell>
          <cell r="AU31">
            <v>22.400000000000002</v>
          </cell>
          <cell r="AV31">
            <v>77.600000000000009</v>
          </cell>
          <cell r="AW31">
            <v>17.7</v>
          </cell>
          <cell r="AX31">
            <v>82.3</v>
          </cell>
        </row>
        <row r="32">
          <cell r="AL32" t="str">
            <v>Scottish Borders</v>
          </cell>
          <cell r="AM32">
            <v>25.8</v>
          </cell>
          <cell r="AN32">
            <v>74.2</v>
          </cell>
          <cell r="AO32">
            <v>21.2</v>
          </cell>
          <cell r="AP32">
            <v>78.8</v>
          </cell>
          <cell r="AQ32">
            <v>21.7</v>
          </cell>
          <cell r="AR32">
            <v>78.3</v>
          </cell>
          <cell r="AS32">
            <v>26.5</v>
          </cell>
          <cell r="AT32">
            <v>73.5</v>
          </cell>
          <cell r="AU32">
            <v>24.5</v>
          </cell>
          <cell r="AV32">
            <v>75.5</v>
          </cell>
          <cell r="AW32">
            <v>24</v>
          </cell>
          <cell r="AX32">
            <v>76</v>
          </cell>
        </row>
        <row r="33">
          <cell r="AL33" t="str">
            <v>Shetland Islands</v>
          </cell>
          <cell r="AM33" t="str">
            <v>*</v>
          </cell>
          <cell r="AN33" t="str">
            <v>*</v>
          </cell>
          <cell r="AO33" t="str">
            <v>*</v>
          </cell>
          <cell r="AP33" t="str">
            <v>*</v>
          </cell>
          <cell r="AQ33" t="str">
            <v>*</v>
          </cell>
          <cell r="AR33" t="str">
            <v>*</v>
          </cell>
          <cell r="AS33" t="str">
            <v>*</v>
          </cell>
          <cell r="AT33" t="str">
            <v>*</v>
          </cell>
          <cell r="AU33" t="str">
            <v>*</v>
          </cell>
          <cell r="AV33" t="str">
            <v>*</v>
          </cell>
          <cell r="AW33" t="str">
            <v>*</v>
          </cell>
          <cell r="AX33" t="str">
            <v>*</v>
          </cell>
        </row>
        <row r="34">
          <cell r="AL34" t="str">
            <v>South Ayrshire</v>
          </cell>
          <cell r="AM34">
            <v>23.400000000000002</v>
          </cell>
          <cell r="AN34">
            <v>76.599999999999994</v>
          </cell>
          <cell r="AO34">
            <v>21.5</v>
          </cell>
          <cell r="AP34">
            <v>78.5</v>
          </cell>
          <cell r="AQ34">
            <v>24.3</v>
          </cell>
          <cell r="AR34">
            <v>75.7</v>
          </cell>
          <cell r="AS34">
            <v>23.7</v>
          </cell>
          <cell r="AT34">
            <v>76.3</v>
          </cell>
          <cell r="AU34">
            <v>28.599999999999998</v>
          </cell>
          <cell r="AV34">
            <v>71.399999999999991</v>
          </cell>
          <cell r="AW34">
            <v>24</v>
          </cell>
          <cell r="AX34">
            <v>76</v>
          </cell>
        </row>
        <row r="35">
          <cell r="AL35" t="str">
            <v>South Lanarkshire</v>
          </cell>
          <cell r="AM35">
            <v>17.100000000000001</v>
          </cell>
          <cell r="AN35">
            <v>82.899999999999991</v>
          </cell>
          <cell r="AO35">
            <v>17.599999999999998</v>
          </cell>
          <cell r="AP35">
            <v>82.399999999999991</v>
          </cell>
          <cell r="AQ35">
            <v>17.8</v>
          </cell>
          <cell r="AR35">
            <v>82.199999999999989</v>
          </cell>
          <cell r="AS35">
            <v>17.8</v>
          </cell>
          <cell r="AT35">
            <v>82.199999999999989</v>
          </cell>
          <cell r="AU35">
            <v>18.7</v>
          </cell>
          <cell r="AV35">
            <v>81.3</v>
          </cell>
          <cell r="AW35">
            <v>18</v>
          </cell>
          <cell r="AX35">
            <v>82</v>
          </cell>
        </row>
        <row r="36">
          <cell r="AL36" t="str">
            <v>Stirling</v>
          </cell>
          <cell r="AM36">
            <v>15.9</v>
          </cell>
          <cell r="AN36">
            <v>84.1</v>
          </cell>
          <cell r="AO36">
            <v>17.299999999999997</v>
          </cell>
          <cell r="AP36">
            <v>82.699999999999989</v>
          </cell>
          <cell r="AQ36">
            <v>20.3</v>
          </cell>
          <cell r="AR36">
            <v>79.7</v>
          </cell>
          <cell r="AS36">
            <v>20.100000000000001</v>
          </cell>
          <cell r="AT36">
            <v>79.900000000000006</v>
          </cell>
          <cell r="AU36">
            <v>22.3</v>
          </cell>
          <cell r="AV36">
            <v>77.7</v>
          </cell>
          <cell r="AW36">
            <v>17.100000000000001</v>
          </cell>
          <cell r="AX36">
            <v>82.899999999999991</v>
          </cell>
        </row>
        <row r="37">
          <cell r="AL37" t="str">
            <v>West Dunbartonshire</v>
          </cell>
          <cell r="AM37">
            <v>17.7</v>
          </cell>
          <cell r="AN37">
            <v>82.3</v>
          </cell>
          <cell r="AO37">
            <v>19.3</v>
          </cell>
          <cell r="AP37">
            <v>80.7</v>
          </cell>
          <cell r="AQ37">
            <v>17.2</v>
          </cell>
          <cell r="AR37">
            <v>82.8</v>
          </cell>
          <cell r="AS37">
            <v>24.9</v>
          </cell>
          <cell r="AT37">
            <v>75.099999999999994</v>
          </cell>
          <cell r="AU37">
            <v>16.5</v>
          </cell>
          <cell r="AV37">
            <v>83.5</v>
          </cell>
          <cell r="AW37">
            <v>17.7</v>
          </cell>
          <cell r="AX37">
            <v>82.3</v>
          </cell>
        </row>
        <row r="38">
          <cell r="AL38" t="str">
            <v>West Lothian</v>
          </cell>
          <cell r="AM38">
            <v>19.900000000000002</v>
          </cell>
          <cell r="AN38">
            <v>80.100000000000009</v>
          </cell>
          <cell r="AO38">
            <v>21.3</v>
          </cell>
          <cell r="AP38">
            <v>78.7</v>
          </cell>
          <cell r="AQ38">
            <v>19.900000000000002</v>
          </cell>
          <cell r="AR38">
            <v>80.100000000000009</v>
          </cell>
          <cell r="AS38">
            <v>19.900000000000002</v>
          </cell>
          <cell r="AT38">
            <v>80.100000000000009</v>
          </cell>
          <cell r="AU38">
            <v>18</v>
          </cell>
          <cell r="AV38">
            <v>82</v>
          </cell>
          <cell r="AW38">
            <v>16.7</v>
          </cell>
          <cell r="AX38">
            <v>83.3</v>
          </cell>
        </row>
        <row r="39">
          <cell r="AL39" t="str">
            <v>Scotland</v>
          </cell>
          <cell r="AM39">
            <v>18.8</v>
          </cell>
          <cell r="AN39">
            <v>81.2</v>
          </cell>
          <cell r="AO39">
            <v>18.600000000000001</v>
          </cell>
          <cell r="AP39">
            <v>81.399999999999991</v>
          </cell>
          <cell r="AQ39">
            <v>19.3</v>
          </cell>
          <cell r="AR39">
            <v>80.7</v>
          </cell>
          <cell r="AS39">
            <v>19.600000000000001</v>
          </cell>
          <cell r="AT39">
            <v>80.400000000000006</v>
          </cell>
          <cell r="AU39">
            <v>20.100000000000001</v>
          </cell>
          <cell r="AV39">
            <v>79.900000000000006</v>
          </cell>
          <cell r="AW39">
            <v>18.399999999999999</v>
          </cell>
          <cell r="AX39">
            <v>81.599999999999994</v>
          </cell>
        </row>
        <row r="40">
          <cell r="AM40" t="str">
            <v>ECON7 2012-13</v>
          </cell>
          <cell r="AO40" t="str">
            <v>ECON7 2013-14</v>
          </cell>
          <cell r="AQ40" t="str">
            <v>ECON7 2014-15</v>
          </cell>
          <cell r="AS40" t="str">
            <v>ECON7 2015-16</v>
          </cell>
          <cell r="AU40" t="str">
            <v>ECON7 2016-17</v>
          </cell>
          <cell r="AW40" t="str">
            <v>ECON7 2017-18</v>
          </cell>
        </row>
      </sheetData>
      <sheetData sheetId="3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2018"/>
      <sheetName val="2017"/>
      <sheetName val="2016"/>
      <sheetName val="2015"/>
      <sheetName val="2014"/>
    </sheetNames>
    <sheetDataSet>
      <sheetData sheetId="0">
        <row r="2">
          <cell r="A2" t="str">
            <v>Right_laua_name</v>
          </cell>
          <cell r="B2" t="str">
            <v>SFBB Availability (% premises) by Local Authority 2014</v>
          </cell>
          <cell r="C2" t="str">
            <v>SFBB Availability (% premises) by Local Authority 2015</v>
          </cell>
          <cell r="D2" t="str">
            <v>SFBB Availability (% premises) by Local Authority 2016</v>
          </cell>
          <cell r="E2" t="str">
            <v>SFBB Availability (% premises) by Local Authority 2017</v>
          </cell>
          <cell r="F2" t="str">
            <v>SFBB Availability (% premises) by Local Authority 2018</v>
          </cell>
        </row>
        <row r="3">
          <cell r="A3" t="str">
            <v>Aberdeen City</v>
          </cell>
          <cell r="B3">
            <v>67</v>
          </cell>
          <cell r="C3">
            <v>83</v>
          </cell>
          <cell r="D3">
            <v>89</v>
          </cell>
          <cell r="E3">
            <v>91</v>
          </cell>
          <cell r="F3">
            <v>92.95</v>
          </cell>
        </row>
        <row r="4">
          <cell r="A4" t="str">
            <v>Aberdeenshire</v>
          </cell>
          <cell r="B4">
            <v>19</v>
          </cell>
          <cell r="C4">
            <v>52</v>
          </cell>
          <cell r="D4">
            <v>69</v>
          </cell>
          <cell r="E4">
            <v>74</v>
          </cell>
          <cell r="F4">
            <v>78.55</v>
          </cell>
        </row>
        <row r="5">
          <cell r="A5" t="str">
            <v>Angus</v>
          </cell>
          <cell r="B5">
            <v>60</v>
          </cell>
          <cell r="C5">
            <v>63</v>
          </cell>
          <cell r="D5">
            <v>73</v>
          </cell>
          <cell r="E5">
            <v>82</v>
          </cell>
          <cell r="F5">
            <v>84.41</v>
          </cell>
        </row>
        <row r="6">
          <cell r="A6" t="str">
            <v>Argyll &amp; Bute</v>
          </cell>
          <cell r="B6">
            <v>4</v>
          </cell>
          <cell r="C6">
            <v>21</v>
          </cell>
          <cell r="D6">
            <v>54</v>
          </cell>
          <cell r="E6">
            <v>71</v>
          </cell>
          <cell r="F6">
            <v>77.72</v>
          </cell>
        </row>
        <row r="7">
          <cell r="A7" t="str">
            <v>Edinburgh City</v>
          </cell>
          <cell r="B7">
            <v>86</v>
          </cell>
          <cell r="C7">
            <v>88</v>
          </cell>
          <cell r="D7">
            <v>89</v>
          </cell>
          <cell r="E7">
            <v>93</v>
          </cell>
          <cell r="F7">
            <v>95.8</v>
          </cell>
        </row>
        <row r="8">
          <cell r="A8" t="str">
            <v>Clackmannanshire</v>
          </cell>
          <cell r="B8">
            <v>67</v>
          </cell>
          <cell r="C8">
            <v>67</v>
          </cell>
          <cell r="D8">
            <v>87</v>
          </cell>
          <cell r="E8">
            <v>92</v>
          </cell>
          <cell r="F8">
            <v>93.73</v>
          </cell>
        </row>
        <row r="9">
          <cell r="A9" t="str">
            <v>Dumfries &amp; Galloway</v>
          </cell>
          <cell r="B9">
            <v>21</v>
          </cell>
          <cell r="C9">
            <v>55</v>
          </cell>
          <cell r="D9">
            <v>70</v>
          </cell>
          <cell r="E9">
            <v>78</v>
          </cell>
          <cell r="F9">
            <v>82.11</v>
          </cell>
        </row>
        <row r="10">
          <cell r="A10" t="str">
            <v>Dundee City</v>
          </cell>
          <cell r="B10">
            <v>93</v>
          </cell>
          <cell r="C10">
            <v>94</v>
          </cell>
          <cell r="D10">
            <v>97</v>
          </cell>
          <cell r="E10">
            <v>98</v>
          </cell>
          <cell r="F10">
            <v>98.07</v>
          </cell>
        </row>
        <row r="11">
          <cell r="A11" t="str">
            <v>East Ayrshire</v>
          </cell>
          <cell r="B11">
            <v>54</v>
          </cell>
          <cell r="C11">
            <v>70</v>
          </cell>
          <cell r="D11">
            <v>86</v>
          </cell>
          <cell r="E11">
            <v>92</v>
          </cell>
          <cell r="F11">
            <v>94.17</v>
          </cell>
        </row>
        <row r="12">
          <cell r="A12" t="str">
            <v>East Dunbartonshire</v>
          </cell>
          <cell r="B12">
            <v>75</v>
          </cell>
          <cell r="C12">
            <v>83</v>
          </cell>
          <cell r="D12">
            <v>89</v>
          </cell>
          <cell r="E12">
            <v>91</v>
          </cell>
          <cell r="F12">
            <v>94.63</v>
          </cell>
        </row>
        <row r="13">
          <cell r="A13" t="str">
            <v>East Lothian</v>
          </cell>
          <cell r="B13">
            <v>45</v>
          </cell>
          <cell r="C13">
            <v>57</v>
          </cell>
          <cell r="D13">
            <v>76</v>
          </cell>
          <cell r="E13">
            <v>85</v>
          </cell>
          <cell r="F13">
            <v>87.97</v>
          </cell>
        </row>
        <row r="14">
          <cell r="A14" t="str">
            <v>East Renfrewshire</v>
          </cell>
          <cell r="B14">
            <v>79</v>
          </cell>
          <cell r="C14">
            <v>82</v>
          </cell>
          <cell r="D14">
            <v>88</v>
          </cell>
          <cell r="E14">
            <v>91</v>
          </cell>
          <cell r="F14">
            <v>94.64</v>
          </cell>
        </row>
        <row r="15">
          <cell r="A15" t="str">
            <v>Falkirk</v>
          </cell>
          <cell r="B15">
            <v>84</v>
          </cell>
          <cell r="C15">
            <v>87</v>
          </cell>
          <cell r="D15">
            <v>90</v>
          </cell>
          <cell r="E15">
            <v>94</v>
          </cell>
          <cell r="F15">
            <v>95.59</v>
          </cell>
        </row>
        <row r="16">
          <cell r="A16" t="str">
            <v>Fife</v>
          </cell>
          <cell r="B16">
            <v>61</v>
          </cell>
          <cell r="C16">
            <v>74</v>
          </cell>
          <cell r="D16">
            <v>88</v>
          </cell>
          <cell r="E16">
            <v>92</v>
          </cell>
          <cell r="F16">
            <v>94.53</v>
          </cell>
        </row>
        <row r="17">
          <cell r="A17" t="str">
            <v>Glasgow City</v>
          </cell>
          <cell r="B17">
            <v>71</v>
          </cell>
          <cell r="C17">
            <v>80</v>
          </cell>
          <cell r="D17">
            <v>89</v>
          </cell>
          <cell r="E17">
            <v>93</v>
          </cell>
          <cell r="F17">
            <v>96.62</v>
          </cell>
        </row>
        <row r="18">
          <cell r="A18" t="str">
            <v>Highland</v>
          </cell>
          <cell r="B18">
            <v>25</v>
          </cell>
          <cell r="C18">
            <v>43</v>
          </cell>
          <cell r="D18">
            <v>64</v>
          </cell>
          <cell r="E18">
            <v>72</v>
          </cell>
          <cell r="F18">
            <v>76</v>
          </cell>
        </row>
        <row r="19">
          <cell r="A19" t="str">
            <v>Inverclyde</v>
          </cell>
          <cell r="B19">
            <v>75</v>
          </cell>
          <cell r="C19">
            <v>79</v>
          </cell>
          <cell r="D19">
            <v>87</v>
          </cell>
          <cell r="E19">
            <v>94</v>
          </cell>
          <cell r="F19">
            <v>95.47</v>
          </cell>
        </row>
        <row r="20">
          <cell r="A20" t="str">
            <v>Midlothian</v>
          </cell>
          <cell r="B20">
            <v>57</v>
          </cell>
          <cell r="C20">
            <v>66</v>
          </cell>
          <cell r="D20">
            <v>76</v>
          </cell>
          <cell r="E20">
            <v>85</v>
          </cell>
          <cell r="F20">
            <v>91.18</v>
          </cell>
        </row>
        <row r="21">
          <cell r="A21" t="str">
            <v>Moray</v>
          </cell>
          <cell r="B21">
            <v>33</v>
          </cell>
          <cell r="C21">
            <v>60</v>
          </cell>
          <cell r="D21">
            <v>76</v>
          </cell>
          <cell r="E21">
            <v>80</v>
          </cell>
          <cell r="F21">
            <v>83.01</v>
          </cell>
        </row>
        <row r="22">
          <cell r="A22" t="str">
            <v>Eilean Siar</v>
          </cell>
          <cell r="B22">
            <v>0</v>
          </cell>
          <cell r="C22">
            <v>0</v>
          </cell>
          <cell r="D22">
            <v>80</v>
          </cell>
          <cell r="E22">
            <v>68</v>
          </cell>
          <cell r="F22">
            <v>75.789999999999992</v>
          </cell>
        </row>
        <row r="23">
          <cell r="A23" t="str">
            <v>North Ayrshire</v>
          </cell>
          <cell r="B23">
            <v>55</v>
          </cell>
          <cell r="C23">
            <v>65</v>
          </cell>
          <cell r="D23">
            <v>0</v>
          </cell>
          <cell r="E23">
            <v>88</v>
          </cell>
          <cell r="F23">
            <v>92.35</v>
          </cell>
        </row>
        <row r="24">
          <cell r="A24" t="str">
            <v>North Lanarkshire</v>
          </cell>
          <cell r="B24">
            <v>81</v>
          </cell>
          <cell r="C24">
            <v>84</v>
          </cell>
          <cell r="D24">
            <v>93</v>
          </cell>
          <cell r="E24">
            <v>95</v>
          </cell>
          <cell r="F24">
            <v>97.04</v>
          </cell>
        </row>
        <row r="25">
          <cell r="A25" t="str">
            <v>Orkney Islands</v>
          </cell>
          <cell r="B25">
            <v>0</v>
          </cell>
          <cell r="C25">
            <v>19</v>
          </cell>
          <cell r="D25">
            <v>47</v>
          </cell>
          <cell r="E25">
            <v>63</v>
          </cell>
          <cell r="F25">
            <v>66.34</v>
          </cell>
        </row>
        <row r="26">
          <cell r="A26" t="str">
            <v>Perth &amp; Kinross</v>
          </cell>
          <cell r="B26">
            <v>38</v>
          </cell>
          <cell r="C26">
            <v>52</v>
          </cell>
          <cell r="D26">
            <v>66</v>
          </cell>
          <cell r="E26">
            <v>78</v>
          </cell>
          <cell r="F26">
            <v>81.83</v>
          </cell>
        </row>
        <row r="27">
          <cell r="A27" t="str">
            <v>Renfrewshire</v>
          </cell>
          <cell r="B27">
            <v>73</v>
          </cell>
          <cell r="C27">
            <v>79</v>
          </cell>
          <cell r="D27">
            <v>88</v>
          </cell>
          <cell r="E27">
            <v>89</v>
          </cell>
          <cell r="F27">
            <v>93.71</v>
          </cell>
        </row>
        <row r="28">
          <cell r="A28" t="str">
            <v>Scottish Borders</v>
          </cell>
          <cell r="B28">
            <v>30</v>
          </cell>
          <cell r="C28">
            <v>52</v>
          </cell>
          <cell r="D28">
            <v>69</v>
          </cell>
          <cell r="E28">
            <v>76</v>
          </cell>
          <cell r="F28">
            <v>81.22</v>
          </cell>
        </row>
        <row r="29">
          <cell r="A29" t="str">
            <v>Shetland Islands</v>
          </cell>
          <cell r="B29">
            <v>0</v>
          </cell>
          <cell r="C29">
            <v>30</v>
          </cell>
          <cell r="D29">
            <v>54</v>
          </cell>
          <cell r="E29">
            <v>68</v>
          </cell>
          <cell r="F29">
            <v>69.83</v>
          </cell>
        </row>
        <row r="30">
          <cell r="A30" t="str">
            <v>South Ayrshire</v>
          </cell>
          <cell r="B30">
            <v>56</v>
          </cell>
          <cell r="C30">
            <v>73</v>
          </cell>
          <cell r="D30">
            <v>82</v>
          </cell>
          <cell r="E30">
            <v>89</v>
          </cell>
          <cell r="F30">
            <v>92.91</v>
          </cell>
        </row>
        <row r="31">
          <cell r="A31" t="str">
            <v>South Lanarkshire</v>
          </cell>
          <cell r="B31">
            <v>72</v>
          </cell>
          <cell r="C31">
            <v>83</v>
          </cell>
          <cell r="D31">
            <v>89</v>
          </cell>
          <cell r="E31">
            <v>91</v>
          </cell>
          <cell r="F31">
            <v>93.94</v>
          </cell>
        </row>
        <row r="32">
          <cell r="A32" t="str">
            <v>Stirling</v>
          </cell>
          <cell r="B32">
            <v>53</v>
          </cell>
          <cell r="C32">
            <v>68</v>
          </cell>
          <cell r="D32">
            <v>76</v>
          </cell>
          <cell r="E32">
            <v>84</v>
          </cell>
          <cell r="F32">
            <v>86.11</v>
          </cell>
        </row>
        <row r="33">
          <cell r="A33" t="str">
            <v>West Dunbartonshire</v>
          </cell>
          <cell r="B33">
            <v>90</v>
          </cell>
          <cell r="C33">
            <v>93</v>
          </cell>
          <cell r="D33">
            <v>96</v>
          </cell>
          <cell r="E33">
            <v>97</v>
          </cell>
          <cell r="F33">
            <v>97.97</v>
          </cell>
        </row>
        <row r="34">
          <cell r="A34" t="str">
            <v>West Lothian</v>
          </cell>
          <cell r="B34">
            <v>65</v>
          </cell>
          <cell r="C34">
            <v>69</v>
          </cell>
          <cell r="D34">
            <v>81</v>
          </cell>
          <cell r="E34">
            <v>89</v>
          </cell>
          <cell r="F34">
            <v>94.81</v>
          </cell>
        </row>
        <row r="35">
          <cell r="A35" t="str">
            <v>Scotland</v>
          </cell>
          <cell r="B35">
            <v>56.079283961011924</v>
          </cell>
          <cell r="C35">
            <v>67.497092365349275</v>
          </cell>
          <cell r="D35">
            <v>78.615684268738363</v>
          </cell>
          <cell r="E35">
            <v>85.862772279103254</v>
          </cell>
          <cell r="F35">
            <v>91.130747165926934</v>
          </cell>
        </row>
        <row r="37">
          <cell r="B37" t="str">
            <v>ECON8 2013-14</v>
          </cell>
          <cell r="C37" t="str">
            <v>ECON8 2014-15</v>
          </cell>
          <cell r="D37" t="str">
            <v>ECON8 2015-16</v>
          </cell>
          <cell r="E37" t="str">
            <v>ECON8 2016-17</v>
          </cell>
          <cell r="F37" t="str">
            <v>ECON8 2017-18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2016-17"/>
      <sheetName val="2015-16"/>
      <sheetName val="2014-15"/>
    </sheetNames>
    <sheetDataSet>
      <sheetData sheetId="0"/>
      <sheetData sheetId="1">
        <row r="3">
          <cell r="A3" t="str">
            <v>Council Area</v>
          </cell>
          <cell r="B3" t="str">
            <v>Total</v>
          </cell>
          <cell r="C3" t="str">
            <v>Immediately Available</v>
          </cell>
          <cell r="D3" t="str">
            <v>% Immediately Available</v>
          </cell>
          <cell r="E3" t="str">
            <v>Estimated Units in Town Centre</v>
          </cell>
          <cell r="F3" t="str">
            <v>Vacant/Void</v>
          </cell>
          <cell r="G3" t="str">
            <v>Vacancy Rate</v>
          </cell>
        </row>
        <row r="4">
          <cell r="A4" t="str">
            <v>Aberdeen City</v>
          </cell>
          <cell r="B4">
            <v>205</v>
          </cell>
          <cell r="C4">
            <v>46</v>
          </cell>
          <cell r="D4">
            <v>22.439024390243905</v>
          </cell>
          <cell r="E4">
            <v>984</v>
          </cell>
          <cell r="F4">
            <v>89</v>
          </cell>
          <cell r="G4">
            <v>9.0447154471544717</v>
          </cell>
        </row>
        <row r="5">
          <cell r="A5" t="str">
            <v>Aberdeenshire</v>
          </cell>
          <cell r="B5">
            <v>341</v>
          </cell>
          <cell r="C5">
            <v>70</v>
          </cell>
          <cell r="D5">
            <v>20.527859237536656</v>
          </cell>
          <cell r="E5">
            <v>936</v>
          </cell>
          <cell r="F5">
            <v>23</v>
          </cell>
          <cell r="G5">
            <v>2.4572649572649574</v>
          </cell>
        </row>
        <row r="6">
          <cell r="A6" t="str">
            <v>Angus</v>
          </cell>
          <cell r="B6">
            <v>44.38</v>
          </cell>
          <cell r="C6">
            <v>16.8</v>
          </cell>
          <cell r="D6">
            <v>37.854889589905362</v>
          </cell>
          <cell r="E6">
            <v>430</v>
          </cell>
          <cell r="F6">
            <v>150</v>
          </cell>
          <cell r="G6">
            <v>13.4</v>
          </cell>
        </row>
        <row r="7">
          <cell r="A7" t="str">
            <v>Argyll &amp; Bute</v>
          </cell>
          <cell r="B7">
            <v>88.7</v>
          </cell>
          <cell r="C7">
            <v>33.49</v>
          </cell>
          <cell r="D7">
            <v>37.756482525366401</v>
          </cell>
          <cell r="E7">
            <v>964</v>
          </cell>
          <cell r="F7">
            <v>133</v>
          </cell>
          <cell r="G7">
            <v>13.796680497925312</v>
          </cell>
        </row>
        <row r="8">
          <cell r="A8" t="str">
            <v>Edinburgh City</v>
          </cell>
          <cell r="B8">
            <v>333.3</v>
          </cell>
          <cell r="C8">
            <v>291.3</v>
          </cell>
          <cell r="D8">
            <v>87.398739873987395</v>
          </cell>
          <cell r="E8">
            <v>1785</v>
          </cell>
          <cell r="F8">
            <v>101</v>
          </cell>
          <cell r="G8">
            <v>5.6582633053221292</v>
          </cell>
        </row>
        <row r="9">
          <cell r="A9" t="str">
            <v>Clackmannanshire</v>
          </cell>
          <cell r="B9">
            <v>166.04</v>
          </cell>
          <cell r="C9">
            <v>15.13</v>
          </cell>
          <cell r="D9">
            <v>9.112262105516745</v>
          </cell>
          <cell r="E9">
            <v>237</v>
          </cell>
          <cell r="F9">
            <v>14</v>
          </cell>
          <cell r="G9">
            <v>5.9071729957805905</v>
          </cell>
        </row>
        <row r="10">
          <cell r="A10" t="str">
            <v>Dumfries &amp; Galloway</v>
          </cell>
          <cell r="B10">
            <v>258.70999999999998</v>
          </cell>
          <cell r="C10">
            <v>60.12</v>
          </cell>
          <cell r="D10">
            <v>23.238375014494995</v>
          </cell>
          <cell r="E10">
            <v>1224</v>
          </cell>
          <cell r="F10">
            <v>137</v>
          </cell>
          <cell r="G10">
            <v>11.192810457516341</v>
          </cell>
        </row>
        <row r="11">
          <cell r="A11" t="str">
            <v>Dundee City</v>
          </cell>
          <cell r="B11">
            <v>160.62</v>
          </cell>
          <cell r="C11">
            <v>124.75</v>
          </cell>
          <cell r="D11">
            <v>77.667787324119047</v>
          </cell>
          <cell r="E11">
            <v>408</v>
          </cell>
          <cell r="F11">
            <v>37</v>
          </cell>
          <cell r="G11">
            <v>9.0686274509803919</v>
          </cell>
        </row>
        <row r="12">
          <cell r="A12" t="str">
            <v>East Ayrshire</v>
          </cell>
          <cell r="B12">
            <v>113.1</v>
          </cell>
          <cell r="C12">
            <v>18.940000000000001</v>
          </cell>
          <cell r="D12">
            <v>16.746242263483644</v>
          </cell>
          <cell r="E12">
            <v>420</v>
          </cell>
          <cell r="F12">
            <v>58</v>
          </cell>
          <cell r="G12">
            <v>13.80952380952381</v>
          </cell>
        </row>
        <row r="13">
          <cell r="A13" t="str">
            <v>East Dunbartonshire</v>
          </cell>
          <cell r="B13">
            <v>42.44</v>
          </cell>
          <cell r="C13">
            <v>38.159999999999997</v>
          </cell>
          <cell r="D13">
            <v>89.915174363807722</v>
          </cell>
          <cell r="E13">
            <v>458</v>
          </cell>
          <cell r="F13">
            <v>39</v>
          </cell>
          <cell r="G13">
            <v>8.5152838427947604</v>
          </cell>
        </row>
        <row r="14">
          <cell r="A14" t="str">
            <v>East Lothian</v>
          </cell>
          <cell r="B14">
            <v>95.43</v>
          </cell>
          <cell r="C14">
            <v>0</v>
          </cell>
          <cell r="D14">
            <v>0</v>
          </cell>
          <cell r="E14">
            <v>713</v>
          </cell>
          <cell r="F14">
            <v>40</v>
          </cell>
          <cell r="G14">
            <v>5.6100981767180924</v>
          </cell>
        </row>
        <row r="15">
          <cell r="A15" t="str">
            <v>East Renfrewshire</v>
          </cell>
          <cell r="B15">
            <v>17.71</v>
          </cell>
          <cell r="C15">
            <v>16.43</v>
          </cell>
          <cell r="D15">
            <v>92.772444946357979</v>
          </cell>
          <cell r="E15">
            <v>236</v>
          </cell>
          <cell r="F15">
            <v>20</v>
          </cell>
          <cell r="G15">
            <v>8.4745762711864394</v>
          </cell>
        </row>
        <row r="16">
          <cell r="A16" t="str">
            <v>Eilean Siar</v>
          </cell>
          <cell r="B16">
            <v>75.099999999999994</v>
          </cell>
          <cell r="C16">
            <v>30.28</v>
          </cell>
          <cell r="D16">
            <v>40.319573901464715</v>
          </cell>
          <cell r="E16">
            <v>566</v>
          </cell>
          <cell r="F16">
            <v>34</v>
          </cell>
          <cell r="G16">
            <v>6.0070671378091873</v>
          </cell>
        </row>
        <row r="17">
          <cell r="A17" t="str">
            <v>Falkirk</v>
          </cell>
          <cell r="B17">
            <v>248</v>
          </cell>
          <cell r="C17">
            <v>146</v>
          </cell>
          <cell r="D17">
            <v>58.870967741935488</v>
          </cell>
          <cell r="E17">
            <v>767</v>
          </cell>
          <cell r="F17">
            <v>114</v>
          </cell>
          <cell r="G17">
            <v>14.863102998696217</v>
          </cell>
        </row>
        <row r="18">
          <cell r="A18" t="str">
            <v>Fife</v>
          </cell>
          <cell r="B18">
            <v>939.52</v>
          </cell>
          <cell r="C18">
            <v>219.04</v>
          </cell>
          <cell r="D18">
            <v>23.314032697547685</v>
          </cell>
          <cell r="E18">
            <v>1070</v>
          </cell>
          <cell r="F18">
            <v>165</v>
          </cell>
          <cell r="G18">
            <v>15.420560747663551</v>
          </cell>
        </row>
        <row r="19">
          <cell r="A19" t="str">
            <v>Glasgow City</v>
          </cell>
          <cell r="B19">
            <v>140.28</v>
          </cell>
          <cell r="C19">
            <v>70.45</v>
          </cell>
          <cell r="D19">
            <v>50.220986598232109</v>
          </cell>
          <cell r="E19">
            <v>3256</v>
          </cell>
          <cell r="F19">
            <v>365</v>
          </cell>
          <cell r="G19">
            <v>11.210073710073711</v>
          </cell>
        </row>
        <row r="20">
          <cell r="A20" t="str">
            <v>Highland</v>
          </cell>
          <cell r="B20" t="str">
            <v>NA</v>
          </cell>
          <cell r="C20" t="str">
            <v>NA</v>
          </cell>
          <cell r="D20" t="str">
            <v>NA</v>
          </cell>
          <cell r="E20" t="str">
            <v>NA</v>
          </cell>
          <cell r="F20" t="str">
            <v>NA</v>
          </cell>
          <cell r="G20" t="str">
            <v>NA</v>
          </cell>
        </row>
        <row r="21">
          <cell r="A21" t="str">
            <v>Inverclyde</v>
          </cell>
          <cell r="B21">
            <v>40</v>
          </cell>
          <cell r="C21">
            <v>34</v>
          </cell>
          <cell r="D21">
            <v>85</v>
          </cell>
          <cell r="E21">
            <v>640</v>
          </cell>
          <cell r="F21">
            <v>133</v>
          </cell>
          <cell r="G21">
            <v>20.78125</v>
          </cell>
        </row>
        <row r="22">
          <cell r="A22" t="str">
            <v>Midlothian</v>
          </cell>
          <cell r="B22">
            <v>128.33000000000001</v>
          </cell>
          <cell r="C22">
            <v>73.33</v>
          </cell>
          <cell r="D22">
            <v>57.141743941401067</v>
          </cell>
          <cell r="E22">
            <v>316</v>
          </cell>
          <cell r="F22">
            <v>18</v>
          </cell>
          <cell r="G22">
            <v>5.6962025316455698</v>
          </cell>
        </row>
        <row r="23">
          <cell r="A23" t="str">
            <v>Moray</v>
          </cell>
          <cell r="B23">
            <v>80.62</v>
          </cell>
          <cell r="C23">
            <v>18.07</v>
          </cell>
          <cell r="D23">
            <v>22.413793103448278</v>
          </cell>
          <cell r="E23">
            <v>554</v>
          </cell>
          <cell r="F23">
            <v>66</v>
          </cell>
          <cell r="G23">
            <v>11.913357400722022</v>
          </cell>
        </row>
        <row r="24">
          <cell r="A24" t="str">
            <v>North Ayrshire</v>
          </cell>
          <cell r="B24">
            <v>231</v>
          </cell>
          <cell r="C24">
            <v>16.600000000000001</v>
          </cell>
          <cell r="D24">
            <v>7.1861471861471866</v>
          </cell>
          <cell r="E24" t="str">
            <v>NA</v>
          </cell>
          <cell r="F24" t="str">
            <v>NA</v>
          </cell>
          <cell r="G24" t="str">
            <v>NA</v>
          </cell>
        </row>
        <row r="25">
          <cell r="A25" t="str">
            <v>North Lanarkshire</v>
          </cell>
          <cell r="B25">
            <v>580.59</v>
          </cell>
          <cell r="C25">
            <v>322.99</v>
          </cell>
          <cell r="D25">
            <v>55.631340532906179</v>
          </cell>
          <cell r="E25">
            <v>2043</v>
          </cell>
          <cell r="F25">
            <v>383</v>
          </cell>
          <cell r="G25">
            <v>18.746940773372494</v>
          </cell>
        </row>
        <row r="26">
          <cell r="A26" t="str">
            <v>Orkney Islands</v>
          </cell>
          <cell r="B26">
            <v>57.1</v>
          </cell>
          <cell r="C26">
            <v>4.17</v>
          </cell>
          <cell r="D26">
            <v>7.3029772329246931</v>
          </cell>
          <cell r="E26">
            <v>144</v>
          </cell>
          <cell r="F26">
            <v>10</v>
          </cell>
          <cell r="G26">
            <v>6.9444444444444446</v>
          </cell>
        </row>
        <row r="27">
          <cell r="A27" t="str">
            <v>Perth &amp; Kinross</v>
          </cell>
          <cell r="B27">
            <v>246</v>
          </cell>
          <cell r="C27">
            <v>242</v>
          </cell>
          <cell r="D27">
            <v>98.373983739837399</v>
          </cell>
          <cell r="E27">
            <v>799</v>
          </cell>
          <cell r="F27">
            <v>70</v>
          </cell>
          <cell r="G27">
            <v>8.7609511889862333</v>
          </cell>
        </row>
        <row r="28">
          <cell r="A28" t="str">
            <v>Renfrewshire</v>
          </cell>
          <cell r="B28">
            <v>140.72</v>
          </cell>
          <cell r="C28">
            <v>37.340000000000003</v>
          </cell>
          <cell r="D28">
            <v>26.534963047185904</v>
          </cell>
          <cell r="E28">
            <v>941</v>
          </cell>
          <cell r="F28">
            <v>111</v>
          </cell>
          <cell r="G28">
            <v>11.79596174282678</v>
          </cell>
        </row>
        <row r="29">
          <cell r="A29" t="str">
            <v>Scottish Borders</v>
          </cell>
          <cell r="B29">
            <v>110.1</v>
          </cell>
          <cell r="C29">
            <v>47.6</v>
          </cell>
          <cell r="D29">
            <v>43.233424159854685</v>
          </cell>
          <cell r="E29">
            <v>899</v>
          </cell>
          <cell r="F29">
            <v>102</v>
          </cell>
          <cell r="G29">
            <v>11.345939933259176</v>
          </cell>
        </row>
        <row r="30">
          <cell r="A30" t="str">
            <v>Shetland Islands</v>
          </cell>
          <cell r="B30" t="str">
            <v>NA</v>
          </cell>
          <cell r="C30" t="str">
            <v>NA</v>
          </cell>
          <cell r="D30" t="str">
            <v>NA</v>
          </cell>
          <cell r="E30" t="str">
            <v>NA</v>
          </cell>
          <cell r="F30" t="str">
            <v>NA</v>
          </cell>
          <cell r="G30" t="str">
            <v>NA</v>
          </cell>
        </row>
        <row r="31">
          <cell r="A31" t="str">
            <v>South Ayrshire</v>
          </cell>
          <cell r="B31">
            <v>641</v>
          </cell>
          <cell r="C31">
            <v>100.2</v>
          </cell>
          <cell r="D31">
            <v>15.631825273010922</v>
          </cell>
          <cell r="E31">
            <v>740</v>
          </cell>
          <cell r="F31">
            <v>177</v>
          </cell>
          <cell r="G31">
            <v>23.918918918918919</v>
          </cell>
        </row>
        <row r="32">
          <cell r="A32" t="str">
            <v>South Lanarkshire</v>
          </cell>
          <cell r="B32">
            <v>233.98</v>
          </cell>
          <cell r="C32">
            <v>44.72</v>
          </cell>
          <cell r="D32">
            <v>19.112744679032396</v>
          </cell>
          <cell r="E32">
            <v>1176</v>
          </cell>
          <cell r="F32">
            <v>116</v>
          </cell>
          <cell r="G32">
            <v>9.8639455782312915</v>
          </cell>
        </row>
        <row r="33">
          <cell r="A33" t="str">
            <v>Stirling</v>
          </cell>
          <cell r="B33">
            <v>122.8</v>
          </cell>
          <cell r="C33">
            <v>74.3</v>
          </cell>
          <cell r="D33">
            <v>60.504885993485338</v>
          </cell>
          <cell r="E33">
            <v>4958</v>
          </cell>
          <cell r="F33">
            <v>122</v>
          </cell>
          <cell r="G33">
            <v>2.4606696248487294</v>
          </cell>
        </row>
        <row r="34">
          <cell r="A34" t="str">
            <v>West Dunbartonshire</v>
          </cell>
          <cell r="B34">
            <v>79.489999999999995</v>
          </cell>
          <cell r="C34">
            <v>30.84</v>
          </cell>
          <cell r="D34">
            <v>38.797332997861368</v>
          </cell>
          <cell r="E34">
            <v>386</v>
          </cell>
          <cell r="F34">
            <v>44</v>
          </cell>
          <cell r="G34">
            <v>11.398963730569948</v>
          </cell>
        </row>
        <row r="35">
          <cell r="A35" t="str">
            <v>West Lothian</v>
          </cell>
          <cell r="B35">
            <v>307</v>
          </cell>
          <cell r="C35">
            <v>166</v>
          </cell>
          <cell r="D35">
            <v>54.071661237785015</v>
          </cell>
          <cell r="E35">
            <v>962</v>
          </cell>
          <cell r="F35">
            <v>85</v>
          </cell>
          <cell r="G35">
            <v>8.8357588357588366</v>
          </cell>
        </row>
        <row r="36">
          <cell r="A36" t="str">
            <v>Scotland</v>
          </cell>
          <cell r="B36">
            <v>6268.06</v>
          </cell>
          <cell r="C36">
            <v>2409.0499999999997</v>
          </cell>
          <cell r="D36">
            <v>38.433741859522719</v>
          </cell>
          <cell r="E36">
            <v>29012</v>
          </cell>
          <cell r="F36">
            <v>2956</v>
          </cell>
          <cell r="G36">
            <v>10.188887356955743</v>
          </cell>
        </row>
        <row r="37">
          <cell r="D37" t="str">
            <v>ECON10 2016-17</v>
          </cell>
          <cell r="G37" t="str">
            <v>ECON9 2016-17</v>
          </cell>
        </row>
      </sheetData>
      <sheetData sheetId="2">
        <row r="3">
          <cell r="A3" t="str">
            <v>Council Area</v>
          </cell>
          <cell r="B3" t="str">
            <v>Total</v>
          </cell>
          <cell r="C3" t="str">
            <v>Immediately Available</v>
          </cell>
          <cell r="D3" t="str">
            <v>% Immediately Available</v>
          </cell>
          <cell r="E3" t="str">
            <v>Estimated Units in Town Centre</v>
          </cell>
          <cell r="F3" t="str">
            <v>Vacant/Void</v>
          </cell>
          <cell r="G3" t="str">
            <v>Vacancy Rate</v>
          </cell>
        </row>
        <row r="4">
          <cell r="A4" t="str">
            <v>Aberdeen City</v>
          </cell>
          <cell r="B4">
            <v>280</v>
          </cell>
          <cell r="C4">
            <v>71</v>
          </cell>
          <cell r="D4">
            <v>25.357142857142854</v>
          </cell>
          <cell r="E4">
            <v>891</v>
          </cell>
          <cell r="F4">
            <v>66</v>
          </cell>
          <cell r="G4">
            <v>7.4074074074074066</v>
          </cell>
        </row>
        <row r="5">
          <cell r="A5" t="str">
            <v>Aberdeenshire</v>
          </cell>
          <cell r="B5">
            <v>581</v>
          </cell>
          <cell r="C5">
            <v>60</v>
          </cell>
          <cell r="D5">
            <v>10.327022375215146</v>
          </cell>
          <cell r="E5">
            <v>940</v>
          </cell>
          <cell r="F5">
            <v>34</v>
          </cell>
          <cell r="G5">
            <v>3.6170212765957444</v>
          </cell>
        </row>
        <row r="6">
          <cell r="A6" t="str">
            <v>Angus</v>
          </cell>
          <cell r="B6">
            <v>44.38</v>
          </cell>
          <cell r="C6">
            <v>16.8</v>
          </cell>
          <cell r="D6">
            <v>37.854889589905362</v>
          </cell>
          <cell r="E6">
            <v>430</v>
          </cell>
          <cell r="F6">
            <v>63</v>
          </cell>
          <cell r="G6">
            <v>14.651162790697676</v>
          </cell>
        </row>
        <row r="7">
          <cell r="A7" t="str">
            <v>Argyll &amp; Bute</v>
          </cell>
          <cell r="B7">
            <v>88.7</v>
          </cell>
          <cell r="C7">
            <v>33.49</v>
          </cell>
          <cell r="D7">
            <v>37.756482525366401</v>
          </cell>
          <cell r="E7">
            <v>953</v>
          </cell>
          <cell r="F7">
            <v>104</v>
          </cell>
          <cell r="G7">
            <v>10.912906610703043</v>
          </cell>
        </row>
        <row r="8">
          <cell r="A8" t="str">
            <v>Edinburgh City</v>
          </cell>
          <cell r="B8">
            <v>359.7</v>
          </cell>
          <cell r="C8">
            <v>317.7</v>
          </cell>
          <cell r="D8">
            <v>88.323603002502082</v>
          </cell>
          <cell r="E8">
            <v>1752</v>
          </cell>
          <cell r="F8">
            <v>120</v>
          </cell>
          <cell r="G8">
            <v>6.8493150684931505</v>
          </cell>
        </row>
        <row r="9">
          <cell r="A9" t="str">
            <v>Clackmannanshire</v>
          </cell>
          <cell r="B9">
            <v>183.68</v>
          </cell>
          <cell r="C9">
            <v>34.94</v>
          </cell>
          <cell r="D9">
            <v>19.022212543554005</v>
          </cell>
          <cell r="E9">
            <v>193</v>
          </cell>
          <cell r="F9">
            <v>19</v>
          </cell>
          <cell r="G9">
            <v>9.8445595854922274</v>
          </cell>
        </row>
        <row r="10">
          <cell r="A10" t="str">
            <v>Dumfries &amp; Galloway</v>
          </cell>
          <cell r="B10">
            <v>258.70999999999998</v>
          </cell>
          <cell r="C10">
            <v>60.12</v>
          </cell>
          <cell r="D10">
            <v>23.238375014494995</v>
          </cell>
          <cell r="E10">
            <v>1224</v>
          </cell>
          <cell r="F10">
            <v>129</v>
          </cell>
          <cell r="G10">
            <v>10.53921568627451</v>
          </cell>
        </row>
        <row r="11">
          <cell r="A11" t="str">
            <v>Dundee City</v>
          </cell>
          <cell r="B11">
            <v>183.13</v>
          </cell>
          <cell r="C11">
            <v>139.26</v>
          </cell>
          <cell r="D11">
            <v>76.044340086277501</v>
          </cell>
          <cell r="E11">
            <v>411</v>
          </cell>
          <cell r="F11">
            <v>33</v>
          </cell>
          <cell r="G11">
            <v>8.0291970802919703</v>
          </cell>
        </row>
        <row r="12">
          <cell r="A12" t="str">
            <v>East Ayrshire</v>
          </cell>
          <cell r="B12">
            <v>128.15199999999999</v>
          </cell>
          <cell r="C12">
            <v>50.036000000000001</v>
          </cell>
          <cell r="D12">
            <v>39.044259941319687</v>
          </cell>
          <cell r="E12">
            <v>475</v>
          </cell>
          <cell r="F12">
            <v>69</v>
          </cell>
          <cell r="G12">
            <v>14.526315789473685</v>
          </cell>
        </row>
        <row r="13">
          <cell r="A13" t="str">
            <v>East Dunbartonshire</v>
          </cell>
          <cell r="B13">
            <v>38.22</v>
          </cell>
          <cell r="C13">
            <v>35.700000000000003</v>
          </cell>
          <cell r="D13">
            <v>93.406593406593416</v>
          </cell>
          <cell r="E13">
            <v>458</v>
          </cell>
          <cell r="F13">
            <v>30</v>
          </cell>
          <cell r="G13">
            <v>6.5502183406113534</v>
          </cell>
        </row>
        <row r="14">
          <cell r="A14" t="str">
            <v>East Lothian</v>
          </cell>
          <cell r="B14">
            <v>95.43</v>
          </cell>
          <cell r="C14">
            <v>12.4</v>
          </cell>
          <cell r="D14">
            <v>12.993817457822487</v>
          </cell>
          <cell r="E14">
            <v>675</v>
          </cell>
          <cell r="F14">
            <v>49</v>
          </cell>
          <cell r="G14">
            <v>7.2592592592592595</v>
          </cell>
        </row>
        <row r="15">
          <cell r="A15" t="str">
            <v>East Renfrewshire</v>
          </cell>
          <cell r="B15">
            <v>18.600000000000001</v>
          </cell>
          <cell r="C15">
            <v>17.03</v>
          </cell>
          <cell r="D15">
            <v>91.559139784946225</v>
          </cell>
          <cell r="E15">
            <v>443</v>
          </cell>
          <cell r="F15">
            <v>19</v>
          </cell>
          <cell r="G15">
            <v>4.288939051918736</v>
          </cell>
        </row>
        <row r="16">
          <cell r="A16" t="str">
            <v>Eilean Siar</v>
          </cell>
          <cell r="B16">
            <v>75.3</v>
          </cell>
          <cell r="C16">
            <v>30.28</v>
          </cell>
          <cell r="D16">
            <v>40.212483399734403</v>
          </cell>
          <cell r="E16">
            <v>111</v>
          </cell>
          <cell r="F16">
            <v>3</v>
          </cell>
          <cell r="G16">
            <v>2.7027027027027026</v>
          </cell>
        </row>
        <row r="17">
          <cell r="A17" t="str">
            <v>Falkirk</v>
          </cell>
          <cell r="B17">
            <v>51.1</v>
          </cell>
          <cell r="C17">
            <v>51.1</v>
          </cell>
          <cell r="D17">
            <v>100</v>
          </cell>
          <cell r="E17">
            <v>757</v>
          </cell>
          <cell r="F17">
            <v>114</v>
          </cell>
          <cell r="G17">
            <v>15.059445178335535</v>
          </cell>
        </row>
        <row r="18">
          <cell r="A18" t="str">
            <v>Fife</v>
          </cell>
          <cell r="B18">
            <v>938.5</v>
          </cell>
          <cell r="C18">
            <v>79.099999999999994</v>
          </cell>
          <cell r="D18">
            <v>8.4283431006925937</v>
          </cell>
          <cell r="E18">
            <v>1073</v>
          </cell>
          <cell r="F18">
            <v>158</v>
          </cell>
          <cell r="G18">
            <v>14.725069897483692</v>
          </cell>
        </row>
        <row r="19">
          <cell r="A19" t="str">
            <v>Glasgow City</v>
          </cell>
          <cell r="B19">
            <v>157.56</v>
          </cell>
          <cell r="C19">
            <v>86.12</v>
          </cell>
          <cell r="D19">
            <v>54.658542777354654</v>
          </cell>
          <cell r="E19">
            <v>3252</v>
          </cell>
          <cell r="F19">
            <v>369</v>
          </cell>
          <cell r="G19">
            <v>11.346863468634687</v>
          </cell>
        </row>
        <row r="20">
          <cell r="A20" t="str">
            <v>Highland</v>
          </cell>
          <cell r="B20" t="str">
            <v>NA</v>
          </cell>
          <cell r="C20" t="str">
            <v>NA</v>
          </cell>
          <cell r="D20" t="str">
            <v>NA</v>
          </cell>
          <cell r="E20" t="str">
            <v>NA</v>
          </cell>
          <cell r="F20" t="str">
            <v>NA</v>
          </cell>
          <cell r="G20" t="str">
            <v>NA</v>
          </cell>
        </row>
        <row r="21">
          <cell r="A21" t="str">
            <v>Inverclyde</v>
          </cell>
          <cell r="B21">
            <v>37.6</v>
          </cell>
          <cell r="C21">
            <v>22.79</v>
          </cell>
          <cell r="D21">
            <v>60.611702127659569</v>
          </cell>
          <cell r="E21">
            <v>801</v>
          </cell>
          <cell r="F21">
            <v>101</v>
          </cell>
          <cell r="G21">
            <v>12.609238451935081</v>
          </cell>
        </row>
        <row r="22">
          <cell r="A22" t="str">
            <v>Midlothian</v>
          </cell>
          <cell r="B22">
            <v>128.33000000000001</v>
          </cell>
          <cell r="C22">
            <v>73.33</v>
          </cell>
          <cell r="D22">
            <v>57.141743941401067</v>
          </cell>
          <cell r="E22">
            <v>649</v>
          </cell>
          <cell r="F22">
            <v>47</v>
          </cell>
          <cell r="G22">
            <v>7.2419106317411401</v>
          </cell>
        </row>
        <row r="23">
          <cell r="A23" t="str">
            <v>Moray</v>
          </cell>
          <cell r="B23">
            <v>99.41</v>
          </cell>
          <cell r="C23">
            <v>18.850000000000001</v>
          </cell>
          <cell r="D23">
            <v>18.961875062870938</v>
          </cell>
          <cell r="E23">
            <v>554</v>
          </cell>
          <cell r="F23">
            <v>66</v>
          </cell>
          <cell r="G23">
            <v>11.913357400722022</v>
          </cell>
        </row>
        <row r="24">
          <cell r="A24" t="str">
            <v>North Ayrshire</v>
          </cell>
          <cell r="B24">
            <v>3200.81</v>
          </cell>
          <cell r="C24">
            <v>231</v>
          </cell>
          <cell r="D24">
            <v>7.2169232163108719</v>
          </cell>
          <cell r="E24" t="str">
            <v>NA</v>
          </cell>
          <cell r="F24" t="str">
            <v>NA</v>
          </cell>
          <cell r="G24" t="str">
            <v>NA</v>
          </cell>
        </row>
        <row r="25">
          <cell r="A25" t="str">
            <v>North Lanarkshire</v>
          </cell>
          <cell r="B25">
            <v>580.59</v>
          </cell>
          <cell r="C25">
            <v>322.99</v>
          </cell>
          <cell r="D25">
            <v>55.631340532906179</v>
          </cell>
          <cell r="E25">
            <v>2043</v>
          </cell>
          <cell r="F25">
            <v>383</v>
          </cell>
          <cell r="G25">
            <v>18.746940773372494</v>
          </cell>
        </row>
        <row r="26">
          <cell r="A26" t="str">
            <v>Orkney Islands</v>
          </cell>
          <cell r="B26">
            <v>119</v>
          </cell>
          <cell r="C26">
            <v>94.36</v>
          </cell>
          <cell r="D26">
            <v>79.294117647058826</v>
          </cell>
          <cell r="E26">
            <v>128</v>
          </cell>
          <cell r="F26">
            <v>7</v>
          </cell>
          <cell r="G26">
            <v>5.46875</v>
          </cell>
        </row>
        <row r="27">
          <cell r="A27" t="str">
            <v>Perth &amp; Kinross</v>
          </cell>
          <cell r="B27">
            <v>246.2</v>
          </cell>
          <cell r="C27">
            <v>167.11</v>
          </cell>
          <cell r="D27">
            <v>67.875710804224227</v>
          </cell>
          <cell r="E27">
            <v>809</v>
          </cell>
          <cell r="F27">
            <v>68</v>
          </cell>
          <cell r="G27">
            <v>8.4054388133498144</v>
          </cell>
        </row>
        <row r="28">
          <cell r="A28" t="str">
            <v>Renfrewshire</v>
          </cell>
          <cell r="B28">
            <v>137</v>
          </cell>
          <cell r="C28">
            <v>44</v>
          </cell>
          <cell r="D28">
            <v>32.116788321167881</v>
          </cell>
          <cell r="E28">
            <v>941</v>
          </cell>
          <cell r="F28">
            <v>108</v>
          </cell>
          <cell r="G28">
            <v>11.477151965993624</v>
          </cell>
        </row>
        <row r="29">
          <cell r="A29" t="str">
            <v>Scottish Borders</v>
          </cell>
          <cell r="B29">
            <v>110.9</v>
          </cell>
          <cell r="C29">
            <v>46.9</v>
          </cell>
          <cell r="D29">
            <v>42.290351668169521</v>
          </cell>
          <cell r="E29">
            <v>893</v>
          </cell>
          <cell r="F29">
            <v>105</v>
          </cell>
          <cell r="G29">
            <v>11.758118701007838</v>
          </cell>
        </row>
        <row r="30">
          <cell r="A30" t="str">
            <v>Shetland Islands</v>
          </cell>
          <cell r="B30" t="str">
            <v>NA</v>
          </cell>
          <cell r="C30" t="str">
            <v>NA</v>
          </cell>
          <cell r="D30" t="str">
            <v>NA</v>
          </cell>
          <cell r="E30" t="str">
            <v>NA</v>
          </cell>
          <cell r="F30" t="str">
            <v>NA</v>
          </cell>
          <cell r="G30" t="str">
            <v>NA</v>
          </cell>
        </row>
        <row r="31">
          <cell r="A31" t="str">
            <v>South Ayrshire</v>
          </cell>
          <cell r="B31">
            <v>119.5</v>
          </cell>
          <cell r="C31">
            <v>65.150000000000006</v>
          </cell>
          <cell r="D31">
            <v>54.518828451882854</v>
          </cell>
          <cell r="E31">
            <v>1693</v>
          </cell>
          <cell r="F31">
            <v>181</v>
          </cell>
          <cell r="G31">
            <v>10.691080921441229</v>
          </cell>
        </row>
        <row r="32">
          <cell r="A32" t="str">
            <v>South Lanarkshire</v>
          </cell>
          <cell r="B32">
            <v>235.84</v>
          </cell>
          <cell r="C32">
            <v>49.87</v>
          </cell>
          <cell r="D32">
            <v>21.145691994572591</v>
          </cell>
          <cell r="E32">
            <v>1176</v>
          </cell>
          <cell r="F32">
            <v>115</v>
          </cell>
          <cell r="G32">
            <v>9.7789115646258509</v>
          </cell>
        </row>
        <row r="33">
          <cell r="A33" t="str">
            <v>Stirling</v>
          </cell>
          <cell r="B33">
            <v>116.4</v>
          </cell>
          <cell r="C33">
            <v>49.25</v>
          </cell>
          <cell r="D33">
            <v>42.31099656357388</v>
          </cell>
          <cell r="E33">
            <v>4866</v>
          </cell>
          <cell r="F33">
            <v>880</v>
          </cell>
          <cell r="G33">
            <v>18.084669132757909</v>
          </cell>
        </row>
        <row r="34">
          <cell r="A34" t="str">
            <v>West Dunbartonshire</v>
          </cell>
          <cell r="B34">
            <v>84.58</v>
          </cell>
          <cell r="C34">
            <v>35.049999999999997</v>
          </cell>
          <cell r="D34">
            <v>41.44005675100496</v>
          </cell>
          <cell r="E34">
            <v>445</v>
          </cell>
          <cell r="F34">
            <v>52</v>
          </cell>
          <cell r="G34">
            <v>11.685393258426966</v>
          </cell>
        </row>
        <row r="35">
          <cell r="A35" t="str">
            <v>West Lothian</v>
          </cell>
          <cell r="B35">
            <v>575</v>
          </cell>
          <cell r="C35">
            <v>206</v>
          </cell>
          <cell r="D35">
            <v>35.826086956521742</v>
          </cell>
          <cell r="E35">
            <v>949</v>
          </cell>
          <cell r="F35">
            <v>74</v>
          </cell>
          <cell r="G35">
            <v>7.7976817702845107</v>
          </cell>
        </row>
        <row r="36">
          <cell r="A36" t="str">
            <v>Scotland</v>
          </cell>
          <cell r="B36">
            <v>9273.3220000000001</v>
          </cell>
          <cell r="C36">
            <v>2521.7260000000001</v>
          </cell>
          <cell r="D36">
            <v>27.193340207532962</v>
          </cell>
          <cell r="E36">
            <v>29985</v>
          </cell>
          <cell r="F36">
            <v>3566</v>
          </cell>
          <cell r="G36">
            <v>11.892612973153243</v>
          </cell>
        </row>
        <row r="37">
          <cell r="D37" t="str">
            <v>ECON10 2015-16</v>
          </cell>
          <cell r="G37" t="str">
            <v>ECON9 2015-16</v>
          </cell>
        </row>
      </sheetData>
      <sheetData sheetId="3">
        <row r="3">
          <cell r="A3" t="str">
            <v>Council Area</v>
          </cell>
          <cell r="B3" t="str">
            <v>Total</v>
          </cell>
          <cell r="C3" t="str">
            <v>Immediately Available</v>
          </cell>
          <cell r="D3" t="str">
            <v>% Immediately Available</v>
          </cell>
          <cell r="E3" t="str">
            <v>Estimated Units in Town Centre</v>
          </cell>
          <cell r="F3" t="str">
            <v>Vacant/Void</v>
          </cell>
          <cell r="G3" t="str">
            <v>Vacancy Rate</v>
          </cell>
        </row>
        <row r="4">
          <cell r="A4" t="str">
            <v>Aberdeen City</v>
          </cell>
          <cell r="B4">
            <v>246</v>
          </cell>
          <cell r="C4">
            <v>66</v>
          </cell>
          <cell r="D4">
            <v>26.829268292682929</v>
          </cell>
          <cell r="E4">
            <v>891</v>
          </cell>
          <cell r="F4">
            <v>66</v>
          </cell>
          <cell r="G4">
            <v>7.4074074074074066</v>
          </cell>
        </row>
        <row r="5">
          <cell r="A5" t="str">
            <v>Aberdeenshire</v>
          </cell>
          <cell r="B5">
            <v>593</v>
          </cell>
          <cell r="C5">
            <v>40</v>
          </cell>
          <cell r="D5">
            <v>6.7453625632377738</v>
          </cell>
          <cell r="E5">
            <v>926</v>
          </cell>
          <cell r="F5">
            <v>28</v>
          </cell>
          <cell r="G5">
            <v>3.0237580993520519</v>
          </cell>
        </row>
        <row r="6">
          <cell r="A6" t="str">
            <v>Angus</v>
          </cell>
          <cell r="B6">
            <v>171.6</v>
          </cell>
          <cell r="C6">
            <v>18.05</v>
          </cell>
          <cell r="D6">
            <v>10.518648018648019</v>
          </cell>
          <cell r="E6">
            <v>430</v>
          </cell>
          <cell r="F6">
            <v>63</v>
          </cell>
          <cell r="G6">
            <v>14.651162790697676</v>
          </cell>
        </row>
        <row r="7">
          <cell r="A7" t="str">
            <v>Argyll &amp; Bute</v>
          </cell>
          <cell r="B7">
            <v>89.28</v>
          </cell>
          <cell r="C7">
            <v>27.34</v>
          </cell>
          <cell r="D7">
            <v>30.622759856630822</v>
          </cell>
          <cell r="E7">
            <v>959</v>
          </cell>
          <cell r="F7">
            <v>106</v>
          </cell>
          <cell r="G7">
            <v>11.05318039624609</v>
          </cell>
        </row>
        <row r="8">
          <cell r="A8" t="str">
            <v>Edinburgh City</v>
          </cell>
          <cell r="B8">
            <v>225.7</v>
          </cell>
          <cell r="C8">
            <v>183.7</v>
          </cell>
          <cell r="D8">
            <v>81.391227292866645</v>
          </cell>
          <cell r="E8">
            <v>1753</v>
          </cell>
          <cell r="F8">
            <v>101</v>
          </cell>
          <cell r="G8">
            <v>5.76155162578437</v>
          </cell>
        </row>
        <row r="9">
          <cell r="A9" t="str">
            <v>Clackmannanshire</v>
          </cell>
          <cell r="B9">
            <v>172.68</v>
          </cell>
          <cell r="C9">
            <v>48.6</v>
          </cell>
          <cell r="D9">
            <v>28.144544822793605</v>
          </cell>
          <cell r="E9">
            <v>225</v>
          </cell>
          <cell r="F9">
            <v>14</v>
          </cell>
          <cell r="G9">
            <v>6.2222222222222223</v>
          </cell>
        </row>
        <row r="10">
          <cell r="A10" t="str">
            <v>Dumfries &amp; Galloway</v>
          </cell>
          <cell r="B10">
            <v>258.70999999999998</v>
          </cell>
          <cell r="C10">
            <v>123.76</v>
          </cell>
          <cell r="D10">
            <v>47.837346836225898</v>
          </cell>
          <cell r="E10">
            <v>1612</v>
          </cell>
          <cell r="F10">
            <v>176</v>
          </cell>
          <cell r="G10">
            <v>10.918114143920596</v>
          </cell>
        </row>
        <row r="11">
          <cell r="A11" t="str">
            <v>Dundee City</v>
          </cell>
          <cell r="B11">
            <v>184.36</v>
          </cell>
          <cell r="C11">
            <v>140.47999999999999</v>
          </cell>
          <cell r="D11">
            <v>76.198741592536336</v>
          </cell>
          <cell r="E11">
            <v>420</v>
          </cell>
          <cell r="F11">
            <v>37</v>
          </cell>
          <cell r="G11">
            <v>8.8095238095238102</v>
          </cell>
        </row>
        <row r="12">
          <cell r="A12" t="str">
            <v>East Ayrshire</v>
          </cell>
          <cell r="B12">
            <v>409.48</v>
          </cell>
          <cell r="C12" t="str">
            <v>NA</v>
          </cell>
          <cell r="D12">
            <v>6.8</v>
          </cell>
          <cell r="E12">
            <v>465</v>
          </cell>
          <cell r="F12">
            <v>56</v>
          </cell>
          <cell r="G12">
            <v>12.043010752688172</v>
          </cell>
        </row>
        <row r="13">
          <cell r="A13" t="str">
            <v>East Dunbartonshire</v>
          </cell>
          <cell r="B13">
            <v>33.31</v>
          </cell>
          <cell r="C13">
            <v>28.66</v>
          </cell>
          <cell r="D13">
            <v>86.040228159711802</v>
          </cell>
          <cell r="E13">
            <v>458</v>
          </cell>
          <cell r="F13">
            <v>35</v>
          </cell>
          <cell r="G13">
            <v>7.6419213973799121</v>
          </cell>
        </row>
        <row r="14">
          <cell r="A14" t="str">
            <v>East Lothian</v>
          </cell>
          <cell r="B14">
            <v>92.89</v>
          </cell>
          <cell r="C14">
            <v>0</v>
          </cell>
          <cell r="D14">
            <v>0</v>
          </cell>
          <cell r="E14">
            <v>712</v>
          </cell>
          <cell r="F14">
            <v>53</v>
          </cell>
          <cell r="G14">
            <v>7.4438202247191017</v>
          </cell>
        </row>
        <row r="15">
          <cell r="A15" t="str">
            <v>East Renfrewshire</v>
          </cell>
          <cell r="B15">
            <v>30.02</v>
          </cell>
          <cell r="C15">
            <v>7.51</v>
          </cell>
          <cell r="D15">
            <v>25.016655562958029</v>
          </cell>
          <cell r="E15">
            <v>443</v>
          </cell>
          <cell r="F15">
            <v>16</v>
          </cell>
          <cell r="G15">
            <v>3.6117381489841982</v>
          </cell>
        </row>
        <row r="16">
          <cell r="A16" t="str">
            <v>Eilean Siar</v>
          </cell>
          <cell r="B16">
            <v>75.5</v>
          </cell>
          <cell r="C16">
            <v>1.2689999999999999</v>
          </cell>
          <cell r="D16">
            <v>1.6807947019867548</v>
          </cell>
          <cell r="E16">
            <v>103</v>
          </cell>
          <cell r="F16">
            <v>2</v>
          </cell>
          <cell r="G16">
            <v>1.9417475728155338</v>
          </cell>
        </row>
        <row r="17">
          <cell r="A17" t="str">
            <v>Falkirk</v>
          </cell>
          <cell r="B17">
            <v>33.9</v>
          </cell>
          <cell r="C17">
            <v>33.9</v>
          </cell>
          <cell r="D17">
            <v>100</v>
          </cell>
          <cell r="E17">
            <v>722</v>
          </cell>
          <cell r="F17">
            <v>119</v>
          </cell>
          <cell r="G17">
            <v>16.481994459833796</v>
          </cell>
        </row>
        <row r="18">
          <cell r="A18" t="str">
            <v>Fife</v>
          </cell>
          <cell r="B18">
            <v>312.88</v>
          </cell>
          <cell r="C18">
            <v>38.76</v>
          </cell>
          <cell r="D18">
            <v>12.388136026591665</v>
          </cell>
          <cell r="E18">
            <v>1041</v>
          </cell>
          <cell r="F18">
            <v>157</v>
          </cell>
          <cell r="G18">
            <v>15.081652257444764</v>
          </cell>
        </row>
        <row r="19">
          <cell r="A19" t="str">
            <v>Glasgow City</v>
          </cell>
          <cell r="B19">
            <v>1582.18</v>
          </cell>
          <cell r="C19">
            <v>69.2</v>
          </cell>
          <cell r="D19">
            <v>4.3737122198485636</v>
          </cell>
          <cell r="E19">
            <v>3287</v>
          </cell>
          <cell r="F19">
            <v>388</v>
          </cell>
          <cell r="G19">
            <v>11.804076665652572</v>
          </cell>
        </row>
        <row r="20">
          <cell r="A20" t="str">
            <v>Highland</v>
          </cell>
          <cell r="B20">
            <v>4733</v>
          </cell>
          <cell r="C20">
            <v>3</v>
          </cell>
          <cell r="D20">
            <v>6.3384745404605952E-2</v>
          </cell>
          <cell r="E20" t="str">
            <v>NA</v>
          </cell>
          <cell r="F20" t="str">
            <v>NA</v>
          </cell>
          <cell r="G20" t="str">
            <v>NA</v>
          </cell>
        </row>
        <row r="21">
          <cell r="A21" t="str">
            <v>Inverclyde</v>
          </cell>
          <cell r="B21">
            <v>37.700000000000003</v>
          </cell>
          <cell r="C21">
            <v>22.89</v>
          </cell>
          <cell r="D21">
            <v>60.716180371352777</v>
          </cell>
          <cell r="E21">
            <v>271</v>
          </cell>
          <cell r="F21">
            <v>64</v>
          </cell>
          <cell r="G21">
            <v>23.616236162361623</v>
          </cell>
        </row>
        <row r="22">
          <cell r="A22" t="str">
            <v>Midlothian</v>
          </cell>
          <cell r="B22">
            <v>128.33000000000001</v>
          </cell>
          <cell r="C22">
            <v>73.33</v>
          </cell>
          <cell r="D22">
            <v>57.141743941401067</v>
          </cell>
          <cell r="E22">
            <v>659</v>
          </cell>
          <cell r="F22">
            <v>46</v>
          </cell>
          <cell r="G22">
            <v>6.9802731411229137</v>
          </cell>
        </row>
        <row r="23">
          <cell r="A23" t="str">
            <v>Moray</v>
          </cell>
          <cell r="B23">
            <v>117.08</v>
          </cell>
          <cell r="C23">
            <v>17.98</v>
          </cell>
          <cell r="D23">
            <v>15.357020840450975</v>
          </cell>
          <cell r="E23">
            <v>559</v>
          </cell>
          <cell r="F23">
            <v>72</v>
          </cell>
          <cell r="G23">
            <v>12.880143112701253</v>
          </cell>
        </row>
        <row r="24">
          <cell r="A24" t="str">
            <v>North Ayrshire</v>
          </cell>
          <cell r="B24">
            <v>2407.9</v>
          </cell>
          <cell r="C24">
            <v>138</v>
          </cell>
          <cell r="D24">
            <v>5.7311350139125379</v>
          </cell>
          <cell r="E24">
            <v>412</v>
          </cell>
          <cell r="F24">
            <v>23</v>
          </cell>
          <cell r="G24">
            <v>5.5825242718446608</v>
          </cell>
        </row>
        <row r="25">
          <cell r="A25" t="str">
            <v>North Lanarkshire</v>
          </cell>
          <cell r="B25">
            <v>594.37</v>
          </cell>
          <cell r="C25">
            <v>312.64</v>
          </cell>
          <cell r="D25">
            <v>52.600232178609282</v>
          </cell>
          <cell r="E25">
            <v>1583</v>
          </cell>
          <cell r="F25">
            <v>196</v>
          </cell>
          <cell r="G25">
            <v>12.381554011370815</v>
          </cell>
        </row>
        <row r="26">
          <cell r="A26" t="str">
            <v>Orkney Islands</v>
          </cell>
          <cell r="B26">
            <v>119</v>
          </cell>
          <cell r="C26">
            <v>94.36</v>
          </cell>
          <cell r="D26">
            <v>79.294117647058826</v>
          </cell>
          <cell r="E26">
            <v>178</v>
          </cell>
          <cell r="F26">
            <v>13</v>
          </cell>
          <cell r="G26">
            <v>7.3033707865168536</v>
          </cell>
        </row>
        <row r="27">
          <cell r="A27" t="str">
            <v>Perth &amp; Kinross</v>
          </cell>
          <cell r="B27">
            <v>236.7</v>
          </cell>
          <cell r="C27">
            <v>49.4</v>
          </cell>
          <cell r="D27">
            <v>20.87029995775243</v>
          </cell>
          <cell r="E27">
            <v>799</v>
          </cell>
          <cell r="F27">
            <v>74</v>
          </cell>
          <cell r="G27">
            <v>9.2615769712140175</v>
          </cell>
        </row>
        <row r="28">
          <cell r="A28" t="str">
            <v>Renfrewshire</v>
          </cell>
          <cell r="B28">
            <v>138</v>
          </cell>
          <cell r="C28">
            <v>44</v>
          </cell>
          <cell r="D28">
            <v>31.884057971014489</v>
          </cell>
          <cell r="E28">
            <v>756</v>
          </cell>
          <cell r="F28">
            <v>102</v>
          </cell>
          <cell r="G28">
            <v>13.492063492063492</v>
          </cell>
        </row>
        <row r="29">
          <cell r="A29" t="str">
            <v>Scottish Borders</v>
          </cell>
          <cell r="B29">
            <v>318.7</v>
          </cell>
          <cell r="C29">
            <v>42.6</v>
          </cell>
          <cell r="D29">
            <v>13.366802635707565</v>
          </cell>
          <cell r="E29">
            <v>1436</v>
          </cell>
          <cell r="F29">
            <v>166</v>
          </cell>
          <cell r="G29">
            <v>11.559888579387186</v>
          </cell>
        </row>
        <row r="30">
          <cell r="A30" t="str">
            <v>Shetland Islands</v>
          </cell>
          <cell r="B30" t="str">
            <v>NA</v>
          </cell>
          <cell r="C30" t="str">
            <v>NA</v>
          </cell>
          <cell r="D30" t="str">
            <v>NA</v>
          </cell>
          <cell r="E30">
            <v>166</v>
          </cell>
          <cell r="F30">
            <v>9</v>
          </cell>
          <cell r="G30">
            <v>5.4216867469879517</v>
          </cell>
        </row>
        <row r="31">
          <cell r="A31" t="str">
            <v>South Ayrshire</v>
          </cell>
          <cell r="B31">
            <v>674</v>
          </cell>
          <cell r="C31">
            <v>141</v>
          </cell>
          <cell r="D31">
            <v>20.919881305637983</v>
          </cell>
          <cell r="E31">
            <v>1205</v>
          </cell>
          <cell r="F31">
            <v>149</v>
          </cell>
          <cell r="G31">
            <v>12.365145228215768</v>
          </cell>
        </row>
        <row r="32">
          <cell r="A32" t="str">
            <v>South Lanarkshire</v>
          </cell>
          <cell r="B32">
            <v>1317</v>
          </cell>
          <cell r="C32">
            <v>57.21</v>
          </cell>
          <cell r="D32">
            <v>4.3439635535307515</v>
          </cell>
          <cell r="E32">
            <v>1176</v>
          </cell>
          <cell r="F32">
            <v>108</v>
          </cell>
          <cell r="G32">
            <v>9.183673469387756</v>
          </cell>
        </row>
        <row r="33">
          <cell r="A33" t="str">
            <v>Stirling</v>
          </cell>
          <cell r="B33">
            <v>83.3</v>
          </cell>
          <cell r="C33">
            <v>47.05</v>
          </cell>
          <cell r="D33">
            <v>56.48259303721489</v>
          </cell>
          <cell r="E33">
            <v>447</v>
          </cell>
          <cell r="F33">
            <v>11</v>
          </cell>
          <cell r="G33">
            <v>2.4608501118568231</v>
          </cell>
        </row>
        <row r="34">
          <cell r="A34" t="str">
            <v>West Dunbartonshire</v>
          </cell>
          <cell r="B34">
            <v>46.97</v>
          </cell>
          <cell r="C34">
            <v>36.22</v>
          </cell>
          <cell r="D34">
            <v>77.113050883542684</v>
          </cell>
          <cell r="E34">
            <v>396</v>
          </cell>
          <cell r="F34">
            <v>45</v>
          </cell>
          <cell r="G34">
            <v>11.363636363636363</v>
          </cell>
        </row>
        <row r="35">
          <cell r="A35" t="str">
            <v>West Lothian</v>
          </cell>
          <cell r="B35">
            <v>108</v>
          </cell>
          <cell r="C35">
            <v>108</v>
          </cell>
          <cell r="D35">
            <v>100</v>
          </cell>
          <cell r="E35">
            <v>949</v>
          </cell>
          <cell r="F35">
            <v>74</v>
          </cell>
          <cell r="G35">
            <v>7.7976817702845107</v>
          </cell>
        </row>
        <row r="36">
          <cell r="A36" t="str">
            <v>Scotland</v>
          </cell>
          <cell r="B36">
            <v>15571.540000000003</v>
          </cell>
          <cell r="C36">
            <v>2014.9089999999999</v>
          </cell>
          <cell r="D36">
            <v>12.939689972860741</v>
          </cell>
          <cell r="E36">
            <v>25439</v>
          </cell>
          <cell r="F36">
            <v>2569</v>
          </cell>
          <cell r="G36">
            <v>10.09866740044813</v>
          </cell>
        </row>
        <row r="37">
          <cell r="D37" t="str">
            <v>ECON10 2014-15</v>
          </cell>
          <cell r="G37" t="str">
            <v>ECON9 2014-15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SUS Raw Data"/>
      <sheetName val="FINSUS 1"/>
      <sheetName val="FINSUS 2"/>
      <sheetName val="FINSUS 3"/>
      <sheetName val="FINSUS 4"/>
      <sheetName val="FINSUS 5"/>
      <sheetName val="Aberdeen City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East Lothian"/>
      <sheetName val="East Dunbartonshire"/>
      <sheetName val="East Renfrewshire"/>
      <sheetName val="Eilean Siar"/>
      <sheetName val="Edinburgh City"/>
      <sheetName val="Falkirk"/>
      <sheetName val="Glasgow City"/>
      <sheetName val="Fife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</sheetNames>
    <sheetDataSet>
      <sheetData sheetId="0">
        <row r="2">
          <cell r="A2" t="str">
            <v>Local Authority</v>
          </cell>
          <cell r="B2" t="str">
            <v>FINSUS1 2013-14</v>
          </cell>
          <cell r="C2" t="str">
            <v>FINSUS1 2014-15</v>
          </cell>
          <cell r="D2" t="str">
            <v>FINSUS1 2015-16</v>
          </cell>
          <cell r="E2" t="str">
            <v>FINSUS1 2016-17</v>
          </cell>
          <cell r="F2" t="str">
            <v>FINSUS1 2017-18</v>
          </cell>
          <cell r="G2" t="str">
            <v>FINSUS1 2018-19</v>
          </cell>
          <cell r="H2" t="str">
            <v>FINSUS1 2019-20</v>
          </cell>
          <cell r="I2" t="str">
            <v>Value change in the last year</v>
          </cell>
          <cell r="J2" t="str">
            <v>Value change since Base Year</v>
          </cell>
          <cell r="K2" t="str">
            <v>FINSUS2 2013-14</v>
          </cell>
          <cell r="L2" t="str">
            <v>FINSUS2 2014-15</v>
          </cell>
          <cell r="M2" t="str">
            <v>FINSUS2 2015-16</v>
          </cell>
          <cell r="N2" t="str">
            <v>FINSUS2 2016-17</v>
          </cell>
          <cell r="O2" t="str">
            <v>FINSUS2 2017-18</v>
          </cell>
          <cell r="P2" t="str">
            <v>FINSUS2 2018-19</v>
          </cell>
          <cell r="Q2" t="str">
            <v>FINSUS2 2019-20</v>
          </cell>
          <cell r="R2" t="str">
            <v>Value change in the last year</v>
          </cell>
          <cell r="S2" t="str">
            <v>Value change since Base Year</v>
          </cell>
          <cell r="T2" t="str">
            <v>FINSUS3 2013-14</v>
          </cell>
          <cell r="U2" t="str">
            <v>FINSUS3 2014-15</v>
          </cell>
          <cell r="V2" t="str">
            <v>FINSUS3 2015-16</v>
          </cell>
          <cell r="W2" t="str">
            <v>FINSUS3 2016-17</v>
          </cell>
          <cell r="X2" t="str">
            <v>FINSUS3 2017-18</v>
          </cell>
          <cell r="Y2" t="str">
            <v>FINSUS3 2018-19</v>
          </cell>
          <cell r="Z2" t="str">
            <v>FINSUS3 2019-20</v>
          </cell>
          <cell r="AA2" t="str">
            <v>Value change in the last year</v>
          </cell>
          <cell r="AB2" t="str">
            <v>Value change since Base Year</v>
          </cell>
          <cell r="AC2" t="str">
            <v>FINSUS4 2013-14</v>
          </cell>
          <cell r="AD2" t="str">
            <v>FINSUS4 2014-15</v>
          </cell>
          <cell r="AE2" t="str">
            <v>FINSUS4 2015-16</v>
          </cell>
          <cell r="AF2" t="str">
            <v>FINSUS4 2016-17</v>
          </cell>
          <cell r="AG2" t="str">
            <v>FINSUS4 2017-18</v>
          </cell>
          <cell r="AH2" t="str">
            <v>FINSUS4 2018-19</v>
          </cell>
          <cell r="AI2" t="str">
            <v>FINSUS4 2019-20</v>
          </cell>
          <cell r="AJ2" t="str">
            <v>Value change in the last year</v>
          </cell>
          <cell r="AK2" t="str">
            <v>Value change since Base Year</v>
          </cell>
          <cell r="AL2" t="str">
            <v>FINSUS5 2013-14</v>
          </cell>
          <cell r="AM2" t="str">
            <v>Net outrun revenue expenditure as reported to committee (£000s) 2013-14</v>
          </cell>
          <cell r="AN2" t="str">
            <v>Net budgeted revenue expenditure as reported to committee (£000s) 2013-14</v>
          </cell>
          <cell r="AO2" t="str">
            <v>FINSUS5 2014-15</v>
          </cell>
          <cell r="AP2" t="str">
            <v>Net outrun revenue expenditure as reported to committee (£000s) 2014-15</v>
          </cell>
          <cell r="AQ2" t="str">
            <v>Net budgeted revenue expenditure as reported to committee (£000s) 2014-15</v>
          </cell>
          <cell r="AR2" t="str">
            <v>FINSUS5 2015-16</v>
          </cell>
          <cell r="AS2" t="str">
            <v>Net outrun revenue expenditure as reported to committee (£000s) 2015-16</v>
          </cell>
          <cell r="AT2" t="str">
            <v>Net budgeted revenue expenditure as reported to committee (£000s) 2015-16</v>
          </cell>
          <cell r="AU2" t="str">
            <v>FINSUS5 2016-17</v>
          </cell>
          <cell r="AV2" t="str">
            <v>Net outrun revenue expenditure as reported to committee (£000s) 2016-17</v>
          </cell>
          <cell r="AW2" t="str">
            <v>Net budgeted revenue expenditure as reported to committee (£000s) 2016-17</v>
          </cell>
          <cell r="AX2" t="str">
            <v>FINSUS5 2017-18</v>
          </cell>
          <cell r="AY2" t="str">
            <v>Net outrun revenue expenditure as reported to committee (£000s) 2017-18</v>
          </cell>
          <cell r="AZ2" t="str">
            <v>Net budgeted revenue expenditure as reported to committee (£000s) 2017-18</v>
          </cell>
          <cell r="BA2" t="str">
            <v>FINSUS5 2018-19</v>
          </cell>
          <cell r="BB2" t="str">
            <v>Net outrun revenue expenditure as reported to committee (£000s) 2018-19</v>
          </cell>
          <cell r="BC2" t="str">
            <v>Net budgeted revenue expenditure as reported to committee (£000s) 2018-19</v>
          </cell>
          <cell r="BD2" t="str">
            <v>FINSUS5 2019-20</v>
          </cell>
          <cell r="BE2" t="str">
            <v>Net outrun revenue expenditure as reported to committee (£000s) 2019-20</v>
          </cell>
          <cell r="BF2" t="str">
            <v>Net budgeted revenue expenditure as reported to committee (£000s) 2019-20</v>
          </cell>
          <cell r="BG2" t="str">
            <v>Value change in the last year</v>
          </cell>
          <cell r="BH2" t="str">
            <v>Value change since Base Year</v>
          </cell>
        </row>
        <row r="3">
          <cell r="A3" t="str">
            <v>Aberdeen City</v>
          </cell>
          <cell r="B3">
            <v>20</v>
          </cell>
          <cell r="C3">
            <v>21</v>
          </cell>
          <cell r="D3">
            <v>16</v>
          </cell>
          <cell r="E3">
            <v>13</v>
          </cell>
          <cell r="F3">
            <v>15</v>
          </cell>
          <cell r="G3">
            <v>13</v>
          </cell>
          <cell r="H3">
            <v>14</v>
          </cell>
          <cell r="I3">
            <v>1</v>
          </cell>
          <cell r="J3">
            <v>-6</v>
          </cell>
          <cell r="K3">
            <v>10</v>
          </cell>
          <cell r="L3">
            <v>10</v>
          </cell>
          <cell r="M3">
            <v>9</v>
          </cell>
          <cell r="N3">
            <v>8</v>
          </cell>
          <cell r="O3">
            <v>9</v>
          </cell>
          <cell r="P3">
            <v>8</v>
          </cell>
          <cell r="Q3">
            <v>8</v>
          </cell>
          <cell r="R3">
            <v>0</v>
          </cell>
          <cell r="S3">
            <v>-2</v>
          </cell>
          <cell r="T3">
            <v>4.2</v>
          </cell>
          <cell r="U3">
            <v>6.3</v>
          </cell>
          <cell r="V3">
            <v>6</v>
          </cell>
          <cell r="W3">
            <v>5.7</v>
          </cell>
          <cell r="X3">
            <v>6.7</v>
          </cell>
          <cell r="Y3">
            <v>6</v>
          </cell>
          <cell r="Z3">
            <v>6.9</v>
          </cell>
          <cell r="AA3">
            <v>0.90000000000000036</v>
          </cell>
          <cell r="AB3">
            <v>2.7</v>
          </cell>
          <cell r="AC3">
            <v>53.6</v>
          </cell>
          <cell r="AD3">
            <v>15.7</v>
          </cell>
          <cell r="AE3">
            <v>15.7</v>
          </cell>
          <cell r="AF3">
            <v>14.7</v>
          </cell>
          <cell r="AG3">
            <v>19.2</v>
          </cell>
          <cell r="AH3">
            <v>7.7</v>
          </cell>
          <cell r="AI3">
            <v>8.4</v>
          </cell>
          <cell r="AJ3">
            <v>0.70000000000000018</v>
          </cell>
          <cell r="AK3">
            <v>-45.2</v>
          </cell>
          <cell r="AL3">
            <v>98.099762470308789</v>
          </cell>
          <cell r="AM3">
            <v>413000</v>
          </cell>
          <cell r="AN3">
            <v>421000</v>
          </cell>
          <cell r="AO3">
            <v>99.069767441860463</v>
          </cell>
          <cell r="AP3">
            <v>426000</v>
          </cell>
          <cell r="AQ3">
            <v>430000</v>
          </cell>
          <cell r="AR3">
            <v>99.549549549549553</v>
          </cell>
          <cell r="AS3">
            <v>442000</v>
          </cell>
          <cell r="AT3">
            <v>444000</v>
          </cell>
          <cell r="AU3">
            <v>97.940503432494268</v>
          </cell>
          <cell r="AV3">
            <v>428000</v>
          </cell>
          <cell r="AW3">
            <v>437000</v>
          </cell>
          <cell r="AX3">
            <v>99.080459770114942</v>
          </cell>
          <cell r="AY3">
            <v>431000</v>
          </cell>
          <cell r="AZ3">
            <v>435000</v>
          </cell>
          <cell r="BA3">
            <v>99.771689497716892</v>
          </cell>
          <cell r="BB3">
            <v>437000</v>
          </cell>
          <cell r="BC3">
            <v>438000</v>
          </cell>
          <cell r="BD3">
            <v>100</v>
          </cell>
          <cell r="BE3">
            <v>453000</v>
          </cell>
          <cell r="BF3">
            <v>453000</v>
          </cell>
          <cell r="BG3">
            <v>0.22831050228310801</v>
          </cell>
          <cell r="BH3">
            <v>1.9002375296912106</v>
          </cell>
        </row>
        <row r="4">
          <cell r="A4" t="str">
            <v>Aberdeenshire</v>
          </cell>
          <cell r="B4">
            <v>16.217888533856968</v>
          </cell>
          <cell r="C4">
            <v>12.895425063835869</v>
          </cell>
          <cell r="D4">
            <v>11.28694599795538</v>
          </cell>
          <cell r="E4">
            <v>9.1540040682796047</v>
          </cell>
          <cell r="F4">
            <v>7.9288223783687632</v>
          </cell>
          <cell r="G4">
            <v>9.0912440019525302</v>
          </cell>
          <cell r="H4">
            <v>8.2252184398216404</v>
          </cell>
          <cell r="I4">
            <v>-0.86602556213088988</v>
          </cell>
          <cell r="J4">
            <v>-7.9926700940353275</v>
          </cell>
          <cell r="K4">
            <v>3.0779771118272476</v>
          </cell>
          <cell r="L4">
            <v>4.2612615744764684</v>
          </cell>
          <cell r="M4">
            <v>3.2469631366889171</v>
          </cell>
          <cell r="N4">
            <v>1.6003149635823357</v>
          </cell>
          <cell r="O4">
            <v>2.1109431053396186</v>
          </cell>
          <cell r="P4">
            <v>1.9742671099772513</v>
          </cell>
          <cell r="Q4">
            <v>1.5912249249472246</v>
          </cell>
          <cell r="R4">
            <v>-0.38304218503002674</v>
          </cell>
          <cell r="S4">
            <v>-1.4867521868800231</v>
          </cell>
          <cell r="T4">
            <v>6.29</v>
          </cell>
          <cell r="U4">
            <v>6.47</v>
          </cell>
          <cell r="V4">
            <v>6.16</v>
          </cell>
          <cell r="W4">
            <v>6.47</v>
          </cell>
          <cell r="X4">
            <v>6.38</v>
          </cell>
          <cell r="Y4">
            <v>6.59</v>
          </cell>
          <cell r="Z4">
            <v>6.6199999999999992</v>
          </cell>
          <cell r="AA4">
            <v>2.9999999999999361E-2</v>
          </cell>
          <cell r="AB4">
            <v>0.32999999999999918</v>
          </cell>
          <cell r="AC4">
            <v>15.329999999999998</v>
          </cell>
          <cell r="AD4">
            <v>13.69</v>
          </cell>
          <cell r="AE4">
            <v>12.839999999999998</v>
          </cell>
          <cell r="AF4">
            <v>12.2</v>
          </cell>
          <cell r="AG4">
            <v>12.3</v>
          </cell>
          <cell r="AH4">
            <v>11.37</v>
          </cell>
          <cell r="AI4">
            <v>12.67</v>
          </cell>
          <cell r="AJ4">
            <v>1.3000000000000007</v>
          </cell>
          <cell r="AK4">
            <v>-2.6599999999999984</v>
          </cell>
          <cell r="AL4">
            <v>99.416768400740366</v>
          </cell>
          <cell r="AM4">
            <v>504898</v>
          </cell>
          <cell r="AN4">
            <v>507860</v>
          </cell>
          <cell r="AO4">
            <v>98.102631753774901</v>
          </cell>
          <cell r="AP4">
            <v>516839</v>
          </cell>
          <cell r="AQ4">
            <v>526835</v>
          </cell>
          <cell r="AR4">
            <v>98.684349226312278</v>
          </cell>
          <cell r="AS4">
            <v>542983</v>
          </cell>
          <cell r="AT4">
            <v>550222</v>
          </cell>
          <cell r="AU4">
            <v>100.31621785118512</v>
          </cell>
          <cell r="AV4">
            <v>547235</v>
          </cell>
          <cell r="AW4">
            <v>545510</v>
          </cell>
          <cell r="AX4">
            <v>100.06994865009951</v>
          </cell>
          <cell r="AY4">
            <v>553650</v>
          </cell>
          <cell r="AZ4">
            <v>553263</v>
          </cell>
          <cell r="BA4">
            <v>100.00982967360024</v>
          </cell>
          <cell r="BB4">
            <v>549411</v>
          </cell>
          <cell r="BC4">
            <v>549357</v>
          </cell>
          <cell r="BD4">
            <v>100.02095182613051</v>
          </cell>
          <cell r="BE4">
            <v>587184</v>
          </cell>
          <cell r="BF4">
            <v>587061</v>
          </cell>
          <cell r="BG4">
            <v>1.1122152530276708E-2</v>
          </cell>
          <cell r="BH4">
            <v>0.60418342539014702</v>
          </cell>
        </row>
        <row r="5">
          <cell r="A5" t="str">
            <v>Angus</v>
          </cell>
          <cell r="B5">
            <v>11.45</v>
          </cell>
          <cell r="C5">
            <v>13.33</v>
          </cell>
          <cell r="D5">
            <v>17.23</v>
          </cell>
          <cell r="E5">
            <v>16.52</v>
          </cell>
          <cell r="F5">
            <v>15.97</v>
          </cell>
          <cell r="G5">
            <v>17.66</v>
          </cell>
          <cell r="H5">
            <v>17.63</v>
          </cell>
          <cell r="I5">
            <v>-3.0000000000001137E-2</v>
          </cell>
          <cell r="J5">
            <v>6.18</v>
          </cell>
          <cell r="K5">
            <v>0.64</v>
          </cell>
          <cell r="L5">
            <v>0.41</v>
          </cell>
          <cell r="M5">
            <v>0.8</v>
          </cell>
          <cell r="N5">
            <v>0.14000000000000001</v>
          </cell>
          <cell r="O5">
            <v>1.03</v>
          </cell>
          <cell r="P5">
            <v>2.8</v>
          </cell>
          <cell r="Q5">
            <v>0.49</v>
          </cell>
          <cell r="R5">
            <v>-2.3099999999999996</v>
          </cell>
          <cell r="S5">
            <v>-0.15000000000000002</v>
          </cell>
          <cell r="T5">
            <v>9.1999999999999993</v>
          </cell>
          <cell r="U5">
            <v>8.9</v>
          </cell>
          <cell r="V5">
            <v>9.9</v>
          </cell>
          <cell r="W5">
            <v>10.7</v>
          </cell>
          <cell r="X5">
            <v>11.7</v>
          </cell>
          <cell r="Y5">
            <v>11.6</v>
          </cell>
          <cell r="Z5">
            <v>10.7</v>
          </cell>
          <cell r="AA5">
            <v>-0.90000000000000036</v>
          </cell>
          <cell r="AB5">
            <v>1.5</v>
          </cell>
          <cell r="AC5">
            <v>9.6</v>
          </cell>
          <cell r="AD5">
            <v>9</v>
          </cell>
          <cell r="AE5">
            <v>8.3000000000000007</v>
          </cell>
          <cell r="AF5">
            <v>8.1</v>
          </cell>
          <cell r="AG5">
            <v>7.8</v>
          </cell>
          <cell r="AH5">
            <v>8.6</v>
          </cell>
          <cell r="AI5">
            <v>8.8000000000000007</v>
          </cell>
          <cell r="AJ5">
            <v>0.20000000000000107</v>
          </cell>
          <cell r="AK5">
            <v>-0.79999999999999893</v>
          </cell>
          <cell r="AL5">
            <v>97.524754421204491</v>
          </cell>
          <cell r="AM5">
            <v>248102</v>
          </cell>
          <cell r="AN5">
            <v>254399</v>
          </cell>
          <cell r="AO5">
            <v>96.881354338482751</v>
          </cell>
          <cell r="AP5">
            <v>247279</v>
          </cell>
          <cell r="AQ5">
            <v>255239</v>
          </cell>
          <cell r="AR5">
            <v>95.34398724358546</v>
          </cell>
          <cell r="AS5">
            <v>242762</v>
          </cell>
          <cell r="AT5">
            <v>254617</v>
          </cell>
          <cell r="AU5">
            <v>97.305818506984053</v>
          </cell>
          <cell r="AV5">
            <v>252458</v>
          </cell>
          <cell r="AW5">
            <v>259448</v>
          </cell>
          <cell r="AX5">
            <v>96.460704239160762</v>
          </cell>
          <cell r="AY5">
            <v>255808</v>
          </cell>
          <cell r="AZ5">
            <v>265194</v>
          </cell>
          <cell r="BA5">
            <v>95.489107095814973</v>
          </cell>
          <cell r="BB5">
            <v>264607</v>
          </cell>
          <cell r="BC5">
            <v>277107</v>
          </cell>
          <cell r="BD5">
            <v>95.282635648509554</v>
          </cell>
          <cell r="BE5">
            <v>269748</v>
          </cell>
          <cell r="BF5">
            <v>283103</v>
          </cell>
          <cell r="BG5">
            <v>-0.20647144730541811</v>
          </cell>
          <cell r="BH5">
            <v>-2.242118772694937</v>
          </cell>
        </row>
        <row r="6">
          <cell r="A6" t="str">
            <v>Argyll &amp; Bute</v>
          </cell>
          <cell r="B6">
            <v>20.11</v>
          </cell>
          <cell r="C6">
            <v>20.71</v>
          </cell>
          <cell r="D6">
            <v>23.39</v>
          </cell>
          <cell r="E6">
            <v>24.560000000000002</v>
          </cell>
          <cell r="F6">
            <v>23.84</v>
          </cell>
          <cell r="G6">
            <v>23.5</v>
          </cell>
          <cell r="H6">
            <v>23.1</v>
          </cell>
          <cell r="I6">
            <v>-0.39999999999999858</v>
          </cell>
          <cell r="J6">
            <v>2.990000000000002</v>
          </cell>
          <cell r="K6">
            <v>5.6659067357512951</v>
          </cell>
          <cell r="L6">
            <v>6.5127041630596665</v>
          </cell>
          <cell r="M6">
            <v>3.7418166939443531</v>
          </cell>
          <cell r="N6">
            <v>3.3494431603278003</v>
          </cell>
          <cell r="O6">
            <v>2.8087148592674871</v>
          </cell>
          <cell r="P6">
            <v>2.7062122126924</v>
          </cell>
          <cell r="Q6">
            <v>2.5288944774086763</v>
          </cell>
          <cell r="R6">
            <v>-0.17731773528372363</v>
          </cell>
          <cell r="S6">
            <v>-3.1370122583426188</v>
          </cell>
          <cell r="T6">
            <v>10.69</v>
          </cell>
          <cell r="U6">
            <v>10.979999999999999</v>
          </cell>
          <cell r="V6">
            <v>7.7</v>
          </cell>
          <cell r="W6">
            <v>7.8</v>
          </cell>
          <cell r="X6">
            <v>7.3999999999999995</v>
          </cell>
          <cell r="Y6">
            <v>6.3100000000000005</v>
          </cell>
          <cell r="Z6">
            <v>7.0000000000000009</v>
          </cell>
          <cell r="AA6">
            <v>0.69000000000000039</v>
          </cell>
          <cell r="AB6">
            <v>-3.6899999999999986</v>
          </cell>
          <cell r="AC6" t="str">
            <v>NA</v>
          </cell>
          <cell r="AD6" t="str">
            <v>NA</v>
          </cell>
          <cell r="AE6" t="str">
            <v>NA</v>
          </cell>
          <cell r="AF6" t="str">
            <v>NA</v>
          </cell>
          <cell r="AG6" t="str">
            <v>NA</v>
          </cell>
          <cell r="AH6" t="str">
            <v>NA</v>
          </cell>
          <cell r="AI6" t="str">
            <v>NA</v>
          </cell>
          <cell r="AJ6" t="str">
            <v/>
          </cell>
          <cell r="AK6" t="str">
            <v/>
          </cell>
          <cell r="AL6">
            <v>98.680217124291772</v>
          </cell>
          <cell r="AM6">
            <v>249059</v>
          </cell>
          <cell r="AN6">
            <v>252390</v>
          </cell>
          <cell r="AO6">
            <v>99.499625624964779</v>
          </cell>
          <cell r="AP6">
            <v>247171</v>
          </cell>
          <cell r="AQ6">
            <v>248414</v>
          </cell>
          <cell r="AR6">
            <v>99.62839844265541</v>
          </cell>
          <cell r="AS6">
            <v>241563</v>
          </cell>
          <cell r="AT6">
            <v>242464</v>
          </cell>
          <cell r="AU6">
            <v>99.129787410042198</v>
          </cell>
          <cell r="AV6">
            <v>239676</v>
          </cell>
          <cell r="AW6">
            <v>241780</v>
          </cell>
          <cell r="AX6">
            <v>99.253266703833773</v>
          </cell>
          <cell r="AY6">
            <v>243902</v>
          </cell>
          <cell r="AZ6">
            <v>245737</v>
          </cell>
          <cell r="BA6">
            <v>100.50699705561253</v>
          </cell>
          <cell r="BB6">
            <v>243042</v>
          </cell>
          <cell r="BC6">
            <v>241816</v>
          </cell>
          <cell r="BD6">
            <v>99.815605629049955</v>
          </cell>
          <cell r="BE6">
            <v>248464</v>
          </cell>
          <cell r="BF6">
            <v>248923</v>
          </cell>
          <cell r="BG6">
            <v>-0.69139142656257491</v>
          </cell>
          <cell r="BH6">
            <v>1.1353885047581826</v>
          </cell>
        </row>
        <row r="7">
          <cell r="A7" t="str">
            <v>Clackmannanshire</v>
          </cell>
          <cell r="B7">
            <v>16.57</v>
          </cell>
          <cell r="C7">
            <v>15.409999999999998</v>
          </cell>
          <cell r="D7">
            <v>15.53</v>
          </cell>
          <cell r="E7">
            <v>14.09</v>
          </cell>
          <cell r="F7">
            <v>16.84</v>
          </cell>
          <cell r="G7">
            <v>15.959999999999999</v>
          </cell>
          <cell r="H7">
            <v>17.46</v>
          </cell>
          <cell r="I7">
            <v>1.5000000000000018</v>
          </cell>
          <cell r="J7">
            <v>0.89000000000000057</v>
          </cell>
          <cell r="K7">
            <v>5.1019311974746513</v>
          </cell>
          <cell r="L7">
            <v>5.4759595161857995</v>
          </cell>
          <cell r="M7">
            <v>6.468372734304066</v>
          </cell>
          <cell r="N7">
            <v>4.2816506936239112</v>
          </cell>
          <cell r="O7">
            <v>3.219805380652546</v>
          </cell>
          <cell r="P7">
            <v>3.8459392016327705</v>
          </cell>
          <cell r="Q7">
            <v>4.8496703502236631</v>
          </cell>
          <cell r="R7">
            <v>1.0037311485908926</v>
          </cell>
          <cell r="S7">
            <v>-0.25226084725098818</v>
          </cell>
          <cell r="T7">
            <v>8.0982970621207535</v>
          </cell>
          <cell r="U7">
            <v>8.2086555751470822</v>
          </cell>
          <cell r="V7">
            <v>8.3699999999999992</v>
          </cell>
          <cell r="W7">
            <v>8.1172488367572111</v>
          </cell>
          <cell r="X7">
            <v>8.1559702289607294</v>
          </cell>
          <cell r="Y7">
            <v>8.3100286352869741</v>
          </cell>
          <cell r="Z7">
            <v>5.4714008732470027</v>
          </cell>
          <cell r="AA7">
            <v>-2.8386277620399714</v>
          </cell>
          <cell r="AB7">
            <v>-2.6268961888737508</v>
          </cell>
          <cell r="AC7">
            <v>18.047570053864309</v>
          </cell>
          <cell r="AD7">
            <v>16.839723881895701</v>
          </cell>
          <cell r="AE7">
            <v>16.8</v>
          </cell>
          <cell r="AF7">
            <v>16.379285047896605</v>
          </cell>
          <cell r="AG7">
            <v>16.093890655920546</v>
          </cell>
          <cell r="AH7">
            <v>14.92172176353321</v>
          </cell>
          <cell r="AI7">
            <v>9.6726980257276907</v>
          </cell>
          <cell r="AJ7">
            <v>-5.2490237378055191</v>
          </cell>
          <cell r="AK7">
            <v>-8.3748720281366182</v>
          </cell>
          <cell r="AL7">
            <v>99.155441621999529</v>
          </cell>
          <cell r="AM7">
            <v>106369</v>
          </cell>
          <cell r="AN7">
            <v>107275</v>
          </cell>
          <cell r="AO7">
            <v>98.093643620191301</v>
          </cell>
          <cell r="AP7">
            <v>116500.9511592319</v>
          </cell>
          <cell r="AQ7">
            <v>118765.03599999999</v>
          </cell>
          <cell r="AR7">
            <v>96.083100549990448</v>
          </cell>
          <cell r="AS7">
            <v>115565.91409943574</v>
          </cell>
          <cell r="AT7">
            <v>120277.04501407998</v>
          </cell>
          <cell r="AU7">
            <v>99.057903052732073</v>
          </cell>
          <cell r="AV7">
            <v>117238</v>
          </cell>
          <cell r="AW7">
            <v>118353</v>
          </cell>
          <cell r="AX7">
            <v>97.194384287954591</v>
          </cell>
          <cell r="AY7">
            <v>117137.7</v>
          </cell>
          <cell r="AZ7">
            <v>120519</v>
          </cell>
          <cell r="BA7">
            <v>97.883896951194714</v>
          </cell>
          <cell r="BB7">
            <v>120074.54737</v>
          </cell>
          <cell r="BC7">
            <v>122670.379</v>
          </cell>
          <cell r="BD7">
            <v>95.972352433395073</v>
          </cell>
          <cell r="BE7">
            <v>122760.56993</v>
          </cell>
          <cell r="BF7">
            <v>127912.43188</v>
          </cell>
          <cell r="BG7">
            <v>-1.9115445177996406</v>
          </cell>
          <cell r="BH7">
            <v>-3.1830891886044554</v>
          </cell>
        </row>
        <row r="8">
          <cell r="A8" t="str">
            <v>Dumfries &amp; Galloway</v>
          </cell>
          <cell r="B8">
            <v>19</v>
          </cell>
          <cell r="C8">
            <v>18.2</v>
          </cell>
          <cell r="D8">
            <v>19.900000000000002</v>
          </cell>
          <cell r="E8">
            <v>18</v>
          </cell>
          <cell r="F8">
            <v>16</v>
          </cell>
          <cell r="G8">
            <v>14.099999999999998</v>
          </cell>
          <cell r="H8">
            <v>14.92</v>
          </cell>
          <cell r="I8">
            <v>0.82000000000000206</v>
          </cell>
          <cell r="J8">
            <v>-4.08</v>
          </cell>
          <cell r="K8">
            <v>2</v>
          </cell>
          <cell r="L8">
            <v>2</v>
          </cell>
          <cell r="M8">
            <v>2</v>
          </cell>
          <cell r="N8">
            <v>2</v>
          </cell>
          <cell r="O8">
            <v>2</v>
          </cell>
          <cell r="P8">
            <v>2</v>
          </cell>
          <cell r="Q8">
            <v>2</v>
          </cell>
          <cell r="R8">
            <v>0</v>
          </cell>
          <cell r="S8">
            <v>0</v>
          </cell>
          <cell r="T8">
            <v>6.7</v>
          </cell>
          <cell r="U8">
            <v>6.9</v>
          </cell>
          <cell r="V8">
            <v>7.1</v>
          </cell>
          <cell r="W8">
            <v>7.3</v>
          </cell>
          <cell r="X8">
            <v>7.5</v>
          </cell>
          <cell r="Y8">
            <v>11.600000000000001</v>
          </cell>
          <cell r="Z8">
            <v>7.1999999999999993</v>
          </cell>
          <cell r="AA8">
            <v>-4.4000000000000021</v>
          </cell>
          <cell r="AB8">
            <v>0.49999999999999911</v>
          </cell>
          <cell r="AC8" t="str">
            <v>NA</v>
          </cell>
          <cell r="AD8" t="str">
            <v>NA</v>
          </cell>
          <cell r="AE8" t="str">
            <v>NA</v>
          </cell>
          <cell r="AF8" t="str">
            <v>NA</v>
          </cell>
          <cell r="AG8" t="str">
            <v>NA</v>
          </cell>
          <cell r="AH8" t="str">
            <v>NA</v>
          </cell>
          <cell r="AI8" t="str">
            <v>NA</v>
          </cell>
          <cell r="AJ8" t="str">
            <v/>
          </cell>
          <cell r="AK8" t="str">
            <v/>
          </cell>
          <cell r="AL8">
            <v>99.266630674273699</v>
          </cell>
          <cell r="AM8">
            <v>340152</v>
          </cell>
          <cell r="AN8">
            <v>342665</v>
          </cell>
          <cell r="AO8">
            <v>99.467143902846701</v>
          </cell>
          <cell r="AP8">
            <v>345149</v>
          </cell>
          <cell r="AQ8">
            <v>346998</v>
          </cell>
          <cell r="AR8">
            <v>98.945833928826644</v>
          </cell>
          <cell r="AS8">
            <v>346162</v>
          </cell>
          <cell r="AT8">
            <v>349850</v>
          </cell>
          <cell r="AU8">
            <v>99.540677951062833</v>
          </cell>
          <cell r="AV8">
            <v>336554</v>
          </cell>
          <cell r="AW8">
            <v>338107</v>
          </cell>
          <cell r="AX8">
            <v>99.99169472169902</v>
          </cell>
          <cell r="AY8">
            <v>337107</v>
          </cell>
          <cell r="AZ8">
            <v>337135</v>
          </cell>
          <cell r="BA8">
            <v>99.218818572807862</v>
          </cell>
          <cell r="BB8">
            <v>339120</v>
          </cell>
          <cell r="BC8">
            <v>341790</v>
          </cell>
          <cell r="BD8">
            <v>98.959076123240379</v>
          </cell>
          <cell r="BE8">
            <v>348331</v>
          </cell>
          <cell r="BF8">
            <v>351995</v>
          </cell>
          <cell r="BG8">
            <v>-0.25974244956748294</v>
          </cell>
          <cell r="BH8">
            <v>-0.30755455103331997</v>
          </cell>
        </row>
        <row r="9">
          <cell r="A9" t="str">
            <v>Dundee City</v>
          </cell>
          <cell r="B9">
            <v>6.83</v>
          </cell>
          <cell r="C9">
            <v>7.24</v>
          </cell>
          <cell r="D9">
            <v>8.3099999999999987</v>
          </cell>
          <cell r="E9">
            <v>6</v>
          </cell>
          <cell r="F9">
            <v>7.9200000000000008</v>
          </cell>
          <cell r="G9">
            <v>7.7200000000000006</v>
          </cell>
          <cell r="H9">
            <v>11.65</v>
          </cell>
          <cell r="I9">
            <v>3.9299999999999997</v>
          </cell>
          <cell r="J9">
            <v>4.82</v>
          </cell>
          <cell r="K9">
            <v>1.52</v>
          </cell>
          <cell r="L9">
            <v>1.51</v>
          </cell>
          <cell r="M9">
            <v>2.06</v>
          </cell>
          <cell r="N9">
            <v>1.52</v>
          </cell>
          <cell r="O9">
            <v>2.08</v>
          </cell>
          <cell r="P9">
            <v>2.17</v>
          </cell>
          <cell r="Q9">
            <v>2.25</v>
          </cell>
          <cell r="R9">
            <v>8.0000000000000071E-2</v>
          </cell>
          <cell r="S9">
            <v>0.73</v>
          </cell>
          <cell r="T9">
            <v>7.6</v>
          </cell>
          <cell r="U9">
            <v>7.5</v>
          </cell>
          <cell r="V9">
            <v>7.3</v>
          </cell>
          <cell r="W9">
            <v>7.3999999999999995</v>
          </cell>
          <cell r="X9">
            <v>8.2000000000000011</v>
          </cell>
          <cell r="Y9">
            <v>6.7</v>
          </cell>
          <cell r="Z9">
            <v>5.7</v>
          </cell>
          <cell r="AA9">
            <v>-1</v>
          </cell>
          <cell r="AB9">
            <v>-1.8999999999999995</v>
          </cell>
          <cell r="AC9">
            <v>42.4</v>
          </cell>
          <cell r="AD9">
            <v>44.6</v>
          </cell>
          <cell r="AE9">
            <v>42.6</v>
          </cell>
          <cell r="AF9">
            <v>39.5</v>
          </cell>
          <cell r="AG9">
            <v>38.4</v>
          </cell>
          <cell r="AH9">
            <v>38.800000000000004</v>
          </cell>
          <cell r="AI9">
            <v>36.6</v>
          </cell>
          <cell r="AJ9">
            <v>-2.2000000000000028</v>
          </cell>
          <cell r="AK9">
            <v>-5.7999999999999972</v>
          </cell>
          <cell r="AL9">
            <v>99.701260614549597</v>
          </cell>
          <cell r="AM9">
            <v>364444</v>
          </cell>
          <cell r="AN9">
            <v>365536</v>
          </cell>
          <cell r="AO9">
            <v>97.819936327968279</v>
          </cell>
          <cell r="AP9">
            <v>375474</v>
          </cell>
          <cell r="AQ9">
            <v>383842</v>
          </cell>
          <cell r="AR9">
            <v>98.931354900471362</v>
          </cell>
          <cell r="AS9">
            <v>380304</v>
          </cell>
          <cell r="AT9">
            <v>384412</v>
          </cell>
          <cell r="AU9">
            <v>101.85167158218206</v>
          </cell>
          <cell r="AV9">
            <v>387127</v>
          </cell>
          <cell r="AW9">
            <v>380089</v>
          </cell>
          <cell r="AX9">
            <v>102.34587655648586</v>
          </cell>
          <cell r="AY9">
            <v>395924</v>
          </cell>
          <cell r="AZ9">
            <v>386849</v>
          </cell>
          <cell r="BA9">
            <v>99.720954474068364</v>
          </cell>
          <cell r="BB9">
            <v>432411</v>
          </cell>
          <cell r="BC9">
            <v>433621</v>
          </cell>
          <cell r="BD9">
            <v>99.267425679037274</v>
          </cell>
          <cell r="BE9">
            <v>413019</v>
          </cell>
          <cell r="BF9">
            <v>416067</v>
          </cell>
          <cell r="BG9">
            <v>-0.45352879503109023</v>
          </cell>
          <cell r="BH9">
            <v>-0.43383493551232277</v>
          </cell>
        </row>
        <row r="10">
          <cell r="A10" t="str">
            <v>East Ayrshire</v>
          </cell>
          <cell r="B10">
            <v>15.4</v>
          </cell>
          <cell r="C10">
            <v>18.2</v>
          </cell>
          <cell r="D10">
            <v>20.3</v>
          </cell>
          <cell r="E10">
            <v>19.600000000000001</v>
          </cell>
          <cell r="F10">
            <v>20.8</v>
          </cell>
          <cell r="G10">
            <v>21.3</v>
          </cell>
          <cell r="H10">
            <v>20.200000000000003</v>
          </cell>
          <cell r="I10">
            <v>-1.0999999999999979</v>
          </cell>
          <cell r="J10">
            <v>4.8000000000000025</v>
          </cell>
          <cell r="K10">
            <v>2.8000000000000003</v>
          </cell>
          <cell r="L10">
            <v>3.2</v>
          </cell>
          <cell r="M10">
            <v>5.3</v>
          </cell>
          <cell r="N10">
            <v>4</v>
          </cell>
          <cell r="O10">
            <v>4</v>
          </cell>
          <cell r="P10">
            <v>3.6999999999999997</v>
          </cell>
          <cell r="Q10">
            <v>2.7</v>
          </cell>
          <cell r="R10">
            <v>-0.99999999999999956</v>
          </cell>
          <cell r="S10">
            <v>-0.10000000000000009</v>
          </cell>
          <cell r="T10">
            <v>11.34</v>
          </cell>
          <cell r="U10">
            <v>10.5</v>
          </cell>
          <cell r="V10">
            <v>10.73</v>
          </cell>
          <cell r="W10">
            <v>10.92</v>
          </cell>
          <cell r="X10">
            <v>9.6199999999999992</v>
          </cell>
          <cell r="Y10">
            <v>10.040000000000001</v>
          </cell>
          <cell r="Z10">
            <v>9.08</v>
          </cell>
          <cell r="AA10">
            <v>-0.96000000000000085</v>
          </cell>
          <cell r="AB10">
            <v>-2.2599999999999998</v>
          </cell>
          <cell r="AC10">
            <v>16.489999999999998</v>
          </cell>
          <cell r="AD10">
            <v>14.63</v>
          </cell>
          <cell r="AE10">
            <v>16.830000000000002</v>
          </cell>
          <cell r="AF10">
            <v>16.09</v>
          </cell>
          <cell r="AG10">
            <v>15.61</v>
          </cell>
          <cell r="AH10">
            <v>15.42</v>
          </cell>
          <cell r="AI10">
            <v>16.71</v>
          </cell>
          <cell r="AJ10">
            <v>1.2900000000000009</v>
          </cell>
          <cell r="AK10">
            <v>0.22000000000000242</v>
          </cell>
          <cell r="AL10">
            <v>95.368066734962682</v>
          </cell>
          <cell r="AM10">
            <v>234594</v>
          </cell>
          <cell r="AN10">
            <v>245988</v>
          </cell>
          <cell r="AO10">
            <v>94.978182751540047</v>
          </cell>
          <cell r="AP10">
            <v>222021</v>
          </cell>
          <cell r="AQ10">
            <v>233760</v>
          </cell>
          <cell r="AR10">
            <v>100</v>
          </cell>
          <cell r="AS10">
            <v>240028</v>
          </cell>
          <cell r="AT10">
            <v>240028</v>
          </cell>
          <cell r="AU10">
            <v>99.998359122458695</v>
          </cell>
          <cell r="AV10">
            <v>243768</v>
          </cell>
          <cell r="AW10">
            <v>243772</v>
          </cell>
          <cell r="AX10">
            <v>100.00287542823342</v>
          </cell>
          <cell r="AY10">
            <v>243449</v>
          </cell>
          <cell r="AZ10">
            <v>243442</v>
          </cell>
          <cell r="BA10">
            <v>99.99276608741782</v>
          </cell>
          <cell r="BB10">
            <v>248810</v>
          </cell>
          <cell r="BC10">
            <v>248828</v>
          </cell>
          <cell r="BD10">
            <v>99.923694804338396</v>
          </cell>
          <cell r="BE10">
            <v>318215</v>
          </cell>
          <cell r="BF10">
            <v>318458</v>
          </cell>
          <cell r="BG10">
            <v>-6.9071283079424006E-2</v>
          </cell>
          <cell r="BH10">
            <v>4.5556280693757145</v>
          </cell>
        </row>
        <row r="11">
          <cell r="A11" t="str">
            <v>East Dunbartonshire</v>
          </cell>
          <cell r="B11">
            <v>11.34</v>
          </cell>
          <cell r="C11">
            <v>12.08</v>
          </cell>
          <cell r="D11">
            <v>12.11</v>
          </cell>
          <cell r="E11">
            <v>12.16</v>
          </cell>
          <cell r="F11">
            <v>11.690000000000001</v>
          </cell>
          <cell r="G11">
            <v>14.63</v>
          </cell>
          <cell r="H11">
            <v>14.95</v>
          </cell>
          <cell r="I11">
            <v>0.31999999999999851</v>
          </cell>
          <cell r="J11">
            <v>3.6099999999999994</v>
          </cell>
          <cell r="K11">
            <v>0.33</v>
          </cell>
          <cell r="L11">
            <v>1.25</v>
          </cell>
          <cell r="M11">
            <v>1.94</v>
          </cell>
          <cell r="N11">
            <v>1.96</v>
          </cell>
          <cell r="O11">
            <v>2.04</v>
          </cell>
          <cell r="P11">
            <v>4.43</v>
          </cell>
          <cell r="Q11">
            <v>2.09</v>
          </cell>
          <cell r="R11">
            <v>-2.34</v>
          </cell>
          <cell r="S11">
            <v>1.7599999999999998</v>
          </cell>
          <cell r="T11">
            <v>11.200000000000001</v>
          </cell>
          <cell r="U11">
            <v>11.1</v>
          </cell>
          <cell r="V11">
            <v>10.8</v>
          </cell>
          <cell r="W11">
            <v>10.8</v>
          </cell>
          <cell r="X11">
            <v>10.5</v>
          </cell>
          <cell r="Y11">
            <v>8</v>
          </cell>
          <cell r="Z11">
            <v>7.9</v>
          </cell>
          <cell r="AA11">
            <v>-9.9999999999999645E-2</v>
          </cell>
          <cell r="AB11">
            <v>-3.3000000000000007</v>
          </cell>
          <cell r="AC11">
            <v>30</v>
          </cell>
          <cell r="AD11">
            <v>28.999999999999996</v>
          </cell>
          <cell r="AE11">
            <v>29.599999999999998</v>
          </cell>
          <cell r="AF11">
            <v>18.899999999999999</v>
          </cell>
          <cell r="AG11">
            <v>17.2</v>
          </cell>
          <cell r="AH11">
            <v>11.799999999999999</v>
          </cell>
          <cell r="AI11">
            <v>12</v>
          </cell>
          <cell r="AJ11">
            <v>0.20000000000000107</v>
          </cell>
          <cell r="AK11">
            <v>-18</v>
          </cell>
          <cell r="AL11">
            <v>99.419148285237839</v>
          </cell>
          <cell r="AM11">
            <v>230725</v>
          </cell>
          <cell r="AN11">
            <v>232073</v>
          </cell>
          <cell r="AO11">
            <v>100.1269057222944</v>
          </cell>
          <cell r="AP11">
            <v>234329</v>
          </cell>
          <cell r="AQ11">
            <v>234032</v>
          </cell>
          <cell r="AR11">
            <v>98.174351129807292</v>
          </cell>
          <cell r="AS11">
            <v>236180</v>
          </cell>
          <cell r="AT11">
            <v>240572</v>
          </cell>
          <cell r="AU11">
            <v>99.790308325968411</v>
          </cell>
          <cell r="AV11">
            <v>239373</v>
          </cell>
          <cell r="AW11">
            <v>239876</v>
          </cell>
          <cell r="AX11">
            <v>98.611168095843766</v>
          </cell>
          <cell r="AY11">
            <v>240345</v>
          </cell>
          <cell r="AZ11">
            <v>243730</v>
          </cell>
          <cell r="BA11">
            <v>97.886693574637064</v>
          </cell>
          <cell r="BB11">
            <v>240582</v>
          </cell>
          <cell r="BC11">
            <v>245776</v>
          </cell>
          <cell r="BD11">
            <v>97.924947012176659</v>
          </cell>
          <cell r="BE11">
            <v>255495</v>
          </cell>
          <cell r="BF11">
            <v>260909</v>
          </cell>
          <cell r="BG11">
            <v>3.825343753959487E-2</v>
          </cell>
          <cell r="BH11">
            <v>-1.4942012730611793</v>
          </cell>
        </row>
        <row r="12">
          <cell r="A12" t="str">
            <v>East Lothian</v>
          </cell>
          <cell r="B12">
            <v>7.25</v>
          </cell>
          <cell r="C12">
            <v>11.61</v>
          </cell>
          <cell r="D12">
            <v>14.02</v>
          </cell>
          <cell r="E12">
            <v>11.53</v>
          </cell>
          <cell r="F12">
            <v>10.72</v>
          </cell>
          <cell r="G12">
            <v>11.18</v>
          </cell>
          <cell r="H12">
            <v>8.69</v>
          </cell>
          <cell r="I12">
            <v>-2.4900000000000002</v>
          </cell>
          <cell r="J12">
            <v>1.4399999999999995</v>
          </cell>
          <cell r="K12">
            <v>2.66</v>
          </cell>
          <cell r="L12">
            <v>6.38</v>
          </cell>
          <cell r="M12">
            <v>8.07</v>
          </cell>
          <cell r="N12">
            <v>4.8600000000000003</v>
          </cell>
          <cell r="O12">
            <v>3.44</v>
          </cell>
          <cell r="P12">
            <v>1.67</v>
          </cell>
          <cell r="Q12">
            <v>1.62</v>
          </cell>
          <cell r="R12">
            <v>-4.9999999999999822E-2</v>
          </cell>
          <cell r="S12">
            <v>-1.04</v>
          </cell>
          <cell r="T12">
            <v>8.34</v>
          </cell>
          <cell r="U12">
            <v>8.44</v>
          </cell>
          <cell r="V12">
            <v>8.11</v>
          </cell>
          <cell r="W12">
            <v>8.4499999999999993</v>
          </cell>
          <cell r="X12">
            <v>8.41</v>
          </cell>
          <cell r="Y12">
            <v>6.94</v>
          </cell>
          <cell r="Z12">
            <v>6.03</v>
          </cell>
          <cell r="AA12">
            <v>-0.91000000000000014</v>
          </cell>
          <cell r="AB12">
            <v>-2.3099999999999996</v>
          </cell>
          <cell r="AC12">
            <v>26.98</v>
          </cell>
          <cell r="AD12">
            <v>30.42</v>
          </cell>
          <cell r="AE12">
            <v>33.21</v>
          </cell>
          <cell r="AF12">
            <v>34.36</v>
          </cell>
          <cell r="AG12">
            <v>32.159999999999997</v>
          </cell>
          <cell r="AH12">
            <v>29.84</v>
          </cell>
          <cell r="AI12">
            <v>31.92</v>
          </cell>
          <cell r="AJ12">
            <v>2.0800000000000018</v>
          </cell>
          <cell r="AK12">
            <v>4.9400000000000013</v>
          </cell>
          <cell r="AL12">
            <v>98.491215510520306</v>
          </cell>
          <cell r="AM12">
            <v>200862</v>
          </cell>
          <cell r="AN12">
            <v>203939</v>
          </cell>
          <cell r="AO12">
            <v>99.175635006620922</v>
          </cell>
          <cell r="AP12">
            <v>205963</v>
          </cell>
          <cell r="AQ12">
            <v>207675</v>
          </cell>
          <cell r="AR12">
            <v>97.836462381790341</v>
          </cell>
          <cell r="AS12">
            <v>231846</v>
          </cell>
          <cell r="AT12">
            <v>236973</v>
          </cell>
          <cell r="AU12">
            <v>101.1276289100032</v>
          </cell>
          <cell r="AV12">
            <v>227343</v>
          </cell>
          <cell r="AW12">
            <v>224808</v>
          </cell>
          <cell r="AX12">
            <v>100.55480924792985</v>
          </cell>
          <cell r="AY12">
            <v>241777</v>
          </cell>
          <cell r="AZ12">
            <v>240443</v>
          </cell>
          <cell r="BA12">
            <v>98.780279519276831</v>
          </cell>
          <cell r="BB12">
            <v>237127</v>
          </cell>
          <cell r="BC12">
            <v>240055</v>
          </cell>
          <cell r="BD12">
            <v>101.30825691366223</v>
          </cell>
          <cell r="BE12">
            <v>225808</v>
          </cell>
          <cell r="BF12">
            <v>222892</v>
          </cell>
          <cell r="BG12">
            <v>2.5279773943854025</v>
          </cell>
          <cell r="BH12">
            <v>2.8170414031419284</v>
          </cell>
        </row>
        <row r="13">
          <cell r="A13" t="str">
            <v>East Renfrewshire</v>
          </cell>
          <cell r="B13">
            <v>24.9</v>
          </cell>
          <cell r="C13">
            <v>25.2</v>
          </cell>
          <cell r="D13">
            <v>27.9</v>
          </cell>
          <cell r="E13">
            <v>24.1</v>
          </cell>
          <cell r="F13">
            <v>21.6</v>
          </cell>
          <cell r="G13">
            <v>18.600000000000001</v>
          </cell>
          <cell r="H13">
            <v>18.3</v>
          </cell>
          <cell r="I13">
            <v>-0.30000000000000071</v>
          </cell>
          <cell r="J13">
            <v>-6.5999999999999979</v>
          </cell>
          <cell r="K13">
            <v>4</v>
          </cell>
          <cell r="L13">
            <v>4.2</v>
          </cell>
          <cell r="M13">
            <v>4.0999999999999996</v>
          </cell>
          <cell r="N13">
            <v>4.4000000000000004</v>
          </cell>
          <cell r="O13">
            <v>4.4000000000000004</v>
          </cell>
          <cell r="P13">
            <v>4.5</v>
          </cell>
          <cell r="Q13">
            <v>4</v>
          </cell>
          <cell r="R13">
            <v>-0.5</v>
          </cell>
          <cell r="S13">
            <v>0</v>
          </cell>
          <cell r="T13">
            <v>9.6999999999999993</v>
          </cell>
          <cell r="U13">
            <v>9.6999999999999993</v>
          </cell>
          <cell r="V13">
            <v>8.6</v>
          </cell>
          <cell r="W13">
            <v>8.3000000000000007</v>
          </cell>
          <cell r="X13">
            <v>8.6999999999999993</v>
          </cell>
          <cell r="Y13">
            <v>9</v>
          </cell>
          <cell r="Z13">
            <v>9</v>
          </cell>
          <cell r="AA13">
            <v>0</v>
          </cell>
          <cell r="AB13">
            <v>-0.69999999999999929</v>
          </cell>
          <cell r="AC13">
            <v>35.4</v>
          </cell>
          <cell r="AD13">
            <v>36.1</v>
          </cell>
          <cell r="AE13">
            <v>35.299999999999997</v>
          </cell>
          <cell r="AF13">
            <v>37.1</v>
          </cell>
          <cell r="AG13">
            <v>35.5</v>
          </cell>
          <cell r="AH13">
            <v>34.6</v>
          </cell>
          <cell r="AI13">
            <v>29.7</v>
          </cell>
          <cell r="AJ13">
            <v>-4.9000000000000021</v>
          </cell>
          <cell r="AK13">
            <v>-5.6999999999999993</v>
          </cell>
          <cell r="AL13">
            <v>100.7</v>
          </cell>
          <cell r="AM13">
            <v>210837</v>
          </cell>
          <cell r="AN13">
            <v>212222</v>
          </cell>
          <cell r="AO13">
            <v>97.9</v>
          </cell>
          <cell r="AP13">
            <v>212443</v>
          </cell>
          <cell r="AQ13">
            <v>213581</v>
          </cell>
          <cell r="AR13">
            <v>94.7</v>
          </cell>
          <cell r="AS13">
            <v>220428</v>
          </cell>
          <cell r="AT13">
            <v>223293</v>
          </cell>
          <cell r="AU13">
            <v>96.5</v>
          </cell>
          <cell r="AV13">
            <v>217214</v>
          </cell>
          <cell r="AW13">
            <v>219651</v>
          </cell>
          <cell r="AX13">
            <v>96.3</v>
          </cell>
          <cell r="AY13">
            <v>218713</v>
          </cell>
          <cell r="AZ13">
            <v>223785</v>
          </cell>
          <cell r="BA13">
            <v>98.2</v>
          </cell>
          <cell r="BB13">
            <v>225151</v>
          </cell>
          <cell r="BC13">
            <v>228324</v>
          </cell>
          <cell r="BD13">
            <v>99.2</v>
          </cell>
          <cell r="BE13">
            <v>234555</v>
          </cell>
          <cell r="BF13">
            <v>236413</v>
          </cell>
          <cell r="BG13">
            <v>1</v>
          </cell>
          <cell r="BH13">
            <v>-1.5</v>
          </cell>
        </row>
        <row r="14">
          <cell r="A14" t="str">
            <v>Edinburgh City</v>
          </cell>
          <cell r="B14">
            <v>18.392248378348508</v>
          </cell>
          <cell r="C14">
            <v>19.764652608009282</v>
          </cell>
          <cell r="D14">
            <v>24.875382734369285</v>
          </cell>
          <cell r="E14">
            <v>28.666560693364112</v>
          </cell>
          <cell r="F14">
            <v>28.521290184787386</v>
          </cell>
          <cell r="G14">
            <v>24.600953518263612</v>
          </cell>
          <cell r="H14">
            <v>22.295227686131231</v>
          </cell>
          <cell r="I14">
            <v>-2.3057258321323815</v>
          </cell>
          <cell r="J14">
            <v>3.9029793077827222</v>
          </cell>
          <cell r="K14">
            <v>1.34</v>
          </cell>
          <cell r="L14">
            <v>1.32</v>
          </cell>
          <cell r="M14">
            <v>1.32</v>
          </cell>
          <cell r="N14">
            <v>1.35</v>
          </cell>
          <cell r="O14">
            <v>1.34</v>
          </cell>
          <cell r="P14">
            <v>1.32</v>
          </cell>
          <cell r="Q14">
            <v>1.37</v>
          </cell>
          <cell r="R14">
            <v>5.0000000000000044E-2</v>
          </cell>
          <cell r="S14">
            <v>3.0000000000000027E-2</v>
          </cell>
          <cell r="T14">
            <v>11.94</v>
          </cell>
          <cell r="U14">
            <v>11.94</v>
          </cell>
          <cell r="V14">
            <v>11.8</v>
          </cell>
          <cell r="W14">
            <v>11.92</v>
          </cell>
          <cell r="X14">
            <v>11.64</v>
          </cell>
          <cell r="Y14">
            <v>11.16</v>
          </cell>
          <cell r="Z14">
            <v>10.5</v>
          </cell>
          <cell r="AA14">
            <v>-0.66000000000000014</v>
          </cell>
          <cell r="AB14">
            <v>-1.4399999999999995</v>
          </cell>
          <cell r="AC14">
            <v>36.44</v>
          </cell>
          <cell r="AD14">
            <v>34.43</v>
          </cell>
          <cell r="AE14">
            <v>33.229999999999997</v>
          </cell>
          <cell r="AF14">
            <v>34.479999999999997</v>
          </cell>
          <cell r="AG14">
            <v>37.33</v>
          </cell>
          <cell r="AH14">
            <v>37.29</v>
          </cell>
          <cell r="AI14">
            <v>37.65</v>
          </cell>
          <cell r="AJ14">
            <v>0.35999999999999943</v>
          </cell>
          <cell r="AK14">
            <v>1.2100000000000009</v>
          </cell>
          <cell r="AL14">
            <v>99.927189096928231</v>
          </cell>
          <cell r="AM14">
            <v>968929</v>
          </cell>
          <cell r="AN14">
            <v>969635</v>
          </cell>
          <cell r="AO14">
            <v>99.930863646054362</v>
          </cell>
          <cell r="AP14">
            <v>984329</v>
          </cell>
          <cell r="AQ14">
            <v>985010</v>
          </cell>
          <cell r="AR14">
            <v>99.88968543573236</v>
          </cell>
          <cell r="AS14">
            <v>982466</v>
          </cell>
          <cell r="AT14">
            <v>983551</v>
          </cell>
          <cell r="AU14">
            <v>99.86717858254643</v>
          </cell>
          <cell r="AV14">
            <v>962420</v>
          </cell>
          <cell r="AW14">
            <v>963700</v>
          </cell>
          <cell r="AX14">
            <v>99.750894868598579</v>
          </cell>
          <cell r="AY14">
            <v>971460</v>
          </cell>
          <cell r="AZ14">
            <v>973886</v>
          </cell>
          <cell r="BA14">
            <v>99.842903460074083</v>
          </cell>
          <cell r="BB14">
            <v>985740</v>
          </cell>
          <cell r="BC14">
            <v>987291</v>
          </cell>
          <cell r="BD14">
            <v>100.48143053645117</v>
          </cell>
          <cell r="BE14">
            <v>1024161</v>
          </cell>
          <cell r="BF14">
            <v>1019254</v>
          </cell>
          <cell r="BG14">
            <v>0.63852707637708761</v>
          </cell>
          <cell r="BH14">
            <v>0.55424143952294003</v>
          </cell>
        </row>
        <row r="15">
          <cell r="A15" t="str">
            <v>Eilean Siar</v>
          </cell>
          <cell r="B15">
            <v>16.100000000000001</v>
          </cell>
          <cell r="C15">
            <v>19.600000000000001</v>
          </cell>
          <cell r="D15">
            <v>22.400000000000002</v>
          </cell>
          <cell r="E15">
            <v>22.1</v>
          </cell>
          <cell r="F15">
            <v>22.7</v>
          </cell>
          <cell r="G15">
            <v>21.5</v>
          </cell>
          <cell r="H15">
            <v>22.3</v>
          </cell>
          <cell r="I15">
            <v>0.80000000000000071</v>
          </cell>
          <cell r="J15">
            <v>6.1999999999999993</v>
          </cell>
          <cell r="K15">
            <v>6.4</v>
          </cell>
          <cell r="L15">
            <v>3.5000000000000004</v>
          </cell>
          <cell r="M15">
            <v>4.9000000000000004</v>
          </cell>
          <cell r="N15">
            <v>6.9</v>
          </cell>
          <cell r="O15">
            <v>7.7</v>
          </cell>
          <cell r="P15">
            <v>3.2</v>
          </cell>
          <cell r="Q15">
            <v>3.2</v>
          </cell>
          <cell r="R15">
            <v>0</v>
          </cell>
          <cell r="S15">
            <v>-3.2</v>
          </cell>
          <cell r="T15">
            <v>8.94</v>
          </cell>
          <cell r="U15">
            <v>8.7200000000000006</v>
          </cell>
          <cell r="V15">
            <v>8.6300000000000008</v>
          </cell>
          <cell r="W15">
            <v>8.7900000000000009</v>
          </cell>
          <cell r="X15">
            <v>8.7999999999999989</v>
          </cell>
          <cell r="Y15">
            <v>8.7200000000000006</v>
          </cell>
          <cell r="Z15">
            <v>8.43</v>
          </cell>
          <cell r="AA15">
            <v>-0.29000000000000092</v>
          </cell>
          <cell r="AB15">
            <v>-0.50999999999999979</v>
          </cell>
          <cell r="AC15" t="str">
            <v>NA</v>
          </cell>
          <cell r="AD15" t="str">
            <v>NA</v>
          </cell>
          <cell r="AE15" t="str">
            <v>NA</v>
          </cell>
          <cell r="AF15" t="str">
            <v>NA</v>
          </cell>
          <cell r="AG15" t="str">
            <v>NA</v>
          </cell>
          <cell r="AH15" t="str">
            <v>NA</v>
          </cell>
          <cell r="AI15" t="str">
            <v>NA</v>
          </cell>
          <cell r="AJ15" t="str">
            <v/>
          </cell>
          <cell r="AK15" t="str">
            <v/>
          </cell>
          <cell r="AL15">
            <v>97.716337101781576</v>
          </cell>
          <cell r="AM15">
            <v>116772</v>
          </cell>
          <cell r="AN15">
            <v>119501</v>
          </cell>
          <cell r="AO15">
            <v>98.927417771670264</v>
          </cell>
          <cell r="AP15">
            <v>110864</v>
          </cell>
          <cell r="AQ15">
            <v>112066</v>
          </cell>
          <cell r="AR15">
            <v>97.962587657155154</v>
          </cell>
          <cell r="AS15">
            <v>109242</v>
          </cell>
          <cell r="AT15">
            <v>111514</v>
          </cell>
          <cell r="AU15">
            <v>97.276448801136212</v>
          </cell>
          <cell r="AV15">
            <v>104793</v>
          </cell>
          <cell r="AW15">
            <v>107727</v>
          </cell>
          <cell r="AX15">
            <v>98.406137670323133</v>
          </cell>
          <cell r="AY15">
            <v>105947</v>
          </cell>
          <cell r="AZ15">
            <v>107663</v>
          </cell>
          <cell r="BA15">
            <v>98.025948341375425</v>
          </cell>
          <cell r="BB15">
            <v>107061</v>
          </cell>
          <cell r="BC15">
            <v>109217</v>
          </cell>
          <cell r="BD15">
            <v>97.812196774134492</v>
          </cell>
          <cell r="BE15">
            <v>106852</v>
          </cell>
          <cell r="BF15">
            <v>109242</v>
          </cell>
          <cell r="BG15">
            <v>-0.21375156724093358</v>
          </cell>
          <cell r="BH15">
            <v>9.5859672352915481E-2</v>
          </cell>
        </row>
        <row r="16">
          <cell r="A16" t="str">
            <v>Falkirk</v>
          </cell>
          <cell r="B16">
            <v>15</v>
          </cell>
          <cell r="C16">
            <v>13</v>
          </cell>
          <cell r="D16">
            <v>13</v>
          </cell>
          <cell r="E16">
            <v>13</v>
          </cell>
          <cell r="F16">
            <v>13</v>
          </cell>
          <cell r="G16">
            <v>12</v>
          </cell>
          <cell r="H16">
            <v>10</v>
          </cell>
          <cell r="I16">
            <v>-2</v>
          </cell>
          <cell r="J16">
            <v>-5</v>
          </cell>
          <cell r="K16">
            <v>4</v>
          </cell>
          <cell r="L16">
            <v>5</v>
          </cell>
          <cell r="M16">
            <v>3</v>
          </cell>
          <cell r="N16">
            <v>3</v>
          </cell>
          <cell r="O16">
            <v>4</v>
          </cell>
          <cell r="P16">
            <v>3</v>
          </cell>
          <cell r="Q16">
            <v>3</v>
          </cell>
          <cell r="R16">
            <v>0</v>
          </cell>
          <cell r="S16">
            <v>-1</v>
          </cell>
          <cell r="T16">
            <v>5</v>
          </cell>
          <cell r="U16">
            <v>5</v>
          </cell>
          <cell r="V16">
            <v>5</v>
          </cell>
          <cell r="W16">
            <v>5</v>
          </cell>
          <cell r="X16">
            <v>5</v>
          </cell>
          <cell r="Y16">
            <v>5</v>
          </cell>
          <cell r="Z16">
            <v>3</v>
          </cell>
          <cell r="AA16">
            <v>-2</v>
          </cell>
          <cell r="AB16">
            <v>-2</v>
          </cell>
          <cell r="AC16">
            <v>23</v>
          </cell>
          <cell r="AD16">
            <v>13</v>
          </cell>
          <cell r="AE16">
            <v>14</v>
          </cell>
          <cell r="AF16">
            <v>16</v>
          </cell>
          <cell r="AG16">
            <v>17</v>
          </cell>
          <cell r="AH16">
            <v>19</v>
          </cell>
          <cell r="AI16">
            <v>20</v>
          </cell>
          <cell r="AJ16">
            <v>1</v>
          </cell>
          <cell r="AK16">
            <v>-3</v>
          </cell>
          <cell r="AL16">
            <v>99.4</v>
          </cell>
          <cell r="AM16">
            <v>325846</v>
          </cell>
          <cell r="AN16">
            <v>327827</v>
          </cell>
          <cell r="AO16">
            <v>101.3</v>
          </cell>
          <cell r="AP16">
            <v>337181</v>
          </cell>
          <cell r="AQ16">
            <v>332996</v>
          </cell>
          <cell r="AR16">
            <v>99.8</v>
          </cell>
          <cell r="AS16">
            <v>337517</v>
          </cell>
          <cell r="AT16">
            <v>338182</v>
          </cell>
          <cell r="AU16">
            <v>99.2</v>
          </cell>
          <cell r="AV16">
            <v>329116</v>
          </cell>
          <cell r="AW16">
            <v>331903</v>
          </cell>
          <cell r="AX16">
            <v>99</v>
          </cell>
          <cell r="AY16">
            <v>330248</v>
          </cell>
          <cell r="AZ16">
            <v>333660</v>
          </cell>
          <cell r="BA16">
            <v>99.9</v>
          </cell>
          <cell r="BB16">
            <v>340207</v>
          </cell>
          <cell r="BC16">
            <v>340380</v>
          </cell>
          <cell r="BD16">
            <v>100.9</v>
          </cell>
          <cell r="BE16">
            <v>350557</v>
          </cell>
          <cell r="BF16">
            <v>347586</v>
          </cell>
          <cell r="BG16">
            <v>1</v>
          </cell>
          <cell r="BH16">
            <v>1.5</v>
          </cell>
        </row>
        <row r="17">
          <cell r="A17" t="str">
            <v>Fife</v>
          </cell>
          <cell r="B17">
            <v>12.1</v>
          </cell>
          <cell r="C17">
            <v>13.200000000000001</v>
          </cell>
          <cell r="D17">
            <v>8.4</v>
          </cell>
          <cell r="E17">
            <v>9.1</v>
          </cell>
          <cell r="F17">
            <v>9</v>
          </cell>
          <cell r="G17">
            <v>7.8</v>
          </cell>
          <cell r="H17">
            <v>8.4</v>
          </cell>
          <cell r="I17">
            <v>0.60000000000000053</v>
          </cell>
          <cell r="J17">
            <v>-3.6999999999999993</v>
          </cell>
          <cell r="K17">
            <v>4.2</v>
          </cell>
          <cell r="L17">
            <v>4.3</v>
          </cell>
          <cell r="M17">
            <v>3.2</v>
          </cell>
          <cell r="N17">
            <v>4.2</v>
          </cell>
          <cell r="O17">
            <v>2.5</v>
          </cell>
          <cell r="P17">
            <v>1.7999999999999998</v>
          </cell>
          <cell r="Q17">
            <v>2.2999999999999998</v>
          </cell>
          <cell r="R17">
            <v>0.5</v>
          </cell>
          <cell r="S17">
            <v>-1.9000000000000004</v>
          </cell>
          <cell r="T17">
            <v>8.2199999999999989</v>
          </cell>
          <cell r="U17">
            <v>8.0500000000000007</v>
          </cell>
          <cell r="V17">
            <v>8.15</v>
          </cell>
          <cell r="W17">
            <v>8.870000000000001</v>
          </cell>
          <cell r="X17">
            <v>8.5400000000000009</v>
          </cell>
          <cell r="Y17">
            <v>8.3699999999999992</v>
          </cell>
          <cell r="Z17">
            <v>7.79</v>
          </cell>
          <cell r="AA17">
            <v>-0.57999999999999918</v>
          </cell>
          <cell r="AB17">
            <v>-0.42999999999999883</v>
          </cell>
          <cell r="AC17">
            <v>13.020000000000001</v>
          </cell>
          <cell r="AD17">
            <v>13.469999999999999</v>
          </cell>
          <cell r="AE17">
            <v>16.12</v>
          </cell>
          <cell r="AF17">
            <v>18.48</v>
          </cell>
          <cell r="AG17">
            <v>19.18</v>
          </cell>
          <cell r="AH17">
            <v>20.23</v>
          </cell>
          <cell r="AI17">
            <v>21.54</v>
          </cell>
          <cell r="AJ17">
            <v>1.3099999999999987</v>
          </cell>
          <cell r="AK17">
            <v>8.5199999999999978</v>
          </cell>
          <cell r="AL17">
            <v>99.143484529809385</v>
          </cell>
          <cell r="AM17">
            <v>749495</v>
          </cell>
          <cell r="AN17">
            <v>755970</v>
          </cell>
          <cell r="AO17">
            <v>98.803554623015572</v>
          </cell>
          <cell r="AP17">
            <v>768498</v>
          </cell>
          <cell r="AQ17">
            <v>777804</v>
          </cell>
          <cell r="AR17">
            <v>98.961054646689746</v>
          </cell>
          <cell r="AS17">
            <v>819353</v>
          </cell>
          <cell r="AT17">
            <v>827955</v>
          </cell>
          <cell r="AU17">
            <v>98.573923390374688</v>
          </cell>
          <cell r="AV17">
            <v>768780</v>
          </cell>
          <cell r="AW17">
            <v>779902</v>
          </cell>
          <cell r="AX17">
            <v>99.129482272361003</v>
          </cell>
          <cell r="AY17">
            <v>787326</v>
          </cell>
          <cell r="AZ17">
            <v>794240</v>
          </cell>
          <cell r="BA17">
            <v>100.29157326649492</v>
          </cell>
          <cell r="BB17">
            <v>791468</v>
          </cell>
          <cell r="BC17">
            <v>789167</v>
          </cell>
          <cell r="BD17">
            <v>99.595412896457063</v>
          </cell>
          <cell r="BE17">
            <v>819239</v>
          </cell>
          <cell r="BF17">
            <v>822567</v>
          </cell>
          <cell r="BG17">
            <v>-0.69616037003785891</v>
          </cell>
          <cell r="BH17">
            <v>0.4519283666476781</v>
          </cell>
        </row>
        <row r="18">
          <cell r="A18" t="str">
            <v>Glasgow City</v>
          </cell>
          <cell r="B18">
            <v>9</v>
          </cell>
          <cell r="C18">
            <v>6.4</v>
          </cell>
          <cell r="D18">
            <v>7.3999999999999995</v>
          </cell>
          <cell r="E18">
            <v>7.3999999999999995</v>
          </cell>
          <cell r="F18">
            <v>7.5</v>
          </cell>
          <cell r="G18">
            <v>9</v>
          </cell>
          <cell r="H18">
            <v>14.899999999999999</v>
          </cell>
          <cell r="I18">
            <v>5.8999999999999986</v>
          </cell>
          <cell r="J18">
            <v>5.8999999999999986</v>
          </cell>
          <cell r="K18">
            <v>1.3</v>
          </cell>
          <cell r="L18">
            <v>1.5</v>
          </cell>
          <cell r="M18">
            <v>2.1</v>
          </cell>
          <cell r="N18">
            <v>2.1999999999999997</v>
          </cell>
          <cell r="O18">
            <v>1.5</v>
          </cell>
          <cell r="P18">
            <v>1.6</v>
          </cell>
          <cell r="Q18">
            <v>1.9</v>
          </cell>
          <cell r="R18">
            <v>0.29999999999999982</v>
          </cell>
          <cell r="S18">
            <v>0.59999999999999987</v>
          </cell>
          <cell r="T18">
            <v>12.97</v>
          </cell>
          <cell r="U18">
            <v>12.86</v>
          </cell>
          <cell r="V18">
            <v>11.97</v>
          </cell>
          <cell r="W18">
            <v>12.479999999999999</v>
          </cell>
          <cell r="X18">
            <v>10.82</v>
          </cell>
          <cell r="Y18">
            <v>9.42</v>
          </cell>
          <cell r="Z18">
            <v>7.6</v>
          </cell>
          <cell r="AA18">
            <v>-1.8200000000000003</v>
          </cell>
          <cell r="AB18">
            <v>-5.370000000000001</v>
          </cell>
          <cell r="AC18" t="str">
            <v>NA</v>
          </cell>
          <cell r="AD18" t="str">
            <v>NA</v>
          </cell>
          <cell r="AE18" t="str">
            <v>NA</v>
          </cell>
          <cell r="AF18" t="str">
            <v>NA</v>
          </cell>
          <cell r="AG18" t="str">
            <v>NA</v>
          </cell>
          <cell r="AH18" t="str">
            <v>NA</v>
          </cell>
          <cell r="AI18" t="str">
            <v>NA</v>
          </cell>
          <cell r="AJ18" t="str">
            <v/>
          </cell>
          <cell r="AK18" t="str">
            <v/>
          </cell>
          <cell r="AL18">
            <v>100.46431513517562</v>
          </cell>
          <cell r="AM18">
            <v>1341500</v>
          </cell>
          <cell r="AN18">
            <v>1335300</v>
          </cell>
          <cell r="AO18">
            <v>100.07794232268121</v>
          </cell>
          <cell r="AP18">
            <v>1284000</v>
          </cell>
          <cell r="AQ18">
            <v>1283000</v>
          </cell>
          <cell r="AR18">
            <v>99.844599844599841</v>
          </cell>
          <cell r="AS18">
            <v>1285000</v>
          </cell>
          <cell r="AT18">
            <v>1287000</v>
          </cell>
          <cell r="AU18">
            <v>99.789900202596243</v>
          </cell>
          <cell r="AV18">
            <v>1329900</v>
          </cell>
          <cell r="AW18">
            <v>1332700</v>
          </cell>
          <cell r="AX18">
            <v>99.615877080665811</v>
          </cell>
          <cell r="AY18">
            <v>1322600</v>
          </cell>
          <cell r="AZ18">
            <v>1327700</v>
          </cell>
          <cell r="BA18">
            <v>99.941085499668588</v>
          </cell>
          <cell r="BB18">
            <v>1357100</v>
          </cell>
          <cell r="BC18">
            <v>1357900</v>
          </cell>
          <cell r="BD18">
            <v>100.57174347316939</v>
          </cell>
          <cell r="BE18">
            <v>1460000</v>
          </cell>
          <cell r="BF18">
            <v>1451700</v>
          </cell>
          <cell r="BG18">
            <v>0.63065797350080288</v>
          </cell>
          <cell r="BH18">
            <v>0.10742833799376683</v>
          </cell>
        </row>
        <row r="19">
          <cell r="A19" t="str">
            <v>Highland</v>
          </cell>
          <cell r="B19">
            <v>15.6</v>
          </cell>
          <cell r="C19">
            <v>15.6</v>
          </cell>
          <cell r="D19">
            <v>13.4</v>
          </cell>
          <cell r="E19">
            <v>12.2</v>
          </cell>
          <cell r="F19">
            <v>12.9</v>
          </cell>
          <cell r="G19">
            <v>11.7</v>
          </cell>
          <cell r="H19">
            <v>12.8</v>
          </cell>
          <cell r="I19">
            <v>1.1000000000000014</v>
          </cell>
          <cell r="J19">
            <v>-2.7999999999999989</v>
          </cell>
          <cell r="K19">
            <v>3.1</v>
          </cell>
          <cell r="L19">
            <v>3.6</v>
          </cell>
          <cell r="M19">
            <v>2.1</v>
          </cell>
          <cell r="N19">
            <v>2.1</v>
          </cell>
          <cell r="O19">
            <v>1.5</v>
          </cell>
          <cell r="P19">
            <v>1.4</v>
          </cell>
          <cell r="Q19">
            <v>2.6</v>
          </cell>
          <cell r="R19">
            <v>1.2000000000000002</v>
          </cell>
          <cell r="S19">
            <v>-0.5</v>
          </cell>
          <cell r="T19">
            <v>12.2</v>
          </cell>
          <cell r="U19">
            <v>12.4</v>
          </cell>
          <cell r="V19">
            <v>11.9</v>
          </cell>
          <cell r="W19">
            <v>12.9</v>
          </cell>
          <cell r="X19">
            <v>13.6</v>
          </cell>
          <cell r="Y19">
            <v>13.3</v>
          </cell>
          <cell r="Z19">
            <v>13</v>
          </cell>
          <cell r="AA19">
            <v>-0.30000000000000071</v>
          </cell>
          <cell r="AB19">
            <v>0.80000000000000071</v>
          </cell>
          <cell r="AC19">
            <v>31.9</v>
          </cell>
          <cell r="AD19">
            <v>34.5</v>
          </cell>
          <cell r="AE19">
            <v>33.9</v>
          </cell>
          <cell r="AF19">
            <v>37.5</v>
          </cell>
          <cell r="AG19">
            <v>33.4</v>
          </cell>
          <cell r="AH19">
            <v>34.1</v>
          </cell>
          <cell r="AI19">
            <v>36.4</v>
          </cell>
          <cell r="AJ19">
            <v>2.2999999999999972</v>
          </cell>
          <cell r="AK19">
            <v>4.5</v>
          </cell>
          <cell r="AL19">
            <v>99.048253041087577</v>
          </cell>
          <cell r="AM19">
            <v>560937</v>
          </cell>
          <cell r="AN19">
            <v>566327</v>
          </cell>
          <cell r="AO19">
            <v>99.271601883379617</v>
          </cell>
          <cell r="AP19">
            <v>569682</v>
          </cell>
          <cell r="AQ19">
            <v>573862</v>
          </cell>
          <cell r="AR19">
            <v>99.249230292716021</v>
          </cell>
          <cell r="AS19">
            <v>589597</v>
          </cell>
          <cell r="AT19">
            <v>594057</v>
          </cell>
          <cell r="AU19">
            <v>99.834098010064238</v>
          </cell>
          <cell r="AV19">
            <v>562049</v>
          </cell>
          <cell r="AW19">
            <v>562983</v>
          </cell>
          <cell r="AX19">
            <v>100.27791284900735</v>
          </cell>
          <cell r="AY19">
            <v>550619</v>
          </cell>
          <cell r="AZ19">
            <v>549093</v>
          </cell>
          <cell r="BA19">
            <v>100.42269707308313</v>
          </cell>
          <cell r="BB19">
            <v>559254</v>
          </cell>
          <cell r="BC19">
            <v>556900</v>
          </cell>
          <cell r="BD19">
            <v>98.936878480771867</v>
          </cell>
          <cell r="BE19">
            <v>561726</v>
          </cell>
          <cell r="BF19">
            <v>567762</v>
          </cell>
          <cell r="BG19">
            <v>-1.4858185923112615</v>
          </cell>
          <cell r="BH19">
            <v>-0.11137456031570991</v>
          </cell>
        </row>
        <row r="20">
          <cell r="A20" t="str">
            <v>Inverclyde</v>
          </cell>
          <cell r="B20">
            <v>25.707234679531922</v>
          </cell>
          <cell r="C20">
            <v>28.198801550934082</v>
          </cell>
          <cell r="D20">
            <v>30.00638227259963</v>
          </cell>
          <cell r="E20">
            <v>31.919117647058826</v>
          </cell>
          <cell r="F20">
            <v>28.766648907831648</v>
          </cell>
          <cell r="G20">
            <v>23.546743697478988</v>
          </cell>
          <cell r="H20">
            <v>24.211471021559998</v>
          </cell>
          <cell r="I20">
            <v>0.6647273240810101</v>
          </cell>
          <cell r="J20">
            <v>-1.4957636579719242</v>
          </cell>
          <cell r="K20">
            <v>2.4238654408269364</v>
          </cell>
          <cell r="L20">
            <v>2.5855812892657948</v>
          </cell>
          <cell r="M20">
            <v>4.4793342013224065</v>
          </cell>
          <cell r="N20">
            <v>3.4038865546218489</v>
          </cell>
          <cell r="O20">
            <v>3.5508790623335109</v>
          </cell>
          <cell r="P20">
            <v>2.6717436974789912</v>
          </cell>
          <cell r="Q20">
            <v>2.7520698885684047</v>
          </cell>
          <cell r="R20">
            <v>8.0326191089413523E-2</v>
          </cell>
          <cell r="S20">
            <v>0.32820444774146829</v>
          </cell>
          <cell r="T20">
            <v>12.5</v>
          </cell>
          <cell r="U20">
            <v>12.5</v>
          </cell>
          <cell r="V20">
            <v>12.21</v>
          </cell>
          <cell r="W20">
            <v>13.54</v>
          </cell>
          <cell r="X20">
            <v>14.04</v>
          </cell>
          <cell r="Y20">
            <v>14.87</v>
          </cell>
          <cell r="Z20">
            <v>12.629999999999999</v>
          </cell>
          <cell r="AA20">
            <v>-2.2400000000000002</v>
          </cell>
          <cell r="AB20">
            <v>0.12999999999999901</v>
          </cell>
          <cell r="AC20" t="str">
            <v>NA</v>
          </cell>
          <cell r="AD20" t="str">
            <v>NA</v>
          </cell>
          <cell r="AE20" t="str">
            <v>NA</v>
          </cell>
          <cell r="AF20" t="str">
            <v>NA</v>
          </cell>
          <cell r="AG20" t="str">
            <v>NA</v>
          </cell>
          <cell r="AH20" t="str">
            <v>NA</v>
          </cell>
          <cell r="AI20" t="str">
            <v>NA</v>
          </cell>
          <cell r="AJ20" t="str">
            <v/>
          </cell>
          <cell r="AK20" t="str">
            <v/>
          </cell>
          <cell r="AL20">
            <v>99.19444781185598</v>
          </cell>
          <cell r="AM20">
            <v>163651</v>
          </cell>
          <cell r="AN20">
            <v>164980</v>
          </cell>
          <cell r="AO20">
            <v>97.394613756676478</v>
          </cell>
          <cell r="AP20">
            <v>164294</v>
          </cell>
          <cell r="AQ20">
            <v>168689</v>
          </cell>
          <cell r="AR20">
            <v>96.592487530989374</v>
          </cell>
          <cell r="AS20">
            <v>164809</v>
          </cell>
          <cell r="AT20">
            <v>170623</v>
          </cell>
          <cell r="AU20">
            <v>98.60524695772213</v>
          </cell>
          <cell r="AV20">
            <v>158574</v>
          </cell>
          <cell r="AW20">
            <v>160817</v>
          </cell>
          <cell r="AX20">
            <v>98.331951741700024</v>
          </cell>
          <cell r="AY20">
            <v>164884</v>
          </cell>
          <cell r="AZ20">
            <v>167681</v>
          </cell>
          <cell r="BA20">
            <v>98.131878457581138</v>
          </cell>
          <cell r="BB20">
            <v>167097</v>
          </cell>
          <cell r="BC20">
            <v>170278</v>
          </cell>
          <cell r="BD20">
            <v>98.771117875369171</v>
          </cell>
          <cell r="BE20">
            <v>174574</v>
          </cell>
          <cell r="BF20">
            <v>176746</v>
          </cell>
          <cell r="BG20">
            <v>0.63923941778803339</v>
          </cell>
          <cell r="BH20">
            <v>-0.42332993648680883</v>
          </cell>
        </row>
        <row r="21">
          <cell r="A21" t="str">
            <v>Midlothian</v>
          </cell>
          <cell r="B21">
            <v>26.700000000000003</v>
          </cell>
          <cell r="C21">
            <v>31.1</v>
          </cell>
          <cell r="D21">
            <v>35.5</v>
          </cell>
          <cell r="E21">
            <v>34.1</v>
          </cell>
          <cell r="F21">
            <v>33.1</v>
          </cell>
          <cell r="G21">
            <v>34.699999999999996</v>
          </cell>
          <cell r="H21">
            <v>42.1</v>
          </cell>
          <cell r="I21">
            <v>7.4000000000000057</v>
          </cell>
          <cell r="J21">
            <v>15.399999999999999</v>
          </cell>
          <cell r="K21">
            <v>6.4</v>
          </cell>
          <cell r="L21">
            <v>6.6000000000000005</v>
          </cell>
          <cell r="M21">
            <v>8.6999999999999993</v>
          </cell>
          <cell r="N21">
            <v>4.3</v>
          </cell>
          <cell r="O21">
            <v>2.1</v>
          </cell>
          <cell r="P21">
            <v>2</v>
          </cell>
          <cell r="Q21">
            <v>2</v>
          </cell>
          <cell r="R21">
            <v>0</v>
          </cell>
          <cell r="S21">
            <v>-4.4000000000000004</v>
          </cell>
          <cell r="T21">
            <v>4.7</v>
          </cell>
          <cell r="U21">
            <v>4.3</v>
          </cell>
          <cell r="V21">
            <v>3.9</v>
          </cell>
          <cell r="W21">
            <v>3.5000000000000004</v>
          </cell>
          <cell r="X21">
            <v>3.9</v>
          </cell>
          <cell r="Y21">
            <v>2.9000000000000004</v>
          </cell>
          <cell r="Z21">
            <v>3</v>
          </cell>
          <cell r="AA21">
            <v>9.9999999999999645E-2</v>
          </cell>
          <cell r="AB21">
            <v>-1.7000000000000002</v>
          </cell>
          <cell r="AC21">
            <v>35.199999999999996</v>
          </cell>
          <cell r="AD21">
            <v>36.299999999999997</v>
          </cell>
          <cell r="AE21">
            <v>36.4</v>
          </cell>
          <cell r="AF21">
            <v>36.1</v>
          </cell>
          <cell r="AG21">
            <v>35.4</v>
          </cell>
          <cell r="AH21">
            <v>37.299999999999997</v>
          </cell>
          <cell r="AI21">
            <v>36.9</v>
          </cell>
          <cell r="AJ21">
            <v>-0.39999999999999858</v>
          </cell>
          <cell r="AK21">
            <v>1.7000000000000028</v>
          </cell>
          <cell r="AL21">
            <v>97.333404585047816</v>
          </cell>
          <cell r="AM21">
            <v>182140</v>
          </cell>
          <cell r="AN21">
            <v>187130</v>
          </cell>
          <cell r="AO21">
            <v>98.355813977378958</v>
          </cell>
          <cell r="AP21">
            <v>191485</v>
          </cell>
          <cell r="AQ21">
            <v>194686</v>
          </cell>
          <cell r="AR21">
            <v>99.990169701986758</v>
          </cell>
          <cell r="AS21">
            <v>193261</v>
          </cell>
          <cell r="AT21">
            <v>193280</v>
          </cell>
          <cell r="AU21">
            <v>101.55384146960316</v>
          </cell>
          <cell r="AV21">
            <v>200122</v>
          </cell>
          <cell r="AW21">
            <v>197060</v>
          </cell>
          <cell r="AX21">
            <v>100.91127667784735</v>
          </cell>
          <cell r="AY21">
            <v>203976</v>
          </cell>
          <cell r="AZ21">
            <v>202134</v>
          </cell>
          <cell r="BA21">
            <v>100.23891470059777</v>
          </cell>
          <cell r="BB21">
            <v>204745</v>
          </cell>
          <cell r="BC21">
            <v>204257</v>
          </cell>
          <cell r="BD21">
            <v>100.24501496237616</v>
          </cell>
          <cell r="BE21">
            <v>207024</v>
          </cell>
          <cell r="BF21">
            <v>206518</v>
          </cell>
          <cell r="BG21">
            <v>6.1002617783856294E-3</v>
          </cell>
          <cell r="BH21">
            <v>2.9116103773283442</v>
          </cell>
        </row>
        <row r="22">
          <cell r="A22" t="str">
            <v>Moray</v>
          </cell>
          <cell r="B22">
            <v>14.430979978925185</v>
          </cell>
          <cell r="C22">
            <v>15.814536340852131</v>
          </cell>
          <cell r="D22">
            <v>15.62102071753411</v>
          </cell>
          <cell r="E22">
            <v>15.247950597310869</v>
          </cell>
          <cell r="F22">
            <v>12.348099176860067</v>
          </cell>
          <cell r="G22">
            <v>10.448518332496233</v>
          </cell>
          <cell r="H22">
            <v>15.044139283962727</v>
          </cell>
          <cell r="I22">
            <v>4.5956209514664934</v>
          </cell>
          <cell r="J22">
            <v>0.61315930503754146</v>
          </cell>
          <cell r="K22">
            <v>10.395152792413066</v>
          </cell>
          <cell r="L22">
            <v>11.894736842105264</v>
          </cell>
          <cell r="M22">
            <v>12.042445679636179</v>
          </cell>
          <cell r="N22">
            <v>10.708190705428574</v>
          </cell>
          <cell r="O22">
            <v>8.5489533220647509</v>
          </cell>
          <cell r="P22">
            <v>6.165745856353591</v>
          </cell>
          <cell r="Q22">
            <v>7.5277096615988235</v>
          </cell>
          <cell r="R22">
            <v>1.3619638052452325</v>
          </cell>
          <cell r="S22">
            <v>-2.8674431308142427</v>
          </cell>
          <cell r="T22">
            <v>8.36</v>
          </cell>
          <cell r="U22">
            <v>8.2199999999999989</v>
          </cell>
          <cell r="V22">
            <v>9.58</v>
          </cell>
          <cell r="W22">
            <v>8.66</v>
          </cell>
          <cell r="X22">
            <v>9.5200000000000014</v>
          </cell>
          <cell r="Y22">
            <v>9.9500000000000011</v>
          </cell>
          <cell r="Z22">
            <v>9.5</v>
          </cell>
          <cell r="AA22">
            <v>-0.45000000000000107</v>
          </cell>
          <cell r="AB22">
            <v>1.1400000000000006</v>
          </cell>
          <cell r="AC22">
            <v>20.45</v>
          </cell>
          <cell r="AD22">
            <v>21.560000000000002</v>
          </cell>
          <cell r="AE22">
            <v>22.42</v>
          </cell>
          <cell r="AF22">
            <v>21.099999999999998</v>
          </cell>
          <cell r="AG22">
            <v>19.72</v>
          </cell>
          <cell r="AH22">
            <v>20.330000000000002</v>
          </cell>
          <cell r="AI22">
            <v>21.46</v>
          </cell>
          <cell r="AJ22">
            <v>1.129999999999999</v>
          </cell>
          <cell r="AK22">
            <v>1.0100000000000016</v>
          </cell>
          <cell r="AL22">
            <v>98.797395674206427</v>
          </cell>
          <cell r="AM22">
            <v>187555</v>
          </cell>
          <cell r="AN22">
            <v>189838</v>
          </cell>
          <cell r="AO22">
            <v>97.323362051589498</v>
          </cell>
          <cell r="AP22">
            <v>188310</v>
          </cell>
          <cell r="AQ22">
            <v>193489</v>
          </cell>
          <cell r="AR22">
            <v>99.018995943102766</v>
          </cell>
          <cell r="AS22">
            <v>196725</v>
          </cell>
          <cell r="AT22">
            <v>198674</v>
          </cell>
          <cell r="AU22">
            <v>98.66656530332979</v>
          </cell>
          <cell r="AV22">
            <v>194679</v>
          </cell>
          <cell r="AW22">
            <v>197310</v>
          </cell>
          <cell r="AX22">
            <v>99.198925191085536</v>
          </cell>
          <cell r="AY22">
            <v>197141</v>
          </cell>
          <cell r="AZ22">
            <v>198733</v>
          </cell>
          <cell r="BA22">
            <v>100.08334284169325</v>
          </cell>
          <cell r="BB22">
            <v>201745</v>
          </cell>
          <cell r="BC22">
            <v>201577</v>
          </cell>
          <cell r="BD22">
            <v>96.037436532925739</v>
          </cell>
          <cell r="BE22">
            <v>199173</v>
          </cell>
          <cell r="BF22">
            <v>207391</v>
          </cell>
          <cell r="BG22">
            <v>-4.0459063087675133</v>
          </cell>
          <cell r="BH22">
            <v>-2.7599591412806888</v>
          </cell>
        </row>
        <row r="23">
          <cell r="A23" t="str">
            <v>North Ayrshire</v>
          </cell>
          <cell r="B23">
            <v>7.6</v>
          </cell>
          <cell r="C23">
            <v>8.3000000000000007</v>
          </cell>
          <cell r="D23">
            <v>8.6999999999999993</v>
          </cell>
          <cell r="E23">
            <v>10.199999999999999</v>
          </cell>
          <cell r="F23">
            <v>10</v>
          </cell>
          <cell r="G23">
            <v>8.6</v>
          </cell>
          <cell r="H23">
            <v>9.1</v>
          </cell>
          <cell r="I23">
            <v>0.5</v>
          </cell>
          <cell r="J23">
            <v>1.5</v>
          </cell>
          <cell r="K23">
            <v>2.1</v>
          </cell>
          <cell r="L23">
            <v>3.3000000000000003</v>
          </cell>
          <cell r="M23">
            <v>2.8000000000000003</v>
          </cell>
          <cell r="N23">
            <v>2</v>
          </cell>
          <cell r="O23">
            <v>2</v>
          </cell>
          <cell r="P23">
            <v>2.1</v>
          </cell>
          <cell r="Q23">
            <v>2.8000000000000003</v>
          </cell>
          <cell r="R23">
            <v>0.70000000000000018</v>
          </cell>
          <cell r="S23">
            <v>0.70000000000000018</v>
          </cell>
          <cell r="T23">
            <v>6.4799999999999995</v>
          </cell>
          <cell r="U23">
            <v>5.3199999999999994</v>
          </cell>
          <cell r="V23">
            <v>5.0999999999999996</v>
          </cell>
          <cell r="W23">
            <v>5</v>
          </cell>
          <cell r="X23">
            <v>5</v>
          </cell>
          <cell r="Y23">
            <v>4.9000000000000004</v>
          </cell>
          <cell r="Z23">
            <v>4.5</v>
          </cell>
          <cell r="AA23">
            <v>-0.40000000000000036</v>
          </cell>
          <cell r="AB23">
            <v>-1.9799999999999995</v>
          </cell>
          <cell r="AC23">
            <v>18.37</v>
          </cell>
          <cell r="AD23">
            <v>18.240000000000002</v>
          </cell>
          <cell r="AE23">
            <v>18.5</v>
          </cell>
          <cell r="AF23">
            <v>15</v>
          </cell>
          <cell r="AG23">
            <v>15.2</v>
          </cell>
          <cell r="AH23">
            <v>15</v>
          </cell>
          <cell r="AI23">
            <v>17.100000000000001</v>
          </cell>
          <cell r="AJ23">
            <v>2.1000000000000014</v>
          </cell>
          <cell r="AK23">
            <v>-1.2699999999999996</v>
          </cell>
          <cell r="AL23">
            <v>98.660984075455701</v>
          </cell>
          <cell r="AM23">
            <v>311821</v>
          </cell>
          <cell r="AN23">
            <v>316053</v>
          </cell>
          <cell r="AO23">
            <v>98.216952346350311</v>
          </cell>
          <cell r="AP23">
            <v>318990</v>
          </cell>
          <cell r="AQ23">
            <v>324781</v>
          </cell>
          <cell r="AR23">
            <v>98.885720148332751</v>
          </cell>
          <cell r="AS23">
            <v>332524</v>
          </cell>
          <cell r="AT23">
            <v>336271</v>
          </cell>
          <cell r="AU23">
            <v>98.272919589787435</v>
          </cell>
          <cell r="AV23">
            <v>317281</v>
          </cell>
          <cell r="AW23">
            <v>322857</v>
          </cell>
          <cell r="AX23">
            <v>95.976309501820282</v>
          </cell>
          <cell r="AY23">
            <v>322156</v>
          </cell>
          <cell r="AZ23">
            <v>335662</v>
          </cell>
          <cell r="BA23">
            <v>98.393960710901297</v>
          </cell>
          <cell r="BB23">
            <v>338489</v>
          </cell>
          <cell r="BC23">
            <v>344014</v>
          </cell>
          <cell r="BD23">
            <v>99.323754604976486</v>
          </cell>
          <cell r="BE23">
            <v>351032</v>
          </cell>
          <cell r="BF23">
            <v>353422</v>
          </cell>
          <cell r="BG23">
            <v>0.92979389407518909</v>
          </cell>
          <cell r="BH23">
            <v>0.66277052952078463</v>
          </cell>
        </row>
        <row r="24">
          <cell r="A24" t="str">
            <v>North Lanarkshire</v>
          </cell>
          <cell r="B24">
            <v>16.7</v>
          </cell>
          <cell r="C24">
            <v>12.6</v>
          </cell>
          <cell r="D24">
            <v>12.3</v>
          </cell>
          <cell r="E24">
            <v>11.4</v>
          </cell>
          <cell r="F24">
            <v>10.5</v>
          </cell>
          <cell r="G24">
            <v>11.9</v>
          </cell>
          <cell r="H24">
            <v>12.2</v>
          </cell>
          <cell r="I24">
            <v>0.29999999999999893</v>
          </cell>
          <cell r="J24">
            <v>-4.5</v>
          </cell>
          <cell r="K24">
            <v>2.5</v>
          </cell>
          <cell r="L24">
            <v>3.3</v>
          </cell>
          <cell r="M24">
            <v>1.6</v>
          </cell>
          <cell r="N24">
            <v>1.1000000000000001</v>
          </cell>
          <cell r="O24">
            <v>1.1000000000000001</v>
          </cell>
          <cell r="P24">
            <v>1.1000000000000001</v>
          </cell>
          <cell r="Q24">
            <v>1</v>
          </cell>
          <cell r="R24">
            <v>-0.10000000000000009</v>
          </cell>
          <cell r="S24">
            <v>-1.5</v>
          </cell>
          <cell r="T24">
            <v>6.7</v>
          </cell>
          <cell r="U24">
            <v>8.0299999999999994</v>
          </cell>
          <cell r="V24">
            <v>7.34</v>
          </cell>
          <cell r="W24">
            <v>7.83</v>
          </cell>
          <cell r="X24">
            <v>7.48</v>
          </cell>
          <cell r="Y24">
            <v>7.31</v>
          </cell>
          <cell r="Z24">
            <v>7.45</v>
          </cell>
          <cell r="AA24">
            <v>0.14000000000000057</v>
          </cell>
          <cell r="AB24">
            <v>0.75</v>
          </cell>
          <cell r="AC24">
            <v>12.81</v>
          </cell>
          <cell r="AD24">
            <v>15.02</v>
          </cell>
          <cell r="AE24">
            <v>13.56</v>
          </cell>
          <cell r="AF24">
            <v>12.8</v>
          </cell>
          <cell r="AG24">
            <v>12.55</v>
          </cell>
          <cell r="AH24">
            <v>12.62</v>
          </cell>
          <cell r="AI24">
            <v>12.93</v>
          </cell>
          <cell r="AJ24">
            <v>0.3100000000000005</v>
          </cell>
          <cell r="AK24">
            <v>0.11999999999999922</v>
          </cell>
          <cell r="AL24">
            <v>99.183462380754989</v>
          </cell>
          <cell r="AM24">
            <v>744115</v>
          </cell>
          <cell r="AN24">
            <v>750241</v>
          </cell>
          <cell r="AO24">
            <v>99.757691193341628</v>
          </cell>
          <cell r="AP24">
            <v>767814</v>
          </cell>
          <cell r="AQ24">
            <v>769679</v>
          </cell>
          <cell r="AR24">
            <v>98.948611791787826</v>
          </cell>
          <cell r="AS24">
            <v>753087</v>
          </cell>
          <cell r="AT24">
            <v>761089</v>
          </cell>
          <cell r="AU24">
            <v>98.173475584009267</v>
          </cell>
          <cell r="AV24">
            <v>732381</v>
          </cell>
          <cell r="AW24">
            <v>746007</v>
          </cell>
          <cell r="AX24">
            <v>99.043295919771793</v>
          </cell>
          <cell r="AY24">
            <v>733996</v>
          </cell>
          <cell r="AZ24">
            <v>741086</v>
          </cell>
          <cell r="BA24">
            <v>97.63951829218081</v>
          </cell>
          <cell r="BB24">
            <v>723295</v>
          </cell>
          <cell r="BC24">
            <v>740781</v>
          </cell>
          <cell r="BD24">
            <v>99.029848214821556</v>
          </cell>
          <cell r="BE24">
            <v>759042</v>
          </cell>
          <cell r="BF24">
            <v>766478</v>
          </cell>
          <cell r="BG24">
            <v>1.3903299226407455</v>
          </cell>
          <cell r="BH24">
            <v>-0.15361416593343336</v>
          </cell>
        </row>
        <row r="25">
          <cell r="A25" t="str">
            <v>Orkney Islands</v>
          </cell>
          <cell r="B25">
            <v>279.39999999999998</v>
          </cell>
          <cell r="C25">
            <v>296.8</v>
          </cell>
          <cell r="D25">
            <v>287.2</v>
          </cell>
          <cell r="E25">
            <v>329.5</v>
          </cell>
          <cell r="F25">
            <v>319.39999999999998</v>
          </cell>
          <cell r="G25">
            <v>333.8</v>
          </cell>
          <cell r="H25">
            <v>272.89999999999998</v>
          </cell>
          <cell r="I25">
            <v>-60.900000000000034</v>
          </cell>
          <cell r="J25">
            <v>-6.5</v>
          </cell>
          <cell r="K25">
            <v>10.8</v>
          </cell>
          <cell r="L25">
            <v>6.5</v>
          </cell>
          <cell r="M25">
            <v>6.4</v>
          </cell>
          <cell r="N25">
            <v>6</v>
          </cell>
          <cell r="O25">
            <v>6.1</v>
          </cell>
          <cell r="P25">
            <v>5.8</v>
          </cell>
          <cell r="Q25">
            <v>10.4</v>
          </cell>
          <cell r="R25">
            <v>4.6000000000000005</v>
          </cell>
          <cell r="S25">
            <v>-0.40000000000000036</v>
          </cell>
          <cell r="T25">
            <v>2.9</v>
          </cell>
          <cell r="U25">
            <v>4.0999999999999996</v>
          </cell>
          <cell r="V25">
            <v>4.4000000000000004</v>
          </cell>
          <cell r="W25">
            <v>4.3</v>
          </cell>
          <cell r="X25">
            <v>3.1</v>
          </cell>
          <cell r="Y25">
            <v>1.5</v>
          </cell>
          <cell r="Z25">
            <v>1.7</v>
          </cell>
          <cell r="AA25">
            <v>0.19999999999999996</v>
          </cell>
          <cell r="AB25">
            <v>-1.2</v>
          </cell>
          <cell r="AC25">
            <v>37.5</v>
          </cell>
          <cell r="AD25">
            <v>31.9</v>
          </cell>
          <cell r="AE25">
            <v>33.4</v>
          </cell>
          <cell r="AF25">
            <v>40.6</v>
          </cell>
          <cell r="AG25">
            <v>30.5</v>
          </cell>
          <cell r="AH25">
            <v>29.3</v>
          </cell>
          <cell r="AI25">
            <v>28.4</v>
          </cell>
          <cell r="AJ25">
            <v>-0.90000000000000213</v>
          </cell>
          <cell r="AK25">
            <v>-9.1000000000000014</v>
          </cell>
          <cell r="AL25">
            <v>100</v>
          </cell>
          <cell r="AM25">
            <v>80624</v>
          </cell>
          <cell r="AN25">
            <v>80624</v>
          </cell>
          <cell r="AO25">
            <v>104.17391304347825</v>
          </cell>
          <cell r="AP25">
            <v>83860</v>
          </cell>
          <cell r="AQ25">
            <v>80500</v>
          </cell>
          <cell r="AR25">
            <v>100</v>
          </cell>
          <cell r="AS25">
            <v>82204</v>
          </cell>
          <cell r="AT25">
            <v>82204</v>
          </cell>
          <cell r="AU25">
            <v>100.57964014007969</v>
          </cell>
          <cell r="AV25">
            <v>83290</v>
          </cell>
          <cell r="AW25">
            <v>82810</v>
          </cell>
          <cell r="AX25">
            <v>99.711567893386075</v>
          </cell>
          <cell r="AY25">
            <v>84697</v>
          </cell>
          <cell r="AZ25">
            <v>84942</v>
          </cell>
          <cell r="BA25">
            <v>100.29188558085231</v>
          </cell>
          <cell r="BB25">
            <v>84182</v>
          </cell>
          <cell r="BC25">
            <v>83937</v>
          </cell>
          <cell r="BD25">
            <v>95.384793025806829</v>
          </cell>
          <cell r="BE25">
            <v>82608</v>
          </cell>
          <cell r="BF25">
            <v>86605</v>
          </cell>
          <cell r="BG25">
            <v>-4.9070925550454803</v>
          </cell>
          <cell r="BH25">
            <v>-4.6152069741931712</v>
          </cell>
        </row>
        <row r="26">
          <cell r="A26" t="str">
            <v>Perth &amp; Kinross</v>
          </cell>
          <cell r="B26">
            <v>22.1</v>
          </cell>
          <cell r="C26">
            <v>24.2</v>
          </cell>
          <cell r="D26">
            <v>25.8</v>
          </cell>
          <cell r="E26">
            <v>24.7</v>
          </cell>
          <cell r="F26">
            <v>24</v>
          </cell>
          <cell r="G26">
            <v>26.2</v>
          </cell>
          <cell r="H26">
            <v>25.4</v>
          </cell>
          <cell r="I26">
            <v>-0.80000000000000071</v>
          </cell>
          <cell r="J26">
            <v>3.2999999999999972</v>
          </cell>
          <cell r="K26">
            <v>4</v>
          </cell>
          <cell r="L26">
            <v>4</v>
          </cell>
          <cell r="M26">
            <v>4</v>
          </cell>
          <cell r="N26">
            <v>4.5999999999999996</v>
          </cell>
          <cell r="O26">
            <v>3.6</v>
          </cell>
          <cell r="P26">
            <v>3.6</v>
          </cell>
          <cell r="Q26">
            <v>3.7</v>
          </cell>
          <cell r="R26">
            <v>0.10000000000000009</v>
          </cell>
          <cell r="S26">
            <v>-0.29999999999999982</v>
          </cell>
          <cell r="T26">
            <v>8.4</v>
          </cell>
          <cell r="U26">
            <v>6.8</v>
          </cell>
          <cell r="V26">
            <v>8.4</v>
          </cell>
          <cell r="W26">
            <v>9.1</v>
          </cell>
          <cell r="X26">
            <v>9.1999999999999993</v>
          </cell>
          <cell r="Y26">
            <v>8.3000000000000007</v>
          </cell>
          <cell r="Z26">
            <v>8.5</v>
          </cell>
          <cell r="AA26">
            <v>0.19999999999999929</v>
          </cell>
          <cell r="AB26">
            <v>9.9999999999999645E-2</v>
          </cell>
          <cell r="AC26">
            <v>17.2</v>
          </cell>
          <cell r="AD26">
            <v>18.100000000000001</v>
          </cell>
          <cell r="AE26">
            <v>19.7</v>
          </cell>
          <cell r="AF26">
            <v>20.9</v>
          </cell>
          <cell r="AG26">
            <v>21.1</v>
          </cell>
          <cell r="AH26">
            <v>25.2</v>
          </cell>
          <cell r="AI26">
            <v>24.5</v>
          </cell>
          <cell r="AJ26">
            <v>-0.69999999999999929</v>
          </cell>
          <cell r="AK26">
            <v>7.3000000000000007</v>
          </cell>
          <cell r="AL26">
            <v>96.673888856356498</v>
          </cell>
          <cell r="AM26">
            <v>330180</v>
          </cell>
          <cell r="AN26">
            <v>341540</v>
          </cell>
          <cell r="AO26">
            <v>96.758703819485518</v>
          </cell>
          <cell r="AP26">
            <v>343565</v>
          </cell>
          <cell r="AQ26">
            <v>355074</v>
          </cell>
          <cell r="AR26">
            <v>96.020523950116782</v>
          </cell>
          <cell r="AS26">
            <v>348639</v>
          </cell>
          <cell r="AT26">
            <v>363088</v>
          </cell>
          <cell r="AU26">
            <v>97.906906406434217</v>
          </cell>
          <cell r="AV26">
            <v>317236</v>
          </cell>
          <cell r="AW26">
            <v>324018</v>
          </cell>
          <cell r="AX26">
            <v>96.955861821433672</v>
          </cell>
          <cell r="AY26">
            <v>318755</v>
          </cell>
          <cell r="AZ26">
            <v>328763</v>
          </cell>
          <cell r="BA26">
            <v>97.26892257135033</v>
          </cell>
          <cell r="BB26">
            <v>326773</v>
          </cell>
          <cell r="BC26">
            <v>335948</v>
          </cell>
          <cell r="BD26">
            <v>96.212878632902203</v>
          </cell>
          <cell r="BE26">
            <v>333927</v>
          </cell>
          <cell r="BF26">
            <v>347071</v>
          </cell>
          <cell r="BG26">
            <v>-1.0560439384481271</v>
          </cell>
          <cell r="BH26">
            <v>-0.46101022345429499</v>
          </cell>
        </row>
        <row r="27">
          <cell r="A27" t="str">
            <v>Renfrewshire</v>
          </cell>
          <cell r="B27">
            <v>21.933182506610997</v>
          </cell>
          <cell r="C27">
            <v>25.896990978692607</v>
          </cell>
          <cell r="D27">
            <v>35.818624799925708</v>
          </cell>
          <cell r="E27">
            <v>36.839955809436049</v>
          </cell>
          <cell r="F27">
            <v>37.618977270329026</v>
          </cell>
          <cell r="G27">
            <v>39.399513234114131</v>
          </cell>
          <cell r="H27">
            <v>37.936427550047661</v>
          </cell>
          <cell r="I27">
            <v>-1.4630856840664705</v>
          </cell>
          <cell r="J27">
            <v>16.003245043436664</v>
          </cell>
          <cell r="K27">
            <v>2.4746522332129048</v>
          </cell>
          <cell r="L27">
            <v>2.1290943331058134</v>
          </cell>
          <cell r="M27">
            <v>1.9155235800870769</v>
          </cell>
          <cell r="N27">
            <v>1.8495635920017173</v>
          </cell>
          <cell r="O27">
            <v>1.8714517865057088</v>
          </cell>
          <cell r="P27">
            <v>1.9025455243396272</v>
          </cell>
          <cell r="Q27">
            <v>1.6382169526533208</v>
          </cell>
          <cell r="R27">
            <v>-0.26432857168630641</v>
          </cell>
          <cell r="S27">
            <v>-0.83643528055958405</v>
          </cell>
          <cell r="T27">
            <v>10.5</v>
          </cell>
          <cell r="U27">
            <v>7.8</v>
          </cell>
          <cell r="V27">
            <v>5.4</v>
          </cell>
          <cell r="W27">
            <v>4.5</v>
          </cell>
          <cell r="X27">
            <v>5.72</v>
          </cell>
          <cell r="Y27">
            <v>5.42</v>
          </cell>
          <cell r="Z27">
            <v>3.9699999999999998</v>
          </cell>
          <cell r="AA27">
            <v>-1.4500000000000002</v>
          </cell>
          <cell r="AB27">
            <v>-6.53</v>
          </cell>
          <cell r="AC27">
            <v>36.4</v>
          </cell>
          <cell r="AD27">
            <v>40.6</v>
          </cell>
          <cell r="AE27">
            <v>46.400000000000006</v>
          </cell>
          <cell r="AF27">
            <v>53.400000000000006</v>
          </cell>
          <cell r="AG27">
            <v>59.940000000000005</v>
          </cell>
          <cell r="AH27">
            <v>51.72</v>
          </cell>
          <cell r="AI27">
            <v>46.51</v>
          </cell>
          <cell r="AJ27">
            <v>-5.2100000000000009</v>
          </cell>
          <cell r="AK27">
            <v>10.11</v>
          </cell>
          <cell r="AL27">
            <v>99.94588744588745</v>
          </cell>
          <cell r="AM27">
            <v>369400</v>
          </cell>
          <cell r="AN27">
            <v>369600</v>
          </cell>
          <cell r="AO27">
            <v>99.810913019989201</v>
          </cell>
          <cell r="AP27">
            <v>369500</v>
          </cell>
          <cell r="AQ27">
            <v>370200</v>
          </cell>
          <cell r="AR27">
            <v>99.657534246575338</v>
          </cell>
          <cell r="AS27">
            <v>378300</v>
          </cell>
          <cell r="AT27">
            <v>379600</v>
          </cell>
          <cell r="AU27">
            <v>100.15584415584415</v>
          </cell>
          <cell r="AV27">
            <v>385600</v>
          </cell>
          <cell r="AW27">
            <v>385000</v>
          </cell>
          <cell r="AX27">
            <v>99.979304471030233</v>
          </cell>
          <cell r="AY27">
            <v>376815</v>
          </cell>
          <cell r="AZ27">
            <v>376893</v>
          </cell>
          <cell r="BA27">
            <v>100.22380571941972</v>
          </cell>
          <cell r="BB27">
            <v>372583</v>
          </cell>
          <cell r="BC27">
            <v>371751</v>
          </cell>
          <cell r="BD27">
            <v>100.21982539720926</v>
          </cell>
          <cell r="BE27">
            <v>414419</v>
          </cell>
          <cell r="BF27">
            <v>413510</v>
          </cell>
          <cell r="BG27">
            <v>-3.9803222104524139E-3</v>
          </cell>
          <cell r="BH27">
            <v>0.27393795132181253</v>
          </cell>
        </row>
        <row r="28">
          <cell r="A28" t="str">
            <v>Scottish Borders</v>
          </cell>
          <cell r="B28">
            <v>10.34</v>
          </cell>
          <cell r="C28">
            <v>11.06</v>
          </cell>
          <cell r="D28">
            <v>12.24</v>
          </cell>
          <cell r="E28">
            <v>9.86</v>
          </cell>
          <cell r="F28">
            <v>10.76</v>
          </cell>
          <cell r="G28">
            <v>10.27</v>
          </cell>
          <cell r="H28">
            <v>10.61</v>
          </cell>
          <cell r="I28">
            <v>0.33999999999999986</v>
          </cell>
          <cell r="J28">
            <v>0.26999999999999957</v>
          </cell>
          <cell r="K28">
            <v>4.5504581405643414</v>
          </cell>
          <cell r="L28">
            <v>4.4410543593704741</v>
          </cell>
          <cell r="M28">
            <v>4.3319915660341195</v>
          </cell>
          <cell r="N28">
            <v>4.4728690145513985</v>
          </cell>
          <cell r="O28">
            <v>2.6101556934975068</v>
          </cell>
          <cell r="P28">
            <v>2.6817941422852578</v>
          </cell>
          <cell r="Q28">
            <v>2.9326386585034836</v>
          </cell>
          <cell r="R28">
            <v>0.25084451621822579</v>
          </cell>
          <cell r="S28">
            <v>-1.6178194820608578</v>
          </cell>
          <cell r="T28">
            <v>9.4</v>
          </cell>
          <cell r="U28">
            <v>8.9</v>
          </cell>
          <cell r="V28">
            <v>8.8000000000000007</v>
          </cell>
          <cell r="W28">
            <v>8.77</v>
          </cell>
          <cell r="X28">
            <v>8.6999999999999993</v>
          </cell>
          <cell r="Y28">
            <v>10.039999999999999</v>
          </cell>
          <cell r="Z28">
            <v>8.73</v>
          </cell>
          <cell r="AA28">
            <v>-1.3099999999999987</v>
          </cell>
          <cell r="AB28">
            <v>-0.66999999999999993</v>
          </cell>
          <cell r="AC28" t="str">
            <v>NA</v>
          </cell>
          <cell r="AD28" t="str">
            <v>NA</v>
          </cell>
          <cell r="AE28" t="str">
            <v>NA</v>
          </cell>
          <cell r="AF28" t="str">
            <v>NA</v>
          </cell>
          <cell r="AG28" t="str">
            <v>NA</v>
          </cell>
          <cell r="AH28" t="str">
            <v>NA</v>
          </cell>
          <cell r="AI28" t="str">
            <v>NA</v>
          </cell>
          <cell r="AJ28" t="str">
            <v/>
          </cell>
          <cell r="AK28" t="str">
            <v/>
          </cell>
          <cell r="AL28">
            <v>99.721080733808392</v>
          </cell>
          <cell r="AM28">
            <v>254559</v>
          </cell>
          <cell r="AN28">
            <v>255271</v>
          </cell>
          <cell r="AO28">
            <v>99.529593511634644</v>
          </cell>
          <cell r="AP28">
            <v>257707</v>
          </cell>
          <cell r="AQ28">
            <v>258925</v>
          </cell>
          <cell r="AR28">
            <v>99.760398696568913</v>
          </cell>
          <cell r="AS28">
            <v>260225</v>
          </cell>
          <cell r="AT28">
            <v>260850</v>
          </cell>
          <cell r="AU28">
            <v>99.657457258362584</v>
          </cell>
          <cell r="AV28">
            <v>261550</v>
          </cell>
          <cell r="AW28">
            <v>262449</v>
          </cell>
          <cell r="AX28">
            <v>99.493154652409771</v>
          </cell>
          <cell r="AY28">
            <v>254207</v>
          </cell>
          <cell r="AZ28">
            <v>255502</v>
          </cell>
          <cell r="BA28">
            <v>99.39392301664202</v>
          </cell>
          <cell r="BB28">
            <v>257473</v>
          </cell>
          <cell r="BC28">
            <v>259043</v>
          </cell>
          <cell r="BD28">
            <v>99.250158337605939</v>
          </cell>
          <cell r="BE28">
            <v>263267</v>
          </cell>
          <cell r="BF28">
            <v>265256</v>
          </cell>
          <cell r="BG28">
            <v>-0.14376467903608159</v>
          </cell>
          <cell r="BH28">
            <v>-0.4709223962024538</v>
          </cell>
        </row>
        <row r="29">
          <cell r="A29" t="str">
            <v>Shetland Islands</v>
          </cell>
          <cell r="B29">
            <v>203.48999999999998</v>
          </cell>
          <cell r="C29">
            <v>226.46</v>
          </cell>
          <cell r="D29">
            <v>235.49</v>
          </cell>
          <cell r="E29">
            <v>247.29000000000002</v>
          </cell>
          <cell r="F29">
            <v>247.04999999999998</v>
          </cell>
          <cell r="G29">
            <v>375.5</v>
          </cell>
          <cell r="H29">
            <v>308.78999999999996</v>
          </cell>
          <cell r="I29">
            <v>-66.710000000000036</v>
          </cell>
          <cell r="J29">
            <v>105.29999999999998</v>
          </cell>
          <cell r="K29">
            <v>10.82</v>
          </cell>
          <cell r="L29">
            <v>11.1</v>
          </cell>
          <cell r="M29">
            <v>12.36</v>
          </cell>
          <cell r="N29">
            <v>24.58</v>
          </cell>
          <cell r="O29">
            <v>22.63</v>
          </cell>
          <cell r="P29">
            <v>25.27</v>
          </cell>
          <cell r="Q29">
            <v>30.04</v>
          </cell>
          <cell r="R29">
            <v>4.7699999999999996</v>
          </cell>
          <cell r="S29">
            <v>19.22</v>
          </cell>
          <cell r="T29" t="str">
            <v>NA</v>
          </cell>
          <cell r="U29" t="str">
            <v>NA</v>
          </cell>
          <cell r="V29">
            <v>1.3</v>
          </cell>
          <cell r="W29">
            <v>1.2</v>
          </cell>
          <cell r="X29">
            <v>3</v>
          </cell>
          <cell r="Y29">
            <v>4.9000000000000004</v>
          </cell>
          <cell r="Z29">
            <v>4.3999999999999995</v>
          </cell>
          <cell r="AA29">
            <v>-0.50000000000000089</v>
          </cell>
          <cell r="AB29">
            <v>3.0999999999999996</v>
          </cell>
          <cell r="AC29" t="str">
            <v>NA</v>
          </cell>
          <cell r="AD29" t="str">
            <v>NA</v>
          </cell>
          <cell r="AE29">
            <v>25.4</v>
          </cell>
          <cell r="AF29">
            <v>22.6</v>
          </cell>
          <cell r="AG29">
            <v>17.7</v>
          </cell>
          <cell r="AH29">
            <v>18.399999999999999</v>
          </cell>
          <cell r="AI29">
            <v>17.599999999999998</v>
          </cell>
          <cell r="AJ29">
            <v>-0.80000000000000071</v>
          </cell>
          <cell r="AK29" t="str">
            <v/>
          </cell>
          <cell r="AL29">
            <v>91.857875556755303</v>
          </cell>
          <cell r="AM29">
            <v>108892</v>
          </cell>
          <cell r="AN29">
            <v>118544</v>
          </cell>
          <cell r="AO29">
            <v>90.916669754344355</v>
          </cell>
          <cell r="AP29">
            <v>98150</v>
          </cell>
          <cell r="AQ29">
            <v>107956</v>
          </cell>
          <cell r="AR29">
            <v>91.493419260289159</v>
          </cell>
          <cell r="AS29">
            <v>97392</v>
          </cell>
          <cell r="AT29">
            <v>106447</v>
          </cell>
          <cell r="AU29">
            <v>92.449262946441763</v>
          </cell>
          <cell r="AV29">
            <v>93885</v>
          </cell>
          <cell r="AW29">
            <v>101553</v>
          </cell>
          <cell r="AX29">
            <v>92.929623253085055</v>
          </cell>
          <cell r="AY29">
            <v>96618</v>
          </cell>
          <cell r="AZ29">
            <v>103969</v>
          </cell>
          <cell r="BA29">
            <v>98.062580033430763</v>
          </cell>
          <cell r="BB29">
            <v>100319</v>
          </cell>
          <cell r="BC29">
            <v>102301</v>
          </cell>
          <cell r="BD29">
            <v>94.373374636683494</v>
          </cell>
          <cell r="BE29">
            <v>98707</v>
          </cell>
          <cell r="BF29">
            <v>104592</v>
          </cell>
          <cell r="BG29">
            <v>-3.6892053967472691</v>
          </cell>
          <cell r="BH29">
            <v>2.5154990799281904</v>
          </cell>
        </row>
        <row r="30">
          <cell r="A30" t="str">
            <v>South Ayrshire</v>
          </cell>
          <cell r="B30">
            <v>17.399999999999999</v>
          </cell>
          <cell r="C30">
            <v>17.100000000000001</v>
          </cell>
          <cell r="D30">
            <v>18.8</v>
          </cell>
          <cell r="E30">
            <v>19.100000000000001</v>
          </cell>
          <cell r="F30">
            <v>17.2</v>
          </cell>
          <cell r="G30">
            <v>14.6</v>
          </cell>
          <cell r="H30">
            <v>14.099999999999998</v>
          </cell>
          <cell r="I30">
            <v>-0.50000000000000178</v>
          </cell>
          <cell r="J30">
            <v>-3.3000000000000007</v>
          </cell>
          <cell r="K30">
            <v>4.01</v>
          </cell>
          <cell r="L30">
            <v>5.58</v>
          </cell>
          <cell r="M30">
            <v>3.7199999999999998</v>
          </cell>
          <cell r="N30">
            <v>2.39</v>
          </cell>
          <cell r="O30">
            <v>2.5499999999999998</v>
          </cell>
          <cell r="P30">
            <v>2.15</v>
          </cell>
          <cell r="Q30">
            <v>2.34</v>
          </cell>
          <cell r="R30">
            <v>0.18999999999999995</v>
          </cell>
          <cell r="S30">
            <v>-1.67</v>
          </cell>
          <cell r="T30">
            <v>6.98</v>
          </cell>
          <cell r="U30">
            <v>7.1999999999999993</v>
          </cell>
          <cell r="V30">
            <v>5.88</v>
          </cell>
          <cell r="W30">
            <v>5.7799999999999994</v>
          </cell>
          <cell r="X30">
            <v>6.03</v>
          </cell>
          <cell r="Y30">
            <v>6.03</v>
          </cell>
          <cell r="Z30">
            <v>6.3299999999999992</v>
          </cell>
          <cell r="AA30">
            <v>0.29999999999999893</v>
          </cell>
          <cell r="AB30">
            <v>-0.65000000000000124</v>
          </cell>
          <cell r="AC30" t="str">
            <v>NA</v>
          </cell>
          <cell r="AD30" t="str">
            <v>NA</v>
          </cell>
          <cell r="AE30" t="str">
            <v>NA</v>
          </cell>
          <cell r="AF30">
            <v>15.540000000000001</v>
          </cell>
          <cell r="AG30">
            <v>10.96</v>
          </cell>
          <cell r="AH30">
            <v>10.31</v>
          </cell>
          <cell r="AI30">
            <v>10.79</v>
          </cell>
          <cell r="AJ30">
            <v>0.47999999999999865</v>
          </cell>
          <cell r="AK30" t="str">
            <v/>
          </cell>
          <cell r="AL30">
            <v>96.962903130479333</v>
          </cell>
          <cell r="AM30">
            <v>246087</v>
          </cell>
          <cell r="AN30">
            <v>253795</v>
          </cell>
          <cell r="AO30">
            <v>96.496081686150319</v>
          </cell>
          <cell r="AP30">
            <v>245900</v>
          </cell>
          <cell r="AQ30">
            <v>254829</v>
          </cell>
          <cell r="AR30">
            <v>97.176889408105836</v>
          </cell>
          <cell r="AS30">
            <v>246220</v>
          </cell>
          <cell r="AT30">
            <v>253373</v>
          </cell>
          <cell r="AU30">
            <v>97.838693086566124</v>
          </cell>
          <cell r="AV30">
            <v>249202</v>
          </cell>
          <cell r="AW30">
            <v>254707</v>
          </cell>
          <cell r="AX30">
            <v>96.92992120599655</v>
          </cell>
          <cell r="AY30">
            <v>255137</v>
          </cell>
          <cell r="AZ30">
            <v>263218</v>
          </cell>
          <cell r="BA30">
            <v>98.053359869322762</v>
          </cell>
          <cell r="BB30">
            <v>261121</v>
          </cell>
          <cell r="BC30">
            <v>266305</v>
          </cell>
          <cell r="BD30">
            <v>97.728395801200946</v>
          </cell>
          <cell r="BE30">
            <v>261056</v>
          </cell>
          <cell r="BF30">
            <v>267124</v>
          </cell>
          <cell r="BG30">
            <v>-0.32496406812181533</v>
          </cell>
          <cell r="BH30">
            <v>0.76549267072161342</v>
          </cell>
        </row>
        <row r="31">
          <cell r="A31" t="str">
            <v>South Lanarkshire</v>
          </cell>
          <cell r="B31">
            <v>7.3999999999999995</v>
          </cell>
          <cell r="C31">
            <v>8.58</v>
          </cell>
          <cell r="D31">
            <v>11.09</v>
          </cell>
          <cell r="E31">
            <v>14.499999999999998</v>
          </cell>
          <cell r="F31">
            <v>16.220000000000002</v>
          </cell>
          <cell r="G31">
            <v>16.25</v>
          </cell>
          <cell r="H31">
            <v>13.29</v>
          </cell>
          <cell r="I31">
            <v>-2.9600000000000009</v>
          </cell>
          <cell r="J31">
            <v>5.89</v>
          </cell>
          <cell r="K31">
            <v>1.91</v>
          </cell>
          <cell r="L31">
            <v>2.17</v>
          </cell>
          <cell r="M31">
            <v>3.84</v>
          </cell>
          <cell r="N31">
            <v>4.37</v>
          </cell>
          <cell r="O31">
            <v>5.19</v>
          </cell>
          <cell r="P31">
            <v>5.17</v>
          </cell>
          <cell r="Q31">
            <v>1.67</v>
          </cell>
          <cell r="R31">
            <v>-3.5</v>
          </cell>
          <cell r="S31">
            <v>-0.24</v>
          </cell>
          <cell r="T31">
            <v>9.67</v>
          </cell>
          <cell r="U31">
            <v>10.71</v>
          </cell>
          <cell r="V31">
            <v>8.57</v>
          </cell>
          <cell r="W31">
            <v>7.95</v>
          </cell>
          <cell r="X31">
            <v>8.85</v>
          </cell>
          <cell r="Y31">
            <v>8.25</v>
          </cell>
          <cell r="Z31">
            <v>7.76</v>
          </cell>
          <cell r="AA31">
            <v>-0.49000000000000021</v>
          </cell>
          <cell r="AB31">
            <v>-1.9100000000000001</v>
          </cell>
          <cell r="AC31">
            <v>13.61</v>
          </cell>
          <cell r="AD31">
            <v>16.66</v>
          </cell>
          <cell r="AE31">
            <v>17.560000000000002</v>
          </cell>
          <cell r="AF31">
            <v>16.43</v>
          </cell>
          <cell r="AG31">
            <v>16.950000000000003</v>
          </cell>
          <cell r="AH31">
            <v>16.77</v>
          </cell>
          <cell r="AI31">
            <v>16.830000000000002</v>
          </cell>
          <cell r="AJ31">
            <v>6.0000000000002274E-2</v>
          </cell>
          <cell r="AK31">
            <v>3.2200000000000024</v>
          </cell>
          <cell r="AL31">
            <v>100</v>
          </cell>
          <cell r="AM31">
            <v>700488</v>
          </cell>
          <cell r="AN31">
            <v>700488</v>
          </cell>
          <cell r="AO31">
            <v>99.756937470771661</v>
          </cell>
          <cell r="AP31">
            <v>680471</v>
          </cell>
          <cell r="AQ31">
            <v>682129</v>
          </cell>
          <cell r="AR31">
            <v>99.943971573556894</v>
          </cell>
          <cell r="AS31">
            <v>688550</v>
          </cell>
          <cell r="AT31">
            <v>688936</v>
          </cell>
          <cell r="AU31">
            <v>99.989274800188056</v>
          </cell>
          <cell r="AV31">
            <v>680567</v>
          </cell>
          <cell r="AW31">
            <v>680640</v>
          </cell>
          <cell r="AX31">
            <v>99.925804354987577</v>
          </cell>
          <cell r="AY31">
            <v>673394</v>
          </cell>
          <cell r="AZ31">
            <v>673894</v>
          </cell>
          <cell r="BA31">
            <v>99.81294754605338</v>
          </cell>
          <cell r="BB31">
            <v>692625</v>
          </cell>
          <cell r="BC31">
            <v>693923</v>
          </cell>
          <cell r="BD31">
            <v>99.585335622840716</v>
          </cell>
          <cell r="BE31">
            <v>725520</v>
          </cell>
          <cell r="BF31">
            <v>728541</v>
          </cell>
          <cell r="BG31">
            <v>-0.22761192321266321</v>
          </cell>
          <cell r="BH31">
            <v>-0.4146643771592835</v>
          </cell>
        </row>
        <row r="32">
          <cell r="A32" t="str">
            <v>Stirling</v>
          </cell>
          <cell r="B32">
            <v>9.7000000000000011</v>
          </cell>
          <cell r="C32">
            <v>12</v>
          </cell>
          <cell r="D32">
            <v>14.399999999999999</v>
          </cell>
          <cell r="E32">
            <v>13</v>
          </cell>
          <cell r="F32">
            <v>15.6</v>
          </cell>
          <cell r="G32">
            <v>16.900000000000002</v>
          </cell>
          <cell r="H32">
            <v>17.100000000000001</v>
          </cell>
          <cell r="I32">
            <v>0.19999999999999929</v>
          </cell>
          <cell r="J32">
            <v>7.4</v>
          </cell>
          <cell r="K32">
            <v>2.9000000000000004</v>
          </cell>
          <cell r="L32">
            <v>3.5000000000000004</v>
          </cell>
          <cell r="M32">
            <v>4.8</v>
          </cell>
          <cell r="N32">
            <v>4</v>
          </cell>
          <cell r="O32">
            <v>4.7</v>
          </cell>
          <cell r="P32">
            <v>4.3999999999999995</v>
          </cell>
          <cell r="Q32">
            <v>4.2</v>
          </cell>
          <cell r="R32">
            <v>-0.19999999999999929</v>
          </cell>
          <cell r="S32">
            <v>1.2999999999999998</v>
          </cell>
          <cell r="T32">
            <v>10</v>
          </cell>
          <cell r="U32">
            <v>10</v>
          </cell>
          <cell r="V32">
            <v>10</v>
          </cell>
          <cell r="W32">
            <v>10</v>
          </cell>
          <cell r="X32">
            <v>9</v>
          </cell>
          <cell r="Y32">
            <v>9</v>
          </cell>
          <cell r="Z32">
            <v>9</v>
          </cell>
          <cell r="AA32">
            <v>0</v>
          </cell>
          <cell r="AB32">
            <v>-1</v>
          </cell>
          <cell r="AC32">
            <v>16</v>
          </cell>
          <cell r="AD32">
            <v>16</v>
          </cell>
          <cell r="AE32">
            <v>18</v>
          </cell>
          <cell r="AF32">
            <v>17</v>
          </cell>
          <cell r="AG32">
            <v>17</v>
          </cell>
          <cell r="AH32">
            <v>19</v>
          </cell>
          <cell r="AI32">
            <v>19</v>
          </cell>
          <cell r="AJ32">
            <v>0</v>
          </cell>
          <cell r="AK32">
            <v>3</v>
          </cell>
          <cell r="AL32">
            <v>98.929641645409731</v>
          </cell>
          <cell r="AM32">
            <v>199734</v>
          </cell>
          <cell r="AN32">
            <v>201895</v>
          </cell>
          <cell r="AO32">
            <v>98.857263005540091</v>
          </cell>
          <cell r="AP32">
            <v>202172</v>
          </cell>
          <cell r="AQ32">
            <v>204509</v>
          </cell>
          <cell r="AR32">
            <v>98.691247779538145</v>
          </cell>
          <cell r="AS32">
            <v>205564</v>
          </cell>
          <cell r="AT32">
            <v>208290</v>
          </cell>
          <cell r="AU32">
            <v>100.88699481081187</v>
          </cell>
          <cell r="AV32">
            <v>206666</v>
          </cell>
          <cell r="AW32">
            <v>204849</v>
          </cell>
          <cell r="AX32">
            <v>99.31558825093164</v>
          </cell>
          <cell r="AY32">
            <v>205477</v>
          </cell>
          <cell r="AZ32">
            <v>206893</v>
          </cell>
          <cell r="BA32">
            <v>100.20899634256402</v>
          </cell>
          <cell r="BB32">
            <v>210970</v>
          </cell>
          <cell r="BC32">
            <v>210530</v>
          </cell>
          <cell r="BD32">
            <v>100.11196877670683</v>
          </cell>
          <cell r="BE32">
            <v>219056</v>
          </cell>
          <cell r="BF32">
            <v>218811</v>
          </cell>
          <cell r="BG32">
            <v>-9.7027565857189302E-2</v>
          </cell>
          <cell r="BH32">
            <v>1.1823271312971002</v>
          </cell>
        </row>
        <row r="33">
          <cell r="A33" t="str">
            <v>West Dunbartonshire</v>
          </cell>
          <cell r="B33">
            <v>7.2220456325056013</v>
          </cell>
          <cell r="C33">
            <v>7.3879538248040504</v>
          </cell>
          <cell r="D33">
            <v>8.6067206286715372</v>
          </cell>
          <cell r="E33">
            <v>6.8759678790301608</v>
          </cell>
          <cell r="F33">
            <v>5.8811565179297833</v>
          </cell>
          <cell r="G33">
            <v>5.6429495270596668</v>
          </cell>
          <cell r="H33">
            <v>4.5408966650526343</v>
          </cell>
          <cell r="I33">
            <v>-1.1020528620070325</v>
          </cell>
          <cell r="J33">
            <v>-2.6811489674529669</v>
          </cell>
          <cell r="K33">
            <v>2.2498678959931491</v>
          </cell>
          <cell r="L33">
            <v>2.6106484940143218</v>
          </cell>
          <cell r="M33">
            <v>2.1549960697063999</v>
          </cell>
          <cell r="N33">
            <v>2.3558370131169357</v>
          </cell>
          <cell r="O33">
            <v>2.0290879947198452</v>
          </cell>
          <cell r="P33">
            <v>2.2541471545360743</v>
          </cell>
          <cell r="Q33">
            <v>1.2561678663860982</v>
          </cell>
          <cell r="R33">
            <v>-0.99797928814997605</v>
          </cell>
          <cell r="S33">
            <v>-0.99370002960705084</v>
          </cell>
          <cell r="T33">
            <v>6.29</v>
          </cell>
          <cell r="U33">
            <v>4.6899999999999995</v>
          </cell>
          <cell r="V33">
            <v>4.7699999999999996</v>
          </cell>
          <cell r="W33">
            <v>5.0599999999999996</v>
          </cell>
          <cell r="X33">
            <v>5.34</v>
          </cell>
          <cell r="Y33">
            <v>4.78</v>
          </cell>
          <cell r="Z33">
            <v>4.5900000000000007</v>
          </cell>
          <cell r="AA33">
            <v>-0.1899999999999995</v>
          </cell>
          <cell r="AB33">
            <v>-1.6999999999999993</v>
          </cell>
          <cell r="AC33">
            <v>40.26</v>
          </cell>
          <cell r="AD33">
            <v>35.36</v>
          </cell>
          <cell r="AE33">
            <v>33.67</v>
          </cell>
          <cell r="AF33">
            <v>31.52</v>
          </cell>
          <cell r="AG33">
            <v>27.54</v>
          </cell>
          <cell r="AH33">
            <v>24.41</v>
          </cell>
          <cell r="AI33">
            <v>25.55</v>
          </cell>
          <cell r="AJ33">
            <v>1.1400000000000006</v>
          </cell>
          <cell r="AK33">
            <v>-14.709999999999997</v>
          </cell>
          <cell r="AL33">
            <v>99.465340919485556</v>
          </cell>
          <cell r="AM33">
            <v>217475</v>
          </cell>
          <cell r="AN33">
            <v>218644</v>
          </cell>
          <cell r="AO33">
            <v>99.29036616921826</v>
          </cell>
          <cell r="AP33">
            <v>216033</v>
          </cell>
          <cell r="AQ33">
            <v>217577</v>
          </cell>
          <cell r="AR33">
            <v>98.977125810327422</v>
          </cell>
          <cell r="AS33">
            <v>216654</v>
          </cell>
          <cell r="AT33">
            <v>218893</v>
          </cell>
          <cell r="AU33">
            <v>98.880011911796856</v>
          </cell>
          <cell r="AV33">
            <v>212506</v>
          </cell>
          <cell r="AW33">
            <v>214913</v>
          </cell>
          <cell r="AX33">
            <v>99.834853061570158</v>
          </cell>
          <cell r="AY33">
            <v>212187</v>
          </cell>
          <cell r="AZ33">
            <v>212538</v>
          </cell>
          <cell r="BA33">
            <v>99.685348424178287</v>
          </cell>
          <cell r="BB33">
            <v>213848</v>
          </cell>
          <cell r="BC33">
            <v>214523</v>
          </cell>
          <cell r="BD33">
            <v>99.737728983632678</v>
          </cell>
          <cell r="BE33">
            <v>222847</v>
          </cell>
          <cell r="BF33">
            <v>223433</v>
          </cell>
          <cell r="BG33">
            <v>5.2380559454391573E-2</v>
          </cell>
          <cell r="BH33">
            <v>0.27238806414712258</v>
          </cell>
        </row>
        <row r="34">
          <cell r="A34" t="str">
            <v>West Lothian</v>
          </cell>
          <cell r="B34">
            <v>31.7</v>
          </cell>
          <cell r="C34">
            <v>31.6</v>
          </cell>
          <cell r="D34">
            <v>32</v>
          </cell>
          <cell r="E34">
            <v>26.8</v>
          </cell>
          <cell r="F34">
            <v>23.7</v>
          </cell>
          <cell r="G34">
            <v>22.2</v>
          </cell>
          <cell r="H34">
            <v>20.599999999999998</v>
          </cell>
          <cell r="I34">
            <v>-1.6000000000000014</v>
          </cell>
          <cell r="J34">
            <v>-11.100000000000001</v>
          </cell>
          <cell r="K34">
            <v>0.6</v>
          </cell>
          <cell r="L34">
            <v>0.5</v>
          </cell>
          <cell r="M34">
            <v>0.5</v>
          </cell>
          <cell r="N34">
            <v>0.5</v>
          </cell>
          <cell r="O34">
            <v>0.5</v>
          </cell>
          <cell r="P34">
            <v>0.6</v>
          </cell>
          <cell r="Q34">
            <v>0.70000000000000007</v>
          </cell>
          <cell r="R34">
            <v>0.10000000000000009</v>
          </cell>
          <cell r="S34">
            <v>0.10000000000000009</v>
          </cell>
          <cell r="T34">
            <v>7.3</v>
          </cell>
          <cell r="U34">
            <v>7.0000000000000009</v>
          </cell>
          <cell r="V34">
            <v>6.7</v>
          </cell>
          <cell r="W34">
            <v>7.3</v>
          </cell>
          <cell r="X34">
            <v>7.0000000000000009</v>
          </cell>
          <cell r="Y34">
            <v>7.1</v>
          </cell>
          <cell r="Z34">
            <v>6.4</v>
          </cell>
          <cell r="AA34">
            <v>-0.69999999999999929</v>
          </cell>
          <cell r="AB34">
            <v>-0.89999999999999947</v>
          </cell>
          <cell r="AC34">
            <v>20.8</v>
          </cell>
          <cell r="AD34">
            <v>24</v>
          </cell>
          <cell r="AE34">
            <v>25.3</v>
          </cell>
          <cell r="AF34">
            <v>26.6</v>
          </cell>
          <cell r="AG34">
            <v>27.6</v>
          </cell>
          <cell r="AH34">
            <v>29.5</v>
          </cell>
          <cell r="AI34">
            <v>27</v>
          </cell>
          <cell r="AJ34">
            <v>-2.5</v>
          </cell>
          <cell r="AK34">
            <v>6.1999999999999993</v>
          </cell>
          <cell r="AL34">
            <v>99.124385625803839</v>
          </cell>
          <cell r="AM34">
            <v>401540</v>
          </cell>
          <cell r="AN34">
            <v>405087</v>
          </cell>
          <cell r="AO34">
            <v>99.183338298729936</v>
          </cell>
          <cell r="AP34">
            <v>396169</v>
          </cell>
          <cell r="AQ34">
            <v>399431</v>
          </cell>
          <cell r="AR34">
            <v>99.496367923969331</v>
          </cell>
          <cell r="AS34">
            <v>419810</v>
          </cell>
          <cell r="AT34">
            <v>421935</v>
          </cell>
          <cell r="AU34">
            <v>99.592503504559872</v>
          </cell>
          <cell r="AV34">
            <v>442610</v>
          </cell>
          <cell r="AW34">
            <v>444421</v>
          </cell>
          <cell r="AX34">
            <v>99.570530095098391</v>
          </cell>
          <cell r="AY34">
            <v>479224</v>
          </cell>
          <cell r="AZ34">
            <v>481291</v>
          </cell>
          <cell r="BA34">
            <v>99.869120040258281</v>
          </cell>
          <cell r="BB34">
            <v>492173</v>
          </cell>
          <cell r="BC34">
            <v>492818</v>
          </cell>
          <cell r="BD34">
            <v>99.30418362570316</v>
          </cell>
          <cell r="BE34">
            <v>500648</v>
          </cell>
          <cell r="BF34">
            <v>504156</v>
          </cell>
          <cell r="BG34">
            <v>-0.56493641455512034</v>
          </cell>
          <cell r="BH34">
            <v>0.17979799989932133</v>
          </cell>
        </row>
        <row r="35">
          <cell r="A35" t="str">
            <v>Scotland</v>
          </cell>
          <cell r="B35">
            <v>15.80645265699264</v>
          </cell>
          <cell r="C35">
            <v>16.575945345570936</v>
          </cell>
          <cell r="D35">
            <v>17.877835905035184</v>
          </cell>
          <cell r="E35">
            <v>17.190785223149323</v>
          </cell>
          <cell r="F35">
            <v>16.920833147870223</v>
          </cell>
          <cell r="G35">
            <v>16.466664077045507</v>
          </cell>
          <cell r="H35">
            <v>16.868446021552533</v>
          </cell>
          <cell r="I35">
            <v>0.4017819445070252</v>
          </cell>
          <cell r="J35">
            <v>1.0619933645598927</v>
          </cell>
          <cell r="K35">
            <v>3.945931610876988</v>
          </cell>
          <cell r="L35">
            <v>4.207220017861987</v>
          </cell>
          <cell r="M35">
            <v>4.2809826144288605</v>
          </cell>
          <cell r="N35">
            <v>4.1403673655392037</v>
          </cell>
          <cell r="O35">
            <v>3.8671872251369046</v>
          </cell>
          <cell r="P35">
            <v>3.6869498406029981</v>
          </cell>
          <cell r="Q35">
            <v>3.7952060243840533</v>
          </cell>
          <cell r="R35">
            <v>0.10825618378105517</v>
          </cell>
          <cell r="S35">
            <v>-0.15072558649293466</v>
          </cell>
          <cell r="T35">
            <v>8.4776870020038935</v>
          </cell>
          <cell r="U35">
            <v>8.3722146959724881</v>
          </cell>
          <cell r="V35">
            <v>7.8303125000000016</v>
          </cell>
          <cell r="W35">
            <v>7.9502265261486631</v>
          </cell>
          <cell r="X35">
            <v>8.0483115696550218</v>
          </cell>
          <cell r="Y35">
            <v>7.8846883948527182</v>
          </cell>
          <cell r="Z35">
            <v>7.1994187772889688</v>
          </cell>
          <cell r="AA35">
            <v>-0.68526961756374938</v>
          </cell>
          <cell r="AB35">
            <v>-1.2782682247149246</v>
          </cell>
          <cell r="AC35">
            <v>25.866982085577675</v>
          </cell>
          <cell r="AD35">
            <v>24.12998849507899</v>
          </cell>
          <cell r="AE35">
            <v>24.749599999999997</v>
          </cell>
          <cell r="AF35">
            <v>24.360741732611409</v>
          </cell>
          <cell r="AG35">
            <v>23.589765025227713</v>
          </cell>
          <cell r="AH35">
            <v>22.828143144751273</v>
          </cell>
          <cell r="AI35">
            <v>22.562796077912601</v>
          </cell>
          <cell r="AJ35">
            <v>-0.26534706683867171</v>
          </cell>
          <cell r="AK35">
            <v>-3.3041860076650735</v>
          </cell>
          <cell r="AL35">
            <v>99.075434379368076</v>
          </cell>
          <cell r="AM35">
            <v>11664782</v>
          </cell>
          <cell r="AN35">
            <v>11773637</v>
          </cell>
          <cell r="AO35">
            <v>99.002306583129155</v>
          </cell>
          <cell r="AP35">
            <v>11728142.951159231</v>
          </cell>
          <cell r="AQ35">
            <v>11846333.036</v>
          </cell>
          <cell r="AR35">
            <v>98.959959226023415</v>
          </cell>
          <cell r="AS35">
            <v>11946960.914099436</v>
          </cell>
          <cell r="AT35">
            <v>12072520.04501408</v>
          </cell>
          <cell r="AU35">
            <v>99.348880296168886</v>
          </cell>
          <cell r="AV35">
            <v>11829193</v>
          </cell>
          <cell r="AW35">
            <v>11906720</v>
          </cell>
          <cell r="AX35">
            <v>99.260385209984776</v>
          </cell>
          <cell r="AY35">
            <v>11925676.699999999</v>
          </cell>
          <cell r="AZ35">
            <v>12014538</v>
          </cell>
          <cell r="BA35">
            <v>99.388682800194346</v>
          </cell>
          <cell r="BB35">
            <v>12125603.54737</v>
          </cell>
          <cell r="BC35">
            <v>12200185.379000001</v>
          </cell>
          <cell r="BD35">
            <v>99.350239299389273</v>
          </cell>
          <cell r="BE35">
            <v>12612014.56993</v>
          </cell>
          <cell r="BF35">
            <v>12694498.431880001</v>
          </cell>
          <cell r="BG35">
            <v>-3.8443500805072972E-2</v>
          </cell>
          <cell r="BH35">
            <v>0.27480492002119661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_Front_Sheet"/>
      <sheetName val="CLIM1"/>
      <sheetName val="CLIM2"/>
      <sheetName val="Contents"/>
      <sheetName val="Full_dataset"/>
      <sheetName val="Subset_dataset"/>
      <sheetName val="Sector_scope"/>
      <sheetName val="UK_Reconciliation"/>
      <sheetName val="England_Reconciliation"/>
      <sheetName val="Scotland_Reconciliation"/>
      <sheetName val="Wales_Reconciliation"/>
      <sheetName val="NI_Reconciliation"/>
      <sheetName val="Pollution_Inventory"/>
      <sheetName val="Summary"/>
    </sheetNames>
    <sheetDataSet>
      <sheetData sheetId="0"/>
      <sheetData sheetId="1">
        <row r="3">
          <cell r="A3"/>
          <cell r="B3" t="str">
            <v>CLIM1 2010-11</v>
          </cell>
          <cell r="C3" t="str">
            <v>CLIM1 2011-12</v>
          </cell>
          <cell r="D3" t="str">
            <v>CLIM1 2012-13</v>
          </cell>
          <cell r="E3" t="str">
            <v>CLIM1 2013-14</v>
          </cell>
          <cell r="F3" t="str">
            <v>CLIM1 2014-15</v>
          </cell>
          <cell r="G3" t="str">
            <v>CLIM1 2015-16</v>
          </cell>
          <cell r="H3" t="str">
            <v>CLIM1 2016-17</v>
          </cell>
          <cell r="I3" t="str">
            <v>CLIM1 2017-18</v>
          </cell>
          <cell r="J3" t="str">
            <v>CLIM1 2018-19</v>
          </cell>
          <cell r="K3"/>
        </row>
        <row r="4">
          <cell r="B4">
            <v>2010</v>
          </cell>
          <cell r="C4">
            <v>2011</v>
          </cell>
          <cell r="D4">
            <v>2012</v>
          </cell>
          <cell r="E4">
            <v>2013</v>
          </cell>
          <cell r="F4">
            <v>2014</v>
          </cell>
          <cell r="G4">
            <v>2015</v>
          </cell>
          <cell r="H4">
            <v>2016</v>
          </cell>
          <cell r="I4">
            <v>2017</v>
          </cell>
          <cell r="J4">
            <v>2018</v>
          </cell>
        </row>
        <row r="5">
          <cell r="A5" t="str">
            <v>Aberdeen City</v>
          </cell>
          <cell r="B5">
            <v>7.7107955909190649</v>
          </cell>
          <cell r="C5">
            <v>7.1123137769126208</v>
          </cell>
          <cell r="D5">
            <v>7.3724655226979614</v>
          </cell>
          <cell r="E5">
            <v>6.9624677900632319</v>
          </cell>
          <cell r="F5">
            <v>6.2461882458225455</v>
          </cell>
          <cell r="G5">
            <v>5.99569930691582</v>
          </cell>
          <cell r="H5">
            <v>5.6116828586692407</v>
          </cell>
          <cell r="I5">
            <v>5.4064027459605688</v>
          </cell>
          <cell r="J5">
            <v>5.3189146728856871</v>
          </cell>
          <cell r="N5" t="str">
            <v>Aberdeen City</v>
          </cell>
        </row>
        <row r="6">
          <cell r="A6" t="str">
            <v>Aberdeenshire</v>
          </cell>
          <cell r="B6">
            <v>8.0470278835983109</v>
          </cell>
          <cell r="C6">
            <v>7.0441213565764089</v>
          </cell>
          <cell r="D6">
            <v>7.3481606373226249</v>
          </cell>
          <cell r="E6">
            <v>7.149601898284681</v>
          </cell>
          <cell r="F6">
            <v>6.6784649141269439</v>
          </cell>
          <cell r="G6">
            <v>6.2346785711537018</v>
          </cell>
          <cell r="H6">
            <v>5.9413304007798367</v>
          </cell>
          <cell r="I6">
            <v>5.8693387878710208</v>
          </cell>
          <cell r="J6">
            <v>5.5566533452667803</v>
          </cell>
          <cell r="N6" t="str">
            <v>Aberdeenshire</v>
          </cell>
        </row>
        <row r="7">
          <cell r="A7" t="str">
            <v>Angus</v>
          </cell>
          <cell r="B7">
            <v>7.8006636386839894</v>
          </cell>
          <cell r="C7">
            <v>7.0514061706106546</v>
          </cell>
          <cell r="D7">
            <v>7.3958552544379872</v>
          </cell>
          <cell r="E7">
            <v>7.1045831635853629</v>
          </cell>
          <cell r="F7">
            <v>6.5301847964072817</v>
          </cell>
          <cell r="G7">
            <v>6.1990317475770782</v>
          </cell>
          <cell r="H7">
            <v>5.8627192069099481</v>
          </cell>
          <cell r="I7">
            <v>5.6844212067882811</v>
          </cell>
          <cell r="J7">
            <v>5.5671148155034951</v>
          </cell>
          <cell r="N7" t="str">
            <v>Angus</v>
          </cell>
        </row>
        <row r="8">
          <cell r="A8" t="str">
            <v>Argyll and Bute</v>
          </cell>
          <cell r="B8">
            <v>2.0869080936221436</v>
          </cell>
          <cell r="C8">
            <v>1.1862252067507106</v>
          </cell>
          <cell r="D8">
            <v>2.2234119089570079</v>
          </cell>
          <cell r="E8">
            <v>1.9370462500133452</v>
          </cell>
          <cell r="F8">
            <v>1.4936753486352601</v>
          </cell>
          <cell r="G8">
            <v>1.3400022022447937</v>
          </cell>
          <cell r="H8">
            <v>1.0823060198234025</v>
          </cell>
          <cell r="I8">
            <v>0.73388029568356117</v>
          </cell>
          <cell r="J8">
            <v>0.66705957516303016</v>
          </cell>
          <cell r="N8" t="str">
            <v>Argyll &amp; Bute</v>
          </cell>
        </row>
        <row r="9">
          <cell r="A9" t="str">
            <v>Clackmannanshire</v>
          </cell>
          <cell r="B9">
            <v>13.154028741223485</v>
          </cell>
          <cell r="C9">
            <v>12.121893059482</v>
          </cell>
          <cell r="D9">
            <v>11.663011824413474</v>
          </cell>
          <cell r="E9">
            <v>11.481661478640632</v>
          </cell>
          <cell r="F9">
            <v>10.125149790268317</v>
          </cell>
          <cell r="G9">
            <v>9.8163356724755779</v>
          </cell>
          <cell r="H9">
            <v>10.62693438445549</v>
          </cell>
          <cell r="I9">
            <v>10.174530794303458</v>
          </cell>
          <cell r="J9">
            <v>10.296128045097007</v>
          </cell>
          <cell r="N9" t="str">
            <v>Clackmannanshire</v>
          </cell>
        </row>
        <row r="10">
          <cell r="A10" t="str">
            <v>Dumfries and Galloway</v>
          </cell>
          <cell r="B10">
            <v>4.6823975353916376</v>
          </cell>
          <cell r="C10">
            <v>3.9029388871185065</v>
          </cell>
          <cell r="D10">
            <v>4.7243781004574856</v>
          </cell>
          <cell r="E10">
            <v>4.7058513584885713</v>
          </cell>
          <cell r="F10">
            <v>4.173113131045147</v>
          </cell>
          <cell r="G10">
            <v>4.0556445155588783</v>
          </cell>
          <cell r="H10">
            <v>3.8744221839065704</v>
          </cell>
          <cell r="I10">
            <v>3.6521268366540656</v>
          </cell>
          <cell r="J10">
            <v>3.3958426766655334</v>
          </cell>
          <cell r="N10" t="str">
            <v>Dumfries &amp; Galloway</v>
          </cell>
        </row>
        <row r="11">
          <cell r="A11" t="str">
            <v>Dundee City</v>
          </cell>
          <cell r="B11">
            <v>6.4965890839074518</v>
          </cell>
          <cell r="C11">
            <v>5.8964134555558934</v>
          </cell>
          <cell r="D11">
            <v>6.0887491062495478</v>
          </cell>
          <cell r="E11">
            <v>5.8617829900081109</v>
          </cell>
          <cell r="F11">
            <v>5.1901891420285837</v>
          </cell>
          <cell r="G11">
            <v>5.0049532453841454</v>
          </cell>
          <cell r="H11">
            <v>4.7011063392811385</v>
          </cell>
          <cell r="I11">
            <v>4.4329903865232083</v>
          </cell>
          <cell r="J11">
            <v>4.3722725945171286</v>
          </cell>
          <cell r="N11" t="str">
            <v>Dundee City</v>
          </cell>
        </row>
        <row r="12">
          <cell r="A12" t="str">
            <v>East Ayrshire</v>
          </cell>
          <cell r="B12">
            <v>5.4573886286820539</v>
          </cell>
          <cell r="C12">
            <v>4.8644387234312561</v>
          </cell>
          <cell r="D12">
            <v>5.0929633260804366</v>
          </cell>
          <cell r="E12">
            <v>4.9544188302639096</v>
          </cell>
          <cell r="F12">
            <v>4.4698537893196217</v>
          </cell>
          <cell r="G12">
            <v>4.2805285637320987</v>
          </cell>
          <cell r="H12">
            <v>4.0556286173911325</v>
          </cell>
          <cell r="I12">
            <v>3.9402343913437048</v>
          </cell>
          <cell r="J12">
            <v>3.8654780845238319</v>
          </cell>
          <cell r="N12" t="str">
            <v>East Ayrshire</v>
          </cell>
        </row>
        <row r="13">
          <cell r="A13" t="str">
            <v>East Dunbartonshire</v>
          </cell>
          <cell r="B13">
            <v>5.4865911668108849</v>
          </cell>
          <cell r="C13">
            <v>5.0523159346987869</v>
          </cell>
          <cell r="D13">
            <v>5.0594870694041258</v>
          </cell>
          <cell r="E13">
            <v>4.9372432220298723</v>
          </cell>
          <cell r="F13">
            <v>4.4760026434916771</v>
          </cell>
          <cell r="G13">
            <v>4.2654779326003975</v>
          </cell>
          <cell r="H13">
            <v>4.0962727529280354</v>
          </cell>
          <cell r="I13">
            <v>3.9332719129217071</v>
          </cell>
          <cell r="J13">
            <v>3.8747556472904967</v>
          </cell>
          <cell r="N13" t="str">
            <v>East Dunbartonshire</v>
          </cell>
        </row>
        <row r="14">
          <cell r="A14" t="str">
            <v>East Lothian</v>
          </cell>
          <cell r="B14">
            <v>11.697807039368403</v>
          </cell>
          <cell r="C14">
            <v>11.637522001801203</v>
          </cell>
          <cell r="D14">
            <v>11.57928534451823</v>
          </cell>
          <cell r="E14">
            <v>11.813410724464688</v>
          </cell>
          <cell r="F14">
            <v>11.395752838369434</v>
          </cell>
          <cell r="G14">
            <v>9.9686739406086602</v>
          </cell>
          <cell r="H14">
            <v>10.741101851084485</v>
          </cell>
          <cell r="I14">
            <v>11.143096405519268</v>
          </cell>
          <cell r="J14">
            <v>10.808999946728795</v>
          </cell>
          <cell r="N14" t="str">
            <v>East Lothian</v>
          </cell>
        </row>
        <row r="15">
          <cell r="A15" t="str">
            <v>East Renfrewshire</v>
          </cell>
          <cell r="B15">
            <v>5.7687725020601555</v>
          </cell>
          <cell r="C15">
            <v>5.2993464595856441</v>
          </cell>
          <cell r="D15">
            <v>5.1856389675938566</v>
          </cell>
          <cell r="E15">
            <v>5.0729171100726651</v>
          </cell>
          <cell r="F15">
            <v>4.6018606438290055</v>
          </cell>
          <cell r="G15">
            <v>4.5184068253092553</v>
          </cell>
          <cell r="H15">
            <v>4.3994666243987846</v>
          </cell>
          <cell r="I15">
            <v>4.221106216525377</v>
          </cell>
          <cell r="J15">
            <v>4.2073258703414842</v>
          </cell>
          <cell r="N15" t="str">
            <v>East Renfrewshire</v>
          </cell>
        </row>
        <row r="16">
          <cell r="A16" t="str">
            <v>City of Edinburgh</v>
          </cell>
          <cell r="B16">
            <v>6.8873620003561609</v>
          </cell>
          <cell r="C16">
            <v>6.1681728486695739</v>
          </cell>
          <cell r="D16">
            <v>6.4505000961676959</v>
          </cell>
          <cell r="E16">
            <v>6.1980450444155846</v>
          </cell>
          <cell r="F16">
            <v>5.2453667377003965</v>
          </cell>
          <cell r="G16">
            <v>5.0026841476419737</v>
          </cell>
          <cell r="H16">
            <v>4.709491074572413</v>
          </cell>
          <cell r="I16">
            <v>4.4516068970114313</v>
          </cell>
          <cell r="J16">
            <v>4.3689645781402726</v>
          </cell>
          <cell r="N16" t="str">
            <v>Edinburgh City</v>
          </cell>
        </row>
        <row r="17">
          <cell r="A17" t="str">
            <v>Na h-Eileanan Siar</v>
          </cell>
          <cell r="B17">
            <v>11.539139219734745</v>
          </cell>
          <cell r="C17">
            <v>10.908336684367491</v>
          </cell>
          <cell r="D17">
            <v>10.789765536246662</v>
          </cell>
          <cell r="E17">
            <v>10.682084615773409</v>
          </cell>
          <cell r="F17">
            <v>10.106017638644214</v>
          </cell>
          <cell r="G17">
            <v>9.64401228988838</v>
          </cell>
          <cell r="H17">
            <v>9.3730649123667185</v>
          </cell>
          <cell r="I17">
            <v>9.0247223918257706</v>
          </cell>
          <cell r="J17">
            <v>8.7197183935852411</v>
          </cell>
          <cell r="N17" t="str">
            <v>Eilean Siar</v>
          </cell>
        </row>
        <row r="18">
          <cell r="A18" t="str">
            <v>Falkirk</v>
          </cell>
          <cell r="B18">
            <v>18.934682563006834</v>
          </cell>
          <cell r="C18">
            <v>19.101174369357551</v>
          </cell>
          <cell r="D18">
            <v>18.042559598305854</v>
          </cell>
          <cell r="E18">
            <v>18.042237299155239</v>
          </cell>
          <cell r="F18">
            <v>14.647552920252169</v>
          </cell>
          <cell r="G18">
            <v>14.430268313653611</v>
          </cell>
          <cell r="H18">
            <v>14.152592674257402</v>
          </cell>
          <cell r="I18">
            <v>14.848093228637934</v>
          </cell>
          <cell r="J18">
            <v>14.930479293245101</v>
          </cell>
          <cell r="N18" t="str">
            <v>Falkirk</v>
          </cell>
        </row>
        <row r="19">
          <cell r="A19" t="str">
            <v>Fife</v>
          </cell>
          <cell r="B19">
            <v>11.851773614955681</v>
          </cell>
          <cell r="C19">
            <v>10.232647422016321</v>
          </cell>
          <cell r="D19">
            <v>10.269968897131079</v>
          </cell>
          <cell r="E19">
            <v>9.1735016749051894</v>
          </cell>
          <cell r="F19">
            <v>8.2559869273536144</v>
          </cell>
          <cell r="G19">
            <v>8.0171213627317428</v>
          </cell>
          <cell r="H19">
            <v>7.8731496132129557</v>
          </cell>
          <cell r="I19">
            <v>7.7438627124952228</v>
          </cell>
          <cell r="J19">
            <v>7.5418662654631028</v>
          </cell>
          <cell r="N19" t="str">
            <v>Fife</v>
          </cell>
        </row>
        <row r="20">
          <cell r="A20" t="str">
            <v>Glasgow City</v>
          </cell>
          <cell r="B20">
            <v>6.3852503982517153</v>
          </cell>
          <cell r="C20">
            <v>5.8574669878838419</v>
          </cell>
          <cell r="D20">
            <v>6.2153824587158253</v>
          </cell>
          <cell r="E20">
            <v>5.9215503936541296</v>
          </cell>
          <cell r="F20">
            <v>5.1222223144587247</v>
          </cell>
          <cell r="G20">
            <v>4.8053263430871338</v>
          </cell>
          <cell r="H20">
            <v>4.4237535435321487</v>
          </cell>
          <cell r="I20">
            <v>4.1786805458567144</v>
          </cell>
          <cell r="J20">
            <v>4.1372800994715604</v>
          </cell>
          <cell r="N20" t="str">
            <v>Glasgow City</v>
          </cell>
        </row>
        <row r="21">
          <cell r="A21" t="str">
            <v>Highland</v>
          </cell>
          <cell r="B21">
            <v>3.2851262490819688</v>
          </cell>
          <cell r="C21">
            <v>2.4342510674318079</v>
          </cell>
          <cell r="D21">
            <v>3.002815747105652</v>
          </cell>
          <cell r="E21">
            <v>2.8433029777089214</v>
          </cell>
          <cell r="F21">
            <v>2.6449764471632102</v>
          </cell>
          <cell r="G21">
            <v>1.8328004889897687</v>
          </cell>
          <cell r="H21">
            <v>1.3648095116078836</v>
          </cell>
          <cell r="I21">
            <v>0.91959534150148303</v>
          </cell>
          <cell r="J21">
            <v>0.80729861557796068</v>
          </cell>
          <cell r="N21" t="str">
            <v>Highland</v>
          </cell>
        </row>
        <row r="22">
          <cell r="A22" t="str">
            <v>Inverclyde</v>
          </cell>
          <cell r="B22">
            <v>5.8122538156474493</v>
          </cell>
          <cell r="C22">
            <v>5.3574688652788875</v>
          </cell>
          <cell r="D22">
            <v>5.590599401614841</v>
          </cell>
          <cell r="E22">
            <v>5.4424769845564338</v>
          </cell>
          <cell r="F22">
            <v>4.6951009722223702</v>
          </cell>
          <cell r="G22">
            <v>4.5512815250442031</v>
          </cell>
          <cell r="H22">
            <v>4.2836797172394911</v>
          </cell>
          <cell r="I22">
            <v>4.1714288974611904</v>
          </cell>
          <cell r="J22">
            <v>4.0873275216146592</v>
          </cell>
          <cell r="N22" t="str">
            <v>Inverclyde</v>
          </cell>
        </row>
        <row r="23">
          <cell r="A23" t="str">
            <v>Midlothian</v>
          </cell>
          <cell r="B23">
            <v>6.3128931929838261</v>
          </cell>
          <cell r="C23">
            <v>5.4582884239656035</v>
          </cell>
          <cell r="D23">
            <v>5.7729628623139337</v>
          </cell>
          <cell r="E23">
            <v>5.7812645964803542</v>
          </cell>
          <cell r="F23">
            <v>5.1069146405317278</v>
          </cell>
          <cell r="G23">
            <v>4.8648316506428122</v>
          </cell>
          <cell r="H23">
            <v>4.6918104200412483</v>
          </cell>
          <cell r="I23">
            <v>4.5103140360440817</v>
          </cell>
          <cell r="J23">
            <v>4.3930827138043345</v>
          </cell>
          <cell r="N23" t="str">
            <v>Midlothian</v>
          </cell>
        </row>
        <row r="24">
          <cell r="A24" t="str">
            <v>Moray</v>
          </cell>
          <cell r="B24">
            <v>6.9316010612745655</v>
          </cell>
          <cell r="C24">
            <v>6.1270419186436973</v>
          </cell>
          <cell r="D24">
            <v>7.2869129244298501</v>
          </cell>
          <cell r="E24">
            <v>7.2892883072528596</v>
          </cell>
          <cell r="F24">
            <v>6.4893641709484662</v>
          </cell>
          <cell r="G24">
            <v>6.1086156308500401</v>
          </cell>
          <cell r="H24">
            <v>5.8090188037143653</v>
          </cell>
          <cell r="I24">
            <v>5.2940334476166324</v>
          </cell>
          <cell r="J24">
            <v>5.3764714455232054</v>
          </cell>
          <cell r="N24" t="str">
            <v>Moray</v>
          </cell>
        </row>
        <row r="25">
          <cell r="A25" t="str">
            <v>North Ayrshire</v>
          </cell>
          <cell r="B25">
            <v>8.4818145527716453</v>
          </cell>
          <cell r="C25">
            <v>7.5204488395095028</v>
          </cell>
          <cell r="D25">
            <v>7.8558591607137256</v>
          </cell>
          <cell r="E25">
            <v>7.6710529951534374</v>
          </cell>
          <cell r="F25">
            <v>6.9950506744023642</v>
          </cell>
          <cell r="G25">
            <v>6.7545031303194163</v>
          </cell>
          <cell r="H25">
            <v>6.5760616804331207</v>
          </cell>
          <cell r="I25">
            <v>6.2344636693151596</v>
          </cell>
          <cell r="J25">
            <v>6.20468077084701</v>
          </cell>
          <cell r="N25" t="str">
            <v>North Ayrshire</v>
          </cell>
        </row>
        <row r="26">
          <cell r="A26" t="str">
            <v>North Lanarkshire</v>
          </cell>
          <cell r="B26">
            <v>6.8948337103956288</v>
          </cell>
          <cell r="C26">
            <v>6.3164113358263476</v>
          </cell>
          <cell r="D26">
            <v>6.6819209780734559</v>
          </cell>
          <cell r="E26">
            <v>6.639429668396633</v>
          </cell>
          <cell r="F26">
            <v>6.0180886283560442</v>
          </cell>
          <cell r="G26">
            <v>5.7220780924350407</v>
          </cell>
          <cell r="H26">
            <v>5.4433456902329054</v>
          </cell>
          <cell r="I26">
            <v>5.3591165634411322</v>
          </cell>
          <cell r="J26">
            <v>5.4556688973596632</v>
          </cell>
          <cell r="N26" t="str">
            <v>North Lanarkshire</v>
          </cell>
        </row>
        <row r="27">
          <cell r="A27" t="str">
            <v>Orkney Islands</v>
          </cell>
          <cell r="B27">
            <v>12.033994592126183</v>
          </cell>
          <cell r="C27">
            <v>11.161912490220658</v>
          </cell>
          <cell r="D27">
            <v>10.969283405860498</v>
          </cell>
          <cell r="E27">
            <v>10.707232853218452</v>
          </cell>
          <cell r="F27">
            <v>10.397096001894409</v>
          </cell>
          <cell r="G27">
            <v>9.7699018860817279</v>
          </cell>
          <cell r="H27">
            <v>9.2210494293789367</v>
          </cell>
          <cell r="I27">
            <v>8.9981812442042095</v>
          </cell>
          <cell r="J27">
            <v>8.6690171676408827</v>
          </cell>
          <cell r="N27" t="str">
            <v>Orkney Islands</v>
          </cell>
        </row>
        <row r="28">
          <cell r="A28" t="str">
            <v>Perth and Kinross</v>
          </cell>
          <cell r="B28">
            <v>8.2053352431669087</v>
          </cell>
          <cell r="C28">
            <v>7.3409211771785658</v>
          </cell>
          <cell r="D28">
            <v>7.6746086681223984</v>
          </cell>
          <cell r="E28">
            <v>7.4715203872689964</v>
          </cell>
          <cell r="F28">
            <v>7.1704470117437209</v>
          </cell>
          <cell r="G28">
            <v>6.5144244647583056</v>
          </cell>
          <cell r="H28">
            <v>6.2249947444654978</v>
          </cell>
          <cell r="I28">
            <v>6.1888138487014519</v>
          </cell>
          <cell r="J28">
            <v>5.9512153024269692</v>
          </cell>
          <cell r="N28" t="str">
            <v>Perth &amp; Kinross</v>
          </cell>
        </row>
        <row r="29">
          <cell r="A29" t="str">
            <v>Renfrewshire</v>
          </cell>
          <cell r="B29">
            <v>7.1494942640016736</v>
          </cell>
          <cell r="C29">
            <v>6.4935879545886879</v>
          </cell>
          <cell r="D29">
            <v>6.7917590046372291</v>
          </cell>
          <cell r="E29">
            <v>6.6068580724614918</v>
          </cell>
          <cell r="F29">
            <v>5.57541989258588</v>
          </cell>
          <cell r="G29">
            <v>5.4108093849426755</v>
          </cell>
          <cell r="H29">
            <v>5.2836548945230604</v>
          </cell>
          <cell r="I29">
            <v>5.0734374441356147</v>
          </cell>
          <cell r="J29">
            <v>5.0701524666706304</v>
          </cell>
          <cell r="N29" t="str">
            <v>Renfrewshire</v>
          </cell>
        </row>
        <row r="30">
          <cell r="A30" t="str">
            <v>Scottish Borders</v>
          </cell>
          <cell r="B30">
            <v>6.570725203130733</v>
          </cell>
          <cell r="C30">
            <v>5.6448438421223335</v>
          </cell>
          <cell r="D30">
            <v>6.2548314724088625</v>
          </cell>
          <cell r="E30">
            <v>6.0833447519766493</v>
          </cell>
          <cell r="F30">
            <v>5.5034224535149683</v>
          </cell>
          <cell r="G30">
            <v>5.095235730482913</v>
          </cell>
          <cell r="H30">
            <v>4.8893807870613983</v>
          </cell>
          <cell r="I30">
            <v>4.5639290743455563</v>
          </cell>
          <cell r="J30">
            <v>4.4300683327233497</v>
          </cell>
          <cell r="N30" t="str">
            <v>Scottish Borders</v>
          </cell>
        </row>
        <row r="31">
          <cell r="A31" t="str">
            <v>Shetland Islands</v>
          </cell>
          <cell r="B31">
            <v>13.489794956371412</v>
          </cell>
          <cell r="C31">
            <v>12.763110221749171</v>
          </cell>
          <cell r="D31">
            <v>12.542721968035179</v>
          </cell>
          <cell r="E31">
            <v>12.170057946501853</v>
          </cell>
          <cell r="F31">
            <v>11.80594023269504</v>
          </cell>
          <cell r="G31">
            <v>11.275518884495355</v>
          </cell>
          <cell r="H31">
            <v>10.602082941349963</v>
          </cell>
          <cell r="I31">
            <v>10.409529467226447</v>
          </cell>
          <cell r="J31">
            <v>10.022568195092243</v>
          </cell>
          <cell r="N31" t="str">
            <v>Shetland Islands</v>
          </cell>
        </row>
        <row r="32">
          <cell r="A32" t="str">
            <v>South Ayrshire</v>
          </cell>
          <cell r="B32">
            <v>5.9940062552758944</v>
          </cell>
          <cell r="C32">
            <v>5.3288334958600618</v>
          </cell>
          <cell r="D32">
            <v>5.5977649980872108</v>
          </cell>
          <cell r="E32">
            <v>5.6590343319887868</v>
          </cell>
          <cell r="F32">
            <v>5.0118982492427193</v>
          </cell>
          <cell r="G32">
            <v>4.8875414457852022</v>
          </cell>
          <cell r="H32">
            <v>4.5769110399331758</v>
          </cell>
          <cell r="I32">
            <v>4.30894704432938</v>
          </cell>
          <cell r="J32">
            <v>3.9664828089392872</v>
          </cell>
          <cell r="N32" t="str">
            <v>South Ayrshire</v>
          </cell>
        </row>
        <row r="33">
          <cell r="A33" t="str">
            <v>South Lanarkshire</v>
          </cell>
          <cell r="B33">
            <v>6.6530249548975915</v>
          </cell>
          <cell r="C33">
            <v>6.0749021294493755</v>
          </cell>
          <cell r="D33">
            <v>6.3274871616989232</v>
          </cell>
          <cell r="E33">
            <v>6.1676364110121833</v>
          </cell>
          <cell r="F33">
            <v>5.507273964119225</v>
          </cell>
          <cell r="G33">
            <v>5.3165013022462198</v>
          </cell>
          <cell r="H33">
            <v>5.0762624751992051</v>
          </cell>
          <cell r="I33">
            <v>5.0070215607363702</v>
          </cell>
          <cell r="J33">
            <v>4.9184754979728975</v>
          </cell>
          <cell r="N33" t="str">
            <v>South Lanarkshire</v>
          </cell>
        </row>
        <row r="34">
          <cell r="A34" t="str">
            <v>Stirling</v>
          </cell>
          <cell r="B34">
            <v>8.1818690599561723</v>
          </cell>
          <cell r="C34">
            <v>7.0835067935670697</v>
          </cell>
          <cell r="D34">
            <v>7.5364626569940114</v>
          </cell>
          <cell r="E34">
            <v>7.2156836920392129</v>
          </cell>
          <cell r="F34">
            <v>6.3197301990300518</v>
          </cell>
          <cell r="G34">
            <v>6.0637927120096249</v>
          </cell>
          <cell r="H34">
            <v>6.0142984557831021</v>
          </cell>
          <cell r="I34">
            <v>5.5631598521750476</v>
          </cell>
          <cell r="J34">
            <v>5.4854199498585956</v>
          </cell>
          <cell r="N34" t="str">
            <v>Stirling</v>
          </cell>
        </row>
        <row r="35">
          <cell r="A35" t="str">
            <v>West Dunbartonshire</v>
          </cell>
          <cell r="B35">
            <v>6.0663703652098917</v>
          </cell>
          <cell r="C35">
            <v>5.5870076007852161</v>
          </cell>
          <cell r="D35">
            <v>5.5563432792788818</v>
          </cell>
          <cell r="E35">
            <v>5.498545944533169</v>
          </cell>
          <cell r="F35">
            <v>4.8918202141241229</v>
          </cell>
          <cell r="G35">
            <v>4.7437251954906552</v>
          </cell>
          <cell r="H35">
            <v>4.4404967254475078</v>
          </cell>
          <cell r="I35">
            <v>4.217861069495072</v>
          </cell>
          <cell r="J35">
            <v>4.1321061862617121</v>
          </cell>
          <cell r="N35" t="str">
            <v>West Dunbartonshire</v>
          </cell>
        </row>
        <row r="36">
          <cell r="A36" t="str">
            <v>West Lothian</v>
          </cell>
          <cell r="B36">
            <v>8.0219569165804572</v>
          </cell>
          <cell r="C36">
            <v>7.2108591135775031</v>
          </cell>
          <cell r="D36">
            <v>7.4948319297916237</v>
          </cell>
          <cell r="E36">
            <v>7.2270087728951173</v>
          </cell>
          <cell r="F36">
            <v>6.4237737375681894</v>
          </cell>
          <cell r="G36">
            <v>6.2104335276187648</v>
          </cell>
          <cell r="H36">
            <v>5.9503896159148892</v>
          </cell>
          <cell r="I36">
            <v>6.0173719789697415</v>
          </cell>
          <cell r="J36">
            <v>5.7996348866823757</v>
          </cell>
          <cell r="N36" t="str">
            <v>West Lothian</v>
          </cell>
        </row>
        <row r="37">
          <cell r="A37" t="str">
            <v>Scotland Total</v>
          </cell>
          <cell r="B37">
            <v>7.538957896584269</v>
          </cell>
          <cell r="C37">
            <v>6.8126599618151253</v>
          </cell>
          <cell r="D37">
            <v>7.0829452721550359</v>
          </cell>
          <cell r="E37">
            <v>6.8431471703825615</v>
          </cell>
          <cell r="F37">
            <v>6.0808275988235838</v>
          </cell>
          <cell r="G37">
            <v>5.7694811927206215</v>
          </cell>
          <cell r="H37">
            <v>5.5239369313967996</v>
          </cell>
          <cell r="I37">
            <v>5.358566144155998</v>
          </cell>
          <cell r="J37">
            <v>5.2570823231999659</v>
          </cell>
          <cell r="N37" t="str">
            <v>Scotland</v>
          </cell>
        </row>
      </sheetData>
      <sheetData sheetId="2">
        <row r="2">
          <cell r="B2" t="str">
            <v>CLIM2 2010-11</v>
          </cell>
          <cell r="C2" t="str">
            <v>CLIM2 2011-12</v>
          </cell>
          <cell r="D2" t="str">
            <v>CLIM2 2012-13</v>
          </cell>
          <cell r="E2" t="str">
            <v>CLIM2 2013-14</v>
          </cell>
          <cell r="F2" t="str">
            <v>CLIM2 2014-15</v>
          </cell>
          <cell r="G2" t="str">
            <v>CLIM2 2015-16</v>
          </cell>
          <cell r="H2" t="str">
            <v>CLIM2 2016-17</v>
          </cell>
          <cell r="I2" t="str">
            <v>CLIM2 2017-18</v>
          </cell>
          <cell r="J2" t="str">
            <v>CLIM2 2018-19</v>
          </cell>
        </row>
        <row r="3">
          <cell r="B3">
            <v>2010</v>
          </cell>
          <cell r="C3">
            <v>2011</v>
          </cell>
          <cell r="D3">
            <v>2012</v>
          </cell>
          <cell r="E3">
            <v>2013</v>
          </cell>
          <cell r="F3">
            <v>2014</v>
          </cell>
          <cell r="G3">
            <v>2015</v>
          </cell>
          <cell r="H3">
            <v>2016</v>
          </cell>
          <cell r="I3">
            <v>2017</v>
          </cell>
          <cell r="J3">
            <v>2018</v>
          </cell>
        </row>
        <row r="4">
          <cell r="A4" t="str">
            <v>Aberdeen City</v>
          </cell>
          <cell r="B4">
            <v>7.3535211624504164</v>
          </cell>
          <cell r="C4">
            <v>6.766142551007662</v>
          </cell>
          <cell r="D4">
            <v>7.0321430857291505</v>
          </cell>
          <cell r="E4">
            <v>6.6183589422988094</v>
          </cell>
          <cell r="F4">
            <v>5.9028650607560325</v>
          </cell>
          <cell r="G4">
            <v>5.6537518798558448</v>
          </cell>
          <cell r="H4">
            <v>5.2446110435017559</v>
          </cell>
          <cell r="I4">
            <v>5.0272637852367312</v>
          </cell>
          <cell r="J4">
            <v>4.9752315129326705</v>
          </cell>
          <cell r="N4" t="str">
            <v>Aberdeen City</v>
          </cell>
        </row>
        <row r="5">
          <cell r="A5" t="str">
            <v>Aberdeenshire</v>
          </cell>
          <cell r="B5">
            <v>8.2191673237105398</v>
          </cell>
          <cell r="C5">
            <v>7.3078126072124423</v>
          </cell>
          <cell r="D5">
            <v>7.5337211180862971</v>
          </cell>
          <cell r="E5">
            <v>7.3026299140046422</v>
          </cell>
          <cell r="F5">
            <v>6.8462811148248326</v>
          </cell>
          <cell r="G5">
            <v>6.5160832232428323</v>
          </cell>
          <cell r="H5">
            <v>6.2526935335617058</v>
          </cell>
          <cell r="I5">
            <v>6.2650127988454614</v>
          </cell>
          <cell r="J5">
            <v>5.9904501828068231</v>
          </cell>
          <cell r="N5" t="str">
            <v>Aberdeenshire</v>
          </cell>
        </row>
        <row r="6">
          <cell r="A6" t="str">
            <v>Angus</v>
          </cell>
          <cell r="B6">
            <v>7.5117015917320566</v>
          </cell>
          <cell r="C6">
            <v>6.843332525057833</v>
          </cell>
          <cell r="D6">
            <v>7.173612016339411</v>
          </cell>
          <cell r="E6">
            <v>6.9336438234594429</v>
          </cell>
          <cell r="F6">
            <v>6.3534474004652806</v>
          </cell>
          <cell r="G6">
            <v>6.1065106488406764</v>
          </cell>
          <cell r="H6">
            <v>5.8015369665225407</v>
          </cell>
          <cell r="I6">
            <v>5.6923374176412684</v>
          </cell>
          <cell r="J6">
            <v>5.6093596345434458</v>
          </cell>
          <cell r="N6" t="str">
            <v>Angus</v>
          </cell>
        </row>
        <row r="7">
          <cell r="A7" t="str">
            <v>Argyll and Bute</v>
          </cell>
          <cell r="B7">
            <v>8.3169152699872146</v>
          </cell>
          <cell r="C7">
            <v>7.6293527969305357</v>
          </cell>
          <cell r="D7">
            <v>8.115510948577743</v>
          </cell>
          <cell r="E7">
            <v>7.5955866899966429</v>
          </cell>
          <cell r="F7">
            <v>7.0967417309628331</v>
          </cell>
          <cell r="G7">
            <v>6.8013644896175434</v>
          </cell>
          <cell r="H7">
            <v>6.4293950291916646</v>
          </cell>
          <cell r="I7">
            <v>6.3540765643945614</v>
          </cell>
          <cell r="J7">
            <v>6.2546513539315498</v>
          </cell>
          <cell r="N7" t="str">
            <v>Argyll &amp; Bute</v>
          </cell>
        </row>
        <row r="8">
          <cell r="A8" t="str">
            <v>Clackmannanshire</v>
          </cell>
          <cell r="B8">
            <v>9.6972718175626351</v>
          </cell>
          <cell r="C8">
            <v>8.8002689462381696</v>
          </cell>
          <cell r="D8">
            <v>8.1725076763140567</v>
          </cell>
          <cell r="E8">
            <v>8.132414496648865</v>
          </cell>
          <cell r="F8">
            <v>6.9340979032596719</v>
          </cell>
          <cell r="G8">
            <v>6.7695783425808731</v>
          </cell>
          <cell r="H8">
            <v>7.4255983196180742</v>
          </cell>
          <cell r="I8">
            <v>7.0670781647429219</v>
          </cell>
          <cell r="J8">
            <v>7.1255540774969983</v>
          </cell>
          <cell r="N8" t="str">
            <v>Clackmannanshire</v>
          </cell>
        </row>
        <row r="9">
          <cell r="A9" t="str">
            <v>Dumfries and Galloway</v>
          </cell>
          <cell r="B9">
            <v>9.1686206329413711</v>
          </cell>
          <cell r="C9">
            <v>8.352490382699516</v>
          </cell>
          <cell r="D9">
            <v>8.5711431932789761</v>
          </cell>
          <cell r="E9">
            <v>8.3944599780195812</v>
          </cell>
          <cell r="F9">
            <v>7.7178040587140853</v>
          </cell>
          <cell r="G9">
            <v>7.5157112202724656</v>
          </cell>
          <cell r="H9">
            <v>7.3129669851145547</v>
          </cell>
          <cell r="I9">
            <v>7.2005782860469907</v>
          </cell>
          <cell r="J9">
            <v>6.9866729045023979</v>
          </cell>
          <cell r="N9" t="str">
            <v>Dumfries &amp; Galloway</v>
          </cell>
        </row>
        <row r="10">
          <cell r="A10" t="str">
            <v>Dundee City</v>
          </cell>
          <cell r="B10">
            <v>6.4496176579523032</v>
          </cell>
          <cell r="C10">
            <v>5.8639416702259712</v>
          </cell>
          <cell r="D10">
            <v>6.0583563477718769</v>
          </cell>
          <cell r="E10">
            <v>5.8332582858250737</v>
          </cell>
          <cell r="F10">
            <v>5.1607224506667801</v>
          </cell>
          <cell r="G10">
            <v>4.9780199160641212</v>
          </cell>
          <cell r="H10">
            <v>4.6759494965298893</v>
          </cell>
          <cell r="I10">
            <v>4.4104938522091688</v>
          </cell>
          <cell r="J10">
            <v>4.352414993259635</v>
          </cell>
          <cell r="N10" t="str">
            <v>Dundee City</v>
          </cell>
        </row>
        <row r="11">
          <cell r="A11" t="str">
            <v>East Ayrshire</v>
          </cell>
          <cell r="B11">
            <v>6.3984568488848002</v>
          </cell>
          <cell r="C11">
            <v>5.80868665704946</v>
          </cell>
          <cell r="D11">
            <v>5.916353996008338</v>
          </cell>
          <cell r="E11">
            <v>5.7804476215980092</v>
          </cell>
          <cell r="F11">
            <v>5.2799599145794449</v>
          </cell>
          <cell r="G11">
            <v>5.1101762272151099</v>
          </cell>
          <cell r="H11">
            <v>4.9176489137742481</v>
          </cell>
          <cell r="I11">
            <v>4.8476872887282401</v>
          </cell>
          <cell r="J11">
            <v>4.7947126152492263</v>
          </cell>
          <cell r="N11" t="str">
            <v>East Ayrshire</v>
          </cell>
        </row>
        <row r="12">
          <cell r="A12" t="str">
            <v>East Dunbartonshire</v>
          </cell>
          <cell r="B12">
            <v>5.2404444043227532</v>
          </cell>
          <cell r="C12">
            <v>4.8189965437929327</v>
          </cell>
          <cell r="D12">
            <v>4.8315744632894075</v>
          </cell>
          <cell r="E12">
            <v>4.7175719635958036</v>
          </cell>
          <cell r="F12">
            <v>4.2569851053533903</v>
          </cell>
          <cell r="G12">
            <v>4.0555197602077095</v>
          </cell>
          <cell r="H12">
            <v>3.8914426623122087</v>
          </cell>
          <cell r="I12">
            <v>3.7386549016456767</v>
          </cell>
          <cell r="J12">
            <v>3.6937111801928428</v>
          </cell>
          <cell r="N12" t="str">
            <v>East Dunbartonshire</v>
          </cell>
        </row>
        <row r="13">
          <cell r="A13" t="str">
            <v>East Lothian</v>
          </cell>
          <cell r="B13">
            <v>6.8683879564222154</v>
          </cell>
          <cell r="C13">
            <v>6.1715145754363983</v>
          </cell>
          <cell r="D13">
            <v>6.5555664317488151</v>
          </cell>
          <cell r="E13">
            <v>6.4085830318207915</v>
          </cell>
          <cell r="F13">
            <v>5.7557685878439511</v>
          </cell>
          <cell r="G13">
            <v>5.4201330720625602</v>
          </cell>
          <cell r="H13">
            <v>5.2136816771168686</v>
          </cell>
          <cell r="I13">
            <v>5.1917751288096312</v>
          </cell>
          <cell r="J13">
            <v>5.056055279272762</v>
          </cell>
          <cell r="N13" t="str">
            <v>East Lothian</v>
          </cell>
        </row>
        <row r="14">
          <cell r="A14" t="str">
            <v>East Renfrewshire</v>
          </cell>
          <cell r="B14">
            <v>5.093210258821534</v>
          </cell>
          <cell r="C14">
            <v>4.6447182999194956</v>
          </cell>
          <cell r="D14">
            <v>4.5354854748969649</v>
          </cell>
          <cell r="E14">
            <v>4.4293700148384918</v>
          </cell>
          <cell r="F14">
            <v>3.9614674177770617</v>
          </cell>
          <cell r="G14">
            <v>3.8540813828373657</v>
          </cell>
          <cell r="H14">
            <v>3.727236178668293</v>
          </cell>
          <cell r="I14">
            <v>3.5704185968511344</v>
          </cell>
          <cell r="J14">
            <v>3.5798375479564664</v>
          </cell>
          <cell r="N14" t="str">
            <v>East Renfrewshire</v>
          </cell>
        </row>
        <row r="15">
          <cell r="A15" t="str">
            <v>City of Edinburgh</v>
          </cell>
          <cell r="B15">
            <v>6.5162142515483445</v>
          </cell>
          <cell r="C15">
            <v>5.812122989073794</v>
          </cell>
          <cell r="D15">
            <v>6.1016964607082764</v>
          </cell>
          <cell r="E15">
            <v>5.8549852084041172</v>
          </cell>
          <cell r="F15">
            <v>4.9168586417224667</v>
          </cell>
          <cell r="G15">
            <v>4.6694512183796189</v>
          </cell>
          <cell r="H15">
            <v>4.3783044742438397</v>
          </cell>
          <cell r="I15">
            <v>4.1411225669209353</v>
          </cell>
          <cell r="J15">
            <v>4.0573020345609301</v>
          </cell>
          <cell r="N15" t="str">
            <v>Edinburgh City</v>
          </cell>
        </row>
        <row r="16">
          <cell r="A16" t="str">
            <v>Na h-Eileanan Siar</v>
          </cell>
          <cell r="B16">
            <v>8.5962782756766423</v>
          </cell>
          <cell r="C16">
            <v>8.0090223473197408</v>
          </cell>
          <cell r="D16">
            <v>7.9052210144795634</v>
          </cell>
          <cell r="E16">
            <v>7.6372008291994389</v>
          </cell>
          <cell r="F16">
            <v>7.2607080912932238</v>
          </cell>
          <cell r="G16">
            <v>6.8833775024963204</v>
          </cell>
          <cell r="H16">
            <v>6.6585523323055806</v>
          </cell>
          <cell r="I16">
            <v>6.389171969619885</v>
          </cell>
          <cell r="J16">
            <v>6.1339893101242717</v>
          </cell>
          <cell r="N16" t="str">
            <v>Eilean Siar</v>
          </cell>
        </row>
        <row r="17">
          <cell r="A17" t="str">
            <v>Falkirk</v>
          </cell>
          <cell r="B17">
            <v>6.9470111754558221</v>
          </cell>
          <cell r="C17">
            <v>6.2920724023789862</v>
          </cell>
          <cell r="D17">
            <v>6.3887368454017555</v>
          </cell>
          <cell r="E17">
            <v>6.142399316225486</v>
          </cell>
          <cell r="F17">
            <v>5.2921858560261521</v>
          </cell>
          <cell r="G17">
            <v>5.1111019731250877</v>
          </cell>
          <cell r="H17">
            <v>5.0123607972029847</v>
          </cell>
          <cell r="I17">
            <v>4.815058194797623</v>
          </cell>
          <cell r="J17">
            <v>4.7682293911554545</v>
          </cell>
          <cell r="N17" t="str">
            <v>Falkirk</v>
          </cell>
        </row>
        <row r="18">
          <cell r="A18" t="str">
            <v>Fife</v>
          </cell>
          <cell r="B18">
            <v>8.39432873327541</v>
          </cell>
          <cell r="C18">
            <v>6.9438026374454171</v>
          </cell>
          <cell r="D18">
            <v>7.1664387821886617</v>
          </cell>
          <cell r="E18">
            <v>6.5660261977889824</v>
          </cell>
          <cell r="F18">
            <v>5.6161067111254273</v>
          </cell>
          <cell r="G18">
            <v>5.2526822992202984</v>
          </cell>
          <cell r="H18">
            <v>5.0152360133092513</v>
          </cell>
          <cell r="I18">
            <v>4.9391337199415624</v>
          </cell>
          <cell r="J18">
            <v>4.8220457262733971</v>
          </cell>
          <cell r="N18" t="str">
            <v>Fife</v>
          </cell>
        </row>
        <row r="19">
          <cell r="A19" t="str">
            <v>Glasgow City</v>
          </cell>
          <cell r="B19">
            <v>5.7685745761160661</v>
          </cell>
          <cell r="C19">
            <v>5.2375635683968946</v>
          </cell>
          <cell r="D19">
            <v>5.5622603216920101</v>
          </cell>
          <cell r="E19">
            <v>5.2635399417090216</v>
          </cell>
          <cell r="F19">
            <v>4.4853490934673337</v>
          </cell>
          <cell r="G19">
            <v>4.1562684721829228</v>
          </cell>
          <cell r="H19">
            <v>3.7680824994452964</v>
          </cell>
          <cell r="I19">
            <v>3.523715716327728</v>
          </cell>
          <cell r="J19">
            <v>3.4996037617094262</v>
          </cell>
          <cell r="N19" t="str">
            <v>Glasgow City</v>
          </cell>
        </row>
        <row r="20">
          <cell r="A20" t="str">
            <v>Highland</v>
          </cell>
          <cell r="B20">
            <v>9.906587120503394</v>
          </cell>
          <cell r="C20">
            <v>8.9863351320145632</v>
          </cell>
          <cell r="D20">
            <v>8.9546017655806907</v>
          </cell>
          <cell r="E20">
            <v>8.7077733886515087</v>
          </cell>
          <cell r="F20">
            <v>8.0821936464527155</v>
          </cell>
          <cell r="G20">
            <v>7.7286121568891994</v>
          </cell>
          <cell r="H20">
            <v>7.235612320800997</v>
          </cell>
          <cell r="I20">
            <v>7.0198753340582041</v>
          </cell>
          <cell r="J20">
            <v>6.8454638473699578</v>
          </cell>
          <cell r="N20" t="str">
            <v>Highland</v>
          </cell>
        </row>
        <row r="21">
          <cell r="A21" t="str">
            <v>Inverclyde</v>
          </cell>
          <cell r="B21">
            <v>5.7126988666647804</v>
          </cell>
          <cell r="C21">
            <v>5.264984714163873</v>
          </cell>
          <cell r="D21">
            <v>5.501888737829856</v>
          </cell>
          <cell r="E21">
            <v>5.3568540921111287</v>
          </cell>
          <cell r="F21">
            <v>4.6092180331459511</v>
          </cell>
          <cell r="G21">
            <v>4.4733229399733618</v>
          </cell>
          <cell r="H21">
            <v>4.2077157754545489</v>
          </cell>
          <cell r="I21">
            <v>4.1009212073455741</v>
          </cell>
          <cell r="J21">
            <v>4.0206205967629884</v>
          </cell>
          <cell r="N21" t="str">
            <v>Inverclyde</v>
          </cell>
        </row>
        <row r="22">
          <cell r="A22" t="str">
            <v>Midlothian</v>
          </cell>
          <cell r="B22">
            <v>6.1314879849052568</v>
          </cell>
          <cell r="C22">
            <v>5.3475451216646643</v>
          </cell>
          <cell r="D22">
            <v>5.7416887040234998</v>
          </cell>
          <cell r="E22">
            <v>5.5926697291423126</v>
          </cell>
          <cell r="F22">
            <v>4.9469148402665972</v>
          </cell>
          <cell r="G22">
            <v>4.75230575070574</v>
          </cell>
          <cell r="H22">
            <v>4.5882241558949222</v>
          </cell>
          <cell r="I22">
            <v>4.41794090640958</v>
          </cell>
          <cell r="J22">
            <v>4.2918898951306099</v>
          </cell>
          <cell r="N22" t="str">
            <v>Midlothian</v>
          </cell>
        </row>
        <row r="23">
          <cell r="A23" t="str">
            <v>Moray</v>
          </cell>
          <cell r="B23">
            <v>9.7805804971292609</v>
          </cell>
          <cell r="C23">
            <v>9.01710700231577</v>
          </cell>
          <cell r="D23">
            <v>9.8999763695384644</v>
          </cell>
          <cell r="E23">
            <v>9.8291444709174627</v>
          </cell>
          <cell r="F23">
            <v>8.9437394338925831</v>
          </cell>
          <cell r="G23">
            <v>8.5769720797683657</v>
          </cell>
          <cell r="H23">
            <v>8.2490315859657297</v>
          </cell>
          <cell r="I23">
            <v>7.8326451940581707</v>
          </cell>
          <cell r="J23">
            <v>7.9234703047125965</v>
          </cell>
          <cell r="N23" t="str">
            <v>Moray</v>
          </cell>
        </row>
        <row r="24">
          <cell r="A24" t="str">
            <v>North Ayrshire</v>
          </cell>
          <cell r="B24">
            <v>8.1084049005018866</v>
          </cell>
          <cell r="C24">
            <v>7.2006316018279284</v>
          </cell>
          <cell r="D24">
            <v>7.5207288811794752</v>
          </cell>
          <cell r="E24">
            <v>7.3163529434339143</v>
          </cell>
          <cell r="F24">
            <v>6.6443466382392469</v>
          </cell>
          <cell r="G24">
            <v>6.4248591511565278</v>
          </cell>
          <cell r="H24">
            <v>6.2030585300657206</v>
          </cell>
          <cell r="I24">
            <v>5.8764926341113686</v>
          </cell>
          <cell r="J24">
            <v>5.8462992385662371</v>
          </cell>
          <cell r="N24" t="str">
            <v>North Ayrshire</v>
          </cell>
        </row>
        <row r="25">
          <cell r="A25" t="str">
            <v>North Lanarkshire</v>
          </cell>
          <cell r="B25">
            <v>6.1694105498980241</v>
          </cell>
          <cell r="C25">
            <v>5.640903576172219</v>
          </cell>
          <cell r="D25">
            <v>5.7934405450800828</v>
          </cell>
          <cell r="E25">
            <v>5.7086401002996388</v>
          </cell>
          <cell r="F25">
            <v>5.1097023399799681</v>
          </cell>
          <cell r="G25">
            <v>4.8818731314037258</v>
          </cell>
          <cell r="H25">
            <v>4.5660433444217192</v>
          </cell>
          <cell r="I25">
            <v>4.4529952683858305</v>
          </cell>
          <cell r="J25">
            <v>4.3138538426083208</v>
          </cell>
          <cell r="N25" t="str">
            <v>North Lanarkshire</v>
          </cell>
        </row>
        <row r="26">
          <cell r="A26" t="str">
            <v>Orkney Islands</v>
          </cell>
          <cell r="B26">
            <v>9.0312176086026827</v>
          </cell>
          <cell r="C26">
            <v>8.2837752719016446</v>
          </cell>
          <cell r="D26">
            <v>8.2452585055687706</v>
          </cell>
          <cell r="E26">
            <v>7.9060980122106219</v>
          </cell>
          <cell r="F26">
            <v>7.5588211904179747</v>
          </cell>
          <cell r="G26">
            <v>7.1575581608268646</v>
          </cell>
          <cell r="H26">
            <v>6.6387618823394243</v>
          </cell>
          <cell r="I26">
            <v>6.465203736400543</v>
          </cell>
          <cell r="J26">
            <v>6.2083146616365523</v>
          </cell>
          <cell r="N26" t="str">
            <v>Orkney Islands</v>
          </cell>
        </row>
        <row r="27">
          <cell r="A27" t="str">
            <v>Perth and Kinross</v>
          </cell>
          <cell r="B27">
            <v>8.6559157130093958</v>
          </cell>
          <cell r="C27">
            <v>7.9183862773710754</v>
          </cell>
          <cell r="D27">
            <v>8.1225680236749849</v>
          </cell>
          <cell r="E27">
            <v>7.9379334325844573</v>
          </cell>
          <cell r="F27">
            <v>7.5928711513717433</v>
          </cell>
          <cell r="G27">
            <v>7.0156172725381767</v>
          </cell>
          <cell r="H27">
            <v>6.7351225136958366</v>
          </cell>
          <cell r="I27">
            <v>6.735807393894806</v>
          </cell>
          <cell r="J27">
            <v>6.5558675026280255</v>
          </cell>
          <cell r="N27" t="str">
            <v>Perth &amp; Kinross</v>
          </cell>
        </row>
        <row r="28">
          <cell r="A28" t="str">
            <v>Renfrewshire</v>
          </cell>
          <cell r="B28">
            <v>6.4064964097999031</v>
          </cell>
          <cell r="C28">
            <v>5.763048827995922</v>
          </cell>
          <cell r="D28">
            <v>6.0682597454749612</v>
          </cell>
          <cell r="E28">
            <v>5.8824157691410468</v>
          </cell>
          <cell r="F28">
            <v>4.8488297386598473</v>
          </cell>
          <cell r="G28">
            <v>4.6689115641680949</v>
          </cell>
          <cell r="H28">
            <v>4.5303078063189854</v>
          </cell>
          <cell r="I28">
            <v>4.3386827748113221</v>
          </cell>
          <cell r="J28">
            <v>4.3658478943468451</v>
          </cell>
          <cell r="N28" t="str">
            <v>Renfrewshire</v>
          </cell>
        </row>
        <row r="29">
          <cell r="A29" t="str">
            <v>Scottish Borders</v>
          </cell>
          <cell r="B29">
            <v>8.6142478440547219</v>
          </cell>
          <cell r="C29">
            <v>7.8291679633673619</v>
          </cell>
          <cell r="D29">
            <v>8.1692849212653851</v>
          </cell>
          <cell r="E29">
            <v>7.9679773572604642</v>
          </cell>
          <cell r="F29">
            <v>7.3052996213512689</v>
          </cell>
          <cell r="G29">
            <v>7.004221397625475</v>
          </cell>
          <cell r="H29">
            <v>6.7884399272918232</v>
          </cell>
          <cell r="I29">
            <v>6.5873336910700884</v>
          </cell>
          <cell r="J29">
            <v>6.4670412836561768</v>
          </cell>
          <cell r="N29" t="str">
            <v>Scottish Borders</v>
          </cell>
        </row>
        <row r="30">
          <cell r="A30" t="str">
            <v>Shetland Islands</v>
          </cell>
          <cell r="B30">
            <v>10.041135869938817</v>
          </cell>
          <cell r="C30">
            <v>9.4031188168630067</v>
          </cell>
          <cell r="D30">
            <v>9.2626983455601568</v>
          </cell>
          <cell r="E30">
            <v>8.9512829486767505</v>
          </cell>
          <cell r="F30">
            <v>8.5859088468676799</v>
          </cell>
          <cell r="G30">
            <v>8.1594769338385369</v>
          </cell>
          <cell r="H30">
            <v>7.5241879982600866</v>
          </cell>
          <cell r="I30">
            <v>7.3695826299415046</v>
          </cell>
          <cell r="J30">
            <v>7.0258764529120867</v>
          </cell>
          <cell r="N30" t="str">
            <v>Shetland Islands</v>
          </cell>
        </row>
        <row r="31">
          <cell r="A31" t="str">
            <v>South Ayrshire</v>
          </cell>
          <cell r="B31">
            <v>7.7471891874626309</v>
          </cell>
          <cell r="C31">
            <v>7.0607261830004955</v>
          </cell>
          <cell r="D31">
            <v>7.2713007828039453</v>
          </cell>
          <cell r="E31">
            <v>7.3121373326415462</v>
          </cell>
          <cell r="F31">
            <v>6.5923671979934824</v>
          </cell>
          <cell r="G31">
            <v>6.4938687823923784</v>
          </cell>
          <cell r="H31">
            <v>6.1839429319256336</v>
          </cell>
          <cell r="I31">
            <v>5.9489169914265263</v>
          </cell>
          <cell r="J31">
            <v>5.7000496638086577</v>
          </cell>
          <cell r="N31" t="str">
            <v>South Ayrshire</v>
          </cell>
        </row>
        <row r="32">
          <cell r="A32" t="str">
            <v>South Lanarkshire</v>
          </cell>
          <cell r="B32">
            <v>5.8688763236433559</v>
          </cell>
          <cell r="C32">
            <v>5.3375707205974097</v>
          </cell>
          <cell r="D32">
            <v>5.5443533296732648</v>
          </cell>
          <cell r="E32">
            <v>5.329806812588723</v>
          </cell>
          <cell r="F32">
            <v>4.6695384395582202</v>
          </cell>
          <cell r="G32">
            <v>4.4779933123560101</v>
          </cell>
          <cell r="H32">
            <v>4.2122658516225444</v>
          </cell>
          <cell r="I32">
            <v>4.0696555520165889</v>
          </cell>
          <cell r="J32">
            <v>3.9707875777737298</v>
          </cell>
          <cell r="N32" t="str">
            <v>South Lanarkshire</v>
          </cell>
        </row>
        <row r="33">
          <cell r="A33" t="str">
            <v>Stirling</v>
          </cell>
          <cell r="B33">
            <v>9.2919952178905891</v>
          </cell>
          <cell r="C33">
            <v>8.2563047835607417</v>
          </cell>
          <cell r="D33">
            <v>8.5326391122157936</v>
          </cell>
          <cell r="E33">
            <v>8.2013717875212002</v>
          </cell>
          <cell r="F33">
            <v>7.2656025546729932</v>
          </cell>
          <cell r="G33">
            <v>6.9909256335236929</v>
          </cell>
          <cell r="H33">
            <v>6.8713304588924933</v>
          </cell>
          <cell r="I33">
            <v>6.4911602382088693</v>
          </cell>
          <cell r="J33">
            <v>6.437135860005605</v>
          </cell>
          <cell r="N33" t="str">
            <v>Stirling</v>
          </cell>
        </row>
        <row r="34">
          <cell r="A34" t="str">
            <v>West Dunbartonshire</v>
          </cell>
          <cell r="B34">
            <v>6.1123783762095103</v>
          </cell>
          <cell r="C34">
            <v>5.6394113918783946</v>
          </cell>
          <cell r="D34">
            <v>5.6004603073690742</v>
          </cell>
          <cell r="E34">
            <v>5.545919039048119</v>
          </cell>
          <cell r="F34">
            <v>4.9382858685252069</v>
          </cell>
          <cell r="G34">
            <v>4.796551224546163</v>
          </cell>
          <cell r="H34">
            <v>4.4962833228336656</v>
          </cell>
          <cell r="I34">
            <v>4.2830679033275176</v>
          </cell>
          <cell r="J34">
            <v>4.201782294171025</v>
          </cell>
          <cell r="N34" t="str">
            <v>West Dunbartonshire</v>
          </cell>
        </row>
        <row r="35">
          <cell r="A35" t="str">
            <v>West Lothian</v>
          </cell>
          <cell r="B35">
            <v>6.8740809099002735</v>
          </cell>
          <cell r="C35">
            <v>6.1061414112185721</v>
          </cell>
          <cell r="D35">
            <v>6.4060789597602135</v>
          </cell>
          <cell r="E35">
            <v>6.1403605046654368</v>
          </cell>
          <cell r="F35">
            <v>5.3519614095642183</v>
          </cell>
          <cell r="G35">
            <v>5.111657332514163</v>
          </cell>
          <cell r="H35">
            <v>4.8744928927953604</v>
          </cell>
          <cell r="I35">
            <v>4.8067978111859224</v>
          </cell>
          <cell r="J35">
            <v>4.7427353273227304</v>
          </cell>
          <cell r="N35" t="str">
            <v>West Lothian</v>
          </cell>
        </row>
        <row r="36">
          <cell r="A36" t="str">
            <v>Scotland Total</v>
          </cell>
          <cell r="B36">
            <v>7.1880147464883803</v>
          </cell>
          <cell r="C36">
            <v>6.46449358878077</v>
          </cell>
          <cell r="D36">
            <v>6.6889102216259335</v>
          </cell>
          <cell r="E36">
            <v>6.4465199669234439</v>
          </cell>
          <cell r="F36">
            <v>5.729027326137718</v>
          </cell>
          <cell r="G36">
            <v>5.4625733152991591</v>
          </cell>
          <cell r="H36">
            <v>5.185145004583128</v>
          </cell>
          <cell r="I36">
            <v>5.0115387749399645</v>
          </cell>
          <cell r="J36">
            <v>4.9136478888418855</v>
          </cell>
          <cell r="N36" t="str">
            <v>Scotland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for Improvement service"/>
      <sheetName val=" Cash Num-Den_Indi"/>
    </sheetNames>
    <sheetDataSet>
      <sheetData sheetId="0"/>
      <sheetData sheetId="1">
        <row r="55">
          <cell r="C55">
            <v>109156.49865667245</v>
          </cell>
          <cell r="F55">
            <v>105122.82781210888</v>
          </cell>
          <cell r="I55">
            <v>111709.88977722908</v>
          </cell>
          <cell r="L55">
            <v>111204.00579848494</v>
          </cell>
          <cell r="O55">
            <v>116594.03903200028</v>
          </cell>
          <cell r="R55">
            <v>124543.47918036126</v>
          </cell>
          <cell r="U55">
            <v>124502.25861869876</v>
          </cell>
          <cell r="X55">
            <v>138837.25328422518</v>
          </cell>
          <cell r="AA55">
            <v>151299.49338</v>
          </cell>
          <cell r="AF55">
            <v>123852.49865667245</v>
          </cell>
          <cell r="AI55">
            <v>120398.82781210888</v>
          </cell>
          <cell r="AL55">
            <v>119720.88977722908</v>
          </cell>
          <cell r="AO55">
            <v>115245.00579848494</v>
          </cell>
          <cell r="AR55">
            <v>116594.03903200028</v>
          </cell>
          <cell r="AU55">
            <v>115930.47918036126</v>
          </cell>
          <cell r="AX55">
            <v>115848.25861869876</v>
          </cell>
          <cell r="BA55">
            <v>122596.2532842252</v>
          </cell>
          <cell r="BD55">
            <v>127948.49338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E11"/>
  <sheetViews>
    <sheetView workbookViewId="0">
      <selection activeCell="E4" sqref="E4"/>
    </sheetView>
  </sheetViews>
  <sheetFormatPr defaultColWidth="11.42578125" defaultRowHeight="15"/>
  <sheetData>
    <row r="1" spans="1:5">
      <c r="A1" s="5" t="s">
        <v>0</v>
      </c>
      <c r="B1" s="5" t="s">
        <v>1</v>
      </c>
      <c r="E1">
        <v>100</v>
      </c>
    </row>
    <row r="2" spans="1:5">
      <c r="A2" t="s">
        <v>2</v>
      </c>
      <c r="B2" s="326">
        <v>84.887949999999989</v>
      </c>
    </row>
    <row r="3" spans="1:5">
      <c r="A3" t="s">
        <v>3</v>
      </c>
      <c r="B3" s="326">
        <v>86.174975000000003</v>
      </c>
    </row>
    <row r="4" spans="1:5">
      <c r="A4" t="s">
        <v>4</v>
      </c>
      <c r="B4" s="326">
        <v>87.936925000000002</v>
      </c>
    </row>
    <row r="5" spans="1:5">
      <c r="A5" t="s">
        <v>5</v>
      </c>
      <c r="B5" s="326">
        <v>89.522975000000002</v>
      </c>
    </row>
    <row r="6" spans="1:5">
      <c r="A6" t="s">
        <v>6</v>
      </c>
      <c r="B6" s="326">
        <v>90.757400000000004</v>
      </c>
    </row>
    <row r="7" spans="1:5">
      <c r="A7" t="s">
        <v>7</v>
      </c>
      <c r="B7" s="326">
        <v>91.497949999999989</v>
      </c>
    </row>
    <row r="8" spans="1:5">
      <c r="A8" t="s">
        <v>8</v>
      </c>
      <c r="B8" s="326">
        <v>93.762400000000014</v>
      </c>
    </row>
    <row r="9" spans="1:5">
      <c r="A9" t="s">
        <v>9</v>
      </c>
      <c r="B9" s="326">
        <v>95.413350000000008</v>
      </c>
    </row>
    <row r="10" spans="1:5">
      <c r="A10" t="s">
        <v>10</v>
      </c>
      <c r="B10" s="326">
        <v>97.615125000000006</v>
      </c>
    </row>
    <row r="11" spans="1:5">
      <c r="A11" t="s">
        <v>11</v>
      </c>
      <c r="B11" s="326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1EB65-3840-487E-9E38-51675C54B446}">
  <dimension ref="A1:BUW34"/>
  <sheetViews>
    <sheetView tabSelected="1" workbookViewId="0">
      <selection activeCell="BRR2" sqref="BRR2"/>
    </sheetView>
  </sheetViews>
  <sheetFormatPr defaultRowHeight="15"/>
  <cols>
    <col min="1836" max="1837" width="11.5703125" bestFit="1" customWidth="1"/>
  </cols>
  <sheetData>
    <row r="1" spans="1:1921" ht="204.75" thickBot="1">
      <c r="A1" s="44" t="s">
        <v>12</v>
      </c>
      <c r="B1" s="45" t="s">
        <v>13</v>
      </c>
      <c r="C1" s="20" t="s">
        <v>14</v>
      </c>
      <c r="D1" s="21" t="s">
        <v>15</v>
      </c>
      <c r="E1" s="45" t="s">
        <v>16</v>
      </c>
      <c r="F1" s="20" t="s">
        <v>17</v>
      </c>
      <c r="G1" s="21" t="s">
        <v>18</v>
      </c>
      <c r="H1" s="45" t="s">
        <v>19</v>
      </c>
      <c r="I1" s="20" t="s">
        <v>20</v>
      </c>
      <c r="J1" s="21" t="s">
        <v>21</v>
      </c>
      <c r="K1" s="45" t="s">
        <v>22</v>
      </c>
      <c r="L1" s="20" t="s">
        <v>23</v>
      </c>
      <c r="M1" s="21" t="s">
        <v>24</v>
      </c>
      <c r="N1" s="45" t="s">
        <v>25</v>
      </c>
      <c r="O1" s="20" t="s">
        <v>26</v>
      </c>
      <c r="P1" s="21" t="s">
        <v>27</v>
      </c>
      <c r="Q1" s="46" t="s">
        <v>28</v>
      </c>
      <c r="R1" s="188" t="s">
        <v>29</v>
      </c>
      <c r="S1" s="188" t="s">
        <v>30</v>
      </c>
      <c r="T1" s="46" t="s">
        <v>31</v>
      </c>
      <c r="U1" s="188" t="s">
        <v>32</v>
      </c>
      <c r="V1" s="188" t="s">
        <v>33</v>
      </c>
      <c r="W1" s="46" t="s">
        <v>34</v>
      </c>
      <c r="X1" s="189" t="s">
        <v>35</v>
      </c>
      <c r="Y1" s="190" t="s">
        <v>36</v>
      </c>
      <c r="Z1" s="46" t="s">
        <v>37</v>
      </c>
      <c r="AA1" s="10" t="s">
        <v>38</v>
      </c>
      <c r="AB1" s="11" t="s">
        <v>39</v>
      </c>
      <c r="AC1" s="46" t="s">
        <v>40</v>
      </c>
      <c r="AD1" s="324" t="s">
        <v>41</v>
      </c>
      <c r="AE1" s="11" t="s">
        <v>42</v>
      </c>
      <c r="AF1" s="47" t="s">
        <v>43</v>
      </c>
      <c r="AG1" s="48" t="s">
        <v>44</v>
      </c>
      <c r="AH1" s="48" t="s">
        <v>45</v>
      </c>
      <c r="AI1" s="46" t="s">
        <v>46</v>
      </c>
      <c r="AJ1" s="48" t="s">
        <v>47</v>
      </c>
      <c r="AK1" s="48" t="s">
        <v>48</v>
      </c>
      <c r="AL1" s="48" t="s">
        <v>49</v>
      </c>
      <c r="AM1" s="48" t="s">
        <v>50</v>
      </c>
      <c r="AN1" s="48" t="s">
        <v>51</v>
      </c>
      <c r="AO1" s="48" t="s">
        <v>52</v>
      </c>
      <c r="AP1" s="45" t="s">
        <v>53</v>
      </c>
      <c r="AQ1" s="191" t="s">
        <v>54</v>
      </c>
      <c r="AR1" s="21" t="s">
        <v>55</v>
      </c>
      <c r="AS1" s="45" t="s">
        <v>56</v>
      </c>
      <c r="AT1" s="20" t="s">
        <v>57</v>
      </c>
      <c r="AU1" s="21" t="s">
        <v>58</v>
      </c>
      <c r="AV1" s="45" t="s">
        <v>59</v>
      </c>
      <c r="AW1" s="20" t="s">
        <v>60</v>
      </c>
      <c r="AX1" s="21" t="s">
        <v>61</v>
      </c>
      <c r="AY1" s="45" t="s">
        <v>62</v>
      </c>
      <c r="AZ1" s="20" t="s">
        <v>63</v>
      </c>
      <c r="BA1" s="21" t="s">
        <v>64</v>
      </c>
      <c r="BB1" s="45" t="s">
        <v>65</v>
      </c>
      <c r="BC1" s="20" t="s">
        <v>66</v>
      </c>
      <c r="BD1" s="21" t="s">
        <v>67</v>
      </c>
      <c r="BE1" s="45" t="s">
        <v>68</v>
      </c>
      <c r="BF1" s="20" t="s">
        <v>69</v>
      </c>
      <c r="BG1" s="21" t="s">
        <v>70</v>
      </c>
      <c r="BH1" s="45" t="s">
        <v>71</v>
      </c>
      <c r="BI1" s="20" t="s">
        <v>72</v>
      </c>
      <c r="BJ1" s="21" t="s">
        <v>73</v>
      </c>
      <c r="BK1" s="45" t="s">
        <v>74</v>
      </c>
      <c r="BL1" s="20" t="s">
        <v>75</v>
      </c>
      <c r="BM1" s="23" t="s">
        <v>76</v>
      </c>
      <c r="BN1" s="188" t="s">
        <v>77</v>
      </c>
      <c r="BO1" s="188" t="s">
        <v>78</v>
      </c>
      <c r="BP1" s="188" t="s">
        <v>79</v>
      </c>
      <c r="BQ1" s="188" t="s">
        <v>80</v>
      </c>
      <c r="BR1" s="188" t="s">
        <v>81</v>
      </c>
      <c r="BS1" s="188" t="s">
        <v>82</v>
      </c>
      <c r="BT1" s="49" t="s">
        <v>83</v>
      </c>
      <c r="BU1" s="49" t="s">
        <v>84</v>
      </c>
      <c r="BV1" s="50" t="s">
        <v>85</v>
      </c>
      <c r="BW1" s="50" t="s">
        <v>86</v>
      </c>
      <c r="BX1" s="50" t="s">
        <v>87</v>
      </c>
      <c r="BY1" s="49" t="s">
        <v>88</v>
      </c>
      <c r="BZ1" s="49" t="s">
        <v>89</v>
      </c>
      <c r="CA1" s="50" t="s">
        <v>90</v>
      </c>
      <c r="CB1" s="50" t="s">
        <v>91</v>
      </c>
      <c r="CC1" s="50" t="s">
        <v>92</v>
      </c>
      <c r="CD1" s="51" t="s">
        <v>93</v>
      </c>
      <c r="CE1" s="20" t="s">
        <v>94</v>
      </c>
      <c r="CF1" s="21" t="s">
        <v>95</v>
      </c>
      <c r="CG1" s="45" t="s">
        <v>96</v>
      </c>
      <c r="CH1" s="20" t="s">
        <v>97</v>
      </c>
      <c r="CI1" s="21" t="s">
        <v>98</v>
      </c>
      <c r="CJ1" s="45" t="s">
        <v>99</v>
      </c>
      <c r="CK1" s="20" t="s">
        <v>100</v>
      </c>
      <c r="CL1" s="21" t="s">
        <v>101</v>
      </c>
      <c r="CM1" s="45" t="s">
        <v>102</v>
      </c>
      <c r="CN1" s="20" t="s">
        <v>103</v>
      </c>
      <c r="CO1" s="21" t="s">
        <v>104</v>
      </c>
      <c r="CP1" s="45" t="s">
        <v>105</v>
      </c>
      <c r="CQ1" s="20" t="s">
        <v>106</v>
      </c>
      <c r="CR1" s="21" t="s">
        <v>107</v>
      </c>
      <c r="CS1" s="45" t="s">
        <v>108</v>
      </c>
      <c r="CT1" s="20" t="s">
        <v>109</v>
      </c>
      <c r="CU1" s="21" t="s">
        <v>110</v>
      </c>
      <c r="CV1" s="45" t="s">
        <v>111</v>
      </c>
      <c r="CW1" s="20" t="s">
        <v>112</v>
      </c>
      <c r="CX1" s="23" t="s">
        <v>113</v>
      </c>
      <c r="CY1" s="45" t="s">
        <v>114</v>
      </c>
      <c r="CZ1" s="20" t="s">
        <v>115</v>
      </c>
      <c r="DA1" s="23" t="s">
        <v>116</v>
      </c>
      <c r="DB1" s="188" t="s">
        <v>117</v>
      </c>
      <c r="DC1" s="188" t="s">
        <v>118</v>
      </c>
      <c r="DD1" s="188" t="s">
        <v>119</v>
      </c>
      <c r="DE1" s="188" t="s">
        <v>120</v>
      </c>
      <c r="DF1" s="188" t="s">
        <v>121</v>
      </c>
      <c r="DG1" s="188" t="s">
        <v>122</v>
      </c>
      <c r="DH1" s="49" t="s">
        <v>123</v>
      </c>
      <c r="DI1" s="49" t="s">
        <v>124</v>
      </c>
      <c r="DJ1" s="50" t="s">
        <v>125</v>
      </c>
      <c r="DK1" s="50" t="s">
        <v>126</v>
      </c>
      <c r="DL1" s="50" t="s">
        <v>127</v>
      </c>
      <c r="DM1" s="49" t="s">
        <v>128</v>
      </c>
      <c r="DN1" s="49" t="s">
        <v>129</v>
      </c>
      <c r="DO1" s="49" t="s">
        <v>130</v>
      </c>
      <c r="DP1" s="49" t="s">
        <v>131</v>
      </c>
      <c r="DQ1" s="49" t="s">
        <v>132</v>
      </c>
      <c r="DR1" s="45" t="s">
        <v>133</v>
      </c>
      <c r="DS1" s="48" t="s">
        <v>134</v>
      </c>
      <c r="DT1" s="48" t="s">
        <v>135</v>
      </c>
      <c r="DU1" s="48" t="s">
        <v>136</v>
      </c>
      <c r="DV1" s="48" t="s">
        <v>137</v>
      </c>
      <c r="DW1" s="48" t="s">
        <v>138</v>
      </c>
      <c r="DX1" s="48" t="s">
        <v>139</v>
      </c>
      <c r="DY1" s="48" t="s">
        <v>140</v>
      </c>
      <c r="DZ1" s="48" t="s">
        <v>141</v>
      </c>
      <c r="EA1" s="45" t="s">
        <v>142</v>
      </c>
      <c r="EB1" s="48" t="s">
        <v>143</v>
      </c>
      <c r="EC1" s="48" t="s">
        <v>144</v>
      </c>
      <c r="ED1" s="48" t="s">
        <v>145</v>
      </c>
      <c r="EE1" s="48" t="s">
        <v>146</v>
      </c>
      <c r="EF1" s="48" t="s">
        <v>147</v>
      </c>
      <c r="EG1" s="48" t="s">
        <v>148</v>
      </c>
      <c r="EH1" s="48" t="s">
        <v>149</v>
      </c>
      <c r="EI1" s="48" t="s">
        <v>150</v>
      </c>
      <c r="EJ1" s="51" t="s">
        <v>151</v>
      </c>
      <c r="EK1" s="48" t="s">
        <v>152</v>
      </c>
      <c r="EL1" s="48" t="s">
        <v>153</v>
      </c>
      <c r="EM1" s="48" t="s">
        <v>154</v>
      </c>
      <c r="EN1" s="48" t="s">
        <v>155</v>
      </c>
      <c r="EO1" s="48" t="s">
        <v>156</v>
      </c>
      <c r="EP1" s="48" t="s">
        <v>157</v>
      </c>
      <c r="EQ1" s="48" t="s">
        <v>158</v>
      </c>
      <c r="ER1" s="48" t="s">
        <v>159</v>
      </c>
      <c r="ES1" s="45" t="s">
        <v>160</v>
      </c>
      <c r="ET1" s="48" t="s">
        <v>161</v>
      </c>
      <c r="EU1" s="48" t="s">
        <v>162</v>
      </c>
      <c r="EV1" s="48" t="s">
        <v>163</v>
      </c>
      <c r="EW1" s="48" t="s">
        <v>164</v>
      </c>
      <c r="EX1" s="48" t="s">
        <v>165</v>
      </c>
      <c r="EY1" s="48" t="s">
        <v>166</v>
      </c>
      <c r="EZ1" s="48" t="s">
        <v>167</v>
      </c>
      <c r="FA1" s="48" t="s">
        <v>168</v>
      </c>
      <c r="FB1" s="51" t="s">
        <v>169</v>
      </c>
      <c r="FC1" s="20" t="s">
        <v>170</v>
      </c>
      <c r="FD1" s="21" t="s">
        <v>171</v>
      </c>
      <c r="FE1" s="45" t="s">
        <v>172</v>
      </c>
      <c r="FF1" s="20" t="s">
        <v>173</v>
      </c>
      <c r="FG1" s="21" t="s">
        <v>174</v>
      </c>
      <c r="FH1" s="45" t="s">
        <v>175</v>
      </c>
      <c r="FI1" s="20" t="s">
        <v>176</v>
      </c>
      <c r="FJ1" s="21" t="s">
        <v>177</v>
      </c>
      <c r="FK1" s="45" t="s">
        <v>178</v>
      </c>
      <c r="FL1" s="20" t="s">
        <v>179</v>
      </c>
      <c r="FM1" s="21" t="s">
        <v>180</v>
      </c>
      <c r="FN1" s="52" t="s">
        <v>181</v>
      </c>
      <c r="FO1" s="21" t="s">
        <v>182</v>
      </c>
      <c r="FP1" s="23" t="s">
        <v>183</v>
      </c>
      <c r="FQ1" s="52" t="s">
        <v>184</v>
      </c>
      <c r="FR1" s="21" t="s">
        <v>185</v>
      </c>
      <c r="FS1" s="21" t="s">
        <v>186</v>
      </c>
      <c r="FT1" s="51" t="s">
        <v>187</v>
      </c>
      <c r="FU1" s="21" t="s">
        <v>188</v>
      </c>
      <c r="FV1" s="192" t="s">
        <v>189</v>
      </c>
      <c r="FW1" s="51" t="s">
        <v>190</v>
      </c>
      <c r="FX1" s="21" t="s">
        <v>191</v>
      </c>
      <c r="FY1" s="192" t="s">
        <v>192</v>
      </c>
      <c r="FZ1" s="188" t="s">
        <v>193</v>
      </c>
      <c r="GA1" s="188" t="s">
        <v>194</v>
      </c>
      <c r="GB1" s="188" t="s">
        <v>195</v>
      </c>
      <c r="GC1" s="188" t="s">
        <v>196</v>
      </c>
      <c r="GD1" s="188" t="s">
        <v>197</v>
      </c>
      <c r="GE1" s="188" t="s">
        <v>198</v>
      </c>
      <c r="GF1" s="49" t="s">
        <v>199</v>
      </c>
      <c r="GG1" s="49" t="s">
        <v>200</v>
      </c>
      <c r="GH1" s="50" t="s">
        <v>201</v>
      </c>
      <c r="GI1" s="50" t="s">
        <v>202</v>
      </c>
      <c r="GJ1" s="50" t="s">
        <v>203</v>
      </c>
      <c r="GK1" s="50" t="s">
        <v>204</v>
      </c>
      <c r="GL1" s="49" t="s">
        <v>205</v>
      </c>
      <c r="GM1" s="49" t="s">
        <v>206</v>
      </c>
      <c r="GN1" s="49" t="s">
        <v>207</v>
      </c>
      <c r="GO1" s="49" t="s">
        <v>208</v>
      </c>
      <c r="GP1" s="51" t="s">
        <v>209</v>
      </c>
      <c r="GQ1" s="20" t="s">
        <v>210</v>
      </c>
      <c r="GR1" s="21" t="s">
        <v>211</v>
      </c>
      <c r="GS1" s="45" t="s">
        <v>212</v>
      </c>
      <c r="GT1" s="20" t="s">
        <v>213</v>
      </c>
      <c r="GU1" s="22" t="s">
        <v>214</v>
      </c>
      <c r="GV1" s="52" t="s">
        <v>215</v>
      </c>
      <c r="GW1" s="20" t="s">
        <v>216</v>
      </c>
      <c r="GX1" s="21" t="s">
        <v>217</v>
      </c>
      <c r="GY1" s="45" t="s">
        <v>218</v>
      </c>
      <c r="GZ1" s="20" t="s">
        <v>219</v>
      </c>
      <c r="HA1" s="21" t="s">
        <v>220</v>
      </c>
      <c r="HB1" s="45" t="s">
        <v>221</v>
      </c>
      <c r="HC1" s="20" t="s">
        <v>222</v>
      </c>
      <c r="HD1" s="192" t="s">
        <v>223</v>
      </c>
      <c r="HE1" s="51" t="s">
        <v>224</v>
      </c>
      <c r="HF1" s="20" t="s">
        <v>225</v>
      </c>
      <c r="HG1" s="21" t="s">
        <v>226</v>
      </c>
      <c r="HH1" s="51" t="s">
        <v>227</v>
      </c>
      <c r="HI1" s="20" t="s">
        <v>228</v>
      </c>
      <c r="HJ1" s="21" t="s">
        <v>229</v>
      </c>
      <c r="HK1" s="21" t="s">
        <v>230</v>
      </c>
      <c r="HL1" s="20" t="s">
        <v>231</v>
      </c>
      <c r="HM1" s="21" t="s">
        <v>232</v>
      </c>
      <c r="HN1" s="27" t="s">
        <v>233</v>
      </c>
      <c r="HO1" s="27" t="s">
        <v>234</v>
      </c>
      <c r="HP1" s="27" t="s">
        <v>235</v>
      </c>
      <c r="HQ1" s="27" t="s">
        <v>236</v>
      </c>
      <c r="HR1" s="27" t="s">
        <v>237</v>
      </c>
      <c r="HS1" s="27" t="s">
        <v>238</v>
      </c>
      <c r="HT1" s="49" t="s">
        <v>239</v>
      </c>
      <c r="HU1" s="49" t="s">
        <v>240</v>
      </c>
      <c r="HV1" s="50" t="s">
        <v>241</v>
      </c>
      <c r="HW1" s="50" t="s">
        <v>242</v>
      </c>
      <c r="HX1" s="50" t="s">
        <v>243</v>
      </c>
      <c r="HY1" s="50" t="s">
        <v>244</v>
      </c>
      <c r="HZ1" s="50" t="s">
        <v>245</v>
      </c>
      <c r="IA1" s="50" t="s">
        <v>246</v>
      </c>
      <c r="IB1" s="50" t="s">
        <v>247</v>
      </c>
      <c r="IC1" s="50" t="s">
        <v>248</v>
      </c>
      <c r="ID1" s="51" t="s">
        <v>249</v>
      </c>
      <c r="IE1" s="45" t="s">
        <v>250</v>
      </c>
      <c r="IF1" s="45" t="s">
        <v>251</v>
      </c>
      <c r="IG1" s="45" t="s">
        <v>252</v>
      </c>
      <c r="IH1" s="45" t="s">
        <v>253</v>
      </c>
      <c r="II1" s="45" t="s">
        <v>254</v>
      </c>
      <c r="IJ1" s="48" t="s">
        <v>255</v>
      </c>
      <c r="IK1" s="48" t="s">
        <v>256</v>
      </c>
      <c r="IL1" s="48" t="s">
        <v>257</v>
      </c>
      <c r="IM1" s="48" t="s">
        <v>258</v>
      </c>
      <c r="IN1" s="51" t="s">
        <v>259</v>
      </c>
      <c r="IO1" s="45" t="s">
        <v>260</v>
      </c>
      <c r="IP1" s="45" t="s">
        <v>261</v>
      </c>
      <c r="IQ1" s="45" t="s">
        <v>262</v>
      </c>
      <c r="IR1" s="45" t="s">
        <v>263</v>
      </c>
      <c r="IS1" s="51" t="s">
        <v>264</v>
      </c>
      <c r="IT1" s="51" t="s">
        <v>265</v>
      </c>
      <c r="IU1" s="51" t="s">
        <v>266</v>
      </c>
      <c r="IV1" s="53" t="s">
        <v>267</v>
      </c>
      <c r="IW1" s="53" t="s">
        <v>268</v>
      </c>
      <c r="IX1" s="53" t="s">
        <v>269</v>
      </c>
      <c r="IY1" s="53" t="s">
        <v>270</v>
      </c>
      <c r="IZ1" s="45" t="s">
        <v>271</v>
      </c>
      <c r="JA1" s="45" t="s">
        <v>272</v>
      </c>
      <c r="JB1" s="45" t="s">
        <v>273</v>
      </c>
      <c r="JC1" s="45" t="s">
        <v>274</v>
      </c>
      <c r="JD1" s="45" t="s">
        <v>275</v>
      </c>
      <c r="JE1" s="48" t="s">
        <v>276</v>
      </c>
      <c r="JF1" s="48" t="s">
        <v>277</v>
      </c>
      <c r="JG1" s="48" t="s">
        <v>278</v>
      </c>
      <c r="JH1" s="48" t="s">
        <v>279</v>
      </c>
      <c r="JI1" s="48" t="s">
        <v>280</v>
      </c>
      <c r="JJ1" s="48" t="s">
        <v>281</v>
      </c>
      <c r="JK1" s="48" t="s">
        <v>282</v>
      </c>
      <c r="JL1" s="48" t="s">
        <v>283</v>
      </c>
      <c r="JM1" s="45" t="s">
        <v>284</v>
      </c>
      <c r="JN1" s="48" t="s">
        <v>285</v>
      </c>
      <c r="JO1" s="48" t="s">
        <v>286</v>
      </c>
      <c r="JP1" s="48" t="s">
        <v>287</v>
      </c>
      <c r="JQ1" s="48" t="s">
        <v>288</v>
      </c>
      <c r="JR1" s="48" t="s">
        <v>289</v>
      </c>
      <c r="JS1" s="48" t="s">
        <v>290</v>
      </c>
      <c r="JT1" s="48" t="s">
        <v>291</v>
      </c>
      <c r="JU1" s="48" t="s">
        <v>292</v>
      </c>
      <c r="JV1" s="45" t="s">
        <v>293</v>
      </c>
      <c r="JW1" s="48" t="s">
        <v>294</v>
      </c>
      <c r="JX1" s="48" t="s">
        <v>295</v>
      </c>
      <c r="JY1" s="48" t="s">
        <v>296</v>
      </c>
      <c r="JZ1" s="48" t="s">
        <v>297</v>
      </c>
      <c r="KA1" s="48" t="s">
        <v>298</v>
      </c>
      <c r="KB1" s="48" t="s">
        <v>299</v>
      </c>
      <c r="KC1" s="48" t="s">
        <v>300</v>
      </c>
      <c r="KD1" s="48" t="s">
        <v>301</v>
      </c>
      <c r="KE1" s="45" t="s">
        <v>302</v>
      </c>
      <c r="KF1" s="48" t="s">
        <v>303</v>
      </c>
      <c r="KG1" s="48" t="s">
        <v>304</v>
      </c>
      <c r="KH1" s="48" t="s">
        <v>305</v>
      </c>
      <c r="KI1" s="48" t="s">
        <v>306</v>
      </c>
      <c r="KJ1" s="48" t="s">
        <v>307</v>
      </c>
      <c r="KK1" s="48" t="s">
        <v>308</v>
      </c>
      <c r="KL1" s="48" t="s">
        <v>309</v>
      </c>
      <c r="KM1" s="48" t="s">
        <v>310</v>
      </c>
      <c r="KN1" s="45" t="s">
        <v>311</v>
      </c>
      <c r="KO1" s="48" t="s">
        <v>312</v>
      </c>
      <c r="KP1" s="48" t="s">
        <v>313</v>
      </c>
      <c r="KQ1" s="48" t="s">
        <v>314</v>
      </c>
      <c r="KR1" s="48" t="s">
        <v>315</v>
      </c>
      <c r="KS1" s="48" t="s">
        <v>316</v>
      </c>
      <c r="KT1" s="48" t="s">
        <v>317</v>
      </c>
      <c r="KU1" s="48" t="s">
        <v>318</v>
      </c>
      <c r="KV1" s="48" t="s">
        <v>319</v>
      </c>
      <c r="KW1" s="45" t="s">
        <v>320</v>
      </c>
      <c r="KX1" s="48" t="s">
        <v>321</v>
      </c>
      <c r="KY1" s="48" t="s">
        <v>322</v>
      </c>
      <c r="KZ1" s="48" t="s">
        <v>323</v>
      </c>
      <c r="LA1" s="48" t="s">
        <v>324</v>
      </c>
      <c r="LB1" s="48" t="s">
        <v>325</v>
      </c>
      <c r="LC1" s="48" t="s">
        <v>326</v>
      </c>
      <c r="LD1" s="48" t="s">
        <v>327</v>
      </c>
      <c r="LE1" s="48" t="s">
        <v>328</v>
      </c>
      <c r="LF1" s="48" t="s">
        <v>329</v>
      </c>
      <c r="LG1" s="48" t="s">
        <v>330</v>
      </c>
      <c r="LH1" s="48" t="s">
        <v>331</v>
      </c>
      <c r="LI1" s="48" t="s">
        <v>332</v>
      </c>
      <c r="LJ1" s="48" t="s">
        <v>333</v>
      </c>
      <c r="LK1" s="48" t="s">
        <v>334</v>
      </c>
      <c r="LL1" s="48" t="s">
        <v>335</v>
      </c>
      <c r="LM1" s="48" t="s">
        <v>336</v>
      </c>
      <c r="LN1" s="48" t="s">
        <v>337</v>
      </c>
      <c r="LO1" s="48" t="s">
        <v>338</v>
      </c>
      <c r="LP1" s="48" t="s">
        <v>339</v>
      </c>
      <c r="LQ1" s="48" t="s">
        <v>340</v>
      </c>
      <c r="LR1" s="48" t="s">
        <v>341</v>
      </c>
      <c r="LS1" s="48" t="s">
        <v>342</v>
      </c>
      <c r="LT1" s="48" t="s">
        <v>343</v>
      </c>
      <c r="LU1" s="48" t="s">
        <v>344</v>
      </c>
      <c r="LV1" s="48" t="s">
        <v>345</v>
      </c>
      <c r="LW1" s="48" t="s">
        <v>346</v>
      </c>
      <c r="LX1" s="48" t="s">
        <v>347</v>
      </c>
      <c r="LY1" s="48" t="s">
        <v>348</v>
      </c>
      <c r="LZ1" s="48" t="s">
        <v>349</v>
      </c>
      <c r="MA1" s="48" t="s">
        <v>350</v>
      </c>
      <c r="MB1" s="48" t="s">
        <v>351</v>
      </c>
      <c r="MC1" s="48" t="s">
        <v>352</v>
      </c>
      <c r="MD1" s="48" t="s">
        <v>353</v>
      </c>
      <c r="ME1" s="48" t="s">
        <v>354</v>
      </c>
      <c r="MF1" s="48" t="s">
        <v>355</v>
      </c>
      <c r="MG1" s="48" t="s">
        <v>356</v>
      </c>
      <c r="MH1" s="48" t="s">
        <v>357</v>
      </c>
      <c r="MI1" s="48" t="s">
        <v>358</v>
      </c>
      <c r="MJ1" s="48" t="s">
        <v>359</v>
      </c>
      <c r="MK1" s="48" t="s">
        <v>360</v>
      </c>
      <c r="ML1" s="48" t="s">
        <v>361</v>
      </c>
      <c r="MM1" s="48" t="s">
        <v>362</v>
      </c>
      <c r="MN1" s="48" t="s">
        <v>363</v>
      </c>
      <c r="MO1" s="48" t="s">
        <v>364</v>
      </c>
      <c r="MP1" s="48" t="s">
        <v>365</v>
      </c>
      <c r="MQ1" s="48" t="s">
        <v>366</v>
      </c>
      <c r="MR1" s="48" t="s">
        <v>367</v>
      </c>
      <c r="MS1" s="48" t="s">
        <v>368</v>
      </c>
      <c r="MT1" s="48" t="s">
        <v>369</v>
      </c>
      <c r="MU1" s="48" t="s">
        <v>370</v>
      </c>
      <c r="MV1" s="48" t="s">
        <v>371</v>
      </c>
      <c r="MW1" s="48" t="s">
        <v>372</v>
      </c>
      <c r="MX1" s="48" t="s">
        <v>373</v>
      </c>
      <c r="MY1" s="48" t="s">
        <v>374</v>
      </c>
      <c r="MZ1" s="48" t="s">
        <v>375</v>
      </c>
      <c r="NA1" s="48" t="s">
        <v>376</v>
      </c>
      <c r="NB1" s="48" t="s">
        <v>377</v>
      </c>
      <c r="NC1" s="48" t="s">
        <v>378</v>
      </c>
      <c r="ND1" s="48" t="s">
        <v>379</v>
      </c>
      <c r="NE1" s="48" t="s">
        <v>380</v>
      </c>
      <c r="NF1" s="48" t="s">
        <v>381</v>
      </c>
      <c r="NG1" s="48" t="s">
        <v>382</v>
      </c>
      <c r="NH1" s="48" t="s">
        <v>383</v>
      </c>
      <c r="NI1" s="48" t="s">
        <v>384</v>
      </c>
      <c r="NJ1" s="48" t="s">
        <v>385</v>
      </c>
      <c r="NK1" s="48" t="s">
        <v>386</v>
      </c>
      <c r="NL1" s="48" t="s">
        <v>387</v>
      </c>
      <c r="NM1" s="48" t="s">
        <v>388</v>
      </c>
      <c r="NN1" s="46" t="s">
        <v>389</v>
      </c>
      <c r="NO1" s="46" t="s">
        <v>390</v>
      </c>
      <c r="NP1" s="46" t="s">
        <v>391</v>
      </c>
      <c r="NQ1" s="46" t="s">
        <v>392</v>
      </c>
      <c r="NR1" s="46" t="s">
        <v>393</v>
      </c>
      <c r="NS1" s="46" t="s">
        <v>394</v>
      </c>
      <c r="NT1" s="46" t="s">
        <v>395</v>
      </c>
      <c r="NU1" s="46" t="s">
        <v>396</v>
      </c>
      <c r="NV1" s="46" t="s">
        <v>397</v>
      </c>
      <c r="NW1" s="46" t="s">
        <v>398</v>
      </c>
      <c r="NX1" s="46" t="s">
        <v>399</v>
      </c>
      <c r="NY1" s="46" t="s">
        <v>400</v>
      </c>
      <c r="NZ1" s="46" t="s">
        <v>401</v>
      </c>
      <c r="OA1" s="46" t="s">
        <v>402</v>
      </c>
      <c r="OB1" s="46" t="s">
        <v>403</v>
      </c>
      <c r="OC1" s="46" t="s">
        <v>404</v>
      </c>
      <c r="OD1" s="46" t="s">
        <v>405</v>
      </c>
      <c r="OE1" s="46" t="s">
        <v>406</v>
      </c>
      <c r="OF1" s="46" t="s">
        <v>407</v>
      </c>
      <c r="OG1" s="46" t="s">
        <v>408</v>
      </c>
      <c r="OH1" s="46" t="s">
        <v>409</v>
      </c>
      <c r="OI1" s="46" t="s">
        <v>410</v>
      </c>
      <c r="OJ1" s="46" t="s">
        <v>1890</v>
      </c>
      <c r="OK1" s="46" t="s">
        <v>411</v>
      </c>
      <c r="OL1" s="46" t="s">
        <v>412</v>
      </c>
      <c r="OM1" s="46" t="s">
        <v>413</v>
      </c>
      <c r="ON1" s="46" t="s">
        <v>414</v>
      </c>
      <c r="OO1" s="46" t="s">
        <v>415</v>
      </c>
      <c r="OP1" s="46" t="s">
        <v>1891</v>
      </c>
      <c r="OQ1" s="46" t="s">
        <v>416</v>
      </c>
      <c r="OR1" s="46" t="s">
        <v>417</v>
      </c>
      <c r="OS1" s="46" t="s">
        <v>418</v>
      </c>
      <c r="OT1" s="46" t="s">
        <v>419</v>
      </c>
      <c r="OU1" s="46" t="s">
        <v>420</v>
      </c>
      <c r="OV1" s="46" t="s">
        <v>1892</v>
      </c>
      <c r="OW1" s="46" t="s">
        <v>421</v>
      </c>
      <c r="OX1" s="46" t="s">
        <v>422</v>
      </c>
      <c r="OY1" s="46" t="s">
        <v>423</v>
      </c>
      <c r="OZ1" s="46" t="s">
        <v>424</v>
      </c>
      <c r="PA1" s="46" t="s">
        <v>425</v>
      </c>
      <c r="PB1" s="46" t="s">
        <v>1893</v>
      </c>
      <c r="PC1" s="46" t="s">
        <v>426</v>
      </c>
      <c r="PD1" s="46" t="s">
        <v>427</v>
      </c>
      <c r="PE1" s="46" t="s">
        <v>428</v>
      </c>
      <c r="PF1" s="46" t="s">
        <v>429</v>
      </c>
      <c r="PG1" s="46" t="s">
        <v>430</v>
      </c>
      <c r="PH1" s="46" t="s">
        <v>431</v>
      </c>
      <c r="PI1" s="46" t="s">
        <v>432</v>
      </c>
      <c r="PJ1" s="46" t="s">
        <v>433</v>
      </c>
      <c r="PK1" s="46" t="s">
        <v>434</v>
      </c>
      <c r="PL1" s="46" t="s">
        <v>435</v>
      </c>
      <c r="PM1" s="46" t="s">
        <v>436</v>
      </c>
      <c r="PN1" s="46" t="s">
        <v>437</v>
      </c>
      <c r="PO1" s="46" t="s">
        <v>438</v>
      </c>
      <c r="PP1" s="46" t="s">
        <v>439</v>
      </c>
      <c r="PQ1" s="46" t="s">
        <v>440</v>
      </c>
      <c r="PR1" s="46" t="s">
        <v>441</v>
      </c>
      <c r="PS1" s="46" t="s">
        <v>442</v>
      </c>
      <c r="PT1" s="46" t="s">
        <v>443</v>
      </c>
      <c r="PU1" s="46" t="s">
        <v>444</v>
      </c>
      <c r="PV1" s="46" t="s">
        <v>445</v>
      </c>
      <c r="PW1" s="48" t="s">
        <v>446</v>
      </c>
      <c r="PX1" s="48" t="s">
        <v>447</v>
      </c>
      <c r="PY1" s="48" t="s">
        <v>448</v>
      </c>
      <c r="PZ1" s="54" t="s">
        <v>449</v>
      </c>
      <c r="QA1" s="12" t="s">
        <v>450</v>
      </c>
      <c r="QB1" s="13" t="s">
        <v>451</v>
      </c>
      <c r="QC1" s="55" t="s">
        <v>452</v>
      </c>
      <c r="QD1" s="12" t="s">
        <v>453</v>
      </c>
      <c r="QE1" s="13" t="s">
        <v>454</v>
      </c>
      <c r="QF1" s="55" t="s">
        <v>455</v>
      </c>
      <c r="QG1" s="12" t="s">
        <v>456</v>
      </c>
      <c r="QH1" s="13" t="s">
        <v>457</v>
      </c>
      <c r="QI1" s="55" t="s">
        <v>458</v>
      </c>
      <c r="QJ1" s="12" t="s">
        <v>459</v>
      </c>
      <c r="QK1" s="14" t="s">
        <v>460</v>
      </c>
      <c r="QL1" s="56" t="s">
        <v>461</v>
      </c>
      <c r="QM1" s="12" t="s">
        <v>462</v>
      </c>
      <c r="QN1" s="15" t="s">
        <v>463</v>
      </c>
      <c r="QO1" s="56" t="s">
        <v>464</v>
      </c>
      <c r="QP1" s="12" t="s">
        <v>465</v>
      </c>
      <c r="QQ1" s="16" t="s">
        <v>466</v>
      </c>
      <c r="QR1" s="56" t="s">
        <v>467</v>
      </c>
      <c r="QS1" s="12" t="s">
        <v>468</v>
      </c>
      <c r="QT1" s="16" t="s">
        <v>469</v>
      </c>
      <c r="QU1" s="56" t="s">
        <v>470</v>
      </c>
      <c r="QV1" s="12" t="s">
        <v>471</v>
      </c>
      <c r="QW1" s="16" t="s">
        <v>472</v>
      </c>
      <c r="QX1" s="19" t="s">
        <v>473</v>
      </c>
      <c r="QY1" s="19" t="s">
        <v>474</v>
      </c>
      <c r="QZ1" s="19" t="s">
        <v>475</v>
      </c>
      <c r="RA1" s="19" t="s">
        <v>476</v>
      </c>
      <c r="RB1" s="19" t="s">
        <v>477</v>
      </c>
      <c r="RC1" s="19" t="s">
        <v>478</v>
      </c>
      <c r="RD1" s="54" t="s">
        <v>479</v>
      </c>
      <c r="RE1" s="54" t="s">
        <v>480</v>
      </c>
      <c r="RF1" s="54" t="s">
        <v>481</v>
      </c>
      <c r="RG1" s="54" t="s">
        <v>482</v>
      </c>
      <c r="RH1" s="54" t="s">
        <v>483</v>
      </c>
      <c r="RI1" s="54" t="s">
        <v>484</v>
      </c>
      <c r="RJ1" s="54" t="s">
        <v>485</v>
      </c>
      <c r="RK1" s="54" t="s">
        <v>486</v>
      </c>
      <c r="RL1" s="54" t="s">
        <v>487</v>
      </c>
      <c r="RM1" s="54" t="s">
        <v>488</v>
      </c>
      <c r="RN1" s="54" t="s">
        <v>489</v>
      </c>
      <c r="RO1" s="54" t="s">
        <v>490</v>
      </c>
      <c r="RP1" s="54" t="s">
        <v>491</v>
      </c>
      <c r="RQ1" s="57" t="s">
        <v>492</v>
      </c>
      <c r="RR1" s="57" t="s">
        <v>493</v>
      </c>
      <c r="RS1" s="57" t="s">
        <v>494</v>
      </c>
      <c r="RT1" s="57" t="s">
        <v>495</v>
      </c>
      <c r="RU1" s="57" t="s">
        <v>496</v>
      </c>
      <c r="RV1" s="57" t="s">
        <v>497</v>
      </c>
      <c r="RW1" s="57" t="s">
        <v>498</v>
      </c>
      <c r="RX1" s="57" t="s">
        <v>499</v>
      </c>
      <c r="RY1" s="57" t="s">
        <v>500</v>
      </c>
      <c r="RZ1" s="57" t="s">
        <v>501</v>
      </c>
      <c r="SA1" s="57" t="s">
        <v>502</v>
      </c>
      <c r="SB1" s="57" t="s">
        <v>503</v>
      </c>
      <c r="SC1" s="57" t="s">
        <v>504</v>
      </c>
      <c r="SD1" s="57" t="s">
        <v>505</v>
      </c>
      <c r="SE1" s="57" t="s">
        <v>506</v>
      </c>
      <c r="SF1" s="57" t="s">
        <v>507</v>
      </c>
      <c r="SG1" s="57" t="s">
        <v>508</v>
      </c>
      <c r="SH1" s="58" t="s">
        <v>509</v>
      </c>
      <c r="SI1" s="58" t="s">
        <v>510</v>
      </c>
      <c r="SJ1" s="58" t="s">
        <v>511</v>
      </c>
      <c r="SK1" s="58" t="s">
        <v>512</v>
      </c>
      <c r="SL1" s="58" t="s">
        <v>513</v>
      </c>
      <c r="SM1" s="58" t="s">
        <v>514</v>
      </c>
      <c r="SN1" s="58" t="s">
        <v>515</v>
      </c>
      <c r="SO1" s="57" t="s">
        <v>516</v>
      </c>
      <c r="SP1" s="57" t="s">
        <v>517</v>
      </c>
      <c r="SQ1" s="57" t="s">
        <v>518</v>
      </c>
      <c r="SR1" s="57" t="s">
        <v>519</v>
      </c>
      <c r="SS1" s="57" t="s">
        <v>520</v>
      </c>
      <c r="ST1" s="57" t="s">
        <v>521</v>
      </c>
      <c r="SU1" s="57" t="s">
        <v>522</v>
      </c>
      <c r="SV1" s="57" t="s">
        <v>523</v>
      </c>
      <c r="SW1" s="54" t="s">
        <v>524</v>
      </c>
      <c r="SX1" s="54" t="s">
        <v>525</v>
      </c>
      <c r="SY1" s="54" t="s">
        <v>526</v>
      </c>
      <c r="SZ1" s="54" t="s">
        <v>527</v>
      </c>
      <c r="TA1" s="54" t="s">
        <v>528</v>
      </c>
      <c r="TB1" s="54" t="s">
        <v>529</v>
      </c>
      <c r="TC1" s="54" t="s">
        <v>530</v>
      </c>
      <c r="TD1" s="54" t="s">
        <v>531</v>
      </c>
      <c r="TE1" s="54" t="s">
        <v>532</v>
      </c>
      <c r="TF1" s="54" t="s">
        <v>533</v>
      </c>
      <c r="TG1" s="54" t="s">
        <v>534</v>
      </c>
      <c r="TH1" s="54" t="s">
        <v>535</v>
      </c>
      <c r="TI1" s="54" t="s">
        <v>536</v>
      </c>
      <c r="TJ1" s="54" t="s">
        <v>537</v>
      </c>
      <c r="TK1" s="54" t="s">
        <v>538</v>
      </c>
      <c r="TL1" s="54" t="s">
        <v>539</v>
      </c>
      <c r="TM1" s="54" t="s">
        <v>540</v>
      </c>
      <c r="TN1" s="54" t="s">
        <v>541</v>
      </c>
      <c r="TO1" s="54" t="s">
        <v>542</v>
      </c>
      <c r="TP1" s="54" t="s">
        <v>543</v>
      </c>
      <c r="TQ1" s="54" t="s">
        <v>544</v>
      </c>
      <c r="TR1" s="54" t="s">
        <v>545</v>
      </c>
      <c r="TS1" s="54" t="s">
        <v>546</v>
      </c>
      <c r="TT1" s="54" t="s">
        <v>547</v>
      </c>
      <c r="TU1" s="54" t="s">
        <v>548</v>
      </c>
      <c r="TV1" s="54" t="s">
        <v>549</v>
      </c>
      <c r="TW1" s="54" t="s">
        <v>550</v>
      </c>
      <c r="TX1" s="54" t="s">
        <v>551</v>
      </c>
      <c r="TY1" s="54" t="s">
        <v>552</v>
      </c>
      <c r="TZ1" s="54" t="s">
        <v>553</v>
      </c>
      <c r="UA1" s="59" t="s">
        <v>554</v>
      </c>
      <c r="UB1" s="60" t="s">
        <v>555</v>
      </c>
      <c r="UC1" s="61" t="s">
        <v>556</v>
      </c>
      <c r="UD1" s="61" t="s">
        <v>557</v>
      </c>
      <c r="UE1" s="61" t="s">
        <v>558</v>
      </c>
      <c r="UF1" s="60" t="s">
        <v>559</v>
      </c>
      <c r="UG1" s="60" t="s">
        <v>560</v>
      </c>
      <c r="UH1" s="60" t="s">
        <v>561</v>
      </c>
      <c r="UI1" s="80" t="s">
        <v>562</v>
      </c>
      <c r="UJ1" s="80" t="s">
        <v>563</v>
      </c>
      <c r="UK1" s="210" t="s">
        <v>564</v>
      </c>
      <c r="UL1" s="211" t="s">
        <v>565</v>
      </c>
      <c r="UM1" s="211" t="s">
        <v>566</v>
      </c>
      <c r="UN1" s="211" t="s">
        <v>567</v>
      </c>
      <c r="UO1" s="211" t="s">
        <v>568</v>
      </c>
      <c r="UP1" s="211" t="s">
        <v>569</v>
      </c>
      <c r="UQ1" s="211" t="s">
        <v>570</v>
      </c>
      <c r="UR1" s="211" t="s">
        <v>571</v>
      </c>
      <c r="US1" s="211" t="s">
        <v>572</v>
      </c>
      <c r="UT1" s="211" t="s">
        <v>573</v>
      </c>
      <c r="UU1" s="211" t="s">
        <v>574</v>
      </c>
      <c r="UV1" s="211" t="s">
        <v>575</v>
      </c>
      <c r="UW1" s="211" t="s">
        <v>576</v>
      </c>
      <c r="UX1" s="211" t="s">
        <v>577</v>
      </c>
      <c r="UY1" s="211" t="s">
        <v>578</v>
      </c>
      <c r="UZ1" s="211" t="s">
        <v>579</v>
      </c>
      <c r="VA1" s="211" t="s">
        <v>580</v>
      </c>
      <c r="VB1" s="211" t="s">
        <v>581</v>
      </c>
      <c r="VC1" s="211" t="s">
        <v>582</v>
      </c>
      <c r="VD1" s="211" t="s">
        <v>583</v>
      </c>
      <c r="VE1" s="211" t="s">
        <v>584</v>
      </c>
      <c r="VF1" s="211" t="s">
        <v>585</v>
      </c>
      <c r="VG1" s="211" t="s">
        <v>586</v>
      </c>
      <c r="VH1" s="211" t="s">
        <v>587</v>
      </c>
      <c r="VI1" s="211" t="s">
        <v>588</v>
      </c>
      <c r="VJ1" s="211" t="s">
        <v>589</v>
      </c>
      <c r="VK1" s="220" t="s">
        <v>590</v>
      </c>
      <c r="VL1" s="211" t="s">
        <v>591</v>
      </c>
      <c r="VM1" s="211" t="s">
        <v>592</v>
      </c>
      <c r="VN1" s="220" t="s">
        <v>593</v>
      </c>
      <c r="VO1" s="54" t="s">
        <v>594</v>
      </c>
      <c r="VP1" s="54" t="s">
        <v>595</v>
      </c>
      <c r="VQ1" s="54" t="s">
        <v>596</v>
      </c>
      <c r="VR1" s="54" t="s">
        <v>597</v>
      </c>
      <c r="VS1" s="54" t="s">
        <v>598</v>
      </c>
      <c r="VT1" s="54" t="s">
        <v>599</v>
      </c>
      <c r="VU1" s="54" t="s">
        <v>600</v>
      </c>
      <c r="VV1" s="54" t="s">
        <v>601</v>
      </c>
      <c r="VW1" s="54" t="s">
        <v>602</v>
      </c>
      <c r="VX1" s="54" t="s">
        <v>603</v>
      </c>
      <c r="VY1" s="54" t="s">
        <v>604</v>
      </c>
      <c r="VZ1" s="54" t="s">
        <v>605</v>
      </c>
      <c r="WA1" s="54" t="s">
        <v>606</v>
      </c>
      <c r="WB1" s="54" t="s">
        <v>607</v>
      </c>
      <c r="WC1" s="54" t="s">
        <v>608</v>
      </c>
      <c r="WD1" s="54" t="s">
        <v>609</v>
      </c>
      <c r="WE1" s="54" t="s">
        <v>610</v>
      </c>
      <c r="WF1" s="54" t="s">
        <v>611</v>
      </c>
      <c r="WG1" s="54" t="s">
        <v>612</v>
      </c>
      <c r="WH1" s="54" t="s">
        <v>613</v>
      </c>
      <c r="WI1" s="54" t="s">
        <v>614</v>
      </c>
      <c r="WJ1" s="54" t="s">
        <v>615</v>
      </c>
      <c r="WK1" s="54" t="s">
        <v>616</v>
      </c>
      <c r="WL1" s="54" t="s">
        <v>617</v>
      </c>
      <c r="WM1" s="54" t="s">
        <v>618</v>
      </c>
      <c r="WN1" s="54" t="s">
        <v>619</v>
      </c>
      <c r="WO1" s="54" t="s">
        <v>620</v>
      </c>
      <c r="WP1" s="54" t="s">
        <v>621</v>
      </c>
      <c r="WQ1" s="54" t="s">
        <v>622</v>
      </c>
      <c r="WR1" s="54" t="s">
        <v>623</v>
      </c>
      <c r="WS1" s="54" t="s">
        <v>624</v>
      </c>
      <c r="WT1" s="54" t="s">
        <v>625</v>
      </c>
      <c r="WU1" s="54" t="s">
        <v>626</v>
      </c>
      <c r="WV1" s="54" t="s">
        <v>627</v>
      </c>
      <c r="WW1" s="54" t="s">
        <v>628</v>
      </c>
      <c r="WX1" s="54" t="s">
        <v>629</v>
      </c>
      <c r="WY1" s="54" t="s">
        <v>630</v>
      </c>
      <c r="WZ1" s="57" t="s">
        <v>631</v>
      </c>
      <c r="XA1" s="57" t="s">
        <v>632</v>
      </c>
      <c r="XB1" s="57" t="s">
        <v>633</v>
      </c>
      <c r="XC1" s="57" t="s">
        <v>634</v>
      </c>
      <c r="XD1" s="57" t="s">
        <v>635</v>
      </c>
      <c r="XE1" s="57" t="s">
        <v>636</v>
      </c>
      <c r="XF1" s="57" t="s">
        <v>637</v>
      </c>
      <c r="XG1" s="57" t="s">
        <v>638</v>
      </c>
      <c r="XH1" s="57" t="s">
        <v>639</v>
      </c>
      <c r="XI1" s="57" t="s">
        <v>640</v>
      </c>
      <c r="XJ1" s="57" t="s">
        <v>641</v>
      </c>
      <c r="XK1" s="57" t="s">
        <v>642</v>
      </c>
      <c r="XL1" s="57" t="s">
        <v>643</v>
      </c>
      <c r="XM1" s="57" t="s">
        <v>644</v>
      </c>
      <c r="XN1" s="57" t="s">
        <v>645</v>
      </c>
      <c r="XO1" s="57" t="s">
        <v>646</v>
      </c>
      <c r="XP1" s="57" t="s">
        <v>647</v>
      </c>
      <c r="XQ1" s="57" t="s">
        <v>648</v>
      </c>
      <c r="XR1" s="57" t="s">
        <v>649</v>
      </c>
      <c r="XS1" s="57" t="s">
        <v>650</v>
      </c>
      <c r="XT1" s="57" t="s">
        <v>651</v>
      </c>
      <c r="XU1" s="57" t="s">
        <v>652</v>
      </c>
      <c r="XV1" s="57" t="s">
        <v>653</v>
      </c>
      <c r="XW1" s="54" t="s">
        <v>654</v>
      </c>
      <c r="XX1" s="54" t="s">
        <v>655</v>
      </c>
      <c r="XY1" s="57" t="s">
        <v>656</v>
      </c>
      <c r="XZ1" s="45" t="s">
        <v>657</v>
      </c>
      <c r="YA1" s="51" t="s">
        <v>658</v>
      </c>
      <c r="YB1" s="51" t="s">
        <v>659</v>
      </c>
      <c r="YC1" s="51" t="s">
        <v>660</v>
      </c>
      <c r="YD1" s="51" t="s">
        <v>661</v>
      </c>
      <c r="YE1" s="51" t="s">
        <v>662</v>
      </c>
      <c r="YF1" s="51" t="s">
        <v>663</v>
      </c>
      <c r="YG1" s="51" t="s">
        <v>664</v>
      </c>
      <c r="YH1" s="51" t="s">
        <v>665</v>
      </c>
      <c r="YI1" s="51" t="s">
        <v>666</v>
      </c>
      <c r="YJ1" s="51" t="s">
        <v>667</v>
      </c>
      <c r="YK1" s="51" t="s">
        <v>668</v>
      </c>
      <c r="YL1" s="51" t="s">
        <v>669</v>
      </c>
      <c r="YM1" s="51" t="s">
        <v>670</v>
      </c>
      <c r="YN1" s="51" t="s">
        <v>671</v>
      </c>
      <c r="YO1" s="51" t="s">
        <v>672</v>
      </c>
      <c r="YP1" s="51" t="s">
        <v>673</v>
      </c>
      <c r="YQ1" s="51" t="s">
        <v>674</v>
      </c>
      <c r="YR1" s="51" t="s">
        <v>675</v>
      </c>
      <c r="YS1" s="51" t="s">
        <v>676</v>
      </c>
      <c r="YT1" s="62" t="s">
        <v>677</v>
      </c>
      <c r="YU1" s="185" t="s">
        <v>678</v>
      </c>
      <c r="YV1" s="185" t="s">
        <v>679</v>
      </c>
      <c r="YW1" s="185" t="s">
        <v>680</v>
      </c>
      <c r="YX1" s="185" t="s">
        <v>681</v>
      </c>
      <c r="YY1" s="185" t="s">
        <v>682</v>
      </c>
      <c r="YZ1" s="185" t="s">
        <v>683</v>
      </c>
      <c r="ZA1" s="54" t="s">
        <v>684</v>
      </c>
      <c r="ZB1" s="12" t="s">
        <v>685</v>
      </c>
      <c r="ZC1" s="13" t="s">
        <v>686</v>
      </c>
      <c r="ZD1" s="55" t="s">
        <v>687</v>
      </c>
      <c r="ZE1" s="12" t="s">
        <v>688</v>
      </c>
      <c r="ZF1" s="13" t="s">
        <v>689</v>
      </c>
      <c r="ZG1" s="55" t="s">
        <v>690</v>
      </c>
      <c r="ZH1" s="12" t="s">
        <v>691</v>
      </c>
      <c r="ZI1" s="14" t="s">
        <v>692</v>
      </c>
      <c r="ZJ1" s="56" t="s">
        <v>693</v>
      </c>
      <c r="ZK1" s="13" t="s">
        <v>694</v>
      </c>
      <c r="ZL1" s="15" t="s">
        <v>695</v>
      </c>
      <c r="ZM1" s="56" t="s">
        <v>696</v>
      </c>
      <c r="ZN1" s="13" t="s">
        <v>697</v>
      </c>
      <c r="ZO1" s="15" t="s">
        <v>698</v>
      </c>
      <c r="ZP1" s="56" t="s">
        <v>699</v>
      </c>
      <c r="ZQ1" s="13" t="s">
        <v>700</v>
      </c>
      <c r="ZR1" s="16" t="s">
        <v>701</v>
      </c>
      <c r="ZS1" s="56" t="s">
        <v>702</v>
      </c>
      <c r="ZT1" s="13" t="s">
        <v>703</v>
      </c>
      <c r="ZU1" s="16" t="s">
        <v>704</v>
      </c>
      <c r="ZV1" s="56" t="s">
        <v>705</v>
      </c>
      <c r="ZW1" s="13" t="s">
        <v>706</v>
      </c>
      <c r="ZX1" s="16" t="s">
        <v>707</v>
      </c>
      <c r="ZY1" s="19" t="s">
        <v>708</v>
      </c>
      <c r="ZZ1" s="19" t="s">
        <v>709</v>
      </c>
      <c r="AAA1" s="19" t="s">
        <v>710</v>
      </c>
      <c r="AAB1" s="19" t="s">
        <v>711</v>
      </c>
      <c r="AAC1" s="19" t="s">
        <v>712</v>
      </c>
      <c r="AAD1" s="187" t="s">
        <v>713</v>
      </c>
      <c r="AAE1" s="57" t="s">
        <v>714</v>
      </c>
      <c r="AAF1" s="64" t="s">
        <v>715</v>
      </c>
      <c r="AAG1" s="64" t="s">
        <v>716</v>
      </c>
      <c r="AAH1" s="64" t="s">
        <v>717</v>
      </c>
      <c r="AAI1" s="64" t="s">
        <v>718</v>
      </c>
      <c r="AAJ1" s="64" t="s">
        <v>719</v>
      </c>
      <c r="AAK1" s="65" t="s">
        <v>720</v>
      </c>
      <c r="AAL1" s="65" t="s">
        <v>721</v>
      </c>
      <c r="AAM1" s="55" t="s">
        <v>722</v>
      </c>
      <c r="AAN1" s="71" t="s">
        <v>723</v>
      </c>
      <c r="AAO1" s="66" t="s">
        <v>724</v>
      </c>
      <c r="AAP1" s="12" t="s">
        <v>725</v>
      </c>
      <c r="AAQ1" s="13" t="s">
        <v>726</v>
      </c>
      <c r="AAR1" s="55" t="s">
        <v>727</v>
      </c>
      <c r="AAS1" s="12" t="s">
        <v>728</v>
      </c>
      <c r="AAT1" s="13" t="s">
        <v>729</v>
      </c>
      <c r="AAU1" s="55" t="s">
        <v>730</v>
      </c>
      <c r="AAV1" s="12" t="s">
        <v>731</v>
      </c>
      <c r="AAW1" s="14" t="s">
        <v>732</v>
      </c>
      <c r="AAX1" s="56" t="s">
        <v>733</v>
      </c>
      <c r="AAY1" s="12" t="s">
        <v>734</v>
      </c>
      <c r="AAZ1" s="13" t="s">
        <v>735</v>
      </c>
      <c r="ABA1" s="56" t="s">
        <v>736</v>
      </c>
      <c r="ABB1" s="12" t="s">
        <v>737</v>
      </c>
      <c r="ABC1" s="13" t="s">
        <v>738</v>
      </c>
      <c r="ABD1" s="56" t="s">
        <v>739</v>
      </c>
      <c r="ABE1" s="12" t="s">
        <v>740</v>
      </c>
      <c r="ABF1" s="16" t="s">
        <v>741</v>
      </c>
      <c r="ABG1" s="56" t="s">
        <v>742</v>
      </c>
      <c r="ABH1" s="12" t="s">
        <v>743</v>
      </c>
      <c r="ABI1" s="16" t="s">
        <v>744</v>
      </c>
      <c r="ABJ1" s="56" t="s">
        <v>745</v>
      </c>
      <c r="ABK1" s="12" t="s">
        <v>746</v>
      </c>
      <c r="ABL1" s="16" t="s">
        <v>747</v>
      </c>
      <c r="ABM1" s="19" t="s">
        <v>748</v>
      </c>
      <c r="ABN1" s="19" t="s">
        <v>749</v>
      </c>
      <c r="ABO1" s="19" t="s">
        <v>750</v>
      </c>
      <c r="ABP1" s="19" t="s">
        <v>751</v>
      </c>
      <c r="ABQ1" s="19" t="s">
        <v>752</v>
      </c>
      <c r="ABR1" s="19" t="s">
        <v>753</v>
      </c>
      <c r="ABS1" s="54" t="s">
        <v>754</v>
      </c>
      <c r="ABT1" s="54" t="s">
        <v>755</v>
      </c>
      <c r="ABU1" s="67" t="s">
        <v>756</v>
      </c>
      <c r="ABV1" s="68" t="s">
        <v>757</v>
      </c>
      <c r="ABW1" s="68" t="s">
        <v>758</v>
      </c>
      <c r="ABX1" s="68" t="s">
        <v>759</v>
      </c>
      <c r="ABY1" s="67" t="s">
        <v>760</v>
      </c>
      <c r="ABZ1" s="48" t="s">
        <v>761</v>
      </c>
      <c r="ACA1" s="48" t="s">
        <v>762</v>
      </c>
      <c r="ACB1" s="48" t="s">
        <v>763</v>
      </c>
      <c r="ACC1" s="54" t="s">
        <v>764</v>
      </c>
      <c r="ACD1" s="54" t="s">
        <v>765</v>
      </c>
      <c r="ACE1" s="54" t="s">
        <v>766</v>
      </c>
      <c r="ACF1" s="54" t="s">
        <v>767</v>
      </c>
      <c r="ACG1" s="54" t="s">
        <v>1889</v>
      </c>
      <c r="ACH1" s="54" t="s">
        <v>768</v>
      </c>
      <c r="ACI1" s="54" t="s">
        <v>769</v>
      </c>
      <c r="ACJ1" s="54" t="s">
        <v>770</v>
      </c>
      <c r="ACK1" s="54" t="s">
        <v>771</v>
      </c>
      <c r="ACL1" s="54" t="s">
        <v>772</v>
      </c>
      <c r="ACM1" s="54" t="s">
        <v>773</v>
      </c>
      <c r="ACN1" s="54" t="s">
        <v>774</v>
      </c>
      <c r="ACO1" s="54" t="s">
        <v>775</v>
      </c>
      <c r="ACP1" s="54" t="s">
        <v>776</v>
      </c>
      <c r="ACQ1" s="54" t="s">
        <v>777</v>
      </c>
      <c r="ACR1" s="54" t="s">
        <v>778</v>
      </c>
      <c r="ACS1" s="54" t="s">
        <v>779</v>
      </c>
      <c r="ACT1" s="54" t="s">
        <v>780</v>
      </c>
      <c r="ACU1" s="54" t="s">
        <v>781</v>
      </c>
      <c r="ACV1" s="54" t="s">
        <v>782</v>
      </c>
      <c r="ACW1" s="55" t="s">
        <v>783</v>
      </c>
      <c r="ACX1" s="12" t="s">
        <v>784</v>
      </c>
      <c r="ACY1" s="13" t="s">
        <v>785</v>
      </c>
      <c r="ACZ1" s="55" t="s">
        <v>786</v>
      </c>
      <c r="ADA1" s="12" t="s">
        <v>787</v>
      </c>
      <c r="ADB1" s="13" t="s">
        <v>788</v>
      </c>
      <c r="ADC1" s="55" t="s">
        <v>789</v>
      </c>
      <c r="ADD1" s="12" t="s">
        <v>790</v>
      </c>
      <c r="ADE1" s="14" t="s">
        <v>791</v>
      </c>
      <c r="ADF1" s="56" t="s">
        <v>792</v>
      </c>
      <c r="ADG1" s="12" t="s">
        <v>793</v>
      </c>
      <c r="ADH1" s="15" t="s">
        <v>794</v>
      </c>
      <c r="ADI1" s="56" t="s">
        <v>795</v>
      </c>
      <c r="ADJ1" s="12" t="s">
        <v>796</v>
      </c>
      <c r="ADK1" s="15" t="s">
        <v>797</v>
      </c>
      <c r="ADL1" s="56" t="s">
        <v>798</v>
      </c>
      <c r="ADM1" s="12" t="s">
        <v>799</v>
      </c>
      <c r="ADN1" s="15" t="s">
        <v>800</v>
      </c>
      <c r="ADO1" s="56" t="s">
        <v>801</v>
      </c>
      <c r="ADP1" s="12" t="s">
        <v>802</v>
      </c>
      <c r="ADQ1" s="15" t="s">
        <v>803</v>
      </c>
      <c r="ADR1" s="56" t="s">
        <v>804</v>
      </c>
      <c r="ADS1" s="12" t="s">
        <v>805</v>
      </c>
      <c r="ADT1" s="299" t="s">
        <v>806</v>
      </c>
      <c r="ADU1" s="300" t="s">
        <v>807</v>
      </c>
      <c r="ADV1" s="299" t="s">
        <v>808</v>
      </c>
      <c r="ADW1" s="299" t="s">
        <v>809</v>
      </c>
      <c r="ADX1" s="300" t="s">
        <v>810</v>
      </c>
      <c r="ADY1" s="19" t="s">
        <v>811</v>
      </c>
      <c r="ADZ1" s="187" t="s">
        <v>812</v>
      </c>
      <c r="AEA1" s="57" t="s">
        <v>813</v>
      </c>
      <c r="AEB1" s="64" t="s">
        <v>814</v>
      </c>
      <c r="AEC1" s="64" t="s">
        <v>815</v>
      </c>
      <c r="AED1" s="64" t="s">
        <v>816</v>
      </c>
      <c r="AEE1" s="64" t="s">
        <v>817</v>
      </c>
      <c r="AEF1" s="64" t="s">
        <v>818</v>
      </c>
      <c r="AEG1" s="64" t="s">
        <v>819</v>
      </c>
      <c r="AEH1" s="64" t="s">
        <v>820</v>
      </c>
      <c r="AEI1" s="55" t="s">
        <v>821</v>
      </c>
      <c r="AEJ1" s="66" t="s">
        <v>822</v>
      </c>
      <c r="AEK1" s="63" t="s">
        <v>823</v>
      </c>
      <c r="AEL1" s="63" t="s">
        <v>824</v>
      </c>
      <c r="AEM1" s="63" t="s">
        <v>825</v>
      </c>
      <c r="AEN1" s="63" t="s">
        <v>826</v>
      </c>
      <c r="AEO1" s="63" t="s">
        <v>827</v>
      </c>
      <c r="AEP1" s="63" t="s">
        <v>828</v>
      </c>
      <c r="AEQ1" s="63" t="s">
        <v>829</v>
      </c>
      <c r="AER1" s="63" t="s">
        <v>830</v>
      </c>
      <c r="AES1" s="63" t="s">
        <v>831</v>
      </c>
      <c r="AET1" s="63" t="s">
        <v>832</v>
      </c>
      <c r="AEU1" s="63" t="s">
        <v>833</v>
      </c>
      <c r="AEV1" s="63" t="s">
        <v>834</v>
      </c>
      <c r="AEW1" s="63" t="s">
        <v>835</v>
      </c>
      <c r="AEX1" s="63" t="s">
        <v>836</v>
      </c>
      <c r="AEY1" s="63" t="s">
        <v>837</v>
      </c>
      <c r="AEZ1" s="63" t="s">
        <v>838</v>
      </c>
      <c r="AFA1" s="63" t="s">
        <v>839</v>
      </c>
      <c r="AFB1" s="63" t="s">
        <v>840</v>
      </c>
      <c r="AFC1" s="63" t="s">
        <v>841</v>
      </c>
      <c r="AFD1" s="63" t="s">
        <v>842</v>
      </c>
      <c r="AFE1" s="63" t="s">
        <v>843</v>
      </c>
      <c r="AFF1" s="63" t="s">
        <v>844</v>
      </c>
      <c r="AFG1" s="63" t="s">
        <v>845</v>
      </c>
      <c r="AFH1" s="63" t="s">
        <v>846</v>
      </c>
      <c r="AFI1" s="63" t="s">
        <v>847</v>
      </c>
      <c r="AFJ1" s="63" t="s">
        <v>848</v>
      </c>
      <c r="AFK1" s="63" t="s">
        <v>849</v>
      </c>
      <c r="AFL1" s="55" t="s">
        <v>850</v>
      </c>
      <c r="AFM1" s="56" t="s">
        <v>851</v>
      </c>
      <c r="AFN1" s="56" t="s">
        <v>852</v>
      </c>
      <c r="AFO1" s="314" t="s">
        <v>853</v>
      </c>
      <c r="AFP1" s="211" t="s">
        <v>854</v>
      </c>
      <c r="AFQ1" s="211" t="s">
        <v>855</v>
      </c>
      <c r="AFR1" s="211" t="s">
        <v>856</v>
      </c>
      <c r="AFS1" s="211" t="s">
        <v>857</v>
      </c>
      <c r="AFT1" s="211" t="s">
        <v>858</v>
      </c>
      <c r="AFU1" s="211" t="s">
        <v>859</v>
      </c>
      <c r="AFV1" s="212" t="s">
        <v>860</v>
      </c>
      <c r="AFW1" s="212" t="s">
        <v>861</v>
      </c>
      <c r="AFX1" s="45" t="s">
        <v>862</v>
      </c>
      <c r="AFY1" s="309" t="s">
        <v>863</v>
      </c>
      <c r="AFZ1" s="51" t="s">
        <v>864</v>
      </c>
      <c r="AGA1" s="52" t="s">
        <v>865</v>
      </c>
      <c r="AGB1" s="52" t="s">
        <v>866</v>
      </c>
      <c r="AGC1" s="52" t="s">
        <v>867</v>
      </c>
      <c r="AGD1" s="52" t="s">
        <v>868</v>
      </c>
      <c r="AGE1" s="52" t="s">
        <v>869</v>
      </c>
      <c r="AGF1" s="52" t="s">
        <v>870</v>
      </c>
      <c r="AGG1" s="52" t="s">
        <v>871</v>
      </c>
      <c r="AGH1" s="52" t="s">
        <v>872</v>
      </c>
      <c r="AGI1" s="52" t="s">
        <v>873</v>
      </c>
      <c r="AGJ1" s="52" t="s">
        <v>874</v>
      </c>
      <c r="AGK1" s="53" t="s">
        <v>875</v>
      </c>
      <c r="AGL1" s="53" t="s">
        <v>876</v>
      </c>
      <c r="AGM1" s="205" t="s">
        <v>877</v>
      </c>
      <c r="AGN1" s="185" t="s">
        <v>878</v>
      </c>
      <c r="AGO1" s="185" t="s">
        <v>879</v>
      </c>
      <c r="AGP1" s="56" t="s">
        <v>880</v>
      </c>
      <c r="AGQ1" s="295" t="s">
        <v>881</v>
      </c>
      <c r="AGR1" s="286" t="s">
        <v>882</v>
      </c>
      <c r="AGS1" s="185" t="s">
        <v>883</v>
      </c>
      <c r="AGT1" s="206" t="s">
        <v>884</v>
      </c>
      <c r="AGU1" s="13" t="s">
        <v>885</v>
      </c>
      <c r="AGV1" s="55" t="s">
        <v>886</v>
      </c>
      <c r="AGW1" s="12" t="s">
        <v>887</v>
      </c>
      <c r="AGX1" s="13" t="s">
        <v>888</v>
      </c>
      <c r="AGY1" s="55" t="s">
        <v>889</v>
      </c>
      <c r="AGZ1" s="12" t="s">
        <v>890</v>
      </c>
      <c r="AHA1" s="13" t="s">
        <v>891</v>
      </c>
      <c r="AHB1" s="55" t="s">
        <v>892</v>
      </c>
      <c r="AHC1" s="12" t="s">
        <v>893</v>
      </c>
      <c r="AHD1" s="13" t="s">
        <v>894</v>
      </c>
      <c r="AHE1" s="55" t="s">
        <v>895</v>
      </c>
      <c r="AHF1" s="12" t="s">
        <v>896</v>
      </c>
      <c r="AHG1" s="13" t="s">
        <v>897</v>
      </c>
      <c r="AHH1" s="55" t="s">
        <v>898</v>
      </c>
      <c r="AHI1" s="12" t="s">
        <v>899</v>
      </c>
      <c r="AHJ1" s="13" t="s">
        <v>900</v>
      </c>
      <c r="AHK1" s="55" t="s">
        <v>901</v>
      </c>
      <c r="AHL1" s="12" t="s">
        <v>902</v>
      </c>
      <c r="AHM1" s="13" t="s">
        <v>903</v>
      </c>
      <c r="AHN1" s="55" t="s">
        <v>904</v>
      </c>
      <c r="AHO1" s="12" t="s">
        <v>905</v>
      </c>
      <c r="AHP1" s="299" t="s">
        <v>906</v>
      </c>
      <c r="AHQ1" s="300" t="s">
        <v>907</v>
      </c>
      <c r="AHR1" s="299" t="s">
        <v>908</v>
      </c>
      <c r="AHS1" s="299" t="s">
        <v>909</v>
      </c>
      <c r="AHT1" s="300" t="s">
        <v>910</v>
      </c>
      <c r="AHU1" s="19" t="s">
        <v>911</v>
      </c>
      <c r="AHV1" s="19" t="s">
        <v>912</v>
      </c>
      <c r="AHW1" s="210" t="s">
        <v>913</v>
      </c>
      <c r="AHX1" s="211" t="s">
        <v>914</v>
      </c>
      <c r="AHY1" s="211" t="s">
        <v>915</v>
      </c>
      <c r="AHZ1" s="211" t="s">
        <v>916</v>
      </c>
      <c r="AIA1" s="211" t="s">
        <v>917</v>
      </c>
      <c r="AIB1" s="211" t="s">
        <v>918</v>
      </c>
      <c r="AIC1" s="211" t="s">
        <v>919</v>
      </c>
      <c r="AID1" s="211" t="s">
        <v>920</v>
      </c>
      <c r="AIE1" s="211" t="s">
        <v>921</v>
      </c>
      <c r="AIF1" s="303" t="s">
        <v>922</v>
      </c>
      <c r="AIG1" s="54" t="s">
        <v>923</v>
      </c>
      <c r="AIH1" s="12" t="s">
        <v>924</v>
      </c>
      <c r="AII1" s="13" t="s">
        <v>925</v>
      </c>
      <c r="AIJ1" s="55" t="s">
        <v>926</v>
      </c>
      <c r="AIK1" s="12" t="s">
        <v>927</v>
      </c>
      <c r="AIL1" s="13" t="s">
        <v>928</v>
      </c>
      <c r="AIM1" s="55" t="s">
        <v>929</v>
      </c>
      <c r="AIN1" s="12" t="s">
        <v>930</v>
      </c>
      <c r="AIO1" s="13" t="s">
        <v>931</v>
      </c>
      <c r="AIP1" s="69" t="s">
        <v>932</v>
      </c>
      <c r="AIQ1" s="12" t="s">
        <v>933</v>
      </c>
      <c r="AIR1" s="13" t="s">
        <v>934</v>
      </c>
      <c r="AIS1" s="69" t="s">
        <v>935</v>
      </c>
      <c r="AIT1" s="12" t="s">
        <v>936</v>
      </c>
      <c r="AIU1" s="13" t="s">
        <v>937</v>
      </c>
      <c r="AIV1" s="69" t="s">
        <v>938</v>
      </c>
      <c r="AIW1" s="12" t="s">
        <v>939</v>
      </c>
      <c r="AIX1" s="13" t="s">
        <v>940</v>
      </c>
      <c r="AIY1" s="69" t="s">
        <v>941</v>
      </c>
      <c r="AIZ1" s="12" t="s">
        <v>942</v>
      </c>
      <c r="AJA1" s="13" t="s">
        <v>943</v>
      </c>
      <c r="AJB1" s="69" t="s">
        <v>944</v>
      </c>
      <c r="AJC1" s="12" t="s">
        <v>945</v>
      </c>
      <c r="AJD1" s="299" t="s">
        <v>946</v>
      </c>
      <c r="AJE1" s="300" t="s">
        <v>947</v>
      </c>
      <c r="AJF1" s="299" t="s">
        <v>948</v>
      </c>
      <c r="AJG1" s="299" t="s">
        <v>949</v>
      </c>
      <c r="AJH1" s="300" t="s">
        <v>950</v>
      </c>
      <c r="AJI1" s="19" t="s">
        <v>951</v>
      </c>
      <c r="AJJ1" s="19" t="s">
        <v>952</v>
      </c>
      <c r="AJK1" s="63" t="s">
        <v>953</v>
      </c>
      <c r="AJL1" s="64" t="s">
        <v>954</v>
      </c>
      <c r="AJM1" s="64" t="s">
        <v>955</v>
      </c>
      <c r="AJN1" s="64" t="s">
        <v>956</v>
      </c>
      <c r="AJO1" s="64" t="s">
        <v>957</v>
      </c>
      <c r="AJP1" s="64" t="s">
        <v>958</v>
      </c>
      <c r="AJQ1" s="64" t="s">
        <v>959</v>
      </c>
      <c r="AJR1" s="64" t="s">
        <v>960</v>
      </c>
      <c r="AJS1" s="55" t="s">
        <v>961</v>
      </c>
      <c r="AJT1" s="66" t="s">
        <v>962</v>
      </c>
      <c r="AJU1" s="55" t="s">
        <v>963</v>
      </c>
      <c r="AJV1" s="12" t="s">
        <v>964</v>
      </c>
      <c r="AJW1" s="13" t="s">
        <v>965</v>
      </c>
      <c r="AJX1" s="55" t="s">
        <v>966</v>
      </c>
      <c r="AJY1" s="12" t="s">
        <v>967</v>
      </c>
      <c r="AJZ1" s="13" t="s">
        <v>968</v>
      </c>
      <c r="AKA1" s="55" t="s">
        <v>969</v>
      </c>
      <c r="AKB1" s="12" t="s">
        <v>970</v>
      </c>
      <c r="AKC1" s="13" t="s">
        <v>971</v>
      </c>
      <c r="AKD1" s="55" t="s">
        <v>972</v>
      </c>
      <c r="AKE1" s="12" t="s">
        <v>973</v>
      </c>
      <c r="AKF1" s="13" t="s">
        <v>974</v>
      </c>
      <c r="AKG1" s="55" t="s">
        <v>975</v>
      </c>
      <c r="AKH1" s="12" t="s">
        <v>976</v>
      </c>
      <c r="AKI1" s="13" t="s">
        <v>977</v>
      </c>
      <c r="AKJ1" s="55" t="s">
        <v>978</v>
      </c>
      <c r="AKK1" s="12" t="s">
        <v>979</v>
      </c>
      <c r="AKL1" s="14" t="s">
        <v>980</v>
      </c>
      <c r="AKM1" s="55" t="s">
        <v>981</v>
      </c>
      <c r="AKN1" s="12" t="s">
        <v>982</v>
      </c>
      <c r="AKO1" s="14" t="s">
        <v>983</v>
      </c>
      <c r="AKP1" s="55" t="s">
        <v>984</v>
      </c>
      <c r="AKQ1" s="12" t="s">
        <v>985</v>
      </c>
      <c r="AKR1" s="14" t="s">
        <v>986</v>
      </c>
      <c r="AKS1" s="57" t="s">
        <v>987</v>
      </c>
      <c r="AKT1" s="19" t="s">
        <v>988</v>
      </c>
      <c r="AKU1" s="19" t="s">
        <v>989</v>
      </c>
      <c r="AKV1" s="57" t="s">
        <v>990</v>
      </c>
      <c r="AKW1" s="19" t="s">
        <v>991</v>
      </c>
      <c r="AKX1" s="19" t="s">
        <v>992</v>
      </c>
      <c r="AKY1" s="63" t="s">
        <v>993</v>
      </c>
      <c r="AKZ1" s="64" t="s">
        <v>994</v>
      </c>
      <c r="ALA1" s="64" t="s">
        <v>995</v>
      </c>
      <c r="ALB1" s="64" t="s">
        <v>996</v>
      </c>
      <c r="ALC1" s="64" t="s">
        <v>997</v>
      </c>
      <c r="ALD1" s="64" t="s">
        <v>998</v>
      </c>
      <c r="ALE1" s="64" t="s">
        <v>999</v>
      </c>
      <c r="ALF1" s="64" t="s">
        <v>1000</v>
      </c>
      <c r="ALG1" s="55" t="s">
        <v>1001</v>
      </c>
      <c r="ALH1" s="66" t="s">
        <v>1002</v>
      </c>
      <c r="ALI1" s="70" t="s">
        <v>1003</v>
      </c>
      <c r="ALJ1" s="12" t="s">
        <v>1004</v>
      </c>
      <c r="ALK1" s="13" t="s">
        <v>1005</v>
      </c>
      <c r="ALL1" s="55" t="s">
        <v>1006</v>
      </c>
      <c r="ALM1" s="12" t="s">
        <v>1007</v>
      </c>
      <c r="ALN1" s="13" t="s">
        <v>1008</v>
      </c>
      <c r="ALO1" s="55" t="s">
        <v>1009</v>
      </c>
      <c r="ALP1" s="12" t="s">
        <v>1010</v>
      </c>
      <c r="ALQ1" s="13" t="s">
        <v>1011</v>
      </c>
      <c r="ALR1" s="55" t="s">
        <v>1012</v>
      </c>
      <c r="ALS1" s="12" t="s">
        <v>1013</v>
      </c>
      <c r="ALT1" s="13" t="s">
        <v>1014</v>
      </c>
      <c r="ALU1" s="55" t="s">
        <v>1015</v>
      </c>
      <c r="ALV1" s="12" t="s">
        <v>1016</v>
      </c>
      <c r="ALW1" s="13" t="s">
        <v>1017</v>
      </c>
      <c r="ALX1" s="54" t="s">
        <v>1018</v>
      </c>
      <c r="ALY1" s="17" t="s">
        <v>1019</v>
      </c>
      <c r="ALZ1" s="18" t="s">
        <v>1020</v>
      </c>
      <c r="AMA1" s="54" t="s">
        <v>1021</v>
      </c>
      <c r="AMB1" s="17" t="s">
        <v>1022</v>
      </c>
      <c r="AMC1" s="18" t="s">
        <v>1023</v>
      </c>
      <c r="AMD1" s="54" t="s">
        <v>1024</v>
      </c>
      <c r="AME1" s="17" t="s">
        <v>1025</v>
      </c>
      <c r="AMF1" s="18" t="s">
        <v>1026</v>
      </c>
      <c r="AMG1" s="57" t="s">
        <v>1027</v>
      </c>
      <c r="AMH1" s="19" t="s">
        <v>1028</v>
      </c>
      <c r="AMI1" s="19" t="s">
        <v>1029</v>
      </c>
      <c r="AMJ1" s="57" t="s">
        <v>1030</v>
      </c>
      <c r="AMK1" s="19" t="s">
        <v>1031</v>
      </c>
      <c r="AML1" s="19" t="s">
        <v>1032</v>
      </c>
      <c r="AMM1" s="63" t="s">
        <v>1033</v>
      </c>
      <c r="AMN1" s="64" t="s">
        <v>1034</v>
      </c>
      <c r="AMO1" s="64" t="s">
        <v>1035</v>
      </c>
      <c r="AMP1" s="64" t="s">
        <v>1036</v>
      </c>
      <c r="AMQ1" s="64" t="s">
        <v>1037</v>
      </c>
      <c r="AMR1" s="64" t="s">
        <v>1038</v>
      </c>
      <c r="AMS1" s="64" t="s">
        <v>1039</v>
      </c>
      <c r="AMT1" s="64" t="s">
        <v>1040</v>
      </c>
      <c r="AMU1" s="64" t="s">
        <v>1041</v>
      </c>
      <c r="AMV1" s="64" t="s">
        <v>1042</v>
      </c>
      <c r="AMW1" s="70" t="s">
        <v>1043</v>
      </c>
      <c r="AMX1" s="54" t="s">
        <v>1044</v>
      </c>
      <c r="AMY1" s="71" t="s">
        <v>1045</v>
      </c>
      <c r="AMZ1" s="71" t="s">
        <v>1046</v>
      </c>
      <c r="ANA1" s="71" t="s">
        <v>1047</v>
      </c>
      <c r="ANB1" s="54" t="s">
        <v>1048</v>
      </c>
      <c r="ANC1" s="71" t="s">
        <v>1049</v>
      </c>
      <c r="AND1" s="70" t="s">
        <v>1050</v>
      </c>
      <c r="ANE1" s="54" t="s">
        <v>1051</v>
      </c>
      <c r="ANF1" s="71" t="s">
        <v>1052</v>
      </c>
      <c r="ANG1" s="71" t="s">
        <v>1053</v>
      </c>
      <c r="ANH1" s="71" t="s">
        <v>1054</v>
      </c>
      <c r="ANI1" s="71" t="s">
        <v>1055</v>
      </c>
      <c r="ANJ1" s="71" t="s">
        <v>1056</v>
      </c>
      <c r="ANK1" s="54" t="s">
        <v>1057</v>
      </c>
      <c r="ANL1" s="54" t="s">
        <v>1058</v>
      </c>
      <c r="ANM1" s="57" t="s">
        <v>1059</v>
      </c>
      <c r="ANN1" s="57" t="s">
        <v>1060</v>
      </c>
      <c r="ANO1" s="57" t="s">
        <v>1061</v>
      </c>
      <c r="ANP1" s="54" t="s">
        <v>1062</v>
      </c>
      <c r="ANQ1" s="57" t="s">
        <v>1063</v>
      </c>
      <c r="ANR1" s="70" t="s">
        <v>1064</v>
      </c>
      <c r="ANS1" s="68" t="s">
        <v>1065</v>
      </c>
      <c r="ANT1" s="72" t="s">
        <v>1066</v>
      </c>
      <c r="ANU1" s="72" t="s">
        <v>1067</v>
      </c>
      <c r="ANV1" s="72" t="s">
        <v>1068</v>
      </c>
      <c r="ANW1" s="72" t="s">
        <v>1069</v>
      </c>
      <c r="ANX1" s="72" t="s">
        <v>1070</v>
      </c>
      <c r="ANY1" s="70" t="s">
        <v>1071</v>
      </c>
      <c r="ANZ1" s="12" t="s">
        <v>1072</v>
      </c>
      <c r="AOA1" s="13" t="s">
        <v>1073</v>
      </c>
      <c r="AOB1" s="55" t="s">
        <v>1074</v>
      </c>
      <c r="AOC1" s="12" t="s">
        <v>1075</v>
      </c>
      <c r="AOD1" s="13" t="s">
        <v>1076</v>
      </c>
      <c r="AOE1" s="55" t="s">
        <v>1077</v>
      </c>
      <c r="AOF1" s="12" t="s">
        <v>1078</v>
      </c>
      <c r="AOG1" s="13" t="s">
        <v>1079</v>
      </c>
      <c r="AOH1" s="55" t="s">
        <v>1080</v>
      </c>
      <c r="AOI1" s="12" t="s">
        <v>1081</v>
      </c>
      <c r="AOJ1" s="13" t="s">
        <v>1082</v>
      </c>
      <c r="AOK1" s="55" t="s">
        <v>1083</v>
      </c>
      <c r="AOL1" s="12" t="s">
        <v>1084</v>
      </c>
      <c r="AOM1" s="15" t="s">
        <v>1085</v>
      </c>
      <c r="AON1" s="54" t="s">
        <v>1086</v>
      </c>
      <c r="AOO1" s="54" t="s">
        <v>1087</v>
      </c>
      <c r="AOP1" s="54" t="s">
        <v>1088</v>
      </c>
      <c r="AOQ1" s="54" t="s">
        <v>1089</v>
      </c>
      <c r="AOR1" s="54" t="s">
        <v>1090</v>
      </c>
      <c r="AOS1" s="54" t="s">
        <v>1091</v>
      </c>
      <c r="AOT1" s="12" t="s">
        <v>1092</v>
      </c>
      <c r="AOU1" s="13" t="s">
        <v>1079</v>
      </c>
      <c r="AOV1" s="56" t="s">
        <v>1093</v>
      </c>
      <c r="AOW1" s="13" t="s">
        <v>1094</v>
      </c>
      <c r="AOX1" s="13" t="s">
        <v>1082</v>
      </c>
      <c r="AOY1" s="56" t="s">
        <v>1095</v>
      </c>
      <c r="AOZ1" s="13" t="s">
        <v>1096</v>
      </c>
      <c r="APA1" s="13" t="s">
        <v>1085</v>
      </c>
      <c r="APB1" s="56" t="s">
        <v>1097</v>
      </c>
      <c r="APC1" s="13" t="s">
        <v>1098</v>
      </c>
      <c r="APD1" s="13" t="s">
        <v>1099</v>
      </c>
      <c r="APE1" s="56" t="s">
        <v>1100</v>
      </c>
      <c r="APF1" s="13" t="s">
        <v>1101</v>
      </c>
      <c r="APG1" s="13" t="s">
        <v>1102</v>
      </c>
      <c r="APH1" s="56" t="s">
        <v>1103</v>
      </c>
      <c r="API1" s="19" t="s">
        <v>1104</v>
      </c>
      <c r="APJ1" s="13" t="s">
        <v>1105</v>
      </c>
      <c r="APK1" s="57" t="s">
        <v>1106</v>
      </c>
      <c r="APL1" s="19" t="s">
        <v>1107</v>
      </c>
      <c r="APM1" s="19" t="s">
        <v>1108</v>
      </c>
      <c r="APN1" s="57" t="s">
        <v>1109</v>
      </c>
      <c r="APO1" s="19" t="s">
        <v>1110</v>
      </c>
      <c r="APP1" s="19" t="s">
        <v>1111</v>
      </c>
      <c r="APQ1" s="64" t="s">
        <v>1112</v>
      </c>
      <c r="APR1" s="64" t="s">
        <v>1113</v>
      </c>
      <c r="APS1" s="64" t="s">
        <v>1114</v>
      </c>
      <c r="APT1" s="64" t="s">
        <v>1115</v>
      </c>
      <c r="APU1" s="64" t="s">
        <v>1116</v>
      </c>
      <c r="APV1" s="64" t="s">
        <v>1117</v>
      </c>
      <c r="APW1" s="64" t="s">
        <v>1118</v>
      </c>
      <c r="APX1" s="64" t="s">
        <v>1119</v>
      </c>
      <c r="APY1" s="54" t="s">
        <v>1120</v>
      </c>
      <c r="APZ1" s="12" t="s">
        <v>1121</v>
      </c>
      <c r="AQA1" s="13" t="s">
        <v>1073</v>
      </c>
      <c r="AQB1" s="55" t="s">
        <v>1122</v>
      </c>
      <c r="AQC1" s="12" t="s">
        <v>1123</v>
      </c>
      <c r="AQD1" s="13" t="s">
        <v>1076</v>
      </c>
      <c r="AQE1" s="55" t="s">
        <v>1124</v>
      </c>
      <c r="AQF1" s="12" t="s">
        <v>1125</v>
      </c>
      <c r="AQG1" s="13" t="s">
        <v>1079</v>
      </c>
      <c r="AQH1" s="55" t="s">
        <v>1126</v>
      </c>
      <c r="AQI1" s="12" t="s">
        <v>1127</v>
      </c>
      <c r="AQJ1" s="13" t="s">
        <v>1082</v>
      </c>
      <c r="AQK1" s="55" t="s">
        <v>1128</v>
      </c>
      <c r="AQL1" s="12" t="s">
        <v>1129</v>
      </c>
      <c r="AQM1" s="13" t="s">
        <v>1085</v>
      </c>
      <c r="AQN1" s="54" t="s">
        <v>1130</v>
      </c>
      <c r="AQO1" s="54" t="s">
        <v>1131</v>
      </c>
      <c r="AQP1" s="54" t="s">
        <v>1132</v>
      </c>
      <c r="AQQ1" s="54" t="s">
        <v>1133</v>
      </c>
      <c r="AQR1" s="54" t="s">
        <v>1134</v>
      </c>
      <c r="AQS1" s="54" t="s">
        <v>1135</v>
      </c>
      <c r="AQT1" s="13" t="s">
        <v>1136</v>
      </c>
      <c r="AQU1" s="13" t="s">
        <v>1079</v>
      </c>
      <c r="AQV1" s="56" t="s">
        <v>1137</v>
      </c>
      <c r="AQW1" s="13" t="s">
        <v>1138</v>
      </c>
      <c r="AQX1" s="13" t="s">
        <v>1082</v>
      </c>
      <c r="AQY1" s="56" t="s">
        <v>1139</v>
      </c>
      <c r="AQZ1" s="13" t="s">
        <v>1140</v>
      </c>
      <c r="ARA1" s="13" t="s">
        <v>1085</v>
      </c>
      <c r="ARB1" s="56" t="s">
        <v>1141</v>
      </c>
      <c r="ARC1" s="13" t="s">
        <v>1142</v>
      </c>
      <c r="ARD1" s="13" t="s">
        <v>1099</v>
      </c>
      <c r="ARE1" s="56" t="s">
        <v>1143</v>
      </c>
      <c r="ARF1" s="13" t="s">
        <v>1144</v>
      </c>
      <c r="ARG1" s="13" t="s">
        <v>1102</v>
      </c>
      <c r="ARH1" s="56" t="s">
        <v>1145</v>
      </c>
      <c r="ARI1" s="13" t="s">
        <v>1146</v>
      </c>
      <c r="ARJ1" s="13" t="s">
        <v>1105</v>
      </c>
      <c r="ARK1" s="57" t="s">
        <v>1147</v>
      </c>
      <c r="ARL1" s="19" t="s">
        <v>1148</v>
      </c>
      <c r="ARM1" s="19" t="s">
        <v>1108</v>
      </c>
      <c r="ARN1" s="57" t="s">
        <v>1149</v>
      </c>
      <c r="ARO1" s="19" t="s">
        <v>1150</v>
      </c>
      <c r="ARP1" s="19" t="s">
        <v>1111</v>
      </c>
      <c r="ARQ1" s="64" t="s">
        <v>1151</v>
      </c>
      <c r="ARR1" s="64" t="s">
        <v>1152</v>
      </c>
      <c r="ARS1" s="64" t="s">
        <v>1153</v>
      </c>
      <c r="ART1" s="64" t="s">
        <v>1154</v>
      </c>
      <c r="ARU1" s="64" t="s">
        <v>1155</v>
      </c>
      <c r="ARV1" s="64" t="s">
        <v>1156</v>
      </c>
      <c r="ARW1" s="64" t="s">
        <v>1157</v>
      </c>
      <c r="ARX1" s="64" t="s">
        <v>1158</v>
      </c>
      <c r="ARY1" s="55" t="s">
        <v>1159</v>
      </c>
      <c r="ARZ1" s="12" t="s">
        <v>1160</v>
      </c>
      <c r="ASA1" s="13" t="s">
        <v>1005</v>
      </c>
      <c r="ASB1" s="55" t="s">
        <v>1161</v>
      </c>
      <c r="ASC1" s="12" t="s">
        <v>1162</v>
      </c>
      <c r="ASD1" s="13" t="s">
        <v>1008</v>
      </c>
      <c r="ASE1" s="55" t="s">
        <v>1163</v>
      </c>
      <c r="ASF1" s="12" t="s">
        <v>1164</v>
      </c>
      <c r="ASG1" s="14" t="s">
        <v>1011</v>
      </c>
      <c r="ASH1" s="56" t="s">
        <v>1165</v>
      </c>
      <c r="ASI1" s="12" t="s">
        <v>1166</v>
      </c>
      <c r="ASJ1" s="13" t="s">
        <v>1014</v>
      </c>
      <c r="ASK1" s="56" t="s">
        <v>1167</v>
      </c>
      <c r="ASL1" s="12" t="s">
        <v>1168</v>
      </c>
      <c r="ASM1" s="13" t="s">
        <v>1017</v>
      </c>
      <c r="ASN1" s="56" t="s">
        <v>1169</v>
      </c>
      <c r="ASO1" s="13" t="s">
        <v>1170</v>
      </c>
      <c r="ASP1" s="13" t="s">
        <v>1020</v>
      </c>
      <c r="ASQ1" s="56" t="s">
        <v>1171</v>
      </c>
      <c r="ASR1" s="13" t="s">
        <v>1172</v>
      </c>
      <c r="ASS1" s="13" t="s">
        <v>1023</v>
      </c>
      <c r="AST1" s="56" t="s">
        <v>1173</v>
      </c>
      <c r="ASU1" s="13" t="s">
        <v>1174</v>
      </c>
      <c r="ASV1" s="13" t="s">
        <v>1026</v>
      </c>
      <c r="ASW1" s="57" t="s">
        <v>1175</v>
      </c>
      <c r="ASX1" s="19" t="s">
        <v>1176</v>
      </c>
      <c r="ASY1" s="19" t="s">
        <v>1029</v>
      </c>
      <c r="ASZ1" s="57" t="s">
        <v>1177</v>
      </c>
      <c r="ATA1" s="19" t="s">
        <v>1178</v>
      </c>
      <c r="ATB1" s="19" t="s">
        <v>1032</v>
      </c>
      <c r="ATC1" s="63" t="s">
        <v>1179</v>
      </c>
      <c r="ATD1" s="64" t="s">
        <v>1180</v>
      </c>
      <c r="ATE1" s="64" t="s">
        <v>1181</v>
      </c>
      <c r="ATF1" s="64" t="s">
        <v>1182</v>
      </c>
      <c r="ATG1" s="64" t="s">
        <v>1183</v>
      </c>
      <c r="ATH1" s="64" t="s">
        <v>1184</v>
      </c>
      <c r="ATI1" s="64" t="s">
        <v>1185</v>
      </c>
      <c r="ATJ1" s="64" t="s">
        <v>1186</v>
      </c>
      <c r="ATK1" s="55" t="s">
        <v>1187</v>
      </c>
      <c r="ATL1" s="66" t="s">
        <v>1188</v>
      </c>
      <c r="ATM1" s="56" t="s">
        <v>1189</v>
      </c>
      <c r="ATN1" s="56" t="s">
        <v>1190</v>
      </c>
      <c r="ATO1" s="56" t="s">
        <v>1191</v>
      </c>
      <c r="ATP1" s="56" t="s">
        <v>1192</v>
      </c>
      <c r="ATQ1" s="56" t="s">
        <v>1193</v>
      </c>
      <c r="ATR1" s="72" t="s">
        <v>1194</v>
      </c>
      <c r="ATS1" s="72" t="s">
        <v>1195</v>
      </c>
      <c r="ATT1" s="72" t="s">
        <v>1196</v>
      </c>
      <c r="ATU1" s="56" t="s">
        <v>1197</v>
      </c>
      <c r="ATV1" s="71" t="s">
        <v>1198</v>
      </c>
      <c r="ATW1" s="72" t="s">
        <v>1199</v>
      </c>
      <c r="ATX1" s="20" t="s">
        <v>1200</v>
      </c>
      <c r="ATY1" s="21" t="s">
        <v>1201</v>
      </c>
      <c r="ATZ1" s="45" t="s">
        <v>1202</v>
      </c>
      <c r="AUA1" s="20" t="s">
        <v>1203</v>
      </c>
      <c r="AUB1" s="21" t="s">
        <v>1204</v>
      </c>
      <c r="AUC1" s="45" t="s">
        <v>1205</v>
      </c>
      <c r="AUD1" s="20" t="s">
        <v>1206</v>
      </c>
      <c r="AUE1" s="22" t="s">
        <v>1207</v>
      </c>
      <c r="AUF1" s="52" t="s">
        <v>1208</v>
      </c>
      <c r="AUG1" s="20" t="s">
        <v>1209</v>
      </c>
      <c r="AUH1" s="21" t="s">
        <v>1210</v>
      </c>
      <c r="AUI1" s="52" t="s">
        <v>1211</v>
      </c>
      <c r="AUJ1" s="20" t="s">
        <v>1212</v>
      </c>
      <c r="AUK1" s="21" t="s">
        <v>1213</v>
      </c>
      <c r="AUL1" s="52" t="s">
        <v>1214</v>
      </c>
      <c r="AUM1" s="20" t="s">
        <v>1215</v>
      </c>
      <c r="AUN1" s="23" t="s">
        <v>1216</v>
      </c>
      <c r="AUO1" s="52" t="s">
        <v>1217</v>
      </c>
      <c r="AUP1" s="20" t="s">
        <v>1218</v>
      </c>
      <c r="AUQ1" s="23" t="s">
        <v>1219</v>
      </c>
      <c r="AUR1" s="52" t="s">
        <v>1220</v>
      </c>
      <c r="AUS1" s="20" t="s">
        <v>1221</v>
      </c>
      <c r="AUT1" s="23" t="s">
        <v>1222</v>
      </c>
      <c r="AUU1" s="185" t="s">
        <v>1223</v>
      </c>
      <c r="AUV1" s="186" t="s">
        <v>1224</v>
      </c>
      <c r="AUW1" s="186" t="s">
        <v>1225</v>
      </c>
      <c r="AUX1" s="185" t="s">
        <v>1226</v>
      </c>
      <c r="AUY1" s="186" t="s">
        <v>1227</v>
      </c>
      <c r="AUZ1" s="186" t="s">
        <v>1228</v>
      </c>
      <c r="AVA1" s="63" t="s">
        <v>1229</v>
      </c>
      <c r="AVB1" s="64" t="s">
        <v>1230</v>
      </c>
      <c r="AVC1" s="64" t="s">
        <v>1231</v>
      </c>
      <c r="AVD1" s="64" t="s">
        <v>1232</v>
      </c>
      <c r="AVE1" s="64" t="s">
        <v>1233</v>
      </c>
      <c r="AVF1" s="64" t="s">
        <v>1234</v>
      </c>
      <c r="AVG1" s="64" t="s">
        <v>1235</v>
      </c>
      <c r="AVH1" s="64" t="s">
        <v>1236</v>
      </c>
      <c r="AVI1" s="64" t="s">
        <v>1237</v>
      </c>
      <c r="AVJ1" s="64" t="s">
        <v>1238</v>
      </c>
      <c r="AVK1" s="54" t="s">
        <v>1239</v>
      </c>
      <c r="AVL1" s="54" t="s">
        <v>1240</v>
      </c>
      <c r="AVM1" s="54" t="s">
        <v>1241</v>
      </c>
      <c r="AVN1" s="54" t="s">
        <v>1242</v>
      </c>
      <c r="AVO1" s="54" t="s">
        <v>1243</v>
      </c>
      <c r="AVP1" s="54" t="s">
        <v>1244</v>
      </c>
      <c r="AVQ1" s="54" t="s">
        <v>1245</v>
      </c>
      <c r="AVR1" s="54" t="s">
        <v>1246</v>
      </c>
      <c r="AVS1" s="56" t="s">
        <v>1247</v>
      </c>
      <c r="AVT1" s="54" t="s">
        <v>1248</v>
      </c>
      <c r="AVU1" s="54" t="s">
        <v>1249</v>
      </c>
      <c r="AVV1" s="54" t="s">
        <v>1250</v>
      </c>
      <c r="AVW1" s="54" t="s">
        <v>1251</v>
      </c>
      <c r="AVX1" s="54" t="s">
        <v>1252</v>
      </c>
      <c r="AVY1" s="54" t="s">
        <v>1253</v>
      </c>
      <c r="AVZ1" s="73" t="s">
        <v>1254</v>
      </c>
      <c r="AWA1" s="73" t="s">
        <v>1255</v>
      </c>
      <c r="AWB1" s="73" t="s">
        <v>1256</v>
      </c>
      <c r="AWC1" s="295" t="s">
        <v>1257</v>
      </c>
      <c r="AWD1" s="73" t="s">
        <v>1258</v>
      </c>
      <c r="AWE1" s="54" t="s">
        <v>1259</v>
      </c>
      <c r="AWF1" s="54" t="s">
        <v>1260</v>
      </c>
      <c r="AWG1" s="54" t="s">
        <v>1261</v>
      </c>
      <c r="AWH1" s="54" t="s">
        <v>1262</v>
      </c>
      <c r="AWI1" s="54" t="s">
        <v>1263</v>
      </c>
      <c r="AWJ1" s="54" t="s">
        <v>1264</v>
      </c>
      <c r="AWK1" s="54" t="s">
        <v>1265</v>
      </c>
      <c r="AWL1" s="54" t="s">
        <v>1266</v>
      </c>
      <c r="AWM1" s="56" t="s">
        <v>1267</v>
      </c>
      <c r="AWN1" s="54" t="s">
        <v>1268</v>
      </c>
      <c r="AWO1" s="54" t="s">
        <v>1269</v>
      </c>
      <c r="AWP1" s="54" t="s">
        <v>1270</v>
      </c>
      <c r="AWQ1" s="54" t="s">
        <v>1271</v>
      </c>
      <c r="AWR1" s="54" t="s">
        <v>1272</v>
      </c>
      <c r="AWS1" s="54" t="s">
        <v>1273</v>
      </c>
      <c r="AWT1" s="54" t="s">
        <v>1274</v>
      </c>
      <c r="AWU1" s="54" t="s">
        <v>1275</v>
      </c>
      <c r="AWV1" s="54" t="s">
        <v>1276</v>
      </c>
      <c r="AWW1" s="56" t="s">
        <v>1277</v>
      </c>
      <c r="AWX1" s="54" t="s">
        <v>1278</v>
      </c>
      <c r="AWY1" s="55" t="s">
        <v>1279</v>
      </c>
      <c r="AWZ1" s="12" t="s">
        <v>1280</v>
      </c>
      <c r="AXA1" s="13" t="s">
        <v>1005</v>
      </c>
      <c r="AXB1" s="69" t="s">
        <v>1281</v>
      </c>
      <c r="AXC1" s="12" t="s">
        <v>1282</v>
      </c>
      <c r="AXD1" s="13" t="s">
        <v>1008</v>
      </c>
      <c r="AXE1" s="69" t="s">
        <v>1283</v>
      </c>
      <c r="AXF1" s="12" t="s">
        <v>1284</v>
      </c>
      <c r="AXG1" s="14" t="s">
        <v>1011</v>
      </c>
      <c r="AXH1" s="56" t="s">
        <v>1285</v>
      </c>
      <c r="AXI1" s="12" t="s">
        <v>1286</v>
      </c>
      <c r="AXJ1" s="13" t="s">
        <v>1014</v>
      </c>
      <c r="AXK1" s="56" t="s">
        <v>1287</v>
      </c>
      <c r="AXL1" s="12" t="s">
        <v>1288</v>
      </c>
      <c r="AXM1" s="13" t="s">
        <v>1017</v>
      </c>
      <c r="AXN1" s="56" t="s">
        <v>1289</v>
      </c>
      <c r="AXO1" s="12" t="s">
        <v>1290</v>
      </c>
      <c r="AXP1" s="13" t="s">
        <v>1020</v>
      </c>
      <c r="AXQ1" s="56" t="s">
        <v>1291</v>
      </c>
      <c r="AXR1" s="12" t="s">
        <v>1292</v>
      </c>
      <c r="AXS1" s="13" t="s">
        <v>1023</v>
      </c>
      <c r="AXT1" s="56" t="s">
        <v>1293</v>
      </c>
      <c r="AXU1" s="12" t="s">
        <v>1294</v>
      </c>
      <c r="AXV1" s="13" t="s">
        <v>1026</v>
      </c>
      <c r="AXW1" s="57" t="s">
        <v>1295</v>
      </c>
      <c r="AXX1" s="19" t="s">
        <v>1296</v>
      </c>
      <c r="AXY1" s="19" t="s">
        <v>1029</v>
      </c>
      <c r="AXZ1" s="57" t="s">
        <v>1297</v>
      </c>
      <c r="AYA1" s="19" t="s">
        <v>1298</v>
      </c>
      <c r="AYB1" s="19" t="s">
        <v>1032</v>
      </c>
      <c r="AYC1" s="63" t="s">
        <v>1299</v>
      </c>
      <c r="AYD1" s="64" t="s">
        <v>1300</v>
      </c>
      <c r="AYE1" s="64" t="s">
        <v>1301</v>
      </c>
      <c r="AYF1" s="64" t="s">
        <v>1302</v>
      </c>
      <c r="AYG1" s="64" t="s">
        <v>1303</v>
      </c>
      <c r="AYH1" s="64" t="s">
        <v>1304</v>
      </c>
      <c r="AYI1" s="63" t="s">
        <v>1305</v>
      </c>
      <c r="AYJ1" s="63" t="s">
        <v>1306</v>
      </c>
      <c r="AYK1" s="55" t="s">
        <v>1307</v>
      </c>
      <c r="AYL1" s="57" t="s">
        <v>1308</v>
      </c>
      <c r="AYM1" s="55" t="s">
        <v>1309</v>
      </c>
      <c r="AYN1" s="15" t="s">
        <v>1310</v>
      </c>
      <c r="AYO1" s="14" t="s">
        <v>1011</v>
      </c>
      <c r="AYP1" s="56" t="s">
        <v>1311</v>
      </c>
      <c r="AYQ1" s="15" t="s">
        <v>1312</v>
      </c>
      <c r="AYR1" s="15" t="s">
        <v>1014</v>
      </c>
      <c r="AYS1" s="74" t="s">
        <v>1313</v>
      </c>
      <c r="AYT1" s="15" t="s">
        <v>1314</v>
      </c>
      <c r="AYU1" s="15" t="s">
        <v>1017</v>
      </c>
      <c r="AYV1" s="56" t="s">
        <v>1315</v>
      </c>
      <c r="AYW1" s="15" t="s">
        <v>1316</v>
      </c>
      <c r="AYX1" s="15" t="s">
        <v>1020</v>
      </c>
      <c r="AYY1" s="56" t="s">
        <v>1317</v>
      </c>
      <c r="AYZ1" s="15" t="s">
        <v>1318</v>
      </c>
      <c r="AZA1" s="15" t="s">
        <v>1023</v>
      </c>
      <c r="AZB1" s="56" t="s">
        <v>1319</v>
      </c>
      <c r="AZC1" s="15" t="s">
        <v>1320</v>
      </c>
      <c r="AZD1" s="15" t="s">
        <v>1026</v>
      </c>
      <c r="AZE1" s="66" t="s">
        <v>1321</v>
      </c>
      <c r="AZF1" s="187" t="s">
        <v>1322</v>
      </c>
      <c r="AZG1" s="187" t="s">
        <v>1029</v>
      </c>
      <c r="AZH1" s="66" t="s">
        <v>1323</v>
      </c>
      <c r="AZI1" s="187" t="s">
        <v>1324</v>
      </c>
      <c r="AZJ1" s="187" t="s">
        <v>1032</v>
      </c>
      <c r="AZK1" s="64" t="s">
        <v>1325</v>
      </c>
      <c r="AZL1" s="64" t="s">
        <v>1326</v>
      </c>
      <c r="AZM1" s="64" t="s">
        <v>1327</v>
      </c>
      <c r="AZN1" s="64" t="s">
        <v>1328</v>
      </c>
      <c r="AZO1" s="63" t="s">
        <v>1329</v>
      </c>
      <c r="AZP1" s="63" t="s">
        <v>1330</v>
      </c>
      <c r="AZQ1" s="55" t="s">
        <v>1331</v>
      </c>
      <c r="AZR1" s="57" t="s">
        <v>1332</v>
      </c>
      <c r="AZS1" s="69" t="s">
        <v>1333</v>
      </c>
      <c r="AZT1" s="15" t="s">
        <v>1334</v>
      </c>
      <c r="AZU1" s="13" t="s">
        <v>1011</v>
      </c>
      <c r="AZV1" s="69" t="s">
        <v>1335</v>
      </c>
      <c r="AZW1" s="15" t="s">
        <v>1336</v>
      </c>
      <c r="AZX1" s="13" t="s">
        <v>1014</v>
      </c>
      <c r="AZY1" s="69" t="s">
        <v>1337</v>
      </c>
      <c r="AZZ1" s="15" t="s">
        <v>1338</v>
      </c>
      <c r="BAA1" s="13" t="s">
        <v>1017</v>
      </c>
      <c r="BAB1" s="69" t="s">
        <v>1339</v>
      </c>
      <c r="BAC1" s="15" t="s">
        <v>1340</v>
      </c>
      <c r="BAD1" s="13" t="s">
        <v>1020</v>
      </c>
      <c r="BAE1" s="55" t="s">
        <v>1341</v>
      </c>
      <c r="BAF1" s="15" t="s">
        <v>1342</v>
      </c>
      <c r="BAG1" s="13" t="s">
        <v>1023</v>
      </c>
      <c r="BAH1" s="55" t="s">
        <v>1343</v>
      </c>
      <c r="BAI1" s="15" t="s">
        <v>1344</v>
      </c>
      <c r="BAJ1" s="13" t="s">
        <v>1026</v>
      </c>
      <c r="BAK1" s="57" t="s">
        <v>1345</v>
      </c>
      <c r="BAL1" s="19" t="s">
        <v>1346</v>
      </c>
      <c r="BAM1" s="19" t="s">
        <v>1029</v>
      </c>
      <c r="BAN1" s="57" t="s">
        <v>1347</v>
      </c>
      <c r="BAO1" s="19" t="s">
        <v>1348</v>
      </c>
      <c r="BAP1" s="19" t="s">
        <v>1032</v>
      </c>
      <c r="BAQ1" s="64" t="s">
        <v>1349</v>
      </c>
      <c r="BAR1" s="64" t="s">
        <v>1350</v>
      </c>
      <c r="BAS1" s="64" t="s">
        <v>1351</v>
      </c>
      <c r="BAT1" s="64" t="s">
        <v>1352</v>
      </c>
      <c r="BAU1" s="64" t="s">
        <v>1353</v>
      </c>
      <c r="BAV1" s="64" t="s">
        <v>1354</v>
      </c>
      <c r="BAW1" s="55" t="s">
        <v>1355</v>
      </c>
      <c r="BAX1" s="66" t="s">
        <v>1356</v>
      </c>
      <c r="BAY1" s="54" t="s">
        <v>1357</v>
      </c>
      <c r="BAZ1" s="54" t="s">
        <v>1358</v>
      </c>
      <c r="BBA1" s="54" t="s">
        <v>1359</v>
      </c>
      <c r="BBB1" s="54" t="s">
        <v>1360</v>
      </c>
      <c r="BBC1" s="54" t="s">
        <v>1361</v>
      </c>
      <c r="BBD1" s="54" t="s">
        <v>1362</v>
      </c>
      <c r="BBE1" s="54" t="s">
        <v>1363</v>
      </c>
      <c r="BBF1" s="54" t="s">
        <v>1364</v>
      </c>
      <c r="BBG1" s="56" t="s">
        <v>1365</v>
      </c>
      <c r="BBH1" s="54" t="s">
        <v>1366</v>
      </c>
      <c r="BBI1" s="55" t="s">
        <v>1367</v>
      </c>
      <c r="BBJ1" s="55" t="s">
        <v>1368</v>
      </c>
      <c r="BBK1" s="55" t="s">
        <v>1369</v>
      </c>
      <c r="BBL1" s="55" t="s">
        <v>1370</v>
      </c>
      <c r="BBM1" s="55" t="s">
        <v>1371</v>
      </c>
      <c r="BBN1" s="55" t="s">
        <v>1372</v>
      </c>
      <c r="BBO1" s="54" t="s">
        <v>1373</v>
      </c>
      <c r="BBP1" s="55" t="s">
        <v>1374</v>
      </c>
      <c r="BBQ1" s="63" t="s">
        <v>1375</v>
      </c>
      <c r="BBR1" s="63" t="s">
        <v>1376</v>
      </c>
      <c r="BBS1" s="63" t="s">
        <v>1377</v>
      </c>
      <c r="BBT1" s="63" t="s">
        <v>1378</v>
      </c>
      <c r="BBU1" s="63" t="s">
        <v>1379</v>
      </c>
      <c r="BBV1" s="63" t="s">
        <v>1380</v>
      </c>
      <c r="BBW1" s="55" t="s">
        <v>1381</v>
      </c>
      <c r="BBX1" s="54" t="s">
        <v>1382</v>
      </c>
      <c r="BBY1" s="57" t="s">
        <v>1383</v>
      </c>
      <c r="BBZ1" s="75" t="s">
        <v>1384</v>
      </c>
      <c r="BCA1" s="57" t="s">
        <v>1385</v>
      </c>
      <c r="BCB1" s="54" t="s">
        <v>1386</v>
      </c>
      <c r="BCC1" s="54" t="s">
        <v>1387</v>
      </c>
      <c r="BCD1" s="57" t="s">
        <v>1388</v>
      </c>
      <c r="BCE1" s="57" t="s">
        <v>1389</v>
      </c>
      <c r="BCF1" s="71" t="s">
        <v>1390</v>
      </c>
      <c r="BCG1" s="57" t="s">
        <v>1391</v>
      </c>
      <c r="BCH1" s="71" t="s">
        <v>1392</v>
      </c>
      <c r="BCI1" s="71" t="s">
        <v>1393</v>
      </c>
      <c r="BCJ1" s="57" t="s">
        <v>1394</v>
      </c>
      <c r="BCK1" s="71" t="s">
        <v>1395</v>
      </c>
      <c r="BCL1" s="76" t="s">
        <v>1396</v>
      </c>
      <c r="BCM1" s="77" t="s">
        <v>1397</v>
      </c>
      <c r="BCN1" s="77" t="s">
        <v>1398</v>
      </c>
      <c r="BCO1" s="77" t="s">
        <v>1399</v>
      </c>
      <c r="BCP1" s="77" t="s">
        <v>1400</v>
      </c>
      <c r="BCQ1" s="77" t="s">
        <v>1401</v>
      </c>
      <c r="BCR1" s="77" t="s">
        <v>1402</v>
      </c>
      <c r="BCS1" s="290" t="s">
        <v>1403</v>
      </c>
      <c r="BCT1" s="77" t="s">
        <v>1404</v>
      </c>
      <c r="BCU1" s="70" t="s">
        <v>1405</v>
      </c>
      <c r="BCV1" s="54" t="s">
        <v>1406</v>
      </c>
      <c r="BCW1" s="54" t="s">
        <v>1407</v>
      </c>
      <c r="BCX1" s="54" t="s">
        <v>1408</v>
      </c>
      <c r="BCY1" s="54" t="s">
        <v>1409</v>
      </c>
      <c r="BCZ1" s="54" t="s">
        <v>1410</v>
      </c>
      <c r="BDA1" s="54" t="s">
        <v>1411</v>
      </c>
      <c r="BDB1" s="57" t="s">
        <v>1412</v>
      </c>
      <c r="BDC1" s="57" t="s">
        <v>1413</v>
      </c>
      <c r="BDD1" s="71" t="s">
        <v>1414</v>
      </c>
      <c r="BDE1" s="71" t="s">
        <v>1415</v>
      </c>
      <c r="BDF1" s="71" t="s">
        <v>1416</v>
      </c>
      <c r="BDG1" s="76" t="s">
        <v>1417</v>
      </c>
      <c r="BDH1" s="71" t="s">
        <v>1418</v>
      </c>
      <c r="BDI1" s="71" t="s">
        <v>1419</v>
      </c>
      <c r="BDJ1" s="71" t="s">
        <v>1420</v>
      </c>
      <c r="BDK1" s="57" t="s">
        <v>1421</v>
      </c>
      <c r="BDL1" s="57" t="s">
        <v>1422</v>
      </c>
      <c r="BDM1" s="57" t="s">
        <v>1423</v>
      </c>
      <c r="BDN1" s="57" t="s">
        <v>1424</v>
      </c>
      <c r="BDO1" s="57" t="s">
        <v>1425</v>
      </c>
      <c r="BDP1" s="56" t="s">
        <v>1426</v>
      </c>
      <c r="BDQ1" s="57" t="s">
        <v>1427</v>
      </c>
      <c r="BDR1" s="68" t="s">
        <v>1428</v>
      </c>
      <c r="BDS1" s="54" t="s">
        <v>1429</v>
      </c>
      <c r="BDT1" s="54" t="s">
        <v>1430</v>
      </c>
      <c r="BDU1" s="54" t="s">
        <v>1431</v>
      </c>
      <c r="BDV1" s="54" t="s">
        <v>1432</v>
      </c>
      <c r="BDW1" s="54" t="s">
        <v>1433</v>
      </c>
      <c r="BDX1" s="54" t="s">
        <v>1434</v>
      </c>
      <c r="BDY1" s="54" t="s">
        <v>1435</v>
      </c>
      <c r="BDZ1" s="57" t="s">
        <v>1436</v>
      </c>
      <c r="BEA1" s="57" t="s">
        <v>1437</v>
      </c>
      <c r="BEB1" s="71" t="s">
        <v>1438</v>
      </c>
      <c r="BEC1" s="71" t="s">
        <v>1439</v>
      </c>
      <c r="BED1" s="71" t="s">
        <v>1440</v>
      </c>
      <c r="BEE1" s="71" t="s">
        <v>1441</v>
      </c>
      <c r="BEF1" s="71" t="s">
        <v>1442</v>
      </c>
      <c r="BEG1" s="71" t="s">
        <v>1443</v>
      </c>
      <c r="BEH1" s="71" t="s">
        <v>1444</v>
      </c>
      <c r="BEI1" s="78" t="s">
        <v>1445</v>
      </c>
      <c r="BEJ1" s="78" t="s">
        <v>1446</v>
      </c>
      <c r="BEK1" s="78" t="s">
        <v>1447</v>
      </c>
      <c r="BEL1" s="78" t="s">
        <v>1448</v>
      </c>
      <c r="BEM1" s="73" t="s">
        <v>1449</v>
      </c>
      <c r="BEN1" s="78" t="s">
        <v>1450</v>
      </c>
      <c r="BEO1" s="78" t="s">
        <v>1451</v>
      </c>
      <c r="BEP1" s="286" t="s">
        <v>1452</v>
      </c>
      <c r="BEQ1" s="73" t="s">
        <v>1453</v>
      </c>
      <c r="BER1" s="73" t="s">
        <v>1454</v>
      </c>
      <c r="BES1" s="78" t="s">
        <v>1455</v>
      </c>
      <c r="BET1" s="55" t="s">
        <v>1456</v>
      </c>
      <c r="BEU1" s="55" t="s">
        <v>1457</v>
      </c>
      <c r="BEV1" s="55" t="s">
        <v>1458</v>
      </c>
      <c r="BEW1" s="55" t="s">
        <v>1459</v>
      </c>
      <c r="BEX1" s="55" t="s">
        <v>1460</v>
      </c>
      <c r="BEY1" s="55" t="s">
        <v>1461</v>
      </c>
      <c r="BEZ1" s="55" t="s">
        <v>1462</v>
      </c>
      <c r="BFA1" s="55" t="s">
        <v>1463</v>
      </c>
      <c r="BFB1" s="55" t="s">
        <v>1464</v>
      </c>
      <c r="BFC1" s="55" t="s">
        <v>1465</v>
      </c>
      <c r="BFD1" s="55" t="s">
        <v>1466</v>
      </c>
      <c r="BFE1" s="55" t="s">
        <v>1467</v>
      </c>
      <c r="BFF1" s="55" t="s">
        <v>1468</v>
      </c>
      <c r="BFG1" s="54" t="s">
        <v>1469</v>
      </c>
      <c r="BFH1" s="54" t="s">
        <v>1470</v>
      </c>
      <c r="BFI1" s="54" t="s">
        <v>1471</v>
      </c>
      <c r="BFJ1" s="54" t="s">
        <v>1472</v>
      </c>
      <c r="BFK1" s="57" t="s">
        <v>1473</v>
      </c>
      <c r="BFL1" s="56" t="s">
        <v>1474</v>
      </c>
      <c r="BFM1" s="56" t="s">
        <v>1475</v>
      </c>
      <c r="BFN1" s="54" t="s">
        <v>1476</v>
      </c>
      <c r="BFO1" s="54" t="s">
        <v>1477</v>
      </c>
      <c r="BFP1" s="54" t="s">
        <v>1478</v>
      </c>
      <c r="BFQ1" s="54" t="s">
        <v>1479</v>
      </c>
      <c r="BFR1" s="54" t="s">
        <v>1480</v>
      </c>
      <c r="BFS1" s="54" t="s">
        <v>1481</v>
      </c>
      <c r="BFT1" s="54" t="s">
        <v>1434</v>
      </c>
      <c r="BFU1" s="54" t="s">
        <v>1482</v>
      </c>
      <c r="BFV1" s="54" t="s">
        <v>1483</v>
      </c>
      <c r="BFW1" s="54" t="s">
        <v>1437</v>
      </c>
      <c r="BFX1" s="54" t="s">
        <v>1484</v>
      </c>
      <c r="BFY1" s="54" t="s">
        <v>1485</v>
      </c>
      <c r="BFZ1" s="54" t="s">
        <v>1440</v>
      </c>
      <c r="BGA1" s="54" t="s">
        <v>1486</v>
      </c>
      <c r="BGB1" s="54" t="s">
        <v>1487</v>
      </c>
      <c r="BGC1" s="54" t="s">
        <v>1443</v>
      </c>
      <c r="BGD1" s="54" t="s">
        <v>1488</v>
      </c>
      <c r="BGE1" s="54" t="s">
        <v>1489</v>
      </c>
      <c r="BGF1" s="54" t="s">
        <v>1446</v>
      </c>
      <c r="BGG1" s="54" t="s">
        <v>1490</v>
      </c>
      <c r="BGH1" s="54" t="s">
        <v>1491</v>
      </c>
      <c r="BGI1" s="57" t="s">
        <v>1449</v>
      </c>
      <c r="BGJ1" s="56" t="s">
        <v>1492</v>
      </c>
      <c r="BGK1" s="56" t="s">
        <v>1493</v>
      </c>
      <c r="BGL1" s="54" t="s">
        <v>1494</v>
      </c>
      <c r="BGM1" s="56" t="s">
        <v>1495</v>
      </c>
      <c r="BGN1" s="56" t="s">
        <v>1496</v>
      </c>
      <c r="BGO1" s="54" t="s">
        <v>1497</v>
      </c>
      <c r="BGP1" s="56" t="s">
        <v>1498</v>
      </c>
      <c r="BGQ1" s="56" t="s">
        <v>1499</v>
      </c>
      <c r="BGR1" s="54" t="s">
        <v>1500</v>
      </c>
      <c r="BGS1" s="56" t="s">
        <v>1501</v>
      </c>
      <c r="BGT1" s="56" t="s">
        <v>1502</v>
      </c>
      <c r="BGU1" s="54" t="s">
        <v>1503</v>
      </c>
      <c r="BGV1" s="56" t="s">
        <v>1504</v>
      </c>
      <c r="BGW1" s="56" t="s">
        <v>1505</v>
      </c>
      <c r="BGX1" s="54" t="s">
        <v>1506</v>
      </c>
      <c r="BGY1" s="54" t="s">
        <v>1507</v>
      </c>
      <c r="BGZ1" s="54" t="s">
        <v>1508</v>
      </c>
      <c r="BHA1" s="54" t="s">
        <v>1509</v>
      </c>
      <c r="BHB1" s="54" t="s">
        <v>1510</v>
      </c>
      <c r="BHC1" s="54" t="s">
        <v>1511</v>
      </c>
      <c r="BHD1" s="54" t="s">
        <v>1512</v>
      </c>
      <c r="BHE1" s="54" t="s">
        <v>1513</v>
      </c>
      <c r="BHF1" s="54" t="s">
        <v>1514</v>
      </c>
      <c r="BHG1" s="54" t="s">
        <v>1515</v>
      </c>
      <c r="BHH1" s="54" t="s">
        <v>1516</v>
      </c>
      <c r="BHI1" s="54" t="s">
        <v>1517</v>
      </c>
      <c r="BHJ1" s="54" t="s">
        <v>1518</v>
      </c>
      <c r="BHK1" s="54" t="s">
        <v>1519</v>
      </c>
      <c r="BHL1" s="54" t="s">
        <v>1520</v>
      </c>
      <c r="BHM1" s="54" t="s">
        <v>1521</v>
      </c>
      <c r="BHN1" s="54" t="s">
        <v>1522</v>
      </c>
      <c r="BHO1" s="54" t="s">
        <v>1523</v>
      </c>
      <c r="BHP1" s="54" t="s">
        <v>1524</v>
      </c>
      <c r="BHQ1" s="24" t="s">
        <v>1525</v>
      </c>
      <c r="BHR1" s="24" t="s">
        <v>1526</v>
      </c>
      <c r="BHS1" s="24" t="s">
        <v>1527</v>
      </c>
      <c r="BHT1" s="24" t="s">
        <v>1528</v>
      </c>
      <c r="BHU1" s="24" t="s">
        <v>1529</v>
      </c>
      <c r="BHV1" s="24" t="s">
        <v>1530</v>
      </c>
      <c r="BHW1" s="24" t="s">
        <v>1531</v>
      </c>
      <c r="BHX1" s="24" t="s">
        <v>1532</v>
      </c>
      <c r="BHY1" s="283" t="s">
        <v>1533</v>
      </c>
      <c r="BHZ1" s="282" t="s">
        <v>1534</v>
      </c>
      <c r="BIA1" s="24" t="s">
        <v>1535</v>
      </c>
      <c r="BIB1" s="24" t="s">
        <v>1536</v>
      </c>
      <c r="BIC1" s="54" t="s">
        <v>1537</v>
      </c>
      <c r="BID1" s="54" t="s">
        <v>1538</v>
      </c>
      <c r="BIE1" s="54" t="s">
        <v>1539</v>
      </c>
      <c r="BIF1" s="54" t="s">
        <v>1540</v>
      </c>
      <c r="BIG1" s="54" t="s">
        <v>1541</v>
      </c>
      <c r="BIH1" s="54" t="s">
        <v>1542</v>
      </c>
      <c r="BII1" s="54" t="s">
        <v>1543</v>
      </c>
      <c r="BIJ1" s="54" t="s">
        <v>1544</v>
      </c>
      <c r="BIK1" s="54" t="s">
        <v>1545</v>
      </c>
      <c r="BIL1" s="54" t="s">
        <v>1546</v>
      </c>
      <c r="BIM1" s="54" t="s">
        <v>1547</v>
      </c>
      <c r="BIN1" s="54" t="s">
        <v>1548</v>
      </c>
      <c r="BIO1" s="54" t="s">
        <v>1549</v>
      </c>
      <c r="BIP1" s="54" t="s">
        <v>1550</v>
      </c>
      <c r="BIQ1" s="54" t="s">
        <v>1551</v>
      </c>
      <c r="BIR1" s="54" t="s">
        <v>1552</v>
      </c>
      <c r="BIS1" s="73" t="s">
        <v>1553</v>
      </c>
      <c r="BIT1" s="73" t="s">
        <v>1554</v>
      </c>
      <c r="BIU1" s="24" t="s">
        <v>1555</v>
      </c>
      <c r="BIV1" s="24" t="s">
        <v>1556</v>
      </c>
      <c r="BIW1" s="24" t="s">
        <v>1557</v>
      </c>
      <c r="BIX1" s="24" t="s">
        <v>1558</v>
      </c>
      <c r="BIY1" s="24" t="s">
        <v>1559</v>
      </c>
      <c r="BIZ1" s="24" t="s">
        <v>1560</v>
      </c>
      <c r="BJA1" s="24" t="s">
        <v>1561</v>
      </c>
      <c r="BJB1" s="24" t="s">
        <v>1562</v>
      </c>
      <c r="BJC1" s="281" t="s">
        <v>1563</v>
      </c>
      <c r="BJD1" s="24" t="s">
        <v>1564</v>
      </c>
      <c r="BJE1" s="281" t="s">
        <v>1565</v>
      </c>
      <c r="BJF1" s="24" t="s">
        <v>1566</v>
      </c>
      <c r="BJG1" s="54" t="s">
        <v>1567</v>
      </c>
      <c r="BJH1" s="15" t="s">
        <v>1568</v>
      </c>
      <c r="BJI1" s="15" t="s">
        <v>1569</v>
      </c>
      <c r="BJJ1" s="54" t="s">
        <v>1570</v>
      </c>
      <c r="BJK1" s="15" t="s">
        <v>1571</v>
      </c>
      <c r="BJL1" s="15" t="s">
        <v>1572</v>
      </c>
      <c r="BJM1" s="54" t="s">
        <v>1573</v>
      </c>
      <c r="BJN1" s="15" t="s">
        <v>1574</v>
      </c>
      <c r="BJO1" s="15" t="s">
        <v>1575</v>
      </c>
      <c r="BJP1" s="54" t="s">
        <v>1576</v>
      </c>
      <c r="BJQ1" s="15" t="s">
        <v>1577</v>
      </c>
      <c r="BJR1" s="15" t="s">
        <v>1578</v>
      </c>
      <c r="BJS1" s="54" t="s">
        <v>1579</v>
      </c>
      <c r="BJT1" s="15" t="s">
        <v>1580</v>
      </c>
      <c r="BJU1" s="15" t="s">
        <v>1581</v>
      </c>
      <c r="BJV1" s="19" t="s">
        <v>1582</v>
      </c>
      <c r="BJW1" s="19" t="s">
        <v>1583</v>
      </c>
      <c r="BJX1" s="19" t="s">
        <v>1584</v>
      </c>
      <c r="BJY1" s="57" t="s">
        <v>1585</v>
      </c>
      <c r="BJZ1" s="19" t="s">
        <v>1586</v>
      </c>
      <c r="BKA1" s="19" t="s">
        <v>1587</v>
      </c>
      <c r="BKB1" s="54" t="s">
        <v>1588</v>
      </c>
      <c r="BKC1" s="19" t="s">
        <v>1589</v>
      </c>
      <c r="BKD1" s="13" t="s">
        <v>1590</v>
      </c>
      <c r="BKE1" s="79" t="s">
        <v>1591</v>
      </c>
      <c r="BKF1" s="15" t="s">
        <v>1592</v>
      </c>
      <c r="BKG1" s="15" t="s">
        <v>1593</v>
      </c>
      <c r="BKH1" s="54" t="s">
        <v>1594</v>
      </c>
      <c r="BKI1" s="25" t="s">
        <v>1595</v>
      </c>
      <c r="BKJ1" s="15" t="s">
        <v>1596</v>
      </c>
      <c r="BKK1" s="79" t="s">
        <v>1597</v>
      </c>
      <c r="BKL1" s="25" t="s">
        <v>1598</v>
      </c>
      <c r="BKM1" s="15" t="s">
        <v>1599</v>
      </c>
      <c r="BKN1" s="79" t="s">
        <v>1600</v>
      </c>
      <c r="BKO1" s="15" t="s">
        <v>1601</v>
      </c>
      <c r="BKP1" s="15" t="s">
        <v>1602</v>
      </c>
      <c r="BKQ1" s="56" t="s">
        <v>1603</v>
      </c>
      <c r="BKR1" s="13" t="s">
        <v>1604</v>
      </c>
      <c r="BKS1" s="15" t="s">
        <v>1605</v>
      </c>
      <c r="BKT1" s="56" t="s">
        <v>1606</v>
      </c>
      <c r="BKU1" s="13" t="s">
        <v>1607</v>
      </c>
      <c r="BKV1" s="15" t="s">
        <v>1608</v>
      </c>
      <c r="BKW1" s="56" t="s">
        <v>1609</v>
      </c>
      <c r="BKX1" s="13" t="s">
        <v>1610</v>
      </c>
      <c r="BKY1" s="15" t="s">
        <v>1611</v>
      </c>
      <c r="BKZ1" s="56" t="s">
        <v>1612</v>
      </c>
      <c r="BLA1" s="13" t="s">
        <v>1613</v>
      </c>
      <c r="BLB1" s="15" t="s">
        <v>1614</v>
      </c>
      <c r="BLC1" s="57" t="s">
        <v>1615</v>
      </c>
      <c r="BLD1" s="19" t="s">
        <v>1616</v>
      </c>
      <c r="BLE1" s="19" t="s">
        <v>1617</v>
      </c>
      <c r="BLF1" s="57" t="s">
        <v>1618</v>
      </c>
      <c r="BLG1" s="19" t="s">
        <v>1619</v>
      </c>
      <c r="BLH1" s="187" t="s">
        <v>1620</v>
      </c>
      <c r="BLI1" s="59" t="s">
        <v>1621</v>
      </c>
      <c r="BLJ1" s="61" t="s">
        <v>1622</v>
      </c>
      <c r="BLK1" s="60" t="s">
        <v>1623</v>
      </c>
      <c r="BLL1" s="60" t="s">
        <v>1624</v>
      </c>
      <c r="BLM1" s="60" t="s">
        <v>1625</v>
      </c>
      <c r="BLN1" s="61" t="s">
        <v>1626</v>
      </c>
      <c r="BLO1" s="61" t="s">
        <v>1627</v>
      </c>
      <c r="BLP1" s="80" t="s">
        <v>1628</v>
      </c>
      <c r="BLQ1" s="61" t="s">
        <v>1629</v>
      </c>
      <c r="BLR1" s="275" t="s">
        <v>1630</v>
      </c>
      <c r="BLS1" s="45" t="s">
        <v>1631</v>
      </c>
      <c r="BLT1" s="52" t="s">
        <v>1632</v>
      </c>
      <c r="BLU1" s="52" t="s">
        <v>1633</v>
      </c>
      <c r="BLV1" s="52" t="s">
        <v>1634</v>
      </c>
      <c r="BLW1" s="52" t="s">
        <v>1635</v>
      </c>
      <c r="BLX1" s="205" t="s">
        <v>1636</v>
      </c>
      <c r="BLY1" s="52" t="s">
        <v>1637</v>
      </c>
      <c r="BLZ1" s="62" t="s">
        <v>1638</v>
      </c>
      <c r="BMA1" s="54" t="s">
        <v>1639</v>
      </c>
      <c r="BMB1" s="54" t="s">
        <v>1640</v>
      </c>
      <c r="BMC1" s="54" t="s">
        <v>1641</v>
      </c>
      <c r="BMD1" s="54" t="s">
        <v>1642</v>
      </c>
      <c r="BME1" s="54" t="s">
        <v>1643</v>
      </c>
      <c r="BMF1" s="54" t="s">
        <v>1644</v>
      </c>
      <c r="BMG1" s="54" t="s">
        <v>1645</v>
      </c>
      <c r="BMH1" s="54" t="s">
        <v>1646</v>
      </c>
      <c r="BMI1" s="56" t="s">
        <v>1647</v>
      </c>
      <c r="BMJ1" s="54" t="s">
        <v>1648</v>
      </c>
      <c r="BMK1" s="54" t="s">
        <v>1649</v>
      </c>
      <c r="BML1" s="17" t="s">
        <v>1650</v>
      </c>
      <c r="BMM1" s="17" t="s">
        <v>1014</v>
      </c>
      <c r="BMN1" s="54" t="s">
        <v>1651</v>
      </c>
      <c r="BMO1" s="17" t="s">
        <v>1652</v>
      </c>
      <c r="BMP1" s="17" t="s">
        <v>1017</v>
      </c>
      <c r="BMQ1" s="54" t="s">
        <v>1653</v>
      </c>
      <c r="BMR1" s="17" t="s">
        <v>1654</v>
      </c>
      <c r="BMS1" s="17" t="s">
        <v>1020</v>
      </c>
      <c r="BMT1" s="54" t="s">
        <v>1655</v>
      </c>
      <c r="BMU1" s="17" t="s">
        <v>1656</v>
      </c>
      <c r="BMV1" s="17" t="s">
        <v>1023</v>
      </c>
      <c r="BMW1" s="54" t="s">
        <v>1657</v>
      </c>
      <c r="BMX1" s="17" t="s">
        <v>1658</v>
      </c>
      <c r="BMY1" s="17" t="s">
        <v>1026</v>
      </c>
      <c r="BMZ1" s="17" t="s">
        <v>1659</v>
      </c>
      <c r="BNA1" s="17" t="s">
        <v>1660</v>
      </c>
      <c r="BNB1" s="13" t="s">
        <v>1029</v>
      </c>
      <c r="BNC1" s="19" t="s">
        <v>1661</v>
      </c>
      <c r="BND1" s="13" t="s">
        <v>1662</v>
      </c>
      <c r="BNE1" s="17" t="s">
        <v>1032</v>
      </c>
      <c r="BNF1" s="70" t="s">
        <v>1663</v>
      </c>
      <c r="BNG1" s="20" t="s">
        <v>1664</v>
      </c>
      <c r="BNH1" s="14" t="s">
        <v>1005</v>
      </c>
      <c r="BNI1" s="45" t="s">
        <v>1665</v>
      </c>
      <c r="BNJ1" s="20" t="s">
        <v>1666</v>
      </c>
      <c r="BNK1" s="21" t="s">
        <v>1008</v>
      </c>
      <c r="BNL1" s="45" t="s">
        <v>1667</v>
      </c>
      <c r="BNM1" s="20" t="s">
        <v>1668</v>
      </c>
      <c r="BNN1" s="21" t="s">
        <v>1011</v>
      </c>
      <c r="BNO1" s="45" t="s">
        <v>1669</v>
      </c>
      <c r="BNP1" s="20" t="s">
        <v>1670</v>
      </c>
      <c r="BNQ1" s="21" t="s">
        <v>1014</v>
      </c>
      <c r="BNR1" s="45" t="s">
        <v>1671</v>
      </c>
      <c r="BNS1" s="26" t="s">
        <v>1672</v>
      </c>
      <c r="BNT1" s="21" t="s">
        <v>1017</v>
      </c>
      <c r="BNU1" s="51" t="s">
        <v>1673</v>
      </c>
      <c r="BNV1" s="27" t="s">
        <v>1674</v>
      </c>
      <c r="BNW1" s="28" t="s">
        <v>1020</v>
      </c>
      <c r="BNX1" s="51" t="s">
        <v>1675</v>
      </c>
      <c r="BNY1" s="27" t="s">
        <v>1676</v>
      </c>
      <c r="BNZ1" s="269" t="s">
        <v>1023</v>
      </c>
      <c r="BOA1" s="29" t="s">
        <v>1677</v>
      </c>
      <c r="BOB1" s="30" t="s">
        <v>1678</v>
      </c>
      <c r="BOC1" s="30" t="s">
        <v>1026</v>
      </c>
      <c r="BOD1" s="30" t="s">
        <v>1679</v>
      </c>
      <c r="BOE1" s="30" t="s">
        <v>1680</v>
      </c>
      <c r="BOF1" s="30" t="s">
        <v>1029</v>
      </c>
      <c r="BOG1" s="30" t="s">
        <v>1681</v>
      </c>
      <c r="BOH1" s="30" t="s">
        <v>1682</v>
      </c>
      <c r="BOI1" s="30" t="s">
        <v>1032</v>
      </c>
      <c r="BOJ1" s="30" t="s">
        <v>1683</v>
      </c>
      <c r="BOK1" s="30" t="s">
        <v>1684</v>
      </c>
      <c r="BOL1" s="30" t="s">
        <v>1685</v>
      </c>
      <c r="BOM1" s="30" t="s">
        <v>1686</v>
      </c>
      <c r="BON1" s="30" t="s">
        <v>1687</v>
      </c>
      <c r="BOO1" s="30" t="s">
        <v>1688</v>
      </c>
      <c r="BOP1" s="30" t="s">
        <v>1689</v>
      </c>
      <c r="BOQ1" s="30" t="s">
        <v>1690</v>
      </c>
      <c r="BOR1" s="274" t="s">
        <v>1691</v>
      </c>
      <c r="BOS1" s="30" t="s">
        <v>1692</v>
      </c>
      <c r="BOT1" s="30" t="s">
        <v>1693</v>
      </c>
      <c r="BOU1" s="30" t="s">
        <v>1694</v>
      </c>
      <c r="BOV1" s="30" t="s">
        <v>1695</v>
      </c>
      <c r="BOW1" s="30" t="s">
        <v>1696</v>
      </c>
      <c r="BOX1" s="30" t="s">
        <v>1697</v>
      </c>
      <c r="BOY1" s="30" t="s">
        <v>1698</v>
      </c>
      <c r="BOZ1" s="30" t="s">
        <v>1699</v>
      </c>
      <c r="BPA1" s="30" t="s">
        <v>1700</v>
      </c>
      <c r="BPB1" s="31" t="s">
        <v>1701</v>
      </c>
      <c r="BPC1" s="31" t="s">
        <v>1702</v>
      </c>
      <c r="BPD1" s="31" t="s">
        <v>1703</v>
      </c>
      <c r="BPE1" s="31" t="s">
        <v>1704</v>
      </c>
      <c r="BPF1" s="31" t="s">
        <v>1705</v>
      </c>
      <c r="BPG1" s="31" t="s">
        <v>1706</v>
      </c>
      <c r="BPH1" s="31" t="s">
        <v>1707</v>
      </c>
      <c r="BPI1" s="31" t="s">
        <v>1708</v>
      </c>
      <c r="BPJ1" s="31" t="s">
        <v>1709</v>
      </c>
      <c r="BPK1" s="31" t="s">
        <v>1710</v>
      </c>
      <c r="BPL1" s="31" t="s">
        <v>1711</v>
      </c>
      <c r="BPM1" s="31" t="s">
        <v>1712</v>
      </c>
      <c r="BPN1" s="31" t="s">
        <v>1713</v>
      </c>
      <c r="BPO1" s="31" t="s">
        <v>1714</v>
      </c>
      <c r="BPP1" s="31" t="s">
        <v>1715</v>
      </c>
      <c r="BPQ1" s="31" t="s">
        <v>1716</v>
      </c>
      <c r="BPR1" s="31" t="s">
        <v>1717</v>
      </c>
      <c r="BPS1" s="31" t="s">
        <v>1718</v>
      </c>
      <c r="BPT1" s="31" t="s">
        <v>1719</v>
      </c>
      <c r="BPU1" s="31" t="s">
        <v>1720</v>
      </c>
      <c r="BPV1" s="31" t="s">
        <v>1721</v>
      </c>
      <c r="BPW1" s="31" t="s">
        <v>1722</v>
      </c>
      <c r="BPX1" s="31" t="s">
        <v>1723</v>
      </c>
      <c r="BPY1" s="31" t="s">
        <v>1724</v>
      </c>
      <c r="BPZ1" s="31" t="s">
        <v>1725</v>
      </c>
      <c r="BQA1" s="31" t="s">
        <v>1726</v>
      </c>
      <c r="BQB1" s="31" t="s">
        <v>1727</v>
      </c>
      <c r="BQC1" s="31" t="s">
        <v>1728</v>
      </c>
      <c r="BQD1" s="31" t="s">
        <v>1729</v>
      </c>
      <c r="BQE1" s="31" t="s">
        <v>1730</v>
      </c>
      <c r="BQF1" s="31" t="s">
        <v>1731</v>
      </c>
      <c r="BQG1" s="31" t="s">
        <v>1732</v>
      </c>
      <c r="BQH1" s="31" t="s">
        <v>1733</v>
      </c>
      <c r="BQI1" s="31" t="s">
        <v>1734</v>
      </c>
      <c r="BQJ1" s="31" t="s">
        <v>1735</v>
      </c>
      <c r="BQK1" s="31" t="s">
        <v>1736</v>
      </c>
      <c r="BQL1" s="31" t="s">
        <v>1737</v>
      </c>
      <c r="BQM1" s="31" t="s">
        <v>1738</v>
      </c>
      <c r="BQN1" s="31" t="s">
        <v>1739</v>
      </c>
      <c r="BQO1" s="30" t="s">
        <v>1740</v>
      </c>
      <c r="BQP1" s="30" t="s">
        <v>1741</v>
      </c>
      <c r="BQQ1" s="30" t="s">
        <v>1742</v>
      </c>
      <c r="BQR1" s="30" t="s">
        <v>1743</v>
      </c>
      <c r="BQS1" s="30" t="s">
        <v>1744</v>
      </c>
      <c r="BQT1" s="30" t="s">
        <v>1745</v>
      </c>
      <c r="BQU1" s="30" t="s">
        <v>1746</v>
      </c>
      <c r="BQV1" s="30" t="s">
        <v>1747</v>
      </c>
      <c r="BQW1" s="329" t="s">
        <v>1748</v>
      </c>
      <c r="BQX1" s="186" t="s">
        <v>1749</v>
      </c>
      <c r="BQY1" s="186" t="s">
        <v>1750</v>
      </c>
      <c r="BQZ1" s="186" t="s">
        <v>1751</v>
      </c>
      <c r="BRA1" s="186" t="s">
        <v>1752</v>
      </c>
      <c r="BRB1" s="186" t="s">
        <v>1753</v>
      </c>
      <c r="BRC1" s="186" t="s">
        <v>1754</v>
      </c>
      <c r="BRD1" s="186" t="s">
        <v>1755</v>
      </c>
      <c r="BRE1" s="186" t="s">
        <v>1756</v>
      </c>
      <c r="BRF1" s="186" t="s">
        <v>1757</v>
      </c>
      <c r="BRG1" s="186" t="s">
        <v>1758</v>
      </c>
      <c r="BRH1" s="186" t="s">
        <v>1759</v>
      </c>
      <c r="BRI1" s="186" t="s">
        <v>1760</v>
      </c>
      <c r="BRJ1" s="186" t="s">
        <v>1761</v>
      </c>
      <c r="BRK1" s="186" t="s">
        <v>1762</v>
      </c>
      <c r="BRL1" s="186" t="s">
        <v>1763</v>
      </c>
      <c r="BRM1" s="186" t="s">
        <v>1764</v>
      </c>
      <c r="BRN1" s="186" t="s">
        <v>1765</v>
      </c>
      <c r="BRO1" s="186" t="s">
        <v>1766</v>
      </c>
      <c r="BRP1" s="186" t="s">
        <v>1767</v>
      </c>
      <c r="BRQ1" s="330" t="s">
        <v>1768</v>
      </c>
      <c r="BRR1" s="30" t="s">
        <v>1769</v>
      </c>
      <c r="BRS1" s="186" t="s">
        <v>1770</v>
      </c>
      <c r="BRT1" s="186" t="s">
        <v>1771</v>
      </c>
      <c r="BRU1" s="186" t="s">
        <v>1772</v>
      </c>
      <c r="BRV1" s="186" t="s">
        <v>1773</v>
      </c>
      <c r="BRW1" s="186" t="s">
        <v>1774</v>
      </c>
      <c r="BRX1" s="186" t="s">
        <v>1775</v>
      </c>
      <c r="BRY1" s="186" t="s">
        <v>1776</v>
      </c>
      <c r="BRZ1" s="186" t="s">
        <v>1777</v>
      </c>
      <c r="BSA1" s="30" t="s">
        <v>1778</v>
      </c>
      <c r="BSB1" s="30" t="s">
        <v>1779</v>
      </c>
      <c r="BSC1" s="186" t="s">
        <v>1780</v>
      </c>
      <c r="BSD1" s="186" t="s">
        <v>1781</v>
      </c>
      <c r="BSE1" s="186" t="s">
        <v>1782</v>
      </c>
      <c r="BSF1" s="186" t="s">
        <v>1783</v>
      </c>
      <c r="BSG1" s="186" t="s">
        <v>1784</v>
      </c>
      <c r="BSH1" s="186" t="s">
        <v>1785</v>
      </c>
      <c r="BSI1" s="186" t="s">
        <v>1786</v>
      </c>
      <c r="BSJ1" s="186" t="s">
        <v>1787</v>
      </c>
      <c r="BSK1" s="30" t="s">
        <v>1788</v>
      </c>
      <c r="BSL1" s="181"/>
      <c r="BSM1" s="81" t="s">
        <v>1789</v>
      </c>
      <c r="BSN1" s="81" t="s">
        <v>1790</v>
      </c>
      <c r="BSO1" s="81" t="s">
        <v>1791</v>
      </c>
      <c r="BSP1" s="81" t="s">
        <v>1792</v>
      </c>
      <c r="BSQ1" s="81" t="s">
        <v>1793</v>
      </c>
      <c r="BSR1" s="81" t="s">
        <v>1794</v>
      </c>
      <c r="BSS1" s="81" t="s">
        <v>1795</v>
      </c>
      <c r="BST1" s="81" t="s">
        <v>1796</v>
      </c>
      <c r="BSU1" s="81" t="s">
        <v>1797</v>
      </c>
      <c r="BSV1" s="81" t="s">
        <v>1798</v>
      </c>
      <c r="BSW1" s="81" t="s">
        <v>1799</v>
      </c>
      <c r="BSX1" s="81" t="s">
        <v>1800</v>
      </c>
      <c r="BSY1" s="81" t="s">
        <v>1801</v>
      </c>
      <c r="BSZ1" s="81" t="s">
        <v>1802</v>
      </c>
      <c r="BTA1" s="81" t="s">
        <v>1803</v>
      </c>
      <c r="BTB1" s="81" t="s">
        <v>1804</v>
      </c>
      <c r="BTC1" s="81" t="s">
        <v>1805</v>
      </c>
      <c r="BTD1" s="81" t="s">
        <v>1806</v>
      </c>
      <c r="BTE1" s="81" t="s">
        <v>1807</v>
      </c>
      <c r="BTF1" s="81" t="s">
        <v>1808</v>
      </c>
      <c r="BTG1" s="81" t="s">
        <v>1809</v>
      </c>
      <c r="BTH1" s="81" t="s">
        <v>1810</v>
      </c>
      <c r="BTI1" s="81" t="s">
        <v>1811</v>
      </c>
      <c r="BTJ1" s="81" t="s">
        <v>1812</v>
      </c>
      <c r="BTK1" s="81" t="s">
        <v>1813</v>
      </c>
      <c r="BTL1" s="81" t="s">
        <v>1814</v>
      </c>
      <c r="BTM1" s="81" t="s">
        <v>1815</v>
      </c>
      <c r="BTN1" s="81" t="s">
        <v>1816</v>
      </c>
      <c r="BTO1" s="81" t="s">
        <v>1817</v>
      </c>
      <c r="BTP1" s="81" t="s">
        <v>1818</v>
      </c>
      <c r="BTQ1" s="81" t="s">
        <v>1819</v>
      </c>
      <c r="BTR1" s="81" t="s">
        <v>1820</v>
      </c>
      <c r="BTS1" s="81" t="s">
        <v>1821</v>
      </c>
      <c r="BTT1" s="81" t="s">
        <v>1822</v>
      </c>
      <c r="BTU1" s="81" t="s">
        <v>1823</v>
      </c>
      <c r="BTV1" s="81" t="s">
        <v>1824</v>
      </c>
      <c r="BTW1" s="81" t="s">
        <v>1825</v>
      </c>
      <c r="BTX1" s="81" t="s">
        <v>1826</v>
      </c>
      <c r="BTY1" s="81" t="s">
        <v>1827</v>
      </c>
      <c r="BTZ1" s="81" t="s">
        <v>1828</v>
      </c>
      <c r="BUA1" s="81" t="s">
        <v>1829</v>
      </c>
      <c r="BUB1" s="81" t="s">
        <v>1830</v>
      </c>
      <c r="BUC1" s="81" t="s">
        <v>1831</v>
      </c>
      <c r="BUD1" s="81" t="s">
        <v>1832</v>
      </c>
      <c r="BUE1" s="81" t="s">
        <v>1833</v>
      </c>
      <c r="BUF1" s="81" t="s">
        <v>1834</v>
      </c>
      <c r="BUG1" s="81" t="s">
        <v>1835</v>
      </c>
      <c r="BUH1" s="81" t="s">
        <v>1836</v>
      </c>
      <c r="BUI1" s="81" t="s">
        <v>1837</v>
      </c>
      <c r="BUJ1" s="81" t="s">
        <v>1838</v>
      </c>
      <c r="BUK1" s="81" t="s">
        <v>1839</v>
      </c>
      <c r="BUL1" s="81" t="s">
        <v>1840</v>
      </c>
      <c r="BUM1" s="81" t="s">
        <v>1841</v>
      </c>
      <c r="BUN1" s="81" t="s">
        <v>1842</v>
      </c>
      <c r="BUO1" s="81" t="s">
        <v>1843</v>
      </c>
      <c r="BUP1" s="81" t="s">
        <v>1844</v>
      </c>
      <c r="BUQ1" s="81" t="s">
        <v>1845</v>
      </c>
      <c r="BUR1" s="81" t="s">
        <v>1846</v>
      </c>
      <c r="BUS1" s="81" t="s">
        <v>1847</v>
      </c>
      <c r="BUT1" s="81" t="s">
        <v>1848</v>
      </c>
      <c r="BUU1" s="81" t="s">
        <v>1849</v>
      </c>
      <c r="BUV1" s="81" t="s">
        <v>1850</v>
      </c>
      <c r="BUW1" s="81" t="s">
        <v>1851</v>
      </c>
    </row>
    <row r="2" spans="1:1921" ht="15.75" thickBot="1">
      <c r="A2" s="82" t="s">
        <v>1852</v>
      </c>
      <c r="B2" s="83">
        <f>(C2/D2)*1000</f>
        <v>4960.3361344537816</v>
      </c>
      <c r="C2" s="84">
        <v>59028</v>
      </c>
      <c r="D2" s="84">
        <v>11900</v>
      </c>
      <c r="E2" s="85">
        <f>(F2/G2)*1000</f>
        <v>4880.2174822250099</v>
      </c>
      <c r="F2" s="84">
        <v>58343</v>
      </c>
      <c r="G2" s="84">
        <v>11955</v>
      </c>
      <c r="H2" s="85">
        <f>(I2/J2)*1000</f>
        <v>4958.129285014691</v>
      </c>
      <c r="I2" s="84">
        <v>60747</v>
      </c>
      <c r="J2" s="84">
        <v>12252</v>
      </c>
      <c r="K2" s="85">
        <f>(L2/M2)*1000</f>
        <v>4867.0145477545857</v>
      </c>
      <c r="L2" s="84">
        <v>61558</v>
      </c>
      <c r="M2" s="84">
        <v>12648</v>
      </c>
      <c r="N2" s="85">
        <f>(O2/P2)*1000</f>
        <v>5216.4213431462749</v>
      </c>
      <c r="O2" s="84">
        <v>68043</v>
      </c>
      <c r="P2" s="84">
        <v>13044</v>
      </c>
      <c r="Q2" s="85">
        <f>(R2/S2)*1000</f>
        <v>5071.5943982625622</v>
      </c>
      <c r="R2" s="84">
        <v>67721</v>
      </c>
      <c r="S2" s="84">
        <v>13353</v>
      </c>
      <c r="T2" s="85">
        <f>(U2/V2)*1000</f>
        <v>4957.6765907764157</v>
      </c>
      <c r="U2" s="84">
        <f>INDEX('[2]All Previous Years'!$A$1:$EX$34,MATCH($A2,'[2]All Previous Years'!$A$1:$A$34,0),MATCH(U$1,'[2]All Previous Years'!$A$1:$EX$1,0))</f>
        <v>67940</v>
      </c>
      <c r="V2" s="84">
        <f>INDEX('[3]Raw data 16-17'!$B$2:$MA$34,MATCH($A2,'[3]Raw data 16-17'!$A$2:$A$34,0),MATCH(V$1,'[3]Raw data 16-17'!$B$1:$MA$1,0))</f>
        <v>13704</v>
      </c>
      <c r="W2" s="85">
        <f>(X2/Y2)*1000</f>
        <v>5161.5312791783381</v>
      </c>
      <c r="X2" s="34">
        <f>INDEX([4]Sheet1!$A$1:$CJ$34, MATCH($A2, [4]Sheet1!$A$1:$A$34, 0), MATCH(X$1, [4]Sheet1!$A$1:$CJ$1, 0))</f>
        <v>71864</v>
      </c>
      <c r="Y2" s="34">
        <f>INDEX('[5]Finance Indicators'!$A$2:$BO$35,MATCH($A2,'[5]Finance Indicators'!$A$2:$A$35,0),MATCH(Y$1,'[5]Finance Indicators'!$A$2:$BO$2,0))</f>
        <v>13923</v>
      </c>
      <c r="Z2" s="132">
        <f>INDEX('[6]Finance Indicators'!$B$3:$BO$35,MATCH($A2,'[6]Finance Indicators'!$A$3:$A$35,0),MATCH(Z$1,'[6]Finance Indicators'!$B$2:$BO$2,0))</f>
        <v>5165.7261232945202</v>
      </c>
      <c r="AA2" s="132">
        <f>INDEX('[6]Finance Indicators'!$B$3:$BO$35,MATCH($A2,'[6]Finance Indicators'!$A$3:$A$35,0),MATCH(AA$1,'[6]Finance Indicators'!$B$2:$BO$2,0))</f>
        <v>72315</v>
      </c>
      <c r="AB2" s="132">
        <f>INDEX('[6]Finance Indicators'!$B$3:$BO$35,MATCH($A2,'[6]Finance Indicators'!$A$3:$A$35,0),MATCH(AB$1,'[6]Finance Indicators'!$B$2:$BO$2,0))</f>
        <v>13999</v>
      </c>
      <c r="AC2" s="132">
        <f t="array" ref="AC2">INDEX('[7]Finance Indicators'!$A$2:$BO$35,MATCH($A2,'[7]Finance Indicators'!$A$2:$A$35,0),MATCH(AC$1,'[7]Finance Indicators'!$A$2:$BO$2,0))</f>
        <v>5367.0140136543305</v>
      </c>
      <c r="AD2" s="132">
        <f t="array" ref="AD2">INDEX('[7]Finance Indicators'!$A$2:$BO$35,MATCH($A2,'[7]Finance Indicators'!$A$2:$A$35,0),MATCH(AD$1,'[7]Finance Indicators'!$A$2:$BO$2,0))</f>
        <v>74682</v>
      </c>
      <c r="AE2" s="237">
        <f t="array" ref="AE2">INDEX('[7]Finance Indicators'!$A$2:$BO$35,MATCH($A2,'[7]Finance Indicators'!$A$2:$A$35,0),MATCH(AE$1,'[7]Finance Indicators'!$A$2:$BO$2,0))</f>
        <v>13915</v>
      </c>
      <c r="AF2" s="83">
        <f>(B2*100)/Deflators!$B$2</f>
        <v>5843.3925362242608</v>
      </c>
      <c r="AG2" s="85">
        <f>(E2*100)/Deflators!$B$3</f>
        <v>5663.1492869304693</v>
      </c>
      <c r="AH2" s="85">
        <f>(H2*100)/Deflators!$B$4</f>
        <v>5638.2791245141798</v>
      </c>
      <c r="AI2" s="85">
        <f>(K2*100)/Deflators!$B$5</f>
        <v>5436.6094823754302</v>
      </c>
      <c r="AJ2" s="85">
        <f>(N2*100)/Deflators!$B$6</f>
        <v>5747.6540129469058</v>
      </c>
      <c r="AK2" s="85">
        <f>(Q2*100)/Deflators!$B$7</f>
        <v>5542.8503023975545</v>
      </c>
      <c r="AL2" s="90">
        <f>(T2*100)/Deflators!$B$8</f>
        <v>5287.4890049491214</v>
      </c>
      <c r="AM2" s="90">
        <f>(W2*100)/Deflators!$B$9</f>
        <v>5409.6531346801448</v>
      </c>
      <c r="AN2" s="122">
        <f>(Z2*100)/Deflators!$B$10</f>
        <v>5291.9320886947789</v>
      </c>
      <c r="AO2" s="240">
        <f>(AC2*100)/Deflators!$B$11</f>
        <v>5367.0140136543305</v>
      </c>
      <c r="AP2" s="83">
        <f>(AQ2/AR2)*1000</f>
        <v>7025.8712850117599</v>
      </c>
      <c r="AQ2" s="84">
        <v>65720</v>
      </c>
      <c r="AR2" s="84">
        <v>9354</v>
      </c>
      <c r="AS2" s="85">
        <f>(AT2/AU2)*1000</f>
        <v>6574.2242404584285</v>
      </c>
      <c r="AT2" s="84">
        <v>60805</v>
      </c>
      <c r="AU2" s="84">
        <v>9249</v>
      </c>
      <c r="AV2" s="85">
        <f>(AW2/AX2)*1000</f>
        <v>6858.2337317397078</v>
      </c>
      <c r="AW2" s="84">
        <v>61971</v>
      </c>
      <c r="AX2" s="84">
        <v>9036</v>
      </c>
      <c r="AY2" s="85">
        <f>(AZ2/BA2)*1000</f>
        <v>7068.6695278969955</v>
      </c>
      <c r="AZ2" s="84">
        <v>62586</v>
      </c>
      <c r="BA2" s="84">
        <v>8854</v>
      </c>
      <c r="BB2" s="85">
        <f>(BC2/BD2)*1000</f>
        <v>7313.2203389830511</v>
      </c>
      <c r="BC2" s="84">
        <v>64722</v>
      </c>
      <c r="BD2" s="84">
        <v>8850</v>
      </c>
      <c r="BE2" s="85">
        <f>(BF2/BG2)*1000</f>
        <v>7458.2428881526339</v>
      </c>
      <c r="BF2" s="84">
        <v>65282</v>
      </c>
      <c r="BG2" s="84">
        <v>8753</v>
      </c>
      <c r="BH2" s="85">
        <f>(BI2/BJ2)*1000</f>
        <v>7378.0473714615828</v>
      </c>
      <c r="BI2" s="84">
        <f>INDEX('[2]All Previous Years'!$A$1:$EX$34,MATCH($A2,'[2]All Previous Years'!$A$1:$A$34,0),MATCH(BI$1,'[2]All Previous Years'!$A$1:$EX$1,0))</f>
        <v>63857</v>
      </c>
      <c r="BJ2" s="84">
        <f>INDEX('[3]Raw data 16-17'!$B$2:$MA$34,MATCH($A2,'[3]Raw data 16-17'!$A$2:$A$34,0),MATCH(BJ$1,'[3]Raw data 16-17'!$B$1:$MA$1,0))</f>
        <v>8655</v>
      </c>
      <c r="BK2" s="85">
        <f t="shared" ref="BK2:BK34" si="0">(BL2/BM2)*1000</f>
        <v>7272.527979693089</v>
      </c>
      <c r="BL2" s="34">
        <f>INDEX([4]Sheet1!$A$1:$CJ$34, MATCH($A2, [4]Sheet1!$A$1:$A$34, 0), MATCH(BL$1, [4]Sheet1!$A$1:$CJ$1, 0))</f>
        <v>63031</v>
      </c>
      <c r="BM2" s="34">
        <f>INDEX('[5]Finance Indicators'!$A$2:$BO$35,MATCH($A2,'[5]Finance Indicators'!$A$2:$A$35,0),MATCH(BM$1,'[5]Finance Indicators'!$A$2:$BO$2,0))</f>
        <v>8667</v>
      </c>
      <c r="BN2" s="132">
        <f>INDEX('[6]Finance Indicators'!$B$3:$BO$35,MATCH($A2,'[6]Finance Indicators'!$A$3:$A$35,0),MATCH(BN$1,'[6]Finance Indicators'!$B$2:$BO$2,0))</f>
        <v>7444.7058823529405</v>
      </c>
      <c r="BO2" s="132">
        <f>INDEX('[6]Finance Indicators'!$B$3:$BO$35,MATCH($A2,'[6]Finance Indicators'!$A$3:$A$35,0),MATCH(BO$1,'[6]Finance Indicators'!$B$2:$BO$2,0))</f>
        <v>66444</v>
      </c>
      <c r="BP2" s="132">
        <f>INDEX('[6]Finance Indicators'!$B$3:$BO$35,MATCH($A2,'[6]Finance Indicators'!$A$3:$A$35,0),MATCH(BP$1,'[6]Finance Indicators'!$B$2:$BO$2,0))</f>
        <v>8925</v>
      </c>
      <c r="BQ2" s="237">
        <f t="array" ref="BQ2">INDEX('[7]Finance Indicators'!$A$2:$BO$35,MATCH($A2,'[7]Finance Indicators'!$A$2:$A$35,0),MATCH(BQ$1,'[7]Finance Indicators'!$A$2:$BO$2,0))</f>
        <v>7712.0579837469795</v>
      </c>
      <c r="BR2" s="237">
        <f t="array" ref="BR2">INDEX('[7]Finance Indicators'!$A$2:$BO$35,MATCH($A2,'[7]Finance Indicators'!$A$2:$A$35,0),MATCH(BR$1,'[7]Finance Indicators'!$A$2:$BO$2,0))</f>
        <v>70226</v>
      </c>
      <c r="BS2" s="237">
        <f t="array" ref="BS2">INDEX('[7]Finance Indicators'!$A$2:$BO$35,MATCH($A2,'[7]Finance Indicators'!$A$2:$A$35,0),MATCH(BS$1,'[7]Finance Indicators'!$A$2:$BO$2,0))</f>
        <v>9106</v>
      </c>
      <c r="BT2" s="83">
        <f>(AP2*100)/Deflators!$B$2</f>
        <v>8276.641484464828</v>
      </c>
      <c r="BU2" s="91">
        <f>(AS2*100)/Deflators!$B$3</f>
        <v>7628.9250335824618</v>
      </c>
      <c r="BV2" s="91">
        <f>(AV2*100)/Deflators!$B$4</f>
        <v>7799.0374711643681</v>
      </c>
      <c r="BW2" s="91">
        <f>(AY2*100)/Deflators!$B$5</f>
        <v>7895.9278642125055</v>
      </c>
      <c r="BX2" s="91">
        <f>(BB2*100)/Deflators!$B$6</f>
        <v>8057.9879315439302</v>
      </c>
      <c r="BY2" s="91">
        <f>(BE2*100)/Deflators!$B$7</f>
        <v>8151.2677476955878</v>
      </c>
      <c r="BZ2" s="91">
        <f>(BH2*100)/Deflators!$B$8</f>
        <v>7868.8764061730299</v>
      </c>
      <c r="CA2" s="91">
        <f>(BK2*100)/Deflators!$B$9</f>
        <v>7622.1283286805128</v>
      </c>
      <c r="CB2" s="137">
        <f>(BN2*100)/Deflators!$B$10</f>
        <v>7626.5905333348092</v>
      </c>
      <c r="CC2" s="244">
        <f>(BQ2*100)/Deflators!$B$11</f>
        <v>7712.0579837469795</v>
      </c>
      <c r="CD2" s="83">
        <f>CE2/CF2*1000</f>
        <v>2058.1521739130435</v>
      </c>
      <c r="CE2" s="84">
        <v>7574</v>
      </c>
      <c r="CF2" s="84">
        <v>3680</v>
      </c>
      <c r="CG2" s="85">
        <f>(CH2/CI2)*1000</f>
        <v>2185.7142857142853</v>
      </c>
      <c r="CH2" s="84">
        <v>7956</v>
      </c>
      <c r="CI2" s="84">
        <v>3640</v>
      </c>
      <c r="CJ2" s="85">
        <f>(CK2/CL2)*1000</f>
        <v>2866.5403356794804</v>
      </c>
      <c r="CK2" s="84">
        <v>10589</v>
      </c>
      <c r="CL2" s="84">
        <v>3694</v>
      </c>
      <c r="CM2" s="85">
        <f>(CN2/CO2)*1000</f>
        <v>2672.4901574803148</v>
      </c>
      <c r="CN2" s="84">
        <v>10861</v>
      </c>
      <c r="CO2" s="84">
        <v>4064</v>
      </c>
      <c r="CP2" s="85">
        <f>(CQ2/CR2)*1000</f>
        <v>3838.3698364291658</v>
      </c>
      <c r="CQ2" s="84">
        <v>13845</v>
      </c>
      <c r="CR2" s="84">
        <v>3607</v>
      </c>
      <c r="CS2" s="85">
        <f>(CT2/CU2)*1000</f>
        <v>4654.1631145211704</v>
      </c>
      <c r="CT2" s="84">
        <v>16378</v>
      </c>
      <c r="CU2" s="84">
        <v>3519</v>
      </c>
      <c r="CV2" s="85">
        <f>(CW2/CX2)*1000</f>
        <v>5026.2659084754941</v>
      </c>
      <c r="CW2" s="84">
        <f>INDEX('[2]All Previous Years'!$A$1:$EX$34,MATCH($A2,'[2]All Previous Years'!$A$1:$A$34,0),MATCH(CW$1,'[2]All Previous Years'!$A$1:$EX$1,0))</f>
        <v>18562</v>
      </c>
      <c r="CX2" s="84">
        <f>INDEX('[3]Raw data 16-17'!$B$2:$XA$34,MATCH($A2,'[3]Raw data 16-17'!$A$2:$A$34,0),MATCH(CX$1,'[3]Raw data 16-17'!$B$1:$GU$1,0))</f>
        <v>3693</v>
      </c>
      <c r="CY2" s="85">
        <f>(CZ2/DA2)*1000</f>
        <v>4540.1502021952629</v>
      </c>
      <c r="CZ2" s="34">
        <f>INDEX([4]Sheet1!$A$1:$CJ$34, MATCH($A2, [4]Sheet1!$A$1:$A$34, 0), MATCH(CZ$1, [4]Sheet1!$A$1:$CJ$1, 0))</f>
        <v>15718</v>
      </c>
      <c r="DA2" s="34">
        <f>INDEX('[5]Finance Indicators'!$A$2:$BO$35,MATCH($A2,'[5]Finance Indicators'!$A$2:$A$35,0),MATCH(DA$1,'[5]Finance Indicators'!$A$2:$BO$2,0))</f>
        <v>3462</v>
      </c>
      <c r="DB2" s="132">
        <f>INDEX('[6]Finance Indicators'!$B$3:$BO$35,MATCH($A2,'[6]Finance Indicators'!$A$3:$A$35,0),MATCH(DB$1,'[6]Finance Indicators'!$B$2:$BO$2,0))</f>
        <v>4398.6052998605301</v>
      </c>
      <c r="DC2" s="132">
        <f>INDEX('[6]Finance Indicators'!$B$3:$BO$35,MATCH($A2,'[6]Finance Indicators'!$A$3:$A$35,0),MATCH(DC$1,'[6]Finance Indicators'!$B$2:$BO$2,0))</f>
        <v>15769</v>
      </c>
      <c r="DD2" s="132">
        <f>INDEX('[6]Finance Indicators'!$B$3:$BO$35,MATCH($A2,'[6]Finance Indicators'!$A$3:$A$35,0),MATCH(DD$1,'[6]Finance Indicators'!$B$2:$BO$2,0))</f>
        <v>3585</v>
      </c>
      <c r="DE2" s="132">
        <f t="array" ref="DE2">INDEX('[7]Finance Indicators'!$A$2:$BO$35,MATCH($A2,'[7]Finance Indicators'!$A$2:$A$35,0),MATCH(DE$1,'[7]Finance Indicators'!$A$2:$BO$2,0))</f>
        <v>7315.8326497128792</v>
      </c>
      <c r="DF2" s="132">
        <f t="array" ref="DF2">INDEX('[7]Finance Indicators'!$A$2:$BO$35,MATCH($A2,'[7]Finance Indicators'!$A$2:$A$35,0),MATCH(DF$1,'[7]Finance Indicators'!$A$2:$BO$2,0))</f>
        <v>26754</v>
      </c>
      <c r="DG2" s="132">
        <f t="array" ref="DG2">INDEX('[7]Finance Indicators'!$A$2:$BO$35,MATCH($A2,'[7]Finance Indicators'!$A$2:$A$35,0),MATCH(DG$1,'[7]Finance Indicators'!$A$2:$BO$2,0))</f>
        <v>3657</v>
      </c>
      <c r="DH2" s="272">
        <f>(CD2*100)/Deflators!$B$2</f>
        <v>2424.5516282499975</v>
      </c>
      <c r="DI2" s="90">
        <f>(CG2*100)/Deflators!$B$3</f>
        <v>2536.3677630475495</v>
      </c>
      <c r="DJ2" s="90">
        <f>(CJ2*100)/Deflators!$B$4</f>
        <v>3259.7686758770337</v>
      </c>
      <c r="DK2" s="90">
        <f>(CM2*100)/Deflators!$B$5</f>
        <v>2985.2561953848326</v>
      </c>
      <c r="DL2" s="90">
        <f>(CP2*100)/Deflators!$B$6</f>
        <v>4229.2637695980338</v>
      </c>
      <c r="DM2" s="90">
        <f>(CS2*100)/Deflators!$B$7</f>
        <v>5086.6310278221217</v>
      </c>
      <c r="DN2" s="90">
        <f>(CV2*100)/Deflators!$B$8</f>
        <v>5360.6412682221162</v>
      </c>
      <c r="DO2" s="90">
        <f>(CY2*100)/Deflators!$B$9</f>
        <v>4758.4014209701918</v>
      </c>
      <c r="DP2" s="122">
        <f>(DB2*100)/Deflators!$B$10</f>
        <v>4506.0694230126019</v>
      </c>
      <c r="DQ2" s="240">
        <f>(DE2*100)/Deflators!$B$11</f>
        <v>7315.8326497128792</v>
      </c>
      <c r="DR2" s="83">
        <v>47</v>
      </c>
      <c r="DS2" s="92">
        <f>INDEX('[3]5+ Awards at Level 5 &amp; Level 6'!$A$2:$G$35,MATCH($A2,'[3]5+ Awards at Level 5 &amp; Level 6'!$A$2:$A$35,0),MATCH(DS$1,'[3]5+ Awards at Level 5 &amp; Level 6'!$A$2:$G$2,0))</f>
        <v>48</v>
      </c>
      <c r="DT2" s="92">
        <f>INDEX('[8]Breadth and Depth cohort'!$X$1:$AH$36,MATCH($A2,'[8]Breadth and Depth cohort'!$X$1:$X$36,0),MATCH(DT$1,'[8]Breadth and Depth cohort'!$X$1:$AH$1,0))</f>
        <v>49</v>
      </c>
      <c r="DU2" s="125">
        <f>INDEX('[9]Breadth and Depth cohort'!$U$1:$AC$36,MATCH($A2,'[9]Breadth and Depth cohort'!$U$1:$U$36,0),MATCH(DU$1,'[9]Breadth and Depth cohort'!$U$1:$AC$1,0))</f>
        <v>52</v>
      </c>
      <c r="DV2" s="125">
        <f>INDEX([10]Extraction!$G$3:$Q$36,MATCH($A2,[10]Extraction!$Q$3:$Q$36,0),MATCH(DV$1,[10]Extraction!$G$3:$Q$3,0))</f>
        <v>55</v>
      </c>
      <c r="DW2" s="125">
        <f>INDEX([10]Extraction!$G$3:$Q$36,MATCH($A2,[10]Extraction!$Q$3:$Q$36,0),MATCH(DW$1,[10]Extraction!$G$3:$Q$3,0))</f>
        <v>57</v>
      </c>
      <c r="DX2" s="125">
        <f>INDEX([10]Extraction!$G$3:$Q$36,MATCH($A2,[10]Extraction!$Q$3:$Q$36,0),MATCH(DX$1,[10]Extraction!$G$3:$Q$3,0))</f>
        <v>58</v>
      </c>
      <c r="DY2" s="125">
        <f>INDEX([10]Extraction!$G$3:$Q$36,MATCH($A2,[10]Extraction!$Q$3:$Q$36,0),MATCH(DY$1,[10]Extraction!$G$3:$Q$3,0))</f>
        <v>58</v>
      </c>
      <c r="DZ2" s="240">
        <f>INDEX('[11]1920 Collected Indicators'!$A$3:$CV$36,MATCH($A2,'[11]1920 Collected Indicators'!$A$3:$A$36,0),MATCH(DZ$1,'[11]1920 Collected Indicators'!$A$3:$CV$3,0))</f>
        <v>60</v>
      </c>
      <c r="EA2" s="83">
        <v>27</v>
      </c>
      <c r="EB2" s="92">
        <f>INDEX('[3]5+ Awards at Level 5 &amp; Level 6'!$I$2:$M$35,MATCH($A2,'[3]5+ Awards at Level 5 &amp; Level 6'!$A$2:$A$35,0),MATCH(EB$1,'[3]5+ Awards at Level 5 &amp; Level 6'!$I$2:$M$2,0))</f>
        <v>25</v>
      </c>
      <c r="EC2" s="92">
        <f>INDEX('[8]Breadth and Depth cohort'!$X$1:$AH$36,MATCH($A2,'[8]Breadth and Depth cohort'!$X$1:$X$36,0),MATCH(EC$1,'[8]Breadth and Depth cohort'!$X$1:$AH$1,0))</f>
        <v>27</v>
      </c>
      <c r="ED2" s="92">
        <f>INDEX('[9]Breadth and Depth cohort'!$U$1:$AC$36,MATCH($A2,'[9]Breadth and Depth cohort'!$U$1:$U$36,0),MATCH(ED$1,'[9]Breadth and Depth cohort'!$U$1:$AC$1,0))</f>
        <v>30</v>
      </c>
      <c r="EE2" s="92">
        <f>INDEX([10]Extraction!$G$3:$Q$36,MATCH($A2,[10]Extraction!$Q$3:$Q$36,0),MATCH(EE$1,[10]Extraction!$G$3:$Q$3,0))</f>
        <v>32</v>
      </c>
      <c r="EF2" s="92">
        <f>INDEX([10]Extraction!$G$3:$Q$36,MATCH($A2,[10]Extraction!$Q$3:$Q$36,0),MATCH(EF$1,[10]Extraction!$G$3:$Q$3,0))</f>
        <v>32</v>
      </c>
      <c r="EG2" s="92">
        <f>INDEX([10]Extraction!$G$3:$Q$36,MATCH($A2,[10]Extraction!$Q$3:$Q$36,0),MATCH(EG$1,[10]Extraction!$G$3:$Q$3,0))</f>
        <v>32</v>
      </c>
      <c r="EH2" s="92">
        <f>INDEX([10]Extraction!$G$3:$Q$36,MATCH($A2,[10]Extraction!$Q$3:$Q$36,0),MATCH(EH$1,[10]Extraction!$G$3:$Q$3,0))</f>
        <v>31</v>
      </c>
      <c r="EI2" s="126">
        <f>INDEX('[11]1920 Collected Indicators'!$A$3:$CV$36,MATCH($A2,'[11]1920 Collected Indicators'!$A$3:$A$36,0),MATCH(EI$1,'[11]1920 Collected Indicators'!$A$3:$CV$3,0))</f>
        <v>36</v>
      </c>
      <c r="EJ2" s="94">
        <v>16</v>
      </c>
      <c r="EK2" s="92">
        <f>INDEX('[3]Deprived 5+ Awards'!$A$2:$K$35,MATCH($A2,'[3]Deprived 5+ Awards'!$A$2:$A$35,0),MATCH(EK$1,'[3]Deprived 5+ Awards'!$A$2:$K$2,0))</f>
        <v>24</v>
      </c>
      <c r="EL2" s="92">
        <f>INDEX('[12]2014'!$S$1:$U$35,MATCH($A2,'[12]2014'!$S$1:$S$35,0),MATCH(EL$1,'[12]2014'!$S$1:$U$1,0))</f>
        <v>22</v>
      </c>
      <c r="EM2" s="92">
        <f>INDEX('[12]2015'!$S$1:$U$35,MATCH($A2,'[12]2015'!$S$1:$S$35,0),MATCH(EM$1,'[12]2015'!$S$1:$U$1,0))</f>
        <v>22</v>
      </c>
      <c r="EN2" s="92">
        <f>INDEX([13]Extraction!$B$2:$L$35,MATCH($A2,[13]Extraction!$L$2:$L$35,0),MATCH(EN$1,[13]Extraction!$B$2:$L$2,0))</f>
        <v>33</v>
      </c>
      <c r="EO2" s="92">
        <f>INDEX([13]Extraction!$B$2:$L$35,MATCH($A2,[13]Extraction!$L$2:$L$35,0),MATCH(EO$1,[13]Extraction!$B$2:$L$2,0))</f>
        <v>30</v>
      </c>
      <c r="EP2" s="92">
        <f>INDEX([13]Extraction!$B$2:$L$35,MATCH($A2,[13]Extraction!$L$2:$L$35,0),MATCH(EP$1,[13]Extraction!$B$2:$L$2,0))</f>
        <v>29</v>
      </c>
      <c r="EQ2" s="92">
        <f>INDEX([13]Extraction!$B$2:$L$35,MATCH($A2,[13]Extraction!$L$2:$L$35,0),MATCH(EQ$1,[13]Extraction!$B$2:$L$2,0))</f>
        <v>32</v>
      </c>
      <c r="ER2" s="336">
        <f>INDEX('[11]1920 Collected Indicators'!$A$3:$CV$36,MATCH($A2,'[11]1920 Collected Indicators'!$A$3:$A$36,0),MATCH(ER$1,'[11]1920 Collected Indicators'!$A$3:$CV$3,0))</f>
        <v>37</v>
      </c>
      <c r="ES2" s="95">
        <v>5</v>
      </c>
      <c r="ET2" s="92">
        <f>INDEX('[3]Deprived 5+ Awards'!$A$2:$K$35,MATCH($A2,'[3]Deprived 5+ Awards'!$A$2:$A$35,0),MATCH(ET$1,'[3]Deprived 5+ Awards'!$A$2:$K$2,0))</f>
        <v>5</v>
      </c>
      <c r="EU2" s="92">
        <f>INDEX('[12]2014'!$S$1:$U$35,MATCH($A2,'[12]2014'!$S$1:$S$35,0),MATCH(EU$1,'[12]2014'!$S$1:$U$1,0))</f>
        <v>8</v>
      </c>
      <c r="EV2" s="92">
        <f>INDEX('[12]2015'!$S$1:$U$35,MATCH($A2,'[12]2015'!$S$1:$S$35,0),MATCH(EV$1,'[12]2015'!$S$1:$U$1,0))</f>
        <v>7</v>
      </c>
      <c r="EW2" s="92">
        <f>INDEX([13]Extraction!$B$2:$L$35,MATCH($A2,[13]Extraction!$L$2:$L$35,0),MATCH(EW$1,[13]Extraction!$B$2:$L$2,0))</f>
        <v>14</v>
      </c>
      <c r="EX2" s="92">
        <f>INDEX([13]Extraction!$B$2:$L$35,MATCH($A2,[13]Extraction!$L$2:$L$35,0),MATCH(EX$1,[13]Extraction!$B$2:$L$2,0))</f>
        <v>9</v>
      </c>
      <c r="EY2" s="92">
        <f>INDEX([13]Extraction!$B$2:$L$35,MATCH($A2,[13]Extraction!$L$2:$L$35,0),MATCH(EY$1,[13]Extraction!$B$2:$L$2,0))</f>
        <v>10</v>
      </c>
      <c r="EZ2" s="92">
        <f>INDEX([13]Extraction!$B$2:$L$35,MATCH($A2,[13]Extraction!$L$2:$L$35,0),MATCH(EZ$1,[13]Extraction!$B$2:$L$2,0))</f>
        <v>9</v>
      </c>
      <c r="FA2" s="339">
        <f>INDEX('[11]1920 Collected Indicators'!$A$3:$CV$36,MATCH($A2,'[11]1920 Collected Indicators'!$A$3:$A$36,0),MATCH(FA$1,'[11]1920 Collected Indicators'!$A$3:$CV$3,0))</f>
        <v>14</v>
      </c>
      <c r="FB2" s="83">
        <v>2914.4917582417579</v>
      </c>
      <c r="FC2" s="84">
        <v>8487</v>
      </c>
      <c r="FD2" s="84">
        <v>56</v>
      </c>
      <c r="FE2" s="85">
        <v>2915.0349650349649</v>
      </c>
      <c r="FF2" s="84">
        <v>8337</v>
      </c>
      <c r="FG2" s="84">
        <v>55</v>
      </c>
      <c r="FH2" s="85">
        <v>2882.867132867133</v>
      </c>
      <c r="FI2" s="84">
        <v>8245</v>
      </c>
      <c r="FJ2" s="84">
        <v>55</v>
      </c>
      <c r="FK2" s="85">
        <v>2680.2109181141441</v>
      </c>
      <c r="FL2" s="84">
        <v>8641</v>
      </c>
      <c r="FM2" s="84">
        <v>62</v>
      </c>
      <c r="FN2" s="85">
        <v>3040.7051282051279</v>
      </c>
      <c r="FO2" s="36">
        <v>9487</v>
      </c>
      <c r="FP2" s="36">
        <v>60</v>
      </c>
      <c r="FQ2" s="85">
        <v>3018.939393939394</v>
      </c>
      <c r="FR2" s="84">
        <v>10361</v>
      </c>
      <c r="FS2" s="84">
        <v>66</v>
      </c>
      <c r="FT2" s="85">
        <f>((FU2*1000)/FV2)/52</f>
        <v>3139.4230769230771</v>
      </c>
      <c r="FU2" s="84">
        <f>INDEX('[2]All Previous Years'!$A$1:$EX$34,MATCH($A2,'[2]All Previous Years'!$A$1:$A$34,0),MATCH(FU$1,'[2]All Previous Years'!$A$1:$EX$1,0))</f>
        <v>11101</v>
      </c>
      <c r="FV2" s="85">
        <f>INDEX('[3]Raw data 16-17'!$B$2:$XA$34,MATCH($A2,'[3]Raw data 16-17'!$A$2:$A$34,0),MATCH(FV$1,'[3]Raw data 16-17'!$B$1:$GU$1,0))</f>
        <v>68</v>
      </c>
      <c r="FW2" s="85">
        <f>((FX2*1000)/FY2)/52</f>
        <v>3720.5334987593055</v>
      </c>
      <c r="FX2" s="36">
        <f>INDEX([4]Sheet1!$A$1:$CJ$34, MATCH($A2, [4]Sheet1!$A$1:$A$34, 0), MATCH(FX$1, [4]Sheet1!$A$1:$CJ$1, 0))</f>
        <v>11995</v>
      </c>
      <c r="FY2" s="36">
        <f>INDEX('[5]Finance Indicators'!$A$2:$BO$35,MATCH($A2,'[5]Finance Indicators'!$A$2:$A$35,0),MATCH(FY$1,'[5]Finance Indicators'!$A$2:$BO$2,0))</f>
        <v>62</v>
      </c>
      <c r="FZ2" s="132">
        <f>INDEX('[6]Finance Indicators'!$B$3:$BO$35,MATCH($A2,'[6]Finance Indicators'!$A$3:$A$35,0),MATCH(FZ$1,'[6]Finance Indicators'!$B$2:$BO$2,0))</f>
        <v>5921.191553544495</v>
      </c>
      <c r="GA2" s="132">
        <f>INDEX('[6]Finance Indicators'!$B$3:$BO$35,MATCH($A2,'[6]Finance Indicators'!$A$3:$A$35,0),MATCH(GA$1,'[6]Finance Indicators'!$B$2:$BO$2,0))</f>
        <v>15703</v>
      </c>
      <c r="GB2" s="132">
        <f>INDEX('[6]Finance Indicators'!$B$3:$BO$35,MATCH($A2,'[6]Finance Indicators'!$A$3:$A$35,0),MATCH(GB$1,'[6]Finance Indicators'!$B$2:$BO$2,0))</f>
        <v>51</v>
      </c>
      <c r="GC2" s="132" t="str">
        <f t="array" ref="GC2">INDEX('[7]Finance Indicators'!$A$2:$BO$35,MATCH($A2,'[7]Finance Indicators'!$A$2:$A$35,0),MATCH(GC$1,'[7]Finance Indicators'!$A$2:$BO$2,0))</f>
        <v>dna</v>
      </c>
      <c r="GD2" s="132">
        <f>INDEX('[7]Finance Indicators'!$A$2:$BO$35,MATCH($A2,'[7]Finance Indicators'!$A$2:$A$35,0),MATCH(GD$1,'[7]Finance Indicators'!$A$2:$BO$2,0))</f>
        <v>14473</v>
      </c>
      <c r="GE2" s="237" t="str">
        <f t="array" ref="GE2">INDEX('[7]Finance Indicators'!$A$2:$BO$35,MATCH($A2,'[7]Finance Indicators'!$A$2:$A$35,0),MATCH(GE$1,'[7]Finance Indicators'!$A$2:$BO$2,0))</f>
        <v>dna</v>
      </c>
      <c r="GF2" s="95">
        <f>(FB2*100)/Deflators!$B$2</f>
        <v>3433.3397829041201</v>
      </c>
      <c r="GG2" s="92">
        <f>(FE2*100)/Deflators!$B$3</f>
        <v>3382.6931368822152</v>
      </c>
      <c r="GH2" s="92">
        <f>(FH2*100)/Deflators!$B$4</f>
        <v>3278.3351622394493</v>
      </c>
      <c r="GI2" s="92">
        <f>(FK2*100)/Deflators!$B$5</f>
        <v>2993.8805296787154</v>
      </c>
      <c r="GJ2" s="92">
        <f>(FN2*100)/Deflators!$B$6</f>
        <v>3350.3660618364211</v>
      </c>
      <c r="GK2" s="92">
        <f>(FQ2*100)/Deflators!$B$7</f>
        <v>3299.4612381363672</v>
      </c>
      <c r="GL2" s="92">
        <f>(FT2*100)/Deflators!$B$8</f>
        <v>3348.275083533566</v>
      </c>
      <c r="GM2" s="92">
        <f>(FW2*100)/Deflators!$B$9</f>
        <v>3899.384623597542</v>
      </c>
      <c r="GN2" s="125">
        <f>IFERROR((FZ2*100)/Deflators!$B$10,"dna")</f>
        <v>6065.8546035201971</v>
      </c>
      <c r="GO2" s="125" t="str">
        <f>IFERROR((GC2*100)/Deflators!$B$11,"dna")</f>
        <v>dna</v>
      </c>
      <c r="GP2" s="89">
        <v>254.7584667891835</v>
      </c>
      <c r="GQ2" s="84">
        <v>7763</v>
      </c>
      <c r="GR2" s="84">
        <v>586</v>
      </c>
      <c r="GS2" s="85">
        <v>277.83216783216784</v>
      </c>
      <c r="GT2" s="84">
        <v>7946</v>
      </c>
      <c r="GU2" s="84">
        <v>550</v>
      </c>
      <c r="GV2" s="85">
        <v>341.86095211503562</v>
      </c>
      <c r="GW2" s="84">
        <v>9795</v>
      </c>
      <c r="GX2" s="84">
        <v>551</v>
      </c>
      <c r="GY2" s="85">
        <v>400.11202389843163</v>
      </c>
      <c r="GZ2" s="84">
        <v>10715</v>
      </c>
      <c r="HA2" s="84">
        <v>515</v>
      </c>
      <c r="HB2" s="85">
        <v>420.56001258455245</v>
      </c>
      <c r="HC2" s="84">
        <v>10694</v>
      </c>
      <c r="HD2" s="84">
        <v>489</v>
      </c>
      <c r="HE2" s="85">
        <v>444.6374980255884</v>
      </c>
      <c r="HF2" s="84">
        <v>11260</v>
      </c>
      <c r="HG2" s="84">
        <v>487</v>
      </c>
      <c r="HH2" s="85">
        <f>((HI2*1000)/HJ2)/52</f>
        <v>416.22458001768342</v>
      </c>
      <c r="HI2" s="84">
        <f>INDEX('[2]All Previous Years'!$A$1:$EX$34,MATCH($A2,'[2]All Previous Years'!$A$1:$A$34,0),MATCH(HI$1,'[2]All Previous Years'!$A$1:$EX$1,0))</f>
        <v>11298</v>
      </c>
      <c r="HJ2" s="34">
        <f>INDEX('[3]Raw data 16-17'!$B$2:$XA$34,MATCH($A2,'[3]Raw data 16-17'!$A$2:$A$34,0),MATCH(HJ$1,'[3]Raw data 16-17'!$B$1:$GU$1,0))</f>
        <v>522</v>
      </c>
      <c r="HK2" s="85">
        <f>IFERROR(((HL2*1000)/HM2)/52,"dna")</f>
        <v>495.77475912178176</v>
      </c>
      <c r="HL2" s="34">
        <f>INDEX([4]Sheet1!$A$1:$CJ$34, MATCH($A2, [4]Sheet1!$A$1:$A$34, 0), MATCH(HL$1, [4]Sheet1!$A$1:$CJ$1, 0))</f>
        <v>12555</v>
      </c>
      <c r="HM2" s="34">
        <f>INDEX('[5]Finance Indicators'!$A$2:$BO$35,MATCH($A2,'[5]Finance Indicators'!$A$2:$A$35,0),MATCH(HM$1,'[5]Finance Indicators'!$A$2:$BO$2,0))</f>
        <v>487</v>
      </c>
      <c r="HN2" s="132">
        <f>INDEX('[6]Finance Indicators'!$B$3:$BO$35,MATCH($A2,'[6]Finance Indicators'!$A$3:$A$35,0),MATCH(HN$1,'[6]Finance Indicators'!$B$2:$BO$2,0))</f>
        <v>554.3239855867148</v>
      </c>
      <c r="HO2" s="132">
        <f>INDEX('[6]Finance Indicators'!$B$3:$BO$35,MATCH($A2,'[6]Finance Indicators'!$A$3:$A$35,0),MATCH(HO$1,'[6]Finance Indicators'!$B$2:$BO$2,0))</f>
        <v>14153</v>
      </c>
      <c r="HP2" s="132">
        <f>INDEX('[6]Finance Indicators'!$B$3:$BO$35,MATCH($A2,'[6]Finance Indicators'!$A$3:$A$35,0),MATCH(HP$1,'[6]Finance Indicators'!$B$2:$BO$2,0))</f>
        <v>491</v>
      </c>
      <c r="HQ2" s="132" t="str">
        <f t="array" ref="HQ2">INDEX('[7]Finance Indicators'!$A$2:$BO$35,MATCH($A2,'[7]Finance Indicators'!$A$2:$A$35,0),MATCH(HQ$1,'[7]Finance Indicators'!$A$2:$BO$2,0))</f>
        <v>dna</v>
      </c>
      <c r="HR2" s="237">
        <f t="array" ref="HR2">INDEX('[7]Finance Indicators'!$A$2:$BO$35,MATCH($A2,'[7]Finance Indicators'!$A$2:$A$35,0),MATCH(HR$1,'[7]Finance Indicators'!$A$2:$BO$2,0))</f>
        <v>14236</v>
      </c>
      <c r="HS2" s="237" t="str">
        <f t="array" ref="HS2">INDEX('[7]Finance Indicators'!$A$2:$BO$35,MATCH($A2,'[7]Finance Indicators'!$A$2:$A$35,0),MATCH(HS$1,'[7]Finance Indicators'!$A$2:$BO$2,0))</f>
        <v>dna</v>
      </c>
      <c r="HT2" s="95">
        <f>(GP2*100)/Deflators!$B$2</f>
        <v>300.11146080118976</v>
      </c>
      <c r="HU2" s="92">
        <f>(GS2*100)/Deflators!$B$3</f>
        <v>322.40469792090778</v>
      </c>
      <c r="HV2" s="92">
        <f>(GV2*100)/Deflators!$B$4</f>
        <v>388.75700067410315</v>
      </c>
      <c r="HW2" s="92">
        <f>(GY2*100)/Deflators!$B$5</f>
        <v>446.93780998501404</v>
      </c>
      <c r="HX2" s="92">
        <f>(HB2*100)/Deflators!$B$6</f>
        <v>463.38922510401625</v>
      </c>
      <c r="HY2" s="92">
        <f>(HE2*100)/Deflators!$B$7</f>
        <v>485.95350827596519</v>
      </c>
      <c r="HZ2" s="92">
        <f>(HH2*100)/Deflators!$B$8</f>
        <v>443.91417030460326</v>
      </c>
      <c r="IA2" s="92">
        <f>(HK2*100)/Deflators!$B$9</f>
        <v>519.60732866185049</v>
      </c>
      <c r="IB2" s="125">
        <f>IFERROR((HN2*100)/Deflators!$B$10,"dna")</f>
        <v>567.86690135029255</v>
      </c>
      <c r="IC2" s="125" t="str">
        <f>IFERROR((HQ2*100)/Deflators!$B$11,"dna")</f>
        <v>dna</v>
      </c>
      <c r="ID2" s="89">
        <v>91.27725856697819</v>
      </c>
      <c r="IE2" s="85">
        <v>90.909090909090907</v>
      </c>
      <c r="IF2" s="85">
        <v>90.924092409240913</v>
      </c>
      <c r="IG2" s="85">
        <v>89.254766031195842</v>
      </c>
      <c r="IH2" s="85">
        <v>89.071038251366119</v>
      </c>
      <c r="II2" s="85">
        <v>88.06509945750453</v>
      </c>
      <c r="IJ2" s="85">
        <f>INDEX('[3]Raw data 16-17'!$B$2:$XA$34,MATCH($A2,'[3]Raw data 16-17'!$A$2:$A$34,0),MATCH(IJ$1,'[3]Raw data 16-17'!$B$1:$GU$1,0))</f>
        <v>88.47457627118645</v>
      </c>
      <c r="IK2" s="85">
        <f>INDEX('[14]1718 Collected Indicators'!$A$3:$CH$36,MATCH($A2,'[14]1718 Collected Indicators'!$A$3:$A$36,0),MATCH(IK$1,'[14]1718 Collected Indicators'!$A$3:$CH$3,0))</f>
        <v>88.706739526411667</v>
      </c>
      <c r="IL2" s="120">
        <f>INDEX('[15]1819 Collected Indicators'!$A$3:$CV$36,MATCH($A2,'[15]1819 Collected Indicators'!$A$3:$A$36,0),MATCH(IL$1,'[15]1819 Collected Indicators'!$A$3:$CV$3,0))</f>
        <v>90.590405904058997</v>
      </c>
      <c r="IM2" s="86" t="str">
        <f>INDEX('[11]1920 Collected Indicators'!$A$3:$CV$36,MATCH($A2,'[11]1920 Collected Indicators'!$A$3:$A$36,0),MATCH(IM$1,'[11]1920 Collected Indicators'!$A$3:$CV$3,0))</f>
        <v>dna</v>
      </c>
      <c r="IN2" s="83">
        <v>72.7</v>
      </c>
      <c r="IO2" s="85">
        <v>71.333333333333329</v>
      </c>
      <c r="IP2" s="85">
        <v>69</v>
      </c>
      <c r="IQ2" s="85">
        <f>INDEX('[16]Raw Data'!$B$2:$BS$34,MATCH($A2,'[16]Raw Data'!$A$2:$A$34,0),MATCH(IQ$1,'[16]Raw Data'!$B$1:$BS$1,0))</f>
        <v>69</v>
      </c>
      <c r="IR2" s="85">
        <f t="shared" ref="IR2:IT34" si="1">AVERAGE(BSQ2:BSS2)</f>
        <v>67</v>
      </c>
      <c r="IS2" s="86">
        <f t="shared" si="1"/>
        <v>67.066666666666663</v>
      </c>
      <c r="IT2" s="86">
        <f t="shared" si="1"/>
        <v>68.399999999999991</v>
      </c>
      <c r="IU2" s="83">
        <v>88.6</v>
      </c>
      <c r="IV2" s="85">
        <v>91.1</v>
      </c>
      <c r="IW2" s="85">
        <v>91.2</v>
      </c>
      <c r="IX2" s="85">
        <v>90.2</v>
      </c>
      <c r="IY2" s="85">
        <v>90.3</v>
      </c>
      <c r="IZ2" s="85">
        <f>INDEX('[3]Raw data 16-17'!$B$2:$BV$34,MATCH($A2,'[3]Raw data 16-17'!$A$2:$A$34,0),MATCH(IZ$1,'[3]Raw data 16-17'!$B$1:$BV$1,0))</f>
        <v>90.8</v>
      </c>
      <c r="JA2" s="85">
        <f>INDEX('[14]1718 Collected Indicators'!$A$3:$CH$36,MATCH($A2,'[14]1718 Collected Indicators'!$A$3:$A$36,0),MATCH(JA$1,'[14]1718 Collected Indicators'!$A$3:$CH$3,0))</f>
        <v>91.3</v>
      </c>
      <c r="JB2" s="86">
        <f>INDEX('[15]1819 Collected Indicators'!$A$3:$CV$36,MATCH($A2,'[15]1819 Collected Indicators'!$A$3:$A$36,0),MATCH(JB$1,'[15]1819 Collected Indicators'!$A$3:$CV$3,0))</f>
        <v>93.742550655542317</v>
      </c>
      <c r="JC2" s="86" t="str">
        <f>INDEX('[11]1920 Collected Indicators'!$A$3:$CV$36,MATCH($A2,'[11]1920 Collected Indicators'!$A$3:$A$36,0),MATCH(JC$1,'[11]1920 Collected Indicators'!$A$3:$CV$3,0))</f>
        <v>dna</v>
      </c>
      <c r="JD2" s="83">
        <v>775.48</v>
      </c>
      <c r="JE2" s="85">
        <v>764.3</v>
      </c>
      <c r="JF2" s="85">
        <f>INDEX('[17]Cohort Attainment'!$O$40:$BR$75,MATCH($A2,'[17]Cohort Attainment'!$O$40:$O$75,0),MATCH(JF$1,'[17]Cohort Attainment'!$O$40:$BR$40,0))</f>
        <v>782.89</v>
      </c>
      <c r="JG2" s="85">
        <f>INDEX('[18]Cohort Attainment'!$Q$40:$AQ$72,MATCH($A2,'[18]Cohort Attainment'!$O$40:$O$72,0),MATCH(JG$1,'[18]Cohort Attainment'!$Q$39:$AO$39,0))</f>
        <v>808.36</v>
      </c>
      <c r="JH2" s="85">
        <f>INDEX('[19]Cohort Attainment'!$BP$3:$BU$36,MATCH($A2,'[19]Cohort Attainment'!$BU$3:$BU$36,0),MATCH(JH$1,'[19]Cohort Attainment'!$BP$36:$BU$36,0))</f>
        <v>806.82</v>
      </c>
      <c r="JI2" s="85">
        <f>INDEX('[19]Cohort Attainment'!$BP$3:$BU$36,MATCH($A2,'[19]Cohort Attainment'!$BU$3:$BU$36,0),MATCH(JI$1,'[19]Cohort Attainment'!$BP$36:$BU$36,0))</f>
        <v>821.06</v>
      </c>
      <c r="JJ2" s="85">
        <f>INDEX('[19]Cohort Attainment'!$BP$3:$BU$36,MATCH($A2,'[19]Cohort Attainment'!$BU$3:$BU$36,0),MATCH(JJ$1,'[19]Cohort Attainment'!$BP$36:$BU$36,0))</f>
        <v>841.21</v>
      </c>
      <c r="JK2" s="85">
        <f>INDEX('[19]Cohort Attainment'!$BP$3:$BU$36,MATCH($A2,'[19]Cohort Attainment'!$BU$3:$BU$36,0),MATCH(JK$1,'[19]Cohort Attainment'!$BP$36:$BU$36,0))</f>
        <v>827.5</v>
      </c>
      <c r="JL2" s="126">
        <f>INDEX('[11]1920 Collected Indicators'!$A$3:$CV$36,MATCH($A2,'[11]1920 Collected Indicators'!$A$3:$A$36,0),MATCH(JL$1,'[11]1920 Collected Indicators'!$A$3:$CV$3,0))</f>
        <v>847.67</v>
      </c>
      <c r="JM2" s="89">
        <v>367</v>
      </c>
      <c r="JN2" s="85">
        <v>439</v>
      </c>
      <c r="JO2" s="85">
        <f>INDEX('[17]Cohort Attainment'!$O$40:$BR$75,MATCH($A2,'[17]Cohort Attainment'!$O$40:$O$75,0),MATCH(JO$1,'[17]Cohort Attainment'!$O$40:$BR$40,0))</f>
        <v>430</v>
      </c>
      <c r="JP2" s="88">
        <f>INDEX('[18]Cohort Attainment'!$Q$40:$AQ$72,MATCH($A2,'[18]Cohort Attainment'!$O$40:$O$72,0),MATCH(JP$1,'[18]Cohort Attainment'!$Q$39:$AO$39,0))</f>
        <v>413</v>
      </c>
      <c r="JQ2" s="88">
        <f>INDEX('[19]Cohort Attainment'!$P$3:$AO$36,MATCH($A2,'[19]Cohort Attainment'!$AO$3:$AO$36,0),MATCH(JQ$1,'[19]Cohort Attainment'!$P$36:$AO$36,0))</f>
        <v>510</v>
      </c>
      <c r="JR2" s="88">
        <f>INDEX('[19]Cohort Attainment'!$P$3:$AO$36,MATCH($A2,'[19]Cohort Attainment'!$AO$3:$AO$36,0),MATCH(JR$1,'[19]Cohort Attainment'!$P$36:$AO$36,0))</f>
        <v>463</v>
      </c>
      <c r="JS2" s="88">
        <f>INDEX('[19]Cohort Attainment'!$P$3:$AO$36,MATCH($A2,'[19]Cohort Attainment'!$AO$3:$AO$36,0),MATCH(JS$1,'[19]Cohort Attainment'!$P$36:$AO$36,0))</f>
        <v>447</v>
      </c>
      <c r="JT2" s="88">
        <f>INDEX('[19]Cohort Attainment'!$P$3:$AO$36,MATCH($A2,'[19]Cohort Attainment'!$AO$3:$AO$36,0),MATCH(JT$1,'[19]Cohort Attainment'!$P$36:$AO$36,0))</f>
        <v>439</v>
      </c>
      <c r="JU2" s="86">
        <f>INDEX('[11]1920 Collected Indicators'!$A$3:$CV$36,MATCH($A2,'[11]1920 Collected Indicators'!$A$3:$A$36,0),MATCH(JU$1,'[11]1920 Collected Indicators'!$A$3:$CV$3,0))</f>
        <v>511</v>
      </c>
      <c r="JV2" s="83">
        <v>482</v>
      </c>
      <c r="JW2" s="85">
        <v>478</v>
      </c>
      <c r="JX2" s="85">
        <f>INDEX('[17]Cohort Attainment'!$O$40:$BR$75,MATCH($A2,'[17]Cohort Attainment'!$O$40:$O$75,0),MATCH(JX$1,'[17]Cohort Attainment'!$O$40:$BR$40,0))</f>
        <v>492</v>
      </c>
      <c r="JY2" s="85">
        <f>INDEX('[18]Cohort Attainment'!$Q$40:$AQ$72,MATCH($A2,'[18]Cohort Attainment'!$O$40:$O$72,0),MATCH(JY$1,'[18]Cohort Attainment'!$Q$39:$AO$39,0))</f>
        <v>538</v>
      </c>
      <c r="JZ2" s="85">
        <f>INDEX('[19]Cohort Attainment'!$P$3:$AO$36,MATCH($A2,'[19]Cohort Attainment'!$AO$3:$AO$36,0),MATCH(JZ$1,'[19]Cohort Attainment'!$P$36:$AO$36,0))</f>
        <v>544</v>
      </c>
      <c r="KA2" s="85">
        <f>INDEX('[19]Cohort Attainment'!$P$3:$AO$36,MATCH($A2,'[19]Cohort Attainment'!$AO$3:$AO$36,0),MATCH(KA$1,'[19]Cohort Attainment'!$P$36:$AO$36,0))</f>
        <v>613</v>
      </c>
      <c r="KB2" s="85">
        <f>INDEX('[19]Cohort Attainment'!$P$3:$AO$36,MATCH($A2,'[19]Cohort Attainment'!$AO$3:$AO$36,0),MATCH(KB$1,'[19]Cohort Attainment'!$P$36:$AO$36,0))</f>
        <v>592</v>
      </c>
      <c r="KC2" s="85">
        <f>INDEX('[19]Cohort Attainment'!$P$3:$AO$36,MATCH($A2,'[19]Cohort Attainment'!$AO$3:$AO$36,0),MATCH(KC$1,'[19]Cohort Attainment'!$P$36:$AO$36,0))</f>
        <v>603</v>
      </c>
      <c r="KD2" s="86">
        <f>INDEX('[11]1920 Collected Indicators'!$A$3:$CV$36,MATCH($A2,'[11]1920 Collected Indicators'!$A$3:$A$36,0),MATCH(KD$1,'[11]1920 Collected Indicators'!$A$3:$CV$3,0))</f>
        <v>584</v>
      </c>
      <c r="KE2" s="83">
        <v>615</v>
      </c>
      <c r="KF2" s="85">
        <v>598</v>
      </c>
      <c r="KG2" s="85">
        <f>INDEX('[17]Cohort Attainment'!$O$40:$BR$75,MATCH($A2,'[17]Cohort Attainment'!$O$40:$O$75,0),MATCH(KG$1,'[17]Cohort Attainment'!$O$40:$BR$40,0))</f>
        <v>686</v>
      </c>
      <c r="KH2" s="85">
        <f>INDEX('[18]Cohort Attainment'!$Q$40:$AQ$72,MATCH($A2,'[18]Cohort Attainment'!$O$40:$O$72,0),MATCH(KH$1,'[18]Cohort Attainment'!$Q$39:$AO$39,0))</f>
        <v>659</v>
      </c>
      <c r="KI2" s="85">
        <f>INDEX('[19]Cohort Attainment'!$P$3:$AO$36,MATCH($A2,'[19]Cohort Attainment'!$AO$3:$AO$36,0),MATCH(KI$1,'[19]Cohort Attainment'!$P$36:$AO$36,0))</f>
        <v>695</v>
      </c>
      <c r="KJ2" s="85">
        <f>INDEX('[19]Cohort Attainment'!$P$3:$AO$36,MATCH($A2,'[19]Cohort Attainment'!$AO$3:$AO$36,0),MATCH(KJ$1,'[19]Cohort Attainment'!$P$36:$AO$36,0))</f>
        <v>621</v>
      </c>
      <c r="KK2" s="85">
        <f>INDEX('[19]Cohort Attainment'!$P$3:$AO$36,MATCH($A2,'[19]Cohort Attainment'!$AO$3:$AO$36,0),MATCH(KK$1,'[19]Cohort Attainment'!$P$36:$AO$36,0))</f>
        <v>795</v>
      </c>
      <c r="KL2" s="85">
        <f>INDEX('[19]Cohort Attainment'!$P$3:$AO$36,MATCH($A2,'[19]Cohort Attainment'!$AO$3:$AO$36,0),MATCH(KL$1,'[19]Cohort Attainment'!$P$36:$AO$36,0))</f>
        <v>706</v>
      </c>
      <c r="KM2" s="86">
        <f>INDEX('[11]1920 Collected Indicators'!$A$3:$CV$36,MATCH($A2,'[11]1920 Collected Indicators'!$A$3:$A$36,0),MATCH(KM$1,'[11]1920 Collected Indicators'!$A$3:$CV$3,0))</f>
        <v>719</v>
      </c>
      <c r="KN2" s="83">
        <v>888</v>
      </c>
      <c r="KO2" s="85">
        <v>826</v>
      </c>
      <c r="KP2" s="85">
        <f>INDEX('[17]Cohort Attainment'!$O$40:$BR$75,MATCH($A2,'[17]Cohort Attainment'!$O$40:$O$75,0),MATCH(KP$1,'[17]Cohort Attainment'!$O$40:$BR$40,0))</f>
        <v>877</v>
      </c>
      <c r="KQ2" s="85">
        <f>INDEX('[18]Cohort Attainment'!$Q$40:$AQ$72,MATCH($A2,'[18]Cohort Attainment'!$O$40:$O$72,0),MATCH(KQ$1,'[18]Cohort Attainment'!$Q$39:$AO$39,0))</f>
        <v>929</v>
      </c>
      <c r="KR2" s="85">
        <f>INDEX('[19]Cohort Attainment'!$P$3:$AO$36,MATCH($A2,'[19]Cohort Attainment'!$AO$3:$AO$36,0),MATCH(KR$1,'[19]Cohort Attainment'!$P$36:$AO$36,0))</f>
        <v>903</v>
      </c>
      <c r="KS2" s="85">
        <f>INDEX('[19]Cohort Attainment'!$P$3:$AO$36,MATCH($A2,'[19]Cohort Attainment'!$AO$3:$AO$36,0),MATCH(KS$1,'[19]Cohort Attainment'!$P$36:$AO$36,0))</f>
        <v>953</v>
      </c>
      <c r="KT2" s="85">
        <f>INDEX('[19]Cohort Attainment'!$P$3:$AO$36,MATCH($A2,'[19]Cohort Attainment'!$AO$3:$AO$36,0),MATCH(KT$1,'[19]Cohort Attainment'!$P$36:$AO$36,0))</f>
        <v>917</v>
      </c>
      <c r="KU2" s="85">
        <f>INDEX('[19]Cohort Attainment'!$P$3:$AO$36,MATCH($A2,'[19]Cohort Attainment'!$AO$3:$AO$36,0),MATCH(KU$1,'[19]Cohort Attainment'!$P$36:$AO$36,0))</f>
        <v>861</v>
      </c>
      <c r="KV2" s="86">
        <f>INDEX('[11]1920 Collected Indicators'!$A$3:$CV$36,MATCH($A2,'[11]1920 Collected Indicators'!$A$3:$A$36,0),MATCH(KV$1,'[11]1920 Collected Indicators'!$A$3:$CV$3,0))</f>
        <v>875</v>
      </c>
      <c r="KW2" s="83">
        <v>1069</v>
      </c>
      <c r="KX2" s="85">
        <v>1062</v>
      </c>
      <c r="KY2" s="85">
        <f>INDEX('[17]Cohort Attainment'!$O$40:$BR$75,MATCH($A2,'[17]Cohort Attainment'!$O$40:$O$75,0),MATCH(KY$1,'[17]Cohort Attainment'!$O$40:$BR$40,0))</f>
        <v>1041</v>
      </c>
      <c r="KZ2" s="85">
        <f>INDEX('[18]Cohort Attainment'!$Q$40:$AQ$72,MATCH($A2,'[18]Cohort Attainment'!$O$40:$O$72,0),MATCH(KZ$1,'[18]Cohort Attainment'!$Q$39:$AO$39,0))</f>
        <v>1119</v>
      </c>
      <c r="LA2" s="85">
        <f>INDEX('[19]Cohort Attainment'!$P$3:$AO$36,MATCH($A2,'[19]Cohort Attainment'!$AO$3:$AO$36,0),MATCH(LA$1,'[19]Cohort Attainment'!$P$36:$AO$36,0))</f>
        <v>1083</v>
      </c>
      <c r="LB2" s="85">
        <f>INDEX('[19]Cohort Attainment'!$P$3:$AO$36,MATCH($A2,'[19]Cohort Attainment'!$AO$3:$AO$36,0),MATCH(LB$1,'[19]Cohort Attainment'!$P$36:$AO$36,0))</f>
        <v>1083</v>
      </c>
      <c r="LC2" s="85">
        <f>INDEX('[19]Cohort Attainment'!$P$3:$AO$36,MATCH($A2,'[19]Cohort Attainment'!$AO$3:$AO$36,0),MATCH(LC$1,'[19]Cohort Attainment'!$P$36:$AO$36,0))</f>
        <v>1104</v>
      </c>
      <c r="LD2" s="85">
        <f>INDEX('[19]Cohort Attainment'!$P$3:$AO$36,MATCH($A2,'[19]Cohort Attainment'!$AO$3:$AO$36,0),MATCH(LD$1,'[19]Cohort Attainment'!$P$36:$AO$36,0))</f>
        <v>1089</v>
      </c>
      <c r="LE2" s="86">
        <f>INDEX('[11]1920 Collected Indicators'!$A$3:$CV$36,MATCH($A2,'[11]1920 Collected Indicators'!$A$3:$A$36,0),MATCH(LE$1,'[11]1920 Collected Indicators'!$A$3:$CV$3,0))</f>
        <v>1154</v>
      </c>
      <c r="LF2" s="83">
        <v>64.764621968616268</v>
      </c>
      <c r="LG2" s="85" t="str">
        <f>INDEX('[3]Raw data 16-17'!$B$2:$XA$34,MATCH($A2,'[3]Raw data 16-17'!$A$2:$A$34,0),MATCH(LG$1,'[3]Raw data 16-17'!$B$1:$GU$1,0))</f>
        <v>dna</v>
      </c>
      <c r="LH2" s="85" t="str">
        <f>INDEX('[14]1718 Collected Indicators'!$A$3:$CH$36,MATCH($A2,'[14]1718 Collected Indicators'!$A$3:$A$36,0),MATCH(LH$1,'[14]1718 Collected Indicators'!$A$3:$CH$3,0))</f>
        <v>dna</v>
      </c>
      <c r="LI2" s="86">
        <f>INDEX('[15]1819 Collected Indicators'!$A$3:$CV$36,MATCH($A2,'[15]1819 Collected Indicators'!$A$3:$A$36,0),MATCH(LI$1,'[15]1819 Collected Indicators'!$A$3:$CV$3,0))</f>
        <v>71.246603261000004</v>
      </c>
      <c r="LJ2" s="86" t="str">
        <f>INDEX('[11]1920 Collected Indicators'!$A$3:$CV$36,MATCH($A2,'[11]1920 Collected Indicators'!$A$3:$A$36,0),MATCH(LJ$1,'[11]1920 Collected Indicators'!$A$3:$CV$3,0))</f>
        <v>dna</v>
      </c>
      <c r="LK2" s="83">
        <v>60.030706243602857</v>
      </c>
      <c r="LL2" s="85" t="str">
        <f>INDEX('[3]Raw data 16-17'!$B$2:$XA$34,MATCH($A2,'[3]Raw data 16-17'!$A$2:$A$34,0),MATCH(LL$1,'[3]Raw data 16-17'!$B$1:$GU$1,0))</f>
        <v>dna</v>
      </c>
      <c r="LM2" s="85" t="str">
        <f>INDEX('[14]1718 Collected Indicators'!$A$3:$CH$36,MATCH($A2,'[14]1718 Collected Indicators'!$A$3:$A$36,0),MATCH(LM$1,'[14]1718 Collected Indicators'!$A$3:$CH$3,0))</f>
        <v>dna</v>
      </c>
      <c r="LN2" s="86">
        <f>INDEX('[15]1819 Collected Indicators'!$A$3:$CV$36,MATCH($A2,'[15]1819 Collected Indicators'!$A$3:$A$36,0),MATCH(LN$1,'[15]1819 Collected Indicators'!$A$3:$CV$3,0))</f>
        <v>77.536477774000005</v>
      </c>
      <c r="LO2" s="86" t="str">
        <f>INDEX('[11]1920 Collected Indicators'!$A$3:$CV$36,MATCH($A2,'[11]1920 Collected Indicators'!$A$3:$A$36,0),MATCH(LO$1,'[11]1920 Collected Indicators'!$A$3:$CV$3,0))</f>
        <v>dna</v>
      </c>
      <c r="LP2" s="83">
        <v>56.639395846444309</v>
      </c>
      <c r="LQ2" s="85" t="str">
        <f>INDEX('[3]Raw data 16-17'!$B$2:$XA$34,MATCH($A2,'[3]Raw data 16-17'!$A$2:$A$34,0),MATCH(LQ$1,'[3]Raw data 16-17'!$B$1:$GU$1,0))</f>
        <v>dna</v>
      </c>
      <c r="LR2" s="85" t="str">
        <f>INDEX('[14]1718 Collected Indicators'!$A$3:$CH$36,MATCH($A2,'[14]1718 Collected Indicators'!$A$3:$A$36,0),MATCH(LR$1,'[14]1718 Collected Indicators'!$A$3:$CH$3,0))</f>
        <v>dna</v>
      </c>
      <c r="LS2" s="86" t="e">
        <f>INDEX('[15]1819 Collected Indicators'!$A$3:$CV$36,MATCH($A2,'[15]1819 Collected Indicators'!$A$3:$A$36,0),MATCH(LS$1,'[15]1819 Collected Indicators'!$A$3:$CV$3,0))</f>
        <v>#N/A</v>
      </c>
      <c r="LT2" s="86" t="e">
        <f>INDEX('[11]1920 Collected Indicators'!$A$3:$CV$36,MATCH($A2,'[11]1920 Collected Indicators'!$A$3:$A$36,0),MATCH(LT$1,'[11]1920 Collected Indicators'!$A$3:$CV$3,0))</f>
        <v>#N/A</v>
      </c>
      <c r="LU2" s="83">
        <v>64.003804089396098</v>
      </c>
      <c r="LV2" s="85" t="str">
        <f>INDEX('[3]Raw data 16-17'!$B$2:$XA$34,MATCH($A2,'[3]Raw data 16-17'!$A$2:$A$34,0),MATCH(LV$1,'[3]Raw data 16-17'!$B$1:$GU$1,0))</f>
        <v>dna</v>
      </c>
      <c r="LW2" s="85" t="str">
        <f>INDEX('[14]1718 Collected Indicators'!$A$3:$CH$36,MATCH($A2,'[14]1718 Collected Indicators'!$A$3:$A$36,0),MATCH(LW$1,'[14]1718 Collected Indicators'!$A$3:$CH$3,0))</f>
        <v>dna</v>
      </c>
      <c r="LX2" s="86">
        <f>INDEX('[15]1819 Collected Indicators'!$A$3:$CV$36,MATCH($A2,'[15]1819 Collected Indicators'!$A$3:$A$36,0),MATCH(LX$1,'[15]1819 Collected Indicators'!$A$3:$CV$3,0))</f>
        <v>24.108634801000001</v>
      </c>
      <c r="LY2" s="86" t="str">
        <f>INDEX('[11]1920 Collected Indicators'!$A$3:$CV$36,MATCH($A2,'[11]1920 Collected Indicators'!$A$3:$A$36,0),MATCH(LY$1,'[11]1920 Collected Indicators'!$A$3:$CV$3,0))</f>
        <v>dna</v>
      </c>
      <c r="LZ2" s="83">
        <v>51.510496671786996</v>
      </c>
      <c r="MA2" s="85" t="str">
        <f>INDEX('[3]Raw data 16-17'!$B$2:$XA$34,MATCH($A2,'[3]Raw data 16-17'!$A$2:$A$34,0),MATCH(MA$1,'[3]Raw data 16-17'!$B$1:$GU$1,0))</f>
        <v>dna</v>
      </c>
      <c r="MB2" s="85" t="str">
        <f>INDEX('[14]1718 Collected Indicators'!$A$3:$CH$36,MATCH($A2,'[14]1718 Collected Indicators'!$A$3:$A$36,0),MATCH(MB$1,'[14]1718 Collected Indicators'!$A$3:$CH$3,0))</f>
        <v>dna</v>
      </c>
      <c r="MC2" s="86">
        <f>INDEX('[15]1819 Collected Indicators'!$A$3:$CV$36,MATCH($A2,'[15]1819 Collected Indicators'!$A$3:$A$36,0),MATCH(MC$1,'[15]1819 Collected Indicators'!$A$3:$CV$3,0))</f>
        <v>20.358079000000004</v>
      </c>
      <c r="MD2" s="86" t="str">
        <f>INDEX('[11]1920 Collected Indicators'!$A$3:$CV$36,MATCH($A2,'[11]1920 Collected Indicators'!$A$3:$A$36,0),MATCH(MD$1,'[11]1920 Collected Indicators'!$A$3:$CV$3,0))</f>
        <v>dna</v>
      </c>
      <c r="ME2" s="83">
        <v>49.33920704845815</v>
      </c>
      <c r="MF2" s="85" t="str">
        <f>INDEX('[3]Raw data 16-17'!$B$2:$XA$34,MATCH($A2,'[3]Raw data 16-17'!$A$2:$A$34,0),MATCH(MF$1,'[3]Raw data 16-17'!$B$1:$GU$1,0))</f>
        <v>dna</v>
      </c>
      <c r="MG2" s="85" t="str">
        <f>INDEX('[14]1718 Collected Indicators'!$A$3:$CH$36,MATCH($A2,'[14]1718 Collected Indicators'!$A$3:$A$36,0),MATCH(MG$1,'[14]1718 Collected Indicators'!$A$3:$CH$3,0))</f>
        <v>dna</v>
      </c>
      <c r="MH2" s="86" t="e">
        <f>INDEX('[15]1819 Collected Indicators'!$A$3:$CV$36,MATCH($A2,'[15]1819 Collected Indicators'!$A$3:$A$36,0),MATCH(MH$1,'[15]1819 Collected Indicators'!$A$3:$CV$3,0))</f>
        <v>#N/A</v>
      </c>
      <c r="MI2" s="86" t="e">
        <f>INDEX('[11]1920 Collected Indicators'!$A$3:$CV$36,MATCH($A2,'[11]1920 Collected Indicators'!$A$3:$A$36,0),MATCH(MI$1,'[11]1920 Collected Indicators'!$A$3:$CV$3,0))</f>
        <v>#N/A</v>
      </c>
      <c r="MJ2" s="83">
        <v>70.518307180218741</v>
      </c>
      <c r="MK2" s="85" t="str">
        <f>INDEX('[3]Raw data 16-17'!$B$2:$XA$34,MATCH($A2,'[3]Raw data 16-17'!$A$2:$A$34,0),MATCH(MK$1,'[3]Raw data 16-17'!$B$1:$GU$1,0))</f>
        <v>dna</v>
      </c>
      <c r="ML2" s="85" t="str">
        <f>INDEX('[14]1718 Collected Indicators'!$A$3:$CH$36,MATCH($A2,'[14]1718 Collected Indicators'!$A$3:$A$36,0),MATCH(ML$1,'[14]1718 Collected Indicators'!$A$3:$CH$3,0))</f>
        <v>dna</v>
      </c>
      <c r="MM2" s="86" t="str">
        <f>INDEX('[15]1819 Collected Indicators'!$A$3:$CV$36,MATCH($A2,'[15]1819 Collected Indicators'!$A$3:$A$36,0),MATCH(MM$1,'[15]1819 Collected Indicators'!$A$3:$CV$3,0))</f>
        <v>dna</v>
      </c>
      <c r="MN2" s="86" t="str">
        <f>INDEX('[11]1920 Collected Indicators'!$A$3:$CV$36,MATCH($A2,'[11]1920 Collected Indicators'!$A$3:$A$36,0),MATCH(MN$1,'[11]1920 Collected Indicators'!$A$3:$CV$3,0))</f>
        <v>dna</v>
      </c>
      <c r="MO2" s="83">
        <v>64.208909370199692</v>
      </c>
      <c r="MP2" s="85" t="str">
        <f>INDEX('[3]Raw data 16-17'!$B$2:$XA$34,MATCH($A2,'[3]Raw data 16-17'!$A$2:$A$34,0),MATCH(MP$1,'[3]Raw data 16-17'!$B$1:$GU$1,0))</f>
        <v>dna</v>
      </c>
      <c r="MQ2" s="85" t="str">
        <f>INDEX('[14]1718 Collected Indicators'!$A$3:$CH$36,MATCH($A2,'[14]1718 Collected Indicators'!$A$3:$A$36,0),MATCH(MQ$1,'[14]1718 Collected Indicators'!$A$3:$CH$3,0))</f>
        <v>dna</v>
      </c>
      <c r="MR2" s="86" t="str">
        <f>INDEX('[15]1819 Collected Indicators'!$A$3:$CV$36,MATCH($A2,'[15]1819 Collected Indicators'!$A$3:$A$36,0),MATCH(MR$1,'[15]1819 Collected Indicators'!$A$3:$CV$3,0))</f>
        <v>dna</v>
      </c>
      <c r="MS2" s="86" t="str">
        <f>INDEX('[11]1920 Collected Indicators'!$A$3:$CV$36,MATCH($A2,'[11]1920 Collected Indicators'!$A$3:$A$36,0),MATCH(MS$1,'[11]1920 Collected Indicators'!$A$3:$CV$3,0))</f>
        <v>dna</v>
      </c>
      <c r="MT2" s="83">
        <v>64.317180616740089</v>
      </c>
      <c r="MU2" s="85" t="str">
        <f>INDEX('[3]Raw data 16-17'!$B$2:$XA$34,MATCH($A2,'[3]Raw data 16-17'!$A$2:$A$34,0),MATCH(MU$1,'[3]Raw data 16-17'!$B$1:$GU$1,0))</f>
        <v>dna</v>
      </c>
      <c r="MV2" s="85" t="str">
        <f>INDEX('[14]1718 Collected Indicators'!$A$3:$CH$36,MATCH($A2,'[14]1718 Collected Indicators'!$A$3:$A$36,0),MATCH(MV$1,'[14]1718 Collected Indicators'!$A$3:$CH$3,0))</f>
        <v>dna</v>
      </c>
      <c r="MW2" s="86" t="e">
        <f>INDEX('[15]1819 Collected Indicators'!$A$3:$CV$36,MATCH($A2,'[15]1819 Collected Indicators'!$A$3:$A$36,0),MATCH(MW$1,'[15]1819 Collected Indicators'!$A$3:$CV$3,0))</f>
        <v>#N/A</v>
      </c>
      <c r="MX2" s="86" t="e">
        <f>INDEX('[11]1920 Collected Indicators'!$A$3:$CV$36,MATCH($A2,'[11]1920 Collected Indicators'!$A$3:$A$36,0),MATCH(MX$1,'[11]1920 Collected Indicators'!$A$3:$CV$3,0))</f>
        <v>#N/A</v>
      </c>
      <c r="MY2" s="83">
        <v>70.898716119828819</v>
      </c>
      <c r="MZ2" s="85" t="str">
        <f>INDEX('[3]Raw data 16-17'!$B$2:$XA$34,MATCH($A2,'[3]Raw data 16-17'!$A$2:$A$34,0),MATCH(MZ$1,'[3]Raw data 16-17'!$B$1:$GU$1,0))</f>
        <v>dna</v>
      </c>
      <c r="NA2" s="85" t="str">
        <f>INDEX('[14]1718 Collected Indicators'!$A$3:$CH$36,MATCH($A2,'[14]1718 Collected Indicators'!$A$3:$A$36,0),MATCH(NA$1,'[14]1718 Collected Indicators'!$A$3:$CH$3,0))</f>
        <v>dna</v>
      </c>
      <c r="NB2" s="86" t="e">
        <f>INDEX('[15]1819 Collected Indicators'!$A$3:$CV$36,MATCH($A2,'[15]1819 Collected Indicators'!$A$3:$A$36,0),MATCH(NB$1,'[15]1819 Collected Indicators'!$A$3:$CV$3,0))</f>
        <v>#N/A</v>
      </c>
      <c r="NC2" s="182"/>
      <c r="ND2" s="83">
        <v>56.82976554536188</v>
      </c>
      <c r="NE2" s="85" t="str">
        <f>INDEX('[3]Raw data 16-17'!$B$2:$XA$34,MATCH($A2,'[3]Raw data 16-17'!$A$2:$A$34,0),MATCH(NE$1,'[3]Raw data 16-17'!$B$1:$GU$1,0))</f>
        <v>dna</v>
      </c>
      <c r="NF2" s="85" t="str">
        <f>INDEX('[14]1718 Collected Indicators'!$A$3:$CH$36,MATCH($A2,'[14]1718 Collected Indicators'!$A$3:$A$36,0),MATCH(NF$1,'[14]1718 Collected Indicators'!$A$3:$CH$3,0))</f>
        <v>dna</v>
      </c>
      <c r="NG2" s="86" t="e">
        <f>INDEX('[15]1819 Collected Indicators'!$A$3:$CV$36,MATCH($A2,'[15]1819 Collected Indicators'!$A$3:$A$36,0),MATCH(NG$1,'[15]1819 Collected Indicators'!$A$3:$CV$3,0))</f>
        <v>#N/A</v>
      </c>
      <c r="NH2" s="182"/>
      <c r="NI2" s="83">
        <v>58.212712397734421</v>
      </c>
      <c r="NJ2" s="85" t="str">
        <f>INDEX('[3]Raw data 16-17'!$B$2:$XA$34,MATCH($A2,'[3]Raw data 16-17'!$A$2:$A$34,0),MATCH(NJ$1,'[3]Raw data 16-17'!$B$1:$GU$1,0))</f>
        <v>dna</v>
      </c>
      <c r="NK2" s="85" t="str">
        <f>INDEX('[14]1718 Collected Indicators'!$A$3:$CH$36,MATCH($A2,'[14]1718 Collected Indicators'!$A$3:$A$36,0),MATCH(NK$1,'[14]1718 Collected Indicators'!$A$3:$CH$3,0))</f>
        <v>dna</v>
      </c>
      <c r="NL2" s="86" t="e">
        <f>INDEX('[15]1819 Collected Indicators'!$A$3:$CV$36,MATCH($A2,'[15]1819 Collected Indicators'!$A$3:$A$36,0),MATCH(NL$1,'[15]1819 Collected Indicators'!$A$3:$CV$3,0))</f>
        <v>#N/A</v>
      </c>
      <c r="NM2" s="182"/>
      <c r="NN2" s="83">
        <f>INDEX([20]Extraction!$B$2:$I$36,MATCH($A2,[20]Extraction!$I$2:$I$36,0),MATCH(NN$1,[20]Extraction!$B$2:$I$2,0))</f>
        <v>90.093642188269996</v>
      </c>
      <c r="NO2" s="83">
        <f>INDEX([20]Extraction!$B$2:$I$36,MATCH($A2,[20]Extraction!$I$2:$I$36,0),MATCH(NO$1,[20]Extraction!$B$2:$I$2,0))</f>
        <v>92.883895131086106</v>
      </c>
      <c r="NP2" s="83">
        <f>INDEX([20]Extraction!$B$2:$I$36,MATCH($A2,[20]Extraction!$I$2:$I$36,0),MATCH(NP$1,[20]Extraction!$B$2:$I$2,0))</f>
        <v>95.132965378825787</v>
      </c>
      <c r="NQ2" s="83">
        <f>INDEX([20]Extraction!$B$2:$I$36,MATCH($A2,[20]Extraction!$I$2:$I$36,0),MATCH(NQ$1,[20]Extraction!$B$2:$I$2,0))</f>
        <v>91.79646936656269</v>
      </c>
      <c r="NR2" s="83">
        <f>INDEX([20]Extraction!$B$2:$I$36,MATCH($A2,[20]Extraction!$I$2:$I$36,0),MATCH(NR$1,[20]Extraction!$B$2:$I$2,0))</f>
        <v>93.290258449304105</v>
      </c>
      <c r="NS2" s="83">
        <f>INDEX([20]Extraction!$B$2:$I$36,MATCH($A2,[20]Extraction!$I$2:$I$36,0),MATCH(NS$1,[20]Extraction!$B$2:$I$2,0))</f>
        <v>96.764559482329503</v>
      </c>
      <c r="NT2" s="83" t="str">
        <f>INDEX([20]Extraction!$B$2:$I$36,MATCH($A2,[20]Extraction!$I$2:$I$36,0),MATCH(NT$1,[20]Extraction!$B$2:$I$2,0))</f>
        <v>dna</v>
      </c>
      <c r="NU2" s="96">
        <f>INDEX([21]Sheet1!$L$17:$T$50,MATCH($A2,[21]Sheet1!$L$17:$L$50,0),MATCH(NU$1,[21]Sheet1!$L$17:$T$17,0))</f>
        <v>91.111111111111114</v>
      </c>
      <c r="NV2" s="97">
        <f>INDEX([21]Sheet1!$L$17:$T$50,MATCH($A2,[21]Sheet1!$L$17:$L$50,0),MATCH(NV$1,[21]Sheet1!$L$17:$T$17,0))</f>
        <v>88.888888888888886</v>
      </c>
      <c r="NW2" s="97">
        <f>INDEX([21]Sheet1!$L$17:$T$50,MATCH($A2,[21]Sheet1!$L$17:$L$50,0),MATCH(NW$1,[21]Sheet1!$L$17:$T$17,0))</f>
        <v>84.848484848484844</v>
      </c>
      <c r="NX2" s="97">
        <f>INDEX([21]Sheet1!$L$17:$T$50,MATCH($A2,[21]Sheet1!$L$17:$L$50,0),MATCH(NX$1,[21]Sheet1!$L$17:$T$17,0))</f>
        <v>89</v>
      </c>
      <c r="NY2" s="97">
        <f>INDEX([21]Sheet1!$L$17:$T$50,MATCH($A2,[21]Sheet1!$L$17:$L$50,0),MATCH(NY$1,[21]Sheet1!$L$17:$T$17,0))</f>
        <v>89.65517241379311</v>
      </c>
      <c r="NZ2" s="97">
        <f>INDEX([21]Sheet1!$L$17:$T$50,MATCH($A2,[21]Sheet1!$L$17:$L$50,0),MATCH(NZ$1,[21]Sheet1!$L$17:$T$17,0))</f>
        <v>89.156626506024097</v>
      </c>
      <c r="OA2" s="97">
        <f>INDEX([21]Sheet1!$L$17:$T$50,MATCH($A2,[21]Sheet1!$L$17:$L$50,0),MATCH(OA$1,[21]Sheet1!$L$17:$T$17,0))</f>
        <v>88.095238095238088</v>
      </c>
      <c r="OB2" s="85">
        <f>INDEX('[14]1718 Collected Indicators'!$A$3:$CH$36,MATCH($A2,'[14]1718 Collected Indicators'!$A$3:$A$36,0),MATCH(OB$1,'[14]1718 Collected Indicators'!$A$3:$CH$3,0))</f>
        <v>86.170212765957444</v>
      </c>
      <c r="OC2" s="93">
        <f>INDEX('[15]1819 Collected Indicators'!$A$3:$CV$36,MATCH($A2,'[15]1819 Collected Indicators'!$A$3:$A$36,0),MATCH(OC$1,'[15]1819 Collected Indicators'!$A$3:$CV$3,0))</f>
        <v>76.08695652173914</v>
      </c>
      <c r="OD2" s="86">
        <f>INDEX('[11]1920 Collected Indicators'!$A$3:$CV$36,MATCH($A2,'[11]1920 Collected Indicators'!$A$3:$A$36,0),MATCH(OD$1,'[11]1920 Collected Indicators'!$A$3:$CV$3,0))</f>
        <v>77.2</v>
      </c>
      <c r="OE2" s="89">
        <v>93</v>
      </c>
      <c r="OF2" s="85">
        <v>93</v>
      </c>
      <c r="OG2" s="85">
        <v>93.5</v>
      </c>
      <c r="OH2" s="85">
        <f>INDEX('[3]Raw data 16-17'!$A$1:$BV$34,MATCH($A2,'[3]Raw data 16-17'!A$1:A$34,0),MATCH(OH$1,'[3]Raw data 16-17'!$A$1:$BV$1,0))</f>
        <v>93.6</v>
      </c>
      <c r="OI2" s="89">
        <f>INDEX('[15]1819 Collected Indicators'!$A$3:$CV$36,MATCH($A2,'[15]1819 Collected Indicators'!$A$3:$A$36,0),MATCH(OI$1,'[15]1819 Collected Indicators'!$A$3:$CV$3,0))</f>
        <v>93.331500000000005</v>
      </c>
      <c r="OJ2" s="86" t="str">
        <f>INDEX('[11]1920 Collected Indicators'!$A$3:$CV$36,MATCH($A2,'[11]1920 Collected Indicators'!$A$3:$A$36,0),MATCH(OJ$1,'[11]1920 Collected Indicators'!$A$3:$CV$3,0))</f>
        <v>dna</v>
      </c>
      <c r="OK2" s="83">
        <f>INDEX('[22]All years '!$A$1:$F$34,MATCH($A2,'[22]All years '!$A$1:$A$34,0),MATCH(OK$1,'[22]All years '!$A$1:$F$1,0))</f>
        <v>84.172992990345193</v>
      </c>
      <c r="OL2" s="85">
        <f>INDEX('[22]All years '!$A$1:$F$34,MATCH($A2,'[22]All years '!$A$1:$A$34,0),MATCH(OL$1,'[22]All years '!$A$1:$F$1,0))</f>
        <v>84.776781111454795</v>
      </c>
      <c r="OM2" s="85">
        <f>INDEX('[22]All years '!$A$1:$F$34,MATCH($A2,'[22]All years '!$A$1:$A$34,0),MATCH(OM$1,'[22]All years '!$A$1:$F$1,0))</f>
        <v>85.708977407847797</v>
      </c>
      <c r="ON2" s="85">
        <f>INDEX('[22]All years '!$A$1:$F$34,MATCH($A2,'[22]All years '!$A$1:$A$34,0),MATCH(ON$1,'[22]All years '!$A$1:$F$1,0))</f>
        <v>84.758543644949981</v>
      </c>
      <c r="OO2" s="89">
        <f>INDEX('[22]All years '!$A$1:$F$34,MATCH($A2,'[22]All years '!$A$1:$A$34,0),MATCH(OO$1,'[22]All years '!$A$1:$F$1,0))</f>
        <v>85.708977407847797</v>
      </c>
      <c r="OP2" s="86" t="str">
        <f>INDEX('[11]1920 Collected Indicators'!$A$3:$CV$36,MATCH($A2,'[11]1920 Collected Indicators'!$A$3:$A$36,0),MATCH(OP$1,'[11]1920 Collected Indicators'!$A$3:$CV$3,0))</f>
        <v>dna</v>
      </c>
      <c r="OQ2" s="83">
        <v>62.085396617770719</v>
      </c>
      <c r="OR2" s="85">
        <v>54</v>
      </c>
      <c r="OS2" s="85">
        <v>40.700000000000003</v>
      </c>
      <c r="OT2" s="98">
        <f>INDEX('[3]Raw data 16-17'!$B$2:$ACG$34,MATCH($A2,'[3]Raw data 16-17'!$A$2:$A$34,0),MATCH(OT$1,'[3]Raw data 16-17'!$B$1:$MA$1,0))</f>
        <v>47.597904271379093</v>
      </c>
      <c r="OU2" s="101">
        <f>INDEX('[15]1819 Collected Indicators'!$A$3:$CV$36,MATCH($A2,'[15]1819 Collected Indicators'!$A$3:$A$36,0),MATCH(OU$1,'[15]1819 Collected Indicators'!$A$3:$CV$3,0))</f>
        <v>52.935099999999998</v>
      </c>
      <c r="OV2" s="86" t="str">
        <f>INDEX('[11]1920 Collected Indicators'!$A$3:$CV$36,MATCH($A2,'[11]1920 Collected Indicators'!$A$3:$A$36,0),MATCH(OV$1,'[11]1920 Collected Indicators'!$A$3:$CV$3,0))</f>
        <v>dna</v>
      </c>
      <c r="OW2" s="83">
        <f>INDEX('[23]All years '!$A$2:$F$35,MATCH($A2,'[23]All years '!$A$2:$A$35,0),MATCH(OW$1,'[23]All years '!$A$2:$F$2,0))</f>
        <v>610.38961038961043</v>
      </c>
      <c r="OX2" s="85">
        <f>INDEX('[23]All years '!$A$2:$F$35,MATCH($A2,'[23]All years '!$A$2:$A$35,0),MATCH(OX$1,'[23]All years '!$A$2:$F$2,0))</f>
        <v>465.58704453441294</v>
      </c>
      <c r="OY2" s="85">
        <f>INDEX('[23]All years '!$A$2:$F$35,MATCH($A2,'[23]All years '!$A$2:$A$35,0),MATCH(OY$1,'[23]All years '!$A$2:$F$2,0))</f>
        <v>288.05620608899295</v>
      </c>
      <c r="OZ2" s="85">
        <f>INDEX('[23]All years '!$A$2:$F$35,MATCH($A2,'[23]All years '!$A$2:$A$35,0),MATCH(OZ$1,'[23]All years '!$A$2:$F$2,0))</f>
        <v>252.40384615384613</v>
      </c>
      <c r="PA2" s="182">
        <f>INDEX('[23]All years '!$A$2:$F$35,MATCH($A2,'[23]All years '!$A$2:$A$35,0),MATCH(PA$1,'[23]All years '!$A$2:$F$2,0))</f>
        <v>248.13895781637717</v>
      </c>
      <c r="PB2" s="86" t="str">
        <f>INDEX('[11]1920 Collected Indicators'!$A$3:$CV$36,MATCH($A2,'[11]1920 Collected Indicators'!$A$3:$A$36,0),MATCH(PB$1,'[11]1920 Collected Indicators'!$A$3:$CV$3,0))</f>
        <v>dna</v>
      </c>
      <c r="PC2" s="83">
        <v>88.9</v>
      </c>
      <c r="PD2" s="85">
        <f>INDEX('[3]Raw data 16-17'!$B$2:$XA$34,MATCH($A2,'[3]Raw data 16-17'!$A$2:$A$34,0),MATCH(PD$1,'[3]Raw data 16-17'!$B$1:$GU$1,0))</f>
        <v>89.4</v>
      </c>
      <c r="PE2" s="85">
        <f>INDEX('[14]1718 Collected Indicators'!$A$3:$CH$36,MATCH($A2,'[14]1718 Collected Indicators'!$A$3:$A$36,0),MATCH(PE$1,'[14]1718 Collected Indicators'!$A$3:$CH$3,0))</f>
        <v>89.8</v>
      </c>
      <c r="PF2" s="86">
        <f>INDEX('[15]1819 Collected Indicators'!$A$3:$CV$36,MATCH($A2,'[15]1819 Collected Indicators'!$A$3:$A$36,0),MATCH(PF$1,'[15]1819 Collected Indicators'!$A$3:$CV$3,0))</f>
        <v>89.719626168224295</v>
      </c>
      <c r="PG2" s="86">
        <f>INDEX('[11]1920 Collected Indicators'!$A$3:$CV$36,MATCH($A2,'[11]1920 Collected Indicators'!$A$3:$A$36,0),MATCH(PG$1,'[11]1920 Collected Indicators'!$A$3:$CV$3,0))</f>
        <v>89.8714330511132</v>
      </c>
      <c r="PH2" s="96">
        <v>3.5294117647058822</v>
      </c>
      <c r="PI2" s="97">
        <v>6.5868263473053901</v>
      </c>
      <c r="PJ2" s="97">
        <v>10.691823899371069</v>
      </c>
      <c r="PK2" s="97">
        <v>5.7692307692307692</v>
      </c>
      <c r="PL2" s="85">
        <f>INDEX('[3]Raw data 16-17'!$B$2:$BV$34,MATCH($A2,'[3]Raw data 16-17'!$A$2:$A$34,0),MATCH(PL$1,'[3]Raw data 16-17'!$B$1:$BV$1,0))</f>
        <v>4.8780487804878048</v>
      </c>
      <c r="PM2" s="97">
        <f>INDEX('[14]1718 Collected Indicators'!$A$3:$CH$36,MATCH($A2,'[14]1718 Collected Indicators'!$A$3:$A$36,0),MATCH(PM$1,'[14]1718 Collected Indicators'!$A$3:$CH$3,0))</f>
        <v>2.666666666666667</v>
      </c>
      <c r="PN2" s="193">
        <f>INDEX('[15]1819 Collected Indicators'!$A$3:$CV$36,MATCH($A2,'[15]1819 Collected Indicators'!$A$3:$A$36,0),MATCH(PN$1,'[15]1819 Collected Indicators'!$A$3:$CV$3,0))</f>
        <v>6.1728395061728394</v>
      </c>
      <c r="PO2" s="86" t="str">
        <f>INDEX('[11]1920 Collected Indicators'!$A$3:$CV$36,MATCH($A2,'[11]1920 Collected Indicators'!$A$3:$A$36,0),MATCH(PO$1,'[11]1920 Collected Indicators'!$A$3:$CV$3,0))</f>
        <v>dna</v>
      </c>
      <c r="PP2" s="83">
        <v>26.79</v>
      </c>
      <c r="PQ2" s="85">
        <v>26.78</v>
      </c>
      <c r="PR2" s="85">
        <v>29.37</v>
      </c>
      <c r="PS2" s="85">
        <v>25.65</v>
      </c>
      <c r="PT2" s="85">
        <v>25.32</v>
      </c>
      <c r="PU2" s="85">
        <v>24.41</v>
      </c>
      <c r="PV2" s="85">
        <f>INDEX('[3]Raw data 16-17'!$B$2:$XA$34,MATCH($A2,'[3]Raw data 16-17'!$A$2:$A$34,0),MATCH(PV$1,'[3]Raw data 16-17'!$B$1:$GU$1,0))</f>
        <v>27.627118644067792</v>
      </c>
      <c r="PW2" s="85">
        <f>INDEX('[14]1718 Collected Indicators'!$A$3:$CH$36,MATCH($A2,'[14]1718 Collected Indicators'!$A$3:$A$36,0),MATCH(PW$1,'[14]1718 Collected Indicators'!$A$3:$CH$3,0))</f>
        <v>21.67577413479053</v>
      </c>
      <c r="PX2" s="86">
        <f>INDEX('[15]1819 Collected Indicators'!$A$3:$CV$36,MATCH($A2,'[15]1819 Collected Indicators'!$A$3:$A$36,0),MATCH(PX$1,'[15]1819 Collected Indicators'!$A$3:$CV$3,0))</f>
        <v>24.907749077490777</v>
      </c>
      <c r="PY2" s="86" t="str">
        <f>INDEX('[11]1920 Collected Indicators'!$A$3:$CV$36,MATCH($A2,'[11]1920 Collected Indicators'!$A$3:$A$36,0),MATCH(PY$1,'[11]1920 Collected Indicators'!$A$3:$CV$3,0))</f>
        <v>dna</v>
      </c>
      <c r="PZ2" s="83">
        <f t="shared" ref="PZ2:PZ27" si="2">QA2/QB2*100</f>
        <v>6.0172538306958057</v>
      </c>
      <c r="QA2" s="84">
        <v>30662</v>
      </c>
      <c r="QB2" s="99">
        <f t="array" ref="QB2">INDEX('[24]Gross Exp for LGBF'!$A$3:$K$38,MATCH($A2,'[24]Gross Exp for LGBF'!$A$3:$A$38,0),MATCH(QB$1,'[24]Gross Exp for LGBF'!$A$3:$K$3,0))</f>
        <v>509568</v>
      </c>
      <c r="QC2" s="85">
        <f>QD2/QE2*100</f>
        <v>5.8009351575436936</v>
      </c>
      <c r="QD2" s="84">
        <v>30197</v>
      </c>
      <c r="QE2" s="99">
        <f t="array" ref="QE2">INDEX('[24]Gross Exp for LGBF'!$A$3:$K$38,MATCH($A2,'[24]Gross Exp for LGBF'!$A$3:$A$38,0),MATCH(QE$1,'[24]Gross Exp for LGBF'!$A$3:$K$3,0))</f>
        <v>520554</v>
      </c>
      <c r="QF2" s="98">
        <f>QG2/QH2*100</f>
        <v>4.3309248411683665</v>
      </c>
      <c r="QG2" s="84">
        <v>21848</v>
      </c>
      <c r="QH2" s="99">
        <f t="array" ref="QH2">INDEX('[24]Gross Exp for LGBF'!$A$3:$K$38,MATCH($A2,'[24]Gross Exp for LGBF'!$A$3:$A$38,0),MATCH(QH$1,'[24]Gross Exp for LGBF'!$A$3:$K$3,0))</f>
        <v>504465</v>
      </c>
      <c r="QI2" s="98">
        <f>QJ2/QK2*100</f>
        <v>4.9166761568538133</v>
      </c>
      <c r="QJ2" s="84">
        <v>25904</v>
      </c>
      <c r="QK2" s="84">
        <f t="array" ref="QK2">INDEX('[24]Gross Exp for LGBF'!$A$3:$K$38,MATCH($A2,'[24]Gross Exp for LGBF'!$A$3:$A$38,0),MATCH(QK$1,'[24]Gross Exp for LGBF'!$A$3:$K$3,0))</f>
        <v>526860</v>
      </c>
      <c r="QL2" s="98">
        <f>QM2/QN2*100</f>
        <v>4.1352657689330812</v>
      </c>
      <c r="QM2" s="84">
        <v>23348</v>
      </c>
      <c r="QN2" s="84">
        <f t="array" ref="QN2">INDEX('[24]Gross Exp for LGBF'!$A$3:$K$38,MATCH($A2,'[24]Gross Exp for LGBF'!$A$3:$A$38,0),MATCH(QN$1,'[24]Gross Exp for LGBF'!$A$3:$K$3,0))</f>
        <v>564607</v>
      </c>
      <c r="QO2" s="98">
        <f>QP2/QQ2*100</f>
        <v>4.5630205176746177</v>
      </c>
      <c r="QP2" s="84">
        <v>26803</v>
      </c>
      <c r="QQ2" s="84">
        <f t="array" ref="QQ2">INDEX('[24]Gross Exp for LGBF'!$A$3:$K$38,MATCH($A2,'[24]Gross Exp for LGBF'!$A$3:$A$38,0),MATCH(QQ$1,'[24]Gross Exp for LGBF'!$A$3:$K$3,0))</f>
        <v>587396</v>
      </c>
      <c r="QR2" s="98">
        <f>(QS2/QT2)*100</f>
        <v>4.4081233377828957</v>
      </c>
      <c r="QS2" s="84">
        <f>INDEX('[2]All Previous Years'!$A$1:$EX$34,MATCH($A2,'[2]All Previous Years'!$A$1:$A$34,0),MATCH(QS$1,'[2]All Previous Years'!$A$1:$EX$1,0))</f>
        <v>25956</v>
      </c>
      <c r="QT2" s="84">
        <f t="array" ref="QT2">INDEX('[24]Gross Exp for LGBF'!$A$3:$K$38,MATCH($A2,'[24]Gross Exp for LGBF'!$A$3:$A$38,0),MATCH(QT$1,'[24]Gross Exp for LGBF'!$A$3:$K$3,0))</f>
        <v>588822</v>
      </c>
      <c r="QU2" s="85">
        <f>(QV2/QW2)*100</f>
        <v>4.9694029175985683</v>
      </c>
      <c r="QV2" s="34">
        <f>INDEX([4]Sheet1!$A$1:$CJ$34, MATCH($A2, [4]Sheet1!$A$1:$A$34, 0), MATCH(QV$1, [4]Sheet1!$A$1:$CJ$1, 0))</f>
        <v>29129</v>
      </c>
      <c r="QW2" s="34">
        <f t="array" ref="QW2">INDEX('[24]Gross Exp for LGBF'!$A$3:$K$38,MATCH($A2,'[24]Gross Exp for LGBF'!$A$3:$A$38,0),MATCH(QW$1,'[24]Gross Exp for LGBF'!$A$3:$K$3,0))</f>
        <v>586167</v>
      </c>
      <c r="QX2" s="88">
        <f>(QY2/QZ2)*100</f>
        <v>3.6933344405597368</v>
      </c>
      <c r="QY2" s="88">
        <f>INDEX('[6]Finance Indicators'!$B$3:$BO$35,MATCH($A2,'[6]Finance Indicators'!$A$3:$A$35,0),MATCH(QY$1,'[6]Finance Indicators'!$B$2:$BO$2,0))</f>
        <v>21793</v>
      </c>
      <c r="QZ2" s="88">
        <f t="array" ref="QZ2">INDEX('[24]Gross Exp for LGBF'!$A$3:$K$38,MATCH($A2,'[24]Gross Exp for LGBF'!$A$3:$A$38,0),MATCH(QZ$1,'[24]Gross Exp for LGBF'!$A$3:$K$3,0))</f>
        <v>590063</v>
      </c>
      <c r="RA2" s="89">
        <f t="array" ref="RA2">INDEX('[7]Finance Indicators'!$A$2:$BO$35,MATCH($A2,'[7]Finance Indicators'!$A$2:$A$35,0),MATCH(RA$1,'[7]Finance Indicators'!$A$2:$BO$2,0))</f>
        <v>3.3466985290639255</v>
      </c>
      <c r="RB2" s="89">
        <f t="array" ref="RB2">INDEX('[7]Finance Indicators'!$A$2:$BO$35,MATCH($A2,'[7]Finance Indicators'!$A$2:$A$35,0),MATCH(RB$1,'[7]Finance Indicators'!$A$2:$BO$2,0))</f>
        <v>23346</v>
      </c>
      <c r="RC2" s="89">
        <f t="array" ref="RC2">INDEX('[7]Finance Indicators'!$A$2:$BO$35,MATCH($A2,'[7]Finance Indicators'!$A$2:$A$35,0),MATCH(RC$1,'[7]Finance Indicators'!$A$2:$BO$2,0))</f>
        <v>697583</v>
      </c>
      <c r="RD2" s="102">
        <f>INDEX('[25]Corporate Management'!$B$6:$EY$40,MATCH($A2,'[25]Corporate Management'!$B$6:$B$40,0),MATCH(RD$1,'[25]Corporate Management'!$B$40:$EY$40,0))</f>
        <v>46.648793565683647</v>
      </c>
      <c r="RE2" s="99">
        <f>INDEX('[25]Corporate Management'!$B$6:$EY$40,MATCH($A2,'[25]Corporate Management'!$B$6:$B$40,0),MATCH(RE$1,'[25]Corporate Management'!$B$40:$EY$40,0))</f>
        <v>174</v>
      </c>
      <c r="RF2" s="99">
        <f>INDEX('[25]Corporate Management'!$B$6:$EY$40,MATCH($A2,'[25]Corporate Management'!$B$6:$B$40,0),MATCH(RF$1,'[25]Corporate Management'!$B$40:$EY$40,0))</f>
        <v>373</v>
      </c>
      <c r="RG2" s="98">
        <f>INDEX('[25]Corporate Management'!$B$6:$EY$40,MATCH($A2,'[25]Corporate Management'!$B$6:$B$40,0),MATCH(RG$1,'[25]Corporate Management'!$B$40:$EY$40,0))</f>
        <v>44.907407407407405</v>
      </c>
      <c r="RH2" s="99">
        <f>INDEX('[25]Corporate Management'!$B$6:$EY$40,MATCH($A2,'[25]Corporate Management'!$B$6:$B$40,0),MATCH(RH$1,'[25]Corporate Management'!$B$40:$EY$40,0))</f>
        <v>194</v>
      </c>
      <c r="RI2" s="99">
        <f>INDEX('[25]Corporate Management'!$B$6:$EY$40,MATCH($A2,'[25]Corporate Management'!$B$6:$B$40,0),MATCH(RI$1,'[25]Corporate Management'!$B$40:$EY$40,0))</f>
        <v>432</v>
      </c>
      <c r="RJ2" s="98">
        <f>INDEX('[25]Corporate Management'!$B$6:$EY$40,MATCH($A2,'[25]Corporate Management'!$B$6:$B$40,0),MATCH(RJ$1,'[25]Corporate Management'!$B$40:$EY$40,0))</f>
        <v>49.685534591194966</v>
      </c>
      <c r="RK2" s="99">
        <f>INDEX('[25]Corporate Management'!$B$6:$EY$40,MATCH($A2,'[25]Corporate Management'!$B$6:$B$40,0),MATCH(RK$1,'[25]Corporate Management'!$B$40:$EY$40,0))</f>
        <v>158</v>
      </c>
      <c r="RL2" s="99">
        <f>INDEX('[25]Corporate Management'!$B$6:$EY$40,MATCH($A2,'[25]Corporate Management'!$B$6:$B$40,0),MATCH(RL$1,'[25]Corporate Management'!$B$40:$EY$40,0))</f>
        <v>318</v>
      </c>
      <c r="RM2" s="98">
        <f>INDEX('[26]All Data'!$A$1:$Y$34,MATCH($A2,'[26]All Data'!$A$1:$A$34,0),MATCH(RM$1,'[26]All Data'!$A$1:$Y$1,0))</f>
        <v>47.058823529411761</v>
      </c>
      <c r="RN2" s="99">
        <f>INDEX('[26]All Data'!$A$1:$Y$34,MATCH($A2,'[26]All Data'!$A$1:$A$34,0),MATCH(RN$1,'[26]All Data'!$A$1:$Y$1,0))</f>
        <v>144</v>
      </c>
      <c r="RO2" s="99">
        <f>INDEX('[26]All Data'!$A$1:$Y$34,MATCH($A2,'[26]All Data'!$A$1:$A$34,0),MATCH(RO$1,'[26]All Data'!$A$1:$Y$1,0))</f>
        <v>306</v>
      </c>
      <c r="RP2" s="98">
        <f>INDEX('[27]All Data'!$A$1:$Y$34,MATCH($A2,'[27]All Data'!$A$1:$A$34,0),MATCH(RP$1,'[27]All Data'!$A$1:$Y$1,0))</f>
        <v>48.447204968944099</v>
      </c>
      <c r="RQ2" s="99">
        <f>INDEX('[27]All Data'!$A$1:$Y$34,MATCH($A2,'[27]All Data'!$A$1:$A$34,0),MATCH(RQ$1,'[27]All Data'!$A$1:$Y$1,0))</f>
        <v>156</v>
      </c>
      <c r="RR2" s="99">
        <f>INDEX('[27]All Data'!$A$1:$Y$34,MATCH($A2,'[27]All Data'!$A$1:$A$34,0),MATCH(RR$1,'[27]All Data'!$A$1:$Y$1,0))</f>
        <v>322</v>
      </c>
      <c r="RS2" s="98">
        <f>INDEX('[28]All Data'!$A$1:$AB$34,MATCH($A2,'[28]All Data'!$A$1:$A$34,0),MATCH(RS$1,'[28]All Data'!$A$1:$AB$1,0))</f>
        <v>49.152542372881356</v>
      </c>
      <c r="RT2" s="99">
        <f>INDEX('[28]All Data'!$A$1:$AB$34,MATCH($A2,'[28]All Data'!$A$1:$A$34,0),MATCH(RT$1,'[28]All Data'!$A$1:$AB$1,0))</f>
        <v>145</v>
      </c>
      <c r="RU2" s="99">
        <f>INDEX('[28]All Data'!$A$1:$AB$34,MATCH($A2,'[28]All Data'!$A$1:$A$34,0),MATCH(RU$1,'[28]All Data'!$A$1:$AB$1,0))</f>
        <v>295</v>
      </c>
      <c r="RV2" s="98">
        <f>INDEX('[29]SPI Raw Data 1617'!$A$3:$AN$37,MATCH($A2,'[29]SPI Raw Data 1617'!$A$3:$A$37,0),MATCH(RV$1,'[29]SPI Raw Data 1617'!$A$37:$AN$37,0))</f>
        <v>48.529411764705884</v>
      </c>
      <c r="RW2" s="99">
        <f>INDEX('[29]SPI Raw Data 1617'!$A$3:$AN$37,MATCH($A2,'[29]SPI Raw Data 1617'!$A$3:$A$37,0),MATCH(RW$1,'[29]SPI Raw Data 1617'!$A$37:$AN$37,0))</f>
        <v>132</v>
      </c>
      <c r="RX2" s="99">
        <f>INDEX('[29]SPI Raw Data 1617'!$A$3:$AN$37,MATCH($A2,'[29]SPI Raw Data 1617'!$A$3:$A$37,0),MATCH(RX$1,'[29]SPI Raw Data 1617'!$A$37:$AN$37,0))</f>
        <v>272</v>
      </c>
      <c r="RY2" s="98">
        <f>INDEX('[30]SPI Raw Data 1718'!$A$3:$AN$37,MATCH($A2,'[30]SPI Raw Data 1718'!$A$3:$A$37,0),MATCH(RY$1,'[30]SPI Raw Data 1718'!$A$37:$AN$37,0))</f>
        <v>64.658634538152597</v>
      </c>
      <c r="RZ2" s="196">
        <f>INDEX('[30]SPI Raw Data 1718'!$A$3:$AN$37,MATCH($A2,'[30]SPI Raw Data 1718'!$A$3:$A$37,0),MATCH(RZ$1,'[30]SPI Raw Data 1718'!$A$37:$AN$37,0))</f>
        <v>161</v>
      </c>
      <c r="SA2" s="196">
        <f>INDEX('[30]SPI Raw Data 1718'!$A$3:$AN$37,MATCH($A2,'[30]SPI Raw Data 1718'!$A$3:$A$37,0),MATCH(SA$1,'[30]SPI Raw Data 1718'!$A$37:$AN$37,0))</f>
        <v>249</v>
      </c>
      <c r="SB2" s="98">
        <f>INDEX('[31]SPI Raw Data 1819'!$A$1:$AN$37,MATCH($A2,'[31]SPI Raw Data 1819'!$A$1:$A$37,0),MATCH(SB$1,'[31]SPI Raw Data 1819'!$A$37:$AN$37,0))</f>
        <v>50.996015936254977</v>
      </c>
      <c r="SC2" s="196">
        <f>INDEX('[31]SPI Raw Data 1819'!$A$1:$AN$37,MATCH($A2,'[31]SPI Raw Data 1819'!$A$1:$A$37,0),MATCH(SC$1,'[31]SPI Raw Data 1819'!$A$37:$AN$37,0))</f>
        <v>128</v>
      </c>
      <c r="SD2" s="224">
        <f>INDEX('[31]SPI Raw Data 1819'!$A$1:$AN$37,MATCH($A2,'[31]SPI Raw Data 1819'!$A$1:$A$37,0),MATCH(SD$1,'[31]SPI Raw Data 1819'!$A$37:$AN$37,0))</f>
        <v>251</v>
      </c>
      <c r="SE2" s="116">
        <f>INDEX('[32]SPI Raw Data 1920'!$A$1:$AN$35, MATCH($A2,'[32]SPI Raw Data 1920'!$A$1:$A$35,0),MATCH(SE$1,'[32]SPI Raw Data 1920'!$A$37:$AN$37,0))</f>
        <v>59.661016949152547</v>
      </c>
      <c r="SF2" s="116">
        <f>INDEX('[32]SPI Raw Data 1920'!$A$1:$AN$35, MATCH($A2,'[32]SPI Raw Data 1920'!$A$1:$A$35,0),MATCH(SF$1,'[32]SPI Raw Data 1920'!$A$37:$AN$37,0))</f>
        <v>176</v>
      </c>
      <c r="SG2" s="116">
        <f>INDEX('[32]SPI Raw Data 1920'!$A$1:$AN$35, MATCH($A2,'[32]SPI Raw Data 1920'!$A$1:$A$35,0),MATCH(SG$1,'[32]SPI Raw Data 1920'!$A$37:$AN$37,0))</f>
        <v>295</v>
      </c>
      <c r="SH2" s="102">
        <f>INDEX('[28]All Data'!$A$1:$AB$34,MATCH($A2,'[28]All Data'!$A$1:$A$34,0),MATCH(SH$1,'[28]All Data'!$A$1:$AB$1,0))</f>
        <v>-0.2291722836343979</v>
      </c>
      <c r="SI2" s="103">
        <f>INDEX('[28]All Data'!$A$1:$AB$34,MATCH($A2,'[28]All Data'!$A$1:$A$34,0),MATCH(SI$1,'[28]All Data'!$A$1:$AB$1,0))</f>
        <v>14.87</v>
      </c>
      <c r="SJ2" s="103">
        <f>INDEX('[28]All Data'!$A$1:$AB$34,MATCH($A2,'[28]All Data'!$A$1:$A$34,0),MATCH(SJ$1,'[28]All Data'!$A$1:$AB$1,0))</f>
        <v>14.836</v>
      </c>
      <c r="SK2" s="98">
        <f>INDEX('[29]SPI Raw Data 1617'!$A$3:$AN$37,MATCH($A2,'[29]SPI Raw Data 1617'!$A$3:$A$37,0),MATCH(SK$1,'[29]SPI Raw Data 1617'!$A$37:$AN$37,0))</f>
        <v>0.26298487836949391</v>
      </c>
      <c r="SL2" s="103">
        <f>INDEX('[29]SPI Raw Data 1617'!$A$3:$AN$37,MATCH($A2,'[29]SPI Raw Data 1617'!$A$3:$A$37,0),MATCH(SL$1,'[29]SPI Raw Data 1617'!$A$37:$AN$37,0))</f>
        <v>15.17</v>
      </c>
      <c r="SM2" s="103">
        <f>INDEX('[29]SPI Raw Data 1617'!$A$3:$AN$37,MATCH($A2,'[29]SPI Raw Data 1617'!$A$3:$A$37,0),MATCH(SM$1,'[29]SPI Raw Data 1617'!$A$37:$AN$37,0))</f>
        <v>15.21</v>
      </c>
      <c r="SN2" s="98">
        <f>INDEX('[30]SPI Raw Data 1718'!$A$3:$AN$37,MATCH($A2,'[30]SPI Raw Data 1718'!$A$3:$A$37,0),MATCH(SN$1,'[30]SPI Raw Data 1718'!$A$37:$AN$37,0))</f>
        <v>1.6630513376717317</v>
      </c>
      <c r="SO2" s="103">
        <f>INDEX('[30]SPI Raw Data 1718'!$A$3:$AN$37,MATCH($A2,'[30]SPI Raw Data 1718'!$A$3:$A$37,0),MATCH(SO$1,'[30]SPI Raw Data 1718'!$A$37:$AN$37,0))</f>
        <v>13.6</v>
      </c>
      <c r="SP2" s="103">
        <f>INDEX('[30]SPI Raw Data 1718'!$A$3:$AN$37,MATCH($A2,'[30]SPI Raw Data 1718'!$A$3:$A$37,0),MATCH(SP$1,'[30]SPI Raw Data 1718'!$A$37:$AN$37,0))</f>
        <v>13.83</v>
      </c>
      <c r="SQ2" s="98">
        <f>INDEX('[31]SPI Raw Data 1819'!$A$1:$AN$37,MATCH($A2,'[31]SPI Raw Data 1819'!$A$1:$A$37,0),MATCH(SQ$1,'[31]SPI Raw Data 1819'!$A$37:$AN$37,0))</f>
        <v>-0.56109725685784895</v>
      </c>
      <c r="SR2" s="214">
        <f>INDEX('[31]SPI Raw Data 1819'!$A$1:$AN$37,MATCH($A2,'[31]SPI Raw Data 1819'!$A$1:$A$37,0),MATCH(SR$1,'[31]SPI Raw Data 1819'!$A$37:$AN$37,0))</f>
        <v>16.13</v>
      </c>
      <c r="SS2" s="227">
        <f>INDEX('[31]SPI Raw Data 1819'!$A$1:$AN$37,MATCH($A2,'[31]SPI Raw Data 1819'!$A$1:$A$37,0),MATCH(SS$1,'[31]SPI Raw Data 1819'!$A$37:$AN$37,0))</f>
        <v>16.04</v>
      </c>
      <c r="ST2" s="116">
        <f>INDEX('[32]SPI Raw Data 1920'!$A$1:$AN$35, MATCH($A2,'[32]SPI Raw Data 1920'!$A$1:$A$35,0),MATCH(ST$1,'[32]SPI Raw Data 1920'!$A$37:$AN$37,0))</f>
        <v>-5.6159420289855007</v>
      </c>
      <c r="SU2" s="116">
        <f>INDEX('[32]SPI Raw Data 1920'!$A$1:$AN$35, MATCH($A2,'[32]SPI Raw Data 1920'!$A$1:$A$35,0),MATCH(SU$1,'[32]SPI Raw Data 1920'!$A$37:$AN$37,0))</f>
        <v>17.489999999999998</v>
      </c>
      <c r="SV2" s="116">
        <f>INDEX('[32]SPI Raw Data 1920'!$A$1:$AN$35, MATCH($A2,'[32]SPI Raw Data 1920'!$A$1:$A$35,0),MATCH(SV$1,'[32]SPI Raw Data 1920'!$A$37:$AN$37,0))</f>
        <v>16.559999999999999</v>
      </c>
      <c r="SW2" s="102">
        <f>INDEX('[25]Corporate Management'!$B$6:$EY$40,MATCH($A2,'[25]Corporate Management'!$B$6:$B$40,0),MATCH(SW$1,'[25]Corporate Management'!$B$40:$EY$40,0))</f>
        <v>12.961299084417103</v>
      </c>
      <c r="SX2" s="99">
        <f>INDEX('[25]Corporate Management'!$B$6:$EY$40,MATCH($A2,'[25]Corporate Management'!$B$6:$B$40,0),MATCH(SX$1,'[25]Corporate Management'!$B$40:$EY$40,0))</f>
        <v>1441115</v>
      </c>
      <c r="SY2" s="99">
        <f>INDEX('[25]Corporate Management'!$B$6:$EY$40,MATCH($A2,'[25]Corporate Management'!$B$6:$B$40,0),MATCH(SY$1,'[25]Corporate Management'!$B$40:$EY$40,0))</f>
        <v>111186</v>
      </c>
      <c r="SZ2" s="98">
        <f>INDEX('[25]Corporate Management'!$B$6:$EY$40,MATCH($A2,'[25]Corporate Management'!$B$6:$B$40,0),MATCH(SZ$1,'[25]Corporate Management'!$B$40:$EY$40,0))</f>
        <v>9.9272094417451839</v>
      </c>
      <c r="TA2" s="99">
        <f>INDEX('[25]Corporate Management'!$B$6:$EY$40,MATCH($A2,'[25]Corporate Management'!$B$6:$B$40,0),MATCH(TA$1,'[25]Corporate Management'!$B$40:$EY$40,0))</f>
        <v>1109455</v>
      </c>
      <c r="TB2" s="99">
        <f>INDEX('[25]Corporate Management'!$B$6:$EY$40,MATCH($A2,'[25]Corporate Management'!$B$6:$B$40,0),MATCH(TB$1,'[25]Corporate Management'!$B$40:$EY$40,0))</f>
        <v>111759</v>
      </c>
      <c r="TC2" s="98">
        <f>INDEX('[25]Corporate Management'!$B$6:$EY$40,MATCH($A2,'[25]Corporate Management'!$B$6:$B$40,0),MATCH(TC$1,'[25]Corporate Management'!$B$40:$EY$40,0))</f>
        <v>9.8966225772306373</v>
      </c>
      <c r="TD2" s="99">
        <f>INDEX('[25]Corporate Management'!$B$6:$EY$40,MATCH($A2,'[25]Corporate Management'!$B$6:$B$40,0),MATCH(TD$1,'[25]Corporate Management'!$B$40:$EY$40,0))</f>
        <v>1112608</v>
      </c>
      <c r="TE2" s="99">
        <f>INDEX('[25]Corporate Management'!$B$6:$EY$40,MATCH($A2,'[25]Corporate Management'!$B$6:$B$40,0),MATCH(TE$1,'[25]Corporate Management'!$B$40:$EY$40,0))</f>
        <v>112423</v>
      </c>
      <c r="TF2" s="98">
        <f>INDEX('[26]All Data'!$A$1:$Y$34,MATCH($A2,'[26]All Data'!$A$1:$A$34,0),MATCH(TF$1,'[26]All Data'!$A$1:$Y$1,0))</f>
        <v>9.6970251029024688</v>
      </c>
      <c r="TG2" s="99">
        <f>INDEX('[26]All Data'!$A$1:$Y$34,MATCH($A2,'[26]All Data'!$A$1:$A$34,0),MATCH(TG$1,'[26]All Data'!$A$1:$Y$1,0))</f>
        <v>1097839</v>
      </c>
      <c r="TH2" s="99">
        <f>INDEX('[26]All Data'!$A$1:$Y$34,MATCH($A2,'[26]All Data'!$A$1:$A$34,0),MATCH(TH$1,'[26]All Data'!$A$1:$Y$1,0))</f>
        <v>113214</v>
      </c>
      <c r="TI2" s="98">
        <f>INDEX('[27]All Data'!$A$1:$Y$34,MATCH($A2,'[27]All Data'!$A$1:$A$34,0),MATCH(TI$1,'[27]All Data'!$A$1:$Y$1,0))</f>
        <v>9.0584955037234796</v>
      </c>
      <c r="TJ2" s="99">
        <f>INDEX('[27]All Data'!$A$1:$Y$34,MATCH($A2,'[27]All Data'!$A$1:$A$34,0),MATCH(TJ$1,'[27]All Data'!$A$1:$Y$1,0))</f>
        <v>1031509</v>
      </c>
      <c r="TK2" s="99">
        <f>INDEX('[27]All Data'!$A$1:$Y$34,MATCH($A2,'[27]All Data'!$A$1:$A$34,0),MATCH(TK$1,'[27]All Data'!$A$1:$Y$1,0))</f>
        <v>113872</v>
      </c>
      <c r="TL2" s="98">
        <f>INDEX('[28]All Data'!$A$1:$AB$34,MATCH($A2,'[28]All Data'!$A$1:$A$34,0),MATCH(TL$1,'[28]All Data'!$A$1:$AB$1,0))</f>
        <v>9.8493182927679754</v>
      </c>
      <c r="TM2" s="99">
        <f>INDEX('[28]All Data'!$A$1:$AB$34,MATCH($A2,'[28]All Data'!$A$1:$A$34,0),MATCH(TM$1,'[28]All Data'!$A$1:$AB$1,0))</f>
        <v>1129835</v>
      </c>
      <c r="TN2" s="99">
        <f>INDEX('[28]All Data'!$A$1:$AB$34,MATCH($A2,'[28]All Data'!$A$1:$A$34,0),MATCH(TN$1,'[28]All Data'!$A$1:$AB$1,0))</f>
        <v>114712</v>
      </c>
      <c r="TO2" s="98">
        <f>INDEX('[29]SPI Raw Data 1617'!$A$3:$AN$37,MATCH($A2,'[29]SPI Raw Data 1617'!$A$3:$A$37,0),MATCH(TO$1,'[29]SPI Raw Data 1617'!$A$37:$AN$37,0))</f>
        <v>8.3164590739672732</v>
      </c>
      <c r="TP2" s="99">
        <f>INDEX('[29]SPI Raw Data 1617'!$A$3:$AN$37,MATCH($A2,'[29]SPI Raw Data 1617'!$A$3:$A$37,0),MATCH(TP$1,'[29]SPI Raw Data 1617'!$A$37:$AN$37,0))</f>
        <v>966148</v>
      </c>
      <c r="TQ2" s="99">
        <f>INDEX('[29]SPI Raw Data 1617'!$A$3:$AN$37,MATCH($A2,'[29]SPI Raw Data 1617'!$A$3:$A$37,0),MATCH(TQ$1,'[29]SPI Raw Data 1617'!$A$37:$AN$37,0))</f>
        <v>116173</v>
      </c>
      <c r="TR2" s="98">
        <f>INDEX('[30]SPI Raw Data 1718'!$A$3:$AN$37,MATCH($A2,'[30]SPI Raw Data 1718'!$A$3:$A$37,0),MATCH(TR$1,'[30]SPI Raw Data 1718'!$A$37:$AN$37,0))</f>
        <v>7.9154765547961512</v>
      </c>
      <c r="TS2" s="99">
        <f>INDEX('[30]SPI Raw Data 1718'!$A$3:$AN$37,MATCH($A2,'[30]SPI Raw Data 1718'!$A$3:$A$37,0),MATCH(TS$1,'[30]SPI Raw Data 1718'!$A$37:$AN$37,0))</f>
        <v>931145</v>
      </c>
      <c r="TT2" s="99">
        <f>INDEX('[30]SPI Raw Data 1718'!$A$3:$AN$37,MATCH($A2,'[30]SPI Raw Data 1718'!$A$3:$A$37,0),MATCH(TT$1,'[30]SPI Raw Data 1718'!$A$37:$AN$37,0))</f>
        <v>117636</v>
      </c>
      <c r="TU2" s="98">
        <f>INDEX('[31]SPI Raw Data 1819'!$A$1:$AN$37,MATCH($A2,'[31]SPI Raw Data 1819'!$A$1:$A$37,0),MATCH(TU$1,'[31]SPI Raw Data 1819'!$A$37:$AN$37,0))</f>
        <v>7.1971342167111727</v>
      </c>
      <c r="TV2" s="196">
        <f>INDEX('[31]SPI Raw Data 1819'!$A$1:$AN$37,MATCH($A2,'[31]SPI Raw Data 1819'!$A$1:$A$37,0),MATCH(TV$1,'[31]SPI Raw Data 1819'!$A$37:$AN$37,0))</f>
        <v>854379</v>
      </c>
      <c r="TW2" s="197">
        <f>INDEX('[31]SPI Raw Data 1819'!$A$1:$AN$37,MATCH($A2,'[31]SPI Raw Data 1819'!$A$1:$A$37,0),MATCH(TW$1,'[31]SPI Raw Data 1819'!$A$37:$AN$37,0))</f>
        <v>118711</v>
      </c>
      <c r="TX2" s="116">
        <f>INDEX('[32]SPI Raw Data 1920'!$A$1:$AN$35, MATCH($A2,'[32]SPI Raw Data 1920'!$A$1:$A$35,0),MATCH(TX$1,'[32]SPI Raw Data 1920'!$A$37:$AN$37,0))</f>
        <v>7.2810657039951421</v>
      </c>
      <c r="TY2" s="116">
        <f>INDEX('[32]SPI Raw Data 1920'!$A$1:$AN$35, MATCH($A2,'[32]SPI Raw Data 1920'!$A$1:$A$35,0),MATCH(TY$1,'[32]SPI Raw Data 1920'!$A$37:$AN$37,0))</f>
        <v>875337</v>
      </c>
      <c r="TZ2" s="116">
        <f>INDEX('[32]SPI Raw Data 1920'!$A$1:$AN$35, MATCH($A2,'[32]SPI Raw Data 1920'!$A$1:$A$35,0),MATCH(TZ$1,'[32]SPI Raw Data 1920'!$A$37:$AN$37,0))</f>
        <v>120221</v>
      </c>
      <c r="UA2" s="101">
        <f>(SW2*100)/Deflators!$B$2</f>
        <v>15.268714917037229</v>
      </c>
      <c r="UB2" s="98">
        <f>(SZ2*100)/Deflators!$B$3</f>
        <v>11.51982862976773</v>
      </c>
      <c r="UC2" s="98">
        <f>(TC2*100)/Deflators!$B$4</f>
        <v>11.254228615829627</v>
      </c>
      <c r="UD2" s="98">
        <f>(TF2*100)/Deflators!$B$5</f>
        <v>10.831884332376653</v>
      </c>
      <c r="UE2" s="98">
        <f>(TI2*100)/Deflators!$B$6</f>
        <v>9.9809993496105864</v>
      </c>
      <c r="UF2" s="98">
        <f>(TL2*100)/Deflators!$B$7</f>
        <v>10.764523459561637</v>
      </c>
      <c r="UG2" s="98">
        <f>(TO2*100)/Deflators!$B$8</f>
        <v>8.8697165110612275</v>
      </c>
      <c r="UH2" s="98">
        <f>(TR2*100)/Deflators!$B$9</f>
        <v>8.2959843195906551</v>
      </c>
      <c r="UI2" s="116">
        <f>(TU2*100)/Deflators!$B$10</f>
        <v>7.3729703431831624</v>
      </c>
      <c r="UJ2" s="254">
        <f>(TX2*100)/Deflators!$B$11</f>
        <v>7.2810657039951421</v>
      </c>
      <c r="UK2" s="115">
        <f>INDEX('[25]Corporate Management'!$B$6:$EY$40,MATCH($A2,'[25]Corporate Management'!$B$6:$B$40,0),MATCH(UK$1,'[25]Corporate Management'!$B$40:$EY$40,0))</f>
        <v>6.9178994082840237</v>
      </c>
      <c r="UL2" s="131">
        <f>INDEX('[25]Corporate Management'!$B$6:$EY$40,MATCH($A2,'[25]Corporate Management'!$B$6:$B$40,0),MATCH(UL$1,'[25]Corporate Management'!$B$40:$EY$40,0))</f>
        <v>9353</v>
      </c>
      <c r="UM2" s="131">
        <f>INDEX('[25]Corporate Management'!$B$6:$EY$40,MATCH($A2,'[25]Corporate Management'!$B$6:$B$40,0),MATCH(UM$1,'[25]Corporate Management'!$B$40:$EY$40,0))</f>
        <v>1352</v>
      </c>
      <c r="UN2" s="116">
        <f>INDEX('[25]Corporate Management'!$B$6:$EY$40,MATCH($A2,'[25]Corporate Management'!$B$6:$B$40,0),MATCH(UN$1,'[25]Corporate Management'!$B$40:$EY$40,0))</f>
        <v>6.738745387453875</v>
      </c>
      <c r="UO2" s="131">
        <f>INDEX('[25]Corporate Management'!$B$6:$EY$40,MATCH($A2,'[25]Corporate Management'!$B$6:$B$40,0),MATCH(UO$1,'[25]Corporate Management'!$B$40:$EY$40,0))</f>
        <v>9131</v>
      </c>
      <c r="UP2" s="131">
        <f>INDEX('[25]Corporate Management'!$B$6:$EY$40,MATCH($A2,'[25]Corporate Management'!$B$6:$B$40,0),MATCH(UP$1,'[25]Corporate Management'!$B$40:$EY$40,0))</f>
        <v>1355</v>
      </c>
      <c r="UQ2" s="116">
        <f>INDEX('[25]Corporate Management'!$B$6:$EY$40,MATCH($A2,'[25]Corporate Management'!$B$6:$B$40,0),MATCH(UQ$1,'[25]Corporate Management'!$B$40:$EY$40,0))</f>
        <v>6.6871301775147929</v>
      </c>
      <c r="UR2" s="131">
        <f>INDEX('[25]Corporate Management'!$B$6:$EY$40,MATCH($A2,'[25]Corporate Management'!$B$6:$B$40,0),MATCH(UR$1,'[25]Corporate Management'!$B$40:$EY$40,0))</f>
        <v>9041</v>
      </c>
      <c r="US2" s="131">
        <f>INDEX('[25]Corporate Management'!$B$6:$EY$40,MATCH($A2,'[25]Corporate Management'!$B$6:$B$40,0),MATCH(US$1,'[25]Corporate Management'!$B$40:$EY$40,0))</f>
        <v>1352</v>
      </c>
      <c r="UT2" s="116">
        <f>INDEX('[26]All Data'!$A$1:$Y$34,MATCH($A2,'[26]All Data'!$A$1:$A$34,0),MATCH(UT$1,'[26]All Data'!$A$1:$Y$1,0))</f>
        <v>6.7020164301717697</v>
      </c>
      <c r="UU2" s="131">
        <f>INDEX('[26]All Data'!$A$1:$Y$34,MATCH($A2,'[26]All Data'!$A$1:$A$34,0),MATCH(UU$1,'[26]All Data'!$A$1:$Y$1,0))</f>
        <v>8974</v>
      </c>
      <c r="UV2" s="131">
        <f>INDEX('[26]All Data'!$A$1:$Y$34,MATCH($A2,'[26]All Data'!$A$1:$A$34,0),MATCH(UV$1,'[26]All Data'!$A$1:$Y$1,0))</f>
        <v>1339</v>
      </c>
      <c r="UW2" s="116">
        <f>INDEX('[27]All Data'!$A$1:$Y$34,MATCH($A2,'[27]All Data'!$A$1:$A$34,0),MATCH(UW$1,'[27]All Data'!$A$1:$Y$1,0))</f>
        <v>5.5735099337748348</v>
      </c>
      <c r="UX2" s="131">
        <f>INDEX('[27]All Data'!$A$1:$Y$34,MATCH($A2,'[27]All Data'!$A$1:$A$34,0),MATCH(UX$1,'[27]All Data'!$A$1:$Y$1,0))</f>
        <v>8416</v>
      </c>
      <c r="UY2" s="131">
        <f>INDEX('[27]All Data'!$A$1:$Y$34,MATCH($A2,'[27]All Data'!$A$1:$A$34,0),MATCH(UY$1,'[27]All Data'!$A$1:$Y$1,0))</f>
        <v>1510</v>
      </c>
      <c r="UZ2" s="116">
        <f>INDEX('[28]All Data'!$A$1:$AB$34,MATCH($A2,'[28]All Data'!$A$1:$A$34,0),MATCH(UZ$1,'[28]All Data'!$A$1:$AB$1,0))</f>
        <v>5.6671105193075899</v>
      </c>
      <c r="VA2" s="131">
        <f>INDEX('[28]All Data'!$A$1:$AB$34,MATCH($A2,'[28]All Data'!$A$1:$A$34,0),MATCH(VA$1,'[28]All Data'!$A$1:$AB$1,0))</f>
        <v>8512</v>
      </c>
      <c r="VB2" s="131">
        <f>INDEX('[28]All Data'!$A$1:$AB$34,MATCH($A2,'[28]All Data'!$A$1:$A$34,0),MATCH(VB$1,'[28]All Data'!$A$1:$AB$1,0))</f>
        <v>1502</v>
      </c>
      <c r="VC2" s="116">
        <f>INDEX('[29]SPI Raw Data 1617'!$A$3:$AN$37,MATCH($A2,'[29]SPI Raw Data 1617'!$A$3:$A$37,0),MATCH(VC$1,'[29]SPI Raw Data 1617'!$A$37:$AN$37,0))</f>
        <v>6.1034013605442174</v>
      </c>
      <c r="VD2" s="131">
        <f>INDEX('[29]SPI Raw Data 1617'!$A$3:$AN$37,MATCH($A2,'[29]SPI Raw Data 1617'!$A$3:$A$37,0),MATCH(VD$1,'[29]SPI Raw Data 1617'!$A$37:$AN$37,0))</f>
        <v>8972</v>
      </c>
      <c r="VE2" s="131">
        <f>INDEX('[29]SPI Raw Data 1617'!$A$3:$AN$37,MATCH($A2,'[29]SPI Raw Data 1617'!$A$3:$A$37,0),MATCH(VE$1,'[29]SPI Raw Data 1617'!$A$37:$AN$37,0))</f>
        <v>1470</v>
      </c>
      <c r="VF2" s="116">
        <f>INDEX('[30]SPI Raw Data 1718'!$A$3:$AN$37,MATCH($A2,'[30]SPI Raw Data 1718'!$A$3:$A$37,0),MATCH(VF$1,'[30]SPI Raw Data 1718'!$A$37:$AN$37,0))</f>
        <v>4.8325471698113205</v>
      </c>
      <c r="VG2" s="131">
        <f>INDEX('[30]SPI Raw Data 1718'!$A$3:$AN$37,MATCH($A2,'[30]SPI Raw Data 1718'!$A$3:$A$37,0),MATCH(VG$1,'[30]SPI Raw Data 1718'!$A$37:$AN$37,0))</f>
        <v>8196</v>
      </c>
      <c r="VH2" s="131">
        <f>INDEX('[30]SPI Raw Data 1718'!$A$3:$AN$37,MATCH($A2,'[30]SPI Raw Data 1718'!$A$3:$A$37,0),MATCH(VH$1,'[30]SPI Raw Data 1718'!$A$37:$AN$37,0))</f>
        <v>1696</v>
      </c>
      <c r="VI2" s="116">
        <f>INDEX('[31]SPI Raw Data 1819'!$A$1:$AN$37,MATCH($A2,'[31]SPI Raw Data 1819'!$A$1:$A$37,0),MATCH(VI$1,'[31]SPI Raw Data 1819'!$A$37:$AN$37,0))</f>
        <v>4.866268656716418</v>
      </c>
      <c r="VJ2" s="197">
        <f>INDEX('[31]SPI Raw Data 1819'!$A$1:$AN$37,MATCH($A2,'[31]SPI Raw Data 1819'!$A$1:$A$37,0),MATCH(VJ$1,'[31]SPI Raw Data 1819'!$A$37:$AN$37,0))</f>
        <v>8151</v>
      </c>
      <c r="VK2" s="225">
        <f>INDEX('[31]SPI Raw Data 1819'!$A$1:$AN$37,MATCH($A2,'[31]SPI Raw Data 1819'!$A$1:$A$37,0),MATCH(VK$1,'[31]SPI Raw Data 1819'!$A$37:$AN$37,0))</f>
        <v>1675</v>
      </c>
      <c r="VL2" s="116">
        <f>INDEX('[32]SPI Raw Data 1920'!$A$1:$AN$35, MATCH($A2,'[32]SPI Raw Data 1920'!$A$1:$A$35,0),MATCH(VL$1,'[32]SPI Raw Data 1920'!$A$37:$AN$37,0))</f>
        <v>5.3702153110047846</v>
      </c>
      <c r="VM2" s="116">
        <f>INDEX('[32]SPI Raw Data 1920'!$A$1:$AN$35, MATCH($A2,'[32]SPI Raw Data 1920'!$A$1:$A$35,0),MATCH(VM$1,'[32]SPI Raw Data 1920'!$A$37:$AN$37,0))</f>
        <v>8979</v>
      </c>
      <c r="VN2" s="116">
        <f>INDEX('[32]SPI Raw Data 1920'!$A$1:$AN$35, MATCH($A2,'[32]SPI Raw Data 1920'!$A$1:$A$35,0),MATCH(VN$1,'[32]SPI Raw Data 1920'!$A$37:$AN$37,0))</f>
        <v>1672</v>
      </c>
      <c r="VO2" s="102">
        <f>INDEX('[25]Corporate Management'!$B$6:$EY$40,MATCH($A2,'[25]Corporate Management'!$B$6:$B$40,0),MATCH(VO$1,'[25]Corporate Management'!$B$40:$EY$40,0))</f>
        <v>15.907283336935379</v>
      </c>
      <c r="VP2" s="99">
        <f>INDEX('[25]Corporate Management'!$B$6:$EY$40,MATCH($A2,'[25]Corporate Management'!$B$6:$B$40,0),MATCH(VP$1,'[25]Corporate Management'!$B$40:$EY$40,0))</f>
        <v>73603</v>
      </c>
      <c r="VQ2" s="99">
        <f>INDEX('[25]Corporate Management'!$B$6:$EY$40,MATCH($A2,'[25]Corporate Management'!$B$6:$B$40,0),MATCH(VQ$1,'[25]Corporate Management'!$B$40:$EY$40,0))</f>
        <v>4627</v>
      </c>
      <c r="VR2" s="98">
        <f>INDEX('[25]Corporate Management'!$B$6:$EY$40,MATCH($A2,'[25]Corporate Management'!$B$6:$B$40,0),MATCH(VR$1,'[25]Corporate Management'!$B$40:$EY$40,0))</f>
        <v>13.049718785151857</v>
      </c>
      <c r="VS2" s="99">
        <f>INDEX('[25]Corporate Management'!$B$6:$EY$40,MATCH($A2,'[25]Corporate Management'!$B$6:$B$40,0),MATCH(VS$1,'[25]Corporate Management'!$B$40:$EY$40,0))</f>
        <v>58006</v>
      </c>
      <c r="VT2" s="99">
        <f>INDEX('[25]Corporate Management'!$B$6:$EY$40,MATCH($A2,'[25]Corporate Management'!$B$6:$B$40,0),MATCH(VT$1,'[25]Corporate Management'!$B$40:$EY$40,0))</f>
        <v>4445</v>
      </c>
      <c r="VU2" s="98">
        <f>INDEX('[25]Corporate Management'!$B$6:$EY$40,MATCH($A2,'[25]Corporate Management'!$B$6:$B$40,0),MATCH(VU$1,'[25]Corporate Management'!$B$40:$EY$40,0))</f>
        <v>13.369436527077395</v>
      </c>
      <c r="VV2" s="99">
        <f>INDEX('[25]Corporate Management'!$B$6:$EY$40,MATCH($A2,'[25]Corporate Management'!$B$6:$B$40,0),MATCH(VV$1,'[25]Corporate Management'!$B$40:$EY$40,0))</f>
        <v>60978</v>
      </c>
      <c r="VW2" s="99">
        <f>INDEX('[25]Corporate Management'!$B$6:$EY$40,MATCH($A2,'[25]Corporate Management'!$B$6:$B$40,0),MATCH(VW$1,'[25]Corporate Management'!$B$40:$EY$40,0))</f>
        <v>4561</v>
      </c>
      <c r="VX2" s="98">
        <f>INDEX('[26]All Data'!$A$1:$Y$34,MATCH($A2,'[26]All Data'!$A$1:$A$34,0),MATCH(VX$1,'[26]All Data'!$A$1:$Y$1,0))</f>
        <v>12.688437348814707</v>
      </c>
      <c r="VY2" s="99">
        <f>INDEX('[26]All Data'!$A$1:$Y$34,MATCH($A2,'[26]All Data'!$A$1:$A$34,0),MATCH(VY$1,'[26]All Data'!$A$1:$Y$1,0))</f>
        <v>52454</v>
      </c>
      <c r="VZ2" s="99">
        <f>INDEX('[26]All Data'!$A$1:$Y$34,MATCH($A2,'[26]All Data'!$A$1:$A$34,0),MATCH(VZ$1,'[26]All Data'!$A$1:$Y$1,0))</f>
        <v>4134</v>
      </c>
      <c r="WA2" s="98">
        <f>INDEX('[27]All Data'!$A$1:$Y$34,MATCH($A2,'[27]All Data'!$A$1:$A$34,0),MATCH(WA$1,'[27]All Data'!$A$1:$Y$1,0))</f>
        <v>11.239881088497599</v>
      </c>
      <c r="WB2" s="99">
        <f>INDEX('[27]All Data'!$A$1:$Y$34,MATCH($A2,'[27]All Data'!$A$1:$A$34,0),MATCH(WB$1,'[27]All Data'!$A$1:$Y$1,0))</f>
        <v>49152</v>
      </c>
      <c r="WC2" s="99">
        <f>INDEX('[27]All Data'!$A$1:$Y$34,MATCH($A2,'[27]All Data'!$A$1:$A$34,0),MATCH(WC$1,'[27]All Data'!$A$1:$Y$1,0))</f>
        <v>4373</v>
      </c>
      <c r="WD2" s="98">
        <f>INDEX('[28]All Data'!$A$1:$AB$34,MATCH($A2,'[28]All Data'!$A$1:$A$34,0),MATCH(WD$1,'[28]All Data'!$A$1:$AB$1,0))</f>
        <v>11.966974900924702</v>
      </c>
      <c r="WE2" s="99">
        <f>INDEX('[28]All Data'!$A$1:$AB$34,MATCH($A2,'[28]All Data'!$A$1:$A$34,0),MATCH(WE$1,'[28]All Data'!$A$1:$AB$1,0))</f>
        <v>54354</v>
      </c>
      <c r="WF2" s="99">
        <f>INDEX('[28]All Data'!$A$1:$AB$34,MATCH($A2,'[28]All Data'!$A$1:$A$34,0),MATCH(WF$1,'[28]All Data'!$A$1:$AB$1,0))</f>
        <v>4542</v>
      </c>
      <c r="WG2" s="98">
        <f>INDEX('[29]SPI Raw Data 1617'!$A$3:$AN$37,MATCH($A2,'[29]SPI Raw Data 1617'!$A$3:$A$37,0),MATCH(WG$1,'[29]SPI Raw Data 1617'!$A$37:$AN$37,0))</f>
        <v>11.604210974053593</v>
      </c>
      <c r="WH2" s="99">
        <f>INDEX('[29]SPI Raw Data 1617'!$A$3:$AN$37,MATCH($A2,'[29]SPI Raw Data 1617'!$A$3:$A$37,0),MATCH(WH$1,'[29]SPI Raw Data 1617'!$A$37:$AN$37,0))</f>
        <v>54563</v>
      </c>
      <c r="WI2" s="99">
        <f>INDEX('[29]SPI Raw Data 1617'!$A$3:$AN$37,MATCH($A2,'[29]SPI Raw Data 1617'!$A$3:$A$37,0),MATCH(WI$1,'[29]SPI Raw Data 1617'!$A$37:$AN$37,0))</f>
        <v>4702</v>
      </c>
      <c r="WJ2" s="98">
        <f>INDEX('[30]SPI Raw Data 1718'!$A$3:$AN$37,MATCH($A2,'[30]SPI Raw Data 1718'!$A$3:$A$37,0),MATCH(WJ$1,'[30]SPI Raw Data 1718'!$A$37:$AN$37,0))</f>
        <v>11.64935572042171</v>
      </c>
      <c r="WK2" s="99">
        <f>INDEX('[30]SPI Raw Data 1718'!$A$3:$AN$37,MATCH($A2,'[30]SPI Raw Data 1718'!$A$3:$A$37,0),MATCH(WK$1,'[30]SPI Raw Data 1718'!$A$37:$AN$37,0))</f>
        <v>59668</v>
      </c>
      <c r="WL2" s="99">
        <f>INDEX('[30]SPI Raw Data 1718'!$A$3:$AN$37,MATCH($A2,'[30]SPI Raw Data 1718'!$A$3:$A$37,0),MATCH(WL$1,'[30]SPI Raw Data 1718'!$A$37:$AN$37,0))</f>
        <v>5122</v>
      </c>
      <c r="WM2" s="98">
        <f>INDEX('[31]SPI Raw Data 1819'!$A$1:$AN$37,MATCH($A2,'[31]SPI Raw Data 1819'!$A$1:$A$37,0),MATCH(WM$1,'[31]SPI Raw Data 1819'!$A$37:$AN$37,0))</f>
        <v>11.868512110726643</v>
      </c>
      <c r="WN2" s="196">
        <f>INDEX('[31]SPI Raw Data 1819'!$A$1:$AN$37,MATCH($A2,'[31]SPI Raw Data 1819'!$A$1:$A$37,0),MATCH(WN$1,'[31]SPI Raw Data 1819'!$A$37:$AN$37,0))</f>
        <v>58310</v>
      </c>
      <c r="WO2" s="224">
        <f>INDEX('[31]SPI Raw Data 1819'!$A$1:$AN$37,MATCH($A2,'[31]SPI Raw Data 1819'!$A$1:$A$37,0),MATCH(WO$1,'[31]SPI Raw Data 1819'!$A$37:$AN$37,0))</f>
        <v>4913</v>
      </c>
      <c r="WP2" s="116">
        <f>INDEX('[32]SPI Raw Data 1920'!$A$1:$AN$35, MATCH($A2,'[32]SPI Raw Data 1920'!$A$1:$A$35,0),MATCH(WP$1,'[32]SPI Raw Data 1920'!$A$37:$AN$37,0))</f>
        <v>11.299210963455149</v>
      </c>
      <c r="WQ2" s="116">
        <f>INDEX('[32]SPI Raw Data 1920'!$A$1:$AN$35, MATCH($A2,'[32]SPI Raw Data 1920'!$A$1:$A$35,0),MATCH(WQ$1,'[32]SPI Raw Data 1920'!$A$37:$AN$37,0))</f>
        <v>54417</v>
      </c>
      <c r="WR2" s="116">
        <f>INDEX('[32]SPI Raw Data 1920'!$A$1:$AN$35, MATCH($A2,'[32]SPI Raw Data 1920'!$A$1:$A$35,0),MATCH(WR$1,'[32]SPI Raw Data 1920'!$A$37:$AN$37,0))</f>
        <v>4816</v>
      </c>
      <c r="WS2" s="102">
        <f>INDEX('[25]Corporate Management'!$B$6:$EY$40,MATCH($A2,'[25]Corporate Management'!$B$6:$B$40,0),MATCH(WS$1,'[25]Corporate Management'!$B$40:$EY$40,0))</f>
        <v>93.338766745623374</v>
      </c>
      <c r="WT2" s="99">
        <f>INDEX('[25]Corporate Management'!$B$6:$EY$40,MATCH($A2,'[25]Corporate Management'!$B$6:$B$40,0),MATCH(WT$1,'[25]Corporate Management'!$B$40:$EY$40,0))</f>
        <v>93663805</v>
      </c>
      <c r="WU2" s="99">
        <f>INDEX('[25]Corporate Management'!$B$6:$EY$40,MATCH($A2,'[25]Corporate Management'!$B$6:$B$40,0),MATCH(WU$1,'[25]Corporate Management'!$B$40:$EY$40,0))</f>
        <v>100348235</v>
      </c>
      <c r="WV2" s="98">
        <f>INDEX('[25]Corporate Management'!$B$6:$EY$40,MATCH($A2,'[25]Corporate Management'!$B$6:$B$40,0),MATCH(WV$1,'[25]Corporate Management'!$B$40:$EY$40,0))</f>
        <v>93.692430711663718</v>
      </c>
      <c r="WW2" s="99">
        <f>INDEX('[25]Corporate Management'!$B$6:$EY$40,MATCH($A2,'[25]Corporate Management'!$B$6:$B$40,0),MATCH(WW$1,'[25]Corporate Management'!$B$40:$EY$40,0))</f>
        <v>94788170.950000003</v>
      </c>
      <c r="WX2" s="99">
        <f>INDEX('[25]Corporate Management'!$B$6:$EY$40,MATCH($A2,'[25]Corporate Management'!$B$6:$B$40,0),MATCH(WX$1,'[25]Corporate Management'!$B$40:$EY$40,0))</f>
        <v>101169507.75</v>
      </c>
      <c r="WY2" s="98">
        <f>INDEX('[25]Corporate Management'!$B$6:$EY$40,MATCH($A2,'[25]Corporate Management'!$B$6:$B$40,0),MATCH(WY$1,'[25]Corporate Management'!$B$40:$EY$40,0))</f>
        <v>94.188186654414892</v>
      </c>
      <c r="WZ2" s="99">
        <f>INDEX('[25]Corporate Management'!$B$6:$EY$40,MATCH($A2,'[25]Corporate Management'!$B$6:$B$40,0),MATCH(WZ$1,'[25]Corporate Management'!$B$40:$EY$40,0))</f>
        <v>96918213.329999998</v>
      </c>
      <c r="XA2" s="99">
        <f>INDEX('[25]Corporate Management'!$B$6:$EY$40,MATCH($A2,'[25]Corporate Management'!$B$6:$B$40,0),MATCH(XA$1,'[25]Corporate Management'!$B$40:$EY$40,0))</f>
        <v>102898480.97999999</v>
      </c>
      <c r="XB2" s="98">
        <f>INDEX('[26]All Data'!$A$1:$Y$34,MATCH($A2,'[26]All Data'!$A$1:$A$34,0),MATCH(XB$1,'[26]All Data'!$A$1:$Y$1,0))</f>
        <v>93.667424640041318</v>
      </c>
      <c r="XC2" s="99">
        <f>INDEX('[26]All Data'!$A$1:$Y$34,MATCH($A2,'[26]All Data'!$A$1:$A$34,0),MATCH(XC$1,'[26]All Data'!$A$1:$Y$1,0))</f>
        <v>98353855.200000003</v>
      </c>
      <c r="XD2" s="99">
        <f>INDEX('[26]All Data'!$A$1:$Y$34,MATCH($A2,'[26]All Data'!$A$1:$A$34,0),MATCH(XD$1,'[26]All Data'!$A$1:$Y$1,0))</f>
        <v>105003266.16</v>
      </c>
      <c r="XE2" s="98">
        <f>INDEX('[27]All Data'!$A$1:$Y$34,MATCH($A2,'[27]All Data'!$A$1:$A$34,0),MATCH(XE$1,'[27]All Data'!$A$1:$Y$1,0))</f>
        <v>94.49757851066552</v>
      </c>
      <c r="XF2" s="99">
        <f>INDEX('[27]All Data'!$A$1:$Y$34,MATCH($A2,'[27]All Data'!$A$1:$A$34,0),MATCH(XF$1,'[27]All Data'!$A$1:$Y$1,0))</f>
        <v>101033058.87</v>
      </c>
      <c r="XG2" s="99">
        <f>INDEX('[27]All Data'!$A$1:$Y$34,MATCH($A2,'[27]All Data'!$A$1:$A$34,0),MATCH(XG$1,'[27]All Data'!$A$1:$Y$1,0))</f>
        <v>106916029.44999999</v>
      </c>
      <c r="XH2" s="98">
        <f>INDEX('[28]All Data'!$A$1:$AB$34,MATCH($A2,'[28]All Data'!$A$1:$A$34,0),MATCH(XH$1,'[28]All Data'!$A$1:$AB$1,0))</f>
        <v>94.553663214984823</v>
      </c>
      <c r="XI2" s="99">
        <f>INDEX('[28]All Data'!$A$1:$AB$34,MATCH($A2,'[28]All Data'!$A$1:$A$34,0),MATCH(XI$1,'[28]All Data'!$A$1:$AB$1,0))</f>
        <v>101675382.59999999</v>
      </c>
      <c r="XJ2" s="99">
        <f>INDEX('[28]All Data'!$A$1:$AB$34,MATCH($A2,'[28]All Data'!$A$1:$A$34,0),MATCH(XJ$1,'[28]All Data'!$A$1:$AB$1,0))</f>
        <v>107531933.86999999</v>
      </c>
      <c r="XK2" s="98">
        <f>INDEX('[29]SPI Raw Data 1617'!$A$3:$AN$37,MATCH($A2,'[29]SPI Raw Data 1617'!$A$3:$A$37,0),MATCH(XK$1,'[29]SPI Raw Data 1617'!$A$37:$AN$37,0))</f>
        <v>95.153207208147919</v>
      </c>
      <c r="XL2" s="99">
        <f>INDEX('[29]SPI Raw Data 1617'!$A$3:$AN$37,MATCH($A2,'[29]SPI Raw Data 1617'!$A$3:$A$37,0),MATCH(XL$1,'[29]SPI Raw Data 1617'!$A$37:$AN$37,0))</f>
        <v>101042827.81999999</v>
      </c>
      <c r="XM2" s="99">
        <f>INDEX('[29]SPI Raw Data 1617'!$A$3:$AN$37,MATCH($A2,'[29]SPI Raw Data 1617'!$A$3:$A$37,0),MATCH(XM$1,'[29]SPI Raw Data 1617'!$A$37:$AN$37,0))</f>
        <v>106189618.60000001</v>
      </c>
      <c r="XN2" s="98">
        <f>INDEX('[30]SPI Raw Data 1718'!$A$3:$AN$37,MATCH($A2,'[30]SPI Raw Data 1718'!$A$3:$A$37,0),MATCH(XN$1,'[30]SPI Raw Data 1718'!$A$37:$AN$37,0))</f>
        <v>94.960841180340253</v>
      </c>
      <c r="XO2" s="99">
        <f>INDEX('[30]SPI Raw Data 1718'!$A$3:$AN$37,MATCH($A2,'[30]SPI Raw Data 1718'!$A$3:$A$37,0),MATCH(XO$1,'[30]SPI Raw Data 1718'!$A$37:$AN$37,0))</f>
        <v>107142265</v>
      </c>
      <c r="XP2" s="99">
        <f>INDEX('[30]SPI Raw Data 1718'!$A$3:$AN$37,MATCH($A2,'[30]SPI Raw Data 1718'!$A$3:$A$37,0),MATCH(XP$1,'[30]SPI Raw Data 1718'!$A$37:$AN$37,0))</f>
        <v>112827839</v>
      </c>
      <c r="XQ2" s="98">
        <f>INDEX('[31]SPI Raw Data 1819'!$A$1:$AN$37,MATCH($A2,'[31]SPI Raw Data 1819'!$A$1:$A$37,0),MATCH(XQ$1,'[31]SPI Raw Data 1819'!$A$37:$AN$37,0))</f>
        <v>94.588168023811434</v>
      </c>
      <c r="XR2" s="196">
        <f>INDEX('[31]SPI Raw Data 1819'!$A$1:$AN$37,MATCH($A2,'[31]SPI Raw Data 1819'!$A$1:$A$37,0),MATCH(XR$1,'[31]SPI Raw Data 1819'!$A$37:$AN$37,0))</f>
        <v>110800363</v>
      </c>
      <c r="XS2" s="224">
        <f>INDEX('[31]SPI Raw Data 1819'!$A$1:$AN$37,MATCH($A2,'[31]SPI Raw Data 1819'!$A$1:$A$37,0),MATCH(XS$1,'[31]SPI Raw Data 1819'!$A$37:$AN$37,0))</f>
        <v>117139770.56</v>
      </c>
      <c r="XT2" s="116">
        <f>INDEX('[32]SPI Raw Data 1920'!$A$1:$AN$35, MATCH($A2,'[32]SPI Raw Data 1920'!$A$1:$A$35,0),MATCH(XT$1,'[32]SPI Raw Data 1920'!$A$37:$AN$37,0))</f>
        <v>93.577912190164653</v>
      </c>
      <c r="XU2" s="116">
        <f>INDEX('[32]SPI Raw Data 1920'!$A$1:$AN$35, MATCH($A2,'[32]SPI Raw Data 1920'!$A$1:$A$35,0),MATCH(XU$1,'[32]SPI Raw Data 1920'!$A$37:$AN$37,0))</f>
        <v>117031097.52</v>
      </c>
      <c r="XV2" s="116">
        <f>INDEX('[32]SPI Raw Data 1920'!$A$1:$AN$35, MATCH($A2,'[32]SPI Raw Data 1920'!$A$1:$A$35,0),MATCH(XV$1,'[32]SPI Raw Data 1920'!$A$37:$AN$37,0))</f>
        <v>125062736.25999999</v>
      </c>
      <c r="XW2" s="102">
        <f>INDEX('[25]Corporate Management'!$B$6:$EY$40,MATCH($A2,'[25]Corporate Management'!$B$6:$B$40,0),MATCH(XW$1,'[25]Corporate Management'!$B$40:$EY$40,0))</f>
        <v>83.993671090445289</v>
      </c>
      <c r="XX2" s="99">
        <f>INDEX('[25]Corporate Management'!$B$6:$EY$40,MATCH($A2,'[25]Corporate Management'!$B$6:$B$40,0),MATCH(XX$1,'[25]Corporate Management'!$B$40:$EY$40,0))</f>
        <v>78036</v>
      </c>
      <c r="XY2" s="99">
        <f>INDEX('[25]Corporate Management'!$B$6:$EY$40,MATCH($A2,'[25]Corporate Management'!$B$6:$B$40,0),MATCH(XY$1,'[25]Corporate Management'!$B$40:$EY$40,0))</f>
        <v>92907</v>
      </c>
      <c r="XZ2" s="98">
        <f>INDEX('[25]Corporate Management'!$B$6:$EY$40,MATCH($A2,'[25]Corporate Management'!$B$6:$B$40,0),MATCH(XZ$1,'[25]Corporate Management'!$B$40:$EY$40,0))</f>
        <v>95.12070434535643</v>
      </c>
      <c r="YA2" s="99">
        <f>INDEX('[25]Corporate Management'!$B$6:$EY$40,MATCH($A2,'[25]Corporate Management'!$B$6:$B$40,0),MATCH(YA$1,'[25]Corporate Management'!$B$40:$EY$40,0))</f>
        <v>83730</v>
      </c>
      <c r="YB2" s="99">
        <f>INDEX('[25]Corporate Management'!$B$6:$EY$40,MATCH($A2,'[25]Corporate Management'!$B$6:$B$40,0),MATCH(YB$1,'[25]Corporate Management'!$B$40:$EY$40,0))</f>
        <v>88025</v>
      </c>
      <c r="YC2" s="98">
        <f>INDEX('[25]Corporate Management'!$B$6:$EY$40,MATCH($A2,'[25]Corporate Management'!$B$6:$B$40,0),MATCH(YC$1,'[25]Corporate Management'!$B$40:$EY$40,0))</f>
        <v>98.818041643094062</v>
      </c>
      <c r="YD2" s="99">
        <f>INDEX('[25]Corporate Management'!$B$6:$EY$40,MATCH($A2,'[25]Corporate Management'!$B$6:$B$40,0),MATCH(YD$1,'[25]Corporate Management'!$B$40:$EY$40,0))</f>
        <v>178163</v>
      </c>
      <c r="YE2" s="99">
        <f>INDEX('[25]Corporate Management'!$B$6:$EY$40,MATCH($A2,'[25]Corporate Management'!$B$6:$B$40,0),MATCH(YE$1,'[25]Corporate Management'!$B$40:$EY$40,0))</f>
        <v>180294</v>
      </c>
      <c r="YF2" s="98">
        <f>INDEX('[26]All Data'!$A$1:$Y$34,MATCH($A2,'[26]All Data'!$A$1:$A$34,0),MATCH(YF$1,'[26]All Data'!$A$1:$Y$1,0))</f>
        <v>99.126923496671395</v>
      </c>
      <c r="YG2" s="99">
        <f>INDEX('[26]All Data'!$A$1:$Y$34,MATCH($A2,'[26]All Data'!$A$1:$A$34,0),MATCH(YG$1,'[26]All Data'!$A$1:$Y$1,0))</f>
        <v>163494</v>
      </c>
      <c r="YH2" s="99">
        <f>INDEX('[26]All Data'!$A$1:$Y$34,MATCH($A2,'[26]All Data'!$A$1:$A$34,0),MATCH(YH$1,'[26]All Data'!$A$1:$Y$1,0))</f>
        <v>164934</v>
      </c>
      <c r="YI2" s="98">
        <f>INDEX('[27]All Data'!$A$1:$Y$34,MATCH($A2,'[27]All Data'!$A$1:$A$34,0),MATCH(YI$1,'[27]All Data'!$A$1:$Y$1,0))</f>
        <v>98.795030280327154</v>
      </c>
      <c r="YJ2" s="99">
        <f>INDEX('[27]All Data'!$A$1:$Y$34,MATCH($A2,'[27]All Data'!$A$1:$A$34,0),MATCH(YJ$1,'[27]All Data'!$A$1:$Y$1,0))</f>
        <v>15824</v>
      </c>
      <c r="YK2" s="99">
        <f>INDEX('[27]All Data'!$A$1:$Y$34,MATCH($A2,'[27]All Data'!$A$1:$A$34,0),MATCH(YK$1,'[27]All Data'!$A$1:$Y$1,0))</f>
        <v>16017</v>
      </c>
      <c r="YL2" s="98">
        <f>INDEX('[28]All Data'!$A$1:$AB$34,MATCH($A2,'[28]All Data'!$A$1:$A$34,0),MATCH(YL$1,'[28]All Data'!$A$1:$AB$1,0))</f>
        <v>98.037634255919755</v>
      </c>
      <c r="YM2" s="99">
        <f>INDEX('[28]All Data'!$A$1:$AB$34,MATCH($A2,'[28]All Data'!$A$1:$A$34,0),MATCH(YM$1,'[28]All Data'!$A$1:$AB$1,0))</f>
        <v>172608</v>
      </c>
      <c r="YN2" s="99">
        <f>INDEX('[28]All Data'!$A$1:$AB$34,MATCH($A2,'[28]All Data'!$A$1:$A$34,0),MATCH(YN$1,'[28]All Data'!$A$1:$AB$1,0))</f>
        <v>176063</v>
      </c>
      <c r="YO2" s="98">
        <f>INDEX('[29]SPI Raw Data 1617'!$A$3:$AN$37,MATCH($A2,'[29]SPI Raw Data 1617'!$A$3:$A$37,0),MATCH(YO$1,'[29]SPI Raw Data 1617'!$A$37:$AN$37,0))</f>
        <v>97.212100669434804</v>
      </c>
      <c r="YP2" s="99">
        <f>INDEX('[29]SPI Raw Data 1617'!$A$3:$AN$37,MATCH($A2,'[29]SPI Raw Data 1617'!$A$3:$A$37,0),MATCH(YP$1,'[29]SPI Raw Data 1617'!$A$37:$AN$37,0))</f>
        <v>149136</v>
      </c>
      <c r="YQ2" s="99">
        <f>INDEX('[29]SPI Raw Data 1617'!$A$3:$AN$37,MATCH($A2,'[29]SPI Raw Data 1617'!$A$3:$A$37,0),MATCH(YQ$1,'[29]SPI Raw Data 1617'!$A$37:$AN$37,0))</f>
        <v>153413</v>
      </c>
      <c r="YR2" s="98">
        <f>INDEX('[30]SPI Raw Data 1718'!$A$3:$AN$37,MATCH($A2,'[30]SPI Raw Data 1718'!$A$3:$A$37,0),MATCH(YR$1,'[30]SPI Raw Data 1718'!$A$37:$AN$37,0))</f>
        <v>95.960897241588356</v>
      </c>
      <c r="YS2" s="99">
        <f>INDEX('[30]SPI Raw Data 1718'!$A$3:$AN$37,MATCH($A2,'[30]SPI Raw Data 1718'!$A$3:$A$37,0),MATCH(YS$1,'[30]SPI Raw Data 1718'!$A$37:$AN$37,0))</f>
        <v>126630</v>
      </c>
      <c r="YT2" s="99">
        <f>INDEX('[30]SPI Raw Data 1718'!$A$3:$AN$37,MATCH($A2,'[30]SPI Raw Data 1718'!$A$3:$A$37,0),MATCH(YT$1,'[30]SPI Raw Data 1718'!$A$37:$AN$37,0))</f>
        <v>131960</v>
      </c>
      <c r="YU2" s="98">
        <f>INDEX('[31]SPI Raw Data 1819'!$A$1:$AN$37,MATCH($A2,'[31]SPI Raw Data 1819'!$A$1:$A$37,0),MATCH(YU$1,'[31]SPI Raw Data 1819'!$A$37:$AN$37,0))</f>
        <v>80.48877558083197</v>
      </c>
      <c r="YV2" s="196">
        <f>INDEX('[31]SPI Raw Data 1819'!$A$1:$AN$37,MATCH($A2,'[31]SPI Raw Data 1819'!$A$1:$A$37,0),MATCH(YV$1,'[31]SPI Raw Data 1819'!$A$37:$AN$37,0))</f>
        <v>139545</v>
      </c>
      <c r="YW2" s="224">
        <f>INDEX('[31]SPI Raw Data 1819'!$A$1:$AN$37,MATCH($A2,'[31]SPI Raw Data 1819'!$A$1:$A$37,0),MATCH(YW$1,'[31]SPI Raw Data 1819'!$A$37:$AN$37,0))</f>
        <v>173372</v>
      </c>
      <c r="YX2" s="116">
        <f>INDEX('[32]SPI Raw Data 1920'!$A$1:$AN$35, MATCH($A2,'[32]SPI Raw Data 1920'!$A$1:$A$35,0),MATCH(YX$1,'[32]SPI Raw Data 1920'!$A$37:$AN$37,0))</f>
        <v>76.098317219607068</v>
      </c>
      <c r="YY2" s="116">
        <f>INDEX('[32]SPI Raw Data 1920'!$A$1:$AN$35, MATCH($A2,'[32]SPI Raw Data 1920'!$A$1:$A$35,0),MATCH(YY$1,'[32]SPI Raw Data 1920'!$A$37:$AN$37,0))</f>
        <v>134987</v>
      </c>
      <c r="YZ2" s="116">
        <f>INDEX('[32]SPI Raw Data 1920'!$A$1:$AN$35, MATCH($A2,'[32]SPI Raw Data 1920'!$A$1:$A$35,0),MATCH(YZ$1,'[32]SPI Raw Data 1920'!$A$37:$AN$37,0))</f>
        <v>177385</v>
      </c>
      <c r="ZA2" s="83">
        <f>(ZB2/ZC2)*1000</f>
        <v>20.115425274856243</v>
      </c>
      <c r="ZB2" s="84">
        <v>13516</v>
      </c>
      <c r="ZC2" s="99">
        <f>INDEX([33]historic!$B$2:$K$35,MATCH($A2,[33]historic!$B$2:$B$35,0),MATCH(ZC$1,[33]historic!$B$2:$K$2,0))</f>
        <v>671922.16</v>
      </c>
      <c r="ZD2" s="98">
        <f>(ZE2/ZF2)*1000</f>
        <v>19.777693152177896</v>
      </c>
      <c r="ZE2" s="99">
        <v>13902</v>
      </c>
      <c r="ZF2" s="99">
        <f>INDEX([33]historic!$B$2:$K$35,MATCH($A2,[33]historic!$B$2:$B$35,0),MATCH(ZF$1,[33]historic!$B$2:$K$2,0))</f>
        <v>702913.12</v>
      </c>
      <c r="ZG2" s="98">
        <f>(ZH2/ZI2)*1000</f>
        <v>26.827760818686425</v>
      </c>
      <c r="ZH2" s="99">
        <v>16345</v>
      </c>
      <c r="ZI2" s="99">
        <f>INDEX([33]historic!$B$2:$K$35,MATCH($A2,[33]historic!$B$2:$B$35,0),MATCH(ZI$1,[33]historic!$B$2:$K$2,0))</f>
        <v>609256.95999999996</v>
      </c>
      <c r="ZJ2" s="98">
        <f>(ZK2/ZL2)*1000</f>
        <v>24.450545451514266</v>
      </c>
      <c r="ZK2" s="84">
        <v>15722</v>
      </c>
      <c r="ZL2" s="99">
        <f>INDEX([33]historic!$B$2:$K$35,MATCH($A2,[33]historic!$B$2:$B$35,0),MATCH(ZL$1,[33]historic!$B$2:$K$2,0))</f>
        <v>643012.24</v>
      </c>
      <c r="ZM2" s="98">
        <f>(ZN2/ZO2)*1000</f>
        <v>26.290264116312557</v>
      </c>
      <c r="ZN2" s="84">
        <v>16203</v>
      </c>
      <c r="ZO2" s="99">
        <f>INDEX([33]historic!$B$2:$K$35,MATCH($A2,[33]historic!$B$2:$B$35,0),MATCH(ZO$1,[33]historic!$B$2:$K$2,0))</f>
        <v>616311.79999999993</v>
      </c>
      <c r="ZP2" s="98">
        <f>(ZQ2/ZR2)*1000</f>
        <v>34.775841457468374</v>
      </c>
      <c r="ZQ2" s="84">
        <v>22064</v>
      </c>
      <c r="ZR2" s="99">
        <f>INDEX([33]historic!$B$2:$K$35,MATCH($A2,[33]historic!$B$2:$B$35,0),MATCH(ZR$1,[33]historic!$B$2:$K$2,0))</f>
        <v>634463.43999999994</v>
      </c>
      <c r="ZS2" s="98">
        <f>IFERROR((ZT2/ZU2)*1000, "")</f>
        <v>33.009168090387817</v>
      </c>
      <c r="ZT2" s="84">
        <f>INDEX('[2]All Previous Years'!$A$1:$EX$34,MATCH($A2,'[2]All Previous Years'!$A$1:$A$34,0),MATCH(ZT$1,'[2]All Previous Years'!$A$1:$EX$1,0))</f>
        <v>23189</v>
      </c>
      <c r="ZU2" s="99">
        <f>INDEX([33]historic!$B$2:$K$35,MATCH($A2,[33]historic!$B$2:$B$35,0),MATCH(ZU$1,[33]historic!$B$2:$K$2,0))</f>
        <v>702501.79999999993</v>
      </c>
      <c r="ZV2" s="98">
        <f>IFERROR((ZW2/ZX2)*1000, "")</f>
        <v>32.714395955890573</v>
      </c>
      <c r="ZW2" s="34">
        <f>INDEX([4]Sheet1!$A$1:$CJ$34, MATCH($A2, [4]Sheet1!$A$1:$A$34, 0), MATCH(ZW$1, [4]Sheet1!$A$1:$CJ$1, 0))</f>
        <v>23401</v>
      </c>
      <c r="ZX2" s="317">
        <f>INDEX([33]historic!$B$2:$K$35,MATCH($A2,[33]historic!$B$2:$B$35,0),MATCH(ZX$1,[33]historic!$B$2:$K$2,0))</f>
        <v>715312</v>
      </c>
      <c r="ZY2" s="296">
        <f>INDEX('[6]Finance Indicators'!$B$3:$BO$35,MATCH($A2,'[6]Finance Indicators'!$A$3:$A$35,0),MATCH(ZY$1,'[6]Finance Indicators'!$B$2:$BO$2,0))</f>
        <v>10.710844479111703</v>
      </c>
      <c r="ZZ2" s="296">
        <f>INDEX('[6]Finance Indicators'!$B$3:$BO$35,MATCH($A2,'[6]Finance Indicators'!$A$3:$A$35,0),MATCH(ZZ$1,'[6]Finance Indicators'!$B$2:$BO$2,0))</f>
        <v>7470</v>
      </c>
      <c r="AAA2" s="296">
        <f>INDEX('[6]Finance Indicators'!$B$3:$BO$35,MATCH($A2,'[6]Finance Indicators'!$A$3:$A$35,0),MATCH(AAA$1,'[6]Finance Indicators'!$B$2:$BO$2,0))</f>
        <v>697424</v>
      </c>
      <c r="AAB2" s="297">
        <f t="array" ref="AAB2">INDEX('[7]Finance Indicators'!$A$2:$BO$35,MATCH($A2,'[7]Finance Indicators'!$A$2:$A$35,0),MATCH(AAB$1,'[7]Finance Indicators'!$A$2:$BO$2,0))</f>
        <v>16.004075277843548</v>
      </c>
      <c r="AAC2" s="89">
        <f t="array" ref="AAC2">INDEX('[7]Finance Indicators'!$A$2:$BO$35,MATCH($A2,'[7]Finance Indicators'!$A$2:$A$35,0),MATCH(AAC$1,'[7]Finance Indicators'!$A$2:$BO$2,0))</f>
        <v>11153</v>
      </c>
      <c r="AAD2" s="276">
        <f t="array" ref="AAD2">INDEX('[7]Finance Indicators'!$A$2:$BO$35,MATCH($A2,'[7]Finance Indicators'!$A$2:$A$35,0),MATCH(AAD$1,'[7]Finance Indicators'!$A$2:$BO$2,0))</f>
        <v>696885</v>
      </c>
      <c r="AAE2" s="89">
        <f>(ZA2*100)/Deflators!$B$2</f>
        <v>23.696443694135912</v>
      </c>
      <c r="AAF2" s="91">
        <f>(ZD2*100)/Deflators!$B$3</f>
        <v>22.950622442510596</v>
      </c>
      <c r="AAG2" s="91">
        <f>(ZG2*100)/Deflators!$B$4</f>
        <v>30.507958765542945</v>
      </c>
      <c r="AAH2" s="91">
        <f>(ZJ2*100)/Deflators!$B$5</f>
        <v>27.312034091264579</v>
      </c>
      <c r="AAI2" s="91">
        <f>(ZM2*100)/Deflators!$B$6</f>
        <v>28.967625908534792</v>
      </c>
      <c r="AAJ2" s="91">
        <f>(ZP2*100)/Deflators!$B$7</f>
        <v>38.007235634752888</v>
      </c>
      <c r="AAK2" s="91">
        <f>(ZS2*100)/Deflators!$B$8</f>
        <v>35.205122832167064</v>
      </c>
      <c r="AAL2" s="91">
        <f>(ZV2*100)/Deflators!$B$9</f>
        <v>34.287021633650397</v>
      </c>
      <c r="AAM2" s="91">
        <f>(ZY2*100)/Deflators!$B$10</f>
        <v>10.97252549654749</v>
      </c>
      <c r="AAN2" s="244">
        <f>(AAB2*100)/Deflators!$B$11</f>
        <v>16.004075277843548</v>
      </c>
      <c r="AAO2" s="95">
        <f>IFERROR((AAP2/AAQ2)*100, "")</f>
        <v>1.1253210712553661</v>
      </c>
      <c r="AAP2" s="84">
        <v>1253</v>
      </c>
      <c r="AAQ2" s="99">
        <v>111346</v>
      </c>
      <c r="AAR2" s="92">
        <f>(AAS2/AAT2)*100</f>
        <v>1.6287019980161541</v>
      </c>
      <c r="AAS2" s="99">
        <v>1839</v>
      </c>
      <c r="AAT2" s="99">
        <v>112912</v>
      </c>
      <c r="AAU2" s="92">
        <f>(AAV2/AAW2)*100</f>
        <v>2.1963433487934396</v>
      </c>
      <c r="AAV2" s="84">
        <v>2614</v>
      </c>
      <c r="AAW2" s="99">
        <v>119016</v>
      </c>
      <c r="AAX2" s="92">
        <f>(AAY2/AAZ2)*100</f>
        <v>2.6479465074786148</v>
      </c>
      <c r="AAY2" s="84">
        <v>3176</v>
      </c>
      <c r="AAZ2" s="84">
        <v>119942</v>
      </c>
      <c r="ABA2" s="92">
        <f>(ABB2/ABC2)*100</f>
        <v>2.8880063280709272</v>
      </c>
      <c r="ABB2" s="84">
        <v>3505</v>
      </c>
      <c r="ABC2" s="84">
        <v>121364</v>
      </c>
      <c r="ABD2" s="92">
        <f>(ABE2/ABF2)*100</f>
        <v>3.3868135376756063</v>
      </c>
      <c r="ABE2" s="84">
        <v>4243</v>
      </c>
      <c r="ABF2" s="84">
        <v>125280</v>
      </c>
      <c r="ABG2" s="92">
        <f>(ABH2/ABI2)*100</f>
        <v>3.2146362091388538</v>
      </c>
      <c r="ABH2" s="84">
        <f>INDEX('[2]All Previous Years'!$A$1:$EX$34,MATCH($A2,'[2]All Previous Years'!$A$1:$A$34,0),MATCH(ABH$1,'[2]All Previous Years'!$A$1:$EX$1,0))</f>
        <v>4029</v>
      </c>
      <c r="ABI2" s="84">
        <f>INDEX('[2]All Previous Years'!$A$1:$EX$34,MATCH($A2,'[2]All Previous Years'!$A$1:$A$34,0),MATCH(ABI$1,'[2]All Previous Years'!$A$1:$EX$1,0))</f>
        <v>125333</v>
      </c>
      <c r="ABJ2" s="85">
        <f>(ABK2/ABL2)*100</f>
        <v>3.1572015185558224</v>
      </c>
      <c r="ABK2" s="34">
        <f>INDEX([4]Sheet1!$A$1:$CJ$34, MATCH($A2, [4]Sheet1!$A$1:$A$34, 0), MATCH(ABK$1, [4]Sheet1!$A$1:$CJ$1, 0))</f>
        <v>4075</v>
      </c>
      <c r="ABL2" s="34">
        <f>INDEX([4]Sheet1!$A$1:$CJ$34, MATCH($A2, [4]Sheet1!$A$1:$A$34, 0), MATCH(ABL$1, [4]Sheet1!$A$1:$CJ$1, 0))</f>
        <v>129070</v>
      </c>
      <c r="ABM2" s="88">
        <f>INDEX('[6]Finance Indicators'!$B$3:$BO$35,MATCH($A2,'[6]Finance Indicators'!$A$3:$A$35,0),MATCH(ABM$1,'[6]Finance Indicators'!$B$2:$BO$2,0))</f>
        <v>2.6590327909660774</v>
      </c>
      <c r="ABN2" s="88">
        <f>INDEX('[6]Finance Indicators'!$B$3:$BO$35,MATCH($A2,'[6]Finance Indicators'!$A$3:$A$35,0),MATCH(ABN$1,'[6]Finance Indicators'!$B$2:$BO$2,0))</f>
        <v>3525</v>
      </c>
      <c r="ABO2" s="88">
        <f>INDEX('[6]Finance Indicators'!$B$3:$BO$35,MATCH($A2,'[6]Finance Indicators'!$A$3:$A$35,0),MATCH(ABO$1,'[6]Finance Indicators'!$B$2:$BO$2,0))</f>
        <v>132567</v>
      </c>
      <c r="ABP2" s="89">
        <f t="array" ref="ABP2">INDEX('[7]Finance Indicators'!$A$2:$BO$35,MATCH($A2,'[7]Finance Indicators'!$A$2:$A$35,0),MATCH(ABP$1,'[7]Finance Indicators'!$A$2:$BO$2,0))</f>
        <v>2.8916968037599378</v>
      </c>
      <c r="ABQ2" s="89">
        <f t="array" ref="ABQ2">INDEX('[7]Finance Indicators'!$A$2:$BO$35,MATCH($A2,'[7]Finance Indicators'!$A$2:$A$35,0),MATCH(ABQ$1,'[7]Finance Indicators'!$A$2:$BO$2,0))</f>
        <v>3950</v>
      </c>
      <c r="ABR2" s="89">
        <f t="array" ref="ABR2">INDEX('[7]Finance Indicators'!$A$2:$BO$35,MATCH($A2,'[7]Finance Indicators'!$A$2:$A$35,0),MATCH(ABR$1,'[7]Finance Indicators'!$A$2:$BO$2,0))</f>
        <v>136598</v>
      </c>
      <c r="ABS2" s="102">
        <f>INDEX([34]historic!$L$1:$U$34,MATCH($A2,[34]historic!$L$1:$L$34,0),MATCH(ABS$1,[34]historic!$L$1:$U$1,0))</f>
        <v>52.698605215281994</v>
      </c>
      <c r="ABT2" s="98">
        <f>INDEX([34]historic!$L$1:$U$34,MATCH($A2,[34]historic!$L$1:$L$34,0),MATCH(ABT$1,[34]historic!$L$1:$U$1,0))</f>
        <v>55.067985166872681</v>
      </c>
      <c r="ABU2" s="98">
        <f>INDEX([34]historic!$L$1:$U$34,MATCH($A2,[34]historic!$L$1:$L$34,0),MATCH(ABU$1,[34]historic!$L$1:$U$1,0))</f>
        <v>56.955287437899216</v>
      </c>
      <c r="ABV2" s="98">
        <f>INDEX([34]historic!$L$1:$U$34,MATCH($A2,[34]historic!$L$1:$L$34,0),MATCH(ABV$1,[34]historic!$L$1:$U$1,0))</f>
        <v>53.592299759367478</v>
      </c>
      <c r="ABW2" s="98">
        <f>INDEX([34]historic!$L$1:$U$34,MATCH($A2,[34]historic!$L$1:$L$34,0),MATCH(ABW$1,[34]historic!$L$1:$U$1,0))</f>
        <v>53.626149131767107</v>
      </c>
      <c r="ABX2" s="98">
        <f>INDEX([34]historic!$L$1:$U$34,MATCH($A2,[34]historic!$L$1:$L$34,0),MATCH(ABX$1,[34]historic!$L$1:$U$1,0))</f>
        <v>55.499495459132184</v>
      </c>
      <c r="ABY2" s="98">
        <f>INDEX([34]historic!$L$1:$U$34,MATCH($A2,[34]historic!$L$1:$L$34,0),MATCH(ABY$1,[34]historic!$L$1:$U$1,0))</f>
        <v>55.444175596266852</v>
      </c>
      <c r="ABZ2" s="98">
        <f>INDEX([34]historic!$L$1:$U$34,MATCH($A2,[34]historic!$L$1:$L$34,0),MATCH(ABZ$1,[34]historic!$L$1:$U$1,0))</f>
        <v>53.749098774333092</v>
      </c>
      <c r="ACA2" s="85">
        <f>INDEX('[15]1819 Collected Indicators'!$A$3:$CV$36,MATCH($A2,'[15]1819 Collected Indicators'!$A$3:$A$36,0),MATCH(ACA$1,'[15]1819 Collected Indicators'!$A$3:$CV$3,0))</f>
        <v>54.646175839885636</v>
      </c>
      <c r="ACB2" s="276">
        <f>INDEX('[11]1920 Collected Indicators'!$A$3:$CV$36,MATCH($A2,'[11]1920 Collected Indicators'!$A$3:$A$36,0),MATCH(ACB$1,'[11]1920 Collected Indicators'!$A$3:$CV$3,0))</f>
        <v>53.64</v>
      </c>
      <c r="ACC2" s="101">
        <v>83.2697</v>
      </c>
      <c r="ACD2" s="98">
        <v>81.649258110727104</v>
      </c>
      <c r="ACE2" s="85">
        <f>INDEX('[14]1718 Collected Indicators'!$A$3:$CH$36,MATCH($A2,'[14]1718 Collected Indicators'!$A$3:$A$36,0),MATCH(ACE$1,'[14]1718 Collected Indicators'!$A$3:$CH$3,0))</f>
        <v>82.59</v>
      </c>
      <c r="ACF2" s="86" t="e">
        <f>INDEX('[11]1920 Collected Indicators'!$A$3:$CV$36,MATCH($A2,'[11]1920 Collected Indicators'!$A$3:$A$36,0),MATCH(ACF$1,'[11]1920 Collected Indicators'!$A$3:$CV$3,0))</f>
        <v>#N/A</v>
      </c>
      <c r="ACG2" s="102">
        <v>83.718500000000006</v>
      </c>
      <c r="ACH2" s="98">
        <v>80.260234680871505</v>
      </c>
      <c r="ACI2" s="98">
        <f>INDEX('[14]1718 Collected Indicators'!$A$3:$CH$36,MATCH($A2,'[14]1718 Collected Indicators'!$A$3:$A$36,0),MATCH(ACI$1,'[14]1718 Collected Indicators'!$A$3:$CH$3,0))</f>
        <v>79.290000000000006</v>
      </c>
      <c r="ACJ2" s="86">
        <f>INDEX('[11]1920 Collected Indicators'!$A$3:$CV$36,MATCH($A2,'[11]1920 Collected Indicators'!$A$3:$A$36,0),MATCH(ACJ$1,'[11]1920 Collected Indicators'!$A$3:$CV$3,0))</f>
        <v>83.556600000000003</v>
      </c>
      <c r="ACK2" s="102">
        <f>INDEX('[35]Raw Data'!$A$1:$BK$34,MATCH($A2,'[35]Raw Data'!$A$1:$A$34,0),MATCH(ACK$1,'[35]Raw Data'!$A$1:$BK$1,0))</f>
        <v>81.760000000000005</v>
      </c>
      <c r="ACL2" s="98">
        <f>INDEX('[35]Raw Data'!$A$1:$BK$34,MATCH($A2,'[35]Raw Data'!$A$1:$A$34,0),MATCH(ACL$1,'[35]Raw Data'!$A$1:$BK$1,0))</f>
        <v>80.03</v>
      </c>
      <c r="ACM2" s="105">
        <f>INDEX('[35]Raw Data'!$A$1:$BK$34,MATCH($A2,'[35]Raw Data'!$A$1:$A$34,0),MATCH(ACM$1,'[35]Raw Data'!$A$1:$BK$1,0))</f>
        <v>82.06</v>
      </c>
      <c r="ACN2" s="86">
        <f>INDEX('[11]1920 Collected Indicators'!$A$3:$CV$36,MATCH($A2,'[11]1920 Collected Indicators'!$A$3:$A$36,0),MATCH(ACN$1,'[11]1920 Collected Indicators'!$A$3:$CV$3,0))</f>
        <v>81.853800000000007</v>
      </c>
      <c r="ACO2" s="102">
        <f>INDEX('[35]Raw Data'!$A$1:$BK$34,MATCH($A2,'[35]Raw Data'!$A$1:$A$34,0),MATCH(ACO$1,'[35]Raw Data'!$A$1:$BK$1,0))</f>
        <v>85.64</v>
      </c>
      <c r="ACP2" s="98">
        <f>INDEX('[35]Raw Data'!$A$1:$BK$34,MATCH($A2,'[35]Raw Data'!$A$1:$A$34,0),MATCH(ACP$1,'[35]Raw Data'!$A$1:$BK$1,0))</f>
        <v>75.540000000000006</v>
      </c>
      <c r="ACQ2" s="105">
        <f>INDEX('[35]Raw Data'!$A$1:$BK$34,MATCH($A2,'[35]Raw Data'!$A$1:$A$34,0),MATCH(ACQ$1,'[35]Raw Data'!$A$1:$BK$1,0))</f>
        <v>78.98</v>
      </c>
      <c r="ACR2" s="86">
        <f>INDEX('[11]1920 Collected Indicators'!$A$3:$CV$36,MATCH($A2,'[11]1920 Collected Indicators'!$A$3:$A$36,0),MATCH(ACR$1,'[11]1920 Collected Indicators'!$A$3:$CV$3,0))</f>
        <v>78.124600000000001</v>
      </c>
      <c r="ACS2" s="102">
        <f>INDEX('[35]Raw Data'!$A$1:$BK$34,MATCH($A2,'[35]Raw Data'!$A$1:$A$34,0),MATCH(ACS$1,'[35]Raw Data'!$A$1:$BK$1,0))</f>
        <v>42.26</v>
      </c>
      <c r="ACT2" s="98">
        <f>INDEX('[35]Raw Data'!$A$1:$BK$34,MATCH($A2,'[35]Raw Data'!$A$1:$A$34,0),MATCH(ACT$1,'[35]Raw Data'!$A$1:$BK$1,0))</f>
        <v>38.200000000000003</v>
      </c>
      <c r="ACU2" s="105">
        <f>INDEX('[35]Raw Data'!$A$1:$BK$34,MATCH($A2,'[35]Raw Data'!$A$1:$A$34,0),MATCH(ACU$1,'[35]Raw Data'!$A$1:$BK$1,0))</f>
        <v>40.06</v>
      </c>
      <c r="ACV2" s="86">
        <f>INDEX('[11]1920 Collected Indicators'!$A$3:$CV$36,MATCH($A2,'[11]1920 Collected Indicators'!$A$3:$A$36,0),MATCH(ACV$1,'[11]1920 Collected Indicators'!$A$3:$CV$3,0))</f>
        <v>33.585000000000001</v>
      </c>
      <c r="ACW2" s="102">
        <f>IFERROR(((ACX2*1000)/ACY2)/52, "")</f>
        <v>356.85564435564436</v>
      </c>
      <c r="ACX2" s="84">
        <v>28577</v>
      </c>
      <c r="ACY2" s="84">
        <f t="array" ref="ACY2">INDEX([36]Historic!$B$2:$K$35,MATCH($A2,[36]Historic!$B$2:$B$35,0),MATCH(ACY$1,[36]Historic!$B$2:$K$2,0))</f>
        <v>1540</v>
      </c>
      <c r="ACZ2" s="98">
        <f>IFERROR(((ADA2*1000)/ADB2)/52, "")</f>
        <v>430.83600427350427</v>
      </c>
      <c r="ADA2" s="84">
        <v>32261</v>
      </c>
      <c r="ADB2" s="84">
        <f t="array" ref="ADB2">INDEX([36]Historic!$B$2:$K$35,MATCH($A2,[36]Historic!$B$2:$B$35,0),MATCH(ADB$1,[36]Historic!$B$2:$K$2,0))</f>
        <v>1440</v>
      </c>
      <c r="ADC2" s="98">
        <f>IFERROR(((ADD2*1000)/ADE2)/52, "")</f>
        <v>430.91346153846155</v>
      </c>
      <c r="ADD2" s="84">
        <v>26889</v>
      </c>
      <c r="ADE2" s="84">
        <f t="array" ref="ADE2">INDEX([36]Historic!$B$2:$K$35,MATCH($A2,[36]Historic!$B$2:$B$35,0),MATCH(ADE$1,[36]Historic!$B$2:$K$2,0))</f>
        <v>1200</v>
      </c>
      <c r="ADF2" s="98">
        <f>IFERROR(((ADG2*1000)/ADH2)/52, "")</f>
        <v>379.19058553386913</v>
      </c>
      <c r="ADG2" s="84">
        <v>26422</v>
      </c>
      <c r="ADH2" s="84">
        <f t="array" ref="ADH2">INDEX([36]Historic!$B$2:$K$35,MATCH($A2,[36]Historic!$B$2:$B$35,0),MATCH(ADH$1,[36]Historic!$B$2:$K$2,0))</f>
        <v>1340</v>
      </c>
      <c r="ADI2" s="98">
        <f>IFERROR(((ADJ2*1000)/ADK2)/52, "")</f>
        <v>374.71509971509971</v>
      </c>
      <c r="ADJ2" s="84">
        <v>26305</v>
      </c>
      <c r="ADK2" s="84">
        <f t="array" ref="ADK2">INDEX([36]Historic!$B$2:$K$35,MATCH($A2,[36]Historic!$B$2:$B$35,0),MATCH(ADK$1,[36]Historic!$B$2:$K$2,0))</f>
        <v>1350</v>
      </c>
      <c r="ADL2" s="98">
        <f>IFERROR(((ADM2*1000)/ADN2)/52, "")</f>
        <v>365.06165590135055</v>
      </c>
      <c r="ADM2" s="84">
        <v>24868</v>
      </c>
      <c r="ADN2" s="84">
        <f t="array" ref="ADN2">INDEX([36]Historic!$B$2:$K$35,MATCH($A2,[36]Historic!$B$2:$B$35,0),MATCH(ADN$1,[36]Historic!$B$2:$K$2,0))</f>
        <v>1310</v>
      </c>
      <c r="ADO2" s="98">
        <f>IFERROR(((ADP2*1000)/ADQ2)/52, "")</f>
        <v>390.32356532356528</v>
      </c>
      <c r="ADP2" s="84">
        <f>INDEX('[2]All Previous Years'!$A$1:$EX$34,MATCH($A2,'[2]All Previous Years'!$A$1:$A$34,0),MATCH(ADP$1,'[2]All Previous Years'!$A$1:$EX$1,0))</f>
        <v>25574</v>
      </c>
      <c r="ADQ2" s="84">
        <f t="array" ref="ADQ2">INDEX([36]Historic!$B$2:$K$35,MATCH($A2,[36]Historic!$B$2:$B$35,0),MATCH(ADQ$1,[36]Historic!$B$2:$K$2,0))</f>
        <v>1260</v>
      </c>
      <c r="ADR2" s="98">
        <f>IFERROR(((ADS2*1000)/ADT2)/52, "")</f>
        <v>314.91147741147739</v>
      </c>
      <c r="ADS2" s="34">
        <f>INDEX([4]Sheet1!$A$1:$CJ$34, MATCH($A2, [4]Sheet1!$A$1:$A$34, 0), MATCH(ADS$1, [4]Sheet1!$A$1:$CJ$1, 0))</f>
        <v>20633</v>
      </c>
      <c r="ADT2" s="87">
        <f t="array" ref="ADT2">INDEX([36]Historic!$B$2:$K$35,MATCH($A2,[36]Historic!$B$2:$B$35,0),MATCH(ADT$1,[36]Historic!$B$2:$K$2,0))</f>
        <v>1260</v>
      </c>
      <c r="ADU2" s="88">
        <f>INDEX('[6]Finance Indicators'!$B$3:$BO$35,MATCH($A2,'[6]Finance Indicators'!$A$3:$A$35,0),MATCH(ADU$1,'[6]Finance Indicators'!$B$2:$BO$2,0))</f>
        <v>219.79548229548229</v>
      </c>
      <c r="ADV2" s="88">
        <f>INDEX('[6]Finance Indicators'!$B$3:$BO$35,MATCH($A2,'[6]Finance Indicators'!$A$3:$A$35,0),MATCH(ADV$1,'[6]Finance Indicators'!$B$2:$BO$2,0))</f>
        <v>14401</v>
      </c>
      <c r="ADW2" s="88">
        <f>INDEX('[6]Finance Indicators'!$B$3:$BO$35,MATCH($A2,'[6]Finance Indicators'!$A$3:$A$35,0),MATCH(ADW$1,'[6]Finance Indicators'!$B$2:$BO$2,0))</f>
        <v>1260</v>
      </c>
      <c r="ADX2" s="88">
        <f t="array" ref="ADX2">INDEX('[7]Finance Indicators'!$A$2:$BO$35,MATCH($A2,'[7]Finance Indicators'!$A$2:$A$35,0),MATCH(ADX$1,'[7]Finance Indicators'!$A$2:$BO$2,0))</f>
        <v>127.67751479289942</v>
      </c>
      <c r="ADY2" s="89">
        <f t="array" ref="ADY2">INDEX('[7]Finance Indicators'!$A$2:$BO$35,MATCH($A2,'[7]Finance Indicators'!$A$2:$A$35,0),MATCH(ADY$1,'[7]Finance Indicators'!$A$2:$BO$2,0))</f>
        <v>8631</v>
      </c>
      <c r="ADZ2" s="276">
        <f t="array" ref="ADZ2">INDEX('[7]Finance Indicators'!$A$2:$BO$35,MATCH($A2,'[7]Finance Indicators'!$A$2:$A$35,0),MATCH(ADZ$1,'[7]Finance Indicators'!$A$2:$BO$2,0))</f>
        <v>1300</v>
      </c>
      <c r="AEA2" s="89">
        <f>(ACW2*100)/Deflators!$B$2</f>
        <v>420.38433529805394</v>
      </c>
      <c r="AEB2" s="91">
        <f>(ACZ2*100)/Deflators!$B$3</f>
        <v>499.95489325468822</v>
      </c>
      <c r="AEC2" s="91">
        <f>(ADC2*100)/Deflators!$B$4</f>
        <v>490.02561954316866</v>
      </c>
      <c r="AED2" s="91">
        <f>(ADF2*100)/Deflators!$B$5</f>
        <v>423.56790034498869</v>
      </c>
      <c r="AEE2" s="91">
        <f>(ADI2*100)/Deflators!$B$6</f>
        <v>412.87553380231219</v>
      </c>
      <c r="AEF2" s="91">
        <f>(ADL2*100)/Deflators!$B$7</f>
        <v>398.98342629681929</v>
      </c>
      <c r="AEG2" s="91">
        <f>(ADO2*100)/Deflators!$B$8</f>
        <v>416.2900750445437</v>
      </c>
      <c r="AEH2" s="91">
        <f>(ADR2*100)/Deflators!$B$9</f>
        <v>330.04970207154173</v>
      </c>
      <c r="AEI2" s="91">
        <f>(ADU2*100)/Deflators!$B$10</f>
        <v>225.16539552193603</v>
      </c>
      <c r="AEJ2" s="244">
        <f>(ADX2*100)/Deflators!$B$11</f>
        <v>127.67751479289942</v>
      </c>
      <c r="AEK2" s="102">
        <f>INDEX('[35]Raw Data'!$A$1:$BK$34,MATCH($A2,'[35]Raw Data'!$A$1:$A$34,0),MATCH(AEK$1,'[35]Raw Data'!$A$1:$BK$1,0))</f>
        <v>90.323953401776691</v>
      </c>
      <c r="AEL2" s="196">
        <f>INDEX('[35]Raw Data'!$A$1:$BK$34,MATCH($A2,'[35]Raw Data'!$A$1:$A$34,0),MATCH(AEL$1,'[35]Raw Data'!$A$1:$BK$1,0))</f>
        <v>3396</v>
      </c>
      <c r="AEM2" s="196">
        <f>INDEX('[35]Raw Data'!$A$1:$BK$34,MATCH($A2,'[35]Raw Data'!$A$1:$A$34,0),MATCH(AEM$1,'[35]Raw Data'!$A$1:$BK$1,0))</f>
        <v>37598</v>
      </c>
      <c r="AEN2" s="98">
        <f>INDEX('[35]Raw Data'!$A$1:$BK$34,MATCH($A2,'[35]Raw Data'!$A$1:$A$34,0),MATCH(AEN$1,'[35]Raw Data'!$A$1:$BK$1,0))</f>
        <v>91.351639157222181</v>
      </c>
      <c r="AEO2" s="196">
        <f>INDEX('[35]Raw Data'!$A$1:$BK$34,MATCH($A2,'[35]Raw Data'!$A$1:$A$34,0),MATCH(AEO$1,'[35]Raw Data'!$A$1:$BK$1,0))</f>
        <v>3603</v>
      </c>
      <c r="AEP2" s="196">
        <f>INDEX('[35]Raw Data'!$A$1:$BK$34,MATCH($A2,'[35]Raw Data'!$A$1:$A$34,0),MATCH(AEP$1,'[35]Raw Data'!$A$1:$BK$1,0))</f>
        <v>39441</v>
      </c>
      <c r="AEQ2" s="98">
        <f>INDEX('[35]Raw Data'!$A$1:$BK$34,MATCH($A2,'[35]Raw Data'!$A$1:$A$34,0),MATCH(AEQ$1,'[35]Raw Data'!$A$1:$BK$1,0))</f>
        <v>91.760856632956575</v>
      </c>
      <c r="AER2" s="196">
        <f>INDEX('[35]Raw Data'!$A$1:$BK$34,MATCH($A2,'[35]Raw Data'!$A$1:$A$34,0),MATCH(AER$1,'[35]Raw Data'!$A$1:$BK$1,0))</f>
        <v>3702</v>
      </c>
      <c r="AES2" s="196">
        <f>INDEX('[35]Raw Data'!$A$1:$BK$34,MATCH($A2,'[35]Raw Data'!$A$1:$A$34,0),MATCH(AES$1,'[35]Raw Data'!$A$1:$BK$1,0))</f>
        <v>40344</v>
      </c>
      <c r="AET2" s="98">
        <f>INDEX('[35]Raw Data'!$A$1:$BK$34,MATCH($A2,'[35]Raw Data'!$A$1:$A$34,0),MATCH(AET$1,'[35]Raw Data'!$A$1:$BK$1,0))</f>
        <v>95.773154226845776</v>
      </c>
      <c r="AEU2" s="196">
        <f>INDEX('[35]Raw Data'!$A$1:$BK$34,MATCH($A2,'[35]Raw Data'!$A$1:$A$34,0),MATCH(AEU$1,'[35]Raw Data'!$A$1:$BK$1,0))</f>
        <v>3793</v>
      </c>
      <c r="AEV2" s="196">
        <f>INDEX('[35]Raw Data'!$A$1:$BK$34,MATCH($A2,'[35]Raw Data'!$A$1:$A$34,0),MATCH(AEV$1,'[35]Raw Data'!$A$1:$BK$1,0))</f>
        <v>39604</v>
      </c>
      <c r="AEW2" s="98">
        <f>INDEX('[35]Raw Data'!$A$1:$BK$34,MATCH($A2,'[35]Raw Data'!$A$1:$A$34,0),MATCH(AEW$1,'[35]Raw Data'!$A$1:$BK$1,0))</f>
        <v>99.052476311907796</v>
      </c>
      <c r="AEX2" s="196">
        <f>INDEX('[35]Raw Data'!$A$1:$BK$34,MATCH($A2,'[35]Raw Data'!$A$1:$A$34,0),MATCH(AEX$1,'[35]Raw Data'!$A$1:$BK$1,0))</f>
        <v>3962</v>
      </c>
      <c r="AEY2" s="196">
        <f>INDEX('[35]Raw Data'!$A$1:$BK$34,MATCH($A2,'[35]Raw Data'!$A$1:$A$34,0),MATCH(AEY$1,'[35]Raw Data'!$A$1:$BK$1,0))</f>
        <v>39999</v>
      </c>
      <c r="AEZ2" s="98">
        <f>INDEX('[35]Raw Data'!$A$1:$BK$34,MATCH($A2,'[35]Raw Data'!$A$1:$A$34,0),MATCH(AEZ$1,'[35]Raw Data'!$A$1:$BK$1,0))</f>
        <v>97.712234782821014</v>
      </c>
      <c r="AFA2" s="196">
        <f>INDEX('[35]Raw Data'!$A$1:$BK$34,MATCH($A2,'[35]Raw Data'!$A$1:$A$34,0),MATCH(AFA$1,'[35]Raw Data'!$A$1:$BK$1,0))</f>
        <v>4002</v>
      </c>
      <c r="AFB2" s="196">
        <f>INDEX('[35]Raw Data'!$A$1:$BK$34,MATCH($A2,'[35]Raw Data'!$A$1:$A$34,0),MATCH(AFB$1,'[35]Raw Data'!$A$1:$BK$1,0))</f>
        <v>40957</v>
      </c>
      <c r="AFC2" s="98">
        <f>INDEX('[35]Raw Data'!$A$1:$BK$34,MATCH($A2,'[35]Raw Data'!$A$1:$A$34,0),MATCH(AFC$1,'[35]Raw Data'!$A$1:$BK$1,0))</f>
        <v>104.61079538148995</v>
      </c>
      <c r="AFD2" s="196">
        <f>INDEX('[35]Raw Data'!$A$1:$BK$34,MATCH($A2,'[35]Raw Data'!$A$1:$A$34,0),MATCH(AFD$1,'[35]Raw Data'!$A$1:$BK$1,0))</f>
        <v>4068</v>
      </c>
      <c r="AFE2" s="196">
        <f>INDEX('[35]Raw Data'!$A$1:$BK$34,MATCH($A2,'[35]Raw Data'!$A$1:$A$34,0),MATCH(AFE$1,'[35]Raw Data'!$A$1:$BK$1,0))</f>
        <v>38887</v>
      </c>
      <c r="AFF2" s="98">
        <f>INDEX('[35]Raw Data'!$A$1:$BK$34,MATCH($A2,'[35]Raw Data'!$A$1:$A$34,0),MATCH(AFF$1,'[35]Raw Data'!$A$1:$BK$1,0))</f>
        <v>115.983562236401</v>
      </c>
      <c r="AFG2" s="196">
        <f>INDEX('[35]Raw Data'!$A$1:$BK$34,MATCH($A2,'[35]Raw Data'!$A$1:$A$34,0),MATCH(AFG$1,'[35]Raw Data'!$A$1:$BK$1,0))</f>
        <v>4290</v>
      </c>
      <c r="AFH2" s="196">
        <f>INDEX('[35]Raw Data'!$A$1:$BK$34,MATCH($A2,'[35]Raw Data'!$A$1:$A$34,0),MATCH(AFH$1,'[35]Raw Data'!$A$1:$BK$1,0))</f>
        <v>36988</v>
      </c>
      <c r="AFI2" s="98">
        <f>INDEX('[15]1819 Collected Indicators'!$A$3:$CV$36,MATCH($A2,'[15]1819 Collected Indicators'!$A$3:$A$36,0),MATCH(AFI$1,'[15]1819 Collected Indicators'!$A$3:$CV$3,0))</f>
        <v>115.24463090045286</v>
      </c>
      <c r="AFJ2" s="196">
        <f>INDEX('[15]1819 Collected Indicators'!$A$3:$CV$36,MATCH($A2,'[15]1819 Collected Indicators'!$A$3:$A$36,0),MATCH(AFJ$1,'[15]1819 Collected Indicators'!$A$3:$CV$3,0))</f>
        <v>4148</v>
      </c>
      <c r="AFK2" s="221">
        <f>INDEX('[15]1819 Collected Indicators'!$A$3:$CV$36,MATCH($A2,'[15]1819 Collected Indicators'!$A$3:$A$36,0),MATCH(AFK$1,'[15]1819 Collected Indicators'!$A$3:$CV$3,0))</f>
        <v>35993</v>
      </c>
      <c r="AFL2" s="310">
        <f>INDEX('[11]1920 Collected Indicators'!$A$3:$CV$36,MATCH($A2,'[11]1920 Collected Indicators'!$A$3:$A$36,0),MATCH(AFL$1,'[11]1920 Collected Indicators'!$A$3:$CV$3,0))</f>
        <v>118.54347128649343</v>
      </c>
      <c r="AFM2" s="313">
        <f>INDEX('[11]1920 Collected Indicators'!$A$3:$CV$36,MATCH($A2,'[11]1920 Collected Indicators'!$A$3:$A$36,0),MATCH(AFM$1,'[11]1920 Collected Indicators'!$A$3:$CV$3,0))</f>
        <v>4434</v>
      </c>
      <c r="AFN2" s="313">
        <f>INDEX('[11]1920 Collected Indicators'!$A$3:$CV$36,MATCH($A2,'[11]1920 Collected Indicators'!$A$3:$A$36,0),MATCH(AFN$1,'[11]1920 Collected Indicators'!$A$3:$CV$3,0))</f>
        <v>37404</v>
      </c>
      <c r="AFO2" s="133">
        <f>INDEX('[35]Raw Data'!$A$1:$BK$34,MATCH($A2,'[35]Raw Data'!$A$1:$A$34,0),MATCH(AFO$1,'[35]Raw Data'!$A$1:$BK$1,0))</f>
        <v>80.392156862745097</v>
      </c>
      <c r="AFP2" s="133">
        <f>INDEX('[35]Raw Data'!$A$1:$BK$34,MATCH($A2,'[35]Raw Data'!$A$1:$A$34,0),MATCH(AFP$1,'[35]Raw Data'!$A$1:$BK$1,0))</f>
        <v>81.25</v>
      </c>
      <c r="AFQ2" s="133">
        <f>INDEX('[35]Raw Data'!$A$1:$BK$34,MATCH($A2,'[35]Raw Data'!$A$1:$A$34,0),MATCH(AFQ$1,'[35]Raw Data'!$A$1:$BK$1,0))</f>
        <v>80.57553956834532</v>
      </c>
      <c r="AFR2" s="133">
        <f>INDEX('[35]Raw Data'!$A$1:$BK$34,MATCH($A2,'[35]Raw Data'!$A$1:$A$34,0),MATCH(AFR$1,'[35]Raw Data'!$A$1:$BK$1,0))</f>
        <v>80.519480519480524</v>
      </c>
      <c r="AFS2" s="133">
        <f>INDEX('[35]Raw Data'!$A$1:$BK$34,MATCH($A2,'[35]Raw Data'!$A$1:$A$34,0),MATCH(AFS$1,'[35]Raw Data'!$A$1:$BK$1,0))</f>
        <v>86.36363636363636</v>
      </c>
      <c r="AFT2" s="133">
        <f>INDEX('[35]Raw Data'!$A$1:$BK$34,MATCH($A2,'[35]Raw Data'!$A$1:$A$34,0),MATCH(AFT$1,'[35]Raw Data'!$A$1:$BK$1,0))</f>
        <v>87.134502923976612</v>
      </c>
      <c r="AFU2" s="133">
        <f>INDEX('[35]Raw Data'!$A$1:$BK$34,MATCH($A2,'[35]Raw Data'!$A$1:$A$34,0),MATCH(AFU$1,'[35]Raw Data'!$A$1:$BK$1,0))</f>
        <v>91.715976331360949</v>
      </c>
      <c r="AFV2" s="136">
        <f>INDEX('[15]1819 Collected Indicators'!$A$3:$CV$36,MATCH($A2,'[15]1819 Collected Indicators'!$A$3:$A$36,0),MATCH(AFV$1,'[15]1819 Collected Indicators'!$A$3:$CV$3,0))</f>
        <v>91.67</v>
      </c>
      <c r="AFW2" s="86">
        <f>INDEX('[11]1920 Collected Indicators'!$A$3:$CV$36,MATCH($A2,'[11]1920 Collected Indicators'!$A$3:$A$36,0),MATCH(AFW$1,'[11]1920 Collected Indicators'!$A$3:$CV$3,0))</f>
        <v>90.963855421686745</v>
      </c>
      <c r="AFX2" s="102">
        <f>INDEX('[35]Raw Data'!$A$1:$BK$34,MATCH($A2,'[35]Raw Data'!$A$1:$A$34,0),MATCH(AFX$1,'[35]Raw Data'!$A$1:$BK$1,0))</f>
        <v>1687.1553380011153</v>
      </c>
      <c r="AFY2" s="214">
        <f>INDEX('[35]Raw Data'!$A$1:$BK$34,MATCH($A2,'[35]Raw Data'!$A$1:$A$34,0),MATCH(AFY$1,'[35]Raw Data'!$A$1:$BK$1,0))</f>
        <v>27229</v>
      </c>
      <c r="AFZ2" s="214">
        <f>INDEX('[35]Raw Data'!$A$1:$BK$34,MATCH($A2,'[35]Raw Data'!$A$1:$A$34,0),MATCH(AFZ$1,'[35]Raw Data'!$A$1:$BK$1,0))</f>
        <v>16139</v>
      </c>
      <c r="AGA2" s="98">
        <f>INDEX('[35]Raw Data'!$A$1:$BK$34,MATCH($A2,'[35]Raw Data'!$A$1:$A$34,0),MATCH(AGA$1,'[35]Raw Data'!$A$1:$BK$1,0))</f>
        <v>2344.4114370590419</v>
      </c>
      <c r="AGB2" s="214">
        <f>INDEX('[35]Raw Data'!$A$1:$BK$34,MATCH($A2,'[35]Raw Data'!$A$1:$A$34,0),MATCH(AGB$1,'[35]Raw Data'!$A$1:$BK$1,0))</f>
        <v>37881</v>
      </c>
      <c r="AGC2" s="214">
        <f>INDEX('[35]Raw Data'!$A$1:$BK$34,MATCH($A2,'[35]Raw Data'!$A$1:$A$34,0),MATCH(AGC$1,'[35]Raw Data'!$A$1:$BK$1,0))</f>
        <v>16158</v>
      </c>
      <c r="AGD2" s="98">
        <f>INDEX('[35]Raw Data'!$A$1:$BK$34,MATCH($A2,'[35]Raw Data'!$A$1:$A$34,0),MATCH(AGD$1,'[35]Raw Data'!$A$1:$BK$1,0))</f>
        <v>1764.9689440993791</v>
      </c>
      <c r="AGE2" s="214">
        <f>INDEX('[35]Raw Data'!$A$1:$BK$34,MATCH($A2,'[35]Raw Data'!$A$1:$A$34,0),MATCH(AGE$1,'[35]Raw Data'!$A$1:$BK$1,0))</f>
        <v>28416</v>
      </c>
      <c r="AGF2" s="214">
        <f>INDEX('[35]Raw Data'!$A$1:$BK$34,MATCH($A2,'[35]Raw Data'!$A$1:$A$34,0),MATCH(AGF$1,'[35]Raw Data'!$A$1:$BK$1,0))</f>
        <v>16100</v>
      </c>
      <c r="AGG2" s="98">
        <f>INDEX('[35]Raw Data'!$A$1:$BK$34,MATCH($A2,'[35]Raw Data'!$A$1:$A$34,0),MATCH(AGG$1,'[35]Raw Data'!$A$1:$BK$1,0))</f>
        <v>1154.902448117311</v>
      </c>
      <c r="AGH2" s="214">
        <f>INDEX('[35]Raw Data'!$A$1:$BK$34,MATCH($A2,'[35]Raw Data'!$A$1:$A$34,0),MATCH(AGH$1,'[35]Raw Data'!$A$1:$BK$1,0))</f>
        <v>18587</v>
      </c>
      <c r="AGI2" s="214">
        <f>INDEX('[35]Raw Data'!$A$1:$BK$34,MATCH($A2,'[35]Raw Data'!$A$1:$A$34,0),MATCH(AGI$1,'[35]Raw Data'!$A$1:$BK$1,0))</f>
        <v>16094</v>
      </c>
      <c r="AGJ2" s="98">
        <f>INDEX('[35]Raw Data'!$A$1:$BK$34,MATCH($A2,'[35]Raw Data'!$A$1:$A$34,0),MATCH(AGJ$1,'[35]Raw Data'!$A$1:$BK$1,0))</f>
        <v>838.18630475015425</v>
      </c>
      <c r="AGK2" s="214">
        <f>INDEX('[35]Raw Data'!$A$1:$BK$34,MATCH($A2,'[35]Raw Data'!$A$1:$A$34,0),MATCH(AGK$1,'[35]Raw Data'!$A$1:$BK$1,0))</f>
        <v>13587</v>
      </c>
      <c r="AGL2" s="214">
        <f>INDEX('[35]Raw Data'!$A$1:$BK$34,MATCH($A2,'[35]Raw Data'!$A$1:$A$34,0),MATCH(AGL$1,'[35]Raw Data'!$A$1:$BK$1,0))</f>
        <v>16210</v>
      </c>
      <c r="AGM2" s="98">
        <f>INDEX('[15]1819 Collected Indicators'!$A$3:$CV$36,MATCH($A2,'[15]1819 Collected Indicators'!$A$3:$A$36,0),MATCH(AGM$1,'[15]1819 Collected Indicators'!$A$3:$CV$3,0))</f>
        <v>604.07000000000005</v>
      </c>
      <c r="AGN2" s="214">
        <f>INDEX('[15]1819 Collected Indicators'!$A$3:$CV$36,MATCH($A2,'[15]1819 Collected Indicators'!$A$3:$A$36,0),MATCH(AGN$1,'[15]1819 Collected Indicators'!$A$3:$CV$3,0))</f>
        <v>9807</v>
      </c>
      <c r="AGO2" s="227">
        <f>INDEX('[15]1819 Collected Indicators'!$A$3:$CV$36,MATCH($A2,'[15]1819 Collected Indicators'!$A$3:$A$36,0),MATCH(AGO$1,'[15]1819 Collected Indicators'!$A$3:$CV$3,0))</f>
        <v>16235</v>
      </c>
      <c r="AGP2" s="214">
        <f>INDEX('[11]1920 Collected Indicators'!$A$3:$CV$36,MATCH($A2,'[11]1920 Collected Indicators'!$A$3:$A$36,0),MATCH(AGP$1,'[11]1920 Collected Indicators'!$A$3:$CV$3,0))</f>
        <v>579.34908713439586</v>
      </c>
      <c r="AGQ2" s="214">
        <f>INDEX('[11]1920 Collected Indicators'!$A$3:$CV$36,MATCH($A2,'[11]1920 Collected Indicators'!$A$3:$A$36,0),MATCH(AGQ$1,'[11]1920 Collected Indicators'!$A$3:$CV$3,0))</f>
        <v>9488</v>
      </c>
      <c r="AGR2" s="305">
        <f>INDEX('[11]1920 Collected Indicators'!$A$3:$CV$36,MATCH($A2,'[11]1920 Collected Indicators'!$A$3:$A$36,0),MATCH(AGR$1,'[11]1920 Collected Indicators'!$A$3:$CV$3,0))</f>
        <v>16377</v>
      </c>
      <c r="AGS2" s="216">
        <v>0.33</v>
      </c>
      <c r="AGT2" s="207">
        <v>637</v>
      </c>
      <c r="AGU2" s="84">
        <v>1922292</v>
      </c>
      <c r="AGV2" s="85">
        <v>0.75988324985538258</v>
      </c>
      <c r="AGW2" s="84">
        <v>1554</v>
      </c>
      <c r="AGX2" s="84">
        <v>2045051</v>
      </c>
      <c r="AGY2" s="98">
        <v>3.643201913709309</v>
      </c>
      <c r="AGZ2" s="84">
        <v>7883</v>
      </c>
      <c r="AHA2" s="34">
        <v>2163756</v>
      </c>
      <c r="AHB2" s="98">
        <v>3.4761278293592874</v>
      </c>
      <c r="AHC2" s="84">
        <v>7726</v>
      </c>
      <c r="AHD2" s="84">
        <v>2222588</v>
      </c>
      <c r="AHE2" s="98">
        <v>3.0223493831062047</v>
      </c>
      <c r="AHF2" s="84">
        <v>7517</v>
      </c>
      <c r="AHG2" s="36">
        <v>2487138</v>
      </c>
      <c r="AHH2" s="98">
        <v>3.1292968006794464</v>
      </c>
      <c r="AHI2" s="84">
        <v>7977</v>
      </c>
      <c r="AHJ2" s="84">
        <v>2549135</v>
      </c>
      <c r="AHK2" s="98">
        <f>(AHL2/AHM2)*1000</f>
        <v>3.3674698242155712</v>
      </c>
      <c r="AHL2" s="84">
        <f>INDEX('[2]All Previous Years'!$A$1:$EX$34,MATCH($A2,'[2]All Previous Years'!$A$1:$A$34,0),MATCH(AHL$1,'[2]All Previous Years'!$A$1:$EX$1,0))</f>
        <v>8070</v>
      </c>
      <c r="AHM2" s="99">
        <f>INDEX('[29]SPI Raw Data 1617'!$A$3:$AN$37,MATCH($A2,'[29]SPI Raw Data 1617'!$A$3:$A$37,0),MATCH(AHM$1,'[29]SPI Raw Data 1617'!$A$37:$AN$37,0))</f>
        <v>2396458</v>
      </c>
      <c r="AHN2" s="85">
        <f>(AHO2/AHP2)*1000</f>
        <v>3.1981596048827563</v>
      </c>
      <c r="AHO2" s="34">
        <f>INDEX([4]Sheet1!$A$1:$CJ$34, MATCH($A2, [4]Sheet1!$A$1:$A$34, 0), MATCH(AHO$1, [4]Sheet1!$A$1:$CJ$1, 0))</f>
        <v>7977</v>
      </c>
      <c r="AHP2" s="32">
        <f>INDEX('[5]Finance Indicators'!$A$2:$BO$35,MATCH($A2,'[5]Finance Indicators'!$A$2:$A$35,0),MATCH(AHP$1,'[5]Finance Indicators'!$A$2:$BO$2,0))</f>
        <v>2494247</v>
      </c>
      <c r="AHQ2" s="88">
        <f>INDEX('[6]Finance Indicators'!$B$3:$BO$35,MATCH($A2,'[6]Finance Indicators'!$A$3:$A$35,0),MATCH(AHQ$1,'[6]Finance Indicators'!$B$2:$BO$2,0))</f>
        <v>3.5595106670931198</v>
      </c>
      <c r="AHR2" s="88">
        <f>INDEX('[6]Finance Indicators'!$B$3:$BO$35,MATCH($A2,'[6]Finance Indicators'!$A$3:$A$35,0),MATCH(AHR$1,'[6]Finance Indicators'!$B$2:$BO$2,0))</f>
        <v>7935</v>
      </c>
      <c r="AHS2" s="88">
        <f>INDEX('[6]Finance Indicators'!$B$3:$BO$35,MATCH($A2,'[6]Finance Indicators'!$A$3:$A$35,0),MATCH(AHS$1,'[6]Finance Indicators'!$B$2:$BO$2,0))</f>
        <v>2229239</v>
      </c>
      <c r="AHT2" s="88">
        <f t="array" ref="AHT2">INDEX('[7]Finance Indicators'!$A$2:$BO$35,MATCH($A2,'[7]Finance Indicators'!$A$2:$A$35,0),MATCH(AHT$1,'[7]Finance Indicators'!$A$2:$BO$2,0))</f>
        <v>3.4495647435270445</v>
      </c>
      <c r="AHU2" s="250">
        <f t="array" ref="AHU2">INDEX('[7]Finance Indicators'!$A$2:$BO$35,MATCH($A2,'[7]Finance Indicators'!$A$2:$A$35,0),MATCH(AHU$1,'[7]Finance Indicators'!$A$2:$BO$2,0))</f>
        <v>3950</v>
      </c>
      <c r="AHV2" s="250">
        <f t="array" ref="AHV2">INDEX('[7]Finance Indicators'!$A$2:$BO$35,MATCH($A2,'[7]Finance Indicators'!$A$2:$A$35,0),MATCH(AHV$1,'[7]Finance Indicators'!$A$2:$BO$2,0))</f>
        <v>1145072</v>
      </c>
      <c r="AHW2" s="119">
        <f>(AGS2*100)/Deflators!$B$2</f>
        <v>0.38874775512896714</v>
      </c>
      <c r="AHX2" s="137">
        <f>(AGV2*100)/Deflators!$B$3</f>
        <v>0.8817910882543134</v>
      </c>
      <c r="AHY2" s="137">
        <f>(AGY2*100)/Deflators!$B$4</f>
        <v>4.1429716967125119</v>
      </c>
      <c r="AHZ2" s="137">
        <f>(AHB2*100)/Deflators!$B$5</f>
        <v>3.8829449416301092</v>
      </c>
      <c r="AIA2" s="137">
        <f>(AHE2*100)/Deflators!$B$6</f>
        <v>3.3301409946805491</v>
      </c>
      <c r="AIB2" s="137">
        <f>(AHH2*100)/Deflators!$B$7</f>
        <v>3.4200731280640131</v>
      </c>
      <c r="AIC2" s="137">
        <f>(AHK2*100)/Deflators!$B$8</f>
        <v>3.5914927777185426</v>
      </c>
      <c r="AID2" s="137">
        <f>(AHN2*100)/Deflators!$B$9</f>
        <v>3.3518995034581174</v>
      </c>
      <c r="AIE2" s="137">
        <f>(AHQ2*100)/Deflators!$B$10</f>
        <v>3.6464745264559357</v>
      </c>
      <c r="AIF2" s="304">
        <f>(AHT2*100)/Deflators!$B$11</f>
        <v>3.4495647435270445</v>
      </c>
      <c r="AIG2" s="219">
        <v>3.5987748367596999</v>
      </c>
      <c r="AIH2" s="84">
        <v>5695</v>
      </c>
      <c r="AII2" s="84">
        <v>1582483</v>
      </c>
      <c r="AIJ2" s="85">
        <v>2.4678070588834702</v>
      </c>
      <c r="AIK2" s="84">
        <v>3875</v>
      </c>
      <c r="AIL2" s="84">
        <v>1570220</v>
      </c>
      <c r="AIM2" s="91">
        <v>2.9843216602377178</v>
      </c>
      <c r="AIN2" s="84">
        <v>4413</v>
      </c>
      <c r="AIO2" s="34">
        <v>1478728</v>
      </c>
      <c r="AIP2" s="98">
        <v>2.4596205711954204</v>
      </c>
      <c r="AIQ2" s="84">
        <v>4051</v>
      </c>
      <c r="AIR2" s="84">
        <v>1647002</v>
      </c>
      <c r="AIS2" s="98">
        <v>2.6605748676593364</v>
      </c>
      <c r="AIT2" s="84">
        <v>4060</v>
      </c>
      <c r="AIU2" s="36">
        <v>1525986</v>
      </c>
      <c r="AIV2" s="98">
        <v>3.5718591202504593</v>
      </c>
      <c r="AIW2" s="84">
        <v>3911</v>
      </c>
      <c r="AIX2" s="84">
        <v>1094948</v>
      </c>
      <c r="AIY2" s="98">
        <f>(AIZ2/AJA2)*1000</f>
        <v>3.0202218844614559</v>
      </c>
      <c r="AIZ2" s="84">
        <f>INDEX('[2]All Previous Years'!$A$1:$EX$34,MATCH($A2,'[2]All Previous Years'!$A$1:$A$34,0),MATCH(AIZ$1,'[2]All Previous Years'!$A$1:$EX$1,0))</f>
        <v>4463</v>
      </c>
      <c r="AJA2" s="99">
        <f>INDEX('[29]SPI Raw Data 1617'!$A$3:$AN$37,MATCH($A2,'[29]SPI Raw Data 1617'!$A$3:$A$37,0),MATCH(AJA$1,'[29]SPI Raw Data 1617'!$A$37:$AN$37,0))</f>
        <v>1477706</v>
      </c>
      <c r="AJB2" s="85">
        <f>(AJC2/AJD2)*1000</f>
        <v>2.8174159820966147</v>
      </c>
      <c r="AJC2" s="34">
        <f>INDEX([4]Sheet1!$A$1:$CJ$34, MATCH($A2, [4]Sheet1!$A$1:$A$34, 0), MATCH(AJC$1, [4]Sheet1!$A$1:$CJ$1, 0))</f>
        <v>4118</v>
      </c>
      <c r="AJD2" s="32">
        <f>INDEX('[5]Finance Indicators'!$A$2:$BO$35,MATCH($A2,'[5]Finance Indicators'!$A$2:$A$35,0),MATCH(AJD$1,'[5]Finance Indicators'!$A$2:$BO$2,0))</f>
        <v>1461623</v>
      </c>
      <c r="AJE2" s="88">
        <f>INDEX('[6]Finance Indicators'!$B$3:$BO$35,MATCH($A2,'[6]Finance Indicators'!$A$3:$A$35,0),MATCH(AJE$1,'[6]Finance Indicators'!$B$2:$BO$2,0))</f>
        <v>2.6746327450866563</v>
      </c>
      <c r="AJF2" s="88">
        <f>INDEX('[6]Finance Indicators'!$B$3:$BO$35,MATCH($A2,'[6]Finance Indicators'!$A$3:$A$35,0),MATCH(AJF$1,'[6]Finance Indicators'!$B$2:$BO$2,0))</f>
        <v>3824</v>
      </c>
      <c r="AJG2" s="88">
        <f>INDEX('[6]Finance Indicators'!$B$3:$BO$35,MATCH($A2,'[6]Finance Indicators'!$A$3:$A$35,0),MATCH(AJG$1,'[6]Finance Indicators'!$B$2:$BO$2,0))</f>
        <v>1429729</v>
      </c>
      <c r="AJH2" s="88">
        <f t="array" ref="AJH2">INDEX('[7]Finance Indicators'!$A$2:$BO$35,MATCH($A2,'[7]Finance Indicators'!$A$2:$A$35,0),MATCH(AJH$1,'[7]Finance Indicators'!$A$2:$BO$2,0))</f>
        <v>2.1681240830545896</v>
      </c>
      <c r="AJI2" s="89">
        <f t="array" ref="AJI2">INDEX('[7]Finance Indicators'!$A$2:$BO$35,MATCH($A2,'[7]Finance Indicators'!$A$2:$A$35,0),MATCH(AJI$1,'[7]Finance Indicators'!$A$2:$BO$2,0))</f>
        <v>3764</v>
      </c>
      <c r="AJJ2" s="89">
        <f t="array" ref="AJJ2">INDEX('[7]Finance Indicators'!$A$2:$BO$35,MATCH($A2,'[7]Finance Indicators'!$A$2:$A$35,0),MATCH(AJJ$1,'[7]Finance Indicators'!$A$2:$BO$2,0))</f>
        <v>1736063</v>
      </c>
      <c r="AJK2" s="83">
        <f>(AIG2*100)/Deflators!$B$2</f>
        <v>4.2394413303180256</v>
      </c>
      <c r="AJL2" s="91">
        <f>(AIJ2*100)/Deflators!$B$3</f>
        <v>2.8637165939223888</v>
      </c>
      <c r="AJM2" s="91">
        <f>(AIM2*100)/Deflators!$B$4</f>
        <v>3.3937070920295631</v>
      </c>
      <c r="AJN2" s="91">
        <f>(AIP2*100)/Deflators!$B$5</f>
        <v>2.7474741218055145</v>
      </c>
      <c r="AJO2" s="91">
        <f>(AIS2*100)/Deflators!$B$6</f>
        <v>2.9315238951967952</v>
      </c>
      <c r="AJP2" s="91">
        <f>(AIV2*100)/Deflators!$B$7</f>
        <v>3.9037586309315779</v>
      </c>
      <c r="AJQ2" s="91">
        <f>(AIY2*100)/Deflators!$B$8</f>
        <v>3.2211439601177609</v>
      </c>
      <c r="AJR2" s="91">
        <f>(AJB2*100)/Deflators!$B$9</f>
        <v>2.9528530149047425</v>
      </c>
      <c r="AJS2" s="91">
        <f>(AJE2*100)/Deflators!$B$10</f>
        <v>2.7399777904158356</v>
      </c>
      <c r="AJT2" s="244">
        <f>(AJH2*100)/Deflators!$B$11</f>
        <v>2.1681240830545896</v>
      </c>
      <c r="AJU2" s="83">
        <v>5.017057711806439</v>
      </c>
      <c r="AJV2" s="84">
        <v>3528</v>
      </c>
      <c r="AJW2" s="84">
        <v>703201</v>
      </c>
      <c r="AJX2" s="85">
        <v>2.7160946202901801</v>
      </c>
      <c r="AJY2" s="84">
        <v>2624</v>
      </c>
      <c r="AJZ2" s="84">
        <v>966093</v>
      </c>
      <c r="AKA2" s="98">
        <v>4.1063561203666303</v>
      </c>
      <c r="AKB2" s="84">
        <v>3292</v>
      </c>
      <c r="AKC2" s="34">
        <v>801684</v>
      </c>
      <c r="AKD2" s="98">
        <v>2.3139695029765779</v>
      </c>
      <c r="AKE2" s="84">
        <v>2579</v>
      </c>
      <c r="AKF2" s="84">
        <v>1114535</v>
      </c>
      <c r="AKG2" s="98">
        <v>2.3697365667650958</v>
      </c>
      <c r="AKH2" s="84">
        <v>2548</v>
      </c>
      <c r="AKI2" s="38">
        <v>1075225</v>
      </c>
      <c r="AKJ2" s="98">
        <v>1.852661321061521</v>
      </c>
      <c r="AKK2" s="84">
        <v>2649</v>
      </c>
      <c r="AKL2" s="38">
        <v>1429835</v>
      </c>
      <c r="AKM2" s="98">
        <f>IFERROR((AKN2/AKO2)*1000, "NA")</f>
        <v>2.2945659014220032</v>
      </c>
      <c r="AKN2" s="84">
        <f>INDEX('[2]All Previous Years'!$A$1:$EX$34,MATCH($A2,'[2]All Previous Years'!$A$1:$A$34,0),MATCH(AKN$1,'[2]All Previous Years'!$A$1:$EX$1,0))</f>
        <v>3143</v>
      </c>
      <c r="AKO2" s="99">
        <f>INDEX('[29]SPI Raw Data 1617'!$A$3:$AN$37,MATCH($A2,'[29]SPI Raw Data 1617'!$A$3:$A$37,0),MATCH(AKO$1,'[29]SPI Raw Data 1617'!$A$37:$AN$37,0))</f>
        <v>1369758</v>
      </c>
      <c r="AKP2" s="85">
        <f>IFERROR((AKQ2/AKR2)*1000, "NA")</f>
        <v>3.8481360590963751</v>
      </c>
      <c r="AKQ2" s="34">
        <f>INDEX([4]Sheet1!$A$1:$CJ$34, MATCH($A2, [4]Sheet1!$A$1:$A$34, 0), MATCH(AKQ$1, [4]Sheet1!$A$1:$CJ$1, 0))</f>
        <v>3248</v>
      </c>
      <c r="AKR2" s="32">
        <f>INDEX('[5]Finance Indicators'!$A$2:$BO$35,MATCH($A2,'[5]Finance Indicators'!$A$2:$A$35,0),MATCH(AKR$1,'[5]Finance Indicators'!$A$2:$BO$2,0))</f>
        <v>844045</v>
      </c>
      <c r="AKS2" s="88">
        <f>INDEX('[6]Finance Indicators'!$B$3:$BO$35,MATCH($A2,'[6]Finance Indicators'!$A$3:$A$35,0),MATCH(AKS$1,'[6]Finance Indicators'!$B$2:$BO$2,0))</f>
        <v>3.0038805717389465</v>
      </c>
      <c r="AKT2" s="88">
        <f>INDEX('[6]Finance Indicators'!$B$3:$BO$35,MATCH($A2,'[6]Finance Indicators'!$A$3:$A$35,0),MATCH(AKT$1,'[6]Finance Indicators'!$B$2:$BO$2,0))</f>
        <v>2909</v>
      </c>
      <c r="AKU2" s="88">
        <f>INDEX('[6]Finance Indicators'!$B$3:$BO$35,MATCH($A2,'[6]Finance Indicators'!$A$3:$A$35,0),MATCH(AKU$1,'[6]Finance Indicators'!$B$2:$BO$2,0))</f>
        <v>968414</v>
      </c>
      <c r="AKV2" s="88">
        <f t="array" ref="AKV2">INDEX('[7]Finance Indicators'!$A$2:$BO$35,MATCH($A2,'[7]Finance Indicators'!$A$2:$A$35,0),MATCH(AKV$1,'[7]Finance Indicators'!$A$2:$BO$2,0))</f>
        <v>2.7851951404976218</v>
      </c>
      <c r="AKW2" s="89">
        <f t="array" ref="AKW2">INDEX('[7]Finance Indicators'!$A$2:$BO$35,MATCH($A2,'[7]Finance Indicators'!$A$2:$A$35,0),MATCH(AKW$1,'[7]Finance Indicators'!$A$2:$BO$2,0))</f>
        <v>3150</v>
      </c>
      <c r="AKX2" s="89">
        <f t="array" ref="AKX2">INDEX('[7]Finance Indicators'!$A$2:$BO$35,MATCH($A2,'[7]Finance Indicators'!$A$2:$A$35,0),MATCH(AKX$1,'[7]Finance Indicators'!$A$2:$BO$2,0))</f>
        <v>1130980</v>
      </c>
      <c r="AKY2" s="83">
        <f>IFERROR((AJU2*100)/Deflators!$B$2,"NA")</f>
        <v>5.9102118873249267</v>
      </c>
      <c r="AKZ2" s="85">
        <f>IFERROR((AJX2*100)/Deflators!$B$3,"NA")</f>
        <v>3.1518368532049821</v>
      </c>
      <c r="ALA2" s="85">
        <f>IFERROR((AKA2*100)/Deflators!$B$4,"NA")</f>
        <v>4.6696608055906319</v>
      </c>
      <c r="ALB2" s="85">
        <f>IFERROR((AKD2*100)/Deflators!$B$5,"NA")</f>
        <v>2.5847772630172061</v>
      </c>
      <c r="ALC2" s="85">
        <f>IFERROR((AKG2*100)/Deflators!$B$6,"NA")</f>
        <v>2.6110670499211039</v>
      </c>
      <c r="ALD2" s="85">
        <f>IFERROR((AKJ2*100)/Deflators!$B$7,"NA")</f>
        <v>2.0248118357422449</v>
      </c>
      <c r="ALE2" s="85">
        <f>IFERROR((AKM2*100)/Deflators!$B$8,"NA")</f>
        <v>2.447213276774062</v>
      </c>
      <c r="ALF2" s="85">
        <f>IFERROR((AKP2*100)/Deflators!$B$9,"NA")</f>
        <v>4.0331212132226515</v>
      </c>
      <c r="ALG2" s="85">
        <f>IFERROR((AKS2*100)/Deflators!$B$10,"NA")</f>
        <v>3.0772696052368382</v>
      </c>
      <c r="ALH2" s="183">
        <f>IFERROR((AKV2*100)/Deflators!$B$11,"NA")</f>
        <v>2.7851951404976218</v>
      </c>
      <c r="ALI2" s="83">
        <v>21412.122328666199</v>
      </c>
      <c r="ALJ2" s="84">
        <v>4649</v>
      </c>
      <c r="ALK2" s="84">
        <v>217120</v>
      </c>
      <c r="ALL2" s="85">
        <v>13868.9774067689</v>
      </c>
      <c r="ALM2" s="84">
        <v>3057</v>
      </c>
      <c r="ALN2" s="84">
        <v>220420</v>
      </c>
      <c r="ALO2" s="98">
        <v>15344.2681246388</v>
      </c>
      <c r="ALP2" s="84">
        <v>3452</v>
      </c>
      <c r="ALQ2" s="84">
        <v>224970</v>
      </c>
      <c r="ALR2" s="98">
        <v>17228.019196055098</v>
      </c>
      <c r="ALS2" s="84">
        <v>3913</v>
      </c>
      <c r="ALT2" s="84">
        <v>227130</v>
      </c>
      <c r="ALU2" s="98">
        <v>18026.988078081999</v>
      </c>
      <c r="ALV2" s="84">
        <v>4128</v>
      </c>
      <c r="ALW2" s="84">
        <v>228990</v>
      </c>
      <c r="ALX2" s="98">
        <v>18415.454742782724</v>
      </c>
      <c r="ALY2" s="84">
        <v>4242</v>
      </c>
      <c r="ALZ2" s="84">
        <v>230350</v>
      </c>
      <c r="AMA2" s="98">
        <f>(AMB2/AMC2)*1000000</f>
        <v>17855.899756352246</v>
      </c>
      <c r="AMB2" s="84">
        <f>INDEX('[2]All Previous Years'!$A$1:$EX$34,MATCH($A2,'[2]All Previous Years'!$A$1:$A$34,0),MATCH(AMB$1,'[2]All Previous Years'!$A$1:$EX$1,0))</f>
        <v>4104</v>
      </c>
      <c r="AMC2" s="34">
        <f>INDEX('[3]Raw data 16-17'!$B$2:$XA$34,MATCH($A2,'[3]Raw data 16-17'!$A$2:$A$34,0),MATCH(AMC$1,'[3]Raw data 16-17'!$B$1:$GU$1,0))</f>
        <v>229840</v>
      </c>
      <c r="AMD2" s="85">
        <f>(AME2/AMF2)*1000000</f>
        <v>12465.034965034965</v>
      </c>
      <c r="AME2" s="34">
        <f>INDEX([4]Sheet1!$A$1:$CJ$34, MATCH($A2, [4]Sheet1!$A$1:$A$34, 0), MATCH(AME$1, [4]Sheet1!$A$1:$CJ$1, 0))</f>
        <v>2852</v>
      </c>
      <c r="AMF2" s="32">
        <f>INDEX('[5]Finance Indicators'!$A$2:$BO$35,MATCH($A2,'[5]Finance Indicators'!$A$2:$A$35,0),MATCH(AMF$1,'[5]Finance Indicators'!$A$2:$BO$2,0))</f>
        <v>228800</v>
      </c>
      <c r="AMG2" s="88">
        <f>INDEX('[6]Finance Indicators'!$B$3:$BO$35,MATCH($A2,'[6]Finance Indicators'!$A$3:$A$35,0),MATCH(AMG$1,'[6]Finance Indicators'!$B$2:$BO$2,0))</f>
        <v>11763.930391984532</v>
      </c>
      <c r="AMH2" s="88">
        <f>INDEX('[6]Finance Indicators'!$B$3:$BO$35,MATCH($A2,'[6]Finance Indicators'!$A$3:$A$35,0),MATCH(AMH$1,'[6]Finance Indicators'!$B$2:$BO$2,0))</f>
        <v>2677</v>
      </c>
      <c r="AMI2" s="88">
        <f>INDEX('[6]Finance Indicators'!$B$3:$BO$35,MATCH($A2,'[6]Finance Indicators'!$A$3:$A$35,0),MATCH(AMI$1,'[6]Finance Indicators'!$B$2:$BO$2,0))</f>
        <v>227560</v>
      </c>
      <c r="AMJ2" s="88">
        <f t="array" ref="AMJ2">INDEX('[7]Finance Indicators'!$A$2:$BO$35,MATCH($A2,'[7]Finance Indicators'!$A$2:$A$35,0),MATCH(AMJ$1,'[7]Finance Indicators'!$A$2:$BO$2,0))</f>
        <v>12918.17903529103</v>
      </c>
      <c r="AMK2" s="89">
        <f t="array" ref="AMK2">INDEX('[7]Finance Indicators'!$A$2:$BO$35,MATCH($A2,'[7]Finance Indicators'!$A$2:$A$35,0),MATCH(AMK$1,'[7]Finance Indicators'!$A$2:$BO$2,0))</f>
        <v>2954</v>
      </c>
      <c r="AML2" s="89">
        <f t="array" ref="AML2">INDEX('[7]Finance Indicators'!$A$2:$BO$35,MATCH($A2,'[7]Finance Indicators'!$A$2:$A$35,0),MATCH(AML$1,'[7]Finance Indicators'!$A$2:$BO$2,0))</f>
        <v>228670</v>
      </c>
      <c r="AMM2" s="83">
        <f>(ALI2*100)/Deflators!$B$2</f>
        <v>25223.983296411563</v>
      </c>
      <c r="AMN2" s="91">
        <f>(ALL2*100)/Deflators!$B$3</f>
        <v>16093.973229198962</v>
      </c>
      <c r="AMO2" s="91">
        <f>(ALO2*100)/Deflators!$B$4</f>
        <v>17449.17521807682</v>
      </c>
      <c r="AMP2" s="91">
        <f>(ALR2*100)/Deflators!$B$5</f>
        <v>19244.243386745246</v>
      </c>
      <c r="AMQ2" s="91">
        <f>(ALU2*100)/Deflators!$B$6</f>
        <v>19862.830004034931</v>
      </c>
      <c r="AMR2" s="91">
        <f>(ALX2*100)/Deflators!$B$7</f>
        <v>20126.630971276107</v>
      </c>
      <c r="AMS2" s="91">
        <f>(AMA2*100)/Deflators!$B$8</f>
        <v>19043.774216905971</v>
      </c>
      <c r="AMT2" s="91">
        <f>(AMD2*100)/Deflators!$B$9</f>
        <v>13064.246214009847</v>
      </c>
      <c r="AMU2" s="104">
        <f>(AMG2*100)/Deflators!$B$10</f>
        <v>12051.339781600987</v>
      </c>
      <c r="AMV2" s="137">
        <f>(AMJ2*100)/Deflators!$B$11</f>
        <v>12918.179035291028</v>
      </c>
      <c r="AMW2" s="101">
        <f t="shared" ref="AMW2:ANC34" si="3">AVERAGE(BSV2:BSX2)</f>
        <v>73.36666666666666</v>
      </c>
      <c r="AMX2" s="98">
        <f t="shared" si="3"/>
        <v>71.333333333333329</v>
      </c>
      <c r="AMY2" s="98">
        <f t="shared" si="3"/>
        <v>70.666666666666671</v>
      </c>
      <c r="AMZ2" s="98">
        <f t="shared" si="3"/>
        <v>74</v>
      </c>
      <c r="ANA2" s="105">
        <f t="shared" si="3"/>
        <v>72.333333333333329</v>
      </c>
      <c r="ANB2" s="116">
        <f t="shared" si="3"/>
        <v>73.066666666666663</v>
      </c>
      <c r="ANC2" s="116">
        <f t="shared" si="3"/>
        <v>72.733333333333334</v>
      </c>
      <c r="AND2" s="102">
        <f t="shared" ref="AND2:ANJ34" si="4">AVERAGE(BTE2:BTG2)</f>
        <v>86.666666666666671</v>
      </c>
      <c r="ANE2" s="98">
        <f t="shared" si="4"/>
        <v>84.333333333333329</v>
      </c>
      <c r="ANF2" s="98">
        <f t="shared" si="4"/>
        <v>83</v>
      </c>
      <c r="ANG2" s="98">
        <f t="shared" si="4"/>
        <v>85.666666666666671</v>
      </c>
      <c r="ANH2" s="98">
        <f t="shared" si="4"/>
        <v>87.666666666666671</v>
      </c>
      <c r="ANI2" s="98">
        <f t="shared" si="4"/>
        <v>88.966666666666654</v>
      </c>
      <c r="ANJ2" s="98">
        <f t="shared" si="4"/>
        <v>87.966666666666654</v>
      </c>
      <c r="ANK2" s="102">
        <f t="shared" ref="ANK2:ANQ34" si="5">AVERAGE(BTN2:BTP2)</f>
        <v>73.282051282051285</v>
      </c>
      <c r="ANL2" s="98">
        <f t="shared" si="5"/>
        <v>71.333333333333329</v>
      </c>
      <c r="ANM2" s="98">
        <f t="shared" si="5"/>
        <v>69</v>
      </c>
      <c r="ANN2" s="98">
        <f t="shared" si="5"/>
        <v>68.333333333333329</v>
      </c>
      <c r="ANO2" s="98">
        <f t="shared" si="5"/>
        <v>68.333333333333329</v>
      </c>
      <c r="ANP2" s="98">
        <f t="shared" si="5"/>
        <v>66.63333333333334</v>
      </c>
      <c r="ANQ2" s="98">
        <f t="shared" si="5"/>
        <v>67.966666666666669</v>
      </c>
      <c r="ANR2" s="102">
        <f t="shared" ref="ANR2:ANX34" si="6">AVERAGE(BTW2:BTY2)</f>
        <v>65.399999999999991</v>
      </c>
      <c r="ANS2" s="98">
        <f t="shared" si="6"/>
        <v>69.666666666666671</v>
      </c>
      <c r="ANT2" s="98">
        <f t="shared" si="6"/>
        <v>69.666666666666671</v>
      </c>
      <c r="ANU2" s="98">
        <f t="shared" si="6"/>
        <v>71</v>
      </c>
      <c r="ANV2" s="98">
        <f t="shared" si="6"/>
        <v>71.333333333333329</v>
      </c>
      <c r="ANW2" s="98">
        <f t="shared" si="6"/>
        <v>72.399999999999991</v>
      </c>
      <c r="ANX2" s="98">
        <f t="shared" si="6"/>
        <v>71.399999999999991</v>
      </c>
      <c r="ANY2" s="101">
        <f>(ANZ2/AOA2)*1000</f>
        <v>74.378851825036648</v>
      </c>
      <c r="ANZ2" s="99">
        <v>8424</v>
      </c>
      <c r="AOA2" s="99">
        <v>113258</v>
      </c>
      <c r="AOB2" s="98">
        <f>(AOC2/AOD2)*1000</f>
        <v>82.07572844513507</v>
      </c>
      <c r="AOC2" s="99">
        <v>9349</v>
      </c>
      <c r="AOD2" s="99">
        <v>113907</v>
      </c>
      <c r="AOE2" s="98">
        <f>(AOF2/AOG2)*1000</f>
        <v>45.197146733184539</v>
      </c>
      <c r="AOF2" s="99">
        <v>5164</v>
      </c>
      <c r="AOG2" s="34">
        <v>114255</v>
      </c>
      <c r="AOH2" s="98">
        <f>(AOI2/AOJ2)*1000</f>
        <v>72.212216915059287</v>
      </c>
      <c r="AOI2" s="99">
        <v>8300</v>
      </c>
      <c r="AOJ2" s="99">
        <v>114939</v>
      </c>
      <c r="AOK2" s="98">
        <f>(AOL2/AOM2)*1000</f>
        <v>70.804581778512741</v>
      </c>
      <c r="AOL2" s="99">
        <v>8178</v>
      </c>
      <c r="AOM2" s="37">
        <v>115501</v>
      </c>
      <c r="AON2" s="102">
        <f>(ANY2*100)/Deflators!$B$2</f>
        <v>87.620035381979008</v>
      </c>
      <c r="AOO2" s="98">
        <f>(AOB2*100)/Deflators!$B$3</f>
        <v>95.243112568509659</v>
      </c>
      <c r="AOP2" s="98">
        <f>(AOE2*100)/Deflators!$B$4</f>
        <v>51.39723356620047</v>
      </c>
      <c r="AOQ2" s="98">
        <f>(AOH2*100)/Deflators!$B$5</f>
        <v>80.663334652427807</v>
      </c>
      <c r="AOR2" s="105">
        <f>(AOK2*100)/Deflators!$B$6</f>
        <v>78.015216146025267</v>
      </c>
      <c r="AOS2" s="102">
        <f>AOT2/AOU2*1000</f>
        <v>21.206949367642554</v>
      </c>
      <c r="AOT2" s="99">
        <v>2423</v>
      </c>
      <c r="AOU2" s="34">
        <v>114255</v>
      </c>
      <c r="AOV2" s="98">
        <f>AOW2/AOX2*1000</f>
        <v>47.077145268359736</v>
      </c>
      <c r="AOW2" s="99">
        <v>5411</v>
      </c>
      <c r="AOX2" s="99">
        <v>114939</v>
      </c>
      <c r="AOY2" s="98">
        <f>AOZ2/APA2*1000</f>
        <v>47.298291789681471</v>
      </c>
      <c r="AOZ2" s="99">
        <v>5463</v>
      </c>
      <c r="APA2" s="34">
        <v>115501</v>
      </c>
      <c r="APB2" s="98">
        <f>APC2/APD2*1000</f>
        <v>61.02606714237988</v>
      </c>
      <c r="APC2" s="99">
        <v>7124</v>
      </c>
      <c r="APD2" s="99">
        <v>116737</v>
      </c>
      <c r="APE2" s="98">
        <f>(APF2/APG2)*1000</f>
        <v>51.681543904349553</v>
      </c>
      <c r="APF2" s="84">
        <f>INDEX('[2]All Previous Years'!$A$1:$EX$34,MATCH($A2,'[2]All Previous Years'!$A$1:$A$34,0),MATCH(APF$1,'[2]All Previous Years'!$A$1:$EX$1,0))</f>
        <v>6004</v>
      </c>
      <c r="APG2" s="99">
        <f>INDEX('[29]SPI Raw Data 1617'!$A$3:$AN$37,MATCH($A2,'[29]SPI Raw Data 1617'!$A$3:$A$37,0),MATCH(APG$1,'[29]SPI Raw Data 1617'!$A$37:$AN$37,0))</f>
        <v>116173</v>
      </c>
      <c r="APH2" s="85">
        <f>(API2/APJ2)*1000</f>
        <v>55.610758660517888</v>
      </c>
      <c r="API2" s="34">
        <f>INDEX([4]Sheet1!$A$1:$CJ$34, MATCH($A2, [4]Sheet1!$A$1:$A$34, 0), MATCH(API$1, [4]Sheet1!$A$1:$CJ$1, 0))</f>
        <v>6548</v>
      </c>
      <c r="APJ2" s="32">
        <f>INDEX('[5]Finance Indicators'!$A$2:$BO$35,MATCH($A2,'[5]Finance Indicators'!$A$2:$A$35,0),MATCH(APJ$1,'[5]Finance Indicators'!$A$2:$BO$2,0))</f>
        <v>117747</v>
      </c>
      <c r="APK2" s="88">
        <f>INDEX('[6]Finance Indicators'!$B$3:$BO$35,MATCH($A2,'[6]Finance Indicators'!$A$3:$A$35,0),MATCH(APK$1,'[6]Finance Indicators'!$B$2:$BO$2,0))</f>
        <v>56.534811059364493</v>
      </c>
      <c r="APL2" s="88">
        <f>INDEX('[6]Finance Indicators'!$B$3:$BO$35,MATCH($A2,'[6]Finance Indicators'!$A$3:$A$35,0),MATCH(APL$1,'[6]Finance Indicators'!$B$2:$BO$2,0))</f>
        <v>6713</v>
      </c>
      <c r="APM2" s="88">
        <f>INDEX('[6]Finance Indicators'!$B$3:$BO$35,MATCH($A2,'[6]Finance Indicators'!$A$3:$A$35,0),MATCH(APM$1,'[6]Finance Indicators'!$B$2:$BO$2,0))</f>
        <v>118741</v>
      </c>
      <c r="APN2" s="88">
        <f t="array" ref="APN2">INDEX('[7]Finance Indicators'!$A$2:$BO$35,MATCH($A2,'[7]Finance Indicators'!$A$2:$A$35,0),MATCH(APN$1,'[7]Finance Indicators'!$A$2:$BO$2,0))</f>
        <v>48.869924113492672</v>
      </c>
      <c r="APO2" s="89">
        <f t="array" ref="APO2">INDEX('[7]Finance Indicators'!$A$2:$BO$35,MATCH($A2,'[7]Finance Indicators'!$A$2:$A$35,0),MATCH(APO$1,'[7]Finance Indicators'!$A$2:$BO$2,0))</f>
        <v>5944</v>
      </c>
      <c r="APP2" s="89">
        <f t="array" ref="APP2">INDEX('[7]Finance Indicators'!$A$2:$BO$35,MATCH($A2,'[7]Finance Indicators'!$A$2:$A$35,0),MATCH(APP$1,'[7]Finance Indicators'!$A$2:$BO$2,0))</f>
        <v>121629</v>
      </c>
      <c r="APQ2" s="106">
        <f>(AOS2*100)/Deflators!$B$4</f>
        <v>24.116091582281907</v>
      </c>
      <c r="APR2" s="91">
        <f>(AOV2*100)/Deflators!$B$5</f>
        <v>52.586663108950226</v>
      </c>
      <c r="APS2" s="91">
        <f>(AOY2*100)/Deflators!$B$6</f>
        <v>52.115080191457082</v>
      </c>
      <c r="APT2" s="91">
        <f>(APB2*100)/Deflators!$B$7</f>
        <v>66.696649643385328</v>
      </c>
      <c r="APU2" s="91">
        <f>(APE2*100)/Deflators!$B$8</f>
        <v>55.119689667019557</v>
      </c>
      <c r="APV2" s="91">
        <f>(APH2*100)/Deflators!$B$9</f>
        <v>58.284043753329989</v>
      </c>
      <c r="APW2" s="104">
        <f>(APK2*100)/Deflators!$B$10</f>
        <v>57.916036125922588</v>
      </c>
      <c r="APX2" s="143">
        <f>(APN2*100)/Deflators!$B$11</f>
        <v>48.869924113492672</v>
      </c>
      <c r="APY2" s="89">
        <f>(APZ2/AQA2)*1000</f>
        <v>97.785586890109315</v>
      </c>
      <c r="APZ2" s="99">
        <v>11075</v>
      </c>
      <c r="AQA2" s="34">
        <v>113258</v>
      </c>
      <c r="AQB2" s="85">
        <f>(AQC2/AQD2)*1000</f>
        <v>121.62553662198108</v>
      </c>
      <c r="AQC2" s="99">
        <v>13854</v>
      </c>
      <c r="AQD2" s="34">
        <v>113907</v>
      </c>
      <c r="AQE2" s="85">
        <f>(AQF2/AQG2)*1000</f>
        <v>110.54220821845871</v>
      </c>
      <c r="AQF2" s="99">
        <v>12630</v>
      </c>
      <c r="AQG2" s="34">
        <v>114255</v>
      </c>
      <c r="AQH2" s="85">
        <f>(AQI2/AQJ2)*1000</f>
        <v>110.17148226450551</v>
      </c>
      <c r="AQI2" s="99">
        <v>12663</v>
      </c>
      <c r="AQJ2" s="34">
        <v>114939</v>
      </c>
      <c r="AQK2" s="85">
        <f>(AQL2/AQM2)*1000</f>
        <v>127.90365451381375</v>
      </c>
      <c r="AQL2" s="99">
        <v>14773</v>
      </c>
      <c r="AQM2" s="37">
        <v>115501</v>
      </c>
      <c r="AQN2" s="102">
        <f>(APY2*100)/Deflators!$B$2</f>
        <v>115.19371935605622</v>
      </c>
      <c r="AQO2" s="98">
        <f>(AQB2*100)/Deflators!$B$3</f>
        <v>141.13788442872317</v>
      </c>
      <c r="AQP2" s="98">
        <f>(AQE2*100)/Deflators!$B$4</f>
        <v>125.70624708387143</v>
      </c>
      <c r="AQQ2" s="98">
        <f>(AQH2*100)/Deflators!$B$5</f>
        <v>123.06503695225223</v>
      </c>
      <c r="AQR2" s="105">
        <f>(AQK2*100)/Deflators!$B$6</f>
        <v>140.9291743855749</v>
      </c>
      <c r="AQS2" s="102">
        <f>AQT2/AQU2*1000</f>
        <v>107.75896022055927</v>
      </c>
      <c r="AQT2" s="99">
        <v>12312</v>
      </c>
      <c r="AQU2" s="34">
        <v>114255</v>
      </c>
      <c r="AQV2" s="98">
        <f>AQW2/AQX2*1000</f>
        <v>113.56458643280348</v>
      </c>
      <c r="AQW2" s="99">
        <v>13053</v>
      </c>
      <c r="AQX2" s="34">
        <v>114939</v>
      </c>
      <c r="AQY2" s="98">
        <f>AQZ2/ARA2*1000</f>
        <v>126.20669950909516</v>
      </c>
      <c r="AQZ2" s="99">
        <v>14577</v>
      </c>
      <c r="ARA2" s="34">
        <v>115501</v>
      </c>
      <c r="ARB2" s="98">
        <f>ARC2/ARD2*1000</f>
        <v>139.45878341913874</v>
      </c>
      <c r="ARC2" s="99">
        <v>16280</v>
      </c>
      <c r="ARD2" s="34">
        <v>116737</v>
      </c>
      <c r="ARE2" s="98">
        <f>(ARF2/ARG2)*1000</f>
        <v>139.43859588716828</v>
      </c>
      <c r="ARF2" s="84">
        <f>INDEX('[2]All Previous Years'!$A$1:$EX$34,MATCH($A2,'[2]All Previous Years'!$A$1:$A$34,0),MATCH(ARF$1,'[2]All Previous Years'!$A$1:$EX$1,0))</f>
        <v>16199</v>
      </c>
      <c r="ARG2" s="99">
        <f>INDEX('[29]SPI Raw Data 1617'!$A$3:$AN$37,MATCH($A2,'[29]SPI Raw Data 1617'!$A$3:$A$37,0),MATCH(ARG$1,'[29]SPI Raw Data 1617'!$A$37:$AN$37,0))</f>
        <v>116173</v>
      </c>
      <c r="ARH2" s="85">
        <f>(ARI2/ARJ2)*1000</f>
        <v>130.38973392103409</v>
      </c>
      <c r="ARI2" s="34">
        <f>INDEX([4]Sheet1!$A$1:$CJ$34, MATCH($A2, [4]Sheet1!$A$1:$A$34, 0), MATCH(ARI$1, [4]Sheet1!$A$1:$CJ$1, 0))</f>
        <v>15353</v>
      </c>
      <c r="ARJ2" s="34">
        <f>INDEX('[5]Finance Indicators'!$A$2:$BO$35,MATCH($A2,'[5]Finance Indicators'!$A$2:$A$35,0),MATCH(ARJ$1,'[5]Finance Indicators'!$A$2:$BO$2,0))</f>
        <v>117747</v>
      </c>
      <c r="ARK2" s="88">
        <f>INDEX('[6]Finance Indicators'!$B$3:$BO$35,MATCH($A2,'[6]Finance Indicators'!$A$3:$A$35,0),MATCH(ARK$1,'[6]Finance Indicators'!$B$2:$BO$2,0))</f>
        <v>130.8562333145249</v>
      </c>
      <c r="ARL2" s="88">
        <f>INDEX('[6]Finance Indicators'!$B$3:$BO$35,MATCH($A2,'[6]Finance Indicators'!$A$3:$A$35,0),MATCH(ARL$1,'[6]Finance Indicators'!$B$2:$BO$2,0))</f>
        <v>15538</v>
      </c>
      <c r="ARM2" s="88">
        <f>INDEX('[6]Finance Indicators'!$B$3:$BO$35,MATCH($A2,'[6]Finance Indicators'!$A$3:$A$35,0),MATCH(ARM$1,'[6]Finance Indicators'!$B$2:$BO$2,0))</f>
        <v>118741</v>
      </c>
      <c r="ARN2" s="89">
        <f t="array" ref="ARN2">INDEX('[7]Finance Indicators'!$A$2:$BO$35,MATCH($A2,'[7]Finance Indicators'!$A$2:$A$35,0),MATCH(ARN$1,'[7]Finance Indicators'!$A$2:$BO$2,0))</f>
        <v>144.90787558888093</v>
      </c>
      <c r="ARO2" s="89">
        <f t="array" ref="ARO2">INDEX('[7]Finance Indicators'!$A$2:$BO$35,MATCH($A2,'[7]Finance Indicators'!$A$2:$A$35,0),MATCH(ARO$1,'[7]Finance Indicators'!$A$2:$BO$2,0))</f>
        <v>17625</v>
      </c>
      <c r="ARP2" s="89">
        <f t="array" ref="ARP2">INDEX('[7]Finance Indicators'!$A$2:$BO$35,MATCH($A2,'[7]Finance Indicators'!$A$2:$A$35,0),MATCH(ARP$1,'[7]Finance Indicators'!$A$2:$BO$2,0))</f>
        <v>121629</v>
      </c>
      <c r="ARQ2" s="106">
        <f>(AQS2*100)/Deflators!$B$4</f>
        <v>122.54119668223477</v>
      </c>
      <c r="ARR2" s="91">
        <f>(AQV2*100)/Deflators!$B$5</f>
        <v>126.85524183351087</v>
      </c>
      <c r="ARS2" s="91">
        <f>(AQY2*100)/Deflators!$B$6</f>
        <v>139.05940398148817</v>
      </c>
      <c r="ART2" s="91">
        <f>(ARB2*100)/Deflators!$B$7</f>
        <v>152.41738576562508</v>
      </c>
      <c r="ARU2" s="98">
        <f>(ARE2*100)/Deflators!$B$8</f>
        <v>148.71483226449863</v>
      </c>
      <c r="ARV2" s="98">
        <f>(ARH2*100)/Deflators!$B$9</f>
        <v>136.6577464485149</v>
      </c>
      <c r="ARW2" s="116">
        <f>(ARK2*100)/Deflators!$B$10</f>
        <v>134.05323541257044</v>
      </c>
      <c r="ARX2" s="257">
        <f>(ARN2*100)/Deflators!$B$11</f>
        <v>144.90787558888093</v>
      </c>
      <c r="ARY2" s="107">
        <v>15613.485630066323</v>
      </c>
      <c r="ARZ2" s="99">
        <v>3390</v>
      </c>
      <c r="ASA2" s="99">
        <v>217120</v>
      </c>
      <c r="ASB2" s="100">
        <v>13859.90381998004</v>
      </c>
      <c r="ASC2" s="99">
        <v>3055</v>
      </c>
      <c r="ASD2" s="99">
        <v>220420</v>
      </c>
      <c r="ASE2" s="108">
        <v>9756.856469751523</v>
      </c>
      <c r="ASF2" s="99">
        <v>2195</v>
      </c>
      <c r="ASG2" s="99">
        <v>224970</v>
      </c>
      <c r="ASH2" s="108">
        <v>8550.1695064500509</v>
      </c>
      <c r="ASI2" s="99">
        <v>1942</v>
      </c>
      <c r="ASJ2" s="99">
        <v>227130</v>
      </c>
      <c r="ASK2" s="108">
        <v>7830.0362461242848</v>
      </c>
      <c r="ASL2" s="99">
        <v>1793</v>
      </c>
      <c r="ASM2" s="99">
        <v>228990</v>
      </c>
      <c r="ASN2" s="108">
        <v>8556.5443889733015</v>
      </c>
      <c r="ASO2" s="99">
        <v>1971</v>
      </c>
      <c r="ASP2" s="99">
        <v>230350</v>
      </c>
      <c r="ASQ2" s="108">
        <f>(ASR2/ASS2)*1000000</f>
        <v>9210.7553080403759</v>
      </c>
      <c r="ASR2" s="84">
        <f>INDEX('[2]All Previous Years'!$A$1:$EX$34,MATCH($A2,'[2]All Previous Years'!$A$1:$A$34,0),MATCH(ASR$1,'[2]All Previous Years'!$A$1:$EX$1,0))</f>
        <v>2117</v>
      </c>
      <c r="ASS2" s="34">
        <f>INDEX('[3]Raw data 16-17'!$B$2:$XA$34,MATCH($A2,'[3]Raw data 16-17'!$A$2:$A$34,0),MATCH(ASS$1,'[3]Raw data 16-17'!$B$1:$GU$1,0))</f>
        <v>229840</v>
      </c>
      <c r="AST2" s="100">
        <f>(ASU2/ASV2)*1000000</f>
        <v>9256.9930069930069</v>
      </c>
      <c r="ASU2" s="34">
        <f>INDEX([4]Sheet1!$A$1:$CJ$34, MATCH($A2, [4]Sheet1!$A$1:$A$34, 0), MATCH(ASU$1, [4]Sheet1!$A$1:$CJ$1, 0))</f>
        <v>2118</v>
      </c>
      <c r="ASV2" s="34">
        <f>INDEX('[5]Finance Indicators'!$A$2:$BO$35,MATCH($A2,'[5]Finance Indicators'!$A$2:$A$35,0),MATCH(ASV$1,'[5]Finance Indicators'!$A$2:$BO$2,0))</f>
        <v>228800</v>
      </c>
      <c r="ASW2" s="296">
        <f>INDEX('[6]Finance Indicators'!$B$3:$BO$35,MATCH($A2,'[6]Finance Indicators'!$A$3:$A$35,0),MATCH(ASW$1,'[6]Finance Indicators'!$B$2:$BO$2,0))</f>
        <v>9074.5297943399546</v>
      </c>
      <c r="ASX2" s="296">
        <f>INDEX('[6]Finance Indicators'!$B$3:$BO$35,MATCH($A2,'[6]Finance Indicators'!$A$3:$A$35,0),MATCH(ASX$1,'[6]Finance Indicators'!$B$2:$BO$2,0))</f>
        <v>2065</v>
      </c>
      <c r="ASY2" s="296">
        <f>INDEX('[6]Finance Indicators'!$B$3:$BO$35,MATCH($A2,'[6]Finance Indicators'!$A$3:$A$35,0),MATCH(ASY$1,'[6]Finance Indicators'!$B$2:$BO$2,0))</f>
        <v>227560</v>
      </c>
      <c r="ASZ2" s="297">
        <f t="array" ref="ASZ2">INDEX('[7]Finance Indicators'!$A$2:$BO$35,MATCH($A2,'[7]Finance Indicators'!$A$2:$A$35,0),MATCH(ASZ$1,'[7]Finance Indicators'!$A$2:$BO$2,0))</f>
        <v>7784.1430882931736</v>
      </c>
      <c r="ATA2" s="89">
        <f t="array" ref="ATA2">INDEX('[7]Finance Indicators'!$A$2:$BO$35,MATCH($A2,'[7]Finance Indicators'!$A$2:$A$35,0),MATCH(ATA$1,'[7]Finance Indicators'!$A$2:$BO$2,0))</f>
        <v>1780</v>
      </c>
      <c r="ATB2" s="89">
        <f t="array" ref="ATB2">INDEX('[7]Finance Indicators'!$A$2:$BO$35,MATCH($A2,'[7]Finance Indicators'!$A$2:$A$35,0),MATCH(ATB$1,'[7]Finance Indicators'!$A$2:$BO$2,0))</f>
        <v>228670</v>
      </c>
      <c r="ATC2" s="109">
        <f>(ARY2*100)/Deflators!$B$2</f>
        <v>18393.052995232334</v>
      </c>
      <c r="ATD2" s="110">
        <f>(ASB2*100)/Deflators!$B$3</f>
        <v>16083.443969644364</v>
      </c>
      <c r="ATE2" s="110">
        <f>(ASE2*100)/Deflators!$B$4</f>
        <v>11095.289572328715</v>
      </c>
      <c r="ATF2" s="110">
        <f>(ASH2*100)/Deflators!$B$5</f>
        <v>9550.81028802947</v>
      </c>
      <c r="ATG2" s="110">
        <f>(ASK2*100)/Deflators!$B$6</f>
        <v>8627.4356097952168</v>
      </c>
      <c r="ATH2" s="110">
        <f>(ASN2*100)/Deflators!$B$7</f>
        <v>9351.6241500200849</v>
      </c>
      <c r="ATI2" s="110">
        <f>(ASQ2*100)/Deflators!$B$8</f>
        <v>9823.5063394712324</v>
      </c>
      <c r="ATJ2" s="110">
        <f>(AST2*100)/Deflators!$B$9</f>
        <v>9701.9892991840316</v>
      </c>
      <c r="ATK2" s="110">
        <f>(ASW2*100)/Deflators!$B$10</f>
        <v>9296.233339187911</v>
      </c>
      <c r="ATL2" s="258">
        <f>(ASZ2*100)/Deflators!$B$11</f>
        <v>7784.1430882931736</v>
      </c>
      <c r="ATM2" s="102">
        <v>94.7</v>
      </c>
      <c r="ATN2" s="98">
        <v>94</v>
      </c>
      <c r="ATO2" s="98">
        <v>91.9</v>
      </c>
      <c r="ATP2" s="98">
        <v>90.1</v>
      </c>
      <c r="ATQ2" s="98">
        <v>81.818181818181827</v>
      </c>
      <c r="ATR2" s="98">
        <v>81</v>
      </c>
      <c r="ATS2" s="85">
        <f>INDEX('[3]Raw data 16-17'!$B$2:$XA$34,MATCH($A2,'[3]Raw data 16-17'!$A$2:$A$34,0),MATCH(ATS$1,'[3]Raw data 16-17'!$B$1:$GU$1,0))</f>
        <v>88.040712468193377</v>
      </c>
      <c r="ATT2" s="85">
        <f>INDEX('[14]1718 Collected Indicators'!$A$3:$CH$36,MATCH($A2,'[14]1718 Collected Indicators'!$A$3:$A$36,0),MATCH(ATT$1,'[14]1718 Collected Indicators'!$A$3:$CH$3,0))</f>
        <v>85.783132530120483</v>
      </c>
      <c r="ATU2" s="85">
        <f>INDEX('[15]1819 Collected Indicators'!$A$3:$CV$36,MATCH($A2,'[15]1819 Collected Indicators'!$A$3:$A$36,0),MATCH(ATU$1,'[15]1819 Collected Indicators'!$A$3:$CV$3,0))</f>
        <v>90.2</v>
      </c>
      <c r="ATV2" s="86">
        <f>INDEX('[11]1920 Collected Indicators'!$A$3:$CV$36,MATCH($A2,'[11]1920 Collected Indicators'!$A$3:$A$36,0),MATCH(ATV$1,'[11]1920 Collected Indicators'!$A$3:$CV$3,0))</f>
        <v>86.253369272237208</v>
      </c>
      <c r="ATW2" s="83">
        <f>(ATX2/ATY2)*1000</f>
        <v>18067.25468577729</v>
      </c>
      <c r="ATX2" s="202">
        <f>INDEX([37]Roads!$U$3:$AC$36,MATCH($A2,[37]Roads!$U$3:$U$36,0),MATCH(ATX$1,[37]Roads!$U$3:$AC$3,0))</f>
        <v>16387</v>
      </c>
      <c r="ATY2" s="99">
        <v>907</v>
      </c>
      <c r="ATZ2" s="85">
        <f>(AUA2/AUB2)*1000</f>
        <v>18946.33077765608</v>
      </c>
      <c r="AUA2" s="202">
        <f>INDEX([37]Roads!$U$3:$AC$36,MATCH($A2,[37]Roads!$U$3:$U$36,0),MATCH(AUA$1,[37]Roads!$U$3:$AC$3,0))</f>
        <v>17298</v>
      </c>
      <c r="AUB2" s="99">
        <v>913</v>
      </c>
      <c r="AUC2" s="85">
        <f>(AUD2/AUE2)*1000</f>
        <v>13953.997809419496</v>
      </c>
      <c r="AUD2" s="202">
        <f>INDEX([37]Roads!$U$3:$AC$36,MATCH($A2,[37]Roads!$U$3:$U$36,0),MATCH(AUD$1,[37]Roads!$U$3:$AC$3,0))</f>
        <v>12740</v>
      </c>
      <c r="AUE2" s="34">
        <v>913</v>
      </c>
      <c r="AUF2" s="85">
        <f>(AUG2/AUH2)*1000</f>
        <v>25650.602409638555</v>
      </c>
      <c r="AUG2" s="202">
        <f>INDEX([37]Roads!$U$3:$AC$36,MATCH($A2,[37]Roads!$U$3:$U$36,0),MATCH(AUG$1,[37]Roads!$U$3:$AC$3,0))</f>
        <v>23419</v>
      </c>
      <c r="AUH2" s="99">
        <v>913</v>
      </c>
      <c r="AUI2" s="85">
        <f>(AUJ2/AUK2)*1000</f>
        <v>39319.824753559697</v>
      </c>
      <c r="AUJ2" s="202">
        <f>INDEX([37]Roads!$U$3:$AC$36,MATCH($A2,[37]Roads!$U$3:$U$36,0),MATCH(AUJ$1,[37]Roads!$U$3:$AC$3,0))</f>
        <v>35899</v>
      </c>
      <c r="AUK2" s="34">
        <v>913</v>
      </c>
      <c r="AUL2" s="85">
        <f>(AUM2/AUN2)*1000</f>
        <v>52299.014238773278</v>
      </c>
      <c r="AUM2" s="202">
        <f>INDEX([37]Roads!$U$3:$AC$36,MATCH($A2,[37]Roads!$U$3:$U$36,0),MATCH(AUM$1,[37]Roads!$U$3:$AC$3,0))</f>
        <v>47749</v>
      </c>
      <c r="AUN2" s="34">
        <v>913</v>
      </c>
      <c r="AUO2" s="98">
        <f>(AUP2/AUQ2)*1000</f>
        <v>38618.838992332967</v>
      </c>
      <c r="AUP2" s="202">
        <f>INDEX([37]Roads!$U$3:$AC$36,MATCH($A2,[37]Roads!$U$3:$U$36,0),MATCH(AUP$1,[37]Roads!$U$3:$AC$3,0))</f>
        <v>35259</v>
      </c>
      <c r="AUQ2" s="34">
        <f>INDEX('[3]Raw data 16-17'!$B$2:$XA$34,MATCH($A2,'[3]Raw data 16-17'!$A$2:$A$34,0),MATCH(AUQ$1,'[3]Raw data 16-17'!$B$1:$GU$1,0))</f>
        <v>913</v>
      </c>
      <c r="AUR2" s="85">
        <f t="shared" ref="AUR2:AUR34" si="7">(AUS2/AUT2)*1000</f>
        <v>28186.199342825847</v>
      </c>
      <c r="AUS2" s="32">
        <f>INDEX([4]Sheet1!$A$1:$CJ$34, MATCH($A2, [4]Sheet1!$A$1:$A$34, 0), MATCH(AUS$1, [4]Sheet1!$A$1:$CJ$1, 0))</f>
        <v>25734</v>
      </c>
      <c r="AUT2" s="34">
        <f>INDEX('[5]Finance Indicators'!$A$2:$BO$35,MATCH($A2,'[5]Finance Indicators'!$A$2:$A$35,0),MATCH(AUT$1,'[5]Finance Indicators'!$A$2:$BO$2,0))</f>
        <v>913</v>
      </c>
      <c r="AUU2" s="88">
        <f>INDEX('[6]Finance Indicators'!$B$3:$BO$35,MATCH($A2,'[6]Finance Indicators'!$A$3:$A$35,0),MATCH(AUU$1,'[6]Finance Indicators'!$B$2:$BO$2,0))</f>
        <v>16067.90799561884</v>
      </c>
      <c r="AUV2" s="88">
        <f>INDEX('[6]Finance Indicators'!$B$3:$BO$35,MATCH($A2,'[6]Finance Indicators'!$A$3:$A$35,0),MATCH(AUV$1,'[6]Finance Indicators'!$B$2:$BO$2,0))</f>
        <v>14670</v>
      </c>
      <c r="AUW2" s="88">
        <f>INDEX('[6]Finance Indicators'!$B$3:$BO$35,MATCH($A2,'[6]Finance Indicators'!$A$3:$A$35,0),MATCH(AUW$1,'[6]Finance Indicators'!$B$2:$BO$2,0))</f>
        <v>913</v>
      </c>
      <c r="AUX2" s="88">
        <f t="array" ref="AUX2">INDEX('[7]Finance Indicators'!$A$2:$BO$35,MATCH($A2,'[7]Finance Indicators'!$A$2:$A$35,0),MATCH(AUX$1,'[7]Finance Indicators'!$A$2:$BO$2,0))</f>
        <v>104174.3605267141</v>
      </c>
      <c r="AUY2" s="89">
        <f t="array" ref="AUY2">INDEX('[7]Finance Indicators'!$A$2:$BO$35,MATCH($A2,'[7]Finance Indicators'!$A$2:$A$35,0),MATCH(AUY$1,'[7]Finance Indicators'!$A$2:$BO$2,0))</f>
        <v>103242</v>
      </c>
      <c r="AUZ2" s="89">
        <f t="array" ref="AUZ2">INDEX('[7]Finance Indicators'!$A$2:$BO$35,MATCH($A2,'[7]Finance Indicators'!$A$2:$A$35,0),MATCH(AUZ$1,'[7]Finance Indicators'!$A$2:$BO$2,0))</f>
        <v>991.05</v>
      </c>
      <c r="AVA2" s="83">
        <f>(ATW2*100)/Deflators!$B$2</f>
        <v>21283.650607391617</v>
      </c>
      <c r="AVB2" s="91">
        <f>(ATZ2*100)/Deflators!$B$3</f>
        <v>21985.884855384153</v>
      </c>
      <c r="AVC2" s="91">
        <f>(AUC2*100)/Deflators!$B$4</f>
        <v>15868.189397593214</v>
      </c>
      <c r="AVD2" s="91">
        <f>(AUF2*100)/Deflators!$B$5</f>
        <v>28652.53574251588</v>
      </c>
      <c r="AVE2" s="91">
        <f>(AUI2*100)/Deflators!$B$6</f>
        <v>43324.097818535673</v>
      </c>
      <c r="AVF2" s="91">
        <f>(AUL2*100)/Deflators!$B$7</f>
        <v>57158.67321483518</v>
      </c>
      <c r="AVG2" s="91">
        <f>(AUO2*100)/Deflators!$B$8</f>
        <v>41187.980461606101</v>
      </c>
      <c r="AVH2" s="91">
        <f>(AUR2*100)/Deflators!$B$9</f>
        <v>29541.148427160188</v>
      </c>
      <c r="AVI2" s="91">
        <f>(AUU2*100)/Deflators!$B$10</f>
        <v>16460.469620480268</v>
      </c>
      <c r="AVJ2" s="244">
        <f>(AUX2*100)/Deflators!$B$11</f>
        <v>104174.3605267141</v>
      </c>
      <c r="AVK2" s="102">
        <v>25.494080045108898</v>
      </c>
      <c r="AVL2" s="98">
        <v>25.1</v>
      </c>
      <c r="AVM2" s="98">
        <v>21.18</v>
      </c>
      <c r="AVN2" s="98">
        <v>14.7</v>
      </c>
      <c r="AVO2" s="98">
        <v>19.562135255291317</v>
      </c>
      <c r="AVP2" s="98">
        <v>19.936608963811619</v>
      </c>
      <c r="AVQ2" s="85">
        <f>INDEX('[3]Raw data 16-17'!$B$2:$XA$34,MATCH($A2,'[3]Raw data 16-17'!$A$2:$A$34,0),MATCH(AVQ$1,'[3]Raw data 16-17'!$B$1:$GU$1,0))</f>
        <v>21.205546643209658</v>
      </c>
      <c r="AVR2" s="85">
        <f>INDEX('[14]1718 Collected Indicators'!$A$3:$CH$36,MATCH($A2,'[14]1718 Collected Indicators'!$A$3:$A$36,0),MATCH(AVR$1,'[14]1718 Collected Indicators'!$A$3:$CH$3,0))</f>
        <v>22.644949460270034</v>
      </c>
      <c r="AVS2" s="85">
        <f>INDEX('[15]1819 Collected Indicators'!$A$3:$CV$36,MATCH($A2,'[15]1819 Collected Indicators'!$A$3:$A$36,0),MATCH(AVS$1,'[15]1819 Collected Indicators'!$A$3:$CV$3,0))</f>
        <v>24.793072112091373</v>
      </c>
      <c r="AVT2" s="86">
        <f>INDEX('[11]1920 Collected Indicators'!$A$3:$CV$36,MATCH($A2,'[11]1920 Collected Indicators'!$A$3:$A$36,0),MATCH(AVT$1,'[11]1920 Collected Indicators'!$A$3:$CV$3,0))</f>
        <v>23.442183001922128</v>
      </c>
      <c r="AVU2" s="102">
        <v>27.401032631278188</v>
      </c>
      <c r="AVV2" s="98">
        <v>21.9</v>
      </c>
      <c r="AVW2" s="98">
        <v>22.46</v>
      </c>
      <c r="AVX2" s="98">
        <v>25.3</v>
      </c>
      <c r="AVY2" s="98">
        <v>23.733620673592267</v>
      </c>
      <c r="AVZ2" s="98">
        <v>23.966795309239963</v>
      </c>
      <c r="AWA2" s="85">
        <f>INDEX('[3]Raw data 16-17'!$B$2:$XA$34,MATCH($A2,'[3]Raw data 16-17'!$A$2:$A$34,0),MATCH(AWA$1,'[3]Raw data 16-17'!$B$1:$GU$1,0))</f>
        <v>24.508034756895366</v>
      </c>
      <c r="AWB2" s="85">
        <f>INDEX('[14]1718 Collected Indicators'!$A$3:$CH$36,MATCH($A2,'[14]1718 Collected Indicators'!$A$3:$A$36,0),MATCH(AWB$1,'[14]1718 Collected Indicators'!$A$3:$CH$3,0))</f>
        <v>22.447545776156314</v>
      </c>
      <c r="AWC2" s="85">
        <f>INDEX('[15]1819 Collected Indicators'!$A$3:$CV$36,MATCH($A2,'[15]1819 Collected Indicators'!$A$3:$A$36,0),MATCH(AWC$1,'[15]1819 Collected Indicators'!$A$3:$CV$3,0))</f>
        <v>20.90962217336882</v>
      </c>
      <c r="AWD2" s="86">
        <f>INDEX('[11]1920 Collected Indicators'!$A$3:$CV$36,MATCH($A2,'[11]1920 Collected Indicators'!$A$3:$A$36,0),MATCH(AWD$1,'[11]1920 Collected Indicators'!$A$3:$CV$3,0))</f>
        <v>23.266067543160265</v>
      </c>
      <c r="AWE2" s="102">
        <v>31.248134164940463</v>
      </c>
      <c r="AWF2" s="98">
        <v>28</v>
      </c>
      <c r="AWG2" s="98">
        <v>25.76</v>
      </c>
      <c r="AWH2" s="98">
        <v>20.100000000000001</v>
      </c>
      <c r="AWI2" s="98">
        <v>21.521838868861042</v>
      </c>
      <c r="AWJ2" s="98">
        <v>23.908027082791016</v>
      </c>
      <c r="AWK2" s="85">
        <f>INDEX('[3]Raw data 16-17'!$B$2:$XA$34,MATCH($A2,'[3]Raw data 16-17'!$A$2:$A$34,0),MATCH(AWK$1,'[3]Raw data 16-17'!$B$1:$GU$1,0))</f>
        <v>27.453956113611689</v>
      </c>
      <c r="AWL2" s="85">
        <f>INDEX('[14]1718 Collected Indicators'!$A$3:$CH$36,MATCH($A2,'[14]1718 Collected Indicators'!$A$3:$A$36,0),MATCH(AWL$1,'[14]1718 Collected Indicators'!$A$3:$CH$3,0))</f>
        <v>27.421327831125801</v>
      </c>
      <c r="AWM2" s="85">
        <f>INDEX('[15]1819 Collected Indicators'!$A$3:$CV$36,MATCH($A2,'[15]1819 Collected Indicators'!$A$3:$A$36,0),MATCH(AWM$1,'[15]1819 Collected Indicators'!$A$3:$CV$3,0))</f>
        <v>26.369733852986808</v>
      </c>
      <c r="AWN2" s="86">
        <f>INDEX('[11]1920 Collected Indicators'!$A$3:$CV$36,MATCH($A2,'[11]1920 Collected Indicators'!$A$3:$A$36,0),MATCH(AWN$1,'[11]1920 Collected Indicators'!$A$3:$CV$3,0))</f>
        <v>22.973545511027218</v>
      </c>
      <c r="AWO2" s="102">
        <v>30.598210592025239</v>
      </c>
      <c r="AWP2" s="98">
        <v>36.4</v>
      </c>
      <c r="AWQ2" s="98">
        <v>32.6</v>
      </c>
      <c r="AWR2" s="98">
        <v>30.740000000000002</v>
      </c>
      <c r="AWS2" s="98">
        <v>27.115924982579525</v>
      </c>
      <c r="AWT2" s="98">
        <v>26.96003697319162</v>
      </c>
      <c r="AWU2" s="85">
        <f>INDEX('[3]Raw data 16-17'!$B$2:$XA$34,MATCH($A2,'[3]Raw data 16-17'!$A$2:$A$34,0),MATCH(AWU$1,'[3]Raw data 16-17'!$B$1:$GU$1,0))</f>
        <v>29.16488175550133</v>
      </c>
      <c r="AWV2" s="85">
        <f>INDEX('[14]1718 Collected Indicators'!$A$3:$CH$36,MATCH($A2,'[14]1718 Collected Indicators'!$A$3:$A$36,0),MATCH(AWV$1,'[14]1718 Collected Indicators'!$A$3:$CH$3,0))</f>
        <v>31.857347650805139</v>
      </c>
      <c r="AWW2" s="85">
        <f>INDEX('[15]1819 Collected Indicators'!$A$3:$CV$36,MATCH($A2,'[15]1819 Collected Indicators'!$A$3:$A$36,0),MATCH(AWW$1,'[15]1819 Collected Indicators'!$A$3:$CV$3,0))</f>
        <v>31.792795123704504</v>
      </c>
      <c r="AWX2" s="86">
        <f>INDEX('[11]1920 Collected Indicators'!$A$3:$CV$36,MATCH($A2,'[11]1920 Collected Indicators'!$A$3:$A$36,0),MATCH(AWX$1,'[11]1920 Collected Indicators'!$A$3:$CV$3,0))</f>
        <v>31.923039824400202</v>
      </c>
      <c r="AWY2" s="83">
        <v>24327.560795873251</v>
      </c>
      <c r="AWZ2" s="99">
        <v>5282</v>
      </c>
      <c r="AXA2" s="99">
        <v>220420</v>
      </c>
      <c r="AXB2" s="85">
        <f>AXC2/AXD2*1000000</f>
        <v>18070.048090009979</v>
      </c>
      <c r="AXC2" s="99">
        <v>3983</v>
      </c>
      <c r="AXD2" s="99">
        <v>220420</v>
      </c>
      <c r="AXE2" s="98">
        <f>AXF2/AXG2*1000000</f>
        <v>23652.042494554829</v>
      </c>
      <c r="AXF2" s="99">
        <f>AYN2+AZT2</f>
        <v>5321</v>
      </c>
      <c r="AXG2" s="99">
        <v>224970</v>
      </c>
      <c r="AXH2" s="108">
        <f>AXI2/AXJ2*1000000</f>
        <v>24386.91498260908</v>
      </c>
      <c r="AXI2" s="99">
        <f>AYQ2+AZW2</f>
        <v>5539</v>
      </c>
      <c r="AXJ2" s="99">
        <v>227130</v>
      </c>
      <c r="AXK2" s="108">
        <f>AXL2/AXM2*1000000</f>
        <v>24856.980654177041</v>
      </c>
      <c r="AXL2" s="99">
        <f>AYT2+AZZ2</f>
        <v>5692</v>
      </c>
      <c r="AXM2" s="34">
        <v>228990</v>
      </c>
      <c r="AXN2" s="108">
        <f>AXO2/AXP2*1000000</f>
        <v>26407.640546993705</v>
      </c>
      <c r="AXO2" s="99">
        <f>AYW2+BAC2</f>
        <v>6083</v>
      </c>
      <c r="AXP2" s="34">
        <v>230350</v>
      </c>
      <c r="AXQ2" s="98">
        <f>(AXR2/AXS2)*1000000</f>
        <v>25261.051166028541</v>
      </c>
      <c r="AXR2" s="84">
        <f>INDEX('[2]All Previous Years'!$A$1:$EX$34,MATCH($A2,'[2]All Previous Years'!$A$1:$A$34,0),MATCH(AXR$1,'[2]All Previous Years'!$A$1:$EX$1,0))</f>
        <v>5806</v>
      </c>
      <c r="AXS2" s="34">
        <f>INDEX('[3]Raw data 16-17'!$B$2:$XA$34,MATCH($A2,'[3]Raw data 16-17'!$A$2:$A$34,0),MATCH(AXS$1,'[3]Raw data 16-17'!$B$1:$GU$1,0))</f>
        <v>229840</v>
      </c>
      <c r="AXT2" s="85">
        <f>(AXU2/AXV2)*1000000</f>
        <v>26722.027972027972</v>
      </c>
      <c r="AXU2" s="34">
        <f>INDEX([4]Sheet1!$A$1:$CJ$34, MATCH($A2, [4]Sheet1!$A$1:$A$34, 0), MATCH(AXU$1, [4]Sheet1!$A$1:$CJ$1, 0))</f>
        <v>6114</v>
      </c>
      <c r="AXV2" s="34">
        <f>INDEX('[5]Finance Indicators'!$A$2:$BO$35,MATCH($A2,'[5]Finance Indicators'!$A$2:$A$35,0),MATCH(AXV$1,'[5]Finance Indicators'!$A$2:$BO$2,0))</f>
        <v>228800</v>
      </c>
      <c r="AXW2" s="88">
        <f>INDEX('[6]Finance Indicators'!$B$3:$BO$35,MATCH($A2,'[6]Finance Indicators'!$A$3:$A$35,0),MATCH(AXW$1,'[6]Finance Indicators'!$B$2:$BO$2,0))</f>
        <v>20460.537880119529</v>
      </c>
      <c r="AXX2" s="88">
        <f>INDEX('[6]Finance Indicators'!$B$3:$BO$35,MATCH($A2,'[6]Finance Indicators'!$A$3:$A$35,0),MATCH(AXX$1,'[6]Finance Indicators'!$B$2:$BO$2,0))</f>
        <v>4656</v>
      </c>
      <c r="AXY2" s="88">
        <f>INDEX('[6]Finance Indicators'!$B$3:$BO$35,MATCH($A2,'[6]Finance Indicators'!$A$3:$A$35,0),MATCH(AXY$1,'[6]Finance Indicators'!$B$2:$BO$2,0))</f>
        <v>227560</v>
      </c>
      <c r="AXZ2" s="89">
        <f t="array" ref="AXZ2">INDEX('[7]Finance Indicators'!$A$2:$BO$35,MATCH($A2,'[7]Finance Indicators'!$A$2:$A$35,0),MATCH(AXZ$1,'[7]Finance Indicators'!$A$2:$BO$2,0))</f>
        <v>21410.766606900776</v>
      </c>
      <c r="AYA2" s="89">
        <f t="array" ref="AYA2">INDEX('[7]Finance Indicators'!$A$2:$BO$35,MATCH($A2,'[7]Finance Indicators'!$A$2:$A$35,0),MATCH(AYA$1,'[7]Finance Indicators'!$A$2:$BO$2,0))</f>
        <v>4896</v>
      </c>
      <c r="AYB2" s="89">
        <f t="array" ref="AYB2">INDEX('[7]Finance Indicators'!$A$2:$BO$35,MATCH($A2,'[7]Finance Indicators'!$A$2:$A$35,0),MATCH(AYB$1,'[7]Finance Indicators'!$A$2:$BO$2,0))</f>
        <v>228670</v>
      </c>
      <c r="AYC2" s="83">
        <f>(AWY2*100)/Deflators!$B$2</f>
        <v>28658.438324724833</v>
      </c>
      <c r="AYD2" s="91">
        <f>(AXB2*100)/Deflators!$B$3</f>
        <v>20969.020402976592</v>
      </c>
      <c r="AYE2" s="91">
        <f>(AXE2*100)/Deflators!$B$4</f>
        <v>26896.599459845595</v>
      </c>
      <c r="AYF2" s="91">
        <f>(AXH2*100)/Deflators!$B$5</f>
        <v>27240.956841089202</v>
      </c>
      <c r="AYG2" s="91">
        <f>(AXK2*100)/Deflators!$B$6</f>
        <v>27388.378968741989</v>
      </c>
      <c r="AYH2" s="91">
        <f>(AXN2*100)/Deflators!$B$7</f>
        <v>28861.455963760618</v>
      </c>
      <c r="AYI2" s="85">
        <f>(AXQ2*100)/Deflators!$B$8</f>
        <v>26941.557773722234</v>
      </c>
      <c r="AYJ2" s="85">
        <f>(AXT2*100)/Deflators!$B$9</f>
        <v>28006.592339570896</v>
      </c>
      <c r="AYK2" s="85">
        <f>(AXW2*100)/Deflators!$B$10</f>
        <v>20960.417640319087</v>
      </c>
      <c r="AYL2" s="182">
        <f>(AXZ2*100)/Deflators!$B$11</f>
        <v>21410.766606900776</v>
      </c>
      <c r="AYM2" s="83">
        <f>AYN2/AYO2*1000000</f>
        <v>4729.5194914877538</v>
      </c>
      <c r="AYN2" s="99">
        <v>1064</v>
      </c>
      <c r="AYO2" s="99">
        <v>224970</v>
      </c>
      <c r="AYP2" s="85">
        <f>AYQ2/AYR2*1000000</f>
        <v>6273.9400343415664</v>
      </c>
      <c r="AYQ2" s="99">
        <v>1425</v>
      </c>
      <c r="AYR2" s="99">
        <v>227130</v>
      </c>
      <c r="AYS2" s="98">
        <f>AYT2/AYU2*1000000</f>
        <v>6192.4101489147997</v>
      </c>
      <c r="AYT2" s="99">
        <v>1418</v>
      </c>
      <c r="AYU2" s="34">
        <v>228990</v>
      </c>
      <c r="AYV2" s="98">
        <f>AYW2/AYX2*1000000</f>
        <v>7054.4823095289776</v>
      </c>
      <c r="AYW2" s="99">
        <v>1625</v>
      </c>
      <c r="AYX2" s="34">
        <v>230350</v>
      </c>
      <c r="AYY2" s="98">
        <f>AYZ2/AZA2*1000000</f>
        <v>6430.5603898364079</v>
      </c>
      <c r="AYZ2" s="84">
        <f>INDEX('[2]All Previous Years'!$A$1:$EX$34,MATCH($A2,'[2]All Previous Years'!$A$1:$A$34,0),MATCH(AYZ$1,'[2]All Previous Years'!$A$1:$EX$1,0))</f>
        <v>1478</v>
      </c>
      <c r="AZA2" s="34">
        <f>INDEX('[3]Raw data 16-17'!$B$2:$XA$34,MATCH($A2,'[3]Raw data 16-17'!$A$2:$A$34,0),MATCH(AZA$1,'[3]Raw data 16-17'!$B$1:$GU$1,0))</f>
        <v>229840</v>
      </c>
      <c r="AZB2" s="85">
        <f>AZC2/AZD2*1000000</f>
        <v>6315.5594405594402</v>
      </c>
      <c r="AZC2" s="34">
        <f>INDEX([4]Sheet1!$A$1:$CJ$34, MATCH($A2, [4]Sheet1!$A$1:$A$34, 0), MATCH(AZC$1, [4]Sheet1!$A$1:$CJ$1, 0))</f>
        <v>1445</v>
      </c>
      <c r="AZD2" s="32">
        <f>INDEX('[5]Finance Indicators'!$A$2:$BO$35,MATCH($A2,'[5]Finance Indicators'!$A$2:$A$35,0),MATCH(AZD$1,'[5]Finance Indicators'!$A$2:$BO$2,0))</f>
        <v>228800</v>
      </c>
      <c r="AZE2" s="88">
        <f>INDEX('[6]Finance Indicators'!$B$3:$BO$35,MATCH($A2,'[6]Finance Indicators'!$A$3:$A$35,0),MATCH(AZE$1,'[6]Finance Indicators'!$B$2:$BO$2,0))</f>
        <v>5229.3900509755667</v>
      </c>
      <c r="AZF2" s="88">
        <f>INDEX('[6]Finance Indicators'!$B$3:$BO$35,MATCH($A2,'[6]Finance Indicators'!$A$3:$A$35,0),MATCH(AZF$1,'[6]Finance Indicators'!$B$2:$BO$2,0))</f>
        <v>1190</v>
      </c>
      <c r="AZG2" s="88">
        <f>INDEX('[6]Finance Indicators'!$B$3:$BO$35,MATCH($A2,'[6]Finance Indicators'!$A$3:$A$35,0),MATCH(AZG$1,'[6]Finance Indicators'!$B$2:$BO$2,0))</f>
        <v>227560</v>
      </c>
      <c r="AZH2" s="89">
        <f t="array" ref="AZH2">INDEX('[7]Finance Indicators'!$A$2:$BO$35,MATCH($A2,'[7]Finance Indicators'!$A$2:$A$35,0),MATCH(AZH$1,'[7]Finance Indicators'!$A$2:$BO$2,0))</f>
        <v>5103.4241483360302</v>
      </c>
      <c r="AZI2" s="89">
        <f t="array" ref="AZI2">INDEX('[7]Finance Indicators'!$A$2:$BO$35,MATCH($A2,'[7]Finance Indicators'!$A$2:$A$35,0),MATCH(AZI$1,'[7]Finance Indicators'!$A$2:$BO$2,0))</f>
        <v>1167</v>
      </c>
      <c r="AZJ2" s="89">
        <f t="array" ref="AZJ2">INDEX('[7]Finance Indicators'!$A$2:$BO$35,MATCH($A2,'[7]Finance Indicators'!$A$2:$A$35,0),MATCH(AZJ$1,'[7]Finance Indicators'!$A$2:$BO$2,0))</f>
        <v>228670</v>
      </c>
      <c r="AZK2" s="106">
        <f>(AYM2*100)/Deflators!$B$4</f>
        <v>5378.3089316436226</v>
      </c>
      <c r="AZL2" s="91">
        <f>(AYP2*100)/Deflators!$B$5</f>
        <v>7008.1898354490186</v>
      </c>
      <c r="AZM2" s="91">
        <f>(AYS2*100)/Deflators!$B$6</f>
        <v>6823.0360818123918</v>
      </c>
      <c r="AZN2" s="91">
        <f>(AYV2*100)/Deflators!$B$7</f>
        <v>7709.989469194642</v>
      </c>
      <c r="AZO2" s="85">
        <f>(AYY2*100)/Deflators!$B$8</f>
        <v>6858.357283768768</v>
      </c>
      <c r="AZP2" s="85">
        <f>(AZB2*100)/Deflators!$B$9</f>
        <v>6619.1570053451005</v>
      </c>
      <c r="AZQ2" s="85">
        <f>(AZE2*100)/Deflators!$B$10</f>
        <v>5357.1514158032032</v>
      </c>
      <c r="AZR2" s="182">
        <f>(AZH2*100)/Deflators!$B$11</f>
        <v>5103.4241483360302</v>
      </c>
      <c r="AZS2" s="102">
        <f>AZT2/AZU2*1000000</f>
        <v>18922.523003067075</v>
      </c>
      <c r="AZT2" s="99">
        <v>4257</v>
      </c>
      <c r="AZU2" s="34">
        <v>224970</v>
      </c>
      <c r="AZV2" s="98">
        <f>AZW2/AZX2*1000000</f>
        <v>18112.974948267514</v>
      </c>
      <c r="AZW2" s="99">
        <v>4114</v>
      </c>
      <c r="AZX2" s="34">
        <v>227130</v>
      </c>
      <c r="AZY2" s="98">
        <f>AZZ2/BAA2*1000000</f>
        <v>18664.57050526224</v>
      </c>
      <c r="AZZ2" s="99">
        <v>4274</v>
      </c>
      <c r="BAA2" s="34">
        <v>228990</v>
      </c>
      <c r="BAB2" s="98">
        <f>BAC2/BAD2*1000000</f>
        <v>19353.158237464726</v>
      </c>
      <c r="BAC2" s="99">
        <v>4458</v>
      </c>
      <c r="BAD2" s="34">
        <v>230350</v>
      </c>
      <c r="BAE2" s="98">
        <f>BAF2/BAG2*1000000</f>
        <v>18830.490776192135</v>
      </c>
      <c r="BAF2" s="84">
        <f>INDEX('[2]All Previous Years'!$A$1:$EX$34,MATCH($A2,'[2]All Previous Years'!$A$1:$A$34,0),MATCH(BAF$1,'[2]All Previous Years'!$A$1:$EX$1,0))</f>
        <v>4328</v>
      </c>
      <c r="BAG2" s="34">
        <f>INDEX('[3]Raw data 16-17'!$B$2:$XA$34,MATCH($A2,'[3]Raw data 16-17'!$A$2:$A$34,0),MATCH(BAG$1,'[3]Raw data 16-17'!$B$1:$GU$1,0))</f>
        <v>229840</v>
      </c>
      <c r="BAH2" s="85">
        <f>BAI2/BAJ2*1000000</f>
        <v>20406.468531468534</v>
      </c>
      <c r="BAI2" s="34">
        <f>INDEX([4]Sheet1!$A$1:$CJ$34, MATCH($A2, [4]Sheet1!$A$1:$A$34, 0), MATCH(BAI$1, [4]Sheet1!$A$1:$CJ$1, 0))</f>
        <v>4669</v>
      </c>
      <c r="BAJ2" s="34">
        <f>INDEX('[5]Finance Indicators'!$A$2:$BO$35,MATCH($A2,'[5]Finance Indicators'!$A$2:$A$35,0),MATCH(BAJ$1,'[5]Finance Indicators'!$A$2:$BO$2,0))</f>
        <v>228800</v>
      </c>
      <c r="BAK2" s="88">
        <f>INDEX('[6]Finance Indicators'!$B$3:$BO$35,MATCH($A2,'[6]Finance Indicators'!$A$3:$A$35,0),MATCH(BAK$1,'[6]Finance Indicators'!$B$2:$BO$2,0))</f>
        <v>15231.147829143962</v>
      </c>
      <c r="BAL2" s="88">
        <f>INDEX('[6]Finance Indicators'!$B$3:$BO$35,MATCH($A2,'[6]Finance Indicators'!$A$3:$A$35,0),MATCH(BAL$1,'[6]Finance Indicators'!$B$2:$BO$2,0))</f>
        <v>3466</v>
      </c>
      <c r="BAM2" s="88">
        <f>INDEX('[6]Finance Indicators'!$B$3:$BO$35,MATCH($A2,'[6]Finance Indicators'!$A$3:$A$35,0),MATCH(BAM$1,'[6]Finance Indicators'!$B$2:$BO$2,0))</f>
        <v>227560</v>
      </c>
      <c r="BAN2" s="89">
        <f t="array" ref="BAN2">INDEX('[7]Finance Indicators'!$A$2:$BO$35,MATCH($A2,'[7]Finance Indicators'!$A$2:$A$35,0),MATCH(BAN$1,'[7]Finance Indicators'!$A$2:$BO$2,0))</f>
        <v>16307.342458564744</v>
      </c>
      <c r="BAO2" s="89">
        <f t="array" ref="BAO2">INDEX('[7]Finance Indicators'!$A$2:$BO$35,MATCH($A2,'[7]Finance Indicators'!$A$2:$A$35,0),MATCH(BAO$1,'[7]Finance Indicators'!$A$2:$BO$2,0))</f>
        <v>3729</v>
      </c>
      <c r="BAP2" s="89">
        <f t="array" ref="BAP2">INDEX('[7]Finance Indicators'!$A$2:$BO$35,MATCH($A2,'[7]Finance Indicators'!$A$2:$A$35,0),MATCH(BAP$1,'[7]Finance Indicators'!$A$2:$BO$2,0))</f>
        <v>228670</v>
      </c>
      <c r="BAQ2" s="106">
        <f>(AZS2*100)/Deflators!$B$4</f>
        <v>21518.290528201975</v>
      </c>
      <c r="BAR2" s="91">
        <f>(AZV2*100)/Deflators!$B$5</f>
        <v>20232.767005640188</v>
      </c>
      <c r="BAS2" s="91">
        <f>(AZY2*100)/Deflators!$B$6</f>
        <v>20565.342886929593</v>
      </c>
      <c r="BAT2" s="91">
        <f>(BAB2*100)/Deflators!$B$7</f>
        <v>21151.466494565975</v>
      </c>
      <c r="BAU2" s="91">
        <f>(BAE2*100)/Deflators!$B$8</f>
        <v>20083.20048995347</v>
      </c>
      <c r="BAV2" s="91">
        <f>(BAH2*100)/Deflators!$B$9</f>
        <v>21387.4353342258</v>
      </c>
      <c r="BAW2" s="91">
        <f>(BAK2*100)/Deflators!$B$10</f>
        <v>15603.266224515884</v>
      </c>
      <c r="BAX2" s="244">
        <f>(BAN2*100)/Deflators!$B$11</f>
        <v>16307.342458564744</v>
      </c>
      <c r="BAY2" s="112">
        <v>31.741783003523992</v>
      </c>
      <c r="BAZ2" s="113">
        <v>35.666321677847918</v>
      </c>
      <c r="BBA2" s="113">
        <v>37.274409314791782</v>
      </c>
      <c r="BBB2" s="113">
        <v>37.141190759749627</v>
      </c>
      <c r="BBC2" s="113">
        <v>38.200000000000003</v>
      </c>
      <c r="BBD2" s="113">
        <v>38.511861829612819</v>
      </c>
      <c r="BBE2" s="85">
        <f>INDEX('[3]Raw data 16-17'!$B$2:$XA$34,MATCH($A2,'[3]Raw data 16-17'!$A$2:$A$34,0),MATCH(BBE$1,'[3]Raw data 16-17'!$B$1:$GU$1,0))</f>
        <v>39.011095862873354</v>
      </c>
      <c r="BBF2" s="85">
        <f>INDEX('[14]1718 Collected Indicators'!$A$3:$CH$36,MATCH($A2,'[14]1718 Collected Indicators'!$A$3:$A$36,0),MATCH(BBF$1,'[14]1718 Collected Indicators'!$A$3:$CH$3,0))</f>
        <v>43.933823613171036</v>
      </c>
      <c r="BBG2" s="85">
        <f>INDEX('[15]1819 Collected Indicators'!$A$3:$CV$36,MATCH($A2,'[15]1819 Collected Indicators'!$A$3:$A$36,0),MATCH(BBG$1,'[15]1819 Collected Indicators'!$A$3:$CV$3,0))</f>
        <v>47.3</v>
      </c>
      <c r="BBH2" s="86">
        <f>INDEX('[11]1920 Collected Indicators'!$A$3:$CV$36,MATCH($A2,'[11]1920 Collected Indicators'!$A$3:$A$36,0),MATCH(BBH$1,'[11]1920 Collected Indicators'!$A$3:$CV$3,0))</f>
        <v>49.892471543030695</v>
      </c>
      <c r="BBI2" s="101">
        <f t="shared" ref="BBI2:BBO34" si="8">AVERAGE(BUF2:BUH2)</f>
        <v>79.899999999999991</v>
      </c>
      <c r="BBJ2" s="98">
        <f t="shared" si="8"/>
        <v>80.333333333333329</v>
      </c>
      <c r="BBK2" s="98">
        <f t="shared" si="8"/>
        <v>80.333333333333329</v>
      </c>
      <c r="BBL2" s="98">
        <f t="shared" si="8"/>
        <v>81</v>
      </c>
      <c r="BBM2" s="105">
        <f t="shared" si="8"/>
        <v>81.666666666666671</v>
      </c>
      <c r="BBN2" s="98">
        <f t="shared" si="8"/>
        <v>83.033333333333331</v>
      </c>
      <c r="BBO2" s="98">
        <f t="shared" si="8"/>
        <v>80.36666666666666</v>
      </c>
      <c r="BBP2" s="112">
        <f t="shared" ref="BBP2:BBV34" si="9">AVERAGE(BUO2:BUQ2)</f>
        <v>65.86666666666666</v>
      </c>
      <c r="BBQ2" s="113">
        <f t="shared" si="9"/>
        <v>67</v>
      </c>
      <c r="BBR2" s="113">
        <f t="shared" si="9"/>
        <v>66</v>
      </c>
      <c r="BBS2" s="113">
        <f t="shared" si="9"/>
        <v>68.666666666666671</v>
      </c>
      <c r="BBT2" s="114">
        <f t="shared" si="9"/>
        <v>68</v>
      </c>
      <c r="BBU2" s="113">
        <f t="shared" si="9"/>
        <v>65.333333333333329</v>
      </c>
      <c r="BBV2" s="113">
        <f t="shared" si="9"/>
        <v>60</v>
      </c>
      <c r="BBW2" s="102">
        <v>6.243912252391155</v>
      </c>
      <c r="BBX2" s="98">
        <v>7.4440496222279258</v>
      </c>
      <c r="BBY2" s="105">
        <v>8.730984360985488</v>
      </c>
      <c r="BBZ2" s="102">
        <f>INDEX([38]HSN1b!$V$1:$AL$36,MATCH($A2,[38]HSN1b!$V$1:$V$36,0),MATCH(BBZ$1,[38]HSN1b!$V$1:$AL$1,0))</f>
        <v>5.98</v>
      </c>
      <c r="BCA2" s="99">
        <f>INDEX([38]HSN1b!$V$1:$AL$36,MATCH($A2,[38]HSN1b!$V$1:$V$36,0),MATCH(BCA$1,[38]HSN1b!$V$1:$AL$1,0))</f>
        <v>4644167</v>
      </c>
      <c r="BCB2" s="99">
        <f>INDEX([38]HSN1b!$V$1:$AL$36,MATCH($A2,[38]HSN1b!$V$1:$V$36,0),MATCH(BCB$1,[38]HSN1b!$V$1:$AL$1,0))</f>
        <v>77660322</v>
      </c>
      <c r="BCC2" s="98">
        <f>INDEX([38]HSN1b!$V$1:$AL$36,MATCH($A2,[38]HSN1b!$V$1:$V$36,0),MATCH(BCC$1,[38]HSN1b!$V$1:$AL$1,0))</f>
        <v>5.63</v>
      </c>
      <c r="BCD2" s="99">
        <f>INDEX([38]HSN1b!$V$1:$AL$36,MATCH($A2,[38]HSN1b!$V$1:$V$36,0),MATCH(BCD$1,[38]HSN1b!$V$1:$AL$1,0))</f>
        <v>4490379</v>
      </c>
      <c r="BCE2" s="99">
        <f>INDEX([38]HSN1b!$V$1:$AL$36,MATCH($A2,[38]HSN1b!$V$1:$V$36,0),MATCH(BCE$1,[38]HSN1b!$V$1:$AL$1,0))</f>
        <v>79712099</v>
      </c>
      <c r="BCF2" s="98">
        <f>INDEX([38]HSN1b!$V$1:$AL$36,MATCH($A2,[38]HSN1b!$V$1:$V$36,0),MATCH(BCF$1,[38]HSN1b!$V$1:$AL$1,0))</f>
        <v>5.29</v>
      </c>
      <c r="BCG2" s="99">
        <f>INDEX([38]HSN1b!$V$1:$AL$36,MATCH($A2,[38]HSN1b!$V$1:$V$36,0),MATCH(BCG$1,[38]HSN1b!$V$1:$AL$1,0))</f>
        <v>4346348</v>
      </c>
      <c r="BCH2" s="99">
        <f>INDEX([38]HSN1b!$V$1:$AL$36,MATCH($A2,[38]HSN1b!$V$1:$V$36,0),MATCH(BCH$1,[38]HSN1b!$V$1:$AL$1,0))</f>
        <v>82097791</v>
      </c>
      <c r="BCI2" s="98">
        <f>INDEX([38]HSN1b!$V$1:$AL$36,MATCH($A2,[38]HSN1b!$V$1:$V$36,0),MATCH(BCI$1,[38]HSN1b!$V$1:$AL$1,0))</f>
        <v>4.63</v>
      </c>
      <c r="BCJ2" s="99">
        <f>INDEX([38]HSN1b!$V$1:$AL$36,MATCH($A2,[38]HSN1b!$V$1:$V$36,0),MATCH(BCJ$1,[38]HSN1b!$V$1:$AL$1,0))</f>
        <v>3826212</v>
      </c>
      <c r="BCK2" s="99">
        <f>INDEX([38]HSN1b!$V$1:$AL$36,MATCH($A2,[38]HSN1b!$V$1:$V$36,0),MATCH(BCK$1,[38]HSN1b!$V$1:$AL$1,0))</f>
        <v>82555450</v>
      </c>
      <c r="BCL2" s="85">
        <f>INDEX('[14]1718 Collected Indicators'!$A$3:$CH$36,MATCH($A2,'[14]1718 Collected Indicators'!$A$3:$A$36,0),MATCH(BCL$1,'[14]1718 Collected Indicators'!$A$3:$CH$3,0))</f>
        <v>5.2980975055879602</v>
      </c>
      <c r="BCM2" s="34">
        <f>INDEX('[14]1718 Collected Indicators'!$A$3:$CH$36,MATCH($A2,'[14]1718 Collected Indicators'!$A$3:$A$36,0),MATCH(BCM$1,'[14]1718 Collected Indicators'!$A$3:$CH$3,0))</f>
        <v>4318980</v>
      </c>
      <c r="BCN2" s="34">
        <f>INDEX('[14]1718 Collected Indicators'!$A$3:$CH$36,MATCH($A2,'[14]1718 Collected Indicators'!$A$3:$A$36,0),MATCH(BCN$1,'[14]1718 Collected Indicators'!$A$3:$CH$3,0))</f>
        <v>81519451</v>
      </c>
      <c r="BCO2" s="85">
        <f>INDEX('[15]1819 Collected Indicators'!$A$3:$CV$36,MATCH($A2,'[15]1819 Collected Indicators'!$A$3:$A$36,0),MATCH(BCO$1,'[15]1819 Collected Indicators'!$A$3:$CV$3,0))</f>
        <v>6.8568525950343</v>
      </c>
      <c r="BCP2" s="34">
        <f>INDEX('[15]1819 Collected Indicators'!$A$3:$CV$36,MATCH($A2,'[15]1819 Collected Indicators'!$A$3:$A$36,0),MATCH(BCP$1,'[15]1819 Collected Indicators'!$A$3:$CV$3,0))</f>
        <v>5743891</v>
      </c>
      <c r="BCQ2" s="37">
        <f>INDEX('[15]1819 Collected Indicators'!$A$3:$CV$36,MATCH($A2,'[15]1819 Collected Indicators'!$A$3:$A$36,0),MATCH(BCQ$1,'[15]1819 Collected Indicators'!$A$3:$CV$3,0))</f>
        <v>83768623</v>
      </c>
      <c r="BCR2" s="322">
        <f>INDEX('[11]1920 Collected Indicators'!$A$3:$CV$36,MATCH($A2,'[11]1920 Collected Indicators'!$A$3:$A$36,0),MATCH(BCR$1,'[11]1920 Collected Indicators'!$A$3:$CV$3,0))</f>
        <v>8.161132543226131</v>
      </c>
      <c r="BCS2" s="322">
        <f>INDEX('[11]1920 Collected Indicators'!$A$3:$CV$36,MATCH($A2,'[11]1920 Collected Indicators'!$A$3:$A$36,0),MATCH(BCS$1,'[11]1920 Collected Indicators'!$A$3:$CV$3,0))</f>
        <v>7130354</v>
      </c>
      <c r="BCT2" s="322">
        <f>INDEX('[11]1920 Collected Indicators'!$A$3:$CV$36,MATCH($A2,'[11]1920 Collected Indicators'!$A$3:$A$36,0),MATCH(BCT$1,'[11]1920 Collected Indicators'!$A$3:$CV$3,0))</f>
        <v>87369663</v>
      </c>
      <c r="BCU2" s="102">
        <v>1.134527497839789</v>
      </c>
      <c r="BCV2" s="98">
        <v>1.0023839852913325</v>
      </c>
      <c r="BCW2" s="98">
        <v>1.0123222814407296</v>
      </c>
      <c r="BCX2" s="98">
        <f>INDEX([38]HSN2!$V$1:$AL$36,MATCH($A2,[38]HSN2!$V$1:$V$36,0),MATCH(BCX$1,[38]HSN2!$V$1:$AL$1,0))</f>
        <v>1.73</v>
      </c>
      <c r="BCY2" s="99">
        <f>INDEX([38]HSN2!$V$1:$AL$36,MATCH($A2,[38]HSN2!$V$1:$V$36,0),MATCH(BCY$1,[38]HSN2!$V$1:$AL$1,0))</f>
        <v>1343063</v>
      </c>
      <c r="BCZ2" s="99">
        <f>INDEX([38]HSN2!$V$1:$AL$36,MATCH($A2,[38]HSN2!$V$1:$V$36,0),MATCH(BCZ$1,[38]HSN2!$V$1:$AL$1,0))</f>
        <v>77660322</v>
      </c>
      <c r="BDA2" s="98">
        <f>INDEX([38]HSN2!$V$1:$AL$36,MATCH($A2,[38]HSN2!$V$1:$V$36,0),MATCH(BDA$1,[38]HSN2!$V$1:$AL$1,0))</f>
        <v>1.92</v>
      </c>
      <c r="BDB2" s="99">
        <f>INDEX([38]HSN2!$V$1:$AL$36,MATCH($A2,[38]HSN2!$V$1:$V$36,0),MATCH(BDB$1,[38]HSN2!$V$1:$AL$1,0))</f>
        <v>1533754</v>
      </c>
      <c r="BDC2" s="99">
        <f>INDEX([38]HSN2!$V$1:$AL$36,MATCH($A2,[38]HSN2!$V$1:$V$36,0),MATCH(BDC$1,[38]HSN2!$V$1:$AL$1,0))</f>
        <v>79712099</v>
      </c>
      <c r="BDD2" s="98">
        <f>INDEX([38]HSN2!$V$1:$AL$36,MATCH($A2,[38]HSN2!$V$1:$V$36,0),MATCH(BDD$1,[38]HSN2!$V$1:$AL$1,0))</f>
        <v>1.66</v>
      </c>
      <c r="BDE2" s="99">
        <f>INDEX([38]HSN2!$V$1:$AL$36,MATCH($A2,[38]HSN2!$V$1:$V$36,0),MATCH(BDE$1,[38]HSN2!$V$1:$AL$1,0))</f>
        <v>1360149</v>
      </c>
      <c r="BDF2" s="99">
        <f>INDEX([38]HSN2!$V$1:$AL$36,MATCH($A2,[38]HSN2!$V$1:$V$36,0),MATCH(BDF$1,[38]HSN2!$V$1:$AL$1,0))</f>
        <v>82097791</v>
      </c>
      <c r="BDG2" s="98">
        <f>INDEX([38]HSN2!$V$1:$AL$36,MATCH($A2,[38]HSN2!$V$1:$V$36,0),MATCH(BDG$1,[38]HSN2!$V$1:$AL$1,0))</f>
        <v>0.98</v>
      </c>
      <c r="BDH2" s="99">
        <f>INDEX([38]HSN2!$V$1:$AL$36,MATCH($A2,[38]HSN2!$V$1:$V$36,0),MATCH(BDH$1,[38]HSN2!$V$1:$AL$1,0))</f>
        <v>809263</v>
      </c>
      <c r="BDI2" s="99">
        <f>INDEX([38]HSN2!$V$1:$AL$36,MATCH($A2,[38]HSN2!$V$1:$V$36,0),MATCH(BDI$1,[38]HSN2!$V$1:$AL$1,0))</f>
        <v>82555450</v>
      </c>
      <c r="BDJ2" s="85">
        <f>INDEX('[14]1718 Collected Indicators'!$A$3:$CH$36,MATCH($A2,'[14]1718 Collected Indicators'!$A$3:$A$36,0),MATCH(BDJ$1,'[14]1718 Collected Indicators'!$A$3:$CH$3,0))</f>
        <v>1.1908433976082591</v>
      </c>
      <c r="BDK2" s="34">
        <f>INDEX('[14]1718 Collected Indicators'!$A$3:$CH$36,MATCH($A2,'[14]1718 Collected Indicators'!$A$3:$A$36,0),MATCH(BDK$1,'[14]1718 Collected Indicators'!$A$3:$CH$3,0))</f>
        <v>970769</v>
      </c>
      <c r="BDL2" s="34">
        <f>INDEX('[14]1718 Collected Indicators'!$A$3:$CH$36,MATCH($A2,'[14]1718 Collected Indicators'!$A$3:$A$36,0),MATCH(BDL$1,'[14]1718 Collected Indicators'!$A$3:$CH$3,0))</f>
        <v>81519451</v>
      </c>
      <c r="BDM2" s="85">
        <f>INDEX('[15]1819 Collected Indicators'!$A$3:$CV$36,MATCH($A2,'[15]1819 Collected Indicators'!$A$3:$A$36,0),MATCH(BDM$1,'[15]1819 Collected Indicators'!$A$3:$CV$3,0))</f>
        <v>1.4684997269204245</v>
      </c>
      <c r="BDN2" s="34">
        <f>INDEX('[15]1819 Collected Indicators'!$A$3:$CV$36,MATCH($A2,'[15]1819 Collected Indicators'!$A$3:$A$36,0),MATCH(BDN$1,'[15]1819 Collected Indicators'!$A$3:$CV$3,0))</f>
        <v>1230142</v>
      </c>
      <c r="BDO2" s="37">
        <f>INDEX('[15]1819 Collected Indicators'!$A$3:$CV$36,MATCH($A2,'[15]1819 Collected Indicators'!$A$3:$A$36,0),MATCH(BDO$1,'[15]1819 Collected Indicators'!$A$3:$CV$3,0))</f>
        <v>83768623</v>
      </c>
      <c r="BDP2" s="39">
        <f>INDEX('[11]1920 Collected Indicators'!$A$3:$CV$36,MATCH($A2,'[11]1920 Collected Indicators'!$A$3:$A$36,0),MATCH(BDP$1,'[11]1920 Collected Indicators'!$A$3:$CV$3,0))</f>
        <v>1.8582182238702238</v>
      </c>
      <c r="BDQ2" s="261">
        <f>INDEX('[11]1920 Collected Indicators'!$A$3:$CV$36,MATCH($A2,'[11]1920 Collected Indicators'!$A$3:$A$36,0),MATCH(BDQ$1,'[11]1920 Collected Indicators'!$A$3:$CV$3,0))</f>
        <v>1623519</v>
      </c>
      <c r="BDR2" s="35">
        <f>INDEX('[11]1920 Collected Indicators'!$A$3:$CV$36,MATCH($A2,'[11]1920 Collected Indicators'!$A$3:$A$36,0),MATCH(BDR$1,'[11]1920 Collected Indicators'!$A$3:$CV$3,0))</f>
        <v>87369663</v>
      </c>
      <c r="BDS2" s="101">
        <v>59.435213010429557</v>
      </c>
      <c r="BDT2" s="98">
        <v>81.355185478896814</v>
      </c>
      <c r="BDU2" s="98">
        <v>89.120913153121265</v>
      </c>
      <c r="BDV2" s="98">
        <f>INDEX([38]HSN3!$V$1:$AL$36,MATCH($A2,[38]HSN3!$V$1:$V$36,0),MATCH(BDV$1,[38]HSN3!$V$1:$AL$1,0))</f>
        <v>89.28</v>
      </c>
      <c r="BDW2" s="99">
        <f>INDEX([38]HSN3!$V$1:$AL$36,MATCH($A2,[38]HSN3!$V$1:$V$36,0),MATCH(BDW$1,[38]HSN3!$V$1:$AL$1,0))</f>
        <v>20055</v>
      </c>
      <c r="BDX2" s="99">
        <f>INDEX([38]HSN3!$V$1:$AL$36,MATCH($A2,[38]HSN3!$V$1:$V$36,0),MATCH(BDX$1,[38]HSN3!$V$1:$AL$1,0))</f>
        <v>22463</v>
      </c>
      <c r="BDY2" s="98">
        <f>INDEX([38]HSN3!$V$1:$AL$36,MATCH($A2,[38]HSN3!$V$1:$V$36,0),MATCH(BDY$1,[38]HSN3!$V$1:$AL$1,0))</f>
        <v>89.21</v>
      </c>
      <c r="BDZ2" s="99">
        <f>INDEX([38]HSN3!$V$1:$AL$36,MATCH($A2,[38]HSN3!$V$1:$V$36,0),MATCH(BDZ$1,[38]HSN3!$V$1:$AL$1,0))</f>
        <v>19875</v>
      </c>
      <c r="BEA2" s="99">
        <f>INDEX([38]HSN3!$V$1:$AL$36,MATCH($A2,[38]HSN3!$V$1:$V$36,0),MATCH(BEA$1,[38]HSN3!$V$1:$AL$1,0))</f>
        <v>22278</v>
      </c>
      <c r="BEB2" s="98">
        <f>INDEX([38]HSN3!$V$1:$AL$36,MATCH($A2,[38]HSN3!$V$1:$V$36,0),MATCH(BEB$1,[38]HSN3!$V$1:$AL$1,0))</f>
        <v>92.32</v>
      </c>
      <c r="BEC2" s="99">
        <f>INDEX([38]HSN3!$V$1:$AL$36,MATCH($A2,[38]HSN3!$V$1:$V$36,0),MATCH(BEC$1,[38]HSN3!$V$1:$AL$1,0))</f>
        <v>20460</v>
      </c>
      <c r="BED2" s="99">
        <f>INDEX([38]HSN3!$V$1:$AL$36,MATCH($A2,[38]HSN3!$V$1:$V$36,0),MATCH(BED$1,[38]HSN3!$V$1:$AL$1,0))</f>
        <v>22162</v>
      </c>
      <c r="BEE2" s="98">
        <f>INDEX([38]HSN3!$V$1:$AL$36,MATCH($A2,[38]HSN3!$V$1:$V$36,0),MATCH(BEE$1,[38]HSN3!$V$1:$AL$1,0))</f>
        <v>92.42</v>
      </c>
      <c r="BEF2" s="99">
        <f>INDEX([38]HSN3!$V$1:$AL$36,MATCH($A2,[38]HSN3!$V$1:$V$36,0),MATCH(BEF$1,[38]HSN3!$V$1:$AL$1,0))</f>
        <v>20093</v>
      </c>
      <c r="BEG2" s="99">
        <f>INDEX([38]HSN3!$V$1:$AL$36,MATCH($A2,[38]HSN3!$V$1:$V$36,0),MATCH(BEG$1,[38]HSN3!$V$1:$AL$1,0))</f>
        <v>21742</v>
      </c>
      <c r="BEH2" s="85">
        <f>INDEX('[14]1718 Collected Indicators'!$A$3:$CH$36,MATCH($A2,'[14]1718 Collected Indicators'!$A$3:$A$36,0),MATCH(BEH$1,'[14]1718 Collected Indicators'!$A$3:$CH$3,0))</f>
        <v>82.640698578155707</v>
      </c>
      <c r="BEI2" s="34">
        <f>INDEX('[14]1718 Collected Indicators'!$A$3:$CH$36,MATCH($A2,'[14]1718 Collected Indicators'!$A$3:$A$36,0),MATCH(BEI$1,'[14]1718 Collected Indicators'!$A$3:$CH$3,0))</f>
        <v>18076</v>
      </c>
      <c r="BEJ2" s="34">
        <f>INDEX('[14]1718 Collected Indicators'!$A$3:$CH$36,MATCH($A2,'[14]1718 Collected Indicators'!$A$3:$A$36,0),MATCH(BEJ$1,'[14]1718 Collected Indicators'!$A$3:$CH$3,0))</f>
        <v>21873</v>
      </c>
      <c r="BEK2" s="85">
        <f>INDEX('[15]1819 Collected Indicators'!$A$3:$CV$36,MATCH($A2,'[15]1819 Collected Indicators'!$A$3:$A$36,0),MATCH(BEK$1,'[15]1819 Collected Indicators'!$A$3:$CV$3,0))</f>
        <v>83.286118980169974</v>
      </c>
      <c r="BEL2" s="34">
        <f>INDEX('[15]1819 Collected Indicators'!$A$3:$CV$36,MATCH($A2,'[15]1819 Collected Indicators'!$A$3:$A$36,0),MATCH(BEL$1,'[15]1819 Collected Indicators'!$A$3:$CV$3,0))</f>
        <v>18228</v>
      </c>
      <c r="BEM2" s="34">
        <f>INDEX('[15]1819 Collected Indicators'!$A$3:$CV$36,MATCH($A2,'[15]1819 Collected Indicators'!$A$3:$A$36,0),MATCH(BEM$1,'[15]1819 Collected Indicators'!$A$3:$CV$3,0))</f>
        <v>21886</v>
      </c>
      <c r="BEN2" s="39">
        <f>INDEX('[11]1920 Collected Indicators'!$A$3:$CV$36,MATCH($A2,'[11]1920 Collected Indicators'!$A$3:$A$36,0),MATCH(BEN$1,'[11]1920 Collected Indicators'!$A$3:$CV$3,0))</f>
        <v>88.13807627157442</v>
      </c>
      <c r="BEO2" s="39">
        <f>INDEX('[11]1920 Collected Indicators'!$A$3:$CV$36,MATCH($A2,'[11]1920 Collected Indicators'!$A$3:$A$36,0),MATCH(BEO$1,'[11]1920 Collected Indicators'!$A$3:$CV$3,0))</f>
        <v>19252</v>
      </c>
      <c r="BEP2" s="39">
        <f>INDEX('[11]1920 Collected Indicators'!$A$3:$CV$36,MATCH($A2,'[11]1920 Collected Indicators'!$A$3:$A$36,0),MATCH(BEP$1,'[11]1920 Collected Indicators'!$A$3:$CV$3,0))</f>
        <v>21843</v>
      </c>
      <c r="BEQ2" s="101">
        <v>91.620402987177684</v>
      </c>
      <c r="BER2" s="98">
        <v>94.03767812826797</v>
      </c>
      <c r="BES2" s="105">
        <v>93.134297706298369</v>
      </c>
      <c r="BET2" s="102">
        <f>INDEX([38]HSN4b!$V$1:$AL$36,MATCH($A2,[38]HSN4b!$V$1:$V$36,0),MATCH(BET$1,[38]HSN4b!$V$1:$AL$1,0))</f>
        <v>10.1</v>
      </c>
      <c r="BEU2" s="99">
        <f>INDEX([38]HSN4b!$V$1:$AL$36,MATCH($A2,[38]HSN4b!$V$1:$V$36,0),MATCH(BEU$1,[38]HSN4b!$V$1:$AL$1,0))</f>
        <v>436015</v>
      </c>
      <c r="BEV2" s="99">
        <f>INDEX([38]HSN4b!$V$1:$AL$36,MATCH($A2,[38]HSN4b!$V$1:$V$36,0),MATCH(BEV$1,[38]HSN4b!$V$1:$AL$1,0))</f>
        <v>43183</v>
      </c>
      <c r="BEW2" s="98">
        <f>INDEX([38]HSN4b!$V$1:$AL$36,MATCH($A2,[38]HSN4b!$V$1:$V$36,0),MATCH(BEW$1,[38]HSN4b!$V$1:$AL$1,0))</f>
        <v>8.69</v>
      </c>
      <c r="BEX2" s="99">
        <f>INDEX([38]HSN4b!$V$1:$AL$36,MATCH($A2,[38]HSN4b!$V$1:$V$36,0),MATCH(BEX$1,[38]HSN4b!$V$1:$AL$1,0))</f>
        <v>306306</v>
      </c>
      <c r="BEY2" s="99">
        <f>INDEX([38]HSN4b!$V$1:$AL$36,MATCH($A2,[38]HSN4b!$V$1:$V$36,0),MATCH(BEY$1,[38]HSN4b!$V$1:$AL$1,0))</f>
        <v>35237</v>
      </c>
      <c r="BEZ2" s="98">
        <f>INDEX([38]HSN4b!$V$1:$AL$36,MATCH($A2,[38]HSN4b!$V$1:$V$36,0),MATCH(BEZ$1,[38]HSN4b!$V$1:$AL$1,0))</f>
        <v>6.53</v>
      </c>
      <c r="BFA2" s="99">
        <f>INDEX([38]HSN4b!$V$1:$AL$36,MATCH($A2,[38]HSN4b!$V$1:$V$36,0),MATCH(BFA$1,[38]HSN4b!$V$1:$AL$1,0))</f>
        <v>292655</v>
      </c>
      <c r="BFB2" s="99">
        <f>INDEX([38]HSN4b!$V$1:$AL$36,MATCH($A2,[38]HSN4b!$V$1:$V$36,0),MATCH(BFB$1,[38]HSN4b!$V$1:$AL$1,0))</f>
        <v>44811</v>
      </c>
      <c r="BFC2" s="98">
        <f>INDEX([38]HSN4b!$V$1:$AL$36,MATCH($A2,[38]HSN4b!$V$1:$V$36,0),MATCH(BFC$1,[38]HSN4b!$V$1:$AL$1,0))</f>
        <v>6.53</v>
      </c>
      <c r="BFD2" s="99">
        <f>INDEX([38]HSN4b!$V$1:$AL$36,MATCH($A2,[38]HSN4b!$V$1:$V$36,0),MATCH(BFD$1,[38]HSN4b!$V$1:$AL$1,0))</f>
        <v>290498</v>
      </c>
      <c r="BFE2" s="99">
        <f>INDEX([38]HSN4b!$V$1:$AL$36,MATCH($A2,[38]HSN4b!$V$1:$V$36,0),MATCH(BFE$1,[38]HSN4b!$V$1:$AL$1,0))</f>
        <v>44477</v>
      </c>
      <c r="BFF2" s="85">
        <f>INDEX('[14]1718 Collected Indicators'!$A$3:$CH$36,MATCH($A2,'[14]1718 Collected Indicators'!$A$3:$A$36,0),MATCH(BFF$1,'[14]1718 Collected Indicators'!$A$3:$CH$3,0))</f>
        <v>7.4591626173201089</v>
      </c>
      <c r="BFG2" s="34">
        <f>INDEX('[14]1718 Collected Indicators'!$A$3:$CH$36,MATCH($A2,'[14]1718 Collected Indicators'!$A$3:$A$36,0),MATCH(BFG$1,'[14]1718 Collected Indicators'!$A$3:$CH$3,0))</f>
        <v>336177</v>
      </c>
      <c r="BFH2" s="34">
        <f>INDEX('[14]1718 Collected Indicators'!$A$3:$CH$36,MATCH($A2,'[14]1718 Collected Indicators'!$A$3:$A$36,0),MATCH(BFH$1,'[14]1718 Collected Indicators'!$A$3:$CH$3,0))</f>
        <v>45069</v>
      </c>
      <c r="BFI2" s="85">
        <f>INDEX('[15]1819 Collected Indicators'!$A$3:$CV$36,MATCH($A2,'[15]1819 Collected Indicators'!$A$3:$A$36,0),MATCH(BFI$1,'[15]1819 Collected Indicators'!$A$3:$CV$3,0))</f>
        <v>4.8804465250270077</v>
      </c>
      <c r="BFJ2" s="34">
        <f>INDEX('[15]1819 Collected Indicators'!$A$3:$CV$36,MATCH($A2,'[15]1819 Collected Indicators'!$A$3:$A$36,0),MATCH(BFJ$1,'[15]1819 Collected Indicators'!$A$3:$CV$3,0))</f>
        <v>203295</v>
      </c>
      <c r="BFK2" s="32">
        <f>INDEX('[15]1819 Collected Indicators'!$A$3:$CV$36,MATCH($A2,'[15]1819 Collected Indicators'!$A$3:$A$36,0),MATCH(BFK$1,'[15]1819 Collected Indicators'!$A$3:$CV$3,0))</f>
        <v>41655</v>
      </c>
      <c r="BFL2" s="284">
        <f>INDEX('[11]1920 Collected Indicators'!$A$3:$CV$36,MATCH($A2,'[11]1920 Collected Indicators'!$A$3:$A$36,0),MATCH(BFL$1,'[11]1920 Collected Indicators'!$A$3:$CV$3,0))</f>
        <v>5.5167779940041024</v>
      </c>
      <c r="BFM2" s="34">
        <f>INDEX('[11]1920 Collected Indicators'!$A$3:$CV$36,MATCH($A2,'[11]1920 Collected Indicators'!$A$3:$A$36,0),MATCH(BFM$1,'[11]1920 Collected Indicators'!$A$3:$CV$3,0))</f>
        <v>209781</v>
      </c>
      <c r="BFN2" s="261">
        <f>INDEX('[11]1920 Collected Indicators'!$A$3:$CV$36,MATCH($A2,'[11]1920 Collected Indicators'!$A$3:$A$36,0),MATCH(BFN$1,'[11]1920 Collected Indicators'!$A$3:$CV$3,0))</f>
        <v>38026</v>
      </c>
      <c r="BFO2" s="102">
        <v>91.258617641859644</v>
      </c>
      <c r="BFP2" s="98">
        <v>98.484447968984057</v>
      </c>
      <c r="BFQ2" s="98">
        <v>99.969030659646947</v>
      </c>
      <c r="BFR2" s="98">
        <f>INDEX([38]HSN5!$V$1:$AL$36,MATCH($A2,[38]HSN5!$V$1:$V$36,0),MATCH(BFR$1,[38]HSN5!$V$1:$AL$1,0))</f>
        <v>100</v>
      </c>
      <c r="BFS2" s="99">
        <f>INDEX([38]HSN5!$V$1:$AL$36,MATCH($A2,[38]HSN5!$V$1:$V$36,0),MATCH(BFS$1,[38]HSN5!$V$1:$AL$1,0))</f>
        <v>22463</v>
      </c>
      <c r="BFT2" s="99">
        <f>INDEX([38]HSN5!$V$1:$AL$36,MATCH($A2,[38]HSN5!$V$1:$V$36,0),MATCH(BFT$1,[38]HSN5!$V$1:$AL$1,0))</f>
        <v>22463</v>
      </c>
      <c r="BFU2" s="98">
        <f>INDEX([38]HSN5!$V$1:$AL$36,MATCH($A2,[38]HSN5!$V$1:$V$36,0),MATCH(BFU$1,[38]HSN5!$V$1:$AL$1,0))</f>
        <v>100</v>
      </c>
      <c r="BFV2" s="99">
        <f>INDEX([38]HSN5!$V$1:$AL$36,MATCH($A2,[38]HSN5!$V$1:$V$36,0),MATCH(BFV$1,[38]HSN5!$V$1:$AL$1,0))</f>
        <v>22278</v>
      </c>
      <c r="BFW2" s="99">
        <f>INDEX([38]HSN5!$V$1:$AL$36,MATCH($A2,[38]HSN5!$V$1:$V$36,0),MATCH(BFW$1,[38]HSN5!$V$1:$AL$1,0))</f>
        <v>22278</v>
      </c>
      <c r="BFX2" s="98">
        <f>INDEX([38]HSN5!$V$1:$AL$36,MATCH($A2,[38]HSN5!$V$1:$V$36,0),MATCH(BFX$1,[38]HSN5!$V$1:$AL$1,0))</f>
        <v>82.02</v>
      </c>
      <c r="BFY2" s="99">
        <f>INDEX([38]HSN5!$V$1:$AL$36,MATCH($A2,[38]HSN5!$V$1:$V$36,0),MATCH(BFY$1,[38]HSN5!$V$1:$AL$1,0))</f>
        <v>18177</v>
      </c>
      <c r="BFZ2" s="99">
        <f>INDEX([38]HSN5!$V$1:$AL$36,MATCH($A2,[38]HSN5!$V$1:$V$36,0),MATCH(BFZ$1,[38]HSN5!$V$1:$AL$1,0))</f>
        <v>22162</v>
      </c>
      <c r="BGA2" s="98">
        <f>INDEX([38]HSN5!$V$1:$AL$36,MATCH($A2,[38]HSN5!$V$1:$V$36,0),MATCH(BGA$1,[38]HSN5!$V$1:$AL$1,0))</f>
        <v>82.84</v>
      </c>
      <c r="BGB2" s="99">
        <f>INDEX([38]HSN5!$V$1:$AL$36,MATCH($A2,[38]HSN5!$V$1:$V$36,0),MATCH(BGB$1,[38]HSN5!$V$1:$AL$1,0))</f>
        <v>18010</v>
      </c>
      <c r="BGC2" s="99">
        <f>INDEX([38]HSN5!$V$1:$AL$36,MATCH($A2,[38]HSN5!$V$1:$V$36,0),MATCH(BGC$1,[38]HSN5!$V$1:$AL$1,0))</f>
        <v>21742</v>
      </c>
      <c r="BGD2" s="85">
        <f>INDEX('[14]1718 Collected Indicators'!$A$3:$CH$36,MATCH($A2,'[14]1718 Collected Indicators'!$A$3:$A$36,0),MATCH(BGD$1,'[14]1718 Collected Indicators'!$A$3:$CH$3,0))</f>
        <v>85.557536689068712</v>
      </c>
      <c r="BGE2" s="34">
        <f>INDEX('[14]1718 Collected Indicators'!$A$3:$CH$36,MATCH($A2,'[14]1718 Collected Indicators'!$A$3:$A$36,0),MATCH(BGE$1,'[14]1718 Collected Indicators'!$A$3:$CH$3,0))</f>
        <v>18714</v>
      </c>
      <c r="BGF2" s="34">
        <f>INDEX('[14]1718 Collected Indicators'!$A$3:$CH$36,MATCH($A2,'[14]1718 Collected Indicators'!$A$3:$A$36,0),MATCH(BGF$1,'[14]1718 Collected Indicators'!$A$3:$CH$3,0))</f>
        <v>21873</v>
      </c>
      <c r="BGG2" s="85">
        <f>INDEX('[15]1819 Collected Indicators'!$A$3:$CV$36,MATCH($A2,'[15]1819 Collected Indicators'!$A$3:$A$36,0),MATCH(BGG$1,'[15]1819 Collected Indicators'!$A$3:$CV$3,0))</f>
        <v>86.923147217399261</v>
      </c>
      <c r="BGH2" s="34">
        <f>INDEX('[15]1819 Collected Indicators'!$A$3:$CV$36,MATCH($A2,'[15]1819 Collected Indicators'!$A$3:$A$36,0),MATCH(BGH$1,'[15]1819 Collected Indicators'!$A$3:$CV$3,0))</f>
        <v>19024</v>
      </c>
      <c r="BGI2" s="40">
        <f t="array" ref="BGI2">INDEX('[15]1819 Collected Indicators'!$A$3:$CV$36,MATCH($A2,'[15]1819 Collected Indicators'!$A$3:$A$36,0),MATCH(BGI$1,'[15]1819 Collected Indicators'!$A$3:$CV$3,0))</f>
        <v>21886</v>
      </c>
      <c r="BGJ2" s="107">
        <f t="array" ref="BGJ2">INDEX([39]Extraction!$A$3:$P$36,MATCH($A2,[39]Extraction!$P$3:$P$36,0),MATCH(BGJ$1,[39]Extraction!$A$3:$P$3,0))</f>
        <v>82.02</v>
      </c>
      <c r="BGK2" s="34">
        <f t="array" ref="BGK2">INDEX([39]Extraction!$A$3:$P$36,MATCH($A2,[39]Extraction!$P$3:$P$36,0),MATCH(BGK$1,[39]Extraction!$A$3:$P$3,0))</f>
        <v>18177</v>
      </c>
      <c r="BGL2" s="261">
        <f t="array" ref="BGL2">INDEX([39]Extraction!$A$3:$P$36,MATCH($A2,[39]Extraction!$P$3:$P$36,0),MATCH(BGL$1,[39]Extraction!$A$3:$P$3,0))</f>
        <v>22162</v>
      </c>
      <c r="BGM2" s="100">
        <f t="array" ref="BGM2">INDEX([39]Extraction!$A$3:$P$36,MATCH($A2,[39]Extraction!$P$3:$P$36,0),MATCH(BGM$1,[39]Extraction!$A$3:$P$3,0))</f>
        <v>82.84</v>
      </c>
      <c r="BGN2" s="34">
        <f t="array" ref="BGN2">INDEX([39]Extraction!$A$3:$P$36,MATCH($A2,[39]Extraction!$P$3:$P$36,0),MATCH(BGN$1,[39]Extraction!$A$3:$P$3,0))</f>
        <v>18010</v>
      </c>
      <c r="BGO2" s="34">
        <f t="array" ref="BGO2">INDEX([39]Extraction!$A$3:$P$36,MATCH($A2,[39]Extraction!$P$3:$P$36,0),MATCH(BGO$1,[39]Extraction!$A$3:$P$3,0))</f>
        <v>21742</v>
      </c>
      <c r="BGP2" s="100">
        <f t="array" ref="BGP2">INDEX([39]Extraction!$A$3:$P$36,MATCH($A2,[39]Extraction!$P$3:$P$36,0),MATCH(BGP$1,[39]Extraction!$A$3:$P$3,0))</f>
        <v>85.56</v>
      </c>
      <c r="BGQ2" s="34">
        <f t="array" ref="BGQ2">INDEX([39]Extraction!$A$3:$P$36,MATCH($A2,[39]Extraction!$P$3:$P$36,0),MATCH(BGQ$1,[39]Extraction!$A$3:$P$3,0))</f>
        <v>18714</v>
      </c>
      <c r="BGR2" s="34">
        <f t="array" ref="BGR2">INDEX([39]Extraction!$A$3:$P$36,MATCH($A2,[39]Extraction!$P$3:$P$36,0),MATCH(BGR$1,[39]Extraction!$A$3:$P$3,0))</f>
        <v>21873</v>
      </c>
      <c r="BGS2" s="100">
        <f t="array" ref="BGS2">INDEX([39]Extraction!$A$3:$P$36,MATCH($A2,[39]Extraction!$P$3:$P$36,0),MATCH(BGS$1,[39]Extraction!$A$3:$P$3,0))</f>
        <v>86.92</v>
      </c>
      <c r="BGT2" s="34">
        <f t="array" ref="BGT2">INDEX([39]Extraction!$A$3:$P$36,MATCH($A2,[39]Extraction!$P$3:$P$36,0),MATCH(BGT$1,[39]Extraction!$A$3:$P$3,0))</f>
        <v>19024</v>
      </c>
      <c r="BGU2" s="34">
        <f t="array" ref="BGU2">INDEX([39]Extraction!$A$3:$P$36,MATCH($A2,[39]Extraction!$P$3:$P$36,0),MATCH(BGU$1,[39]Extraction!$A$3:$P$3,0))</f>
        <v>21886</v>
      </c>
      <c r="BGV2" s="100">
        <f>INDEX('[11]1920 Collected Indicators'!$A$3:$CV$36,MATCH($A2,'[11]1920 Collected Indicators'!$A$3:$A$36,0),MATCH(BGV$1,'[11]1920 Collected Indicators'!$A$3:$CV$3,0))</f>
        <v>92.867280135512516</v>
      </c>
      <c r="BGW2" s="34">
        <f>INDEX('[11]1920 Collected Indicators'!$A$3:$CV$36,MATCH($A2,'[11]1920 Collected Indicators'!$A$3:$A$36,0),MATCH(BGW$1,'[11]1920 Collected Indicators'!$A$3:$CV$3,0))</f>
        <v>20285</v>
      </c>
      <c r="BGX2" s="35">
        <f>INDEX('[11]1920 Collected Indicators'!$A$3:$CV$36,MATCH($A2,'[11]1920 Collected Indicators'!$A$3:$A$36,0),MATCH(BGX$1,'[11]1920 Collected Indicators'!$A$3:$CV$3,0))</f>
        <v>21843</v>
      </c>
      <c r="BGY2" s="101">
        <f>INDEX('[25]Corporate Management'!$B$6:$EY$40,MATCH($A2,'[25]Corporate Management'!$B$6:$B$40,0),MATCH(BGY$1,'[25]Corporate Management'!$B$40:$EY$40,0))</f>
        <v>81.5625</v>
      </c>
      <c r="BGZ2" s="99">
        <f>INDEX('[25]Corporate Management'!$B$6:$EY$40,MATCH($A2,'[25]Corporate Management'!$B$6:$B$40,0),MATCH(BGZ$1,'[25]Corporate Management'!$B$40:$EY$40,0))</f>
        <v>261</v>
      </c>
      <c r="BHA2" s="99">
        <f>INDEX('[25]Corporate Management'!$B$6:$EY$40,MATCH($A2,'[25]Corporate Management'!$B$6:$B$40,0),MATCH(BHA$1,'[25]Corporate Management'!$B$40:$EY$40,0))</f>
        <v>320</v>
      </c>
      <c r="BHB2" s="98">
        <f>INDEX('[25]Corporate Management'!$B$6:$EY$40,MATCH($A2,'[25]Corporate Management'!$B$6:$B$40,0),MATCH(BHB$1,'[25]Corporate Management'!$B$40:$EY$40,0))</f>
        <v>81.456953642384107</v>
      </c>
      <c r="BHC2" s="99">
        <f>INDEX('[25]Corporate Management'!$B$6:$EY$40,MATCH($A2,'[25]Corporate Management'!$B$6:$B$40,0),MATCH(BHC$1,'[25]Corporate Management'!$B$40:$EY$40,0))</f>
        <v>246</v>
      </c>
      <c r="BHD2" s="99">
        <f>INDEX('[25]Corporate Management'!$B$6:$EY$40,MATCH($A2,'[25]Corporate Management'!$B$6:$B$40,0),MATCH(BHD$1,'[25]Corporate Management'!$B$40:$EY$40,0))</f>
        <v>302</v>
      </c>
      <c r="BHE2" s="98">
        <f>INDEX('[25]Corporate Management'!$B$6:$EY$40,MATCH($A2,'[25]Corporate Management'!$B$6:$B$40,0),MATCH(BHE$1,'[25]Corporate Management'!$B$40:$EY$40,0))</f>
        <v>80.906148867313917</v>
      </c>
      <c r="BHF2" s="99">
        <f>INDEX('[25]Corporate Management'!$B$6:$EY$40,MATCH($A2,'[25]Corporate Management'!$B$6:$B$40,0),MATCH(BHF$1,'[25]Corporate Management'!$B$40:$EY$40,0))</f>
        <v>250</v>
      </c>
      <c r="BHG2" s="99">
        <f>INDEX('[25]Corporate Management'!$B$6:$EY$40,MATCH($A2,'[25]Corporate Management'!$B$6:$B$40,0),MATCH(BHG$1,'[25]Corporate Management'!$B$40:$EY$40,0))</f>
        <v>309</v>
      </c>
      <c r="BHH2" s="98">
        <f>INDEX('[26]All Data'!$A$1:$Y$34,MATCH($A2,'[26]All Data'!$A$1:$A$34,0),MATCH(BHH$1,'[26]All Data'!$A$1:$Y$1,0))</f>
        <v>79.611650485436897</v>
      </c>
      <c r="BHI2" s="99">
        <f>INDEX('[26]All Data'!$A$1:$Y$34,MATCH($A2,'[26]All Data'!$A$1:$A$34,0),MATCH(BHI$1,'[26]All Data'!$A$1:$Y$1,0))</f>
        <v>246</v>
      </c>
      <c r="BHJ2" s="99">
        <f>INDEX('[26]All Data'!$A$1:$Y$34,MATCH($A2,'[26]All Data'!$A$1:$A$34,0),MATCH(BHJ$1,'[26]All Data'!$A$1:$Y$1,0))</f>
        <v>309</v>
      </c>
      <c r="BHK2" s="98">
        <f>INDEX('[27]All Data'!$A$1:$Y$34,MATCH($A2,'[27]All Data'!$A$1:$A$34,0),MATCH(BHK$1,'[27]All Data'!$A$1:$Y$1,0))</f>
        <v>75.570032573289907</v>
      </c>
      <c r="BHL2" s="99">
        <f>INDEX('[27]All Data'!$A$1:$Y$34,MATCH($A2,'[27]All Data'!$A$1:$A$34,0),MATCH(BHL$1,'[27]All Data'!$A$1:$Y$1,0))</f>
        <v>232</v>
      </c>
      <c r="BHM2" s="99">
        <f>INDEX('[27]All Data'!$A$1:$Y$34,MATCH($A2,'[27]All Data'!$A$1:$A$34,0),MATCH(BHM$1,'[27]All Data'!$A$1:$Y$1,0))</f>
        <v>307</v>
      </c>
      <c r="BHN2" s="98">
        <f>INDEX('[28]All Data'!$A$1:$AB$34,MATCH($A2,'[28]All Data'!$A$1:$A$34,0),MATCH(BHN$1,'[28]All Data'!$A$1:$AB$1,0))</f>
        <v>75.250836120401345</v>
      </c>
      <c r="BHO2" s="99">
        <f>INDEX('[28]All Data'!$A$1:$AB$34,MATCH($A2,'[28]All Data'!$A$1:$A$34,0),MATCH(BHO$1,'[28]All Data'!$A$1:$AB$1,0))</f>
        <v>225</v>
      </c>
      <c r="BHP2" s="99">
        <f>INDEX('[28]All Data'!$A$1:$AB$34,MATCH($A2,'[28]All Data'!$A$1:$A$34,0),MATCH(BHP$1,'[28]All Data'!$A$1:$AB$1,0))</f>
        <v>299</v>
      </c>
      <c r="BHQ2" s="98">
        <f>INDEX('[29]SPI Raw Data 1617'!$A$3:$AN$37,MATCH($A2,'[29]SPI Raw Data 1617'!$A$3:$A$37,0),MATCH(BHQ$1,'[29]SPI Raw Data 1617'!$A$37:$AN$37,0))</f>
        <v>72.789115646258509</v>
      </c>
      <c r="BHR2" s="99">
        <f>INDEX('[29]SPI Raw Data 1617'!$A$3:$AN$37,MATCH($A2,'[29]SPI Raw Data 1617'!$A$3:$A$37,0),MATCH(BHR$1,'[29]SPI Raw Data 1617'!$A$37:$AN$37,0))</f>
        <v>214</v>
      </c>
      <c r="BHS2" s="99">
        <f>INDEX('[29]SPI Raw Data 1617'!$A$3:$AN$37,MATCH($A2,'[29]SPI Raw Data 1617'!$A$3:$A$37,0),MATCH(BHS$1,'[29]SPI Raw Data 1617'!$A$37:$AN$37,0))</f>
        <v>294</v>
      </c>
      <c r="BHT2" s="98">
        <f>INDEX('[30]SPI Raw Data 1718'!$A$3:$AN$37,MATCH($A2,'[30]SPI Raw Data 1718'!$A$3:$A$37,0),MATCH(BHT$1,'[30]SPI Raw Data 1718'!$A$37:$AN$37,0))</f>
        <v>74.21602787456446</v>
      </c>
      <c r="BHU2" s="99">
        <f>INDEX('[30]SPI Raw Data 1718'!$A$3:$AN$37,MATCH($A2,'[30]SPI Raw Data 1718'!$A$3:$A$37,0),MATCH(BHU$1,'[30]SPI Raw Data 1718'!$A$37:$AN$37,0))</f>
        <v>213</v>
      </c>
      <c r="BHV2" s="99">
        <f>INDEX('[30]SPI Raw Data 1718'!$A$3:$AN$37,MATCH($A2,'[30]SPI Raw Data 1718'!$A$3:$A$37,0),MATCH(BHV$1,'[30]SPI Raw Data 1718'!$A$37:$AN$37,0))</f>
        <v>287</v>
      </c>
      <c r="BHW2" s="98">
        <f>INDEX('[31]SPI Raw Data 1819'!$A$1:$AN$37,MATCH($A2,'[31]SPI Raw Data 1819'!$A$1:$A$37,0),MATCH(BHW$1,'[31]SPI Raw Data 1819'!$A$37:$AN$37,0))</f>
        <v>75.352112676056336</v>
      </c>
      <c r="BHX2" s="196">
        <f>INDEX('[31]SPI Raw Data 1819'!$A$1:$AN$37,MATCH($A2,'[31]SPI Raw Data 1819'!$A$1:$A$37,0),MATCH(BHX$1,'[31]SPI Raw Data 1819'!$A$37:$AN$37,0))</f>
        <v>214</v>
      </c>
      <c r="BHY2" s="224">
        <f>INDEX('[31]SPI Raw Data 1819'!$A$1:$AN$37,MATCH($A2,'[31]SPI Raw Data 1819'!$A$1:$A$37,0),MATCH(BHY$1,'[31]SPI Raw Data 1819'!$A$37:$AN$37,0))</f>
        <v>284</v>
      </c>
      <c r="BHZ2" s="196">
        <f>INDEX('[32]SPI Raw Data 1920'!$A$1:$AN$35, MATCH($A2,'[32]SPI Raw Data 1920'!$A$1:$A$35,0),MATCH(BHZ$1,'[32]SPI Raw Data 1920'!$A$37:$AN$37,0))</f>
        <v>75.268817204301072</v>
      </c>
      <c r="BIA2" s="278">
        <f>INDEX('[32]SPI Raw Data 1920'!$A$1:$AN$35, MATCH($A2,'[32]SPI Raw Data 1920'!$A$1:$A$35,0),MATCH(BIA$1,'[32]SPI Raw Data 1920'!$A$37:$AN$37,0))</f>
        <v>210</v>
      </c>
      <c r="BIB2" s="265">
        <f>INDEX('[32]SPI Raw Data 1920'!$A$1:$AN$35, MATCH($A2,'[32]SPI Raw Data 1920'!$A$1:$A$35,0),MATCH(BIB$1,'[32]SPI Raw Data 1920'!$A$37:$AN$37,0))</f>
        <v>279</v>
      </c>
      <c r="BIC2" s="102">
        <f>INDEX('[25]Corporate Management'!$B$6:$EY$40,MATCH($A2,'[25]Corporate Management'!$B$6:$B$40,0),MATCH(BIC$1,'[25]Corporate Management'!$B$40:$EY$40,0))</f>
        <v>89.017164588060922</v>
      </c>
      <c r="BID2" s="99">
        <f>INDEX('[25]Corporate Management'!$B$6:$EY$40,MATCH($A2,'[25]Corporate Management'!$B$6:$B$40,0),MATCH(BID$1,'[25]Corporate Management'!$B$40:$EY$40,0))</f>
        <v>484070</v>
      </c>
      <c r="BIE2" s="99">
        <f>INDEX('[25]Corporate Management'!$B$6:$EY$40,MATCH($A2,'[25]Corporate Management'!$B$6:$B$40,0),MATCH(BIE$1,'[25]Corporate Management'!$B$40:$EY$40,0))</f>
        <v>543794</v>
      </c>
      <c r="BIF2" s="98">
        <f>INDEX('[25]Corporate Management'!$B$6:$EY$40,MATCH($A2,'[25]Corporate Management'!$B$6:$B$40,0),MATCH(BIF$1,'[25]Corporate Management'!$B$40:$EY$40,0))</f>
        <v>94.035103892033405</v>
      </c>
      <c r="BIG2" s="99">
        <f>INDEX('[25]Corporate Management'!$B$6:$EY$40,MATCH($A2,'[25]Corporate Management'!$B$6:$B$40,0),MATCH(BIG$1,'[25]Corporate Management'!$B$40:$EY$40,0))</f>
        <v>510037</v>
      </c>
      <c r="BIH2" s="99">
        <f>INDEX('[25]Corporate Management'!$B$6:$EY$40,MATCH($A2,'[25]Corporate Management'!$B$6:$B$40,0),MATCH(BIH$1,'[25]Corporate Management'!$B$40:$EY$40,0))</f>
        <v>542390</v>
      </c>
      <c r="BII2" s="98">
        <f>INDEX('[25]Corporate Management'!$B$6:$EY$40,MATCH($A2,'[25]Corporate Management'!$B$6:$B$40,0),MATCH(BII$1,'[25]Corporate Management'!$B$40:$EY$40,0))</f>
        <v>91.708833257319739</v>
      </c>
      <c r="BIJ2" s="99">
        <f>INDEX('[25]Corporate Management'!$B$6:$EY$40,MATCH($A2,'[25]Corporate Management'!$B$6:$B$40,0),MATCH(BIJ$1,'[25]Corporate Management'!$B$40:$EY$40,0))</f>
        <v>510743</v>
      </c>
      <c r="BIK2" s="99">
        <f>INDEX('[25]Corporate Management'!$B$6:$EY$40,MATCH($A2,'[25]Corporate Management'!$B$6:$B$40,0),MATCH(BIK$1,'[25]Corporate Management'!$B$40:$EY$40,0))</f>
        <v>556918</v>
      </c>
      <c r="BIL2" s="98">
        <f>INDEX('[26]All Data'!$A$1:$Y$34,MATCH($A2,'[26]All Data'!$A$1:$A$34,0),MATCH(BIL$1,'[26]All Data'!$A$1:$Y$1,0))</f>
        <v>92.693118186759321</v>
      </c>
      <c r="BIM2" s="99">
        <f>INDEX('[26]All Data'!$A$1:$Y$34,MATCH($A2,'[26]All Data'!$A$1:$A$34,0),MATCH(BIM$1,'[26]All Data'!$A$1:$Y$1,0))</f>
        <v>513328</v>
      </c>
      <c r="BIN2" s="99">
        <f>INDEX('[26]All Data'!$A$1:$Y$34,MATCH($A2,'[26]All Data'!$A$1:$A$34,0),MATCH(BIN$1,'[26]All Data'!$A$1:$Y$1,0))</f>
        <v>553793</v>
      </c>
      <c r="BIO2" s="98">
        <f>INDEX('[27]All Data'!$A$1:$Y$34,MATCH($A2,'[27]All Data'!$A$1:$A$34,0),MATCH(BIO$1,'[27]All Data'!$A$1:$Y$1,0))</f>
        <v>92.604023136919935</v>
      </c>
      <c r="BIP2" s="99">
        <f>INDEX('[27]All Data'!$A$1:$Y$34,MATCH($A2,'[27]All Data'!$A$1:$A$34,0),MATCH(BIP$1,'[27]All Data'!$A$1:$Y$1,0))</f>
        <v>512792</v>
      </c>
      <c r="BIQ2" s="99">
        <f>INDEX('[27]All Data'!$A$1:$Y$34,MATCH($A2,'[27]All Data'!$A$1:$A$34,0),MATCH(BIQ$1,'[27]All Data'!$A$1:$Y$1,0))</f>
        <v>553747</v>
      </c>
      <c r="BIR2" s="98">
        <f>INDEX('[28]All Data'!$A$1:$AB$34,MATCH($A2,'[28]All Data'!$A$1:$A$34,0),MATCH(BIR$1,'[28]All Data'!$A$1:$AB$1,0))</f>
        <v>92.395848375451266</v>
      </c>
      <c r="BIS2" s="99">
        <f>INDEX('[28]All Data'!$A$1:$AB$34,MATCH($A2,'[28]All Data'!$A$1:$A$34,0),MATCH(BIS$1,'[28]All Data'!$A$1:$AB$1,0))</f>
        <v>511873</v>
      </c>
      <c r="BIT2" s="99">
        <f>INDEX('[28]All Data'!$A$1:$AB$34,MATCH($A2,'[28]All Data'!$A$1:$A$34,0),MATCH(BIT$1,'[28]All Data'!$A$1:$AB$1,0))</f>
        <v>554000</v>
      </c>
      <c r="BIU2" s="98">
        <f>INDEX('[29]SPI Raw Data 1617'!$A$3:$AN$37,MATCH($A2,'[29]SPI Raw Data 1617'!$A$3:$A$37,0),MATCH(BIU$1,'[29]SPI Raw Data 1617'!$A$37:$AN$37,0))</f>
        <v>94.25811792843345</v>
      </c>
      <c r="BIV2" s="99">
        <f>INDEX('[29]SPI Raw Data 1617'!$A$3:$AN$37,MATCH($A2,'[29]SPI Raw Data 1617'!$A$3:$A$37,0),MATCH(BIV$1,'[29]SPI Raw Data 1617'!$A$37:$AN$37,0))</f>
        <v>512340</v>
      </c>
      <c r="BIW2" s="99">
        <f>INDEX('[29]SPI Raw Data 1617'!$A$3:$AN$37,MATCH($A2,'[29]SPI Raw Data 1617'!$A$3:$A$37,0),MATCH(BIW$1,'[29]SPI Raw Data 1617'!$A$37:$AN$37,0))</f>
        <v>543550</v>
      </c>
      <c r="BIX2" s="98">
        <f>INDEX('[30]SPI Raw Data 1718'!$A$3:$AN$37,MATCH($A2,'[30]SPI Raw Data 1718'!$A$3:$A$37,0),MATCH(BIX$1,'[30]SPI Raw Data 1718'!$A$37:$AN$37,0))</f>
        <v>96.040980363883747</v>
      </c>
      <c r="BIY2" s="99">
        <f>INDEX('[30]SPI Raw Data 1718'!$A$3:$AN$37,MATCH($A2,'[30]SPI Raw Data 1718'!$A$3:$A$37,0),MATCH(BIY$1,'[30]SPI Raw Data 1718'!$A$37:$AN$37,0))</f>
        <v>519526</v>
      </c>
      <c r="BIZ2" s="99">
        <f>INDEX('[30]SPI Raw Data 1718'!$A$3:$AN$37,MATCH($A2,'[30]SPI Raw Data 1718'!$A$3:$A$37,0),MATCH(BIZ$1,'[30]SPI Raw Data 1718'!$A$37:$AN$37,0))</f>
        <v>540942</v>
      </c>
      <c r="BJA2" s="98">
        <f>INDEX('[31]SPI Raw Data 1819'!$A$1:$AN$37,MATCH($A2,'[31]SPI Raw Data 1819'!$A$1:$A$37,0),MATCH(BJA$1,'[31]SPI Raw Data 1819'!$A$37:$AN$37,0))</f>
        <v>96.024713632900344</v>
      </c>
      <c r="BJB2" s="196">
        <f>INDEX('[31]SPI Raw Data 1819'!$A$1:$AN$37,MATCH($A2,'[31]SPI Raw Data 1819'!$A$1:$A$37,0),MATCH(BJB$1,'[31]SPI Raw Data 1819'!$A$37:$AN$37,0))</f>
        <v>520501</v>
      </c>
      <c r="BJC2" s="196">
        <f>INDEX('[31]SPI Raw Data 1819'!$A$1:$AN$37,MATCH($A2,'[31]SPI Raw Data 1819'!$A$1:$A$37,0),MATCH(BJC$1,'[31]SPI Raw Data 1819'!$A$37:$AN$37,0))</f>
        <v>542049</v>
      </c>
      <c r="BJD2" s="101">
        <f>INDEX('[32]SPI Raw Data 1920'!$A$1:$AN$35, MATCH($A2,'[32]SPI Raw Data 1920'!$A$1:$A$35,0),MATCH(BJD$1,'[32]SPI Raw Data 1920'!$A$37:$AN$37,0))</f>
        <v>96.745158169505146</v>
      </c>
      <c r="BJE2" s="196">
        <f>INDEX('[32]SPI Raw Data 1920'!$A$1:$AN$35, MATCH($A2,'[32]SPI Raw Data 1920'!$A$1:$A$35,0),MATCH(BJE$1,'[32]SPI Raw Data 1920'!$A$37:$AN$37,0))</f>
        <v>529999</v>
      </c>
      <c r="BJF2" s="265">
        <f>INDEX('[32]SPI Raw Data 1920'!$A$1:$AN$35, MATCH($A2,'[32]SPI Raw Data 1920'!$A$1:$A$35,0),MATCH(BJF$1,'[32]SPI Raw Data 1920'!$A$37:$AN$37,0))</f>
        <v>547830</v>
      </c>
      <c r="BJG2" s="102" t="s">
        <v>1853</v>
      </c>
      <c r="BJH2" s="84" t="s">
        <v>1853</v>
      </c>
      <c r="BJI2" s="84">
        <f>INDEX('[40]Historic Data'!$L$2:$U$35,MATCH($A2,'[40]Historic Data'!$L$2:$L$35,0),MATCH(BJI$1,'[40]Historic Data'!$L$2:$U$2,0))</f>
        <v>6000</v>
      </c>
      <c r="BJJ2" s="98">
        <f>BJK2/BJL2*100</f>
        <v>4.5625</v>
      </c>
      <c r="BJK2" s="84">
        <v>292</v>
      </c>
      <c r="BJL2" s="84">
        <f>INDEX('[40]Historic Data'!$L$2:$U$35,MATCH($A2,'[40]Historic Data'!$L$2:$L$35,0),MATCH(BJL$1,'[40]Historic Data'!$L$2:$U$2,0))</f>
        <v>6400</v>
      </c>
      <c r="BJM2" s="98">
        <f>BJN2/BJO2*100</f>
        <v>8.6071428571428577</v>
      </c>
      <c r="BJN2" s="84">
        <v>482</v>
      </c>
      <c r="BJO2" s="84">
        <f>INDEX('[40]Historic Data'!$L$2:$U$35,MATCH($A2,'[40]Historic Data'!$L$2:$L$35,0),MATCH(BJO$1,'[40]Historic Data'!$L$2:$U$2,0))</f>
        <v>5600</v>
      </c>
      <c r="BJP2" s="98">
        <f>BJQ2/BJR2*100</f>
        <v>4.384615384615385</v>
      </c>
      <c r="BJQ2" s="84">
        <v>285</v>
      </c>
      <c r="BJR2" s="84">
        <f>INDEX('[40]Historic Data'!$L$2:$U$35,MATCH($A2,'[40]Historic Data'!$L$2:$L$35,0),MATCH(BJR$1,'[40]Historic Data'!$L$2:$U$2,0))</f>
        <v>6500</v>
      </c>
      <c r="BJS2" s="98">
        <f>(BJT2/BJU2)*100</f>
        <v>7.2499999999999991</v>
      </c>
      <c r="BJT2" s="84">
        <f>INDEX('[3]Raw data 16-17'!$B$2:$ACG$34,MATCH($A2,'[3]Raw data 16-17'!$A$2:$A$34,0),MATCH(BJT$1,'[3]Raw data 16-17'!$B$1:$MA$1,0))</f>
        <v>435</v>
      </c>
      <c r="BJU2" s="84">
        <f>INDEX('[40]Historic Data'!$L$2:$U$35,MATCH($A2,'[40]Historic Data'!$L$2:$L$35,0),MATCH(BJU$1,'[40]Historic Data'!$L$2:$U$2,0))</f>
        <v>6000</v>
      </c>
      <c r="BJV2" s="98">
        <f>IFERROR((BJW2/BJX2)*100,"NA")</f>
        <v>5.8928571428571423</v>
      </c>
      <c r="BJW2" s="84">
        <f>INDEX('[14]1718 Collected Indicators'!$A$3:$CH$36,MATCH($A2,'[14]1718 Collected Indicators'!$A$3:$A$36,0),MATCH(BJW$1,'[14]1718 Collected Indicators'!$A$3:$CH$3,0))</f>
        <v>330</v>
      </c>
      <c r="BJX2" s="84">
        <f>INDEX('[40]Historic Data'!$L$2:$U$35,MATCH($A2,'[40]Historic Data'!$L$2:$L$35,0),MATCH(BJX$1,'[40]Historic Data'!$L$2:$U$2,0))</f>
        <v>5600</v>
      </c>
      <c r="BJY2" s="98">
        <f>INDEX('[15]1819 Collected Indicators'!$A$3:$CV$36,MATCH($A2,'[15]1819 Collected Indicators'!$A$3:$A$36,0),MATCH(BJY$1,'[15]1819 Collected Indicators'!$A$3:$CV$3,0))</f>
        <v>5.5396825396825395</v>
      </c>
      <c r="BJZ2" s="84">
        <f>INDEX('[15]1819 Collected Indicators'!$A$3:$CV$36,MATCH($A2,'[15]1819 Collected Indicators'!$A$3:$A$36,0),MATCH(BJZ$1,'[15]1819 Collected Indicators'!$A$3:$CV$3,0))</f>
        <v>349</v>
      </c>
      <c r="BKA2" s="87">
        <f>INDEX('[15]1819 Collected Indicators'!$A$3:$CV$36,MATCH($A2,'[15]1819 Collected Indicators'!$A$3:$A$36,0),MATCH(BKA$1,'[15]1819 Collected Indicators'!$A$3:$CV$3,0))</f>
        <v>6300</v>
      </c>
      <c r="BKB2" s="121">
        <f>INDEX('[11]1920 Collected Indicators'!$A$3:$CV$36,MATCH($A2,'[11]1920 Collected Indicators'!$A$3:$A$36,0),MATCH(BKB$1,'[11]1920 Collected Indicators'!$A$3:$CV$3,0))</f>
        <v>10.470588235294118</v>
      </c>
      <c r="BKC2" s="284">
        <f>INDEX('[11]1920 Collected Indicators'!$A$3:$CV$36,MATCH($A2,'[11]1920 Collected Indicators'!$A$3:$A$36,0),MATCH(BKC$1,'[11]1920 Collected Indicators'!$A$3:$CV$3,0))</f>
        <v>356</v>
      </c>
      <c r="BKD2" s="284">
        <f>INDEX('[11]1920 Collected Indicators'!$A$3:$CV$36,MATCH($A2,'[11]1920 Collected Indicators'!$A$3:$A$36,0),MATCH(BKD$1,'[11]1920 Collected Indicators'!$A$3:$CV$3,0))</f>
        <v>3400</v>
      </c>
      <c r="BKE2" s="101">
        <f>(BKF2/BKG2)*1000</f>
        <v>1862.1603711066932</v>
      </c>
      <c r="BKF2" s="99">
        <f>INDEX([41]Sheet1!$B$2:$I$34,MATCH($A2,[41]Sheet1!$A$2:$A$34,0),MATCH(BKF$1,[41]Sheet1!$B$1:$I$1,0))</f>
        <v>2810</v>
      </c>
      <c r="BKG2" s="99">
        <v>1509</v>
      </c>
      <c r="BKH2" s="98">
        <f>(BKI2/BKJ2)*1000</f>
        <v>1869.6596669080377</v>
      </c>
      <c r="BKI2" s="99">
        <f>INDEX([41]Sheet1!$B$2:$I$34,MATCH($A2,[41]Sheet1!$A$2:$A$34,0),MATCH(BKI$1,[41]Sheet1!$B$1:$I$1,0))</f>
        <v>2582</v>
      </c>
      <c r="BKJ2" s="84">
        <v>1381</v>
      </c>
      <c r="BKK2" s="98">
        <f>(BKL2/BKM2)*1000</f>
        <v>2534.062237174096</v>
      </c>
      <c r="BKL2" s="99">
        <f>INDEX([41]Sheet1!$B$2:$I$34,MATCH($A2,[41]Sheet1!$A$2:$A$34,0),MATCH(BKL$1,[41]Sheet1!$B$1:$I$1,0))</f>
        <v>3013</v>
      </c>
      <c r="BKM2" s="84">
        <v>1189</v>
      </c>
      <c r="BKN2" s="98">
        <f>(BKO2/BKP2)*1000</f>
        <v>2590.8720456397714</v>
      </c>
      <c r="BKO2" s="99">
        <f>INDEX([41]Sheet1!$B$2:$I$34,MATCH($A2,[41]Sheet1!$A$2:$A$34,0),MATCH(BKO$1,[41]Sheet1!$B$1:$I$1,0))</f>
        <v>3179</v>
      </c>
      <c r="BKP2" s="84">
        <v>1227</v>
      </c>
      <c r="BKQ2" s="98">
        <f>(BKR2/BKS2)*1000</f>
        <v>3006.8376068376069</v>
      </c>
      <c r="BKR2" s="99">
        <f>INDEX([41]Sheet1!$B$2:$I$34,MATCH($A2,[41]Sheet1!$A$2:$A$34,0),MATCH(BKR$1,[41]Sheet1!$B$1:$I$1,0))</f>
        <v>3518</v>
      </c>
      <c r="BKS2" s="84">
        <v>1170</v>
      </c>
      <c r="BKT2" s="98">
        <f>(BKU2/BKV2)*1000</f>
        <v>3753.5087719298244</v>
      </c>
      <c r="BKU2" s="99">
        <f>INDEX([41]Sheet1!$B$2:$I$34,MATCH($A2,[41]Sheet1!$A$2:$A$34,0),MATCH(BKU$1,[41]Sheet1!$B$1:$I$1,0))</f>
        <v>4279</v>
      </c>
      <c r="BKV2" s="84">
        <v>1140</v>
      </c>
      <c r="BKW2" s="98">
        <f>(BKX2/BKY2)*1000</f>
        <v>5073.6126840317102</v>
      </c>
      <c r="BKX2" s="84">
        <f>INDEX([41]Sheet1!$B$2:$I$34,MATCH($A2,[41]Sheet1!$A$2:$A$34,0),MATCH(BKX$1,[41]Sheet1!$B$1:$I$1,0))</f>
        <v>4480</v>
      </c>
      <c r="BKY2" s="84">
        <f>INDEX('[3]Raw data 16-17'!$B$2:$ACG$34,MATCH($A2,'[3]Raw data 16-17'!$A$2:$A$34,0),MATCH(BKY$1,'[3]Raw data 16-17'!$B$1:$MA$1,0))</f>
        <v>883</v>
      </c>
      <c r="BKZ2" s="85">
        <f>(BLA2/BLB2)*1000</f>
        <v>6694.7674418604656</v>
      </c>
      <c r="BLA2" s="34">
        <f>INDEX([4]Sheet1!$A$1:$CJ$34, MATCH($A2, [4]Sheet1!$A$1:$A$34, 0), MATCH(BLA$1, [4]Sheet1!$A$1:$CJ$1, 0))</f>
        <v>4606</v>
      </c>
      <c r="BLB2" s="32">
        <f>INDEX('[5]Finance Indicators'!$A$2:$BO$35,MATCH($A2,'[5]Finance Indicators'!$A$2:$A$35,0),MATCH(BLB$1,'[5]Finance Indicators'!$A$2:$BO$2,0))</f>
        <v>688</v>
      </c>
      <c r="BLC2" s="88">
        <f>INDEX('[6]Finance Indicators'!$B$3:$BO$35,MATCH($A2,'[6]Finance Indicators'!$A$3:$A$35,0),MATCH(BLC$1,'[6]Finance Indicators'!$B$2:$BO$2,0))</f>
        <v>5266.666666666667</v>
      </c>
      <c r="BLD2" s="88">
        <f>INDEX('[6]Finance Indicators'!$B$3:$BO$35,MATCH($A2,'[6]Finance Indicators'!$A$3:$A$35,0),MATCH(BLD$1,'[6]Finance Indicators'!$B$2:$BO$2,0))</f>
        <v>3239</v>
      </c>
      <c r="BLE2" s="88">
        <f>INDEX('[6]Finance Indicators'!$B$3:$BO$35,MATCH($A2,'[6]Finance Indicators'!$A$3:$A$35,0),MATCH(BLE$1,'[6]Finance Indicators'!$B$2:$BO$2,0))</f>
        <v>615</v>
      </c>
      <c r="BLF2" s="89">
        <f t="array" ref="BLF2">INDEX('[7]Finance Indicators'!$A$2:$BO$35,MATCH($A2,'[7]Finance Indicators'!$A$2:$A$35,0),MATCH(BLF$1,'[7]Finance Indicators'!$A$2:$BO$2,0))</f>
        <v>6020.7253886010367</v>
      </c>
      <c r="BLG2" s="89">
        <f t="array" ref="BLG2">INDEX('[7]Finance Indicators'!$A$2:$BO$35,MATCH($A2,'[7]Finance Indicators'!$A$2:$A$35,0),MATCH(BLG$1,'[7]Finance Indicators'!$A$2:$BO$2,0))</f>
        <v>3486</v>
      </c>
      <c r="BLH2" s="276">
        <f t="array" ref="BLH2">INDEX('[7]Finance Indicators'!$A$2:$BO$35,MATCH($A2,'[7]Finance Indicators'!$A$2:$A$35,0),MATCH(BLH$1,'[7]Finance Indicators'!$A$2:$BO$2,0))</f>
        <v>579</v>
      </c>
      <c r="BLI2" s="89">
        <f>(BKE2*100)/Deflators!$B$2</f>
        <v>2193.6686786601558</v>
      </c>
      <c r="BLJ2" s="91">
        <f>(BKH2*100)/Deflators!$B$3</f>
        <v>2169.60859798107</v>
      </c>
      <c r="BLK2" s="91">
        <f>(BKK2*100)/Deflators!$B$4</f>
        <v>2881.6816566807356</v>
      </c>
      <c r="BLL2" s="91">
        <f>(BKN2*100)/Deflators!$B$5</f>
        <v>2894.0861780339305</v>
      </c>
      <c r="BLM2" s="91">
        <f>(BKQ2*100)/Deflators!$B$6</f>
        <v>3313.0495219536992</v>
      </c>
      <c r="BLN2" s="91">
        <f>(BKT2*100)/Deflators!$B$7</f>
        <v>4102.2872883270338</v>
      </c>
      <c r="BLO2" s="98">
        <f>(BKW2*100)/Deflators!$B$8</f>
        <v>5411.1378164719645</v>
      </c>
      <c r="BLP2" s="98">
        <f>(BKZ2*100)/Deflators!$B$9</f>
        <v>7016.5940529920235</v>
      </c>
      <c r="BLQ2" s="98">
        <f>(BLC2*100)/Deflators!$B$10</f>
        <v>5395.3387517217925</v>
      </c>
      <c r="BLR2" s="257">
        <f>(BLF2*100)/Deflators!$B$11</f>
        <v>6020.7253886010367</v>
      </c>
      <c r="BLS2" s="102">
        <v>15.7540500736377</v>
      </c>
      <c r="BLT2" s="98">
        <v>16.046583850931675</v>
      </c>
      <c r="BLU2" s="98">
        <v>15.531512605042016</v>
      </c>
      <c r="BLV2" s="98">
        <v>15.365079365079366</v>
      </c>
      <c r="BLW2" s="98">
        <f>INDEX('[3]Raw data 16-17'!$B$2:$ACG$34,MATCH($A2,'[3]Raw data 16-17'!$A$2:$A$34,0),MATCH(BLW$1,'[3]Raw data 16-17'!$B$1:$MA$1,0))</f>
        <v>9.9523809523809526</v>
      </c>
      <c r="BLX2" s="98">
        <f>INDEX('[14]1718 Collected Indicators'!$A$3:$CH$36,MATCH($A2,'[14]1718 Collected Indicators'!$A$3:$A$36,0),MATCH(BLX$1,'[14]1718 Collected Indicators'!$A$3:$CH$3,0))</f>
        <v>8.4596273291925463</v>
      </c>
      <c r="BLY2" s="98">
        <f>INDEX('[15]1819 Collected Indicators'!$A$3:$CV$36,MATCH($A2,'[15]1819 Collected Indicators'!$A$3:$A$36,0),MATCH(BLY$1,'[15]1819 Collected Indicators'!$A$3:$CV$3,0))</f>
        <v>7.4738675958188159</v>
      </c>
      <c r="BLZ2" s="323">
        <f>INDEX('[11]1920 Collected Indicators'!$A$3:$CV$36,MATCH($A2,'[11]1920 Collected Indicators'!$A$3:$A$36,0),MATCH(BLZ$1,'[11]1920 Collected Indicators'!$A$3:$CV$3,0))</f>
        <v>9.8095238095238102</v>
      </c>
      <c r="BMA2" s="102">
        <f>INDEX([42]Sheet2!$A$1:$H$34,MATCH($A2,[42]Sheet2!$A$1:$A$34,0),MATCH(BMA$1,[42]Sheet2!$A$1:$H$1,0))</f>
        <v>24.259297188321185</v>
      </c>
      <c r="BMB2" s="98">
        <f>INDEX([42]Sheet2!$A$1:$H$34,MATCH($A2,[42]Sheet2!$A$1:$A$34,0),MATCH(BMB$1,[42]Sheet2!$A$1:$H$1,0))</f>
        <v>22.008222248051336</v>
      </c>
      <c r="BMC2" s="98">
        <f>INDEX([42]Sheet2!$A$1:$H$34,MATCH($A2,[42]Sheet2!$A$1:$A$34,0),MATCH(BMC$1,[42]Sheet2!$A$1:$H$1,0))</f>
        <v>21.177706096311809</v>
      </c>
      <c r="BMD2" s="98">
        <f>INDEX([42]Sheet2!$A$1:$H$34,MATCH($A2,[42]Sheet2!$A$1:$A$34,0),MATCH(BMD$1,[42]Sheet2!$A$1:$H$1,0))</f>
        <v>24.282592692515419</v>
      </c>
      <c r="BME2" s="98">
        <f>INDEX([42]Sheet2!$A$1:$H$34,MATCH($A2,[42]Sheet2!$A$1:$A$34,0),MATCH(BME$1,[42]Sheet2!$A$1:$H$1,0))</f>
        <v>34.236587626464839</v>
      </c>
      <c r="BMF2" s="98">
        <f>INDEX([42]Sheet2!$A$1:$H$34,MATCH($A2,[42]Sheet2!$A$1:$A$34,0),MATCH(BMF$1,[42]Sheet2!$A$1:$H$1,0))</f>
        <v>30.015730949087789</v>
      </c>
      <c r="BMG2" s="98">
        <f>INDEX([42]Sheet2!$A$1:$H$34,MATCH($A2,[42]Sheet2!$A$1:$A$34,0),MATCH(BMG$1,[42]Sheet2!$A$1:$H$1,0))</f>
        <v>24.596321946005826</v>
      </c>
      <c r="BMH2" s="98">
        <f>INDEX('[14]1718 Collected Indicators'!$A$3:$CH$36,MATCH($A2,'[14]1718 Collected Indicators'!$A$3:$A$36,0),MATCH(BMH$1,'[14]1718 Collected Indicators'!$A$3:$CH$3,0))</f>
        <v>21.435846199811547</v>
      </c>
      <c r="BMI2" s="98">
        <f>INDEX('[15]1819 Collected Indicators'!$A$3:$CV$36,MATCH($A2,'[15]1819 Collected Indicators'!$A$3:$A$36,0),MATCH(BMI$1,'[15]1819 Collected Indicators'!$A$3:$CV$3,0))</f>
        <v>21.534044881921531</v>
      </c>
      <c r="BMJ2" s="248">
        <f>INDEX('[11]1920 Collected Indicators'!$A$3:$CV$36,MATCH($A2,'[11]1920 Collected Indicators'!$A$3:$A$36,0),MATCH(BMJ$1,'[11]1920 Collected Indicators'!$A$3:$CV$3,0))</f>
        <v>32.2265625</v>
      </c>
      <c r="BMK2" s="102">
        <v>18.584577443079226</v>
      </c>
      <c r="BML2" s="84">
        <v>422</v>
      </c>
      <c r="BMM2" s="84">
        <v>227070</v>
      </c>
      <c r="BMN2" s="98">
        <v>19.832255809889919</v>
      </c>
      <c r="BMO2" s="84">
        <v>454</v>
      </c>
      <c r="BMP2" s="84">
        <v>228920</v>
      </c>
      <c r="BMQ2" s="98">
        <v>20.751031039722161</v>
      </c>
      <c r="BMR2" s="84">
        <v>478</v>
      </c>
      <c r="BMS2" s="84">
        <v>230350</v>
      </c>
      <c r="BMT2" s="98">
        <f>BMU2/(BMV2/10000)</f>
        <v>18.099547511312217</v>
      </c>
      <c r="BMU2" s="84">
        <f>INDEX('[3]Raw data 16-17'!$B$2:$ACG$34,MATCH($A2,'[3]Raw data 16-17'!$A$2:$A$34,0),MATCH(BMU$1,'[3]Raw data 16-17'!$B$1:$MA$1,0))</f>
        <v>416</v>
      </c>
      <c r="BMV2" s="84">
        <f t="shared" ref="BMV2:BMV33" si="10">BAG2</f>
        <v>229840</v>
      </c>
      <c r="BMW2" s="98">
        <f>INDEX('[14]1718 Collected Indicators'!$A$3:$CH$36,MATCH($A2,'[14]1718 Collected Indicators'!$A$3:$A$36,0),MATCH(BMW$1,'[14]1718 Collected Indicators'!$A$3:$CH$3,0))</f>
        <v>23.33916083916084</v>
      </c>
      <c r="BMX2" s="99">
        <f>INDEX('[14]1718 Collected Indicators'!$A$3:$CH$36,MATCH($A2,'[14]1718 Collected Indicators'!$A$3:$A$36,0),MATCH(BMX$1,'[14]1718 Collected Indicators'!$A$3:$CH$3,0))</f>
        <v>534</v>
      </c>
      <c r="BMY2" s="99">
        <f>INDEX('[14]1718 Collected Indicators'!$A$3:$CH$36,MATCH($A2,'[14]1718 Collected Indicators'!$A$3:$A$36,0),MATCH(BMY$1,'[14]1718 Collected Indicators'!$A$3:$CH$3,0))</f>
        <v>228800</v>
      </c>
      <c r="BMZ2" s="98">
        <f>INDEX('[15]1819 Collected Indicators'!$A$3:$CV$36,MATCH($A2,'[15]1819 Collected Indicators'!$A$3:$A$36,0),MATCH(BMZ$1,'[15]1819 Collected Indicators'!$A$3:$CV$3,0))</f>
        <v>23.026894005976445</v>
      </c>
      <c r="BNA2" s="99">
        <f>INDEX('[15]1819 Collected Indicators'!$A$3:$CV$36,MATCH($A2,'[15]1819 Collected Indicators'!$A$3:$A$36,0),MATCH(BNA$1,'[15]1819 Collected Indicators'!$A$3:$CV$3,0))</f>
        <v>524</v>
      </c>
      <c r="BNB2" s="99">
        <f>INDEX('[15]1819 Collected Indicators'!$A$3:$CV$36,MATCH($A2,'[15]1819 Collected Indicators'!$A$3:$A$36,0),MATCH(BNB$1,'[15]1819 Collected Indicators'!$A$3:$CV$3,0))</f>
        <v>227560</v>
      </c>
      <c r="BNC2" s="252">
        <f>INDEX('[11]1920 Collected Indicators'!$A$3:$CV$36,MATCH($A2,'[11]1920 Collected Indicators'!$A$3:$A$36,0),MATCH(BNC$1,'[11]1920 Collected Indicators'!$A$3:$CV$3,0))</f>
        <v>21.209603358551625</v>
      </c>
      <c r="BND2" s="197">
        <f>INDEX('[11]1920 Collected Indicators'!$A$3:$CV$36,MATCH($A2,'[11]1920 Collected Indicators'!$A$3:$A$36,0),MATCH(BND$1,'[11]1920 Collected Indicators'!$A$3:$CV$3,0))</f>
        <v>485</v>
      </c>
      <c r="BNE2" s="252">
        <f>INDEX('[11]1920 Collected Indicators'!$A$3:$CV$36,MATCH($A2,'[11]1920 Collected Indicators'!$A$3:$A$36,0),MATCH(BNE$1,'[11]1920 Collected Indicators'!$A$3:$CV$3,0))</f>
        <v>228670</v>
      </c>
      <c r="BNF2" s="83">
        <f>(BNG2/BNH2)*1000000</f>
        <v>48411.016949152545</v>
      </c>
      <c r="BNG2" s="84">
        <f>INDEX('[43]All Years'!$A$1:$I$34,MATCH($A2,'[43]All Years'!$A$1:$A$34,0),MATCH(BNG$1,'[43]All Years'!$A$1:$I$1,0))</f>
        <v>10511</v>
      </c>
      <c r="BNH2" s="84">
        <v>217120</v>
      </c>
      <c r="BNI2" s="85">
        <f>(BNJ2/BNK2)*1000000</f>
        <v>46356.954904273662</v>
      </c>
      <c r="BNJ2" s="84">
        <f>INDEX('[43]All Years'!$A$1:$I$34,MATCH($A2,'[43]All Years'!$A$1:$A$34,0),MATCH(BNJ$1,'[43]All Years'!$A$1:$I$1,0))</f>
        <v>10218</v>
      </c>
      <c r="BNK2" s="84">
        <v>220420</v>
      </c>
      <c r="BNL2" s="85">
        <f>(BNM2/BNN2)*1000000</f>
        <v>33088.85629195004</v>
      </c>
      <c r="BNM2" s="84">
        <f>INDEX('[43]All Years'!$A$1:$I$34,MATCH($A2,'[43]All Years'!$A$1:$A$34,0),MATCH(BNM$1,'[43]All Years'!$A$1:$I$1,0))</f>
        <v>7444</v>
      </c>
      <c r="BNN2" s="84">
        <v>224970</v>
      </c>
      <c r="BNO2" s="85">
        <f>(BNP2/BNQ2)*1000000</f>
        <v>36476.907497908687</v>
      </c>
      <c r="BNP2" s="84">
        <f>INDEX('[43]All Years'!$A$1:$I$34,MATCH($A2,'[43]All Years'!$A$1:$A$34,0),MATCH(BNP$1,'[43]All Years'!$A$1:$I$1,0))</f>
        <v>8285</v>
      </c>
      <c r="BNQ2" s="84">
        <v>227130</v>
      </c>
      <c r="BNR2" s="85">
        <f>(BNS2/BNT2)*1000000</f>
        <v>50089.523559980786</v>
      </c>
      <c r="BNS2" s="99">
        <f>INDEX('[43]All Years'!$A$1:$I$34,MATCH($A2,'[43]All Years'!$A$1:$A$34,0),MATCH(BNS$1,'[43]All Years'!$A$1:$I$1,0))</f>
        <v>11470</v>
      </c>
      <c r="BNT2" s="84">
        <v>228990</v>
      </c>
      <c r="BNU2" s="85">
        <f>(BNV2/BNW2)*1000000</f>
        <v>34790.536140655524</v>
      </c>
      <c r="BNV2" s="84">
        <f>INDEX('[43]All Years'!$A$1:$I$34,MATCH($A2,'[43]All Years'!$A$1:$A$34,0),MATCH(BNV$1,'[43]All Years'!$A$1:$I$1,0))</f>
        <v>8014</v>
      </c>
      <c r="BNW2" s="99">
        <v>230350</v>
      </c>
      <c r="BNX2" s="85">
        <f>(BNY2/BNZ2)*1000000</f>
        <v>339827.7062304212</v>
      </c>
      <c r="BNY2" s="84">
        <f>INDEX('[43]All Years'!$A$1:$I$34,MATCH($A2,'[43]All Years'!$A$1:$A$34,0),MATCH(BNY$1,'[43]All Years'!$A$1:$I$1,0))</f>
        <v>78106</v>
      </c>
      <c r="BNZ2" s="34">
        <v>229840</v>
      </c>
      <c r="BOA2" s="85">
        <f>(BOB2/BOC2)*1000000</f>
        <v>551315.55944055947</v>
      </c>
      <c r="BOB2" s="34">
        <f>INDEX([4]Sheet1!$A$1:$CJ$34, MATCH($A2, [4]Sheet1!$A$1:$A$34, 0), MATCH(BOB$1, [4]Sheet1!$A$1:$CJ$1, 0))</f>
        <v>126141</v>
      </c>
      <c r="BOC2" s="34">
        <f>INDEX('[5]Finance Indicators'!$A$2:$BO$35,MATCH($A2,'[5]Finance Indicators'!$A$2:$A$35,0),MATCH(BOC$1,'[5]Finance Indicators'!$A$2:$BO$2,0))</f>
        <v>228800</v>
      </c>
      <c r="BOD2" s="88">
        <f>INDEX('[6]Finance Indicators'!$B$3:$BO$35,MATCH($A2,'[6]Finance Indicators'!$A$3:$A$35,0),MATCH(BOD$1,'[6]Finance Indicators'!$B$2:$BO$2,0))</f>
        <v>674797.85551063449</v>
      </c>
      <c r="BOE2" s="88">
        <f>INDEX('[6]Finance Indicators'!$B$3:$BO$35,MATCH($A2,'[6]Finance Indicators'!$A$3:$A$35,0),MATCH(BOE$1,'[6]Finance Indicators'!$B$2:$BO$2,0))</f>
        <v>153557</v>
      </c>
      <c r="BOF2" s="88">
        <f>INDEX('[6]Finance Indicators'!$B$3:$BO$35,MATCH($A2,'[6]Finance Indicators'!$A$3:$A$35,0),MATCH(BOF$1,'[6]Finance Indicators'!$B$2:$BO$2,0))</f>
        <v>227560</v>
      </c>
      <c r="BOG2" s="89">
        <f t="array" ref="BOG2">INDEX('[7]Finance Indicators'!$A$2:$BO$35,MATCH($A2,'[7]Finance Indicators'!$A$2:$A$35,0),MATCH(BOG$1,'[7]Finance Indicators'!$A$2:$BO$2,0))</f>
        <v>435798.31197795947</v>
      </c>
      <c r="BOH2" s="89">
        <f t="array" ref="BOH2">INDEX('[7]Finance Indicators'!$A$2:$BO$35,MATCH($A2,'[7]Finance Indicators'!$A$2:$A$35,0),MATCH(BOH$1,'[7]Finance Indicators'!$A$2:$BO$2,0))</f>
        <v>99654</v>
      </c>
      <c r="BOI2" s="89">
        <f t="array" ref="BOI2">INDEX('[7]Finance Indicators'!$A$2:$BO$35,MATCH($A2,'[7]Finance Indicators'!$A$2:$A$35,0),MATCH(BOI$1,'[7]Finance Indicators'!$A$2:$BO$2,0))</f>
        <v>228670</v>
      </c>
      <c r="BOJ2" s="102">
        <f>(BNF2*100)/Deflators!$B$2</f>
        <v>57029.315643919486</v>
      </c>
      <c r="BOK2" s="98">
        <f>(BNI2*100)/Deflators!$B$3</f>
        <v>53793.987064427536</v>
      </c>
      <c r="BOL2" s="98">
        <f>(BNL2*100)/Deflators!$B$4</f>
        <v>37627.94331499542</v>
      </c>
      <c r="BOM2" s="98">
        <f>(BNO2*100)/Deflators!$B$5</f>
        <v>40745.86160469833</v>
      </c>
      <c r="BON2" s="98">
        <f>(BNR2*100)/Deflators!$B$6</f>
        <v>55190.566895901364</v>
      </c>
      <c r="BOO2" s="98">
        <f>(BNU2*100)/Deflators!$B$7</f>
        <v>38023.295757615917</v>
      </c>
      <c r="BOP2" s="98">
        <f>(BNX2*100)/Deflators!$B$8</f>
        <v>362434.94858324999</v>
      </c>
      <c r="BOQ2" s="98">
        <f>(BOA2*100)/Deflators!$B$9</f>
        <v>577818.0510804404</v>
      </c>
      <c r="BOR2" s="98">
        <f>(BOD2*100)/Deflators!$B$10</f>
        <v>691284.11761049775</v>
      </c>
      <c r="BOS2" s="257">
        <f>(BOG2*100)/Deflators!$B$11</f>
        <v>435798.31197795947</v>
      </c>
      <c r="BOT2" s="102">
        <f>INDEX([44]IG1!$AL$4:$AX$40,MATCH($A2,[44]IG1!$AL$4:$AL$40,0),MATCH(BOT$1,[44]IG1!$AL$40:$AX$40,0))</f>
        <v>15</v>
      </c>
      <c r="BOU2" s="98">
        <f>INDEX([44]IG1!$AL$4:$AX$40,MATCH($A2,[44]IG1!$AL$4:$AL$40,0),MATCH(BOU$1,[44]IG1!$AL$40:$AX$40,0))</f>
        <v>16.2</v>
      </c>
      <c r="BOV2" s="98">
        <f>INDEX([44]IG1!$AL$4:$AX$40,MATCH($A2,[44]IG1!$AL$4:$AL$40,0),MATCH(BOV$1,[44]IG1!$AL$40:$AX$40,0))</f>
        <v>17.100000000000001</v>
      </c>
      <c r="BOW2" s="98">
        <f>INDEX([44]IG1!$AL$4:$AX$40,MATCH($A2,[44]IG1!$AL$4:$AL$40,0),MATCH(BOW$1,[44]IG1!$AL$40:$AX$40,0))</f>
        <v>15.5</v>
      </c>
      <c r="BOX2" s="98">
        <f>INDEX([44]IG1!$AL$4:$AX$40,MATCH($A2,[44]IG1!$AL$4:$AL$40,0),MATCH(BOX$1,[44]IG1!$AL$40:$AX$40,0))</f>
        <v>18</v>
      </c>
      <c r="BOY2" s="98">
        <f>INDEX('[14]1718 Collected Indicators'!$A$3:$CH$36,MATCH($A2,'[14]1718 Collected Indicators'!$A$3:$A$36,0),MATCH(BOY$1,'[14]1718 Collected Indicators'!$A$3:$CH$3,0))</f>
        <v>16.400000000000002</v>
      </c>
      <c r="BOZ2" s="98">
        <f>INDEX('[15]1819 Collected Indicators'!$A$3:$CV$36,MATCH($A2,'[15]1819 Collected Indicators'!$A$3:$A$36,0),MATCH(BOZ$1,'[15]1819 Collected Indicators'!$A$3:$CV$3,0))</f>
        <v>14.2</v>
      </c>
      <c r="BPA2" s="248">
        <f>INDEX('[11]1920 Collected Indicators'!$A$3:$CV$36,MATCH($A2,'[11]1920 Collected Indicators'!$A$3:$A$36,0),MATCH(BPA$1,'[11]1920 Collected Indicators'!$A$3:$CV$3,0))</f>
        <v>11.899999999999999</v>
      </c>
      <c r="BPB2" s="102">
        <f>INDEX([45]ALL!$A$2:$F$37,MATCH($A2,[45]ALL!$A$2:$A$37,0),MATCH(BPB$1,[45]ALL!$A$37:$F$37,0))</f>
        <v>67</v>
      </c>
      <c r="BPC2" s="98">
        <f>INDEX([45]ALL!$A$2:$F$37,MATCH($A2,[45]ALL!$A$2:$A$37,0),MATCH(BPC$1,[45]ALL!$A$37:$F$37,0))</f>
        <v>83</v>
      </c>
      <c r="BPD2" s="98">
        <f>INDEX([45]ALL!$A$2:$F$37,MATCH($A2,[45]ALL!$A$2:$A$37,0),MATCH(BPD$1,[45]ALL!$A$37:$F$37,0))</f>
        <v>89</v>
      </c>
      <c r="BPE2" s="98">
        <f>INDEX([45]ALL!$A$2:$F$37,MATCH($A2,[45]ALL!$A$2:$A$37,0),MATCH(BPE$1,[45]ALL!$A$37:$F$37,0))</f>
        <v>91</v>
      </c>
      <c r="BPF2" s="98">
        <f>INDEX('[14]1718 Collected Indicators'!$A$3:$CH$36,MATCH($A2,'[14]1718 Collected Indicators'!$A$3:$A$36,0),MATCH(BPF$1,'[14]1718 Collected Indicators'!$A$3:$CH$3,0))</f>
        <v>92.95</v>
      </c>
      <c r="BPG2" s="98">
        <f>INDEX('[15]1819 Collected Indicators'!$A$3:$CV$36,MATCH($A2,'[15]1819 Collected Indicators'!$A$3:$A$36,0),MATCH(BPG$1,'[15]1819 Collected Indicators'!$A$3:$CV$3,0))</f>
        <v>93</v>
      </c>
      <c r="BPH2" s="117">
        <f>INDEX('[11]1920 Collected Indicators'!$A$3:$CV$36,MATCH($A2,'[11]1920 Collected Indicators'!$A$3:$A$36,0),MATCH(BPH$1,'[11]1920 Collected Indicators'!$A$3:$CV$3,0))</f>
        <v>94.5</v>
      </c>
      <c r="BPI2" s="101">
        <f>INDEX('[46]2014-15'!$A$3:$G$37,MATCH($A2,'[46]2014-15'!$A$3:$A$37,0),MATCH(BPI$1,'[46]2014-15'!$A$37:$G$37,0))</f>
        <v>7.4074074074074066</v>
      </c>
      <c r="BPJ2" s="98">
        <f>INDEX('[46]2015-16'!$A$3:$G$37,MATCH($A2,'[46]2015-16'!$A$3:$A$37,0),MATCH(BPJ$1,'[46]2015-16'!$A$37:$G$37,0))</f>
        <v>7.4074074074074066</v>
      </c>
      <c r="BPK2" s="98">
        <f>INDEX('[46]2016-17'!$A$3:$G$37,MATCH($A2,'[46]2016-17'!$A$3:$A$37,0),MATCH(BPK$1,'[46]2016-17'!$A$37:$G$37,0))</f>
        <v>9.0447154471544717</v>
      </c>
      <c r="BPL2" s="98">
        <f>INDEX('[14]1718 Collected Indicators'!$A$3:$CH$36,MATCH($A2,'[14]1718 Collected Indicators'!$A$3:$A$36,0),MATCH(BPL$1,'[14]1718 Collected Indicators'!$A$3:$CH$3,0))</f>
        <v>9.6288866599799388</v>
      </c>
      <c r="BPM2" s="98">
        <f>INDEX('[15]1819 Collected Indicators'!$A$3:$CV$36,MATCH($A2,'[15]1819 Collected Indicators'!$A$3:$A$36,0),MATCH(BPM$1,'[15]1819 Collected Indicators'!$A$3:$CV$3,0))</f>
        <v>11.393692777212614</v>
      </c>
      <c r="BPN2" s="117">
        <f>INDEX('[11]1920 Collected Indicators'!$A$3:$CV$36,MATCH($A2,'[11]1920 Collected Indicators'!$A$3:$A$36,0),MATCH(BPN$1,'[11]1920 Collected Indicators'!$A$3:$CV$3,0))</f>
        <v>12.626262626262626</v>
      </c>
      <c r="BPO2" s="102">
        <f>INDEX('[46]2014-15'!$A$3:$G$37,MATCH($A2,'[46]2014-15'!$A$3:$A$37,0),MATCH(BPO$1,'[46]2014-15'!$A$37:$G$37,0))</f>
        <v>26.829268292682929</v>
      </c>
      <c r="BPP2" s="98">
        <f>INDEX('[46]2015-16'!$A$3:$G$37,MATCH($A2,'[46]2015-16'!$A$3:$A$37,0),MATCH(BPP$1,'[46]2015-16'!$A$37:$G$37,0))</f>
        <v>25.357142857142854</v>
      </c>
      <c r="BPQ2" s="98">
        <f>INDEX('[46]2016-17'!$A$3:$G$37,MATCH($A2,'[46]2016-17'!$A$3:$A$37,0),MATCH(BPQ$1,'[46]2016-17'!$A$37:$G$37,0))</f>
        <v>22.439024390243905</v>
      </c>
      <c r="BPR2" s="116">
        <f>INDEX('[14]1718 Collected Indicators'!$A$3:$CH$36,MATCH($A2,'[14]1718 Collected Indicators'!$A$3:$A$36,0),MATCH(BPR$1,'[14]1718 Collected Indicators'!$A$3:$CH$3,0))</f>
        <v>23.318385650224215</v>
      </c>
      <c r="BPS2" s="116">
        <f>INDEX('[15]1819 Collected Indicators'!$A$3:$CV$36,MATCH($A2,'[15]1819 Collected Indicators'!$A$3:$A$36,0),MATCH(BPS$1,'[15]1819 Collected Indicators'!$A$3:$CV$3,0))</f>
        <v>23.318385650224215</v>
      </c>
      <c r="BPT2" s="117">
        <f>INDEX('[11]1920 Collected Indicators'!$A$3:$CV$36,MATCH($A2,'[11]1920 Collected Indicators'!$A$3:$A$36,0),MATCH(BPT$1,'[11]1920 Collected Indicators'!$A$3:$CV$3,0))</f>
        <v>24.761904761904763</v>
      </c>
      <c r="BPU2" s="332">
        <f t="array" ref="BPU2">INDEX('[47]FINSUS Raw Data'!$A$2:$BH$35,MATCH($A2,'[47]FINSUS Raw Data'!$A$2:$A$35,0),MATCH(BPU$1,'[47]FINSUS Raw Data'!$A$2:$BH$2,0))</f>
        <v>20</v>
      </c>
      <c r="BPV2" s="321">
        <f t="array" ref="BPV2">INDEX('[47]FINSUS Raw Data'!$A$2:$BH$35,MATCH($A2,'[47]FINSUS Raw Data'!$A$2:$A$35,0),MATCH(BPV$1,'[47]FINSUS Raw Data'!$A$2:$BH$2,0))</f>
        <v>21</v>
      </c>
      <c r="BPW2" s="321">
        <f t="array" ref="BPW2">INDEX('[47]FINSUS Raw Data'!$A$2:$BH$35,MATCH($A2,'[47]FINSUS Raw Data'!$A$2:$A$35,0),MATCH(BPW$1,'[47]FINSUS Raw Data'!$A$2:$BH$2,0))</f>
        <v>16</v>
      </c>
      <c r="BPX2" s="321">
        <f t="array" ref="BPX2">INDEX('[47]FINSUS Raw Data'!$A$2:$BH$35,MATCH($A2,'[47]FINSUS Raw Data'!$A$2:$A$35,0),MATCH(BPX$1,'[47]FINSUS Raw Data'!$A$2:$BH$2,0))</f>
        <v>13</v>
      </c>
      <c r="BPY2" s="321">
        <f t="array" ref="BPY2">INDEX('[47]FINSUS Raw Data'!$A$2:$BH$35,MATCH($A2,'[47]FINSUS Raw Data'!$A$2:$A$35,0),MATCH(BPY$1,'[47]FINSUS Raw Data'!$A$2:$BH$2,0))</f>
        <v>15</v>
      </c>
      <c r="BPZ2" s="321">
        <f t="array" ref="BPZ2">INDEX('[47]FINSUS Raw Data'!$A$2:$BH$35,MATCH($A2,'[47]FINSUS Raw Data'!$A$2:$A$35,0),MATCH(BPZ$1,'[47]FINSUS Raw Data'!$A$2:$BH$2,0))</f>
        <v>13</v>
      </c>
      <c r="BQA2" s="333">
        <f t="array" ref="BQA2">INDEX('[47]FINSUS Raw Data'!$A$2:$BH$35,MATCH($A2,'[47]FINSUS Raw Data'!$A$2:$A$35,0),MATCH(BQA$1,'[47]FINSUS Raw Data'!$A$2:$BH$2,0))</f>
        <v>14</v>
      </c>
      <c r="BQB2" s="332">
        <f t="array" ref="BQB2">INDEX('[47]FINSUS Raw Data'!$A$2:$BH$35,MATCH($A2,'[47]FINSUS Raw Data'!$A$2:$A$35,0),MATCH(BQB$1,'[47]FINSUS Raw Data'!$A$2:$BH$2,0))</f>
        <v>10</v>
      </c>
      <c r="BQC2" s="321">
        <f t="array" ref="BQC2">INDEX('[47]FINSUS Raw Data'!$A$2:$BH$35,MATCH($A2,'[47]FINSUS Raw Data'!$A$2:$A$35,0),MATCH(BQC$1,'[47]FINSUS Raw Data'!$A$2:$BH$2,0))</f>
        <v>10</v>
      </c>
      <c r="BQD2" s="321">
        <f t="array" ref="BQD2">INDEX('[47]FINSUS Raw Data'!$A$2:$BH$35,MATCH($A2,'[47]FINSUS Raw Data'!$A$2:$A$35,0),MATCH(BQD$1,'[47]FINSUS Raw Data'!$A$2:$BH$2,0))</f>
        <v>9</v>
      </c>
      <c r="BQE2" s="321">
        <f t="array" ref="BQE2">INDEX('[47]FINSUS Raw Data'!$A$2:$BH$35,MATCH($A2,'[47]FINSUS Raw Data'!$A$2:$A$35,0),MATCH(BQE$1,'[47]FINSUS Raw Data'!$A$2:$BH$2,0))</f>
        <v>8</v>
      </c>
      <c r="BQF2" s="321">
        <f t="array" ref="BQF2">INDEX('[47]FINSUS Raw Data'!$A$2:$BH$35,MATCH($A2,'[47]FINSUS Raw Data'!$A$2:$A$35,0),MATCH(BQF$1,'[47]FINSUS Raw Data'!$A$2:$BH$2,0))</f>
        <v>9</v>
      </c>
      <c r="BQG2" s="321">
        <f t="array" ref="BQG2">INDEX('[47]FINSUS Raw Data'!$A$2:$BH$35,MATCH($A2,'[47]FINSUS Raw Data'!$A$2:$A$35,0),MATCH(BQG$1,'[47]FINSUS Raw Data'!$A$2:$BH$2,0))</f>
        <v>8</v>
      </c>
      <c r="BQH2" s="333">
        <f t="array" ref="BQH2">INDEX('[47]FINSUS Raw Data'!$A$2:$BH$35,MATCH($A2,'[47]FINSUS Raw Data'!$A$2:$A$35,0),MATCH(BQH$1,'[47]FINSUS Raw Data'!$A$2:$BH$2,0))</f>
        <v>8</v>
      </c>
      <c r="BQI2" s="332">
        <f t="array" ref="BQI2">INDEX('[47]FINSUS Raw Data'!$A$2:$BH$35,MATCH($A2,'[47]FINSUS Raw Data'!$A$2:$A$35,0),MATCH(BQI$1,'[47]FINSUS Raw Data'!$A$2:$BH$2,0))</f>
        <v>4.2</v>
      </c>
      <c r="BQJ2" s="321">
        <f t="array" ref="BQJ2">INDEX('[47]FINSUS Raw Data'!$A$2:$BH$35,MATCH($A2,'[47]FINSUS Raw Data'!$A$2:$A$35,0),MATCH(BQJ$1,'[47]FINSUS Raw Data'!$A$2:$BH$2,0))</f>
        <v>6.3</v>
      </c>
      <c r="BQK2" s="321">
        <f t="array" ref="BQK2">INDEX('[47]FINSUS Raw Data'!$A$2:$BH$35,MATCH($A2,'[47]FINSUS Raw Data'!$A$2:$A$35,0),MATCH(BQK$1,'[47]FINSUS Raw Data'!$A$2:$BH$2,0))</f>
        <v>6</v>
      </c>
      <c r="BQL2" s="321">
        <f t="array" ref="BQL2">INDEX('[47]FINSUS Raw Data'!$A$2:$BH$35,MATCH($A2,'[47]FINSUS Raw Data'!$A$2:$A$35,0),MATCH(BQL$1,'[47]FINSUS Raw Data'!$A$2:$BH$2,0))</f>
        <v>5.7</v>
      </c>
      <c r="BQM2" s="321">
        <f t="array" ref="BQM2">INDEX('[47]FINSUS Raw Data'!$A$2:$BH$35,MATCH($A2,'[47]FINSUS Raw Data'!$A$2:$A$35,0),MATCH(BQM$1,'[47]FINSUS Raw Data'!$A$2:$BH$2,0))</f>
        <v>6.7</v>
      </c>
      <c r="BQN2" s="321">
        <f t="array" ref="BQN2">INDEX('[47]FINSUS Raw Data'!$A$2:$BH$35,MATCH($A2,'[47]FINSUS Raw Data'!$A$2:$A$35,0),MATCH(BQN$1,'[47]FINSUS Raw Data'!$A$2:$BH$2,0))</f>
        <v>6</v>
      </c>
      <c r="BQO2" s="333">
        <f t="array" ref="BQO2">INDEX('[47]FINSUS Raw Data'!$A$2:$BH$35,MATCH($A2,'[47]FINSUS Raw Data'!$A$2:$A$35,0),MATCH(BQO$1,'[47]FINSUS Raw Data'!$A$2:$BH$2,0))</f>
        <v>6.9</v>
      </c>
      <c r="BQP2" s="332">
        <f t="array" ref="BQP2">INDEX('[47]FINSUS Raw Data'!$A$2:$BH$35,MATCH($A2,'[47]FINSUS Raw Data'!$A$2:$A$35,0),MATCH(BQP$1,'[47]FINSUS Raw Data'!$A$2:$BH$2,0))</f>
        <v>53.6</v>
      </c>
      <c r="BQQ2" s="321">
        <f t="array" ref="BQQ2">INDEX('[47]FINSUS Raw Data'!$A$2:$BH$35,MATCH($A2,'[47]FINSUS Raw Data'!$A$2:$A$35,0),MATCH(BQQ$1,'[47]FINSUS Raw Data'!$A$2:$BH$2,0))</f>
        <v>15.7</v>
      </c>
      <c r="BQR2" s="321">
        <f t="array" ref="BQR2">INDEX('[47]FINSUS Raw Data'!$A$2:$BH$35,MATCH($A2,'[47]FINSUS Raw Data'!$A$2:$A$35,0),MATCH(BQR$1,'[47]FINSUS Raw Data'!$A$2:$BH$2,0))</f>
        <v>15.7</v>
      </c>
      <c r="BQS2" s="321">
        <f t="array" ref="BQS2">INDEX('[47]FINSUS Raw Data'!$A$2:$BH$35,MATCH($A2,'[47]FINSUS Raw Data'!$A$2:$A$35,0),MATCH(BQS$1,'[47]FINSUS Raw Data'!$A$2:$BH$2,0))</f>
        <v>14.7</v>
      </c>
      <c r="BQT2" s="321">
        <f t="array" ref="BQT2">INDEX('[47]FINSUS Raw Data'!$A$2:$BH$35,MATCH($A2,'[47]FINSUS Raw Data'!$A$2:$A$35,0),MATCH(BQT$1,'[47]FINSUS Raw Data'!$A$2:$BH$2,0))</f>
        <v>19.2</v>
      </c>
      <c r="BQU2" s="321">
        <f t="array" ref="BQU2">INDEX('[47]FINSUS Raw Data'!$A$2:$BH$35,MATCH($A2,'[47]FINSUS Raw Data'!$A$2:$A$35,0),MATCH(BQU$1,'[47]FINSUS Raw Data'!$A$2:$BH$2,0))</f>
        <v>7.7</v>
      </c>
      <c r="BQV2" s="333">
        <f t="array" ref="BQV2">INDEX('[47]FINSUS Raw Data'!$A$2:$BH$35,MATCH($A2,'[47]FINSUS Raw Data'!$A$2:$A$35,0),MATCH(BQV$1,'[47]FINSUS Raw Data'!$A$2:$BH$2,0))</f>
        <v>8.4</v>
      </c>
      <c r="BQW2" s="115">
        <f t="array" ref="BQW2">INDEX('[47]FINSUS Raw Data'!$A$2:$BH$35,MATCH($A2,'[47]FINSUS Raw Data'!$A$2:$A$35,0),MATCH(BQW$1,'[47]FINSUS Raw Data'!$A$2:$BH$2,0))</f>
        <v>98.099762470308789</v>
      </c>
      <c r="BQX2" s="213">
        <f t="array" ref="BQX2">INDEX('[47]FINSUS Raw Data'!$A$2:$BH$35,MATCH($A2,'[47]FINSUS Raw Data'!$A$2:$A$35,0),MATCH(BQX$1,'[47]FINSUS Raw Data'!$A$2:$BH$2,0))</f>
        <v>413000</v>
      </c>
      <c r="BQY2" s="213">
        <f t="array" ref="BQY2">INDEX('[47]FINSUS Raw Data'!$A$2:$BH$35,MATCH($A2,'[47]FINSUS Raw Data'!$A$2:$A$35,0),MATCH(BQY$1,'[47]FINSUS Raw Data'!$A$2:$BH$2,0))</f>
        <v>421000</v>
      </c>
      <c r="BQZ2" s="116">
        <f t="array" ref="BQZ2">INDEX('[47]FINSUS Raw Data'!$A$2:$BH$35,MATCH($A2,'[47]FINSUS Raw Data'!$A$2:$A$35,0),MATCH(BQZ$1,'[47]FINSUS Raw Data'!$A$2:$BH$2,0))</f>
        <v>99.069767441860463</v>
      </c>
      <c r="BRA2" s="213">
        <f t="array" ref="BRA2">INDEX('[47]FINSUS Raw Data'!$A$2:$BH$35,MATCH($A2,'[47]FINSUS Raw Data'!$A$2:$A$35,0),MATCH(BRA$1,'[47]FINSUS Raw Data'!$A$2:$BH$2,0))</f>
        <v>426000</v>
      </c>
      <c r="BRB2" s="213">
        <f t="array" ref="BRB2">INDEX('[47]FINSUS Raw Data'!$A$2:$BH$35,MATCH($A2,'[47]FINSUS Raw Data'!$A$2:$A$35,0),MATCH(BRB$1,'[47]FINSUS Raw Data'!$A$2:$BH$2,0))</f>
        <v>430000</v>
      </c>
      <c r="BRC2" s="116">
        <f t="array" ref="BRC2">INDEX('[47]FINSUS Raw Data'!$A$2:$BH$35,MATCH($A2,'[47]FINSUS Raw Data'!$A$2:$A$35,0),MATCH(BRC$1,'[47]FINSUS Raw Data'!$A$2:$BH$2,0))</f>
        <v>99.549549549549553</v>
      </c>
      <c r="BRD2" s="213">
        <f t="array" ref="BRD2">INDEX('[47]FINSUS Raw Data'!$A$2:$BH$35,MATCH($A2,'[47]FINSUS Raw Data'!$A$2:$A$35,0),MATCH(BRD$1,'[47]FINSUS Raw Data'!$A$2:$BH$2,0))</f>
        <v>442000</v>
      </c>
      <c r="BRE2" s="213">
        <f t="array" ref="BRE2">INDEX('[47]FINSUS Raw Data'!$A$2:$BH$35,MATCH($A2,'[47]FINSUS Raw Data'!$A$2:$A$35,0),MATCH(BRE$1,'[47]FINSUS Raw Data'!$A$2:$BH$2,0))</f>
        <v>444000</v>
      </c>
      <c r="BRF2" s="116">
        <f t="array" ref="BRF2">INDEX('[47]FINSUS Raw Data'!$A$2:$BH$35,MATCH($A2,'[47]FINSUS Raw Data'!$A$2:$A$35,0),MATCH(BRF$1,'[47]FINSUS Raw Data'!$A$2:$BH$2,0))</f>
        <v>97.940503432494268</v>
      </c>
      <c r="BRG2" s="213">
        <f t="array" ref="BRG2">INDEX('[47]FINSUS Raw Data'!$A$2:$BH$35,MATCH($A2,'[47]FINSUS Raw Data'!$A$2:$A$35,0),MATCH(BRG$1,'[47]FINSUS Raw Data'!$A$2:$BH$2,0))</f>
        <v>428000</v>
      </c>
      <c r="BRH2" s="213">
        <f t="array" ref="BRH2">INDEX('[47]FINSUS Raw Data'!$A$2:$BH$35,MATCH($A2,'[47]FINSUS Raw Data'!$A$2:$A$35,0),MATCH(BRH$1,'[47]FINSUS Raw Data'!$A$2:$BH$2,0))</f>
        <v>437000</v>
      </c>
      <c r="BRI2" s="116">
        <f t="array" ref="BRI2">INDEX('[47]FINSUS Raw Data'!$A$2:$BH$35,MATCH($A2,'[47]FINSUS Raw Data'!$A$2:$A$35,0),MATCH(BRI$1,'[47]FINSUS Raw Data'!$A$2:$BH$2,0))</f>
        <v>99.080459770114942</v>
      </c>
      <c r="BRJ2" s="213">
        <f t="array" ref="BRJ2">INDEX('[47]FINSUS Raw Data'!$A$2:$BH$35,MATCH($A2,'[47]FINSUS Raw Data'!$A$2:$A$35,0),MATCH(BRJ$1,'[47]FINSUS Raw Data'!$A$2:$BH$2,0))</f>
        <v>431000</v>
      </c>
      <c r="BRK2" s="213">
        <f t="array" ref="BRK2">INDEX('[47]FINSUS Raw Data'!$A$2:$BH$35,MATCH($A2,'[47]FINSUS Raw Data'!$A$2:$A$35,0),MATCH(BRK$1,'[47]FINSUS Raw Data'!$A$2:$BH$2,0))</f>
        <v>435000</v>
      </c>
      <c r="BRL2" s="116">
        <f t="array" ref="BRL2">INDEX('[47]FINSUS Raw Data'!$A$2:$BH$35,MATCH($A2,'[47]FINSUS Raw Data'!$A$2:$A$35,0),MATCH(BRL$1,'[47]FINSUS Raw Data'!$A$2:$BH$2,0))</f>
        <v>99.771689497716892</v>
      </c>
      <c r="BRM2" s="213">
        <f t="array" ref="BRM2">INDEX('[47]FINSUS Raw Data'!$A$2:$BH$35,MATCH($A2,'[47]FINSUS Raw Data'!$A$2:$A$35,0),MATCH(BRM$1,'[47]FINSUS Raw Data'!$A$2:$BH$2,0))</f>
        <v>437000</v>
      </c>
      <c r="BRN2" s="213">
        <f t="array" ref="BRN2">INDEX('[47]FINSUS Raw Data'!$A$2:$BH$35,MATCH($A2,'[47]FINSUS Raw Data'!$A$2:$A$35,0),MATCH(BRN$1,'[47]FINSUS Raw Data'!$A$2:$BH$2,0))</f>
        <v>438000</v>
      </c>
      <c r="BRO2" s="116">
        <f t="array" ref="BRO2">INDEX('[47]FINSUS Raw Data'!$A$2:$BH$35,MATCH($A2,'[47]FINSUS Raw Data'!$A$2:$A$35,0),MATCH(BRO$1,'[47]FINSUS Raw Data'!$A$2:$BH$2,0))</f>
        <v>100</v>
      </c>
      <c r="BRP2" s="213">
        <f t="array" ref="BRP2">INDEX('[47]FINSUS Raw Data'!$A$2:$BH$35,MATCH($A2,'[47]FINSUS Raw Data'!$A$2:$A$35,0),MATCH(BRP$1,'[47]FINSUS Raw Data'!$A$2:$BH$2,0))</f>
        <v>453000</v>
      </c>
      <c r="BRQ2" s="334">
        <f t="array" ref="BRQ2">INDEX('[47]FINSUS Raw Data'!$A$2:$BH$35,MATCH($A2,'[47]FINSUS Raw Data'!$A$2:$A$35,0),MATCH(BRQ$1,'[47]FINSUS Raw Data'!$A$2:$BH$2,0))</f>
        <v>453000</v>
      </c>
      <c r="BRR2" s="254">
        <f t="array" ref="BRR2">INDEX([48]CLIM1!$A$3:$N$37,MATCH($A2,[48]CLIM1!$N$3:$N$37,0),MATCH(BRR$1,[48]CLIM1!$A$3:$N$3,0))</f>
        <v>7.7107955909190649</v>
      </c>
      <c r="BRS2" s="254">
        <f t="array" ref="BRS2">INDEX([48]CLIM1!$A$3:$N$37,MATCH($A2,[48]CLIM1!$N$3:$N$37,0),MATCH(BRS$1,[48]CLIM1!$A$3:$N$3,0))</f>
        <v>7.1123137769126208</v>
      </c>
      <c r="BRT2" s="254">
        <f t="array" ref="BRT2">INDEX([48]CLIM1!$A$3:$N$37,MATCH($A2,[48]CLIM1!$N$3:$N$37,0),MATCH(BRT$1,[48]CLIM1!$A$3:$N$3,0))</f>
        <v>7.3724655226979614</v>
      </c>
      <c r="BRU2" s="254">
        <f t="array" ref="BRU2">INDEX([48]CLIM1!$A$3:$N$37,MATCH($A2,[48]CLIM1!$N$3:$N$37,0),MATCH(BRU$1,[48]CLIM1!$A$3:$N$3,0))</f>
        <v>6.9624677900632319</v>
      </c>
      <c r="BRV2" s="254">
        <f t="array" ref="BRV2">INDEX([48]CLIM1!$A$3:$N$37,MATCH($A2,[48]CLIM1!$N$3:$N$37,0),MATCH(BRV$1,[48]CLIM1!$A$3:$N$3,0))</f>
        <v>6.2461882458225455</v>
      </c>
      <c r="BRW2" s="254">
        <f t="array" ref="BRW2">INDEX([48]CLIM1!$A$3:$N$37,MATCH($A2,[48]CLIM1!$N$3:$N$37,0),MATCH(BRW$1,[48]CLIM1!$A$3:$N$3,0))</f>
        <v>5.99569930691582</v>
      </c>
      <c r="BRX2" s="254">
        <f t="array" ref="BRX2">INDEX([48]CLIM1!$A$3:$N$37,MATCH($A2,[48]CLIM1!$N$3:$N$37,0),MATCH(BRX$1,[48]CLIM1!$A$3:$N$3,0))</f>
        <v>5.6116828586692407</v>
      </c>
      <c r="BRY2" s="254">
        <f t="array" ref="BRY2">INDEX([48]CLIM1!$A$3:$N$37,MATCH($A2,[48]CLIM1!$N$3:$N$37,0),MATCH(BRY$1,[48]CLIM1!$A$3:$N$3,0))</f>
        <v>5.4064027459605688</v>
      </c>
      <c r="BRZ2" s="254">
        <f t="array" ref="BRZ2">INDEX([48]CLIM1!$A$3:$N$37,MATCH($A2,[48]CLIM1!$N$3:$N$37,0),MATCH(BRZ$1,[48]CLIM1!$A$3:$N$3,0))</f>
        <v>5.3189146728856871</v>
      </c>
      <c r="BSA2" s="327" t="str">
        <f>INDEX('[11]1920 Collected Indicators'!$A$3:$CV$36,MATCH($A2,'[11]1920 Collected Indicators'!$A$3:$A$36,0),MATCH(BSA$1,'[11]1920 Collected Indicators'!$A$3:$CV$3,0))</f>
        <v>dna</v>
      </c>
      <c r="BSB2" s="254">
        <f t="array" ref="BSB2">INDEX([48]CLIM2!$A$2:$N$36,MATCH($A2,[48]CLIM2!$N$2:$N$36,0),MATCH(BSB$1,[48]CLIM2!$A$2:$N$2,0))</f>
        <v>7.3535211624504164</v>
      </c>
      <c r="BSC2" s="254">
        <f t="array" ref="BSC2">INDEX([48]CLIM2!$A$2:$N$36,MATCH($A2,[48]CLIM2!$N$2:$N$36,0),MATCH(BSC$1,[48]CLIM2!$A$2:$N$2,0))</f>
        <v>6.766142551007662</v>
      </c>
      <c r="BSD2" s="254">
        <f t="array" ref="BSD2">INDEX([48]CLIM2!$A$2:$N$36,MATCH($A2,[48]CLIM2!$N$2:$N$36,0),MATCH(BSD$1,[48]CLIM2!$A$2:$N$2,0))</f>
        <v>7.0321430857291505</v>
      </c>
      <c r="BSE2" s="254">
        <f t="array" ref="BSE2">INDEX([48]CLIM2!$A$2:$N$36,MATCH($A2,[48]CLIM2!$N$2:$N$36,0),MATCH(BSE$1,[48]CLIM2!$A$2:$N$2,0))</f>
        <v>6.6183589422988094</v>
      </c>
      <c r="BSF2" s="254">
        <f t="array" ref="BSF2">INDEX([48]CLIM2!$A$2:$N$36,MATCH($A2,[48]CLIM2!$N$2:$N$36,0),MATCH(BSF$1,[48]CLIM2!$A$2:$N$2,0))</f>
        <v>5.9028650607560325</v>
      </c>
      <c r="BSG2" s="254">
        <f t="array" ref="BSG2">INDEX([48]CLIM2!$A$2:$N$36,MATCH($A2,[48]CLIM2!$N$2:$N$36,0),MATCH(BSG$1,[48]CLIM2!$A$2:$N$2,0))</f>
        <v>5.6537518798558448</v>
      </c>
      <c r="BSH2" s="254">
        <f t="array" ref="BSH2">INDEX([48]CLIM2!$A$2:$N$36,MATCH($A2,[48]CLIM2!$N$2:$N$36,0),MATCH(BSH$1,[48]CLIM2!$A$2:$N$2,0))</f>
        <v>5.2446110435017559</v>
      </c>
      <c r="BSI2" s="254">
        <f t="array" ref="BSI2">INDEX([48]CLIM2!$A$2:$N$36,MATCH($A2,[48]CLIM2!$N$2:$N$36,0),MATCH(BSI$1,[48]CLIM2!$A$2:$N$2,0))</f>
        <v>5.0272637852367312</v>
      </c>
      <c r="BSJ2" s="254">
        <f t="array" ref="BSJ2">INDEX([48]CLIM2!$A$2:$N$36,MATCH($A2,[48]CLIM2!$N$2:$N$36,0),MATCH(BSJ$1,[48]CLIM2!$A$2:$N$2,0))</f>
        <v>4.9752315129326705</v>
      </c>
      <c r="BSK2" s="327" t="str">
        <f>INDEX('[11]1920 Collected Indicators'!$A$3:$CV$36,MATCH($A2,'[11]1920 Collected Indicators'!$A$3:$A$36,0),MATCH(BSK$1,'[11]1920 Collected Indicators'!$A$3:$CV$3,0))</f>
        <v>dna</v>
      </c>
      <c r="BSL2" s="181"/>
      <c r="BSM2" s="102">
        <v>75.099999999999994</v>
      </c>
      <c r="BSN2" s="98">
        <v>76</v>
      </c>
      <c r="BSO2" s="98">
        <v>67</v>
      </c>
      <c r="BSP2" s="98">
        <v>71</v>
      </c>
      <c r="BSQ2" s="98">
        <v>69</v>
      </c>
      <c r="BSR2" s="98">
        <f>INDEX('[16]Raw Data'!$A$1:$BT$34,MATCH($A2,'[16]Raw Data'!$A$1:$A$34,0),MATCH(BSR$1,'[16]Raw Data'!$A$1:$BT$1,0))</f>
        <v>67</v>
      </c>
      <c r="BSS2" s="98">
        <f>INDEX('[14]1718 Collected Indicators'!$A$3:$CH$36,MATCH($A2,'[14]1718 Collected Indicators'!$A$3:$A$36,0),MATCH(BSS$1,'[14]1718 Collected Indicators'!$A$3:$CH$3,0))</f>
        <v>65</v>
      </c>
      <c r="BST2" s="105">
        <f>INDEX('[15]1819 Collected Indicators'!$A$3:$CV$36,MATCH($A2,'[15]1819 Collected Indicators'!$A$3:$A$36,0),MATCH(BST$1,'[15]1819 Collected Indicators'!$A$3:$CV$3,0))</f>
        <v>69.2</v>
      </c>
      <c r="BSU2" s="86">
        <f>INDEX('[11]1920 Collected Indicators'!$A$3:$CV$36,MATCH($A2,'[11]1920 Collected Indicators'!$A$3:$A$36,0),MATCH(BSU$1,'[11]1920 Collected Indicators'!$A$3:$CV$3,0))</f>
        <v>71</v>
      </c>
      <c r="BSV2" s="102">
        <f>INDEX('[16]Raw Data'!$A$1:$BT$34,MATCH($A2,'[16]Raw Data'!$A$1:$A$34,0),MATCH(BSV$1,'[16]Raw Data'!$A$1:$BT$1,0))</f>
        <v>77.099999999999994</v>
      </c>
      <c r="BSW2" s="98">
        <f>INDEX('[16]Raw Data'!$A$1:$BT$34,MATCH($A2,'[16]Raw Data'!$A$1:$A$34,0),MATCH(BSW$1,'[16]Raw Data'!$A$1:$BT$1,0))</f>
        <v>73</v>
      </c>
      <c r="BSX2" s="98">
        <f>INDEX('[16]Raw Data'!$A$1:$BT$34,MATCH($A2,'[16]Raw Data'!$A$1:$A$34,0),MATCH(BSX$1,'[16]Raw Data'!$A$1:$BT$1,0))</f>
        <v>70</v>
      </c>
      <c r="BSY2" s="98">
        <f>INDEX('[16]Raw Data'!$A$1:$BT$34,MATCH($A2,'[16]Raw Data'!$A$1:$A$34,0),MATCH(BSY$1,'[16]Raw Data'!$A$1:$BT$1,0))</f>
        <v>71</v>
      </c>
      <c r="BSZ2" s="98">
        <f>INDEX('[16]Raw Data'!$A$1:$BT$34,MATCH($A2,'[16]Raw Data'!$A$1:$A$34,0),MATCH(BSZ$1,'[16]Raw Data'!$A$1:$BT$1,0))</f>
        <v>71</v>
      </c>
      <c r="BTA2" s="98">
        <f>INDEX('[16]Raw Data'!$A$1:$BT$34,MATCH($A2,'[16]Raw Data'!$A$1:$A$34,0),MATCH(BTA$1,'[16]Raw Data'!$A$1:$BT$1,0))</f>
        <v>80</v>
      </c>
      <c r="BTB2" s="98">
        <f>INDEX('[14]1718 Collected Indicators'!$A$3:$CH$36,MATCH($A2,'[14]1718 Collected Indicators'!$A$3:$A$36,0),MATCH(BTB$1,'[14]1718 Collected Indicators'!$A$3:$CH$3,0))</f>
        <v>66</v>
      </c>
      <c r="BTC2" s="105">
        <f>INDEX('[15]1819 Collected Indicators'!$A$3:$CV$36,MATCH($A2,'[15]1819 Collected Indicators'!$A$3:$A$36,0),MATCH(BTC$1,'[15]1819 Collected Indicators'!$A$3:$CV$3,0))</f>
        <v>73.2</v>
      </c>
      <c r="BTD2" s="86">
        <f>INDEX('[11]1920 Collected Indicators'!$A$3:$CV$36,MATCH($A2,'[11]1920 Collected Indicators'!$A$3:$A$36,0),MATCH(BTD$1,'[11]1920 Collected Indicators'!$A$3:$CV$3,0))</f>
        <v>79</v>
      </c>
      <c r="BTE2" s="102">
        <f>INDEX('[16]Raw Data'!$A$1:$BT$34,MATCH($A2,'[16]Raw Data'!$A$1:$A$34,0),MATCH(BTE$1,'[16]Raw Data'!$A$1:$BT$1,0))</f>
        <v>88</v>
      </c>
      <c r="BTF2" s="98">
        <f>INDEX('[16]Raw Data'!$A$1:$BT$34,MATCH($A2,'[16]Raw Data'!$A$1:$A$34,0),MATCH(BTF$1,'[16]Raw Data'!$A$1:$BT$1,0))</f>
        <v>89</v>
      </c>
      <c r="BTG2" s="98">
        <f>INDEX('[16]Raw Data'!$A$1:$BT$34,MATCH($A2,'[16]Raw Data'!$A$1:$A$34,0),MATCH(BTG$1,'[16]Raw Data'!$A$1:$BT$1,0))</f>
        <v>83</v>
      </c>
      <c r="BTH2" s="98">
        <f>INDEX('[16]Raw Data'!$A$1:$BT$34,MATCH($A2,'[16]Raw Data'!$A$1:$A$34,0),MATCH(BTH$1,'[16]Raw Data'!$A$1:$BT$1,0))</f>
        <v>81</v>
      </c>
      <c r="BTI2" s="98">
        <f>INDEX('[16]Raw Data'!$A$1:$BT$34,MATCH($A2,'[16]Raw Data'!$A$1:$A$34,0),MATCH(BTI$1,'[16]Raw Data'!$A$1:$BT$1,0))</f>
        <v>85</v>
      </c>
      <c r="BTJ2" s="98">
        <f>INDEX('[16]Raw Data'!$A$1:$BT$34,MATCH($A2,'[16]Raw Data'!$A$1:$A$34,0),MATCH(BTJ$1,'[16]Raw Data'!$A$1:$BT$1,0))</f>
        <v>91</v>
      </c>
      <c r="BTK2" s="98">
        <f>INDEX('[14]1718 Collected Indicators'!$A$3:$CH$36,MATCH($A2,'[14]1718 Collected Indicators'!$A$3:$A$36,0),MATCH(BTK$1,'[14]1718 Collected Indicators'!$A$3:$CH$3,0))</f>
        <v>87</v>
      </c>
      <c r="BTL2" s="105">
        <f>INDEX('[15]1819 Collected Indicators'!$A$3:$CV$36,MATCH($A2,'[15]1819 Collected Indicators'!$A$3:$A$36,0),MATCH(BTL$1,'[15]1819 Collected Indicators'!$A$3:$CV$3,0))</f>
        <v>88.9</v>
      </c>
      <c r="BTM2" s="86">
        <f>INDEX('[11]1920 Collected Indicators'!$A$3:$CV$36,MATCH($A2,'[11]1920 Collected Indicators'!$A$3:$A$36,0),MATCH(BTM$1,'[11]1920 Collected Indicators'!$A$3:$CV$3,0))</f>
        <v>88</v>
      </c>
      <c r="BTN2" s="102">
        <f>INDEX('[16]Raw Data'!$A$1:$BT$34,MATCH($A2,'[16]Raw Data'!$A$1:$A$34,0),MATCH(BTN$1,'[16]Raw Data'!$A$1:$BT$1,0))</f>
        <v>73.84615384615384</v>
      </c>
      <c r="BTO2" s="98">
        <f>INDEX('[16]Raw Data'!$A$1:$BT$34,MATCH($A2,'[16]Raw Data'!$A$1:$A$34,0),MATCH(BTO$1,'[16]Raw Data'!$A$1:$BT$1,0))</f>
        <v>75</v>
      </c>
      <c r="BTP2" s="98">
        <f>INDEX('[16]Raw Data'!$A$1:$BT$34,MATCH($A2,'[16]Raw Data'!$A$1:$A$34,0),MATCH(BTP$1,'[16]Raw Data'!$A$1:$BT$1,0))</f>
        <v>71</v>
      </c>
      <c r="BTQ2" s="98">
        <f>INDEX('[16]Raw Data'!$A$1:$BT$34,MATCH($A2,'[16]Raw Data'!$A$1:$A$34,0),MATCH(BTQ$1,'[16]Raw Data'!$A$1:$BT$1,0))</f>
        <v>68</v>
      </c>
      <c r="BTR2" s="98">
        <f>INDEX('[16]Raw Data'!$A$1:$BT$34,MATCH($A2,'[16]Raw Data'!$A$1:$A$34,0),MATCH(BTR$1,'[16]Raw Data'!$A$1:$BT$1,0))</f>
        <v>68</v>
      </c>
      <c r="BTS2" s="98">
        <f>INDEX('[16]Raw Data'!$A$1:$BT$34,MATCH($A2,'[16]Raw Data'!$A$1:$A$34,0),MATCH(BTS$1,'[16]Raw Data'!$A$1:$BT$1,0))</f>
        <v>69</v>
      </c>
      <c r="BTT2" s="98">
        <f>INDEX('[14]1718 Collected Indicators'!$A$3:$CH$36,MATCH($A2,'[14]1718 Collected Indicators'!$A$3:$A$36,0),MATCH(BTT$1,'[14]1718 Collected Indicators'!$A$3:$CH$3,0))</f>
        <v>68</v>
      </c>
      <c r="BTU2" s="105">
        <f>INDEX('[15]1819 Collected Indicators'!$A$3:$CV$36,MATCH($A2,'[15]1819 Collected Indicators'!$A$3:$A$36,0),MATCH(BTU$1,'[15]1819 Collected Indicators'!$A$3:$CV$3,0))</f>
        <v>62.9</v>
      </c>
      <c r="BTV2" s="86">
        <f>INDEX('[11]1920 Collected Indicators'!$A$3:$CV$36,MATCH($A2,'[11]1920 Collected Indicators'!$A$3:$A$36,0),MATCH(BTV$1,'[11]1920 Collected Indicators'!$A$3:$CV$3,0))</f>
        <v>73</v>
      </c>
      <c r="BTW2" s="102">
        <f>INDEX('[16]Raw Data'!$A$1:$BT$34,MATCH($A2,'[16]Raw Data'!$A$1:$A$34,0),MATCH(BTW$1,'[16]Raw Data'!$A$1:$BT$1,0))</f>
        <v>56.2</v>
      </c>
      <c r="BTX2" s="98">
        <f>INDEX('[16]Raw Data'!$A$1:$BT$34,MATCH($A2,'[16]Raw Data'!$A$1:$A$34,0),MATCH(BTX$1,'[16]Raw Data'!$A$1:$BT$1,0))</f>
        <v>71</v>
      </c>
      <c r="BTY2" s="98">
        <f>INDEX('[16]Raw Data'!$A$1:$BT$34,MATCH($A2,'[16]Raw Data'!$A$1:$A$34,0),MATCH(BTY$1,'[16]Raw Data'!$A$1:$BT$1,0))</f>
        <v>69</v>
      </c>
      <c r="BTZ2" s="98">
        <f>INDEX('[16]Raw Data'!$A$1:$BT$34,MATCH($A2,'[16]Raw Data'!$A$1:$A$34,0),MATCH(BTZ$1,'[16]Raw Data'!$A$1:$BT$1,0))</f>
        <v>69</v>
      </c>
      <c r="BUA2" s="98">
        <f>INDEX('[16]Raw Data'!$A$1:$BT$34,MATCH($A2,'[16]Raw Data'!$A$1:$A$34,0),MATCH(BUA$1,'[16]Raw Data'!$A$1:$BT$1,0))</f>
        <v>71</v>
      </c>
      <c r="BUB2" s="98">
        <f>INDEX('[16]Raw Data'!$A$1:$BT$34,MATCH($A2,'[16]Raw Data'!$A$1:$A$34,0),MATCH(BUB$1,'[16]Raw Data'!$A$1:$BT$1,0))</f>
        <v>73</v>
      </c>
      <c r="BUC2" s="98">
        <f>INDEX('[14]1718 Collected Indicators'!$A$3:$CH$36,MATCH($A2,'[14]1718 Collected Indicators'!$A$3:$A$36,0),MATCH(BUC$1,'[14]1718 Collected Indicators'!$A$3:$CH$3,0))</f>
        <v>70</v>
      </c>
      <c r="BUD2" s="105">
        <f>INDEX('[15]1819 Collected Indicators'!$A$3:$CV$36,MATCH($A2,'[15]1819 Collected Indicators'!$A$3:$A$36,0),MATCH(BUD$1,'[15]1819 Collected Indicators'!$A$3:$CV$3,0))</f>
        <v>74.2</v>
      </c>
      <c r="BUE2" s="86">
        <f>INDEX('[11]1920 Collected Indicators'!$A$3:$CV$36,MATCH($A2,'[11]1920 Collected Indicators'!$A$3:$A$36,0),MATCH(BUE$1,'[11]1920 Collected Indicators'!$A$3:$CV$3,0))</f>
        <v>70</v>
      </c>
      <c r="BUF2" s="102">
        <f>INDEX('[16]Raw Data'!$A$1:$BT$34,MATCH($A2,'[16]Raw Data'!$A$1:$A$34,0),MATCH(BUF$1,'[16]Raw Data'!$A$1:$BT$1,0))</f>
        <v>79.7</v>
      </c>
      <c r="BUG2" s="98">
        <f>INDEX('[16]Raw Data'!$A$1:$BT$34,MATCH($A2,'[16]Raw Data'!$A$1:$A$34,0),MATCH(BUG$1,'[16]Raw Data'!$A$1:$BT$1,0))</f>
        <v>79</v>
      </c>
      <c r="BUH2" s="98">
        <f>INDEX('[16]Raw Data'!$A$1:$BT$34,MATCH($A2,'[16]Raw Data'!$A$1:$A$34,0),MATCH(BUH$1,'[16]Raw Data'!$A$1:$BT$1,0))</f>
        <v>81</v>
      </c>
      <c r="BUI2" s="98">
        <f>INDEX('[16]Raw Data'!$A$1:$BT$34,MATCH($A2,'[16]Raw Data'!$A$1:$A$34,0),MATCH(BUI$1,'[16]Raw Data'!$A$1:$BT$1,0))</f>
        <v>81</v>
      </c>
      <c r="BUJ2" s="98">
        <f>INDEX('[16]Raw Data'!$A$1:$BT$34,MATCH($A2,'[16]Raw Data'!$A$1:$A$34,0),MATCH(BUJ$1,'[16]Raw Data'!$A$1:$BT$1,0))</f>
        <v>79</v>
      </c>
      <c r="BUK2" s="98">
        <f>INDEX('[16]Raw Data'!$A$1:$BT$34,MATCH($A2,'[16]Raw Data'!$A$1:$A$34,0),MATCH(BUK$1,'[16]Raw Data'!$A$1:$BT$1,0))</f>
        <v>83</v>
      </c>
      <c r="BUL2" s="98">
        <f>INDEX('[14]1718 Collected Indicators'!$A$3:$CH$36,MATCH($A2,'[14]1718 Collected Indicators'!$A$3:$A$36,0),MATCH(BUL$1,'[14]1718 Collected Indicators'!$A$3:$CH$3,0))</f>
        <v>83</v>
      </c>
      <c r="BUM2" s="105">
        <f>INDEX('[15]1819 Collected Indicators'!$A$3:$CV$36,MATCH($A2,'[15]1819 Collected Indicators'!$A$3:$A$36,0),MATCH(BUM$1,'[15]1819 Collected Indicators'!$A$3:$CV$3,0))</f>
        <v>83.1</v>
      </c>
      <c r="BUN2" s="86">
        <f>INDEX('[11]1920 Collected Indicators'!$A$3:$CV$36,MATCH($A2,'[11]1920 Collected Indicators'!$A$3:$A$36,0),MATCH(BUN$1,'[11]1920 Collected Indicators'!$A$3:$CV$3,0))</f>
        <v>75</v>
      </c>
      <c r="BUO2" s="102">
        <f>INDEX('[16]Raw Data'!$A$1:$BT$34,MATCH($A2,'[16]Raw Data'!$A$1:$A$34,0),MATCH(BUO$1,'[16]Raw Data'!$A$1:$BT$1,0))</f>
        <v>66.599999999999994</v>
      </c>
      <c r="BUP2" s="98">
        <f>INDEX('[16]Raw Data'!$A$1:$BT$34,MATCH($A2,'[16]Raw Data'!$A$1:$A$34,0),MATCH(BUP$1,'[16]Raw Data'!$A$1:$BT$1,0))</f>
        <v>68</v>
      </c>
      <c r="BUQ2" s="98">
        <f>INDEX('[16]Raw Data'!$A$1:$BT$34,MATCH($A2,'[16]Raw Data'!$A$1:$A$34,0),MATCH(BUQ$1,'[16]Raw Data'!$A$1:$BT$1,0))</f>
        <v>63</v>
      </c>
      <c r="BUR2" s="98">
        <f>INDEX('[16]Raw Data'!$A$1:$BT$34,MATCH($A2,'[16]Raw Data'!$A$1:$A$34,0),MATCH(BUR$1,'[16]Raw Data'!$A$1:$BT$1,0))</f>
        <v>70</v>
      </c>
      <c r="BUS2" s="98">
        <f>INDEX('[16]Raw Data'!$A$1:$BT$34,MATCH($A2,'[16]Raw Data'!$A$1:$A$34,0),MATCH(BUS$1,'[16]Raw Data'!$A$1:$BT$1,0))</f>
        <v>65</v>
      </c>
      <c r="BUT2" s="98">
        <f>INDEX('[16]Raw Data'!$A$1:$BT$34,MATCH($A2,'[16]Raw Data'!$A$1:$A$34,0),MATCH(BUT$1,'[16]Raw Data'!$A$1:$BT$1,0))</f>
        <v>71</v>
      </c>
      <c r="BUU2" s="98">
        <f>INDEX('[14]1718 Collected Indicators'!$A$3:$CH$36,MATCH($A2,'[14]1718 Collected Indicators'!$A$3:$A$36,0),MATCH(BUU$1,'[14]1718 Collected Indicators'!$A$3:$CH$3,0))</f>
        <v>68</v>
      </c>
      <c r="BUV2" s="116">
        <f>INDEX('[15]1819 Collected Indicators'!$A$3:$CV$36,MATCH($A2,'[15]1819 Collected Indicators'!$A$3:$A$36,0),MATCH(BUV$1,'[15]1819 Collected Indicators'!$A$3:$CV$3,0))</f>
        <v>57</v>
      </c>
      <c r="BUW2" s="93">
        <f>INDEX('[11]1920 Collected Indicators'!$A$3:$CV$36,MATCH($A2,'[11]1920 Collected Indicators'!$A$3:$A$36,0),MATCH(BUW$1,'[11]1920 Collected Indicators'!$A$3:$CV$3,0))</f>
        <v>55</v>
      </c>
    </row>
    <row r="3" spans="1:1921" ht="15.75" thickBot="1">
      <c r="A3" s="118" t="s">
        <v>1854</v>
      </c>
      <c r="B3" s="119">
        <f>(C3/D3)*1000</f>
        <v>4845.9687123947051</v>
      </c>
      <c r="C3" s="87">
        <v>92621</v>
      </c>
      <c r="D3" s="87">
        <v>19113</v>
      </c>
      <c r="E3" s="88">
        <f t="shared" ref="E3:E34" si="11">(F3/G3)*1000</f>
        <v>4575.3094189217536</v>
      </c>
      <c r="F3" s="87">
        <v>87242</v>
      </c>
      <c r="G3" s="87">
        <v>19068</v>
      </c>
      <c r="H3" s="88">
        <f t="shared" ref="H3:H34" si="12">(I3/J3)*1000</f>
        <v>4672.9243374993521</v>
      </c>
      <c r="I3" s="87">
        <v>90108</v>
      </c>
      <c r="J3" s="87">
        <v>19283</v>
      </c>
      <c r="K3" s="88">
        <f t="shared" ref="K3:K34" si="13">(L3/M3)*1000</f>
        <v>4827.0004020908727</v>
      </c>
      <c r="L3" s="87">
        <v>96038</v>
      </c>
      <c r="M3" s="87">
        <v>19896</v>
      </c>
      <c r="N3" s="88">
        <f t="shared" ref="N3:N34" si="14">(O3/P3)*1000</f>
        <v>4818.8907300906521</v>
      </c>
      <c r="O3" s="87">
        <v>98874</v>
      </c>
      <c r="P3" s="87">
        <v>20518</v>
      </c>
      <c r="Q3" s="88">
        <f t="shared" ref="Q3:Q34" si="15">(R3/S3)*1000</f>
        <v>5074.1564343033933</v>
      </c>
      <c r="R3" s="87">
        <v>104964</v>
      </c>
      <c r="S3" s="87">
        <v>20686</v>
      </c>
      <c r="T3" s="88">
        <f t="shared" ref="T3:T34" si="16">(U3/V3)*1000</f>
        <v>5163.1158136640015</v>
      </c>
      <c r="U3" s="87">
        <f>INDEX('[2]All Previous Years'!$A$1:$EX$34,MATCH($A3,'[2]All Previous Years'!$A$1:$A$34,0),MATCH(U$1,'[2]All Previous Years'!$A$1:$EX$1,0))</f>
        <v>107842</v>
      </c>
      <c r="V3" s="87">
        <f>INDEX('[3]Raw data 16-17'!$B$2:$MA$34,MATCH($A3,'[3]Raw data 16-17'!$A$2:$A$34,0),MATCH(V$1,'[3]Raw data 16-17'!$B$1:$MA$1,0))</f>
        <v>20887</v>
      </c>
      <c r="W3" s="88">
        <f t="shared" ref="W3:W34" si="17">(X3/Y3)*1000</f>
        <v>5215.620257966616</v>
      </c>
      <c r="X3" s="32">
        <f>INDEX([4]Sheet1!$A$1:$CJ$34, MATCH($A3, [4]Sheet1!$A$1:$A$34, 0), MATCH(X$1, [4]Sheet1!$A$1:$CJ$1, 0))</f>
        <v>109987</v>
      </c>
      <c r="Y3" s="32">
        <f>INDEX('[5]Finance Indicators'!$A$2:$BO$35,MATCH($A3,'[5]Finance Indicators'!$A$2:$A$35,0),MATCH(Y$1,'[5]Finance Indicators'!$A$2:$BO$2,0))</f>
        <v>21088</v>
      </c>
      <c r="Z3" s="132">
        <f>INDEX('[6]Finance Indicators'!$B$3:$BO$35,MATCH($A3,'[6]Finance Indicators'!$A$3:$A$35,0),MATCH(Z$1,'[6]Finance Indicators'!$B$2:$BO$2,0))</f>
        <v>5407.0497573970124</v>
      </c>
      <c r="AA3" s="132">
        <f>INDEX('[6]Finance Indicators'!$B$3:$BO$35,MATCH($A3,'[6]Finance Indicators'!$A$3:$A$35,0),MATCH(AA$1,'[6]Finance Indicators'!$B$2:$BO$2,0))</f>
        <v>113667</v>
      </c>
      <c r="AB3" s="132">
        <f>INDEX('[6]Finance Indicators'!$B$3:$BO$35,MATCH($A3,'[6]Finance Indicators'!$A$3:$A$35,0),MATCH(AB$1,'[6]Finance Indicators'!$B$2:$BO$2,0))</f>
        <v>21022</v>
      </c>
      <c r="AC3" s="132">
        <f t="array" ref="AC3">INDEX('[7]Finance Indicators'!$A$2:$BO$35,MATCH($A3,'[7]Finance Indicators'!$A$2:$A$35,0),MATCH(AC$1,'[7]Finance Indicators'!$A$2:$BO$2,0))</f>
        <v>5663.15588809989</v>
      </c>
      <c r="AD3" s="132">
        <f t="array" ref="AD3">INDEX('[7]Finance Indicators'!$A$2:$BO$35,MATCH($A3,'[7]Finance Indicators'!$A$2:$A$35,0),MATCH(AD$1,'[7]Finance Indicators'!$A$2:$BO$2,0))</f>
        <v>118830</v>
      </c>
      <c r="AE3" s="238">
        <f t="array" ref="AE3">INDEX('[7]Finance Indicators'!$A$2:$BO$35,MATCH($A3,'[7]Finance Indicators'!$A$2:$A$35,0),MATCH(AE$1,'[7]Finance Indicators'!$A$2:$BO$2,0))</f>
        <v>20983</v>
      </c>
      <c r="AF3" s="119">
        <f>(B3*100)/Deflators!$B$2</f>
        <v>5708.6650253595544</v>
      </c>
      <c r="AG3" s="88">
        <f>(E3*100)/Deflators!$B$3</f>
        <v>5309.324915872332</v>
      </c>
      <c r="AH3" s="88">
        <f>(H3*100)/Deflators!$B$4</f>
        <v>5313.9501267520463</v>
      </c>
      <c r="AI3" s="88">
        <f>(K3*100)/Deflators!$B$5</f>
        <v>5391.9124136467453</v>
      </c>
      <c r="AJ3" s="88">
        <f>(N3*100)/Deflators!$B$6</f>
        <v>5309.6394675152133</v>
      </c>
      <c r="AK3" s="88">
        <f>(Q3*100)/Deflators!$B$7</f>
        <v>5545.6504045209695</v>
      </c>
      <c r="AL3" s="122">
        <f>(T3*100)/Deflators!$B$8</f>
        <v>5506.5951955837318</v>
      </c>
      <c r="AM3" s="122">
        <f>(W3*100)/Deflators!$B$9</f>
        <v>5466.3422445251272</v>
      </c>
      <c r="AN3" s="122">
        <f>(Z3*100)/Deflators!$B$10</f>
        <v>5539.1515990959515</v>
      </c>
      <c r="AO3" s="241">
        <f>(AC3*100)/Deflators!$B$11</f>
        <v>5663.15588809989</v>
      </c>
      <c r="AP3" s="119">
        <f t="shared" ref="AP3:AP34" si="18">(AQ3/AR3)*1000</f>
        <v>6625.0419829381335</v>
      </c>
      <c r="AQ3" s="87">
        <v>98627</v>
      </c>
      <c r="AR3" s="87">
        <v>14887</v>
      </c>
      <c r="AS3" s="88">
        <f t="shared" ref="AS3:AS34" si="19">(AT3/AU3)*1000</f>
        <v>6019.3956717027359</v>
      </c>
      <c r="AT3" s="87">
        <v>88449</v>
      </c>
      <c r="AU3" s="87">
        <v>14694</v>
      </c>
      <c r="AV3" s="88">
        <f t="shared" ref="AV3:AV34" si="20">(AW3/AX3)*1000</f>
        <v>6396.2601402447408</v>
      </c>
      <c r="AW3" s="87">
        <v>93040</v>
      </c>
      <c r="AX3" s="87">
        <v>14546</v>
      </c>
      <c r="AY3" s="88">
        <f t="shared" ref="AY3:AY34" si="21">(AZ3/BA3)*1000</f>
        <v>6575.1277206242567</v>
      </c>
      <c r="AZ3" s="87">
        <v>93952</v>
      </c>
      <c r="BA3" s="87">
        <v>14289</v>
      </c>
      <c r="BB3" s="88">
        <f t="shared" ref="BB3:BB34" si="22">(BC3/BD3)*1000</f>
        <v>6593.515860233877</v>
      </c>
      <c r="BC3" s="87">
        <v>94162</v>
      </c>
      <c r="BD3" s="87">
        <v>14281</v>
      </c>
      <c r="BE3" s="88">
        <f t="shared" ref="BE3:BE34" si="23">(BF3/BG3)*1000</f>
        <v>6845.5125061304561</v>
      </c>
      <c r="BF3" s="87">
        <v>97706</v>
      </c>
      <c r="BG3" s="87">
        <v>14273</v>
      </c>
      <c r="BH3" s="88">
        <f t="shared" ref="BH3:BH34" si="24">(BI3/BJ3)*1000</f>
        <v>7000.4173042147722</v>
      </c>
      <c r="BI3" s="87">
        <f>INDEX('[2]All Previous Years'!$A$1:$EX$34,MATCH($A3,'[2]All Previous Years'!$A$1:$A$34,0),MATCH(BI$1,'[2]All Previous Years'!$A$1:$EX$1,0))</f>
        <v>100652</v>
      </c>
      <c r="BJ3" s="87">
        <f>INDEX('[3]Raw data 16-17'!$B$2:$MA$34,MATCH($A3,'[3]Raw data 16-17'!$A$2:$A$34,0),MATCH(BJ$1,'[3]Raw data 16-17'!$B$1:$MA$1,0))</f>
        <v>14378</v>
      </c>
      <c r="BK3" s="88">
        <f t="shared" si="0"/>
        <v>7057.491289198606</v>
      </c>
      <c r="BL3" s="32">
        <f>INDEX([4]Sheet1!$A$1:$CJ$34, MATCH($A3, [4]Sheet1!$A$1:$A$34, 0), MATCH(BL$1, [4]Sheet1!$A$1:$CJ$1, 0))</f>
        <v>101275</v>
      </c>
      <c r="BM3" s="32">
        <f>INDEX('[5]Finance Indicators'!$A$2:$BO$35,MATCH($A3,'[5]Finance Indicators'!$A$2:$A$35,0),MATCH(BM$1,'[5]Finance Indicators'!$A$2:$BO$2,0))</f>
        <v>14350</v>
      </c>
      <c r="BN3" s="132">
        <f>INDEX('[6]Finance Indicators'!$B$3:$BO$35,MATCH($A3,'[6]Finance Indicators'!$A$3:$A$35,0),MATCH(BN$1,'[6]Finance Indicators'!$B$2:$BO$2,0))</f>
        <v>7090.9028680950096</v>
      </c>
      <c r="BO3" s="132">
        <f>INDEX('[6]Finance Indicators'!$B$3:$BO$35,MATCH($A3,'[6]Finance Indicators'!$A$3:$A$35,0),MATCH(BO$1,'[6]Finance Indicators'!$B$2:$BO$2,0))</f>
        <v>103591</v>
      </c>
      <c r="BP3" s="132">
        <f>INDEX('[6]Finance Indicators'!$B$3:$BO$35,MATCH($A3,'[6]Finance Indicators'!$A$3:$A$35,0),MATCH(BP$1,'[6]Finance Indicators'!$B$2:$BO$2,0))</f>
        <v>14609</v>
      </c>
      <c r="BQ3" s="238">
        <f t="array" ref="BQ3">INDEX('[7]Finance Indicators'!$A$2:$BO$35,MATCH($A3,'[7]Finance Indicators'!$A$2:$A$35,0),MATCH(BQ$1,'[7]Finance Indicators'!$A$2:$BO$2,0))</f>
        <v>7743.8246471226921</v>
      </c>
      <c r="BR3" s="238">
        <f t="array" ref="BR3">INDEX('[7]Finance Indicators'!$A$2:$BO$35,MATCH($A3,'[7]Finance Indicators'!$A$2:$A$35,0),MATCH(BR$1,'[7]Finance Indicators'!$A$2:$BO$2,0))</f>
        <v>114113</v>
      </c>
      <c r="BS3" s="238">
        <f t="array" ref="BS3">INDEX('[7]Finance Indicators'!$A$2:$BO$35,MATCH($A3,'[7]Finance Indicators'!$A$2:$A$35,0),MATCH(BS$1,'[7]Finance Indicators'!$A$2:$BO$2,0))</f>
        <v>14736</v>
      </c>
      <c r="BT3" s="119">
        <f>(AP3*100)/Deflators!$B$2</f>
        <v>7804.4551469768494</v>
      </c>
      <c r="BU3" s="137">
        <f>(AS3*100)/Deflators!$B$3</f>
        <v>6985.0854864799621</v>
      </c>
      <c r="BV3" s="137">
        <f>(AV3*100)/Deflators!$B$4</f>
        <v>7273.6909327279072</v>
      </c>
      <c r="BW3" s="137">
        <f>(AY3*100)/Deflators!$B$5</f>
        <v>7344.626025469167</v>
      </c>
      <c r="BX3" s="137">
        <f>(BB3*100)/Deflators!$B$6</f>
        <v>7264.9898082513128</v>
      </c>
      <c r="BY3" s="137">
        <f>(BE3*100)/Deflators!$B$7</f>
        <v>7481.6020535219177</v>
      </c>
      <c r="BZ3" s="137">
        <f>(BH3*100)/Deflators!$B$8</f>
        <v>7466.1242717920741</v>
      </c>
      <c r="CA3" s="137">
        <f>(BK3*100)/Deflators!$B$9</f>
        <v>7396.7545308896551</v>
      </c>
      <c r="CB3" s="137">
        <f>(BN3*100)/Deflators!$B$10</f>
        <v>7264.1436130876336</v>
      </c>
      <c r="CC3" s="245">
        <f>(BQ3*100)/Deflators!$B$11</f>
        <v>7743.8246471226921</v>
      </c>
      <c r="CD3" s="119">
        <f>CE3/CF3*1000</f>
        <v>2577.3242630385485</v>
      </c>
      <c r="CE3" s="87">
        <v>11366</v>
      </c>
      <c r="CF3" s="87">
        <v>4410</v>
      </c>
      <c r="CG3" s="88">
        <f t="shared" ref="CG3:CG34" si="25">(CH3/CI3)*1000</f>
        <v>2473.8359201773833</v>
      </c>
      <c r="CH3" s="87">
        <v>11157</v>
      </c>
      <c r="CI3" s="87">
        <v>4510</v>
      </c>
      <c r="CJ3" s="88">
        <f t="shared" ref="CJ3:CJ34" si="26">(CK3/CL3)*1000</f>
        <v>3030.919277858477</v>
      </c>
      <c r="CK3" s="87">
        <v>14606</v>
      </c>
      <c r="CL3" s="87">
        <v>4819</v>
      </c>
      <c r="CM3" s="88">
        <f t="shared" ref="CM3:CM34" si="27">(CN3/CO3)*1000</f>
        <v>3350.9732360097323</v>
      </c>
      <c r="CN3" s="87">
        <v>16527</v>
      </c>
      <c r="CO3" s="87">
        <v>4932</v>
      </c>
      <c r="CP3" s="88">
        <f t="shared" ref="CP3:CP34" si="28">(CQ3/CR3)*1000</f>
        <v>3679.3570219966159</v>
      </c>
      <c r="CQ3" s="87">
        <v>17396</v>
      </c>
      <c r="CR3" s="87">
        <v>4728</v>
      </c>
      <c r="CS3" s="88">
        <f t="shared" ref="CS3:CS34" si="29">(CT3/CU3)*1000</f>
        <v>3610.7041107041109</v>
      </c>
      <c r="CT3" s="87">
        <v>17743</v>
      </c>
      <c r="CU3" s="87">
        <v>4914</v>
      </c>
      <c r="CV3" s="88">
        <f t="shared" ref="CV3:CV34" si="30">(CW3/CX3)*1000</f>
        <v>3926.875</v>
      </c>
      <c r="CW3" s="87">
        <f>INDEX('[2]All Previous Years'!$A$1:$EX$34,MATCH($A3,'[2]All Previous Years'!$A$1:$A$34,0),MATCH(CW$1,'[2]All Previous Years'!$A$1:$EX$1,0))</f>
        <v>18849</v>
      </c>
      <c r="CX3" s="87">
        <f>INDEX('[3]Raw data 16-17'!$B$2:$XA$34,MATCH($A3,'[3]Raw data 16-17'!$A$2:$A$34,0),MATCH(CX$1,'[3]Raw data 16-17'!$B$1:$GU$1,0))</f>
        <v>4800</v>
      </c>
      <c r="CY3" s="88">
        <f t="shared" ref="CY3:CY34" si="31">(CZ3/DA3)*1000</f>
        <v>4048.2158028887002</v>
      </c>
      <c r="CZ3" s="32">
        <f>INDEX([4]Sheet1!$A$1:$CJ$34, MATCH($A3, [4]Sheet1!$A$1:$A$34, 0), MATCH(CZ$1, [4]Sheet1!$A$1:$CJ$1, 0))</f>
        <v>19059</v>
      </c>
      <c r="DA3" s="32">
        <f>INDEX('[5]Finance Indicators'!$A$2:$BO$35,MATCH($A3,'[5]Finance Indicators'!$A$2:$A$35,0),MATCH(DA$1,'[5]Finance Indicators'!$A$2:$BO$2,0))</f>
        <v>4708</v>
      </c>
      <c r="DB3" s="132">
        <f>INDEX('[6]Finance Indicators'!$B$3:$BO$35,MATCH($A3,'[6]Finance Indicators'!$A$3:$A$35,0),MATCH(DB$1,'[6]Finance Indicators'!$B$2:$BO$2,0))</f>
        <v>4314.3031288094271</v>
      </c>
      <c r="DC3" s="132">
        <f>INDEX('[6]Finance Indicators'!$B$3:$BO$35,MATCH($A3,'[6]Finance Indicators'!$A$3:$A$35,0),MATCH(DC$1,'[6]Finance Indicators'!$B$2:$BO$2,0))</f>
        <v>21235</v>
      </c>
      <c r="DD3" s="132">
        <f>INDEX('[6]Finance Indicators'!$B$3:$BO$35,MATCH($A3,'[6]Finance Indicators'!$A$3:$A$35,0),MATCH(DD$1,'[6]Finance Indicators'!$B$2:$BO$2,0))</f>
        <v>4922</v>
      </c>
      <c r="DE3" s="132">
        <f t="array" ref="DE3">INDEX('[7]Finance Indicators'!$A$2:$BO$35,MATCH($A3,'[7]Finance Indicators'!$A$2:$A$35,0),MATCH(DE$1,'[7]Finance Indicators'!$A$2:$BO$2,0))</f>
        <v>5846.5423465423464</v>
      </c>
      <c r="DF3" s="132">
        <f t="array" ref="DF3">INDEX('[7]Finance Indicators'!$A$2:$BO$35,MATCH($A3,'[7]Finance Indicators'!$A$2:$A$35,0),MATCH(DF$1,'[7]Finance Indicators'!$A$2:$BO$2,0))</f>
        <v>30098</v>
      </c>
      <c r="DG3" s="132">
        <f t="array" ref="DG3">INDEX('[7]Finance Indicators'!$A$2:$BO$35,MATCH($A3,'[7]Finance Indicators'!$A$2:$A$35,0),MATCH(DG$1,'[7]Finance Indicators'!$A$2:$BO$2,0))</f>
        <v>5148</v>
      </c>
      <c r="DH3" s="127">
        <f>(CD3*100)/Deflators!$B$2</f>
        <v>3036.148549986834</v>
      </c>
      <c r="DI3" s="122">
        <f>(CG3*100)/Deflators!$B$3</f>
        <v>2870.712663597968</v>
      </c>
      <c r="DJ3" s="122">
        <f>(CJ3*100)/Deflators!$B$4</f>
        <v>3446.6969112900829</v>
      </c>
      <c r="DK3" s="122">
        <f>(CM3*100)/Deflators!$B$5</f>
        <v>3743.1432947907865</v>
      </c>
      <c r="DL3" s="122">
        <f>(CP3*100)/Deflators!$B$6</f>
        <v>4054.0573242475166</v>
      </c>
      <c r="DM3" s="122">
        <f>(CS3*100)/Deflators!$B$7</f>
        <v>3946.2131235772072</v>
      </c>
      <c r="DN3" s="122">
        <f>(CV3*100)/Deflators!$B$8</f>
        <v>4188.1127189577055</v>
      </c>
      <c r="DO3" s="122">
        <f>(CY3*100)/Deflators!$B$9</f>
        <v>4242.8190634630264</v>
      </c>
      <c r="DP3" s="122">
        <f>(DB3*100)/Deflators!$B$10</f>
        <v>4419.7076311784949</v>
      </c>
      <c r="DQ3" s="247">
        <f>(DE3*100)/Deflators!$B$11</f>
        <v>5846.5423465423464</v>
      </c>
      <c r="DR3" s="119">
        <v>54</v>
      </c>
      <c r="DS3" s="122">
        <f>INDEX('[3]5+ Awards at Level 5 &amp; Level 6'!$A$2:$G$35,MATCH($A3,'[3]5+ Awards at Level 5 &amp; Level 6'!$A$2:$A$35,0),MATCH(DS$1,'[3]5+ Awards at Level 5 &amp; Level 6'!$A$2:$G$2,0))</f>
        <v>54</v>
      </c>
      <c r="DT3" s="125">
        <f>INDEX('[8]Breadth and Depth cohort'!$X$1:$AH$36,MATCH($A3,'[8]Breadth and Depth cohort'!$X$1:$X$36,0),MATCH(DT$1,'[8]Breadth and Depth cohort'!$X$1:$AH$1,0))</f>
        <v>56</v>
      </c>
      <c r="DU3" s="125">
        <f>INDEX('[9]Breadth and Depth cohort'!$U$1:$AC$36,MATCH($A3,'[9]Breadth and Depth cohort'!$U$1:$U$36,0),MATCH(DU$1,'[9]Breadth and Depth cohort'!$U$1:$AC$1,0))</f>
        <v>54</v>
      </c>
      <c r="DV3" s="125">
        <f>INDEX([10]Extraction!$G$3:$Q$36,MATCH($A3,[10]Extraction!$Q$3:$Q$36,0),MATCH(DV$1,[10]Extraction!$G$3:$Q$3,0))</f>
        <v>60</v>
      </c>
      <c r="DW3" s="125">
        <f>INDEX([10]Extraction!$G$3:$Q$36,MATCH($A3,[10]Extraction!$Q$3:$Q$36,0),MATCH(DW$1,[10]Extraction!$G$3:$Q$3,0))</f>
        <v>62</v>
      </c>
      <c r="DX3" s="125">
        <f>INDEX([10]Extraction!$G$3:$Q$36,MATCH($A3,[10]Extraction!$Q$3:$Q$36,0),MATCH(DX$1,[10]Extraction!$G$3:$Q$3,0))</f>
        <v>65</v>
      </c>
      <c r="DY3" s="125">
        <f>INDEX([10]Extraction!$G$3:$Q$36,MATCH($A3,[10]Extraction!$Q$3:$Q$36,0),MATCH(DY$1,[10]Extraction!$G$3:$Q$3,0))</f>
        <v>66</v>
      </c>
      <c r="DZ3" s="241">
        <f>INDEX('[11]1920 Collected Indicators'!$A$3:$CV$36,MATCH($A3,'[11]1920 Collected Indicators'!$A$3:$A$36,0),MATCH(DZ$1,'[11]1920 Collected Indicators'!$A$3:$CV$3,0))</f>
        <v>68</v>
      </c>
      <c r="EA3" s="119">
        <v>27</v>
      </c>
      <c r="EB3" s="122">
        <f>INDEX('[3]5+ Awards at Level 5 &amp; Level 6'!$I$2:$M$35,MATCH($A3,'[3]5+ Awards at Level 5 &amp; Level 6'!$A$2:$A$35,0),MATCH(EB$1,'[3]5+ Awards at Level 5 &amp; Level 6'!$I$2:$M$2,0))</f>
        <v>27</v>
      </c>
      <c r="EC3" s="125">
        <f>INDEX('[8]Breadth and Depth cohort'!$X$1:$AH$36,MATCH($A3,'[8]Breadth and Depth cohort'!$X$1:$X$36,0),MATCH(EC$1,'[8]Breadth and Depth cohort'!$X$1:$AH$1,0))</f>
        <v>28</v>
      </c>
      <c r="ED3" s="125">
        <f>INDEX('[9]Breadth and Depth cohort'!$U$1:$AC$36,MATCH($A3,'[9]Breadth and Depth cohort'!$U$1:$U$36,0),MATCH(ED$1,'[9]Breadth and Depth cohort'!$U$1:$AC$1,0))</f>
        <v>29</v>
      </c>
      <c r="EE3" s="125">
        <f>INDEX([10]Extraction!$G$3:$Q$36,MATCH($A3,[10]Extraction!$Q$3:$Q$36,0),MATCH(EE$1,[10]Extraction!$G$3:$Q$3,0))</f>
        <v>32</v>
      </c>
      <c r="EF3" s="125">
        <f>INDEX([10]Extraction!$G$3:$Q$36,MATCH($A3,[10]Extraction!$Q$3:$Q$36,0),MATCH(EF$1,[10]Extraction!$G$3:$Q$3,0))</f>
        <v>32</v>
      </c>
      <c r="EG3" s="125">
        <f>INDEX([10]Extraction!$G$3:$Q$36,MATCH($A3,[10]Extraction!$Q$3:$Q$36,0),MATCH(EG$1,[10]Extraction!$G$3:$Q$3,0))</f>
        <v>36</v>
      </c>
      <c r="EH3" s="120">
        <f>INDEX([10]Extraction!$G$3:$Q$36,MATCH($A3,[10]Extraction!$Q$3:$Q$36,0),MATCH(EH$1,[10]Extraction!$G$3:$Q$3,0))</f>
        <v>34</v>
      </c>
      <c r="EI3" s="126">
        <f>INDEX('[11]1920 Collected Indicators'!$A$3:$CV$36,MATCH($A3,'[11]1920 Collected Indicators'!$A$3:$A$36,0),MATCH(EI$1,'[11]1920 Collected Indicators'!$A$3:$CV$3,0))</f>
        <v>38</v>
      </c>
      <c r="EJ3" s="127">
        <v>18</v>
      </c>
      <c r="EK3" s="122">
        <f>INDEX('[3]Deprived 5+ Awards'!$A$2:$K$35,MATCH($A3,'[3]Deprived 5+ Awards'!$A$2:$A$35,0),MATCH(EK$1,'[3]Deprived 5+ Awards'!$A$2:$K$2,0))</f>
        <v>11</v>
      </c>
      <c r="EL3" s="125">
        <f>INDEX('[12]2014'!$S$1:$U$35,MATCH($A3,'[12]2014'!$S$1:$S$35,0),MATCH(EL$1,'[12]2014'!$S$1:$U$1,0))</f>
        <v>13</v>
      </c>
      <c r="EM3" s="125">
        <f>INDEX('[12]2015'!$S$1:$U$35,MATCH($A3,'[12]2015'!$S$1:$S$35,0),MATCH(EM$1,'[12]2015'!$S$1:$U$1,0))</f>
        <v>22</v>
      </c>
      <c r="EN3" s="125">
        <f>INDEX([13]Extraction!$B$2:$L$35,MATCH($A3,[13]Extraction!$L$2:$L$35,0),MATCH(EN$1,[13]Extraction!$B$2:$L$2,0))</f>
        <v>19</v>
      </c>
      <c r="EO3" s="125">
        <f>INDEX([13]Extraction!$B$2:$L$35,MATCH($A3,[13]Extraction!$L$2:$L$35,0),MATCH(EO$1,[13]Extraction!$B$2:$L$2,0))</f>
        <v>37</v>
      </c>
      <c r="EP3" s="122">
        <f>INDEX([13]Extraction!$B$2:$L$35,MATCH($A3,[13]Extraction!$L$2:$L$35,0),MATCH(EP$1,[13]Extraction!$B$2:$L$2,0))</f>
        <v>43</v>
      </c>
      <c r="EQ3" s="122">
        <f>INDEX([13]Extraction!$B$2:$L$35,MATCH($A3,[13]Extraction!$L$2:$L$35,0),MATCH(EQ$1,[13]Extraction!$B$2:$L$2,0))</f>
        <v>30</v>
      </c>
      <c r="ER3" s="337">
        <f>INDEX('[11]1920 Collected Indicators'!$A$3:$CV$36,MATCH($A3,'[11]1920 Collected Indicators'!$A$3:$A$36,0),MATCH(ER$1,'[11]1920 Collected Indicators'!$A$3:$CV$3,0))</f>
        <v>38</v>
      </c>
      <c r="ES3" s="124" t="s">
        <v>1855</v>
      </c>
      <c r="ET3" s="122" t="str">
        <f>INDEX('[3]Deprived 5+ Awards'!$A$2:$K$35,MATCH($A3,'[3]Deprived 5+ Awards'!$A$2:$A$35,0),MATCH(ET$1,'[3]Deprived 5+ Awards'!$A$2:$K$2,0))</f>
        <v>*</v>
      </c>
      <c r="EU3" s="125" t="str">
        <f>INDEX('[12]2014'!$S$1:$U$35,MATCH($A3,'[12]2014'!$S$1:$S$35,0),MATCH(EU$1,'[12]2014'!$S$1:$U$1,0))</f>
        <v>*</v>
      </c>
      <c r="EV3" s="125" t="str">
        <f>INDEX('[12]2015'!$S$1:$U$35,MATCH($A3,'[12]2015'!$S$1:$S$35,0),MATCH(EV$1,'[12]2015'!$S$1:$U$1,0))</f>
        <v>*</v>
      </c>
      <c r="EW3" s="125">
        <f>INDEX([13]Extraction!$B$2:$L$35,MATCH($A3,[13]Extraction!$L$2:$L$35,0),MATCH(EW$1,[13]Extraction!$B$2:$L$2,0))</f>
        <v>10</v>
      </c>
      <c r="EX3" s="125">
        <f>INDEX([13]Extraction!$B$2:$L$35,MATCH($A3,[13]Extraction!$L$2:$L$35,0),MATCH(EX$1,[13]Extraction!$B$2:$L$2,0))</f>
        <v>14</v>
      </c>
      <c r="EY3" s="122">
        <f>INDEX([13]Extraction!$B$2:$L$35,MATCH($A3,[13]Extraction!$L$2:$L$35,0),MATCH(EY$1,[13]Extraction!$B$2:$L$2,0))</f>
        <v>18</v>
      </c>
      <c r="EZ3" s="122">
        <f>INDEX([13]Extraction!$B$2:$L$35,MATCH($A3,[13]Extraction!$L$2:$L$35,0),MATCH(EZ$1,[13]Extraction!$B$2:$L$2,0))</f>
        <v>7</v>
      </c>
      <c r="FA3" s="340">
        <f>INDEX('[11]1920 Collected Indicators'!$A$3:$CV$36,MATCH($A3,'[11]1920 Collected Indicators'!$A$3:$A$36,0),MATCH(FA$1,'[11]1920 Collected Indicators'!$A$3:$CV$3,0))</f>
        <v>13</v>
      </c>
      <c r="FB3" s="119">
        <v>2629.3424317617869</v>
      </c>
      <c r="FC3" s="87">
        <v>8477</v>
      </c>
      <c r="FD3" s="87">
        <v>62</v>
      </c>
      <c r="FE3" s="88">
        <v>2450.5494505494507</v>
      </c>
      <c r="FF3" s="87">
        <v>7136</v>
      </c>
      <c r="FG3" s="87">
        <v>56</v>
      </c>
      <c r="FH3" s="88">
        <v>2363.499245852187</v>
      </c>
      <c r="FI3" s="87">
        <v>6268</v>
      </c>
      <c r="FJ3" s="87">
        <v>51</v>
      </c>
      <c r="FK3" s="88">
        <v>2283.0769230769229</v>
      </c>
      <c r="FL3" s="87">
        <v>5936</v>
      </c>
      <c r="FM3" s="87">
        <v>50</v>
      </c>
      <c r="FN3" s="88">
        <v>3639.6011396011399</v>
      </c>
      <c r="FO3" s="39">
        <v>10220</v>
      </c>
      <c r="FP3" s="39">
        <v>54</v>
      </c>
      <c r="FQ3" s="88">
        <v>2335.3976531942635</v>
      </c>
      <c r="FR3" s="87">
        <v>7165</v>
      </c>
      <c r="FS3" s="87">
        <v>59</v>
      </c>
      <c r="FT3" s="88">
        <f t="shared" ref="FT3:FT34" si="32">((FU3*1000)/FV3)/52</f>
        <v>2488.1118881118882</v>
      </c>
      <c r="FU3" s="87">
        <f>INDEX('[2]All Previous Years'!$A$1:$EX$34,MATCH($A3,'[2]All Previous Years'!$A$1:$A$34,0),MATCH(FU$1,'[2]All Previous Years'!$A$1:$EX$1,0))</f>
        <v>7116</v>
      </c>
      <c r="FV3" s="88">
        <f>INDEX('[3]Raw data 16-17'!$B$2:$XA$34,MATCH($A3,'[3]Raw data 16-17'!$A$2:$A$34,0),MATCH(FV$1,'[3]Raw data 16-17'!$B$1:$GU$1,0))</f>
        <v>55</v>
      </c>
      <c r="FW3" s="88">
        <f t="shared" ref="FW3:FW34" si="33">((FX3*1000)/FY3)/52</f>
        <v>2375.7396449704142</v>
      </c>
      <c r="FX3" s="39">
        <f>INDEX([4]Sheet1!$A$1:$CJ$34, MATCH($A3, [4]Sheet1!$A$1:$A$34, 0), MATCH(FX$1, [4]Sheet1!$A$1:$CJ$1, 0))</f>
        <v>8030</v>
      </c>
      <c r="FY3" s="39">
        <f>INDEX('[5]Finance Indicators'!$A$2:$BO$35,MATCH($A3,'[5]Finance Indicators'!$A$2:$A$35,0),MATCH(FY$1,'[5]Finance Indicators'!$A$2:$BO$2,0))</f>
        <v>65</v>
      </c>
      <c r="FZ3" s="132">
        <f>INDEX('[6]Finance Indicators'!$B$3:$BO$35,MATCH($A3,'[6]Finance Indicators'!$A$3:$A$35,0),MATCH(FZ$1,'[6]Finance Indicators'!$B$2:$BO$2,0))</f>
        <v>2336.1321776814734</v>
      </c>
      <c r="GA3" s="132">
        <f>INDEX('[6]Finance Indicators'!$B$3:$BO$35,MATCH($A3,'[6]Finance Indicators'!$A$3:$A$35,0),MATCH(GA$1,'[6]Finance Indicators'!$B$2:$BO$2,0))</f>
        <v>8625</v>
      </c>
      <c r="GB3" s="132">
        <f>INDEX('[6]Finance Indicators'!$B$3:$BO$35,MATCH($A3,'[6]Finance Indicators'!$A$3:$A$35,0),MATCH(GB$1,'[6]Finance Indicators'!$B$2:$BO$2,0))</f>
        <v>71</v>
      </c>
      <c r="GC3" s="132" t="str">
        <f t="array" ref="GC3">INDEX('[7]Finance Indicators'!$A$2:$BO$35,MATCH($A3,'[7]Finance Indicators'!$A$2:$A$35,0),MATCH(GC$1,'[7]Finance Indicators'!$A$2:$BO$2,0))</f>
        <v>dna</v>
      </c>
      <c r="GD3" s="132">
        <f>INDEX('[7]Finance Indicators'!$A$2:$BO$35,MATCH($A3,'[7]Finance Indicators'!$A$2:$A$35,0),MATCH(GD$1,'[7]Finance Indicators'!$A$2:$BO$2,0))</f>
        <v>9606</v>
      </c>
      <c r="GE3" s="238" t="str">
        <f t="array" ref="GE3">INDEX('[7]Finance Indicators'!$A$2:$BO$35,MATCH($A3,'[7]Finance Indicators'!$A$2:$A$35,0),MATCH(GE$1,'[7]Finance Indicators'!$A$2:$BO$2,0))</f>
        <v>dna</v>
      </c>
      <c r="GF3" s="128">
        <f>(FB3*100)/Deflators!$B$2</f>
        <v>3097.4271751901038</v>
      </c>
      <c r="GG3" s="125">
        <f>(FE3*100)/Deflators!$B$3</f>
        <v>2843.6903527380782</v>
      </c>
      <c r="GH3" s="125">
        <f>(FH3*100)/Deflators!$B$4</f>
        <v>2687.7210521657275</v>
      </c>
      <c r="GI3" s="125">
        <f>(FK3*100)/Deflators!$B$5</f>
        <v>2550.2692723034761</v>
      </c>
      <c r="GJ3" s="125">
        <f>(FN3*100)/Deflators!$B$6</f>
        <v>4010.2527613187904</v>
      </c>
      <c r="GK3" s="125">
        <f>(FQ3*100)/Deflators!$B$7</f>
        <v>2552.4043469763678</v>
      </c>
      <c r="GL3" s="125">
        <f>(FT3*100)/Deflators!$B$8</f>
        <v>2653.635026526505</v>
      </c>
      <c r="GM3" s="125">
        <f>(FW3*100)/Deflators!$B$9</f>
        <v>2489.944693243046</v>
      </c>
      <c r="GN3" s="125">
        <f>IFERROR((FZ3*100)/Deflators!$B$10,"dna")</f>
        <v>2393.2071773523553</v>
      </c>
      <c r="GO3" s="125" t="str">
        <f>IFERROR((GC3*100)/Deflators!$B$11,"dna")</f>
        <v>dna</v>
      </c>
      <c r="GP3" s="121">
        <v>209.85466146756471</v>
      </c>
      <c r="GQ3" s="87">
        <v>4736</v>
      </c>
      <c r="GR3" s="87">
        <v>434</v>
      </c>
      <c r="GS3" s="88">
        <v>228.91448652869971</v>
      </c>
      <c r="GT3" s="87">
        <v>4690</v>
      </c>
      <c r="GU3" s="87">
        <v>394</v>
      </c>
      <c r="GV3" s="88">
        <v>234.77992595639654</v>
      </c>
      <c r="GW3" s="87">
        <v>4566</v>
      </c>
      <c r="GX3" s="87">
        <v>374</v>
      </c>
      <c r="GY3" s="88">
        <v>245.96862061451296</v>
      </c>
      <c r="GZ3" s="87">
        <v>4515</v>
      </c>
      <c r="HA3" s="87">
        <v>353</v>
      </c>
      <c r="HB3" s="88">
        <v>225.75953458306398</v>
      </c>
      <c r="HC3" s="87">
        <v>4191</v>
      </c>
      <c r="HD3" s="87">
        <v>357</v>
      </c>
      <c r="HE3" s="88">
        <v>256.55594405594405</v>
      </c>
      <c r="HF3" s="87">
        <v>4696</v>
      </c>
      <c r="HG3" s="87">
        <v>352</v>
      </c>
      <c r="HH3" s="88">
        <f t="shared" ref="HH3:HH34" si="34">((HI3*1000)/HJ3)/52</f>
        <v>300.84841628959276</v>
      </c>
      <c r="HI3" s="87">
        <f>INDEX('[2]All Previous Years'!$A$1:$EX$34,MATCH($A3,'[2]All Previous Years'!$A$1:$A$34,0),MATCH(HI$1,'[2]All Previous Years'!$A$1:$EX$1,0))</f>
        <v>5319</v>
      </c>
      <c r="HJ3" s="32">
        <f>INDEX('[3]Raw data 16-17'!$B$2:$XA$34,MATCH($A3,'[3]Raw data 16-17'!$A$2:$A$34,0),MATCH(HJ$1,'[3]Raw data 16-17'!$B$1:$GU$1,0))</f>
        <v>340</v>
      </c>
      <c r="HK3" s="88">
        <f t="shared" ref="HK3:HK34" si="35">IFERROR(((HL3*1000)/HM3)/52,"dna")</f>
        <v>308.13953488372096</v>
      </c>
      <c r="HL3" s="32">
        <f>INDEX([4]Sheet1!$A$1:$CJ$34, MATCH($A3, [4]Sheet1!$A$1:$A$34, 0), MATCH(HL$1, [4]Sheet1!$A$1:$CJ$1, 0))</f>
        <v>5512</v>
      </c>
      <c r="HM3" s="32">
        <f>INDEX('[5]Finance Indicators'!$A$2:$BO$35,MATCH($A3,'[5]Finance Indicators'!$A$2:$A$35,0),MATCH(HM$1,'[5]Finance Indicators'!$A$2:$BO$2,0))</f>
        <v>344</v>
      </c>
      <c r="HN3" s="132">
        <f>INDEX('[6]Finance Indicators'!$B$3:$BO$35,MATCH($A3,'[6]Finance Indicators'!$A$3:$A$35,0),MATCH(HN$1,'[6]Finance Indicators'!$B$2:$BO$2,0))</f>
        <v>346.61723818350322</v>
      </c>
      <c r="HO3" s="132">
        <f>INDEX('[6]Finance Indicators'!$B$3:$BO$35,MATCH($A3,'[6]Finance Indicators'!$A$3:$A$35,0),MATCH(HO$1,'[6]Finance Indicators'!$B$2:$BO$2,0))</f>
        <v>5984</v>
      </c>
      <c r="HP3" s="132">
        <f>INDEX('[6]Finance Indicators'!$B$3:$BO$35,MATCH($A3,'[6]Finance Indicators'!$A$3:$A$35,0),MATCH(HP$1,'[6]Finance Indicators'!$B$2:$BO$2,0))</f>
        <v>332</v>
      </c>
      <c r="HQ3" s="132" t="str">
        <f t="array" ref="HQ3">INDEX('[7]Finance Indicators'!$A$2:$BO$35,MATCH($A3,'[7]Finance Indicators'!$A$2:$A$35,0),MATCH(HQ$1,'[7]Finance Indicators'!$A$2:$BO$2,0))</f>
        <v>dna</v>
      </c>
      <c r="HR3" s="238">
        <f t="array" ref="HR3">INDEX('[7]Finance Indicators'!$A$2:$BO$35,MATCH($A3,'[7]Finance Indicators'!$A$2:$A$35,0),MATCH(HR$1,'[7]Finance Indicators'!$A$2:$BO$2,0))</f>
        <v>6927</v>
      </c>
      <c r="HS3" s="238" t="str">
        <f t="array" ref="HS3">INDEX('[7]Finance Indicators'!$A$2:$BO$35,MATCH($A3,'[7]Finance Indicators'!$A$2:$A$35,0),MATCH(HS$1,'[7]Finance Indicators'!$A$2:$BO$2,0))</f>
        <v>dna</v>
      </c>
      <c r="HT3" s="128">
        <f>(GP3*100)/Deflators!$B$2</f>
        <v>247.21372287534894</v>
      </c>
      <c r="HU3" s="125">
        <f>(GS3*100)/Deflators!$B$3</f>
        <v>265.6391679007736</v>
      </c>
      <c r="HV3" s="125">
        <f>(GV3*100)/Deflators!$B$4</f>
        <v>266.98673618209477</v>
      </c>
      <c r="HW3" s="125">
        <f>(GY3*100)/Deflators!$B$5</f>
        <v>274.75474381242685</v>
      </c>
      <c r="HX3" s="125">
        <f>(HB3*100)/Deflators!$B$6</f>
        <v>248.75055321446402</v>
      </c>
      <c r="HY3" s="125">
        <f>(HE3*100)/Deflators!$B$7</f>
        <v>280.3952919775187</v>
      </c>
      <c r="HZ3" s="125">
        <f>(HH3*100)/Deflators!$B$8</f>
        <v>320.86253795721177</v>
      </c>
      <c r="IA3" s="125">
        <f>(HK3*100)/Deflators!$B$9</f>
        <v>322.95222302090946</v>
      </c>
      <c r="IB3" s="125">
        <f>IFERROR((HN3*100)/Deflators!$B$10,"dna")</f>
        <v>355.08558554169059</v>
      </c>
      <c r="IC3" s="125" t="str">
        <f>IFERROR((HQ3*100)/Deflators!$B$11,"dna")</f>
        <v>dna</v>
      </c>
      <c r="ID3" s="121">
        <v>87.5</v>
      </c>
      <c r="IE3" s="88">
        <v>87.555555555555557</v>
      </c>
      <c r="IF3" s="88">
        <v>88</v>
      </c>
      <c r="IG3" s="88">
        <v>87.593052109181144</v>
      </c>
      <c r="IH3" s="88">
        <v>86.861313868613138</v>
      </c>
      <c r="II3" s="88">
        <v>85.644768856447683</v>
      </c>
      <c r="IJ3" s="88">
        <f>INDEX('[3]Raw data 16-17'!$B$2:$XA$34,MATCH($A3,'[3]Raw data 16-17'!$A$2:$A$34,0),MATCH(IJ$1,'[3]Raw data 16-17'!$B$1:$GU$1,0))</f>
        <v>86.075949367088612</v>
      </c>
      <c r="IK3" s="88">
        <f>INDEX('[14]1718 Collected Indicators'!$A$3:$CH$36,MATCH($A3,'[14]1718 Collected Indicators'!$A$3:$A$36,0),MATCH(IK$1,'[14]1718 Collected Indicators'!$A$3:$CH$3,0))</f>
        <v>84.107579462102692</v>
      </c>
      <c r="IL3" s="120">
        <f>INDEX('[15]1819 Collected Indicators'!$A$3:$CV$36,MATCH($A3,'[15]1819 Collected Indicators'!$A$3:$A$36,0),MATCH(IL$1,'[15]1819 Collected Indicators'!$A$3:$CV$3,0))</f>
        <v>82.382133995037222</v>
      </c>
      <c r="IM3" s="120" t="str">
        <f>INDEX('[11]1920 Collected Indicators'!$A$3:$CV$36,MATCH($A3,'[11]1920 Collected Indicators'!$A$3:$A$36,0),MATCH(IM$1,'[11]1920 Collected Indicators'!$A$3:$CV$3,0))</f>
        <v>dna</v>
      </c>
      <c r="IN3" s="119">
        <v>83.399999999999991</v>
      </c>
      <c r="IO3" s="88">
        <v>79.666666666666671</v>
      </c>
      <c r="IP3" s="88">
        <v>78.333333333333329</v>
      </c>
      <c r="IQ3" s="88">
        <f>INDEX('[16]Raw Data'!$B$2:$BS$34,MATCH($A3,'[16]Raw Data'!$A$2:$A$34,0),MATCH(IQ$1,'[16]Raw Data'!$B$1:$BS$1,0))</f>
        <v>75.333333333333329</v>
      </c>
      <c r="IR3" s="88">
        <f t="shared" si="1"/>
        <v>77.333333333333329</v>
      </c>
      <c r="IS3" s="120">
        <f t="shared" si="1"/>
        <v>75.63333333333334</v>
      </c>
      <c r="IT3" s="120">
        <f t="shared" si="1"/>
        <v>77.966666666666669</v>
      </c>
      <c r="IU3" s="119">
        <v>94.1</v>
      </c>
      <c r="IV3" s="88">
        <v>94.4</v>
      </c>
      <c r="IW3" s="88">
        <v>94</v>
      </c>
      <c r="IX3" s="88">
        <v>95.9</v>
      </c>
      <c r="IY3" s="88">
        <v>94.7</v>
      </c>
      <c r="IZ3" s="88">
        <f>INDEX('[3]Raw data 16-17'!$B$2:$BV$34,MATCH($A3,'[3]Raw data 16-17'!$A$2:$A$34,0),MATCH(IZ$1,'[3]Raw data 16-17'!$B$1:$BV$1,0))</f>
        <v>95.5</v>
      </c>
      <c r="JA3" s="88">
        <f>INDEX('[14]1718 Collected Indicators'!$A$3:$CH$36,MATCH($A3,'[14]1718 Collected Indicators'!$A$3:$A$36,0),MATCH(JA$1,'[14]1718 Collected Indicators'!$A$3:$CH$3,0))</f>
        <v>96.3</v>
      </c>
      <c r="JB3" s="120">
        <f>INDEX('[15]1819 Collected Indicators'!$A$3:$CV$36,MATCH($A3,'[15]1819 Collected Indicators'!$A$3:$A$36,0),MATCH(JB$1,'[15]1819 Collected Indicators'!$A$3:$CV$3,0))</f>
        <v>96.413582602060274</v>
      </c>
      <c r="JC3" s="120" t="str">
        <f>INDEX('[11]1920 Collected Indicators'!$A$3:$CV$36,MATCH($A3,'[11]1920 Collected Indicators'!$A$3:$A$36,0),MATCH(JC$1,'[11]1920 Collected Indicators'!$A$3:$CV$3,0))</f>
        <v>dna</v>
      </c>
      <c r="JD3" s="119">
        <v>820.84</v>
      </c>
      <c r="JE3" s="88">
        <v>814.83</v>
      </c>
      <c r="JF3" s="88">
        <f>INDEX('[17]Cohort Attainment'!$O$40:$BR$75,MATCH($A3,'[17]Cohort Attainment'!$O$40:$O$75,0),MATCH(JF$1,'[17]Cohort Attainment'!$O$40:$BR$40,0))</f>
        <v>832.12</v>
      </c>
      <c r="JG3" s="88">
        <f>INDEX('[18]Cohort Attainment'!$Q$40:$AQ$72,MATCH($A3,'[18]Cohort Attainment'!$O$40:$O$72,0),MATCH(JG$1,'[18]Cohort Attainment'!$Q$39:$AO$39,0))</f>
        <v>843.95</v>
      </c>
      <c r="JH3" s="88">
        <f>INDEX('[19]Cohort Attainment'!$BP$3:$BU$36,MATCH($A3,'[19]Cohort Attainment'!$BU$3:$BU$36,0),MATCH(JH$1,'[19]Cohort Attainment'!$BP$36:$BU$36,0))</f>
        <v>874.02</v>
      </c>
      <c r="JI3" s="88">
        <f>INDEX('[19]Cohort Attainment'!$BP$3:$BU$36,MATCH($A3,'[19]Cohort Attainment'!$BU$3:$BU$36,0),MATCH(JI$1,'[19]Cohort Attainment'!$BP$36:$BU$36,0))</f>
        <v>864.89</v>
      </c>
      <c r="JJ3" s="88">
        <f>INDEX('[19]Cohort Attainment'!$BP$3:$BU$36,MATCH($A3,'[19]Cohort Attainment'!$BU$3:$BU$36,0),MATCH(JJ$1,'[19]Cohort Attainment'!$BP$36:$BU$36,0))</f>
        <v>916.46</v>
      </c>
      <c r="JK3" s="88">
        <f>INDEX('[19]Cohort Attainment'!$BP$3:$BU$36,MATCH($A3,'[19]Cohort Attainment'!$BU$3:$BU$36,0),MATCH(JK$1,'[19]Cohort Attainment'!$BP$36:$BU$36,0))</f>
        <v>875.14</v>
      </c>
      <c r="JL3" s="126">
        <f>INDEX('[11]1920 Collected Indicators'!$A$3:$CV$36,MATCH($A3,'[11]1920 Collected Indicators'!$A$3:$A$36,0),MATCH(JL$1,'[11]1920 Collected Indicators'!$A$3:$CV$3,0))</f>
        <v>891.24</v>
      </c>
      <c r="JM3" s="121">
        <v>304</v>
      </c>
      <c r="JN3" s="88">
        <v>322</v>
      </c>
      <c r="JO3" s="88">
        <f>INDEX('[17]Cohort Attainment'!$O$40:$BR$75,MATCH($A3,'[17]Cohort Attainment'!$O$40:$O$75,0),MATCH(JO$1,'[17]Cohort Attainment'!$O$40:$BR$40,0))</f>
        <v>295</v>
      </c>
      <c r="JP3" s="88">
        <f>INDEX('[18]Cohort Attainment'!$Q$40:$AQ$72,MATCH($A3,'[18]Cohort Attainment'!$O$40:$O$72,0),MATCH(JP$1,'[18]Cohort Attainment'!$Q$39:$AO$39,0))</f>
        <v>426</v>
      </c>
      <c r="JQ3" s="88">
        <f>INDEX('[19]Cohort Attainment'!$P$3:$AO$36,MATCH($A3,'[19]Cohort Attainment'!$AO$3:$AO$36,0),MATCH(JQ$1,'[19]Cohort Attainment'!$P$36:$AO$36,0))</f>
        <v>428</v>
      </c>
      <c r="JR3" s="88">
        <f>INDEX('[19]Cohort Attainment'!$P$3:$AO$36,MATCH($A3,'[19]Cohort Attainment'!$AO$3:$AO$36,0),MATCH(JR$1,'[19]Cohort Attainment'!$P$36:$AO$36,0))</f>
        <v>517</v>
      </c>
      <c r="JS3" s="88">
        <f>INDEX('[19]Cohort Attainment'!$P$3:$AO$36,MATCH($A3,'[19]Cohort Attainment'!$AO$3:$AO$36,0),MATCH(JS$1,'[19]Cohort Attainment'!$P$36:$AO$36,0))</f>
        <v>683</v>
      </c>
      <c r="JT3" s="120">
        <f>INDEX('[19]Cohort Attainment'!$P$3:$AO$36,MATCH($A3,'[19]Cohort Attainment'!$AO$3:$AO$36,0),MATCH(JT$1,'[19]Cohort Attainment'!$P$36:$AO$36,0))</f>
        <v>461</v>
      </c>
      <c r="JU3" s="120">
        <f>INDEX('[11]1920 Collected Indicators'!$A$3:$CV$36,MATCH($A3,'[11]1920 Collected Indicators'!$A$3:$A$36,0),MATCH(JU$1,'[11]1920 Collected Indicators'!$A$3:$CV$3,0))</f>
        <v>534</v>
      </c>
      <c r="JV3" s="119">
        <v>415</v>
      </c>
      <c r="JW3" s="88">
        <v>452</v>
      </c>
      <c r="JX3" s="88">
        <f>INDEX('[17]Cohort Attainment'!$O$40:$BR$75,MATCH($A3,'[17]Cohort Attainment'!$O$40:$O$75,0),MATCH(JX$1,'[17]Cohort Attainment'!$O$40:$BR$40,0))</f>
        <v>497</v>
      </c>
      <c r="JY3" s="88">
        <f>INDEX('[18]Cohort Attainment'!$Q$40:$AQ$72,MATCH($A3,'[18]Cohort Attainment'!$O$40:$O$72,0),MATCH(JY$1,'[18]Cohort Attainment'!$Q$39:$AO$39,0))</f>
        <v>476</v>
      </c>
      <c r="JZ3" s="88">
        <f>INDEX('[19]Cohort Attainment'!$P$3:$AO$36,MATCH($A3,'[19]Cohort Attainment'!$AO$3:$AO$36,0),MATCH(JZ$1,'[19]Cohort Attainment'!$P$36:$AO$36,0))</f>
        <v>490</v>
      </c>
      <c r="KA3" s="88">
        <f>INDEX('[19]Cohort Attainment'!$P$3:$AO$36,MATCH($A3,'[19]Cohort Attainment'!$AO$3:$AO$36,0),MATCH(KA$1,'[19]Cohort Attainment'!$P$36:$AO$36,0))</f>
        <v>626</v>
      </c>
      <c r="KB3" s="88">
        <f>INDEX('[19]Cohort Attainment'!$P$3:$AO$36,MATCH($A3,'[19]Cohort Attainment'!$AO$3:$AO$36,0),MATCH(KB$1,'[19]Cohort Attainment'!$P$36:$AO$36,0))</f>
        <v>633</v>
      </c>
      <c r="KC3" s="120">
        <f>INDEX('[19]Cohort Attainment'!$P$3:$AO$36,MATCH($A3,'[19]Cohort Attainment'!$AO$3:$AO$36,0),MATCH(KC$1,'[19]Cohort Attainment'!$P$36:$AO$36,0))</f>
        <v>558</v>
      </c>
      <c r="KD3" s="120">
        <f>INDEX('[11]1920 Collected Indicators'!$A$3:$CV$36,MATCH($A3,'[11]1920 Collected Indicators'!$A$3:$A$36,0),MATCH(KD$1,'[11]1920 Collected Indicators'!$A$3:$CV$3,0))</f>
        <v>578</v>
      </c>
      <c r="KE3" s="119">
        <v>675</v>
      </c>
      <c r="KF3" s="88">
        <v>642</v>
      </c>
      <c r="KG3" s="88">
        <f>INDEX('[17]Cohort Attainment'!$O$40:$BR$75,MATCH($A3,'[17]Cohort Attainment'!$O$40:$O$75,0),MATCH(KG$1,'[17]Cohort Attainment'!$O$40:$BR$40,0))</f>
        <v>623</v>
      </c>
      <c r="KH3" s="88">
        <f>INDEX('[18]Cohort Attainment'!$Q$40:$AQ$72,MATCH($A3,'[18]Cohort Attainment'!$O$40:$O$72,0),MATCH(KH$1,'[18]Cohort Attainment'!$Q$39:$AO$39,0))</f>
        <v>702</v>
      </c>
      <c r="KI3" s="88">
        <f>INDEX('[19]Cohort Attainment'!$P$3:$AO$36,MATCH($A3,'[19]Cohort Attainment'!$AO$3:$AO$36,0),MATCH(KI$1,'[19]Cohort Attainment'!$P$36:$AO$36,0))</f>
        <v>678</v>
      </c>
      <c r="KJ3" s="88">
        <f>INDEX('[19]Cohort Attainment'!$P$3:$AO$36,MATCH($A3,'[19]Cohort Attainment'!$AO$3:$AO$36,0),MATCH(KJ$1,'[19]Cohort Attainment'!$P$36:$AO$36,0))</f>
        <v>718</v>
      </c>
      <c r="KK3" s="88">
        <f>INDEX('[19]Cohort Attainment'!$P$3:$AO$36,MATCH($A3,'[19]Cohort Attainment'!$AO$3:$AO$36,0),MATCH(KK$1,'[19]Cohort Attainment'!$P$36:$AO$36,0))</f>
        <v>771</v>
      </c>
      <c r="KL3" s="120">
        <f>INDEX('[19]Cohort Attainment'!$P$3:$AO$36,MATCH($A3,'[19]Cohort Attainment'!$AO$3:$AO$36,0),MATCH(KL$1,'[19]Cohort Attainment'!$P$36:$AO$36,0))</f>
        <v>751</v>
      </c>
      <c r="KM3" s="120">
        <f>INDEX('[11]1920 Collected Indicators'!$A$3:$CV$36,MATCH($A3,'[11]1920 Collected Indicators'!$A$3:$A$36,0),MATCH(KM$1,'[11]1920 Collected Indicators'!$A$3:$CV$3,0))</f>
        <v>736</v>
      </c>
      <c r="KN3" s="119">
        <v>837</v>
      </c>
      <c r="KO3" s="88">
        <v>846</v>
      </c>
      <c r="KP3" s="88">
        <f>INDEX('[17]Cohort Attainment'!$O$40:$BR$75,MATCH($A3,'[17]Cohort Attainment'!$O$40:$O$75,0),MATCH(KP$1,'[17]Cohort Attainment'!$O$40:$BR$40,0))</f>
        <v>854</v>
      </c>
      <c r="KQ3" s="88">
        <f>INDEX('[18]Cohort Attainment'!$Q$40:$AQ$72,MATCH($A3,'[18]Cohort Attainment'!$O$40:$O$72,0),MATCH(KQ$1,'[18]Cohort Attainment'!$Q$39:$AO$39,0))</f>
        <v>833</v>
      </c>
      <c r="KR3" s="88">
        <f>INDEX('[19]Cohort Attainment'!$P$3:$AO$36,MATCH($A3,'[19]Cohort Attainment'!$AO$3:$AO$36,0),MATCH(KR$1,'[19]Cohort Attainment'!$P$36:$AO$36,0))</f>
        <v>902</v>
      </c>
      <c r="KS3" s="88">
        <f>INDEX('[19]Cohort Attainment'!$P$3:$AO$36,MATCH($A3,'[19]Cohort Attainment'!$AO$3:$AO$36,0),MATCH(KS$1,'[19]Cohort Attainment'!$P$36:$AO$36,0))</f>
        <v>859</v>
      </c>
      <c r="KT3" s="88">
        <f>INDEX('[19]Cohort Attainment'!$P$3:$AO$36,MATCH($A3,'[19]Cohort Attainment'!$AO$3:$AO$36,0),MATCH(KT$1,'[19]Cohort Attainment'!$P$36:$AO$36,0))</f>
        <v>908</v>
      </c>
      <c r="KU3" s="120">
        <f>INDEX('[19]Cohort Attainment'!$P$3:$AO$36,MATCH($A3,'[19]Cohort Attainment'!$AO$3:$AO$36,0),MATCH(KU$1,'[19]Cohort Attainment'!$P$36:$AO$36,0))</f>
        <v>907</v>
      </c>
      <c r="KV3" s="120">
        <f>INDEX('[11]1920 Collected Indicators'!$A$3:$CV$36,MATCH($A3,'[11]1920 Collected Indicators'!$A$3:$A$36,0),MATCH(KV$1,'[11]1920 Collected Indicators'!$A$3:$CV$3,0))</f>
        <v>922</v>
      </c>
      <c r="KW3" s="119">
        <v>995</v>
      </c>
      <c r="KX3" s="88">
        <v>1001</v>
      </c>
      <c r="KY3" s="88">
        <f>INDEX('[17]Cohort Attainment'!$O$40:$BR$75,MATCH($A3,'[17]Cohort Attainment'!$O$40:$O$75,0),MATCH(KY$1,'[17]Cohort Attainment'!$O$40:$BR$40,0))</f>
        <v>1003</v>
      </c>
      <c r="KZ3" s="88">
        <f>INDEX('[18]Cohort Attainment'!$Q$40:$AQ$72,MATCH($A3,'[18]Cohort Attainment'!$O$40:$O$72,0),MATCH(KZ$1,'[18]Cohort Attainment'!$Q$39:$AO$39,0))</f>
        <v>1010</v>
      </c>
      <c r="LA3" s="88">
        <f>INDEX('[19]Cohort Attainment'!$P$3:$AO$36,MATCH($A3,'[19]Cohort Attainment'!$AO$3:$AO$36,0),MATCH(LA$1,'[19]Cohort Attainment'!$P$36:$AO$36,0))</f>
        <v>1036</v>
      </c>
      <c r="LB3" s="88">
        <f>INDEX('[19]Cohort Attainment'!$P$3:$AO$36,MATCH($A3,'[19]Cohort Attainment'!$AO$3:$AO$36,0),MATCH(LB$1,'[19]Cohort Attainment'!$P$36:$AO$36,0))</f>
        <v>1041</v>
      </c>
      <c r="LC3" s="88">
        <f>INDEX('[19]Cohort Attainment'!$P$3:$AO$36,MATCH($A3,'[19]Cohort Attainment'!$AO$3:$AO$36,0),MATCH(LC$1,'[19]Cohort Attainment'!$P$36:$AO$36,0))</f>
        <v>1052</v>
      </c>
      <c r="LD3" s="120">
        <f>INDEX('[19]Cohort Attainment'!$P$3:$AO$36,MATCH($A3,'[19]Cohort Attainment'!$AO$3:$AO$36,0),MATCH(LD$1,'[19]Cohort Attainment'!$P$36:$AO$36,0))</f>
        <v>985</v>
      </c>
      <c r="LE3" s="120">
        <f>INDEX('[11]1920 Collected Indicators'!$A$3:$CV$36,MATCH($A3,'[11]1920 Collected Indicators'!$A$3:$A$36,0),MATCH(LE$1,'[11]1920 Collected Indicators'!$A$3:$CV$3,0))</f>
        <v>1047</v>
      </c>
      <c r="LF3" s="119">
        <v>79.527027027027017</v>
      </c>
      <c r="LG3" s="88" t="str">
        <f>INDEX('[3]Raw data 16-17'!$B$2:$XA$34,MATCH($A3,'[3]Raw data 16-17'!$A$2:$A$34,0),MATCH(LG$1,'[3]Raw data 16-17'!$B$1:$GU$1,0))</f>
        <v>dna</v>
      </c>
      <c r="LH3" s="88" t="str">
        <f>INDEX('[14]1718 Collected Indicators'!$A$3:$CH$36,MATCH($A3,'[14]1718 Collected Indicators'!$A$3:$A$36,0),MATCH(LH$1,'[14]1718 Collected Indicators'!$A$3:$CH$3,0))</f>
        <v>dna</v>
      </c>
      <c r="LI3" s="120">
        <f>INDEX('[15]1819 Collected Indicators'!$A$3:$CV$36,MATCH($A3,'[15]1819 Collected Indicators'!$A$3:$A$36,0),MATCH(LI$1,'[15]1819 Collected Indicators'!$A$3:$CV$3,0))</f>
        <v>70.515746234999995</v>
      </c>
      <c r="LJ3" s="120" t="str">
        <f>INDEX('[11]1920 Collected Indicators'!$A$3:$CV$36,MATCH($A3,'[11]1920 Collected Indicators'!$A$3:$A$36,0),MATCH(LJ$1,'[11]1920 Collected Indicators'!$A$3:$CV$3,0))</f>
        <v>dna</v>
      </c>
      <c r="LK3" s="119">
        <v>70.750172057811426</v>
      </c>
      <c r="LL3" s="88" t="str">
        <f>INDEX('[3]Raw data 16-17'!$B$2:$XA$34,MATCH($A3,'[3]Raw data 16-17'!$A$2:$A$34,0),MATCH(LL$1,'[3]Raw data 16-17'!$B$1:$GU$1,0))</f>
        <v>dna</v>
      </c>
      <c r="LM3" s="88" t="str">
        <f>INDEX('[14]1718 Collected Indicators'!$A$3:$CH$36,MATCH($A3,'[14]1718 Collected Indicators'!$A$3:$A$36,0),MATCH(LM$1,'[14]1718 Collected Indicators'!$A$3:$CH$3,0))</f>
        <v>dna</v>
      </c>
      <c r="LN3" s="120">
        <f>INDEX('[15]1819 Collected Indicators'!$A$3:$CV$36,MATCH($A3,'[15]1819 Collected Indicators'!$A$3:$A$36,0),MATCH(LN$1,'[15]1819 Collected Indicators'!$A$3:$CV$3,0))</f>
        <v>79.899612137999995</v>
      </c>
      <c r="LO3" s="120" t="str">
        <f>INDEX('[11]1920 Collected Indicators'!$A$3:$CV$36,MATCH($A3,'[11]1920 Collected Indicators'!$A$3:$A$36,0),MATCH(LO$1,'[11]1920 Collected Indicators'!$A$3:$CV$3,0))</f>
        <v>dna</v>
      </c>
      <c r="LP3" s="119">
        <v>63.940256045519206</v>
      </c>
      <c r="LQ3" s="88" t="str">
        <f>INDEX('[3]Raw data 16-17'!$B$2:$XA$34,MATCH($A3,'[3]Raw data 16-17'!$A$2:$A$34,0),MATCH(LQ$1,'[3]Raw data 16-17'!$B$1:$GU$1,0))</f>
        <v>dna</v>
      </c>
      <c r="LR3" s="88" t="str">
        <f>INDEX('[14]1718 Collected Indicators'!$A$3:$CH$36,MATCH($A3,'[14]1718 Collected Indicators'!$A$3:$A$36,0),MATCH(LR$1,'[14]1718 Collected Indicators'!$A$3:$CH$3,0))</f>
        <v>dna</v>
      </c>
      <c r="LS3" s="120" t="e">
        <f>INDEX('[15]1819 Collected Indicators'!$A$3:$CV$36,MATCH($A3,'[15]1819 Collected Indicators'!$A$3:$A$36,0),MATCH(LS$1,'[15]1819 Collected Indicators'!$A$3:$CV$3,0))</f>
        <v>#N/A</v>
      </c>
      <c r="LT3" s="120" t="e">
        <f>INDEX('[11]1920 Collected Indicators'!$A$3:$CV$36,MATCH($A3,'[11]1920 Collected Indicators'!$A$3:$A$36,0),MATCH(LT$1,'[11]1920 Collected Indicators'!$A$3:$CV$3,0))</f>
        <v>#N/A</v>
      </c>
      <c r="LU3" s="119">
        <v>78.547297297297305</v>
      </c>
      <c r="LV3" s="88" t="str">
        <f>INDEX('[3]Raw data 16-17'!$B$2:$XA$34,MATCH($A3,'[3]Raw data 16-17'!$A$2:$A$34,0),MATCH(LV$1,'[3]Raw data 16-17'!$B$1:$GU$1,0))</f>
        <v>dna</v>
      </c>
      <c r="LW3" s="88" t="str">
        <f>INDEX('[14]1718 Collected Indicators'!$A$3:$CH$36,MATCH($A3,'[14]1718 Collected Indicators'!$A$3:$A$36,0),MATCH(LW$1,'[14]1718 Collected Indicators'!$A$3:$CH$3,0))</f>
        <v>dna</v>
      </c>
      <c r="LX3" s="120">
        <f>INDEX('[15]1819 Collected Indicators'!$A$3:$CV$36,MATCH($A3,'[15]1819 Collected Indicators'!$A$3:$A$36,0),MATCH(LX$1,'[15]1819 Collected Indicators'!$A$3:$CV$3,0))</f>
        <v>23.240553544999997</v>
      </c>
      <c r="LY3" s="120" t="str">
        <f>INDEX('[11]1920 Collected Indicators'!$A$3:$CV$36,MATCH($A3,'[11]1920 Collected Indicators'!$A$3:$A$36,0),MATCH(LY$1,'[11]1920 Collected Indicators'!$A$3:$CV$3,0))</f>
        <v>dna</v>
      </c>
      <c r="LZ3" s="119">
        <v>67.136958017894017</v>
      </c>
      <c r="MA3" s="88" t="str">
        <f>INDEX('[3]Raw data 16-17'!$B$2:$XA$34,MATCH($A3,'[3]Raw data 16-17'!$A$2:$A$34,0),MATCH(MA$1,'[3]Raw data 16-17'!$B$1:$GU$1,0))</f>
        <v>dna</v>
      </c>
      <c r="MB3" s="88" t="str">
        <f>INDEX('[14]1718 Collected Indicators'!$A$3:$CH$36,MATCH($A3,'[14]1718 Collected Indicators'!$A$3:$A$36,0),MATCH(MB$1,'[14]1718 Collected Indicators'!$A$3:$CH$3,0))</f>
        <v>dna</v>
      </c>
      <c r="MC3" s="120">
        <f>INDEX('[15]1819 Collected Indicators'!$A$3:$CV$36,MATCH($A3,'[15]1819 Collected Indicators'!$A$3:$A$36,0),MATCH(MC$1,'[15]1819 Collected Indicators'!$A$3:$CV$3,0))</f>
        <v>13.201788078000007</v>
      </c>
      <c r="MD3" s="120" t="str">
        <f>INDEX('[11]1920 Collected Indicators'!$A$3:$CV$36,MATCH($A3,'[11]1920 Collected Indicators'!$A$3:$A$36,0),MATCH(MD$1,'[11]1920 Collected Indicators'!$A$3:$CV$3,0))</f>
        <v>dna</v>
      </c>
      <c r="ME3" s="119">
        <v>54.765291607396868</v>
      </c>
      <c r="MF3" s="88" t="str">
        <f>INDEX('[3]Raw data 16-17'!$B$2:$XA$34,MATCH($A3,'[3]Raw data 16-17'!$A$2:$A$34,0),MATCH(MF$1,'[3]Raw data 16-17'!$B$1:$GU$1,0))</f>
        <v>dna</v>
      </c>
      <c r="MG3" s="88" t="str">
        <f>INDEX('[14]1718 Collected Indicators'!$A$3:$CH$36,MATCH($A3,'[14]1718 Collected Indicators'!$A$3:$A$36,0),MATCH(MG$1,'[14]1718 Collected Indicators'!$A$3:$CH$3,0))</f>
        <v>dna</v>
      </c>
      <c r="MH3" s="120" t="e">
        <f>INDEX('[15]1819 Collected Indicators'!$A$3:$CV$36,MATCH($A3,'[15]1819 Collected Indicators'!$A$3:$A$36,0),MATCH(MH$1,'[15]1819 Collected Indicators'!$A$3:$CV$3,0))</f>
        <v>#N/A</v>
      </c>
      <c r="MI3" s="120" t="e">
        <f>INDEX('[11]1920 Collected Indicators'!$A$3:$CV$36,MATCH($A3,'[11]1920 Collected Indicators'!$A$3:$A$36,0),MATCH(MI$1,'[11]1920 Collected Indicators'!$A$3:$CV$3,0))</f>
        <v>#N/A</v>
      </c>
      <c r="MJ3" s="119">
        <v>83.040540540540547</v>
      </c>
      <c r="MK3" s="88" t="str">
        <f>INDEX('[3]Raw data 16-17'!$B$2:$XA$34,MATCH($A3,'[3]Raw data 16-17'!$A$2:$A$34,0),MATCH(MK$1,'[3]Raw data 16-17'!$B$1:$GU$1,0))</f>
        <v>dna</v>
      </c>
      <c r="ML3" s="88" t="str">
        <f>INDEX('[14]1718 Collected Indicators'!$A$3:$CH$36,MATCH($A3,'[14]1718 Collected Indicators'!$A$3:$A$36,0),MATCH(ML$1,'[14]1718 Collected Indicators'!$A$3:$CH$3,0))</f>
        <v>dna</v>
      </c>
      <c r="MM3" s="120" t="str">
        <f>INDEX('[15]1819 Collected Indicators'!$A$3:$CV$36,MATCH($A3,'[15]1819 Collected Indicators'!$A$3:$A$36,0),MATCH(MM$1,'[15]1819 Collected Indicators'!$A$3:$CV$3,0))</f>
        <v>dna</v>
      </c>
      <c r="MN3" s="120" t="str">
        <f>INDEX('[11]1920 Collected Indicators'!$A$3:$CV$36,MATCH($A3,'[11]1920 Collected Indicators'!$A$3:$A$36,0),MATCH(MN$1,'[11]1920 Collected Indicators'!$A$3:$CV$3,0))</f>
        <v>dna</v>
      </c>
      <c r="MO3" s="119">
        <v>78.301237964236591</v>
      </c>
      <c r="MP3" s="88" t="str">
        <f>INDEX('[3]Raw data 16-17'!$B$2:$XA$34,MATCH($A3,'[3]Raw data 16-17'!$A$2:$A$34,0),MATCH(MP$1,'[3]Raw data 16-17'!$B$1:$GU$1,0))</f>
        <v>dna</v>
      </c>
      <c r="MQ3" s="88" t="str">
        <f>INDEX('[14]1718 Collected Indicators'!$A$3:$CH$36,MATCH($A3,'[14]1718 Collected Indicators'!$A$3:$A$36,0),MATCH(MQ$1,'[14]1718 Collected Indicators'!$A$3:$CH$3,0))</f>
        <v>dna</v>
      </c>
      <c r="MR3" s="120" t="str">
        <f>INDEX('[15]1819 Collected Indicators'!$A$3:$CV$36,MATCH($A3,'[15]1819 Collected Indicators'!$A$3:$A$36,0),MATCH(MR$1,'[15]1819 Collected Indicators'!$A$3:$CV$3,0))</f>
        <v>dna</v>
      </c>
      <c r="MS3" s="120" t="str">
        <f>INDEX('[11]1920 Collected Indicators'!$A$3:$CV$36,MATCH($A3,'[11]1920 Collected Indicators'!$A$3:$A$36,0),MATCH(MS$1,'[11]1920 Collected Indicators'!$A$3:$CV$3,0))</f>
        <v>dna</v>
      </c>
      <c r="MT3" s="119">
        <v>72.75960170697013</v>
      </c>
      <c r="MU3" s="88" t="str">
        <f>INDEX('[3]Raw data 16-17'!$B$2:$XA$34,MATCH($A3,'[3]Raw data 16-17'!$A$2:$A$34,0),MATCH(MU$1,'[3]Raw data 16-17'!$B$1:$GU$1,0))</f>
        <v>dna</v>
      </c>
      <c r="MV3" s="88" t="str">
        <f>INDEX('[14]1718 Collected Indicators'!$A$3:$CH$36,MATCH($A3,'[14]1718 Collected Indicators'!$A$3:$A$36,0),MATCH(MV$1,'[14]1718 Collected Indicators'!$A$3:$CH$3,0))</f>
        <v>dna</v>
      </c>
      <c r="MW3" s="120" t="e">
        <f>INDEX('[15]1819 Collected Indicators'!$A$3:$CV$36,MATCH($A3,'[15]1819 Collected Indicators'!$A$3:$A$36,0),MATCH(MW$1,'[15]1819 Collected Indicators'!$A$3:$CV$3,0))</f>
        <v>#N/A</v>
      </c>
      <c r="MX3" s="120" t="e">
        <f>INDEX('[11]1920 Collected Indicators'!$A$3:$CV$36,MATCH($A3,'[11]1920 Collected Indicators'!$A$3:$A$36,0),MATCH(MX$1,'[11]1920 Collected Indicators'!$A$3:$CV$3,0))</f>
        <v>#N/A</v>
      </c>
      <c r="MY3" s="119">
        <v>82.601351351351354</v>
      </c>
      <c r="MZ3" s="88" t="str">
        <f>INDEX('[3]Raw data 16-17'!$B$2:$XA$34,MATCH($A3,'[3]Raw data 16-17'!$A$2:$A$34,0),MATCH(MZ$1,'[3]Raw data 16-17'!$B$1:$GU$1,0))</f>
        <v>dna</v>
      </c>
      <c r="NA3" s="88" t="str">
        <f>INDEX('[14]1718 Collected Indicators'!$A$3:$CH$36,MATCH($A3,'[14]1718 Collected Indicators'!$A$3:$A$36,0),MATCH(NA$1,'[14]1718 Collected Indicators'!$A$3:$CH$3,0))</f>
        <v>dna</v>
      </c>
      <c r="NB3" s="120" t="e">
        <f>INDEX('[15]1819 Collected Indicators'!$A$3:$CV$36,MATCH($A3,'[15]1819 Collected Indicators'!$A$3:$A$36,0),MATCH(NB$1,'[15]1819 Collected Indicators'!$A$3:$CV$3,0))</f>
        <v>#N/A</v>
      </c>
      <c r="NC3" s="183"/>
      <c r="ND3" s="119">
        <v>69.18844566712518</v>
      </c>
      <c r="NE3" s="88" t="str">
        <f>INDEX('[3]Raw data 16-17'!$B$2:$XA$34,MATCH($A3,'[3]Raw data 16-17'!$A$2:$A$34,0),MATCH(NE$1,'[3]Raw data 16-17'!$B$1:$GU$1,0))</f>
        <v>dna</v>
      </c>
      <c r="NF3" s="88" t="str">
        <f>INDEX('[14]1718 Collected Indicators'!$A$3:$CH$36,MATCH($A3,'[14]1718 Collected Indicators'!$A$3:$A$36,0),MATCH(NF$1,'[14]1718 Collected Indicators'!$A$3:$CH$3,0))</f>
        <v>dna</v>
      </c>
      <c r="NG3" s="120" t="e">
        <f>INDEX('[15]1819 Collected Indicators'!$A$3:$CV$36,MATCH($A3,'[15]1819 Collected Indicators'!$A$3:$A$36,0),MATCH(NG$1,'[15]1819 Collected Indicators'!$A$3:$CV$3,0))</f>
        <v>#N/A</v>
      </c>
      <c r="NH3" s="183"/>
      <c r="NI3" s="119">
        <v>58.493248045486858</v>
      </c>
      <c r="NJ3" s="88" t="str">
        <f>INDEX('[3]Raw data 16-17'!$B$2:$XA$34,MATCH($A3,'[3]Raw data 16-17'!$A$2:$A$34,0),MATCH(NJ$1,'[3]Raw data 16-17'!$B$1:$GU$1,0))</f>
        <v>dna</v>
      </c>
      <c r="NK3" s="88" t="str">
        <f>INDEX('[14]1718 Collected Indicators'!$A$3:$CH$36,MATCH($A3,'[14]1718 Collected Indicators'!$A$3:$A$36,0),MATCH(NK$1,'[14]1718 Collected Indicators'!$A$3:$CH$3,0))</f>
        <v>dna</v>
      </c>
      <c r="NL3" s="120" t="e">
        <f>INDEX('[15]1819 Collected Indicators'!$A$3:$CV$36,MATCH($A3,'[15]1819 Collected Indicators'!$A$3:$A$36,0),MATCH(NL$1,'[15]1819 Collected Indicators'!$A$3:$CV$3,0))</f>
        <v>#N/A</v>
      </c>
      <c r="NM3" s="183"/>
      <c r="NN3" s="119">
        <f>INDEX([20]Extraction!$B$2:$I$36,MATCH($A3,[20]Extraction!$I$2:$I$36,0),MATCH(NN$1,[20]Extraction!$B$2:$I$2,0))</f>
        <v>92.927812385489176</v>
      </c>
      <c r="NO3" s="119">
        <f>INDEX([20]Extraction!$B$2:$I$36,MATCH($A3,[20]Extraction!$I$2:$I$36,0),MATCH(NO$1,[20]Extraction!$B$2:$I$2,0))</f>
        <v>96.313831586066939</v>
      </c>
      <c r="NP3" s="119">
        <f>INDEX([20]Extraction!$B$2:$I$36,MATCH($A3,[20]Extraction!$I$2:$I$36,0),MATCH(NP$1,[20]Extraction!$B$2:$I$2,0))</f>
        <v>96.938399114717697</v>
      </c>
      <c r="NQ3" s="119">
        <f>INDEX([20]Extraction!$B$2:$I$36,MATCH($A3,[20]Extraction!$I$2:$I$36,0),MATCH(NQ$1,[20]Extraction!$B$2:$I$2,0))</f>
        <v>94.430099594245647</v>
      </c>
      <c r="NR3" s="119">
        <f>INDEX([20]Extraction!$B$2:$I$36,MATCH($A3,[20]Extraction!$I$2:$I$36,0),MATCH(NR$1,[20]Extraction!$B$2:$I$2,0))</f>
        <v>95.824334053275592</v>
      </c>
      <c r="NS3" s="119">
        <f>INDEX([20]Extraction!$B$2:$I$36,MATCH($A3,[20]Extraction!$I$2:$I$36,0),MATCH(NS$1,[20]Extraction!$B$2:$I$2,0))</f>
        <v>96.828992072480091</v>
      </c>
      <c r="NT3" s="119" t="str">
        <f>INDEX([20]Extraction!$B$2:$I$36,MATCH($A3,[20]Extraction!$I$2:$I$36,0),MATCH(NT$1,[20]Extraction!$B$2:$I$2,0))</f>
        <v>dna</v>
      </c>
      <c r="NU3" s="129">
        <f>INDEX([21]Sheet1!$L$17:$T$50,MATCH($A3,[21]Sheet1!$L$17:$L$50,0),MATCH(NU$1,[21]Sheet1!$L$17:$T$17,0))</f>
        <v>86.875</v>
      </c>
      <c r="NV3" s="130">
        <f>INDEX([21]Sheet1!$L$17:$T$50,MATCH($A3,[21]Sheet1!$L$17:$L$50,0),MATCH(NV$1,[21]Sheet1!$L$17:$T$17,0))</f>
        <v>92.307692307692307</v>
      </c>
      <c r="NW3" s="130">
        <f>INDEX([21]Sheet1!$L$17:$T$50,MATCH($A3,[21]Sheet1!$L$17:$L$50,0),MATCH(NW$1,[21]Sheet1!$L$17:$T$17,0))</f>
        <v>90.683229813664596</v>
      </c>
      <c r="NX3" s="130">
        <f>INDEX([21]Sheet1!$L$17:$T$50,MATCH($A3,[21]Sheet1!$L$17:$L$50,0),MATCH(NX$1,[21]Sheet1!$L$17:$T$17,0))</f>
        <v>85.714285714285708</v>
      </c>
      <c r="NY3" s="130">
        <f>INDEX([21]Sheet1!$L$17:$T$50,MATCH($A3,[21]Sheet1!$L$17:$L$50,0),MATCH(NY$1,[21]Sheet1!$L$17:$T$17,0))</f>
        <v>89.808917197452232</v>
      </c>
      <c r="NZ3" s="130">
        <f>INDEX([21]Sheet1!$L$17:$T$50,MATCH($A3,[21]Sheet1!$L$17:$L$50,0),MATCH(NZ$1,[21]Sheet1!$L$17:$T$17,0))</f>
        <v>86.163522012578625</v>
      </c>
      <c r="OA3" s="130">
        <f>INDEX([21]Sheet1!$L$17:$T$50,MATCH($A3,[21]Sheet1!$L$17:$L$50,0),MATCH(OA$1,[21]Sheet1!$L$17:$T$17,0))</f>
        <v>84.313725490196077</v>
      </c>
      <c r="OB3" s="88">
        <f>INDEX('[14]1718 Collected Indicators'!$A$3:$CH$36,MATCH($A3,'[14]1718 Collected Indicators'!$A$3:$A$36,0),MATCH(OB$1,'[14]1718 Collected Indicators'!$A$3:$CH$3,0))</f>
        <v>82.716049382716051</v>
      </c>
      <c r="OC3" s="126">
        <f>INDEX('[15]1819 Collected Indicators'!$A$3:$CV$36,MATCH($A3,'[15]1819 Collected Indicators'!$A$3:$A$36,0),MATCH(OC$1,'[15]1819 Collected Indicators'!$A$3:$CV$3,0))</f>
        <v>81.92771084337349</v>
      </c>
      <c r="OD3" s="120">
        <f>INDEX('[11]1920 Collected Indicators'!$A$3:$CV$36,MATCH($A3,'[11]1920 Collected Indicators'!$A$3:$A$36,0),MATCH(OD$1,'[11]1920 Collected Indicators'!$A$3:$CV$3,0))</f>
        <v>85</v>
      </c>
      <c r="OE3" s="121">
        <v>94.5</v>
      </c>
      <c r="OF3" s="88">
        <v>94.5</v>
      </c>
      <c r="OG3" s="88">
        <v>94.8</v>
      </c>
      <c r="OH3" s="88">
        <f>INDEX('[3]Raw data 16-17'!$A$1:$BV$34,MATCH($A3,'[3]Raw data 16-17'!A$1:A$34,0),MATCH(OH$1,'[3]Raw data 16-17'!$A$1:$BV$1,0))</f>
        <v>94.9</v>
      </c>
      <c r="OI3" s="121">
        <f>INDEX('[15]1819 Collected Indicators'!$A$3:$CV$36,MATCH($A3,'[15]1819 Collected Indicators'!$A$3:$A$36,0),MATCH(OI$1,'[15]1819 Collected Indicators'!$A$3:$CV$3,0))</f>
        <v>94.391499999999994</v>
      </c>
      <c r="OJ3" s="120" t="str">
        <f>INDEX('[11]1920 Collected Indicators'!$A$3:$CV$36,MATCH($A3,'[11]1920 Collected Indicators'!$A$3:$A$36,0),MATCH(OJ$1,'[11]1920 Collected Indicators'!$A$3:$CV$3,0))</f>
        <v>dna</v>
      </c>
      <c r="OK3" s="119">
        <f>INDEX('[22]All years '!$A$1:$F$34,MATCH($A3,'[22]All years '!$A$1:$A$34,0),MATCH(OK$1,'[22]All years '!$A$1:$F$1,0))</f>
        <v>85.465505235995252</v>
      </c>
      <c r="OL3" s="88">
        <f>INDEX('[22]All years '!$A$1:$F$34,MATCH($A3,'[22]All years '!$A$1:$A$34,0),MATCH(OL$1,'[22]All years '!$A$1:$F$1,0))</f>
        <v>87.571744894094337</v>
      </c>
      <c r="OM3" s="88">
        <f>INDEX('[22]All years '!$A$1:$F$34,MATCH($A3,'[22]All years '!$A$1:$A$34,0),MATCH(OM$1,'[22]All years '!$A$1:$F$1,0))</f>
        <v>86.452762923351159</v>
      </c>
      <c r="ON3" s="88">
        <f>INDEX('[22]All years '!$A$1:$F$34,MATCH($A3,'[22]All years '!$A$1:$A$34,0),MATCH(ON$1,'[22]All years '!$A$1:$F$1,0))</f>
        <v>88.051892061376861</v>
      </c>
      <c r="OO3" s="121">
        <f>INDEX('[22]All years '!$A$1:$F$34,MATCH($A3,'[22]All years '!$A$1:$A$34,0),MATCH(OO$1,'[22]All years '!$A$1:$F$1,0))</f>
        <v>86.452762923351159</v>
      </c>
      <c r="OP3" s="120" t="str">
        <f>INDEX('[11]1920 Collected Indicators'!$A$3:$CV$36,MATCH($A3,'[11]1920 Collected Indicators'!$A$3:$A$36,0),MATCH(OP$1,'[11]1920 Collected Indicators'!$A$3:$CV$3,0))</f>
        <v>dna</v>
      </c>
      <c r="OQ3" s="119">
        <v>23.433847592332867</v>
      </c>
      <c r="OR3" s="88">
        <v>23</v>
      </c>
      <c r="OS3" s="88">
        <v>20.9</v>
      </c>
      <c r="OT3" s="116">
        <f>INDEX('[3]Raw data 16-17'!$B$2:$ACG$34,MATCH($A3,'[3]Raw data 16-17'!$A$2:$A$34,0),MATCH(OT$1,'[3]Raw data 16-17'!$B$1:$MA$1,0))</f>
        <v>23.826958823860757</v>
      </c>
      <c r="OU3" s="133">
        <f>INDEX('[15]1819 Collected Indicators'!$A$3:$CV$36,MATCH($A3,'[15]1819 Collected Indicators'!$A$3:$A$36,0),MATCH(OU$1,'[15]1819 Collected Indicators'!$A$3:$CV$3,0))</f>
        <v>25.8628</v>
      </c>
      <c r="OV3" s="120" t="str">
        <f>INDEX('[11]1920 Collected Indicators'!$A$3:$CV$36,MATCH($A3,'[11]1920 Collected Indicators'!$A$3:$A$36,0),MATCH(OV$1,'[11]1920 Collected Indicators'!$A$3:$CV$3,0))</f>
        <v>dna</v>
      </c>
      <c r="OW3" s="119">
        <f>INDEX('[23]All years '!$A$2:$F$35,MATCH($A3,'[23]All years '!$A$2:$A$35,0),MATCH(OW$1,'[23]All years '!$A$2:$F$2,0))</f>
        <v>372.99771167048056</v>
      </c>
      <c r="OX3" s="88">
        <f>INDEX('[23]All years '!$A$2:$F$35,MATCH($A3,'[23]All years '!$A$2:$A$35,0),MATCH(OX$1,'[23]All years '!$A$2:$F$2,0))</f>
        <v>386.42297650130547</v>
      </c>
      <c r="OY3" s="88">
        <f>INDEX('[23]All years '!$A$2:$F$35,MATCH($A3,'[23]All years '!$A$2:$A$35,0),MATCH(OY$1,'[23]All years '!$A$2:$F$2,0))</f>
        <v>291.1764705882353</v>
      </c>
      <c r="OZ3" s="88">
        <f>INDEX('[23]All years '!$A$2:$F$35,MATCH($A3,'[23]All years '!$A$2:$A$35,0),MATCH(OZ$1,'[23]All years '!$A$2:$F$2,0))</f>
        <v>339.08045977011494</v>
      </c>
      <c r="PA3" s="183">
        <f>INDEX('[23]All years '!$A$2:$F$35,MATCH($A3,'[23]All years '!$A$2:$A$35,0),MATCH(PA$1,'[23]All years '!$A$2:$F$2,0))</f>
        <v>258.160237388724</v>
      </c>
      <c r="PB3" s="120" t="str">
        <f>INDEX('[11]1920 Collected Indicators'!$A$3:$CV$36,MATCH($A3,'[11]1920 Collected Indicators'!$A$3:$A$36,0),MATCH(PB$1,'[11]1920 Collected Indicators'!$A$3:$CV$3,0))</f>
        <v>dna</v>
      </c>
      <c r="PC3" s="119">
        <v>93.2</v>
      </c>
      <c r="PD3" s="88">
        <f>INDEX('[3]Raw data 16-17'!$B$2:$XA$34,MATCH($A3,'[3]Raw data 16-17'!$A$2:$A$34,0),MATCH(PD$1,'[3]Raw data 16-17'!$B$1:$GU$1,0))</f>
        <v>93.5</v>
      </c>
      <c r="PE3" s="88">
        <f>INDEX('[14]1718 Collected Indicators'!$A$3:$CH$36,MATCH($A3,'[14]1718 Collected Indicators'!$A$3:$A$36,0),MATCH(PE$1,'[14]1718 Collected Indicators'!$A$3:$CH$3,0))</f>
        <v>93.4</v>
      </c>
      <c r="PF3" s="120">
        <f>INDEX('[15]1819 Collected Indicators'!$A$3:$CV$36,MATCH($A3,'[15]1819 Collected Indicators'!$A$3:$A$36,0),MATCH(PF$1,'[15]1819 Collected Indicators'!$A$3:$CV$3,0))</f>
        <v>92.315602505375338</v>
      </c>
      <c r="PG3" s="120">
        <f>INDEX('[11]1920 Collected Indicators'!$A$3:$CV$36,MATCH($A3,'[11]1920 Collected Indicators'!$A$3:$A$36,0),MATCH(PG$1,'[11]1920 Collected Indicators'!$A$3:$CV$3,0))</f>
        <v>92.287309548594692</v>
      </c>
      <c r="PH3" s="129">
        <v>5.9701492537313428</v>
      </c>
      <c r="PI3" s="130">
        <v>6.3157894736842106</v>
      </c>
      <c r="PJ3" s="130">
        <v>4.4247787610619467</v>
      </c>
      <c r="PK3" s="130">
        <v>5.5045871559633035</v>
      </c>
      <c r="PL3" s="88">
        <f>INDEX('[3]Raw data 16-17'!$B$2:$BV$34,MATCH($A3,'[3]Raw data 16-17'!$A$2:$A$34,0),MATCH(PL$1,'[3]Raw data 16-17'!$B$1:$BV$1,0))</f>
        <v>7.2580645161290329</v>
      </c>
      <c r="PM3" s="130">
        <f>INDEX('[14]1718 Collected Indicators'!$A$3:$CH$36,MATCH($A3,'[14]1718 Collected Indicators'!$A$3:$A$36,0),MATCH(PM$1,'[14]1718 Collected Indicators'!$A$3:$CH$3,0))</f>
        <v>8.6206896551724146</v>
      </c>
      <c r="PN3" s="194">
        <f>INDEX('[15]1819 Collected Indicators'!$A$3:$CV$36,MATCH($A3,'[15]1819 Collected Indicators'!$A$3:$A$36,0),MATCH(PN$1,'[15]1819 Collected Indicators'!$A$3:$CV$3,0))</f>
        <v>5.6338028169014089</v>
      </c>
      <c r="PO3" s="120" t="str">
        <f>INDEX('[11]1920 Collected Indicators'!$A$3:$CV$36,MATCH($A3,'[11]1920 Collected Indicators'!$A$3:$A$36,0),MATCH(PO$1,'[11]1920 Collected Indicators'!$A$3:$CV$3,0))</f>
        <v>dna</v>
      </c>
      <c r="PP3" s="119">
        <v>21.37</v>
      </c>
      <c r="PQ3" s="88">
        <v>23.33</v>
      </c>
      <c r="PR3" s="88">
        <v>27.06</v>
      </c>
      <c r="PS3" s="88">
        <v>23.82</v>
      </c>
      <c r="PT3" s="88">
        <v>21.41</v>
      </c>
      <c r="PU3" s="88">
        <v>22.38</v>
      </c>
      <c r="PV3" s="88">
        <f>INDEX('[3]Raw data 16-17'!$B$2:$XA$34,MATCH($A3,'[3]Raw data 16-17'!$A$2:$A$34,0),MATCH(PV$1,'[3]Raw data 16-17'!$B$1:$GU$1,0))</f>
        <v>21.772151898734176</v>
      </c>
      <c r="PW3" s="88">
        <f>INDEX('[14]1718 Collected Indicators'!$A$3:$CH$36,MATCH($A3,'[14]1718 Collected Indicators'!$A$3:$A$36,0),MATCH(PW$1,'[14]1718 Collected Indicators'!$A$3:$CH$3,0))</f>
        <v>23.716381418092912</v>
      </c>
      <c r="PX3" s="120">
        <f>INDEX('[15]1819 Collected Indicators'!$A$3:$CV$36,MATCH($A3,'[15]1819 Collected Indicators'!$A$3:$A$36,0),MATCH(PX$1,'[15]1819 Collected Indicators'!$A$3:$CV$3,0))</f>
        <v>26.799007444168733</v>
      </c>
      <c r="PY3" s="120" t="str">
        <f>INDEX('[11]1920 Collected Indicators'!$A$3:$CV$36,MATCH($A3,'[11]1920 Collected Indicators'!$A$3:$A$36,0),MATCH(PY$1,'[11]1920 Collected Indicators'!$A$3:$CV$3,0))</f>
        <v>dna</v>
      </c>
      <c r="PZ3" s="119">
        <f t="shared" si="2"/>
        <v>4.8968821725946157</v>
      </c>
      <c r="QA3" s="87">
        <v>29229</v>
      </c>
      <c r="QB3" s="131">
        <f t="array" ref="QB3">INDEX('[24]Gross Exp for LGBF'!$A$3:$K$38,MATCH($A3,'[24]Gross Exp for LGBF'!$A$3:$A$38,0),MATCH(QB$1,'[24]Gross Exp for LGBF'!$A$3:$K$3,0))</f>
        <v>596890</v>
      </c>
      <c r="QC3" s="88">
        <f t="shared" ref="QC3:QC33" si="36">QD3/QE3*100</f>
        <v>4.9352353141014982</v>
      </c>
      <c r="QD3" s="87">
        <v>27311</v>
      </c>
      <c r="QE3" s="131">
        <f t="array" ref="QE3">INDEX('[24]Gross Exp for LGBF'!$A$3:$K$38,MATCH($A3,'[24]Gross Exp for LGBF'!$A$3:$A$38,0),MATCH(QE$1,'[24]Gross Exp for LGBF'!$A$3:$K$3,0))</f>
        <v>553388</v>
      </c>
      <c r="QF3" s="116">
        <f t="shared" ref="QF3:QF34" si="37">QG3/QH3*100</f>
        <v>7.4721786332624092</v>
      </c>
      <c r="QG3" s="87">
        <v>41475</v>
      </c>
      <c r="QH3" s="131">
        <f t="array" ref="QH3">INDEX('[24]Gross Exp for LGBF'!$A$3:$K$38,MATCH($A3,'[24]Gross Exp for LGBF'!$A$3:$A$38,0),MATCH(QH$1,'[24]Gross Exp for LGBF'!$A$3:$K$3,0))</f>
        <v>555059</v>
      </c>
      <c r="QI3" s="116">
        <f t="shared" ref="QI3:QI34" si="38">QJ3/QK3*100</f>
        <v>4.8815626134761061</v>
      </c>
      <c r="QJ3" s="87">
        <v>28903</v>
      </c>
      <c r="QK3" s="87">
        <f t="array" ref="QK3">INDEX('[24]Gross Exp for LGBF'!$A$3:$K$38,MATCH($A3,'[24]Gross Exp for LGBF'!$A$3:$A$38,0),MATCH(QK$1,'[24]Gross Exp for LGBF'!$A$3:$K$3,0))</f>
        <v>592085</v>
      </c>
      <c r="QL3" s="116">
        <f t="shared" ref="QL3:QL34" si="39">QM3/QN3*100</f>
        <v>5.1340889749423901</v>
      </c>
      <c r="QM3" s="87">
        <v>31793</v>
      </c>
      <c r="QN3" s="87">
        <f t="array" ref="QN3">INDEX('[24]Gross Exp for LGBF'!$A$3:$K$38,MATCH($A3,'[24]Gross Exp for LGBF'!$A$3:$A$38,0),MATCH(QN$1,'[24]Gross Exp for LGBF'!$A$3:$K$3,0))</f>
        <v>619253</v>
      </c>
      <c r="QO3" s="116">
        <f t="shared" ref="QO3:QO34" si="40">QP3/QQ3*100</f>
        <v>5.9181517439215288</v>
      </c>
      <c r="QP3" s="87">
        <v>38373</v>
      </c>
      <c r="QQ3" s="87">
        <f t="array" ref="QQ3">INDEX('[24]Gross Exp for LGBF'!$A$3:$K$38,MATCH($A3,'[24]Gross Exp for LGBF'!$A$3:$A$38,0),MATCH(QQ$1,'[24]Gross Exp for LGBF'!$A$3:$K$3,0))</f>
        <v>648395</v>
      </c>
      <c r="QR3" s="116">
        <f t="shared" ref="QR3:QR33" si="41">(QS3/QT3)*100</f>
        <v>5.6401980195024706</v>
      </c>
      <c r="QS3" s="87">
        <f>INDEX('[2]All Previous Years'!$A$1:$EX$34,MATCH($A3,'[2]All Previous Years'!$A$1:$A$34,0),MATCH(QS$1,'[2]All Previous Years'!$A$1:$EX$1,0))</f>
        <v>37290</v>
      </c>
      <c r="QT3" s="87">
        <f t="array" ref="QT3">INDEX('[24]Gross Exp for LGBF'!$A$3:$K$38,MATCH($A3,'[24]Gross Exp for LGBF'!$A$3:$A$38,0),MATCH(QT$1,'[24]Gross Exp for LGBF'!$A$3:$K$3,0))</f>
        <v>661147</v>
      </c>
      <c r="QU3" s="88">
        <f t="shared" ref="QU3:QU34" si="42">(QV3/QW3)*100</f>
        <v>4.8999645232551554</v>
      </c>
      <c r="QV3" s="32">
        <f>INDEX([4]Sheet1!$A$1:$CJ$34, MATCH($A3, [4]Sheet1!$A$1:$A$34, 0), MATCH(QV$1, [4]Sheet1!$A$1:$CJ$1, 0))</f>
        <v>32872</v>
      </c>
      <c r="QW3" s="32">
        <f t="array" ref="QW3">INDEX('[24]Gross Exp for LGBF'!$A$3:$K$38,MATCH($A3,'[24]Gross Exp for LGBF'!$A$3:$A$38,0),MATCH(QW$1,'[24]Gross Exp for LGBF'!$A$3:$K$3,0))</f>
        <v>670862</v>
      </c>
      <c r="QX3" s="88">
        <f t="shared" ref="QX3:QX34" si="43">(QY3/QZ3)*100</f>
        <v>4.3789684309988486</v>
      </c>
      <c r="QY3" s="88">
        <f>INDEX('[6]Finance Indicators'!$B$3:$BO$35,MATCH($A3,'[6]Finance Indicators'!$A$3:$A$35,0),MATCH(QY$1,'[6]Finance Indicators'!$B$2:$BO$2,0))</f>
        <v>29938</v>
      </c>
      <c r="QZ3" s="88">
        <f t="array" ref="QZ3">INDEX('[24]Gross Exp for LGBF'!$A$3:$K$38,MATCH($A3,'[24]Gross Exp for LGBF'!$A$3:$A$38,0),MATCH(QZ$1,'[24]Gross Exp for LGBF'!$A$3:$K$3,0))</f>
        <v>683677</v>
      </c>
      <c r="RA3" s="250">
        <f t="array" ref="RA3">INDEX('[7]Finance Indicators'!$A$2:$BO$35,MATCH($A3,'[7]Finance Indicators'!$A$2:$A$35,0),MATCH(RA$1,'[7]Finance Indicators'!$A$2:$BO$2,0))</f>
        <v>2.9943535902424814</v>
      </c>
      <c r="RB3" s="250">
        <f t="array" ref="RB3">INDEX('[7]Finance Indicators'!$A$2:$BO$35,MATCH($A3,'[7]Finance Indicators'!$A$2:$A$35,0),MATCH(RB$1,'[7]Finance Indicators'!$A$2:$BO$2,0))</f>
        <v>21992</v>
      </c>
      <c r="RC3" s="250">
        <f t="array" ref="RC3">INDEX('[7]Finance Indicators'!$A$2:$BO$35,MATCH($A3,'[7]Finance Indicators'!$A$2:$A$35,0),MATCH(RC$1,'[7]Finance Indicators'!$A$2:$BO$2,0))</f>
        <v>734449</v>
      </c>
      <c r="RD3" s="115">
        <f>INDEX('[25]Corporate Management'!$B$6:$EY$40,MATCH($A3,'[25]Corporate Management'!$B$6:$B$40,0),MATCH(RD$1,'[25]Corporate Management'!$B$40:$EY$40,0))</f>
        <v>57.708779443254819</v>
      </c>
      <c r="RE3" s="131">
        <f>INDEX('[25]Corporate Management'!$B$6:$EY$40,MATCH($A3,'[25]Corporate Management'!$B$6:$B$40,0),MATCH(RE$1,'[25]Corporate Management'!$B$40:$EY$40,0))</f>
        <v>539</v>
      </c>
      <c r="RF3" s="131">
        <f>INDEX('[25]Corporate Management'!$B$6:$EY$40,MATCH($A3,'[25]Corporate Management'!$B$6:$B$40,0),MATCH(RF$1,'[25]Corporate Management'!$B$40:$EY$40,0))</f>
        <v>934</v>
      </c>
      <c r="RG3" s="116">
        <f>INDEX('[25]Corporate Management'!$B$6:$EY$40,MATCH($A3,'[25]Corporate Management'!$B$6:$B$40,0),MATCH(RG$1,'[25]Corporate Management'!$B$40:$EY$40,0))</f>
        <v>60.067873303167417</v>
      </c>
      <c r="RH3" s="131">
        <f>INDEX('[25]Corporate Management'!$B$6:$EY$40,MATCH($A3,'[25]Corporate Management'!$B$6:$B$40,0),MATCH(RH$1,'[25]Corporate Management'!$B$40:$EY$40,0))</f>
        <v>531</v>
      </c>
      <c r="RI3" s="131">
        <f>INDEX('[25]Corporate Management'!$B$6:$EY$40,MATCH($A3,'[25]Corporate Management'!$B$6:$B$40,0),MATCH(RI$1,'[25]Corporate Management'!$B$40:$EY$40,0))</f>
        <v>884</v>
      </c>
      <c r="RJ3" s="116">
        <f>INDEX('[25]Corporate Management'!$B$6:$EY$40,MATCH($A3,'[25]Corporate Management'!$B$6:$B$40,0),MATCH(RJ$1,'[25]Corporate Management'!$B$40:$EY$40,0))</f>
        <v>55.000000000000007</v>
      </c>
      <c r="RK3" s="131">
        <f>INDEX('[25]Corporate Management'!$B$6:$EY$40,MATCH($A3,'[25]Corporate Management'!$B$6:$B$40,0),MATCH(RK$1,'[25]Corporate Management'!$B$40:$EY$40,0))</f>
        <v>275</v>
      </c>
      <c r="RL3" s="131">
        <f>INDEX('[25]Corporate Management'!$B$6:$EY$40,MATCH($A3,'[25]Corporate Management'!$B$6:$B$40,0),MATCH(RL$1,'[25]Corporate Management'!$B$40:$EY$40,0))</f>
        <v>500</v>
      </c>
      <c r="RM3" s="116">
        <f>INDEX('[26]All Data'!$A$1:$Y$34,MATCH($A3,'[26]All Data'!$A$1:$A$34,0),MATCH(RM$1,'[26]All Data'!$A$1:$Y$1,0))</f>
        <v>61.837837837837839</v>
      </c>
      <c r="RN3" s="131">
        <f>INDEX('[26]All Data'!$A$1:$Y$34,MATCH($A3,'[26]All Data'!$A$1:$A$34,0),MATCH(RN$1,'[26]All Data'!$A$1:$Y$1,0))</f>
        <v>572</v>
      </c>
      <c r="RO3" s="131">
        <f>INDEX('[26]All Data'!$A$1:$Y$34,MATCH($A3,'[26]All Data'!$A$1:$A$34,0),MATCH(RO$1,'[26]All Data'!$A$1:$Y$1,0))</f>
        <v>925</v>
      </c>
      <c r="RP3" s="116">
        <f>INDEX('[27]All Data'!$A$1:$Y$34,MATCH($A3,'[27]All Data'!$A$1:$A$34,0),MATCH(RP$1,'[27]All Data'!$A$1:$Y$1,0))</f>
        <v>61.105318039624613</v>
      </c>
      <c r="RQ3" s="131">
        <f>INDEX('[27]All Data'!$A$1:$Y$34,MATCH($A3,'[27]All Data'!$A$1:$A$34,0),MATCH(RQ$1,'[27]All Data'!$A$1:$Y$1,0))</f>
        <v>586</v>
      </c>
      <c r="RR3" s="131">
        <f>INDEX('[27]All Data'!$A$1:$Y$34,MATCH($A3,'[27]All Data'!$A$1:$A$34,0),MATCH(RR$1,'[27]All Data'!$A$1:$Y$1,0))</f>
        <v>959</v>
      </c>
      <c r="RS3" s="116">
        <f>INDEX('[28]All Data'!$A$1:$AB$34,MATCH($A3,'[28]All Data'!$A$1:$A$34,0),MATCH(RS$1,'[28]All Data'!$A$1:$AB$1,0))</f>
        <v>61.007667031763411</v>
      </c>
      <c r="RT3" s="131">
        <f>INDEX('[28]All Data'!$A$1:$AB$34,MATCH($A3,'[28]All Data'!$A$1:$A$34,0),MATCH(RT$1,'[28]All Data'!$A$1:$AB$1,0))</f>
        <v>557</v>
      </c>
      <c r="RU3" s="131">
        <f>INDEX('[28]All Data'!$A$1:$AB$34,MATCH($A3,'[28]All Data'!$A$1:$A$34,0),MATCH(RU$1,'[28]All Data'!$A$1:$AB$1,0))</f>
        <v>913</v>
      </c>
      <c r="RV3" s="116">
        <f>INDEX('[29]SPI Raw Data 1617'!$A$3:$AN$37,MATCH($A3,'[29]SPI Raw Data 1617'!$A$3:$A$37,0),MATCH(RV$1,'[29]SPI Raw Data 1617'!$A$37:$AN$37,0))</f>
        <v>62.448132780082986</v>
      </c>
      <c r="RW3" s="131">
        <f>INDEX('[29]SPI Raw Data 1617'!$A$3:$AN$37,MATCH($A3,'[29]SPI Raw Data 1617'!$A$3:$A$37,0),MATCH(RW$1,'[29]SPI Raw Data 1617'!$A$37:$AN$37,0))</f>
        <v>602</v>
      </c>
      <c r="RX3" s="131">
        <f>INDEX('[29]SPI Raw Data 1617'!$A$3:$AN$37,MATCH($A3,'[29]SPI Raw Data 1617'!$A$3:$A$37,0),MATCH(RX$1,'[29]SPI Raw Data 1617'!$A$37:$AN$37,0))</f>
        <v>964</v>
      </c>
      <c r="RY3" s="116">
        <f>INDEX('[30]SPI Raw Data 1718'!$A$3:$AN$37,MATCH($A3,'[30]SPI Raw Data 1718'!$A$3:$A$37,0),MATCH(RY$1,'[30]SPI Raw Data 1718'!$A$37:$AN$37,0))</f>
        <v>64.954432477216244</v>
      </c>
      <c r="RZ3" s="197">
        <f>INDEX('[30]SPI Raw Data 1718'!$A$3:$AN$37,MATCH($A3,'[30]SPI Raw Data 1718'!$A$3:$A$37,0),MATCH(RZ$1,'[30]SPI Raw Data 1718'!$A$37:$AN$37,0))</f>
        <v>784</v>
      </c>
      <c r="SA3" s="197">
        <f>INDEX('[30]SPI Raw Data 1718'!$A$3:$AN$37,MATCH($A3,'[30]SPI Raw Data 1718'!$A$3:$A$37,0),MATCH(SA$1,'[30]SPI Raw Data 1718'!$A$37:$AN$37,0))</f>
        <v>1207</v>
      </c>
      <c r="SB3" s="116">
        <f>INDEX('[31]SPI Raw Data 1819'!$A$1:$AN$37,MATCH($A3,'[31]SPI Raw Data 1819'!$A$1:$A$37,0),MATCH(SB$1,'[31]SPI Raw Data 1819'!$A$37:$AN$37,0))</f>
        <v>66.396103896103895</v>
      </c>
      <c r="SC3" s="197">
        <f>INDEX('[31]SPI Raw Data 1819'!$A$1:$AN$37,MATCH($A3,'[31]SPI Raw Data 1819'!$A$1:$A$37,0),MATCH(SC$1,'[31]SPI Raw Data 1819'!$A$37:$AN$37,0))</f>
        <v>818</v>
      </c>
      <c r="SD3" s="225">
        <f>INDEX('[31]SPI Raw Data 1819'!$A$1:$AN$37,MATCH($A3,'[31]SPI Raw Data 1819'!$A$1:$A$37,0),MATCH(SD$1,'[31]SPI Raw Data 1819'!$A$37:$AN$37,0))</f>
        <v>1232</v>
      </c>
      <c r="SE3" s="116">
        <f>INDEX('[32]SPI Raw Data 1920'!$A$1:$AN$35, MATCH($A3,'[32]SPI Raw Data 1920'!$A$1:$A$35,0),MATCH(SE$1,'[32]SPI Raw Data 1920'!$A$37:$AN$37,0))</f>
        <v>67.059748427672957</v>
      </c>
      <c r="SF3" s="116">
        <f>INDEX('[32]SPI Raw Data 1920'!$A$1:$AN$35, MATCH($A3,'[32]SPI Raw Data 1920'!$A$1:$A$35,0),MATCH(SF$1,'[32]SPI Raw Data 1920'!$A$37:$AN$37,0))</f>
        <v>853</v>
      </c>
      <c r="SG3" s="116">
        <f>INDEX('[32]SPI Raw Data 1920'!$A$1:$AN$35, MATCH($A3,'[32]SPI Raw Data 1920'!$A$1:$A$35,0),MATCH(SG$1,'[32]SPI Raw Data 1920'!$A$37:$AN$37,0))</f>
        <v>1272</v>
      </c>
      <c r="SH3" s="115">
        <f>INDEX('[28]All Data'!$A$1:$AB$34,MATCH($A3,'[28]All Data'!$A$1:$A$34,0),MATCH(SH$1,'[28]All Data'!$A$1:$AB$1,0))</f>
        <v>1.8463810930576017</v>
      </c>
      <c r="SI3" s="135">
        <f>INDEX('[28]All Data'!$A$1:$AB$34,MATCH($A3,'[28]All Data'!$A$1:$A$34,0),MATCH(SI$1,'[28]All Data'!$A$1:$AB$1,0))</f>
        <v>13.29</v>
      </c>
      <c r="SJ3" s="135">
        <f>INDEX('[28]All Data'!$A$1:$AB$34,MATCH($A3,'[28]All Data'!$A$1:$A$34,0),MATCH(SJ$1,'[28]All Data'!$A$1:$AB$1,0))</f>
        <v>13.54</v>
      </c>
      <c r="SK3" s="116">
        <f>INDEX('[29]SPI Raw Data 1617'!$A$3:$AN$37,MATCH($A3,'[29]SPI Raw Data 1617'!$A$3:$A$37,0),MATCH(SK$1,'[29]SPI Raw Data 1617'!$A$37:$AN$37,0))</f>
        <v>1.6023306627822365</v>
      </c>
      <c r="SL3" s="135">
        <f>INDEX('[29]SPI Raw Data 1617'!$A$3:$AN$37,MATCH($A3,'[29]SPI Raw Data 1617'!$A$3:$A$37,0),MATCH(SL$1,'[29]SPI Raw Data 1617'!$A$37:$AN$37,0))</f>
        <v>13.51</v>
      </c>
      <c r="SM3" s="135">
        <f>INDEX('[29]SPI Raw Data 1617'!$A$3:$AN$37,MATCH($A3,'[29]SPI Raw Data 1617'!$A$3:$A$37,0),MATCH(SM$1,'[29]SPI Raw Data 1617'!$A$37:$AN$37,0))</f>
        <v>13.73</v>
      </c>
      <c r="SN3" s="116">
        <f>INDEX('[30]SPI Raw Data 1718'!$A$3:$AN$37,MATCH($A3,'[30]SPI Raw Data 1718'!$A$3:$A$37,0),MATCH(SN$1,'[30]SPI Raw Data 1718'!$A$37:$AN$37,0))</f>
        <v>0.93256814921089415</v>
      </c>
      <c r="SO3" s="135">
        <f>INDEX('[30]SPI Raw Data 1718'!$A$3:$AN$37,MATCH($A3,'[30]SPI Raw Data 1718'!$A$3:$A$37,0),MATCH(SO$1,'[30]SPI Raw Data 1718'!$A$37:$AN$37,0))</f>
        <v>13.81</v>
      </c>
      <c r="SP3" s="135">
        <f>INDEX('[30]SPI Raw Data 1718'!$A$3:$AN$37,MATCH($A3,'[30]SPI Raw Data 1718'!$A$3:$A$37,0),MATCH(SP$1,'[30]SPI Raw Data 1718'!$A$37:$AN$37,0))</f>
        <v>13.94</v>
      </c>
      <c r="SQ3" s="116">
        <f>INDEX('[31]SPI Raw Data 1819'!$A$1:$AN$37,MATCH($A3,'[31]SPI Raw Data 1819'!$A$1:$A$37,0),MATCH(SQ$1,'[31]SPI Raw Data 1819'!$A$37:$AN$37,0))</f>
        <v>0.57347670250895533</v>
      </c>
      <c r="SR3" s="213">
        <f>INDEX('[31]SPI Raw Data 1819'!$A$1:$AN$37,MATCH($A3,'[31]SPI Raw Data 1819'!$A$1:$A$37,0),MATCH(SR$1,'[31]SPI Raw Data 1819'!$A$37:$AN$37,0))</f>
        <v>13.87</v>
      </c>
      <c r="SS3" s="228">
        <f>INDEX('[31]SPI Raw Data 1819'!$A$1:$AN$37,MATCH($A3,'[31]SPI Raw Data 1819'!$A$1:$A$37,0),MATCH(SS$1,'[31]SPI Raw Data 1819'!$A$37:$AN$37,0))</f>
        <v>13.95</v>
      </c>
      <c r="ST3" s="116">
        <f>INDEX('[32]SPI Raw Data 1920'!$A$1:$AN$35, MATCH($A3,'[32]SPI Raw Data 1920'!$A$1:$A$35,0),MATCH(ST$1,'[32]SPI Raw Data 1920'!$A$37:$AN$37,0))</f>
        <v>-1.416048550235999</v>
      </c>
      <c r="SU3" s="116">
        <f>INDEX('[32]SPI Raw Data 1920'!$A$1:$AN$35, MATCH($A3,'[32]SPI Raw Data 1920'!$A$1:$A$35,0),MATCH(SU$1,'[32]SPI Raw Data 1920'!$A$37:$AN$37,0))</f>
        <v>15.04</v>
      </c>
      <c r="SV3" s="116">
        <f>INDEX('[32]SPI Raw Data 1920'!$A$1:$AN$35, MATCH($A3,'[32]SPI Raw Data 1920'!$A$1:$A$35,0),MATCH(SV$1,'[32]SPI Raw Data 1920'!$A$37:$AN$37,0))</f>
        <v>14.83</v>
      </c>
      <c r="SW3" s="115">
        <f>INDEX('[25]Corporate Management'!$B$6:$EY$40,MATCH($A3,'[25]Corporate Management'!$B$6:$B$40,0),MATCH(SW$1,'[25]Corporate Management'!$B$40:$EY$40,0))</f>
        <v>11.401348322762701</v>
      </c>
      <c r="SX3" s="131">
        <f>INDEX('[25]Corporate Management'!$B$6:$EY$40,MATCH($A3,'[25]Corporate Management'!$B$6:$B$40,0),MATCH(SX$1,'[25]Corporate Management'!$B$40:$EY$40,0))</f>
        <v>1256554</v>
      </c>
      <c r="SY3" s="131">
        <f>INDEX('[25]Corporate Management'!$B$6:$EY$40,MATCH($A3,'[25]Corporate Management'!$B$6:$B$40,0),MATCH(SY$1,'[25]Corporate Management'!$B$40:$EY$40,0))</f>
        <v>110211</v>
      </c>
      <c r="SZ3" s="116">
        <f>INDEX('[25]Corporate Management'!$B$6:$EY$40,MATCH($A3,'[25]Corporate Management'!$B$6:$B$40,0),MATCH(SZ$1,'[25]Corporate Management'!$B$40:$EY$40,0))</f>
        <v>10.09</v>
      </c>
      <c r="TA3" s="131">
        <f>INDEX('[25]Corporate Management'!$B$6:$EY$40,MATCH($A3,'[25]Corporate Management'!$B$6:$B$40,0),MATCH(TA$1,'[25]Corporate Management'!$B$40:$EY$40,0))</f>
        <v>1123000</v>
      </c>
      <c r="TB3" s="131">
        <f>INDEX('[25]Corporate Management'!$B$6:$EY$40,MATCH($A3,'[25]Corporate Management'!$B$6:$B$40,0),MATCH(TB$1,'[25]Corporate Management'!$B$40:$EY$40,0))</f>
        <v>111253</v>
      </c>
      <c r="TC3" s="116">
        <f>INDEX('[25]Corporate Management'!$B$6:$EY$40,MATCH($A3,'[25]Corporate Management'!$B$6:$B$40,0),MATCH(TC$1,'[25]Corporate Management'!$B$40:$EY$40,0))</f>
        <v>10.412120456387555</v>
      </c>
      <c r="TD3" s="131">
        <f>INDEX('[25]Corporate Management'!$B$6:$EY$40,MATCH($A3,'[25]Corporate Management'!$B$6:$B$40,0),MATCH(TD$1,'[25]Corporate Management'!$B$40:$EY$40,0))</f>
        <v>1169000</v>
      </c>
      <c r="TE3" s="131">
        <f>INDEX('[25]Corporate Management'!$B$6:$EY$40,MATCH($A3,'[25]Corporate Management'!$B$6:$B$40,0),MATCH(TE$1,'[25]Corporate Management'!$B$40:$EY$40,0))</f>
        <v>112273</v>
      </c>
      <c r="TF3" s="116">
        <f>INDEX('[26]All Data'!$A$1:$Y$34,MATCH($A3,'[26]All Data'!$A$1:$A$34,0),MATCH(TF$1,'[26]All Data'!$A$1:$Y$1,0))</f>
        <v>9.6020014447048041</v>
      </c>
      <c r="TG3" s="131">
        <f>INDEX('[26]All Data'!$A$1:$Y$34,MATCH($A3,'[26]All Data'!$A$1:$A$34,0),MATCH(TG$1,'[26]All Data'!$A$1:$Y$1,0))</f>
        <v>1090000</v>
      </c>
      <c r="TH3" s="131">
        <f>INDEX('[26]All Data'!$A$1:$Y$34,MATCH($A3,'[26]All Data'!$A$1:$A$34,0),MATCH(TH$1,'[26]All Data'!$A$1:$Y$1,0))</f>
        <v>113518</v>
      </c>
      <c r="TI3" s="116">
        <f>INDEX('[27]All Data'!$A$1:$Y$34,MATCH($A3,'[27]All Data'!$A$1:$A$34,0),MATCH(TI$1,'[27]All Data'!$A$1:$Y$1,0))</f>
        <v>10.424747443932118</v>
      </c>
      <c r="TJ3" s="131">
        <f>INDEX('[27]All Data'!$A$1:$Y$34,MATCH($A3,'[27]All Data'!$A$1:$A$34,0),MATCH(TJ$1,'[27]All Data'!$A$1:$Y$1,0))</f>
        <v>1196000</v>
      </c>
      <c r="TK3" s="131">
        <f>INDEX('[27]All Data'!$A$1:$Y$34,MATCH($A3,'[27]All Data'!$A$1:$A$34,0),MATCH(TK$1,'[27]All Data'!$A$1:$Y$1,0))</f>
        <v>114727</v>
      </c>
      <c r="TL3" s="116">
        <f>INDEX('[28]All Data'!$A$1:$AB$34,MATCH($A3,'[28]All Data'!$A$1:$A$34,0),MATCH(TL$1,'[28]All Data'!$A$1:$AB$1,0))</f>
        <v>9.7438992842976635</v>
      </c>
      <c r="TM3" s="131">
        <f>INDEX('[28]All Data'!$A$1:$AB$34,MATCH($A3,'[28]All Data'!$A$1:$A$34,0),MATCH(TM$1,'[28]All Data'!$A$1:$AB$1,0))</f>
        <v>1130000</v>
      </c>
      <c r="TN3" s="131">
        <f>INDEX('[28]All Data'!$A$1:$AB$34,MATCH($A3,'[28]All Data'!$A$1:$A$34,0),MATCH(TN$1,'[28]All Data'!$A$1:$AB$1,0))</f>
        <v>115970</v>
      </c>
      <c r="TO3" s="116">
        <f>INDEX('[29]SPI Raw Data 1617'!$A$3:$AN$37,MATCH($A3,'[29]SPI Raw Data 1617'!$A$3:$A$37,0),MATCH(TO$1,'[29]SPI Raw Data 1617'!$A$37:$AN$37,0))</f>
        <v>9.730037513397642</v>
      </c>
      <c r="TP3" s="131">
        <f>INDEX('[29]SPI Raw Data 1617'!$A$3:$AN$37,MATCH($A3,'[29]SPI Raw Data 1617'!$A$3:$A$37,0),MATCH(TP$1,'[29]SPI Raw Data 1617'!$A$37:$AN$37,0))</f>
        <v>1162000</v>
      </c>
      <c r="TQ3" s="131">
        <f>INDEX('[29]SPI Raw Data 1617'!$A$3:$AN$37,MATCH($A3,'[29]SPI Raw Data 1617'!$A$3:$A$37,0),MATCH(TQ$1,'[29]SPI Raw Data 1617'!$A$37:$AN$37,0))</f>
        <v>119424</v>
      </c>
      <c r="TR3" s="116">
        <f>INDEX('[30]SPI Raw Data 1718'!$A$3:$AN$37,MATCH($A3,'[30]SPI Raw Data 1718'!$A$3:$A$37,0),MATCH(TR$1,'[30]SPI Raw Data 1718'!$A$37:$AN$37,0))</f>
        <v>9.1999287090395239</v>
      </c>
      <c r="TS3" s="131">
        <f>INDEX('[30]SPI Raw Data 1718'!$A$3:$AN$37,MATCH($A3,'[30]SPI Raw Data 1718'!$A$3:$A$37,0),MATCH(TS$1,'[30]SPI Raw Data 1718'!$A$37:$AN$37,0))</f>
        <v>1084000</v>
      </c>
      <c r="TT3" s="131">
        <f>INDEX('[30]SPI Raw Data 1718'!$A$3:$AN$37,MATCH($A3,'[30]SPI Raw Data 1718'!$A$3:$A$37,0),MATCH(TT$1,'[30]SPI Raw Data 1718'!$A$37:$AN$37,0))</f>
        <v>117827</v>
      </c>
      <c r="TU3" s="116">
        <f>INDEX('[31]SPI Raw Data 1819'!$A$1:$AN$37,MATCH($A3,'[31]SPI Raw Data 1819'!$A$1:$A$37,0),MATCH(TU$1,'[31]SPI Raw Data 1819'!$A$37:$AN$37,0))</f>
        <v>7.1718721030187602</v>
      </c>
      <c r="TV3" s="197">
        <f>INDEX('[31]SPI Raw Data 1819'!$A$1:$AN$37,MATCH($A3,'[31]SPI Raw Data 1819'!$A$1:$A$37,0),MATCH(TV$1,'[31]SPI Raw Data 1819'!$A$37:$AN$37,0))</f>
        <v>851000</v>
      </c>
      <c r="TW3" s="197">
        <f>INDEX('[31]SPI Raw Data 1819'!$A$1:$AN$37,MATCH($A3,'[31]SPI Raw Data 1819'!$A$1:$A$37,0),MATCH(TW$1,'[31]SPI Raw Data 1819'!$A$37:$AN$37,0))</f>
        <v>118658</v>
      </c>
      <c r="TX3" s="116">
        <f>INDEX('[32]SPI Raw Data 1920'!$A$1:$AN$35, MATCH($A3,'[32]SPI Raw Data 1920'!$A$1:$A$35,0),MATCH(TX$1,'[32]SPI Raw Data 1920'!$A$37:$AN$37,0))</f>
        <v>7.6072327228041434</v>
      </c>
      <c r="TY3" s="116">
        <f>INDEX('[32]SPI Raw Data 1920'!$A$1:$AN$35, MATCH($A3,'[32]SPI Raw Data 1920'!$A$1:$A$35,0),MATCH(TY$1,'[32]SPI Raw Data 1920'!$A$37:$AN$37,0))</f>
        <v>910000</v>
      </c>
      <c r="TZ3" s="116">
        <f>INDEX('[32]SPI Raw Data 1920'!$A$1:$AN$35, MATCH($A3,'[32]SPI Raw Data 1920'!$A$1:$A$35,0),MATCH(TZ$1,'[32]SPI Raw Data 1920'!$A$37:$AN$37,0))</f>
        <v>119623</v>
      </c>
      <c r="UA3" s="133">
        <f>(SW3*100)/Deflators!$B$2</f>
        <v>13.431056260355801</v>
      </c>
      <c r="UB3" s="116">
        <f>(SZ3*100)/Deflators!$B$3</f>
        <v>11.708735627715587</v>
      </c>
      <c r="UC3" s="116">
        <f>(TC3*100)/Deflators!$B$4</f>
        <v>11.840441835312705</v>
      </c>
      <c r="UD3" s="116">
        <f>(TF3*100)/Deflators!$B$5</f>
        <v>10.725739894931779</v>
      </c>
      <c r="UE3" s="116">
        <f>(TI3*100)/Deflators!$B$6</f>
        <v>11.48638837596947</v>
      </c>
      <c r="UF3" s="116">
        <f>(TL3*100)/Deflators!$B$7</f>
        <v>10.649308847135552</v>
      </c>
      <c r="UG3" s="116">
        <f>(TO3*100)/Deflators!$B$8</f>
        <v>10.377334105566455</v>
      </c>
      <c r="UH3" s="116">
        <f>(TR3*100)/Deflators!$B$9</f>
        <v>9.6421818425194417</v>
      </c>
      <c r="UI3" s="116">
        <f>(TU3*100)/Deflators!$B$10</f>
        <v>7.3470910404701728</v>
      </c>
      <c r="UJ3" s="248">
        <f>(TX3*100)/Deflators!$B$11</f>
        <v>7.6072327228041434</v>
      </c>
      <c r="UK3" s="115">
        <f>INDEX('[25]Corporate Management'!$B$6:$EY$40,MATCH($A3,'[25]Corporate Management'!$B$6:$B$40,0),MATCH(UK$1,'[25]Corporate Management'!$B$40:$EY$40,0))</f>
        <v>5.7760746417860709</v>
      </c>
      <c r="UL3" s="131">
        <f>INDEX('[25]Corporate Management'!$B$6:$EY$40,MATCH($A3,'[25]Corporate Management'!$B$6:$B$40,0),MATCH(UL$1,'[25]Corporate Management'!$B$40:$EY$40,0))</f>
        <v>17334</v>
      </c>
      <c r="UM3" s="131">
        <f>INDEX('[25]Corporate Management'!$B$6:$EY$40,MATCH($A3,'[25]Corporate Management'!$B$6:$B$40,0),MATCH(UM$1,'[25]Corporate Management'!$B$40:$EY$40,0))</f>
        <v>3001</v>
      </c>
      <c r="UN3" s="116">
        <f>INDEX('[25]Corporate Management'!$B$6:$EY$40,MATCH($A3,'[25]Corporate Management'!$B$6:$B$40,0),MATCH(UN$1,'[25]Corporate Management'!$B$40:$EY$40,0))</f>
        <v>5.4201030927835054</v>
      </c>
      <c r="UO3" s="131">
        <f>INDEX('[25]Corporate Management'!$B$6:$EY$40,MATCH($A3,'[25]Corporate Management'!$B$6:$B$40,0),MATCH(UO$1,'[25]Corporate Management'!$B$40:$EY$40,0))</f>
        <v>14721</v>
      </c>
      <c r="UP3" s="131">
        <f>INDEX('[25]Corporate Management'!$B$6:$EY$40,MATCH($A3,'[25]Corporate Management'!$B$6:$B$40,0),MATCH(UP$1,'[25]Corporate Management'!$B$40:$EY$40,0))</f>
        <v>2716</v>
      </c>
      <c r="UQ3" s="116">
        <f>INDEX('[25]Corporate Management'!$B$6:$EY$40,MATCH($A3,'[25]Corporate Management'!$B$6:$B$40,0),MATCH(UQ$1,'[25]Corporate Management'!$B$40:$EY$40,0))</f>
        <v>5.6362297496318119</v>
      </c>
      <c r="UR3" s="131">
        <f>INDEX('[25]Corporate Management'!$B$6:$EY$40,MATCH($A3,'[25]Corporate Management'!$B$6:$B$40,0),MATCH(UR$1,'[25]Corporate Management'!$B$40:$EY$40,0))</f>
        <v>15308</v>
      </c>
      <c r="US3" s="131">
        <f>INDEX('[25]Corporate Management'!$B$6:$EY$40,MATCH($A3,'[25]Corporate Management'!$B$6:$B$40,0),MATCH(US$1,'[25]Corporate Management'!$B$40:$EY$40,0))</f>
        <v>2716</v>
      </c>
      <c r="UT3" s="116">
        <f>INDEX('[26]All Data'!$A$1:$Y$34,MATCH($A3,'[26]All Data'!$A$1:$A$34,0),MATCH(UT$1,'[26]All Data'!$A$1:$Y$1,0))</f>
        <v>5.3690162080663404</v>
      </c>
      <c r="UU3" s="131">
        <f>INDEX('[26]All Data'!$A$1:$Y$34,MATCH($A3,'[26]All Data'!$A$1:$A$34,0),MATCH(UU$1,'[26]All Data'!$A$1:$Y$1,0))</f>
        <v>14244</v>
      </c>
      <c r="UV3" s="131">
        <f>INDEX('[26]All Data'!$A$1:$Y$34,MATCH($A3,'[26]All Data'!$A$1:$A$34,0),MATCH(UV$1,'[26]All Data'!$A$1:$Y$1,0))</f>
        <v>2653</v>
      </c>
      <c r="UW3" s="116">
        <f>INDEX('[27]All Data'!$A$1:$Y$34,MATCH($A3,'[27]All Data'!$A$1:$A$34,0),MATCH(UW$1,'[27]All Data'!$A$1:$Y$1,0))</f>
        <v>6.6393822393822397</v>
      </c>
      <c r="UX3" s="131">
        <f>INDEX('[27]All Data'!$A$1:$Y$34,MATCH($A3,'[27]All Data'!$A$1:$A$34,0),MATCH(UX$1,'[27]All Data'!$A$1:$Y$1,0))</f>
        <v>17196</v>
      </c>
      <c r="UY3" s="131">
        <f>INDEX('[27]All Data'!$A$1:$Y$34,MATCH($A3,'[27]All Data'!$A$1:$A$34,0),MATCH(UY$1,'[27]All Data'!$A$1:$Y$1,0))</f>
        <v>2590</v>
      </c>
      <c r="UZ3" s="116">
        <f>INDEX('[28]All Data'!$A$1:$AB$34,MATCH($A3,'[28]All Data'!$A$1:$A$34,0),MATCH(UZ$1,'[28]All Data'!$A$1:$AB$1,0))</f>
        <v>5.8734108736813626</v>
      </c>
      <c r="VA3" s="131">
        <f>INDEX('[28]All Data'!$A$1:$AB$34,MATCH($A3,'[28]All Data'!$A$1:$A$34,0),MATCH(VA$1,'[28]All Data'!$A$1:$AB$1,0))</f>
        <v>15199.8</v>
      </c>
      <c r="VB3" s="131">
        <f>INDEX('[28]All Data'!$A$1:$AB$34,MATCH($A3,'[28]All Data'!$A$1:$A$34,0),MATCH(VB$1,'[28]All Data'!$A$1:$AB$1,0))</f>
        <v>2587.9</v>
      </c>
      <c r="VC3" s="116">
        <f>INDEX('[29]SPI Raw Data 1617'!$A$3:$AN$37,MATCH($A3,'[29]SPI Raw Data 1617'!$A$3:$A$37,0),MATCH(VC$1,'[29]SPI Raw Data 1617'!$A$37:$AN$37,0))</f>
        <v>5.6646685472496472</v>
      </c>
      <c r="VD3" s="131">
        <f>INDEX('[29]SPI Raw Data 1617'!$A$3:$AN$37,MATCH($A3,'[29]SPI Raw Data 1617'!$A$3:$A$37,0),MATCH(VD$1,'[29]SPI Raw Data 1617'!$A$37:$AN$37,0))</f>
        <v>16065</v>
      </c>
      <c r="VE3" s="131">
        <f>INDEX('[29]SPI Raw Data 1617'!$A$3:$AN$37,MATCH($A3,'[29]SPI Raw Data 1617'!$A$3:$A$37,0),MATCH(VE$1,'[29]SPI Raw Data 1617'!$A$37:$AN$37,0))</f>
        <v>2836</v>
      </c>
      <c r="VF3" s="116">
        <f>INDEX('[30]SPI Raw Data 1718'!$A$3:$AN$37,MATCH($A3,'[30]SPI Raw Data 1718'!$A$3:$A$37,0),MATCH(VF$1,'[30]SPI Raw Data 1718'!$A$37:$AN$37,0))</f>
        <v>4.6930201786304995</v>
      </c>
      <c r="VG3" s="131">
        <f>INDEX('[30]SPI Raw Data 1718'!$A$3:$AN$37,MATCH($A3,'[30]SPI Raw Data 1718'!$A$3:$A$37,0),MATCH(VG$1,'[30]SPI Raw Data 1718'!$A$37:$AN$37,0))</f>
        <v>14187</v>
      </c>
      <c r="VH3" s="131">
        <f>INDEX('[30]SPI Raw Data 1718'!$A$3:$AN$37,MATCH($A3,'[30]SPI Raw Data 1718'!$A$3:$A$37,0),MATCH(VH$1,'[30]SPI Raw Data 1718'!$A$37:$AN$37,0))</f>
        <v>3023</v>
      </c>
      <c r="VI3" s="116">
        <f>INDEX('[31]SPI Raw Data 1819'!$A$1:$AN$37,MATCH($A3,'[31]SPI Raw Data 1819'!$A$1:$A$37,0),MATCH(VI$1,'[31]SPI Raw Data 1819'!$A$37:$AN$37,0))</f>
        <v>5.8678349762687114</v>
      </c>
      <c r="VJ3" s="197">
        <f>INDEX('[31]SPI Raw Data 1819'!$A$1:$AN$37,MATCH($A3,'[31]SPI Raw Data 1819'!$A$1:$A$37,0),MATCH(VJ$1,'[31]SPI Raw Data 1819'!$A$37:$AN$37,0))</f>
        <v>16072</v>
      </c>
      <c r="VK3" s="225">
        <f>INDEX('[31]SPI Raw Data 1819'!$A$1:$AN$37,MATCH($A3,'[31]SPI Raw Data 1819'!$A$1:$A$37,0),MATCH(VK$1,'[31]SPI Raw Data 1819'!$A$37:$AN$37,0))</f>
        <v>2739</v>
      </c>
      <c r="VL3" s="116">
        <f>INDEX('[32]SPI Raw Data 1920'!$A$1:$AN$35, MATCH($A3,'[32]SPI Raw Data 1920'!$A$1:$A$35,0),MATCH(VL$1,'[32]SPI Raw Data 1920'!$A$37:$AN$37,0))</f>
        <v>5.9429643527204501</v>
      </c>
      <c r="VM3" s="116">
        <f>INDEX('[32]SPI Raw Data 1920'!$A$1:$AN$35, MATCH($A3,'[32]SPI Raw Data 1920'!$A$1:$A$35,0),MATCH(VM$1,'[32]SPI Raw Data 1920'!$A$37:$AN$37,0))</f>
        <v>15838</v>
      </c>
      <c r="VN3" s="116">
        <f>INDEX('[32]SPI Raw Data 1920'!$A$1:$AN$35, MATCH($A3,'[32]SPI Raw Data 1920'!$A$1:$A$35,0),MATCH(VN$1,'[32]SPI Raw Data 1920'!$A$37:$AN$37,0))</f>
        <v>2665</v>
      </c>
      <c r="VO3" s="115">
        <f>INDEX('[25]Corporate Management'!$B$6:$EY$40,MATCH($A3,'[25]Corporate Management'!$B$6:$B$40,0),MATCH(VO$1,'[25]Corporate Management'!$B$40:$EY$40,0))</f>
        <v>9.7891053787047202</v>
      </c>
      <c r="VP3" s="131">
        <f>INDEX('[25]Corporate Management'!$B$6:$EY$40,MATCH($A3,'[25]Corporate Management'!$B$6:$B$40,0),MATCH(VP$1,'[25]Corporate Management'!$B$40:$EY$40,0))</f>
        <v>71343</v>
      </c>
      <c r="VQ3" s="131">
        <f>INDEX('[25]Corporate Management'!$B$6:$EY$40,MATCH($A3,'[25]Corporate Management'!$B$6:$B$40,0),MATCH(VQ$1,'[25]Corporate Management'!$B$40:$EY$40,0))</f>
        <v>7288</v>
      </c>
      <c r="VR3" s="116">
        <f>INDEX('[25]Corporate Management'!$B$6:$EY$40,MATCH($A3,'[25]Corporate Management'!$B$6:$B$40,0),MATCH(VR$1,'[25]Corporate Management'!$B$40:$EY$40,0))</f>
        <v>9.816562907195598</v>
      </c>
      <c r="VS3" s="131">
        <f>INDEX('[25]Corporate Management'!$B$6:$EY$40,MATCH($A3,'[25]Corporate Management'!$B$6:$B$40,0),MATCH(VS$1,'[25]Corporate Management'!$B$40:$EY$40,0))</f>
        <v>67803</v>
      </c>
      <c r="VT3" s="131">
        <f>INDEX('[25]Corporate Management'!$B$6:$EY$40,MATCH($A3,'[25]Corporate Management'!$B$6:$B$40,0),MATCH(VT$1,'[25]Corporate Management'!$B$40:$EY$40,0))</f>
        <v>6907</v>
      </c>
      <c r="VU3" s="116">
        <f>INDEX('[25]Corporate Management'!$B$6:$EY$40,MATCH($A3,'[25]Corporate Management'!$B$6:$B$40,0),MATCH(VU$1,'[25]Corporate Management'!$B$40:$EY$40,0))</f>
        <v>10.041847041847042</v>
      </c>
      <c r="VV3" s="131">
        <f>INDEX('[25]Corporate Management'!$B$6:$EY$40,MATCH($A3,'[25]Corporate Management'!$B$6:$B$40,0),MATCH(VV$1,'[25]Corporate Management'!$B$40:$EY$40,0))</f>
        <v>62631</v>
      </c>
      <c r="VW3" s="131">
        <f>INDEX('[25]Corporate Management'!$B$6:$EY$40,MATCH($A3,'[25]Corporate Management'!$B$6:$B$40,0),MATCH(VW$1,'[25]Corporate Management'!$B$40:$EY$40,0))</f>
        <v>6237</v>
      </c>
      <c r="VX3" s="116">
        <f>INDEX('[26]All Data'!$A$1:$Y$34,MATCH($A3,'[26]All Data'!$A$1:$A$34,0),MATCH(VX$1,'[26]All Data'!$A$1:$Y$1,0))</f>
        <v>9.5696037160690963</v>
      </c>
      <c r="VY3" s="131">
        <f>INDEX('[26]All Data'!$A$1:$Y$34,MATCH($A3,'[26]All Data'!$A$1:$A$34,0),MATCH(VY$1,'[26]All Data'!$A$1:$Y$1,0))</f>
        <v>65925</v>
      </c>
      <c r="VZ3" s="131">
        <f>INDEX('[26]All Data'!$A$1:$Y$34,MATCH($A3,'[26]All Data'!$A$1:$A$34,0),MATCH(VZ$1,'[26]All Data'!$A$1:$Y$1,0))</f>
        <v>6889</v>
      </c>
      <c r="WA3" s="116">
        <f>INDEX('[27]All Data'!$A$1:$Y$34,MATCH($A3,'[27]All Data'!$A$1:$A$34,0),MATCH(WA$1,'[27]All Data'!$A$1:$Y$1,0))</f>
        <v>9.8367547806524183</v>
      </c>
      <c r="WB3" s="131">
        <f>INDEX('[27]All Data'!$A$1:$Y$34,MATCH($A3,'[27]All Data'!$A$1:$A$34,0),MATCH(WB$1,'[27]All Data'!$A$1:$Y$1,0))</f>
        <v>69959</v>
      </c>
      <c r="WC3" s="131">
        <f>INDEX('[27]All Data'!$A$1:$Y$34,MATCH($A3,'[27]All Data'!$A$1:$A$34,0),MATCH(WC$1,'[27]All Data'!$A$1:$Y$1,0))</f>
        <v>7112</v>
      </c>
      <c r="WD3" s="116">
        <f>INDEX('[28]All Data'!$A$1:$AB$34,MATCH($A3,'[28]All Data'!$A$1:$A$34,0),MATCH(WD$1,'[28]All Data'!$A$1:$AB$1,0))</f>
        <v>8.7593906800099788</v>
      </c>
      <c r="WE3" s="131">
        <f>INDEX('[28]All Data'!$A$1:$AB$34,MATCH($A3,'[28]All Data'!$A$1:$A$34,0),MATCH(WE$1,'[28]All Data'!$A$1:$AB$1,0))</f>
        <v>63195.5</v>
      </c>
      <c r="WF3" s="131">
        <f>INDEX('[28]All Data'!$A$1:$AB$34,MATCH($A3,'[28]All Data'!$A$1:$A$34,0),MATCH(WF$1,'[28]All Data'!$A$1:$AB$1,0))</f>
        <v>7214.6</v>
      </c>
      <c r="WG3" s="116">
        <f>INDEX('[29]SPI Raw Data 1617'!$A$3:$AN$37,MATCH($A3,'[29]SPI Raw Data 1617'!$A$3:$A$37,0),MATCH(WG$1,'[29]SPI Raw Data 1617'!$A$37:$AN$37,0))</f>
        <v>8.9710998493357081</v>
      </c>
      <c r="WH3" s="131">
        <f>INDEX('[29]SPI Raw Data 1617'!$A$3:$AN$37,MATCH($A3,'[29]SPI Raw Data 1617'!$A$3:$A$37,0),MATCH(WH$1,'[29]SPI Raw Data 1617'!$A$37:$AN$37,0))</f>
        <v>65498</v>
      </c>
      <c r="WI3" s="131">
        <f>INDEX('[29]SPI Raw Data 1617'!$A$3:$AN$37,MATCH($A3,'[29]SPI Raw Data 1617'!$A$3:$A$37,0),MATCH(WI$1,'[29]SPI Raw Data 1617'!$A$37:$AN$37,0))</f>
        <v>7301</v>
      </c>
      <c r="WJ3" s="116">
        <f>INDEX('[30]SPI Raw Data 1718'!$A$3:$AN$37,MATCH($A3,'[30]SPI Raw Data 1718'!$A$3:$A$37,0),MATCH(WJ$1,'[30]SPI Raw Data 1718'!$A$37:$AN$37,0))</f>
        <v>9.4250652741514358</v>
      </c>
      <c r="WK3" s="131">
        <f>INDEX('[30]SPI Raw Data 1718'!$A$3:$AN$37,MATCH($A3,'[30]SPI Raw Data 1718'!$A$3:$A$37,0),MATCH(WK$1,'[30]SPI Raw Data 1718'!$A$37:$AN$37,0))</f>
        <v>72196</v>
      </c>
      <c r="WL3" s="131">
        <f>INDEX('[30]SPI Raw Data 1718'!$A$3:$AN$37,MATCH($A3,'[30]SPI Raw Data 1718'!$A$3:$A$37,0),MATCH(WL$1,'[30]SPI Raw Data 1718'!$A$37:$AN$37,0))</f>
        <v>7660</v>
      </c>
      <c r="WM3" s="116">
        <f>INDEX('[31]SPI Raw Data 1819'!$A$1:$AN$37,MATCH($A3,'[31]SPI Raw Data 1819'!$A$1:$A$37,0),MATCH(WM$1,'[31]SPI Raw Data 1819'!$A$37:$AN$37,0))</f>
        <v>10.138600691673318</v>
      </c>
      <c r="WN3" s="197">
        <f>INDEX('[31]SPI Raw Data 1819'!$A$1:$AN$37,MATCH($A3,'[31]SPI Raw Data 1819'!$A$1:$A$37,0),MATCH(WN$1,'[31]SPI Raw Data 1819'!$A$37:$AN$37,0))</f>
        <v>76222</v>
      </c>
      <c r="WO3" s="225">
        <f>INDEX('[31]SPI Raw Data 1819'!$A$1:$AN$37,MATCH($A3,'[31]SPI Raw Data 1819'!$A$1:$A$37,0),MATCH(WO$1,'[31]SPI Raw Data 1819'!$A$37:$AN$37,0))</f>
        <v>7518</v>
      </c>
      <c r="WP3" s="116">
        <f>INDEX('[32]SPI Raw Data 1920'!$A$1:$AN$35, MATCH($A3,'[32]SPI Raw Data 1920'!$A$1:$A$35,0),MATCH(WP$1,'[32]SPI Raw Data 1920'!$A$37:$AN$37,0))</f>
        <v>9.8535441511456519</v>
      </c>
      <c r="WQ3" s="116">
        <f>INDEX('[32]SPI Raw Data 1920'!$A$1:$AN$35, MATCH($A3,'[32]SPI Raw Data 1920'!$A$1:$A$35,0),MATCH(WQ$1,'[32]SPI Raw Data 1920'!$A$37:$AN$37,0))</f>
        <v>73537</v>
      </c>
      <c r="WR3" s="116">
        <f>INDEX('[32]SPI Raw Data 1920'!$A$1:$AN$35, MATCH($A3,'[32]SPI Raw Data 1920'!$A$1:$A$35,0),MATCH(WR$1,'[32]SPI Raw Data 1920'!$A$37:$AN$37,0))</f>
        <v>7463</v>
      </c>
      <c r="WS3" s="115">
        <f>INDEX('[25]Corporate Management'!$B$6:$EY$40,MATCH($A3,'[25]Corporate Management'!$B$6:$B$40,0),MATCH(WS$1,'[25]Corporate Management'!$B$40:$EY$40,0))</f>
        <v>95.812039197580219</v>
      </c>
      <c r="WT3" s="131">
        <f>INDEX('[25]Corporate Management'!$B$6:$EY$40,MATCH($A3,'[25]Corporate Management'!$B$6:$B$40,0),MATCH(WT$1,'[25]Corporate Management'!$B$40:$EY$40,0))</f>
        <v>105427517</v>
      </c>
      <c r="WU3" s="131">
        <f>INDEX('[25]Corporate Management'!$B$6:$EY$40,MATCH($A3,'[25]Corporate Management'!$B$6:$B$40,0),MATCH(WU$1,'[25]Corporate Management'!$B$40:$EY$40,0))</f>
        <v>110035772</v>
      </c>
      <c r="WV3" s="116">
        <f>INDEX('[25]Corporate Management'!$B$6:$EY$40,MATCH($A3,'[25]Corporate Management'!$B$6:$B$40,0),MATCH(WV$1,'[25]Corporate Management'!$B$40:$EY$40,0))</f>
        <v>96.201231809232013</v>
      </c>
      <c r="WW3" s="131">
        <f>INDEX('[25]Corporate Management'!$B$6:$EY$40,MATCH($A3,'[25]Corporate Management'!$B$6:$B$40,0),MATCH(WW$1,'[25]Corporate Management'!$B$40:$EY$40,0))</f>
        <v>107328000</v>
      </c>
      <c r="WX3" s="131">
        <f>INDEX('[25]Corporate Management'!$B$6:$EY$40,MATCH($A3,'[25]Corporate Management'!$B$6:$B$40,0),MATCH(WX$1,'[25]Corporate Management'!$B$40:$EY$40,0))</f>
        <v>111566139</v>
      </c>
      <c r="WY3" s="116">
        <f>INDEX('[25]Corporate Management'!$B$6:$EY$40,MATCH($A3,'[25]Corporate Management'!$B$6:$B$40,0),MATCH(WY$1,'[25]Corporate Management'!$B$40:$EY$40,0))</f>
        <v>96.249842576307458</v>
      </c>
      <c r="WZ3" s="131">
        <f>INDEX('[25]Corporate Management'!$B$6:$EY$40,MATCH($A3,'[25]Corporate Management'!$B$6:$B$40,0),MATCH(WZ$1,'[25]Corporate Management'!$B$40:$EY$40,0))</f>
        <v>109210622</v>
      </c>
      <c r="XA3" s="131">
        <f>INDEX('[25]Corporate Management'!$B$6:$EY$40,MATCH($A3,'[25]Corporate Management'!$B$6:$B$40,0),MATCH(XA$1,'[25]Corporate Management'!$B$40:$EY$40,0))</f>
        <v>113465766.88</v>
      </c>
      <c r="XB3" s="116">
        <f>INDEX('[26]All Data'!$A$1:$Y$34,MATCH($A3,'[26]All Data'!$A$1:$A$34,0),MATCH(XB$1,'[26]All Data'!$A$1:$Y$1,0))</f>
        <v>96.191836880497988</v>
      </c>
      <c r="XC3" s="131">
        <f>INDEX('[26]All Data'!$A$1:$Y$34,MATCH($A3,'[26]All Data'!$A$1:$A$34,0),MATCH(XC$1,'[26]All Data'!$A$1:$Y$1,0))</f>
        <v>111185271</v>
      </c>
      <c r="XD3" s="131">
        <f>INDEX('[26]All Data'!$A$1:$Y$34,MATCH($A3,'[26]All Data'!$A$1:$A$34,0),MATCH(XD$1,'[26]All Data'!$A$1:$Y$1,0))</f>
        <v>115587013</v>
      </c>
      <c r="XE3" s="116">
        <f>INDEX('[27]All Data'!$A$1:$Y$34,MATCH($A3,'[27]All Data'!$A$1:$A$34,0),MATCH(XE$1,'[27]All Data'!$A$1:$Y$1,0))</f>
        <v>96.374304840904387</v>
      </c>
      <c r="XF3" s="131">
        <f>INDEX('[27]All Data'!$A$1:$Y$34,MATCH($A3,'[27]All Data'!$A$1:$A$34,0),MATCH(XF$1,'[27]All Data'!$A$1:$Y$1,0))</f>
        <v>113734298</v>
      </c>
      <c r="XG3" s="131">
        <f>INDEX('[27]All Data'!$A$1:$Y$34,MATCH($A3,'[27]All Data'!$A$1:$A$34,0),MATCH(XG$1,'[27]All Data'!$A$1:$Y$1,0))</f>
        <v>118013093</v>
      </c>
      <c r="XH3" s="116">
        <f>INDEX('[28]All Data'!$A$1:$AB$34,MATCH($A3,'[28]All Data'!$A$1:$A$34,0),MATCH(XH$1,'[28]All Data'!$A$1:$AB$1,0))</f>
        <v>96.090370010511634</v>
      </c>
      <c r="XI3" s="131">
        <f>INDEX('[28]All Data'!$A$1:$AB$34,MATCH($A3,'[28]All Data'!$A$1:$A$34,0),MATCH(XI$1,'[28]All Data'!$A$1:$AB$1,0))</f>
        <v>115148000</v>
      </c>
      <c r="XJ3" s="131">
        <f>INDEX('[28]All Data'!$A$1:$AB$34,MATCH($A3,'[28]All Data'!$A$1:$A$34,0),MATCH(XJ$1,'[28]All Data'!$A$1:$AB$1,0))</f>
        <v>119833028</v>
      </c>
      <c r="XK3" s="116">
        <f>INDEX('[29]SPI Raw Data 1617'!$A$3:$AN$37,MATCH($A3,'[29]SPI Raw Data 1617'!$A$3:$A$37,0),MATCH(XK$1,'[29]SPI Raw Data 1617'!$A$37:$AN$37,0))</f>
        <v>96.097094265235924</v>
      </c>
      <c r="XL3" s="131">
        <f>INDEX('[29]SPI Raw Data 1617'!$A$3:$AN$37,MATCH($A3,'[29]SPI Raw Data 1617'!$A$3:$A$37,0),MATCH(XL$1,'[29]SPI Raw Data 1617'!$A$37:$AN$37,0))</f>
        <v>116511000</v>
      </c>
      <c r="XM3" s="131">
        <f>INDEX('[29]SPI Raw Data 1617'!$A$3:$AN$37,MATCH($A3,'[29]SPI Raw Data 1617'!$A$3:$A$37,0),MATCH(XM$1,'[29]SPI Raw Data 1617'!$A$37:$AN$37,0))</f>
        <v>121243000</v>
      </c>
      <c r="XN3" s="116">
        <f>INDEX('[30]SPI Raw Data 1718'!$A$3:$AN$37,MATCH($A3,'[30]SPI Raw Data 1718'!$A$3:$A$37,0),MATCH(XN$1,'[30]SPI Raw Data 1718'!$A$37:$AN$37,0))</f>
        <v>96.079329110329354</v>
      </c>
      <c r="XO3" s="131">
        <f>INDEX('[30]SPI Raw Data 1718'!$A$3:$AN$37,MATCH($A3,'[30]SPI Raw Data 1718'!$A$3:$A$37,0),MATCH(XO$1,'[30]SPI Raw Data 1718'!$A$37:$AN$37,0))</f>
        <v>165782000</v>
      </c>
      <c r="XP3" s="131">
        <f>INDEX('[30]SPI Raw Data 1718'!$A$3:$AN$37,MATCH($A3,'[30]SPI Raw Data 1718'!$A$3:$A$37,0),MATCH(XP$1,'[30]SPI Raw Data 1718'!$A$37:$AN$37,0))</f>
        <v>172547000</v>
      </c>
      <c r="XQ3" s="116">
        <f>INDEX('[31]SPI Raw Data 1819'!$A$1:$AN$37,MATCH($A3,'[31]SPI Raw Data 1819'!$A$1:$A$37,0),MATCH(XQ$1,'[31]SPI Raw Data 1819'!$A$37:$AN$37,0))</f>
        <v>96.408569157939723</v>
      </c>
      <c r="XR3" s="197">
        <f>INDEX('[31]SPI Raw Data 1819'!$A$1:$AN$37,MATCH($A3,'[31]SPI Raw Data 1819'!$A$1:$A$37,0),MATCH(XR$1,'[31]SPI Raw Data 1819'!$A$37:$AN$37,0))</f>
        <v>133732253</v>
      </c>
      <c r="XS3" s="225">
        <f>INDEX('[31]SPI Raw Data 1819'!$A$1:$AN$37,MATCH($A3,'[31]SPI Raw Data 1819'!$A$1:$A$37,0),MATCH(XS$1,'[31]SPI Raw Data 1819'!$A$37:$AN$37,0))</f>
        <v>138714073</v>
      </c>
      <c r="XT3" s="116">
        <f>INDEX('[32]SPI Raw Data 1920'!$A$1:$AN$35, MATCH($A3,'[32]SPI Raw Data 1920'!$A$1:$A$35,0),MATCH(XT$1,'[32]SPI Raw Data 1920'!$A$37:$AN$37,0))</f>
        <v>96.3368098661972</v>
      </c>
      <c r="XU3" s="116">
        <f>INDEX('[32]SPI Raw Data 1920'!$A$1:$AN$35, MATCH($A3,'[32]SPI Raw Data 1920'!$A$1:$A$35,0),MATCH(XU$1,'[32]SPI Raw Data 1920'!$A$37:$AN$37,0))</f>
        <v>139186000</v>
      </c>
      <c r="XV3" s="116">
        <f>INDEX('[32]SPI Raw Data 1920'!$A$1:$AN$35, MATCH($A3,'[32]SPI Raw Data 1920'!$A$1:$A$35,0),MATCH(XV$1,'[32]SPI Raw Data 1920'!$A$37:$AN$37,0))</f>
        <v>144478523</v>
      </c>
      <c r="XW3" s="115">
        <f>INDEX('[25]Corporate Management'!$B$6:$EY$40,MATCH($A3,'[25]Corporate Management'!$B$6:$B$40,0),MATCH(XW$1,'[25]Corporate Management'!$B$40:$EY$40,0))</f>
        <v>87.328936426241938</v>
      </c>
      <c r="XX3" s="131">
        <f>INDEX('[25]Corporate Management'!$B$6:$EY$40,MATCH($A3,'[25]Corporate Management'!$B$6:$B$40,0),MATCH(XX$1,'[25]Corporate Management'!$B$40:$EY$40,0))</f>
        <v>227877</v>
      </c>
      <c r="XY3" s="131">
        <f>INDEX('[25]Corporate Management'!$B$6:$EY$40,MATCH($A3,'[25]Corporate Management'!$B$6:$B$40,0),MATCH(XY$1,'[25]Corporate Management'!$B$40:$EY$40,0))</f>
        <v>260941</v>
      </c>
      <c r="XZ3" s="116">
        <f>INDEX('[25]Corporate Management'!$B$6:$EY$40,MATCH($A3,'[25]Corporate Management'!$B$6:$B$40,0),MATCH(XZ$1,'[25]Corporate Management'!$B$40:$EY$40,0))</f>
        <v>87.727044095456321</v>
      </c>
      <c r="YA3" s="131">
        <f>INDEX('[25]Corporate Management'!$B$6:$EY$40,MATCH($A3,'[25]Corporate Management'!$B$6:$B$40,0),MATCH(YA$1,'[25]Corporate Management'!$B$40:$EY$40,0))</f>
        <v>219758</v>
      </c>
      <c r="YB3" s="131">
        <f>INDEX('[25]Corporate Management'!$B$6:$EY$40,MATCH($A3,'[25]Corporate Management'!$B$6:$B$40,0),MATCH(YB$1,'[25]Corporate Management'!$B$40:$EY$40,0))</f>
        <v>250502</v>
      </c>
      <c r="YC3" s="116">
        <f>INDEX('[25]Corporate Management'!$B$6:$EY$40,MATCH($A3,'[25]Corporate Management'!$B$6:$B$40,0),MATCH(YC$1,'[25]Corporate Management'!$B$40:$EY$40,0))</f>
        <v>87.971831978298567</v>
      </c>
      <c r="YD3" s="131">
        <f>INDEX('[25]Corporate Management'!$B$6:$EY$40,MATCH($A3,'[25]Corporate Management'!$B$6:$B$40,0),MATCH(YD$1,'[25]Corporate Management'!$B$40:$EY$40,0))</f>
        <v>224739</v>
      </c>
      <c r="YE3" s="131">
        <f>INDEX('[25]Corporate Management'!$B$6:$EY$40,MATCH($A3,'[25]Corporate Management'!$B$6:$B$40,0),MATCH(YE$1,'[25]Corporate Management'!$B$40:$EY$40,0))</f>
        <v>255467</v>
      </c>
      <c r="YF3" s="116">
        <f>INDEX('[26]All Data'!$A$1:$Y$34,MATCH($A3,'[26]All Data'!$A$1:$A$34,0),MATCH(YF$1,'[26]All Data'!$A$1:$Y$1,0))</f>
        <v>87.000876370989459</v>
      </c>
      <c r="YG3" s="131">
        <f>INDEX('[26]All Data'!$A$1:$Y$34,MATCH($A3,'[26]All Data'!$A$1:$A$34,0),MATCH(YG$1,'[26]All Data'!$A$1:$Y$1,0))</f>
        <v>229323</v>
      </c>
      <c r="YH3" s="131">
        <f>INDEX('[26]All Data'!$A$1:$Y$34,MATCH($A3,'[26]All Data'!$A$1:$A$34,0),MATCH(YH$1,'[26]All Data'!$A$1:$Y$1,0))</f>
        <v>263587</v>
      </c>
      <c r="YI3" s="116">
        <f>INDEX('[27]All Data'!$A$1:$Y$34,MATCH($A3,'[27]All Data'!$A$1:$A$34,0),MATCH(YI$1,'[27]All Data'!$A$1:$Y$1,0))</f>
        <v>84.300432729694634</v>
      </c>
      <c r="YJ3" s="131">
        <f>INDEX('[27]All Data'!$A$1:$Y$34,MATCH($A3,'[27]All Data'!$A$1:$A$34,0),MATCH(YJ$1,'[27]All Data'!$A$1:$Y$1,0))</f>
        <v>226565</v>
      </c>
      <c r="YK3" s="131">
        <f>INDEX('[27]All Data'!$A$1:$Y$34,MATCH($A3,'[27]All Data'!$A$1:$A$34,0),MATCH(YK$1,'[27]All Data'!$A$1:$Y$1,0))</f>
        <v>268759</v>
      </c>
      <c r="YL3" s="116">
        <f>INDEX('[28]All Data'!$A$1:$AB$34,MATCH($A3,'[28]All Data'!$A$1:$A$34,0),MATCH(YL$1,'[28]All Data'!$A$1:$AB$1,0))</f>
        <v>75.860948786550395</v>
      </c>
      <c r="YM3" s="131">
        <f>INDEX('[28]All Data'!$A$1:$AB$34,MATCH($A3,'[28]All Data'!$A$1:$A$34,0),MATCH(YM$1,'[28]All Data'!$A$1:$AB$1,0))</f>
        <v>207837</v>
      </c>
      <c r="YN3" s="131">
        <f>INDEX('[28]All Data'!$A$1:$AB$34,MATCH($A3,'[28]All Data'!$A$1:$A$34,0),MATCH(YN$1,'[28]All Data'!$A$1:$AB$1,0))</f>
        <v>273971</v>
      </c>
      <c r="YO3" s="116">
        <f>INDEX('[29]SPI Raw Data 1617'!$A$3:$AN$37,MATCH($A3,'[29]SPI Raw Data 1617'!$A$3:$A$37,0),MATCH(YO$1,'[29]SPI Raw Data 1617'!$A$37:$AN$37,0))</f>
        <v>86.312103855062574</v>
      </c>
      <c r="YP3" s="131">
        <f>INDEX('[29]SPI Raw Data 1617'!$A$3:$AN$37,MATCH($A3,'[29]SPI Raw Data 1617'!$A$3:$A$37,0),MATCH(YP$1,'[29]SPI Raw Data 1617'!$A$37:$AN$37,0))</f>
        <v>240349</v>
      </c>
      <c r="YQ3" s="131">
        <f>INDEX('[29]SPI Raw Data 1617'!$A$3:$AN$37,MATCH($A3,'[29]SPI Raw Data 1617'!$A$3:$A$37,0),MATCH(YQ$1,'[29]SPI Raw Data 1617'!$A$37:$AN$37,0))</f>
        <v>278465</v>
      </c>
      <c r="YR3" s="116">
        <f>INDEX('[30]SPI Raw Data 1718'!$A$3:$AN$37,MATCH($A3,'[30]SPI Raw Data 1718'!$A$3:$A$37,0),MATCH(YR$1,'[30]SPI Raw Data 1718'!$A$37:$AN$37,0))</f>
        <v>92.170367649789739</v>
      </c>
      <c r="YS3" s="131">
        <f>INDEX('[30]SPI Raw Data 1718'!$A$3:$AN$37,MATCH($A3,'[30]SPI Raw Data 1718'!$A$3:$A$37,0),MATCH(YS$1,'[30]SPI Raw Data 1718'!$A$37:$AN$37,0))</f>
        <v>223350</v>
      </c>
      <c r="YT3" s="131">
        <f>INDEX('[30]SPI Raw Data 1718'!$A$3:$AN$37,MATCH($A3,'[30]SPI Raw Data 1718'!$A$3:$A$37,0),MATCH(YT$1,'[30]SPI Raw Data 1718'!$A$37:$AN$37,0))</f>
        <v>242323</v>
      </c>
      <c r="YU3" s="116">
        <f>INDEX('[31]SPI Raw Data 1819'!$A$1:$AN$37,MATCH($A3,'[31]SPI Raw Data 1819'!$A$1:$A$37,0),MATCH(YU$1,'[31]SPI Raw Data 1819'!$A$37:$AN$37,0))</f>
        <v>92.804221408572047</v>
      </c>
      <c r="YV3" s="197">
        <f>INDEX('[31]SPI Raw Data 1819'!$A$1:$AN$37,MATCH($A3,'[31]SPI Raw Data 1819'!$A$1:$A$37,0),MATCH(YV$1,'[31]SPI Raw Data 1819'!$A$37:$AN$37,0))</f>
        <v>258534</v>
      </c>
      <c r="YW3" s="225">
        <f>INDEX('[31]SPI Raw Data 1819'!$A$1:$AN$37,MATCH($A3,'[31]SPI Raw Data 1819'!$A$1:$A$37,0),MATCH(YW$1,'[31]SPI Raw Data 1819'!$A$37:$AN$37,0))</f>
        <v>278580</v>
      </c>
      <c r="YX3" s="116">
        <f>INDEX('[32]SPI Raw Data 1920'!$A$1:$AN$35, MATCH($A3,'[32]SPI Raw Data 1920'!$A$1:$A$35,0),MATCH(YX$1,'[32]SPI Raw Data 1920'!$A$37:$AN$37,0))</f>
        <v>90.685577047449584</v>
      </c>
      <c r="YY3" s="116">
        <f>INDEX('[32]SPI Raw Data 1920'!$A$1:$AN$35, MATCH($A3,'[32]SPI Raw Data 1920'!$A$1:$A$35,0),MATCH(YY$1,'[32]SPI Raw Data 1920'!$A$37:$AN$37,0))</f>
        <v>259407</v>
      </c>
      <c r="YZ3" s="116">
        <f>INDEX('[32]SPI Raw Data 1920'!$A$1:$AN$35, MATCH($A3,'[32]SPI Raw Data 1920'!$A$1:$A$35,0),MATCH(YZ$1,'[32]SPI Raw Data 1920'!$A$37:$AN$37,0))</f>
        <v>286051</v>
      </c>
      <c r="ZA3" s="119">
        <f t="shared" ref="ZA3:ZA34" si="44">(ZB3/ZC3)*1000</f>
        <v>28.310133062304754</v>
      </c>
      <c r="ZB3" s="87">
        <v>15125</v>
      </c>
      <c r="ZC3" s="131">
        <f>INDEX([33]historic!$B$2:$K$35,MATCH($A3,[33]historic!$B$2:$B$35,0),MATCH(ZC$1,[33]historic!$B$2:$K$2,0))</f>
        <v>534261</v>
      </c>
      <c r="ZD3" s="116">
        <f t="shared" ref="ZD3:ZD34" si="45">(ZE3/ZF3)*1000</f>
        <v>29.462068298980192</v>
      </c>
      <c r="ZE3" s="131">
        <v>17071</v>
      </c>
      <c r="ZF3" s="131">
        <f>INDEX([33]historic!$B$2:$K$35,MATCH($A3,[33]historic!$B$2:$B$35,0),MATCH(ZF$1,[33]historic!$B$2:$K$2,0))</f>
        <v>579423</v>
      </c>
      <c r="ZG3" s="116">
        <f t="shared" ref="ZG3:ZG34" si="46">(ZH3/ZI3)*1000</f>
        <v>20.099397622434655</v>
      </c>
      <c r="ZH3" s="131">
        <v>13968</v>
      </c>
      <c r="ZI3" s="131">
        <f>INDEX([33]historic!$B$2:$K$35,MATCH($A3,[33]historic!$B$2:$B$35,0),MATCH(ZI$1,[33]historic!$B$2:$K$2,0))</f>
        <v>694946.20000000007</v>
      </c>
      <c r="ZJ3" s="116">
        <f t="shared" ref="ZJ3:ZJ34" si="47">(ZK3/ZL3)*1000</f>
        <v>23.651302228556645</v>
      </c>
      <c r="ZK3" s="87">
        <v>17567</v>
      </c>
      <c r="ZL3" s="131">
        <f>INDEX([33]historic!$B$2:$K$35,MATCH($A3,[33]historic!$B$2:$B$35,0),MATCH(ZL$1,[33]historic!$B$2:$K$2,0))</f>
        <v>742749.79999999993</v>
      </c>
      <c r="ZM3" s="116">
        <f t="shared" ref="ZM3:ZM34" si="48">(ZN3/ZO3)*1000</f>
        <v>25.156886183771949</v>
      </c>
      <c r="ZN3" s="87">
        <v>18556</v>
      </c>
      <c r="ZO3" s="131">
        <f>INDEX([33]historic!$B$2:$K$35,MATCH($A3,[33]historic!$B$2:$B$35,0),MATCH(ZO$1,[33]historic!$B$2:$K$2,0))</f>
        <v>737611.16</v>
      </c>
      <c r="ZP3" s="116">
        <f t="shared" ref="ZP3:ZP34" si="49">(ZQ3/ZR3)*1000</f>
        <v>26.925331014357933</v>
      </c>
      <c r="ZQ3" s="87">
        <v>20450</v>
      </c>
      <c r="ZR3" s="131">
        <f>INDEX([33]historic!$B$2:$K$35,MATCH($A3,[33]historic!$B$2:$B$35,0),MATCH(ZR$1,[33]historic!$B$2:$K$2,0))</f>
        <v>759507.84</v>
      </c>
      <c r="ZS3" s="116">
        <f t="shared" ref="ZS3:ZS34" si="50">IFERROR((ZT3/ZU3)*1000, "")</f>
        <v>22.744543352117539</v>
      </c>
      <c r="ZT3" s="87">
        <f>INDEX('[2]All Previous Years'!$A$1:$EX$34,MATCH($A3,'[2]All Previous Years'!$A$1:$A$34,0),MATCH(ZT$1,'[2]All Previous Years'!$A$1:$EX$1,0))</f>
        <v>20378</v>
      </c>
      <c r="ZU3" s="131">
        <f>INDEX([33]historic!$B$2:$K$35,MATCH($A3,[33]historic!$B$2:$B$35,0),MATCH(ZU$1,[33]historic!$B$2:$K$2,0))</f>
        <v>895951.16000000015</v>
      </c>
      <c r="ZV3" s="116">
        <f t="shared" ref="ZV3:ZV34" si="51">IFERROR((ZW3/ZX3)*1000, "")</f>
        <v>24.600956921164819</v>
      </c>
      <c r="ZW3" s="32">
        <f>INDEX([4]Sheet1!$A$1:$CJ$34, MATCH($A3, [4]Sheet1!$A$1:$A$34, 0), MATCH(ZW$1, [4]Sheet1!$A$1:$CJ$1, 0))</f>
        <v>22644</v>
      </c>
      <c r="ZX3" s="131">
        <f>INDEX([33]historic!$B$2:$K$35,MATCH($A3,[33]historic!$B$2:$B$35,0),MATCH(ZX$1,[33]historic!$B$2:$K$2,0))</f>
        <v>920452</v>
      </c>
      <c r="ZY3" s="88">
        <f>INDEX('[6]Finance Indicators'!$B$3:$BO$35,MATCH($A3,'[6]Finance Indicators'!$A$3:$A$35,0),MATCH(ZY$1,'[6]Finance Indicators'!$B$2:$BO$2,0))</f>
        <v>25.437353412051714</v>
      </c>
      <c r="ZZ3" s="88">
        <f>INDEX('[6]Finance Indicators'!$B$3:$BO$35,MATCH($A3,'[6]Finance Indicators'!$A$3:$A$35,0),MATCH(ZZ$1,'[6]Finance Indicators'!$B$2:$BO$2,0))</f>
        <v>22689</v>
      </c>
      <c r="AAA3" s="88">
        <f>INDEX('[6]Finance Indicators'!$B$3:$BO$35,MATCH($A3,'[6]Finance Indicators'!$A$3:$A$35,0),MATCH(AAA$1,'[6]Finance Indicators'!$B$2:$BO$2,0))</f>
        <v>891956</v>
      </c>
      <c r="AAB3" s="88">
        <f t="array" ref="AAB3">INDEX('[7]Finance Indicators'!$A$2:$BO$35,MATCH($A3,'[7]Finance Indicators'!$A$2:$A$35,0),MATCH(AAB$1,'[7]Finance Indicators'!$A$2:$BO$2,0))</f>
        <v>27.924897028889781</v>
      </c>
      <c r="AAC3" s="250">
        <f t="array" ref="AAC3">INDEX('[7]Finance Indicators'!$A$2:$BO$35,MATCH($A3,'[7]Finance Indicators'!$A$2:$A$35,0),MATCH(AAC$1,'[7]Finance Indicators'!$A$2:$BO$2,0))</f>
        <v>25092</v>
      </c>
      <c r="AAD3" s="277">
        <f t="array" ref="AAD3">INDEX('[7]Finance Indicators'!$A$2:$BO$35,MATCH($A3,'[7]Finance Indicators'!$A$2:$A$35,0),MATCH(AAD$1,'[7]Finance Indicators'!$A$2:$BO$2,0))</f>
        <v>898553</v>
      </c>
      <c r="AAE3" s="121">
        <f>(ZA3*100)/Deflators!$B$2</f>
        <v>33.350002046585828</v>
      </c>
      <c r="AAF3" s="137">
        <f>(ZD3*100)/Deflators!$B$3</f>
        <v>34.188658945337892</v>
      </c>
      <c r="AAG3" s="137">
        <f>(ZG3*100)/Deflators!$B$4</f>
        <v>22.856607303967763</v>
      </c>
      <c r="AAH3" s="137">
        <f>(ZJ3*100)/Deflators!$B$5</f>
        <v>26.41925408372169</v>
      </c>
      <c r="AAI3" s="137">
        <f>(ZM3*100)/Deflators!$B$6</f>
        <v>27.718826435940151</v>
      </c>
      <c r="AAJ3" s="137">
        <f>(ZP3*100)/Deflators!$B$7</f>
        <v>29.42725057157886</v>
      </c>
      <c r="AAK3" s="137">
        <f>(ZS3*100)/Deflators!$B$8</f>
        <v>24.257637765370273</v>
      </c>
      <c r="AAL3" s="137">
        <f>(ZV3*100)/Deflators!$B$9</f>
        <v>25.783558507446617</v>
      </c>
      <c r="AAM3" s="137">
        <f>(ZY3*100)/Deflators!$B$10</f>
        <v>26.058823785813633</v>
      </c>
      <c r="AAN3" s="245">
        <f>(AAB3*100)/Deflators!$B$11</f>
        <v>27.924897028889781</v>
      </c>
      <c r="AAO3" s="124">
        <f t="shared" ref="AAO3:AAO34" si="52">IFERROR((AAP3/AAQ3)*100, "")</f>
        <v>0.27042329696703371</v>
      </c>
      <c r="AAP3" s="87">
        <v>320</v>
      </c>
      <c r="AAQ3" s="131">
        <v>118333</v>
      </c>
      <c r="AAR3" s="122">
        <f t="shared" ref="AAR3:AAR34" si="53">(AAS3/AAT3)*100</f>
        <v>0.41968255729036669</v>
      </c>
      <c r="AAS3" s="131">
        <v>454</v>
      </c>
      <c r="AAT3" s="131">
        <v>108177</v>
      </c>
      <c r="AAU3" s="122">
        <f t="shared" ref="AAU3:AAU34" si="54">(AAV3/AAW3)*100</f>
        <v>2.221999343520916</v>
      </c>
      <c r="AAV3" s="87">
        <v>2437</v>
      </c>
      <c r="AAW3" s="131">
        <v>109676</v>
      </c>
      <c r="AAX3" s="122">
        <f t="shared" ref="AAX3:AAX34" si="55">(AAY3/AAZ3)*100</f>
        <v>2.5914242117715638</v>
      </c>
      <c r="AAY3" s="87">
        <v>3023</v>
      </c>
      <c r="AAZ3" s="87">
        <v>116654</v>
      </c>
      <c r="ABA3" s="122">
        <f t="shared" ref="ABA3:ABA34" si="56">(ABB3/ABC3)*100</f>
        <v>4.9558790010094107</v>
      </c>
      <c r="ABB3" s="87">
        <v>6088</v>
      </c>
      <c r="ABC3" s="87">
        <v>122844</v>
      </c>
      <c r="ABD3" s="122">
        <f t="shared" ref="ABD3:ABD34" si="57">(ABE3/ABF3)*100</f>
        <v>7.9352316084886327</v>
      </c>
      <c r="ABE3" s="87">
        <v>10066</v>
      </c>
      <c r="ABF3" s="87">
        <v>126852</v>
      </c>
      <c r="ABG3" s="122">
        <f t="shared" ref="ABG3:ABG34" si="58">(ABH3/ABI3)*100</f>
        <v>8.1308411214953278</v>
      </c>
      <c r="ABH3" s="87">
        <f>INDEX('[2]All Previous Years'!$A$1:$EX$34,MATCH($A3,'[2]All Previous Years'!$A$1:$A$34,0),MATCH(ABH$1,'[2]All Previous Years'!$A$1:$EX$1,0))</f>
        <v>10962</v>
      </c>
      <c r="ABI3" s="87">
        <f>INDEX('[2]All Previous Years'!$A$1:$EX$34,MATCH($A3,'[2]All Previous Years'!$A$1:$A$34,0),MATCH(ABI$1,'[2]All Previous Years'!$A$1:$EX$1,0))</f>
        <v>134820</v>
      </c>
      <c r="ABJ3" s="88">
        <f t="shared" ref="ABJ3:ABJ34" si="59">(ABK3/ABL3)*100</f>
        <v>7.7224363270777472</v>
      </c>
      <c r="ABK3" s="32">
        <f>INDEX([4]Sheet1!$A$1:$CJ$34, MATCH($A3, [4]Sheet1!$A$1:$A$34, 0), MATCH(ABK$1, [4]Sheet1!$A$1:$CJ$1, 0))</f>
        <v>11061</v>
      </c>
      <c r="ABL3" s="32">
        <f>INDEX([4]Sheet1!$A$1:$CJ$34, MATCH($A3, [4]Sheet1!$A$1:$A$34, 0), MATCH(ABL$1, [4]Sheet1!$A$1:$CJ$1, 0))</f>
        <v>143232</v>
      </c>
      <c r="ABM3" s="88">
        <f>INDEX('[6]Finance Indicators'!$B$3:$BO$35,MATCH($A3,'[6]Finance Indicators'!$A$3:$A$35,0),MATCH(ABM$1,'[6]Finance Indicators'!$B$2:$BO$2,0))</f>
        <v>3.9350163596582202</v>
      </c>
      <c r="ABN3" s="88">
        <f>INDEX('[6]Finance Indicators'!$B$3:$BO$35,MATCH($A3,'[6]Finance Indicators'!$A$3:$A$35,0),MATCH(ABN$1,'[6]Finance Indicators'!$B$2:$BO$2,0))</f>
        <v>5881</v>
      </c>
      <c r="ABO3" s="88">
        <f>INDEX('[6]Finance Indicators'!$B$3:$BO$35,MATCH($A3,'[6]Finance Indicators'!$A$3:$A$35,0),MATCH(ABO$1,'[6]Finance Indicators'!$B$2:$BO$2,0))</f>
        <v>149453</v>
      </c>
      <c r="ABP3" s="250">
        <f t="array" ref="ABP3">INDEX('[7]Finance Indicators'!$A$2:$BO$35,MATCH($A3,'[7]Finance Indicators'!$A$2:$A$35,0),MATCH(ABP$1,'[7]Finance Indicators'!$A$2:$BO$2,0))</f>
        <v>3.8858791959900767</v>
      </c>
      <c r="ABQ3" s="250">
        <f t="array" ref="ABQ3">INDEX('[7]Finance Indicators'!$A$2:$BO$35,MATCH($A3,'[7]Finance Indicators'!$A$2:$A$35,0),MATCH(ABQ$1,'[7]Finance Indicators'!$A$2:$BO$2,0))</f>
        <v>6140</v>
      </c>
      <c r="ABR3" s="250">
        <f t="array" ref="ABR3">INDEX('[7]Finance Indicators'!$A$2:$BO$35,MATCH($A3,'[7]Finance Indicators'!$A$2:$A$35,0),MATCH(ABR$1,'[7]Finance Indicators'!$A$2:$BO$2,0))</f>
        <v>158008</v>
      </c>
      <c r="ABS3" s="115">
        <f>INDEX([34]historic!$L$1:$U$34,MATCH($A3,[34]historic!$L$1:$L$34,0),MATCH(ABS$1,[34]historic!$L$1:$U$1,0))</f>
        <v>56.684661797395997</v>
      </c>
      <c r="ABT3" s="116">
        <f>INDEX([34]historic!$L$1:$U$34,MATCH($A3,[34]historic!$L$1:$L$34,0),MATCH(ABT$1,[34]historic!$L$1:$U$1,0))</f>
        <v>54.93704440026508</v>
      </c>
      <c r="ABU3" s="116">
        <f>INDEX([34]historic!$L$1:$U$34,MATCH($A3,[34]historic!$L$1:$L$34,0),MATCH(ABU$1,[34]historic!$L$1:$U$1,0))</f>
        <v>55.698234349919737</v>
      </c>
      <c r="ABV3" s="116">
        <f>INDEX([34]historic!$L$1:$U$34,MATCH($A3,[34]historic!$L$1:$L$34,0),MATCH(ABV$1,[34]historic!$L$1:$U$1,0))</f>
        <v>56.096804219671114</v>
      </c>
      <c r="ABW3" s="116">
        <f>INDEX([34]historic!$L$1:$U$34,MATCH($A3,[34]historic!$L$1:$L$34,0),MATCH(ABW$1,[34]historic!$L$1:$U$1,0))</f>
        <v>56.863941427699814</v>
      </c>
      <c r="ABX3" s="116">
        <f>INDEX([34]historic!$L$1:$U$34,MATCH($A3,[34]historic!$L$1:$L$34,0),MATCH(ABX$1,[34]historic!$L$1:$U$1,0))</f>
        <v>56.771745475773493</v>
      </c>
      <c r="ABY3" s="116">
        <f>INDEX([34]historic!$L$1:$U$34,MATCH($A3,[34]historic!$L$1:$L$34,0),MATCH(ABY$1,[34]historic!$L$1:$U$1,0))</f>
        <v>57.914500288850377</v>
      </c>
      <c r="ABZ3" s="116">
        <f>INDEX([34]historic!$L$1:$U$34,MATCH($A3,[34]historic!$L$1:$L$34,0),MATCH(ABZ$1,[34]historic!$L$1:$U$1,0))</f>
        <v>58.920924921495867</v>
      </c>
      <c r="ACA3" s="88">
        <f>INDEX('[15]1819 Collected Indicators'!$A$3:$CV$36,MATCH($A3,'[15]1819 Collected Indicators'!$A$3:$A$36,0),MATCH(ACA$1,'[15]1819 Collected Indicators'!$A$3:$CV$3,0))</f>
        <v>56.805239179954434</v>
      </c>
      <c r="ACB3" s="255">
        <f>INDEX('[11]1920 Collected Indicators'!$A$3:$CV$36,MATCH($A3,'[11]1920 Collected Indicators'!$A$3:$A$36,0),MATCH(ACB$1,'[11]1920 Collected Indicators'!$A$3:$CV$3,0))</f>
        <v>56.58</v>
      </c>
      <c r="ACC3" s="133">
        <v>82.051599999999993</v>
      </c>
      <c r="ACD3" s="116">
        <v>83.448409986106753</v>
      </c>
      <c r="ACE3" s="88">
        <f>INDEX('[14]1718 Collected Indicators'!$A$3:$CH$36,MATCH($A3,'[14]1718 Collected Indicators'!$A$3:$A$36,0),MATCH(ACE$1,'[14]1718 Collected Indicators'!$A$3:$CH$3,0))</f>
        <v>82.67</v>
      </c>
      <c r="ACF3" s="120" t="e">
        <f>INDEX('[11]1920 Collected Indicators'!$A$3:$CV$36,MATCH($A3,'[11]1920 Collected Indicators'!$A$3:$A$36,0),MATCH(ACF$1,'[11]1920 Collected Indicators'!$A$3:$CV$3,0))</f>
        <v>#N/A</v>
      </c>
      <c r="ACG3" s="115">
        <v>83.983699999999999</v>
      </c>
      <c r="ACH3" s="116">
        <v>88.583677640980468</v>
      </c>
      <c r="ACI3" s="116">
        <f>INDEX('[14]1718 Collected Indicators'!$A$3:$CH$36,MATCH($A3,'[14]1718 Collected Indicators'!$A$3:$A$36,0),MATCH(ACI$1,'[14]1718 Collected Indicators'!$A$3:$CH$3,0))</f>
        <v>82.64</v>
      </c>
      <c r="ACJ3" s="120">
        <f>INDEX('[11]1920 Collected Indicators'!$A$3:$CV$36,MATCH($A3,'[11]1920 Collected Indicators'!$A$3:$A$36,0),MATCH(ACJ$1,'[11]1920 Collected Indicators'!$A$3:$CV$3,0))</f>
        <v>84.386799999999994</v>
      </c>
      <c r="ACK3" s="115">
        <f>INDEX('[35]Raw Data'!$A$1:$BK$34,MATCH($A3,'[35]Raw Data'!$A$1:$A$34,0),MATCH(ACK$1,'[35]Raw Data'!$A$1:$BK$1,0))</f>
        <v>85.14</v>
      </c>
      <c r="ACL3" s="116">
        <f>INDEX('[35]Raw Data'!$A$1:$BK$34,MATCH($A3,'[35]Raw Data'!$A$1:$A$34,0),MATCH(ACL$1,'[35]Raw Data'!$A$1:$BK$1,0))</f>
        <v>84.04</v>
      </c>
      <c r="ACM3" s="136">
        <f>INDEX('[35]Raw Data'!$A$1:$BK$34,MATCH($A3,'[35]Raw Data'!$A$1:$A$34,0),MATCH(ACM$1,'[35]Raw Data'!$A$1:$BK$1,0))</f>
        <v>85</v>
      </c>
      <c r="ACN3" s="120">
        <f>INDEX('[11]1920 Collected Indicators'!$A$3:$CV$36,MATCH($A3,'[11]1920 Collected Indicators'!$A$3:$A$36,0),MATCH(ACN$1,'[11]1920 Collected Indicators'!$A$3:$CV$3,0))</f>
        <v>85.684100000000001</v>
      </c>
      <c r="ACO3" s="115">
        <f>INDEX('[35]Raw Data'!$A$1:$BK$34,MATCH($A3,'[35]Raw Data'!$A$1:$A$34,0),MATCH(ACO$1,'[35]Raw Data'!$A$1:$BK$1,0))</f>
        <v>83.69</v>
      </c>
      <c r="ACP3" s="116">
        <f>INDEX('[35]Raw Data'!$A$1:$BK$34,MATCH($A3,'[35]Raw Data'!$A$1:$A$34,0),MATCH(ACP$1,'[35]Raw Data'!$A$1:$BK$1,0))</f>
        <v>78.63</v>
      </c>
      <c r="ACQ3" s="136">
        <f>INDEX('[35]Raw Data'!$A$1:$BK$34,MATCH($A3,'[35]Raw Data'!$A$1:$A$34,0),MATCH(ACQ$1,'[35]Raw Data'!$A$1:$BK$1,0))</f>
        <v>83.85</v>
      </c>
      <c r="ACR3" s="120">
        <f>INDEX('[11]1920 Collected Indicators'!$A$3:$CV$36,MATCH($A3,'[11]1920 Collected Indicators'!$A$3:$A$36,0),MATCH(ACR$1,'[11]1920 Collected Indicators'!$A$3:$CV$3,0))</f>
        <v>79.265500000000003</v>
      </c>
      <c r="ACS3" s="115">
        <f>INDEX('[35]Raw Data'!$A$1:$BK$34,MATCH($A3,'[35]Raw Data'!$A$1:$A$34,0),MATCH(ACS$1,'[35]Raw Data'!$A$1:$BK$1,0))</f>
        <v>41.66</v>
      </c>
      <c r="ACT3" s="116">
        <f>INDEX('[35]Raw Data'!$A$1:$BK$34,MATCH($A3,'[35]Raw Data'!$A$1:$A$34,0),MATCH(ACT$1,'[35]Raw Data'!$A$1:$BK$1,0))</f>
        <v>39.75</v>
      </c>
      <c r="ACU3" s="136">
        <f>INDEX('[35]Raw Data'!$A$1:$BK$34,MATCH($A3,'[35]Raw Data'!$A$1:$A$34,0),MATCH(ACU$1,'[35]Raw Data'!$A$1:$BK$1,0))</f>
        <v>36.82</v>
      </c>
      <c r="ACV3" s="120">
        <f>INDEX('[11]1920 Collected Indicators'!$A$3:$CV$36,MATCH($A3,'[11]1920 Collected Indicators'!$A$3:$A$36,0),MATCH(ACV$1,'[11]1920 Collected Indicators'!$A$3:$CV$3,0))</f>
        <v>36.609900000000003</v>
      </c>
      <c r="ACW3" s="115">
        <f t="shared" ref="ACW3:ACW34" si="60">IFERROR(((ACX3*1000)/ACY3)/52, "")</f>
        <v>384.92877492877494</v>
      </c>
      <c r="ACX3" s="87">
        <v>27022</v>
      </c>
      <c r="ACY3" s="87">
        <f t="array" ref="ACY3">INDEX([36]Historic!$B$2:$K$35,MATCH($A3,[36]Historic!$B$2:$B$35,0),MATCH(ACY$1,[36]Historic!$B$2:$K$2,0))</f>
        <v>1350</v>
      </c>
      <c r="ACZ3" s="116">
        <f t="shared" ref="ACZ3:ACZ34" si="61">IFERROR(((ADA3*1000)/ADB3)/52, "")</f>
        <v>440.81196581196582</v>
      </c>
      <c r="ADA3" s="87">
        <v>30945</v>
      </c>
      <c r="ADB3" s="87">
        <f t="array" ref="ADB3">INDEX([36]Historic!$B$2:$K$35,MATCH($A3,[36]Historic!$B$2:$B$35,0),MATCH(ADB$1,[36]Historic!$B$2:$K$2,0))</f>
        <v>1350</v>
      </c>
      <c r="ADC3" s="116">
        <f t="shared" ref="ADC3:ADC34" si="62">IFERROR(((ADD3*1000)/ADE3)/52, "")</f>
        <v>374.67714766984841</v>
      </c>
      <c r="ADD3" s="87">
        <v>26692</v>
      </c>
      <c r="ADE3" s="87">
        <f t="array" ref="ADE3">INDEX([36]Historic!$B$2:$K$35,MATCH($A3,[36]Historic!$B$2:$B$35,0),MATCH(ADE$1,[36]Historic!$B$2:$K$2,0))</f>
        <v>1370</v>
      </c>
      <c r="ADF3" s="116">
        <f t="shared" ref="ADF3:ADF34" si="63">IFERROR(((ADG3*1000)/ADH3)/52, "")</f>
        <v>361.9885433715221</v>
      </c>
      <c r="ADG3" s="87">
        <v>26541</v>
      </c>
      <c r="ADH3" s="87">
        <f t="array" ref="ADH3">INDEX([36]Historic!$B$2:$K$35,MATCH($A3,[36]Historic!$B$2:$B$35,0),MATCH(ADH$1,[36]Historic!$B$2:$K$2,0))</f>
        <v>1410</v>
      </c>
      <c r="ADI3" s="116">
        <f t="shared" ref="ADI3:ADI34" si="64">IFERROR(((ADJ3*1000)/ADK3)/52, "")</f>
        <v>366.78941625750133</v>
      </c>
      <c r="ADJ3" s="87">
        <v>26893</v>
      </c>
      <c r="ADK3" s="87">
        <f t="array" ref="ADK3">INDEX([36]Historic!$B$2:$K$35,MATCH($A3,[36]Historic!$B$2:$B$35,0),MATCH(ADK$1,[36]Historic!$B$2:$K$2,0))</f>
        <v>1410</v>
      </c>
      <c r="ADL3" s="116">
        <f t="shared" ref="ADL3:ADL34" si="65">IFERROR(((ADM3*1000)/ADN3)/52, "")</f>
        <v>358.74480249480251</v>
      </c>
      <c r="ADM3" s="87">
        <v>27609</v>
      </c>
      <c r="ADN3" s="87">
        <f t="array" ref="ADN3">INDEX([36]Historic!$B$2:$K$35,MATCH($A3,[36]Historic!$B$2:$B$35,0),MATCH(ADN$1,[36]Historic!$B$2:$K$2,0))</f>
        <v>1480</v>
      </c>
      <c r="ADO3" s="116">
        <f t="shared" ref="ADO3:ADO34" si="66">IFERROR(((ADP3*1000)/ADQ3)/52, "")</f>
        <v>373.26259946949602</v>
      </c>
      <c r="ADP3" s="87">
        <f>INDEX('[2]All Previous Years'!$A$1:$EX$34,MATCH($A3,'[2]All Previous Years'!$A$1:$A$34,0),MATCH(ADP$1,'[2]All Previous Years'!$A$1:$EX$1,0))</f>
        <v>28144</v>
      </c>
      <c r="ADQ3" s="87">
        <f t="array" ref="ADQ3">INDEX([36]Historic!$B$2:$K$35,MATCH($A3,[36]Historic!$B$2:$B$35,0),MATCH(ADQ$1,[36]Historic!$B$2:$K$2,0))</f>
        <v>1450</v>
      </c>
      <c r="ADR3" s="116">
        <f t="shared" ref="ADR3:ADR34" si="67">IFERROR(((ADS3*1000)/ADT3)/52, "")</f>
        <v>303.7513542795233</v>
      </c>
      <c r="ADS3" s="32">
        <f>INDEX([4]Sheet1!$A$1:$CJ$34, MATCH($A3, [4]Sheet1!$A$1:$A$34, 0), MATCH(ADS$1, [4]Sheet1!$A$1:$CJ$1, 0))</f>
        <v>22429</v>
      </c>
      <c r="ADT3" s="87">
        <f t="array" ref="ADT3">INDEX([36]Historic!$B$2:$K$35,MATCH($A3,[36]Historic!$B$2:$B$35,0),MATCH(ADT$1,[36]Historic!$B$2:$K$2,0))</f>
        <v>1420</v>
      </c>
      <c r="ADU3" s="88">
        <f>INDEX('[6]Finance Indicators'!$B$3:$BO$35,MATCH($A3,'[6]Finance Indicators'!$A$3:$A$35,0),MATCH(ADU$1,'[6]Finance Indicators'!$B$2:$BO$2,0))</f>
        <v>295.55128205128204</v>
      </c>
      <c r="ADV3" s="88">
        <f>INDEX('[6]Finance Indicators'!$B$3:$BO$35,MATCH($A3,'[6]Finance Indicators'!$A$3:$A$35,0),MATCH(ADV$1,'[6]Finance Indicators'!$B$2:$BO$2,0))</f>
        <v>23053</v>
      </c>
      <c r="ADW3" s="88">
        <f>INDEX('[6]Finance Indicators'!$B$3:$BO$35,MATCH($A3,'[6]Finance Indicators'!$A$3:$A$35,0),MATCH(ADW$1,'[6]Finance Indicators'!$B$2:$BO$2,0))</f>
        <v>1500</v>
      </c>
      <c r="ADX3" s="88">
        <f t="array" ref="ADX3">INDEX('[7]Finance Indicators'!$A$2:$BO$35,MATCH($A3,'[7]Finance Indicators'!$A$2:$A$35,0),MATCH(ADX$1,'[7]Finance Indicators'!$A$2:$BO$2,0))</f>
        <v>363.74606239203331</v>
      </c>
      <c r="ADY3" s="250">
        <f t="array" ref="ADY3">INDEX('[7]Finance Indicators'!$A$2:$BO$35,MATCH($A3,'[7]Finance Indicators'!$A$2:$A$35,0),MATCH(ADY$1,'[7]Finance Indicators'!$A$2:$BO$2,0))</f>
        <v>28637</v>
      </c>
      <c r="ADZ3" s="277">
        <f t="array" ref="ADZ3">INDEX('[7]Finance Indicators'!$A$2:$BO$35,MATCH($A3,'[7]Finance Indicators'!$A$2:$A$35,0),MATCH(ADZ$1,'[7]Finance Indicators'!$A$2:$BO$2,0))</f>
        <v>1514</v>
      </c>
      <c r="AEA3" s="121">
        <f>(ACW3*100)/Deflators!$B$2</f>
        <v>453.45514284274151</v>
      </c>
      <c r="AEB3" s="137">
        <f>(ACZ3*100)/Deflators!$B$3</f>
        <v>511.53129526520405</v>
      </c>
      <c r="AEC3" s="137">
        <f>(ADC3*100)/Deflators!$B$4</f>
        <v>426.07488000046442</v>
      </c>
      <c r="AED3" s="137">
        <f>(ADF3*100)/Deflators!$B$5</f>
        <v>404.35267412809071</v>
      </c>
      <c r="AEE3" s="137">
        <f>(ADI3*100)/Deflators!$B$6</f>
        <v>404.14271040984136</v>
      </c>
      <c r="AEF3" s="137">
        <f>(ADL3*100)/Deflators!$B$7</f>
        <v>392.0796066958905</v>
      </c>
      <c r="AEG3" s="137">
        <f>(ADO3*100)/Deflators!$B$8</f>
        <v>398.09411818543043</v>
      </c>
      <c r="AEH3" s="137">
        <f>(ADR3*100)/Deflators!$B$9</f>
        <v>318.35309658399296</v>
      </c>
      <c r="AEI3" s="137">
        <f>(ADU3*100)/Deflators!$B$10</f>
        <v>302.77201617196312</v>
      </c>
      <c r="AEJ3" s="245">
        <f>(ADX3*100)/Deflators!$B$11</f>
        <v>363.74606239203337</v>
      </c>
      <c r="AEK3" s="115">
        <f>INDEX('[35]Raw Data'!$A$1:$BK$34,MATCH($A3,'[35]Raw Data'!$A$1:$A$34,0),MATCH(AEK$1,'[35]Raw Data'!$A$1:$BK$1,0))</f>
        <v>80.632827949901127</v>
      </c>
      <c r="AEL3" s="197">
        <f>INDEX('[35]Raw Data'!$A$1:$BK$34,MATCH($A3,'[35]Raw Data'!$A$1:$A$34,0),MATCH(AEL$1,'[35]Raw Data'!$A$1:$BK$1,0))</f>
        <v>3058</v>
      </c>
      <c r="AEM3" s="197">
        <f>INDEX('[35]Raw Data'!$A$1:$BK$34,MATCH($A3,'[35]Raw Data'!$A$1:$A$34,0),MATCH(AEM$1,'[35]Raw Data'!$A$1:$BK$1,0))</f>
        <v>37925</v>
      </c>
      <c r="AEN3" s="116">
        <f>INDEX('[35]Raw Data'!$A$1:$BK$34,MATCH($A3,'[35]Raw Data'!$A$1:$A$34,0),MATCH(AEN$1,'[35]Raw Data'!$A$1:$BK$1,0))</f>
        <v>75.203955500618051</v>
      </c>
      <c r="AEO3" s="197">
        <f>INDEX('[35]Raw Data'!$A$1:$BK$34,MATCH($A3,'[35]Raw Data'!$A$1:$A$34,0),MATCH(AEO$1,'[35]Raw Data'!$A$1:$BK$1,0))</f>
        <v>3042</v>
      </c>
      <c r="AEP3" s="197">
        <f>INDEX('[35]Raw Data'!$A$1:$BK$34,MATCH($A3,'[35]Raw Data'!$A$1:$A$34,0),MATCH(AEP$1,'[35]Raw Data'!$A$1:$BK$1,0))</f>
        <v>40450</v>
      </c>
      <c r="AEQ3" s="116">
        <f>INDEX('[35]Raw Data'!$A$1:$BK$34,MATCH($A3,'[35]Raw Data'!$A$1:$A$34,0),MATCH(AEQ$1,'[35]Raw Data'!$A$1:$BK$1,0))</f>
        <v>79.987452948557092</v>
      </c>
      <c r="AER3" s="197">
        <f>INDEX('[35]Raw Data'!$A$1:$BK$34,MATCH($A3,'[35]Raw Data'!$A$1:$A$34,0),MATCH(AER$1,'[35]Raw Data'!$A$1:$BK$1,0))</f>
        <v>3315</v>
      </c>
      <c r="AES3" s="197">
        <f>INDEX('[35]Raw Data'!$A$1:$BK$34,MATCH($A3,'[35]Raw Data'!$A$1:$A$34,0),MATCH(AES$1,'[35]Raw Data'!$A$1:$BK$1,0))</f>
        <v>41444</v>
      </c>
      <c r="AET3" s="116">
        <f>INDEX('[35]Raw Data'!$A$1:$BK$34,MATCH($A3,'[35]Raw Data'!$A$1:$A$34,0),MATCH(AET$1,'[35]Raw Data'!$A$1:$BK$1,0))</f>
        <v>83.249031557650085</v>
      </c>
      <c r="AEU3" s="197">
        <f>INDEX('[35]Raw Data'!$A$1:$BK$34,MATCH($A3,'[35]Raw Data'!$A$1:$A$34,0),MATCH(AEU$1,'[35]Raw Data'!$A$1:$BK$1,0))</f>
        <v>3374</v>
      </c>
      <c r="AEV3" s="197">
        <f>INDEX('[35]Raw Data'!$A$1:$BK$34,MATCH($A3,'[35]Raw Data'!$A$1:$A$34,0),MATCH(AEV$1,'[35]Raw Data'!$A$1:$BK$1,0))</f>
        <v>40529</v>
      </c>
      <c r="AEW3" s="116">
        <f>INDEX('[35]Raw Data'!$A$1:$BK$34,MATCH($A3,'[35]Raw Data'!$A$1:$A$34,0),MATCH(AEW$1,'[35]Raw Data'!$A$1:$BK$1,0))</f>
        <v>86.451930169658226</v>
      </c>
      <c r="AEX3" s="197">
        <f>INDEX('[35]Raw Data'!$A$1:$BK$34,MATCH($A3,'[35]Raw Data'!$A$1:$A$34,0),MATCH(AEX$1,'[35]Raw Data'!$A$1:$BK$1,0))</f>
        <v>3516</v>
      </c>
      <c r="AEY3" s="197">
        <f>INDEX('[35]Raw Data'!$A$1:$BK$34,MATCH($A3,'[35]Raw Data'!$A$1:$A$34,0),MATCH(AEY$1,'[35]Raw Data'!$A$1:$BK$1,0))</f>
        <v>40670</v>
      </c>
      <c r="AEZ3" s="116">
        <f>INDEX('[35]Raw Data'!$A$1:$BK$34,MATCH($A3,'[35]Raw Data'!$A$1:$A$34,0),MATCH(AEZ$1,'[35]Raw Data'!$A$1:$BK$1,0))</f>
        <v>82.872928176795583</v>
      </c>
      <c r="AFA3" s="197">
        <f>INDEX('[35]Raw Data'!$A$1:$BK$34,MATCH($A3,'[35]Raw Data'!$A$1:$A$34,0),MATCH(AFA$1,'[35]Raw Data'!$A$1:$BK$1,0))</f>
        <v>3510</v>
      </c>
      <c r="AFB3" s="197">
        <f>INDEX('[35]Raw Data'!$A$1:$BK$34,MATCH($A3,'[35]Raw Data'!$A$1:$A$34,0),MATCH(AFB$1,'[35]Raw Data'!$A$1:$BK$1,0))</f>
        <v>42354</v>
      </c>
      <c r="AFC3" s="116">
        <f>INDEX('[35]Raw Data'!$A$1:$BK$34,MATCH($A3,'[35]Raw Data'!$A$1:$A$34,0),MATCH(AFC$1,'[35]Raw Data'!$A$1:$BK$1,0))</f>
        <v>85.488346963334067</v>
      </c>
      <c r="AFD3" s="197">
        <f>INDEX('[35]Raw Data'!$A$1:$BK$34,MATCH($A3,'[35]Raw Data'!$A$1:$A$34,0),MATCH(AFD$1,'[35]Raw Data'!$A$1:$BK$1,0))</f>
        <v>3481</v>
      </c>
      <c r="AFE3" s="197">
        <f>INDEX('[35]Raw Data'!$A$1:$BK$34,MATCH($A3,'[35]Raw Data'!$A$1:$A$34,0),MATCH(AFE$1,'[35]Raw Data'!$A$1:$BK$1,0))</f>
        <v>40719</v>
      </c>
      <c r="AFF3" s="116">
        <f>INDEX('[35]Raw Data'!$A$1:$BK$34,MATCH($A3,'[35]Raw Data'!$A$1:$A$34,0),MATCH(AFF$1,'[35]Raw Data'!$A$1:$BK$1,0))</f>
        <v>91.829066680026045</v>
      </c>
      <c r="AFG3" s="197">
        <f>INDEX('[35]Raw Data'!$A$1:$BK$34,MATCH($A3,'[35]Raw Data'!$A$1:$A$34,0),MATCH(AFG$1,'[35]Raw Data'!$A$1:$BK$1,0))</f>
        <v>3666</v>
      </c>
      <c r="AFH3" s="197">
        <f>INDEX('[35]Raw Data'!$A$1:$BK$34,MATCH($A3,'[35]Raw Data'!$A$1:$A$34,0),MATCH(AFH$1,'[35]Raw Data'!$A$1:$BK$1,0))</f>
        <v>39922</v>
      </c>
      <c r="AFI3" s="116">
        <f>INDEX('[15]1819 Collected Indicators'!$A$3:$CV$36,MATCH($A3,'[15]1819 Collected Indicators'!$A$3:$A$36,0),MATCH(AFI$1,'[15]1819 Collected Indicators'!$A$3:$CV$3,0))</f>
        <v>97.406383895748291</v>
      </c>
      <c r="AFJ3" s="197">
        <f>INDEX('[15]1819 Collected Indicators'!$A$3:$CV$36,MATCH($A3,'[15]1819 Collected Indicators'!$A$3:$A$36,0),MATCH(AFJ$1,'[15]1819 Collected Indicators'!$A$3:$CV$3,0))</f>
        <v>3842</v>
      </c>
      <c r="AFK3" s="222">
        <f>INDEX('[15]1819 Collected Indicators'!$A$3:$CV$36,MATCH($A3,'[15]1819 Collected Indicators'!$A$3:$A$36,0),MATCH(AFK$1,'[15]1819 Collected Indicators'!$A$3:$CV$3,0))</f>
        <v>39443</v>
      </c>
      <c r="AFL3" s="311">
        <f>INDEX('[11]1920 Collected Indicators'!$A$3:$CV$36,MATCH($A3,'[11]1920 Collected Indicators'!$A$3:$A$36,0),MATCH(AFL$1,'[11]1920 Collected Indicators'!$A$3:$CV$3,0))</f>
        <v>95.275532516030751</v>
      </c>
      <c r="AFM3" s="197">
        <f>INDEX('[11]1920 Collected Indicators'!$A$3:$CV$36,MATCH($A3,'[11]1920 Collected Indicators'!$A$3:$A$36,0),MATCH(AFM$1,'[11]1920 Collected Indicators'!$A$3:$CV$3,0))</f>
        <v>3878</v>
      </c>
      <c r="AFN3" s="197">
        <f>INDEX('[11]1920 Collected Indicators'!$A$3:$CV$36,MATCH($A3,'[11]1920 Collected Indicators'!$A$3:$A$36,0),MATCH(AFN$1,'[11]1920 Collected Indicators'!$A$3:$CV$3,0))</f>
        <v>40703</v>
      </c>
      <c r="AFO3" s="133">
        <f>INDEX('[35]Raw Data'!$A$1:$BK$34,MATCH($A3,'[35]Raw Data'!$A$1:$A$34,0),MATCH(AFO$1,'[35]Raw Data'!$A$1:$BK$1,0))</f>
        <v>78.698224852071007</v>
      </c>
      <c r="AFP3" s="133">
        <f>INDEX('[35]Raw Data'!$A$1:$BK$34,MATCH($A3,'[35]Raw Data'!$A$1:$A$34,0),MATCH(AFP$1,'[35]Raw Data'!$A$1:$BK$1,0))</f>
        <v>81.65680473372781</v>
      </c>
      <c r="AFQ3" s="133">
        <f>INDEX('[35]Raw Data'!$A$1:$BK$34,MATCH($A3,'[35]Raw Data'!$A$1:$A$34,0),MATCH(AFQ$1,'[35]Raw Data'!$A$1:$BK$1,0))</f>
        <v>75.187969924812023</v>
      </c>
      <c r="AFR3" s="133">
        <f>INDEX('[35]Raw Data'!$A$1:$BK$34,MATCH($A3,'[35]Raw Data'!$A$1:$A$34,0),MATCH(AFR$1,'[35]Raw Data'!$A$1:$BK$1,0))</f>
        <v>74.850299401197603</v>
      </c>
      <c r="AFS3" s="133">
        <f>INDEX('[35]Raw Data'!$A$1:$BK$34,MATCH($A3,'[35]Raw Data'!$A$1:$A$34,0),MATCH(AFS$1,'[35]Raw Data'!$A$1:$BK$1,0))</f>
        <v>87.195121951219505</v>
      </c>
      <c r="AFT3" s="133">
        <f>INDEX('[35]Raw Data'!$A$1:$BK$34,MATCH($A3,'[35]Raw Data'!$A$1:$A$34,0),MATCH(AFT$1,'[35]Raw Data'!$A$1:$BK$1,0))</f>
        <v>87.425149700598809</v>
      </c>
      <c r="AFU3" s="133">
        <f>INDEX('[35]Raw Data'!$A$1:$BK$34,MATCH($A3,'[35]Raw Data'!$A$1:$A$34,0),MATCH(AFU$1,'[35]Raw Data'!$A$1:$BK$1,0))</f>
        <v>86.390532544378701</v>
      </c>
      <c r="AFV3" s="136">
        <f>INDEX('[15]1819 Collected Indicators'!$A$3:$CV$36,MATCH($A3,'[15]1819 Collected Indicators'!$A$3:$A$36,0),MATCH(AFV$1,'[15]1819 Collected Indicators'!$A$3:$CV$3,0))</f>
        <v>84.94</v>
      </c>
      <c r="AFW3" s="120">
        <f>INDEX('[11]1920 Collected Indicators'!$A$3:$CV$36,MATCH($A3,'[11]1920 Collected Indicators'!$A$3:$A$36,0),MATCH(AFW$1,'[11]1920 Collected Indicators'!$A$3:$CV$3,0))</f>
        <v>86.746987951807228</v>
      </c>
      <c r="AFX3" s="115">
        <f>INDEX('[35]Raw Data'!$A$1:$BK$34,MATCH($A3,'[35]Raw Data'!$A$1:$A$34,0),MATCH(AFX$1,'[35]Raw Data'!$A$1:$BK$1,0))</f>
        <v>863.31201437708125</v>
      </c>
      <c r="AFY3" s="213">
        <f>INDEX('[35]Raw Data'!$A$1:$BK$34,MATCH($A3,'[35]Raw Data'!$A$1:$A$34,0),MATCH(AFY$1,'[35]Raw Data'!$A$1:$BK$1,0))</f>
        <v>16333</v>
      </c>
      <c r="AFZ3" s="213">
        <f>INDEX('[35]Raw Data'!$A$1:$BK$34,MATCH($A3,'[35]Raw Data'!$A$1:$A$34,0),MATCH(AFZ$1,'[35]Raw Data'!$A$1:$BK$1,0))</f>
        <v>18919</v>
      </c>
      <c r="AGA3" s="116">
        <f>INDEX('[35]Raw Data'!$A$1:$BK$34,MATCH($A3,'[35]Raw Data'!$A$1:$A$34,0),MATCH(AGA$1,'[35]Raw Data'!$A$1:$BK$1,0))</f>
        <v>1218.0675731355584</v>
      </c>
      <c r="AGB3" s="213">
        <f>INDEX('[35]Raw Data'!$A$1:$BK$34,MATCH($A3,'[35]Raw Data'!$A$1:$A$34,0),MATCH(AGB$1,'[35]Raw Data'!$A$1:$BK$1,0))</f>
        <v>23650</v>
      </c>
      <c r="AGC3" s="213">
        <f>INDEX('[35]Raw Data'!$A$1:$BK$34,MATCH($A3,'[35]Raw Data'!$A$1:$A$34,0),MATCH(AGC$1,'[35]Raw Data'!$A$1:$BK$1,0))</f>
        <v>19416</v>
      </c>
      <c r="AGD3" s="116">
        <f>INDEX('[35]Raw Data'!$A$1:$BK$34,MATCH($A3,'[35]Raw Data'!$A$1:$A$34,0),MATCH(AGD$1,'[35]Raw Data'!$A$1:$BK$1,0))</f>
        <v>1037.1139240506329</v>
      </c>
      <c r="AGE3" s="213">
        <f>INDEX('[35]Raw Data'!$A$1:$BK$34,MATCH($A3,'[35]Raw Data'!$A$1:$A$34,0),MATCH(AGE$1,'[35]Raw Data'!$A$1:$BK$1,0))</f>
        <v>20483</v>
      </c>
      <c r="AGF3" s="213">
        <f>INDEX('[35]Raw Data'!$A$1:$BK$34,MATCH($A3,'[35]Raw Data'!$A$1:$A$34,0),MATCH(AGF$1,'[35]Raw Data'!$A$1:$BK$1,0))</f>
        <v>19750</v>
      </c>
      <c r="AGG3" s="116">
        <f>INDEX('[35]Raw Data'!$A$1:$BK$34,MATCH($A3,'[35]Raw Data'!$A$1:$A$34,0),MATCH(AGG$1,'[35]Raw Data'!$A$1:$BK$1,0))</f>
        <v>676.68834417208598</v>
      </c>
      <c r="AGH3" s="213">
        <f>INDEX('[35]Raw Data'!$A$1:$BK$34,MATCH($A3,'[35]Raw Data'!$A$1:$A$34,0),MATCH(AGH$1,'[35]Raw Data'!$A$1:$BK$1,0))</f>
        <v>13527</v>
      </c>
      <c r="AGI3" s="213">
        <f>INDEX('[35]Raw Data'!$A$1:$BK$34,MATCH($A3,'[35]Raw Data'!$A$1:$A$34,0),MATCH(AGI$1,'[35]Raw Data'!$A$1:$BK$1,0))</f>
        <v>19990</v>
      </c>
      <c r="AGJ3" s="116">
        <f>INDEX('[35]Raw Data'!$A$1:$BK$34,MATCH($A3,'[35]Raw Data'!$A$1:$A$34,0),MATCH(AGJ$1,'[35]Raw Data'!$A$1:$BK$1,0))</f>
        <v>595.6072983417306</v>
      </c>
      <c r="AGK3" s="213">
        <f>INDEX('[35]Raw Data'!$A$1:$BK$34,MATCH($A3,'[35]Raw Data'!$A$1:$A$34,0),MATCH(AGK$1,'[35]Raw Data'!$A$1:$BK$1,0))</f>
        <v>12176</v>
      </c>
      <c r="AGL3" s="213">
        <f>INDEX('[35]Raw Data'!$A$1:$BK$34,MATCH($A3,'[35]Raw Data'!$A$1:$A$34,0),MATCH(AGL$1,'[35]Raw Data'!$A$1:$BK$1,0))</f>
        <v>20443</v>
      </c>
      <c r="AGM3" s="116">
        <f>INDEX('[15]1819 Collected Indicators'!$A$3:$CV$36,MATCH($A3,'[15]1819 Collected Indicators'!$A$3:$A$36,0),MATCH(AGM$1,'[15]1819 Collected Indicators'!$A$3:$CV$3,0))</f>
        <v>613.54</v>
      </c>
      <c r="AGN3" s="213">
        <f>INDEX('[15]1819 Collected Indicators'!$A$3:$CV$36,MATCH($A3,'[15]1819 Collected Indicators'!$A$3:$A$36,0),MATCH(AGN$1,'[15]1819 Collected Indicators'!$A$3:$CV$3,0))</f>
        <v>12880</v>
      </c>
      <c r="AGO3" s="228">
        <f>INDEX('[15]1819 Collected Indicators'!$A$3:$CV$36,MATCH($A3,'[15]1819 Collected Indicators'!$A$3:$A$36,0),MATCH(AGO$1,'[15]1819 Collected Indicators'!$A$3:$CV$3,0))</f>
        <v>20993</v>
      </c>
      <c r="AGP3" s="213">
        <f>INDEX('[11]1920 Collected Indicators'!$A$3:$CV$36,MATCH($A3,'[11]1920 Collected Indicators'!$A$3:$A$36,0),MATCH(AGP$1,'[11]1920 Collected Indicators'!$A$3:$CV$3,0))</f>
        <v>522.19961150679865</v>
      </c>
      <c r="AGQ3" s="213">
        <f>INDEX('[11]1920 Collected Indicators'!$A$3:$CV$36,MATCH($A3,'[11]1920 Collected Indicators'!$A$3:$A$36,0),MATCH(AGQ$1,'[11]1920 Collected Indicators'!$A$3:$CV$3,0))</f>
        <v>11291</v>
      </c>
      <c r="AGR3" s="306">
        <f>INDEX('[11]1920 Collected Indicators'!$A$3:$CV$36,MATCH($A3,'[11]1920 Collected Indicators'!$A$3:$A$36,0),MATCH(AGR$1,'[11]1920 Collected Indicators'!$A$3:$CV$3,0))</f>
        <v>21622</v>
      </c>
      <c r="AGS3" s="217">
        <v>4.4800000000000004</v>
      </c>
      <c r="AGT3" s="208">
        <v>5641</v>
      </c>
      <c r="AGU3" s="87">
        <v>1260286</v>
      </c>
      <c r="AGV3" s="88">
        <v>2.8839574533312473</v>
      </c>
      <c r="AGW3" s="87">
        <v>5475</v>
      </c>
      <c r="AGX3" s="87">
        <v>1898433</v>
      </c>
      <c r="AGY3" s="116">
        <v>3.1194551820284526</v>
      </c>
      <c r="AGZ3" s="87">
        <v>6301</v>
      </c>
      <c r="AHA3" s="32">
        <v>2019904</v>
      </c>
      <c r="AHB3" s="116">
        <v>3.180424997114534</v>
      </c>
      <c r="AHC3" s="87">
        <v>6448</v>
      </c>
      <c r="AHD3" s="87">
        <v>2027402</v>
      </c>
      <c r="AHE3" s="116">
        <v>3.4441920891734208</v>
      </c>
      <c r="AHF3" s="87">
        <v>6401</v>
      </c>
      <c r="AHG3" s="39">
        <v>1858491</v>
      </c>
      <c r="AHH3" s="116">
        <v>3.3119046171470261</v>
      </c>
      <c r="AHI3" s="87">
        <v>6210</v>
      </c>
      <c r="AHJ3" s="87">
        <v>1875054</v>
      </c>
      <c r="AHK3" s="116">
        <f t="shared" ref="AHK3:AHK34" si="68">(AHL3/AHM3)*1000</f>
        <v>4.7588953634898692</v>
      </c>
      <c r="AHL3" s="87">
        <f>INDEX('[2]All Previous Years'!$A$1:$EX$34,MATCH($A3,'[2]All Previous Years'!$A$1:$A$34,0),MATCH(AHL$1,'[2]All Previous Years'!$A$1:$EX$1,0))</f>
        <v>9970</v>
      </c>
      <c r="AHM3" s="131">
        <f>INDEX('[29]SPI Raw Data 1617'!$A$3:$AN$37,MATCH($A3,'[29]SPI Raw Data 1617'!$A$3:$A$37,0),MATCH(AHM$1,'[29]SPI Raw Data 1617'!$A$37:$AN$37,0))</f>
        <v>2095024</v>
      </c>
      <c r="AHN3" s="88">
        <f t="shared" ref="AHN3:AHN34" si="69">(AHO3/AHP3)*1000</f>
        <v>2.5455758943390863</v>
      </c>
      <c r="AHO3" s="32">
        <f>INDEX([4]Sheet1!$A$1:$CJ$34, MATCH($A3, [4]Sheet1!$A$1:$A$34, 0), MATCH(AHO$1, [4]Sheet1!$A$1:$CJ$1, 0))</f>
        <v>5805</v>
      </c>
      <c r="AHP3" s="32">
        <f>INDEX('[5]Finance Indicators'!$A$2:$BO$35,MATCH($A3,'[5]Finance Indicators'!$A$2:$A$35,0),MATCH(AHP$1,'[5]Finance Indicators'!$A$2:$BO$2,0))</f>
        <v>2280427</v>
      </c>
      <c r="AHQ3" s="88">
        <f>INDEX('[6]Finance Indicators'!$B$3:$BO$35,MATCH($A3,'[6]Finance Indicators'!$A$3:$A$35,0),MATCH(AHQ$1,'[6]Finance Indicators'!$B$2:$BO$2,0))</f>
        <v>2.506339903725423</v>
      </c>
      <c r="AHR3" s="88">
        <f>INDEX('[6]Finance Indicators'!$B$3:$BO$35,MATCH($A3,'[6]Finance Indicators'!$A$3:$A$35,0),MATCH(AHR$1,'[6]Finance Indicators'!$B$2:$BO$2,0))</f>
        <v>5669</v>
      </c>
      <c r="AHS3" s="88">
        <f>INDEX('[6]Finance Indicators'!$B$3:$BO$35,MATCH($A3,'[6]Finance Indicators'!$A$3:$A$35,0),MATCH(AHS$1,'[6]Finance Indicators'!$B$2:$BO$2,0))</f>
        <v>2261864</v>
      </c>
      <c r="AHT3" s="88">
        <f t="array" ref="AHT3">INDEX('[7]Finance Indicators'!$A$2:$BO$35,MATCH($A3,'[7]Finance Indicators'!$A$2:$A$35,0),MATCH(AHT$1,'[7]Finance Indicators'!$A$2:$BO$2,0))</f>
        <v>2.9803929342835747</v>
      </c>
      <c r="AHU3" s="250">
        <f t="array" ref="AHU3">INDEX('[7]Finance Indicators'!$A$2:$BO$35,MATCH($A3,'[7]Finance Indicators'!$A$2:$A$35,0),MATCH(AHU$1,'[7]Finance Indicators'!$A$2:$BO$2,0))</f>
        <v>6615</v>
      </c>
      <c r="AHV3" s="250">
        <f t="array" ref="AHV3">INDEX('[7]Finance Indicators'!$A$2:$BO$35,MATCH($A3,'[7]Finance Indicators'!$A$2:$A$35,0),MATCH(AHV$1,'[7]Finance Indicators'!$A$2:$BO$2,0))</f>
        <v>2219506</v>
      </c>
      <c r="AHW3" s="119">
        <f>(AGS3*100)/Deflators!$B$2</f>
        <v>5.277545281750827</v>
      </c>
      <c r="AHX3" s="137">
        <f>(AGV3*100)/Deflators!$B$3</f>
        <v>3.3466298694386012</v>
      </c>
      <c r="AHY3" s="137">
        <f>(AGY3*100)/Deflators!$B$4</f>
        <v>3.5473780576571818</v>
      </c>
      <c r="AHZ3" s="137">
        <f>(AHB3*100)/Deflators!$B$5</f>
        <v>3.5526355073818019</v>
      </c>
      <c r="AIA3" s="137">
        <f>(AHE3*100)/Deflators!$B$6</f>
        <v>3.7949435408830801</v>
      </c>
      <c r="AIB3" s="137">
        <f>(AHH3*100)/Deflators!$B$7</f>
        <v>3.6196489835532124</v>
      </c>
      <c r="AIC3" s="137">
        <f>(AHK3*100)/Deflators!$B$8</f>
        <v>5.0754837370735695</v>
      </c>
      <c r="AID3" s="137">
        <f>(AHN3*100)/Deflators!$B$9</f>
        <v>2.667945202992124</v>
      </c>
      <c r="AIE3" s="137">
        <f>(AHQ3*100)/Deflators!$B$10</f>
        <v>2.5675733178904632</v>
      </c>
      <c r="AIF3" s="301">
        <f>(AHT3*100)/Deflators!$B$11</f>
        <v>2.9803929342835742</v>
      </c>
      <c r="AIG3" s="121">
        <v>2.8934831136356864</v>
      </c>
      <c r="AIH3" s="87">
        <v>3689</v>
      </c>
      <c r="AII3" s="87">
        <v>1274934</v>
      </c>
      <c r="AIJ3" s="88">
        <v>3.089688532522501</v>
      </c>
      <c r="AIK3" s="87">
        <v>4093</v>
      </c>
      <c r="AIL3" s="87">
        <v>1324729</v>
      </c>
      <c r="AIM3" s="123">
        <v>3.5834863232296565</v>
      </c>
      <c r="AIN3" s="87">
        <v>4425</v>
      </c>
      <c r="AIO3" s="32">
        <v>1234831</v>
      </c>
      <c r="AIP3" s="116">
        <v>2.9740818884641436</v>
      </c>
      <c r="AIQ3" s="87">
        <v>3820</v>
      </c>
      <c r="AIR3" s="87">
        <v>1284430</v>
      </c>
      <c r="AIS3" s="116">
        <v>2.9286703820977862</v>
      </c>
      <c r="AIT3" s="87">
        <v>3782</v>
      </c>
      <c r="AIU3" s="39">
        <v>1291371</v>
      </c>
      <c r="AIV3" s="116">
        <v>2.8129849278244454</v>
      </c>
      <c r="AIW3" s="87">
        <v>3921</v>
      </c>
      <c r="AIX3" s="87">
        <v>1393893</v>
      </c>
      <c r="AIY3" s="116">
        <f t="shared" ref="AIY3:AIY34" si="70">(AIZ3/AJA3)*1000</f>
        <v>2.5814649210280827</v>
      </c>
      <c r="AIZ3" s="87">
        <f>INDEX('[2]All Previous Years'!$A$1:$EX$34,MATCH($A3,'[2]All Previous Years'!$A$1:$A$34,0),MATCH(AIZ$1,'[2]All Previous Years'!$A$1:$EX$1,0))</f>
        <v>3852</v>
      </c>
      <c r="AJA3" s="131">
        <f>INDEX('[29]SPI Raw Data 1617'!$A$3:$AN$37,MATCH($A3,'[29]SPI Raw Data 1617'!$A$3:$A$37,0),MATCH(AJA$1,'[29]SPI Raw Data 1617'!$A$37:$AN$37,0))</f>
        <v>1492176</v>
      </c>
      <c r="AJB3" s="88">
        <f t="shared" ref="AJB3:AJB34" si="71">(AJC3/AJD3)*1000</f>
        <v>2.2220742570891039</v>
      </c>
      <c r="AJC3" s="32">
        <f>INDEX([4]Sheet1!$A$1:$CJ$34, MATCH($A3, [4]Sheet1!$A$1:$A$34, 0), MATCH(AJC$1, [4]Sheet1!$A$1:$CJ$1, 0))</f>
        <v>3137</v>
      </c>
      <c r="AJD3" s="32">
        <f>INDEX('[5]Finance Indicators'!$A$2:$BO$35,MATCH($A3,'[5]Finance Indicators'!$A$2:$A$35,0),MATCH(AJD$1,'[5]Finance Indicators'!$A$2:$BO$2,0))</f>
        <v>1411744</v>
      </c>
      <c r="AJE3" s="88">
        <f>INDEX('[6]Finance Indicators'!$B$3:$BO$35,MATCH($A3,'[6]Finance Indicators'!$A$3:$A$35,0),MATCH(AJE$1,'[6]Finance Indicators'!$B$2:$BO$2,0))</f>
        <v>2.5248105653611352</v>
      </c>
      <c r="AJF3" s="88">
        <f>INDEX('[6]Finance Indicators'!$B$3:$BO$35,MATCH($A3,'[6]Finance Indicators'!$A$3:$A$35,0),MATCH(AJF$1,'[6]Finance Indicators'!$B$2:$BO$2,0))</f>
        <v>3419</v>
      </c>
      <c r="AJG3" s="88">
        <f>INDEX('[6]Finance Indicators'!$B$3:$BO$35,MATCH($A3,'[6]Finance Indicators'!$A$3:$A$35,0),MATCH(AJG$1,'[6]Finance Indicators'!$B$2:$BO$2,0))</f>
        <v>1354161</v>
      </c>
      <c r="AJH3" s="88">
        <f t="array" ref="AJH3">INDEX('[7]Finance Indicators'!$A$2:$BO$35,MATCH($A3,'[7]Finance Indicators'!$A$2:$A$35,0),MATCH(AJH$1,'[7]Finance Indicators'!$A$2:$BO$2,0))</f>
        <v>2.2110722716016777</v>
      </c>
      <c r="AJI3" s="250">
        <f t="array" ref="AJI3">INDEX('[7]Finance Indicators'!$A$2:$BO$35,MATCH($A3,'[7]Finance Indicators'!$A$2:$A$35,0),MATCH(AJI$1,'[7]Finance Indicators'!$A$2:$BO$2,0))</f>
        <v>3818</v>
      </c>
      <c r="AJJ3" s="250">
        <f t="array" ref="AJJ3">INDEX('[7]Finance Indicators'!$A$2:$BO$35,MATCH($A3,'[7]Finance Indicators'!$A$2:$A$35,0),MATCH(AJJ$1,'[7]Finance Indicators'!$A$2:$BO$2,0))</f>
        <v>1726764</v>
      </c>
      <c r="AJK3" s="119">
        <f>(AIG3*100)/Deflators!$B$2</f>
        <v>3.4085911058468099</v>
      </c>
      <c r="AJL3" s="137">
        <f>(AIJ3*100)/Deflators!$B$3</f>
        <v>3.5853663230218524</v>
      </c>
      <c r="AJM3" s="137">
        <f>(AIM3*100)/Deflators!$B$4</f>
        <v>4.0750643978393111</v>
      </c>
      <c r="AJN3" s="137">
        <f>(AIP3*100)/Deflators!$B$5</f>
        <v>3.3221437161400673</v>
      </c>
      <c r="AJO3" s="137">
        <f>(AIS3*100)/Deflators!$B$6</f>
        <v>3.2269218621267095</v>
      </c>
      <c r="AJP3" s="137">
        <f>(AIV3*100)/Deflators!$B$7</f>
        <v>3.0743693468809368</v>
      </c>
      <c r="AJQ3" s="137">
        <f>(AIY3*100)/Deflators!$B$8</f>
        <v>2.753198426051469</v>
      </c>
      <c r="AJR3" s="137">
        <f>(AJB3*100)/Deflators!$B$9</f>
        <v>2.3288924003707066</v>
      </c>
      <c r="AJS3" s="137">
        <f>(AJE3*100)/Deflators!$B$10</f>
        <v>2.5864952438068745</v>
      </c>
      <c r="AJT3" s="245">
        <f>(AJH3*100)/Deflators!$B$11</f>
        <v>2.2110722716016777</v>
      </c>
      <c r="AJU3" s="119">
        <v>10.7252924915735</v>
      </c>
      <c r="AJV3" s="87">
        <v>1486</v>
      </c>
      <c r="AJW3" s="87">
        <v>138551</v>
      </c>
      <c r="AJX3" s="88">
        <v>10.00840770922261</v>
      </c>
      <c r="AJY3" s="87">
        <v>1238</v>
      </c>
      <c r="AJZ3" s="87">
        <v>123696</v>
      </c>
      <c r="AKA3" s="116">
        <v>9.9145683453237403</v>
      </c>
      <c r="AKB3" s="87">
        <v>1323</v>
      </c>
      <c r="AKC3" s="32">
        <v>133440</v>
      </c>
      <c r="AKD3" s="116">
        <v>6.4949977329337019</v>
      </c>
      <c r="AKE3" s="87">
        <v>1103</v>
      </c>
      <c r="AKF3" s="87">
        <v>169823</v>
      </c>
      <c r="AKG3" s="116">
        <v>5.6638494341660151</v>
      </c>
      <c r="AKH3" s="87">
        <v>1028</v>
      </c>
      <c r="AKI3" s="41">
        <v>181502</v>
      </c>
      <c r="AKJ3" s="116">
        <v>4.3205983283754055</v>
      </c>
      <c r="AKK3" s="87">
        <v>870</v>
      </c>
      <c r="AKL3" s="41">
        <v>201361</v>
      </c>
      <c r="AKM3" s="116">
        <f t="shared" ref="AKM3:AKM34" si="72">IFERROR((AKN3/AKO3)*1000, "NA")</f>
        <v>4.6333464515282694</v>
      </c>
      <c r="AKN3" s="87">
        <f>INDEX('[2]All Previous Years'!$A$1:$EX$34,MATCH($A3,'[2]All Previous Years'!$A$1:$A$34,0),MATCH(AKN$1,'[2]All Previous Years'!$A$1:$EX$1,0))</f>
        <v>883</v>
      </c>
      <c r="AKO3" s="131">
        <f>INDEX('[29]SPI Raw Data 1617'!$A$3:$AN$37,MATCH($A3,'[29]SPI Raw Data 1617'!$A$3:$A$37,0),MATCH(AKO$1,'[29]SPI Raw Data 1617'!$A$37:$AN$37,0))</f>
        <v>190575</v>
      </c>
      <c r="AKP3" s="88">
        <f t="shared" ref="AKP3:AKP34" si="73">IFERROR((AKQ3/AKR3)*1000, "NA")</f>
        <v>3.9259647951152035</v>
      </c>
      <c r="AKQ3" s="32">
        <f>INDEX([4]Sheet1!$A$1:$CJ$34, MATCH($A3, [4]Sheet1!$A$1:$A$34, 0), MATCH(AKQ$1, [4]Sheet1!$A$1:$CJ$1, 0))</f>
        <v>823</v>
      </c>
      <c r="AKR3" s="32">
        <f>INDEX('[5]Finance Indicators'!$A$2:$BO$35,MATCH($A3,'[5]Finance Indicators'!$A$2:$A$35,0),MATCH(AKR$1,'[5]Finance Indicators'!$A$2:$BO$2,0))</f>
        <v>209630</v>
      </c>
      <c r="AKS3" s="88">
        <f>INDEX('[6]Finance Indicators'!$B$3:$BO$35,MATCH($A3,'[6]Finance Indicators'!$A$3:$A$35,0),MATCH(AKS$1,'[6]Finance Indicators'!$B$2:$BO$2,0))</f>
        <v>4.1243833091714146</v>
      </c>
      <c r="AKT3" s="88">
        <f>INDEX('[6]Finance Indicators'!$B$3:$BO$35,MATCH($A3,'[6]Finance Indicators'!$A$3:$A$35,0),MATCH(AKT$1,'[6]Finance Indicators'!$B$2:$BO$2,0))</f>
        <v>734</v>
      </c>
      <c r="AKU3" s="88">
        <f>INDEX('[6]Finance Indicators'!$B$3:$BO$35,MATCH($A3,'[6]Finance Indicators'!$A$3:$A$35,0),MATCH(AKU$1,'[6]Finance Indicators'!$B$2:$BO$2,0))</f>
        <v>177966</v>
      </c>
      <c r="AKV3" s="88">
        <f t="array" ref="AKV3">INDEX('[7]Finance Indicators'!$A$2:$BO$35,MATCH($A3,'[7]Finance Indicators'!$A$2:$A$35,0),MATCH(AKV$1,'[7]Finance Indicators'!$A$2:$BO$2,0))</f>
        <v>4.5330159295185544</v>
      </c>
      <c r="AKW3" s="250">
        <f t="array" ref="AKW3">INDEX('[7]Finance Indicators'!$A$2:$BO$35,MATCH($A3,'[7]Finance Indicators'!$A$2:$A$35,0),MATCH(AKW$1,'[7]Finance Indicators'!$A$2:$BO$2,0))</f>
        <v>815</v>
      </c>
      <c r="AKX3" s="250">
        <f t="array" ref="AKX3">INDEX('[7]Finance Indicators'!$A$2:$BO$35,MATCH($A3,'[7]Finance Indicators'!$A$2:$A$35,0),MATCH(AKX$1,'[7]Finance Indicators'!$A$2:$BO$2,0))</f>
        <v>179792</v>
      </c>
      <c r="AKY3" s="119">
        <f>IFERROR((AJU3*100)/Deflators!$B$2,"NA")</f>
        <v>12.63464660363868</v>
      </c>
      <c r="AKZ3" s="88">
        <f>IFERROR((AJX3*100)/Deflators!$B$3,"NA")</f>
        <v>11.614053510572656</v>
      </c>
      <c r="ALA3" s="88">
        <f>IFERROR((AKA3*100)/Deflators!$B$4,"NA")</f>
        <v>11.274636161457476</v>
      </c>
      <c r="ALB3" s="88">
        <f>IFERROR((AKD3*100)/Deflators!$B$5,"NA")</f>
        <v>7.2551182899514917</v>
      </c>
      <c r="ALC3" s="88">
        <f>IFERROR((AKG3*100)/Deflators!$B$6,"NA")</f>
        <v>6.2406475220378885</v>
      </c>
      <c r="ALD3" s="88">
        <f>IFERROR((AKJ3*100)/Deflators!$B$7,"NA")</f>
        <v>4.7220711812400236</v>
      </c>
      <c r="ALE3" s="88">
        <f>IFERROR((AKM3*100)/Deflators!$B$8,"NA")</f>
        <v>4.941582608303829</v>
      </c>
      <c r="ALF3" s="88">
        <f>IFERROR((AKP3*100)/Deflators!$B$9,"NA")</f>
        <v>4.1146912828395639</v>
      </c>
      <c r="ALG3" s="88">
        <f>IFERROR((AKS3*100)/Deflators!$B$10,"NA")</f>
        <v>4.2251478028342575</v>
      </c>
      <c r="ALH3" s="183">
        <f>IFERROR((AKV3*100)/Deflators!$B$11,"NA")</f>
        <v>4.5330159295185544</v>
      </c>
      <c r="ALI3" s="119">
        <v>19566.278785906095</v>
      </c>
      <c r="ALJ3" s="87">
        <v>4809</v>
      </c>
      <c r="ALK3" s="87">
        <v>245780</v>
      </c>
      <c r="ALL3" s="88">
        <v>16417.609046849757</v>
      </c>
      <c r="ALM3" s="87">
        <v>4065</v>
      </c>
      <c r="ALN3" s="87">
        <v>247600</v>
      </c>
      <c r="ALO3" s="116">
        <v>15226.57900915708</v>
      </c>
      <c r="ALP3" s="87">
        <v>3891</v>
      </c>
      <c r="ALQ3" s="87">
        <v>255540</v>
      </c>
      <c r="ALR3" s="116">
        <v>15985.101264840536</v>
      </c>
      <c r="ALS3" s="87">
        <v>4120</v>
      </c>
      <c r="ALT3" s="87">
        <v>257740</v>
      </c>
      <c r="ALU3" s="116">
        <v>16322.456813819577</v>
      </c>
      <c r="ALV3" s="87">
        <v>4252</v>
      </c>
      <c r="ALW3" s="87">
        <v>260500</v>
      </c>
      <c r="ALX3" s="116">
        <v>17483.58528019545</v>
      </c>
      <c r="ALY3" s="87">
        <v>4580</v>
      </c>
      <c r="ALZ3" s="87">
        <v>261960</v>
      </c>
      <c r="AMA3" s="116">
        <f t="shared" ref="AMA3:AMA33" si="74">(AMB3/AMC3)*1000000</f>
        <v>17727.602120599564</v>
      </c>
      <c r="AMB3" s="87">
        <f>INDEX('[2]All Previous Years'!$A$1:$EX$34,MATCH($A3,'[2]All Previous Years'!$A$1:$A$34,0),MATCH(AMB$1,'[2]All Previous Years'!$A$1:$EX$1,0))</f>
        <v>4648</v>
      </c>
      <c r="AMC3" s="32">
        <f>INDEX('[3]Raw data 16-17'!$B$2:$XA$34,MATCH($A3,'[3]Raw data 16-17'!$A$2:$A$34,0),MATCH(AMC$1,'[3]Raw data 16-17'!$B$1:$GU$1,0))</f>
        <v>262190</v>
      </c>
      <c r="AMD3" s="88">
        <f t="shared" ref="AMD3:AMD34" si="75">(AME3/AMF3)*1000000</f>
        <v>18006.111535523301</v>
      </c>
      <c r="AME3" s="32">
        <f>INDEX([4]Sheet1!$A$1:$CJ$34, MATCH($A3, [4]Sheet1!$A$1:$A$34, 0), MATCH(AME$1, [4]Sheet1!$A$1:$CJ$1, 0))</f>
        <v>4714</v>
      </c>
      <c r="AMF3" s="32">
        <f>INDEX('[5]Finance Indicators'!$A$2:$BO$35,MATCH($A3,'[5]Finance Indicators'!$A$2:$A$35,0),MATCH(AMF$1,'[5]Finance Indicators'!$A$2:$BO$2,0))</f>
        <v>261800</v>
      </c>
      <c r="AMG3" s="88">
        <f>INDEX('[6]Finance Indicators'!$B$3:$BO$35,MATCH($A3,'[6]Finance Indicators'!$A$3:$A$35,0),MATCH(AMG$1,'[6]Finance Indicators'!$B$2:$BO$2,0))</f>
        <v>19348.299996175469</v>
      </c>
      <c r="AMH3" s="88">
        <f>INDEX('[6]Finance Indicators'!$B$3:$BO$35,MATCH($A3,'[6]Finance Indicators'!$A$3:$A$35,0),MATCH(AMH$1,'[6]Finance Indicators'!$B$2:$BO$2,0))</f>
        <v>5059</v>
      </c>
      <c r="AMI3" s="88">
        <f>INDEX('[6]Finance Indicators'!$B$3:$BO$35,MATCH($A3,'[6]Finance Indicators'!$A$3:$A$35,0),MATCH(AMI$1,'[6]Finance Indicators'!$B$2:$BO$2,0))</f>
        <v>261470</v>
      </c>
      <c r="AMJ3" s="88">
        <f t="array" ref="AMJ3">INDEX('[7]Finance Indicators'!$A$2:$BO$35,MATCH($A3,'[7]Finance Indicators'!$A$2:$A$35,0),MATCH(AMJ$1,'[7]Finance Indicators'!$A$2:$BO$2,0))</f>
        <v>19183.798476321736</v>
      </c>
      <c r="AMK3" s="250">
        <f t="array" ref="AMK3">INDEX('[7]Finance Indicators'!$A$2:$BO$35,MATCH($A3,'[7]Finance Indicators'!$A$2:$A$35,0),MATCH(AMK$1,'[7]Finance Indicators'!$A$2:$BO$2,0))</f>
        <v>5011</v>
      </c>
      <c r="AML3" s="250">
        <f t="array" ref="AML3">INDEX('[7]Finance Indicators'!$A$2:$BO$35,MATCH($A3,'[7]Finance Indicators'!$A$2:$A$35,0),MATCH(AML$1,'[7]Finance Indicators'!$A$2:$BO$2,0))</f>
        <v>261210</v>
      </c>
      <c r="AMM3" s="119">
        <f>(ALI3*100)/Deflators!$B$2</f>
        <v>23049.536224995536</v>
      </c>
      <c r="AMN3" s="137">
        <f>(ALL3*100)/Deflators!$B$3</f>
        <v>19051.481067270117</v>
      </c>
      <c r="AMO3" s="137">
        <f>(ALO3*100)/Deflators!$B$4</f>
        <v>17315.341660124093</v>
      </c>
      <c r="AMP3" s="137">
        <f>(ALR3*100)/Deflators!$B$5</f>
        <v>17855.864670315677</v>
      </c>
      <c r="AMQ3" s="137">
        <f>(ALU3*100)/Deflators!$B$6</f>
        <v>17984.711785286465</v>
      </c>
      <c r="AMR3" s="137">
        <f>(ALX3*100)/Deflators!$B$7</f>
        <v>19108.171582199877</v>
      </c>
      <c r="AMS3" s="137">
        <f>(AMA3*100)/Deflators!$B$8</f>
        <v>18906.941503843293</v>
      </c>
      <c r="AMT3" s="137">
        <f>(AMD3*100)/Deflators!$B$9</f>
        <v>18871.689900337111</v>
      </c>
      <c r="AMU3" s="138">
        <f>(AMG3*100)/Deflators!$B$10</f>
        <v>19821.006218222297</v>
      </c>
      <c r="AMV3" s="137">
        <f>(AMJ3*100)/Deflators!$B$11</f>
        <v>19183.798476321736</v>
      </c>
      <c r="AMW3" s="133">
        <f t="shared" si="3"/>
        <v>78.3</v>
      </c>
      <c r="AMX3" s="116">
        <f t="shared" si="3"/>
        <v>76.666666666666671</v>
      </c>
      <c r="AMY3" s="116">
        <f t="shared" si="3"/>
        <v>77.333333333333329</v>
      </c>
      <c r="AMZ3" s="116">
        <f t="shared" si="3"/>
        <v>75.666666666666671</v>
      </c>
      <c r="ANA3" s="136">
        <f t="shared" si="3"/>
        <v>75.333333333333329</v>
      </c>
      <c r="ANB3" s="321">
        <f t="shared" si="3"/>
        <v>73.600000000000009</v>
      </c>
      <c r="ANC3" s="248">
        <f t="shared" si="3"/>
        <v>78.600000000000009</v>
      </c>
      <c r="AND3" s="115">
        <f t="shared" si="4"/>
        <v>88.533333333333346</v>
      </c>
      <c r="ANE3" s="116">
        <f t="shared" si="4"/>
        <v>88</v>
      </c>
      <c r="ANF3" s="116">
        <f t="shared" si="4"/>
        <v>89</v>
      </c>
      <c r="ANG3" s="116">
        <f t="shared" si="4"/>
        <v>89</v>
      </c>
      <c r="ANH3" s="116">
        <f t="shared" si="4"/>
        <v>88.333333333333329</v>
      </c>
      <c r="ANI3" s="116">
        <f t="shared" si="4"/>
        <v>88.266666666666666</v>
      </c>
      <c r="ANJ3" s="248">
        <f t="shared" si="4"/>
        <v>88.933333333333337</v>
      </c>
      <c r="ANK3" s="115">
        <f t="shared" si="5"/>
        <v>61.459119496855351</v>
      </c>
      <c r="ANL3" s="116">
        <f t="shared" si="5"/>
        <v>59</v>
      </c>
      <c r="ANM3" s="116">
        <f t="shared" si="5"/>
        <v>59.666666666666664</v>
      </c>
      <c r="ANN3" s="116">
        <f t="shared" si="5"/>
        <v>60</v>
      </c>
      <c r="ANO3" s="116">
        <f t="shared" si="5"/>
        <v>62.666666666666664</v>
      </c>
      <c r="ANP3" s="116">
        <f t="shared" si="5"/>
        <v>63.166666666666664</v>
      </c>
      <c r="ANQ3" s="248">
        <f t="shared" si="5"/>
        <v>65.5</v>
      </c>
      <c r="ANR3" s="115">
        <f t="shared" si="6"/>
        <v>68.5</v>
      </c>
      <c r="ANS3" s="116">
        <f t="shared" si="6"/>
        <v>69.666666666666671</v>
      </c>
      <c r="ANT3" s="116">
        <f t="shared" si="6"/>
        <v>71.666666666666671</v>
      </c>
      <c r="ANU3" s="116">
        <f t="shared" si="6"/>
        <v>71</v>
      </c>
      <c r="ANV3" s="116">
        <f t="shared" si="6"/>
        <v>72.666666666666671</v>
      </c>
      <c r="ANW3" s="116">
        <f t="shared" si="6"/>
        <v>68.600000000000009</v>
      </c>
      <c r="ANX3" s="117">
        <f t="shared" si="6"/>
        <v>67.933333333333337</v>
      </c>
      <c r="ANY3" s="133">
        <f t="shared" ref="ANY3:ANY34" si="76">(ANZ3/AOA3)*1000</f>
        <v>73.86293111091409</v>
      </c>
      <c r="ANZ3" s="131">
        <v>8331</v>
      </c>
      <c r="AOA3" s="131">
        <v>112790</v>
      </c>
      <c r="AOB3" s="116">
        <f t="shared" ref="AOB3:AOB34" si="77">(AOC3/AOD3)*1000</f>
        <v>71.562543822745752</v>
      </c>
      <c r="AOC3" s="131">
        <v>8165</v>
      </c>
      <c r="AOD3" s="131">
        <v>114096</v>
      </c>
      <c r="AOE3" s="116">
        <f t="shared" ref="AOE3:AOE34" si="78">(AOF3/AOG3)*1000</f>
        <v>73.331416172126211</v>
      </c>
      <c r="AOF3" s="131">
        <v>8415</v>
      </c>
      <c r="AOG3" s="32">
        <v>114753</v>
      </c>
      <c r="AOH3" s="116">
        <f t="shared" ref="AOH3:AOH34" si="79">(AOI3/AOJ3)*1000</f>
        <v>75.110321412781431</v>
      </c>
      <c r="AOI3" s="131">
        <v>9004</v>
      </c>
      <c r="AOJ3" s="131">
        <v>119877</v>
      </c>
      <c r="AOK3" s="116">
        <f t="shared" ref="AOK3:AOK34" si="80">(AOL3/AOM3)*1000</f>
        <v>79.264918438984097</v>
      </c>
      <c r="AOL3" s="131">
        <v>9597</v>
      </c>
      <c r="AOM3" s="40">
        <v>121075</v>
      </c>
      <c r="AON3" s="115">
        <f>(ANY3*100)/Deflators!$B$2</f>
        <v>87.012268656404231</v>
      </c>
      <c r="AOO3" s="116">
        <f>(AOB3*100)/Deflators!$B$3</f>
        <v>83.043300938289519</v>
      </c>
      <c r="AOP3" s="116">
        <f>(AOE3*100)/Deflators!$B$4</f>
        <v>83.390926134983914</v>
      </c>
      <c r="AOQ3" s="116">
        <f>(AOH3*100)/Deflators!$B$5</f>
        <v>83.900609215434841</v>
      </c>
      <c r="AOR3" s="136">
        <f>(AOK3*100)/Deflators!$B$6</f>
        <v>87.337141036415858</v>
      </c>
      <c r="AOS3" s="115">
        <f>AOT3/AOU3*1000</f>
        <v>72.503551105417728</v>
      </c>
      <c r="AOT3" s="131">
        <v>8320</v>
      </c>
      <c r="AOU3" s="32">
        <v>114753</v>
      </c>
      <c r="AOV3" s="116">
        <f t="shared" ref="AOV3:AOV34" si="81">AOW3/AOX3*1000</f>
        <v>72.265739049192092</v>
      </c>
      <c r="AOW3" s="131">
        <v>8663</v>
      </c>
      <c r="AOX3" s="131">
        <v>119877</v>
      </c>
      <c r="AOY3" s="116">
        <f t="shared" ref="AOY3:AOY34" si="82">AOZ3/APA3*1000</f>
        <v>65.959116250258106</v>
      </c>
      <c r="AOZ3" s="131">
        <v>7986</v>
      </c>
      <c r="APA3" s="32">
        <v>121075</v>
      </c>
      <c r="APB3" s="116">
        <f t="shared" ref="APB3:APB34" si="83">APC3/APD3*1000</f>
        <v>56.958611016590453</v>
      </c>
      <c r="APC3" s="131">
        <v>6863</v>
      </c>
      <c r="APD3" s="131">
        <v>120491</v>
      </c>
      <c r="APE3" s="116">
        <f t="shared" ref="APE3:APE34" si="84">(APF3/APG3)*1000</f>
        <v>61.921637300711254</v>
      </c>
      <c r="APF3" s="87">
        <f>INDEX('[2]All Previous Years'!$A$1:$EX$34,MATCH($A3,'[2]All Previous Years'!$A$1:$A$34,0),MATCH(APF$1,'[2]All Previous Years'!$A$1:$EX$1,0))</f>
        <v>7461</v>
      </c>
      <c r="APG3" s="131">
        <f>INDEX('[29]SPI Raw Data 1617'!$A$3:$AN$37,MATCH($A3,'[29]SPI Raw Data 1617'!$A$3:$A$37,0),MATCH(APG$1,'[29]SPI Raw Data 1617'!$A$37:$AN$37,0))</f>
        <v>120491</v>
      </c>
      <c r="APH3" s="88">
        <f t="shared" ref="APH3:APH34" si="85">(API3/APJ3)*1000</f>
        <v>62.339131432693407</v>
      </c>
      <c r="API3" s="32">
        <f>INDEX([4]Sheet1!$A$1:$CJ$34, MATCH($A3, [4]Sheet1!$A$1:$A$34, 0), MATCH(API$1, [4]Sheet1!$A$1:$CJ$1, 0))</f>
        <v>7605</v>
      </c>
      <c r="APJ3" s="32">
        <f>INDEX('[5]Finance Indicators'!$A$2:$BO$35,MATCH($A3,'[5]Finance Indicators'!$A$2:$A$35,0),MATCH(APJ$1,'[5]Finance Indicators'!$A$2:$BO$2,0))</f>
        <v>121994</v>
      </c>
      <c r="APK3" s="88">
        <f>INDEX('[6]Finance Indicators'!$B$3:$BO$35,MATCH($A3,'[6]Finance Indicators'!$A$3:$A$35,0),MATCH(APK$1,'[6]Finance Indicators'!$B$2:$BO$2,0))</f>
        <v>62.715089679744125</v>
      </c>
      <c r="APL3" s="88">
        <f>INDEX('[6]Finance Indicators'!$B$3:$BO$35,MATCH($A3,'[6]Finance Indicators'!$A$3:$A$35,0),MATCH(APL$1,'[6]Finance Indicators'!$B$2:$BO$2,0))</f>
        <v>7745</v>
      </c>
      <c r="APM3" s="88">
        <f>INDEX('[6]Finance Indicators'!$B$3:$BO$35,MATCH($A3,'[6]Finance Indicators'!$A$3:$A$35,0),MATCH(APM$1,'[6]Finance Indicators'!$B$2:$BO$2,0))</f>
        <v>123495</v>
      </c>
      <c r="APN3" s="88">
        <f t="array" ref="APN3">INDEX('[7]Finance Indicators'!$A$2:$BO$35,MATCH($A3,'[7]Finance Indicators'!$A$2:$A$35,0),MATCH(APN$1,'[7]Finance Indicators'!$A$2:$BO$2,0))</f>
        <v>63.82584753608721</v>
      </c>
      <c r="APO3" s="250">
        <f t="array" ref="APO3">INDEX('[7]Finance Indicators'!$A$2:$BO$35,MATCH($A3,'[7]Finance Indicators'!$A$2:$A$35,0),MATCH(APO$1,'[7]Finance Indicators'!$A$2:$BO$2,0))</f>
        <v>7928</v>
      </c>
      <c r="APP3" s="250">
        <f t="array" ref="APP3">INDEX('[7]Finance Indicators'!$A$2:$BO$35,MATCH($A3,'[7]Finance Indicators'!$A$2:$A$35,0),MATCH(APP$1,'[7]Finance Indicators'!$A$2:$BO$2,0))</f>
        <v>124213</v>
      </c>
      <c r="APQ3" s="139">
        <f>(AOS3*100)/Deflators!$B$4</f>
        <v>82.449495596323985</v>
      </c>
      <c r="APR3" s="137">
        <f>(AOV3*100)/Deflators!$B$5</f>
        <v>80.723120572335858</v>
      </c>
      <c r="APS3" s="137">
        <f>(AOY3*100)/Deflators!$B$6</f>
        <v>72.676295542025329</v>
      </c>
      <c r="APT3" s="137">
        <f>(APB3*100)/Deflators!$B$7</f>
        <v>62.251242805538773</v>
      </c>
      <c r="APU3" s="137">
        <f>(APE3*100)/Deflators!$B$8</f>
        <v>66.0410114296469</v>
      </c>
      <c r="APV3" s="137">
        <f>(APH3*100)/Deflators!$B$9</f>
        <v>65.335858590745843</v>
      </c>
      <c r="APW3" s="138">
        <f>(APK3*100)/Deflators!$B$10</f>
        <v>64.247307658259018</v>
      </c>
      <c r="APX3" s="143">
        <f>(APN3*100)/Deflators!$B$11</f>
        <v>63.82584753608721</v>
      </c>
      <c r="APY3" s="121">
        <f t="shared" ref="APY3:APY34" si="86">(APZ3/AQA3)*1000</f>
        <v>129.63915240712828</v>
      </c>
      <c r="APZ3" s="131">
        <v>14622</v>
      </c>
      <c r="AQA3" s="32">
        <v>112790</v>
      </c>
      <c r="AQB3" s="88">
        <f t="shared" ref="AQB3:AQB34" si="87">(AQC3/AQD3)*1000</f>
        <v>119.90779694292526</v>
      </c>
      <c r="AQC3" s="131">
        <v>13681</v>
      </c>
      <c r="AQD3" s="32">
        <v>114096</v>
      </c>
      <c r="AQE3" s="88">
        <f t="shared" ref="AQE3:AQE34" si="88">(AQF3/AQG3)*1000</f>
        <v>114.7769557222905</v>
      </c>
      <c r="AQF3" s="131">
        <v>13171</v>
      </c>
      <c r="AQG3" s="32">
        <v>114753</v>
      </c>
      <c r="AQH3" s="88">
        <f t="shared" ref="AQH3:AQH34" si="89">(AQI3/AQJ3)*1000</f>
        <v>125.23670095180894</v>
      </c>
      <c r="AQI3" s="131">
        <v>15013</v>
      </c>
      <c r="AQJ3" s="32">
        <v>119877</v>
      </c>
      <c r="AQK3" s="88">
        <f t="shared" ref="AQK3:AQK34" si="90">(AQL3/AQM3)*1000</f>
        <v>128.06937848441049</v>
      </c>
      <c r="AQL3" s="131">
        <v>15506</v>
      </c>
      <c r="AQM3" s="40">
        <v>121075</v>
      </c>
      <c r="AQN3" s="115">
        <f>(APY3*100)/Deflators!$B$2</f>
        <v>152.71796810634288</v>
      </c>
      <c r="AQO3" s="116">
        <f>(AQB3*100)/Deflators!$B$3</f>
        <v>139.1445682959876</v>
      </c>
      <c r="AQP3" s="116">
        <f>(AQE3*100)/Deflators!$B$4</f>
        <v>130.52191183884415</v>
      </c>
      <c r="AQQ3" s="116">
        <f>(AQH3*100)/Deflators!$B$5</f>
        <v>139.89336363297684</v>
      </c>
      <c r="AQR3" s="136">
        <f>(AQK3*100)/Deflators!$B$6</f>
        <v>141.11177544135299</v>
      </c>
      <c r="AQS3" s="115">
        <f t="shared" ref="AQS3:AQS34" si="91">AQT3/AQU3*1000</f>
        <v>82.64707676487761</v>
      </c>
      <c r="AQT3" s="131">
        <v>9484</v>
      </c>
      <c r="AQU3" s="32">
        <v>114753</v>
      </c>
      <c r="AQV3" s="116">
        <f t="shared" ref="AQV3:AQV33" si="92">AQW3/AQX3*1000</f>
        <v>86.188343051627925</v>
      </c>
      <c r="AQW3" s="131">
        <v>10332</v>
      </c>
      <c r="AQX3" s="32">
        <v>119877</v>
      </c>
      <c r="AQY3" s="116">
        <f t="shared" ref="AQY3:AQY34" si="93">AQZ3/ARA3*1000</f>
        <v>105.48007433409045</v>
      </c>
      <c r="AQZ3" s="131">
        <v>12771</v>
      </c>
      <c r="ARA3" s="32">
        <v>121075</v>
      </c>
      <c r="ARB3" s="116">
        <f t="shared" ref="ARB3:ARB34" si="94">ARC3/ARD3*1000</f>
        <v>127.56139462698459</v>
      </c>
      <c r="ARC3" s="131">
        <v>15370</v>
      </c>
      <c r="ARD3" s="32">
        <v>120491</v>
      </c>
      <c r="ARE3" s="116">
        <f t="shared" ref="ARE3:ARE33" si="95">(ARF3/ARG3)*1000</f>
        <v>126.12560274211351</v>
      </c>
      <c r="ARF3" s="87">
        <f>INDEX('[2]All Previous Years'!$A$1:$EX$34,MATCH($A3,'[2]All Previous Years'!$A$1:$A$34,0),MATCH(ARF$1,'[2]All Previous Years'!$A$1:$EX$1,0))</f>
        <v>15197</v>
      </c>
      <c r="ARG3" s="131">
        <f>INDEX('[29]SPI Raw Data 1617'!$A$3:$AN$37,MATCH($A3,'[29]SPI Raw Data 1617'!$A$3:$A$37,0),MATCH(ARG$1,'[29]SPI Raw Data 1617'!$A$37:$AN$37,0))</f>
        <v>120491</v>
      </c>
      <c r="ARH3" s="88">
        <f t="shared" ref="ARH3:ARH34" si="96">(ARI3/ARJ3)*1000</f>
        <v>120.72724888109251</v>
      </c>
      <c r="ARI3" s="32">
        <f>INDEX([4]Sheet1!$A$1:$CJ$34, MATCH($A3, [4]Sheet1!$A$1:$A$34, 0), MATCH(ARI$1, [4]Sheet1!$A$1:$CJ$1, 0))</f>
        <v>14728</v>
      </c>
      <c r="ARJ3" s="32">
        <f>INDEX('[5]Finance Indicators'!$A$2:$BO$35,MATCH($A3,'[5]Finance Indicators'!$A$2:$A$35,0),MATCH(ARJ$1,'[5]Finance Indicators'!$A$2:$BO$2,0))</f>
        <v>121994</v>
      </c>
      <c r="ARK3" s="88">
        <f>INDEX('[6]Finance Indicators'!$B$3:$BO$35,MATCH($A3,'[6]Finance Indicators'!$A$3:$A$35,0),MATCH(ARK$1,'[6]Finance Indicators'!$B$2:$BO$2,0))</f>
        <v>123.31673347099073</v>
      </c>
      <c r="ARL3" s="88">
        <f>INDEX('[6]Finance Indicators'!$B$3:$BO$35,MATCH($A3,'[6]Finance Indicators'!$A$3:$A$35,0),MATCH(ARL$1,'[6]Finance Indicators'!$B$2:$BO$2,0))</f>
        <v>15229</v>
      </c>
      <c r="ARM3" s="88">
        <f>INDEX('[6]Finance Indicators'!$B$3:$BO$35,MATCH($A3,'[6]Finance Indicators'!$A$3:$A$35,0),MATCH(ARM$1,'[6]Finance Indicators'!$B$2:$BO$2,0))</f>
        <v>123495</v>
      </c>
      <c r="ARN3" s="250">
        <f t="array" ref="ARN3">INDEX('[7]Finance Indicators'!$A$2:$BO$35,MATCH($A3,'[7]Finance Indicators'!$A$2:$A$35,0),MATCH(ARN$1,'[7]Finance Indicators'!$A$2:$BO$2,0))</f>
        <v>123.2077157785417</v>
      </c>
      <c r="ARO3" s="250">
        <f t="array" ref="ARO3">INDEX('[7]Finance Indicators'!$A$2:$BO$35,MATCH($A3,'[7]Finance Indicators'!$A$2:$A$35,0),MATCH(ARO$1,'[7]Finance Indicators'!$A$2:$BO$2,0))</f>
        <v>15304</v>
      </c>
      <c r="ARP3" s="250">
        <f t="array" ref="ARP3">INDEX('[7]Finance Indicators'!$A$2:$BO$35,MATCH($A3,'[7]Finance Indicators'!$A$2:$A$35,0),MATCH(ARP$1,'[7]Finance Indicators'!$A$2:$BO$2,0))</f>
        <v>124213</v>
      </c>
      <c r="ARQ3" s="139">
        <f>(AQS3*100)/Deflators!$B$4</f>
        <v>93.984497143694298</v>
      </c>
      <c r="ARR3" s="137">
        <f>(AQV3*100)/Deflators!$B$5</f>
        <v>96.275110441345277</v>
      </c>
      <c r="ARS3" s="137">
        <f>(AQY3*100)/Deflators!$B$6</f>
        <v>116.22200981307357</v>
      </c>
      <c r="ART3" s="137">
        <f>(ARB3*100)/Deflators!$B$7</f>
        <v>139.41448374196867</v>
      </c>
      <c r="ARU3" s="116">
        <f>(ARE3*100)/Deflators!$B$8</f>
        <v>134.5161842509508</v>
      </c>
      <c r="ARV3" s="116">
        <f>(ARH3*100)/Deflators!$B$9</f>
        <v>126.53077256075015</v>
      </c>
      <c r="ARW3" s="116">
        <f>(ARK3*100)/Deflators!$B$10</f>
        <v>126.32953496806024</v>
      </c>
      <c r="ARX3" s="248">
        <f>(ARN3*100)/Deflators!$B$11</f>
        <v>123.2077157785417</v>
      </c>
      <c r="ARY3" s="140">
        <v>9130.1163642281717</v>
      </c>
      <c r="ARZ3" s="131">
        <v>2244</v>
      </c>
      <c r="ASA3" s="131">
        <v>245780</v>
      </c>
      <c r="ASB3" s="132">
        <v>8796.445880452342</v>
      </c>
      <c r="ASC3" s="131">
        <v>2178</v>
      </c>
      <c r="ASD3" s="131">
        <v>247600</v>
      </c>
      <c r="ASE3" s="141">
        <v>9458.4018157626997</v>
      </c>
      <c r="ASF3" s="131">
        <v>2417</v>
      </c>
      <c r="ASG3" s="131">
        <v>255540</v>
      </c>
      <c r="ASH3" s="141">
        <v>9028.4783114766815</v>
      </c>
      <c r="ASI3" s="131">
        <v>2327</v>
      </c>
      <c r="ASJ3" s="131">
        <v>257740</v>
      </c>
      <c r="ASK3" s="141">
        <v>8529.7504798464488</v>
      </c>
      <c r="ASL3" s="131">
        <v>2222</v>
      </c>
      <c r="ASM3" s="131">
        <v>260500</v>
      </c>
      <c r="ASN3" s="141">
        <v>7550.7711100931447</v>
      </c>
      <c r="ASO3" s="131">
        <v>1978</v>
      </c>
      <c r="ASP3" s="131">
        <v>261960</v>
      </c>
      <c r="ASQ3" s="141">
        <f t="shared" ref="ASQ3:ASQ33" si="97">(ASR3/ASS3)*1000000</f>
        <v>8078.1112933368941</v>
      </c>
      <c r="ASR3" s="87">
        <f>INDEX('[2]All Previous Years'!$A$1:$EX$34,MATCH($A3,'[2]All Previous Years'!$A$1:$A$34,0),MATCH(ASR$1,'[2]All Previous Years'!$A$1:$EX$1,0))</f>
        <v>2118</v>
      </c>
      <c r="ASS3" s="32">
        <f>INDEX('[3]Raw data 16-17'!$B$2:$XA$34,MATCH($A3,'[3]Raw data 16-17'!$A$2:$A$34,0),MATCH(ASS$1,'[3]Raw data 16-17'!$B$1:$GU$1,0))</f>
        <v>262190</v>
      </c>
      <c r="AST3" s="132">
        <f t="shared" ref="AST3:AST34" si="98">(ASU3/ASV3)*1000000</f>
        <v>10164.247517188694</v>
      </c>
      <c r="ASU3" s="32">
        <f>INDEX([4]Sheet1!$A$1:$CJ$34, MATCH($A3, [4]Sheet1!$A$1:$A$34, 0), MATCH(ASU$1, [4]Sheet1!$A$1:$CJ$1, 0))</f>
        <v>2661</v>
      </c>
      <c r="ASV3" s="32">
        <f>INDEX('[5]Finance Indicators'!$A$2:$BO$35,MATCH($A3,'[5]Finance Indicators'!$A$2:$A$35,0),MATCH(ASV$1,'[5]Finance Indicators'!$A$2:$BO$2,0))</f>
        <v>261800</v>
      </c>
      <c r="ASW3" s="88">
        <f>INDEX('[6]Finance Indicators'!$B$3:$BO$35,MATCH($A3,'[6]Finance Indicators'!$A$3:$A$35,0),MATCH(ASW$1,'[6]Finance Indicators'!$B$2:$BO$2,0))</f>
        <v>9874.9378513787433</v>
      </c>
      <c r="ASX3" s="88">
        <f>INDEX('[6]Finance Indicators'!$B$3:$BO$35,MATCH($A3,'[6]Finance Indicators'!$A$3:$A$35,0),MATCH(ASX$1,'[6]Finance Indicators'!$B$2:$BO$2,0))</f>
        <v>2582</v>
      </c>
      <c r="ASY3" s="88">
        <f>INDEX('[6]Finance Indicators'!$B$3:$BO$35,MATCH($A3,'[6]Finance Indicators'!$A$3:$A$35,0),MATCH(ASY$1,'[6]Finance Indicators'!$B$2:$BO$2,0))</f>
        <v>261470</v>
      </c>
      <c r="ASZ3" s="88">
        <f t="array" ref="ASZ3">INDEX('[7]Finance Indicators'!$A$2:$BO$35,MATCH($A3,'[7]Finance Indicators'!$A$2:$A$35,0),MATCH(ASZ$1,'[7]Finance Indicators'!$A$2:$BO$2,0))</f>
        <v>10562.382757168562</v>
      </c>
      <c r="ATA3" s="250">
        <f t="array" ref="ATA3">INDEX('[7]Finance Indicators'!$A$2:$BO$35,MATCH($A3,'[7]Finance Indicators'!$A$2:$A$35,0),MATCH(ATA$1,'[7]Finance Indicators'!$A$2:$BO$2,0))</f>
        <v>2759</v>
      </c>
      <c r="ATB3" s="250">
        <f t="array" ref="ATB3">INDEX('[7]Finance Indicators'!$A$2:$BO$35,MATCH($A3,'[7]Finance Indicators'!$A$2:$A$35,0),MATCH(ATB$1,'[7]Finance Indicators'!$A$2:$BO$2,0))</f>
        <v>261210</v>
      </c>
      <c r="ATC3" s="142">
        <f>(ARY3*100)/Deflators!$B$2</f>
        <v>10755.491638363481</v>
      </c>
      <c r="ATD3" s="199">
        <f>(ASB3*100)/Deflators!$B$3</f>
        <v>10207.657014640668</v>
      </c>
      <c r="ATE3" s="199">
        <f>(ASE3*100)/Deflators!$B$4</f>
        <v>10755.893290290398</v>
      </c>
      <c r="ATF3" s="199">
        <f>(ASH3*100)/Deflators!$B$5</f>
        <v>10085.096380539948</v>
      </c>
      <c r="ATG3" s="199">
        <f>(ASK3*100)/Deflators!$B$6</f>
        <v>9398.407710937563</v>
      </c>
      <c r="ATH3" s="199">
        <f>(ASN3*100)/Deflators!$B$7</f>
        <v>8252.3937531858865</v>
      </c>
      <c r="ATI3" s="199">
        <f>(ASQ3*100)/Deflators!$B$8</f>
        <v>8615.5125011058735</v>
      </c>
      <c r="ATJ3" s="199">
        <f>(AST3*100)/Deflators!$B$9</f>
        <v>10652.856772337092</v>
      </c>
      <c r="ATK3" s="199">
        <f>(ASW3*100)/Deflators!$B$10</f>
        <v>10116.196492478744</v>
      </c>
      <c r="ATL3" s="259">
        <f>(ASZ3*100)/Deflators!$B$11</f>
        <v>10562.382757168562</v>
      </c>
      <c r="ATM3" s="115">
        <v>95.6</v>
      </c>
      <c r="ATN3" s="116">
        <v>97</v>
      </c>
      <c r="ATO3" s="116">
        <v>98</v>
      </c>
      <c r="ATP3" s="116">
        <v>99.6</v>
      </c>
      <c r="ATQ3" s="116">
        <v>98.204667863554761</v>
      </c>
      <c r="ATR3" s="116">
        <v>94.3</v>
      </c>
      <c r="ATS3" s="88">
        <f>INDEX('[3]Raw data 16-17'!$B$2:$XA$34,MATCH($A3,'[3]Raw data 16-17'!$A$2:$A$34,0),MATCH(ATS$1,'[3]Raw data 16-17'!$B$1:$GU$1,0))</f>
        <v>96.622889305816145</v>
      </c>
      <c r="ATT3" s="88">
        <f>INDEX('[14]1718 Collected Indicators'!$A$3:$CH$36,MATCH($A3,'[14]1718 Collected Indicators'!$A$3:$A$36,0),MATCH(ATT$1,'[14]1718 Collected Indicators'!$A$3:$CH$3,0))</f>
        <v>92.761904761904759</v>
      </c>
      <c r="ATU3" s="88">
        <f>INDEX('[15]1819 Collected Indicators'!$A$3:$CV$36,MATCH($A3,'[15]1819 Collected Indicators'!$A$3:$A$36,0),MATCH(ATU$1,'[15]1819 Collected Indicators'!$A$3:$CV$3,0))</f>
        <v>94.3</v>
      </c>
      <c r="ATV3" s="183">
        <f>INDEX('[11]1920 Collected Indicators'!$A$3:$CV$36,MATCH($A3,'[11]1920 Collected Indicators'!$A$3:$A$36,0),MATCH(ATV$1,'[11]1920 Collected Indicators'!$A$3:$CV$3,0))</f>
        <v>96.593186372745492</v>
      </c>
      <c r="ATW3" s="119">
        <f t="shared" ref="ATW3:ATW33" si="99">(ATX3/ATY3)*1000</f>
        <v>6599.6316758747698</v>
      </c>
      <c r="ATX3" s="111">
        <f>INDEX([37]Roads!$U$3:$AC$36,MATCH($A3,[37]Roads!$U$3:$U$36,0),MATCH(ATX$1,[37]Roads!$U$3:$AC$3,0))</f>
        <v>35836</v>
      </c>
      <c r="ATY3" s="131">
        <v>5430</v>
      </c>
      <c r="ATZ3" s="88">
        <f t="shared" ref="ATZ3:ATZ33" si="100">(AUA3/AUB3)*1000</f>
        <v>6531.5795275011942</v>
      </c>
      <c r="AUA3" s="111">
        <f>INDEX([37]Roads!$U$3:$AC$36,MATCH($A3,[37]Roads!$U$3:$U$36,0),MATCH(AUA$1,[37]Roads!$U$3:$AC$3,0))</f>
        <v>35554</v>
      </c>
      <c r="AUB3" s="131">
        <v>5443.4</v>
      </c>
      <c r="AUC3" s="88">
        <f t="shared" ref="AUC3:AUC33" si="101">(AUD3/AUE3)*1000</f>
        <v>6342.6290443667267</v>
      </c>
      <c r="AUD3" s="111">
        <f>INDEX([37]Roads!$U$3:$AC$36,MATCH($A3,[37]Roads!$U$3:$U$36,0),MATCH(AUD$1,[37]Roads!$U$3:$AC$3,0))</f>
        <v>34639</v>
      </c>
      <c r="AUE3" s="32">
        <v>5461.2999999999993</v>
      </c>
      <c r="AUF3" s="88">
        <f t="shared" ref="AUF3:AUF33" si="102">(AUG3/AUH3)*1000</f>
        <v>7940.1207097643564</v>
      </c>
      <c r="AUG3" s="111">
        <f>INDEX([37]Roads!$U$3:$AC$36,MATCH($A3,[37]Roads!$U$3:$U$36,0),MATCH(AUG$1,[37]Roads!$U$3:$AC$3,0))</f>
        <v>42072</v>
      </c>
      <c r="AUH3" s="131">
        <v>5298.66</v>
      </c>
      <c r="AUI3" s="88">
        <f t="shared" ref="AUI3:AUI33" si="103">(AUJ3/AUK3)*1000</f>
        <v>8279.3699079860853</v>
      </c>
      <c r="AUJ3" s="111">
        <f>INDEX([37]Roads!$U$3:$AC$36,MATCH($A3,[37]Roads!$U$3:$U$36,0),MATCH(AUJ$1,[37]Roads!$U$3:$AC$3,0))</f>
        <v>43982</v>
      </c>
      <c r="AUK3" s="32">
        <v>5312.24</v>
      </c>
      <c r="AUL3" s="88">
        <f t="shared" ref="AUL3:AUL33" si="104">(AUM3/AUN3)*1000</f>
        <v>9945.3389276847811</v>
      </c>
      <c r="AUM3" s="111">
        <f>INDEX([37]Roads!$U$3:$AC$36,MATCH($A3,[37]Roads!$U$3:$U$36,0),MATCH(AUM$1,[37]Roads!$U$3:$AC$3,0))</f>
        <v>54802</v>
      </c>
      <c r="AUN3" s="32">
        <v>5510.32</v>
      </c>
      <c r="AUO3" s="116">
        <f t="shared" ref="AUO3:AUO33" si="105">(AUP3/AUQ3)*1000</f>
        <v>8193.6594202898541</v>
      </c>
      <c r="AUP3" s="111">
        <f>INDEX([37]Roads!$U$3:$AC$36,MATCH($A3,[37]Roads!$U$3:$U$36,0),MATCH(AUP$1,[37]Roads!$U$3:$AC$3,0))</f>
        <v>45229</v>
      </c>
      <c r="AUQ3" s="32">
        <f>INDEX('[3]Raw data 16-17'!$B$2:$XA$34,MATCH($A3,'[3]Raw data 16-17'!$A$2:$A$34,0),MATCH(AUQ$1,'[3]Raw data 16-17'!$B$1:$GU$1,0))</f>
        <v>5520</v>
      </c>
      <c r="AUR3" s="88">
        <f t="shared" si="7"/>
        <v>8522.0819618765145</v>
      </c>
      <c r="AUS3" s="32">
        <f>INDEX([4]Sheet1!$A$1:$CJ$34, MATCH($A3, [4]Sheet1!$A$1:$A$34, 0), MATCH(AUS$1, [4]Sheet1!$A$1:$CJ$1, 0))</f>
        <v>47122</v>
      </c>
      <c r="AUT3" s="32">
        <f>INDEX('[5]Finance Indicators'!$A$2:$BO$35,MATCH($A3,'[5]Finance Indicators'!$A$2:$A$35,0),MATCH(AUT$1,'[5]Finance Indicators'!$A$2:$BO$2,0))</f>
        <v>5529.4</v>
      </c>
      <c r="AUU3" s="88">
        <f>INDEX('[6]Finance Indicators'!$B$3:$BO$35,MATCH($A3,'[6]Finance Indicators'!$A$3:$A$35,0),MATCH(AUU$1,'[6]Finance Indicators'!$B$2:$BO$2,0))</f>
        <v>7081.8428573996507</v>
      </c>
      <c r="AUV3" s="88">
        <f>INDEX('[6]Finance Indicators'!$B$3:$BO$35,MATCH($A3,'[6]Finance Indicators'!$A$3:$A$35,0),MATCH(AUV$1,'[6]Finance Indicators'!$B$2:$BO$2,0))</f>
        <v>39397</v>
      </c>
      <c r="AUW3" s="88">
        <f>INDEX('[6]Finance Indicators'!$B$3:$BO$35,MATCH($A3,'[6]Finance Indicators'!$A$3:$A$35,0),MATCH(AUW$1,'[6]Finance Indicators'!$B$2:$BO$2,0))</f>
        <v>5563.1</v>
      </c>
      <c r="AUX3" s="88">
        <f t="array" ref="AUX3">INDEX('[7]Finance Indicators'!$A$2:$BO$35,MATCH($A3,'[7]Finance Indicators'!$A$2:$A$35,0),MATCH(AUX$1,'[7]Finance Indicators'!$A$2:$BO$2,0))</f>
        <v>8920.5294918933687</v>
      </c>
      <c r="AUY3" s="250">
        <f t="array" ref="AUY3">INDEX('[7]Finance Indicators'!$A$2:$BO$35,MATCH($A3,'[7]Finance Indicators'!$A$2:$A$35,0),MATCH(AUY$1,'[7]Finance Indicators'!$A$2:$BO$2,0))</f>
        <v>49639</v>
      </c>
      <c r="AUZ3" s="250">
        <f t="array" ref="AUZ3">INDEX('[7]Finance Indicators'!$A$2:$BO$35,MATCH($A3,'[7]Finance Indicators'!$A$2:$A$35,0),MATCH(AUZ$1,'[7]Finance Indicators'!$A$2:$BO$2,0))</f>
        <v>5564.58</v>
      </c>
      <c r="AVA3" s="119">
        <f>(ATW3*100)/Deflators!$B$2</f>
        <v>7774.5212081040609</v>
      </c>
      <c r="AVB3" s="137">
        <f>(ATZ3*100)/Deflators!$B$3</f>
        <v>7579.4388423103037</v>
      </c>
      <c r="AVC3" s="137">
        <f>(AUC3*100)/Deflators!$B$4</f>
        <v>7212.7027916506368</v>
      </c>
      <c r="AVD3" s="137">
        <f>(AUF3*100)/Deflators!$B$5</f>
        <v>8869.36645008095</v>
      </c>
      <c r="AVE3" s="137">
        <f>(AUI3*100)/Deflators!$B$6</f>
        <v>9122.5287502573719</v>
      </c>
      <c r="AVF3" s="137">
        <f>(AUL3*100)/Deflators!$B$7</f>
        <v>10869.466395350697</v>
      </c>
      <c r="AVG3" s="137">
        <f>(AUO3*100)/Deflators!$B$8</f>
        <v>8738.7475366349972</v>
      </c>
      <c r="AVH3" s="137">
        <f>(AUR3*100)/Deflators!$B$9</f>
        <v>8931.7500767728143</v>
      </c>
      <c r="AVI3" s="137">
        <f>(AUU3*100)/Deflators!$B$10</f>
        <v>7254.8622535694649</v>
      </c>
      <c r="AVJ3" s="245">
        <f>(AUX3*100)/Deflators!$B$11</f>
        <v>8920.5294918933687</v>
      </c>
      <c r="AVK3" s="115">
        <v>25.011400575955058</v>
      </c>
      <c r="AVL3" s="116">
        <v>24.536379284717341</v>
      </c>
      <c r="AVM3" s="116">
        <v>23.1</v>
      </c>
      <c r="AVN3" s="116">
        <v>22.7</v>
      </c>
      <c r="AVO3" s="116">
        <v>23.38356926247193</v>
      </c>
      <c r="AVP3" s="116">
        <v>23.001458973268686</v>
      </c>
      <c r="AVQ3" s="88">
        <f>INDEX('[3]Raw data 16-17'!$B$2:$XA$34,MATCH($A3,'[3]Raw data 16-17'!$A$2:$A$34,0),MATCH(AVQ$1,'[3]Raw data 16-17'!$B$1:$GU$1,0))</f>
        <v>24.800437521129069</v>
      </c>
      <c r="AVR3" s="88">
        <f>INDEX('[14]1718 Collected Indicators'!$A$3:$CH$36,MATCH($A3,'[14]1718 Collected Indicators'!$A$3:$A$36,0),MATCH(AVR$1,'[14]1718 Collected Indicators'!$A$3:$CH$3,0))</f>
        <v>26.621624639921762</v>
      </c>
      <c r="AVS3" s="88">
        <f>INDEX('[15]1819 Collected Indicators'!$A$3:$CV$36,MATCH($A3,'[15]1819 Collected Indicators'!$A$3:$A$36,0),MATCH(AVS$1,'[15]1819 Collected Indicators'!$A$3:$CV$3,0))</f>
        <v>26.964685257533617</v>
      </c>
      <c r="AVT3" s="183">
        <f>INDEX('[11]1920 Collected Indicators'!$A$3:$CV$36,MATCH($A3,'[11]1920 Collected Indicators'!$A$3:$A$36,0),MATCH(AVT$1,'[11]1920 Collected Indicators'!$A$3:$CV$3,0))</f>
        <v>27.514304740479893</v>
      </c>
      <c r="AVU3" s="115">
        <v>23.708525434245665</v>
      </c>
      <c r="AVV3" s="116">
        <v>23.738860145387267</v>
      </c>
      <c r="AVW3" s="116">
        <v>21.8</v>
      </c>
      <c r="AVX3" s="116">
        <v>22.08</v>
      </c>
      <c r="AVY3" s="116">
        <v>22.575471608051739</v>
      </c>
      <c r="AVZ3" s="116">
        <v>19.975352078384653</v>
      </c>
      <c r="AWA3" s="88">
        <f>INDEX('[3]Raw data 16-17'!$B$2:$XA$34,MATCH($A3,'[3]Raw data 16-17'!$A$2:$A$34,0),MATCH(AWA$1,'[3]Raw data 16-17'!$B$1:$GU$1,0))</f>
        <v>21.417248254283269</v>
      </c>
      <c r="AWB3" s="88">
        <f>INDEX('[14]1718 Collected Indicators'!$A$3:$CH$36,MATCH($A3,'[14]1718 Collected Indicators'!$A$3:$A$36,0),MATCH(AWB$1,'[14]1718 Collected Indicators'!$A$3:$CH$3,0))</f>
        <v>24.039505999991263</v>
      </c>
      <c r="AWC3" s="88">
        <f>INDEX('[15]1819 Collected Indicators'!$A$3:$CV$36,MATCH($A3,'[15]1819 Collected Indicators'!$A$3:$A$36,0),MATCH(AWC$1,'[15]1819 Collected Indicators'!$A$3:$CV$3,0))</f>
        <v>24.545082473344337</v>
      </c>
      <c r="AWD3" s="183">
        <f>INDEX('[11]1920 Collected Indicators'!$A$3:$CV$36,MATCH($A3,'[11]1920 Collected Indicators'!$A$3:$A$36,0),MATCH(AWD$1,'[11]1920 Collected Indicators'!$A$3:$CV$3,0))</f>
        <v>23.466257906610501</v>
      </c>
      <c r="AWE3" s="115">
        <v>23.033540115537022</v>
      </c>
      <c r="AWF3" s="116">
        <v>21.897953781591003</v>
      </c>
      <c r="AWG3" s="116">
        <v>20.8</v>
      </c>
      <c r="AWH3" s="116">
        <v>23.31</v>
      </c>
      <c r="AWI3" s="116">
        <v>22.712800270147447</v>
      </c>
      <c r="AWJ3" s="116">
        <v>18.820057075856397</v>
      </c>
      <c r="AWK3" s="88">
        <f>INDEX('[3]Raw data 16-17'!$B$2:$XA$34,MATCH($A3,'[3]Raw data 16-17'!$A$2:$A$34,0),MATCH(AWK$1,'[3]Raw data 16-17'!$B$1:$GU$1,0))</f>
        <v>18.518825199252628</v>
      </c>
      <c r="AWL3" s="88">
        <f>INDEX('[14]1718 Collected Indicators'!$A$3:$CH$36,MATCH($A3,'[14]1718 Collected Indicators'!$A$3:$A$36,0),MATCH(AWL$1,'[14]1718 Collected Indicators'!$A$3:$CH$3,0))</f>
        <v>22.007353609126167</v>
      </c>
      <c r="AWM3" s="88">
        <f>INDEX('[15]1819 Collected Indicators'!$A$3:$CV$36,MATCH($A3,'[15]1819 Collected Indicators'!$A$3:$A$36,0),MATCH(AWM$1,'[15]1819 Collected Indicators'!$A$3:$CV$3,0))</f>
        <v>22.829992734329164</v>
      </c>
      <c r="AWN3" s="183">
        <f>INDEX('[11]1920 Collected Indicators'!$A$3:$CV$36,MATCH($A3,'[11]1920 Collected Indicators'!$A$3:$A$36,0),MATCH(AWN$1,'[11]1920 Collected Indicators'!$A$3:$CV$3,0))</f>
        <v>20.816895998572868</v>
      </c>
      <c r="AWO3" s="115">
        <v>30.576424717673838</v>
      </c>
      <c r="AWP3" s="116">
        <v>26.771232646297292</v>
      </c>
      <c r="AWQ3" s="116">
        <v>27.8</v>
      </c>
      <c r="AWR3" s="116">
        <v>30.740000000000002</v>
      </c>
      <c r="AWS3" s="116">
        <v>28.641248435285576</v>
      </c>
      <c r="AWT3" s="116">
        <v>31.059886145257135</v>
      </c>
      <c r="AWU3" s="88">
        <f>INDEX('[3]Raw data 16-17'!$B$2:$XA$34,MATCH($A3,'[3]Raw data 16-17'!$A$2:$A$34,0),MATCH(AWU$1,'[3]Raw data 16-17'!$B$1:$GU$1,0))</f>
        <v>30.254064765101329</v>
      </c>
      <c r="AWV3" s="88">
        <f>INDEX('[14]1718 Collected Indicators'!$A$3:$CH$36,MATCH($A3,'[14]1718 Collected Indicators'!$A$3:$A$36,0),MATCH(AWV$1,'[14]1718 Collected Indicators'!$A$3:$CH$3,0))</f>
        <v>29.415967911986431</v>
      </c>
      <c r="AWW3" s="88">
        <f>INDEX('[15]1819 Collected Indicators'!$A$3:$CV$36,MATCH($A3,'[15]1819 Collected Indicators'!$A$3:$A$36,0),MATCH(AWW$1,'[15]1819 Collected Indicators'!$A$3:$CV$3,0))</f>
        <v>30.673993384921179</v>
      </c>
      <c r="AWX3" s="183">
        <f>INDEX('[11]1920 Collected Indicators'!$A$3:$CV$36,MATCH($A3,'[11]1920 Collected Indicators'!$A$3:$A$36,0),MATCH(AWX$1,'[11]1920 Collected Indicators'!$A$3:$CV$3,0))</f>
        <v>30.147591601141208</v>
      </c>
      <c r="AWY3" s="119">
        <v>25343.803401415902</v>
      </c>
      <c r="AWZ3" s="131">
        <v>6229</v>
      </c>
      <c r="AXA3" s="131">
        <v>247600</v>
      </c>
      <c r="AXB3" s="88">
        <f t="shared" ref="AXB3:AXB34" si="106">AXC3/AXD3*1000000</f>
        <v>22023.424878836831</v>
      </c>
      <c r="AXC3" s="131">
        <v>5453</v>
      </c>
      <c r="AXD3" s="131">
        <v>247600</v>
      </c>
      <c r="AXE3" s="116">
        <f t="shared" ref="AXE3:AXE34" si="107">AXF3/AXG3*1000000</f>
        <v>20963.449949127338</v>
      </c>
      <c r="AXF3" s="131">
        <f t="shared" ref="AXF3:AXF34" si="108">AYN3+AZT3</f>
        <v>5357</v>
      </c>
      <c r="AXG3" s="131">
        <v>255540</v>
      </c>
      <c r="AXH3" s="141">
        <f t="shared" ref="AXH3:AXH34" si="109">AXI3/AXJ3*1000000</f>
        <v>21444.090944362535</v>
      </c>
      <c r="AXI3" s="131">
        <f t="shared" ref="AXI3:AXI34" si="110">AYQ3+AZW3</f>
        <v>5527</v>
      </c>
      <c r="AXJ3" s="131">
        <v>257740</v>
      </c>
      <c r="AXK3" s="141">
        <f t="shared" ref="AXK3:AXK34" si="111">AXL3/AXM3*1000000</f>
        <v>21362.763915547024</v>
      </c>
      <c r="AXL3" s="131">
        <f t="shared" ref="AXL3:AXL34" si="112">AYT3+AZZ3</f>
        <v>5565</v>
      </c>
      <c r="AXM3" s="32">
        <v>260500</v>
      </c>
      <c r="AXN3" s="141">
        <f t="shared" ref="AXN3:AXN34" si="113">AXO3/AXP3*1000000</f>
        <v>23034.051000152693</v>
      </c>
      <c r="AXO3" s="131">
        <f t="shared" ref="AXO3:AXO34" si="114">AYW3+BAC3</f>
        <v>6034</v>
      </c>
      <c r="AXP3" s="32">
        <v>261960</v>
      </c>
      <c r="AXQ3" s="116">
        <f t="shared" ref="AXQ3:AXQ34" si="115">(AXR3/AXS3)*1000000</f>
        <v>22148.060566764561</v>
      </c>
      <c r="AXR3" s="87">
        <f>INDEX('[2]All Previous Years'!$A$1:$EX$34,MATCH($A3,'[2]All Previous Years'!$A$1:$A$34,0),MATCH(AXR$1,'[2]All Previous Years'!$A$1:$EX$1,0))</f>
        <v>5807</v>
      </c>
      <c r="AXS3" s="32">
        <f>INDEX('[3]Raw data 16-17'!$B$2:$XA$34,MATCH($A3,'[3]Raw data 16-17'!$A$2:$A$34,0),MATCH(AXS$1,'[3]Raw data 16-17'!$B$1:$GU$1,0))</f>
        <v>262190</v>
      </c>
      <c r="AXT3" s="88">
        <f t="shared" ref="AXT3:AXT34" si="116">(AXU3/AXV3)*1000000</f>
        <v>18514.132925897633</v>
      </c>
      <c r="AXU3" s="32">
        <f>INDEX([4]Sheet1!$A$1:$CJ$34, MATCH($A3, [4]Sheet1!$A$1:$A$34, 0), MATCH(AXU$1, [4]Sheet1!$A$1:$CJ$1, 0))</f>
        <v>4847</v>
      </c>
      <c r="AXV3" s="32">
        <f>INDEX('[5]Finance Indicators'!$A$2:$BO$35,MATCH($A3,'[5]Finance Indicators'!$A$2:$A$35,0),MATCH(AXV$1,'[5]Finance Indicators'!$A$2:$BO$2,0))</f>
        <v>261800</v>
      </c>
      <c r="AXW3" s="88">
        <f>INDEX('[6]Finance Indicators'!$B$3:$BO$35,MATCH($A3,'[6]Finance Indicators'!$A$3:$A$35,0),MATCH(AXW$1,'[6]Finance Indicators'!$B$2:$BO$2,0))</f>
        <v>19570.122767430297</v>
      </c>
      <c r="AXX3" s="88">
        <f>INDEX('[6]Finance Indicators'!$B$3:$BO$35,MATCH($A3,'[6]Finance Indicators'!$A$3:$A$35,0),MATCH(AXX$1,'[6]Finance Indicators'!$B$2:$BO$2,0))</f>
        <v>5117</v>
      </c>
      <c r="AXY3" s="88">
        <f>INDEX('[6]Finance Indicators'!$B$3:$BO$35,MATCH($A3,'[6]Finance Indicators'!$A$3:$A$35,0),MATCH(AXY$1,'[6]Finance Indicators'!$B$2:$BO$2,0))</f>
        <v>261470</v>
      </c>
      <c r="AXZ3" s="250">
        <f t="array" ref="AXZ3">INDEX('[7]Finance Indicators'!$A$2:$BO$35,MATCH($A3,'[7]Finance Indicators'!$A$2:$A$35,0),MATCH(AXZ$1,'[7]Finance Indicators'!$A$2:$BO$2,0))</f>
        <v>18203.74411393132</v>
      </c>
      <c r="AYA3" s="250">
        <f t="array" ref="AYA3">INDEX('[7]Finance Indicators'!$A$2:$BO$35,MATCH($A3,'[7]Finance Indicators'!$A$2:$A$35,0),MATCH(AYA$1,'[7]Finance Indicators'!$A$2:$BO$2,0))</f>
        <v>4755</v>
      </c>
      <c r="AYB3" s="250">
        <f t="array" ref="AYB3">INDEX('[7]Finance Indicators'!$A$2:$BO$35,MATCH($A3,'[7]Finance Indicators'!$A$2:$A$35,0),MATCH(AYB$1,'[7]Finance Indicators'!$A$2:$BO$2,0))</f>
        <v>261210</v>
      </c>
      <c r="AYC3" s="119">
        <f>(AWY3*100)/Deflators!$B$2</f>
        <v>29855.595996152464</v>
      </c>
      <c r="AYD3" s="137">
        <f>(AXB3*100)/Deflators!$B$3</f>
        <v>25556.636226278955</v>
      </c>
      <c r="AYE3" s="137">
        <f>(AXE3*100)/Deflators!$B$4</f>
        <v>23839.189224694106</v>
      </c>
      <c r="AYF3" s="137">
        <f>(AXH3*100)/Deflators!$B$5</f>
        <v>23953.729134183191</v>
      </c>
      <c r="AYG3" s="137">
        <f>(AXK3*100)/Deflators!$B$6</f>
        <v>23538.316341749571</v>
      </c>
      <c r="AYH3" s="137">
        <f>(AXN3*100)/Deflators!$B$7</f>
        <v>25174.390246068568</v>
      </c>
      <c r="AYI3" s="88">
        <f>(AXQ3*100)/Deflators!$B$8</f>
        <v>23621.473604306801</v>
      </c>
      <c r="AYJ3" s="88">
        <f>(AXT3*100)/Deflators!$B$9</f>
        <v>19404.132572535844</v>
      </c>
      <c r="AYK3" s="88">
        <f>(AXW3*100)/Deflators!$B$10</f>
        <v>20048.248432228404</v>
      </c>
      <c r="AYL3" s="182">
        <f>(AXZ3*100)/Deflators!$B$11</f>
        <v>18203.74411393132</v>
      </c>
      <c r="AYM3" s="119">
        <f t="shared" ref="AYM3:AYM34" si="117">AYN3/AYO3*1000000</f>
        <v>4793.7700555686006</v>
      </c>
      <c r="AYN3" s="131">
        <v>1225</v>
      </c>
      <c r="AYO3" s="131">
        <v>255540</v>
      </c>
      <c r="AYP3" s="88">
        <f t="shared" ref="AYP3:AYP34" si="118">AYQ3/AYR3*1000000</f>
        <v>4132.0710793823228</v>
      </c>
      <c r="AYQ3" s="131">
        <v>1065</v>
      </c>
      <c r="AYR3" s="131">
        <v>257740</v>
      </c>
      <c r="AYS3" s="116">
        <f t="shared" ref="AYS3:AYS34" si="119">AYT3/AYU3*1000000</f>
        <v>5332.0537428023026</v>
      </c>
      <c r="AYT3" s="131">
        <v>1389</v>
      </c>
      <c r="AYU3" s="32">
        <v>260500</v>
      </c>
      <c r="AYV3" s="116">
        <f t="shared" ref="AYV3:AYV34" si="120">AYW3/AYX3*1000000</f>
        <v>5367.2316384180785</v>
      </c>
      <c r="AYW3" s="131">
        <v>1406</v>
      </c>
      <c r="AYX3" s="32">
        <v>261960</v>
      </c>
      <c r="AYY3" s="116">
        <f t="shared" ref="AYY3:AYY34" si="121">AYZ3/AZA3*1000000</f>
        <v>5339.6391929516767</v>
      </c>
      <c r="AYZ3" s="87">
        <f>INDEX('[2]All Previous Years'!$A$1:$EX$34,MATCH($A3,'[2]All Previous Years'!$A$1:$A$34,0),MATCH(AYZ$1,'[2]All Previous Years'!$A$1:$EX$1,0))</f>
        <v>1400</v>
      </c>
      <c r="AZA3" s="32">
        <f>INDEX('[3]Raw data 16-17'!$B$2:$XA$34,MATCH($A3,'[3]Raw data 16-17'!$A$2:$A$34,0),MATCH(AZA$1,'[3]Raw data 16-17'!$B$1:$GU$1,0))</f>
        <v>262190</v>
      </c>
      <c r="AZB3" s="88">
        <f t="shared" ref="AZB3:AZB34" si="122">AZC3/AZD3*1000000</f>
        <v>5374.3315508021387</v>
      </c>
      <c r="AZC3" s="32">
        <f>INDEX([4]Sheet1!$A$1:$CJ$34, MATCH($A3, [4]Sheet1!$A$1:$A$34, 0), MATCH(AZC$1, [4]Sheet1!$A$1:$CJ$1, 0))</f>
        <v>1407</v>
      </c>
      <c r="AZD3" s="32">
        <f>INDEX('[5]Finance Indicators'!$A$2:$BO$35,MATCH($A3,'[5]Finance Indicators'!$A$2:$A$35,0),MATCH(AZD$1,'[5]Finance Indicators'!$A$2:$BO$2,0))</f>
        <v>261800</v>
      </c>
      <c r="AZE3" s="88">
        <f>INDEX('[6]Finance Indicators'!$B$3:$BO$35,MATCH($A3,'[6]Finance Indicators'!$A$3:$A$35,0),MATCH(AZE$1,'[6]Finance Indicators'!$B$2:$BO$2,0))</f>
        <v>5579.9900562205994</v>
      </c>
      <c r="AZF3" s="88">
        <f>INDEX('[6]Finance Indicators'!$B$3:$BO$35,MATCH($A3,'[6]Finance Indicators'!$A$3:$A$35,0),MATCH(AZF$1,'[6]Finance Indicators'!$B$2:$BO$2,0))</f>
        <v>1459</v>
      </c>
      <c r="AZG3" s="88">
        <f>INDEX('[6]Finance Indicators'!$B$3:$BO$35,MATCH($A3,'[6]Finance Indicators'!$A$3:$A$35,0),MATCH(AZG$1,'[6]Finance Indicators'!$B$2:$BO$2,0))</f>
        <v>261470</v>
      </c>
      <c r="AZH3" s="250">
        <f t="array" ref="AZH3">INDEX('[7]Finance Indicators'!$A$2:$BO$35,MATCH($A3,'[7]Finance Indicators'!$A$2:$A$35,0),MATCH(AZH$1,'[7]Finance Indicators'!$A$2:$BO$2,0))</f>
        <v>4804.5633781248807</v>
      </c>
      <c r="AZI3" s="250">
        <f t="array" ref="AZI3">INDEX('[7]Finance Indicators'!$A$2:$BO$35,MATCH($A3,'[7]Finance Indicators'!$A$2:$A$35,0),MATCH(AZI$1,'[7]Finance Indicators'!$A$2:$BO$2,0))</f>
        <v>1255</v>
      </c>
      <c r="AZJ3" s="250">
        <f t="array" ref="AZJ3">INDEX('[7]Finance Indicators'!$A$2:$BO$35,MATCH($A3,'[7]Finance Indicators'!$A$2:$A$35,0),MATCH(AZJ$1,'[7]Finance Indicators'!$A$2:$BO$2,0))</f>
        <v>261210</v>
      </c>
      <c r="AZK3" s="139">
        <f>(AYM3*100)/Deflators!$B$4</f>
        <v>5451.3733060015466</v>
      </c>
      <c r="AZL3" s="137">
        <f>(AYP3*100)/Deflators!$B$5</f>
        <v>4615.6543383218914</v>
      </c>
      <c r="AZM3" s="137">
        <f>(AYS3*100)/Deflators!$B$6</f>
        <v>5875.0622459461183</v>
      </c>
      <c r="AZN3" s="137">
        <f>(AYV3*100)/Deflators!$B$7</f>
        <v>5865.9583503434551</v>
      </c>
      <c r="AZO3" s="88">
        <f>(AYY3*100)/Deflators!$B$8</f>
        <v>5694.8618987479795</v>
      </c>
      <c r="AZP3" s="88">
        <f>(AZB3*100)/Deflators!$B$9</f>
        <v>5632.6830058918786</v>
      </c>
      <c r="AZQ3" s="88">
        <f>(AZE3*100)/Deflators!$B$10</f>
        <v>5716.3170730156817</v>
      </c>
      <c r="AZR3" s="183">
        <f>(AZH3*100)/Deflators!$B$11</f>
        <v>4804.5633781248807</v>
      </c>
      <c r="AZS3" s="115">
        <f t="shared" ref="AZS3:AZS34" si="123">AZT3/AZU3*1000000</f>
        <v>16169.679893558738</v>
      </c>
      <c r="AZT3" s="131">
        <v>4132</v>
      </c>
      <c r="AZU3" s="32">
        <v>255540</v>
      </c>
      <c r="AZV3" s="116">
        <f t="shared" ref="AZV3:AZV34" si="124">AZW3/AZX3*1000000</f>
        <v>17312.019864980215</v>
      </c>
      <c r="AZW3" s="131">
        <v>4462</v>
      </c>
      <c r="AZX3" s="32">
        <v>257740</v>
      </c>
      <c r="AZY3" s="116">
        <f t="shared" ref="AZY3:AZY34" si="125">AZZ3/BAA3*1000000</f>
        <v>16030.710172744721</v>
      </c>
      <c r="AZZ3" s="131">
        <v>4176</v>
      </c>
      <c r="BAA3" s="32">
        <v>260500</v>
      </c>
      <c r="BAB3" s="116">
        <f t="shared" ref="BAB3:BAB34" si="126">BAC3/BAD3*1000000</f>
        <v>17666.819361734615</v>
      </c>
      <c r="BAC3" s="131">
        <v>4628</v>
      </c>
      <c r="BAD3" s="32">
        <v>261960</v>
      </c>
      <c r="BAE3" s="116">
        <f t="shared" ref="BAE3:BAE34" si="127">BAF3/BAG3*1000000</f>
        <v>16808.421373812886</v>
      </c>
      <c r="BAF3" s="87">
        <f>INDEX('[2]All Previous Years'!$A$1:$EX$34,MATCH($A3,'[2]All Previous Years'!$A$1:$A$34,0),MATCH(BAF$1,'[2]All Previous Years'!$A$1:$EX$1,0))</f>
        <v>4407</v>
      </c>
      <c r="BAG3" s="32">
        <f>INDEX('[3]Raw data 16-17'!$B$2:$XA$34,MATCH($A3,'[3]Raw data 16-17'!$A$2:$A$34,0),MATCH(BAG$1,'[3]Raw data 16-17'!$B$1:$GU$1,0))</f>
        <v>262190</v>
      </c>
      <c r="BAH3" s="88">
        <f t="shared" ref="BAH3:BAH34" si="128">BAI3/BAJ3*1000000</f>
        <v>13139.801375095492</v>
      </c>
      <c r="BAI3" s="32">
        <f>INDEX([4]Sheet1!$A$1:$CJ$34, MATCH($A3, [4]Sheet1!$A$1:$A$34, 0), MATCH(BAI$1, [4]Sheet1!$A$1:$CJ$1, 0))</f>
        <v>3440</v>
      </c>
      <c r="BAJ3" s="32">
        <f>INDEX('[5]Finance Indicators'!$A$2:$BO$35,MATCH($A3,'[5]Finance Indicators'!$A$2:$A$35,0),MATCH(BAJ$1,'[5]Finance Indicators'!$A$2:$BO$2,0))</f>
        <v>261800</v>
      </c>
      <c r="BAK3" s="88">
        <f>INDEX('[6]Finance Indicators'!$B$3:$BO$35,MATCH($A3,'[6]Finance Indicators'!$A$3:$A$35,0),MATCH(BAK$1,'[6]Finance Indicators'!$B$2:$BO$2,0))</f>
        <v>13990.132711209699</v>
      </c>
      <c r="BAL3" s="88">
        <f>INDEX('[6]Finance Indicators'!$B$3:$BO$35,MATCH($A3,'[6]Finance Indicators'!$A$3:$A$35,0),MATCH(BAL$1,'[6]Finance Indicators'!$B$2:$BO$2,0))</f>
        <v>3658</v>
      </c>
      <c r="BAM3" s="88">
        <f>INDEX('[6]Finance Indicators'!$B$3:$BO$35,MATCH($A3,'[6]Finance Indicators'!$A$3:$A$35,0),MATCH(BAM$1,'[6]Finance Indicators'!$B$2:$BO$2,0))</f>
        <v>261470</v>
      </c>
      <c r="BAN3" s="250">
        <f t="array" ref="BAN3">INDEX('[7]Finance Indicators'!$A$2:$BO$35,MATCH($A3,'[7]Finance Indicators'!$A$2:$A$35,0),MATCH(BAN$1,'[7]Finance Indicators'!$A$2:$BO$2,0))</f>
        <v>13399.180735806438</v>
      </c>
      <c r="BAO3" s="250">
        <f t="array" ref="BAO3">INDEX('[7]Finance Indicators'!$A$2:$BO$35,MATCH($A3,'[7]Finance Indicators'!$A$2:$A$35,0),MATCH(BAO$1,'[7]Finance Indicators'!$A$2:$BO$2,0))</f>
        <v>3500</v>
      </c>
      <c r="BAP3" s="250">
        <f t="array" ref="BAP3">INDEX('[7]Finance Indicators'!$A$2:$BO$35,MATCH($A3,'[7]Finance Indicators'!$A$2:$A$35,0),MATCH(BAP$1,'[7]Finance Indicators'!$A$2:$BO$2,0))</f>
        <v>261210</v>
      </c>
      <c r="BAQ3" s="139">
        <f>(AZS3*100)/Deflators!$B$4</f>
        <v>18387.815918692559</v>
      </c>
      <c r="BAR3" s="137">
        <f>(AZV3*100)/Deflators!$B$5</f>
        <v>19338.074795861303</v>
      </c>
      <c r="BAS3" s="137">
        <f>(AZY3*100)/Deflators!$B$6</f>
        <v>17663.254095803451</v>
      </c>
      <c r="BAT3" s="137">
        <f>(BAB3*100)/Deflators!$B$7</f>
        <v>19308.431895725116</v>
      </c>
      <c r="BAU3" s="137">
        <f>(BAE3*100)/Deflators!$B$8</f>
        <v>17926.611705558818</v>
      </c>
      <c r="BAV3" s="137">
        <f>(BAH3*100)/Deflators!$B$9</f>
        <v>13771.449566643967</v>
      </c>
      <c r="BAW3" s="137">
        <f>(BAK3*100)/Deflators!$B$10</f>
        <v>14331.931359212722</v>
      </c>
      <c r="BAX3" s="245">
        <f>(BAN3*100)/Deflators!$B$11</f>
        <v>13399.180735806438</v>
      </c>
      <c r="BAY3" s="144">
        <v>32.390293264833517</v>
      </c>
      <c r="BAZ3" s="145">
        <v>33.592643470753643</v>
      </c>
      <c r="BBA3" s="145">
        <v>35.55031057473844</v>
      </c>
      <c r="BBB3" s="145">
        <v>35.82385454168827</v>
      </c>
      <c r="BBC3" s="145">
        <v>39.9</v>
      </c>
      <c r="BBD3" s="145">
        <v>43.687050838458944</v>
      </c>
      <c r="BBE3" s="88">
        <f>INDEX('[3]Raw data 16-17'!$B$2:$XA$34,MATCH($A3,'[3]Raw data 16-17'!$A$2:$A$34,0),MATCH(BBE$1,'[3]Raw data 16-17'!$B$1:$GU$1,0))</f>
        <v>43.457512911512481</v>
      </c>
      <c r="BBF3" s="88">
        <f>INDEX('[14]1718 Collected Indicators'!$A$3:$CH$36,MATCH($A3,'[14]1718 Collected Indicators'!$A$3:$A$36,0),MATCH(BBF$1,'[14]1718 Collected Indicators'!$A$3:$CH$3,0))</f>
        <v>43.651978105838502</v>
      </c>
      <c r="BBG3" s="88">
        <f>INDEX('[15]1819 Collected Indicators'!$A$3:$CV$36,MATCH($A3,'[15]1819 Collected Indicators'!$A$3:$A$36,0),MATCH(BBG$1,'[15]1819 Collected Indicators'!$A$3:$CV$3,0))</f>
        <v>43.4</v>
      </c>
      <c r="BBH3" s="126">
        <f>INDEX('[11]1920 Collected Indicators'!$A$3:$CV$36,MATCH($A3,'[11]1920 Collected Indicators'!$A$3:$A$36,0),MATCH(BBH$1,'[11]1920 Collected Indicators'!$A$3:$CV$3,0))</f>
        <v>43.977632860455557</v>
      </c>
      <c r="BBI3" s="133">
        <f t="shared" si="8"/>
        <v>74.066666666666663</v>
      </c>
      <c r="BBJ3" s="116">
        <f t="shared" si="8"/>
        <v>77.666666666666671</v>
      </c>
      <c r="BBK3" s="116">
        <f t="shared" si="8"/>
        <v>82</v>
      </c>
      <c r="BBL3" s="116">
        <f t="shared" si="8"/>
        <v>84</v>
      </c>
      <c r="BBM3" s="136">
        <f t="shared" si="8"/>
        <v>83.333333333333329</v>
      </c>
      <c r="BBN3" s="116">
        <f t="shared" si="8"/>
        <v>81.066666666666663</v>
      </c>
      <c r="BBO3" s="248">
        <f t="shared" si="8"/>
        <v>80.066666666666663</v>
      </c>
      <c r="BBP3" s="144">
        <f t="shared" si="9"/>
        <v>73</v>
      </c>
      <c r="BBQ3" s="145">
        <f t="shared" si="9"/>
        <v>73.333333333333329</v>
      </c>
      <c r="BBR3" s="145">
        <f t="shared" si="9"/>
        <v>76.333333333333329</v>
      </c>
      <c r="BBS3" s="145">
        <f t="shared" si="9"/>
        <v>74.666666666666671</v>
      </c>
      <c r="BBT3" s="146">
        <f t="shared" si="9"/>
        <v>73.666666666666671</v>
      </c>
      <c r="BBU3" s="145">
        <f t="shared" si="9"/>
        <v>68</v>
      </c>
      <c r="BBV3" s="248">
        <f t="shared" si="9"/>
        <v>67.666666666666671</v>
      </c>
      <c r="BBW3" s="115">
        <v>3.315199532826401</v>
      </c>
      <c r="BBX3" s="116">
        <v>3.4597928051529512</v>
      </c>
      <c r="BBY3" s="136">
        <v>4.047491998596942</v>
      </c>
      <c r="BBZ3" s="115">
        <f>INDEX([38]HSN1b!$V$1:$AL$36,MATCH($A3,[38]HSN1b!$V$1:$V$36,0),MATCH(BBZ$1,[38]HSN1b!$V$1:$AL$1,0))</f>
        <v>4.47</v>
      </c>
      <c r="BCA3" s="131">
        <f>INDEX([38]HSN1b!$V$1:$AL$36,MATCH($A3,[38]HSN1b!$V$1:$V$36,0),MATCH(BCA$1,[38]HSN1b!$V$1:$AL$1,0))</f>
        <v>1891591</v>
      </c>
      <c r="BCB3" s="131">
        <f>INDEX([38]HSN1b!$V$1:$AL$36,MATCH($A3,[38]HSN1b!$V$1:$V$36,0),MATCH(BCB$1,[38]HSN1b!$V$1:$AL$1,0))</f>
        <v>42283671</v>
      </c>
      <c r="BCC3" s="116">
        <f>INDEX([38]HSN1b!$V$1:$AL$36,MATCH($A3,[38]HSN1b!$V$1:$V$36,0),MATCH(BCC$1,[38]HSN1b!$V$1:$AL$1,0))</f>
        <v>4.24</v>
      </c>
      <c r="BCD3" s="131">
        <f>INDEX([38]HSN1b!$V$1:$AL$36,MATCH($A3,[38]HSN1b!$V$1:$V$36,0),MATCH(BCD$1,[38]HSN1b!$V$1:$AL$1,0))</f>
        <v>1861711</v>
      </c>
      <c r="BCE3" s="131">
        <f>INDEX([38]HSN1b!$V$1:$AL$36,MATCH($A3,[38]HSN1b!$V$1:$V$36,0),MATCH(BCE$1,[38]HSN1b!$V$1:$AL$1,0))</f>
        <v>43929889</v>
      </c>
      <c r="BCF3" s="116">
        <f>INDEX([38]HSN1b!$V$1:$AL$36,MATCH($A3,[38]HSN1b!$V$1:$V$36,0),MATCH(BCF$1,[38]HSN1b!$V$1:$AL$1,0))</f>
        <v>4.58</v>
      </c>
      <c r="BCG3" s="131">
        <f>INDEX([38]HSN1b!$V$1:$AL$36,MATCH($A3,[38]HSN1b!$V$1:$V$36,0),MATCH(BCG$1,[38]HSN1b!$V$1:$AL$1,0))</f>
        <v>2101208</v>
      </c>
      <c r="BCH3" s="131">
        <f>INDEX([38]HSN1b!$V$1:$AL$36,MATCH($A3,[38]HSN1b!$V$1:$V$36,0),MATCH(BCH$1,[38]HSN1b!$V$1:$AL$1,0))</f>
        <v>45855014</v>
      </c>
      <c r="BCI3" s="116">
        <f>INDEX([38]HSN1b!$V$1:$AL$36,MATCH($A3,[38]HSN1b!$V$1:$V$36,0),MATCH(BCI$1,[38]HSN1b!$V$1:$AL$1,0))</f>
        <v>4.78</v>
      </c>
      <c r="BCJ3" s="131">
        <f>INDEX([38]HSN1b!$V$1:$AL$36,MATCH($A3,[38]HSN1b!$V$1:$V$36,0),MATCH(BCJ$1,[38]HSN1b!$V$1:$AL$1,0))</f>
        <v>2261074</v>
      </c>
      <c r="BCK3" s="131">
        <f>INDEX([38]HSN1b!$V$1:$AL$36,MATCH($A3,[38]HSN1b!$V$1:$V$36,0),MATCH(BCK$1,[38]HSN1b!$V$1:$AL$1,0))</f>
        <v>47258842</v>
      </c>
      <c r="BCL3" s="88">
        <f>INDEX('[14]1718 Collected Indicators'!$A$3:$CH$36,MATCH($A3,'[14]1718 Collected Indicators'!$A$3:$A$36,0),MATCH(BCL$1,'[14]1718 Collected Indicators'!$A$3:$CH$3,0))</f>
        <v>4.5972897906054762</v>
      </c>
      <c r="BCM3" s="32">
        <f>INDEX('[14]1718 Collected Indicators'!$A$3:$CH$36,MATCH($A3,'[14]1718 Collected Indicators'!$A$3:$A$36,0),MATCH(BCM$1,'[14]1718 Collected Indicators'!$A$3:$CH$3,0))</f>
        <v>2240054</v>
      </c>
      <c r="BCN3" s="32">
        <f>INDEX('[14]1718 Collected Indicators'!$A$3:$CH$36,MATCH($A3,'[14]1718 Collected Indicators'!$A$3:$A$36,0),MATCH(BCN$1,'[14]1718 Collected Indicators'!$A$3:$CH$3,0))</f>
        <v>48725534</v>
      </c>
      <c r="BCO3" s="88">
        <f>INDEX('[15]1819 Collected Indicators'!$A$3:$CV$36,MATCH($A3,'[15]1819 Collected Indicators'!$A$3:$A$36,0),MATCH(BCO$1,'[15]1819 Collected Indicators'!$A$3:$CV$3,0))</f>
        <v>4.6000766623660301</v>
      </c>
      <c r="BCP3" s="32">
        <f>INDEX('[15]1819 Collected Indicators'!$A$3:$CV$36,MATCH($A3,'[15]1819 Collected Indicators'!$A$3:$A$36,0),MATCH(BCP$1,'[15]1819 Collected Indicators'!$A$3:$CV$3,0))</f>
        <v>2308968</v>
      </c>
      <c r="BCQ3" s="40">
        <f>INDEX('[15]1819 Collected Indicators'!$A$3:$CV$36,MATCH($A3,'[15]1819 Collected Indicators'!$A$3:$A$36,0),MATCH(BCQ$1,'[15]1819 Collected Indicators'!$A$3:$CV$3,0))</f>
        <v>50194120</v>
      </c>
      <c r="BCR3" s="40">
        <f>INDEX('[11]1920 Collected Indicators'!$A$3:$CV$36,MATCH($A3,'[11]1920 Collected Indicators'!$A$3:$A$36,0),MATCH(BCR$1,'[11]1920 Collected Indicators'!$A$3:$CV$3,0))</f>
        <v>4.8544777260894332</v>
      </c>
      <c r="BCS3" s="32">
        <f>INDEX('[11]1920 Collected Indicators'!$A$3:$CV$36,MATCH($A3,'[11]1920 Collected Indicators'!$A$3:$A$36,0),MATCH(BCS$1,'[11]1920 Collected Indicators'!$A$3:$CV$3,0))</f>
        <v>2584974</v>
      </c>
      <c r="BCT3" s="262">
        <f>INDEX('[11]1920 Collected Indicators'!$A$3:$CV$36,MATCH($A3,'[11]1920 Collected Indicators'!$A$3:$A$36,0),MATCH(BCT$1,'[11]1920 Collected Indicators'!$A$3:$CV$3,0))</f>
        <v>53249271</v>
      </c>
      <c r="BCU3" s="115">
        <v>1.4876991508982873</v>
      </c>
      <c r="BCV3" s="116">
        <v>1.1950147121369894</v>
      </c>
      <c r="BCW3" s="116">
        <v>1.2083731898380579</v>
      </c>
      <c r="BCX3" s="116">
        <f>INDEX([38]HSN2!$V$1:$AL$36,MATCH($A3,[38]HSN2!$V$1:$V$36,0),MATCH(BCX$1,[38]HSN2!$V$1:$AL$1,0))</f>
        <v>0.91</v>
      </c>
      <c r="BCY3" s="131">
        <f>INDEX([38]HSN2!$V$1:$AL$36,MATCH($A3,[38]HSN2!$V$1:$V$36,0),MATCH(BCY$1,[38]HSN2!$V$1:$AL$1,0))</f>
        <v>384465</v>
      </c>
      <c r="BCZ3" s="131">
        <f>INDEX([38]HSN2!$V$1:$AL$36,MATCH($A3,[38]HSN2!$V$1:$V$36,0),MATCH(BCZ$1,[38]HSN2!$V$1:$AL$1,0))</f>
        <v>42283671</v>
      </c>
      <c r="BDA3" s="116">
        <f>INDEX([38]HSN2!$V$1:$AL$36,MATCH($A3,[38]HSN2!$V$1:$V$36,0),MATCH(BDA$1,[38]HSN2!$V$1:$AL$1,0))</f>
        <v>0.62</v>
      </c>
      <c r="BDB3" s="131">
        <f>INDEX([38]HSN2!$V$1:$AL$36,MATCH($A3,[38]HSN2!$V$1:$V$36,0),MATCH(BDB$1,[38]HSN2!$V$1:$AL$1,0))</f>
        <v>271962</v>
      </c>
      <c r="BDC3" s="131">
        <f>INDEX([38]HSN2!$V$1:$AL$36,MATCH($A3,[38]HSN2!$V$1:$V$36,0),MATCH(BDC$1,[38]HSN2!$V$1:$AL$1,0))</f>
        <v>43929889</v>
      </c>
      <c r="BDD3" s="116">
        <f>INDEX([38]HSN2!$V$1:$AL$36,MATCH($A3,[38]HSN2!$V$1:$V$36,0),MATCH(BDD$1,[38]HSN2!$V$1:$AL$1,0))</f>
        <v>0.77</v>
      </c>
      <c r="BDE3" s="131">
        <f>INDEX([38]HSN2!$V$1:$AL$36,MATCH($A3,[38]HSN2!$V$1:$V$36,0),MATCH(BDE$1,[38]HSN2!$V$1:$AL$1,0))</f>
        <v>353270</v>
      </c>
      <c r="BDF3" s="131">
        <f>INDEX([38]HSN2!$V$1:$AL$36,MATCH($A3,[38]HSN2!$V$1:$V$36,0),MATCH(BDF$1,[38]HSN2!$V$1:$AL$1,0))</f>
        <v>45855014</v>
      </c>
      <c r="BDG3" s="116">
        <f>INDEX([38]HSN2!$V$1:$AL$36,MATCH($A3,[38]HSN2!$V$1:$V$36,0),MATCH(BDG$1,[38]HSN2!$V$1:$AL$1,0))</f>
        <v>1.04</v>
      </c>
      <c r="BDH3" s="131">
        <f>INDEX([38]HSN2!$V$1:$AL$36,MATCH($A3,[38]HSN2!$V$1:$V$36,0),MATCH(BDH$1,[38]HSN2!$V$1:$AL$1,0))</f>
        <v>491592</v>
      </c>
      <c r="BDI3" s="131">
        <f>INDEX([38]HSN2!$V$1:$AL$36,MATCH($A3,[38]HSN2!$V$1:$V$36,0),MATCH(BDI$1,[38]HSN2!$V$1:$AL$1,0))</f>
        <v>47258842</v>
      </c>
      <c r="BDJ3" s="88">
        <f>INDEX('[14]1718 Collected Indicators'!$A$3:$CH$36,MATCH($A3,'[14]1718 Collected Indicators'!$A$3:$A$36,0),MATCH(BDJ$1,'[14]1718 Collected Indicators'!$A$3:$CH$3,0))</f>
        <v>1.2129697747386412</v>
      </c>
      <c r="BDK3" s="32">
        <f>INDEX('[14]1718 Collected Indicators'!$A$3:$CH$36,MATCH($A3,'[14]1718 Collected Indicators'!$A$3:$A$36,0),MATCH(BDK$1,'[14]1718 Collected Indicators'!$A$3:$CH$3,0))</f>
        <v>591026</v>
      </c>
      <c r="BDL3" s="32">
        <f>INDEX('[14]1718 Collected Indicators'!$A$3:$CH$36,MATCH($A3,'[14]1718 Collected Indicators'!$A$3:$A$36,0),MATCH(BDL$1,'[14]1718 Collected Indicators'!$A$3:$CH$3,0))</f>
        <v>48725534</v>
      </c>
      <c r="BDM3" s="88">
        <f>INDEX('[15]1819 Collected Indicators'!$A$3:$CV$36,MATCH($A3,'[15]1819 Collected Indicators'!$A$3:$A$36,0),MATCH(BDM$1,'[15]1819 Collected Indicators'!$A$3:$CV$3,0))</f>
        <v>1.4916787065895367</v>
      </c>
      <c r="BDN3" s="32">
        <f>INDEX('[15]1819 Collected Indicators'!$A$3:$CV$36,MATCH($A3,'[15]1819 Collected Indicators'!$A$3:$A$36,0),MATCH(BDN$1,'[15]1819 Collected Indicators'!$A$3:$CV$3,0))</f>
        <v>748735</v>
      </c>
      <c r="BDO3" s="40">
        <f>INDEX('[15]1819 Collected Indicators'!$A$3:$CV$36,MATCH($A3,'[15]1819 Collected Indicators'!$A$3:$A$36,0),MATCH(BDO$1,'[15]1819 Collected Indicators'!$A$3:$CV$3,0))</f>
        <v>50194120</v>
      </c>
      <c r="BDP3" s="32">
        <f>INDEX('[11]1920 Collected Indicators'!$A$3:$CV$36,MATCH($A3,'[11]1920 Collected Indicators'!$A$3:$A$36,0),MATCH(BDP$1,'[11]1920 Collected Indicators'!$A$3:$CV$3,0))</f>
        <v>2.0915891975309862</v>
      </c>
      <c r="BDQ3" s="262">
        <f>INDEX('[11]1920 Collected Indicators'!$A$3:$CV$36,MATCH($A3,'[11]1920 Collected Indicators'!$A$3:$A$36,0),MATCH(BDQ$1,'[11]1920 Collected Indicators'!$A$3:$CV$3,0))</f>
        <v>1113756</v>
      </c>
      <c r="BDR3" s="33">
        <f>INDEX('[11]1920 Collected Indicators'!$A$3:$CV$36,MATCH($A3,'[11]1920 Collected Indicators'!$A$3:$A$36,0),MATCH(BDR$1,'[11]1920 Collected Indicators'!$A$3:$CV$3,0))</f>
        <v>53249271</v>
      </c>
      <c r="BDS3" s="133">
        <v>47.649805447470818</v>
      </c>
      <c r="BDT3" s="116">
        <v>73.153684864487062</v>
      </c>
      <c r="BDU3" s="116">
        <v>78.554850688534742</v>
      </c>
      <c r="BDV3" s="116">
        <f>INDEX([38]HSN3!$V$1:$AL$36,MATCH($A3,[38]HSN3!$V$1:$V$36,0),MATCH(BDV$1,[38]HSN3!$V$1:$AL$1,0))</f>
        <v>76.39</v>
      </c>
      <c r="BDW3" s="131">
        <f>INDEX([38]HSN3!$V$1:$AL$36,MATCH($A3,[38]HSN3!$V$1:$V$36,0),MATCH(BDW$1,[38]HSN3!$V$1:$AL$1,0))</f>
        <v>9844</v>
      </c>
      <c r="BDX3" s="131">
        <f>INDEX([38]HSN3!$V$1:$AL$36,MATCH($A3,[38]HSN3!$V$1:$V$36,0),MATCH(BDX$1,[38]HSN3!$V$1:$AL$1,0))</f>
        <v>12886</v>
      </c>
      <c r="BDY3" s="116">
        <f>INDEX([38]HSN3!$V$1:$AL$36,MATCH($A3,[38]HSN3!$V$1:$V$36,0),MATCH(BDY$1,[38]HSN3!$V$1:$AL$1,0))</f>
        <v>91</v>
      </c>
      <c r="BDZ3" s="131">
        <f>INDEX([38]HSN3!$V$1:$AL$36,MATCH($A3,[38]HSN3!$V$1:$V$36,0),MATCH(BDZ$1,[38]HSN3!$V$1:$AL$1,0))</f>
        <v>11660</v>
      </c>
      <c r="BEA3" s="131">
        <f>INDEX([38]HSN3!$V$1:$AL$36,MATCH($A3,[38]HSN3!$V$1:$V$36,0),MATCH(BEA$1,[38]HSN3!$V$1:$AL$1,0))</f>
        <v>12813</v>
      </c>
      <c r="BEB3" s="116">
        <f>INDEX([38]HSN3!$V$1:$AL$36,MATCH($A3,[38]HSN3!$V$1:$V$36,0),MATCH(BEB$1,[38]HSN3!$V$1:$AL$1,0))</f>
        <v>91.56</v>
      </c>
      <c r="BEC3" s="131">
        <f>INDEX([38]HSN3!$V$1:$AL$36,MATCH($A3,[38]HSN3!$V$1:$V$36,0),MATCH(BEC$1,[38]HSN3!$V$1:$AL$1,0))</f>
        <v>11765</v>
      </c>
      <c r="BED3" s="131">
        <f>INDEX([38]HSN3!$V$1:$AL$36,MATCH($A3,[38]HSN3!$V$1:$V$36,0),MATCH(BED$1,[38]HSN3!$V$1:$AL$1,0))</f>
        <v>12849</v>
      </c>
      <c r="BEE3" s="116">
        <f>INDEX([38]HSN3!$V$1:$AL$36,MATCH($A3,[38]HSN3!$V$1:$V$36,0),MATCH(BEE$1,[38]HSN3!$V$1:$AL$1,0))</f>
        <v>92.21</v>
      </c>
      <c r="BEF3" s="131">
        <f>INDEX([38]HSN3!$V$1:$AL$36,MATCH($A3,[38]HSN3!$V$1:$V$36,0),MATCH(BEF$1,[38]HSN3!$V$1:$AL$1,0))</f>
        <v>11867</v>
      </c>
      <c r="BEG3" s="131">
        <f>INDEX([38]HSN3!$V$1:$AL$36,MATCH($A3,[38]HSN3!$V$1:$V$36,0),MATCH(BEG$1,[38]HSN3!$V$1:$AL$1,0))</f>
        <v>12869</v>
      </c>
      <c r="BEH3" s="88">
        <f>INDEX('[14]1718 Collected Indicators'!$A$3:$CH$36,MATCH($A3,'[14]1718 Collected Indicators'!$A$3:$A$36,0),MATCH(BEH$1,'[14]1718 Collected Indicators'!$A$3:$CH$3,0))</f>
        <v>92.514201229476299</v>
      </c>
      <c r="BEI3" s="32">
        <f>INDEX('[14]1718 Collected Indicators'!$A$3:$CH$36,MATCH($A3,'[14]1718 Collected Indicators'!$A$3:$A$36,0),MATCH(BEI$1,'[14]1718 Collected Indicators'!$A$3:$CH$3,0))</f>
        <v>11889</v>
      </c>
      <c r="BEJ3" s="32">
        <f>INDEX('[14]1718 Collected Indicators'!$A$3:$CH$36,MATCH($A3,'[14]1718 Collected Indicators'!$A$3:$A$36,0),MATCH(BEJ$1,'[14]1718 Collected Indicators'!$A$3:$CH$3,0))</f>
        <v>12851</v>
      </c>
      <c r="BEK3" s="88">
        <f>INDEX('[15]1819 Collected Indicators'!$A$3:$CV$36,MATCH($A3,'[15]1819 Collected Indicators'!$A$3:$A$36,0),MATCH(BEK$1,'[15]1819 Collected Indicators'!$A$3:$CV$3,0))</f>
        <v>93.086879020382867</v>
      </c>
      <c r="BEL3" s="32">
        <f>INDEX('[15]1819 Collected Indicators'!$A$3:$CV$36,MATCH($A3,'[15]1819 Collected Indicators'!$A$3:$A$36,0),MATCH(BEL$1,'[15]1819 Collected Indicators'!$A$3:$CV$3,0))</f>
        <v>12011</v>
      </c>
      <c r="BEM3" s="32">
        <f>INDEX('[15]1819 Collected Indicators'!$A$3:$CV$36,MATCH($A3,'[15]1819 Collected Indicators'!$A$3:$A$36,0),MATCH(BEM$1,'[15]1819 Collected Indicators'!$A$3:$CV$3,0))</f>
        <v>12903</v>
      </c>
      <c r="BEN3" s="284">
        <f>INDEX('[11]1920 Collected Indicators'!$A$3:$CV$36,MATCH($A3,'[11]1920 Collected Indicators'!$A$3:$A$36,0),MATCH(BEN$1,'[11]1920 Collected Indicators'!$A$3:$CV$3,0))</f>
        <v>95.407258996686451</v>
      </c>
      <c r="BEO3" s="39">
        <f>INDEX('[11]1920 Collected Indicators'!$A$3:$CV$36,MATCH($A3,'[11]1920 Collected Indicators'!$A$3:$A$36,0),MATCH(BEO$1,'[11]1920 Collected Indicators'!$A$3:$CV$3,0))</f>
        <v>12381</v>
      </c>
      <c r="BEP3" s="287">
        <f>INDEX('[11]1920 Collected Indicators'!$A$3:$CV$36,MATCH($A3,'[11]1920 Collected Indicators'!$A$3:$A$36,0),MATCH(BEP$1,'[11]1920 Collected Indicators'!$A$3:$CV$3,0))</f>
        <v>12977</v>
      </c>
      <c r="BEQ3" s="133">
        <v>95.037732537732538</v>
      </c>
      <c r="BER3" s="116">
        <v>94.266409266409269</v>
      </c>
      <c r="BES3" s="136">
        <v>90.562155083715282</v>
      </c>
      <c r="BET3" s="115">
        <f>INDEX([38]HSN4b!$V$1:$AL$36,MATCH($A3,[38]HSN4b!$V$1:$V$36,0),MATCH(BET$1,[38]HSN4b!$V$1:$AL$1,0))</f>
        <v>14.16</v>
      </c>
      <c r="BEU3" s="131">
        <f>INDEX([38]HSN4b!$V$1:$AL$36,MATCH($A3,[38]HSN4b!$V$1:$V$36,0),MATCH(BEU$1,[38]HSN4b!$V$1:$AL$1,0))</f>
        <v>435207</v>
      </c>
      <c r="BEV3" s="131">
        <f>INDEX([38]HSN4b!$V$1:$AL$36,MATCH($A3,[38]HSN4b!$V$1:$V$36,0),MATCH(BEV$1,[38]HSN4b!$V$1:$AL$1,0))</f>
        <v>30734</v>
      </c>
      <c r="BEW3" s="116">
        <f>INDEX([38]HSN4b!$V$1:$AL$36,MATCH($A3,[38]HSN4b!$V$1:$V$36,0),MATCH(BEW$1,[38]HSN4b!$V$1:$AL$1,0))</f>
        <v>11.99</v>
      </c>
      <c r="BEX3" s="131">
        <f>INDEX([38]HSN4b!$V$1:$AL$36,MATCH($A3,[38]HSN4b!$V$1:$V$36,0),MATCH(BEX$1,[38]HSN4b!$V$1:$AL$1,0))</f>
        <v>341260</v>
      </c>
      <c r="BEY3" s="131">
        <f>INDEX([38]HSN4b!$V$1:$AL$36,MATCH($A3,[38]HSN4b!$V$1:$V$36,0),MATCH(BEY$1,[38]HSN4b!$V$1:$AL$1,0))</f>
        <v>28469</v>
      </c>
      <c r="BEZ3" s="116">
        <f>INDEX([38]HSN4b!$V$1:$AL$36,MATCH($A3,[38]HSN4b!$V$1:$V$36,0),MATCH(BEZ$1,[38]HSN4b!$V$1:$AL$1,0))</f>
        <v>12.8</v>
      </c>
      <c r="BFA3" s="131">
        <f>INDEX([38]HSN4b!$V$1:$AL$36,MATCH($A3,[38]HSN4b!$V$1:$V$36,0),MATCH(BFA$1,[38]HSN4b!$V$1:$AL$1,0))</f>
        <v>343044</v>
      </c>
      <c r="BFB3" s="131">
        <f>INDEX([38]HSN4b!$V$1:$AL$36,MATCH($A3,[38]HSN4b!$V$1:$V$36,0),MATCH(BFB$1,[38]HSN4b!$V$1:$AL$1,0))</f>
        <v>26805</v>
      </c>
      <c r="BFC3" s="116">
        <f>INDEX([38]HSN4b!$V$1:$AL$36,MATCH($A3,[38]HSN4b!$V$1:$V$36,0),MATCH(BFC$1,[38]HSN4b!$V$1:$AL$1,0))</f>
        <v>10.02</v>
      </c>
      <c r="BFD3" s="131">
        <f>INDEX([38]HSN4b!$V$1:$AL$36,MATCH($A3,[38]HSN4b!$V$1:$V$36,0),MATCH(BFD$1,[38]HSN4b!$V$1:$AL$1,0))</f>
        <v>355661</v>
      </c>
      <c r="BFE3" s="131">
        <f>INDEX([38]HSN4b!$V$1:$AL$36,MATCH($A3,[38]HSN4b!$V$1:$V$36,0),MATCH(BFE$1,[38]HSN4b!$V$1:$AL$1,0))</f>
        <v>35500</v>
      </c>
      <c r="BFF3" s="88">
        <f>INDEX('[14]1718 Collected Indicators'!$A$3:$CH$36,MATCH($A3,'[14]1718 Collected Indicators'!$A$3:$A$36,0),MATCH(BFF$1,'[14]1718 Collected Indicators'!$A$3:$CH$3,0))</f>
        <v>8.390617168443212</v>
      </c>
      <c r="BFG3" s="32">
        <f>INDEX('[14]1718 Collected Indicators'!$A$3:$CH$36,MATCH($A3,'[14]1718 Collected Indicators'!$A$3:$A$36,0),MATCH(BFG$1,'[14]1718 Collected Indicators'!$A$3:$CH$3,0))</f>
        <v>251106</v>
      </c>
      <c r="BFH3" s="32">
        <f>INDEX('[14]1718 Collected Indicators'!$A$3:$CH$36,MATCH($A3,'[14]1718 Collected Indicators'!$A$3:$A$36,0),MATCH(BFH$1,'[14]1718 Collected Indicators'!$A$3:$CH$3,0))</f>
        <v>29927</v>
      </c>
      <c r="BFI3" s="88">
        <f>INDEX('[15]1819 Collected Indicators'!$A$3:$CV$36,MATCH($A3,'[15]1819 Collected Indicators'!$A$3:$A$36,0),MATCH(BFI$1,'[15]1819 Collected Indicators'!$A$3:$CV$3,0))</f>
        <v>8.8614345516586344</v>
      </c>
      <c r="BFJ3" s="32">
        <f>INDEX('[15]1819 Collected Indicators'!$A$3:$CV$36,MATCH($A3,'[15]1819 Collected Indicators'!$A$3:$A$36,0),MATCH(BFJ$1,'[15]1819 Collected Indicators'!$A$3:$CV$3,0))</f>
        <v>251904</v>
      </c>
      <c r="BFK3" s="40">
        <f>INDEX('[15]1819 Collected Indicators'!$A$3:$CV$36,MATCH($A3,'[15]1819 Collected Indicators'!$A$3:$A$36,0),MATCH(BFK$1,'[15]1819 Collected Indicators'!$A$3:$CV$3,0))</f>
        <v>28427</v>
      </c>
      <c r="BFL3" s="32">
        <f>INDEX('[11]1920 Collected Indicators'!$A$3:$CV$36,MATCH($A3,'[11]1920 Collected Indicators'!$A$3:$A$36,0),MATCH(BFL$1,'[11]1920 Collected Indicators'!$A$3:$CV$3,0))</f>
        <v>10.481581080085464</v>
      </c>
      <c r="BFM3" s="32">
        <f>INDEX('[11]1920 Collected Indicators'!$A$3:$CV$36,MATCH($A3,'[11]1920 Collected Indicators'!$A$3:$A$36,0),MATCH(BFM$1,'[11]1920 Collected Indicators'!$A$3:$CV$3,0))</f>
        <v>284533</v>
      </c>
      <c r="BFN3" s="262">
        <f>INDEX('[11]1920 Collected Indicators'!$A$3:$CV$36,MATCH($A3,'[11]1920 Collected Indicators'!$A$3:$A$36,0),MATCH(BFN$1,'[11]1920 Collected Indicators'!$A$3:$CV$3,0))</f>
        <v>27146</v>
      </c>
      <c r="BFO3" s="115">
        <v>74.95719844357977</v>
      </c>
      <c r="BFP3" s="116">
        <v>91.154772074240896</v>
      </c>
      <c r="BFQ3" s="116">
        <v>90.352777347980819</v>
      </c>
      <c r="BFR3" s="116">
        <f>INDEX([38]HSN5!$V$1:$AL$36,MATCH($A3,[38]HSN5!$V$1:$V$36,0),MATCH(BFR$1,[38]HSN5!$V$1:$AL$1,0))</f>
        <v>91.34</v>
      </c>
      <c r="BFS3" s="131">
        <f>INDEX([38]HSN5!$V$1:$AL$36,MATCH($A3,[38]HSN5!$V$1:$V$36,0),MATCH(BFS$1,[38]HSN5!$V$1:$AL$1,0))</f>
        <v>11770</v>
      </c>
      <c r="BFT3" s="131">
        <f>INDEX([38]HSN5!$V$1:$AL$36,MATCH($A3,[38]HSN5!$V$1:$V$36,0),MATCH(BFT$1,[38]HSN5!$V$1:$AL$1,0))</f>
        <v>12886</v>
      </c>
      <c r="BFU3" s="116">
        <f>INDEX([38]HSN5!$V$1:$AL$36,MATCH($A3,[38]HSN5!$V$1:$V$36,0),MATCH(BFU$1,[38]HSN5!$V$1:$AL$1,0))</f>
        <v>92.28</v>
      </c>
      <c r="BFV3" s="131">
        <f>INDEX([38]HSN5!$V$1:$AL$36,MATCH($A3,[38]HSN5!$V$1:$V$36,0),MATCH(BFV$1,[38]HSN5!$V$1:$AL$1,0))</f>
        <v>11824</v>
      </c>
      <c r="BFW3" s="131">
        <f>INDEX([38]HSN5!$V$1:$AL$36,MATCH($A3,[38]HSN5!$V$1:$V$36,0),MATCH(BFW$1,[38]HSN5!$V$1:$AL$1,0))</f>
        <v>12813</v>
      </c>
      <c r="BFX3" s="116">
        <f>INDEX([38]HSN5!$V$1:$AL$36,MATCH($A3,[38]HSN5!$V$1:$V$36,0),MATCH(BFX$1,[38]HSN5!$V$1:$AL$1,0))</f>
        <v>92.24</v>
      </c>
      <c r="BFY3" s="131">
        <f>INDEX([38]HSN5!$V$1:$AL$36,MATCH($A3,[38]HSN5!$V$1:$V$36,0),MATCH(BFY$1,[38]HSN5!$V$1:$AL$1,0))</f>
        <v>11852</v>
      </c>
      <c r="BFZ3" s="131">
        <f>INDEX([38]HSN5!$V$1:$AL$36,MATCH($A3,[38]HSN5!$V$1:$V$36,0),MATCH(BFZ$1,[38]HSN5!$V$1:$AL$1,0))</f>
        <v>12849</v>
      </c>
      <c r="BGA3" s="116">
        <f>INDEX([38]HSN5!$V$1:$AL$36,MATCH($A3,[38]HSN5!$V$1:$V$36,0),MATCH(BGA$1,[38]HSN5!$V$1:$AL$1,0))</f>
        <v>92.59</v>
      </c>
      <c r="BGB3" s="131">
        <f>INDEX([38]HSN5!$V$1:$AL$36,MATCH($A3,[38]HSN5!$V$1:$V$36,0),MATCH(BGB$1,[38]HSN5!$V$1:$AL$1,0))</f>
        <v>11916</v>
      </c>
      <c r="BGC3" s="131">
        <f>INDEX([38]HSN5!$V$1:$AL$36,MATCH($A3,[38]HSN5!$V$1:$V$36,0),MATCH(BGC$1,[38]HSN5!$V$1:$AL$1,0))</f>
        <v>12869</v>
      </c>
      <c r="BGD3" s="88">
        <f>INDEX('[14]1718 Collected Indicators'!$A$3:$CH$36,MATCH($A3,'[14]1718 Collected Indicators'!$A$3:$A$36,0),MATCH(BGD$1,'[14]1718 Collected Indicators'!$A$3:$CH$3,0))</f>
        <v>92.981090965683606</v>
      </c>
      <c r="BGE3" s="32">
        <f>INDEX('[14]1718 Collected Indicators'!$A$3:$CH$36,MATCH($A3,'[14]1718 Collected Indicators'!$A$3:$A$36,0),MATCH(BGE$1,'[14]1718 Collected Indicators'!$A$3:$CH$3,0))</f>
        <v>11949</v>
      </c>
      <c r="BGF3" s="32">
        <f>INDEX('[14]1718 Collected Indicators'!$A$3:$CH$36,MATCH($A3,'[14]1718 Collected Indicators'!$A$3:$A$36,0),MATCH(BGF$1,'[14]1718 Collected Indicators'!$A$3:$CH$3,0))</f>
        <v>12851</v>
      </c>
      <c r="BGG3" s="88">
        <f>INDEX('[15]1819 Collected Indicators'!$A$3:$CV$36,MATCH($A3,'[15]1819 Collected Indicators'!$A$3:$A$36,0),MATCH(BGG$1,'[15]1819 Collected Indicators'!$A$3:$CV$3,0))</f>
        <v>93.15663024102922</v>
      </c>
      <c r="BGH3" s="32">
        <f>INDEX('[15]1819 Collected Indicators'!$A$3:$CV$36,MATCH($A3,'[15]1819 Collected Indicators'!$A$3:$A$36,0),MATCH(BGH$1,'[15]1819 Collected Indicators'!$A$3:$CV$3,0))</f>
        <v>12020</v>
      </c>
      <c r="BGI3" s="40">
        <f>INDEX('[15]1819 Collected Indicators'!$A$3:$CV$36,MATCH($A3,'[15]1819 Collected Indicators'!$A$3:$A$36,0),MATCH(BGI$1,'[15]1819 Collected Indicators'!$A$3:$CV$3,0))</f>
        <v>12903</v>
      </c>
      <c r="BGJ3" s="140">
        <f t="array" ref="BGJ3">INDEX([39]Extraction!$A$3:$P$36,MATCH($A3,[39]Extraction!$P$3:$P$36,0),MATCH(BGJ$1,[39]Extraction!$A$3:$P$3,0))</f>
        <v>41.26</v>
      </c>
      <c r="BGK3" s="32">
        <f t="array" ref="BGK3">INDEX([39]Extraction!$A$3:$P$36,MATCH($A3,[39]Extraction!$P$3:$P$36,0),MATCH(BGK$1,[39]Extraction!$A$3:$P$3,0))</f>
        <v>5301</v>
      </c>
      <c r="BGL3" s="262">
        <f t="array" ref="BGL3">INDEX([39]Extraction!$A$3:$P$36,MATCH($A3,[39]Extraction!$P$3:$P$36,0),MATCH(BGL$1,[39]Extraction!$A$3:$P$3,0))</f>
        <v>12849</v>
      </c>
      <c r="BGM3" s="132">
        <f t="array" ref="BGM3">INDEX([39]Extraction!$A$3:$P$36,MATCH($A3,[39]Extraction!$P$3:$P$36,0),MATCH(BGM$1,[39]Extraction!$A$3:$P$3,0))</f>
        <v>43.76</v>
      </c>
      <c r="BGN3" s="32">
        <f t="array" ref="BGN3">INDEX([39]Extraction!$A$3:$P$36,MATCH($A3,[39]Extraction!$P$3:$P$36,0),MATCH(BGN$1,[39]Extraction!$A$3:$P$3,0))</f>
        <v>5632</v>
      </c>
      <c r="BGO3" s="32">
        <f t="array" ref="BGO3">INDEX([39]Extraction!$A$3:$P$36,MATCH($A3,[39]Extraction!$P$3:$P$36,0),MATCH(BGO$1,[39]Extraction!$A$3:$P$3,0))</f>
        <v>12869</v>
      </c>
      <c r="BGP3" s="132">
        <f t="array" ref="BGP3">INDEX([39]Extraction!$A$3:$P$36,MATCH($A3,[39]Extraction!$P$3:$P$36,0),MATCH(BGP$1,[39]Extraction!$A$3:$P$3,0))</f>
        <v>44.47</v>
      </c>
      <c r="BGQ3" s="32">
        <f t="array" ref="BGQ3">INDEX([39]Extraction!$A$3:$P$36,MATCH($A3,[39]Extraction!$P$3:$P$36,0),MATCH(BGQ$1,[39]Extraction!$A$3:$P$3,0))</f>
        <v>5715</v>
      </c>
      <c r="BGR3" s="32">
        <f t="array" ref="BGR3">INDEX([39]Extraction!$A$3:$P$36,MATCH($A3,[39]Extraction!$P$3:$P$36,0),MATCH(BGR$1,[39]Extraction!$A$3:$P$3,0))</f>
        <v>12851</v>
      </c>
      <c r="BGS3" s="132">
        <f t="array" ref="BGS3">INDEX([39]Extraction!$A$3:$P$36,MATCH($A3,[39]Extraction!$P$3:$P$36,0),MATCH(BGS$1,[39]Extraction!$A$3:$P$3,0))</f>
        <v>47.76</v>
      </c>
      <c r="BGT3" s="32">
        <f t="array" ref="BGT3">INDEX([39]Extraction!$A$3:$P$36,MATCH($A3,[39]Extraction!$P$3:$P$36,0),MATCH(BGT$1,[39]Extraction!$A$3:$P$3,0))</f>
        <v>6162</v>
      </c>
      <c r="BGU3" s="32">
        <f t="array" ref="BGU3">INDEX([39]Extraction!$A$3:$P$36,MATCH($A3,[39]Extraction!$P$3:$P$36,0),MATCH(BGU$1,[39]Extraction!$A$3:$P$3,0))</f>
        <v>12903</v>
      </c>
      <c r="BGV3" s="132">
        <f>INDEX('[11]1920 Collected Indicators'!$A$3:$CV$36,MATCH($A3,'[11]1920 Collected Indicators'!$A$3:$A$36,0),MATCH(BGV$1,'[11]1920 Collected Indicators'!$A$3:$CV$3,0))</f>
        <v>54.743006858287735</v>
      </c>
      <c r="BGW3" s="32">
        <f>INDEX('[11]1920 Collected Indicators'!$A$3:$CV$36,MATCH($A3,'[11]1920 Collected Indicators'!$A$3:$A$36,0),MATCH(BGW$1,'[11]1920 Collected Indicators'!$A$3:$CV$3,0))</f>
        <v>7104</v>
      </c>
      <c r="BGX3" s="33">
        <f>INDEX('[11]1920 Collected Indicators'!$A$3:$CV$36,MATCH($A3,'[11]1920 Collected Indicators'!$A$3:$A$36,0),MATCH(BGX$1,'[11]1920 Collected Indicators'!$A$3:$CV$3,0))</f>
        <v>12977</v>
      </c>
      <c r="BGY3" s="133">
        <f>INDEX('[25]Corporate Management'!$B$6:$EY$40,MATCH($A3,'[25]Corporate Management'!$B$6:$B$40,0),MATCH(BGY$1,'[25]Corporate Management'!$B$40:$EY$40,0))</f>
        <v>56.670746634026926</v>
      </c>
      <c r="BGZ3" s="131">
        <f>INDEX('[25]Corporate Management'!$B$6:$EY$40,MATCH($A3,'[25]Corporate Management'!$B$6:$B$40,0),MATCH(BGZ$1,'[25]Corporate Management'!$B$40:$EY$40,0))</f>
        <v>463</v>
      </c>
      <c r="BHA3" s="131">
        <f>INDEX('[25]Corporate Management'!$B$6:$EY$40,MATCH($A3,'[25]Corporate Management'!$B$6:$B$40,0),MATCH(BHA$1,'[25]Corporate Management'!$B$40:$EY$40,0))</f>
        <v>817</v>
      </c>
      <c r="BHB3" s="116">
        <f>INDEX('[25]Corporate Management'!$B$6:$EY$40,MATCH($A3,'[25]Corporate Management'!$B$6:$B$40,0),MATCH(BHB$1,'[25]Corporate Management'!$B$40:$EY$40,0))</f>
        <v>58.116480793060724</v>
      </c>
      <c r="BHC3" s="131">
        <f>INDEX('[25]Corporate Management'!$B$6:$EY$40,MATCH($A3,'[25]Corporate Management'!$B$6:$B$40,0),MATCH(BHC$1,'[25]Corporate Management'!$B$40:$EY$40,0))</f>
        <v>469</v>
      </c>
      <c r="BHD3" s="131">
        <f>INDEX('[25]Corporate Management'!$B$6:$EY$40,MATCH($A3,'[25]Corporate Management'!$B$6:$B$40,0),MATCH(BHD$1,'[25]Corporate Management'!$B$40:$EY$40,0))</f>
        <v>807</v>
      </c>
      <c r="BHE3" s="116">
        <f>INDEX('[25]Corporate Management'!$B$6:$EY$40,MATCH($A3,'[25]Corporate Management'!$B$6:$B$40,0),MATCH(BHE$1,'[25]Corporate Management'!$B$40:$EY$40,0))</f>
        <v>58.145363408521298</v>
      </c>
      <c r="BHF3" s="131">
        <f>INDEX('[25]Corporate Management'!$B$6:$EY$40,MATCH($A3,'[25]Corporate Management'!$B$6:$B$40,0),MATCH(BHF$1,'[25]Corporate Management'!$B$40:$EY$40,0))</f>
        <v>464</v>
      </c>
      <c r="BHG3" s="131">
        <f>INDEX('[25]Corporate Management'!$B$6:$EY$40,MATCH($A3,'[25]Corporate Management'!$B$6:$B$40,0),MATCH(BHG$1,'[25]Corporate Management'!$B$40:$EY$40,0))</f>
        <v>798</v>
      </c>
      <c r="BHH3" s="116">
        <f>INDEX('[26]All Data'!$A$1:$Y$34,MATCH($A3,'[26]All Data'!$A$1:$A$34,0),MATCH(BHH$1,'[26]All Data'!$A$1:$Y$1,0))</f>
        <v>60.185185185185183</v>
      </c>
      <c r="BHI3" s="131">
        <f>INDEX('[26]All Data'!$A$1:$Y$34,MATCH($A3,'[26]All Data'!$A$1:$A$34,0),MATCH(BHI$1,'[26]All Data'!$A$1:$Y$1,0))</f>
        <v>455</v>
      </c>
      <c r="BHJ3" s="131">
        <f>INDEX('[26]All Data'!$A$1:$Y$34,MATCH($A3,'[26]All Data'!$A$1:$A$34,0),MATCH(BHJ$1,'[26]All Data'!$A$1:$Y$1,0))</f>
        <v>756</v>
      </c>
      <c r="BHK3" s="116">
        <f>INDEX('[27]All Data'!$A$1:$Y$34,MATCH($A3,'[27]All Data'!$A$1:$A$34,0),MATCH(BHK$1,'[27]All Data'!$A$1:$Y$1,0))</f>
        <v>61.26373626373627</v>
      </c>
      <c r="BHL3" s="131">
        <f>INDEX('[27]All Data'!$A$1:$Y$34,MATCH($A3,'[27]All Data'!$A$1:$A$34,0),MATCH(BHL$1,'[27]All Data'!$A$1:$Y$1,0))</f>
        <v>446</v>
      </c>
      <c r="BHM3" s="131">
        <f>INDEX('[27]All Data'!$A$1:$Y$34,MATCH($A3,'[27]All Data'!$A$1:$A$34,0),MATCH(BHM$1,'[27]All Data'!$A$1:$Y$1,0))</f>
        <v>728</v>
      </c>
      <c r="BHN3" s="116">
        <f>INDEX('[28]All Data'!$A$1:$AB$34,MATCH($A3,'[28]All Data'!$A$1:$A$34,0),MATCH(BHN$1,'[28]All Data'!$A$1:$AB$1,0))</f>
        <v>64.520743919885547</v>
      </c>
      <c r="BHO3" s="131">
        <f>INDEX('[28]All Data'!$A$1:$AB$34,MATCH($A3,'[28]All Data'!$A$1:$A$34,0),MATCH(BHO$1,'[28]All Data'!$A$1:$AB$1,0))</f>
        <v>451</v>
      </c>
      <c r="BHP3" s="131">
        <f>INDEX('[28]All Data'!$A$1:$AB$34,MATCH($A3,'[28]All Data'!$A$1:$A$34,0),MATCH(BHP$1,'[28]All Data'!$A$1:$AB$1,0))</f>
        <v>699</v>
      </c>
      <c r="BHQ3" s="116">
        <f>INDEX('[29]SPI Raw Data 1617'!$A$3:$AN$37,MATCH($A3,'[29]SPI Raw Data 1617'!$A$3:$A$37,0),MATCH(BHQ$1,'[29]SPI Raw Data 1617'!$A$37:$AN$37,0))</f>
        <v>65.333333333333329</v>
      </c>
      <c r="BHR3" s="131">
        <f>INDEX('[29]SPI Raw Data 1617'!$A$3:$AN$37,MATCH($A3,'[29]SPI Raw Data 1617'!$A$3:$A$37,0),MATCH(BHR$1,'[29]SPI Raw Data 1617'!$A$37:$AN$37,0))</f>
        <v>441</v>
      </c>
      <c r="BHS3" s="131">
        <f>INDEX('[29]SPI Raw Data 1617'!$A$3:$AN$37,MATCH($A3,'[29]SPI Raw Data 1617'!$A$3:$A$37,0),MATCH(BHS$1,'[29]SPI Raw Data 1617'!$A$37:$AN$37,0))</f>
        <v>675</v>
      </c>
      <c r="BHT3" s="116">
        <f>INDEX('[30]SPI Raw Data 1718'!$A$3:$AN$37,MATCH($A3,'[30]SPI Raw Data 1718'!$A$3:$A$37,0),MATCH(BHT$1,'[30]SPI Raw Data 1718'!$A$37:$AN$37,0))</f>
        <v>66.464339908952965</v>
      </c>
      <c r="BHU3" s="131">
        <f>INDEX('[30]SPI Raw Data 1718'!$A$3:$AN$37,MATCH($A3,'[30]SPI Raw Data 1718'!$A$3:$A$37,0),MATCH(BHU$1,'[30]SPI Raw Data 1718'!$A$37:$AN$37,0))</f>
        <v>438</v>
      </c>
      <c r="BHV3" s="131">
        <f>INDEX('[30]SPI Raw Data 1718'!$A$3:$AN$37,MATCH($A3,'[30]SPI Raw Data 1718'!$A$3:$A$37,0),MATCH(BHV$1,'[30]SPI Raw Data 1718'!$A$37:$AN$37,0))</f>
        <v>659</v>
      </c>
      <c r="BHW3" s="116">
        <f>INDEX('[31]SPI Raw Data 1819'!$A$1:$AN$37,MATCH($A3,'[31]SPI Raw Data 1819'!$A$1:$A$37,0),MATCH(BHW$1,'[31]SPI Raw Data 1819'!$A$37:$AN$37,0))</f>
        <v>74.422187981510007</v>
      </c>
      <c r="BHX3" s="197">
        <f>INDEX('[31]SPI Raw Data 1819'!$A$1:$AN$37,MATCH($A3,'[31]SPI Raw Data 1819'!$A$1:$A$37,0),MATCH(BHX$1,'[31]SPI Raw Data 1819'!$A$37:$AN$37,0))</f>
        <v>483</v>
      </c>
      <c r="BHY3" s="225">
        <f>INDEX('[31]SPI Raw Data 1819'!$A$1:$AN$37,MATCH($A3,'[31]SPI Raw Data 1819'!$A$1:$A$37,0),MATCH(BHY$1,'[31]SPI Raw Data 1819'!$A$37:$AN$37,0))</f>
        <v>649</v>
      </c>
      <c r="BHZ3" s="197">
        <f>INDEX('[32]SPI Raw Data 1920'!$A$1:$AN$35, MATCH($A3,'[32]SPI Raw Data 1920'!$A$1:$A$35,0),MATCH(BHZ$1,'[32]SPI Raw Data 1920'!$A$37:$AN$37,0))</f>
        <v>74.960629921259851</v>
      </c>
      <c r="BIA3" s="279">
        <f>INDEX('[32]SPI Raw Data 1920'!$A$1:$AN$35, MATCH($A3,'[32]SPI Raw Data 1920'!$A$1:$A$35,0),MATCH(BIA$1,'[32]SPI Raw Data 1920'!$A$37:$AN$37,0))</f>
        <v>476</v>
      </c>
      <c r="BIB3" s="252">
        <f>INDEX('[32]SPI Raw Data 1920'!$A$1:$AN$35, MATCH($A3,'[32]SPI Raw Data 1920'!$A$1:$A$35,0),MATCH(BIB$1,'[32]SPI Raw Data 1920'!$A$37:$AN$37,0))</f>
        <v>635</v>
      </c>
      <c r="BIC3" s="115">
        <f>INDEX('[25]Corporate Management'!$B$6:$EY$40,MATCH($A3,'[25]Corporate Management'!$B$6:$B$40,0),MATCH(BIC$1,'[25]Corporate Management'!$B$40:$EY$40,0))</f>
        <v>74.389515930395973</v>
      </c>
      <c r="BID3" s="131">
        <f>INDEX('[25]Corporate Management'!$B$6:$EY$40,MATCH($A3,'[25]Corporate Management'!$B$6:$B$40,0),MATCH(BID$1,'[25]Corporate Management'!$B$40:$EY$40,0))</f>
        <v>513429</v>
      </c>
      <c r="BIE3" s="131">
        <f>INDEX('[25]Corporate Management'!$B$6:$EY$40,MATCH($A3,'[25]Corporate Management'!$B$6:$B$40,0),MATCH(BIE$1,'[25]Corporate Management'!$B$40:$EY$40,0))</f>
        <v>690190</v>
      </c>
      <c r="BIF3" s="116">
        <f>INDEX('[25]Corporate Management'!$B$6:$EY$40,MATCH($A3,'[25]Corporate Management'!$B$6:$B$40,0),MATCH(BIF$1,'[25]Corporate Management'!$B$40:$EY$40,0))</f>
        <v>74.988229139419303</v>
      </c>
      <c r="BIG3" s="131">
        <f>INDEX('[25]Corporate Management'!$B$6:$EY$40,MATCH($A3,'[25]Corporate Management'!$B$6:$B$40,0),MATCH(BIG$1,'[25]Corporate Management'!$B$40:$EY$40,0))</f>
        <v>516024</v>
      </c>
      <c r="BIH3" s="131">
        <f>INDEX('[25]Corporate Management'!$B$6:$EY$40,MATCH($A3,'[25]Corporate Management'!$B$6:$B$40,0),MATCH(BIH$1,'[25]Corporate Management'!$B$40:$EY$40,0))</f>
        <v>688140</v>
      </c>
      <c r="BII3" s="116">
        <f>INDEX('[25]Corporate Management'!$B$6:$EY$40,MATCH($A3,'[25]Corporate Management'!$B$6:$B$40,0),MATCH(BII$1,'[25]Corporate Management'!$B$40:$EY$40,0))</f>
        <v>76.705069457494318</v>
      </c>
      <c r="BIJ3" s="131">
        <f>INDEX('[25]Corporate Management'!$B$6:$EY$40,MATCH($A3,'[25]Corporate Management'!$B$6:$B$40,0),MATCH(BIJ$1,'[25]Corporate Management'!$B$40:$EY$40,0))</f>
        <v>530638</v>
      </c>
      <c r="BIK3" s="131">
        <f>INDEX('[25]Corporate Management'!$B$6:$EY$40,MATCH($A3,'[25]Corporate Management'!$B$6:$B$40,0),MATCH(BIK$1,'[25]Corporate Management'!$B$40:$EY$40,0))</f>
        <v>691790</v>
      </c>
      <c r="BIL3" s="116">
        <f>INDEX('[26]All Data'!$A$1:$Y$34,MATCH($A3,'[26]All Data'!$A$1:$A$34,0),MATCH(BIL$1,'[26]All Data'!$A$1:$Y$1,0))</f>
        <v>83.18149944357792</v>
      </c>
      <c r="BIM3" s="131">
        <f>INDEX('[26]All Data'!$A$1:$Y$34,MATCH($A3,'[26]All Data'!$A$1:$A$34,0),MATCH(BIM$1,'[26]All Data'!$A$1:$Y$1,0))</f>
        <v>565833</v>
      </c>
      <c r="BIN3" s="131">
        <f>INDEX('[26]All Data'!$A$1:$Y$34,MATCH($A3,'[26]All Data'!$A$1:$A$34,0),MATCH(BIN$1,'[26]All Data'!$A$1:$Y$1,0))</f>
        <v>680239</v>
      </c>
      <c r="BIO3" s="116">
        <f>INDEX('[27]All Data'!$A$1:$Y$34,MATCH($A3,'[27]All Data'!$A$1:$A$34,0),MATCH(BIO$1,'[27]All Data'!$A$1:$Y$1,0))</f>
        <v>81.038195425021172</v>
      </c>
      <c r="BIP3" s="131">
        <f>INDEX('[27]All Data'!$A$1:$Y$34,MATCH($A3,'[27]All Data'!$A$1:$A$34,0),MATCH(BIP$1,'[27]All Data'!$A$1:$Y$1,0))</f>
        <v>550956</v>
      </c>
      <c r="BIQ3" s="131">
        <f>INDEX('[27]All Data'!$A$1:$Y$34,MATCH($A3,'[27]All Data'!$A$1:$A$34,0),MATCH(BIQ$1,'[27]All Data'!$A$1:$Y$1,0))</f>
        <v>679872</v>
      </c>
      <c r="BIR3" s="116">
        <f>INDEX('[28]All Data'!$A$1:$AB$34,MATCH($A3,'[28]All Data'!$A$1:$A$34,0),MATCH(BIR$1,'[28]All Data'!$A$1:$AB$1,0))</f>
        <v>83.956181274142409</v>
      </c>
      <c r="BIS3" s="131">
        <f>INDEX('[28]All Data'!$A$1:$AB$34,MATCH($A3,'[28]All Data'!$A$1:$A$34,0),MATCH(BIS$1,'[28]All Data'!$A$1:$AB$1,0))</f>
        <v>567056</v>
      </c>
      <c r="BIT3" s="131">
        <f>INDEX('[28]All Data'!$A$1:$AB$34,MATCH($A3,'[28]All Data'!$A$1:$A$34,0),MATCH(BIT$1,'[28]All Data'!$A$1:$AB$1,0))</f>
        <v>675419</v>
      </c>
      <c r="BIU3" s="116">
        <f>INDEX('[29]SPI Raw Data 1617'!$A$3:$AN$37,MATCH($A3,'[29]SPI Raw Data 1617'!$A$3:$A$37,0),MATCH(BIU$1,'[29]SPI Raw Data 1617'!$A$37:$AN$37,0))</f>
        <v>85.181812201700083</v>
      </c>
      <c r="BIV3" s="131">
        <f>INDEX('[29]SPI Raw Data 1617'!$A$3:$AN$37,MATCH($A3,'[29]SPI Raw Data 1617'!$A$3:$A$37,0),MATCH(BIV$1,'[29]SPI Raw Data 1617'!$A$37:$AN$37,0))</f>
        <v>582716</v>
      </c>
      <c r="BIW3" s="131">
        <f>INDEX('[29]SPI Raw Data 1617'!$A$3:$AN$37,MATCH($A3,'[29]SPI Raw Data 1617'!$A$3:$A$37,0),MATCH(BIW$1,'[29]SPI Raw Data 1617'!$A$37:$AN$37,0))</f>
        <v>684085</v>
      </c>
      <c r="BIX3" s="116">
        <f>INDEX('[30]SPI Raw Data 1718'!$A$3:$AN$37,MATCH($A3,'[30]SPI Raw Data 1718'!$A$3:$A$37,0),MATCH(BIX$1,'[30]SPI Raw Data 1718'!$A$37:$AN$37,0))</f>
        <v>85.89198887958311</v>
      </c>
      <c r="BIY3" s="131">
        <f>INDEX('[30]SPI Raw Data 1718'!$A$3:$AN$37,MATCH($A3,'[30]SPI Raw Data 1718'!$A$3:$A$37,0),MATCH(BIY$1,'[30]SPI Raw Data 1718'!$A$37:$AN$37,0))</f>
        <v>590717</v>
      </c>
      <c r="BIZ3" s="131">
        <f>INDEX('[30]SPI Raw Data 1718'!$A$3:$AN$37,MATCH($A3,'[30]SPI Raw Data 1718'!$A$3:$A$37,0),MATCH(BIZ$1,'[30]SPI Raw Data 1718'!$A$37:$AN$37,0))</f>
        <v>687744</v>
      </c>
      <c r="BJA3" s="116">
        <f>INDEX('[31]SPI Raw Data 1819'!$A$1:$AN$37,MATCH($A3,'[31]SPI Raw Data 1819'!$A$1:$A$37,0),MATCH(BJA$1,'[31]SPI Raw Data 1819'!$A$37:$AN$37,0))</f>
        <v>86.959987593501666</v>
      </c>
      <c r="BJB3" s="197">
        <f>INDEX('[31]SPI Raw Data 1819'!$A$1:$AN$37,MATCH($A3,'[31]SPI Raw Data 1819'!$A$1:$A$37,0),MATCH(BJB$1,'[31]SPI Raw Data 1819'!$A$37:$AN$37,0))</f>
        <v>599990</v>
      </c>
      <c r="BJC3" s="197">
        <f>INDEX('[31]SPI Raw Data 1819'!$A$1:$AN$37,MATCH($A3,'[31]SPI Raw Data 1819'!$A$1:$A$37,0),MATCH(BJC$1,'[31]SPI Raw Data 1819'!$A$37:$AN$37,0))</f>
        <v>689961</v>
      </c>
      <c r="BJD3" s="133">
        <f>INDEX('[32]SPI Raw Data 1920'!$A$1:$AN$35, MATCH($A3,'[32]SPI Raw Data 1920'!$A$1:$A$35,0),MATCH(BJD$1,'[32]SPI Raw Data 1920'!$A$37:$AN$37,0))</f>
        <v>87.562948046249559</v>
      </c>
      <c r="BJE3" s="197">
        <f>INDEX('[32]SPI Raw Data 1920'!$A$1:$AN$35, MATCH($A3,'[32]SPI Raw Data 1920'!$A$1:$A$35,0),MATCH(BJE$1,'[32]SPI Raw Data 1920'!$A$37:$AN$37,0))</f>
        <v>602666</v>
      </c>
      <c r="BJF3" s="252">
        <f>INDEX('[32]SPI Raw Data 1920'!$A$1:$AN$35, MATCH($A3,'[32]SPI Raw Data 1920'!$A$1:$A$35,0),MATCH(BJF$1,'[32]SPI Raw Data 1920'!$A$37:$AN$37,0))</f>
        <v>688266</v>
      </c>
      <c r="BJG3" s="115">
        <f t="shared" ref="BJG3:BJG33" si="129">BJH3/BJI3*100</f>
        <v>3.6808510638297873</v>
      </c>
      <c r="BJH3" s="87">
        <v>173</v>
      </c>
      <c r="BJI3" s="87">
        <f>INDEX('[40]Historic Data'!$L$2:$U$35,MATCH($A3,'[40]Historic Data'!$L$2:$L$35,0),MATCH(BJI$1,'[40]Historic Data'!$L$2:$U$2,0))</f>
        <v>4700</v>
      </c>
      <c r="BJJ3" s="116">
        <f t="shared" ref="BJJ3:BJJ34" si="130">BJK3/BJL3*100</f>
        <v>4.295454545454545</v>
      </c>
      <c r="BJK3" s="87">
        <v>189</v>
      </c>
      <c r="BJL3" s="87">
        <f>INDEX('[40]Historic Data'!$L$2:$U$35,MATCH($A3,'[40]Historic Data'!$L$2:$L$35,0),MATCH(BJL$1,'[40]Historic Data'!$L$2:$U$2,0))</f>
        <v>4400</v>
      </c>
      <c r="BJM3" s="116">
        <f t="shared" ref="BJM3:BJM34" si="131">BJN3/BJO3*100</f>
        <v>4.3249999999999993</v>
      </c>
      <c r="BJN3" s="87">
        <v>173</v>
      </c>
      <c r="BJO3" s="87">
        <f>INDEX('[40]Historic Data'!$L$2:$U$35,MATCH($A3,'[40]Historic Data'!$L$2:$L$35,0),MATCH(BJO$1,'[40]Historic Data'!$L$2:$U$2,0))</f>
        <v>4000</v>
      </c>
      <c r="BJP3" s="116">
        <f t="shared" ref="BJP3:BJP34" si="132">BJQ3/BJR3*100</f>
        <v>3.1086956521739131</v>
      </c>
      <c r="BJQ3" s="87">
        <v>143</v>
      </c>
      <c r="BJR3" s="87">
        <f>INDEX('[40]Historic Data'!$L$2:$U$35,MATCH($A3,'[40]Historic Data'!$L$2:$L$35,0),MATCH(BJR$1,'[40]Historic Data'!$L$2:$U$2,0))</f>
        <v>4600</v>
      </c>
      <c r="BJS3" s="116">
        <f t="shared" ref="BJS3:BJS34" si="133">(BJT3/BJU3)*100</f>
        <v>4.5098039215686274</v>
      </c>
      <c r="BJT3" s="87">
        <f>INDEX('[3]Raw data 16-17'!$B$2:$ACG$34,MATCH($A3,'[3]Raw data 16-17'!$A$2:$A$34,0),MATCH(BJT$1,'[3]Raw data 16-17'!$B$1:$MA$1,0))</f>
        <v>230</v>
      </c>
      <c r="BJU3" s="87">
        <f>INDEX('[40]Historic Data'!$L$2:$U$35,MATCH($A3,'[40]Historic Data'!$L$2:$L$35,0),MATCH(BJU$1,'[40]Historic Data'!$L$2:$U$2,0))</f>
        <v>5100</v>
      </c>
      <c r="BJV3" s="116">
        <f t="shared" ref="BJV3:BJV34" si="134">IFERROR((BJW3/BJX3)*100,"NA")</f>
        <v>9.0714285714285712</v>
      </c>
      <c r="BJW3" s="87">
        <f>INDEX('[14]1718 Collected Indicators'!$A$3:$CH$36,MATCH($A3,'[14]1718 Collected Indicators'!$A$3:$A$36,0),MATCH(BJW$1,'[14]1718 Collected Indicators'!$A$3:$CH$3,0))</f>
        <v>381</v>
      </c>
      <c r="BJX3" s="87">
        <f>INDEX('[40]Historic Data'!$L$2:$U$35,MATCH($A3,'[40]Historic Data'!$L$2:$L$35,0),MATCH(BJX$1,'[40]Historic Data'!$L$2:$U$2,0))</f>
        <v>4200</v>
      </c>
      <c r="BJY3" s="116">
        <f>INDEX('[15]1819 Collected Indicators'!$A$3:$CV$36,MATCH($A3,'[15]1819 Collected Indicators'!$A$3:$A$36,0),MATCH(BJY$1,'[15]1819 Collected Indicators'!$A$3:$CV$3,0))</f>
        <v>24.648648648648649</v>
      </c>
      <c r="BJZ3" s="87">
        <f>INDEX('[15]1819 Collected Indicators'!$A$3:$CV$36,MATCH($A3,'[15]1819 Collected Indicators'!$A$3:$A$36,0),MATCH(BJZ$1,'[15]1819 Collected Indicators'!$A$3:$CV$3,0))</f>
        <v>912</v>
      </c>
      <c r="BKA3" s="87">
        <f>INDEX('[15]1819 Collected Indicators'!$A$3:$CV$36,MATCH($A3,'[15]1819 Collected Indicators'!$A$3:$A$36,0),MATCH(BKA$1,'[15]1819 Collected Indicators'!$A$3:$CV$3,0))</f>
        <v>3700</v>
      </c>
      <c r="BKB3" s="133">
        <f>INDEX('[11]1920 Collected Indicators'!$A$3:$CV$36,MATCH($A3,'[11]1920 Collected Indicators'!$A$3:$A$36,0),MATCH(BKB$1,'[11]1920 Collected Indicators'!$A$3:$CV$3,0))</f>
        <v>9.5862068965517242</v>
      </c>
      <c r="BKC3" s="266">
        <f>INDEX('[11]1920 Collected Indicators'!$A$3:$CV$36,MATCH($A3,'[11]1920 Collected Indicators'!$A$3:$A$36,0),MATCH(BKC$1,'[11]1920 Collected Indicators'!$A$3:$CV$3,0))</f>
        <v>278</v>
      </c>
      <c r="BKD3" s="87">
        <f>INDEX('[11]1920 Collected Indicators'!$A$3:$CV$36,MATCH($A3,'[11]1920 Collected Indicators'!$A$3:$A$36,0),MATCH(BKD$1,'[11]1920 Collected Indicators'!$A$3:$CV$3,0))</f>
        <v>2900</v>
      </c>
      <c r="BKE3" s="133">
        <f t="shared" ref="BKE3:BKE33" si="135">(BKF3/BKG3)*1000</f>
        <v>1800.5172971225347</v>
      </c>
      <c r="BKF3" s="131">
        <f>INDEX([41]Sheet1!$B$2:$I$34,MATCH($A3,[41]Sheet1!$A$2:$A$34,0),MATCH(BKF$1,[41]Sheet1!$B$1:$I$1,0))</f>
        <v>5569</v>
      </c>
      <c r="BKG3" s="131">
        <v>3093</v>
      </c>
      <c r="BKH3" s="116">
        <f t="shared" ref="BKH3:BKH34" si="136">(BKI3/BKJ3)*1000</f>
        <v>1552.3576240048988</v>
      </c>
      <c r="BKI3" s="131">
        <f>INDEX([41]Sheet1!$B$2:$I$34,MATCH($A3,[41]Sheet1!$A$2:$A$34,0),MATCH(BKI$1,[41]Sheet1!$B$1:$I$1,0))</f>
        <v>5070</v>
      </c>
      <c r="BKJ3" s="87">
        <v>3266</v>
      </c>
      <c r="BKK3" s="116">
        <f t="shared" ref="BKK3:BKK34" si="137">(BKL3/BKM3)*1000</f>
        <v>1686.5040650406504</v>
      </c>
      <c r="BKL3" s="131">
        <f>INDEX([41]Sheet1!$B$2:$I$34,MATCH($A3,[41]Sheet1!$A$2:$A$34,0),MATCH(BKL$1,[41]Sheet1!$B$1:$I$1,0))</f>
        <v>5186</v>
      </c>
      <c r="BKM3" s="87">
        <v>3075</v>
      </c>
      <c r="BKN3" s="116">
        <f t="shared" ref="BKN3:BKN34" si="138">(BKO3/BKP3)*1000</f>
        <v>1841.7439066254719</v>
      </c>
      <c r="BKO3" s="131">
        <f>INDEX([41]Sheet1!$B$2:$I$34,MATCH($A3,[41]Sheet1!$A$2:$A$34,0),MATCH(BKO$1,[41]Sheet1!$B$1:$I$1,0))</f>
        <v>5365</v>
      </c>
      <c r="BKP3" s="87">
        <v>2913</v>
      </c>
      <c r="BKQ3" s="116">
        <f t="shared" ref="BKQ3:BKQ33" si="139">(BKR3/BKS3)*1000</f>
        <v>1909.4567404426559</v>
      </c>
      <c r="BKR3" s="131">
        <f>INDEX([41]Sheet1!$B$2:$I$34,MATCH($A3,[41]Sheet1!$A$2:$A$34,0),MATCH(BKR$1,[41]Sheet1!$B$1:$I$1,0))</f>
        <v>5694</v>
      </c>
      <c r="BKS3" s="87">
        <v>2982</v>
      </c>
      <c r="BKT3" s="116">
        <f t="shared" ref="BKT3:BKT33" si="140">(BKU3/BKV3)*1000</f>
        <v>2445.8100558659221</v>
      </c>
      <c r="BKU3" s="131">
        <f>INDEX([41]Sheet1!$B$2:$I$34,MATCH($A3,[41]Sheet1!$A$2:$A$34,0),MATCH(BKU$1,[41]Sheet1!$B$1:$I$1,0))</f>
        <v>6567</v>
      </c>
      <c r="BKV3" s="87">
        <v>2685</v>
      </c>
      <c r="BKW3" s="116">
        <f t="shared" ref="BKW3:BKW33" si="141">(BKX3/BKY3)*1000</f>
        <v>3575.8530183727034</v>
      </c>
      <c r="BKX3" s="87">
        <f>INDEX([41]Sheet1!$B$2:$I$34,MATCH($A3,[41]Sheet1!$A$2:$A$34,0),MATCH(BKX$1,[41]Sheet1!$B$1:$I$1,0))</f>
        <v>6812</v>
      </c>
      <c r="BKY3" s="87">
        <f>INDEX('[3]Raw data 16-17'!$B$2:$ACG$34,MATCH($A3,'[3]Raw data 16-17'!$A$2:$A$34,0),MATCH(BKY$1,'[3]Raw data 16-17'!$B$1:$MA$1,0))</f>
        <v>1905</v>
      </c>
      <c r="BKZ3" s="88">
        <f t="shared" ref="BKZ3:BKZ34" si="142">(BLA3/BLB3)*1000</f>
        <v>3839.779005524862</v>
      </c>
      <c r="BLA3" s="32">
        <f>INDEX([4]Sheet1!$A$1:$CJ$34, MATCH($A3, [4]Sheet1!$A$1:$A$34, 0), MATCH(BLA$1, [4]Sheet1!$A$1:$CJ$1, 0))</f>
        <v>6950</v>
      </c>
      <c r="BLB3" s="32">
        <f>INDEX('[5]Finance Indicators'!$A$2:$BO$35,MATCH($A3,'[5]Finance Indicators'!$A$2:$A$35,0),MATCH(BLB$1,'[5]Finance Indicators'!$A$2:$BO$2,0))</f>
        <v>1810</v>
      </c>
      <c r="BLC3" s="88">
        <f>INDEX('[6]Finance Indicators'!$B$3:$BO$35,MATCH($A3,'[6]Finance Indicators'!$A$3:$A$35,0),MATCH(BLC$1,'[6]Finance Indicators'!$B$2:$BO$2,0))</f>
        <v>3685.6978085351784</v>
      </c>
      <c r="BLD3" s="88">
        <f>INDEX('[6]Finance Indicators'!$B$3:$BO$35,MATCH($A3,'[6]Finance Indicators'!$A$3:$A$35,0),MATCH(BLD$1,'[6]Finance Indicators'!$B$2:$BO$2,0))</f>
        <v>6391</v>
      </c>
      <c r="BLE3" s="88">
        <f>INDEX('[6]Finance Indicators'!$B$3:$BO$35,MATCH($A3,'[6]Finance Indicators'!$A$3:$A$35,0),MATCH(BLE$1,'[6]Finance Indicators'!$B$2:$BO$2,0))</f>
        <v>1734</v>
      </c>
      <c r="BLF3" s="250">
        <f t="array" ref="BLF3">INDEX('[7]Finance Indicators'!$A$2:$BO$35,MATCH($A3,'[7]Finance Indicators'!$A$2:$A$35,0),MATCH(BLF$1,'[7]Finance Indicators'!$A$2:$BO$2,0))</f>
        <v>3882.9300196206673</v>
      </c>
      <c r="BLG3" s="250">
        <f t="array" ref="BLG3">INDEX('[7]Finance Indicators'!$A$2:$BO$35,MATCH($A3,'[7]Finance Indicators'!$A$2:$A$35,0),MATCH(BLG$1,'[7]Finance Indicators'!$A$2:$BO$2,0))</f>
        <v>5937</v>
      </c>
      <c r="BLH3" s="277">
        <f t="array" ref="BLH3">INDEX('[7]Finance Indicators'!$A$2:$BO$35,MATCH($A3,'[7]Finance Indicators'!$A$2:$A$35,0),MATCH(BLH$1,'[7]Finance Indicators'!$A$2:$BO$2,0))</f>
        <v>1529</v>
      </c>
      <c r="BLI3" s="121">
        <f>(BKE3*100)/Deflators!$B$2</f>
        <v>2121.0516888704874</v>
      </c>
      <c r="BLJ3" s="137">
        <f>(BKH3*100)/Deflators!$B$3</f>
        <v>1801.4018849496606</v>
      </c>
      <c r="BLK3" s="137">
        <f>(BKK3*100)/Deflators!$B$4</f>
        <v>1917.8565375587675</v>
      </c>
      <c r="BLL3" s="137">
        <f>(BKN3*100)/Deflators!$B$5</f>
        <v>2057.2863073702274</v>
      </c>
      <c r="BLM3" s="137">
        <f>(BKQ3*100)/Deflators!$B$6</f>
        <v>2103.913003724937</v>
      </c>
      <c r="BLN3" s="137">
        <f>(BKT3*100)/Deflators!$B$7</f>
        <v>2673.076343093941</v>
      </c>
      <c r="BLO3" s="116">
        <f>(BKW3*100)/Deflators!$B$8</f>
        <v>3813.7387890803807</v>
      </c>
      <c r="BLP3" s="116">
        <f>(BKZ3*100)/Deflators!$B$9</f>
        <v>4024.3624246762761</v>
      </c>
      <c r="BLQ3" s="116">
        <f>(BLC3*100)/Deflators!$B$10</f>
        <v>3775.7445975049236</v>
      </c>
      <c r="BLR3" s="248">
        <f>(BLF3*100)/Deflators!$B$11</f>
        <v>3882.9300196206673</v>
      </c>
      <c r="BLS3" s="115">
        <v>20.447660098522167</v>
      </c>
      <c r="BLT3" s="116">
        <v>20.33055733504164</v>
      </c>
      <c r="BLU3" s="116">
        <v>13.982228298017771</v>
      </c>
      <c r="BLV3" s="116">
        <v>14.767524401064774</v>
      </c>
      <c r="BLW3" s="116">
        <f>INDEX('[3]Raw data 16-17'!$B$2:$ACG$34,MATCH($A3,'[3]Raw data 16-17'!$A$2:$A$34,0),MATCH(BLW$1,'[3]Raw data 16-17'!$B$1:$MA$1,0))</f>
        <v>8.8374836173001317</v>
      </c>
      <c r="BLX3" s="116">
        <f>INDEX('[14]1718 Collected Indicators'!$A$3:$CH$36,MATCH($A3,'[14]1718 Collected Indicators'!$A$3:$A$36,0),MATCH(BLX$1,'[14]1718 Collected Indicators'!$A$3:$CH$3,0))</f>
        <v>9.683673469387756</v>
      </c>
      <c r="BLY3" s="116">
        <f>INDEX('[15]1819 Collected Indicators'!$A$3:$CV$36,MATCH($A3,'[15]1819 Collected Indicators'!$A$3:$A$36,0),MATCH(BLY$1,'[15]1819 Collected Indicators'!$A$3:$CV$3,0))</f>
        <v>7.9157509157509152</v>
      </c>
      <c r="BLZ3" s="248">
        <f>INDEX('[11]1920 Collected Indicators'!$A$3:$CV$36,MATCH($A3,'[11]1920 Collected Indicators'!$A$3:$A$36,0),MATCH(BLZ$1,'[11]1920 Collected Indicators'!$A$3:$CV$3,0))</f>
        <v>9.2736842105263158</v>
      </c>
      <c r="BMA3" s="115">
        <f>INDEX([42]Sheet2!$A$1:$H$34,MATCH($A3,[42]Sheet2!$A$1:$A$34,0),MATCH(BMA$1,[42]Sheet2!$A$1:$H$1,0))</f>
        <v>26.42575760886222</v>
      </c>
      <c r="BMB3" s="116">
        <f>INDEX([42]Sheet2!$A$1:$H$34,MATCH($A3,[42]Sheet2!$A$1:$A$34,0),MATCH(BMB$1,[42]Sheet2!$A$1:$H$1,0))</f>
        <v>26.141373991424189</v>
      </c>
      <c r="BMC3" s="116">
        <f>INDEX([42]Sheet2!$A$1:$H$34,MATCH($A3,[42]Sheet2!$A$1:$A$34,0),MATCH(BMC$1,[42]Sheet2!$A$1:$H$1,0))</f>
        <v>22.400331783234144</v>
      </c>
      <c r="BMD3" s="116">
        <f>INDEX([42]Sheet2!$A$1:$H$34,MATCH($A3,[42]Sheet2!$A$1:$A$34,0),MATCH(BMD$1,[42]Sheet2!$A$1:$H$1,0))</f>
        <v>21.560033390288478</v>
      </c>
      <c r="BME3" s="116">
        <f>INDEX([42]Sheet2!$A$1:$H$34,MATCH($A3,[42]Sheet2!$A$1:$A$34,0),MATCH(BME$1,[42]Sheet2!$A$1:$H$1,0))</f>
        <v>20.932126204130739</v>
      </c>
      <c r="BMF3" s="116">
        <f>INDEX([42]Sheet2!$A$1:$H$34,MATCH($A3,[42]Sheet2!$A$1:$A$34,0),MATCH(BMF$1,[42]Sheet2!$A$1:$H$1,0))</f>
        <v>25.394387648195099</v>
      </c>
      <c r="BMG3" s="116">
        <f>INDEX([42]Sheet2!$A$1:$H$34,MATCH($A3,[42]Sheet2!$A$1:$A$34,0),MATCH(BMG$1,[42]Sheet2!$A$1:$H$1,0))</f>
        <v>31.334787850814227</v>
      </c>
      <c r="BMH3" s="116">
        <f>INDEX('[14]1718 Collected Indicators'!$A$3:$CH$36,MATCH($A3,'[14]1718 Collected Indicators'!$A$3:$A$36,0),MATCH(BMH$1,'[14]1718 Collected Indicators'!$A$3:$CH$3,0))</f>
        <v>29.278735093040353</v>
      </c>
      <c r="BMI3" s="116">
        <f>INDEX('[15]1819 Collected Indicators'!$A$3:$CV$36,MATCH($A3,'[15]1819 Collected Indicators'!$A$3:$A$36,0),MATCH(BMI$1,'[15]1819 Collected Indicators'!$A$3:$CV$3,0))</f>
        <v>28.023527379092432</v>
      </c>
      <c r="BMJ3" s="248">
        <f>INDEX('[11]1920 Collected Indicators'!$A$3:$CV$36,MATCH($A3,'[11]1920 Collected Indicators'!$A$3:$A$36,0),MATCH(BMJ$1,'[11]1920 Collected Indicators'!$A$3:$CV$3,0))</f>
        <v>22.145071299999998</v>
      </c>
      <c r="BMK3" s="115">
        <v>22.461884625829228</v>
      </c>
      <c r="BML3" s="87">
        <v>579</v>
      </c>
      <c r="BMM3" s="87">
        <v>257770</v>
      </c>
      <c r="BMN3" s="116">
        <v>24.027943039189346</v>
      </c>
      <c r="BMO3" s="87">
        <v>626</v>
      </c>
      <c r="BMP3" s="87">
        <v>260530</v>
      </c>
      <c r="BMQ3" s="116">
        <v>26.149030386318522</v>
      </c>
      <c r="BMR3" s="87">
        <v>685</v>
      </c>
      <c r="BMS3" s="87">
        <v>261960</v>
      </c>
      <c r="BMT3" s="116">
        <f t="shared" ref="BMT3:BMT33" si="143">BMU3/(BMV3/10000)</f>
        <v>22.27392349059842</v>
      </c>
      <c r="BMU3" s="87">
        <f>INDEX('[3]Raw data 16-17'!$B$2:$ACG$34,MATCH($A3,'[3]Raw data 16-17'!$A$2:$A$34,0),MATCH(BMU$1,'[3]Raw data 16-17'!$B$1:$MA$1,0))</f>
        <v>584</v>
      </c>
      <c r="BMV3" s="87">
        <f t="shared" si="10"/>
        <v>262190</v>
      </c>
      <c r="BMW3" s="116">
        <f>INDEX('[14]1718 Collected Indicators'!$A$3:$CH$36,MATCH($A3,'[14]1718 Collected Indicators'!$A$3:$A$36,0),MATCH(BMW$1,'[14]1718 Collected Indicators'!$A$3:$CH$3,0))</f>
        <v>26.47058823529412</v>
      </c>
      <c r="BMX3" s="131">
        <f>INDEX('[14]1718 Collected Indicators'!$A$3:$CH$36,MATCH($A3,'[14]1718 Collected Indicators'!$A$3:$A$36,0),MATCH(BMX$1,'[14]1718 Collected Indicators'!$A$3:$CH$3,0))</f>
        <v>693</v>
      </c>
      <c r="BMY3" s="131">
        <f>INDEX('[14]1718 Collected Indicators'!$A$3:$CH$36,MATCH($A3,'[14]1718 Collected Indicators'!$A$3:$A$36,0),MATCH(BMY$1,'[14]1718 Collected Indicators'!$A$3:$CH$3,0))</f>
        <v>261800</v>
      </c>
      <c r="BMZ3" s="116">
        <f>INDEX('[15]1819 Collected Indicators'!$A$3:$CV$36,MATCH($A3,'[15]1819 Collected Indicators'!$A$3:$A$36,0),MATCH(BMZ$1,'[15]1819 Collected Indicators'!$A$3:$CV$3,0))</f>
        <v>23.941561173365969</v>
      </c>
      <c r="BNA3" s="131">
        <f>INDEX('[15]1819 Collected Indicators'!$A$3:$CV$36,MATCH($A3,'[15]1819 Collected Indicators'!$A$3:$A$36,0),MATCH(BNA$1,'[15]1819 Collected Indicators'!$A$3:$CV$3,0))</f>
        <v>626</v>
      </c>
      <c r="BNB3" s="131">
        <f>INDEX('[15]1819 Collected Indicators'!$A$3:$CV$36,MATCH($A3,'[15]1819 Collected Indicators'!$A$3:$A$36,0),MATCH(BNB$1,'[15]1819 Collected Indicators'!$A$3:$CV$3,0))</f>
        <v>261470</v>
      </c>
      <c r="BNC3" s="268">
        <f>INDEX('[11]1920 Collected Indicators'!$A$3:$CV$36,MATCH($A3,'[11]1920 Collected Indicators'!$A$3:$A$36,0),MATCH(BNC$1,'[11]1920 Collected Indicators'!$A$3:$CV$3,0))</f>
        <v>25.535010145093985</v>
      </c>
      <c r="BND3" s="131">
        <f>INDEX('[11]1920 Collected Indicators'!$A$3:$CV$36,MATCH($A3,'[11]1920 Collected Indicators'!$A$3:$A$36,0),MATCH(BND$1,'[11]1920 Collected Indicators'!$A$3:$CV$3,0))</f>
        <v>667</v>
      </c>
      <c r="BNE3" s="268">
        <f>INDEX('[11]1920 Collected Indicators'!$A$3:$CV$36,MATCH($A3,'[11]1920 Collected Indicators'!$A$3:$A$36,0),MATCH(BNE$1,'[11]1920 Collected Indicators'!$A$3:$CV$3,0))</f>
        <v>261210</v>
      </c>
      <c r="BNF3" s="119">
        <f t="shared" ref="BNF3:BNF34" si="144">(BNG3/BNH3)*1000000</f>
        <v>28582.47212954675</v>
      </c>
      <c r="BNG3" s="87">
        <f>INDEX('[43]All Years'!$A$1:$I$34,MATCH($A3,'[43]All Years'!$A$1:$A$34,0),MATCH(BNG$1,'[43]All Years'!$A$1:$I$1,0))</f>
        <v>7025</v>
      </c>
      <c r="BNH3" s="87">
        <v>245780</v>
      </c>
      <c r="BNI3" s="88">
        <f t="shared" ref="BNI3:BNI34" si="145">(BNJ3/BNK3)*1000000</f>
        <v>34002.423263327946</v>
      </c>
      <c r="BNJ3" s="87">
        <f>INDEX('[43]All Years'!$A$1:$I$34,MATCH($A3,'[43]All Years'!$A$1:$A$34,0),MATCH(BNJ$1,'[43]All Years'!$A$1:$I$1,0))</f>
        <v>8419</v>
      </c>
      <c r="BNK3" s="87">
        <v>247600</v>
      </c>
      <c r="BNL3" s="88">
        <f t="shared" ref="BNL3:BNL34" si="146">(BNM3/BNN3)*1000000</f>
        <v>34761.681145808878</v>
      </c>
      <c r="BNM3" s="87">
        <f>INDEX('[43]All Years'!$A$1:$I$34,MATCH($A3,'[43]All Years'!$A$1:$A$34,0),MATCH(BNM$1,'[43]All Years'!$A$1:$I$1,0))</f>
        <v>8883</v>
      </c>
      <c r="BNN3" s="87">
        <v>255540</v>
      </c>
      <c r="BNO3" s="88">
        <f t="shared" ref="BNO3:BNO34" si="147">(BNP3/BNQ3)*1000000</f>
        <v>37017.92504073873</v>
      </c>
      <c r="BNP3" s="87">
        <f>INDEX('[43]All Years'!$A$1:$I$34,MATCH($A3,'[43]All Years'!$A$1:$A$34,0),MATCH(BNP$1,'[43]All Years'!$A$1:$I$1,0))</f>
        <v>9541</v>
      </c>
      <c r="BNQ3" s="87">
        <v>257740</v>
      </c>
      <c r="BNR3" s="88">
        <f t="shared" ref="BNR3:BNR34" si="148">(BNS3/BNT3)*1000000</f>
        <v>80698.656429942421</v>
      </c>
      <c r="BNS3" s="131">
        <f>INDEX('[43]All Years'!$A$1:$I$34,MATCH($A3,'[43]All Years'!$A$1:$A$34,0),MATCH(BNS$1,'[43]All Years'!$A$1:$I$1,0))</f>
        <v>21022</v>
      </c>
      <c r="BNT3" s="87">
        <v>260500</v>
      </c>
      <c r="BNU3" s="88">
        <f t="shared" ref="BNU3:BNU34" si="149">(BNV3/BNW3)*1000000</f>
        <v>47476.714002137727</v>
      </c>
      <c r="BNV3" s="87">
        <f>INDEX('[43]All Years'!$A$1:$I$34,MATCH($A3,'[43]All Years'!$A$1:$A$34,0),MATCH(BNV$1,'[43]All Years'!$A$1:$I$1,0))</f>
        <v>12437</v>
      </c>
      <c r="BNW3" s="131">
        <v>261960</v>
      </c>
      <c r="BNX3" s="88">
        <f t="shared" ref="BNX3:BNX34" si="150">(BNY3/BNZ3)*1000000</f>
        <v>32289.561005377782</v>
      </c>
      <c r="BNY3" s="87">
        <f>INDEX('[43]All Years'!$A$1:$I$34,MATCH($A3,'[43]All Years'!$A$1:$A$34,0),MATCH(BNY$1,'[43]All Years'!$A$1:$I$1,0))</f>
        <v>8466</v>
      </c>
      <c r="BNZ3" s="32">
        <v>262190</v>
      </c>
      <c r="BOA3" s="88">
        <f t="shared" ref="BOA3:BOA34" si="151">(BOB3/BOC3)*1000000</f>
        <v>36653.934300993125</v>
      </c>
      <c r="BOB3" s="32">
        <f>INDEX([4]Sheet1!$A$1:$CJ$34, MATCH($A3, [4]Sheet1!$A$1:$A$34, 0), MATCH(BOB$1, [4]Sheet1!$A$1:$CJ$1, 0))</f>
        <v>9596</v>
      </c>
      <c r="BOC3" s="32">
        <f>INDEX('[5]Finance Indicators'!$A$2:$BO$35,MATCH($A3,'[5]Finance Indicators'!$A$2:$A$35,0),MATCH(BOC$1,'[5]Finance Indicators'!$A$2:$BO$2,0))</f>
        <v>261800</v>
      </c>
      <c r="BOD3" s="88">
        <f>INDEX('[6]Finance Indicators'!$B$3:$BO$35,MATCH($A3,'[6]Finance Indicators'!$A$3:$A$35,0),MATCH(BOD$1,'[6]Finance Indicators'!$B$2:$BO$2,0))</f>
        <v>35522.239645083566</v>
      </c>
      <c r="BOE3" s="88">
        <f>INDEX('[6]Finance Indicators'!$B$3:$BO$35,MATCH($A3,'[6]Finance Indicators'!$A$3:$A$35,0),MATCH(BOE$1,'[6]Finance Indicators'!$B$2:$BO$2,0))</f>
        <v>9288</v>
      </c>
      <c r="BOF3" s="88">
        <f>INDEX('[6]Finance Indicators'!$B$3:$BO$35,MATCH($A3,'[6]Finance Indicators'!$A$3:$A$35,0),MATCH(BOF$1,'[6]Finance Indicators'!$B$2:$BO$2,0))</f>
        <v>261470</v>
      </c>
      <c r="BOG3" s="250">
        <f t="array" ref="BOG3">INDEX('[7]Finance Indicators'!$A$2:$BO$35,MATCH($A3,'[7]Finance Indicators'!$A$2:$A$35,0),MATCH(BOG$1,'[7]Finance Indicators'!$A$2:$BO$2,0))</f>
        <v>137693.80957850005</v>
      </c>
      <c r="BOH3" s="250">
        <f t="array" ref="BOH3">INDEX('[7]Finance Indicators'!$A$2:$BO$35,MATCH($A3,'[7]Finance Indicators'!$A$2:$A$35,0),MATCH(BOH$1,'[7]Finance Indicators'!$A$2:$BO$2,0))</f>
        <v>35967</v>
      </c>
      <c r="BOI3" s="250">
        <f t="array" ref="BOI3">INDEX('[7]Finance Indicators'!$A$2:$BO$35,MATCH($A3,'[7]Finance Indicators'!$A$2:$A$35,0),MATCH(BOI$1,'[7]Finance Indicators'!$A$2:$BO$2,0))</f>
        <v>261210</v>
      </c>
      <c r="BOJ3" s="115">
        <f>(BNF3*100)/Deflators!$B$2</f>
        <v>33670.823867871411</v>
      </c>
      <c r="BOK3" s="116">
        <f>(BNI3*100)/Deflators!$B$3</f>
        <v>39457.421674132129</v>
      </c>
      <c r="BOL3" s="116">
        <f>(BNL3*100)/Deflators!$B$4</f>
        <v>39530.24414466264</v>
      </c>
      <c r="BOM3" s="116">
        <f>(BNO3*100)/Deflators!$B$5</f>
        <v>41350.195344534441</v>
      </c>
      <c r="BON3" s="116">
        <f>(BNR3*100)/Deflators!$B$6</f>
        <v>88916.888793577615</v>
      </c>
      <c r="BOO3" s="116">
        <f>(BNU3*100)/Deflators!$B$7</f>
        <v>51888.281652362406</v>
      </c>
      <c r="BOP3" s="116">
        <f>(BNX3*100)/Deflators!$B$8</f>
        <v>34437.643453428856</v>
      </c>
      <c r="BOQ3" s="116">
        <f>(BOA3*100)/Deflators!$B$9</f>
        <v>38415.938965556838</v>
      </c>
      <c r="BOR3" s="116">
        <f>(BOD3*100)/Deflators!$B$10</f>
        <v>36390.09799463307</v>
      </c>
      <c r="BOS3" s="248">
        <f>(BOG3*100)/Deflators!$B$11</f>
        <v>137693.80957850005</v>
      </c>
      <c r="BOT3" s="115">
        <f>INDEX([44]IG1!$AL$4:$AX$40,MATCH($A3,[44]IG1!$AL$4:$AL$40,0),MATCH(BOT$1,[44]IG1!$AL$40:$AX$40,0))</f>
        <v>22.7</v>
      </c>
      <c r="BOU3" s="116">
        <f>INDEX([44]IG1!$AL$4:$AX$40,MATCH($A3,[44]IG1!$AL$4:$AL$40,0),MATCH(BOU$1,[44]IG1!$AL$40:$AX$40,0))</f>
        <v>21</v>
      </c>
      <c r="BOV3" s="116">
        <f>INDEX([44]IG1!$AL$4:$AX$40,MATCH($A3,[44]IG1!$AL$4:$AL$40,0),MATCH(BOV$1,[44]IG1!$AL$40:$AX$40,0))</f>
        <v>21</v>
      </c>
      <c r="BOW3" s="116">
        <f>INDEX([44]IG1!$AL$4:$AX$40,MATCH($A3,[44]IG1!$AL$4:$AL$40,0),MATCH(BOW$1,[44]IG1!$AL$40:$AX$40,0))</f>
        <v>22.6</v>
      </c>
      <c r="BOX3" s="116">
        <f>INDEX([44]IG1!$AL$4:$AX$40,MATCH($A3,[44]IG1!$AL$4:$AL$40,0),MATCH(BOX$1,[44]IG1!$AL$40:$AX$40,0))</f>
        <v>22.2</v>
      </c>
      <c r="BOY3" s="116">
        <f>INDEX('[14]1718 Collected Indicators'!$A$3:$CH$36,MATCH($A3,'[14]1718 Collected Indicators'!$A$3:$A$36,0),MATCH(BOY$1,'[14]1718 Collected Indicators'!$A$3:$CH$3,0))</f>
        <v>23.3</v>
      </c>
      <c r="BOZ3" s="116">
        <f>INDEX('[15]1819 Collected Indicators'!$A$3:$CV$36,MATCH($A3,'[15]1819 Collected Indicators'!$A$3:$A$36,0),MATCH(BOZ$1,'[15]1819 Collected Indicators'!$A$3:$CV$3,0))</f>
        <v>22</v>
      </c>
      <c r="BPA3" s="248">
        <f>INDEX('[11]1920 Collected Indicators'!$A$3:$CV$36,MATCH($A3,'[11]1920 Collected Indicators'!$A$3:$A$36,0),MATCH(BPA$1,'[11]1920 Collected Indicators'!$A$3:$CV$3,0))</f>
        <v>19.2</v>
      </c>
      <c r="BPB3" s="115">
        <f>INDEX([45]ALL!$A$2:$F$37,MATCH($A3,[45]ALL!$A$2:$A$37,0),MATCH(BPB$1,[45]ALL!$A$37:$F$37,0))</f>
        <v>19</v>
      </c>
      <c r="BPC3" s="116">
        <f>INDEX([45]ALL!$A$2:$F$37,MATCH($A3,[45]ALL!$A$2:$A$37,0),MATCH(BPC$1,[45]ALL!$A$37:$F$37,0))</f>
        <v>52</v>
      </c>
      <c r="BPD3" s="116">
        <f>INDEX([45]ALL!$A$2:$F$37,MATCH($A3,[45]ALL!$A$2:$A$37,0),MATCH(BPD$1,[45]ALL!$A$37:$F$37,0))</f>
        <v>69</v>
      </c>
      <c r="BPE3" s="116">
        <f>INDEX([45]ALL!$A$2:$F$37,MATCH($A3,[45]ALL!$A$2:$A$37,0),MATCH(BPE$1,[45]ALL!$A$37:$F$37,0))</f>
        <v>74</v>
      </c>
      <c r="BPF3" s="116">
        <f>INDEX('[14]1718 Collected Indicators'!$A$3:$CH$36,MATCH($A3,'[14]1718 Collected Indicators'!$A$3:$A$36,0),MATCH(BPF$1,'[14]1718 Collected Indicators'!$A$3:$CH$3,0))</f>
        <v>78.55</v>
      </c>
      <c r="BPG3" s="116">
        <f>INDEX('[15]1819 Collected Indicators'!$A$3:$CV$36,MATCH($A3,'[15]1819 Collected Indicators'!$A$3:$A$36,0),MATCH(BPG$1,'[15]1819 Collected Indicators'!$A$3:$CV$3,0))</f>
        <v>78.599999999999994</v>
      </c>
      <c r="BPH3" s="248">
        <f>INDEX('[11]1920 Collected Indicators'!$A$3:$CV$36,MATCH($A3,'[11]1920 Collected Indicators'!$A$3:$A$36,0),MATCH(BPH$1,'[11]1920 Collected Indicators'!$A$3:$CV$3,0))</f>
        <v>82</v>
      </c>
      <c r="BPI3" s="115">
        <f>INDEX('[46]2014-15'!$A$3:$G$37,MATCH($A3,'[46]2014-15'!$A$3:$A$37,0),MATCH(BPI$1,'[46]2014-15'!$A$37:$G$37,0))</f>
        <v>3.0237580993520519</v>
      </c>
      <c r="BPJ3" s="116">
        <f>INDEX('[46]2015-16'!$A$3:$G$37,MATCH($A3,'[46]2015-16'!$A$3:$A$37,0),MATCH(BPJ$1,'[46]2015-16'!$A$37:$G$37,0))</f>
        <v>3.6170212765957444</v>
      </c>
      <c r="BPK3" s="116">
        <f>INDEX('[46]2016-17'!$A$3:$G$37,MATCH($A3,'[46]2016-17'!$A$3:$A$37,0),MATCH(BPK$1,'[46]2016-17'!$A$37:$G$37,0))</f>
        <v>2.4572649572649574</v>
      </c>
      <c r="BPL3" s="116">
        <f>INDEX('[14]1718 Collected Indicators'!$A$3:$CH$36,MATCH($A3,'[14]1718 Collected Indicators'!$A$3:$A$36,0),MATCH(BPL$1,'[14]1718 Collected Indicators'!$A$3:$CH$3,0))</f>
        <v>9.5238095238095237</v>
      </c>
      <c r="BPM3" s="116">
        <f>INDEX('[15]1819 Collected Indicators'!$A$3:$CV$36,MATCH($A3,'[15]1819 Collected Indicators'!$A$3:$A$36,0),MATCH(BPM$1,'[15]1819 Collected Indicators'!$A$3:$CV$3,0))</f>
        <v>2.2340425531914896</v>
      </c>
      <c r="BPN3" s="248">
        <f>INDEX('[11]1920 Collected Indicators'!$A$3:$CV$36,MATCH($A3,'[11]1920 Collected Indicators'!$A$3:$A$36,0),MATCH(BPN$1,'[11]1920 Collected Indicators'!$A$3:$CV$3,0))</f>
        <v>11.408339889850511</v>
      </c>
      <c r="BPO3" s="115">
        <f>INDEX('[46]2014-15'!$A$3:$G$37,MATCH($A3,'[46]2014-15'!$A$3:$A$37,0),MATCH(BPO$1,'[46]2014-15'!$A$37:$G$37,0))</f>
        <v>6.7453625632377738</v>
      </c>
      <c r="BPP3" s="116">
        <f>INDEX('[46]2015-16'!$A$3:$G$37,MATCH($A3,'[46]2015-16'!$A$3:$A$37,0),MATCH(BPP$1,'[46]2015-16'!$A$37:$G$37,0))</f>
        <v>10.327022375215146</v>
      </c>
      <c r="BPQ3" s="116">
        <f>INDEX('[46]2016-17'!$A$3:$G$37,MATCH($A3,'[46]2016-17'!$A$3:$A$37,0),MATCH(BPQ$1,'[46]2016-17'!$A$37:$G$37,0))</f>
        <v>20.527859237536656</v>
      </c>
      <c r="BPR3" s="116">
        <f>INDEX('[14]1718 Collected Indicators'!$A$3:$CH$36,MATCH($A3,'[14]1718 Collected Indicators'!$A$3:$A$36,0),MATCH(BPR$1,'[14]1718 Collected Indicators'!$A$3:$CH$3,0))</f>
        <v>11.796733212341199</v>
      </c>
      <c r="BPS3" s="116">
        <f>INDEX('[15]1819 Collected Indicators'!$A$3:$CV$36,MATCH($A3,'[15]1819 Collected Indicators'!$A$3:$A$36,0),MATCH(BPS$1,'[15]1819 Collected Indicators'!$A$3:$CV$3,0))</f>
        <v>55.515370705244123</v>
      </c>
      <c r="BPT3" s="117">
        <f>INDEX('[11]1920 Collected Indicators'!$A$3:$CV$36,MATCH($A3,'[11]1920 Collected Indicators'!$A$3:$A$36,0),MATCH(BPT$1,'[11]1920 Collected Indicators'!$A$3:$CV$3,0))</f>
        <v>22.77580071174377</v>
      </c>
      <c r="BPU3" s="115">
        <f t="array" ref="BPU3">INDEX('[47]FINSUS Raw Data'!$A$2:$BH$35,MATCH($A3,'[47]FINSUS Raw Data'!$A$2:$A$35,0),MATCH(BPU$1,'[47]FINSUS Raw Data'!$A$2:$BH$2,0))</f>
        <v>16.217888533856968</v>
      </c>
      <c r="BPV3" s="116">
        <f t="array" ref="BPV3">INDEX('[47]FINSUS Raw Data'!$A$2:$BH$35,MATCH($A3,'[47]FINSUS Raw Data'!$A$2:$A$35,0),MATCH(BPV$1,'[47]FINSUS Raw Data'!$A$2:$BH$2,0))</f>
        <v>12.895425063835869</v>
      </c>
      <c r="BPW3" s="116">
        <f t="array" ref="BPW3">INDEX('[47]FINSUS Raw Data'!$A$2:$BH$35,MATCH($A3,'[47]FINSUS Raw Data'!$A$2:$A$35,0),MATCH(BPW$1,'[47]FINSUS Raw Data'!$A$2:$BH$2,0))</f>
        <v>11.28694599795538</v>
      </c>
      <c r="BPX3" s="116">
        <f t="array" ref="BPX3">INDEX('[47]FINSUS Raw Data'!$A$2:$BH$35,MATCH($A3,'[47]FINSUS Raw Data'!$A$2:$A$35,0),MATCH(BPX$1,'[47]FINSUS Raw Data'!$A$2:$BH$2,0))</f>
        <v>9.1540040682796047</v>
      </c>
      <c r="BPY3" s="116">
        <f t="array" ref="BPY3">INDEX('[47]FINSUS Raw Data'!$A$2:$BH$35,MATCH($A3,'[47]FINSUS Raw Data'!$A$2:$A$35,0),MATCH(BPY$1,'[47]FINSUS Raw Data'!$A$2:$BH$2,0))</f>
        <v>7.9288223783687632</v>
      </c>
      <c r="BPZ3" s="116">
        <f t="array" ref="BPZ3">INDEX('[47]FINSUS Raw Data'!$A$2:$BH$35,MATCH($A3,'[47]FINSUS Raw Data'!$A$2:$A$35,0),MATCH(BPZ$1,'[47]FINSUS Raw Data'!$A$2:$BH$2,0))</f>
        <v>9.0912440019525302</v>
      </c>
      <c r="BQA3" s="117">
        <f t="array" ref="BQA3">INDEX('[47]FINSUS Raw Data'!$A$2:$BH$35,MATCH($A3,'[47]FINSUS Raw Data'!$A$2:$A$35,0),MATCH(BQA$1,'[47]FINSUS Raw Data'!$A$2:$BH$2,0))</f>
        <v>8.2252184398216404</v>
      </c>
      <c r="BQB3" s="115">
        <f t="array" ref="BQB3">INDEX('[47]FINSUS Raw Data'!$A$2:$BH$35,MATCH($A3,'[47]FINSUS Raw Data'!$A$2:$A$35,0),MATCH(BQB$1,'[47]FINSUS Raw Data'!$A$2:$BH$2,0))</f>
        <v>3.0779771118272476</v>
      </c>
      <c r="BQC3" s="116">
        <f t="array" ref="BQC3">INDEX('[47]FINSUS Raw Data'!$A$2:$BH$35,MATCH($A3,'[47]FINSUS Raw Data'!$A$2:$A$35,0),MATCH(BQC$1,'[47]FINSUS Raw Data'!$A$2:$BH$2,0))</f>
        <v>4.2612615744764684</v>
      </c>
      <c r="BQD3" s="116">
        <f t="array" ref="BQD3">INDEX('[47]FINSUS Raw Data'!$A$2:$BH$35,MATCH($A3,'[47]FINSUS Raw Data'!$A$2:$A$35,0),MATCH(BQD$1,'[47]FINSUS Raw Data'!$A$2:$BH$2,0))</f>
        <v>3.2469631366889171</v>
      </c>
      <c r="BQE3" s="116">
        <f t="array" ref="BQE3">INDEX('[47]FINSUS Raw Data'!$A$2:$BH$35,MATCH($A3,'[47]FINSUS Raw Data'!$A$2:$A$35,0),MATCH(BQE$1,'[47]FINSUS Raw Data'!$A$2:$BH$2,0))</f>
        <v>1.6003149635823357</v>
      </c>
      <c r="BQF3" s="116">
        <f t="array" ref="BQF3">INDEX('[47]FINSUS Raw Data'!$A$2:$BH$35,MATCH($A3,'[47]FINSUS Raw Data'!$A$2:$A$35,0),MATCH(BQF$1,'[47]FINSUS Raw Data'!$A$2:$BH$2,0))</f>
        <v>2.1109431053396186</v>
      </c>
      <c r="BQG3" s="116">
        <f t="array" ref="BQG3">INDEX('[47]FINSUS Raw Data'!$A$2:$BH$35,MATCH($A3,'[47]FINSUS Raw Data'!$A$2:$A$35,0),MATCH(BQG$1,'[47]FINSUS Raw Data'!$A$2:$BH$2,0))</f>
        <v>1.9742671099772513</v>
      </c>
      <c r="BQH3" s="117">
        <f t="array" ref="BQH3">INDEX('[47]FINSUS Raw Data'!$A$2:$BH$35,MATCH($A3,'[47]FINSUS Raw Data'!$A$2:$A$35,0),MATCH(BQH$1,'[47]FINSUS Raw Data'!$A$2:$BH$2,0))</f>
        <v>1.5912249249472246</v>
      </c>
      <c r="BQI3" s="115">
        <f t="array" ref="BQI3">INDEX('[47]FINSUS Raw Data'!$A$2:$BH$35,MATCH($A3,'[47]FINSUS Raw Data'!$A$2:$A$35,0),MATCH(BQI$1,'[47]FINSUS Raw Data'!$A$2:$BH$2,0))</f>
        <v>6.29</v>
      </c>
      <c r="BQJ3" s="116">
        <f t="array" ref="BQJ3">INDEX('[47]FINSUS Raw Data'!$A$2:$BH$35,MATCH($A3,'[47]FINSUS Raw Data'!$A$2:$A$35,0),MATCH(BQJ$1,'[47]FINSUS Raw Data'!$A$2:$BH$2,0))</f>
        <v>6.47</v>
      </c>
      <c r="BQK3" s="116">
        <f t="array" ref="BQK3">INDEX('[47]FINSUS Raw Data'!$A$2:$BH$35,MATCH($A3,'[47]FINSUS Raw Data'!$A$2:$A$35,0),MATCH(BQK$1,'[47]FINSUS Raw Data'!$A$2:$BH$2,0))</f>
        <v>6.16</v>
      </c>
      <c r="BQL3" s="116">
        <f t="array" ref="BQL3">INDEX('[47]FINSUS Raw Data'!$A$2:$BH$35,MATCH($A3,'[47]FINSUS Raw Data'!$A$2:$A$35,0),MATCH(BQL$1,'[47]FINSUS Raw Data'!$A$2:$BH$2,0))</f>
        <v>6.47</v>
      </c>
      <c r="BQM3" s="116">
        <f t="array" ref="BQM3">INDEX('[47]FINSUS Raw Data'!$A$2:$BH$35,MATCH($A3,'[47]FINSUS Raw Data'!$A$2:$A$35,0),MATCH(BQM$1,'[47]FINSUS Raw Data'!$A$2:$BH$2,0))</f>
        <v>6.38</v>
      </c>
      <c r="BQN3" s="116">
        <f t="array" ref="BQN3">INDEX('[47]FINSUS Raw Data'!$A$2:$BH$35,MATCH($A3,'[47]FINSUS Raw Data'!$A$2:$A$35,0),MATCH(BQN$1,'[47]FINSUS Raw Data'!$A$2:$BH$2,0))</f>
        <v>6.59</v>
      </c>
      <c r="BQO3" s="117">
        <f t="array" ref="BQO3">INDEX('[47]FINSUS Raw Data'!$A$2:$BH$35,MATCH($A3,'[47]FINSUS Raw Data'!$A$2:$A$35,0),MATCH(BQO$1,'[47]FINSUS Raw Data'!$A$2:$BH$2,0))</f>
        <v>6.6199999999999992</v>
      </c>
      <c r="BQP3" s="115">
        <f t="array" ref="BQP3">INDEX('[47]FINSUS Raw Data'!$A$2:$BH$35,MATCH($A3,'[47]FINSUS Raw Data'!$A$2:$A$35,0),MATCH(BQP$1,'[47]FINSUS Raw Data'!$A$2:$BH$2,0))</f>
        <v>15.329999999999998</v>
      </c>
      <c r="BQQ3" s="116">
        <f t="array" ref="BQQ3">INDEX('[47]FINSUS Raw Data'!$A$2:$BH$35,MATCH($A3,'[47]FINSUS Raw Data'!$A$2:$A$35,0),MATCH(BQQ$1,'[47]FINSUS Raw Data'!$A$2:$BH$2,0))</f>
        <v>13.69</v>
      </c>
      <c r="BQR3" s="116">
        <f t="array" ref="BQR3">INDEX('[47]FINSUS Raw Data'!$A$2:$BH$35,MATCH($A3,'[47]FINSUS Raw Data'!$A$2:$A$35,0),MATCH(BQR$1,'[47]FINSUS Raw Data'!$A$2:$BH$2,0))</f>
        <v>12.839999999999998</v>
      </c>
      <c r="BQS3" s="116">
        <f t="array" ref="BQS3">INDEX('[47]FINSUS Raw Data'!$A$2:$BH$35,MATCH($A3,'[47]FINSUS Raw Data'!$A$2:$A$35,0),MATCH(BQS$1,'[47]FINSUS Raw Data'!$A$2:$BH$2,0))</f>
        <v>12.2</v>
      </c>
      <c r="BQT3" s="116">
        <f t="array" ref="BQT3">INDEX('[47]FINSUS Raw Data'!$A$2:$BH$35,MATCH($A3,'[47]FINSUS Raw Data'!$A$2:$A$35,0),MATCH(BQT$1,'[47]FINSUS Raw Data'!$A$2:$BH$2,0))</f>
        <v>12.3</v>
      </c>
      <c r="BQU3" s="116">
        <f t="array" ref="BQU3">INDEX('[47]FINSUS Raw Data'!$A$2:$BH$35,MATCH($A3,'[47]FINSUS Raw Data'!$A$2:$A$35,0),MATCH(BQU$1,'[47]FINSUS Raw Data'!$A$2:$BH$2,0))</f>
        <v>11.37</v>
      </c>
      <c r="BQV3" s="117">
        <f t="array" ref="BQV3">INDEX('[47]FINSUS Raw Data'!$A$2:$BH$35,MATCH($A3,'[47]FINSUS Raw Data'!$A$2:$A$35,0),MATCH(BQV$1,'[47]FINSUS Raw Data'!$A$2:$BH$2,0))</f>
        <v>12.67</v>
      </c>
      <c r="BQW3" s="115">
        <f t="array" ref="BQW3">INDEX('[47]FINSUS Raw Data'!$A$2:$BH$35,MATCH($A3,'[47]FINSUS Raw Data'!$A$2:$A$35,0),MATCH(BQW$1,'[47]FINSUS Raw Data'!$A$2:$BH$2,0))</f>
        <v>99.416768400740366</v>
      </c>
      <c r="BQX3" s="213">
        <f t="array" ref="BQX3">INDEX('[47]FINSUS Raw Data'!$A$2:$BH$35,MATCH($A3,'[47]FINSUS Raw Data'!$A$2:$A$35,0),MATCH(BQX$1,'[47]FINSUS Raw Data'!$A$2:$BH$2,0))</f>
        <v>504898</v>
      </c>
      <c r="BQY3" s="213">
        <f t="array" ref="BQY3">INDEX('[47]FINSUS Raw Data'!$A$2:$BH$35,MATCH($A3,'[47]FINSUS Raw Data'!$A$2:$A$35,0),MATCH(BQY$1,'[47]FINSUS Raw Data'!$A$2:$BH$2,0))</f>
        <v>507860</v>
      </c>
      <c r="BQZ3" s="116">
        <f t="array" ref="BQZ3">INDEX('[47]FINSUS Raw Data'!$A$2:$BH$35,MATCH($A3,'[47]FINSUS Raw Data'!$A$2:$A$35,0),MATCH(BQZ$1,'[47]FINSUS Raw Data'!$A$2:$BH$2,0))</f>
        <v>98.102631753774901</v>
      </c>
      <c r="BRA3" s="213">
        <f t="array" ref="BRA3">INDEX('[47]FINSUS Raw Data'!$A$2:$BH$35,MATCH($A3,'[47]FINSUS Raw Data'!$A$2:$A$35,0),MATCH(BRA$1,'[47]FINSUS Raw Data'!$A$2:$BH$2,0))</f>
        <v>516839</v>
      </c>
      <c r="BRB3" s="213">
        <f t="array" ref="BRB3">INDEX('[47]FINSUS Raw Data'!$A$2:$BH$35,MATCH($A3,'[47]FINSUS Raw Data'!$A$2:$A$35,0),MATCH(BRB$1,'[47]FINSUS Raw Data'!$A$2:$BH$2,0))</f>
        <v>526835</v>
      </c>
      <c r="BRC3" s="116">
        <f t="array" ref="BRC3">INDEX('[47]FINSUS Raw Data'!$A$2:$BH$35,MATCH($A3,'[47]FINSUS Raw Data'!$A$2:$A$35,0),MATCH(BRC$1,'[47]FINSUS Raw Data'!$A$2:$BH$2,0))</f>
        <v>98.684349226312278</v>
      </c>
      <c r="BRD3" s="213">
        <f t="array" ref="BRD3">INDEX('[47]FINSUS Raw Data'!$A$2:$BH$35,MATCH($A3,'[47]FINSUS Raw Data'!$A$2:$A$35,0),MATCH(BRD$1,'[47]FINSUS Raw Data'!$A$2:$BH$2,0))</f>
        <v>542983</v>
      </c>
      <c r="BRE3" s="213">
        <f t="array" ref="BRE3">INDEX('[47]FINSUS Raw Data'!$A$2:$BH$35,MATCH($A3,'[47]FINSUS Raw Data'!$A$2:$A$35,0),MATCH(BRE$1,'[47]FINSUS Raw Data'!$A$2:$BH$2,0))</f>
        <v>550222</v>
      </c>
      <c r="BRF3" s="116">
        <f t="array" ref="BRF3">INDEX('[47]FINSUS Raw Data'!$A$2:$BH$35,MATCH($A3,'[47]FINSUS Raw Data'!$A$2:$A$35,0),MATCH(BRF$1,'[47]FINSUS Raw Data'!$A$2:$BH$2,0))</f>
        <v>100.31621785118512</v>
      </c>
      <c r="BRG3" s="213">
        <f t="array" ref="BRG3">INDEX('[47]FINSUS Raw Data'!$A$2:$BH$35,MATCH($A3,'[47]FINSUS Raw Data'!$A$2:$A$35,0),MATCH(BRG$1,'[47]FINSUS Raw Data'!$A$2:$BH$2,0))</f>
        <v>547235</v>
      </c>
      <c r="BRH3" s="213">
        <f t="array" ref="BRH3">INDEX('[47]FINSUS Raw Data'!$A$2:$BH$35,MATCH($A3,'[47]FINSUS Raw Data'!$A$2:$A$35,0),MATCH(BRH$1,'[47]FINSUS Raw Data'!$A$2:$BH$2,0))</f>
        <v>545510</v>
      </c>
      <c r="BRI3" s="116">
        <f t="array" ref="BRI3">INDEX('[47]FINSUS Raw Data'!$A$2:$BH$35,MATCH($A3,'[47]FINSUS Raw Data'!$A$2:$A$35,0),MATCH(BRI$1,'[47]FINSUS Raw Data'!$A$2:$BH$2,0))</f>
        <v>100.06994865009951</v>
      </c>
      <c r="BRJ3" s="213">
        <f t="array" ref="BRJ3">INDEX('[47]FINSUS Raw Data'!$A$2:$BH$35,MATCH($A3,'[47]FINSUS Raw Data'!$A$2:$A$35,0),MATCH(BRJ$1,'[47]FINSUS Raw Data'!$A$2:$BH$2,0))</f>
        <v>553650</v>
      </c>
      <c r="BRK3" s="213">
        <f t="array" ref="BRK3">INDEX('[47]FINSUS Raw Data'!$A$2:$BH$35,MATCH($A3,'[47]FINSUS Raw Data'!$A$2:$A$35,0),MATCH(BRK$1,'[47]FINSUS Raw Data'!$A$2:$BH$2,0))</f>
        <v>553263</v>
      </c>
      <c r="BRL3" s="116">
        <f t="array" ref="BRL3">INDEX('[47]FINSUS Raw Data'!$A$2:$BH$35,MATCH($A3,'[47]FINSUS Raw Data'!$A$2:$A$35,0),MATCH(BRL$1,'[47]FINSUS Raw Data'!$A$2:$BH$2,0))</f>
        <v>100.00982967360024</v>
      </c>
      <c r="BRM3" s="213">
        <f t="array" ref="BRM3">INDEX('[47]FINSUS Raw Data'!$A$2:$BH$35,MATCH($A3,'[47]FINSUS Raw Data'!$A$2:$A$35,0),MATCH(BRM$1,'[47]FINSUS Raw Data'!$A$2:$BH$2,0))</f>
        <v>549411</v>
      </c>
      <c r="BRN3" s="213">
        <f t="array" ref="BRN3">INDEX('[47]FINSUS Raw Data'!$A$2:$BH$35,MATCH($A3,'[47]FINSUS Raw Data'!$A$2:$A$35,0),MATCH(BRN$1,'[47]FINSUS Raw Data'!$A$2:$BH$2,0))</f>
        <v>549357</v>
      </c>
      <c r="BRO3" s="116">
        <f t="array" ref="BRO3">INDEX('[47]FINSUS Raw Data'!$A$2:$BH$35,MATCH($A3,'[47]FINSUS Raw Data'!$A$2:$A$35,0),MATCH(BRO$1,'[47]FINSUS Raw Data'!$A$2:$BH$2,0))</f>
        <v>100.02095182613051</v>
      </c>
      <c r="BRP3" s="213">
        <f t="array" ref="BRP3">INDEX('[47]FINSUS Raw Data'!$A$2:$BH$35,MATCH($A3,'[47]FINSUS Raw Data'!$A$2:$A$35,0),MATCH(BRP$1,'[47]FINSUS Raw Data'!$A$2:$BH$2,0))</f>
        <v>587184</v>
      </c>
      <c r="BRQ3" s="334">
        <f t="array" ref="BRQ3">INDEX('[47]FINSUS Raw Data'!$A$2:$BH$35,MATCH($A3,'[47]FINSUS Raw Data'!$A$2:$A$35,0),MATCH(BRQ$1,'[47]FINSUS Raw Data'!$A$2:$BH$2,0))</f>
        <v>587061</v>
      </c>
      <c r="BRR3" s="248">
        <f t="array" ref="BRR3">INDEX([48]CLIM1!$A$3:$N$37,MATCH($A3,[48]CLIM1!$N$3:$N$37,0),MATCH(BRR$1,[48]CLIM1!$A$3:$N$3,0))</f>
        <v>8.0470278835983109</v>
      </c>
      <c r="BRS3" s="248">
        <f t="array" ref="BRS3">INDEX([48]CLIM1!$A$3:$N$37,MATCH($A3,[48]CLIM1!$N$3:$N$37,0),MATCH(BRS$1,[48]CLIM1!$A$3:$N$3,0))</f>
        <v>7.0441213565764089</v>
      </c>
      <c r="BRT3" s="248">
        <f t="array" ref="BRT3">INDEX([48]CLIM1!$A$3:$N$37,MATCH($A3,[48]CLIM1!$N$3:$N$37,0),MATCH(BRT$1,[48]CLIM1!$A$3:$N$3,0))</f>
        <v>7.3481606373226249</v>
      </c>
      <c r="BRU3" s="248">
        <f t="array" ref="BRU3">INDEX([48]CLIM1!$A$3:$N$37,MATCH($A3,[48]CLIM1!$N$3:$N$37,0),MATCH(BRU$1,[48]CLIM1!$A$3:$N$3,0))</f>
        <v>7.149601898284681</v>
      </c>
      <c r="BRV3" s="248">
        <f t="array" ref="BRV3">INDEX([48]CLIM1!$A$3:$N$37,MATCH($A3,[48]CLIM1!$N$3:$N$37,0),MATCH(BRV$1,[48]CLIM1!$A$3:$N$3,0))</f>
        <v>6.6784649141269439</v>
      </c>
      <c r="BRW3" s="248">
        <f t="array" ref="BRW3">INDEX([48]CLIM1!$A$3:$N$37,MATCH($A3,[48]CLIM1!$N$3:$N$37,0),MATCH(BRW$1,[48]CLIM1!$A$3:$N$3,0))</f>
        <v>6.2346785711537018</v>
      </c>
      <c r="BRX3" s="248">
        <f t="array" ref="BRX3">INDEX([48]CLIM1!$A$3:$N$37,MATCH($A3,[48]CLIM1!$N$3:$N$37,0),MATCH(BRX$1,[48]CLIM1!$A$3:$N$3,0))</f>
        <v>5.9413304007798367</v>
      </c>
      <c r="BRY3" s="248">
        <f t="array" ref="BRY3">INDEX([48]CLIM1!$A$3:$N$37,MATCH($A3,[48]CLIM1!$N$3:$N$37,0),MATCH(BRY$1,[48]CLIM1!$A$3:$N$3,0))</f>
        <v>5.8693387878710208</v>
      </c>
      <c r="BRZ3" s="248">
        <f t="array" ref="BRZ3">INDEX([48]CLIM1!$A$3:$N$37,MATCH($A3,[48]CLIM1!$N$3:$N$37,0),MATCH(BRZ$1,[48]CLIM1!$A$3:$N$3,0))</f>
        <v>5.5566533452667803</v>
      </c>
      <c r="BSA3" s="327" t="str">
        <f>INDEX('[11]1920 Collected Indicators'!$A$3:$CV$36,MATCH($A3,'[11]1920 Collected Indicators'!$A$3:$A$36,0),MATCH(BSA$1,'[11]1920 Collected Indicators'!$A$3:$CV$3,0))</f>
        <v>dna</v>
      </c>
      <c r="BSB3" s="248">
        <f t="array" ref="BSB3">INDEX([48]CLIM2!$A$2:$N$36,MATCH($A3,[48]CLIM2!$N$2:$N$36,0),MATCH(BSB$1,[48]CLIM2!$A$2:$N$2,0))</f>
        <v>8.2191673237105398</v>
      </c>
      <c r="BSC3" s="248">
        <f t="array" ref="BSC3">INDEX([48]CLIM2!$A$2:$N$36,MATCH($A3,[48]CLIM2!$N$2:$N$36,0),MATCH(BSC$1,[48]CLIM2!$A$2:$N$2,0))</f>
        <v>7.3078126072124423</v>
      </c>
      <c r="BSD3" s="248">
        <f t="array" ref="BSD3">INDEX([48]CLIM2!$A$2:$N$36,MATCH($A3,[48]CLIM2!$N$2:$N$36,0),MATCH(BSD$1,[48]CLIM2!$A$2:$N$2,0))</f>
        <v>7.5337211180862971</v>
      </c>
      <c r="BSE3" s="248">
        <f t="array" ref="BSE3">INDEX([48]CLIM2!$A$2:$N$36,MATCH($A3,[48]CLIM2!$N$2:$N$36,0),MATCH(BSE$1,[48]CLIM2!$A$2:$N$2,0))</f>
        <v>7.3026299140046422</v>
      </c>
      <c r="BSF3" s="248">
        <f t="array" ref="BSF3">INDEX([48]CLIM2!$A$2:$N$36,MATCH($A3,[48]CLIM2!$N$2:$N$36,0),MATCH(BSF$1,[48]CLIM2!$A$2:$N$2,0))</f>
        <v>6.8462811148248326</v>
      </c>
      <c r="BSG3" s="248">
        <f t="array" ref="BSG3">INDEX([48]CLIM2!$A$2:$N$36,MATCH($A3,[48]CLIM2!$N$2:$N$36,0),MATCH(BSG$1,[48]CLIM2!$A$2:$N$2,0))</f>
        <v>6.5160832232428323</v>
      </c>
      <c r="BSH3" s="248">
        <f t="array" ref="BSH3">INDEX([48]CLIM2!$A$2:$N$36,MATCH($A3,[48]CLIM2!$N$2:$N$36,0),MATCH(BSH$1,[48]CLIM2!$A$2:$N$2,0))</f>
        <v>6.2526935335617058</v>
      </c>
      <c r="BSI3" s="248">
        <f t="array" ref="BSI3">INDEX([48]CLIM2!$A$2:$N$36,MATCH($A3,[48]CLIM2!$N$2:$N$36,0),MATCH(BSI$1,[48]CLIM2!$A$2:$N$2,0))</f>
        <v>6.2650127988454614</v>
      </c>
      <c r="BSJ3" s="248">
        <f t="array" ref="BSJ3">INDEX([48]CLIM2!$A$2:$N$36,MATCH($A3,[48]CLIM2!$N$2:$N$36,0),MATCH(BSJ$1,[48]CLIM2!$A$2:$N$2,0))</f>
        <v>5.9904501828068231</v>
      </c>
      <c r="BSK3" s="327" t="str">
        <f>INDEX('[11]1920 Collected Indicators'!$A$3:$CV$36,MATCH($A3,'[11]1920 Collected Indicators'!$A$3:$A$36,0),MATCH(BSK$1,'[11]1920 Collected Indicators'!$A$3:$CV$3,0))</f>
        <v>dna</v>
      </c>
      <c r="BSL3" s="181"/>
      <c r="BSM3" s="115">
        <v>81.2</v>
      </c>
      <c r="BSN3" s="116">
        <v>85</v>
      </c>
      <c r="BSO3" s="116">
        <v>84</v>
      </c>
      <c r="BSP3" s="116">
        <v>70</v>
      </c>
      <c r="BSQ3" s="116">
        <v>81</v>
      </c>
      <c r="BSR3" s="116">
        <f>INDEX('[16]Raw Data'!$A$1:$BT$34,MATCH($A3,'[16]Raw Data'!$A$1:$A$34,0),MATCH(BSR$1,'[16]Raw Data'!$A$1:$BT$1,0))</f>
        <v>75</v>
      </c>
      <c r="BSS3" s="116">
        <f>INDEX('[14]1718 Collected Indicators'!$A$3:$CH$36,MATCH($A3,'[14]1718 Collected Indicators'!$A$3:$A$36,0),MATCH(BSS$1,'[14]1718 Collected Indicators'!$A$3:$CH$3,0))</f>
        <v>76</v>
      </c>
      <c r="BST3" s="136">
        <f>INDEX('[15]1819 Collected Indicators'!$A$3:$CV$36,MATCH($A3,'[15]1819 Collected Indicators'!$A$3:$A$36,0),MATCH(BST$1,'[15]1819 Collected Indicators'!$A$3:$CV$3,0))</f>
        <v>75.900000000000006</v>
      </c>
      <c r="BSU3" s="120">
        <f>INDEX('[11]1920 Collected Indicators'!$A$3:$CV$36,MATCH($A3,'[11]1920 Collected Indicators'!$A$3:$A$36,0),MATCH(BSU$1,'[11]1920 Collected Indicators'!$A$3:$CV$3,0))</f>
        <v>82</v>
      </c>
      <c r="BSV3" s="115">
        <f>INDEX('[16]Raw Data'!$A$1:$BT$34,MATCH($A3,'[16]Raw Data'!$A$1:$A$34,0),MATCH(BSV$1,'[16]Raw Data'!$A$1:$BT$1,0))</f>
        <v>76.900000000000006</v>
      </c>
      <c r="BSW3" s="116">
        <f>INDEX('[16]Raw Data'!$A$1:$BT$34,MATCH($A3,'[16]Raw Data'!$A$1:$A$34,0),MATCH(BSW$1,'[16]Raw Data'!$A$1:$BT$1,0))</f>
        <v>84</v>
      </c>
      <c r="BSX3" s="116">
        <f>INDEX('[16]Raw Data'!$A$1:$BT$34,MATCH($A3,'[16]Raw Data'!$A$1:$A$34,0),MATCH(BSX$1,'[16]Raw Data'!$A$1:$BT$1,0))</f>
        <v>74</v>
      </c>
      <c r="BSY3" s="116">
        <f>INDEX('[16]Raw Data'!$A$1:$BT$34,MATCH($A3,'[16]Raw Data'!$A$1:$A$34,0),MATCH(BSY$1,'[16]Raw Data'!$A$1:$BT$1,0))</f>
        <v>72</v>
      </c>
      <c r="BSZ3" s="116">
        <f>INDEX('[16]Raw Data'!$A$1:$BT$34,MATCH($A3,'[16]Raw Data'!$A$1:$A$34,0),MATCH(BSZ$1,'[16]Raw Data'!$A$1:$BT$1,0))</f>
        <v>86</v>
      </c>
      <c r="BTA3" s="116">
        <f>INDEX('[16]Raw Data'!$A$1:$BT$34,MATCH($A3,'[16]Raw Data'!$A$1:$A$34,0),MATCH(BTA$1,'[16]Raw Data'!$A$1:$BT$1,0))</f>
        <v>69</v>
      </c>
      <c r="BTB3" s="116">
        <f>INDEX('[14]1718 Collected Indicators'!$A$3:$CH$36,MATCH($A3,'[14]1718 Collected Indicators'!$A$3:$A$36,0),MATCH(BTB$1,'[14]1718 Collected Indicators'!$A$3:$CH$3,0))</f>
        <v>71</v>
      </c>
      <c r="BTC3" s="136">
        <f>INDEX('[15]1819 Collected Indicators'!$A$3:$CV$36,MATCH($A3,'[15]1819 Collected Indicators'!$A$3:$A$36,0),MATCH(BTC$1,'[15]1819 Collected Indicators'!$A$3:$CV$3,0))</f>
        <v>80.8</v>
      </c>
      <c r="BTD3" s="120">
        <f>INDEX('[11]1920 Collected Indicators'!$A$3:$CV$36,MATCH($A3,'[11]1920 Collected Indicators'!$A$3:$A$36,0),MATCH(BTD$1,'[11]1920 Collected Indicators'!$A$3:$CV$3,0))</f>
        <v>84</v>
      </c>
      <c r="BTE3" s="115">
        <f>INDEX('[16]Raw Data'!$A$1:$BT$34,MATCH($A3,'[16]Raw Data'!$A$1:$A$34,0),MATCH(BTE$1,'[16]Raw Data'!$A$1:$BT$1,0))</f>
        <v>89.6</v>
      </c>
      <c r="BTF3" s="116">
        <f>INDEX('[16]Raw Data'!$A$1:$BT$34,MATCH($A3,'[16]Raw Data'!$A$1:$A$34,0),MATCH(BTF$1,'[16]Raw Data'!$A$1:$BT$1,0))</f>
        <v>87</v>
      </c>
      <c r="BTG3" s="116">
        <f>INDEX('[16]Raw Data'!$A$1:$BT$34,MATCH($A3,'[16]Raw Data'!$A$1:$A$34,0),MATCH(BTG$1,'[16]Raw Data'!$A$1:$BT$1,0))</f>
        <v>89</v>
      </c>
      <c r="BTH3" s="116">
        <f>INDEX('[16]Raw Data'!$A$1:$BT$34,MATCH($A3,'[16]Raw Data'!$A$1:$A$34,0),MATCH(BTH$1,'[16]Raw Data'!$A$1:$BT$1,0))</f>
        <v>88</v>
      </c>
      <c r="BTI3" s="116">
        <f>INDEX('[16]Raw Data'!$A$1:$BT$34,MATCH($A3,'[16]Raw Data'!$A$1:$A$34,0),MATCH(BTI$1,'[16]Raw Data'!$A$1:$BT$1,0))</f>
        <v>90</v>
      </c>
      <c r="BTJ3" s="116">
        <f>INDEX('[16]Raw Data'!$A$1:$BT$34,MATCH($A3,'[16]Raw Data'!$A$1:$A$34,0),MATCH(BTJ$1,'[16]Raw Data'!$A$1:$BT$1,0))</f>
        <v>89</v>
      </c>
      <c r="BTK3" s="116">
        <f>INDEX('[14]1718 Collected Indicators'!$A$3:$CH$36,MATCH($A3,'[14]1718 Collected Indicators'!$A$3:$A$36,0),MATCH(BTK$1,'[14]1718 Collected Indicators'!$A$3:$CH$3,0))</f>
        <v>86</v>
      </c>
      <c r="BTL3" s="136">
        <f>INDEX('[15]1819 Collected Indicators'!$A$3:$CV$36,MATCH($A3,'[15]1819 Collected Indicators'!$A$3:$A$36,0),MATCH(BTL$1,'[15]1819 Collected Indicators'!$A$3:$CV$3,0))</f>
        <v>89.8</v>
      </c>
      <c r="BTM3" s="120">
        <f>INDEX('[11]1920 Collected Indicators'!$A$3:$CV$36,MATCH($A3,'[11]1920 Collected Indicators'!$A$3:$A$36,0),MATCH(BTM$1,'[11]1920 Collected Indicators'!$A$3:$CV$3,0))</f>
        <v>91</v>
      </c>
      <c r="BTN3" s="115">
        <f>INDEX('[16]Raw Data'!$A$1:$BT$34,MATCH($A3,'[16]Raw Data'!$A$1:$A$34,0),MATCH(BTN$1,'[16]Raw Data'!$A$1:$BT$1,0))</f>
        <v>60.377358490566039</v>
      </c>
      <c r="BTO3" s="116">
        <f>INDEX('[16]Raw Data'!$A$1:$BT$34,MATCH($A3,'[16]Raw Data'!$A$1:$A$34,0),MATCH(BTO$1,'[16]Raw Data'!$A$1:$BT$1,0))</f>
        <v>66</v>
      </c>
      <c r="BTP3" s="116">
        <f>INDEX('[16]Raw Data'!$A$1:$BT$34,MATCH($A3,'[16]Raw Data'!$A$1:$A$34,0),MATCH(BTP$1,'[16]Raw Data'!$A$1:$BT$1,0))</f>
        <v>58</v>
      </c>
      <c r="BTQ3" s="116">
        <f>INDEX('[16]Raw Data'!$A$1:$BT$34,MATCH($A3,'[16]Raw Data'!$A$1:$A$34,0),MATCH(BTQ$1,'[16]Raw Data'!$A$1:$BT$1,0))</f>
        <v>53</v>
      </c>
      <c r="BTR3" s="116">
        <f>INDEX('[16]Raw Data'!$A$1:$BT$34,MATCH($A3,'[16]Raw Data'!$A$1:$A$34,0),MATCH(BTR$1,'[16]Raw Data'!$A$1:$BT$1,0))</f>
        <v>68</v>
      </c>
      <c r="BTS3" s="116">
        <f>INDEX('[16]Raw Data'!$A$1:$BT$34,MATCH($A3,'[16]Raw Data'!$A$1:$A$34,0),MATCH(BTS$1,'[16]Raw Data'!$A$1:$BT$1,0))</f>
        <v>59</v>
      </c>
      <c r="BTT3" s="116">
        <f>INDEX('[14]1718 Collected Indicators'!$A$3:$CH$36,MATCH($A3,'[14]1718 Collected Indicators'!$A$3:$A$36,0),MATCH(BTT$1,'[14]1718 Collected Indicators'!$A$3:$CH$3,0))</f>
        <v>61</v>
      </c>
      <c r="BTU3" s="136">
        <f>INDEX('[15]1819 Collected Indicators'!$A$3:$CV$36,MATCH($A3,'[15]1819 Collected Indicators'!$A$3:$A$36,0),MATCH(BTU$1,'[15]1819 Collected Indicators'!$A$3:$CV$3,0))</f>
        <v>69.5</v>
      </c>
      <c r="BTV3" s="120">
        <f>INDEX('[11]1920 Collected Indicators'!$A$3:$CV$36,MATCH($A3,'[11]1920 Collected Indicators'!$A$3:$A$36,0),MATCH(BTV$1,'[11]1920 Collected Indicators'!$A$3:$CV$3,0))</f>
        <v>66</v>
      </c>
      <c r="BTW3" s="115">
        <f>INDEX('[16]Raw Data'!$A$1:$BT$34,MATCH($A3,'[16]Raw Data'!$A$1:$A$34,0),MATCH(BTW$1,'[16]Raw Data'!$A$1:$BT$1,0))</f>
        <v>62.5</v>
      </c>
      <c r="BTX3" s="116">
        <f>INDEX('[16]Raw Data'!$A$1:$BT$34,MATCH($A3,'[16]Raw Data'!$A$1:$A$34,0),MATCH(BTX$1,'[16]Raw Data'!$A$1:$BT$1,0))</f>
        <v>73</v>
      </c>
      <c r="BTY3" s="116">
        <f>INDEX('[16]Raw Data'!$A$1:$BT$34,MATCH($A3,'[16]Raw Data'!$A$1:$A$34,0),MATCH(BTY$1,'[16]Raw Data'!$A$1:$BT$1,0))</f>
        <v>70</v>
      </c>
      <c r="BTZ3" s="116">
        <f>INDEX('[16]Raw Data'!$A$1:$BT$34,MATCH($A3,'[16]Raw Data'!$A$1:$A$34,0),MATCH(BTZ$1,'[16]Raw Data'!$A$1:$BT$1,0))</f>
        <v>66</v>
      </c>
      <c r="BUA3" s="116">
        <f>INDEX('[16]Raw Data'!$A$1:$BT$34,MATCH($A3,'[16]Raw Data'!$A$1:$A$34,0),MATCH(BUA$1,'[16]Raw Data'!$A$1:$BT$1,0))</f>
        <v>79</v>
      </c>
      <c r="BUB3" s="116">
        <f>INDEX('[16]Raw Data'!$A$1:$BT$34,MATCH($A3,'[16]Raw Data'!$A$1:$A$34,0),MATCH(BUB$1,'[16]Raw Data'!$A$1:$BT$1,0))</f>
        <v>68</v>
      </c>
      <c r="BUC3" s="116">
        <f>INDEX('[14]1718 Collected Indicators'!$A$3:$CH$36,MATCH($A3,'[14]1718 Collected Indicators'!$A$3:$A$36,0),MATCH(BUC$1,'[14]1718 Collected Indicators'!$A$3:$CH$3,0))</f>
        <v>71</v>
      </c>
      <c r="BUD3" s="136">
        <f>INDEX('[15]1819 Collected Indicators'!$A$3:$CV$36,MATCH($A3,'[15]1819 Collected Indicators'!$A$3:$A$36,0),MATCH(BUD$1,'[15]1819 Collected Indicators'!$A$3:$CV$3,0))</f>
        <v>66.8</v>
      </c>
      <c r="BUE3" s="120">
        <f>INDEX('[11]1920 Collected Indicators'!$A$3:$CV$36,MATCH($A3,'[11]1920 Collected Indicators'!$A$3:$A$36,0),MATCH(BUE$1,'[11]1920 Collected Indicators'!$A$3:$CV$3,0))</f>
        <v>66</v>
      </c>
      <c r="BUF3" s="115">
        <f>INDEX('[16]Raw Data'!$A$1:$BT$34,MATCH($A3,'[16]Raw Data'!$A$1:$A$34,0),MATCH(BUF$1,'[16]Raw Data'!$A$1:$BT$1,0))</f>
        <v>71.2</v>
      </c>
      <c r="BUG3" s="116">
        <f>INDEX('[16]Raw Data'!$A$1:$BT$34,MATCH($A3,'[16]Raw Data'!$A$1:$A$34,0),MATCH(BUG$1,'[16]Raw Data'!$A$1:$BT$1,0))</f>
        <v>75</v>
      </c>
      <c r="BUH3" s="116">
        <f>INDEX('[16]Raw Data'!$A$1:$BT$34,MATCH($A3,'[16]Raw Data'!$A$1:$A$34,0),MATCH(BUH$1,'[16]Raw Data'!$A$1:$BT$1,0))</f>
        <v>76</v>
      </c>
      <c r="BUI3" s="116">
        <f>INDEX('[16]Raw Data'!$A$1:$BT$34,MATCH($A3,'[16]Raw Data'!$A$1:$A$34,0),MATCH(BUI$1,'[16]Raw Data'!$A$1:$BT$1,0))</f>
        <v>82</v>
      </c>
      <c r="BUJ3" s="116">
        <f>INDEX('[16]Raw Data'!$A$1:$BT$34,MATCH($A3,'[16]Raw Data'!$A$1:$A$34,0),MATCH(BUJ$1,'[16]Raw Data'!$A$1:$BT$1,0))</f>
        <v>88</v>
      </c>
      <c r="BUK3" s="116">
        <f>INDEX('[16]Raw Data'!$A$1:$BT$34,MATCH($A3,'[16]Raw Data'!$A$1:$A$34,0),MATCH(BUK$1,'[16]Raw Data'!$A$1:$BT$1,0))</f>
        <v>82</v>
      </c>
      <c r="BUL3" s="116">
        <f>INDEX('[14]1718 Collected Indicators'!$A$3:$CH$36,MATCH($A3,'[14]1718 Collected Indicators'!$A$3:$A$36,0),MATCH(BUL$1,'[14]1718 Collected Indicators'!$A$3:$CH$3,0))</f>
        <v>80</v>
      </c>
      <c r="BUM3" s="136">
        <f>INDEX('[15]1819 Collected Indicators'!$A$3:$CV$36,MATCH($A3,'[15]1819 Collected Indicators'!$A$3:$A$36,0),MATCH(BUM$1,'[15]1819 Collected Indicators'!$A$3:$CV$3,0))</f>
        <v>81.2</v>
      </c>
      <c r="BUN3" s="120">
        <f>INDEX('[11]1920 Collected Indicators'!$A$3:$CV$36,MATCH($A3,'[11]1920 Collected Indicators'!$A$3:$A$36,0),MATCH(BUN$1,'[11]1920 Collected Indicators'!$A$3:$CV$3,0))</f>
        <v>79</v>
      </c>
      <c r="BUO3" s="115">
        <f>INDEX('[16]Raw Data'!$A$1:$BT$34,MATCH($A3,'[16]Raw Data'!$A$1:$A$34,0),MATCH(BUO$1,'[16]Raw Data'!$A$1:$BT$1,0))</f>
        <v>73</v>
      </c>
      <c r="BUP3" s="116">
        <f>INDEX('[16]Raw Data'!$A$1:$BT$34,MATCH($A3,'[16]Raw Data'!$A$1:$A$34,0),MATCH(BUP$1,'[16]Raw Data'!$A$1:$BT$1,0))</f>
        <v>74</v>
      </c>
      <c r="BUQ3" s="116">
        <f>INDEX('[16]Raw Data'!$A$1:$BT$34,MATCH($A3,'[16]Raw Data'!$A$1:$A$34,0),MATCH(BUQ$1,'[16]Raw Data'!$A$1:$BT$1,0))</f>
        <v>72</v>
      </c>
      <c r="BUR3" s="116">
        <f>INDEX('[16]Raw Data'!$A$1:$BT$34,MATCH($A3,'[16]Raw Data'!$A$1:$A$34,0),MATCH(BUR$1,'[16]Raw Data'!$A$1:$BT$1,0))</f>
        <v>74</v>
      </c>
      <c r="BUS3" s="116">
        <f>INDEX('[16]Raw Data'!$A$1:$BT$34,MATCH($A3,'[16]Raw Data'!$A$1:$A$34,0),MATCH(BUS$1,'[16]Raw Data'!$A$1:$BT$1,0))</f>
        <v>83</v>
      </c>
      <c r="BUT3" s="116">
        <f>INDEX('[16]Raw Data'!$A$1:$BT$34,MATCH($A3,'[16]Raw Data'!$A$1:$A$34,0),MATCH(BUT$1,'[16]Raw Data'!$A$1:$BT$1,0))</f>
        <v>67</v>
      </c>
      <c r="BUU3" s="116">
        <f>INDEX('[14]1718 Collected Indicators'!$A$3:$CH$36,MATCH($A3,'[14]1718 Collected Indicators'!$A$3:$A$36,0),MATCH(BUU$1,'[14]1718 Collected Indicators'!$A$3:$CH$3,0))</f>
        <v>71</v>
      </c>
      <c r="BUV3" s="116">
        <f>INDEX('[15]1819 Collected Indicators'!$A$3:$CV$36,MATCH($A3,'[15]1819 Collected Indicators'!$A$3:$A$36,0),MATCH(BUV$1,'[15]1819 Collected Indicators'!$A$3:$CV$3,0))</f>
        <v>66</v>
      </c>
      <c r="BUW3" s="126">
        <f>INDEX('[11]1920 Collected Indicators'!$A$3:$CV$36,MATCH($A3,'[11]1920 Collected Indicators'!$A$3:$A$36,0),MATCH(BUW$1,'[11]1920 Collected Indicators'!$A$3:$CV$3,0))</f>
        <v>66</v>
      </c>
    </row>
    <row r="4" spans="1:1921" ht="15.75" thickBot="1">
      <c r="A4" s="118" t="s">
        <v>1856</v>
      </c>
      <c r="B4" s="119">
        <f t="shared" ref="B4:B34" si="152">(C4/D4)*1000</f>
        <v>4676.2231963037557</v>
      </c>
      <c r="C4" s="87">
        <v>39472</v>
      </c>
      <c r="D4" s="87">
        <v>8441</v>
      </c>
      <c r="E4" s="88">
        <f t="shared" si="11"/>
        <v>4667.4979218620119</v>
      </c>
      <c r="F4" s="87">
        <v>39305</v>
      </c>
      <c r="G4" s="87">
        <v>8421</v>
      </c>
      <c r="H4" s="88">
        <f t="shared" si="12"/>
        <v>4564.9870496821286</v>
      </c>
      <c r="I4" s="87">
        <v>38775</v>
      </c>
      <c r="J4" s="87">
        <v>8494</v>
      </c>
      <c r="K4" s="88">
        <f t="shared" si="13"/>
        <v>4538.4885764499122</v>
      </c>
      <c r="L4" s="87">
        <v>38736</v>
      </c>
      <c r="M4" s="87">
        <v>8535</v>
      </c>
      <c r="N4" s="88">
        <f t="shared" si="14"/>
        <v>4692.0675300647545</v>
      </c>
      <c r="O4" s="87">
        <v>40577</v>
      </c>
      <c r="P4" s="87">
        <v>8648</v>
      </c>
      <c r="Q4" s="88">
        <f t="shared" si="15"/>
        <v>4750.6070065903568</v>
      </c>
      <c r="R4" s="87">
        <v>41088</v>
      </c>
      <c r="S4" s="87">
        <v>8649</v>
      </c>
      <c r="T4" s="88">
        <f t="shared" si="16"/>
        <v>5006.4687536097954</v>
      </c>
      <c r="U4" s="87">
        <f>INDEX('[2]All Previous Years'!$A$1:$EX$34,MATCH($A4,'[2]All Previous Years'!$A$1:$A$34,0),MATCH(U$1,'[2]All Previous Years'!$A$1:$EX$1,0))</f>
        <v>43341</v>
      </c>
      <c r="V4" s="87">
        <f>INDEX('[3]Raw data 16-17'!$B$2:$MA$34,MATCH($A4,'[3]Raw data 16-17'!$A$2:$A$34,0),MATCH(V$1,'[3]Raw data 16-17'!$B$1:$MA$1,0))</f>
        <v>8657</v>
      </c>
      <c r="W4" s="88">
        <f t="shared" si="17"/>
        <v>5080.2986789201614</v>
      </c>
      <c r="X4" s="32">
        <f>INDEX([4]Sheet1!$A$1:$CJ$34, MATCH($A4, [4]Sheet1!$A$1:$A$34, 0), MATCH(X$1, [4]Sheet1!$A$1:$CJ$1, 0))</f>
        <v>44224</v>
      </c>
      <c r="Y4" s="32">
        <f>INDEX('[5]Finance Indicators'!$A$2:$BO$35,MATCH($A4,'[5]Finance Indicators'!$A$2:$A$35,0),MATCH(Y$1,'[5]Finance Indicators'!$A$2:$BO$2,0))</f>
        <v>8705</v>
      </c>
      <c r="Z4" s="132">
        <f>INDEX('[6]Finance Indicators'!$B$3:$BO$35,MATCH($A4,'[6]Finance Indicators'!$A$3:$A$35,0),MATCH(Z$1,'[6]Finance Indicators'!$B$2:$BO$2,0))</f>
        <v>5060.1111489168652</v>
      </c>
      <c r="AA4" s="132">
        <f>INDEX('[6]Finance Indicators'!$B$3:$BO$35,MATCH($A4,'[6]Finance Indicators'!$A$3:$A$35,0),MATCH(AA$1,'[6]Finance Indicators'!$B$2:$BO$2,0))</f>
        <v>44615</v>
      </c>
      <c r="AB4" s="132">
        <f>INDEX('[6]Finance Indicators'!$B$3:$BO$35,MATCH($A4,'[6]Finance Indicators'!$A$3:$A$35,0),MATCH(AB$1,'[6]Finance Indicators'!$B$2:$BO$2,0))</f>
        <v>8817</v>
      </c>
      <c r="AC4" s="132">
        <f t="array" ref="AC4">INDEX('[7]Finance Indicators'!$A$2:$BO$35,MATCH($A4,'[7]Finance Indicators'!$A$2:$A$35,0),MATCH(AC$1,'[7]Finance Indicators'!$A$2:$BO$2,0))</f>
        <v>5288.1666285191122</v>
      </c>
      <c r="AD4" s="132">
        <f t="array" ref="AD4">INDEX('[7]Finance Indicators'!$A$2:$BO$35,MATCH($A4,'[7]Finance Indicators'!$A$2:$A$35,0),MATCH(AD$1,'[7]Finance Indicators'!$A$2:$BO$2,0))</f>
        <v>46208</v>
      </c>
      <c r="AE4" s="238">
        <f t="array" ref="AE4">INDEX('[7]Finance Indicators'!$A$2:$BO$35,MATCH($A4,'[7]Finance Indicators'!$A$2:$A$35,0),MATCH(AE$1,'[7]Finance Indicators'!$A$2:$BO$2,0))</f>
        <v>8738</v>
      </c>
      <c r="AF4" s="119">
        <f>(B4*100)/Deflators!$B$2</f>
        <v>5508.7008183184498</v>
      </c>
      <c r="AG4" s="88">
        <f>(E4*100)/Deflators!$B$3</f>
        <v>5416.3031922689988</v>
      </c>
      <c r="AH4" s="88">
        <f>(H4*100)/Deflators!$B$4</f>
        <v>5191.2061397213156</v>
      </c>
      <c r="AI4" s="88">
        <f>(K4*100)/Deflators!$B$5</f>
        <v>5069.6355616532092</v>
      </c>
      <c r="AJ4" s="88">
        <f>(N4*100)/Deflators!$B$6</f>
        <v>5169.9007795119232</v>
      </c>
      <c r="AK4" s="88">
        <f>(Q4*100)/Deflators!$B$7</f>
        <v>5192.0365500979615</v>
      </c>
      <c r="AL4" s="122">
        <f>(T4*100)/Deflators!$B$8</f>
        <v>5339.5270957332514</v>
      </c>
      <c r="AM4" s="122">
        <f>(W4*100)/Deflators!$B$9</f>
        <v>5324.5155724226861</v>
      </c>
      <c r="AN4" s="122">
        <f>(Z4*100)/Deflators!$B$10</f>
        <v>5183.7367917286028</v>
      </c>
      <c r="AO4" s="241">
        <f>(AC4*100)/Deflators!$B$11</f>
        <v>5288.1666285191131</v>
      </c>
      <c r="AP4" s="119">
        <f t="shared" si="18"/>
        <v>6249.6728224516501</v>
      </c>
      <c r="AQ4" s="87">
        <v>42979</v>
      </c>
      <c r="AR4" s="87">
        <v>6877</v>
      </c>
      <c r="AS4" s="88">
        <f t="shared" si="19"/>
        <v>6259.096244131455</v>
      </c>
      <c r="AT4" s="87">
        <v>42662</v>
      </c>
      <c r="AU4" s="87">
        <v>6816</v>
      </c>
      <c r="AV4" s="88">
        <f t="shared" si="20"/>
        <v>6349.0125131916175</v>
      </c>
      <c r="AW4" s="87">
        <v>42113</v>
      </c>
      <c r="AX4" s="87">
        <v>6633</v>
      </c>
      <c r="AY4" s="88">
        <f t="shared" si="21"/>
        <v>6282.5421133231239</v>
      </c>
      <c r="AZ4" s="87">
        <v>41025</v>
      </c>
      <c r="BA4" s="87">
        <v>6530</v>
      </c>
      <c r="BB4" s="88">
        <f t="shared" si="22"/>
        <v>6506.8048252397157</v>
      </c>
      <c r="BC4" s="87">
        <v>42073</v>
      </c>
      <c r="BD4" s="87">
        <v>6466</v>
      </c>
      <c r="BE4" s="88">
        <f t="shared" si="23"/>
        <v>6616.62240274957</v>
      </c>
      <c r="BF4" s="87">
        <v>42353</v>
      </c>
      <c r="BG4" s="87">
        <v>6401</v>
      </c>
      <c r="BH4" s="88">
        <f t="shared" si="24"/>
        <v>6896.9381313131316</v>
      </c>
      <c r="BI4" s="87">
        <f>INDEX('[2]All Previous Years'!$A$1:$EX$34,MATCH($A4,'[2]All Previous Years'!$A$1:$A$34,0),MATCH(BI$1,'[2]All Previous Years'!$A$1:$EX$1,0))</f>
        <v>43699</v>
      </c>
      <c r="BJ4" s="87">
        <f>INDEX('[3]Raw data 16-17'!$B$2:$MA$34,MATCH($A4,'[3]Raw data 16-17'!$A$2:$A$34,0),MATCH(BJ$1,'[3]Raw data 16-17'!$B$1:$MA$1,0))</f>
        <v>6336</v>
      </c>
      <c r="BK4" s="88">
        <f t="shared" si="0"/>
        <v>6798.6819394319782</v>
      </c>
      <c r="BL4" s="32">
        <f>INDEX([4]Sheet1!$A$1:$CJ$34, MATCH($A4, [4]Sheet1!$A$1:$A$34, 0), MATCH(BL$1, [4]Sheet1!$A$1:$CJ$1, 0))</f>
        <v>43328</v>
      </c>
      <c r="BM4" s="32">
        <f>INDEX('[5]Finance Indicators'!$A$2:$BO$35,MATCH($A4,'[5]Finance Indicators'!$A$2:$A$35,0),MATCH(BM$1,'[5]Finance Indicators'!$A$2:$BO$2,0))</f>
        <v>6373</v>
      </c>
      <c r="BN4" s="132">
        <f>INDEX('[6]Finance Indicators'!$B$3:$BO$35,MATCH($A4,'[6]Finance Indicators'!$A$3:$A$35,0),MATCH(BN$1,'[6]Finance Indicators'!$B$2:$BO$2,0))</f>
        <v>6744.8757763975154</v>
      </c>
      <c r="BO4" s="132">
        <f>INDEX('[6]Finance Indicators'!$B$3:$BO$35,MATCH($A4,'[6]Finance Indicators'!$A$3:$A$35,0),MATCH(BO$1,'[6]Finance Indicators'!$B$2:$BO$2,0))</f>
        <v>43437</v>
      </c>
      <c r="BP4" s="132">
        <f>INDEX('[6]Finance Indicators'!$B$3:$BO$35,MATCH($A4,'[6]Finance Indicators'!$A$3:$A$35,0),MATCH(BP$1,'[6]Finance Indicators'!$B$2:$BO$2,0))</f>
        <v>6440</v>
      </c>
      <c r="BQ4" s="238">
        <f t="array" ref="BQ4">INDEX('[7]Finance Indicators'!$A$2:$BO$35,MATCH($A4,'[7]Finance Indicators'!$A$2:$A$35,0),MATCH(BQ$1,'[7]Finance Indicators'!$A$2:$BO$2,0))</f>
        <v>6854.2050337630453</v>
      </c>
      <c r="BR4" s="238">
        <f t="array" ref="BR4">INDEX('[7]Finance Indicators'!$A$2:$BO$35,MATCH($A4,'[7]Finance Indicators'!$A$2:$A$35,0),MATCH(BR$1,'[7]Finance Indicators'!$A$2:$BO$2,0))</f>
        <v>44662</v>
      </c>
      <c r="BS4" s="238">
        <f t="array" ref="BS4">INDEX('[7]Finance Indicators'!$A$2:$BO$35,MATCH($A4,'[7]Finance Indicators'!$A$2:$A$35,0),MATCH(BS$1,'[7]Finance Indicators'!$A$2:$BO$2,0))</f>
        <v>6516</v>
      </c>
      <c r="BT4" s="119">
        <f>(AP4*100)/Deflators!$B$2</f>
        <v>7362.2614546018021</v>
      </c>
      <c r="BU4" s="137">
        <f>(AS4*100)/Deflators!$B$3</f>
        <v>7263.2411487574609</v>
      </c>
      <c r="BV4" s="137">
        <f>(AV4*100)/Deflators!$B$4</f>
        <v>7219.9619365717153</v>
      </c>
      <c r="BW4" s="137">
        <f>(AY4*100)/Deflators!$B$5</f>
        <v>7017.7986302657209</v>
      </c>
      <c r="BX4" s="137">
        <f>(BB4*100)/Deflators!$B$6</f>
        <v>7169.4482491121553</v>
      </c>
      <c r="BY4" s="137">
        <f>(BE4*100)/Deflators!$B$7</f>
        <v>7231.4433304238737</v>
      </c>
      <c r="BZ4" s="137">
        <f>(BH4*100)/Deflators!$B$8</f>
        <v>7355.7610847345322</v>
      </c>
      <c r="CA4" s="137">
        <f>(BK4*100)/Deflators!$B$9</f>
        <v>7125.5038623337068</v>
      </c>
      <c r="CB4" s="137">
        <f>(BN4*100)/Deflators!$B$10</f>
        <v>6909.662592141859</v>
      </c>
      <c r="CC4" s="245">
        <f>(BQ4*100)/Deflators!$B$11</f>
        <v>6854.2050337630453</v>
      </c>
      <c r="CD4" s="119">
        <f t="shared" ref="CD4:CD34" si="153">CE4/CF4*1000</f>
        <v>2259.375</v>
      </c>
      <c r="CE4" s="87">
        <v>4338</v>
      </c>
      <c r="CF4" s="87">
        <v>1920</v>
      </c>
      <c r="CG4" s="88">
        <f t="shared" si="25"/>
        <v>2105.4726368159204</v>
      </c>
      <c r="CH4" s="87">
        <v>4232</v>
      </c>
      <c r="CI4" s="87">
        <v>2010</v>
      </c>
      <c r="CJ4" s="88">
        <f t="shared" si="26"/>
        <v>1998.0897803247374</v>
      </c>
      <c r="CK4" s="87">
        <v>4184</v>
      </c>
      <c r="CL4" s="87">
        <v>2094</v>
      </c>
      <c r="CM4" s="88">
        <f t="shared" si="27"/>
        <v>1958.2104228121927</v>
      </c>
      <c r="CN4" s="87">
        <v>3983</v>
      </c>
      <c r="CO4" s="87">
        <v>2034</v>
      </c>
      <c r="CP4" s="88">
        <f t="shared" si="28"/>
        <v>2588.1696428571427</v>
      </c>
      <c r="CQ4" s="87">
        <v>4638</v>
      </c>
      <c r="CR4" s="87">
        <v>1792</v>
      </c>
      <c r="CS4" s="88">
        <f t="shared" si="29"/>
        <v>3632.72921108742</v>
      </c>
      <c r="CT4" s="87">
        <v>6815</v>
      </c>
      <c r="CU4" s="87">
        <v>1876</v>
      </c>
      <c r="CV4" s="88">
        <f t="shared" si="30"/>
        <v>3591.137965760322</v>
      </c>
      <c r="CW4" s="87">
        <f>INDEX('[2]All Previous Years'!$A$1:$EX$34,MATCH($A4,'[2]All Previous Years'!$A$1:$A$34,0),MATCH(CW$1,'[2]All Previous Years'!$A$1:$EX$1,0))</f>
        <v>7132</v>
      </c>
      <c r="CX4" s="87">
        <f>INDEX('[3]Raw data 16-17'!$B$2:$XA$34,MATCH($A4,'[3]Raw data 16-17'!$A$2:$A$34,0),MATCH(CX$1,'[3]Raw data 16-17'!$B$1:$GU$1,0))</f>
        <v>1986</v>
      </c>
      <c r="CY4" s="88">
        <f t="shared" si="31"/>
        <v>3548.4848484848485</v>
      </c>
      <c r="CZ4" s="32">
        <f>INDEX([4]Sheet1!$A$1:$CJ$34, MATCH($A4, [4]Sheet1!$A$1:$A$34, 0), MATCH(CZ$1, [4]Sheet1!$A$1:$CJ$1, 0))</f>
        <v>7026</v>
      </c>
      <c r="DA4" s="32">
        <f>INDEX('[5]Finance Indicators'!$A$2:$BO$35,MATCH($A4,'[5]Finance Indicators'!$A$2:$A$35,0),MATCH(DA$1,'[5]Finance Indicators'!$A$2:$BO$2,0))</f>
        <v>1980</v>
      </c>
      <c r="DB4" s="132">
        <f>INDEX('[6]Finance Indicators'!$B$3:$BO$35,MATCH($A4,'[6]Finance Indicators'!$A$3:$A$35,0),MATCH(DB$1,'[6]Finance Indicators'!$B$2:$BO$2,0))</f>
        <v>3796.0865087538618</v>
      </c>
      <c r="DC4" s="132">
        <f>INDEX('[6]Finance Indicators'!$B$3:$BO$35,MATCH($A4,'[6]Finance Indicators'!$A$3:$A$35,0),MATCH(DC$1,'[6]Finance Indicators'!$B$2:$BO$2,0))</f>
        <v>7372</v>
      </c>
      <c r="DD4" s="132">
        <f>INDEX('[6]Finance Indicators'!$B$3:$BO$35,MATCH($A4,'[6]Finance Indicators'!$A$3:$A$35,0),MATCH(DD$1,'[6]Finance Indicators'!$B$2:$BO$2,0))</f>
        <v>1942</v>
      </c>
      <c r="DE4" s="132">
        <f t="array" ref="DE4">INDEX('[7]Finance Indicators'!$A$2:$BO$35,MATCH($A4,'[7]Finance Indicators'!$A$2:$A$35,0),MATCH(DE$1,'[7]Finance Indicators'!$A$2:$BO$2,0))</f>
        <v>4941.6322314049585</v>
      </c>
      <c r="DF4" s="132">
        <f t="array" ref="DF4">INDEX('[7]Finance Indicators'!$A$2:$BO$35,MATCH($A4,'[7]Finance Indicators'!$A$2:$A$35,0),MATCH(DF$1,'[7]Finance Indicators'!$A$2:$BO$2,0))</f>
        <v>9567</v>
      </c>
      <c r="DG4" s="132">
        <f t="array" ref="DG4">INDEX('[7]Finance Indicators'!$A$2:$BO$35,MATCH($A4,'[7]Finance Indicators'!$A$2:$A$35,0),MATCH(DG$1,'[7]Finance Indicators'!$A$2:$BO$2,0))</f>
        <v>1936</v>
      </c>
      <c r="DH4" s="127">
        <f>(CD4*100)/Deflators!$B$2</f>
        <v>2661.5968461954849</v>
      </c>
      <c r="DI4" s="122">
        <f>(CG4*100)/Deflators!$B$3</f>
        <v>2443.2529708490433</v>
      </c>
      <c r="DJ4" s="122">
        <f>(CJ4*100)/Deflators!$B$4</f>
        <v>2272.1851831011118</v>
      </c>
      <c r="DK4" s="122">
        <f>(CM4*100)/Deflators!$B$5</f>
        <v>2187.3830966991354</v>
      </c>
      <c r="DL4" s="122">
        <f>(CP4*100)/Deflators!$B$6</f>
        <v>2851.7450288980763</v>
      </c>
      <c r="DM4" s="122">
        <f>(CS4*100)/Deflators!$B$7</f>
        <v>3970.2848108481344</v>
      </c>
      <c r="DN4" s="122">
        <f>(CV4*100)/Deflators!$B$8</f>
        <v>3830.0405767773877</v>
      </c>
      <c r="DO4" s="122">
        <f>(CY4*100)/Deflators!$B$9</f>
        <v>3719.0653598106014</v>
      </c>
      <c r="DP4" s="122">
        <f>(DB4*100)/Deflators!$B$10</f>
        <v>3888.83024915848</v>
      </c>
      <c r="DQ4" s="247">
        <f>(DE4*100)/Deflators!$B$11</f>
        <v>4941.6322314049585</v>
      </c>
      <c r="DR4" s="119">
        <v>50</v>
      </c>
      <c r="DS4" s="122">
        <f>INDEX('[3]5+ Awards at Level 5 &amp; Level 6'!$A$2:$G$35,MATCH($A4,'[3]5+ Awards at Level 5 &amp; Level 6'!$A$2:$A$35,0),MATCH(DS$1,'[3]5+ Awards at Level 5 &amp; Level 6'!$A$2:$G$2,0))</f>
        <v>51</v>
      </c>
      <c r="DT4" s="125">
        <f>INDEX('[8]Breadth and Depth cohort'!$X$1:$AH$36,MATCH($A4,'[8]Breadth and Depth cohort'!$X$1:$X$36,0),MATCH(DT$1,'[8]Breadth and Depth cohort'!$X$1:$AH$1,0))</f>
        <v>54</v>
      </c>
      <c r="DU4" s="125">
        <f>INDEX('[9]Breadth and Depth cohort'!$U$1:$AC$36,MATCH($A4,'[9]Breadth and Depth cohort'!$U$1:$U$36,0),MATCH(DU$1,'[9]Breadth and Depth cohort'!$U$1:$AC$1,0))</f>
        <v>56</v>
      </c>
      <c r="DV4" s="125">
        <f>INDEX([10]Extraction!$G$3:$Q$36,MATCH($A4,[10]Extraction!$Q$3:$Q$36,0),MATCH(DV$1,[10]Extraction!$G$3:$Q$3,0))</f>
        <v>58</v>
      </c>
      <c r="DW4" s="125">
        <f>INDEX([10]Extraction!$G$3:$Q$36,MATCH($A4,[10]Extraction!$Q$3:$Q$36,0),MATCH(DW$1,[10]Extraction!$G$3:$Q$3,0))</f>
        <v>60</v>
      </c>
      <c r="DX4" s="125">
        <f>INDEX([10]Extraction!$G$3:$Q$36,MATCH($A4,[10]Extraction!$Q$3:$Q$36,0),MATCH(DX$1,[10]Extraction!$G$3:$Q$3,0))</f>
        <v>60</v>
      </c>
      <c r="DY4" s="125">
        <f>INDEX([10]Extraction!$G$3:$Q$36,MATCH($A4,[10]Extraction!$Q$3:$Q$36,0),MATCH(DY$1,[10]Extraction!$G$3:$Q$3,0))</f>
        <v>63</v>
      </c>
      <c r="DZ4" s="241">
        <f>INDEX('[11]1920 Collected Indicators'!$A$3:$CV$36,MATCH($A4,'[11]1920 Collected Indicators'!$A$3:$A$36,0),MATCH(DZ$1,'[11]1920 Collected Indicators'!$A$3:$CV$3,0))</f>
        <v>61</v>
      </c>
      <c r="EA4" s="119">
        <v>24</v>
      </c>
      <c r="EB4" s="122">
        <f>INDEX('[3]5+ Awards at Level 5 &amp; Level 6'!$I$2:$M$35,MATCH($A4,'[3]5+ Awards at Level 5 &amp; Level 6'!$A$2:$A$35,0),MATCH(EB$1,'[3]5+ Awards at Level 5 &amp; Level 6'!$I$2:$M$2,0))</f>
        <v>25</v>
      </c>
      <c r="EC4" s="125">
        <f>INDEX('[8]Breadth and Depth cohort'!$X$1:$AH$36,MATCH($A4,'[8]Breadth and Depth cohort'!$X$1:$X$36,0),MATCH(EC$1,'[8]Breadth and Depth cohort'!$X$1:$AH$1,0))</f>
        <v>26</v>
      </c>
      <c r="ED4" s="125">
        <f>INDEX('[9]Breadth and Depth cohort'!$U$1:$AC$36,MATCH($A4,'[9]Breadth and Depth cohort'!$U$1:$U$36,0),MATCH(ED$1,'[9]Breadth and Depth cohort'!$U$1:$AC$1,0))</f>
        <v>29</v>
      </c>
      <c r="EE4" s="125">
        <f>INDEX([10]Extraction!$G$3:$Q$36,MATCH($A4,[10]Extraction!$Q$3:$Q$36,0),MATCH(EE$1,[10]Extraction!$G$3:$Q$3,0))</f>
        <v>32</v>
      </c>
      <c r="EF4" s="125">
        <f>INDEX([10]Extraction!$G$3:$Q$36,MATCH($A4,[10]Extraction!$Q$3:$Q$36,0),MATCH(EF$1,[10]Extraction!$G$3:$Q$3,0))</f>
        <v>32</v>
      </c>
      <c r="EG4" s="125">
        <f>INDEX([10]Extraction!$G$3:$Q$36,MATCH($A4,[10]Extraction!$Q$3:$Q$36,0),MATCH(EG$1,[10]Extraction!$G$3:$Q$3,0))</f>
        <v>33</v>
      </c>
      <c r="EH4" s="120">
        <f>INDEX([10]Extraction!$G$3:$Q$36,MATCH($A4,[10]Extraction!$Q$3:$Q$36,0),MATCH(EH$1,[10]Extraction!$G$3:$Q$3,0))</f>
        <v>30</v>
      </c>
      <c r="EI4" s="126">
        <f>INDEX('[11]1920 Collected Indicators'!$A$3:$CV$36,MATCH($A4,'[11]1920 Collected Indicators'!$A$3:$A$36,0),MATCH(EI$1,'[11]1920 Collected Indicators'!$A$3:$CV$3,0))</f>
        <v>31</v>
      </c>
      <c r="EJ4" s="127">
        <v>21</v>
      </c>
      <c r="EK4" s="122">
        <f>INDEX('[3]Deprived 5+ Awards'!$A$2:$K$35,MATCH($A4,'[3]Deprived 5+ Awards'!$A$2:$A$35,0),MATCH(EK$1,'[3]Deprived 5+ Awards'!$A$2:$K$2,0))</f>
        <v>24</v>
      </c>
      <c r="EL4" s="125">
        <f>INDEX('[12]2014'!$S$1:$U$35,MATCH($A4,'[12]2014'!$S$1:$S$35,0),MATCH(EL$1,'[12]2014'!$S$1:$U$1,0))</f>
        <v>34</v>
      </c>
      <c r="EM4" s="125">
        <f>INDEX('[12]2015'!$S$1:$U$35,MATCH($A4,'[12]2015'!$S$1:$S$35,0),MATCH(EM$1,'[12]2015'!$S$1:$U$1,0))</f>
        <v>41</v>
      </c>
      <c r="EN4" s="125">
        <f>INDEX([13]Extraction!$B$2:$L$35,MATCH($A4,[13]Extraction!$L$2:$L$35,0),MATCH(EN$1,[13]Extraction!$B$2:$L$2,0))</f>
        <v>39</v>
      </c>
      <c r="EO4" s="125">
        <f>INDEX([13]Extraction!$B$2:$L$35,MATCH($A4,[13]Extraction!$L$2:$L$35,0),MATCH(EO$1,[13]Extraction!$B$2:$L$2,0))</f>
        <v>46</v>
      </c>
      <c r="EP4" s="122">
        <f>INDEX([13]Extraction!$B$2:$L$35,MATCH($A4,[13]Extraction!$L$2:$L$35,0),MATCH(EP$1,[13]Extraction!$B$2:$L$2,0))</f>
        <v>34</v>
      </c>
      <c r="EQ4" s="122">
        <f>INDEX([13]Extraction!$B$2:$L$35,MATCH($A4,[13]Extraction!$L$2:$L$35,0),MATCH(EQ$1,[13]Extraction!$B$2:$L$2,0))</f>
        <v>46</v>
      </c>
      <c r="ER4" s="337">
        <f>INDEX('[11]1920 Collected Indicators'!$A$3:$CV$36,MATCH($A4,'[11]1920 Collected Indicators'!$A$3:$A$36,0),MATCH(ER$1,'[11]1920 Collected Indicators'!$A$3:$CV$3,0))</f>
        <v>42</v>
      </c>
      <c r="ES4" s="124">
        <v>10</v>
      </c>
      <c r="ET4" s="122">
        <f>INDEX('[3]Deprived 5+ Awards'!$A$2:$K$35,MATCH($A4,'[3]Deprived 5+ Awards'!$A$2:$A$35,0),MATCH(ET$1,'[3]Deprived 5+ Awards'!$A$2:$K$2,0))</f>
        <v>10</v>
      </c>
      <c r="EU4" s="125">
        <f>INDEX('[12]2014'!$S$1:$U$35,MATCH($A4,'[12]2014'!$S$1:$S$35,0),MATCH(EU$1,'[12]2014'!$S$1:$U$1,0))</f>
        <v>12</v>
      </c>
      <c r="EV4" s="125">
        <f>INDEX('[12]2015'!$S$1:$U$35,MATCH($A4,'[12]2015'!$S$1:$S$35,0),MATCH(EV$1,'[12]2015'!$S$1:$U$1,0))</f>
        <v>18</v>
      </c>
      <c r="EW4" s="125">
        <f>INDEX([13]Extraction!$B$2:$L$35,MATCH($A4,[13]Extraction!$L$2:$L$35,0),MATCH(EW$1,[13]Extraction!$B$2:$L$2,0))</f>
        <v>18</v>
      </c>
      <c r="EX4" s="125">
        <f>INDEX([13]Extraction!$B$2:$L$35,MATCH($A4,[13]Extraction!$L$2:$L$35,0),MATCH(EX$1,[13]Extraction!$B$2:$L$2,0))</f>
        <v>18</v>
      </c>
      <c r="EY4" s="122">
        <f>INDEX([13]Extraction!$B$2:$L$35,MATCH($A4,[13]Extraction!$L$2:$L$35,0),MATCH(EY$1,[13]Extraction!$B$2:$L$2,0))</f>
        <v>13</v>
      </c>
      <c r="EZ4" s="122">
        <f>INDEX([13]Extraction!$B$2:$L$35,MATCH($A4,[13]Extraction!$L$2:$L$35,0),MATCH(EZ$1,[13]Extraction!$B$2:$L$2,0))</f>
        <v>18</v>
      </c>
      <c r="FA4" s="340">
        <f>INDEX('[11]1920 Collected Indicators'!$A$3:$CV$36,MATCH($A4,'[11]1920 Collected Indicators'!$A$3:$A$36,0),MATCH(FA$1,'[11]1920 Collected Indicators'!$A$3:$CV$3,0))</f>
        <v>17</v>
      </c>
      <c r="FB4" s="119">
        <v>2793.2692307692309</v>
      </c>
      <c r="FC4" s="87">
        <v>2324</v>
      </c>
      <c r="FD4" s="87">
        <v>16</v>
      </c>
      <c r="FE4" s="88">
        <v>3630.7692307692309</v>
      </c>
      <c r="FF4" s="87">
        <v>2832</v>
      </c>
      <c r="FG4" s="87">
        <v>15</v>
      </c>
      <c r="FH4" s="88">
        <v>3510.1809954751129</v>
      </c>
      <c r="FI4" s="87">
        <v>3103</v>
      </c>
      <c r="FJ4" s="87">
        <v>17</v>
      </c>
      <c r="FK4" s="88">
        <v>4324.5192307692305</v>
      </c>
      <c r="FL4" s="87">
        <v>3598</v>
      </c>
      <c r="FM4" s="87">
        <v>16</v>
      </c>
      <c r="FN4" s="88">
        <v>4620.8791208791208</v>
      </c>
      <c r="FO4" s="39">
        <v>3364</v>
      </c>
      <c r="FP4" s="39">
        <v>14</v>
      </c>
      <c r="FQ4" s="88">
        <v>4183.1501831501828</v>
      </c>
      <c r="FR4" s="87">
        <v>4568</v>
      </c>
      <c r="FS4" s="87">
        <v>21</v>
      </c>
      <c r="FT4" s="88">
        <f t="shared" si="32"/>
        <v>4012.5</v>
      </c>
      <c r="FU4" s="87">
        <f>INDEX('[2]All Previous Years'!$A$1:$EX$34,MATCH($A4,'[2]All Previous Years'!$A$1:$A$34,0),MATCH(FU$1,'[2]All Previous Years'!$A$1:$EX$1,0))</f>
        <v>4173</v>
      </c>
      <c r="FV4" s="88">
        <f>INDEX('[3]Raw data 16-17'!$B$2:$XA$34,MATCH($A4,'[3]Raw data 16-17'!$A$2:$A$34,0),MATCH(FV$1,'[3]Raw data 16-17'!$B$1:$GU$1,0))</f>
        <v>20</v>
      </c>
      <c r="FW4" s="88">
        <f t="shared" si="33"/>
        <v>4816.8498168498172</v>
      </c>
      <c r="FX4" s="39">
        <f>INDEX([4]Sheet1!$A$1:$CJ$34, MATCH($A4, [4]Sheet1!$A$1:$A$34, 0), MATCH(FX$1, [4]Sheet1!$A$1:$CJ$1, 0))</f>
        <v>5260</v>
      </c>
      <c r="FY4" s="39">
        <f>INDEX('[5]Finance Indicators'!$A$2:$BO$35,MATCH($A4,'[5]Finance Indicators'!$A$2:$A$35,0),MATCH(FY$1,'[5]Finance Indicators'!$A$2:$BO$2,0))</f>
        <v>21</v>
      </c>
      <c r="FZ4" s="132">
        <f>INDEX('[6]Finance Indicators'!$B$3:$BO$35,MATCH($A4,'[6]Finance Indicators'!$A$3:$A$35,0),MATCH(FZ$1,'[6]Finance Indicators'!$B$2:$BO$2,0))</f>
        <v>4206.9230769230771</v>
      </c>
      <c r="GA4" s="132">
        <f>INDEX('[6]Finance Indicators'!$B$3:$BO$35,MATCH($A4,'[6]Finance Indicators'!$A$3:$A$35,0),MATCH(GA$1,'[6]Finance Indicators'!$B$2:$BO$2,0))</f>
        <v>5469</v>
      </c>
      <c r="GB4" s="132">
        <f>INDEX('[6]Finance Indicators'!$B$3:$BO$35,MATCH($A4,'[6]Finance Indicators'!$A$3:$A$35,0),MATCH(GB$1,'[6]Finance Indicators'!$B$2:$BO$2,0))</f>
        <v>25</v>
      </c>
      <c r="GC4" s="132" t="str">
        <f t="array" ref="GC4">INDEX('[7]Finance Indicators'!$A$2:$BO$35,MATCH($A4,'[7]Finance Indicators'!$A$2:$A$35,0),MATCH(GC$1,'[7]Finance Indicators'!$A$2:$BO$2,0))</f>
        <v>dna</v>
      </c>
      <c r="GD4" s="132">
        <f t="array" ref="GD4">INDEX('[7]Finance Indicators'!$A$2:$BO$35,MATCH($A4,'[7]Finance Indicators'!$A$2:$A$35,0),MATCH(GD$1,'[7]Finance Indicators'!$A$2:$BO$2,0))</f>
        <v>5818</v>
      </c>
      <c r="GE4" s="238" t="str">
        <f t="array" ref="GE4">INDEX('[7]Finance Indicators'!$A$2:$BO$35,MATCH($A4,'[7]Finance Indicators'!$A$2:$A$35,0),MATCH(GE$1,'[7]Finance Indicators'!$A$2:$BO$2,0))</f>
        <v>dna</v>
      </c>
      <c r="GF4" s="128">
        <f>(FB4*100)/Deflators!$B$2</f>
        <v>3290.5367967647135</v>
      </c>
      <c r="GG4" s="125">
        <f>(FE4*100)/Deflators!$B$3</f>
        <v>4213.2524329357002</v>
      </c>
      <c r="GH4" s="125">
        <f>(FH4*100)/Deflators!$B$4</f>
        <v>3991.7031388976961</v>
      </c>
      <c r="GI4" s="125">
        <f>(FK4*100)/Deflators!$B$5</f>
        <v>4830.625021978135</v>
      </c>
      <c r="GJ4" s="125">
        <f>(FN4*100)/Deflators!$B$6</f>
        <v>5091.4626475407194</v>
      </c>
      <c r="GK4" s="125">
        <f>(FQ4*100)/Deflators!$B$7</f>
        <v>4571.8512634984536</v>
      </c>
      <c r="GL4" s="125">
        <f>(FT4*100)/Deflators!$B$8</f>
        <v>4279.4339735331005</v>
      </c>
      <c r="GM4" s="125">
        <f>(FW4*100)/Deflators!$B$9</f>
        <v>5048.4023638723693</v>
      </c>
      <c r="GN4" s="125">
        <f>IFERROR((FZ4*100)/Deflators!$B$10,"dna")</f>
        <v>4309.7041333738771</v>
      </c>
      <c r="GO4" s="125" t="str">
        <f>IFERROR((GC4*100)/Deflators!$B$11,"dna")</f>
        <v>dna</v>
      </c>
      <c r="GP4" s="121">
        <v>352.23537146614069</v>
      </c>
      <c r="GQ4" s="87">
        <v>4286</v>
      </c>
      <c r="GR4" s="87">
        <v>234</v>
      </c>
      <c r="GS4" s="88">
        <v>351.218740107629</v>
      </c>
      <c r="GT4" s="87">
        <v>4438</v>
      </c>
      <c r="GU4" s="87">
        <v>243</v>
      </c>
      <c r="GV4" s="88">
        <v>320.64863102998697</v>
      </c>
      <c r="GW4" s="87">
        <v>3935</v>
      </c>
      <c r="GX4" s="87">
        <v>236</v>
      </c>
      <c r="GY4" s="88">
        <v>304.53725961538464</v>
      </c>
      <c r="GZ4" s="87">
        <v>4054</v>
      </c>
      <c r="HA4" s="87">
        <v>256</v>
      </c>
      <c r="HB4" s="88">
        <v>306.83587667393334</v>
      </c>
      <c r="HC4" s="87">
        <v>3941</v>
      </c>
      <c r="HD4" s="87">
        <v>247</v>
      </c>
      <c r="HE4" s="88">
        <v>359.44700460829495</v>
      </c>
      <c r="HF4" s="87">
        <v>4056</v>
      </c>
      <c r="HG4" s="87">
        <v>217</v>
      </c>
      <c r="HH4" s="88">
        <f t="shared" si="34"/>
        <v>328.23240589198036</v>
      </c>
      <c r="HI4" s="87">
        <f>INDEX('[2]All Previous Years'!$A$1:$EX$34,MATCH($A4,'[2]All Previous Years'!$A$1:$A$34,0),MATCH(HI$1,'[2]All Previous Years'!$A$1:$EX$1,0))</f>
        <v>4011</v>
      </c>
      <c r="HJ4" s="32">
        <f>INDEX('[3]Raw data 16-17'!$B$2:$XA$34,MATCH($A4,'[3]Raw data 16-17'!$A$2:$A$34,0),MATCH(HJ$1,'[3]Raw data 16-17'!$B$1:$GU$1,0))</f>
        <v>235</v>
      </c>
      <c r="HK4" s="88">
        <f t="shared" si="35"/>
        <v>346.98996655518391</v>
      </c>
      <c r="HL4" s="32">
        <f>INDEX([4]Sheet1!$A$1:$CJ$34, MATCH($A4, [4]Sheet1!$A$1:$A$34, 0), MATCH(HL$1, [4]Sheet1!$A$1:$CJ$1, 0))</f>
        <v>4150</v>
      </c>
      <c r="HM4" s="32">
        <f>INDEX('[5]Finance Indicators'!$A$2:$BO$35,MATCH($A4,'[5]Finance Indicators'!$A$2:$A$35,0),MATCH(HM$1,'[5]Finance Indicators'!$A$2:$BO$2,0))</f>
        <v>230</v>
      </c>
      <c r="HN4" s="132">
        <f>INDEX('[6]Finance Indicators'!$B$3:$BO$35,MATCH($A4,'[6]Finance Indicators'!$A$3:$A$35,0),MATCH(HN$1,'[6]Finance Indicators'!$B$2:$BO$2,0))</f>
        <v>375.04390586582366</v>
      </c>
      <c r="HO4" s="132">
        <f>INDEX('[6]Finance Indicators'!$B$3:$BO$35,MATCH($A4,'[6]Finance Indicators'!$A$3:$A$35,0),MATCH(HO$1,'[6]Finance Indicators'!$B$2:$BO$2,0))</f>
        <v>4271</v>
      </c>
      <c r="HP4" s="132">
        <f>INDEX('[6]Finance Indicators'!$B$3:$BO$35,MATCH($A4,'[6]Finance Indicators'!$A$3:$A$35,0),MATCH(HP$1,'[6]Finance Indicators'!$B$2:$BO$2,0))</f>
        <v>219</v>
      </c>
      <c r="HQ4" s="132" t="str">
        <f t="array" ref="HQ4">INDEX('[7]Finance Indicators'!$A$2:$BO$35,MATCH($A4,'[7]Finance Indicators'!$A$2:$A$35,0),MATCH(HQ$1,'[7]Finance Indicators'!$A$2:$BO$2,0))</f>
        <v>dna</v>
      </c>
      <c r="HR4" s="238">
        <f t="array" ref="HR4">INDEX('[7]Finance Indicators'!$A$2:$BO$35,MATCH($A4,'[7]Finance Indicators'!$A$2:$A$35,0),MATCH(HR$1,'[7]Finance Indicators'!$A$2:$BO$2,0))</f>
        <v>4384</v>
      </c>
      <c r="HS4" s="238" t="str">
        <f t="array" ref="HS4">INDEX('[7]Finance Indicators'!$A$2:$BO$35,MATCH($A4,'[7]Finance Indicators'!$A$2:$A$35,0),MATCH(HS$1,'[7]Finance Indicators'!$A$2:$BO$2,0))</f>
        <v>dna</v>
      </c>
      <c r="HT4" s="128">
        <f>(GP4*100)/Deflators!$B$2</f>
        <v>414.9415452560001</v>
      </c>
      <c r="HU4" s="125">
        <f>(GS4*100)/Deflators!$B$3</f>
        <v>407.56465564118696</v>
      </c>
      <c r="HV4" s="125">
        <f>(GV4*100)/Deflators!$B$4</f>
        <v>364.63480048908576</v>
      </c>
      <c r="HW4" s="125">
        <f>(GY4*100)/Deflators!$B$5</f>
        <v>340.17776957857427</v>
      </c>
      <c r="HX4" s="125">
        <f>(HB4*100)/Deflators!$B$6</f>
        <v>338.08359062063624</v>
      </c>
      <c r="HY4" s="125">
        <f>(HE4*100)/Deflators!$B$7</f>
        <v>392.84705789396924</v>
      </c>
      <c r="HZ4" s="125">
        <f>(HH4*100)/Deflators!$B$8</f>
        <v>350.06826392240424</v>
      </c>
      <c r="IA4" s="125">
        <f>(HK4*100)/Deflators!$B$9</f>
        <v>363.67024798435847</v>
      </c>
      <c r="IB4" s="125">
        <f>IFERROR((HN4*100)/Deflators!$B$10,"dna")</f>
        <v>384.20675675600853</v>
      </c>
      <c r="IC4" s="125" t="str">
        <f>IFERROR((HQ4*100)/Deflators!$B$11,"dna")</f>
        <v>dna</v>
      </c>
      <c r="ID4" s="121">
        <v>93.600000000000009</v>
      </c>
      <c r="IE4" s="88">
        <v>94.186046511627907</v>
      </c>
      <c r="IF4" s="88">
        <v>93.280632411067202</v>
      </c>
      <c r="IG4" s="88">
        <v>94.117647058823522</v>
      </c>
      <c r="IH4" s="88">
        <v>94.636015325670499</v>
      </c>
      <c r="II4" s="88">
        <v>91.17647058823529</v>
      </c>
      <c r="IJ4" s="88">
        <f>INDEX('[3]Raw data 16-17'!$B$2:$XA$34,MATCH($A4,'[3]Raw data 16-17'!$A$2:$A$34,0),MATCH(IJ$1,'[3]Raw data 16-17'!$B$1:$GU$1,0))</f>
        <v>92.156862745098039</v>
      </c>
      <c r="IK4" s="88">
        <f>INDEX('[14]1718 Collected Indicators'!$A$3:$CH$36,MATCH($A4,'[14]1718 Collected Indicators'!$A$3:$A$36,0),MATCH(IK$1,'[14]1718 Collected Indicators'!$A$3:$CH$3,0))</f>
        <v>91.633466135458164</v>
      </c>
      <c r="IL4" s="120">
        <f>INDEX('[15]1819 Collected Indicators'!$A$3:$CV$36,MATCH($A4,'[15]1819 Collected Indicators'!$A$3:$A$36,0),MATCH(IL$1,'[15]1819 Collected Indicators'!$A$3:$CV$3,0))</f>
        <v>89.754098360655746</v>
      </c>
      <c r="IM4" s="120" t="str">
        <f>INDEX('[11]1920 Collected Indicators'!$A$3:$CV$36,MATCH($A4,'[11]1920 Collected Indicators'!$A$3:$A$36,0),MATCH(IM$1,'[11]1920 Collected Indicators'!$A$3:$CV$3,0))</f>
        <v>dna</v>
      </c>
      <c r="IN4" s="119">
        <v>78.333333333333329</v>
      </c>
      <c r="IO4" s="88">
        <v>72.333333333333329</v>
      </c>
      <c r="IP4" s="88">
        <v>74.333333333333329</v>
      </c>
      <c r="IQ4" s="88">
        <f>INDEX('[16]Raw Data'!$B$2:$BS$34,MATCH($A4,'[16]Raw Data'!$A$2:$A$34,0),MATCH(IQ$1,'[16]Raw Data'!$B$1:$BS$1,0))</f>
        <v>75.666666666666671</v>
      </c>
      <c r="IR4" s="88">
        <f t="shared" si="1"/>
        <v>77</v>
      </c>
      <c r="IS4" s="120">
        <f t="shared" si="1"/>
        <v>78.13333333333334</v>
      </c>
      <c r="IT4" s="120">
        <f t="shared" si="1"/>
        <v>74.466666666666669</v>
      </c>
      <c r="IU4" s="119">
        <v>94.2</v>
      </c>
      <c r="IV4" s="88">
        <v>93.9</v>
      </c>
      <c r="IW4" s="88">
        <v>92.7</v>
      </c>
      <c r="IX4" s="88">
        <v>94.2</v>
      </c>
      <c r="IY4" s="88">
        <v>95.1</v>
      </c>
      <c r="IZ4" s="88">
        <f>INDEX('[3]Raw data 16-17'!$B$2:$BV$34,MATCH($A4,'[3]Raw data 16-17'!$A$2:$A$34,0),MATCH(IZ$1,'[3]Raw data 16-17'!$B$1:$BV$1,0))</f>
        <v>94.7</v>
      </c>
      <c r="JA4" s="88">
        <f>INDEX('[14]1718 Collected Indicators'!$A$3:$CH$36,MATCH($A4,'[14]1718 Collected Indicators'!$A$3:$A$36,0),MATCH(JA$1,'[14]1718 Collected Indicators'!$A$3:$CH$3,0))</f>
        <v>95</v>
      </c>
      <c r="JB4" s="120">
        <f>INDEX('[15]1819 Collected Indicators'!$A$3:$CV$36,MATCH($A4,'[15]1819 Collected Indicators'!$A$3:$A$36,0),MATCH(JB$1,'[15]1819 Collected Indicators'!$A$3:$CV$3,0))</f>
        <v>95.568561872909697</v>
      </c>
      <c r="JC4" s="120" t="str">
        <f>INDEX('[11]1920 Collected Indicators'!$A$3:$CV$36,MATCH($A4,'[11]1920 Collected Indicators'!$A$3:$A$36,0),MATCH(JC$1,'[11]1920 Collected Indicators'!$A$3:$CV$3,0))</f>
        <v>dna</v>
      </c>
      <c r="JD4" s="119">
        <v>741.6</v>
      </c>
      <c r="JE4" s="88">
        <v>769.55</v>
      </c>
      <c r="JF4" s="88">
        <f>INDEX('[17]Cohort Attainment'!$O$40:$BR$75,MATCH($A4,'[17]Cohort Attainment'!$O$40:$O$75,0),MATCH(JF$1,'[17]Cohort Attainment'!$O$40:$BR$40,0))</f>
        <v>790.05</v>
      </c>
      <c r="JG4" s="88">
        <f>INDEX('[18]Cohort Attainment'!$Q$40:$AQ$72,MATCH($A4,'[18]Cohort Attainment'!$O$40:$O$72,0),MATCH(JG$1,'[18]Cohort Attainment'!$Q$39:$AO$39,0))</f>
        <v>836.67</v>
      </c>
      <c r="JH4" s="88">
        <f>INDEX('[19]Cohort Attainment'!$BP$3:$BU$36,MATCH($A4,'[19]Cohort Attainment'!$BU$3:$BU$36,0),MATCH(JH$1,'[19]Cohort Attainment'!$BP$36:$BU$36,0))</f>
        <v>819.7</v>
      </c>
      <c r="JI4" s="88">
        <f>INDEX('[19]Cohort Attainment'!$BP$3:$BU$36,MATCH($A4,'[19]Cohort Attainment'!$BU$3:$BU$36,0),MATCH(JI$1,'[19]Cohort Attainment'!$BP$36:$BU$36,0))</f>
        <v>826.43</v>
      </c>
      <c r="JJ4" s="88">
        <f>INDEX('[19]Cohort Attainment'!$BP$3:$BU$36,MATCH($A4,'[19]Cohort Attainment'!$BU$3:$BU$36,0),MATCH(JJ$1,'[19]Cohort Attainment'!$BP$36:$BU$36,0))</f>
        <v>811.27</v>
      </c>
      <c r="JK4" s="88">
        <f>INDEX('[19]Cohort Attainment'!$BP$3:$BU$36,MATCH($A4,'[19]Cohort Attainment'!$BU$3:$BU$36,0),MATCH(JK$1,'[19]Cohort Attainment'!$BP$36:$BU$36,0))</f>
        <v>802.94</v>
      </c>
      <c r="JL4" s="126">
        <f>INDEX('[11]1920 Collected Indicators'!$A$3:$CV$36,MATCH($A4,'[11]1920 Collected Indicators'!$A$3:$A$36,0),MATCH(JL$1,'[11]1920 Collected Indicators'!$A$3:$CV$3,0))</f>
        <v>800.3</v>
      </c>
      <c r="JM4" s="121">
        <v>400</v>
      </c>
      <c r="JN4" s="88">
        <v>465</v>
      </c>
      <c r="JO4" s="88">
        <f>INDEX('[17]Cohort Attainment'!$O$40:$BR$75,MATCH($A4,'[17]Cohort Attainment'!$O$40:$O$75,0),MATCH(JO$1,'[17]Cohort Attainment'!$O$40:$BR$40,0))</f>
        <v>543</v>
      </c>
      <c r="JP4" s="88">
        <f>INDEX('[18]Cohort Attainment'!$Q$40:$AQ$72,MATCH($A4,'[18]Cohort Attainment'!$O$40:$O$72,0),MATCH(JP$1,'[18]Cohort Attainment'!$Q$39:$AO$39,0))</f>
        <v>645</v>
      </c>
      <c r="JQ4" s="88">
        <f>INDEX('[19]Cohort Attainment'!$P$3:$AO$36,MATCH($A4,'[19]Cohort Attainment'!$AO$3:$AO$36,0),MATCH(JQ$1,'[19]Cohort Attainment'!$P$36:$AO$36,0))</f>
        <v>609</v>
      </c>
      <c r="JR4" s="88">
        <f>INDEX('[19]Cohort Attainment'!$P$3:$AO$36,MATCH($A4,'[19]Cohort Attainment'!$AO$3:$AO$36,0),MATCH(JR$1,'[19]Cohort Attainment'!$P$36:$AO$36,0))</f>
        <v>674</v>
      </c>
      <c r="JS4" s="88">
        <f>INDEX('[19]Cohort Attainment'!$P$3:$AO$36,MATCH($A4,'[19]Cohort Attainment'!$AO$3:$AO$36,0),MATCH(JS$1,'[19]Cohort Attainment'!$P$36:$AO$36,0))</f>
        <v>503</v>
      </c>
      <c r="JT4" s="120">
        <f>INDEX('[19]Cohort Attainment'!$P$3:$AO$36,MATCH($A4,'[19]Cohort Attainment'!$AO$3:$AO$36,0),MATCH(JT$1,'[19]Cohort Attainment'!$P$36:$AO$36,0))</f>
        <v>635</v>
      </c>
      <c r="JU4" s="120">
        <f>INDEX('[11]1920 Collected Indicators'!$A$3:$CV$36,MATCH($A4,'[11]1920 Collected Indicators'!$A$3:$A$36,0),MATCH(JU$1,'[11]1920 Collected Indicators'!$A$3:$CV$3,0))</f>
        <v>538</v>
      </c>
      <c r="JV4" s="119">
        <v>575</v>
      </c>
      <c r="JW4" s="88">
        <v>573</v>
      </c>
      <c r="JX4" s="88">
        <f>INDEX('[17]Cohort Attainment'!$O$40:$BR$75,MATCH($A4,'[17]Cohort Attainment'!$O$40:$O$75,0),MATCH(JX$1,'[17]Cohort Attainment'!$O$40:$BR$40,0))</f>
        <v>593</v>
      </c>
      <c r="JY4" s="88">
        <f>INDEX('[18]Cohort Attainment'!$Q$40:$AQ$72,MATCH($A4,'[18]Cohort Attainment'!$O$40:$O$72,0),MATCH(JY$1,'[18]Cohort Attainment'!$Q$39:$AO$39,0))</f>
        <v>645</v>
      </c>
      <c r="JZ4" s="88">
        <f>INDEX('[19]Cohort Attainment'!$P$3:$AO$36,MATCH($A4,'[19]Cohort Attainment'!$AO$3:$AO$36,0),MATCH(JZ$1,'[19]Cohort Attainment'!$P$36:$AO$36,0))</f>
        <v>647</v>
      </c>
      <c r="KA4" s="88">
        <f>INDEX('[19]Cohort Attainment'!$P$3:$AO$36,MATCH($A4,'[19]Cohort Attainment'!$AO$3:$AO$36,0),MATCH(KA$1,'[19]Cohort Attainment'!$P$36:$AO$36,0))</f>
        <v>616</v>
      </c>
      <c r="KB4" s="88">
        <f>INDEX('[19]Cohort Attainment'!$P$3:$AO$36,MATCH($A4,'[19]Cohort Attainment'!$AO$3:$AO$36,0),MATCH(KB$1,'[19]Cohort Attainment'!$P$36:$AO$36,0))</f>
        <v>662</v>
      </c>
      <c r="KC4" s="120">
        <f>INDEX('[19]Cohort Attainment'!$P$3:$AO$36,MATCH($A4,'[19]Cohort Attainment'!$AO$3:$AO$36,0),MATCH(KC$1,'[19]Cohort Attainment'!$P$36:$AO$36,0))</f>
        <v>653</v>
      </c>
      <c r="KD4" s="120">
        <f>INDEX('[11]1920 Collected Indicators'!$A$3:$CV$36,MATCH($A4,'[11]1920 Collected Indicators'!$A$3:$A$36,0),MATCH(KD$1,'[11]1920 Collected Indicators'!$A$3:$CV$3,0))</f>
        <v>571</v>
      </c>
      <c r="KE4" s="119">
        <v>698</v>
      </c>
      <c r="KF4" s="88">
        <v>674</v>
      </c>
      <c r="KG4" s="88">
        <f>INDEX('[17]Cohort Attainment'!$O$40:$BR$75,MATCH($A4,'[17]Cohort Attainment'!$O$40:$O$75,0),MATCH(KG$1,'[17]Cohort Attainment'!$O$40:$BR$40,0))</f>
        <v>734</v>
      </c>
      <c r="KH4" s="88">
        <f>INDEX('[18]Cohort Attainment'!$Q$40:$AQ$72,MATCH($A4,'[18]Cohort Attainment'!$O$40:$O$72,0),MATCH(KH$1,'[18]Cohort Attainment'!$Q$39:$AO$39,0))</f>
        <v>740</v>
      </c>
      <c r="KI4" s="88">
        <f>INDEX('[19]Cohort Attainment'!$P$3:$AO$36,MATCH($A4,'[19]Cohort Attainment'!$AO$3:$AO$36,0),MATCH(KI$1,'[19]Cohort Attainment'!$P$36:$AO$36,0))</f>
        <v>761</v>
      </c>
      <c r="KJ4" s="88">
        <f>INDEX('[19]Cohort Attainment'!$P$3:$AO$36,MATCH($A4,'[19]Cohort Attainment'!$AO$3:$AO$36,0),MATCH(KJ$1,'[19]Cohort Attainment'!$P$36:$AO$36,0))</f>
        <v>878</v>
      </c>
      <c r="KK4" s="88">
        <f>INDEX('[19]Cohort Attainment'!$P$3:$AO$36,MATCH($A4,'[19]Cohort Attainment'!$AO$3:$AO$36,0),MATCH(KK$1,'[19]Cohort Attainment'!$P$36:$AO$36,0))</f>
        <v>838</v>
      </c>
      <c r="KL4" s="120">
        <f>INDEX('[19]Cohort Attainment'!$P$3:$AO$36,MATCH($A4,'[19]Cohort Attainment'!$AO$3:$AO$36,0),MATCH(KL$1,'[19]Cohort Attainment'!$P$36:$AO$36,0))</f>
        <v>771</v>
      </c>
      <c r="KM4" s="120">
        <f>INDEX('[11]1920 Collected Indicators'!$A$3:$CV$36,MATCH($A4,'[11]1920 Collected Indicators'!$A$3:$A$36,0),MATCH(KM$1,'[11]1920 Collected Indicators'!$A$3:$CV$3,0))</f>
        <v>752</v>
      </c>
      <c r="KN4" s="119">
        <v>835</v>
      </c>
      <c r="KO4" s="88">
        <v>893</v>
      </c>
      <c r="KP4" s="88">
        <f>INDEX('[17]Cohort Attainment'!$O$40:$BR$75,MATCH($A4,'[17]Cohort Attainment'!$O$40:$O$75,0),MATCH(KP$1,'[17]Cohort Attainment'!$O$40:$BR$40,0))</f>
        <v>859</v>
      </c>
      <c r="KQ4" s="88">
        <f>INDEX('[18]Cohort Attainment'!$Q$40:$AQ$72,MATCH($A4,'[18]Cohort Attainment'!$O$40:$O$72,0),MATCH(KQ$1,'[18]Cohort Attainment'!$Q$39:$AO$39,0))</f>
        <v>967</v>
      </c>
      <c r="KR4" s="88">
        <f>INDEX('[19]Cohort Attainment'!$P$3:$AO$36,MATCH($A4,'[19]Cohort Attainment'!$AO$3:$AO$36,0),MATCH(KR$1,'[19]Cohort Attainment'!$P$36:$AO$36,0))</f>
        <v>916</v>
      </c>
      <c r="KS4" s="88">
        <f>INDEX('[19]Cohort Attainment'!$P$3:$AO$36,MATCH($A4,'[19]Cohort Attainment'!$AO$3:$AO$36,0),MATCH(KS$1,'[19]Cohort Attainment'!$P$36:$AO$36,0))</f>
        <v>815</v>
      </c>
      <c r="KT4" s="88">
        <f>INDEX('[19]Cohort Attainment'!$P$3:$AO$36,MATCH($A4,'[19]Cohort Attainment'!$AO$3:$AO$36,0),MATCH(KT$1,'[19]Cohort Attainment'!$P$36:$AO$36,0))</f>
        <v>869</v>
      </c>
      <c r="KU4" s="120">
        <f>INDEX('[19]Cohort Attainment'!$P$3:$AO$36,MATCH($A4,'[19]Cohort Attainment'!$AO$3:$AO$36,0),MATCH(KU$1,'[19]Cohort Attainment'!$P$36:$AO$36,0))</f>
        <v>863</v>
      </c>
      <c r="KV4" s="120">
        <f>INDEX('[11]1920 Collected Indicators'!$A$3:$CV$36,MATCH($A4,'[11]1920 Collected Indicators'!$A$3:$A$36,0),MATCH(KV$1,'[11]1920 Collected Indicators'!$A$3:$CV$3,0))</f>
        <v>918</v>
      </c>
      <c r="KW4" s="119">
        <v>970</v>
      </c>
      <c r="KX4" s="88">
        <v>1013</v>
      </c>
      <c r="KY4" s="88">
        <f>INDEX('[17]Cohort Attainment'!$O$40:$BR$75,MATCH($A4,'[17]Cohort Attainment'!$O$40:$O$75,0),MATCH(KY$1,'[17]Cohort Attainment'!$O$40:$BR$40,0))</f>
        <v>1011</v>
      </c>
      <c r="KZ4" s="88">
        <f>INDEX('[18]Cohort Attainment'!$Q$40:$AQ$72,MATCH($A4,'[18]Cohort Attainment'!$O$40:$O$72,0),MATCH(KZ$1,'[18]Cohort Attainment'!$Q$39:$AO$39,0))</f>
        <v>984</v>
      </c>
      <c r="LA4" s="88">
        <f>INDEX('[19]Cohort Attainment'!$P$3:$AO$36,MATCH($A4,'[19]Cohort Attainment'!$AO$3:$AO$36,0),MATCH(LA$1,'[19]Cohort Attainment'!$P$36:$AO$36,0))</f>
        <v>983</v>
      </c>
      <c r="LB4" s="88">
        <f>INDEX('[19]Cohort Attainment'!$P$3:$AO$36,MATCH($A4,'[19]Cohort Attainment'!$AO$3:$AO$36,0),MATCH(LB$1,'[19]Cohort Attainment'!$P$36:$AO$36,0))</f>
        <v>1009</v>
      </c>
      <c r="LC4" s="88">
        <f>INDEX('[19]Cohort Attainment'!$P$3:$AO$36,MATCH($A4,'[19]Cohort Attainment'!$AO$3:$AO$36,0),MATCH(LC$1,'[19]Cohort Attainment'!$P$36:$AO$36,0))</f>
        <v>1022</v>
      </c>
      <c r="LD4" s="120">
        <f>INDEX('[19]Cohort Attainment'!$P$3:$AO$36,MATCH($A4,'[19]Cohort Attainment'!$AO$3:$AO$36,0),MATCH(LD$1,'[19]Cohort Attainment'!$P$36:$AO$36,0))</f>
        <v>965</v>
      </c>
      <c r="LE4" s="120">
        <f>INDEX('[11]1920 Collected Indicators'!$A$3:$CV$36,MATCH($A4,'[11]1920 Collected Indicators'!$A$3:$A$36,0),MATCH(LE$1,'[11]1920 Collected Indicators'!$A$3:$CV$3,0))</f>
        <v>990</v>
      </c>
      <c r="LF4" s="119">
        <v>84.197324414715723</v>
      </c>
      <c r="LG4" s="88" t="str">
        <f>INDEX('[3]Raw data 16-17'!$B$2:$XA$34,MATCH($A4,'[3]Raw data 16-17'!$A$2:$A$34,0),MATCH(LG$1,'[3]Raw data 16-17'!$B$1:$GU$1,0))</f>
        <v>dna</v>
      </c>
      <c r="LH4" s="88" t="str">
        <f>INDEX('[14]1718 Collected Indicators'!$A$3:$CH$36,MATCH($A4,'[14]1718 Collected Indicators'!$A$3:$A$36,0),MATCH(LH$1,'[14]1718 Collected Indicators'!$A$3:$CH$3,0))</f>
        <v>dna</v>
      </c>
      <c r="LI4" s="120">
        <f>INDEX('[15]1819 Collected Indicators'!$A$3:$CV$36,MATCH($A4,'[15]1819 Collected Indicators'!$A$3:$A$36,0),MATCH(LI$1,'[15]1819 Collected Indicators'!$A$3:$CV$3,0))</f>
        <v>75.806451612999993</v>
      </c>
      <c r="LJ4" s="120" t="str">
        <f>INDEX('[11]1920 Collected Indicators'!$A$3:$CV$36,MATCH($A4,'[11]1920 Collected Indicators'!$A$3:$A$36,0),MATCH(LJ$1,'[11]1920 Collected Indicators'!$A$3:$CV$3,0))</f>
        <v>dna</v>
      </c>
      <c r="LK4" s="119">
        <v>83.449342614075789</v>
      </c>
      <c r="LL4" s="88" t="str">
        <f>INDEX('[3]Raw data 16-17'!$B$2:$XA$34,MATCH($A4,'[3]Raw data 16-17'!$A$2:$A$34,0),MATCH(LL$1,'[3]Raw data 16-17'!$B$1:$GU$1,0))</f>
        <v>dna</v>
      </c>
      <c r="LM4" s="88" t="str">
        <f>INDEX('[14]1718 Collected Indicators'!$A$3:$CH$36,MATCH($A4,'[14]1718 Collected Indicators'!$A$3:$A$36,0),MATCH(LM$1,'[14]1718 Collected Indicators'!$A$3:$CH$3,0))</f>
        <v>dna</v>
      </c>
      <c r="LN4" s="120">
        <f>INDEX('[15]1819 Collected Indicators'!$A$3:$CV$36,MATCH($A4,'[15]1819 Collected Indicators'!$A$3:$A$36,0),MATCH(LN$1,'[15]1819 Collected Indicators'!$A$3:$CV$3,0))</f>
        <v>81.173982019999997</v>
      </c>
      <c r="LO4" s="120" t="str">
        <f>INDEX('[11]1920 Collected Indicators'!$A$3:$CV$36,MATCH($A4,'[11]1920 Collected Indicators'!$A$3:$A$36,0),MATCH(LO$1,'[11]1920 Collected Indicators'!$A$3:$CV$3,0))</f>
        <v>dna</v>
      </c>
      <c r="LP4" s="119">
        <v>84.318766066838052</v>
      </c>
      <c r="LQ4" s="88" t="str">
        <f>INDEX('[3]Raw data 16-17'!$B$2:$XA$34,MATCH($A4,'[3]Raw data 16-17'!$A$2:$A$34,0),MATCH(LQ$1,'[3]Raw data 16-17'!$B$1:$GU$1,0))</f>
        <v>dna</v>
      </c>
      <c r="LR4" s="88" t="str">
        <f>INDEX('[14]1718 Collected Indicators'!$A$3:$CH$36,MATCH($A4,'[14]1718 Collected Indicators'!$A$3:$A$36,0),MATCH(LR$1,'[14]1718 Collected Indicators'!$A$3:$CH$3,0))</f>
        <v>dna</v>
      </c>
      <c r="LS4" s="120" t="e">
        <f>INDEX('[15]1819 Collected Indicators'!$A$3:$CV$36,MATCH($A4,'[15]1819 Collected Indicators'!$A$3:$A$36,0),MATCH(LS$1,'[15]1819 Collected Indicators'!$A$3:$CV$3,0))</f>
        <v>#N/A</v>
      </c>
      <c r="LT4" s="120" t="e">
        <f>INDEX('[11]1920 Collected Indicators'!$A$3:$CV$36,MATCH($A4,'[11]1920 Collected Indicators'!$A$3:$A$36,0),MATCH(LT$1,'[11]1920 Collected Indicators'!$A$3:$CV$3,0))</f>
        <v>#N/A</v>
      </c>
      <c r="LU4" s="119">
        <v>82.775919732441466</v>
      </c>
      <c r="LV4" s="88" t="str">
        <f>INDEX('[3]Raw data 16-17'!$B$2:$XA$34,MATCH($A4,'[3]Raw data 16-17'!$A$2:$A$34,0),MATCH(LV$1,'[3]Raw data 16-17'!$B$1:$GU$1,0))</f>
        <v>dna</v>
      </c>
      <c r="LW4" s="88" t="str">
        <f>INDEX('[14]1718 Collected Indicators'!$A$3:$CH$36,MATCH($A4,'[14]1718 Collected Indicators'!$A$3:$A$36,0),MATCH(LW$1,'[14]1718 Collected Indicators'!$A$3:$CH$3,0))</f>
        <v>dna</v>
      </c>
      <c r="LX4" s="120">
        <f>INDEX('[15]1819 Collected Indicators'!$A$3:$CV$36,MATCH($A4,'[15]1819 Collected Indicators'!$A$3:$A$36,0),MATCH(LX$1,'[15]1819 Collected Indicators'!$A$3:$CV$3,0))</f>
        <v>22.394972188000004</v>
      </c>
      <c r="LY4" s="120" t="str">
        <f>INDEX('[11]1920 Collected Indicators'!$A$3:$CV$36,MATCH($A4,'[11]1920 Collected Indicators'!$A$3:$A$36,0),MATCH(LY$1,'[11]1920 Collected Indicators'!$A$3:$CV$3,0))</f>
        <v>dna</v>
      </c>
      <c r="LZ4" s="119">
        <v>78.963650425367362</v>
      </c>
      <c r="MA4" s="88" t="str">
        <f>INDEX('[3]Raw data 16-17'!$B$2:$XA$34,MATCH($A4,'[3]Raw data 16-17'!$A$2:$A$34,0),MATCH(MA$1,'[3]Raw data 16-17'!$B$1:$GU$1,0))</f>
        <v>dna</v>
      </c>
      <c r="MB4" s="88" t="str">
        <f>INDEX('[14]1718 Collected Indicators'!$A$3:$CH$36,MATCH($A4,'[14]1718 Collected Indicators'!$A$3:$A$36,0),MATCH(MB$1,'[14]1718 Collected Indicators'!$A$3:$CH$3,0))</f>
        <v>dna</v>
      </c>
      <c r="MC4" s="120">
        <f>INDEX('[15]1819 Collected Indicators'!$A$3:$CV$36,MATCH($A4,'[15]1819 Collected Indicators'!$A$3:$A$36,0),MATCH(MC$1,'[15]1819 Collected Indicators'!$A$3:$CV$3,0))</f>
        <v>16.008991008999999</v>
      </c>
      <c r="MD4" s="120" t="str">
        <f>INDEX('[11]1920 Collected Indicators'!$A$3:$CV$36,MATCH($A4,'[11]1920 Collected Indicators'!$A$3:$A$36,0),MATCH(MD$1,'[11]1920 Collected Indicators'!$A$3:$CV$3,0))</f>
        <v>dna</v>
      </c>
      <c r="ME4" s="119">
        <v>80.805484147386466</v>
      </c>
      <c r="MF4" s="88" t="str">
        <f>INDEX('[3]Raw data 16-17'!$B$2:$XA$34,MATCH($A4,'[3]Raw data 16-17'!$A$2:$A$34,0),MATCH(MF$1,'[3]Raw data 16-17'!$B$1:$GU$1,0))</f>
        <v>dna</v>
      </c>
      <c r="MG4" s="88" t="str">
        <f>INDEX('[14]1718 Collected Indicators'!$A$3:$CH$36,MATCH($A4,'[14]1718 Collected Indicators'!$A$3:$A$36,0),MATCH(MG$1,'[14]1718 Collected Indicators'!$A$3:$CH$3,0))</f>
        <v>dna</v>
      </c>
      <c r="MH4" s="120" t="e">
        <f>INDEX('[15]1819 Collected Indicators'!$A$3:$CV$36,MATCH($A4,'[15]1819 Collected Indicators'!$A$3:$A$36,0),MATCH(MH$1,'[15]1819 Collected Indicators'!$A$3:$CV$3,0))</f>
        <v>#N/A</v>
      </c>
      <c r="MI4" s="120" t="e">
        <f>INDEX('[11]1920 Collected Indicators'!$A$3:$CV$36,MATCH($A4,'[11]1920 Collected Indicators'!$A$3:$A$36,0),MATCH(MI$1,'[11]1920 Collected Indicators'!$A$3:$CV$3,0))</f>
        <v>#N/A</v>
      </c>
      <c r="MJ4" s="119">
        <v>87.625418060200673</v>
      </c>
      <c r="MK4" s="88" t="str">
        <f>INDEX('[3]Raw data 16-17'!$B$2:$XA$34,MATCH($A4,'[3]Raw data 16-17'!$A$2:$A$34,0),MATCH(MK$1,'[3]Raw data 16-17'!$B$1:$GU$1,0))</f>
        <v>dna</v>
      </c>
      <c r="ML4" s="88" t="str">
        <f>INDEX('[14]1718 Collected Indicators'!$A$3:$CH$36,MATCH($A4,'[14]1718 Collected Indicators'!$A$3:$A$36,0),MATCH(ML$1,'[14]1718 Collected Indicators'!$A$3:$CH$3,0))</f>
        <v>dna</v>
      </c>
      <c r="MM4" s="120" t="str">
        <f>INDEX('[15]1819 Collected Indicators'!$A$3:$CV$36,MATCH($A4,'[15]1819 Collected Indicators'!$A$3:$A$36,0),MATCH(MM$1,'[15]1819 Collected Indicators'!$A$3:$CV$3,0))</f>
        <v>dna</v>
      </c>
      <c r="MN4" s="120" t="str">
        <f>INDEX('[11]1920 Collected Indicators'!$A$3:$CV$36,MATCH($A4,'[11]1920 Collected Indicators'!$A$3:$A$36,0),MATCH(MN$1,'[11]1920 Collected Indicators'!$A$3:$CV$3,0))</f>
        <v>dna</v>
      </c>
      <c r="MO4" s="119">
        <v>89.017788089713832</v>
      </c>
      <c r="MP4" s="88" t="str">
        <f>INDEX('[3]Raw data 16-17'!$B$2:$XA$34,MATCH($A4,'[3]Raw data 16-17'!$A$2:$A$34,0),MATCH(MP$1,'[3]Raw data 16-17'!$B$1:$GU$1,0))</f>
        <v>dna</v>
      </c>
      <c r="MQ4" s="88" t="str">
        <f>INDEX('[14]1718 Collected Indicators'!$A$3:$CH$36,MATCH($A4,'[14]1718 Collected Indicators'!$A$3:$A$36,0),MATCH(MQ$1,'[14]1718 Collected Indicators'!$A$3:$CH$3,0))</f>
        <v>dna</v>
      </c>
      <c r="MR4" s="120" t="str">
        <f>INDEX('[15]1819 Collected Indicators'!$A$3:$CV$36,MATCH($A4,'[15]1819 Collected Indicators'!$A$3:$A$36,0),MATCH(MR$1,'[15]1819 Collected Indicators'!$A$3:$CV$3,0))</f>
        <v>dna</v>
      </c>
      <c r="MS4" s="120" t="str">
        <f>INDEX('[11]1920 Collected Indicators'!$A$3:$CV$36,MATCH($A4,'[11]1920 Collected Indicators'!$A$3:$A$36,0),MATCH(MS$1,'[11]1920 Collected Indicators'!$A$3:$CV$3,0))</f>
        <v>dna</v>
      </c>
      <c r="MT4" s="119">
        <v>89.031705227077978</v>
      </c>
      <c r="MU4" s="88" t="str">
        <f>INDEX('[3]Raw data 16-17'!$B$2:$XA$34,MATCH($A4,'[3]Raw data 16-17'!$A$2:$A$34,0),MATCH(MU$1,'[3]Raw data 16-17'!$B$1:$GU$1,0))</f>
        <v>dna</v>
      </c>
      <c r="MV4" s="88" t="str">
        <f>INDEX('[14]1718 Collected Indicators'!$A$3:$CH$36,MATCH($A4,'[14]1718 Collected Indicators'!$A$3:$A$36,0),MATCH(MV$1,'[14]1718 Collected Indicators'!$A$3:$CH$3,0))</f>
        <v>dna</v>
      </c>
      <c r="MW4" s="120" t="e">
        <f>INDEX('[15]1819 Collected Indicators'!$A$3:$CV$36,MATCH($A4,'[15]1819 Collected Indicators'!$A$3:$A$36,0),MATCH(MW$1,'[15]1819 Collected Indicators'!$A$3:$CV$3,0))</f>
        <v>#N/A</v>
      </c>
      <c r="MX4" s="120" t="e">
        <f>INDEX('[11]1920 Collected Indicators'!$A$3:$CV$36,MATCH($A4,'[11]1920 Collected Indicators'!$A$3:$A$36,0),MATCH(MX$1,'[11]1920 Collected Indicators'!$A$3:$CV$3,0))</f>
        <v>#N/A</v>
      </c>
      <c r="MY4" s="119">
        <v>87.374581939799327</v>
      </c>
      <c r="MZ4" s="88" t="str">
        <f>INDEX('[3]Raw data 16-17'!$B$2:$XA$34,MATCH($A4,'[3]Raw data 16-17'!$A$2:$A$34,0),MATCH(MZ$1,'[3]Raw data 16-17'!$B$1:$GU$1,0))</f>
        <v>dna</v>
      </c>
      <c r="NA4" s="88" t="str">
        <f>INDEX('[14]1718 Collected Indicators'!$A$3:$CH$36,MATCH($A4,'[14]1718 Collected Indicators'!$A$3:$A$36,0),MATCH(NA$1,'[14]1718 Collected Indicators'!$A$3:$CH$3,0))</f>
        <v>dna</v>
      </c>
      <c r="NB4" s="120" t="e">
        <f>INDEX('[15]1819 Collected Indicators'!$A$3:$CV$36,MATCH($A4,'[15]1819 Collected Indicators'!$A$3:$A$36,0),MATCH(NB$1,'[15]1819 Collected Indicators'!$A$3:$CV$3,0))</f>
        <v>#N/A</v>
      </c>
      <c r="NC4" s="183"/>
      <c r="ND4" s="119">
        <v>81.747873163186398</v>
      </c>
      <c r="NE4" s="88" t="str">
        <f>INDEX('[3]Raw data 16-17'!$B$2:$XA$34,MATCH($A4,'[3]Raw data 16-17'!$A$2:$A$34,0),MATCH(NE$1,'[3]Raw data 16-17'!$B$1:$GU$1,0))</f>
        <v>dna</v>
      </c>
      <c r="NF4" s="88" t="str">
        <f>INDEX('[14]1718 Collected Indicators'!$A$3:$CH$36,MATCH($A4,'[14]1718 Collected Indicators'!$A$3:$A$36,0),MATCH(NF$1,'[14]1718 Collected Indicators'!$A$3:$CH$3,0))</f>
        <v>dna</v>
      </c>
      <c r="NG4" s="120" t="e">
        <f>INDEX('[15]1819 Collected Indicators'!$A$3:$CV$36,MATCH($A4,'[15]1819 Collected Indicators'!$A$3:$A$36,0),MATCH(NG$1,'[15]1819 Collected Indicators'!$A$3:$CV$3,0))</f>
        <v>#N/A</v>
      </c>
      <c r="NH4" s="183"/>
      <c r="NI4" s="119">
        <v>79.605826906598111</v>
      </c>
      <c r="NJ4" s="88" t="str">
        <f>INDEX('[3]Raw data 16-17'!$B$2:$XA$34,MATCH($A4,'[3]Raw data 16-17'!$A$2:$A$34,0),MATCH(NJ$1,'[3]Raw data 16-17'!$B$1:$GU$1,0))</f>
        <v>dna</v>
      </c>
      <c r="NK4" s="88" t="str">
        <f>INDEX('[14]1718 Collected Indicators'!$A$3:$CH$36,MATCH($A4,'[14]1718 Collected Indicators'!$A$3:$A$36,0),MATCH(NK$1,'[14]1718 Collected Indicators'!$A$3:$CH$3,0))</f>
        <v>dna</v>
      </c>
      <c r="NL4" s="120" t="e">
        <f>INDEX('[15]1819 Collected Indicators'!$A$3:$CV$36,MATCH($A4,'[15]1819 Collected Indicators'!$A$3:$A$36,0),MATCH(NL$1,'[15]1819 Collected Indicators'!$A$3:$CV$3,0))</f>
        <v>#N/A</v>
      </c>
      <c r="NM4" s="183"/>
      <c r="NN4" s="119">
        <f>INDEX([20]Extraction!$B$2:$I$36,MATCH($A4,[20]Extraction!$I$2:$I$36,0),MATCH(NN$1,[20]Extraction!$B$2:$I$2,0))</f>
        <v>78.133333333333326</v>
      </c>
      <c r="NO4" s="119">
        <f>INDEX([20]Extraction!$B$2:$I$36,MATCH($A4,[20]Extraction!$I$2:$I$36,0),MATCH(NO$1,[20]Extraction!$B$2:$I$2,0))</f>
        <v>77.1578029642545</v>
      </c>
      <c r="NP4" s="119">
        <f>INDEX([20]Extraction!$B$2:$I$36,MATCH($A4,[20]Extraction!$I$2:$I$36,0),MATCH(NP$1,[20]Extraction!$B$2:$I$2,0))</f>
        <v>78.48888888888888</v>
      </c>
      <c r="NQ4" s="119">
        <f>INDEX([20]Extraction!$B$2:$I$36,MATCH($A4,[20]Extraction!$I$2:$I$36,0),MATCH(NQ$1,[20]Extraction!$B$2:$I$2,0))</f>
        <v>79.185938945420844</v>
      </c>
      <c r="NR4" s="119">
        <f>INDEX([20]Extraction!$B$2:$I$36,MATCH($A4,[20]Extraction!$I$2:$I$36,0),MATCH(NR$1,[20]Extraction!$B$2:$I$2,0))</f>
        <v>84.541984732824332</v>
      </c>
      <c r="NS4" s="119">
        <f>INDEX([20]Extraction!$B$2:$I$36,MATCH($A4,[20]Extraction!$I$2:$I$36,0),MATCH(NS$1,[20]Extraction!$B$2:$I$2,0))</f>
        <v>85.893719806763201</v>
      </c>
      <c r="NT4" s="119" t="str">
        <f>INDEX([20]Extraction!$B$2:$I$36,MATCH($A4,[20]Extraction!$I$2:$I$36,0),MATCH(NT$1,[20]Extraction!$B$2:$I$2,0))</f>
        <v>dna</v>
      </c>
      <c r="NU4" s="129">
        <f>INDEX([21]Sheet1!$L$17:$T$50,MATCH($A4,[21]Sheet1!$L$17:$L$50,0),MATCH(NU$1,[21]Sheet1!$L$17:$T$17,0))</f>
        <v>87.5</v>
      </c>
      <c r="NV4" s="130">
        <f>INDEX([21]Sheet1!$L$17:$T$50,MATCH($A4,[21]Sheet1!$L$17:$L$50,0),MATCH(NV$1,[21]Sheet1!$L$17:$T$17,0))</f>
        <v>95</v>
      </c>
      <c r="NW4" s="130">
        <f>INDEX([21]Sheet1!$L$17:$T$50,MATCH($A4,[21]Sheet1!$L$17:$L$50,0),MATCH(NW$1,[21]Sheet1!$L$17:$T$17,0))</f>
        <v>92</v>
      </c>
      <c r="NX4" s="130">
        <f>INDEX([21]Sheet1!$L$17:$T$50,MATCH($A4,[21]Sheet1!$L$17:$L$50,0),MATCH(NX$1,[21]Sheet1!$L$17:$T$17,0))</f>
        <v>88.60759493670885</v>
      </c>
      <c r="NY4" s="130">
        <f>INDEX([21]Sheet1!$L$17:$T$50,MATCH($A4,[21]Sheet1!$L$17:$L$50,0),MATCH(NY$1,[21]Sheet1!$L$17:$T$17,0))</f>
        <v>92.5</v>
      </c>
      <c r="NZ4" s="130">
        <f>INDEX([21]Sheet1!$L$17:$T$50,MATCH($A4,[21]Sheet1!$L$17:$L$50,0),MATCH(NZ$1,[21]Sheet1!$L$17:$T$17,0))</f>
        <v>94.936708860759495</v>
      </c>
      <c r="OA4" s="130">
        <f>INDEX([21]Sheet1!$L$17:$T$50,MATCH($A4,[21]Sheet1!$L$17:$L$50,0),MATCH(OA$1,[21]Sheet1!$L$17:$T$17,0))</f>
        <v>94.871794871794862</v>
      </c>
      <c r="OB4" s="88">
        <f>INDEX('[14]1718 Collected Indicators'!$A$3:$CH$36,MATCH($A4,'[14]1718 Collected Indicators'!$A$3:$A$36,0),MATCH(OB$1,'[14]1718 Collected Indicators'!$A$3:$CH$3,0))</f>
        <v>97.53086419753086</v>
      </c>
      <c r="OC4" s="126">
        <f>INDEX('[15]1819 Collected Indicators'!$A$3:$CV$36,MATCH($A4,'[15]1819 Collected Indicators'!$A$3:$A$36,0),MATCH(OC$1,'[15]1819 Collected Indicators'!$A$3:$CV$3,0))</f>
        <v>96.202531645569621</v>
      </c>
      <c r="OD4" s="120">
        <f>INDEX('[11]1920 Collected Indicators'!$A$3:$CV$36,MATCH($A4,'[11]1920 Collected Indicators'!$A$3:$A$36,0),MATCH(OD$1,'[11]1920 Collected Indicators'!$A$3:$CV$3,0))</f>
        <v>93.600000000000009</v>
      </c>
      <c r="OE4" s="121">
        <v>94.2</v>
      </c>
      <c r="OF4" s="88">
        <v>94.2</v>
      </c>
      <c r="OG4" s="88">
        <v>94.3</v>
      </c>
      <c r="OH4" s="88">
        <f>INDEX('[3]Raw data 16-17'!$A$1:$BV$34,MATCH($A4,'[3]Raw data 16-17'!A$1:A$34,0),MATCH(OH$1,'[3]Raw data 16-17'!$A$1:$BV$1,0))</f>
        <v>93.7</v>
      </c>
      <c r="OI4" s="121">
        <f>INDEX('[15]1819 Collected Indicators'!$A$3:$CV$36,MATCH($A4,'[15]1819 Collected Indicators'!$A$3:$A$36,0),MATCH(OI$1,'[15]1819 Collected Indicators'!$A$3:$CV$3,0))</f>
        <v>93.37</v>
      </c>
      <c r="OJ4" s="120" t="str">
        <f>INDEX('[11]1920 Collected Indicators'!$A$3:$CV$36,MATCH($A4,'[11]1920 Collected Indicators'!$A$3:$A$36,0),MATCH(OJ$1,'[11]1920 Collected Indicators'!$A$3:$CV$3,0))</f>
        <v>dna</v>
      </c>
      <c r="OK4" s="119">
        <f>INDEX('[22]All years '!$A$1:$F$34,MATCH($A4,'[22]All years '!$A$1:$A$34,0),MATCH(OK$1,'[22]All years '!$A$1:$F$1,0))</f>
        <v>90.532817109144545</v>
      </c>
      <c r="OL4" s="88">
        <f>INDEX('[22]All years '!$A$1:$F$34,MATCH($A4,'[22]All years '!$A$1:$A$34,0),MATCH(OL$1,'[22]All years '!$A$1:$F$1,0))</f>
        <v>88.415754978892792</v>
      </c>
      <c r="OM4" s="88">
        <f>INDEX('[22]All years '!$A$1:$F$34,MATCH($A4,'[22]All years '!$A$1:$A$34,0),MATCH(OM$1,'[22]All years '!$A$1:$F$1,0))</f>
        <v>87.382303739992835</v>
      </c>
      <c r="ON4" s="88">
        <f>INDEX('[22]All years '!$A$1:$F$34,MATCH($A4,'[22]All years '!$A$1:$A$34,0),MATCH(ON$1,'[22]All years '!$A$1:$F$1,0))</f>
        <v>90.164652760850146</v>
      </c>
      <c r="OO4" s="121">
        <f>INDEX('[22]All years '!$A$1:$F$34,MATCH($A4,'[22]All years '!$A$1:$A$34,0),MATCH(OO$1,'[22]All years '!$A$1:$F$1,0))</f>
        <v>87.382303739992835</v>
      </c>
      <c r="OP4" s="120" t="str">
        <f>INDEX('[11]1920 Collected Indicators'!$A$3:$CV$36,MATCH($A4,'[11]1920 Collected Indicators'!$A$3:$A$36,0),MATCH(OP$1,'[11]1920 Collected Indicators'!$A$3:$CV$3,0))</f>
        <v>dna</v>
      </c>
      <c r="OQ4" s="119">
        <v>28.332680506593551</v>
      </c>
      <c r="OR4" s="88">
        <v>18</v>
      </c>
      <c r="OS4" s="88">
        <v>15.6</v>
      </c>
      <c r="OT4" s="116">
        <f>INDEX('[3]Raw data 16-17'!$B$2:$ACG$34,MATCH($A4,'[3]Raw data 16-17'!$A$2:$A$34,0),MATCH(OT$1,'[3]Raw data 16-17'!$B$1:$MA$1,0))</f>
        <v>22.610551590742347</v>
      </c>
      <c r="OU4" s="133">
        <f>INDEX('[15]1819 Collected Indicators'!$A$3:$CV$36,MATCH($A4,'[15]1819 Collected Indicators'!$A$3:$A$36,0),MATCH(OU$1,'[15]1819 Collected Indicators'!$A$3:$CV$3,0))</f>
        <v>26.610700000000001</v>
      </c>
      <c r="OV4" s="120" t="str">
        <f>INDEX('[11]1920 Collected Indicators'!$A$3:$CV$36,MATCH($A4,'[11]1920 Collected Indicators'!$A$3:$A$36,0),MATCH(OV$1,'[11]1920 Collected Indicators'!$A$3:$CV$3,0))</f>
        <v>dna</v>
      </c>
      <c r="OW4" s="119">
        <f>INDEX('[23]All years '!$A$2:$F$35,MATCH($A4,'[23]All years '!$A$2:$A$35,0),MATCH(OW$1,'[23]All years '!$A$2:$F$2,0))</f>
        <v>350.87719298245611</v>
      </c>
      <c r="OX4" s="88">
        <f>INDEX('[23]All years '!$A$2:$F$35,MATCH($A4,'[23]All years '!$A$2:$A$35,0),MATCH(OX$1,'[23]All years '!$A$2:$F$2,0))</f>
        <v>260.27397260273972</v>
      </c>
      <c r="OY4" s="88">
        <f>INDEX('[23]All years '!$A$2:$F$35,MATCH($A4,'[23]All years '!$A$2:$A$35,0),MATCH(OY$1,'[23]All years '!$A$2:$F$2,0))</f>
        <v>196.42857142857142</v>
      </c>
      <c r="OZ4" s="88">
        <f>INDEX('[23]All years '!$A$2:$F$35,MATCH($A4,'[23]All years '!$A$2:$A$35,0),MATCH(OZ$1,'[23]All years '!$A$2:$F$2,0))</f>
        <v>285.71428571428572</v>
      </c>
      <c r="PA4" s="183">
        <f>INDEX('[23]All years '!$A$2:$F$35,MATCH($A4,'[23]All years '!$A$2:$A$35,0),MATCH(PA$1,'[23]All years '!$A$2:$F$2,0))</f>
        <v>310.88082901554401</v>
      </c>
      <c r="PB4" s="120" t="str">
        <f>INDEX('[11]1920 Collected Indicators'!$A$3:$CV$36,MATCH($A4,'[11]1920 Collected Indicators'!$A$3:$A$36,0),MATCH(PB$1,'[11]1920 Collected Indicators'!$A$3:$CV$3,0))</f>
        <v>dna</v>
      </c>
      <c r="PC4" s="119">
        <v>91.6</v>
      </c>
      <c r="PD4" s="88">
        <f>INDEX('[3]Raw data 16-17'!$B$2:$XA$34,MATCH($A4,'[3]Raw data 16-17'!$A$2:$A$34,0),MATCH(PD$1,'[3]Raw data 16-17'!$B$1:$GU$1,0))</f>
        <v>91.9</v>
      </c>
      <c r="PE4" s="88">
        <f>INDEX('[14]1718 Collected Indicators'!$A$3:$CH$36,MATCH($A4,'[14]1718 Collected Indicators'!$A$3:$A$36,0),MATCH(PE$1,'[14]1718 Collected Indicators'!$A$3:$CH$3,0))</f>
        <v>92.2</v>
      </c>
      <c r="PF4" s="120">
        <f>INDEX('[15]1819 Collected Indicators'!$A$3:$CV$36,MATCH($A4,'[15]1819 Collected Indicators'!$A$3:$A$36,0),MATCH(PF$1,'[15]1819 Collected Indicators'!$A$3:$CV$3,0))</f>
        <v>90.762124711316389</v>
      </c>
      <c r="PG4" s="120">
        <f>INDEX('[11]1920 Collected Indicators'!$A$3:$CV$36,MATCH($A4,'[11]1920 Collected Indicators'!$A$3:$A$36,0),MATCH(PG$1,'[11]1920 Collected Indicators'!$A$3:$CV$3,0))</f>
        <v>91.432171356572866</v>
      </c>
      <c r="PH4" s="129">
        <v>9.8484848484848477</v>
      </c>
      <c r="PI4" s="130">
        <v>5.6818181818181817</v>
      </c>
      <c r="PJ4" s="130">
        <v>11.03448275862069</v>
      </c>
      <c r="PK4" s="130">
        <v>6.6225165562913908</v>
      </c>
      <c r="PL4" s="88">
        <f>INDEX('[3]Raw data 16-17'!$B$2:$BV$34,MATCH($A4,'[3]Raw data 16-17'!$A$2:$A$34,0),MATCH(PL$1,'[3]Raw data 16-17'!$B$1:$BV$1,0))</f>
        <v>2.3809523809523809</v>
      </c>
      <c r="PM4" s="130">
        <f>INDEX('[14]1718 Collected Indicators'!$A$3:$CH$36,MATCH($A4,'[14]1718 Collected Indicators'!$A$3:$A$36,0),MATCH(PM$1,'[14]1718 Collected Indicators'!$A$3:$CH$3,0))</f>
        <v>3.8961038961038961</v>
      </c>
      <c r="PN4" s="194">
        <f>INDEX('[15]1819 Collected Indicators'!$A$3:$CV$36,MATCH($A4,'[15]1819 Collected Indicators'!$A$3:$A$36,0),MATCH(PN$1,'[15]1819 Collected Indicators'!$A$3:$CV$3,0))</f>
        <v>5.1020408163265305</v>
      </c>
      <c r="PO4" s="120" t="str">
        <f>INDEX('[11]1920 Collected Indicators'!$A$3:$CV$36,MATCH($A4,'[11]1920 Collected Indicators'!$A$3:$A$36,0),MATCH(PO$1,'[11]1920 Collected Indicators'!$A$3:$CV$3,0))</f>
        <v>dna</v>
      </c>
      <c r="PP4" s="119">
        <v>31.6</v>
      </c>
      <c r="PQ4" s="88">
        <v>31.78</v>
      </c>
      <c r="PR4" s="88">
        <v>25.3</v>
      </c>
      <c r="PS4" s="88">
        <v>29.04</v>
      </c>
      <c r="PT4" s="88">
        <v>24.9</v>
      </c>
      <c r="PU4" s="88">
        <v>24.79</v>
      </c>
      <c r="PV4" s="88">
        <f>INDEX('[3]Raw data 16-17'!$B$2:$XA$34,MATCH($A4,'[3]Raw data 16-17'!$A$2:$A$34,0),MATCH(PV$1,'[3]Raw data 16-17'!$B$1:$GU$1,0))</f>
        <v>30.196078431372548</v>
      </c>
      <c r="PW4" s="88">
        <f>INDEX('[14]1718 Collected Indicators'!$A$3:$CH$36,MATCH($A4,'[14]1718 Collected Indicators'!$A$3:$A$36,0),MATCH(PW$1,'[14]1718 Collected Indicators'!$A$3:$CH$3,0))</f>
        <v>29.482071713147413</v>
      </c>
      <c r="PX4" s="120">
        <f>INDEX('[15]1819 Collected Indicators'!$A$3:$CV$36,MATCH($A4,'[15]1819 Collected Indicators'!$A$3:$A$36,0),MATCH(PX$1,'[15]1819 Collected Indicators'!$A$3:$CV$3,0))</f>
        <v>24.180327868852459</v>
      </c>
      <c r="PY4" s="120" t="str">
        <f>INDEX('[11]1920 Collected Indicators'!$A$3:$CV$36,MATCH($A4,'[11]1920 Collected Indicators'!$A$3:$A$36,0),MATCH(PY$1,'[11]1920 Collected Indicators'!$A$3:$CV$3,0))</f>
        <v>dna</v>
      </c>
      <c r="PZ4" s="119">
        <f t="shared" si="2"/>
        <v>2.5975570095222773</v>
      </c>
      <c r="QA4" s="87">
        <v>7428</v>
      </c>
      <c r="QB4" s="131">
        <f t="array" ref="QB4">INDEX('[24]Gross Exp for LGBF'!$A$3:$K$38,MATCH($A4,'[24]Gross Exp for LGBF'!$A$3:$A$38,0),MATCH(QB$1,'[24]Gross Exp for LGBF'!$A$3:$K$3,0))</f>
        <v>285961</v>
      </c>
      <c r="QC4" s="88">
        <f t="shared" si="36"/>
        <v>5.042384908939904</v>
      </c>
      <c r="QD4" s="87">
        <v>14389</v>
      </c>
      <c r="QE4" s="131">
        <f t="array" ref="QE4">INDEX('[24]Gross Exp for LGBF'!$A$3:$K$38,MATCH($A4,'[24]Gross Exp for LGBF'!$A$3:$A$38,0),MATCH(QE$1,'[24]Gross Exp for LGBF'!$A$3:$K$3,0))</f>
        <v>285361</v>
      </c>
      <c r="QF4" s="116">
        <f t="shared" si="37"/>
        <v>5.3692546169978472</v>
      </c>
      <c r="QG4" s="87">
        <v>15310</v>
      </c>
      <c r="QH4" s="131">
        <f t="array" ref="QH4">INDEX('[24]Gross Exp for LGBF'!$A$3:$K$38,MATCH($A4,'[24]Gross Exp for LGBF'!$A$3:$A$38,0),MATCH(QH$1,'[24]Gross Exp for LGBF'!$A$3:$K$3,0))</f>
        <v>285142</v>
      </c>
      <c r="QI4" s="116">
        <f t="shared" si="38"/>
        <v>5.272312776251761</v>
      </c>
      <c r="QJ4" s="87">
        <v>15125</v>
      </c>
      <c r="QK4" s="87">
        <f t="array" ref="QK4">INDEX('[24]Gross Exp for LGBF'!$A$3:$K$38,MATCH($A4,'[24]Gross Exp for LGBF'!$A$3:$A$38,0),MATCH(QK$1,'[24]Gross Exp for LGBF'!$A$3:$K$3,0))</f>
        <v>286876</v>
      </c>
      <c r="QL4" s="116">
        <f t="shared" si="39"/>
        <v>4.8983193948848731</v>
      </c>
      <c r="QM4" s="87">
        <v>14098</v>
      </c>
      <c r="QN4" s="87">
        <f t="array" ref="QN4">INDEX('[24]Gross Exp for LGBF'!$A$3:$K$38,MATCH($A4,'[24]Gross Exp for LGBF'!$A$3:$A$38,0),MATCH(QN$1,'[24]Gross Exp for LGBF'!$A$3:$K$3,0))</f>
        <v>287813</v>
      </c>
      <c r="QO4" s="116">
        <f t="shared" si="40"/>
        <v>4.1869188686963943</v>
      </c>
      <c r="QP4" s="87">
        <v>12077</v>
      </c>
      <c r="QQ4" s="87">
        <f t="array" ref="QQ4">INDEX('[24]Gross Exp for LGBF'!$A$3:$K$38,MATCH($A4,'[24]Gross Exp for LGBF'!$A$3:$A$38,0),MATCH(QQ$1,'[24]Gross Exp for LGBF'!$A$3:$K$3,0))</f>
        <v>288446</v>
      </c>
      <c r="QR4" s="116">
        <f t="shared" si="41"/>
        <v>4.4634200909836679</v>
      </c>
      <c r="QS4" s="87">
        <f>INDEX('[2]All Previous Years'!$A$1:$EX$34,MATCH($A4,'[2]All Previous Years'!$A$1:$A$34,0),MATCH(QS$1,'[2]All Previous Years'!$A$1:$EX$1,0))</f>
        <v>13167</v>
      </c>
      <c r="QT4" s="87">
        <f t="array" ref="QT4">INDEX('[24]Gross Exp for LGBF'!$A$3:$K$38,MATCH($A4,'[24]Gross Exp for LGBF'!$A$3:$A$38,0),MATCH(QT$1,'[24]Gross Exp for LGBF'!$A$3:$K$3,0))</f>
        <v>294998</v>
      </c>
      <c r="QU4" s="88">
        <f t="shared" si="42"/>
        <v>3.6117570302959332</v>
      </c>
      <c r="QV4" s="32">
        <f>INDEX([4]Sheet1!$A$1:$CJ$34, MATCH($A4, [4]Sheet1!$A$1:$A$34, 0), MATCH(QV$1, [4]Sheet1!$A$1:$CJ$1, 0))</f>
        <v>10795</v>
      </c>
      <c r="QW4" s="32">
        <f t="array" ref="QW4">INDEX('[24]Gross Exp for LGBF'!$A$3:$K$38,MATCH($A4,'[24]Gross Exp for LGBF'!$A$3:$A$38,0),MATCH(QW$1,'[24]Gross Exp for LGBF'!$A$3:$K$3,0))</f>
        <v>298885</v>
      </c>
      <c r="QX4" s="88">
        <f t="shared" si="43"/>
        <v>3.4811776094447038</v>
      </c>
      <c r="QY4" s="88">
        <f>INDEX('[6]Finance Indicators'!$B$3:$BO$35,MATCH($A4,'[6]Finance Indicators'!$A$3:$A$35,0),MATCH(QY$1,'[6]Finance Indicators'!$B$2:$BO$2,0))</f>
        <v>10285</v>
      </c>
      <c r="QZ4" s="88">
        <f t="array" ref="QZ4">INDEX('[24]Gross Exp for LGBF'!$A$3:$K$38,MATCH($A4,'[24]Gross Exp for LGBF'!$A$3:$A$38,0),MATCH(QZ$1,'[24]Gross Exp for LGBF'!$A$3:$K$3,0))</f>
        <v>295446</v>
      </c>
      <c r="RA4" s="250">
        <f t="array" ref="RA4">INDEX('[7]Finance Indicators'!$A$2:$BO$35,MATCH($A4,'[7]Finance Indicators'!$A$2:$A$35,0),MATCH(RA$1,'[7]Finance Indicators'!$A$2:$BO$2,0))</f>
        <v>3.4659202729002208</v>
      </c>
      <c r="RB4" s="250">
        <f t="array" ref="RB4">INDEX('[7]Finance Indicators'!$A$2:$BO$35,MATCH($A4,'[7]Finance Indicators'!$A$2:$A$35,0),MATCH(RB$1,'[7]Finance Indicators'!$A$2:$BO$2,0))</f>
        <v>11095</v>
      </c>
      <c r="RC4" s="250">
        <f t="array" ref="RC4">INDEX('[7]Finance Indicators'!$A$2:$BO$35,MATCH($A4,'[7]Finance Indicators'!$A$2:$A$35,0),MATCH(RC$1,'[7]Finance Indicators'!$A$2:$BO$2,0))</f>
        <v>320117</v>
      </c>
      <c r="RD4" s="115">
        <f>INDEX('[25]Corporate Management'!$B$6:$EY$40,MATCH($A4,'[25]Corporate Management'!$B$6:$B$40,0),MATCH(RD$1,'[25]Corporate Management'!$B$40:$EY$40,0))</f>
        <v>37.962962962962962</v>
      </c>
      <c r="RE4" s="131">
        <f>INDEX('[25]Corporate Management'!$B$6:$EY$40,MATCH($A4,'[25]Corporate Management'!$B$6:$B$40,0),MATCH(RE$1,'[25]Corporate Management'!$B$40:$EY$40,0))</f>
        <v>82</v>
      </c>
      <c r="RF4" s="131">
        <f>INDEX('[25]Corporate Management'!$B$6:$EY$40,MATCH($A4,'[25]Corporate Management'!$B$6:$B$40,0),MATCH(RF$1,'[25]Corporate Management'!$B$40:$EY$40,0))</f>
        <v>216</v>
      </c>
      <c r="RG4" s="116">
        <f>INDEX('[25]Corporate Management'!$B$6:$EY$40,MATCH($A4,'[25]Corporate Management'!$B$6:$B$40,0),MATCH(RG$1,'[25]Corporate Management'!$B$40:$EY$40,0))</f>
        <v>38.571428571428577</v>
      </c>
      <c r="RH4" s="131">
        <f>INDEX('[25]Corporate Management'!$B$6:$EY$40,MATCH($A4,'[25]Corporate Management'!$B$6:$B$40,0),MATCH(RH$1,'[25]Corporate Management'!$B$40:$EY$40,0))</f>
        <v>81</v>
      </c>
      <c r="RI4" s="131">
        <f>INDEX('[25]Corporate Management'!$B$6:$EY$40,MATCH($A4,'[25]Corporate Management'!$B$6:$B$40,0),MATCH(RI$1,'[25]Corporate Management'!$B$40:$EY$40,0))</f>
        <v>210</v>
      </c>
      <c r="RJ4" s="116">
        <f>INDEX('[25]Corporate Management'!$B$6:$EY$40,MATCH($A4,'[25]Corporate Management'!$B$6:$B$40,0),MATCH(RJ$1,'[25]Corporate Management'!$B$40:$EY$40,0))</f>
        <v>37.560975609756099</v>
      </c>
      <c r="RK4" s="131">
        <f>INDEX('[25]Corporate Management'!$B$6:$EY$40,MATCH($A4,'[25]Corporate Management'!$B$6:$B$40,0),MATCH(RK$1,'[25]Corporate Management'!$B$40:$EY$40,0))</f>
        <v>77</v>
      </c>
      <c r="RL4" s="131">
        <f>INDEX('[25]Corporate Management'!$B$6:$EY$40,MATCH($A4,'[25]Corporate Management'!$B$6:$B$40,0),MATCH(RL$1,'[25]Corporate Management'!$B$40:$EY$40,0))</f>
        <v>205</v>
      </c>
      <c r="RM4" s="116">
        <f>INDEX('[26]All Data'!$A$1:$Y$34,MATCH($A4,'[26]All Data'!$A$1:$A$34,0),MATCH(RM$1,'[26]All Data'!$A$1:$Y$1,0))</f>
        <v>44.117647058823529</v>
      </c>
      <c r="RN4" s="131">
        <f>INDEX('[26]All Data'!$A$1:$Y$34,MATCH($A4,'[26]All Data'!$A$1:$A$34,0),MATCH(RN$1,'[26]All Data'!$A$1:$Y$1,0))</f>
        <v>90</v>
      </c>
      <c r="RO4" s="131">
        <f>INDEX('[26]All Data'!$A$1:$Y$34,MATCH($A4,'[26]All Data'!$A$1:$A$34,0),MATCH(RO$1,'[26]All Data'!$A$1:$Y$1,0))</f>
        <v>204</v>
      </c>
      <c r="RP4" s="116">
        <f>INDEX('[27]All Data'!$A$1:$Y$34,MATCH($A4,'[27]All Data'!$A$1:$A$34,0),MATCH(RP$1,'[27]All Data'!$A$1:$Y$1,0))</f>
        <v>47.619047619047613</v>
      </c>
      <c r="RQ4" s="131">
        <f>INDEX('[27]All Data'!$A$1:$Y$34,MATCH($A4,'[27]All Data'!$A$1:$A$34,0),MATCH(RQ$1,'[27]All Data'!$A$1:$Y$1,0))</f>
        <v>90</v>
      </c>
      <c r="RR4" s="131">
        <f>INDEX('[27]All Data'!$A$1:$Y$34,MATCH($A4,'[27]All Data'!$A$1:$A$34,0),MATCH(RR$1,'[27]All Data'!$A$1:$Y$1,0))</f>
        <v>189</v>
      </c>
      <c r="RS4" s="116">
        <f>INDEX('[28]All Data'!$A$1:$AB$34,MATCH($A4,'[28]All Data'!$A$1:$A$34,0),MATCH(RS$1,'[28]All Data'!$A$1:$AB$1,0))</f>
        <v>47.305389221556887</v>
      </c>
      <c r="RT4" s="131">
        <f>INDEX('[28]All Data'!$A$1:$AB$34,MATCH($A4,'[28]All Data'!$A$1:$A$34,0),MATCH(RT$1,'[28]All Data'!$A$1:$AB$1,0))</f>
        <v>79</v>
      </c>
      <c r="RU4" s="131">
        <f>INDEX('[28]All Data'!$A$1:$AB$34,MATCH($A4,'[28]All Data'!$A$1:$A$34,0),MATCH(RU$1,'[28]All Data'!$A$1:$AB$1,0))</f>
        <v>167</v>
      </c>
      <c r="RV4" s="116">
        <f>INDEX('[29]SPI Raw Data 1617'!$A$3:$AN$37,MATCH($A4,'[29]SPI Raw Data 1617'!$A$3:$A$37,0),MATCH(RV$1,'[29]SPI Raw Data 1617'!$A$37:$AN$37,0))</f>
        <v>49.397590361445779</v>
      </c>
      <c r="RW4" s="131">
        <f>INDEX('[29]SPI Raw Data 1617'!$A$3:$AN$37,MATCH($A4,'[29]SPI Raw Data 1617'!$A$3:$A$37,0),MATCH(RW$1,'[29]SPI Raw Data 1617'!$A$37:$AN$37,0))</f>
        <v>82</v>
      </c>
      <c r="RX4" s="131">
        <f>INDEX('[29]SPI Raw Data 1617'!$A$3:$AN$37,MATCH($A4,'[29]SPI Raw Data 1617'!$A$3:$A$37,0),MATCH(RX$1,'[29]SPI Raw Data 1617'!$A$37:$AN$37,0))</f>
        <v>166</v>
      </c>
      <c r="RY4" s="116">
        <f>INDEX('[30]SPI Raw Data 1718'!$A$3:$AN$37,MATCH($A4,'[30]SPI Raw Data 1718'!$A$3:$A$37,0),MATCH(RY$1,'[30]SPI Raw Data 1718'!$A$37:$AN$37,0))</f>
        <v>54.216867469879517</v>
      </c>
      <c r="RZ4" s="197">
        <f>INDEX('[30]SPI Raw Data 1718'!$A$3:$AN$37,MATCH($A4,'[30]SPI Raw Data 1718'!$A$3:$A$37,0),MATCH(RZ$1,'[30]SPI Raw Data 1718'!$A$37:$AN$37,0))</f>
        <v>90</v>
      </c>
      <c r="SA4" s="197">
        <f>INDEX('[30]SPI Raw Data 1718'!$A$3:$AN$37,MATCH($A4,'[30]SPI Raw Data 1718'!$A$3:$A$37,0),MATCH(SA$1,'[30]SPI Raw Data 1718'!$A$37:$AN$37,0))</f>
        <v>166</v>
      </c>
      <c r="SB4" s="116">
        <f>INDEX('[31]SPI Raw Data 1819'!$A$1:$AN$37,MATCH($A4,'[31]SPI Raw Data 1819'!$A$1:$A$37,0),MATCH(SB$1,'[31]SPI Raw Data 1819'!$A$37:$AN$37,0))</f>
        <v>58.278145695364238</v>
      </c>
      <c r="SC4" s="197">
        <f>INDEX('[31]SPI Raw Data 1819'!$A$1:$AN$37,MATCH($A4,'[31]SPI Raw Data 1819'!$A$1:$A$37,0),MATCH(SC$1,'[31]SPI Raw Data 1819'!$A$37:$AN$37,0))</f>
        <v>88</v>
      </c>
      <c r="SD4" s="225">
        <f>INDEX('[31]SPI Raw Data 1819'!$A$1:$AN$37,MATCH($A4,'[31]SPI Raw Data 1819'!$A$1:$A$37,0),MATCH(SD$1,'[31]SPI Raw Data 1819'!$A$37:$AN$37,0))</f>
        <v>151</v>
      </c>
      <c r="SE4" s="116">
        <f>INDEX('[32]SPI Raw Data 1920'!$A$1:$AN$35, MATCH($A4,'[32]SPI Raw Data 1920'!$A$1:$A$35,0),MATCH(SE$1,'[32]SPI Raw Data 1920'!$A$37:$AN$37,0))</f>
        <v>60.645161290322577</v>
      </c>
      <c r="SF4" s="116">
        <f>INDEX('[32]SPI Raw Data 1920'!$A$1:$AN$35, MATCH($A4,'[32]SPI Raw Data 1920'!$A$1:$A$35,0),MATCH(SF$1,'[32]SPI Raw Data 1920'!$A$37:$AN$37,0))</f>
        <v>94</v>
      </c>
      <c r="SG4" s="116">
        <f>INDEX('[32]SPI Raw Data 1920'!$A$1:$AN$35, MATCH($A4,'[32]SPI Raw Data 1920'!$A$1:$A$35,0),MATCH(SG$1,'[32]SPI Raw Data 1920'!$A$37:$AN$37,0))</f>
        <v>155</v>
      </c>
      <c r="SH4" s="115">
        <f>INDEX('[28]All Data'!$A$1:$AB$34,MATCH($A4,'[28]All Data'!$A$1:$A$34,0),MATCH(SH$1,'[28]All Data'!$A$1:$AB$1,0))</f>
        <v>1.8384766907419703</v>
      </c>
      <c r="SI4" s="135">
        <f>INDEX('[28]All Data'!$A$1:$AB$34,MATCH($A4,'[28]All Data'!$A$1:$A$34,0),MATCH(SI$1,'[28]All Data'!$A$1:$AB$1,0))</f>
        <v>14.95</v>
      </c>
      <c r="SJ4" s="135">
        <f>INDEX('[28]All Data'!$A$1:$AB$34,MATCH($A4,'[28]All Data'!$A$1:$A$34,0),MATCH(SJ$1,'[28]All Data'!$A$1:$AB$1,0))</f>
        <v>15.23</v>
      </c>
      <c r="SK4" s="116">
        <f>INDEX('[29]SPI Raw Data 1617'!$A$3:$AN$37,MATCH($A4,'[29]SPI Raw Data 1617'!$A$3:$A$37,0),MATCH(SK$1,'[29]SPI Raw Data 1617'!$A$37:$AN$37,0))</f>
        <v>-0.39735099337747215</v>
      </c>
      <c r="SL4" s="135">
        <f>INDEX('[29]SPI Raw Data 1617'!$A$3:$AN$37,MATCH($A4,'[29]SPI Raw Data 1617'!$A$3:$A$37,0),MATCH(SL$1,'[29]SPI Raw Data 1617'!$A$37:$AN$37,0))</f>
        <v>15.16</v>
      </c>
      <c r="SM4" s="135">
        <f>INDEX('[29]SPI Raw Data 1617'!$A$3:$AN$37,MATCH($A4,'[29]SPI Raw Data 1617'!$A$3:$A$37,0),MATCH(SM$1,'[29]SPI Raw Data 1617'!$A$37:$AN$37,0))</f>
        <v>15.1</v>
      </c>
      <c r="SN4" s="116">
        <f>INDEX('[30]SPI Raw Data 1718'!$A$3:$AN$37,MATCH($A4,'[30]SPI Raw Data 1718'!$A$3:$A$37,0),MATCH(SN$1,'[30]SPI Raw Data 1718'!$A$37:$AN$37,0))</f>
        <v>0.7037747920665538</v>
      </c>
      <c r="SO4" s="135">
        <f>INDEX('[30]SPI Raw Data 1718'!$A$3:$AN$37,MATCH($A4,'[30]SPI Raw Data 1718'!$A$3:$A$37,0),MATCH(SO$1,'[30]SPI Raw Data 1718'!$A$37:$AN$37,0))</f>
        <v>15.52</v>
      </c>
      <c r="SP4" s="135">
        <f>INDEX('[30]SPI Raw Data 1718'!$A$3:$AN$37,MATCH($A4,'[30]SPI Raw Data 1718'!$A$3:$A$37,0),MATCH(SP$1,'[30]SPI Raw Data 1718'!$A$37:$AN$37,0))</f>
        <v>15.63</v>
      </c>
      <c r="SQ4" s="116">
        <f>INDEX('[31]SPI Raw Data 1819'!$A$1:$AN$37,MATCH($A4,'[31]SPI Raw Data 1819'!$A$1:$A$37,0),MATCH(SQ$1,'[31]SPI Raw Data 1819'!$A$37:$AN$37,0))</f>
        <v>-1.5559545182525198</v>
      </c>
      <c r="SR4" s="213">
        <f>INDEX('[31]SPI Raw Data 1819'!$A$1:$AN$37,MATCH($A4,'[31]SPI Raw Data 1819'!$A$1:$A$37,0),MATCH(SR$1,'[31]SPI Raw Data 1819'!$A$37:$AN$37,0))</f>
        <v>16.97</v>
      </c>
      <c r="SS4" s="228">
        <f>INDEX('[31]SPI Raw Data 1819'!$A$1:$AN$37,MATCH($A4,'[31]SPI Raw Data 1819'!$A$1:$A$37,0),MATCH(SS$1,'[31]SPI Raw Data 1819'!$A$37:$AN$37,0))</f>
        <v>16.71</v>
      </c>
      <c r="ST4" s="116">
        <f>INDEX('[32]SPI Raw Data 1920'!$A$1:$AN$35, MATCH($A4,'[32]SPI Raw Data 1920'!$A$1:$A$35,0),MATCH(ST$1,'[32]SPI Raw Data 1920'!$A$37:$AN$37,0))</f>
        <v>-0.78387458006719157</v>
      </c>
      <c r="SU4" s="116">
        <f>INDEX('[32]SPI Raw Data 1920'!$A$1:$AN$35, MATCH($A4,'[32]SPI Raw Data 1920'!$A$1:$A$35,0),MATCH(SU$1,'[32]SPI Raw Data 1920'!$A$37:$AN$37,0))</f>
        <v>18</v>
      </c>
      <c r="SV4" s="116">
        <f>INDEX('[32]SPI Raw Data 1920'!$A$1:$AN$35, MATCH($A4,'[32]SPI Raw Data 1920'!$A$1:$A$35,0),MATCH(SV$1,'[32]SPI Raw Data 1920'!$A$37:$AN$37,0))</f>
        <v>17.86</v>
      </c>
      <c r="SW4" s="115">
        <f>INDEX('[25]Corporate Management'!$B$6:$EY$40,MATCH($A4,'[25]Corporate Management'!$B$6:$B$40,0),MATCH(SW$1,'[25]Corporate Management'!$B$40:$EY$40,0))</f>
        <v>13.766650450150449</v>
      </c>
      <c r="SX4" s="131">
        <f>INDEX('[25]Corporate Management'!$B$6:$EY$40,MATCH($A4,'[25]Corporate Management'!$B$6:$B$40,0),MATCH(SX$1,'[25]Corporate Management'!$B$40:$EY$40,0))</f>
        <v>746565.45391165884</v>
      </c>
      <c r="SY4" s="131">
        <f>INDEX('[25]Corporate Management'!$B$6:$EY$40,MATCH($A4,'[25]Corporate Management'!$B$6:$B$40,0),MATCH(SY$1,'[25]Corporate Management'!$B$40:$EY$40,0))</f>
        <v>54230</v>
      </c>
      <c r="SZ4" s="116">
        <f>INDEX('[25]Corporate Management'!$B$6:$EY$40,MATCH($A4,'[25]Corporate Management'!$B$6:$B$40,0),MATCH(SZ$1,'[25]Corporate Management'!$B$40:$EY$40,0))</f>
        <v>13.752041846379738</v>
      </c>
      <c r="TA4" s="131">
        <f>INDEX('[25]Corporate Management'!$B$6:$EY$40,MATCH($A4,'[25]Corporate Management'!$B$6:$B$40,0),MATCH(TA$1,'[25]Corporate Management'!$B$40:$EY$40,0))</f>
        <v>749280</v>
      </c>
      <c r="TB4" s="131">
        <f>INDEX('[25]Corporate Management'!$B$6:$EY$40,MATCH($A4,'[25]Corporate Management'!$B$6:$B$40,0),MATCH(TB$1,'[25]Corporate Management'!$B$40:$EY$40,0))</f>
        <v>54485</v>
      </c>
      <c r="TC4" s="116">
        <f>INDEX('[25]Corporate Management'!$B$6:$EY$40,MATCH($A4,'[25]Corporate Management'!$B$6:$B$40,0),MATCH(TC$1,'[25]Corporate Management'!$B$40:$EY$40,0))</f>
        <v>13.5251060561732</v>
      </c>
      <c r="TD4" s="131">
        <f>INDEX('[25]Corporate Management'!$B$6:$EY$40,MATCH($A4,'[25]Corporate Management'!$B$6:$B$40,0),MATCH(TD$1,'[25]Corporate Management'!$B$40:$EY$40,0))</f>
        <v>739661</v>
      </c>
      <c r="TE4" s="131">
        <f>INDEX('[25]Corporate Management'!$B$6:$EY$40,MATCH($A4,'[25]Corporate Management'!$B$6:$B$40,0),MATCH(TE$1,'[25]Corporate Management'!$B$40:$EY$40,0))</f>
        <v>54688</v>
      </c>
      <c r="TF4" s="116">
        <f>INDEX('[26]All Data'!$A$1:$Y$34,MATCH($A4,'[26]All Data'!$A$1:$A$34,0),MATCH(TF$1,'[26]All Data'!$A$1:$Y$1,0))</f>
        <v>12.609999818646742</v>
      </c>
      <c r="TG4" s="131">
        <f>INDEX('[26]All Data'!$A$1:$Y$34,MATCH($A4,'[26]All Data'!$A$1:$A$34,0),MATCH(TG$1,'[26]All Data'!$A$1:$Y$1,0))</f>
        <v>695328</v>
      </c>
      <c r="TH4" s="131">
        <f>INDEX('[26]All Data'!$A$1:$Y$34,MATCH($A4,'[26]All Data'!$A$1:$A$34,0),MATCH(TH$1,'[26]All Data'!$A$1:$Y$1,0))</f>
        <v>55141</v>
      </c>
      <c r="TI4" s="116">
        <f>INDEX('[27]All Data'!$A$1:$Y$34,MATCH($A4,'[27]All Data'!$A$1:$A$34,0),MATCH(TI$1,'[27]All Data'!$A$1:$Y$1,0))</f>
        <v>10.647259163152773</v>
      </c>
      <c r="TJ4" s="131">
        <f>INDEX('[27]All Data'!$A$1:$Y$34,MATCH($A4,'[27]All Data'!$A$1:$A$34,0),MATCH(TJ$1,'[27]All Data'!$A$1:$Y$1,0))</f>
        <v>590859</v>
      </c>
      <c r="TK4" s="131">
        <f>INDEX('[27]All Data'!$A$1:$Y$34,MATCH($A4,'[27]All Data'!$A$1:$A$34,0),MATCH(TK$1,'[27]All Data'!$A$1:$Y$1,0))</f>
        <v>55494</v>
      </c>
      <c r="TL4" s="116">
        <f>INDEX('[28]All Data'!$A$1:$AB$34,MATCH($A4,'[28]All Data'!$A$1:$A$34,0),MATCH(TL$1,'[28]All Data'!$A$1:$AB$1,0))</f>
        <v>8.3927412268904558</v>
      </c>
      <c r="TM4" s="131">
        <f>INDEX('[28]All Data'!$A$1:$AB$34,MATCH($A4,'[28]All Data'!$A$1:$A$34,0),MATCH(TM$1,'[28]All Data'!$A$1:$AB$1,0))</f>
        <v>468038</v>
      </c>
      <c r="TN4" s="131">
        <f>INDEX('[28]All Data'!$A$1:$AB$34,MATCH($A4,'[28]All Data'!$A$1:$A$34,0),MATCH(TN$1,'[28]All Data'!$A$1:$AB$1,0))</f>
        <v>55767</v>
      </c>
      <c r="TO4" s="116">
        <f>INDEX('[29]SPI Raw Data 1617'!$A$3:$AN$37,MATCH($A4,'[29]SPI Raw Data 1617'!$A$3:$A$37,0),MATCH(TO$1,'[29]SPI Raw Data 1617'!$A$37:$AN$37,0))</f>
        <v>8.2684107142857144</v>
      </c>
      <c r="TP4" s="131">
        <f>INDEX('[29]SPI Raw Data 1617'!$A$3:$AN$37,MATCH($A4,'[29]SPI Raw Data 1617'!$A$3:$A$37,0),MATCH(TP$1,'[29]SPI Raw Data 1617'!$A$37:$AN$37,0))</f>
        <v>463031</v>
      </c>
      <c r="TQ4" s="131">
        <f>INDEX('[29]SPI Raw Data 1617'!$A$3:$AN$37,MATCH($A4,'[29]SPI Raw Data 1617'!$A$3:$A$37,0),MATCH(TQ$1,'[29]SPI Raw Data 1617'!$A$37:$AN$37,0))</f>
        <v>56000</v>
      </c>
      <c r="TR4" s="116">
        <f>INDEX('[30]SPI Raw Data 1718'!$A$3:$AN$37,MATCH($A4,'[30]SPI Raw Data 1718'!$A$3:$A$37,0),MATCH(TR$1,'[30]SPI Raw Data 1718'!$A$37:$AN$37,0))</f>
        <v>7.9837357954545451</v>
      </c>
      <c r="TS4" s="131">
        <f>INDEX('[30]SPI Raw Data 1718'!$A$3:$AN$37,MATCH($A4,'[30]SPI Raw Data 1718'!$A$3:$A$37,0),MATCH(TS$1,'[30]SPI Raw Data 1718'!$A$37:$AN$37,0))</f>
        <v>449644</v>
      </c>
      <c r="TT4" s="131">
        <f>INDEX('[30]SPI Raw Data 1718'!$A$3:$AN$37,MATCH($A4,'[30]SPI Raw Data 1718'!$A$3:$A$37,0),MATCH(TT$1,'[30]SPI Raw Data 1718'!$A$37:$AN$37,0))</f>
        <v>56320</v>
      </c>
      <c r="TU4" s="116">
        <f>INDEX('[31]SPI Raw Data 1819'!$A$1:$AN$37,MATCH($A4,'[31]SPI Raw Data 1819'!$A$1:$A$37,0),MATCH(TU$1,'[31]SPI Raw Data 1819'!$A$37:$AN$37,0))</f>
        <v>5.7963886197480843</v>
      </c>
      <c r="TV4" s="197">
        <f>INDEX('[31]SPI Raw Data 1819'!$A$1:$AN$37,MATCH($A4,'[31]SPI Raw Data 1819'!$A$1:$A$37,0),MATCH(TV$1,'[31]SPI Raw Data 1819'!$A$37:$AN$37,0))</f>
        <v>329032</v>
      </c>
      <c r="TW4" s="197">
        <f>INDEX('[31]SPI Raw Data 1819'!$A$1:$AN$37,MATCH($A4,'[31]SPI Raw Data 1819'!$A$1:$A$37,0),MATCH(TW$1,'[31]SPI Raw Data 1819'!$A$37:$AN$37,0))</f>
        <v>56765</v>
      </c>
      <c r="TX4" s="116">
        <f>INDEX('[32]SPI Raw Data 1920'!$A$1:$AN$35, MATCH($A4,'[32]SPI Raw Data 1920'!$A$1:$A$35,0),MATCH(TX$1,'[32]SPI Raw Data 1920'!$A$37:$AN$37,0))</f>
        <v>5.7947016388849981</v>
      </c>
      <c r="TY4" s="116">
        <f>INDEX('[32]SPI Raw Data 1920'!$A$1:$AN$35, MATCH($A4,'[32]SPI Raw Data 1920'!$A$1:$A$35,0),MATCH(TY$1,'[32]SPI Raw Data 1920'!$A$37:$AN$37,0))</f>
        <v>330947</v>
      </c>
      <c r="TZ4" s="116">
        <f>INDEX('[32]SPI Raw Data 1920'!$A$1:$AN$35, MATCH($A4,'[32]SPI Raw Data 1920'!$A$1:$A$35,0),MATCH(TZ$1,'[32]SPI Raw Data 1920'!$A$37:$AN$37,0))</f>
        <v>57112</v>
      </c>
      <c r="UA4" s="133">
        <f>(SW4*100)/Deflators!$B$2</f>
        <v>16.217437751942942</v>
      </c>
      <c r="UB4" s="116">
        <f>(SZ4*100)/Deflators!$B$3</f>
        <v>15.958277732462049</v>
      </c>
      <c r="UC4" s="116">
        <f>(TC4*100)/Deflators!$B$4</f>
        <v>15.380462821702258</v>
      </c>
      <c r="UD4" s="116">
        <f>(TF4*100)/Deflators!$B$5</f>
        <v>14.085769400141967</v>
      </c>
      <c r="UE4" s="116">
        <f>(TI4*100)/Deflators!$B$6</f>
        <v>11.73156036108656</v>
      </c>
      <c r="UF4" s="116">
        <f>(TL4*100)/Deflators!$B$7</f>
        <v>9.1726002898321291</v>
      </c>
      <c r="UG4" s="116">
        <f>(TO4*100)/Deflators!$B$8</f>
        <v>8.8184717053805297</v>
      </c>
      <c r="UH4" s="116">
        <f>(TR4*100)/Deflators!$B$9</f>
        <v>8.3675248751401607</v>
      </c>
      <c r="UI4" s="116">
        <f>(TU4*100)/Deflators!$B$10</f>
        <v>5.9380025582593712</v>
      </c>
      <c r="UJ4" s="248">
        <f>(TX4*100)/Deflators!$B$11</f>
        <v>5.7947016388849981</v>
      </c>
      <c r="UK4" s="115">
        <f>INDEX('[25]Corporate Management'!$B$6:$EY$40,MATCH($A4,'[25]Corporate Management'!$B$6:$B$40,0),MATCH(UK$1,'[25]Corporate Management'!$B$40:$EY$40,0))</f>
        <v>5.9335370511841097</v>
      </c>
      <c r="UL4" s="131">
        <f>INDEX('[25]Corporate Management'!$B$6:$EY$40,MATCH($A4,'[25]Corporate Management'!$B$6:$B$40,0),MATCH(UL$1,'[25]Corporate Management'!$B$40:$EY$40,0))</f>
        <v>7767</v>
      </c>
      <c r="UM4" s="131">
        <f>INDEX('[25]Corporate Management'!$B$6:$EY$40,MATCH($A4,'[25]Corporate Management'!$B$6:$B$40,0),MATCH(UM$1,'[25]Corporate Management'!$B$40:$EY$40,0))</f>
        <v>1309</v>
      </c>
      <c r="UN4" s="116">
        <f>INDEX('[25]Corporate Management'!$B$6:$EY$40,MATCH($A4,'[25]Corporate Management'!$B$6:$B$40,0),MATCH(UN$1,'[25]Corporate Management'!$B$40:$EY$40,0))</f>
        <v>6.0755687438180024</v>
      </c>
      <c r="UO4" s="131">
        <f>INDEX('[25]Corporate Management'!$B$6:$EY$40,MATCH($A4,'[25]Corporate Management'!$B$6:$B$40,0),MATCH(UO$1,'[25]Corporate Management'!$B$40:$EY$40,0))</f>
        <v>7678</v>
      </c>
      <c r="UP4" s="131">
        <f>INDEX('[25]Corporate Management'!$B$6:$EY$40,MATCH($A4,'[25]Corporate Management'!$B$6:$B$40,0),MATCH(UP$1,'[25]Corporate Management'!$B$40:$EY$40,0))</f>
        <v>1263.75</v>
      </c>
      <c r="UQ4" s="116">
        <f>INDEX('[25]Corporate Management'!$B$6:$EY$40,MATCH($A4,'[25]Corporate Management'!$B$6:$B$40,0),MATCH(UQ$1,'[25]Corporate Management'!$B$40:$EY$40,0))</f>
        <v>6.2956175298804782</v>
      </c>
      <c r="UR4" s="131">
        <f>INDEX('[25]Corporate Management'!$B$6:$EY$40,MATCH($A4,'[25]Corporate Management'!$B$6:$B$40,0),MATCH(UR$1,'[25]Corporate Management'!$B$40:$EY$40,0))</f>
        <v>7901</v>
      </c>
      <c r="US4" s="131">
        <f>INDEX('[25]Corporate Management'!$B$6:$EY$40,MATCH($A4,'[25]Corporate Management'!$B$6:$B$40,0),MATCH(US$1,'[25]Corporate Management'!$B$40:$EY$40,0))</f>
        <v>1255</v>
      </c>
      <c r="UT4" s="116">
        <f>INDEX('[26]All Data'!$A$1:$Y$34,MATCH($A4,'[26]All Data'!$A$1:$A$34,0),MATCH(UT$1,'[26]All Data'!$A$1:$Y$1,0))</f>
        <v>5.4696223316912969</v>
      </c>
      <c r="UU4" s="131">
        <f>INDEX('[26]All Data'!$A$1:$Y$34,MATCH($A4,'[26]All Data'!$A$1:$A$34,0),MATCH(UU$1,'[26]All Data'!$A$1:$Y$1,0))</f>
        <v>6662</v>
      </c>
      <c r="UV4" s="131">
        <f>INDEX('[26]All Data'!$A$1:$Y$34,MATCH($A4,'[26]All Data'!$A$1:$A$34,0),MATCH(UV$1,'[26]All Data'!$A$1:$Y$1,0))</f>
        <v>1218</v>
      </c>
      <c r="UW4" s="116">
        <f>INDEX('[27]All Data'!$A$1:$Y$34,MATCH($A4,'[27]All Data'!$A$1:$A$34,0),MATCH(UW$1,'[27]All Data'!$A$1:$Y$1,0))</f>
        <v>5.7934232715008429</v>
      </c>
      <c r="UX4" s="131">
        <f>INDEX('[27]All Data'!$A$1:$Y$34,MATCH($A4,'[27]All Data'!$A$1:$A$34,0),MATCH(UX$1,'[27]All Data'!$A$1:$Y$1,0))</f>
        <v>6871</v>
      </c>
      <c r="UY4" s="131">
        <f>INDEX('[27]All Data'!$A$1:$Y$34,MATCH($A4,'[27]All Data'!$A$1:$A$34,0),MATCH(UY$1,'[27]All Data'!$A$1:$Y$1,0))</f>
        <v>1186</v>
      </c>
      <c r="UZ4" s="116">
        <f>INDEX('[28]All Data'!$A$1:$AB$34,MATCH($A4,'[28]All Data'!$A$1:$A$34,0),MATCH(UZ$1,'[28]All Data'!$A$1:$AB$1,0))</f>
        <v>5.7838063439065106</v>
      </c>
      <c r="VA4" s="131">
        <f>INDEX('[28]All Data'!$A$1:$AB$34,MATCH($A4,'[28]All Data'!$A$1:$A$34,0),MATCH(VA$1,'[28]All Data'!$A$1:$AB$1,0))</f>
        <v>6929</v>
      </c>
      <c r="VB4" s="131">
        <f>INDEX('[28]All Data'!$A$1:$AB$34,MATCH($A4,'[28]All Data'!$A$1:$A$34,0),MATCH(VB$1,'[28]All Data'!$A$1:$AB$1,0))</f>
        <v>1198</v>
      </c>
      <c r="VC4" s="116">
        <f>INDEX('[29]SPI Raw Data 1617'!$A$3:$AN$37,MATCH($A4,'[29]SPI Raw Data 1617'!$A$3:$A$37,0),MATCH(VC$1,'[29]SPI Raw Data 1617'!$A$37:$AN$37,0))</f>
        <v>6.4643150123051685</v>
      </c>
      <c r="VD4" s="131">
        <f>INDEX('[29]SPI Raw Data 1617'!$A$3:$AN$37,MATCH($A4,'[29]SPI Raw Data 1617'!$A$3:$A$37,0),MATCH(VD$1,'[29]SPI Raw Data 1617'!$A$37:$AN$37,0))</f>
        <v>7880</v>
      </c>
      <c r="VE4" s="131">
        <f>INDEX('[29]SPI Raw Data 1617'!$A$3:$AN$37,MATCH($A4,'[29]SPI Raw Data 1617'!$A$3:$A$37,0),MATCH(VE$1,'[29]SPI Raw Data 1617'!$A$37:$AN$37,0))</f>
        <v>1219</v>
      </c>
      <c r="VF4" s="116">
        <f>INDEX('[30]SPI Raw Data 1718'!$A$3:$AN$37,MATCH($A4,'[30]SPI Raw Data 1718'!$A$3:$A$37,0),MATCH(VF$1,'[30]SPI Raw Data 1718'!$A$37:$AN$37,0))</f>
        <v>6.3001533866149995</v>
      </c>
      <c r="VG4" s="131">
        <f>INDEX('[30]SPI Raw Data 1718'!$A$3:$AN$37,MATCH($A4,'[30]SPI Raw Data 1718'!$A$3:$A$37,0),MATCH(VG$1,'[30]SPI Raw Data 1718'!$A$37:$AN$37,0))</f>
        <v>7804</v>
      </c>
      <c r="VH4" s="131">
        <f>INDEX('[30]SPI Raw Data 1718'!$A$3:$AN$37,MATCH($A4,'[30]SPI Raw Data 1718'!$A$3:$A$37,0),MATCH(VH$1,'[30]SPI Raw Data 1718'!$A$37:$AN$37,0))</f>
        <v>1238.7</v>
      </c>
      <c r="VI4" s="116">
        <f>INDEX('[31]SPI Raw Data 1819'!$A$1:$AN$37,MATCH($A4,'[31]SPI Raw Data 1819'!$A$1:$A$37,0),MATCH(VI$1,'[31]SPI Raw Data 1819'!$A$37:$AN$37,0))</f>
        <v>7.0767263427109972</v>
      </c>
      <c r="VJ4" s="197">
        <f>INDEX('[31]SPI Raw Data 1819'!$A$1:$AN$37,MATCH($A4,'[31]SPI Raw Data 1819'!$A$1:$A$37,0),MATCH(VJ$1,'[31]SPI Raw Data 1819'!$A$37:$AN$37,0))</f>
        <v>8301</v>
      </c>
      <c r="VK4" s="225">
        <f>INDEX('[31]SPI Raw Data 1819'!$A$1:$AN$37,MATCH($A4,'[31]SPI Raw Data 1819'!$A$1:$A$37,0),MATCH(VK$1,'[31]SPI Raw Data 1819'!$A$37:$AN$37,0))</f>
        <v>1173</v>
      </c>
      <c r="VL4" s="116">
        <f>INDEX('[32]SPI Raw Data 1920'!$A$1:$AN$35, MATCH($A4,'[32]SPI Raw Data 1920'!$A$1:$A$35,0),MATCH(VL$1,'[32]SPI Raw Data 1920'!$A$37:$AN$37,0))</f>
        <v>7.5004115226337449</v>
      </c>
      <c r="VM4" s="116">
        <f>INDEX('[32]SPI Raw Data 1920'!$A$1:$AN$35, MATCH($A4,'[32]SPI Raw Data 1920'!$A$1:$A$35,0),MATCH(VM$1,'[32]SPI Raw Data 1920'!$A$37:$AN$37,0))</f>
        <v>9113</v>
      </c>
      <c r="VN4" s="116">
        <f>INDEX('[32]SPI Raw Data 1920'!$A$1:$AN$35, MATCH($A4,'[32]SPI Raw Data 1920'!$A$1:$A$35,0),MATCH(VN$1,'[32]SPI Raw Data 1920'!$A$37:$AN$37,0))</f>
        <v>1215</v>
      </c>
      <c r="VO4" s="115">
        <f>INDEX('[25]Corporate Management'!$B$6:$EY$40,MATCH($A4,'[25]Corporate Management'!$B$6:$B$40,0),MATCH(VO$1,'[25]Corporate Management'!$B$40:$EY$40,0))</f>
        <v>9.788646493079991</v>
      </c>
      <c r="VP4" s="131">
        <f>INDEX('[25]Corporate Management'!$B$6:$EY$40,MATCH($A4,'[25]Corporate Management'!$B$6:$B$40,0),MATCH(VP$1,'[25]Corporate Management'!$B$40:$EY$40,0))</f>
        <v>41729</v>
      </c>
      <c r="VQ4" s="131">
        <f>INDEX('[25]Corporate Management'!$B$6:$EY$40,MATCH($A4,'[25]Corporate Management'!$B$6:$B$40,0),MATCH(VQ$1,'[25]Corporate Management'!$B$40:$EY$40,0))</f>
        <v>4263</v>
      </c>
      <c r="VR4" s="116">
        <f>INDEX('[25]Corporate Management'!$B$6:$EY$40,MATCH($A4,'[25]Corporate Management'!$B$6:$B$40,0),MATCH(VR$1,'[25]Corporate Management'!$B$40:$EY$40,0))</f>
        <v>10.343008551126099</v>
      </c>
      <c r="VS4" s="131">
        <f>INDEX('[25]Corporate Management'!$B$6:$EY$40,MATCH($A4,'[25]Corporate Management'!$B$6:$B$40,0),MATCH(VS$1,'[25]Corporate Management'!$B$40:$EY$40,0))</f>
        <v>42939</v>
      </c>
      <c r="VT4" s="131">
        <f>INDEX('[25]Corporate Management'!$B$6:$EY$40,MATCH($A4,'[25]Corporate Management'!$B$6:$B$40,0),MATCH(VT$1,'[25]Corporate Management'!$B$40:$EY$40,0))</f>
        <v>4151.5</v>
      </c>
      <c r="VU4" s="116">
        <f>INDEX('[25]Corporate Management'!$B$6:$EY$40,MATCH($A4,'[25]Corporate Management'!$B$6:$B$40,0),MATCH(VU$1,'[25]Corporate Management'!$B$40:$EY$40,0))</f>
        <v>10.783840117704758</v>
      </c>
      <c r="VV4" s="131">
        <f>INDEX('[25]Corporate Management'!$B$6:$EY$40,MATCH($A4,'[25]Corporate Management'!$B$6:$B$40,0),MATCH(VV$1,'[25]Corporate Management'!$B$40:$EY$40,0))</f>
        <v>43976.5</v>
      </c>
      <c r="VW4" s="131">
        <f>INDEX('[25]Corporate Management'!$B$6:$EY$40,MATCH($A4,'[25]Corporate Management'!$B$6:$B$40,0),MATCH(VW$1,'[25]Corporate Management'!$B$40:$EY$40,0))</f>
        <v>4078</v>
      </c>
      <c r="VX4" s="116">
        <f>INDEX('[26]All Data'!$A$1:$Y$34,MATCH($A4,'[26]All Data'!$A$1:$A$34,0),MATCH(VX$1,'[26]All Data'!$A$1:$Y$1,0))</f>
        <v>9.7433934304766616</v>
      </c>
      <c r="VY4" s="131">
        <f>INDEX('[26]All Data'!$A$1:$Y$34,MATCH($A4,'[26]All Data'!$A$1:$A$34,0),MATCH(VY$1,'[26]All Data'!$A$1:$Y$1,0))</f>
        <v>39451</v>
      </c>
      <c r="VZ4" s="131">
        <f>INDEX('[26]All Data'!$A$1:$Y$34,MATCH($A4,'[26]All Data'!$A$1:$A$34,0),MATCH(VZ$1,'[26]All Data'!$A$1:$Y$1,0))</f>
        <v>4049</v>
      </c>
      <c r="WA4" s="116">
        <f>INDEX('[27]All Data'!$A$1:$Y$34,MATCH($A4,'[27]All Data'!$A$1:$A$34,0),MATCH(WA$1,'[27]All Data'!$A$1:$Y$1,0))</f>
        <v>10.001287332646756</v>
      </c>
      <c r="WB4" s="131">
        <f>INDEX('[27]All Data'!$A$1:$Y$34,MATCH($A4,'[27]All Data'!$A$1:$A$34,0),MATCH(WB$1,'[27]All Data'!$A$1:$Y$1,0))</f>
        <v>38845</v>
      </c>
      <c r="WC4" s="131">
        <f>INDEX('[27]All Data'!$A$1:$Y$34,MATCH($A4,'[27]All Data'!$A$1:$A$34,0),MATCH(WC$1,'[27]All Data'!$A$1:$Y$1,0))</f>
        <v>3884</v>
      </c>
      <c r="WD4" s="116">
        <f>INDEX('[28]All Data'!$A$1:$AB$34,MATCH($A4,'[28]All Data'!$A$1:$A$34,0),MATCH(WD$1,'[28]All Data'!$A$1:$AB$1,0))</f>
        <v>10.626988636363636</v>
      </c>
      <c r="WE4" s="131">
        <f>INDEX('[28]All Data'!$A$1:$AB$34,MATCH($A4,'[28]All Data'!$A$1:$A$34,0),MATCH(WE$1,'[28]All Data'!$A$1:$AB$1,0))</f>
        <v>37407</v>
      </c>
      <c r="WF4" s="131">
        <f>INDEX('[28]All Data'!$A$1:$AB$34,MATCH($A4,'[28]All Data'!$A$1:$A$34,0),MATCH(WF$1,'[28]All Data'!$A$1:$AB$1,0))</f>
        <v>3520</v>
      </c>
      <c r="WG4" s="116">
        <f>INDEX('[29]SPI Raw Data 1617'!$A$3:$AN$37,MATCH($A4,'[29]SPI Raw Data 1617'!$A$3:$A$37,0),MATCH(WG$1,'[29]SPI Raw Data 1617'!$A$37:$AN$37,0))</f>
        <v>10.822825098514702</v>
      </c>
      <c r="WH4" s="131">
        <f>INDEX('[29]SPI Raw Data 1617'!$A$3:$AN$37,MATCH($A4,'[29]SPI Raw Data 1617'!$A$3:$A$37,0),MATCH(WH$1,'[29]SPI Raw Data 1617'!$A$37:$AN$37,0))</f>
        <v>35704.5</v>
      </c>
      <c r="WI4" s="131">
        <f>INDEX('[29]SPI Raw Data 1617'!$A$3:$AN$37,MATCH($A4,'[29]SPI Raw Data 1617'!$A$3:$A$37,0),MATCH(WI$1,'[29]SPI Raw Data 1617'!$A$37:$AN$37,0))</f>
        <v>3299</v>
      </c>
      <c r="WJ4" s="116">
        <f>INDEX('[30]SPI Raw Data 1718'!$A$3:$AN$37,MATCH($A4,'[30]SPI Raw Data 1718'!$A$3:$A$37,0),MATCH(WJ$1,'[30]SPI Raw Data 1718'!$A$37:$AN$37,0))</f>
        <v>12.139978590768845</v>
      </c>
      <c r="WK4" s="131">
        <f>INDEX('[30]SPI Raw Data 1718'!$A$3:$AN$37,MATCH($A4,'[30]SPI Raw Data 1718'!$A$3:$A$37,0),MATCH(WK$1,'[30]SPI Raw Data 1718'!$A$37:$AN$37,0))</f>
        <v>38559</v>
      </c>
      <c r="WL4" s="131">
        <f>INDEX('[30]SPI Raw Data 1718'!$A$3:$AN$37,MATCH($A4,'[30]SPI Raw Data 1718'!$A$3:$A$37,0),MATCH(WL$1,'[30]SPI Raw Data 1718'!$A$37:$AN$37,0))</f>
        <v>3176.2</v>
      </c>
      <c r="WM4" s="116">
        <f>INDEX('[31]SPI Raw Data 1819'!$A$1:$AN$37,MATCH($A4,'[31]SPI Raw Data 1819'!$A$1:$A$37,0),MATCH(WM$1,'[31]SPI Raw Data 1819'!$A$37:$AN$37,0))</f>
        <v>14.030398736675878</v>
      </c>
      <c r="WN4" s="197">
        <f>INDEX('[31]SPI Raw Data 1819'!$A$1:$AN$37,MATCH($A4,'[31]SPI Raw Data 1819'!$A$1:$A$37,0),MATCH(WN$1,'[31]SPI Raw Data 1819'!$A$37:$AN$37,0))</f>
        <v>35539</v>
      </c>
      <c r="WO4" s="225">
        <f>INDEX('[31]SPI Raw Data 1819'!$A$1:$AN$37,MATCH($A4,'[31]SPI Raw Data 1819'!$A$1:$A$37,0),MATCH(WO$1,'[31]SPI Raw Data 1819'!$A$37:$AN$37,0))</f>
        <v>2533</v>
      </c>
      <c r="WP4" s="116">
        <f>INDEX('[32]SPI Raw Data 1920'!$A$1:$AN$35, MATCH($A4,'[32]SPI Raw Data 1920'!$A$1:$A$35,0),MATCH(WP$1,'[32]SPI Raw Data 1920'!$A$37:$AN$37,0))</f>
        <v>13.458782742681048</v>
      </c>
      <c r="WQ4" s="116">
        <f>INDEX('[32]SPI Raw Data 1920'!$A$1:$AN$35, MATCH($A4,'[32]SPI Raw Data 1920'!$A$1:$A$35,0),MATCH(WQ$1,'[32]SPI Raw Data 1920'!$A$37:$AN$37,0))</f>
        <v>34939</v>
      </c>
      <c r="WR4" s="116">
        <f>INDEX('[32]SPI Raw Data 1920'!$A$1:$AN$35, MATCH($A4,'[32]SPI Raw Data 1920'!$A$1:$A$35,0),MATCH(WR$1,'[32]SPI Raw Data 1920'!$A$37:$AN$37,0))</f>
        <v>2596</v>
      </c>
      <c r="WS4" s="115">
        <f>INDEX('[25]Corporate Management'!$B$6:$EY$40,MATCH($A4,'[25]Corporate Management'!$B$6:$B$40,0),MATCH(WS$1,'[25]Corporate Management'!$B$40:$EY$40,0))</f>
        <v>97.449865508372056</v>
      </c>
      <c r="WT4" s="131">
        <f>INDEX('[25]Corporate Management'!$B$6:$EY$40,MATCH($A4,'[25]Corporate Management'!$B$6:$B$40,0),MATCH(WT$1,'[25]Corporate Management'!$B$40:$EY$40,0))</f>
        <v>39334156</v>
      </c>
      <c r="WU4" s="131">
        <f>INDEX('[25]Corporate Management'!$B$6:$EY$40,MATCH($A4,'[25]Corporate Management'!$B$6:$B$40,0),MATCH(WU$1,'[25]Corporate Management'!$B$40:$EY$40,0))</f>
        <v>40363479</v>
      </c>
      <c r="WV4" s="116">
        <f>INDEX('[25]Corporate Management'!$B$6:$EY$40,MATCH($A4,'[25]Corporate Management'!$B$6:$B$40,0),MATCH(WV$1,'[25]Corporate Management'!$B$40:$EY$40,0))</f>
        <v>97.931581109296232</v>
      </c>
      <c r="WW4" s="131">
        <f>INDEX('[25]Corporate Management'!$B$6:$EY$40,MATCH($A4,'[25]Corporate Management'!$B$6:$B$40,0),MATCH(WW$1,'[25]Corporate Management'!$B$40:$EY$40,0))</f>
        <v>39817176</v>
      </c>
      <c r="WX4" s="131">
        <f>INDEX('[25]Corporate Management'!$B$6:$EY$40,MATCH($A4,'[25]Corporate Management'!$B$6:$B$40,0),MATCH(WX$1,'[25]Corporate Management'!$B$40:$EY$40,0))</f>
        <v>40658157</v>
      </c>
      <c r="WY4" s="116">
        <f>INDEX('[25]Corporate Management'!$B$6:$EY$40,MATCH($A4,'[25]Corporate Management'!$B$6:$B$40,0),MATCH(WY$1,'[25]Corporate Management'!$B$40:$EY$40,0))</f>
        <v>97.720491933779144</v>
      </c>
      <c r="WZ4" s="131">
        <f>INDEX('[25]Corporate Management'!$B$6:$EY$40,MATCH($A4,'[25]Corporate Management'!$B$6:$B$40,0),MATCH(WZ$1,'[25]Corporate Management'!$B$40:$EY$40,0))</f>
        <v>40454340</v>
      </c>
      <c r="XA4" s="131">
        <f>INDEX('[25]Corporate Management'!$B$6:$EY$40,MATCH($A4,'[25]Corporate Management'!$B$6:$B$40,0),MATCH(XA$1,'[25]Corporate Management'!$B$40:$EY$40,0))</f>
        <v>41398011</v>
      </c>
      <c r="XB4" s="116">
        <f>INDEX('[26]All Data'!$A$1:$Y$34,MATCH($A4,'[26]All Data'!$A$1:$A$34,0),MATCH(XB$1,'[26]All Data'!$A$1:$Y$1,0))</f>
        <v>97.619998144621249</v>
      </c>
      <c r="XC4" s="131">
        <f>INDEX('[26]All Data'!$A$1:$Y$34,MATCH($A4,'[26]All Data'!$A$1:$A$34,0),MATCH(XC$1,'[26]All Data'!$A$1:$Y$1,0))</f>
        <v>40997291</v>
      </c>
      <c r="XD4" s="131">
        <f>INDEX('[26]All Data'!$A$1:$Y$34,MATCH($A4,'[26]All Data'!$A$1:$A$34,0),MATCH(XD$1,'[26]All Data'!$A$1:$Y$1,0))</f>
        <v>41996816</v>
      </c>
      <c r="XE4" s="116">
        <f>INDEX('[27]All Data'!$A$1:$Y$34,MATCH($A4,'[27]All Data'!$A$1:$A$34,0),MATCH(XE$1,'[27]All Data'!$A$1:$Y$1,0))</f>
        <v>97.590000755977087</v>
      </c>
      <c r="XF4" s="131">
        <f>INDEX('[27]All Data'!$A$1:$Y$34,MATCH($A4,'[27]All Data'!$A$1:$A$34,0),MATCH(XF$1,'[27]All Data'!$A$1:$Y$1,0))</f>
        <v>41709372</v>
      </c>
      <c r="XG4" s="131">
        <f>INDEX('[27]All Data'!$A$1:$Y$34,MATCH($A4,'[27]All Data'!$A$1:$A$34,0),MATCH(XG$1,'[27]All Data'!$A$1:$Y$1,0))</f>
        <v>42739391</v>
      </c>
      <c r="XH4" s="116">
        <f>INDEX('[28]All Data'!$A$1:$AB$34,MATCH($A4,'[28]All Data'!$A$1:$A$34,0),MATCH(XH$1,'[28]All Data'!$A$1:$AB$1,0))</f>
        <v>97.819999426147987</v>
      </c>
      <c r="XI4" s="131">
        <f>INDEX('[28]All Data'!$A$1:$AB$34,MATCH($A4,'[28]All Data'!$A$1:$A$34,0),MATCH(XI$1,'[28]All Data'!$A$1:$AB$1,0))</f>
        <v>42376869</v>
      </c>
      <c r="XJ4" s="131">
        <f>INDEX('[28]All Data'!$A$1:$AB$34,MATCH($A4,'[28]All Data'!$A$1:$A$34,0),MATCH(XJ$1,'[28]All Data'!$A$1:$AB$1,0))</f>
        <v>43321273</v>
      </c>
      <c r="XK4" s="116">
        <f>INDEX('[29]SPI Raw Data 1617'!$A$3:$AN$37,MATCH($A4,'[29]SPI Raw Data 1617'!$A$3:$A$37,0),MATCH(XK$1,'[29]SPI Raw Data 1617'!$A$37:$AN$37,0))</f>
        <v>97.890012100363037</v>
      </c>
      <c r="XL4" s="131">
        <f>INDEX('[29]SPI Raw Data 1617'!$A$3:$AN$37,MATCH($A4,'[29]SPI Raw Data 1617'!$A$3:$A$37,0),MATCH(XL$1,'[29]SPI Raw Data 1617'!$A$37:$AN$37,0))</f>
        <v>42667439</v>
      </c>
      <c r="XM4" s="131">
        <f>INDEX('[29]SPI Raw Data 1617'!$A$3:$AN$37,MATCH($A4,'[29]SPI Raw Data 1617'!$A$3:$A$37,0),MATCH(XM$1,'[29]SPI Raw Data 1617'!$A$37:$AN$37,0))</f>
        <v>43587122</v>
      </c>
      <c r="XN4" s="116">
        <f>INDEX('[30]SPI Raw Data 1718'!$A$3:$AN$37,MATCH($A4,'[30]SPI Raw Data 1718'!$A$3:$A$37,0),MATCH(XN$1,'[30]SPI Raw Data 1718'!$A$37:$AN$37,0))</f>
        <v>97.829999336465235</v>
      </c>
      <c r="XO4" s="131">
        <f>INDEX('[30]SPI Raw Data 1718'!$A$3:$AN$37,MATCH($A4,'[30]SPI Raw Data 1718'!$A$3:$A$37,0),MATCH(XO$1,'[30]SPI Raw Data 1718'!$A$37:$AN$37,0))</f>
        <v>46089006</v>
      </c>
      <c r="XP4" s="131">
        <f>INDEX('[30]SPI Raw Data 1718'!$A$3:$AN$37,MATCH($A4,'[30]SPI Raw Data 1718'!$A$3:$A$37,0),MATCH(XP$1,'[30]SPI Raw Data 1718'!$A$37:$AN$37,0))</f>
        <v>47111322</v>
      </c>
      <c r="XQ4" s="116">
        <f>INDEX('[31]SPI Raw Data 1819'!$A$1:$AN$37,MATCH($A4,'[31]SPI Raw Data 1819'!$A$1:$A$37,0),MATCH(XQ$1,'[31]SPI Raw Data 1819'!$A$37:$AN$37,0))</f>
        <v>97.564500662507953</v>
      </c>
      <c r="XR4" s="197">
        <f>INDEX('[31]SPI Raw Data 1819'!$A$1:$AN$37,MATCH($A4,'[31]SPI Raw Data 1819'!$A$1:$A$37,0),MATCH(XR$1,'[31]SPI Raw Data 1819'!$A$37:$AN$37,0))</f>
        <v>47826648</v>
      </c>
      <c r="XS4" s="225">
        <f>INDEX('[31]SPI Raw Data 1819'!$A$1:$AN$37,MATCH($A4,'[31]SPI Raw Data 1819'!$A$1:$A$37,0),MATCH(XS$1,'[31]SPI Raw Data 1819'!$A$37:$AN$37,0))</f>
        <v>49020543</v>
      </c>
      <c r="XT4" s="116">
        <f>INDEX('[32]SPI Raw Data 1920'!$A$1:$AN$35, MATCH($A4,'[32]SPI Raw Data 1920'!$A$1:$A$35,0),MATCH(XT$1,'[32]SPI Raw Data 1920'!$A$37:$AN$37,0))</f>
        <v>97.400000732222097</v>
      </c>
      <c r="XU4" s="116">
        <f>INDEX('[32]SPI Raw Data 1920'!$A$1:$AN$35, MATCH($A4,'[32]SPI Raw Data 1920'!$A$1:$A$35,0),MATCH(XU$1,'[32]SPI Raw Data 1920'!$A$37:$AN$37,0))</f>
        <v>49749387</v>
      </c>
      <c r="XV4" s="116">
        <f>INDEX('[32]SPI Raw Data 1920'!$A$1:$AN$35, MATCH($A4,'[32]SPI Raw Data 1920'!$A$1:$A$35,0),MATCH(XV$1,'[32]SPI Raw Data 1920'!$A$37:$AN$37,0))</f>
        <v>51077399</v>
      </c>
      <c r="XW4" s="115">
        <f>INDEX('[25]Corporate Management'!$B$6:$EY$40,MATCH($A4,'[25]Corporate Management'!$B$6:$B$40,0),MATCH(XW$1,'[25]Corporate Management'!$B$40:$EY$40,0))</f>
        <v>83.621687895919891</v>
      </c>
      <c r="XX4" s="131">
        <f>INDEX('[25]Corporate Management'!$B$6:$EY$40,MATCH($A4,'[25]Corporate Management'!$B$6:$B$40,0),MATCH(XX$1,'[25]Corporate Management'!$B$40:$EY$40,0))</f>
        <v>98212</v>
      </c>
      <c r="XY4" s="131">
        <f>INDEX('[25]Corporate Management'!$B$6:$EY$40,MATCH($A4,'[25]Corporate Management'!$B$6:$B$40,0),MATCH(XY$1,'[25]Corporate Management'!$B$40:$EY$40,0))</f>
        <v>117448</v>
      </c>
      <c r="XZ4" s="116">
        <f>INDEX('[25]Corporate Management'!$B$6:$EY$40,MATCH($A4,'[25]Corporate Management'!$B$6:$B$40,0),MATCH(XZ$1,'[25]Corporate Management'!$B$40:$EY$40,0))</f>
        <v>86.396710410074377</v>
      </c>
      <c r="YA4" s="131">
        <f>INDEX('[25]Corporate Management'!$B$6:$EY$40,MATCH($A4,'[25]Corporate Management'!$B$6:$B$40,0),MATCH(YA$1,'[25]Corporate Management'!$B$40:$EY$40,0))</f>
        <v>107576</v>
      </c>
      <c r="YB4" s="131">
        <f>INDEX('[25]Corporate Management'!$B$6:$EY$40,MATCH($A4,'[25]Corporate Management'!$B$6:$B$40,0),MATCH(YB$1,'[25]Corporate Management'!$B$40:$EY$40,0))</f>
        <v>124514</v>
      </c>
      <c r="YC4" s="116">
        <f>INDEX('[25]Corporate Management'!$B$6:$EY$40,MATCH($A4,'[25]Corporate Management'!$B$6:$B$40,0),MATCH(YC$1,'[25]Corporate Management'!$B$40:$EY$40,0))</f>
        <v>90</v>
      </c>
      <c r="YD4" s="131">
        <f>INDEX('[25]Corporate Management'!$B$6:$EY$40,MATCH($A4,'[25]Corporate Management'!$B$6:$B$40,0),MATCH(YD$1,'[25]Corporate Management'!$B$40:$EY$40,0))</f>
        <v>107460</v>
      </c>
      <c r="YE4" s="131">
        <f>INDEX('[25]Corporate Management'!$B$6:$EY$40,MATCH($A4,'[25]Corporate Management'!$B$6:$B$40,0),MATCH(YE$1,'[25]Corporate Management'!$B$40:$EY$40,0))</f>
        <v>119400</v>
      </c>
      <c r="YF4" s="116">
        <f>INDEX('[26]All Data'!$A$1:$Y$34,MATCH($A4,'[26]All Data'!$A$1:$A$34,0),MATCH(YF$1,'[26]All Data'!$A$1:$Y$1,0))</f>
        <v>86.999944153837561</v>
      </c>
      <c r="YG4" s="131">
        <f>INDEX('[26]All Data'!$A$1:$Y$34,MATCH($A4,'[26]All Data'!$A$1:$A$34,0),MATCH(YG$1,'[26]All Data'!$A$1:$Y$1,0))</f>
        <v>93471</v>
      </c>
      <c r="YH4" s="131">
        <f>INDEX('[26]All Data'!$A$1:$Y$34,MATCH($A4,'[26]All Data'!$A$1:$A$34,0),MATCH(YH$1,'[26]All Data'!$A$1:$Y$1,0))</f>
        <v>107438</v>
      </c>
      <c r="YI4" s="116">
        <f>INDEX('[27]All Data'!$A$1:$Y$34,MATCH($A4,'[27]All Data'!$A$1:$A$34,0),MATCH(YI$1,'[27]All Data'!$A$1:$Y$1,0))</f>
        <v>85.999702195867528</v>
      </c>
      <c r="YJ4" s="131">
        <f>INDEX('[27]All Data'!$A$1:$Y$34,MATCH($A4,'[27]All Data'!$A$1:$A$34,0),MATCH(YJ$1,'[27]All Data'!$A$1:$Y$1,0))</f>
        <v>98185</v>
      </c>
      <c r="YK4" s="131">
        <f>INDEX('[27]All Data'!$A$1:$Y$34,MATCH($A4,'[27]All Data'!$A$1:$A$34,0),MATCH(YK$1,'[27]All Data'!$A$1:$Y$1,0))</f>
        <v>114169</v>
      </c>
      <c r="YL4" s="116">
        <f>INDEX('[28]All Data'!$A$1:$AB$34,MATCH($A4,'[28]All Data'!$A$1:$A$34,0),MATCH(YL$1,'[28]All Data'!$A$1:$AB$1,0))</f>
        <v>87.296930783494304</v>
      </c>
      <c r="YM4" s="131">
        <f>INDEX('[28]All Data'!$A$1:$AB$34,MATCH($A4,'[28]All Data'!$A$1:$A$34,0),MATCH(YM$1,'[28]All Data'!$A$1:$AB$1,0))</f>
        <v>94629</v>
      </c>
      <c r="YN4" s="131">
        <f>INDEX('[28]All Data'!$A$1:$AB$34,MATCH($A4,'[28]All Data'!$A$1:$A$34,0),MATCH(YN$1,'[28]All Data'!$A$1:$AB$1,0))</f>
        <v>108399</v>
      </c>
      <c r="YO4" s="116">
        <f>INDEX('[29]SPI Raw Data 1617'!$A$3:$AN$37,MATCH($A4,'[29]SPI Raw Data 1617'!$A$3:$A$37,0),MATCH(YO$1,'[29]SPI Raw Data 1617'!$A$37:$AN$37,0))</f>
        <v>85.988598262876707</v>
      </c>
      <c r="YP4" s="131">
        <f>INDEX('[29]SPI Raw Data 1617'!$A$3:$AN$37,MATCH($A4,'[29]SPI Raw Data 1617'!$A$3:$A$37,0),MATCH(YP$1,'[29]SPI Raw Data 1617'!$A$37:$AN$37,0))</f>
        <v>86428</v>
      </c>
      <c r="YQ4" s="131">
        <f>INDEX('[29]SPI Raw Data 1617'!$A$3:$AN$37,MATCH($A4,'[29]SPI Raw Data 1617'!$A$3:$A$37,0),MATCH(YQ$1,'[29]SPI Raw Data 1617'!$A$37:$AN$37,0))</f>
        <v>100511</v>
      </c>
      <c r="YR4" s="116">
        <f>INDEX('[30]SPI Raw Data 1718'!$A$3:$AN$37,MATCH($A4,'[30]SPI Raw Data 1718'!$A$3:$A$37,0),MATCH(YR$1,'[30]SPI Raw Data 1718'!$A$37:$AN$37,0))</f>
        <v>83.441917639827906</v>
      </c>
      <c r="YS4" s="131">
        <f>INDEX('[30]SPI Raw Data 1718'!$A$3:$AN$37,MATCH($A4,'[30]SPI Raw Data 1718'!$A$3:$A$37,0),MATCH(YS$1,'[30]SPI Raw Data 1718'!$A$37:$AN$37,0))</f>
        <v>81456</v>
      </c>
      <c r="YT4" s="131">
        <f>INDEX('[30]SPI Raw Data 1718'!$A$3:$AN$37,MATCH($A4,'[30]SPI Raw Data 1718'!$A$3:$A$37,0),MATCH(YT$1,'[30]SPI Raw Data 1718'!$A$37:$AN$37,0))</f>
        <v>97620</v>
      </c>
      <c r="YU4" s="116">
        <f>INDEX('[31]SPI Raw Data 1819'!$A$1:$AN$37,MATCH($A4,'[31]SPI Raw Data 1819'!$A$1:$A$37,0),MATCH(YU$1,'[31]SPI Raw Data 1819'!$A$37:$AN$37,0))</f>
        <v>82.829432381259309</v>
      </c>
      <c r="YV4" s="197">
        <f>INDEX('[31]SPI Raw Data 1819'!$A$1:$AN$37,MATCH($A4,'[31]SPI Raw Data 1819'!$A$1:$A$37,0),MATCH(YV$1,'[31]SPI Raw Data 1819'!$A$37:$AN$37,0))</f>
        <v>82243</v>
      </c>
      <c r="YW4" s="225">
        <f>INDEX('[31]SPI Raw Data 1819'!$A$1:$AN$37,MATCH($A4,'[31]SPI Raw Data 1819'!$A$1:$A$37,0),MATCH(YW$1,'[31]SPI Raw Data 1819'!$A$37:$AN$37,0))</f>
        <v>99292</v>
      </c>
      <c r="YX4" s="116">
        <f>INDEX('[32]SPI Raw Data 1920'!$A$1:$AN$35, MATCH($A4,'[32]SPI Raw Data 1920'!$A$1:$A$35,0),MATCH(YX$1,'[32]SPI Raw Data 1920'!$A$37:$AN$37,0))</f>
        <v>81.516147027831153</v>
      </c>
      <c r="YY4" s="116">
        <f>INDEX('[32]SPI Raw Data 1920'!$A$1:$AN$35, MATCH($A4,'[32]SPI Raw Data 1920'!$A$1:$A$35,0),MATCH(YY$1,'[32]SPI Raw Data 1920'!$A$37:$AN$37,0))</f>
        <v>78906</v>
      </c>
      <c r="YZ4" s="116">
        <f>INDEX('[32]SPI Raw Data 1920'!$A$1:$AN$35, MATCH($A4,'[32]SPI Raw Data 1920'!$A$1:$A$35,0),MATCH(YZ$1,'[32]SPI Raw Data 1920'!$A$37:$AN$37,0))</f>
        <v>96798</v>
      </c>
      <c r="ZA4" s="119">
        <f t="shared" si="44"/>
        <v>22.842797703842972</v>
      </c>
      <c r="ZB4" s="87">
        <v>6439</v>
      </c>
      <c r="ZC4" s="131">
        <f>INDEX([33]historic!$B$2:$K$35,MATCH($A4,[33]historic!$B$2:$B$35,0),MATCH(ZC$1,[33]historic!$B$2:$K$2,0))</f>
        <v>281883.15999999997</v>
      </c>
      <c r="ZD4" s="116">
        <f t="shared" si="45"/>
        <v>28.312107972976815</v>
      </c>
      <c r="ZE4" s="131">
        <v>7413</v>
      </c>
      <c r="ZF4" s="131">
        <f>INDEX([33]historic!$B$2:$K$35,MATCH($A4,[33]historic!$B$2:$B$35,0),MATCH(ZF$1,[33]historic!$B$2:$K$2,0))</f>
        <v>261831.44</v>
      </c>
      <c r="ZG4" s="116">
        <f t="shared" si="46"/>
        <v>31.07488754122237</v>
      </c>
      <c r="ZH4" s="131">
        <v>7616</v>
      </c>
      <c r="ZI4" s="131">
        <f>INDEX([33]historic!$B$2:$K$35,MATCH($A4,[33]historic!$B$2:$B$35,0),MATCH(ZI$1,[33]historic!$B$2:$K$2,0))</f>
        <v>245085.36000000002</v>
      </c>
      <c r="ZJ4" s="116">
        <f t="shared" si="47"/>
        <v>11.47898220188069</v>
      </c>
      <c r="ZK4" s="87">
        <v>8624</v>
      </c>
      <c r="ZL4" s="131">
        <f>INDEX([33]historic!$B$2:$K$35,MATCH($A4,[33]historic!$B$2:$B$35,0),MATCH(ZL$1,[33]historic!$B$2:$K$2,0))</f>
        <v>751286.12</v>
      </c>
      <c r="ZM4" s="116">
        <f t="shared" si="48"/>
        <v>14.52825778868961</v>
      </c>
      <c r="ZN4" s="87">
        <v>8434</v>
      </c>
      <c r="ZO4" s="131">
        <f>INDEX([33]historic!$B$2:$K$35,MATCH($A4,[33]historic!$B$2:$B$35,0),MATCH(ZO$1,[33]historic!$B$2:$K$2,0))</f>
        <v>580523.84</v>
      </c>
      <c r="ZP4" s="116">
        <f t="shared" si="49"/>
        <v>10.108481262327416</v>
      </c>
      <c r="ZQ4" s="87">
        <v>4264</v>
      </c>
      <c r="ZR4" s="131">
        <f>INDEX([33]historic!$B$2:$K$35,MATCH($A4,[33]historic!$B$2:$B$35,0),MATCH(ZR$1,[33]historic!$B$2:$K$2,0))</f>
        <v>421824</v>
      </c>
      <c r="ZS4" s="116">
        <f t="shared" si="50"/>
        <v>19.451240327719617</v>
      </c>
      <c r="ZT4" s="87">
        <f>INDEX('[2]All Previous Years'!$A$1:$EX$34,MATCH($A4,'[2]All Previous Years'!$A$1:$A$34,0),MATCH(ZT$1,'[2]All Previous Years'!$A$1:$EX$1,0))</f>
        <v>8205</v>
      </c>
      <c r="ZU4" s="131">
        <f>INDEX([33]historic!$B$2:$K$35,MATCH($A4,[33]historic!$B$2:$B$35,0),MATCH(ZU$1,[33]historic!$B$2:$K$2,0))</f>
        <v>421824</v>
      </c>
      <c r="ZV4" s="116">
        <f t="shared" si="51"/>
        <v>30.135010071315804</v>
      </c>
      <c r="ZW4" s="32">
        <f>INDEX([4]Sheet1!$A$1:$CJ$34, MATCH($A4, [4]Sheet1!$A$1:$A$34, 0), MATCH(ZW$1, [4]Sheet1!$A$1:$CJ$1, 0))</f>
        <v>11071</v>
      </c>
      <c r="ZX4" s="131">
        <f>INDEX([33]historic!$B$2:$K$35,MATCH($A4,[33]historic!$B$2:$B$35,0),MATCH(ZX$1,[33]historic!$B$2:$K$2,0))</f>
        <v>367380</v>
      </c>
      <c r="ZY4" s="88">
        <f>INDEX('[6]Finance Indicators'!$B$3:$BO$35,MATCH($A4,'[6]Finance Indicators'!$A$3:$A$35,0),MATCH(ZY$1,'[6]Finance Indicators'!$B$2:$BO$2,0))</f>
        <v>28.256575752015628</v>
      </c>
      <c r="ZZ4" s="88">
        <f>INDEX('[6]Finance Indicators'!$B$3:$BO$35,MATCH($A4,'[6]Finance Indicators'!$A$3:$A$35,0),MATCH(ZZ$1,'[6]Finance Indicators'!$B$2:$BO$2,0))</f>
        <v>10472</v>
      </c>
      <c r="AAA4" s="88">
        <f>INDEX('[6]Finance Indicators'!$B$3:$BO$35,MATCH($A4,'[6]Finance Indicators'!$A$3:$A$35,0),MATCH(AAA$1,'[6]Finance Indicators'!$B$2:$BO$2,0))</f>
        <v>370604</v>
      </c>
      <c r="AAB4" s="88">
        <f t="array" ref="AAB4">INDEX('[7]Finance Indicators'!$A$2:$BO$35,MATCH($A4,'[7]Finance Indicators'!$A$2:$A$35,0),MATCH(AAB$1,'[7]Finance Indicators'!$A$2:$BO$2,0))</f>
        <v>29.02701332020704</v>
      </c>
      <c r="AAC4" s="250">
        <f t="array" ref="AAC4">INDEX('[7]Finance Indicators'!$A$2:$BO$35,MATCH($A4,'[7]Finance Indicators'!$A$2:$A$35,0),MATCH(AAC$1,'[7]Finance Indicators'!$A$2:$BO$2,0))</f>
        <v>11676</v>
      </c>
      <c r="AAD4" s="277">
        <f t="array" ref="AAD4">INDEX('[7]Finance Indicators'!$A$2:$BO$35,MATCH($A4,'[7]Finance Indicators'!$A$2:$A$35,0),MATCH(AAD$1,'[7]Finance Indicators'!$A$2:$BO$2,0))</f>
        <v>402246</v>
      </c>
      <c r="AAE4" s="121">
        <f>(ZA4*100)/Deflators!$B$2</f>
        <v>26.90935250980024</v>
      </c>
      <c r="AAF4" s="137">
        <f>(ZD4*100)/Deflators!$B$3</f>
        <v>32.854210834382968</v>
      </c>
      <c r="AAG4" s="137">
        <f>(ZG4*100)/Deflators!$B$4</f>
        <v>35.337700904622679</v>
      </c>
      <c r="AAH4" s="137">
        <f>(ZJ4*100)/Deflators!$B$5</f>
        <v>12.822386880999755</v>
      </c>
      <c r="AAI4" s="137">
        <f>(ZM4*100)/Deflators!$B$6</f>
        <v>16.007794172915496</v>
      </c>
      <c r="AAJ4" s="137">
        <f>(ZP4*100)/Deflators!$B$7</f>
        <v>11.047768023575848</v>
      </c>
      <c r="AAK4" s="137">
        <f>(ZS4*100)/Deflators!$B$8</f>
        <v>20.745245778392633</v>
      </c>
      <c r="AAL4" s="137">
        <f>(ZV4*100)/Deflators!$B$9</f>
        <v>31.583641148032012</v>
      </c>
      <c r="AAM4" s="137">
        <f>(ZY4*100)/Deflators!$B$10</f>
        <v>28.946923698571943</v>
      </c>
      <c r="AAN4" s="245">
        <f>(AAB4*100)/Deflators!$B$11</f>
        <v>29.02701332020704</v>
      </c>
      <c r="AAO4" s="124">
        <f t="shared" si="52"/>
        <v>1.566531514928124</v>
      </c>
      <c r="AAP4" s="87">
        <v>850</v>
      </c>
      <c r="AAQ4" s="131">
        <v>54260</v>
      </c>
      <c r="AAR4" s="122">
        <f t="shared" si="53"/>
        <v>1.4713483975779058</v>
      </c>
      <c r="AAS4" s="131">
        <v>797</v>
      </c>
      <c r="AAT4" s="131">
        <v>54168</v>
      </c>
      <c r="AAU4" s="122">
        <f t="shared" si="54"/>
        <v>1.6195746088938727</v>
      </c>
      <c r="AAV4" s="87">
        <v>881</v>
      </c>
      <c r="AAW4" s="131">
        <v>54397</v>
      </c>
      <c r="AAX4" s="122">
        <f t="shared" si="55"/>
        <v>2.1947182845218389</v>
      </c>
      <c r="AAY4" s="87">
        <v>1220</v>
      </c>
      <c r="AAZ4" s="87">
        <v>55588</v>
      </c>
      <c r="ABA4" s="122">
        <f t="shared" si="56"/>
        <v>2.9076376554174068</v>
      </c>
      <c r="ABB4" s="87">
        <v>1637</v>
      </c>
      <c r="ABC4" s="87">
        <v>56300</v>
      </c>
      <c r="ABD4" s="122">
        <f t="shared" si="57"/>
        <v>2.2173564927531495</v>
      </c>
      <c r="ABE4" s="87">
        <v>1357</v>
      </c>
      <c r="ABF4" s="87">
        <v>61199</v>
      </c>
      <c r="ABG4" s="122">
        <f t="shared" si="58"/>
        <v>2.87211576065702</v>
      </c>
      <c r="ABH4" s="87">
        <f>INDEX('[2]All Previous Years'!$A$1:$EX$34,MATCH($A4,'[2]All Previous Years'!$A$1:$A$34,0),MATCH(ABH$1,'[2]All Previous Years'!$A$1:$EX$1,0))</f>
        <v>1836</v>
      </c>
      <c r="ABI4" s="87">
        <f>INDEX('[2]All Previous Years'!$A$1:$EX$34,MATCH($A4,'[2]All Previous Years'!$A$1:$A$34,0),MATCH(ABI$1,'[2]All Previous Years'!$A$1:$EX$1,0))</f>
        <v>63925</v>
      </c>
      <c r="ABJ4" s="88">
        <f t="shared" si="59"/>
        <v>3.6351176198918402</v>
      </c>
      <c r="ABK4" s="32">
        <f>INDEX([4]Sheet1!$A$1:$CJ$34, MATCH($A4, [4]Sheet1!$A$1:$A$34, 0), MATCH(ABK$1, [4]Sheet1!$A$1:$CJ$1, 0))</f>
        <v>2440</v>
      </c>
      <c r="ABL4" s="32">
        <f>INDEX([4]Sheet1!$A$1:$CJ$34, MATCH($A4, [4]Sheet1!$A$1:$A$34, 0), MATCH(ABL$1, [4]Sheet1!$A$1:$CJ$1, 0))</f>
        <v>67123</v>
      </c>
      <c r="ABM4" s="88">
        <f>INDEX('[6]Finance Indicators'!$B$3:$BO$35,MATCH($A4,'[6]Finance Indicators'!$A$3:$A$35,0),MATCH(ABM$1,'[6]Finance Indicators'!$B$2:$BO$2,0))</f>
        <v>4.1008039020865326</v>
      </c>
      <c r="ABN4" s="88">
        <f>INDEX('[6]Finance Indicators'!$B$3:$BO$35,MATCH($A4,'[6]Finance Indicators'!$A$3:$A$35,0),MATCH(ABN$1,'[6]Finance Indicators'!$B$2:$BO$2,0))</f>
        <v>2724</v>
      </c>
      <c r="ABO4" s="88">
        <f>INDEX('[6]Finance Indicators'!$B$3:$BO$35,MATCH($A4,'[6]Finance Indicators'!$A$3:$A$35,0),MATCH(ABO$1,'[6]Finance Indicators'!$B$2:$BO$2,0))</f>
        <v>66426</v>
      </c>
      <c r="ABP4" s="250">
        <f t="array" ref="ABP4">INDEX('[7]Finance Indicators'!$A$2:$BO$35,MATCH($A4,'[7]Finance Indicators'!$A$2:$A$35,0),MATCH(ABP$1,'[7]Finance Indicators'!$A$2:$BO$2,0))</f>
        <v>3.9469930389136141</v>
      </c>
      <c r="ABQ4" s="250">
        <f t="array" ref="ABQ4">INDEX('[7]Finance Indicators'!$A$2:$BO$35,MATCH($A4,'[7]Finance Indicators'!$A$2:$A$35,0),MATCH(ABQ$1,'[7]Finance Indicators'!$A$2:$BO$2,0))</f>
        <v>2767</v>
      </c>
      <c r="ABR4" s="250">
        <f t="array" ref="ABR4">INDEX('[7]Finance Indicators'!$A$2:$BO$35,MATCH($A4,'[7]Finance Indicators'!$A$2:$A$35,0),MATCH(ABR$1,'[7]Finance Indicators'!$A$2:$BO$2,0))</f>
        <v>70104</v>
      </c>
      <c r="ABS4" s="115">
        <f>INDEX([34]historic!$L$1:$U$34,MATCH($A4,[34]historic!$L$1:$L$34,0),MATCH(ABS$1,[34]historic!$L$1:$U$1,0))</f>
        <v>49.450549450549453</v>
      </c>
      <c r="ABT4" s="116">
        <f>INDEX([34]historic!$L$1:$U$34,MATCH($A4,[34]historic!$L$1:$L$34,0),MATCH(ABT$1,[34]historic!$L$1:$U$1,0))</f>
        <v>49.201474201474198</v>
      </c>
      <c r="ABU4" s="116">
        <f>INDEX([34]historic!$L$1:$U$34,MATCH($A4,[34]historic!$L$1:$L$34,0),MATCH(ABU$1,[34]historic!$L$1:$U$1,0))</f>
        <v>49.26075268817204</v>
      </c>
      <c r="ABV4" s="116">
        <f>INDEX([34]historic!$L$1:$U$34,MATCH($A4,[34]historic!$L$1:$L$34,0),MATCH(ABV$1,[34]historic!$L$1:$U$1,0))</f>
        <v>60.5543710021322</v>
      </c>
      <c r="ABW4" s="116">
        <f>INDEX([34]historic!$L$1:$U$34,MATCH($A4,[34]historic!$L$1:$L$34,0),MATCH(ABW$1,[34]historic!$L$1:$U$1,0))</f>
        <v>48.604151753758053</v>
      </c>
      <c r="ABX4" s="116">
        <f>INDEX([34]historic!$L$1:$U$34,MATCH($A4,[34]historic!$L$1:$L$34,0),MATCH(ABX$1,[34]historic!$L$1:$U$1,0))</f>
        <v>48.440899202320523</v>
      </c>
      <c r="ABY4" s="116">
        <f>INDEX([34]historic!$L$1:$U$34,MATCH($A4,[34]historic!$L$1:$L$34,0),MATCH(ABY$1,[34]historic!$L$1:$U$1,0))</f>
        <v>48.824714573539289</v>
      </c>
      <c r="ABZ4" s="116">
        <f>INDEX([34]historic!$L$1:$U$34,MATCH($A4,[34]historic!$L$1:$L$34,0),MATCH(ABZ$1,[34]historic!$L$1:$U$1,0))</f>
        <v>66.819642037631937</v>
      </c>
      <c r="ACA4" s="88">
        <f>INDEX('[15]1819 Collected Indicators'!$A$3:$CV$36,MATCH($A4,'[15]1819 Collected Indicators'!$A$3:$A$36,0),MATCH(ACA$1,'[15]1819 Collected Indicators'!$A$3:$CV$3,0))</f>
        <v>52.948717948717949</v>
      </c>
      <c r="ACB4" s="255">
        <f>INDEX('[11]1920 Collected Indicators'!$A$3:$CV$36,MATCH($A4,'[11]1920 Collected Indicators'!$A$3:$A$36,0),MATCH(ACB$1,'[11]1920 Collected Indicators'!$A$3:$CV$3,0))</f>
        <v>54.06</v>
      </c>
      <c r="ACC4" s="133">
        <v>88.619299999999996</v>
      </c>
      <c r="ACD4" s="116">
        <v>82.148765596065076</v>
      </c>
      <c r="ACE4" s="88">
        <f>INDEX('[14]1718 Collected Indicators'!$A$3:$CH$36,MATCH($A4,'[14]1718 Collected Indicators'!$A$3:$A$36,0),MATCH(ACE$1,'[14]1718 Collected Indicators'!$A$3:$CH$3,0))</f>
        <v>76.5</v>
      </c>
      <c r="ACF4" s="120" t="e">
        <f>INDEX('[11]1920 Collected Indicators'!$A$3:$CV$36,MATCH($A4,'[11]1920 Collected Indicators'!$A$3:$A$36,0),MATCH(ACF$1,'[11]1920 Collected Indicators'!$A$3:$CV$3,0))</f>
        <v>#N/A</v>
      </c>
      <c r="ACG4" s="115">
        <v>89.775499999999994</v>
      </c>
      <c r="ACH4" s="116">
        <v>83.517256890480667</v>
      </c>
      <c r="ACI4" s="116">
        <f>INDEX('[14]1718 Collected Indicators'!$A$3:$CH$36,MATCH($A4,'[14]1718 Collected Indicators'!$A$3:$A$36,0),MATCH(ACI$1,'[14]1718 Collected Indicators'!$A$3:$CH$3,0))</f>
        <v>76.98</v>
      </c>
      <c r="ACJ4" s="120">
        <f>INDEX('[11]1920 Collected Indicators'!$A$3:$CV$36,MATCH($A4,'[11]1920 Collected Indicators'!$A$3:$A$36,0),MATCH(ACJ$1,'[11]1920 Collected Indicators'!$A$3:$CV$3,0))</f>
        <v>85.617900000000006</v>
      </c>
      <c r="ACK4" s="115">
        <f>INDEX('[35]Raw Data'!$A$1:$BK$34,MATCH($A4,'[35]Raw Data'!$A$1:$A$34,0),MATCH(ACK$1,'[35]Raw Data'!$A$1:$BK$1,0))</f>
        <v>85.06</v>
      </c>
      <c r="ACL4" s="116">
        <f>INDEX('[35]Raw Data'!$A$1:$BK$34,MATCH($A4,'[35]Raw Data'!$A$1:$A$34,0),MATCH(ACL$1,'[35]Raw Data'!$A$1:$BK$1,0))</f>
        <v>85.94</v>
      </c>
      <c r="ACM4" s="136">
        <f>INDEX('[35]Raw Data'!$A$1:$BK$34,MATCH($A4,'[35]Raw Data'!$A$1:$A$34,0),MATCH(ACM$1,'[35]Raw Data'!$A$1:$BK$1,0))</f>
        <v>76.06</v>
      </c>
      <c r="ACN4" s="120">
        <f>INDEX('[11]1920 Collected Indicators'!$A$3:$CV$36,MATCH($A4,'[11]1920 Collected Indicators'!$A$3:$A$36,0),MATCH(ACN$1,'[11]1920 Collected Indicators'!$A$3:$CV$3,0))</f>
        <v>84.822500000000005</v>
      </c>
      <c r="ACO4" s="115">
        <f>INDEX('[35]Raw Data'!$A$1:$BK$34,MATCH($A4,'[35]Raw Data'!$A$1:$A$34,0),MATCH(ACO$1,'[35]Raw Data'!$A$1:$BK$1,0))</f>
        <v>83.3</v>
      </c>
      <c r="ACP4" s="116">
        <f>INDEX('[35]Raw Data'!$A$1:$BK$34,MATCH($A4,'[35]Raw Data'!$A$1:$A$34,0),MATCH(ACP$1,'[35]Raw Data'!$A$1:$BK$1,0))</f>
        <v>79.09</v>
      </c>
      <c r="ACQ4" s="136">
        <f>INDEX('[35]Raw Data'!$A$1:$BK$34,MATCH($A4,'[35]Raw Data'!$A$1:$A$34,0),MATCH(ACQ$1,'[35]Raw Data'!$A$1:$BK$1,0))</f>
        <v>70.56</v>
      </c>
      <c r="ACR4" s="120">
        <f>INDEX('[11]1920 Collected Indicators'!$A$3:$CV$36,MATCH($A4,'[11]1920 Collected Indicators'!$A$3:$A$36,0),MATCH(ACR$1,'[11]1920 Collected Indicators'!$A$3:$CV$3,0))</f>
        <v>82.005399999999995</v>
      </c>
      <c r="ACS4" s="115">
        <f>INDEX('[35]Raw Data'!$A$1:$BK$34,MATCH($A4,'[35]Raw Data'!$A$1:$A$34,0),MATCH(ACS$1,'[35]Raw Data'!$A$1:$BK$1,0))</f>
        <v>45.07</v>
      </c>
      <c r="ACT4" s="116">
        <f>INDEX('[35]Raw Data'!$A$1:$BK$34,MATCH($A4,'[35]Raw Data'!$A$1:$A$34,0),MATCH(ACT$1,'[35]Raw Data'!$A$1:$BK$1,0))</f>
        <v>38.28</v>
      </c>
      <c r="ACU4" s="136">
        <f>INDEX('[35]Raw Data'!$A$1:$BK$34,MATCH($A4,'[35]Raw Data'!$A$1:$A$34,0),MATCH(ACU$1,'[35]Raw Data'!$A$1:$BK$1,0))</f>
        <v>34.03</v>
      </c>
      <c r="ACV4" s="120">
        <f>INDEX('[11]1920 Collected Indicators'!$A$3:$CV$36,MATCH($A4,'[11]1920 Collected Indicators'!$A$3:$A$36,0),MATCH(ACV$1,'[11]1920 Collected Indicators'!$A$3:$CV$3,0))</f>
        <v>34.9407</v>
      </c>
      <c r="ACW4" s="115">
        <f t="shared" si="60"/>
        <v>368.42948717948718</v>
      </c>
      <c r="ACX4" s="87">
        <v>16093</v>
      </c>
      <c r="ACY4" s="87">
        <f t="array" ref="ACY4">INDEX([36]Historic!$B$2:$K$35,MATCH($A4,[36]Historic!$B$2:$B$35,0),MATCH(ACY$1,[36]Historic!$B$2:$K$2,0))</f>
        <v>840</v>
      </c>
      <c r="ACZ4" s="116">
        <f t="shared" si="61"/>
        <v>397.95821462488129</v>
      </c>
      <c r="ADA4" s="87">
        <v>16762</v>
      </c>
      <c r="ADB4" s="87">
        <f t="array" ref="ADB4">INDEX([36]Historic!$B$2:$K$35,MATCH($A4,[36]Historic!$B$2:$B$35,0),MATCH(ADB$1,[36]Historic!$B$2:$K$2,0))</f>
        <v>810</v>
      </c>
      <c r="ADC4" s="116">
        <f t="shared" si="62"/>
        <v>377.41683991683993</v>
      </c>
      <c r="ADD4" s="87">
        <v>14523</v>
      </c>
      <c r="ADE4" s="87">
        <f t="array" ref="ADE4">INDEX([36]Historic!$B$2:$K$35,MATCH($A4,[36]Historic!$B$2:$B$35,0),MATCH(ADE$1,[36]Historic!$B$2:$K$2,0))</f>
        <v>740</v>
      </c>
      <c r="ADF4" s="116">
        <f t="shared" si="63"/>
        <v>384.06217070600633</v>
      </c>
      <c r="ADG4" s="87">
        <v>14579</v>
      </c>
      <c r="ADH4" s="87">
        <f t="array" ref="ADH4">INDEX([36]Historic!$B$2:$K$35,MATCH($A4,[36]Historic!$B$2:$B$35,0),MATCH(ADH$1,[36]Historic!$B$2:$K$2,0))</f>
        <v>730</v>
      </c>
      <c r="ADI4" s="116">
        <f t="shared" si="64"/>
        <v>399.18743228602386</v>
      </c>
      <c r="ADJ4" s="87">
        <v>14738</v>
      </c>
      <c r="ADK4" s="87">
        <f t="array" ref="ADK4">INDEX([36]Historic!$B$2:$K$35,MATCH($A4,[36]Historic!$B$2:$B$35,0),MATCH(ADK$1,[36]Historic!$B$2:$K$2,0))</f>
        <v>710</v>
      </c>
      <c r="ADL4" s="116">
        <f t="shared" si="65"/>
        <v>452.11267605633805</v>
      </c>
      <c r="ADM4" s="87">
        <v>16692</v>
      </c>
      <c r="ADN4" s="87">
        <f t="array" ref="ADN4">INDEX([36]Historic!$B$2:$K$35,MATCH($A4,[36]Historic!$B$2:$B$35,0),MATCH(ADN$1,[36]Historic!$B$2:$K$2,0))</f>
        <v>710</v>
      </c>
      <c r="ADO4" s="116">
        <f t="shared" si="66"/>
        <v>506.46153846153845</v>
      </c>
      <c r="ADP4" s="87">
        <f>INDEX('[2]All Previous Years'!$A$1:$EX$34,MATCH($A4,'[2]All Previous Years'!$A$1:$A$34,0),MATCH(ADP$1,'[2]All Previous Years'!$A$1:$EX$1,0))</f>
        <v>19752</v>
      </c>
      <c r="ADQ4" s="87">
        <f t="array" ref="ADQ4">INDEX([36]Historic!$B$2:$K$35,MATCH($A4,[36]Historic!$B$2:$B$35,0),MATCH(ADQ$1,[36]Historic!$B$2:$K$2,0))</f>
        <v>750</v>
      </c>
      <c r="ADR4" s="116">
        <f t="shared" si="67"/>
        <v>505.76923076923077</v>
      </c>
      <c r="ADS4" s="32">
        <f>INDEX([4]Sheet1!$A$1:$CJ$34, MATCH($A4, [4]Sheet1!$A$1:$A$34, 0), MATCH(ADS$1, [4]Sheet1!$A$1:$CJ$1, 0))</f>
        <v>18673</v>
      </c>
      <c r="ADT4" s="87">
        <f t="array" ref="ADT4">INDEX([36]Historic!$B$2:$K$35,MATCH($A4,[36]Historic!$B$2:$B$35,0),MATCH(ADT$1,[36]Historic!$B$2:$K$2,0))</f>
        <v>710</v>
      </c>
      <c r="ADU4" s="88">
        <f>INDEX('[6]Finance Indicators'!$B$3:$BO$35,MATCH($A4,'[6]Finance Indicators'!$A$3:$A$35,0),MATCH(ADU$1,'[6]Finance Indicators'!$B$2:$BO$2,0))</f>
        <v>516.93376068376062</v>
      </c>
      <c r="ADV4" s="88">
        <f>INDEX('[6]Finance Indicators'!$B$3:$BO$35,MATCH($A4,'[6]Finance Indicators'!$A$3:$A$35,0),MATCH(ADV$1,'[6]Finance Indicators'!$B$2:$BO$2,0))</f>
        <v>19354</v>
      </c>
      <c r="ADW4" s="88">
        <f>INDEX('[6]Finance Indicators'!$B$3:$BO$35,MATCH($A4,'[6]Finance Indicators'!$A$3:$A$35,0),MATCH(ADW$1,'[6]Finance Indicators'!$B$2:$BO$2,0))</f>
        <v>720</v>
      </c>
      <c r="ADX4" s="88">
        <f t="array" ref="ADX4">INDEX('[7]Finance Indicators'!$A$2:$BO$35,MATCH($A4,'[7]Finance Indicators'!$A$2:$A$35,0),MATCH(ADX$1,'[7]Finance Indicators'!$A$2:$BO$2,0))</f>
        <v>520.86798336798336</v>
      </c>
      <c r="ADY4" s="250">
        <f t="array" ref="ADY4">INDEX('[7]Finance Indicators'!$A$2:$BO$35,MATCH($A4,'[7]Finance Indicators'!$A$2:$A$35,0),MATCH(ADY$1,'[7]Finance Indicators'!$A$2:$BO$2,0))</f>
        <v>20043</v>
      </c>
      <c r="ADZ4" s="277">
        <f t="array" ref="ADZ4">INDEX('[7]Finance Indicators'!$A$2:$BO$35,MATCH($A4,'[7]Finance Indicators'!$A$2:$A$35,0),MATCH(ADZ$1,'[7]Finance Indicators'!$A$2:$BO$2,0))</f>
        <v>740</v>
      </c>
      <c r="AEA4" s="121">
        <f>(ACW4*100)/Deflators!$B$2</f>
        <v>434.01859413437035</v>
      </c>
      <c r="AEB4" s="137">
        <f>(ACZ4*100)/Deflators!$B$3</f>
        <v>461.80252982363066</v>
      </c>
      <c r="AEC4" s="137">
        <f>(ADC4*100)/Deflators!$B$4</f>
        <v>429.19039972894205</v>
      </c>
      <c r="AED4" s="137">
        <f>(ADF4*100)/Deflators!$B$5</f>
        <v>429.00961535963955</v>
      </c>
      <c r="AEE4" s="137">
        <f>(ADI4*100)/Deflators!$B$6</f>
        <v>439.84009269329425</v>
      </c>
      <c r="AEF4" s="137">
        <f>(ADL4*100)/Deflators!$B$7</f>
        <v>494.12328479090303</v>
      </c>
      <c r="AEG4" s="137">
        <f>(ADO4*100)/Deflators!$B$8</f>
        <v>540.15419663056662</v>
      </c>
      <c r="AEH4" s="137">
        <f>(ADR4*100)/Deflators!$B$9</f>
        <v>530.08224820659871</v>
      </c>
      <c r="AEI4" s="137">
        <f>(ADU4*100)/Deflators!$B$10</f>
        <v>529.56318058677959</v>
      </c>
      <c r="AEJ4" s="245">
        <f>(ADX4*100)/Deflators!$B$11</f>
        <v>520.86798336798336</v>
      </c>
      <c r="AEK4" s="115">
        <f>INDEX('[35]Raw Data'!$A$1:$BK$34,MATCH($A4,'[35]Raw Data'!$A$1:$A$34,0),MATCH(AEK$1,'[35]Raw Data'!$A$1:$BK$1,0))</f>
        <v>91.79331306990882</v>
      </c>
      <c r="AEL4" s="197">
        <f>INDEX('[35]Raw Data'!$A$1:$BK$34,MATCH($A4,'[35]Raw Data'!$A$1:$A$34,0),MATCH(AEL$1,'[35]Raw Data'!$A$1:$BK$1,0))</f>
        <v>1510</v>
      </c>
      <c r="AEM4" s="197">
        <f>INDEX('[35]Raw Data'!$A$1:$BK$34,MATCH($A4,'[35]Raw Data'!$A$1:$A$34,0),MATCH(AEM$1,'[35]Raw Data'!$A$1:$BK$1,0))</f>
        <v>16450</v>
      </c>
      <c r="AEN4" s="116">
        <f>INDEX('[35]Raw Data'!$A$1:$BK$34,MATCH($A4,'[35]Raw Data'!$A$1:$A$34,0),MATCH(AEN$1,'[35]Raw Data'!$A$1:$BK$1,0))</f>
        <v>87.631356444014969</v>
      </c>
      <c r="AEO4" s="197">
        <f>INDEX('[35]Raw Data'!$A$1:$BK$34,MATCH($A4,'[35]Raw Data'!$A$1:$A$34,0),MATCH(AEO$1,'[35]Raw Data'!$A$1:$BK$1,0))</f>
        <v>1451</v>
      </c>
      <c r="AEP4" s="197">
        <f>INDEX('[35]Raw Data'!$A$1:$BK$34,MATCH($A4,'[35]Raw Data'!$A$1:$A$34,0),MATCH(AEP$1,'[35]Raw Data'!$A$1:$BK$1,0))</f>
        <v>16558</v>
      </c>
      <c r="AEQ4" s="116">
        <f>INDEX('[35]Raw Data'!$A$1:$BK$34,MATCH($A4,'[35]Raw Data'!$A$1:$A$34,0),MATCH(AEQ$1,'[35]Raw Data'!$A$1:$BK$1,0))</f>
        <v>91.197555529439427</v>
      </c>
      <c r="AER4" s="197">
        <f>INDEX('[35]Raw Data'!$A$1:$BK$34,MATCH($A4,'[35]Raw Data'!$A$1:$A$34,0),MATCH(AER$1,'[35]Raw Data'!$A$1:$BK$1,0))</f>
        <v>1552</v>
      </c>
      <c r="AES4" s="197">
        <f>INDEX('[35]Raw Data'!$A$1:$BK$34,MATCH($A4,'[35]Raw Data'!$A$1:$A$34,0),MATCH(AES$1,'[35]Raw Data'!$A$1:$BK$1,0))</f>
        <v>17018</v>
      </c>
      <c r="AET4" s="116">
        <f>INDEX('[35]Raw Data'!$A$1:$BK$34,MATCH($A4,'[35]Raw Data'!$A$1:$A$34,0),MATCH(AET$1,'[35]Raw Data'!$A$1:$BK$1,0))</f>
        <v>91.009665773844191</v>
      </c>
      <c r="AEU4" s="197">
        <f>INDEX('[35]Raw Data'!$A$1:$BK$34,MATCH($A4,'[35]Raw Data'!$A$1:$A$34,0),MATCH(AEU$1,'[35]Raw Data'!$A$1:$BK$1,0))</f>
        <v>1563</v>
      </c>
      <c r="AEV4" s="197">
        <f>INDEX('[35]Raw Data'!$A$1:$BK$34,MATCH($A4,'[35]Raw Data'!$A$1:$A$34,0),MATCH(AEV$1,'[35]Raw Data'!$A$1:$BK$1,0))</f>
        <v>17174</v>
      </c>
      <c r="AEW4" s="116">
        <f>INDEX('[35]Raw Data'!$A$1:$BK$34,MATCH($A4,'[35]Raw Data'!$A$1:$A$34,0),MATCH(AEW$1,'[35]Raw Data'!$A$1:$BK$1,0))</f>
        <v>90.242424242424249</v>
      </c>
      <c r="AEX4" s="197">
        <f>INDEX('[35]Raw Data'!$A$1:$BK$34,MATCH($A4,'[35]Raw Data'!$A$1:$A$34,0),MATCH(AEX$1,'[35]Raw Data'!$A$1:$BK$1,0))</f>
        <v>1489</v>
      </c>
      <c r="AEY4" s="197">
        <f>INDEX('[35]Raw Data'!$A$1:$BK$34,MATCH($A4,'[35]Raw Data'!$A$1:$A$34,0),MATCH(AEY$1,'[35]Raw Data'!$A$1:$BK$1,0))</f>
        <v>16500</v>
      </c>
      <c r="AEZ4" s="116">
        <f>INDEX('[35]Raw Data'!$A$1:$BK$34,MATCH($A4,'[35]Raw Data'!$A$1:$A$34,0),MATCH(AEZ$1,'[35]Raw Data'!$A$1:$BK$1,0))</f>
        <v>104.73830533059351</v>
      </c>
      <c r="AFA4" s="197">
        <f>INDEX('[35]Raw Data'!$A$1:$BK$34,MATCH($A4,'[35]Raw Data'!$A$1:$A$34,0),MATCH(AFA$1,'[35]Raw Data'!$A$1:$BK$1,0))</f>
        <v>1733</v>
      </c>
      <c r="AFB4" s="197">
        <f>INDEX('[35]Raw Data'!$A$1:$BK$34,MATCH($A4,'[35]Raw Data'!$A$1:$A$34,0),MATCH(AFB$1,'[35]Raw Data'!$A$1:$BK$1,0))</f>
        <v>16546</v>
      </c>
      <c r="AFC4" s="116">
        <f>INDEX('[35]Raw Data'!$A$1:$BK$34,MATCH($A4,'[35]Raw Data'!$A$1:$A$34,0),MATCH(AFC$1,'[35]Raw Data'!$A$1:$BK$1,0))</f>
        <v>108.33632770391664</v>
      </c>
      <c r="AFD4" s="197">
        <f>INDEX('[35]Raw Data'!$A$1:$BK$34,MATCH($A4,'[35]Raw Data'!$A$1:$A$34,0),MATCH(AFD$1,'[35]Raw Data'!$A$1:$BK$1,0))</f>
        <v>1809</v>
      </c>
      <c r="AFE4" s="197">
        <f>INDEX('[35]Raw Data'!$A$1:$BK$34,MATCH($A4,'[35]Raw Data'!$A$1:$A$34,0),MATCH(AFE$1,'[35]Raw Data'!$A$1:$BK$1,0))</f>
        <v>16698</v>
      </c>
      <c r="AFF4" s="116">
        <f>INDEX('[35]Raw Data'!$A$1:$BK$34,MATCH($A4,'[35]Raw Data'!$A$1:$A$34,0),MATCH(AFF$1,'[35]Raw Data'!$A$1:$BK$1,0))</f>
        <v>103.50199401794616</v>
      </c>
      <c r="AFG4" s="197">
        <f>INDEX('[35]Raw Data'!$A$1:$BK$34,MATCH($A4,'[35]Raw Data'!$A$1:$A$34,0),MATCH(AFG$1,'[35]Raw Data'!$A$1:$BK$1,0))</f>
        <v>1661</v>
      </c>
      <c r="AFH4" s="197">
        <f>INDEX('[35]Raw Data'!$A$1:$BK$34,MATCH($A4,'[35]Raw Data'!$A$1:$A$34,0),MATCH(AFH$1,'[35]Raw Data'!$A$1:$BK$1,0))</f>
        <v>16048</v>
      </c>
      <c r="AFI4" s="116">
        <f>INDEX('[15]1819 Collected Indicators'!$A$3:$CV$36,MATCH($A4,'[15]1819 Collected Indicators'!$A$3:$A$36,0),MATCH(AFI$1,'[15]1819 Collected Indicators'!$A$3:$CV$3,0))</f>
        <v>104.02705580259284</v>
      </c>
      <c r="AFJ4" s="197">
        <f>INDEX('[15]1819 Collected Indicators'!$A$3:$CV$36,MATCH($A4,'[15]1819 Collected Indicators'!$A$3:$A$36,0),MATCH(AFJ$1,'[15]1819 Collected Indicators'!$A$3:$CV$3,0))</f>
        <v>1661</v>
      </c>
      <c r="AFK4" s="222">
        <f>INDEX('[15]1819 Collected Indicators'!$A$3:$CV$36,MATCH($A4,'[15]1819 Collected Indicators'!$A$3:$A$36,0),MATCH(AFK$1,'[15]1819 Collected Indicators'!$A$3:$CV$3,0))</f>
        <v>15967</v>
      </c>
      <c r="AFL4" s="311">
        <f>INDEX('[11]1920 Collected Indicators'!$A$3:$CV$36,MATCH($A4,'[11]1920 Collected Indicators'!$A$3:$A$36,0),MATCH(AFL$1,'[11]1920 Collected Indicators'!$A$3:$CV$3,0))</f>
        <v>113.07335302272315</v>
      </c>
      <c r="AFM4" s="197">
        <f>INDEX('[11]1920 Collected Indicators'!$A$3:$CV$36,MATCH($A4,'[11]1920 Collected Indicators'!$A$3:$A$36,0),MATCH(AFM$1,'[11]1920 Collected Indicators'!$A$3:$CV$3,0))</f>
        <v>1876</v>
      </c>
      <c r="AFN4" s="197">
        <f>INDEX('[11]1920 Collected Indicators'!$A$3:$CV$36,MATCH($A4,'[11]1920 Collected Indicators'!$A$3:$A$36,0),MATCH(AFN$1,'[11]1920 Collected Indicators'!$A$3:$CV$3,0))</f>
        <v>16591</v>
      </c>
      <c r="AFO4" s="133">
        <f>INDEX('[35]Raw Data'!$A$1:$BK$34,MATCH($A4,'[35]Raw Data'!$A$1:$A$34,0),MATCH(AFO$1,'[35]Raw Data'!$A$1:$BK$1,0))</f>
        <v>87.323943661971825</v>
      </c>
      <c r="AFP4" s="133">
        <f>INDEX('[35]Raw Data'!$A$1:$BK$34,MATCH($A4,'[35]Raw Data'!$A$1:$A$34,0),MATCH(AFP$1,'[35]Raw Data'!$A$1:$BK$1,0))</f>
        <v>85.294117647058826</v>
      </c>
      <c r="AFQ4" s="133">
        <f>INDEX('[35]Raw Data'!$A$1:$BK$34,MATCH($A4,'[35]Raw Data'!$A$1:$A$34,0),MATCH(AFQ$1,'[35]Raw Data'!$A$1:$BK$1,0))</f>
        <v>91.17647058823529</v>
      </c>
      <c r="AFR4" s="133">
        <f>INDEX('[35]Raw Data'!$A$1:$BK$34,MATCH($A4,'[35]Raw Data'!$A$1:$A$34,0),MATCH(AFR$1,'[35]Raw Data'!$A$1:$BK$1,0))</f>
        <v>90.140845070422543</v>
      </c>
      <c r="AFS4" s="133">
        <f>INDEX('[35]Raw Data'!$A$1:$BK$34,MATCH($A4,'[35]Raw Data'!$A$1:$A$34,0),MATCH(AFS$1,'[35]Raw Data'!$A$1:$BK$1,0))</f>
        <v>87.5</v>
      </c>
      <c r="AFT4" s="133">
        <f>INDEX('[35]Raw Data'!$A$1:$BK$34,MATCH($A4,'[35]Raw Data'!$A$1:$A$34,0),MATCH(AFT$1,'[35]Raw Data'!$A$1:$BK$1,0))</f>
        <v>82.432432432432435</v>
      </c>
      <c r="AFU4" s="133">
        <f>INDEX('[35]Raw Data'!$A$1:$BK$34,MATCH($A4,'[35]Raw Data'!$A$1:$A$34,0),MATCH(AFU$1,'[35]Raw Data'!$A$1:$BK$1,0))</f>
        <v>83.561643835616437</v>
      </c>
      <c r="AFV4" s="136">
        <f>INDEX('[15]1819 Collected Indicators'!$A$3:$CV$36,MATCH($A4,'[15]1819 Collected Indicators'!$A$3:$A$36,0),MATCH(AFV$1,'[15]1819 Collected Indicators'!$A$3:$CV$3,0))</f>
        <v>81.58</v>
      </c>
      <c r="AFW4" s="120">
        <f>INDEX('[11]1920 Collected Indicators'!$A$3:$CV$36,MATCH($A4,'[11]1920 Collected Indicators'!$A$3:$A$36,0),MATCH(AFW$1,'[11]1920 Collected Indicators'!$A$3:$CV$3,0))</f>
        <v>80.26315789473685</v>
      </c>
      <c r="AFX4" s="115">
        <f>INDEX('[35]Raw Data'!$A$1:$BK$34,MATCH($A4,'[35]Raw Data'!$A$1:$A$34,0),MATCH(AFX$1,'[35]Raw Data'!$A$1:$BK$1,0))</f>
        <v>791.20879120879113</v>
      </c>
      <c r="AFY4" s="213">
        <f>INDEX('[35]Raw Data'!$A$1:$BK$34,MATCH($A4,'[35]Raw Data'!$A$1:$A$34,0),MATCH(AFY$1,'[35]Raw Data'!$A$1:$BK$1,0))</f>
        <v>8928</v>
      </c>
      <c r="AFZ4" s="213">
        <f>INDEX('[35]Raw Data'!$A$1:$BK$34,MATCH($A4,'[35]Raw Data'!$A$1:$A$34,0),MATCH(AFZ$1,'[35]Raw Data'!$A$1:$BK$1,0))</f>
        <v>11284</v>
      </c>
      <c r="AGA4" s="116">
        <f>INDEX('[35]Raw Data'!$A$1:$BK$34,MATCH($A4,'[35]Raw Data'!$A$1:$A$34,0),MATCH(AGA$1,'[35]Raw Data'!$A$1:$BK$1,0))</f>
        <v>600.83558186091045</v>
      </c>
      <c r="AGB4" s="213">
        <f>INDEX('[35]Raw Data'!$A$1:$BK$34,MATCH($A4,'[35]Raw Data'!$A$1:$A$34,0),MATCH(AGB$1,'[35]Raw Data'!$A$1:$BK$1,0))</f>
        <v>6903</v>
      </c>
      <c r="AGC4" s="213">
        <f>INDEX('[35]Raw Data'!$A$1:$BK$34,MATCH($A4,'[35]Raw Data'!$A$1:$A$34,0),MATCH(AGC$1,'[35]Raw Data'!$A$1:$BK$1,0))</f>
        <v>11489</v>
      </c>
      <c r="AGD4" s="116">
        <f>INDEX('[35]Raw Data'!$A$1:$BK$34,MATCH($A4,'[35]Raw Data'!$A$1:$A$34,0),MATCH(AGD$1,'[35]Raw Data'!$A$1:$BK$1,0))</f>
        <v>367.76682383197601</v>
      </c>
      <c r="AGE4" s="213">
        <f>INDEX('[35]Raw Data'!$A$1:$BK$34,MATCH($A4,'[35]Raw Data'!$A$1:$A$34,0),MATCH(AGE$1,'[35]Raw Data'!$A$1:$BK$1,0))</f>
        <v>4290</v>
      </c>
      <c r="AGF4" s="213">
        <f>INDEX('[35]Raw Data'!$A$1:$BK$34,MATCH($A4,'[35]Raw Data'!$A$1:$A$34,0),MATCH(AGF$1,'[35]Raw Data'!$A$1:$BK$1,0))</f>
        <v>11665</v>
      </c>
      <c r="AGG4" s="116">
        <f>INDEX('[35]Raw Data'!$A$1:$BK$34,MATCH($A4,'[35]Raw Data'!$A$1:$A$34,0),MATCH(AGG$1,'[35]Raw Data'!$A$1:$BK$1,0))</f>
        <v>354.81676728169373</v>
      </c>
      <c r="AGH4" s="213">
        <f>INDEX('[35]Raw Data'!$A$1:$BK$34,MATCH($A4,'[35]Raw Data'!$A$1:$A$34,0),MATCH(AGH$1,'[35]Raw Data'!$A$1:$BK$1,0))</f>
        <v>4173</v>
      </c>
      <c r="AGI4" s="213">
        <f>INDEX('[35]Raw Data'!$A$1:$BK$34,MATCH($A4,'[35]Raw Data'!$A$1:$A$34,0),MATCH(AGI$1,'[35]Raw Data'!$A$1:$BK$1,0))</f>
        <v>11761</v>
      </c>
      <c r="AGJ4" s="116">
        <f>INDEX('[35]Raw Data'!$A$1:$BK$34,MATCH($A4,'[35]Raw Data'!$A$1:$A$34,0),MATCH(AGJ$1,'[35]Raw Data'!$A$1:$BK$1,0))</f>
        <v>418.7233330544633</v>
      </c>
      <c r="AGK4" s="213">
        <f>INDEX('[35]Raw Data'!$A$1:$BK$34,MATCH($A4,'[35]Raw Data'!$A$1:$A$34,0),MATCH(AGK$1,'[35]Raw Data'!$A$1:$BK$1,0))</f>
        <v>5005</v>
      </c>
      <c r="AGL4" s="213">
        <f>INDEX('[35]Raw Data'!$A$1:$BK$34,MATCH($A4,'[35]Raw Data'!$A$1:$A$34,0),MATCH(AGL$1,'[35]Raw Data'!$A$1:$BK$1,0))</f>
        <v>11953</v>
      </c>
      <c r="AGM4" s="116">
        <f>INDEX('[15]1819 Collected Indicators'!$A$3:$CV$36,MATCH($A4,'[15]1819 Collected Indicators'!$A$3:$A$36,0),MATCH(AGM$1,'[15]1819 Collected Indicators'!$A$3:$CV$3,0))</f>
        <v>314.38</v>
      </c>
      <c r="AGN4" s="213">
        <f>INDEX('[15]1819 Collected Indicators'!$A$3:$CV$36,MATCH($A4,'[15]1819 Collected Indicators'!$A$3:$A$36,0),MATCH(AGN$1,'[15]1819 Collected Indicators'!$A$3:$CV$3,0))</f>
        <v>3827</v>
      </c>
      <c r="AGO4" s="228">
        <f>INDEX('[15]1819 Collected Indicators'!$A$3:$CV$36,MATCH($A4,'[15]1819 Collected Indicators'!$A$3:$A$36,0),MATCH(AGO$1,'[15]1819 Collected Indicators'!$A$3:$CV$3,0))</f>
        <v>12173</v>
      </c>
      <c r="AGP4" s="213">
        <f>INDEX('[11]1920 Collected Indicators'!$A$3:$CV$36,MATCH($A4,'[11]1920 Collected Indicators'!$A$3:$A$36,0),MATCH(AGP$1,'[11]1920 Collected Indicators'!$A$3:$CV$3,0))</f>
        <v>252.09146681539318</v>
      </c>
      <c r="AGQ4" s="213">
        <f>INDEX('[11]1920 Collected Indicators'!$A$3:$CV$36,MATCH($A4,'[11]1920 Collected Indicators'!$A$3:$A$36,0),MATCH(AGQ$1,'[11]1920 Collected Indicators'!$A$3:$CV$3,0))</f>
        <v>3164</v>
      </c>
      <c r="AGR4" s="306">
        <f>INDEX('[11]1920 Collected Indicators'!$A$3:$CV$36,MATCH($A4,'[11]1920 Collected Indicators'!$A$3:$A$36,0),MATCH(AGR$1,'[11]1920 Collected Indicators'!$A$3:$CV$3,0))</f>
        <v>12551</v>
      </c>
      <c r="AGS4" s="217">
        <v>1.96</v>
      </c>
      <c r="AGT4" s="208">
        <v>3074</v>
      </c>
      <c r="AGU4" s="87">
        <v>1568948</v>
      </c>
      <c r="AGV4" s="88">
        <v>1.7571201986069926</v>
      </c>
      <c r="AGW4" s="87">
        <v>2548</v>
      </c>
      <c r="AGX4" s="87">
        <v>1450100</v>
      </c>
      <c r="AGY4" s="116">
        <v>1.782841501188561</v>
      </c>
      <c r="AGZ4" s="87">
        <v>2376</v>
      </c>
      <c r="AHA4" s="32">
        <v>1332704</v>
      </c>
      <c r="AHB4" s="116">
        <v>1.5588286385620378</v>
      </c>
      <c r="AHC4" s="87">
        <v>2387</v>
      </c>
      <c r="AHD4" s="87">
        <v>1531278</v>
      </c>
      <c r="AHE4" s="116">
        <v>1.6464160374348613</v>
      </c>
      <c r="AHF4" s="87">
        <v>2477</v>
      </c>
      <c r="AHG4" s="39">
        <v>1504480</v>
      </c>
      <c r="AHH4" s="116">
        <v>1.544092083566134</v>
      </c>
      <c r="AHI4" s="87">
        <v>2385</v>
      </c>
      <c r="AHJ4" s="87">
        <v>1544597</v>
      </c>
      <c r="AHK4" s="116">
        <f t="shared" si="68"/>
        <v>2.7446302313656341</v>
      </c>
      <c r="AHL4" s="87">
        <f>INDEX('[2]All Previous Years'!$A$1:$EX$34,MATCH($A4,'[2]All Previous Years'!$A$1:$A$34,0),MATCH(AHL$1,'[2]All Previous Years'!$A$1:$EX$1,0))</f>
        <v>4100</v>
      </c>
      <c r="AHM4" s="131">
        <f>INDEX('[29]SPI Raw Data 1617'!$A$3:$AN$37,MATCH($A4,'[29]SPI Raw Data 1617'!$A$3:$A$37,0),MATCH(AHM$1,'[29]SPI Raw Data 1617'!$A$37:$AN$37,0))</f>
        <v>1493826</v>
      </c>
      <c r="AHN4" s="88">
        <f t="shared" si="69"/>
        <v>2.2747158842151078</v>
      </c>
      <c r="AHO4" s="32">
        <f>INDEX([4]Sheet1!$A$1:$CJ$34, MATCH($A4, [4]Sheet1!$A$1:$A$34, 0), MATCH(AHO$1, [4]Sheet1!$A$1:$CJ$1, 0))</f>
        <v>3559</v>
      </c>
      <c r="AHP4" s="32">
        <f>INDEX('[5]Finance Indicators'!$A$2:$BO$35,MATCH($A4,'[5]Finance Indicators'!$A$2:$A$35,0),MATCH(AHP$1,'[5]Finance Indicators'!$A$2:$BO$2,0))</f>
        <v>1564591</v>
      </c>
      <c r="AHQ4" s="88">
        <f>INDEX('[6]Finance Indicators'!$B$3:$BO$35,MATCH($A4,'[6]Finance Indicators'!$A$3:$A$35,0),MATCH(AHQ$1,'[6]Finance Indicators'!$B$2:$BO$2,0))</f>
        <v>2.4858240097602904</v>
      </c>
      <c r="AHR4" s="88">
        <f>INDEX('[6]Finance Indicators'!$B$3:$BO$35,MATCH($A4,'[6]Finance Indicators'!$A$3:$A$35,0),MATCH(AHR$1,'[6]Finance Indicators'!$B$2:$BO$2,0))</f>
        <v>3586</v>
      </c>
      <c r="AHS4" s="88">
        <f>INDEX('[6]Finance Indicators'!$B$3:$BO$35,MATCH($A4,'[6]Finance Indicators'!$A$3:$A$35,0),MATCH(AHS$1,'[6]Finance Indicators'!$B$2:$BO$2,0))</f>
        <v>1442580</v>
      </c>
      <c r="AHT4" s="88">
        <f t="array" ref="AHT4">INDEX('[7]Finance Indicators'!$A$2:$BO$35,MATCH($A4,'[7]Finance Indicators'!$A$2:$A$35,0),MATCH(AHT$1,'[7]Finance Indicators'!$A$2:$BO$2,0))</f>
        <v>2.7277329880658616</v>
      </c>
      <c r="AHU4" s="250">
        <f t="array" ref="AHU4">INDEX('[7]Finance Indicators'!$A$2:$BO$35,MATCH($A4,'[7]Finance Indicators'!$A$2:$A$35,0),MATCH(AHU$1,'[7]Finance Indicators'!$A$2:$BO$2,0))</f>
        <v>3335</v>
      </c>
      <c r="AHV4" s="250">
        <f t="array" ref="AHV4">INDEX('[7]Finance Indicators'!$A$2:$BO$35,MATCH($A4,'[7]Finance Indicators'!$A$2:$A$35,0),MATCH(AHV$1,'[7]Finance Indicators'!$A$2:$BO$2,0))</f>
        <v>1222627</v>
      </c>
      <c r="AHW4" s="119">
        <f>(AGS4*100)/Deflators!$B$2</f>
        <v>2.3089260607659865</v>
      </c>
      <c r="AHX4" s="137">
        <f>(AGV4*100)/Deflators!$B$3</f>
        <v>2.0390144570474114</v>
      </c>
      <c r="AHY4" s="137">
        <f>(AGY4*100)/Deflators!$B$4</f>
        <v>2.0274094200912312</v>
      </c>
      <c r="AHZ4" s="137">
        <f>(AHB4*100)/Deflators!$B$5</f>
        <v>1.741260987542067</v>
      </c>
      <c r="AIA4" s="137">
        <f>(AHE4*100)/Deflators!$B$6</f>
        <v>1.8140846227799181</v>
      </c>
      <c r="AIB4" s="137">
        <f>(AHH4*100)/Deflators!$B$7</f>
        <v>1.6875701407147745</v>
      </c>
      <c r="AIC4" s="137">
        <f>(AHK4*100)/Deflators!$B$8</f>
        <v>2.927218406702083</v>
      </c>
      <c r="AID4" s="137">
        <f>(AHN4*100)/Deflators!$B$9</f>
        <v>2.3840645823829765</v>
      </c>
      <c r="AIE4" s="137">
        <f>(AHQ4*100)/Deflators!$B$10</f>
        <v>2.5465561917380022</v>
      </c>
      <c r="AIF4" s="301">
        <f>(AHT4*100)/Deflators!$B$11</f>
        <v>2.7277329880658616</v>
      </c>
      <c r="AIG4" s="121">
        <v>3.3618603102828888</v>
      </c>
      <c r="AIH4" s="87">
        <v>1939</v>
      </c>
      <c r="AII4" s="87">
        <v>576764</v>
      </c>
      <c r="AIJ4" s="88">
        <v>3.3029386110919967</v>
      </c>
      <c r="AIK4" s="87">
        <v>1776</v>
      </c>
      <c r="AIL4" s="87">
        <v>537703</v>
      </c>
      <c r="AIM4" s="123">
        <v>3.6885113529924745</v>
      </c>
      <c r="AIN4" s="87">
        <v>1713</v>
      </c>
      <c r="AIO4" s="32">
        <v>464415</v>
      </c>
      <c r="AIP4" s="116">
        <v>3.8441869132955993</v>
      </c>
      <c r="AIQ4" s="87">
        <v>1774</v>
      </c>
      <c r="AIR4" s="87">
        <v>461476</v>
      </c>
      <c r="AIS4" s="116">
        <v>3.9693046475261999</v>
      </c>
      <c r="AIT4" s="87">
        <v>1754</v>
      </c>
      <c r="AIU4" s="39">
        <v>441891</v>
      </c>
      <c r="AIV4" s="116">
        <v>4.3660060275831789</v>
      </c>
      <c r="AIW4" s="87">
        <v>1750</v>
      </c>
      <c r="AIX4" s="87">
        <v>400824</v>
      </c>
      <c r="AIY4" s="116">
        <f t="shared" si="70"/>
        <v>1.5841945713142638</v>
      </c>
      <c r="AIZ4" s="87">
        <f>INDEX('[2]All Previous Years'!$A$1:$EX$34,MATCH($A4,'[2]All Previous Years'!$A$1:$A$34,0),MATCH(AIZ$1,'[2]All Previous Years'!$A$1:$EX$1,0))</f>
        <v>590</v>
      </c>
      <c r="AJA4" s="131">
        <f>INDEX('[29]SPI Raw Data 1617'!$A$3:$AN$37,MATCH($A4,'[29]SPI Raw Data 1617'!$A$3:$A$37,0),MATCH(AJA$1,'[29]SPI Raw Data 1617'!$A$37:$AN$37,0))</f>
        <v>372429</v>
      </c>
      <c r="AJB4" s="88">
        <f t="shared" si="71"/>
        <v>1.5692147041442186</v>
      </c>
      <c r="AJC4" s="32">
        <f>INDEX([4]Sheet1!$A$1:$CJ$34, MATCH($A4, [4]Sheet1!$A$1:$A$34, 0), MATCH(AJC$1, [4]Sheet1!$A$1:$CJ$1, 0))</f>
        <v>547</v>
      </c>
      <c r="AJD4" s="32">
        <f>INDEX('[5]Finance Indicators'!$A$2:$BO$35,MATCH($A4,'[5]Finance Indicators'!$A$2:$A$35,0),MATCH(AJD$1,'[5]Finance Indicators'!$A$2:$BO$2,0))</f>
        <v>348582</v>
      </c>
      <c r="AJE4" s="88">
        <f>INDEX('[6]Finance Indicators'!$B$3:$BO$35,MATCH($A4,'[6]Finance Indicators'!$A$3:$A$35,0),MATCH(AJE$1,'[6]Finance Indicators'!$B$2:$BO$2,0))</f>
        <v>1.320380269517621</v>
      </c>
      <c r="AJF4" s="88">
        <f>INDEX('[6]Finance Indicators'!$B$3:$BO$35,MATCH($A4,'[6]Finance Indicators'!$A$3:$A$35,0),MATCH(AJF$1,'[6]Finance Indicators'!$B$2:$BO$2,0))</f>
        <v>495</v>
      </c>
      <c r="AJG4" s="88">
        <f>INDEX('[6]Finance Indicators'!$B$3:$BO$35,MATCH($A4,'[6]Finance Indicators'!$A$3:$A$35,0),MATCH(AJG$1,'[6]Finance Indicators'!$B$2:$BO$2,0))</f>
        <v>374892</v>
      </c>
      <c r="AJH4" s="88">
        <f t="array" ref="AJH4">INDEX('[7]Finance Indicators'!$A$2:$BO$35,MATCH($A4,'[7]Finance Indicators'!$A$2:$A$35,0),MATCH(AJH$1,'[7]Finance Indicators'!$A$2:$BO$2,0))</f>
        <v>1.1216729544398256</v>
      </c>
      <c r="AJI4" s="250">
        <f t="array" ref="AJI4">INDEX('[7]Finance Indicators'!$A$2:$BO$35,MATCH($A4,'[7]Finance Indicators'!$A$2:$A$35,0),MATCH(AJI$1,'[7]Finance Indicators'!$A$2:$BO$2,0))</f>
        <v>432</v>
      </c>
      <c r="AJJ4" s="250">
        <f t="array" ref="AJJ4">INDEX('[7]Finance Indicators'!$A$2:$BO$35,MATCH($A4,'[7]Finance Indicators'!$A$2:$A$35,0),MATCH(AJJ$1,'[7]Finance Indicators'!$A$2:$BO$2,0))</f>
        <v>385139</v>
      </c>
      <c r="AJK4" s="119">
        <f>(AIG4*100)/Deflators!$B$2</f>
        <v>3.9603504505443814</v>
      </c>
      <c r="AJL4" s="137">
        <f>(AIJ4*100)/Deflators!$B$3</f>
        <v>3.8328280467641522</v>
      </c>
      <c r="AJM4" s="137">
        <f>(AIM4*100)/Deflators!$B$4</f>
        <v>4.1944966269772053</v>
      </c>
      <c r="AJN4" s="137">
        <f>(AIP4*100)/Deflators!$B$5</f>
        <v>4.2940786019405621</v>
      </c>
      <c r="AJO4" s="137">
        <f>(AIS4*100)/Deflators!$B$6</f>
        <v>4.3735327890906959</v>
      </c>
      <c r="AJP4" s="137">
        <f>(AIV4*100)/Deflators!$B$7</f>
        <v>4.7716981938755785</v>
      </c>
      <c r="AJQ4" s="137">
        <f>(AIY4*100)/Deflators!$B$8</f>
        <v>1.6895840670826083</v>
      </c>
      <c r="AJR4" s="137">
        <f>(AJB4*100)/Deflators!$B$9</f>
        <v>1.6446489973826708</v>
      </c>
      <c r="AJS4" s="137">
        <f>(AJE4*100)/Deflators!$B$10</f>
        <v>1.3526390193298641</v>
      </c>
      <c r="AJT4" s="245">
        <f>(AJH4*100)/Deflators!$B$11</f>
        <v>1.1216729544398256</v>
      </c>
      <c r="AJU4" s="119">
        <v>18.693592717490887</v>
      </c>
      <c r="AJV4" s="87">
        <v>959</v>
      </c>
      <c r="AJW4" s="87">
        <v>51301</v>
      </c>
      <c r="AJX4" s="88">
        <v>8.2678086258704138</v>
      </c>
      <c r="AJY4" s="87">
        <v>919</v>
      </c>
      <c r="AJZ4" s="87">
        <v>111154</v>
      </c>
      <c r="AKA4" s="116">
        <v>5.0770330884742894</v>
      </c>
      <c r="AKB4" s="87">
        <v>781</v>
      </c>
      <c r="AKC4" s="32">
        <v>153830</v>
      </c>
      <c r="AKD4" s="116">
        <v>4.5897505391042035</v>
      </c>
      <c r="AKE4" s="87">
        <v>779</v>
      </c>
      <c r="AKF4" s="87">
        <v>169726</v>
      </c>
      <c r="AKG4" s="116">
        <v>3.0178608843324866</v>
      </c>
      <c r="AKH4" s="87">
        <v>821</v>
      </c>
      <c r="AKI4" s="41">
        <v>272047</v>
      </c>
      <c r="AKJ4" s="116">
        <v>7.4741258741258738</v>
      </c>
      <c r="AKK4" s="87">
        <v>668</v>
      </c>
      <c r="AKL4" s="41">
        <v>89375</v>
      </c>
      <c r="AKM4" s="116">
        <f t="shared" si="72"/>
        <v>3.4478272183190217</v>
      </c>
      <c r="AKN4" s="87">
        <f>INDEX('[2]All Previous Years'!$A$1:$EX$34,MATCH($A4,'[2]All Previous Years'!$A$1:$A$34,0),MATCH(AKN$1,'[2]All Previous Years'!$A$1:$EX$1,0))</f>
        <v>265</v>
      </c>
      <c r="AKO4" s="131">
        <f>INDEX('[29]SPI Raw Data 1617'!$A$3:$AN$37,MATCH($A4,'[29]SPI Raw Data 1617'!$A$3:$A$37,0),MATCH(AKO$1,'[29]SPI Raw Data 1617'!$A$37:$AN$37,0))</f>
        <v>76860</v>
      </c>
      <c r="AKP4" s="88">
        <f t="shared" si="73"/>
        <v>6.0906391896611947</v>
      </c>
      <c r="AKQ4" s="32">
        <f>INDEX([4]Sheet1!$A$1:$CJ$34, MATCH($A4, [4]Sheet1!$A$1:$A$34, 0), MATCH(AKQ$1, [4]Sheet1!$A$1:$CJ$1, 0))</f>
        <v>279</v>
      </c>
      <c r="AKR4" s="32">
        <f>INDEX('[5]Finance Indicators'!$A$2:$BO$35,MATCH($A4,'[5]Finance Indicators'!$A$2:$A$35,0),MATCH(AKR$1,'[5]Finance Indicators'!$A$2:$BO$2,0))</f>
        <v>45808</v>
      </c>
      <c r="AKS4" s="88">
        <f>INDEX('[6]Finance Indicators'!$B$3:$BO$35,MATCH($A4,'[6]Finance Indicators'!$A$3:$A$35,0),MATCH(AKS$1,'[6]Finance Indicators'!$B$2:$BO$2,0))</f>
        <v>5.6571623310235148</v>
      </c>
      <c r="AKT4" s="88">
        <f>INDEX('[6]Finance Indicators'!$B$3:$BO$35,MATCH($A4,'[6]Finance Indicators'!$A$3:$A$35,0),MATCH(AKT$1,'[6]Finance Indicators'!$B$2:$BO$2,0))</f>
        <v>249</v>
      </c>
      <c r="AKU4" s="88">
        <f>INDEX('[6]Finance Indicators'!$B$3:$BO$35,MATCH($A4,'[6]Finance Indicators'!$A$3:$A$35,0),MATCH(AKU$1,'[6]Finance Indicators'!$B$2:$BO$2,0))</f>
        <v>44015</v>
      </c>
      <c r="AKV4" s="88">
        <f t="array" ref="AKV4">INDEX('[7]Finance Indicators'!$A$2:$BO$35,MATCH($A4,'[7]Finance Indicators'!$A$2:$A$35,0),MATCH(AKV$1,'[7]Finance Indicators'!$A$2:$BO$2,0))</f>
        <v>13.154714635914788</v>
      </c>
      <c r="AKW4" s="250">
        <f t="array" ref="AKW4">INDEX('[7]Finance Indicators'!$A$2:$BO$35,MATCH($A4,'[7]Finance Indicators'!$A$2:$A$35,0),MATCH(AKW$1,'[7]Finance Indicators'!$A$2:$BO$2,0))</f>
        <v>381</v>
      </c>
      <c r="AKX4" s="250">
        <f t="array" ref="AKX4">INDEX('[7]Finance Indicators'!$A$2:$BO$35,MATCH($A4,'[7]Finance Indicators'!$A$2:$A$35,0),MATCH(AKX$1,'[7]Finance Indicators'!$A$2:$BO$2,0))</f>
        <v>28963</v>
      </c>
      <c r="AKY4" s="119">
        <f>IFERROR((AJU4*100)/Deflators!$B$2,"NA")</f>
        <v>22.02149152793876</v>
      </c>
      <c r="AKZ4" s="88">
        <f>IFERROR((AJX4*100)/Deflators!$B$3,"NA")</f>
        <v>9.5942106462698877</v>
      </c>
      <c r="ALA4" s="88">
        <f>IFERROR((AKA4*100)/Deflators!$B$4,"NA")</f>
        <v>5.7734939997893822</v>
      </c>
      <c r="ALB4" s="88">
        <f>IFERROR((AKD4*100)/Deflators!$B$5,"NA")</f>
        <v>5.1268967983963929</v>
      </c>
      <c r="ALC4" s="88">
        <f>IFERROR((AKG4*100)/Deflators!$B$6,"NA")</f>
        <v>3.3251953937998295</v>
      </c>
      <c r="ALD4" s="88">
        <f>IFERROR((AKJ4*100)/Deflators!$B$7,"NA")</f>
        <v>8.1686265912251308</v>
      </c>
      <c r="ALE4" s="88">
        <f>IFERROR((AKM4*100)/Deflators!$B$8,"NA")</f>
        <v>3.6771959957499178</v>
      </c>
      <c r="ALF4" s="88">
        <f>IFERROR((AKP4*100)/Deflators!$B$9,"NA")</f>
        <v>6.3834245309080897</v>
      </c>
      <c r="ALG4" s="88">
        <f>IFERROR((AKS4*100)/Deflators!$B$10,"NA")</f>
        <v>5.7953747751934079</v>
      </c>
      <c r="ALH4" s="183">
        <f>IFERROR((AKV4*100)/Deflators!$B$11,"NA")</f>
        <v>13.154714635914788</v>
      </c>
      <c r="ALI4" s="119">
        <v>29248.43990232432</v>
      </c>
      <c r="ALJ4" s="87">
        <v>3234</v>
      </c>
      <c r="ALK4" s="87">
        <v>110570</v>
      </c>
      <c r="ALL4" s="88">
        <v>27732.079905992952</v>
      </c>
      <c r="ALM4" s="87">
        <v>3068</v>
      </c>
      <c r="ALN4" s="87">
        <v>110630</v>
      </c>
      <c r="ALO4" s="116">
        <v>25746.493417089754</v>
      </c>
      <c r="ALP4" s="87">
        <v>2992</v>
      </c>
      <c r="ALQ4" s="87">
        <v>116210</v>
      </c>
      <c r="ALR4" s="116">
        <v>26754.989676531317</v>
      </c>
      <c r="ALS4" s="87">
        <v>3110</v>
      </c>
      <c r="ALT4" s="87">
        <v>116240</v>
      </c>
      <c r="ALU4" s="116">
        <v>27301.560089147952</v>
      </c>
      <c r="ALV4" s="87">
        <v>3185</v>
      </c>
      <c r="ALW4" s="87">
        <v>116660</v>
      </c>
      <c r="ALX4" s="116">
        <v>28143.712574850299</v>
      </c>
      <c r="ALY4" s="87">
        <v>3290</v>
      </c>
      <c r="ALZ4" s="87">
        <v>116900</v>
      </c>
      <c r="AMA4" s="116">
        <f t="shared" si="74"/>
        <v>23429.454170957775</v>
      </c>
      <c r="AMB4" s="87">
        <f>INDEX('[2]All Previous Years'!$A$1:$EX$34,MATCH($A4,'[2]All Previous Years'!$A$1:$A$34,0),MATCH(AMB$1,'[2]All Previous Years'!$A$1:$EX$1,0))</f>
        <v>2730</v>
      </c>
      <c r="AMC4" s="32">
        <f>INDEX('[3]Raw data 16-17'!$B$2:$XA$34,MATCH($A4,'[3]Raw data 16-17'!$A$2:$A$34,0),MATCH(AMC$1,'[3]Raw data 16-17'!$B$1:$GU$1,0))</f>
        <v>116520</v>
      </c>
      <c r="AMD4" s="88">
        <f t="shared" si="75"/>
        <v>25232.198142414862</v>
      </c>
      <c r="AME4" s="32">
        <f>INDEX([4]Sheet1!$A$1:$CJ$34, MATCH($A4, [4]Sheet1!$A$1:$A$34, 0), MATCH(AME$1, [4]Sheet1!$A$1:$CJ$1, 0))</f>
        <v>2934</v>
      </c>
      <c r="AMF4" s="32">
        <f>INDEX('[5]Finance Indicators'!$A$2:$BO$35,MATCH($A4,'[5]Finance Indicators'!$A$2:$A$35,0),MATCH(AMF$1,'[5]Finance Indicators'!$A$2:$BO$2,0))</f>
        <v>116280</v>
      </c>
      <c r="AMG4" s="88">
        <f>INDEX('[6]Finance Indicators'!$B$3:$BO$35,MATCH($A4,'[6]Finance Indicators'!$A$3:$A$35,0),MATCH(AMG$1,'[6]Finance Indicators'!$B$2:$BO$2,0))</f>
        <v>21466.735608410891</v>
      </c>
      <c r="AMH4" s="88">
        <f>INDEX('[6]Finance Indicators'!$B$3:$BO$35,MATCH($A4,'[6]Finance Indicators'!$A$3:$A$35,0),MATCH(AMH$1,'[6]Finance Indicators'!$B$2:$BO$2,0))</f>
        <v>2491</v>
      </c>
      <c r="AMI4" s="88">
        <f>INDEX('[6]Finance Indicators'!$B$3:$BO$35,MATCH($A4,'[6]Finance Indicators'!$A$3:$A$35,0),MATCH(AMI$1,'[6]Finance Indicators'!$B$2:$BO$2,0))</f>
        <v>116040</v>
      </c>
      <c r="AMJ4" s="88">
        <f t="array" ref="AMJ4">INDEX('[7]Finance Indicators'!$A$2:$BO$35,MATCH($A4,'[7]Finance Indicators'!$A$2:$A$35,0),MATCH(AMJ$1,'[7]Finance Indicators'!$A$2:$BO$2,0))</f>
        <v>23605.851979345956</v>
      </c>
      <c r="AMK4" s="250">
        <f t="array" ref="AMK4">INDEX('[7]Finance Indicators'!$A$2:$BO$35,MATCH($A4,'[7]Finance Indicators'!$A$2:$A$35,0),MATCH(AMK$1,'[7]Finance Indicators'!$A$2:$BO$2,0))</f>
        <v>2743</v>
      </c>
      <c r="AML4" s="250">
        <f t="array" ref="AML4">INDEX('[7]Finance Indicators'!$A$2:$BO$35,MATCH($A4,'[7]Finance Indicators'!$A$2:$A$35,0),MATCH(AML$1,'[7]Finance Indicators'!$A$2:$BO$2,0))</f>
        <v>116200</v>
      </c>
      <c r="AMM4" s="119">
        <f>(ALI4*100)/Deflators!$B$2</f>
        <v>34455.349554706321</v>
      </c>
      <c r="AMN4" s="137">
        <f>(ALL4*100)/Deflators!$B$3</f>
        <v>32181.129041224496</v>
      </c>
      <c r="AMO4" s="137">
        <f>(ALO4*100)/Deflators!$B$4</f>
        <v>29278.36448350878</v>
      </c>
      <c r="AMP4" s="137">
        <f>(ALR4*100)/Deflators!$B$5</f>
        <v>29886.171316951113</v>
      </c>
      <c r="AMQ4" s="137">
        <f>(ALU4*100)/Deflators!$B$6</f>
        <v>30081.910774380878</v>
      </c>
      <c r="AMR4" s="137">
        <f>(ALX4*100)/Deflators!$B$7</f>
        <v>30758.844952100349</v>
      </c>
      <c r="AMS4" s="137">
        <f>(AMA4*100)/Deflators!$B$8</f>
        <v>24988.112687983426</v>
      </c>
      <c r="AMT4" s="137">
        <f>(AMD4*100)/Deflators!$B$9</f>
        <v>26445.144356020264</v>
      </c>
      <c r="AMU4" s="138">
        <f>(AMG4*100)/Deflators!$B$10</f>
        <v>21991.198196397218</v>
      </c>
      <c r="AMV4" s="137">
        <f>(AMJ4*100)/Deflators!$B$11</f>
        <v>23605.85197934596</v>
      </c>
      <c r="AMW4" s="133">
        <f t="shared" si="3"/>
        <v>78.36666666666666</v>
      </c>
      <c r="AMX4" s="116">
        <f t="shared" si="3"/>
        <v>74</v>
      </c>
      <c r="AMY4" s="116">
        <f t="shared" si="3"/>
        <v>74.333333333333329</v>
      </c>
      <c r="AMZ4" s="116">
        <f t="shared" si="3"/>
        <v>76</v>
      </c>
      <c r="ANA4" s="136">
        <f t="shared" si="3"/>
        <v>76</v>
      </c>
      <c r="ANB4" s="116">
        <f t="shared" si="3"/>
        <v>76.86666666666666</v>
      </c>
      <c r="ANC4" s="248">
        <f t="shared" si="3"/>
        <v>77.2</v>
      </c>
      <c r="AND4" s="115">
        <f t="shared" si="4"/>
        <v>88.333333333333329</v>
      </c>
      <c r="ANE4" s="116">
        <f t="shared" si="4"/>
        <v>89.666666666666671</v>
      </c>
      <c r="ANF4" s="116">
        <f t="shared" si="4"/>
        <v>91</v>
      </c>
      <c r="ANG4" s="116">
        <f t="shared" si="4"/>
        <v>89.666666666666671</v>
      </c>
      <c r="ANH4" s="116">
        <f t="shared" si="4"/>
        <v>87.666666666666671</v>
      </c>
      <c r="ANI4" s="116">
        <f t="shared" si="4"/>
        <v>86.2</v>
      </c>
      <c r="ANJ4" s="248">
        <f t="shared" si="4"/>
        <v>87.2</v>
      </c>
      <c r="ANK4" s="115">
        <f t="shared" si="5"/>
        <v>61.768707482993193</v>
      </c>
      <c r="ANL4" s="116">
        <f t="shared" si="5"/>
        <v>63</v>
      </c>
      <c r="ANM4" s="116">
        <f t="shared" si="5"/>
        <v>66.666666666666671</v>
      </c>
      <c r="ANN4" s="116">
        <f t="shared" si="5"/>
        <v>70.333333333333329</v>
      </c>
      <c r="ANO4" s="116">
        <f t="shared" si="5"/>
        <v>70</v>
      </c>
      <c r="ANP4" s="116">
        <f t="shared" si="5"/>
        <v>66</v>
      </c>
      <c r="ANQ4" s="248">
        <f t="shared" si="5"/>
        <v>62.333333333333336</v>
      </c>
      <c r="ANR4" s="115">
        <f t="shared" si="6"/>
        <v>76.3</v>
      </c>
      <c r="ANS4" s="116">
        <f t="shared" si="6"/>
        <v>73.666666666666671</v>
      </c>
      <c r="ANT4" s="116">
        <f t="shared" si="6"/>
        <v>75</v>
      </c>
      <c r="ANU4" s="116">
        <f t="shared" si="6"/>
        <v>76.333333333333329</v>
      </c>
      <c r="ANV4" s="116">
        <f t="shared" si="6"/>
        <v>77.666666666666671</v>
      </c>
      <c r="ANW4" s="116">
        <f t="shared" si="6"/>
        <v>77.5</v>
      </c>
      <c r="ANX4" s="117">
        <f t="shared" si="6"/>
        <v>75.5</v>
      </c>
      <c r="ANY4" s="133">
        <f t="shared" si="76"/>
        <v>78.519461622408159</v>
      </c>
      <c r="ANZ4" s="131">
        <v>4317</v>
      </c>
      <c r="AOA4" s="131">
        <v>54980</v>
      </c>
      <c r="AOB4" s="116">
        <f t="shared" si="77"/>
        <v>78.441313873899972</v>
      </c>
      <c r="AOC4" s="131">
        <v>4332</v>
      </c>
      <c r="AOD4" s="131">
        <v>55226</v>
      </c>
      <c r="AOE4" s="116">
        <f t="shared" si="78"/>
        <v>95.367798261120527</v>
      </c>
      <c r="AOF4" s="131">
        <v>5287</v>
      </c>
      <c r="AOG4" s="32">
        <v>55438</v>
      </c>
      <c r="AOH4" s="116">
        <f t="shared" si="79"/>
        <v>107.39935657768889</v>
      </c>
      <c r="AOI4" s="131">
        <v>6176</v>
      </c>
      <c r="AOJ4" s="131">
        <v>57505</v>
      </c>
      <c r="AOK4" s="116">
        <f t="shared" si="80"/>
        <v>97.915988835042896</v>
      </c>
      <c r="AOL4" s="131">
        <v>5718</v>
      </c>
      <c r="AOM4" s="40">
        <v>58397</v>
      </c>
      <c r="AON4" s="115">
        <f>(ANY4*100)/Deflators!$B$2</f>
        <v>92.497771029231089</v>
      </c>
      <c r="AOO4" s="116">
        <f>(AOB4*100)/Deflators!$B$3</f>
        <v>91.025629974247124</v>
      </c>
      <c r="AOP4" s="116">
        <f>(AOE4*100)/Deflators!$B$4</f>
        <v>108.45023095942976</v>
      </c>
      <c r="AOQ4" s="116">
        <f>(AOH4*100)/Deflators!$B$5</f>
        <v>119.96848471321343</v>
      </c>
      <c r="AOR4" s="136">
        <f>(AOK4*100)/Deflators!$B$6</f>
        <v>107.88760898289604</v>
      </c>
      <c r="AOS4" s="115">
        <f t="shared" ref="AOS4:AOS34" si="154">AOT4/AOU4*1000</f>
        <v>79.530286085356622</v>
      </c>
      <c r="AOT4" s="131">
        <v>4409</v>
      </c>
      <c r="AOU4" s="32">
        <v>55438</v>
      </c>
      <c r="AOV4" s="116">
        <f t="shared" si="81"/>
        <v>93.470133031910265</v>
      </c>
      <c r="AOW4" s="131">
        <v>5375</v>
      </c>
      <c r="AOX4" s="131">
        <v>57505</v>
      </c>
      <c r="AOY4" s="116">
        <f t="shared" si="82"/>
        <v>87.179135914516166</v>
      </c>
      <c r="AOZ4" s="131">
        <v>5091</v>
      </c>
      <c r="APA4" s="32">
        <v>58397</v>
      </c>
      <c r="APB4" s="116">
        <f t="shared" si="83"/>
        <v>74.793221706677429</v>
      </c>
      <c r="APC4" s="131">
        <v>4449</v>
      </c>
      <c r="APD4" s="131">
        <v>59484</v>
      </c>
      <c r="APE4" s="116">
        <f t="shared" si="84"/>
        <v>58.31319640220164</v>
      </c>
      <c r="APF4" s="87">
        <f>INDEX('[2]All Previous Years'!$A$1:$EX$34,MATCH($A4,'[2]All Previous Years'!$A$1:$A$34,0),MATCH(APF$1,'[2]All Previous Years'!$A$1:$EX$1,0))</f>
        <v>3475</v>
      </c>
      <c r="APG4" s="131">
        <f>INDEX('[29]SPI Raw Data 1617'!$A$3:$AN$37,MATCH($A4,'[29]SPI Raw Data 1617'!$A$3:$A$37,0),MATCH(APG$1,'[29]SPI Raw Data 1617'!$A$37:$AN$37,0))</f>
        <v>59592</v>
      </c>
      <c r="APH4" s="88">
        <f t="shared" si="85"/>
        <v>59.585140997830806</v>
      </c>
      <c r="API4" s="32">
        <f>INDEX([4]Sheet1!$A$1:$CJ$34, MATCH($A4, [4]Sheet1!$A$1:$A$34, 0), MATCH(API$1, [4]Sheet1!$A$1:$CJ$1, 0))</f>
        <v>3516</v>
      </c>
      <c r="APJ4" s="32">
        <f>INDEX('[5]Finance Indicators'!$A$2:$BO$35,MATCH($A4,'[5]Finance Indicators'!$A$2:$A$35,0),MATCH(APJ$1,'[5]Finance Indicators'!$A$2:$BO$2,0))</f>
        <v>59008</v>
      </c>
      <c r="APK4" s="88">
        <f>INDEX('[6]Finance Indicators'!$B$3:$BO$35,MATCH($A4,'[6]Finance Indicators'!$A$3:$A$35,0),MATCH(APK$1,'[6]Finance Indicators'!$B$2:$BO$2,0))</f>
        <v>65.808872805253998</v>
      </c>
      <c r="APL4" s="88">
        <f>INDEX('[6]Finance Indicators'!$B$3:$BO$35,MATCH($A4,'[6]Finance Indicators'!$A$3:$A$35,0),MATCH(APL$1,'[6]Finance Indicators'!$B$2:$BO$2,0))</f>
        <v>3928</v>
      </c>
      <c r="APM4" s="88">
        <f>INDEX('[6]Finance Indicators'!$B$3:$BO$35,MATCH($A4,'[6]Finance Indicators'!$A$3:$A$35,0),MATCH(APM$1,'[6]Finance Indicators'!$B$2:$BO$2,0))</f>
        <v>59688</v>
      </c>
      <c r="APN4" s="88">
        <f t="array" ref="APN4">INDEX('[7]Finance Indicators'!$A$2:$BO$35,MATCH($A4,'[7]Finance Indicators'!$A$2:$A$35,0),MATCH(APN$1,'[7]Finance Indicators'!$A$2:$BO$2,0))</f>
        <v>73.986396372365974</v>
      </c>
      <c r="APO4" s="250">
        <f t="array" ref="APO4">INDEX('[7]Finance Indicators'!$A$2:$BO$35,MATCH($A4,'[7]Finance Indicators'!$A$2:$A$35,0),MATCH(APO$1,'[7]Finance Indicators'!$A$2:$BO$2,0))</f>
        <v>4438</v>
      </c>
      <c r="APP4" s="250">
        <f t="array" ref="APP4">INDEX('[7]Finance Indicators'!$A$2:$BO$35,MATCH($A4,'[7]Finance Indicators'!$A$2:$A$35,0),MATCH(APP$1,'[7]Finance Indicators'!$A$2:$BO$2,0))</f>
        <v>59984</v>
      </c>
      <c r="APQ4" s="139">
        <f>(AOS4*100)/Deflators!$B$4</f>
        <v>90.44014910159369</v>
      </c>
      <c r="APR4" s="137">
        <f>(AOV4*100)/Deflators!$B$5</f>
        <v>104.40910060452109</v>
      </c>
      <c r="APS4" s="137">
        <f>(AOY4*100)/Deflators!$B$6</f>
        <v>96.057330768087411</v>
      </c>
      <c r="APT4" s="137">
        <f>(APB4*100)/Deflators!$B$7</f>
        <v>81.743057310767554</v>
      </c>
      <c r="APU4" s="137">
        <f>(APE4*100)/Deflators!$B$8</f>
        <v>62.192516832122074</v>
      </c>
      <c r="APV4" s="137">
        <f>(APH4*100)/Deflators!$B$9</f>
        <v>62.44948007572399</v>
      </c>
      <c r="APW4" s="138">
        <f>(APK4*100)/Deflators!$B$10</f>
        <v>67.416676263288082</v>
      </c>
      <c r="APX4" s="143">
        <f>(APN4*100)/Deflators!$B$11</f>
        <v>73.986396372365974</v>
      </c>
      <c r="APY4" s="121">
        <f t="shared" si="86"/>
        <v>108.0938523099309</v>
      </c>
      <c r="APZ4" s="131">
        <v>5943</v>
      </c>
      <c r="AQA4" s="32">
        <v>54980</v>
      </c>
      <c r="AQB4" s="88">
        <f t="shared" si="87"/>
        <v>88.509035599174311</v>
      </c>
      <c r="AQC4" s="131">
        <v>4888</v>
      </c>
      <c r="AQD4" s="32">
        <v>55226</v>
      </c>
      <c r="AQE4" s="88">
        <f t="shared" si="88"/>
        <v>95.187416573469463</v>
      </c>
      <c r="AQF4" s="131">
        <v>5277</v>
      </c>
      <c r="AQG4" s="32">
        <v>55438</v>
      </c>
      <c r="AQH4" s="88">
        <f t="shared" si="89"/>
        <v>93.244065733414487</v>
      </c>
      <c r="AQI4" s="131">
        <v>5362</v>
      </c>
      <c r="AQJ4" s="32">
        <v>57505</v>
      </c>
      <c r="AQK4" s="88">
        <f t="shared" si="90"/>
        <v>93.720567837388913</v>
      </c>
      <c r="AQL4" s="131">
        <v>5473</v>
      </c>
      <c r="AQM4" s="40">
        <v>58397</v>
      </c>
      <c r="AQN4" s="115">
        <f>(APY4*100)/Deflators!$B$2</f>
        <v>127.33709826887198</v>
      </c>
      <c r="AQO4" s="116">
        <f>(AQB4*100)/Deflators!$B$3</f>
        <v>102.70851323040628</v>
      </c>
      <c r="AQP4" s="116">
        <f>(AQE4*100)/Deflators!$B$4</f>
        <v>108.24510474237012</v>
      </c>
      <c r="AQQ4" s="116">
        <f>(AQH4*100)/Deflators!$B$5</f>
        <v>104.15657626817527</v>
      </c>
      <c r="AQR4" s="136">
        <f>(AQK4*100)/Deflators!$B$6</f>
        <v>103.2649324874764</v>
      </c>
      <c r="AQS4" s="115">
        <f t="shared" si="91"/>
        <v>74.082759118294319</v>
      </c>
      <c r="AQT4" s="131">
        <v>4107</v>
      </c>
      <c r="AQU4" s="32">
        <v>55438</v>
      </c>
      <c r="AQV4" s="116">
        <f t="shared" si="92"/>
        <v>74.167463698808803</v>
      </c>
      <c r="AQW4" s="131">
        <v>4265</v>
      </c>
      <c r="AQX4" s="32">
        <v>57505</v>
      </c>
      <c r="AQY4" s="116">
        <f t="shared" si="93"/>
        <v>80.278096477558776</v>
      </c>
      <c r="AQZ4" s="131">
        <v>4688</v>
      </c>
      <c r="ARA4" s="32">
        <v>58397</v>
      </c>
      <c r="ARB4" s="116">
        <f t="shared" si="94"/>
        <v>67.598009548786223</v>
      </c>
      <c r="ARC4" s="131">
        <v>4021</v>
      </c>
      <c r="ARD4" s="32">
        <v>59484</v>
      </c>
      <c r="ARE4" s="116">
        <f t="shared" si="95"/>
        <v>77.275473217881597</v>
      </c>
      <c r="ARF4" s="87">
        <f>INDEX('[2]All Previous Years'!$A$1:$EX$34,MATCH($A4,'[2]All Previous Years'!$A$1:$A$34,0),MATCH(ARF$1,'[2]All Previous Years'!$A$1:$EX$1,0))</f>
        <v>4605</v>
      </c>
      <c r="ARG4" s="131">
        <f>INDEX('[29]SPI Raw Data 1617'!$A$3:$AN$37,MATCH($A4,'[29]SPI Raw Data 1617'!$A$3:$A$37,0),MATCH(ARG$1,'[29]SPI Raw Data 1617'!$A$37:$AN$37,0))</f>
        <v>59592</v>
      </c>
      <c r="ARH4" s="88">
        <f t="shared" si="96"/>
        <v>91.835005422993504</v>
      </c>
      <c r="ARI4" s="32">
        <f>INDEX([4]Sheet1!$A$1:$CJ$34, MATCH($A4, [4]Sheet1!$A$1:$A$34, 0), MATCH(ARI$1, [4]Sheet1!$A$1:$CJ$1, 0))</f>
        <v>5419</v>
      </c>
      <c r="ARJ4" s="32">
        <f>INDEX('[5]Finance Indicators'!$A$2:$BO$35,MATCH($A4,'[5]Finance Indicators'!$A$2:$A$35,0),MATCH(ARJ$1,'[5]Finance Indicators'!$A$2:$BO$2,0))</f>
        <v>59008</v>
      </c>
      <c r="ARK4" s="88">
        <f>INDEX('[6]Finance Indicators'!$B$3:$BO$35,MATCH($A4,'[6]Finance Indicators'!$A$3:$A$35,0),MATCH(ARK$1,'[6]Finance Indicators'!$B$2:$BO$2,0))</f>
        <v>89.716525934861281</v>
      </c>
      <c r="ARL4" s="88">
        <f>INDEX('[6]Finance Indicators'!$B$3:$BO$35,MATCH($A4,'[6]Finance Indicators'!$A$3:$A$35,0),MATCH(ARL$1,'[6]Finance Indicators'!$B$2:$BO$2,0))</f>
        <v>5355</v>
      </c>
      <c r="ARM4" s="88">
        <f>INDEX('[6]Finance Indicators'!$B$3:$BO$35,MATCH($A4,'[6]Finance Indicators'!$A$3:$A$35,0),MATCH(ARM$1,'[6]Finance Indicators'!$B$2:$BO$2,0))</f>
        <v>59688</v>
      </c>
      <c r="ARN4" s="250">
        <f t="array" ref="ARN4">INDEX('[7]Finance Indicators'!$A$2:$BO$35,MATCH($A4,'[7]Finance Indicators'!$A$2:$A$35,0),MATCH(ARN$1,'[7]Finance Indicators'!$A$2:$BO$2,0))</f>
        <v>99.143104827954119</v>
      </c>
      <c r="ARO4" s="250">
        <f t="array" ref="ARO4">INDEX('[7]Finance Indicators'!$A$2:$BO$35,MATCH($A4,'[7]Finance Indicators'!$A$2:$A$35,0),MATCH(ARO$1,'[7]Finance Indicators'!$A$2:$BO$2,0))</f>
        <v>5947</v>
      </c>
      <c r="ARP4" s="250">
        <f t="array" ref="ARP4">INDEX('[7]Finance Indicators'!$A$2:$BO$35,MATCH($A4,'[7]Finance Indicators'!$A$2:$A$35,0),MATCH(ARP$1,'[7]Finance Indicators'!$A$2:$BO$2,0))</f>
        <v>59984</v>
      </c>
      <c r="ARQ4" s="139">
        <f>(AQS4*100)/Deflators!$B$4</f>
        <v>84.245337346392674</v>
      </c>
      <c r="ARR4" s="137">
        <f>(AQV4*100)/Deflators!$B$5</f>
        <v>82.847407270378142</v>
      </c>
      <c r="ARS4" s="137">
        <f>(AQY4*100)/Deflators!$B$6</f>
        <v>88.453499634805283</v>
      </c>
      <c r="ART4" s="137">
        <f>(ARB4*100)/Deflators!$B$7</f>
        <v>73.879261282669432</v>
      </c>
      <c r="ARU4" s="116">
        <f>(ARE4*100)/Deflators!$B$8</f>
        <v>82.41627050702796</v>
      </c>
      <c r="ARV4" s="116">
        <f>(ARH4*100)/Deflators!$B$9</f>
        <v>96.249639513750964</v>
      </c>
      <c r="ARW4" s="116">
        <f>(ARK4*100)/Deflators!$B$10</f>
        <v>91.908427034090536</v>
      </c>
      <c r="ARX4" s="248">
        <f>(ARN4*100)/Deflators!$B$11</f>
        <v>99.143104827954119</v>
      </c>
      <c r="ARY4" s="140">
        <v>16360.676494528354</v>
      </c>
      <c r="ARZ4" s="131">
        <v>1809</v>
      </c>
      <c r="ASA4" s="131">
        <v>110570</v>
      </c>
      <c r="ASB4" s="132">
        <v>15447.889360932841</v>
      </c>
      <c r="ASC4" s="131">
        <v>1709</v>
      </c>
      <c r="ASD4" s="131">
        <v>110630</v>
      </c>
      <c r="ASE4" s="141">
        <v>14611.479218655883</v>
      </c>
      <c r="ASF4" s="131">
        <v>1698</v>
      </c>
      <c r="ASG4" s="131">
        <v>116210</v>
      </c>
      <c r="ASH4" s="141">
        <v>14616.311080523057</v>
      </c>
      <c r="ASI4" s="131">
        <v>1699</v>
      </c>
      <c r="ASJ4" s="131">
        <v>116240</v>
      </c>
      <c r="ASK4" s="141">
        <v>15926.624378535917</v>
      </c>
      <c r="ASL4" s="131">
        <v>1858</v>
      </c>
      <c r="ASM4" s="131">
        <v>116660</v>
      </c>
      <c r="ASN4" s="141">
        <v>15209.580838323353</v>
      </c>
      <c r="ASO4" s="131">
        <v>1778</v>
      </c>
      <c r="ASP4" s="131">
        <v>116900</v>
      </c>
      <c r="ASQ4" s="141">
        <f t="shared" si="97"/>
        <v>15902.849296258153</v>
      </c>
      <c r="ASR4" s="87">
        <f>INDEX('[2]All Previous Years'!$A$1:$EX$34,MATCH($A4,'[2]All Previous Years'!$A$1:$A$34,0),MATCH(ASR$1,'[2]All Previous Years'!$A$1:$EX$1,0))</f>
        <v>1853</v>
      </c>
      <c r="ASS4" s="32">
        <f>INDEX('[3]Raw data 16-17'!$B$2:$XA$34,MATCH($A4,'[3]Raw data 16-17'!$A$2:$A$34,0),MATCH(ASS$1,'[3]Raw data 16-17'!$B$1:$GU$1,0))</f>
        <v>116520</v>
      </c>
      <c r="AST4" s="132">
        <f t="shared" si="98"/>
        <v>14697.282421740625</v>
      </c>
      <c r="ASU4" s="32">
        <f>INDEX([4]Sheet1!$A$1:$CJ$34, MATCH($A4, [4]Sheet1!$A$1:$A$34, 0), MATCH(ASU$1, [4]Sheet1!$A$1:$CJ$1, 0))</f>
        <v>1709</v>
      </c>
      <c r="ASV4" s="32">
        <f>INDEX('[5]Finance Indicators'!$A$2:$BO$35,MATCH($A4,'[5]Finance Indicators'!$A$2:$A$35,0),MATCH(ASV$1,'[5]Finance Indicators'!$A$2:$BO$2,0))</f>
        <v>116280</v>
      </c>
      <c r="ASW4" s="88">
        <f>INDEX('[6]Finance Indicators'!$B$3:$BO$35,MATCH($A4,'[6]Finance Indicators'!$A$3:$A$35,0),MATCH(ASW$1,'[6]Finance Indicators'!$B$2:$BO$2,0))</f>
        <v>17037.228541882108</v>
      </c>
      <c r="ASX4" s="88">
        <f>INDEX('[6]Finance Indicators'!$B$3:$BO$35,MATCH($A4,'[6]Finance Indicators'!$A$3:$A$35,0),MATCH(ASX$1,'[6]Finance Indicators'!$B$2:$BO$2,0))</f>
        <v>1977</v>
      </c>
      <c r="ASY4" s="88">
        <f>INDEX('[6]Finance Indicators'!$B$3:$BO$35,MATCH($A4,'[6]Finance Indicators'!$A$3:$A$35,0),MATCH(ASY$1,'[6]Finance Indicators'!$B$2:$BO$2,0))</f>
        <v>116040</v>
      </c>
      <c r="ASZ4" s="88">
        <f t="array" ref="ASZ4">INDEX('[7]Finance Indicators'!$A$2:$BO$35,MATCH($A4,'[7]Finance Indicators'!$A$2:$A$35,0),MATCH(ASZ$1,'[7]Finance Indicators'!$A$2:$BO$2,0))</f>
        <v>18734.939759036144</v>
      </c>
      <c r="ATA4" s="250">
        <f t="array" ref="ATA4">INDEX('[7]Finance Indicators'!$A$2:$BO$35,MATCH($A4,'[7]Finance Indicators'!$A$2:$A$35,0),MATCH(ATA$1,'[7]Finance Indicators'!$A$2:$BO$2,0))</f>
        <v>2177</v>
      </c>
      <c r="ATB4" s="250">
        <f t="array" ref="ATB4">INDEX('[7]Finance Indicators'!$A$2:$BO$35,MATCH($A4,'[7]Finance Indicators'!$A$2:$A$35,0),MATCH(ATB$1,'[7]Finance Indicators'!$A$2:$BO$2,0))</f>
        <v>116200</v>
      </c>
      <c r="ATC4" s="142">
        <f>(ARY4*100)/Deflators!$B$2</f>
        <v>19273.261392845929</v>
      </c>
      <c r="ATD4" s="199">
        <f>(ASB4*100)/Deflators!$B$3</f>
        <v>17926.189547409605</v>
      </c>
      <c r="ATE4" s="199">
        <f>(ASE4*100)/Deflators!$B$4</f>
        <v>16615.863266376306</v>
      </c>
      <c r="ATF4" s="199">
        <f>(ASH4*100)/Deflators!$B$5</f>
        <v>16326.882658360109</v>
      </c>
      <c r="ATG4" s="199">
        <f>(ASK4*100)/Deflators!$B$6</f>
        <v>17548.568357550917</v>
      </c>
      <c r="ATH4" s="199">
        <f>(ASN4*100)/Deflators!$B$7</f>
        <v>16622.86514432657</v>
      </c>
      <c r="ATI4" s="199">
        <f>(ASQ4*100)/Deflators!$B$8</f>
        <v>16960.795901404133</v>
      </c>
      <c r="ATJ4" s="199">
        <f>(AST4*100)/Deflators!$B$9</f>
        <v>15403.800853591896</v>
      </c>
      <c r="ATK4" s="199">
        <f>(ASW4*100)/Deflators!$B$10</f>
        <v>17453.472033029826</v>
      </c>
      <c r="ATL4" s="259">
        <f>(ASZ4*100)/Deflators!$B$11</f>
        <v>18734.939759036144</v>
      </c>
      <c r="ATM4" s="115">
        <v>93.818181818181813</v>
      </c>
      <c r="ATN4" s="116">
        <v>96.7</v>
      </c>
      <c r="ATO4" s="116">
        <v>94.7</v>
      </c>
      <c r="ATP4" s="116">
        <v>95.3</v>
      </c>
      <c r="ATQ4" s="116">
        <v>94.980694980694977</v>
      </c>
      <c r="ATR4" s="116">
        <v>95.5</v>
      </c>
      <c r="ATS4" s="88">
        <f>INDEX('[3]Raw data 16-17'!$B$2:$XA$34,MATCH($A4,'[3]Raw data 16-17'!$A$2:$A$34,0),MATCH(ATS$1,'[3]Raw data 16-17'!$B$1:$GU$1,0))</f>
        <v>94.382022471910105</v>
      </c>
      <c r="ATT4" s="88">
        <f>INDEX('[14]1718 Collected Indicators'!$A$3:$CH$36,MATCH($A4,'[14]1718 Collected Indicators'!$A$3:$A$36,0),MATCH(ATT$1,'[14]1718 Collected Indicators'!$A$3:$CH$3,0))</f>
        <v>91.111111111111114</v>
      </c>
      <c r="ATU4" s="88">
        <f>INDEX('[15]1819 Collected Indicators'!$A$3:$CV$36,MATCH($A4,'[15]1819 Collected Indicators'!$A$3:$A$36,0),MATCH(ATU$1,'[15]1819 Collected Indicators'!$A$3:$CV$3,0))</f>
        <v>92.9</v>
      </c>
      <c r="ATV4" s="183">
        <f>INDEX('[11]1920 Collected Indicators'!$A$3:$CV$36,MATCH($A4,'[11]1920 Collected Indicators'!$A$3:$A$36,0),MATCH(ATV$1,'[11]1920 Collected Indicators'!$A$3:$CV$3,0))</f>
        <v>92.045454545454547</v>
      </c>
      <c r="ATW4" s="119">
        <f t="shared" si="99"/>
        <v>7160.3563474387529</v>
      </c>
      <c r="ATX4" s="111">
        <f>INDEX([37]Roads!$U$3:$AC$36,MATCH($A4,[37]Roads!$U$3:$U$36,0),MATCH(ATX$1,[37]Roads!$U$3:$AC$3,0))</f>
        <v>12860</v>
      </c>
      <c r="ATY4" s="131">
        <v>1796</v>
      </c>
      <c r="ATZ4" s="88">
        <f t="shared" si="100"/>
        <v>7804.3623414199865</v>
      </c>
      <c r="AUA4" s="111">
        <f>INDEX([37]Roads!$U$3:$AC$36,MATCH($A4,[37]Roads!$U$3:$U$36,0),MATCH(AUA$1,[37]Roads!$U$3:$AC$3,0))</f>
        <v>14026</v>
      </c>
      <c r="AUB4" s="131">
        <v>1797.2</v>
      </c>
      <c r="AUC4" s="88">
        <f t="shared" si="101"/>
        <v>9047.6719635515055</v>
      </c>
      <c r="AUD4" s="111">
        <f>INDEX([37]Roads!$U$3:$AC$36,MATCH($A4,[37]Roads!$U$3:$U$36,0),MATCH(AUD$1,[37]Roads!$U$3:$AC$3,0))</f>
        <v>16284</v>
      </c>
      <c r="AUE4" s="32">
        <v>1799.8</v>
      </c>
      <c r="AUF4" s="88">
        <f t="shared" si="102"/>
        <v>7786.1621261721139</v>
      </c>
      <c r="AUG4" s="111">
        <f>INDEX([37]Roads!$U$3:$AC$36,MATCH($A4,[37]Roads!$U$3:$U$36,0),MATCH(AUG$1,[37]Roads!$U$3:$AC$3,0))</f>
        <v>14033</v>
      </c>
      <c r="AUH4" s="131">
        <v>1802.3</v>
      </c>
      <c r="AUI4" s="88">
        <f t="shared" si="103"/>
        <v>7170.4890853827028</v>
      </c>
      <c r="AUJ4" s="111">
        <f>INDEX([37]Roads!$U$3:$AC$36,MATCH($A4,[37]Roads!$U$3:$U$36,0),MATCH(AUJ$1,[37]Roads!$U$3:$AC$3,0))</f>
        <v>12975</v>
      </c>
      <c r="AUK4" s="32">
        <v>1809.5</v>
      </c>
      <c r="AUL4" s="88">
        <f t="shared" si="104"/>
        <v>6393.2615299640984</v>
      </c>
      <c r="AUM4" s="111">
        <f>INDEX([37]Roads!$U$3:$AC$36,MATCH($A4,[37]Roads!$U$3:$U$36,0),MATCH(AUM$1,[37]Roads!$U$3:$AC$3,0))</f>
        <v>11575</v>
      </c>
      <c r="AUN4" s="32">
        <v>1810.5</v>
      </c>
      <c r="AUO4" s="116">
        <f t="shared" si="105"/>
        <v>8478.1216884493115</v>
      </c>
      <c r="AUP4" s="111">
        <f>INDEX([37]Roads!$U$3:$AC$36,MATCH($A4,[37]Roads!$U$3:$U$36,0),MATCH(AUP$1,[37]Roads!$U$3:$AC$3,0))</f>
        <v>15361</v>
      </c>
      <c r="AUQ4" s="32">
        <f>INDEX('[3]Raw data 16-17'!$B$2:$XA$34,MATCH($A4,'[3]Raw data 16-17'!$A$2:$A$34,0),MATCH(AUQ$1,'[3]Raw data 16-17'!$B$1:$GU$1,0))</f>
        <v>1811.84</v>
      </c>
      <c r="AUR4" s="88">
        <f t="shared" si="7"/>
        <v>8864.1376268195854</v>
      </c>
      <c r="AUS4" s="32">
        <f>INDEX([4]Sheet1!$A$1:$CJ$34, MATCH($A4, [4]Sheet1!$A$1:$A$34, 0), MATCH(AUS$1, [4]Sheet1!$A$1:$CJ$1, 0))</f>
        <v>16076</v>
      </c>
      <c r="AUT4" s="32">
        <f>INDEX('[5]Finance Indicators'!$A$2:$BO$35,MATCH($A4,'[5]Finance Indicators'!$A$2:$A$35,0),MATCH(AUT$1,'[5]Finance Indicators'!$A$2:$BO$2,0))</f>
        <v>1813.6</v>
      </c>
      <c r="AUU4" s="88">
        <f>INDEX('[6]Finance Indicators'!$B$3:$BO$35,MATCH($A4,'[6]Finance Indicators'!$A$3:$A$35,0),MATCH(AUU$1,'[6]Finance Indicators'!$B$2:$BO$2,0))</f>
        <v>7160.7251088214225</v>
      </c>
      <c r="AUV4" s="88">
        <f>INDEX('[6]Finance Indicators'!$B$3:$BO$35,MATCH($A4,'[6]Finance Indicators'!$A$3:$A$35,0),MATCH(AUV$1,'[6]Finance Indicators'!$B$2:$BO$2,0))</f>
        <v>12996</v>
      </c>
      <c r="AUW4" s="88">
        <f>INDEX('[6]Finance Indicators'!$B$3:$BO$35,MATCH($A4,'[6]Finance Indicators'!$A$3:$A$35,0),MATCH(AUW$1,'[6]Finance Indicators'!$B$2:$BO$2,0))</f>
        <v>1814.9</v>
      </c>
      <c r="AUX4" s="88">
        <f t="array" ref="AUX4">INDEX('[7]Finance Indicators'!$A$2:$BO$35,MATCH($A4,'[7]Finance Indicators'!$A$2:$A$35,0),MATCH(AUX$1,'[7]Finance Indicators'!$A$2:$BO$2,0))</f>
        <v>6867.9203783129888</v>
      </c>
      <c r="AUY4" s="250">
        <f t="array" ref="AUY4">INDEX('[7]Finance Indicators'!$A$2:$BO$35,MATCH($A4,'[7]Finance Indicators'!$A$2:$A$35,0),MATCH(AUY$1,'[7]Finance Indicators'!$A$2:$BO$2,0))</f>
        <v>12490</v>
      </c>
      <c r="AUZ4" s="250">
        <f t="array" ref="AUZ4">INDEX('[7]Finance Indicators'!$A$2:$BO$35,MATCH($A4,'[7]Finance Indicators'!$A$2:$A$35,0),MATCH(AUZ$1,'[7]Finance Indicators'!$A$2:$BO$2,0))</f>
        <v>1818.6</v>
      </c>
      <c r="AVA4" s="119">
        <f>(ATW4*100)/Deflators!$B$2</f>
        <v>8435.0680484553504</v>
      </c>
      <c r="AVB4" s="137">
        <f>(ATZ4*100)/Deflators!$B$3</f>
        <v>9056.4138155189321</v>
      </c>
      <c r="AVC4" s="137">
        <f>(AUC4*100)/Deflators!$B$4</f>
        <v>10288.820041810088</v>
      </c>
      <c r="AVD4" s="137">
        <f>(AUF4*100)/Deflators!$B$5</f>
        <v>8697.3898333607813</v>
      </c>
      <c r="AVE4" s="137">
        <f>(AUI4*100)/Deflators!$B$6</f>
        <v>7900.7211372105221</v>
      </c>
      <c r="AVF4" s="137">
        <f>(AUL4*100)/Deflators!$B$7</f>
        <v>6987.327617683346</v>
      </c>
      <c r="AVG4" s="137">
        <f>(AUO4*100)/Deflators!$B$8</f>
        <v>9042.1338281116005</v>
      </c>
      <c r="AVH4" s="137">
        <f>(AUR4*100)/Deflators!$B$9</f>
        <v>9290.2488245298846</v>
      </c>
      <c r="AVI4" s="137">
        <f>(AUU4*100)/Deflators!$B$10</f>
        <v>7335.6717095034419</v>
      </c>
      <c r="AVJ4" s="245">
        <f>(AUX4*100)/Deflators!$B$11</f>
        <v>6867.9203783129888</v>
      </c>
      <c r="AVK4" s="115">
        <v>17.100792444209279</v>
      </c>
      <c r="AVL4" s="116">
        <v>17.936020749924161</v>
      </c>
      <c r="AVM4" s="116">
        <v>17.899999999999999</v>
      </c>
      <c r="AVN4" s="116">
        <v>18.5</v>
      </c>
      <c r="AVO4" s="116">
        <v>19.54169297034807</v>
      </c>
      <c r="AVP4" s="116">
        <v>19.943965920641038</v>
      </c>
      <c r="AVQ4" s="88">
        <f>INDEX('[3]Raw data 16-17'!$B$2:$XA$34,MATCH($A4,'[3]Raw data 16-17'!$A$2:$A$34,0),MATCH(AVQ$1,'[3]Raw data 16-17'!$B$1:$GU$1,0))</f>
        <v>21.610484883831795</v>
      </c>
      <c r="AVR4" s="88">
        <f>INDEX('[14]1718 Collected Indicators'!$A$3:$CH$36,MATCH($A4,'[14]1718 Collected Indicators'!$A$3:$A$36,0),MATCH(AVR$1,'[14]1718 Collected Indicators'!$A$3:$CH$3,0))</f>
        <v>23.99457910029189</v>
      </c>
      <c r="AVS4" s="88">
        <f>INDEX('[15]1819 Collected Indicators'!$A$3:$CV$36,MATCH($A4,'[15]1819 Collected Indicators'!$A$3:$A$36,0),MATCH(AVS$1,'[15]1819 Collected Indicators'!$A$3:$CV$3,0))</f>
        <v>26.526917726699835</v>
      </c>
      <c r="AVT4" s="183">
        <f>INDEX('[11]1920 Collected Indicators'!$A$3:$CV$36,MATCH($A4,'[11]1920 Collected Indicators'!$A$3:$A$36,0),MATCH(AVT$1,'[11]1920 Collected Indicators'!$A$3:$CV$3,0))</f>
        <v>28.634360583581163</v>
      </c>
      <c r="AVU4" s="115">
        <v>29.763197380475876</v>
      </c>
      <c r="AVV4" s="116">
        <v>31.030235303492578</v>
      </c>
      <c r="AVW4" s="116">
        <v>31.2</v>
      </c>
      <c r="AVX4" s="116">
        <v>35.299999999999997</v>
      </c>
      <c r="AVY4" s="116">
        <v>35.426502877019374</v>
      </c>
      <c r="AVZ4" s="116">
        <v>32.049576770264174</v>
      </c>
      <c r="AWA4" s="88">
        <f>INDEX('[3]Raw data 16-17'!$B$2:$XA$34,MATCH($A4,'[3]Raw data 16-17'!$A$2:$A$34,0),MATCH(AWA$1,'[3]Raw data 16-17'!$B$1:$GU$1,0))</f>
        <v>33.305527021400195</v>
      </c>
      <c r="AWB4" s="88">
        <f>INDEX('[14]1718 Collected Indicators'!$A$3:$CH$36,MATCH($A4,'[14]1718 Collected Indicators'!$A$3:$A$36,0),MATCH(AWB$1,'[14]1718 Collected Indicators'!$A$3:$CH$3,0))</f>
        <v>35.865917787901154</v>
      </c>
      <c r="AWC4" s="88">
        <f>INDEX('[15]1819 Collected Indicators'!$A$3:$CV$36,MATCH($A4,'[15]1819 Collected Indicators'!$A$3:$A$36,0),MATCH(AWC$1,'[15]1819 Collected Indicators'!$A$3:$CV$3,0))</f>
        <v>37.426615691909646</v>
      </c>
      <c r="AWD4" s="183">
        <f>INDEX('[11]1920 Collected Indicators'!$A$3:$CV$36,MATCH($A4,'[11]1920 Collected Indicators'!$A$3:$A$36,0),MATCH(AWD$1,'[11]1920 Collected Indicators'!$A$3:$CV$3,0))</f>
        <v>37.912661367038247</v>
      </c>
      <c r="AWE4" s="115">
        <v>27.934908177403017</v>
      </c>
      <c r="AWF4" s="116">
        <v>29.754786393128068</v>
      </c>
      <c r="AWG4" s="116">
        <v>28</v>
      </c>
      <c r="AWH4" s="116">
        <v>31.6</v>
      </c>
      <c r="AWI4" s="116">
        <v>31.351105047267481</v>
      </c>
      <c r="AWJ4" s="116">
        <v>27.06537178369949</v>
      </c>
      <c r="AWK4" s="88">
        <f>INDEX('[3]Raw data 16-17'!$B$2:$XA$34,MATCH($A4,'[3]Raw data 16-17'!$A$2:$A$34,0),MATCH(AWK$1,'[3]Raw data 16-17'!$B$1:$GU$1,0))</f>
        <v>27.70087524596325</v>
      </c>
      <c r="AWL4" s="88">
        <f>INDEX('[14]1718 Collected Indicators'!$A$3:$CH$36,MATCH($A4,'[14]1718 Collected Indicators'!$A$3:$A$36,0),MATCH(AWL$1,'[14]1718 Collected Indicators'!$A$3:$CH$3,0))</f>
        <v>30.188387824575116</v>
      </c>
      <c r="AWM4" s="88">
        <f>INDEX('[15]1819 Collected Indicators'!$A$3:$CV$36,MATCH($A4,'[15]1819 Collected Indicators'!$A$3:$A$36,0),MATCH(AWM$1,'[15]1819 Collected Indicators'!$A$3:$CV$3,0))</f>
        <v>31.515824826134036</v>
      </c>
      <c r="AWN4" s="183">
        <f>INDEX('[11]1920 Collected Indicators'!$A$3:$CV$36,MATCH($A4,'[11]1920 Collected Indicators'!$A$3:$A$36,0),MATCH(AWN$1,'[11]1920 Collected Indicators'!$A$3:$CV$3,0))</f>
        <v>30.098654537327185</v>
      </c>
      <c r="AWO4" s="115">
        <v>30.920973289392371</v>
      </c>
      <c r="AWP4" s="116">
        <v>30.727703081941748</v>
      </c>
      <c r="AWQ4" s="116">
        <v>29.4</v>
      </c>
      <c r="AWR4" s="116">
        <v>30.5</v>
      </c>
      <c r="AWS4" s="116">
        <v>30.295526122846233</v>
      </c>
      <c r="AWT4" s="116">
        <v>31.164191825918216</v>
      </c>
      <c r="AWU4" s="88">
        <f>INDEX('[3]Raw data 16-17'!$B$2:$XA$34,MATCH($A4,'[3]Raw data 16-17'!$A$2:$A$34,0),MATCH(AWU$1,'[3]Raw data 16-17'!$B$1:$GU$1,0))</f>
        <v>34.957847453361573</v>
      </c>
      <c r="AWV4" s="88">
        <f>INDEX('[14]1718 Collected Indicators'!$A$3:$CH$36,MATCH($A4,'[14]1718 Collected Indicators'!$A$3:$A$36,0),MATCH(AWV$1,'[14]1718 Collected Indicators'!$A$3:$CH$3,0))</f>
        <v>33.361601228420525</v>
      </c>
      <c r="AWW4" s="88">
        <f>INDEX('[15]1819 Collected Indicators'!$A$3:$CV$36,MATCH($A4,'[15]1819 Collected Indicators'!$A$3:$A$36,0),MATCH(AWW$1,'[15]1819 Collected Indicators'!$A$3:$CV$3,0))</f>
        <v>33.43831472962826</v>
      </c>
      <c r="AWX4" s="183">
        <f>INDEX('[11]1920 Collected Indicators'!$A$3:$CV$36,MATCH($A4,'[11]1920 Collected Indicators'!$A$3:$A$36,0),MATCH(AWX$1,'[11]1920 Collected Indicators'!$A$3:$CV$3,0))</f>
        <v>34.630299166694293</v>
      </c>
      <c r="AWY4" s="119">
        <v>29031.382834403546</v>
      </c>
      <c r="AWZ4" s="131">
        <v>3210</v>
      </c>
      <c r="AXA4" s="131">
        <v>110630</v>
      </c>
      <c r="AXB4" s="88">
        <f t="shared" si="106"/>
        <v>29359.125011298922</v>
      </c>
      <c r="AXC4" s="131">
        <v>3248</v>
      </c>
      <c r="AXD4" s="131">
        <v>110630</v>
      </c>
      <c r="AXE4" s="116">
        <f t="shared" si="107"/>
        <v>31752.861199552535</v>
      </c>
      <c r="AXF4" s="131">
        <f t="shared" si="108"/>
        <v>3690</v>
      </c>
      <c r="AXG4" s="131">
        <v>116210</v>
      </c>
      <c r="AXH4" s="141">
        <f t="shared" si="109"/>
        <v>27821.748107364074</v>
      </c>
      <c r="AXI4" s="131">
        <f t="shared" si="110"/>
        <v>3234</v>
      </c>
      <c r="AXJ4" s="131">
        <v>116240</v>
      </c>
      <c r="AXK4" s="141">
        <f t="shared" si="111"/>
        <v>27695.868335333445</v>
      </c>
      <c r="AXL4" s="131">
        <f t="shared" si="112"/>
        <v>3231</v>
      </c>
      <c r="AXM4" s="32">
        <v>116660</v>
      </c>
      <c r="AXN4" s="141">
        <f t="shared" si="113"/>
        <v>28605.645851154834</v>
      </c>
      <c r="AXO4" s="131">
        <f t="shared" si="114"/>
        <v>3344</v>
      </c>
      <c r="AXP4" s="32">
        <v>116900</v>
      </c>
      <c r="AXQ4" s="116">
        <f t="shared" si="115"/>
        <v>21584.277377274288</v>
      </c>
      <c r="AXR4" s="87">
        <f>INDEX('[2]All Previous Years'!$A$1:$EX$34,MATCH($A4,'[2]All Previous Years'!$A$1:$A$34,0),MATCH(AXR$1,'[2]All Previous Years'!$A$1:$EX$1,0))</f>
        <v>2515</v>
      </c>
      <c r="AXS4" s="32">
        <f>INDEX('[3]Raw data 16-17'!$B$2:$XA$34,MATCH($A4,'[3]Raw data 16-17'!$A$2:$A$34,0),MATCH(AXS$1,'[3]Raw data 16-17'!$B$1:$GU$1,0))</f>
        <v>116520</v>
      </c>
      <c r="AXT4" s="88">
        <f t="shared" si="116"/>
        <v>22024.423804609563</v>
      </c>
      <c r="AXU4" s="32">
        <f>INDEX([4]Sheet1!$A$1:$CJ$34, MATCH($A4, [4]Sheet1!$A$1:$A$34, 0), MATCH(AXU$1, [4]Sheet1!$A$1:$CJ$1, 0))</f>
        <v>2561</v>
      </c>
      <c r="AXV4" s="32">
        <f>INDEX('[5]Finance Indicators'!$A$2:$BO$35,MATCH($A4,'[5]Finance Indicators'!$A$2:$A$35,0),MATCH(AXV$1,'[5]Finance Indicators'!$A$2:$BO$2,0))</f>
        <v>116280</v>
      </c>
      <c r="AXW4" s="88">
        <f>INDEX('[6]Finance Indicators'!$B$3:$BO$35,MATCH($A4,'[6]Finance Indicators'!$A$3:$A$35,0),MATCH(AXW$1,'[6]Finance Indicators'!$B$2:$BO$2,0))</f>
        <v>16477.07687004481</v>
      </c>
      <c r="AXX4" s="88">
        <f>INDEX('[6]Finance Indicators'!$B$3:$BO$35,MATCH($A4,'[6]Finance Indicators'!$A$3:$A$35,0),MATCH(AXX$1,'[6]Finance Indicators'!$B$2:$BO$2,0))</f>
        <v>1912</v>
      </c>
      <c r="AXY4" s="88">
        <f>INDEX('[6]Finance Indicators'!$B$3:$BO$35,MATCH($A4,'[6]Finance Indicators'!$A$3:$A$35,0),MATCH(AXY$1,'[6]Finance Indicators'!$B$2:$BO$2,0))</f>
        <v>116040</v>
      </c>
      <c r="AXZ4" s="250">
        <f t="array" ref="AXZ4">INDEX('[7]Finance Indicators'!$A$2:$BO$35,MATCH($A4,'[7]Finance Indicators'!$A$2:$A$35,0),MATCH(AXZ$1,'[7]Finance Indicators'!$A$2:$BO$2,0))</f>
        <v>15189.328743545611</v>
      </c>
      <c r="AYA4" s="250">
        <f t="array" ref="AYA4">INDEX('[7]Finance Indicators'!$A$2:$BO$35,MATCH($A4,'[7]Finance Indicators'!$A$2:$A$35,0),MATCH(AYA$1,'[7]Finance Indicators'!$A$2:$BO$2,0))</f>
        <v>1765</v>
      </c>
      <c r="AYB4" s="250">
        <f t="array" ref="AYB4">INDEX('[7]Finance Indicators'!$A$2:$BO$35,MATCH($A4,'[7]Finance Indicators'!$A$2:$A$35,0),MATCH(AYB$1,'[7]Finance Indicators'!$A$2:$BO$2,0))</f>
        <v>116200</v>
      </c>
      <c r="AYC4" s="119">
        <f>(AWY4*100)/Deflators!$B$2</f>
        <v>34199.651227769726</v>
      </c>
      <c r="AYD4" s="137">
        <f>(AXB4*100)/Deflators!$B$3</f>
        <v>34069.200497358914</v>
      </c>
      <c r="AYE4" s="137">
        <f>(AXE4*100)/Deflators!$B$4</f>
        <v>36108.678123043908</v>
      </c>
      <c r="AYF4" s="137">
        <f>(AXH4*100)/Deflators!$B$5</f>
        <v>31077.774289073921</v>
      </c>
      <c r="AYG4" s="137">
        <f>(AXK4*100)/Deflators!$B$6</f>
        <v>30516.374791844457</v>
      </c>
      <c r="AYH4" s="137">
        <f>(AXN4*100)/Deflators!$B$7</f>
        <v>31263.701373806558</v>
      </c>
      <c r="AYI4" s="88">
        <f>(AXQ4*100)/Deflators!$B$8</f>
        <v>23020.184399369347</v>
      </c>
      <c r="AYJ4" s="88">
        <f>(AXT4*100)/Deflators!$B$9</f>
        <v>23083.167926301256</v>
      </c>
      <c r="AYK4" s="88">
        <f>(AXW4*100)/Deflators!$B$10</f>
        <v>16879.635066845232</v>
      </c>
      <c r="AYL4" s="182">
        <f>(AXZ4*100)/Deflators!$B$11</f>
        <v>15189.328743545611</v>
      </c>
      <c r="AYM4" s="119">
        <f t="shared" si="117"/>
        <v>6677.566474485845</v>
      </c>
      <c r="AYN4" s="131">
        <v>776</v>
      </c>
      <c r="AYO4" s="131">
        <v>116210</v>
      </c>
      <c r="AYP4" s="88">
        <f t="shared" si="118"/>
        <v>8086.7171369580183</v>
      </c>
      <c r="AYQ4" s="131">
        <v>940</v>
      </c>
      <c r="AYR4" s="131">
        <v>116240</v>
      </c>
      <c r="AYS4" s="116">
        <f t="shared" si="119"/>
        <v>7371.849819989714</v>
      </c>
      <c r="AYT4" s="131">
        <v>860</v>
      </c>
      <c r="AYU4" s="32">
        <v>116660</v>
      </c>
      <c r="AYV4" s="116">
        <f t="shared" si="120"/>
        <v>7339.6065012831477</v>
      </c>
      <c r="AYW4" s="131">
        <v>858</v>
      </c>
      <c r="AYX4" s="32">
        <v>116900</v>
      </c>
      <c r="AYY4" s="116">
        <f t="shared" si="121"/>
        <v>7226.2272571232406</v>
      </c>
      <c r="AYZ4" s="87">
        <f>INDEX('[2]All Previous Years'!$A$1:$EX$34,MATCH($A4,'[2]All Previous Years'!$A$1:$A$34,0),MATCH(AYZ$1,'[2]All Previous Years'!$A$1:$EX$1,0))</f>
        <v>842</v>
      </c>
      <c r="AZA4" s="32">
        <f>INDEX('[3]Raw data 16-17'!$B$2:$XA$34,MATCH($A4,'[3]Raw data 16-17'!$A$2:$A$34,0),MATCH(AZA$1,'[3]Raw data 16-17'!$B$1:$GU$1,0))</f>
        <v>116520</v>
      </c>
      <c r="AZB4" s="88">
        <f t="shared" si="122"/>
        <v>7963.5362917096672</v>
      </c>
      <c r="AZC4" s="32">
        <f>INDEX([4]Sheet1!$A$1:$CJ$34, MATCH($A4, [4]Sheet1!$A$1:$A$34, 0), MATCH(AZC$1, [4]Sheet1!$A$1:$CJ$1, 0))</f>
        <v>926</v>
      </c>
      <c r="AZD4" s="32">
        <f>INDEX('[5]Finance Indicators'!$A$2:$BO$35,MATCH($A4,'[5]Finance Indicators'!$A$2:$A$35,0),MATCH(AZD$1,'[5]Finance Indicators'!$A$2:$BO$2,0))</f>
        <v>116280</v>
      </c>
      <c r="AZE4" s="88">
        <f>INDEX('[6]Finance Indicators'!$B$3:$BO$35,MATCH($A4,'[6]Finance Indicators'!$A$3:$A$35,0),MATCH(AZE$1,'[6]Finance Indicators'!$B$2:$BO$2,0))</f>
        <v>5903.1368493622886</v>
      </c>
      <c r="AZF4" s="88">
        <f>INDEX('[6]Finance Indicators'!$B$3:$BO$35,MATCH($A4,'[6]Finance Indicators'!$A$3:$A$35,0),MATCH(AZF$1,'[6]Finance Indicators'!$B$2:$BO$2,0))</f>
        <v>685</v>
      </c>
      <c r="AZG4" s="88">
        <f>INDEX('[6]Finance Indicators'!$B$3:$BO$35,MATCH($A4,'[6]Finance Indicators'!$A$3:$A$35,0),MATCH(AZG$1,'[6]Finance Indicators'!$B$2:$BO$2,0))</f>
        <v>116040</v>
      </c>
      <c r="AZH4" s="250">
        <f t="array" ref="AZH4">INDEX('[7]Finance Indicators'!$A$2:$BO$35,MATCH($A4,'[7]Finance Indicators'!$A$2:$A$35,0),MATCH(AZH$1,'[7]Finance Indicators'!$A$2:$BO$2,0))</f>
        <v>5180.7228915662645</v>
      </c>
      <c r="AZI4" s="250">
        <f t="array" ref="AZI4">INDEX('[7]Finance Indicators'!$A$2:$BO$35,MATCH($A4,'[7]Finance Indicators'!$A$2:$A$35,0),MATCH(AZI$1,'[7]Finance Indicators'!$A$2:$BO$2,0))</f>
        <v>602</v>
      </c>
      <c r="AZJ4" s="250">
        <f t="array" ref="AZJ4">INDEX('[7]Finance Indicators'!$A$2:$BO$35,MATCH($A4,'[7]Finance Indicators'!$A$2:$A$35,0),MATCH(AZJ$1,'[7]Finance Indicators'!$A$2:$BO$2,0))</f>
        <v>116200</v>
      </c>
      <c r="AZK4" s="139">
        <f>(AYM4*100)/Deflators!$B$4</f>
        <v>7593.5865104287477</v>
      </c>
      <c r="AZL4" s="137">
        <f>(AYP4*100)/Deflators!$B$5</f>
        <v>9033.1193048019431</v>
      </c>
      <c r="AZM4" s="137">
        <f>(AYS4*100)/Deflators!$B$6</f>
        <v>8122.5881525800805</v>
      </c>
      <c r="AZN4" s="137">
        <f>(AYV4*100)/Deflators!$B$7</f>
        <v>8021.6075893319448</v>
      </c>
      <c r="AZO4" s="88">
        <f>(AYY4*100)/Deflators!$B$8</f>
        <v>7706.9563675025802</v>
      </c>
      <c r="AZP4" s="88">
        <f>(AZB4*100)/Deflators!$B$9</f>
        <v>8346.354353672381</v>
      </c>
      <c r="AZQ4" s="88">
        <f>(AZE4*100)/Deflators!$B$10</f>
        <v>6047.3587974837801</v>
      </c>
      <c r="AZR4" s="183">
        <f>(AZH4*100)/Deflators!$B$11</f>
        <v>5180.7228915662645</v>
      </c>
      <c r="AZS4" s="115">
        <f t="shared" si="123"/>
        <v>25075.294725066688</v>
      </c>
      <c r="AZT4" s="131">
        <v>2914</v>
      </c>
      <c r="AZU4" s="32">
        <v>116210</v>
      </c>
      <c r="AZV4" s="116">
        <f t="shared" si="124"/>
        <v>19735.030970406056</v>
      </c>
      <c r="AZW4" s="131">
        <v>2294</v>
      </c>
      <c r="AZX4" s="32">
        <v>116240</v>
      </c>
      <c r="AZY4" s="116">
        <f t="shared" si="125"/>
        <v>20324.018515343731</v>
      </c>
      <c r="AZZ4" s="131">
        <v>2371</v>
      </c>
      <c r="BAA4" s="32">
        <v>116660</v>
      </c>
      <c r="BAB4" s="116">
        <f t="shared" si="126"/>
        <v>21266.039349871684</v>
      </c>
      <c r="BAC4" s="131">
        <v>2486</v>
      </c>
      <c r="BAD4" s="32">
        <v>116900</v>
      </c>
      <c r="BAE4" s="116">
        <f t="shared" si="127"/>
        <v>14358.050120151047</v>
      </c>
      <c r="BAF4" s="87">
        <f>INDEX('[2]All Previous Years'!$A$1:$EX$34,MATCH($A4,'[2]All Previous Years'!$A$1:$A$34,0),MATCH(BAF$1,'[2]All Previous Years'!$A$1:$EX$1,0))</f>
        <v>1673</v>
      </c>
      <c r="BAG4" s="32">
        <f>INDEX('[3]Raw data 16-17'!$B$2:$XA$34,MATCH($A4,'[3]Raw data 16-17'!$A$2:$A$34,0),MATCH(BAG$1,'[3]Raw data 16-17'!$B$1:$GU$1,0))</f>
        <v>116520</v>
      </c>
      <c r="BAH4" s="88">
        <f t="shared" si="128"/>
        <v>14060.887512899897</v>
      </c>
      <c r="BAI4" s="32">
        <f>INDEX([4]Sheet1!$A$1:$CJ$34, MATCH($A4, [4]Sheet1!$A$1:$A$34, 0), MATCH(BAI$1, [4]Sheet1!$A$1:$CJ$1, 0))</f>
        <v>1635</v>
      </c>
      <c r="BAJ4" s="32">
        <f>INDEX('[5]Finance Indicators'!$A$2:$BO$35,MATCH($A4,'[5]Finance Indicators'!$A$2:$A$35,0),MATCH(BAJ$1,'[5]Finance Indicators'!$A$2:$BO$2,0))</f>
        <v>116280</v>
      </c>
      <c r="BAK4" s="88">
        <f>INDEX('[6]Finance Indicators'!$B$3:$BO$35,MATCH($A4,'[6]Finance Indicators'!$A$3:$A$35,0),MATCH(BAK$1,'[6]Finance Indicators'!$B$2:$BO$2,0))</f>
        <v>10573.940020682523</v>
      </c>
      <c r="BAL4" s="88">
        <f>INDEX('[6]Finance Indicators'!$B$3:$BO$35,MATCH($A4,'[6]Finance Indicators'!$A$3:$A$35,0),MATCH(BAL$1,'[6]Finance Indicators'!$B$2:$BO$2,0))</f>
        <v>1227</v>
      </c>
      <c r="BAM4" s="88">
        <f>INDEX('[6]Finance Indicators'!$B$3:$BO$35,MATCH($A4,'[6]Finance Indicators'!$A$3:$A$35,0),MATCH(BAM$1,'[6]Finance Indicators'!$B$2:$BO$2,0))</f>
        <v>116040</v>
      </c>
      <c r="BAN4" s="250">
        <f t="array" ref="BAN4">INDEX('[7]Finance Indicators'!$A$2:$BO$35,MATCH($A4,'[7]Finance Indicators'!$A$2:$A$35,0),MATCH(BAN$1,'[7]Finance Indicators'!$A$2:$BO$2,0))</f>
        <v>10008.605851979346</v>
      </c>
      <c r="BAO4" s="250">
        <f t="array" ref="BAO4">INDEX('[7]Finance Indicators'!$A$2:$BO$35,MATCH($A4,'[7]Finance Indicators'!$A$2:$A$35,0),MATCH(BAO$1,'[7]Finance Indicators'!$A$2:$BO$2,0))</f>
        <v>1163</v>
      </c>
      <c r="BAP4" s="250">
        <f t="array" ref="BAP4">INDEX('[7]Finance Indicators'!$A$2:$BO$35,MATCH($A4,'[7]Finance Indicators'!$A$2:$A$35,0),MATCH(BAP$1,'[7]Finance Indicators'!$A$2:$BO$2,0))</f>
        <v>116200</v>
      </c>
      <c r="BAQ4" s="139">
        <f>(AZS4*100)/Deflators!$B$4</f>
        <v>28515.091612615164</v>
      </c>
      <c r="BAR4" s="137">
        <f>(AZV4*100)/Deflators!$B$5</f>
        <v>22044.65498427198</v>
      </c>
      <c r="BAS4" s="137">
        <f>(AZY4*100)/Deflators!$B$6</f>
        <v>22393.786639264381</v>
      </c>
      <c r="BAT4" s="137">
        <f>(BAB4*100)/Deflators!$B$7</f>
        <v>23242.093784474608</v>
      </c>
      <c r="BAU4" s="137">
        <f>(BAE4*100)/Deflators!$B$8</f>
        <v>15313.228031866767</v>
      </c>
      <c r="BAV4" s="137">
        <f>(BAH4*100)/Deflators!$B$9</f>
        <v>14736.81357262888</v>
      </c>
      <c r="BAW4" s="137">
        <f>(BAK4*100)/Deflators!$B$10</f>
        <v>10832.276269361457</v>
      </c>
      <c r="BAX4" s="245">
        <f>(BAN4*100)/Deflators!$B$11</f>
        <v>10008.605851979346</v>
      </c>
      <c r="BAY4" s="144">
        <v>36.732680052079765</v>
      </c>
      <c r="BAZ4" s="145">
        <v>41.787721695218551</v>
      </c>
      <c r="BBA4" s="145">
        <v>40.110428351490228</v>
      </c>
      <c r="BBB4" s="145">
        <v>43.156088947243575</v>
      </c>
      <c r="BBC4" s="145">
        <v>52.4</v>
      </c>
      <c r="BBD4" s="145">
        <v>59.196014841643397</v>
      </c>
      <c r="BBE4" s="88">
        <f>INDEX('[3]Raw data 16-17'!$B$2:$XA$34,MATCH($A4,'[3]Raw data 16-17'!$A$2:$A$34,0),MATCH(BBE$1,'[3]Raw data 16-17'!$B$1:$GU$1,0))</f>
        <v>56.708239613069068</v>
      </c>
      <c r="BBF4" s="88">
        <f>INDEX('[14]1718 Collected Indicators'!$A$3:$CH$36,MATCH($A4,'[14]1718 Collected Indicators'!$A$3:$A$36,0),MATCH(BBF$1,'[14]1718 Collected Indicators'!$A$3:$CH$3,0))</f>
        <v>55.210989057852302</v>
      </c>
      <c r="BBG4" s="88">
        <f>INDEX('[15]1819 Collected Indicators'!$A$3:$CV$36,MATCH($A4,'[15]1819 Collected Indicators'!$A$3:$A$36,0),MATCH(BBG$1,'[15]1819 Collected Indicators'!$A$3:$CV$3,0))</f>
        <v>54.7</v>
      </c>
      <c r="BBH4" s="126">
        <f>INDEX('[11]1920 Collected Indicators'!$A$3:$CV$36,MATCH($A4,'[11]1920 Collected Indicators'!$A$3:$A$36,0),MATCH(BBH$1,'[11]1920 Collected Indicators'!$A$3:$CV$3,0))</f>
        <v>59.111249838222193</v>
      </c>
      <c r="BBI4" s="133">
        <f t="shared" si="8"/>
        <v>79.466666666666669</v>
      </c>
      <c r="BBJ4" s="116">
        <f t="shared" si="8"/>
        <v>83</v>
      </c>
      <c r="BBK4" s="116">
        <f t="shared" si="8"/>
        <v>85.666666666666671</v>
      </c>
      <c r="BBL4" s="116">
        <f t="shared" si="8"/>
        <v>84.666666666666671</v>
      </c>
      <c r="BBM4" s="136">
        <f t="shared" si="8"/>
        <v>81.666666666666671</v>
      </c>
      <c r="BBN4" s="116">
        <f t="shared" si="8"/>
        <v>80.399999999999991</v>
      </c>
      <c r="BBO4" s="248">
        <f t="shared" si="8"/>
        <v>80.733333333333334</v>
      </c>
      <c r="BBP4" s="144">
        <f t="shared" si="9"/>
        <v>77.433333333333337</v>
      </c>
      <c r="BBQ4" s="145">
        <f t="shared" si="9"/>
        <v>76.666666666666671</v>
      </c>
      <c r="BBR4" s="145">
        <f t="shared" si="9"/>
        <v>78.666666666666671</v>
      </c>
      <c r="BBS4" s="145">
        <f t="shared" si="9"/>
        <v>76.666666666666671</v>
      </c>
      <c r="BBT4" s="146">
        <f t="shared" si="9"/>
        <v>76.666666666666671</v>
      </c>
      <c r="BBU4" s="145">
        <f t="shared" si="9"/>
        <v>74.3</v>
      </c>
      <c r="BBV4" s="248">
        <f t="shared" si="9"/>
        <v>72.3</v>
      </c>
      <c r="BBW4" s="115">
        <v>7.652562548431316</v>
      </c>
      <c r="BBX4" s="116">
        <v>6.9090528520424925</v>
      </c>
      <c r="BBY4" s="136">
        <v>7.3002243132419862</v>
      </c>
      <c r="BBZ4" s="115">
        <f>INDEX([38]HSN1b!$V$1:$AL$36,MATCH($A4,[38]HSN1b!$V$1:$V$36,0),MATCH(BBZ$1,[38]HSN1b!$V$1:$AL$1,0))</f>
        <v>6.67</v>
      </c>
      <c r="BCA4" s="131">
        <f>INDEX([38]HSN1b!$V$1:$AL$36,MATCH($A4,[38]HSN1b!$V$1:$V$36,0),MATCH(BCA$1,[38]HSN1b!$V$1:$AL$1,0))</f>
        <v>1505493</v>
      </c>
      <c r="BCB4" s="131">
        <f>INDEX([38]HSN1b!$V$1:$AL$36,MATCH($A4,[38]HSN1b!$V$1:$V$36,0),MATCH(BCB$1,[38]HSN1b!$V$1:$AL$1,0))</f>
        <v>22587539</v>
      </c>
      <c r="BCC4" s="116">
        <f>INDEX([38]HSN1b!$V$1:$AL$36,MATCH($A4,[38]HSN1b!$V$1:$V$36,0),MATCH(BCC$1,[38]HSN1b!$V$1:$AL$1,0))</f>
        <v>5.91</v>
      </c>
      <c r="BCD4" s="131">
        <f>INDEX([38]HSN1b!$V$1:$AL$36,MATCH($A4,[38]HSN1b!$V$1:$V$36,0),MATCH(BCD$1,[38]HSN1b!$V$1:$AL$1,0))</f>
        <v>1425052</v>
      </c>
      <c r="BCE4" s="131">
        <f>INDEX([38]HSN1b!$V$1:$AL$36,MATCH($A4,[38]HSN1b!$V$1:$V$36,0),MATCH(BCE$1,[38]HSN1b!$V$1:$AL$1,0))</f>
        <v>24121173</v>
      </c>
      <c r="BCF4" s="116">
        <f>INDEX([38]HSN1b!$V$1:$AL$36,MATCH($A4,[38]HSN1b!$V$1:$V$36,0),MATCH(BCF$1,[38]HSN1b!$V$1:$AL$1,0))</f>
        <v>6.62</v>
      </c>
      <c r="BCG4" s="131">
        <f>INDEX([38]HSN1b!$V$1:$AL$36,MATCH($A4,[38]HSN1b!$V$1:$V$36,0),MATCH(BCG$1,[38]HSN1b!$V$1:$AL$1,0))</f>
        <v>1664072</v>
      </c>
      <c r="BCH4" s="131">
        <f>INDEX([38]HSN1b!$V$1:$AL$36,MATCH($A4,[38]HSN1b!$V$1:$V$36,0),MATCH(BCH$1,[38]HSN1b!$V$1:$AL$1,0))</f>
        <v>25151056</v>
      </c>
      <c r="BCI4" s="116">
        <f>INDEX([38]HSN1b!$V$1:$AL$36,MATCH($A4,[38]HSN1b!$V$1:$V$36,0),MATCH(BCI$1,[38]HSN1b!$V$1:$AL$1,0))</f>
        <v>7.74</v>
      </c>
      <c r="BCJ4" s="131">
        <f>INDEX([38]HSN1b!$V$1:$AL$36,MATCH($A4,[38]HSN1b!$V$1:$V$36,0),MATCH(BCJ$1,[38]HSN1b!$V$1:$AL$1,0))</f>
        <v>1919826</v>
      </c>
      <c r="BCK4" s="131">
        <f>INDEX([38]HSN1b!$V$1:$AL$36,MATCH($A4,[38]HSN1b!$V$1:$V$36,0),MATCH(BCK$1,[38]HSN1b!$V$1:$AL$1,0))</f>
        <v>24817658</v>
      </c>
      <c r="BCL4" s="88">
        <f>INDEX('[14]1718 Collected Indicators'!$A$3:$CH$36,MATCH($A4,'[14]1718 Collected Indicators'!$A$3:$A$36,0),MATCH(BCL$1,'[14]1718 Collected Indicators'!$A$3:$CH$3,0))</f>
        <v>7.6628256023786658</v>
      </c>
      <c r="BCM4" s="32">
        <f>INDEX('[14]1718 Collected Indicators'!$A$3:$CH$36,MATCH($A4,'[14]1718 Collected Indicators'!$A$3:$A$36,0),MATCH(BCM$1,'[14]1718 Collected Indicators'!$A$3:$CH$3,0))</f>
        <v>1953918</v>
      </c>
      <c r="BCN4" s="32">
        <f>INDEX('[14]1718 Collected Indicators'!$A$3:$CH$36,MATCH($A4,'[14]1718 Collected Indicators'!$A$3:$A$36,0),MATCH(BCN$1,'[14]1718 Collected Indicators'!$A$3:$CH$3,0))</f>
        <v>25498662</v>
      </c>
      <c r="BCO4" s="88">
        <f>INDEX('[15]1819 Collected Indicators'!$A$3:$CV$36,MATCH($A4,'[15]1819 Collected Indicators'!$A$3:$A$36,0),MATCH(BCO$1,'[15]1819 Collected Indicators'!$A$3:$CV$3,0))</f>
        <v>9.2260759775579775</v>
      </c>
      <c r="BCP4" s="32">
        <f>INDEX('[15]1819 Collected Indicators'!$A$3:$CV$36,MATCH($A4,'[15]1819 Collected Indicators'!$A$3:$A$36,0),MATCH(BCP$1,'[15]1819 Collected Indicators'!$A$3:$CV$3,0))</f>
        <v>2433409</v>
      </c>
      <c r="BCQ4" s="40">
        <f>INDEX('[15]1819 Collected Indicators'!$A$3:$CV$36,MATCH($A4,'[15]1819 Collected Indicators'!$A$3:$A$36,0),MATCH(BCQ$1,'[15]1819 Collected Indicators'!$A$3:$CV$3,0))</f>
        <v>26375341</v>
      </c>
      <c r="BCR4" s="40">
        <f>INDEX('[11]1920 Collected Indicators'!$A$3:$CV$36,MATCH($A4,'[11]1920 Collected Indicators'!$A$3:$A$36,0),MATCH(BCR$1,'[11]1920 Collected Indicators'!$A$3:$CV$3,0))</f>
        <v>8.8815273541295969</v>
      </c>
      <c r="BCS4" s="32">
        <f>INDEX('[11]1920 Collected Indicators'!$A$3:$CV$36,MATCH($A4,'[11]1920 Collected Indicators'!$A$3:$A$36,0),MATCH(BCS$1,'[11]1920 Collected Indicators'!$A$3:$CV$3,0))</f>
        <v>2442876</v>
      </c>
      <c r="BCT4" s="262">
        <f>INDEX('[11]1920 Collected Indicators'!$A$3:$CV$36,MATCH($A4,'[11]1920 Collected Indicators'!$A$3:$A$36,0),MATCH(BCT$1,'[11]1920 Collected Indicators'!$A$3:$CV$3,0))</f>
        <v>27505134</v>
      </c>
      <c r="BCU4" s="115">
        <v>0.49419979891856364</v>
      </c>
      <c r="BCV4" s="116">
        <v>0.74806897684857676</v>
      </c>
      <c r="BCW4" s="116">
        <v>0.98534576608438462</v>
      </c>
      <c r="BCX4" s="116">
        <f>INDEX([38]HSN2!$V$1:$AL$36,MATCH($A4,[38]HSN2!$V$1:$V$36,0),MATCH(BCX$1,[38]HSN2!$V$1:$AL$1,0))</f>
        <v>2.56</v>
      </c>
      <c r="BCY4" s="131">
        <f>INDEX([38]HSN2!$V$1:$AL$36,MATCH($A4,[38]HSN2!$V$1:$V$36,0),MATCH(BCY$1,[38]HSN2!$V$1:$AL$1,0))</f>
        <v>577963</v>
      </c>
      <c r="BCZ4" s="131">
        <f>INDEX([38]HSN2!$V$1:$AL$36,MATCH($A4,[38]HSN2!$V$1:$V$36,0),MATCH(BCZ$1,[38]HSN2!$V$1:$AL$1,0))</f>
        <v>22587539</v>
      </c>
      <c r="BDA4" s="116">
        <f>INDEX([38]HSN2!$V$1:$AL$36,MATCH($A4,[38]HSN2!$V$1:$V$36,0),MATCH(BDA$1,[38]HSN2!$V$1:$AL$1,0))</f>
        <v>1.72</v>
      </c>
      <c r="BDB4" s="131">
        <f>INDEX([38]HSN2!$V$1:$AL$36,MATCH($A4,[38]HSN2!$V$1:$V$36,0),MATCH(BDB$1,[38]HSN2!$V$1:$AL$1,0))</f>
        <v>414188</v>
      </c>
      <c r="BDC4" s="131">
        <f>INDEX([38]HSN2!$V$1:$AL$36,MATCH($A4,[38]HSN2!$V$1:$V$36,0),MATCH(BDC$1,[38]HSN2!$V$1:$AL$1,0))</f>
        <v>24121173</v>
      </c>
      <c r="BDD4" s="116">
        <f>INDEX([38]HSN2!$V$1:$AL$36,MATCH($A4,[38]HSN2!$V$1:$V$36,0),MATCH(BDD$1,[38]HSN2!$V$1:$AL$1,0))</f>
        <v>1.03</v>
      </c>
      <c r="BDE4" s="131">
        <f>INDEX([38]HSN2!$V$1:$AL$36,MATCH($A4,[38]HSN2!$V$1:$V$36,0),MATCH(BDE$1,[38]HSN2!$V$1:$AL$1,0))</f>
        <v>260095</v>
      </c>
      <c r="BDF4" s="131">
        <f>INDEX([38]HSN2!$V$1:$AL$36,MATCH($A4,[38]HSN2!$V$1:$V$36,0),MATCH(BDF$1,[38]HSN2!$V$1:$AL$1,0))</f>
        <v>25151056</v>
      </c>
      <c r="BDG4" s="116">
        <f>INDEX([38]HSN2!$V$1:$AL$36,MATCH($A4,[38]HSN2!$V$1:$V$36,0),MATCH(BDG$1,[38]HSN2!$V$1:$AL$1,0))</f>
        <v>1.1599999999999999</v>
      </c>
      <c r="BDH4" s="131">
        <f>INDEX([38]HSN2!$V$1:$AL$36,MATCH($A4,[38]HSN2!$V$1:$V$36,0),MATCH(BDH$1,[38]HSN2!$V$1:$AL$1,0))</f>
        <v>286793</v>
      </c>
      <c r="BDI4" s="131">
        <f>INDEX([38]HSN2!$V$1:$AL$36,MATCH($A4,[38]HSN2!$V$1:$V$36,0),MATCH(BDI$1,[38]HSN2!$V$1:$AL$1,0))</f>
        <v>24817658</v>
      </c>
      <c r="BDJ4" s="88">
        <f>INDEX('[14]1718 Collected Indicators'!$A$3:$CH$36,MATCH($A4,'[14]1718 Collected Indicators'!$A$3:$A$36,0),MATCH(BDJ$1,'[14]1718 Collected Indicators'!$A$3:$CH$3,0))</f>
        <v>0.75713384490527391</v>
      </c>
      <c r="BDK4" s="32">
        <f>INDEX('[14]1718 Collected Indicators'!$A$3:$CH$36,MATCH($A4,'[14]1718 Collected Indicators'!$A$3:$A$36,0),MATCH(BDK$1,'[14]1718 Collected Indicators'!$A$3:$CH$3,0))</f>
        <v>193059</v>
      </c>
      <c r="BDL4" s="32">
        <f>INDEX('[14]1718 Collected Indicators'!$A$3:$CH$36,MATCH($A4,'[14]1718 Collected Indicators'!$A$3:$A$36,0),MATCH(BDL$1,'[14]1718 Collected Indicators'!$A$3:$CH$3,0))</f>
        <v>25498662</v>
      </c>
      <c r="BDM4" s="88">
        <f>INDEX('[15]1819 Collected Indicators'!$A$3:$CV$36,MATCH($A4,'[15]1819 Collected Indicators'!$A$3:$A$36,0),MATCH(BDM$1,'[15]1819 Collected Indicators'!$A$3:$CV$3,0))</f>
        <v>0.8649783902319973</v>
      </c>
      <c r="BDN4" s="32">
        <f>INDEX('[15]1819 Collected Indicators'!$A$3:$CV$36,MATCH($A4,'[15]1819 Collected Indicators'!$A$3:$A$36,0),MATCH(BDN$1,'[15]1819 Collected Indicators'!$A$3:$CV$3,0))</f>
        <v>228141</v>
      </c>
      <c r="BDO4" s="40">
        <f>INDEX('[15]1819 Collected Indicators'!$A$3:$CV$36,MATCH($A4,'[15]1819 Collected Indicators'!$A$3:$A$36,0),MATCH(BDO$1,'[15]1819 Collected Indicators'!$A$3:$CV$3,0))</f>
        <v>26375341</v>
      </c>
      <c r="BDP4" s="32">
        <f>INDEX('[11]1920 Collected Indicators'!$A$3:$CV$36,MATCH($A4,'[11]1920 Collected Indicators'!$A$3:$A$36,0),MATCH(BDP$1,'[11]1920 Collected Indicators'!$A$3:$CV$3,0))</f>
        <v>2.3240024934981229</v>
      </c>
      <c r="BDQ4" s="262">
        <f>INDEX('[11]1920 Collected Indicators'!$A$3:$CV$36,MATCH($A4,'[11]1920 Collected Indicators'!$A$3:$A$36,0),MATCH(BDQ$1,'[11]1920 Collected Indicators'!$A$3:$CV$3,0))</f>
        <v>639220</v>
      </c>
      <c r="BDR4" s="33">
        <f>INDEX('[11]1920 Collected Indicators'!$A$3:$CV$36,MATCH($A4,'[11]1920 Collected Indicators'!$A$3:$A$36,0),MATCH(BDR$1,'[11]1920 Collected Indicators'!$A$3:$CV$3,0))</f>
        <v>27505134</v>
      </c>
      <c r="BDS4" s="133">
        <v>85.092687950566429</v>
      </c>
      <c r="BDT4" s="116">
        <v>86.675241157556272</v>
      </c>
      <c r="BDU4" s="116">
        <v>72.003600823045261</v>
      </c>
      <c r="BDV4" s="116">
        <f>INDEX([38]HSN3!$V$1:$AL$36,MATCH($A4,[38]HSN3!$V$1:$V$36,0),MATCH(BDV$1,[38]HSN3!$V$1:$AL$1,0))</f>
        <v>78.7</v>
      </c>
      <c r="BDW4" s="131">
        <f>INDEX([38]HSN3!$V$1:$AL$36,MATCH($A4,[38]HSN3!$V$1:$V$36,0),MATCH(BDW$1,[38]HSN3!$V$1:$AL$1,0))</f>
        <v>6150</v>
      </c>
      <c r="BDX4" s="131">
        <f>INDEX([38]HSN3!$V$1:$AL$36,MATCH($A4,[38]HSN3!$V$1:$V$36,0),MATCH(BDX$1,[38]HSN3!$V$1:$AL$1,0))</f>
        <v>7814</v>
      </c>
      <c r="BDY4" s="116">
        <f>INDEX([38]HSN3!$V$1:$AL$36,MATCH($A4,[38]HSN3!$V$1:$V$36,0),MATCH(BDY$1,[38]HSN3!$V$1:$AL$1,0))</f>
        <v>84.95</v>
      </c>
      <c r="BDZ4" s="131">
        <f>INDEX([38]HSN3!$V$1:$AL$36,MATCH($A4,[38]HSN3!$V$1:$V$36,0),MATCH(BDZ$1,[38]HSN3!$V$1:$AL$1,0))</f>
        <v>6572</v>
      </c>
      <c r="BEA4" s="131">
        <f>INDEX([38]HSN3!$V$1:$AL$36,MATCH($A4,[38]HSN3!$V$1:$V$36,0),MATCH(BEA$1,[38]HSN3!$V$1:$AL$1,0))</f>
        <v>7736</v>
      </c>
      <c r="BEB4" s="116">
        <f>INDEX([38]HSN3!$V$1:$AL$36,MATCH($A4,[38]HSN3!$V$1:$V$36,0),MATCH(BEB$1,[38]HSN3!$V$1:$AL$1,0))</f>
        <v>92.14</v>
      </c>
      <c r="BEC4" s="131">
        <f>INDEX([38]HSN3!$V$1:$AL$36,MATCH($A4,[38]HSN3!$V$1:$V$36,0),MATCH(BEC$1,[38]HSN3!$V$1:$AL$1,0))</f>
        <v>7115</v>
      </c>
      <c r="BED4" s="131">
        <f>INDEX([38]HSN3!$V$1:$AL$36,MATCH($A4,[38]HSN3!$V$1:$V$36,0),MATCH(BED$1,[38]HSN3!$V$1:$AL$1,0))</f>
        <v>7722</v>
      </c>
      <c r="BEE4" s="116">
        <f>INDEX([38]HSN3!$V$1:$AL$36,MATCH($A4,[38]HSN3!$V$1:$V$36,0),MATCH(BEE$1,[38]HSN3!$V$1:$AL$1,0))</f>
        <v>93.38</v>
      </c>
      <c r="BEF4" s="131">
        <f>INDEX([38]HSN3!$V$1:$AL$36,MATCH($A4,[38]HSN3!$V$1:$V$36,0),MATCH(BEF$1,[38]HSN3!$V$1:$AL$1,0))</f>
        <v>7128</v>
      </c>
      <c r="BEG4" s="131">
        <f>INDEX([38]HSN3!$V$1:$AL$36,MATCH($A4,[38]HSN3!$V$1:$V$36,0),MATCH(BEG$1,[38]HSN3!$V$1:$AL$1,0))</f>
        <v>7633</v>
      </c>
      <c r="BEH4" s="88">
        <f>INDEX('[14]1718 Collected Indicators'!$A$3:$CH$36,MATCH($A4,'[14]1718 Collected Indicators'!$A$3:$A$36,0),MATCH(BEH$1,'[14]1718 Collected Indicators'!$A$3:$CH$3,0))</f>
        <v>93.172268907563023</v>
      </c>
      <c r="BEI4" s="32">
        <f>INDEX('[14]1718 Collected Indicators'!$A$3:$CH$36,MATCH($A4,'[14]1718 Collected Indicators'!$A$3:$A$36,0),MATCH(BEI$1,'[14]1718 Collected Indicators'!$A$3:$CH$3,0))</f>
        <v>7096</v>
      </c>
      <c r="BEJ4" s="32">
        <f>INDEX('[14]1718 Collected Indicators'!$A$3:$CH$36,MATCH($A4,'[14]1718 Collected Indicators'!$A$3:$A$36,0),MATCH(BEJ$1,'[14]1718 Collected Indicators'!$A$3:$CH$3,0))</f>
        <v>7616</v>
      </c>
      <c r="BEK4" s="88">
        <f>INDEX('[15]1819 Collected Indicators'!$A$3:$CV$36,MATCH($A4,'[15]1819 Collected Indicators'!$A$3:$A$36,0),MATCH(BEK$1,'[15]1819 Collected Indicators'!$A$3:$CV$3,0))</f>
        <v>93.873285434356632</v>
      </c>
      <c r="BEL4" s="32">
        <f>INDEX('[15]1819 Collected Indicators'!$A$3:$CV$36,MATCH($A4,'[15]1819 Collected Indicators'!$A$3:$A$36,0),MATCH(BEL$1,'[15]1819 Collected Indicators'!$A$3:$CV$3,0))</f>
        <v>7186</v>
      </c>
      <c r="BEM4" s="32">
        <f>INDEX('[15]1819 Collected Indicators'!$A$3:$CV$36,MATCH($A4,'[15]1819 Collected Indicators'!$A$3:$A$36,0),MATCH(BEM$1,'[15]1819 Collected Indicators'!$A$3:$CV$3,0))</f>
        <v>7655</v>
      </c>
      <c r="BEN4" s="284">
        <f>INDEX('[11]1920 Collected Indicators'!$A$3:$CV$36,MATCH($A4,'[11]1920 Collected Indicators'!$A$3:$A$36,0),MATCH(BEN$1,'[11]1920 Collected Indicators'!$A$3:$CV$3,0))</f>
        <v>93.851599370739379</v>
      </c>
      <c r="BEO4" s="39">
        <f>INDEX('[11]1920 Collected Indicators'!$A$3:$CV$36,MATCH($A4,'[11]1920 Collected Indicators'!$A$3:$A$36,0),MATCH(BEO$1,'[11]1920 Collected Indicators'!$A$3:$CV$3,0))</f>
        <v>7159</v>
      </c>
      <c r="BEP4" s="287">
        <f>INDEX('[11]1920 Collected Indicators'!$A$3:$CV$36,MATCH($A4,'[11]1920 Collected Indicators'!$A$3:$A$36,0),MATCH(BEP$1,'[11]1920 Collected Indicators'!$A$3:$CV$3,0))</f>
        <v>7628</v>
      </c>
      <c r="BEQ4" s="133">
        <v>95.465773727836634</v>
      </c>
      <c r="BER4" s="116">
        <v>98.234990631873359</v>
      </c>
      <c r="BES4" s="136">
        <v>99.197329528080729</v>
      </c>
      <c r="BET4" s="115">
        <f>INDEX([38]HSN4b!$V$1:$AL$36,MATCH($A4,[38]HSN4b!$V$1:$V$36,0),MATCH(BET$1,[38]HSN4b!$V$1:$AL$1,0))</f>
        <v>6.2</v>
      </c>
      <c r="BEU4" s="131">
        <f>INDEX([38]HSN4b!$V$1:$AL$36,MATCH($A4,[38]HSN4b!$V$1:$V$36,0),MATCH(BEU$1,[38]HSN4b!$V$1:$AL$1,0))</f>
        <v>107498</v>
      </c>
      <c r="BEV4" s="131">
        <f>INDEX([38]HSN4b!$V$1:$AL$36,MATCH($A4,[38]HSN4b!$V$1:$V$36,0),MATCH(BEV$1,[38]HSN4b!$V$1:$AL$1,0))</f>
        <v>17348</v>
      </c>
      <c r="BEW4" s="116">
        <f>INDEX([38]HSN4b!$V$1:$AL$36,MATCH($A4,[38]HSN4b!$V$1:$V$36,0),MATCH(BEW$1,[38]HSN4b!$V$1:$AL$1,0))</f>
        <v>4.8499999999999996</v>
      </c>
      <c r="BEX4" s="131">
        <f>INDEX([38]HSN4b!$V$1:$AL$36,MATCH($A4,[38]HSN4b!$V$1:$V$36,0),MATCH(BEX$1,[38]HSN4b!$V$1:$AL$1,0))</f>
        <v>91626</v>
      </c>
      <c r="BEY4" s="131">
        <f>INDEX([38]HSN4b!$V$1:$AL$36,MATCH($A4,[38]HSN4b!$V$1:$V$36,0),MATCH(BEY$1,[38]HSN4b!$V$1:$AL$1,0))</f>
        <v>18898</v>
      </c>
      <c r="BEZ4" s="116">
        <f>INDEX([38]HSN4b!$V$1:$AL$36,MATCH($A4,[38]HSN4b!$V$1:$V$36,0),MATCH(BEZ$1,[38]HSN4b!$V$1:$AL$1,0))</f>
        <v>5.13</v>
      </c>
      <c r="BFA4" s="131">
        <f>INDEX([38]HSN4b!$V$1:$AL$36,MATCH($A4,[38]HSN4b!$V$1:$V$36,0),MATCH(BFA$1,[38]HSN4b!$V$1:$AL$1,0))</f>
        <v>91257</v>
      </c>
      <c r="BFB4" s="131">
        <f>INDEX([38]HSN4b!$V$1:$AL$36,MATCH($A4,[38]HSN4b!$V$1:$V$36,0),MATCH(BFB$1,[38]HSN4b!$V$1:$AL$1,0))</f>
        <v>17789</v>
      </c>
      <c r="BFC4" s="116">
        <f>INDEX([38]HSN4b!$V$1:$AL$36,MATCH($A4,[38]HSN4b!$V$1:$V$36,0),MATCH(BFC$1,[38]HSN4b!$V$1:$AL$1,0))</f>
        <v>6.24</v>
      </c>
      <c r="BFD4" s="131">
        <f>INDEX([38]HSN4b!$V$1:$AL$36,MATCH($A4,[38]HSN4b!$V$1:$V$36,0),MATCH(BFD$1,[38]HSN4b!$V$1:$AL$1,0))</f>
        <v>107362</v>
      </c>
      <c r="BFE4" s="131">
        <f>INDEX([38]HSN4b!$V$1:$AL$36,MATCH($A4,[38]HSN4b!$V$1:$V$36,0),MATCH(BFE$1,[38]HSN4b!$V$1:$AL$1,0))</f>
        <v>17194</v>
      </c>
      <c r="BFF4" s="88">
        <f>INDEX('[14]1718 Collected Indicators'!$A$3:$CH$36,MATCH($A4,'[14]1718 Collected Indicators'!$A$3:$A$36,0),MATCH(BFF$1,'[14]1718 Collected Indicators'!$A$3:$CH$3,0))</f>
        <v>7.7544521581648054</v>
      </c>
      <c r="BFG4" s="32">
        <f>INDEX('[14]1718 Collected Indicators'!$A$3:$CH$36,MATCH($A4,'[14]1718 Collected Indicators'!$A$3:$A$36,0),MATCH(BFG$1,'[14]1718 Collected Indicators'!$A$3:$CH$3,0))</f>
        <v>102762</v>
      </c>
      <c r="BFH4" s="32">
        <f>INDEX('[14]1718 Collected Indicators'!$A$3:$CH$36,MATCH($A4,'[14]1718 Collected Indicators'!$A$3:$A$36,0),MATCH(BFH$1,'[14]1718 Collected Indicators'!$A$3:$CH$3,0))</f>
        <v>13252</v>
      </c>
      <c r="BFI4" s="88">
        <f>INDEX('[15]1819 Collected Indicators'!$A$3:$CV$36,MATCH($A4,'[15]1819 Collected Indicators'!$A$3:$A$36,0),MATCH(BFI$1,'[15]1819 Collected Indicators'!$A$3:$CV$3,0))</f>
        <v>7.9037898503578399</v>
      </c>
      <c r="BFJ4" s="32">
        <f>INDEX('[15]1819 Collected Indicators'!$A$3:$CV$36,MATCH($A4,'[15]1819 Collected Indicators'!$A$3:$A$36,0),MATCH(BFJ$1,'[15]1819 Collected Indicators'!$A$3:$CV$3,0))</f>
        <v>97185</v>
      </c>
      <c r="BFK4" s="40">
        <f>INDEX('[15]1819 Collected Indicators'!$A$3:$CV$36,MATCH($A4,'[15]1819 Collected Indicators'!$A$3:$A$36,0),MATCH(BFK$1,'[15]1819 Collected Indicators'!$A$3:$CV$3,0))</f>
        <v>12296</v>
      </c>
      <c r="BFL4" s="32">
        <f>INDEX('[11]1920 Collected Indicators'!$A$3:$CV$36,MATCH($A4,'[11]1920 Collected Indicators'!$A$3:$A$36,0),MATCH(BFL$1,'[11]1920 Collected Indicators'!$A$3:$CV$3,0))</f>
        <v>6.9435641801673489</v>
      </c>
      <c r="BFM4" s="32">
        <f>INDEX('[11]1920 Collected Indicators'!$A$3:$CV$36,MATCH($A4,'[11]1920 Collected Indicators'!$A$3:$A$36,0),MATCH(BFM$1,'[11]1920 Collected Indicators'!$A$3:$CV$3,0))</f>
        <v>78004</v>
      </c>
      <c r="BFN4" s="262">
        <f>INDEX('[11]1920 Collected Indicators'!$A$3:$CV$36,MATCH($A4,'[11]1920 Collected Indicators'!$A$3:$A$36,0),MATCH(BFN$1,'[11]1920 Collected Indicators'!$A$3:$CV$3,0))</f>
        <v>11234</v>
      </c>
      <c r="BFO4" s="115">
        <v>94.992276004119475</v>
      </c>
      <c r="BFP4" s="116">
        <v>94.315112540192928</v>
      </c>
      <c r="BFQ4" s="116">
        <v>77.121913580246911</v>
      </c>
      <c r="BFR4" s="116">
        <f>INDEX([38]HSN5!$V$1:$AL$36,MATCH($A4,[38]HSN5!$V$1:$V$36,0),MATCH(BFR$1,[38]HSN5!$V$1:$AL$1,0))</f>
        <v>78.349999999999994</v>
      </c>
      <c r="BFS4" s="131">
        <f>INDEX([38]HSN5!$V$1:$AL$36,MATCH($A4,[38]HSN5!$V$1:$V$36,0),MATCH(BFS$1,[38]HSN5!$V$1:$AL$1,0))</f>
        <v>6122</v>
      </c>
      <c r="BFT4" s="131">
        <f>INDEX([38]HSN5!$V$1:$AL$36,MATCH($A4,[38]HSN5!$V$1:$V$36,0),MATCH(BFT$1,[38]HSN5!$V$1:$AL$1,0))</f>
        <v>7814</v>
      </c>
      <c r="BFU4" s="116">
        <f>INDEX([38]HSN5!$V$1:$AL$36,MATCH($A4,[38]HSN5!$V$1:$V$36,0),MATCH(BFU$1,[38]HSN5!$V$1:$AL$1,0))</f>
        <v>92.86</v>
      </c>
      <c r="BFV4" s="131">
        <f>INDEX([38]HSN5!$V$1:$AL$36,MATCH($A4,[38]HSN5!$V$1:$V$36,0),MATCH(BFV$1,[38]HSN5!$V$1:$AL$1,0))</f>
        <v>7184</v>
      </c>
      <c r="BFW4" s="131">
        <f>INDEX([38]HSN5!$V$1:$AL$36,MATCH($A4,[38]HSN5!$V$1:$V$36,0),MATCH(BFW$1,[38]HSN5!$V$1:$AL$1,0))</f>
        <v>7736</v>
      </c>
      <c r="BFX4" s="116">
        <f>INDEX([38]HSN5!$V$1:$AL$36,MATCH($A4,[38]HSN5!$V$1:$V$36,0),MATCH(BFX$1,[38]HSN5!$V$1:$AL$1,0))</f>
        <v>95.82</v>
      </c>
      <c r="BFY4" s="131">
        <f>INDEX([38]HSN5!$V$1:$AL$36,MATCH($A4,[38]HSN5!$V$1:$V$36,0),MATCH(BFY$1,[38]HSN5!$V$1:$AL$1,0))</f>
        <v>7399</v>
      </c>
      <c r="BFZ4" s="131">
        <f>INDEX([38]HSN5!$V$1:$AL$36,MATCH($A4,[38]HSN5!$V$1:$V$36,0),MATCH(BFZ$1,[38]HSN5!$V$1:$AL$1,0))</f>
        <v>7722</v>
      </c>
      <c r="BGA4" s="116">
        <f>INDEX([38]HSN5!$V$1:$AL$36,MATCH($A4,[38]HSN5!$V$1:$V$36,0),MATCH(BGA$1,[38]HSN5!$V$1:$AL$1,0))</f>
        <v>96.59</v>
      </c>
      <c r="BGB4" s="131">
        <f>INDEX([38]HSN5!$V$1:$AL$36,MATCH($A4,[38]HSN5!$V$1:$V$36,0),MATCH(BGB$1,[38]HSN5!$V$1:$AL$1,0))</f>
        <v>7373</v>
      </c>
      <c r="BGC4" s="131">
        <f>INDEX([38]HSN5!$V$1:$AL$36,MATCH($A4,[38]HSN5!$V$1:$V$36,0),MATCH(BGC$1,[38]HSN5!$V$1:$AL$1,0))</f>
        <v>7633</v>
      </c>
      <c r="BGD4" s="88">
        <f>INDEX('[14]1718 Collected Indicators'!$A$3:$CH$36,MATCH($A4,'[14]1718 Collected Indicators'!$A$3:$A$36,0),MATCH(BGD$1,'[14]1718 Collected Indicators'!$A$3:$CH$3,0))</f>
        <v>96.349789915966383</v>
      </c>
      <c r="BGE4" s="32">
        <f>INDEX('[14]1718 Collected Indicators'!$A$3:$CH$36,MATCH($A4,'[14]1718 Collected Indicators'!$A$3:$A$36,0),MATCH(BGE$1,'[14]1718 Collected Indicators'!$A$3:$CH$3,0))</f>
        <v>7338</v>
      </c>
      <c r="BGF4" s="32">
        <f>INDEX('[14]1718 Collected Indicators'!$A$3:$CH$36,MATCH($A4,'[14]1718 Collected Indicators'!$A$3:$A$36,0),MATCH(BGF$1,'[14]1718 Collected Indicators'!$A$3:$CH$3,0))</f>
        <v>7616</v>
      </c>
      <c r="BGG4" s="88">
        <f>INDEX('[15]1819 Collected Indicators'!$A$3:$CV$36,MATCH($A4,'[15]1819 Collected Indicators'!$A$3:$A$36,0),MATCH(BGG$1,'[15]1819 Collected Indicators'!$A$3:$CV$3,0))</f>
        <v>96.825604180274325</v>
      </c>
      <c r="BGH4" s="32">
        <f>INDEX('[15]1819 Collected Indicators'!$A$3:$CV$36,MATCH($A4,'[15]1819 Collected Indicators'!$A$3:$A$36,0),MATCH(BGH$1,'[15]1819 Collected Indicators'!$A$3:$CV$3,0))</f>
        <v>7412</v>
      </c>
      <c r="BGI4" s="40">
        <f>INDEX('[15]1819 Collected Indicators'!$A$3:$CV$36,MATCH($A4,'[15]1819 Collected Indicators'!$A$3:$A$36,0),MATCH(BGI$1,'[15]1819 Collected Indicators'!$A$3:$CV$3,0))</f>
        <v>7655</v>
      </c>
      <c r="BGJ4" s="140">
        <f t="array" ref="BGJ4">INDEX([39]Extraction!$A$3:$P$36,MATCH($A4,[39]Extraction!$P$3:$P$36,0),MATCH(BGJ$1,[39]Extraction!$A$3:$P$3,0))</f>
        <v>47.64</v>
      </c>
      <c r="BGK4" s="32">
        <f t="array" ref="BGK4">INDEX([39]Extraction!$A$3:$P$36,MATCH($A4,[39]Extraction!$P$3:$P$36,0),MATCH(BGK$1,[39]Extraction!$A$3:$P$3,0))</f>
        <v>3663</v>
      </c>
      <c r="BGL4" s="262">
        <f t="array" ref="BGL4">INDEX([39]Extraction!$A$3:$P$36,MATCH($A4,[39]Extraction!$P$3:$P$36,0),MATCH(BGL$1,[39]Extraction!$A$3:$P$3,0))</f>
        <v>7689</v>
      </c>
      <c r="BGM4" s="132">
        <f t="array" ref="BGM4">INDEX([39]Extraction!$A$3:$P$36,MATCH($A4,[39]Extraction!$P$3:$P$36,0),MATCH(BGM$1,[39]Extraction!$A$3:$P$3,0))</f>
        <v>69.73</v>
      </c>
      <c r="BGN4" s="32">
        <f t="array" ref="BGN4">INDEX([39]Extraction!$A$3:$P$36,MATCH($A4,[39]Extraction!$P$3:$P$36,0),MATCH(BGN$1,[39]Extraction!$A$3:$P$3,0))</f>
        <v>5320</v>
      </c>
      <c r="BGO4" s="32">
        <f t="array" ref="BGO4">INDEX([39]Extraction!$A$3:$P$36,MATCH($A4,[39]Extraction!$P$3:$P$36,0),MATCH(BGO$1,[39]Extraction!$A$3:$P$3,0))</f>
        <v>7629</v>
      </c>
      <c r="BGP4" s="132">
        <f t="array" ref="BGP4">INDEX([39]Extraction!$A$3:$P$36,MATCH($A4,[39]Extraction!$P$3:$P$36,0),MATCH(BGP$1,[39]Extraction!$A$3:$P$3,0))</f>
        <v>70.61</v>
      </c>
      <c r="BGQ4" s="32">
        <f t="array" ref="BGQ4">INDEX([39]Extraction!$A$3:$P$36,MATCH($A4,[39]Extraction!$P$3:$P$36,0),MATCH(BGQ$1,[39]Extraction!$A$3:$P$3,0))</f>
        <v>5378</v>
      </c>
      <c r="BGR4" s="32">
        <f t="array" ref="BGR4">INDEX([39]Extraction!$A$3:$P$36,MATCH($A4,[39]Extraction!$P$3:$P$36,0),MATCH(BGR$1,[39]Extraction!$A$3:$P$3,0))</f>
        <v>7617</v>
      </c>
      <c r="BGS4" s="132">
        <f t="array" ref="BGS4">INDEX([39]Extraction!$A$3:$P$36,MATCH($A4,[39]Extraction!$P$3:$P$36,0),MATCH(BGS$1,[39]Extraction!$A$3:$P$3,0))</f>
        <v>73.14</v>
      </c>
      <c r="BGT4" s="32">
        <f t="array" ref="BGT4">INDEX([39]Extraction!$A$3:$P$36,MATCH($A4,[39]Extraction!$P$3:$P$36,0),MATCH(BGT$1,[39]Extraction!$A$3:$P$3,0))</f>
        <v>5599</v>
      </c>
      <c r="BGU4" s="32">
        <f t="array" ref="BGU4">INDEX([39]Extraction!$A$3:$P$36,MATCH($A4,[39]Extraction!$P$3:$P$36,0),MATCH(BGU$1,[39]Extraction!$A$3:$P$3,0))</f>
        <v>7655</v>
      </c>
      <c r="BGV4" s="132">
        <f>INDEX('[11]1920 Collected Indicators'!$A$3:$CV$36,MATCH($A4,'[11]1920 Collected Indicators'!$A$3:$A$36,0),MATCH(BGV$1,'[11]1920 Collected Indicators'!$A$3:$CV$3,0))</f>
        <v>74.685369690613541</v>
      </c>
      <c r="BGW4" s="32">
        <f>INDEX('[11]1920 Collected Indicators'!$A$3:$CV$36,MATCH($A4,'[11]1920 Collected Indicators'!$A$3:$A$36,0),MATCH(BGW$1,'[11]1920 Collected Indicators'!$A$3:$CV$3,0))</f>
        <v>5697</v>
      </c>
      <c r="BGX4" s="33">
        <f>INDEX('[11]1920 Collected Indicators'!$A$3:$CV$36,MATCH($A4,'[11]1920 Collected Indicators'!$A$3:$A$36,0),MATCH(BGX$1,'[11]1920 Collected Indicators'!$A$3:$CV$3,0))</f>
        <v>7628</v>
      </c>
      <c r="BGY4" s="133">
        <f>INDEX('[25]Corporate Management'!$B$6:$EY$40,MATCH($A4,'[25]Corporate Management'!$B$6:$B$40,0),MATCH(BGY$1,'[25]Corporate Management'!$B$40:$EY$40,0))</f>
        <v>85.869565217391312</v>
      </c>
      <c r="BGZ4" s="131">
        <f>INDEX('[25]Corporate Management'!$B$6:$EY$40,MATCH($A4,'[25]Corporate Management'!$B$6:$B$40,0),MATCH(BGZ$1,'[25]Corporate Management'!$B$40:$EY$40,0))</f>
        <v>158</v>
      </c>
      <c r="BHA4" s="131">
        <f>INDEX('[25]Corporate Management'!$B$6:$EY$40,MATCH($A4,'[25]Corporate Management'!$B$6:$B$40,0),MATCH(BHA$1,'[25]Corporate Management'!$B$40:$EY$40,0))</f>
        <v>184</v>
      </c>
      <c r="BHB4" s="116">
        <f>INDEX('[25]Corporate Management'!$B$6:$EY$40,MATCH($A4,'[25]Corporate Management'!$B$6:$B$40,0),MATCH(BHB$1,'[25]Corporate Management'!$B$40:$EY$40,0))</f>
        <v>86.813186813186817</v>
      </c>
      <c r="BHC4" s="131">
        <f>INDEX('[25]Corporate Management'!$B$6:$EY$40,MATCH($A4,'[25]Corporate Management'!$B$6:$B$40,0),MATCH(BHC$1,'[25]Corporate Management'!$B$40:$EY$40,0))</f>
        <v>158</v>
      </c>
      <c r="BHD4" s="131">
        <f>INDEX('[25]Corporate Management'!$B$6:$EY$40,MATCH($A4,'[25]Corporate Management'!$B$6:$B$40,0),MATCH(BHD$1,'[25]Corporate Management'!$B$40:$EY$40,0))</f>
        <v>182</v>
      </c>
      <c r="BHE4" s="116">
        <f>INDEX('[25]Corporate Management'!$B$6:$EY$40,MATCH($A4,'[25]Corporate Management'!$B$6:$B$40,0),MATCH(BHE$1,'[25]Corporate Management'!$B$40:$EY$40,0))</f>
        <v>86.41304347826086</v>
      </c>
      <c r="BHF4" s="131">
        <f>INDEX('[25]Corporate Management'!$B$6:$EY$40,MATCH($A4,'[25]Corporate Management'!$B$6:$B$40,0),MATCH(BHF$1,'[25]Corporate Management'!$B$40:$EY$40,0))</f>
        <v>159</v>
      </c>
      <c r="BHG4" s="131">
        <f>INDEX('[25]Corporate Management'!$B$6:$EY$40,MATCH($A4,'[25]Corporate Management'!$B$6:$B$40,0),MATCH(BHG$1,'[25]Corporate Management'!$B$40:$EY$40,0))</f>
        <v>184</v>
      </c>
      <c r="BHH4" s="116">
        <f>INDEX('[26]All Data'!$A$1:$Y$34,MATCH($A4,'[26]All Data'!$A$1:$A$34,0),MATCH(BHH$1,'[26]All Data'!$A$1:$Y$1,0))</f>
        <v>87.777777777777771</v>
      </c>
      <c r="BHI4" s="131">
        <f>INDEX('[26]All Data'!$A$1:$Y$34,MATCH($A4,'[26]All Data'!$A$1:$A$34,0),MATCH(BHI$1,'[26]All Data'!$A$1:$Y$1,0))</f>
        <v>158</v>
      </c>
      <c r="BHJ4" s="131">
        <f>INDEX('[26]All Data'!$A$1:$Y$34,MATCH($A4,'[26]All Data'!$A$1:$A$34,0),MATCH(BHJ$1,'[26]All Data'!$A$1:$Y$1,0))</f>
        <v>180</v>
      </c>
      <c r="BHK4" s="116">
        <f>INDEX('[27]All Data'!$A$1:$Y$34,MATCH($A4,'[27]All Data'!$A$1:$A$34,0),MATCH(BHK$1,'[27]All Data'!$A$1:$Y$1,0))</f>
        <v>88.571428571428569</v>
      </c>
      <c r="BHL4" s="131">
        <f>INDEX('[27]All Data'!$A$1:$Y$34,MATCH($A4,'[27]All Data'!$A$1:$A$34,0),MATCH(BHL$1,'[27]All Data'!$A$1:$Y$1,0))</f>
        <v>155</v>
      </c>
      <c r="BHM4" s="131">
        <f>INDEX('[27]All Data'!$A$1:$Y$34,MATCH($A4,'[27]All Data'!$A$1:$A$34,0),MATCH(BHM$1,'[27]All Data'!$A$1:$Y$1,0))</f>
        <v>175</v>
      </c>
      <c r="BHN4" s="116">
        <f>INDEX('[28]All Data'!$A$1:$AB$34,MATCH($A4,'[28]All Data'!$A$1:$A$34,0),MATCH(BHN$1,'[28]All Data'!$A$1:$AB$1,0))</f>
        <v>90.058479532163744</v>
      </c>
      <c r="BHO4" s="131">
        <f>INDEX('[28]All Data'!$A$1:$AB$34,MATCH($A4,'[28]All Data'!$A$1:$A$34,0),MATCH(BHO$1,'[28]All Data'!$A$1:$AB$1,0))</f>
        <v>154</v>
      </c>
      <c r="BHP4" s="131">
        <f>INDEX('[28]All Data'!$A$1:$AB$34,MATCH($A4,'[28]All Data'!$A$1:$A$34,0),MATCH(BHP$1,'[28]All Data'!$A$1:$AB$1,0))</f>
        <v>171</v>
      </c>
      <c r="BHQ4" s="116">
        <f>INDEX('[29]SPI Raw Data 1617'!$A$3:$AN$37,MATCH($A4,'[29]SPI Raw Data 1617'!$A$3:$A$37,0),MATCH(BHQ$1,'[29]SPI Raw Data 1617'!$A$37:$AN$37,0))</f>
        <v>91.411042944785279</v>
      </c>
      <c r="BHR4" s="131">
        <f>INDEX('[29]SPI Raw Data 1617'!$A$3:$AN$37,MATCH($A4,'[29]SPI Raw Data 1617'!$A$3:$A$37,0),MATCH(BHR$1,'[29]SPI Raw Data 1617'!$A$37:$AN$37,0))</f>
        <v>149</v>
      </c>
      <c r="BHS4" s="131">
        <f>INDEX('[29]SPI Raw Data 1617'!$A$3:$AN$37,MATCH($A4,'[29]SPI Raw Data 1617'!$A$3:$A$37,0),MATCH(BHS$1,'[29]SPI Raw Data 1617'!$A$37:$AN$37,0))</f>
        <v>163</v>
      </c>
      <c r="BHT4" s="116">
        <f>INDEX('[30]SPI Raw Data 1718'!$A$3:$AN$37,MATCH($A4,'[30]SPI Raw Data 1718'!$A$3:$A$37,0),MATCH(BHT$1,'[30]SPI Raw Data 1718'!$A$37:$AN$37,0))</f>
        <v>91.025641025641022</v>
      </c>
      <c r="BHU4" s="131">
        <f>INDEX('[30]SPI Raw Data 1718'!$A$3:$AN$37,MATCH($A4,'[30]SPI Raw Data 1718'!$A$3:$A$37,0),MATCH(BHU$1,'[30]SPI Raw Data 1718'!$A$37:$AN$37,0))</f>
        <v>142</v>
      </c>
      <c r="BHV4" s="131">
        <f>INDEX('[30]SPI Raw Data 1718'!$A$3:$AN$37,MATCH($A4,'[30]SPI Raw Data 1718'!$A$3:$A$37,0),MATCH(BHV$1,'[30]SPI Raw Data 1718'!$A$37:$AN$37,0))</f>
        <v>156</v>
      </c>
      <c r="BHW4" s="116">
        <f>INDEX('[31]SPI Raw Data 1819'!$A$1:$AN$37,MATCH($A4,'[31]SPI Raw Data 1819'!$A$1:$A$37,0),MATCH(BHW$1,'[31]SPI Raw Data 1819'!$A$37:$AN$37,0))</f>
        <v>93.918918918918919</v>
      </c>
      <c r="BHX4" s="197">
        <f>INDEX('[31]SPI Raw Data 1819'!$A$1:$AN$37,MATCH($A4,'[31]SPI Raw Data 1819'!$A$1:$A$37,0),MATCH(BHX$1,'[31]SPI Raw Data 1819'!$A$37:$AN$37,0))</f>
        <v>139</v>
      </c>
      <c r="BHY4" s="225">
        <f>INDEX('[31]SPI Raw Data 1819'!$A$1:$AN$37,MATCH($A4,'[31]SPI Raw Data 1819'!$A$1:$A$37,0),MATCH(BHY$1,'[31]SPI Raw Data 1819'!$A$37:$AN$37,0))</f>
        <v>148</v>
      </c>
      <c r="BHZ4" s="197">
        <f>INDEX('[32]SPI Raw Data 1920'!$A$1:$AN$35, MATCH($A4,'[32]SPI Raw Data 1920'!$A$1:$A$35,0),MATCH(BHZ$1,'[32]SPI Raw Data 1920'!$A$37:$AN$37,0))</f>
        <v>93.75</v>
      </c>
      <c r="BIA4" s="279">
        <f>INDEX('[32]SPI Raw Data 1920'!$A$1:$AN$35, MATCH($A4,'[32]SPI Raw Data 1920'!$A$1:$A$35,0),MATCH(BIA$1,'[32]SPI Raw Data 1920'!$A$37:$AN$37,0))</f>
        <v>135</v>
      </c>
      <c r="BIB4" s="252">
        <f>INDEX('[32]SPI Raw Data 1920'!$A$1:$AN$35, MATCH($A4,'[32]SPI Raw Data 1920'!$A$1:$A$35,0),MATCH(BIB$1,'[32]SPI Raw Data 1920'!$A$37:$AN$37,0))</f>
        <v>144</v>
      </c>
      <c r="BIC4" s="115">
        <f>INDEX('[25]Corporate Management'!$B$6:$EY$40,MATCH($A4,'[25]Corporate Management'!$B$6:$B$40,0),MATCH(BIC$1,'[25]Corporate Management'!$B$40:$EY$40,0))</f>
        <v>91.227684761352549</v>
      </c>
      <c r="BID4" s="131">
        <f>INDEX('[25]Corporate Management'!$B$6:$EY$40,MATCH($A4,'[25]Corporate Management'!$B$6:$B$40,0),MATCH(BID$1,'[25]Corporate Management'!$B$40:$EY$40,0))</f>
        <v>253311</v>
      </c>
      <c r="BIE4" s="131">
        <f>INDEX('[25]Corporate Management'!$B$6:$EY$40,MATCH($A4,'[25]Corporate Management'!$B$6:$B$40,0),MATCH(BIE$1,'[25]Corporate Management'!$B$40:$EY$40,0))</f>
        <v>277669</v>
      </c>
      <c r="BIF4" s="116">
        <f>INDEX('[25]Corporate Management'!$B$6:$EY$40,MATCH($A4,'[25]Corporate Management'!$B$6:$B$40,0),MATCH(BIF$1,'[25]Corporate Management'!$B$40:$EY$40,0))</f>
        <v>91.195409741708033</v>
      </c>
      <c r="BIG4" s="131">
        <f>INDEX('[25]Corporate Management'!$B$6:$EY$40,MATCH($A4,'[25]Corporate Management'!$B$6:$B$40,0),MATCH(BIG$1,'[25]Corporate Management'!$B$40:$EY$40,0))</f>
        <v>253505</v>
      </c>
      <c r="BIH4" s="131">
        <f>INDEX('[25]Corporate Management'!$B$6:$EY$40,MATCH($A4,'[25]Corporate Management'!$B$6:$B$40,0),MATCH(BIH$1,'[25]Corporate Management'!$B$40:$EY$40,0))</f>
        <v>277980</v>
      </c>
      <c r="BII4" s="116">
        <f>INDEX('[25]Corporate Management'!$B$6:$EY$40,MATCH($A4,'[25]Corporate Management'!$B$6:$B$40,0),MATCH(BII$1,'[25]Corporate Management'!$B$40:$EY$40,0))</f>
        <v>85.019438690087696</v>
      </c>
      <c r="BIJ4" s="131">
        <f>INDEX('[25]Corporate Management'!$B$6:$EY$40,MATCH($A4,'[25]Corporate Management'!$B$6:$B$40,0),MATCH(BIJ$1,'[25]Corporate Management'!$B$40:$EY$40,0))</f>
        <v>239680</v>
      </c>
      <c r="BIK4" s="131">
        <f>INDEX('[25]Corporate Management'!$B$6:$EY$40,MATCH($A4,'[25]Corporate Management'!$B$6:$B$40,0),MATCH(BIK$1,'[25]Corporate Management'!$B$40:$EY$40,0))</f>
        <v>281912</v>
      </c>
      <c r="BIL4" s="116">
        <f>INDEX('[26]All Data'!$A$1:$Y$34,MATCH($A4,'[26]All Data'!$A$1:$A$34,0),MATCH(BIL$1,'[26]All Data'!$A$1:$Y$1,0))</f>
        <v>84.386404623620791</v>
      </c>
      <c r="BIM4" s="131">
        <f>INDEX('[26]All Data'!$A$1:$Y$34,MATCH($A4,'[26]All Data'!$A$1:$A$34,0),MATCH(BIM$1,'[26]All Data'!$A$1:$Y$1,0))</f>
        <v>237703</v>
      </c>
      <c r="BIN4" s="131">
        <f>INDEX('[26]All Data'!$A$1:$Y$34,MATCH($A4,'[26]All Data'!$A$1:$A$34,0),MATCH(BIN$1,'[26]All Data'!$A$1:$Y$1,0))</f>
        <v>281684</v>
      </c>
      <c r="BIO4" s="116">
        <f>INDEX('[27]All Data'!$A$1:$Y$34,MATCH($A4,'[27]All Data'!$A$1:$A$34,0),MATCH(BIO$1,'[27]All Data'!$A$1:$Y$1,0))</f>
        <v>83.091559539253851</v>
      </c>
      <c r="BIP4" s="131">
        <f>INDEX('[27]All Data'!$A$1:$Y$34,MATCH($A4,'[27]All Data'!$A$1:$A$34,0),MATCH(BIP$1,'[27]All Data'!$A$1:$Y$1,0))</f>
        <v>232496</v>
      </c>
      <c r="BIQ4" s="131">
        <f>INDEX('[27]All Data'!$A$1:$Y$34,MATCH($A4,'[27]All Data'!$A$1:$A$34,0),MATCH(BIQ$1,'[27]All Data'!$A$1:$Y$1,0))</f>
        <v>279807</v>
      </c>
      <c r="BIR4" s="116">
        <f>INDEX('[28]All Data'!$A$1:$AB$34,MATCH($A4,'[28]All Data'!$A$1:$A$34,0),MATCH(BIR$1,'[28]All Data'!$A$1:$AB$1,0))</f>
        <v>84.710284912390961</v>
      </c>
      <c r="BIS4" s="131">
        <f>INDEX('[28]All Data'!$A$1:$AB$34,MATCH($A4,'[28]All Data'!$A$1:$A$34,0),MATCH(BIS$1,'[28]All Data'!$A$1:$AB$1,0))</f>
        <v>237232</v>
      </c>
      <c r="BIT4" s="131">
        <f>INDEX('[28]All Data'!$A$1:$AB$34,MATCH($A4,'[28]All Data'!$A$1:$A$34,0),MATCH(BIT$1,'[28]All Data'!$A$1:$AB$1,0))</f>
        <v>280051</v>
      </c>
      <c r="BIU4" s="116">
        <f>INDEX('[29]SPI Raw Data 1617'!$A$3:$AN$37,MATCH($A4,'[29]SPI Raw Data 1617'!$A$3:$A$37,0),MATCH(BIU$1,'[29]SPI Raw Data 1617'!$A$37:$AN$37,0))</f>
        <v>94.597804912814183</v>
      </c>
      <c r="BIV4" s="131">
        <f>INDEX('[29]SPI Raw Data 1617'!$A$3:$AN$37,MATCH($A4,'[29]SPI Raw Data 1617'!$A$3:$A$37,0),MATCH(BIV$1,'[29]SPI Raw Data 1617'!$A$37:$AN$37,0))</f>
        <v>258830</v>
      </c>
      <c r="BIW4" s="131">
        <f>INDEX('[29]SPI Raw Data 1617'!$A$3:$AN$37,MATCH($A4,'[29]SPI Raw Data 1617'!$A$3:$A$37,0),MATCH(BIW$1,'[29]SPI Raw Data 1617'!$A$37:$AN$37,0))</f>
        <v>273611</v>
      </c>
      <c r="BIX4" s="116">
        <f>INDEX('[30]SPI Raw Data 1718'!$A$3:$AN$37,MATCH($A4,'[30]SPI Raw Data 1718'!$A$3:$A$37,0),MATCH(BIX$1,'[30]SPI Raw Data 1718'!$A$37:$AN$37,0))</f>
        <v>93.253775595293249</v>
      </c>
      <c r="BIY4" s="131">
        <f>INDEX('[30]SPI Raw Data 1718'!$A$3:$AN$37,MATCH($A4,'[30]SPI Raw Data 1718'!$A$3:$A$37,0),MATCH(BIY$1,'[30]SPI Raw Data 1718'!$A$37:$AN$37,0))</f>
        <v>251622</v>
      </c>
      <c r="BIZ4" s="131">
        <f>INDEX('[30]SPI Raw Data 1718'!$A$3:$AN$37,MATCH($A4,'[30]SPI Raw Data 1718'!$A$3:$A$37,0),MATCH(BIZ$1,'[30]SPI Raw Data 1718'!$A$37:$AN$37,0))</f>
        <v>269825</v>
      </c>
      <c r="BJA4" s="116">
        <f>INDEX('[31]SPI Raw Data 1819'!$A$1:$AN$37,MATCH($A4,'[31]SPI Raw Data 1819'!$A$1:$A$37,0),MATCH(BJA$1,'[31]SPI Raw Data 1819'!$A$37:$AN$37,0))</f>
        <v>94.842771102569529</v>
      </c>
      <c r="BJB4" s="197">
        <f>INDEX('[31]SPI Raw Data 1819'!$A$1:$AN$37,MATCH($A4,'[31]SPI Raw Data 1819'!$A$1:$A$37,0),MATCH(BJB$1,'[31]SPI Raw Data 1819'!$A$37:$AN$37,0))</f>
        <v>250696</v>
      </c>
      <c r="BJC4" s="197">
        <f>INDEX('[31]SPI Raw Data 1819'!$A$1:$AN$37,MATCH($A4,'[31]SPI Raw Data 1819'!$A$1:$A$37,0),MATCH(BJC$1,'[31]SPI Raw Data 1819'!$A$37:$AN$37,0))</f>
        <v>264328</v>
      </c>
      <c r="BJD4" s="133">
        <f>INDEX('[32]SPI Raw Data 1920'!$A$1:$AN$35, MATCH($A4,'[32]SPI Raw Data 1920'!$A$1:$A$35,0),MATCH(BJD$1,'[32]SPI Raw Data 1920'!$A$37:$AN$37,0))</f>
        <v>96.358432208837158</v>
      </c>
      <c r="BJE4" s="197">
        <f>INDEX('[32]SPI Raw Data 1920'!$A$1:$AN$35, MATCH($A4,'[32]SPI Raw Data 1920'!$A$1:$A$35,0),MATCH(BJE$1,'[32]SPI Raw Data 1920'!$A$37:$AN$37,0))</f>
        <v>254843</v>
      </c>
      <c r="BJF4" s="252">
        <f>INDEX('[32]SPI Raw Data 1920'!$A$1:$AN$35, MATCH($A4,'[32]SPI Raw Data 1920'!$A$1:$A$35,0),MATCH(BJF$1,'[32]SPI Raw Data 1920'!$A$37:$AN$37,0))</f>
        <v>264474</v>
      </c>
      <c r="BJG4" s="115">
        <f t="shared" si="129"/>
        <v>6.756756756756757</v>
      </c>
      <c r="BJH4" s="87">
        <v>250</v>
      </c>
      <c r="BJI4" s="87">
        <f>INDEX('[40]Historic Data'!$L$2:$U$35,MATCH($A4,'[40]Historic Data'!$L$2:$L$35,0),MATCH(BJI$1,'[40]Historic Data'!$L$2:$U$2,0))</f>
        <v>3700</v>
      </c>
      <c r="BJJ4" s="116">
        <f t="shared" si="130"/>
        <v>7.9696969696969697</v>
      </c>
      <c r="BJK4" s="87">
        <v>263</v>
      </c>
      <c r="BJL4" s="87">
        <f>INDEX('[40]Historic Data'!$L$2:$U$35,MATCH($A4,'[40]Historic Data'!$L$2:$L$35,0),MATCH(BJL$1,'[40]Historic Data'!$L$2:$U$2,0))</f>
        <v>3300</v>
      </c>
      <c r="BJM4" s="116">
        <f t="shared" si="131"/>
        <v>12.448275862068964</v>
      </c>
      <c r="BJN4" s="87">
        <v>361</v>
      </c>
      <c r="BJO4" s="87">
        <f>INDEX('[40]Historic Data'!$L$2:$U$35,MATCH($A4,'[40]Historic Data'!$L$2:$L$35,0),MATCH(BJO$1,'[40]Historic Data'!$L$2:$U$2,0))</f>
        <v>2900</v>
      </c>
      <c r="BJP4" s="116">
        <f t="shared" si="132"/>
        <v>21.666666666666668</v>
      </c>
      <c r="BJQ4" s="87">
        <v>585</v>
      </c>
      <c r="BJR4" s="87">
        <f>INDEX('[40]Historic Data'!$L$2:$U$35,MATCH($A4,'[40]Historic Data'!$L$2:$L$35,0),MATCH(BJR$1,'[40]Historic Data'!$L$2:$U$2,0))</f>
        <v>2700</v>
      </c>
      <c r="BJS4" s="116">
        <f t="shared" si="133"/>
        <v>9.8181818181818183</v>
      </c>
      <c r="BJT4" s="87">
        <f>INDEX('[3]Raw data 16-17'!$B$2:$ACG$34,MATCH($A4,'[3]Raw data 16-17'!$A$2:$A$34,0),MATCH(BJT$1,'[3]Raw data 16-17'!$B$1:$MA$1,0))</f>
        <v>216</v>
      </c>
      <c r="BJU4" s="87">
        <f>INDEX('[40]Historic Data'!$L$2:$U$35,MATCH($A4,'[40]Historic Data'!$L$2:$L$35,0),MATCH(BJU$1,'[40]Historic Data'!$L$2:$U$2,0))</f>
        <v>2200</v>
      </c>
      <c r="BJV4" s="116">
        <f t="shared" si="134"/>
        <v>9.1363636363636367</v>
      </c>
      <c r="BJW4" s="87">
        <f>INDEX('[14]1718 Collected Indicators'!$A$3:$CH$36,MATCH($A4,'[14]1718 Collected Indicators'!$A$3:$A$36,0),MATCH(BJW$1,'[14]1718 Collected Indicators'!$A$3:$CH$3,0))</f>
        <v>201</v>
      </c>
      <c r="BJX4" s="87">
        <f>INDEX('[40]Historic Data'!$L$2:$U$35,MATCH($A4,'[40]Historic Data'!$L$2:$L$35,0),MATCH(BJX$1,'[40]Historic Data'!$L$2:$U$2,0))</f>
        <v>2200</v>
      </c>
      <c r="BJY4" s="116">
        <f>INDEX('[15]1819 Collected Indicators'!$A$3:$CV$36,MATCH($A4,'[15]1819 Collected Indicators'!$A$3:$A$36,0),MATCH(BJY$1,'[15]1819 Collected Indicators'!$A$3:$CV$3,0))</f>
        <v>7.0000000000000009</v>
      </c>
      <c r="BJZ4" s="87">
        <f>INDEX('[15]1819 Collected Indicators'!$A$3:$CV$36,MATCH($A4,'[15]1819 Collected Indicators'!$A$3:$A$36,0),MATCH(BJZ$1,'[15]1819 Collected Indicators'!$A$3:$CV$3,0))</f>
        <v>147</v>
      </c>
      <c r="BKA4" s="87">
        <f>INDEX('[15]1819 Collected Indicators'!$A$3:$CV$36,MATCH($A4,'[15]1819 Collected Indicators'!$A$3:$A$36,0),MATCH(BKA$1,'[15]1819 Collected Indicators'!$A$3:$CV$3,0))</f>
        <v>2100</v>
      </c>
      <c r="BKB4" s="133">
        <f>INDEX('[11]1920 Collected Indicators'!$A$3:$CV$36,MATCH($A4,'[11]1920 Collected Indicators'!$A$3:$A$36,0),MATCH(BKB$1,'[11]1920 Collected Indicators'!$A$3:$CV$3,0))</f>
        <v>3.5999999999999996</v>
      </c>
      <c r="BKC4" s="266">
        <f>INDEX('[11]1920 Collected Indicators'!$A$3:$CV$36,MATCH($A4,'[11]1920 Collected Indicators'!$A$3:$A$36,0),MATCH(BKC$1,'[11]1920 Collected Indicators'!$A$3:$CV$3,0))</f>
        <v>54</v>
      </c>
      <c r="BKD4" s="87">
        <f>INDEX('[11]1920 Collected Indicators'!$A$3:$CV$36,MATCH($A4,'[11]1920 Collected Indicators'!$A$3:$A$36,0),MATCH(BKD$1,'[11]1920 Collected Indicators'!$A$3:$CV$3,0))</f>
        <v>1500</v>
      </c>
      <c r="BKE4" s="133">
        <f t="shared" si="135"/>
        <v>2127.363184079602</v>
      </c>
      <c r="BKF4" s="131">
        <f>INDEX([41]Sheet1!$B$2:$I$34,MATCH($A4,[41]Sheet1!$A$2:$A$34,0),MATCH(BKF$1,[41]Sheet1!$B$1:$I$1,0))</f>
        <v>2138</v>
      </c>
      <c r="BKG4" s="131">
        <v>1005</v>
      </c>
      <c r="BKH4" s="116">
        <f t="shared" si="136"/>
        <v>2281.1816192560177</v>
      </c>
      <c r="BKI4" s="131">
        <f>INDEX([41]Sheet1!$B$2:$I$34,MATCH($A4,[41]Sheet1!$A$2:$A$34,0),MATCH(BKI$1,[41]Sheet1!$B$1:$I$1,0))</f>
        <v>2085</v>
      </c>
      <c r="BKJ4" s="87">
        <v>914</v>
      </c>
      <c r="BKK4" s="116">
        <f t="shared" si="137"/>
        <v>2678.8990825688074</v>
      </c>
      <c r="BKL4" s="131">
        <f>INDEX([41]Sheet1!$B$2:$I$34,MATCH($A4,[41]Sheet1!$A$2:$A$34,0),MATCH(BKL$1,[41]Sheet1!$B$1:$I$1,0))</f>
        <v>2044</v>
      </c>
      <c r="BKM4" s="87">
        <v>763</v>
      </c>
      <c r="BKN4" s="116">
        <f t="shared" si="138"/>
        <v>2695.4887218045114</v>
      </c>
      <c r="BKO4" s="131">
        <f>INDEX([41]Sheet1!$B$2:$I$34,MATCH($A4,[41]Sheet1!$A$2:$A$34,0),MATCH(BKO$1,[41]Sheet1!$B$1:$I$1,0))</f>
        <v>2151</v>
      </c>
      <c r="BKP4" s="87">
        <v>798</v>
      </c>
      <c r="BKQ4" s="116">
        <f t="shared" si="139"/>
        <v>2967.435549525102</v>
      </c>
      <c r="BKR4" s="131">
        <f>INDEX([41]Sheet1!$B$2:$I$34,MATCH($A4,[41]Sheet1!$A$2:$A$34,0),MATCH(BKR$1,[41]Sheet1!$B$1:$I$1,0))</f>
        <v>2187</v>
      </c>
      <c r="BKS4" s="87">
        <v>737</v>
      </c>
      <c r="BKT4" s="116">
        <f t="shared" si="140"/>
        <v>2481.4305364511692</v>
      </c>
      <c r="BKU4" s="131">
        <f>INDEX([41]Sheet1!$B$2:$I$34,MATCH($A4,[41]Sheet1!$A$2:$A$34,0),MATCH(BKU$1,[41]Sheet1!$B$1:$I$1,0))</f>
        <v>1804</v>
      </c>
      <c r="BKV4" s="87">
        <v>727</v>
      </c>
      <c r="BKW4" s="116">
        <f t="shared" si="141"/>
        <v>3269.470404984424</v>
      </c>
      <c r="BKX4" s="87">
        <f>INDEX([41]Sheet1!$B$2:$I$34,MATCH($A4,[41]Sheet1!$A$2:$A$34,0),MATCH(BKX$1,[41]Sheet1!$B$1:$I$1,0))</f>
        <v>2099</v>
      </c>
      <c r="BKY4" s="87">
        <f>INDEX('[3]Raw data 16-17'!$B$2:$ACG$34,MATCH($A4,'[3]Raw data 16-17'!$A$2:$A$34,0),MATCH(BKY$1,'[3]Raw data 16-17'!$B$1:$MA$1,0))</f>
        <v>642</v>
      </c>
      <c r="BKZ4" s="88">
        <f t="shared" si="142"/>
        <v>2564.4283121597095</v>
      </c>
      <c r="BLA4" s="32">
        <f>INDEX([4]Sheet1!$A$1:$CJ$34, MATCH($A4, [4]Sheet1!$A$1:$A$34, 0), MATCH(BLA$1, [4]Sheet1!$A$1:$CJ$1, 0))</f>
        <v>1413</v>
      </c>
      <c r="BLB4" s="32">
        <f>INDEX('[5]Finance Indicators'!$A$2:$BO$35,MATCH($A4,'[5]Finance Indicators'!$A$2:$A$35,0),MATCH(BLB$1,'[5]Finance Indicators'!$A$2:$BO$2,0))</f>
        <v>551</v>
      </c>
      <c r="BLC4" s="88">
        <f>INDEX('[6]Finance Indicators'!$B$3:$BO$35,MATCH($A4,'[6]Finance Indicators'!$A$3:$A$35,0),MATCH(BLC$1,'[6]Finance Indicators'!$B$2:$BO$2,0))</f>
        <v>3206.4128256513027</v>
      </c>
      <c r="BLD4" s="88">
        <f>INDEX('[6]Finance Indicators'!$B$3:$BO$35,MATCH($A4,'[6]Finance Indicators'!$A$3:$A$35,0),MATCH(BLD$1,'[6]Finance Indicators'!$B$2:$BO$2,0))</f>
        <v>1600</v>
      </c>
      <c r="BLE4" s="88">
        <f>INDEX('[6]Finance Indicators'!$B$3:$BO$35,MATCH($A4,'[6]Finance Indicators'!$A$3:$A$35,0),MATCH(BLE$1,'[6]Finance Indicators'!$B$2:$BO$2,0))</f>
        <v>499</v>
      </c>
      <c r="BLF4" s="250">
        <f t="array" ref="BLF4">INDEX('[7]Finance Indicators'!$A$2:$BO$35,MATCH($A4,'[7]Finance Indicators'!$A$2:$A$35,0),MATCH(BLF$1,'[7]Finance Indicators'!$A$2:$BO$2,0))</f>
        <v>3293.8931297709923</v>
      </c>
      <c r="BLG4" s="250">
        <f t="array" ref="BLG4">INDEX('[7]Finance Indicators'!$A$2:$BO$35,MATCH($A4,'[7]Finance Indicators'!$A$2:$A$35,0),MATCH(BLG$1,'[7]Finance Indicators'!$A$2:$BO$2,0))</f>
        <v>1726</v>
      </c>
      <c r="BLH4" s="277">
        <f t="array" ref="BLH4">INDEX('[7]Finance Indicators'!$A$2:$BO$35,MATCH($A4,'[7]Finance Indicators'!$A$2:$A$35,0),MATCH(BLH$1,'[7]Finance Indicators'!$A$2:$BO$2,0))</f>
        <v>524</v>
      </c>
      <c r="BLI4" s="121">
        <f>(BKE4*100)/Deflators!$B$2</f>
        <v>2506.0838247119909</v>
      </c>
      <c r="BLJ4" s="137">
        <f>(BKH4*100)/Deflators!$B$3</f>
        <v>2647.1508918407203</v>
      </c>
      <c r="BLK4" s="137">
        <f>(BKK4*100)/Deflators!$B$4</f>
        <v>3046.387035444789</v>
      </c>
      <c r="BLL4" s="137">
        <f>(BKN4*100)/Deflators!$B$5</f>
        <v>3010.9463205445436</v>
      </c>
      <c r="BLM4" s="137">
        <f>(BKQ4*100)/Deflators!$B$6</f>
        <v>3269.6348171334812</v>
      </c>
      <c r="BLN4" s="137">
        <f>(BKT4*100)/Deflators!$B$7</f>
        <v>2712.006702282586</v>
      </c>
      <c r="BLO4" s="116">
        <f>(BKW4*100)/Deflators!$B$8</f>
        <v>3486.9738882371012</v>
      </c>
      <c r="BLP4" s="116">
        <f>(BKZ4*100)/Deflators!$B$9</f>
        <v>2687.7038822761274</v>
      </c>
      <c r="BLQ4" s="116">
        <f>(BLC4*100)/Deflators!$B$10</f>
        <v>3284.750007390046</v>
      </c>
      <c r="BLR4" s="248">
        <f>(BLF4*100)/Deflators!$B$11</f>
        <v>3293.8931297709919</v>
      </c>
      <c r="BLS4" s="115">
        <v>8.5862533692722369</v>
      </c>
      <c r="BLT4" s="116">
        <v>8.7642857142857142</v>
      </c>
      <c r="BLU4" s="116">
        <v>8.7904761904761894</v>
      </c>
      <c r="BLV4" s="116">
        <v>9.3227040816326525</v>
      </c>
      <c r="BLW4" s="116">
        <f>INDEX('[3]Raw data 16-17'!$B$2:$ACG$34,MATCH($A4,'[3]Raw data 16-17'!$A$2:$A$34,0),MATCH(BLW$1,'[3]Raw data 16-17'!$B$1:$MA$1,0))</f>
        <v>8.4065934065934069</v>
      </c>
      <c r="BLX4" s="116">
        <f>INDEX('[14]1718 Collected Indicators'!$A$3:$CH$36,MATCH($A4,'[14]1718 Collected Indicators'!$A$3:$A$36,0),MATCH(BLX$1,'[14]1718 Collected Indicators'!$A$3:$CH$3,0))</f>
        <v>7.1888619854721556</v>
      </c>
      <c r="BLY4" s="116">
        <f>INDEX('[15]1819 Collected Indicators'!$A$3:$CV$36,MATCH($A4,'[15]1819 Collected Indicators'!$A$3:$A$36,0),MATCH(BLY$1,'[15]1819 Collected Indicators'!$A$3:$CV$3,0))</f>
        <v>7.6578073089700993</v>
      </c>
      <c r="BLZ4" s="248">
        <f>INDEX('[11]1920 Collected Indicators'!$A$3:$CV$36,MATCH($A4,'[11]1920 Collected Indicators'!$A$3:$A$36,0),MATCH(BLZ$1,'[11]1920 Collected Indicators'!$A$3:$CV$3,0))</f>
        <v>7.4323308270676689</v>
      </c>
      <c r="BMA4" s="115">
        <f>INDEX([42]Sheet2!$A$1:$H$34,MATCH($A4,[42]Sheet2!$A$1:$A$34,0),MATCH(BMA$1,[42]Sheet2!$A$1:$H$1,0))</f>
        <v>33.017367702124119</v>
      </c>
      <c r="BMB4" s="116">
        <f>INDEX([42]Sheet2!$A$1:$H$34,MATCH($A4,[42]Sheet2!$A$1:$A$34,0),MATCH(BMB$1,[42]Sheet2!$A$1:$H$1,0))</f>
        <v>26.336179876555121</v>
      </c>
      <c r="BMC4" s="116">
        <f>INDEX([42]Sheet2!$A$1:$H$34,MATCH($A4,[42]Sheet2!$A$1:$A$34,0),MATCH(BMC$1,[42]Sheet2!$A$1:$H$1,0))</f>
        <v>30.980794123411481</v>
      </c>
      <c r="BMD4" s="116">
        <f>INDEX([42]Sheet2!$A$1:$H$34,MATCH($A4,[42]Sheet2!$A$1:$A$34,0),MATCH(BMD$1,[42]Sheet2!$A$1:$H$1,0))</f>
        <v>34.752287772128184</v>
      </c>
      <c r="BME4" s="116">
        <f>INDEX([42]Sheet2!$A$1:$H$34,MATCH($A4,[42]Sheet2!$A$1:$A$34,0),MATCH(BME$1,[42]Sheet2!$A$1:$H$1,0))</f>
        <v>29.480974278269951</v>
      </c>
      <c r="BMF4" s="116">
        <f>INDEX([42]Sheet2!$A$1:$H$34,MATCH($A4,[42]Sheet2!$A$1:$A$34,0),MATCH(BMF$1,[42]Sheet2!$A$1:$H$1,0))</f>
        <v>29.246016343091114</v>
      </c>
      <c r="BMG4" s="116">
        <f>INDEX([42]Sheet2!$A$1:$H$34,MATCH($A4,[42]Sheet2!$A$1:$A$34,0),MATCH(BMG$1,[42]Sheet2!$A$1:$H$1,0))</f>
        <v>34.47038508220929</v>
      </c>
      <c r="BMH4" s="116">
        <f>INDEX('[14]1718 Collected Indicators'!$A$3:$CH$36,MATCH($A4,'[14]1718 Collected Indicators'!$A$3:$A$36,0),MATCH(BMH$1,'[14]1718 Collected Indicators'!$A$3:$CH$3,0))</f>
        <v>38.053909670391604</v>
      </c>
      <c r="BMI4" s="116">
        <f>INDEX('[15]1819 Collected Indicators'!$A$3:$CV$36,MATCH($A4,'[15]1819 Collected Indicators'!$A$3:$A$36,0),MATCH(BMI$1,'[15]1819 Collected Indicators'!$A$3:$CV$3,0))</f>
        <v>36.562624817487034</v>
      </c>
      <c r="BMJ4" s="248">
        <f>INDEX('[11]1920 Collected Indicators'!$A$3:$CV$36,MATCH($A4,'[11]1920 Collected Indicators'!$A$3:$A$36,0),MATCH(BMJ$1,'[11]1920 Collected Indicators'!$A$3:$CV$3,0))</f>
        <v>19.949818</v>
      </c>
      <c r="BMK4" s="115">
        <v>17.370367185484564</v>
      </c>
      <c r="BML4" s="87">
        <v>202</v>
      </c>
      <c r="BMM4" s="87">
        <v>116290</v>
      </c>
      <c r="BMN4" s="116">
        <v>19.359259893781054</v>
      </c>
      <c r="BMO4" s="87">
        <v>226</v>
      </c>
      <c r="BMP4" s="87">
        <v>116740</v>
      </c>
      <c r="BMQ4" s="116">
        <v>20.102651839178787</v>
      </c>
      <c r="BMR4" s="87">
        <v>235</v>
      </c>
      <c r="BMS4" s="87">
        <v>116900</v>
      </c>
      <c r="BMT4" s="116">
        <f t="shared" si="143"/>
        <v>21.369721936148302</v>
      </c>
      <c r="BMU4" s="87">
        <f>INDEX('[3]Raw data 16-17'!$B$2:$ACG$34,MATCH($A4,'[3]Raw data 16-17'!$A$2:$A$34,0),MATCH(BMU$1,'[3]Raw data 16-17'!$B$1:$MA$1,0))</f>
        <v>249</v>
      </c>
      <c r="BMV4" s="87">
        <f t="shared" si="10"/>
        <v>116520</v>
      </c>
      <c r="BMW4" s="116">
        <f>INDEX('[14]1718 Collected Indicators'!$A$3:$CH$36,MATCH($A4,'[14]1718 Collected Indicators'!$A$3:$A$36,0),MATCH(BMW$1,'[14]1718 Collected Indicators'!$A$3:$CH$3,0))</f>
        <v>17.457860337117303</v>
      </c>
      <c r="BMX4" s="131">
        <f>INDEX('[14]1718 Collected Indicators'!$A$3:$CH$36,MATCH($A4,'[14]1718 Collected Indicators'!$A$3:$A$36,0),MATCH(BMX$1,'[14]1718 Collected Indicators'!$A$3:$CH$3,0))</f>
        <v>203</v>
      </c>
      <c r="BMY4" s="131">
        <f>INDEX('[14]1718 Collected Indicators'!$A$3:$CH$36,MATCH($A4,'[14]1718 Collected Indicators'!$A$3:$A$36,0),MATCH(BMY$1,'[14]1718 Collected Indicators'!$A$3:$CH$3,0))</f>
        <v>116280</v>
      </c>
      <c r="BMZ4" s="116">
        <f>INDEX('[15]1819 Collected Indicators'!$A$3:$CV$36,MATCH($A4,'[15]1819 Collected Indicators'!$A$3:$A$36,0),MATCH(BMZ$1,'[15]1819 Collected Indicators'!$A$3:$CV$3,0))</f>
        <v>14.822475008617719</v>
      </c>
      <c r="BNA4" s="131">
        <f>INDEX('[15]1819 Collected Indicators'!$A$3:$CV$36,MATCH($A4,'[15]1819 Collected Indicators'!$A$3:$A$36,0),MATCH(BNA$1,'[15]1819 Collected Indicators'!$A$3:$CV$3,0))</f>
        <v>172</v>
      </c>
      <c r="BNB4" s="131">
        <f>INDEX('[15]1819 Collected Indicators'!$A$3:$CV$36,MATCH($A4,'[15]1819 Collected Indicators'!$A$3:$A$36,0),MATCH(BNB$1,'[15]1819 Collected Indicators'!$A$3:$CV$3,0))</f>
        <v>116040</v>
      </c>
      <c r="BNC4" s="268">
        <f>INDEX('[11]1920 Collected Indicators'!$A$3:$CV$36,MATCH($A4,'[11]1920 Collected Indicators'!$A$3:$A$36,0),MATCH(BNC$1,'[11]1920 Collected Indicators'!$A$3:$CV$3,0))</f>
        <v>16.781411359724615</v>
      </c>
      <c r="BND4" s="131">
        <f>INDEX('[11]1920 Collected Indicators'!$A$3:$CV$36,MATCH($A4,'[11]1920 Collected Indicators'!$A$3:$A$36,0),MATCH(BND$1,'[11]1920 Collected Indicators'!$A$3:$CV$3,0))</f>
        <v>195</v>
      </c>
      <c r="BNE4" s="268">
        <f>INDEX('[11]1920 Collected Indicators'!$A$3:$CV$36,MATCH($A4,'[11]1920 Collected Indicators'!$A$3:$A$36,0),MATCH(BNE$1,'[11]1920 Collected Indicators'!$A$3:$CV$3,0))</f>
        <v>116200</v>
      </c>
      <c r="BNF4" s="119">
        <f t="shared" si="144"/>
        <v>37406.168038346746</v>
      </c>
      <c r="BNG4" s="87">
        <f>INDEX('[43]All Years'!$A$1:$I$34,MATCH($A4,'[43]All Years'!$A$1:$A$34,0),MATCH(BNG$1,'[43]All Years'!$A$1:$I$1,0))</f>
        <v>4136</v>
      </c>
      <c r="BNH4" s="87">
        <v>110570</v>
      </c>
      <c r="BNI4" s="88">
        <f t="shared" si="145"/>
        <v>37340.68516677212</v>
      </c>
      <c r="BNJ4" s="87">
        <f>INDEX('[43]All Years'!$A$1:$I$34,MATCH($A4,'[43]All Years'!$A$1:$A$34,0),MATCH(BNJ$1,'[43]All Years'!$A$1:$I$1,0))</f>
        <v>4131</v>
      </c>
      <c r="BNK4" s="87">
        <v>110630</v>
      </c>
      <c r="BNL4" s="88">
        <f t="shared" si="146"/>
        <v>26658.635229326221</v>
      </c>
      <c r="BNM4" s="87">
        <f>INDEX('[43]All Years'!$A$1:$I$34,MATCH($A4,'[43]All Years'!$A$1:$A$34,0),MATCH(BNM$1,'[43]All Years'!$A$1:$I$1,0))</f>
        <v>3098</v>
      </c>
      <c r="BNN4" s="87">
        <v>116210</v>
      </c>
      <c r="BNO4" s="88">
        <f t="shared" si="147"/>
        <v>28587.405368203716</v>
      </c>
      <c r="BNP4" s="87">
        <f>INDEX('[43]All Years'!$A$1:$I$34,MATCH($A4,'[43]All Years'!$A$1:$A$34,0),MATCH(BNP$1,'[43]All Years'!$A$1:$I$1,0))</f>
        <v>3323</v>
      </c>
      <c r="BNQ4" s="87">
        <v>116240</v>
      </c>
      <c r="BNR4" s="88">
        <f t="shared" si="148"/>
        <v>26152.923024172811</v>
      </c>
      <c r="BNS4" s="131">
        <f>INDEX('[43]All Years'!$A$1:$I$34,MATCH($A4,'[43]All Years'!$A$1:$A$34,0),MATCH(BNS$1,'[43]All Years'!$A$1:$I$1,0))</f>
        <v>3051</v>
      </c>
      <c r="BNT4" s="87">
        <v>116660</v>
      </c>
      <c r="BNU4" s="88">
        <f t="shared" si="149"/>
        <v>24302.822925577417</v>
      </c>
      <c r="BNV4" s="87">
        <f>INDEX('[43]All Years'!$A$1:$I$34,MATCH($A4,'[43]All Years'!$A$1:$A$34,0),MATCH(BNV$1,'[43]All Years'!$A$1:$I$1,0))</f>
        <v>2841</v>
      </c>
      <c r="BNW4" s="131">
        <v>116900</v>
      </c>
      <c r="BNX4" s="88">
        <f t="shared" si="150"/>
        <v>23789.907312049432</v>
      </c>
      <c r="BNY4" s="87">
        <f>INDEX('[43]All Years'!$A$1:$I$34,MATCH($A4,'[43]All Years'!$A$1:$A$34,0),MATCH(BNY$1,'[43]All Years'!$A$1:$I$1,0))</f>
        <v>2772</v>
      </c>
      <c r="BNZ4" s="32">
        <v>116520</v>
      </c>
      <c r="BOA4" s="88">
        <f t="shared" si="151"/>
        <v>39207.086343309253</v>
      </c>
      <c r="BOB4" s="32">
        <f>INDEX([4]Sheet1!$A$1:$CJ$34, MATCH($A4, [4]Sheet1!$A$1:$A$34, 0), MATCH(BOB$1, [4]Sheet1!$A$1:$CJ$1, 0))</f>
        <v>4559</v>
      </c>
      <c r="BOC4" s="32">
        <f>INDEX('[5]Finance Indicators'!$A$2:$BO$35,MATCH($A4,'[5]Finance Indicators'!$A$2:$A$35,0),MATCH(BOC$1,'[5]Finance Indicators'!$A$2:$BO$2,0))</f>
        <v>116280</v>
      </c>
      <c r="BOD4" s="88">
        <f>INDEX('[6]Finance Indicators'!$B$3:$BO$35,MATCH($A4,'[6]Finance Indicators'!$A$3:$A$35,0),MATCH(BOD$1,'[6]Finance Indicators'!$B$2:$BO$2,0))</f>
        <v>26447.77662874871</v>
      </c>
      <c r="BOE4" s="88">
        <f>INDEX('[6]Finance Indicators'!$B$3:$BO$35,MATCH($A4,'[6]Finance Indicators'!$A$3:$A$35,0),MATCH(BOE$1,'[6]Finance Indicators'!$B$2:$BO$2,0))</f>
        <v>3069</v>
      </c>
      <c r="BOF4" s="88">
        <f>INDEX('[6]Finance Indicators'!$B$3:$BO$35,MATCH($A4,'[6]Finance Indicators'!$A$3:$A$35,0),MATCH(BOF$1,'[6]Finance Indicators'!$B$2:$BO$2,0))</f>
        <v>116040</v>
      </c>
      <c r="BOG4" s="250">
        <f t="array" ref="BOG4">INDEX('[7]Finance Indicators'!$A$2:$BO$35,MATCH($A4,'[7]Finance Indicators'!$A$2:$A$35,0),MATCH(BOG$1,'[7]Finance Indicators'!$A$2:$BO$2,0))</f>
        <v>20146.29948364888</v>
      </c>
      <c r="BOH4" s="250">
        <f t="array" ref="BOH4">INDEX('[7]Finance Indicators'!$A$2:$BO$35,MATCH($A4,'[7]Finance Indicators'!$A$2:$A$35,0),MATCH(BOH$1,'[7]Finance Indicators'!$A$2:$BO$2,0))</f>
        <v>2341</v>
      </c>
      <c r="BOI4" s="250">
        <f t="array" ref="BOI4">INDEX('[7]Finance Indicators'!$A$2:$BO$35,MATCH($A4,'[7]Finance Indicators'!$A$2:$A$35,0),MATCH(BOI$1,'[7]Finance Indicators'!$A$2:$BO$2,0))</f>
        <v>116200</v>
      </c>
      <c r="BOJ4" s="115">
        <f>(BNF4*100)/Deflators!$B$2</f>
        <v>44065.345008740056</v>
      </c>
      <c r="BOK4" s="116">
        <f>(BNI4*100)/Deflators!$B$3</f>
        <v>43331.239918284999</v>
      </c>
      <c r="BOL4" s="116">
        <f>(BNL4*100)/Deflators!$B$4</f>
        <v>30315.632743953942</v>
      </c>
      <c r="BOM4" s="116">
        <f>(BNO4*100)/Deflators!$B$5</f>
        <v>31933.037712613677</v>
      </c>
      <c r="BON4" s="116">
        <f>(BNR4*100)/Deflators!$B$6</f>
        <v>28816.298201769565</v>
      </c>
      <c r="BOO4" s="116">
        <f>(BNU4*100)/Deflators!$B$7</f>
        <v>26561.05729754319</v>
      </c>
      <c r="BOP4" s="116">
        <f>(BNX4*100)/Deflators!$B$8</f>
        <v>25372.545190875477</v>
      </c>
      <c r="BOQ4" s="116">
        <f>(BOA4*100)/Deflators!$B$9</f>
        <v>41091.824512302781</v>
      </c>
      <c r="BOR4" s="116">
        <f>(BOD4*100)/Deflators!$B$10</f>
        <v>27093.933064930981</v>
      </c>
      <c r="BOS4" s="248">
        <f>(BOG4*100)/Deflators!$B$11</f>
        <v>20146.29948364888</v>
      </c>
      <c r="BOT4" s="115">
        <f>INDEX([44]IG1!$AL$4:$AX$40,MATCH($A4,[44]IG1!$AL$4:$AL$40,0),MATCH(BOT$1,[44]IG1!$AL$40:$AX$40,0))</f>
        <v>23.3</v>
      </c>
      <c r="BOU4" s="116">
        <f>INDEX([44]IG1!$AL$4:$AX$40,MATCH($A4,[44]IG1!$AL$4:$AL$40,0),MATCH(BOU$1,[44]IG1!$AL$40:$AX$40,0))</f>
        <v>26</v>
      </c>
      <c r="BOV4" s="116">
        <f>INDEX([44]IG1!$AL$4:$AX$40,MATCH($A4,[44]IG1!$AL$4:$AL$40,0),MATCH(BOV$1,[44]IG1!$AL$40:$AX$40,0))</f>
        <v>32.800000000000004</v>
      </c>
      <c r="BOW4" s="116">
        <f>INDEX([44]IG1!$AL$4:$AX$40,MATCH($A4,[44]IG1!$AL$4:$AL$40,0),MATCH(BOW$1,[44]IG1!$AL$40:$AX$40,0))</f>
        <v>30.599999999999998</v>
      </c>
      <c r="BOX4" s="116">
        <f>INDEX([44]IG1!$AL$4:$AX$40,MATCH($A4,[44]IG1!$AL$4:$AL$40,0),MATCH(BOX$1,[44]IG1!$AL$40:$AX$40,0))</f>
        <v>25.3</v>
      </c>
      <c r="BOY4" s="116">
        <f>INDEX('[14]1718 Collected Indicators'!$A$3:$CH$36,MATCH($A4,'[14]1718 Collected Indicators'!$A$3:$A$36,0),MATCH(BOY$1,'[14]1718 Collected Indicators'!$A$3:$CH$3,0))</f>
        <v>31.2</v>
      </c>
      <c r="BOZ4" s="116">
        <f>INDEX('[15]1819 Collected Indicators'!$A$3:$CV$36,MATCH($A4,'[15]1819 Collected Indicators'!$A$3:$A$36,0),MATCH(BOZ$1,'[15]1819 Collected Indicators'!$A$3:$CV$3,0))</f>
        <v>28.4</v>
      </c>
      <c r="BPA4" s="248">
        <f>INDEX('[11]1920 Collected Indicators'!$A$3:$CV$36,MATCH($A4,'[11]1920 Collected Indicators'!$A$3:$A$36,0),MATCH(BPA$1,'[11]1920 Collected Indicators'!$A$3:$CV$3,0))</f>
        <v>29.099999999999998</v>
      </c>
      <c r="BPB4" s="115">
        <f>INDEX([45]ALL!$A$2:$F$37,MATCH($A4,[45]ALL!$A$2:$A$37,0),MATCH(BPB$1,[45]ALL!$A$37:$F$37,0))</f>
        <v>60</v>
      </c>
      <c r="BPC4" s="116">
        <f>INDEX([45]ALL!$A$2:$F$37,MATCH($A4,[45]ALL!$A$2:$A$37,0),MATCH(BPC$1,[45]ALL!$A$37:$F$37,0))</f>
        <v>63</v>
      </c>
      <c r="BPD4" s="116">
        <f>INDEX([45]ALL!$A$2:$F$37,MATCH($A4,[45]ALL!$A$2:$A$37,0),MATCH(BPD$1,[45]ALL!$A$37:$F$37,0))</f>
        <v>73</v>
      </c>
      <c r="BPE4" s="116">
        <f>INDEX([45]ALL!$A$2:$F$37,MATCH($A4,[45]ALL!$A$2:$A$37,0),MATCH(BPE$1,[45]ALL!$A$37:$F$37,0))</f>
        <v>82</v>
      </c>
      <c r="BPF4" s="116">
        <f>INDEX('[14]1718 Collected Indicators'!$A$3:$CH$36,MATCH($A4,'[14]1718 Collected Indicators'!$A$3:$A$36,0),MATCH(BPF$1,'[14]1718 Collected Indicators'!$A$3:$CH$3,0))</f>
        <v>84.41</v>
      </c>
      <c r="BPG4" s="116">
        <f>INDEX('[15]1819 Collected Indicators'!$A$3:$CV$36,MATCH($A4,'[15]1819 Collected Indicators'!$A$3:$A$36,0),MATCH(BPG$1,'[15]1819 Collected Indicators'!$A$3:$CV$3,0))</f>
        <v>86.1</v>
      </c>
      <c r="BPH4" s="248">
        <f>INDEX('[11]1920 Collected Indicators'!$A$3:$CV$36,MATCH($A4,'[11]1920 Collected Indicators'!$A$3:$A$36,0),MATCH(BPH$1,'[11]1920 Collected Indicators'!$A$3:$CV$3,0))</f>
        <v>87.1</v>
      </c>
      <c r="BPI4" s="115">
        <f>INDEX('[46]2014-15'!$A$3:$G$37,MATCH($A4,'[46]2014-15'!$A$3:$A$37,0),MATCH(BPI$1,'[46]2014-15'!$A$37:$G$37,0))</f>
        <v>14.651162790697676</v>
      </c>
      <c r="BPJ4" s="116">
        <f>INDEX('[46]2015-16'!$A$3:$G$37,MATCH($A4,'[46]2015-16'!$A$3:$A$37,0),MATCH(BPJ$1,'[46]2015-16'!$A$37:$G$37,0))</f>
        <v>14.651162790697676</v>
      </c>
      <c r="BPK4" s="116">
        <f>INDEX('[46]2016-17'!$A$3:$G$37,MATCH($A4,'[46]2016-17'!$A$3:$A$37,0),MATCH(BPK$1,'[46]2016-17'!$A$37:$G$37,0))</f>
        <v>13.4</v>
      </c>
      <c r="BPL4" s="116">
        <f>INDEX('[14]1718 Collected Indicators'!$A$3:$CH$36,MATCH($A4,'[14]1718 Collected Indicators'!$A$3:$A$36,0),MATCH(BPL$1,'[14]1718 Collected Indicators'!$A$3:$CH$3,0))</f>
        <v>14.93570722057369</v>
      </c>
      <c r="BPM4" s="116">
        <f>INDEX('[15]1819 Collected Indicators'!$A$3:$CV$36,MATCH($A4,'[15]1819 Collected Indicators'!$A$3:$A$36,0),MATCH(BPM$1,'[15]1819 Collected Indicators'!$A$3:$CV$3,0))</f>
        <v>14.93570722057369</v>
      </c>
      <c r="BPN4" s="248">
        <f>INDEX('[11]1920 Collected Indicators'!$A$3:$CV$36,MATCH($A4,'[11]1920 Collected Indicators'!$A$3:$A$36,0),MATCH(BPN$1,'[11]1920 Collected Indicators'!$A$3:$CV$3,0))</f>
        <v>14.93570722057369</v>
      </c>
      <c r="BPO4" s="115">
        <f>INDEX('[46]2014-15'!$A$3:$G$37,MATCH($A4,'[46]2014-15'!$A$3:$A$37,0),MATCH(BPO$1,'[46]2014-15'!$A$37:$G$37,0))</f>
        <v>10.518648018648019</v>
      </c>
      <c r="BPP4" s="116">
        <f>INDEX('[46]2015-16'!$A$3:$G$37,MATCH($A4,'[46]2015-16'!$A$3:$A$37,0),MATCH(BPP$1,'[46]2015-16'!$A$37:$G$37,0))</f>
        <v>37.854889589905362</v>
      </c>
      <c r="BPQ4" s="116">
        <f>INDEX('[46]2016-17'!$A$3:$G$37,MATCH($A4,'[46]2016-17'!$A$3:$A$37,0),MATCH(BPQ$1,'[46]2016-17'!$A$37:$G$37,0))</f>
        <v>37.854889589905362</v>
      </c>
      <c r="BPR4" s="116">
        <f>INDEX('[14]1718 Collected Indicators'!$A$3:$CH$36,MATCH($A4,'[14]1718 Collected Indicators'!$A$3:$A$36,0),MATCH(BPR$1,'[14]1718 Collected Indicators'!$A$3:$CH$3,0))</f>
        <v>10.996665431641349</v>
      </c>
      <c r="BPS4" s="116">
        <f>INDEX('[15]1819 Collected Indicators'!$A$3:$CV$36,MATCH($A4,'[15]1819 Collected Indicators'!$A$3:$A$36,0),MATCH(BPS$1,'[15]1819 Collected Indicators'!$A$3:$CV$3,0))</f>
        <v>10.729899962949242</v>
      </c>
      <c r="BPT4" s="117">
        <f>INDEX('[11]1920 Collected Indicators'!$A$3:$CV$36,MATCH($A4,'[11]1920 Collected Indicators'!$A$3:$A$36,0),MATCH(BPT$1,'[11]1920 Collected Indicators'!$A$3:$CV$3,0))</f>
        <v>1.7784364579473879</v>
      </c>
      <c r="BPU4" s="115">
        <f t="array" ref="BPU4">INDEX('[47]FINSUS Raw Data'!$A$2:$BH$35,MATCH($A4,'[47]FINSUS Raw Data'!$A$2:$A$35,0),MATCH(BPU$1,'[47]FINSUS Raw Data'!$A$2:$BH$2,0))</f>
        <v>11.45</v>
      </c>
      <c r="BPV4" s="116">
        <f t="array" ref="BPV4">INDEX('[47]FINSUS Raw Data'!$A$2:$BH$35,MATCH($A4,'[47]FINSUS Raw Data'!$A$2:$A$35,0),MATCH(BPV$1,'[47]FINSUS Raw Data'!$A$2:$BH$2,0))</f>
        <v>13.33</v>
      </c>
      <c r="BPW4" s="116">
        <f t="array" ref="BPW4">INDEX('[47]FINSUS Raw Data'!$A$2:$BH$35,MATCH($A4,'[47]FINSUS Raw Data'!$A$2:$A$35,0),MATCH(BPW$1,'[47]FINSUS Raw Data'!$A$2:$BH$2,0))</f>
        <v>17.23</v>
      </c>
      <c r="BPX4" s="116">
        <f t="array" ref="BPX4">INDEX('[47]FINSUS Raw Data'!$A$2:$BH$35,MATCH($A4,'[47]FINSUS Raw Data'!$A$2:$A$35,0),MATCH(BPX$1,'[47]FINSUS Raw Data'!$A$2:$BH$2,0))</f>
        <v>16.52</v>
      </c>
      <c r="BPY4" s="116">
        <f t="array" ref="BPY4">INDEX('[47]FINSUS Raw Data'!$A$2:$BH$35,MATCH($A4,'[47]FINSUS Raw Data'!$A$2:$A$35,0),MATCH(BPY$1,'[47]FINSUS Raw Data'!$A$2:$BH$2,0))</f>
        <v>15.97</v>
      </c>
      <c r="BPZ4" s="116">
        <f t="array" ref="BPZ4">INDEX('[47]FINSUS Raw Data'!$A$2:$BH$35,MATCH($A4,'[47]FINSUS Raw Data'!$A$2:$A$35,0),MATCH(BPZ$1,'[47]FINSUS Raw Data'!$A$2:$BH$2,0))</f>
        <v>17.66</v>
      </c>
      <c r="BQA4" s="117">
        <f t="array" ref="BQA4">INDEX('[47]FINSUS Raw Data'!$A$2:$BH$35,MATCH($A4,'[47]FINSUS Raw Data'!$A$2:$A$35,0),MATCH(BQA$1,'[47]FINSUS Raw Data'!$A$2:$BH$2,0))</f>
        <v>17.63</v>
      </c>
      <c r="BQB4" s="115">
        <f t="array" ref="BQB4">INDEX('[47]FINSUS Raw Data'!$A$2:$BH$35,MATCH($A4,'[47]FINSUS Raw Data'!$A$2:$A$35,0),MATCH(BQB$1,'[47]FINSUS Raw Data'!$A$2:$BH$2,0))</f>
        <v>0.64</v>
      </c>
      <c r="BQC4" s="116">
        <f t="array" ref="BQC4">INDEX('[47]FINSUS Raw Data'!$A$2:$BH$35,MATCH($A4,'[47]FINSUS Raw Data'!$A$2:$A$35,0),MATCH(BQC$1,'[47]FINSUS Raw Data'!$A$2:$BH$2,0))</f>
        <v>0.41</v>
      </c>
      <c r="BQD4" s="116">
        <f t="array" ref="BQD4">INDEX('[47]FINSUS Raw Data'!$A$2:$BH$35,MATCH($A4,'[47]FINSUS Raw Data'!$A$2:$A$35,0),MATCH(BQD$1,'[47]FINSUS Raw Data'!$A$2:$BH$2,0))</f>
        <v>0.8</v>
      </c>
      <c r="BQE4" s="116">
        <f t="array" ref="BQE4">INDEX('[47]FINSUS Raw Data'!$A$2:$BH$35,MATCH($A4,'[47]FINSUS Raw Data'!$A$2:$A$35,0),MATCH(BQE$1,'[47]FINSUS Raw Data'!$A$2:$BH$2,0))</f>
        <v>0.14000000000000001</v>
      </c>
      <c r="BQF4" s="116">
        <f t="array" ref="BQF4">INDEX('[47]FINSUS Raw Data'!$A$2:$BH$35,MATCH($A4,'[47]FINSUS Raw Data'!$A$2:$A$35,0),MATCH(BQF$1,'[47]FINSUS Raw Data'!$A$2:$BH$2,0))</f>
        <v>1.03</v>
      </c>
      <c r="BQG4" s="116">
        <f t="array" ref="BQG4">INDEX('[47]FINSUS Raw Data'!$A$2:$BH$35,MATCH($A4,'[47]FINSUS Raw Data'!$A$2:$A$35,0),MATCH(BQG$1,'[47]FINSUS Raw Data'!$A$2:$BH$2,0))</f>
        <v>2.8</v>
      </c>
      <c r="BQH4" s="117">
        <f t="array" ref="BQH4">INDEX('[47]FINSUS Raw Data'!$A$2:$BH$35,MATCH($A4,'[47]FINSUS Raw Data'!$A$2:$A$35,0),MATCH(BQH$1,'[47]FINSUS Raw Data'!$A$2:$BH$2,0))</f>
        <v>0.49</v>
      </c>
      <c r="BQI4" s="115">
        <f t="array" ref="BQI4">INDEX('[47]FINSUS Raw Data'!$A$2:$BH$35,MATCH($A4,'[47]FINSUS Raw Data'!$A$2:$A$35,0),MATCH(BQI$1,'[47]FINSUS Raw Data'!$A$2:$BH$2,0))</f>
        <v>9.1999999999999993</v>
      </c>
      <c r="BQJ4" s="116">
        <f t="array" ref="BQJ4">INDEX('[47]FINSUS Raw Data'!$A$2:$BH$35,MATCH($A4,'[47]FINSUS Raw Data'!$A$2:$A$35,0),MATCH(BQJ$1,'[47]FINSUS Raw Data'!$A$2:$BH$2,0))</f>
        <v>8.9</v>
      </c>
      <c r="BQK4" s="116">
        <f t="array" ref="BQK4">INDEX('[47]FINSUS Raw Data'!$A$2:$BH$35,MATCH($A4,'[47]FINSUS Raw Data'!$A$2:$A$35,0),MATCH(BQK$1,'[47]FINSUS Raw Data'!$A$2:$BH$2,0))</f>
        <v>9.9</v>
      </c>
      <c r="BQL4" s="116">
        <f t="array" ref="BQL4">INDEX('[47]FINSUS Raw Data'!$A$2:$BH$35,MATCH($A4,'[47]FINSUS Raw Data'!$A$2:$A$35,0),MATCH(BQL$1,'[47]FINSUS Raw Data'!$A$2:$BH$2,0))</f>
        <v>10.7</v>
      </c>
      <c r="BQM4" s="116">
        <f t="array" ref="BQM4">INDEX('[47]FINSUS Raw Data'!$A$2:$BH$35,MATCH($A4,'[47]FINSUS Raw Data'!$A$2:$A$35,0),MATCH(BQM$1,'[47]FINSUS Raw Data'!$A$2:$BH$2,0))</f>
        <v>11.7</v>
      </c>
      <c r="BQN4" s="116">
        <f t="array" ref="BQN4">INDEX('[47]FINSUS Raw Data'!$A$2:$BH$35,MATCH($A4,'[47]FINSUS Raw Data'!$A$2:$A$35,0),MATCH(BQN$1,'[47]FINSUS Raw Data'!$A$2:$BH$2,0))</f>
        <v>11.6</v>
      </c>
      <c r="BQO4" s="117">
        <f t="array" ref="BQO4">INDEX('[47]FINSUS Raw Data'!$A$2:$BH$35,MATCH($A4,'[47]FINSUS Raw Data'!$A$2:$A$35,0),MATCH(BQO$1,'[47]FINSUS Raw Data'!$A$2:$BH$2,0))</f>
        <v>10.7</v>
      </c>
      <c r="BQP4" s="115">
        <f t="array" ref="BQP4">INDEX('[47]FINSUS Raw Data'!$A$2:$BH$35,MATCH($A4,'[47]FINSUS Raw Data'!$A$2:$A$35,0),MATCH(BQP$1,'[47]FINSUS Raw Data'!$A$2:$BH$2,0))</f>
        <v>9.6</v>
      </c>
      <c r="BQQ4" s="116">
        <f t="array" ref="BQQ4">INDEX('[47]FINSUS Raw Data'!$A$2:$BH$35,MATCH($A4,'[47]FINSUS Raw Data'!$A$2:$A$35,0),MATCH(BQQ$1,'[47]FINSUS Raw Data'!$A$2:$BH$2,0))</f>
        <v>9</v>
      </c>
      <c r="BQR4" s="116">
        <f t="array" ref="BQR4">INDEX('[47]FINSUS Raw Data'!$A$2:$BH$35,MATCH($A4,'[47]FINSUS Raw Data'!$A$2:$A$35,0),MATCH(BQR$1,'[47]FINSUS Raw Data'!$A$2:$BH$2,0))</f>
        <v>8.3000000000000007</v>
      </c>
      <c r="BQS4" s="116">
        <f t="array" ref="BQS4">INDEX('[47]FINSUS Raw Data'!$A$2:$BH$35,MATCH($A4,'[47]FINSUS Raw Data'!$A$2:$A$35,0),MATCH(BQS$1,'[47]FINSUS Raw Data'!$A$2:$BH$2,0))</f>
        <v>8.1</v>
      </c>
      <c r="BQT4" s="116">
        <f t="array" ref="BQT4">INDEX('[47]FINSUS Raw Data'!$A$2:$BH$35,MATCH($A4,'[47]FINSUS Raw Data'!$A$2:$A$35,0),MATCH(BQT$1,'[47]FINSUS Raw Data'!$A$2:$BH$2,0))</f>
        <v>7.8</v>
      </c>
      <c r="BQU4" s="116">
        <f t="array" ref="BQU4">INDEX('[47]FINSUS Raw Data'!$A$2:$BH$35,MATCH($A4,'[47]FINSUS Raw Data'!$A$2:$A$35,0),MATCH(BQU$1,'[47]FINSUS Raw Data'!$A$2:$BH$2,0))</f>
        <v>8.6</v>
      </c>
      <c r="BQV4" s="117">
        <f t="array" ref="BQV4">INDEX('[47]FINSUS Raw Data'!$A$2:$BH$35,MATCH($A4,'[47]FINSUS Raw Data'!$A$2:$A$35,0),MATCH(BQV$1,'[47]FINSUS Raw Data'!$A$2:$BH$2,0))</f>
        <v>8.8000000000000007</v>
      </c>
      <c r="BQW4" s="115">
        <f t="array" ref="BQW4">INDEX('[47]FINSUS Raw Data'!$A$2:$BH$35,MATCH($A4,'[47]FINSUS Raw Data'!$A$2:$A$35,0),MATCH(BQW$1,'[47]FINSUS Raw Data'!$A$2:$BH$2,0))</f>
        <v>97.524754421204491</v>
      </c>
      <c r="BQX4" s="213">
        <f t="array" ref="BQX4">INDEX('[47]FINSUS Raw Data'!$A$2:$BH$35,MATCH($A4,'[47]FINSUS Raw Data'!$A$2:$A$35,0),MATCH(BQX$1,'[47]FINSUS Raw Data'!$A$2:$BH$2,0))</f>
        <v>248102</v>
      </c>
      <c r="BQY4" s="213">
        <f t="array" ref="BQY4">INDEX('[47]FINSUS Raw Data'!$A$2:$BH$35,MATCH($A4,'[47]FINSUS Raw Data'!$A$2:$A$35,0),MATCH(BQY$1,'[47]FINSUS Raw Data'!$A$2:$BH$2,0))</f>
        <v>254399</v>
      </c>
      <c r="BQZ4" s="116">
        <f t="array" ref="BQZ4">INDEX('[47]FINSUS Raw Data'!$A$2:$BH$35,MATCH($A4,'[47]FINSUS Raw Data'!$A$2:$A$35,0),MATCH(BQZ$1,'[47]FINSUS Raw Data'!$A$2:$BH$2,0))</f>
        <v>96.881354338482751</v>
      </c>
      <c r="BRA4" s="213">
        <f t="array" ref="BRA4">INDEX('[47]FINSUS Raw Data'!$A$2:$BH$35,MATCH($A4,'[47]FINSUS Raw Data'!$A$2:$A$35,0),MATCH(BRA$1,'[47]FINSUS Raw Data'!$A$2:$BH$2,0))</f>
        <v>247279</v>
      </c>
      <c r="BRB4" s="213">
        <f t="array" ref="BRB4">INDEX('[47]FINSUS Raw Data'!$A$2:$BH$35,MATCH($A4,'[47]FINSUS Raw Data'!$A$2:$A$35,0),MATCH(BRB$1,'[47]FINSUS Raw Data'!$A$2:$BH$2,0))</f>
        <v>255239</v>
      </c>
      <c r="BRC4" s="116">
        <f t="array" ref="BRC4">INDEX('[47]FINSUS Raw Data'!$A$2:$BH$35,MATCH($A4,'[47]FINSUS Raw Data'!$A$2:$A$35,0),MATCH(BRC$1,'[47]FINSUS Raw Data'!$A$2:$BH$2,0))</f>
        <v>95.34398724358546</v>
      </c>
      <c r="BRD4" s="213">
        <f t="array" ref="BRD4">INDEX('[47]FINSUS Raw Data'!$A$2:$BH$35,MATCH($A4,'[47]FINSUS Raw Data'!$A$2:$A$35,0),MATCH(BRD$1,'[47]FINSUS Raw Data'!$A$2:$BH$2,0))</f>
        <v>242762</v>
      </c>
      <c r="BRE4" s="213">
        <f t="array" ref="BRE4">INDEX('[47]FINSUS Raw Data'!$A$2:$BH$35,MATCH($A4,'[47]FINSUS Raw Data'!$A$2:$A$35,0),MATCH(BRE$1,'[47]FINSUS Raw Data'!$A$2:$BH$2,0))</f>
        <v>254617</v>
      </c>
      <c r="BRF4" s="116">
        <f t="array" ref="BRF4">INDEX('[47]FINSUS Raw Data'!$A$2:$BH$35,MATCH($A4,'[47]FINSUS Raw Data'!$A$2:$A$35,0),MATCH(BRF$1,'[47]FINSUS Raw Data'!$A$2:$BH$2,0))</f>
        <v>97.305818506984053</v>
      </c>
      <c r="BRG4" s="213">
        <f t="array" ref="BRG4">INDEX('[47]FINSUS Raw Data'!$A$2:$BH$35,MATCH($A4,'[47]FINSUS Raw Data'!$A$2:$A$35,0),MATCH(BRG$1,'[47]FINSUS Raw Data'!$A$2:$BH$2,0))</f>
        <v>252458</v>
      </c>
      <c r="BRH4" s="213">
        <f t="array" ref="BRH4">INDEX('[47]FINSUS Raw Data'!$A$2:$BH$35,MATCH($A4,'[47]FINSUS Raw Data'!$A$2:$A$35,0),MATCH(BRH$1,'[47]FINSUS Raw Data'!$A$2:$BH$2,0))</f>
        <v>259448</v>
      </c>
      <c r="BRI4" s="116">
        <f t="array" ref="BRI4">INDEX('[47]FINSUS Raw Data'!$A$2:$BH$35,MATCH($A4,'[47]FINSUS Raw Data'!$A$2:$A$35,0),MATCH(BRI$1,'[47]FINSUS Raw Data'!$A$2:$BH$2,0))</f>
        <v>96.460704239160762</v>
      </c>
      <c r="BRJ4" s="213">
        <f t="array" ref="BRJ4">INDEX('[47]FINSUS Raw Data'!$A$2:$BH$35,MATCH($A4,'[47]FINSUS Raw Data'!$A$2:$A$35,0),MATCH(BRJ$1,'[47]FINSUS Raw Data'!$A$2:$BH$2,0))</f>
        <v>255808</v>
      </c>
      <c r="BRK4" s="213">
        <f t="array" ref="BRK4">INDEX('[47]FINSUS Raw Data'!$A$2:$BH$35,MATCH($A4,'[47]FINSUS Raw Data'!$A$2:$A$35,0),MATCH(BRK$1,'[47]FINSUS Raw Data'!$A$2:$BH$2,0))</f>
        <v>265194</v>
      </c>
      <c r="BRL4" s="116">
        <f t="array" ref="BRL4">INDEX('[47]FINSUS Raw Data'!$A$2:$BH$35,MATCH($A4,'[47]FINSUS Raw Data'!$A$2:$A$35,0),MATCH(BRL$1,'[47]FINSUS Raw Data'!$A$2:$BH$2,0))</f>
        <v>95.489107095814973</v>
      </c>
      <c r="BRM4" s="213">
        <f t="array" ref="BRM4">INDEX('[47]FINSUS Raw Data'!$A$2:$BH$35,MATCH($A4,'[47]FINSUS Raw Data'!$A$2:$A$35,0),MATCH(BRM$1,'[47]FINSUS Raw Data'!$A$2:$BH$2,0))</f>
        <v>264607</v>
      </c>
      <c r="BRN4" s="213">
        <f t="array" ref="BRN4">INDEX('[47]FINSUS Raw Data'!$A$2:$BH$35,MATCH($A4,'[47]FINSUS Raw Data'!$A$2:$A$35,0),MATCH(BRN$1,'[47]FINSUS Raw Data'!$A$2:$BH$2,0))</f>
        <v>277107</v>
      </c>
      <c r="BRO4" s="116">
        <f t="array" ref="BRO4">INDEX('[47]FINSUS Raw Data'!$A$2:$BH$35,MATCH($A4,'[47]FINSUS Raw Data'!$A$2:$A$35,0),MATCH(BRO$1,'[47]FINSUS Raw Data'!$A$2:$BH$2,0))</f>
        <v>95.282635648509554</v>
      </c>
      <c r="BRP4" s="213">
        <f t="array" ref="BRP4">INDEX('[47]FINSUS Raw Data'!$A$2:$BH$35,MATCH($A4,'[47]FINSUS Raw Data'!$A$2:$A$35,0),MATCH(BRP$1,'[47]FINSUS Raw Data'!$A$2:$BH$2,0))</f>
        <v>269748</v>
      </c>
      <c r="BRQ4" s="334">
        <f t="array" ref="BRQ4">INDEX('[47]FINSUS Raw Data'!$A$2:$BH$35,MATCH($A4,'[47]FINSUS Raw Data'!$A$2:$A$35,0),MATCH(BRQ$1,'[47]FINSUS Raw Data'!$A$2:$BH$2,0))</f>
        <v>283103</v>
      </c>
      <c r="BRR4" s="248">
        <f t="array" ref="BRR4">INDEX([48]CLIM1!$A$3:$N$37,MATCH($A4,[48]CLIM1!$N$3:$N$37,0),MATCH(BRR$1,[48]CLIM1!$A$3:$N$3,0))</f>
        <v>7.8006636386839894</v>
      </c>
      <c r="BRS4" s="248">
        <f t="array" ref="BRS4">INDEX([48]CLIM1!$A$3:$N$37,MATCH($A4,[48]CLIM1!$N$3:$N$37,0),MATCH(BRS$1,[48]CLIM1!$A$3:$N$3,0))</f>
        <v>7.0514061706106546</v>
      </c>
      <c r="BRT4" s="248">
        <f t="array" ref="BRT4">INDEX([48]CLIM1!$A$3:$N$37,MATCH($A4,[48]CLIM1!$N$3:$N$37,0),MATCH(BRT$1,[48]CLIM1!$A$3:$N$3,0))</f>
        <v>7.3958552544379872</v>
      </c>
      <c r="BRU4" s="248">
        <f t="array" ref="BRU4">INDEX([48]CLIM1!$A$3:$N$37,MATCH($A4,[48]CLIM1!$N$3:$N$37,0),MATCH(BRU$1,[48]CLIM1!$A$3:$N$3,0))</f>
        <v>7.1045831635853629</v>
      </c>
      <c r="BRV4" s="248">
        <f t="array" ref="BRV4">INDEX([48]CLIM1!$A$3:$N$37,MATCH($A4,[48]CLIM1!$N$3:$N$37,0),MATCH(BRV$1,[48]CLIM1!$A$3:$N$3,0))</f>
        <v>6.5301847964072817</v>
      </c>
      <c r="BRW4" s="248">
        <f t="array" ref="BRW4">INDEX([48]CLIM1!$A$3:$N$37,MATCH($A4,[48]CLIM1!$N$3:$N$37,0),MATCH(BRW$1,[48]CLIM1!$A$3:$N$3,0))</f>
        <v>6.1990317475770782</v>
      </c>
      <c r="BRX4" s="248">
        <f t="array" ref="BRX4">INDEX([48]CLIM1!$A$3:$N$37,MATCH($A4,[48]CLIM1!$N$3:$N$37,0),MATCH(BRX$1,[48]CLIM1!$A$3:$N$3,0))</f>
        <v>5.8627192069099481</v>
      </c>
      <c r="BRY4" s="248">
        <f t="array" ref="BRY4">INDEX([48]CLIM1!$A$3:$N$37,MATCH($A4,[48]CLIM1!$N$3:$N$37,0),MATCH(BRY$1,[48]CLIM1!$A$3:$N$3,0))</f>
        <v>5.6844212067882811</v>
      </c>
      <c r="BRZ4" s="248">
        <f t="array" ref="BRZ4">INDEX([48]CLIM1!$A$3:$N$37,MATCH($A4,[48]CLIM1!$N$3:$N$37,0),MATCH(BRZ$1,[48]CLIM1!$A$3:$N$3,0))</f>
        <v>5.5671148155034951</v>
      </c>
      <c r="BSA4" s="327" t="str">
        <f>INDEX('[11]1920 Collected Indicators'!$A$3:$CV$36,MATCH($A4,'[11]1920 Collected Indicators'!$A$3:$A$36,0),MATCH(BSA$1,'[11]1920 Collected Indicators'!$A$3:$CV$3,0))</f>
        <v>dna</v>
      </c>
      <c r="BSB4" s="248">
        <f t="array" ref="BSB4">INDEX([48]CLIM2!$A$2:$N$36,MATCH($A4,[48]CLIM2!$N$2:$N$36,0),MATCH(BSB$1,[48]CLIM2!$A$2:$N$2,0))</f>
        <v>7.5117015917320566</v>
      </c>
      <c r="BSC4" s="248">
        <f t="array" ref="BSC4">INDEX([48]CLIM2!$A$2:$N$36,MATCH($A4,[48]CLIM2!$N$2:$N$36,0),MATCH(BSC$1,[48]CLIM2!$A$2:$N$2,0))</f>
        <v>6.843332525057833</v>
      </c>
      <c r="BSD4" s="248">
        <f t="array" ref="BSD4">INDEX([48]CLIM2!$A$2:$N$36,MATCH($A4,[48]CLIM2!$N$2:$N$36,0),MATCH(BSD$1,[48]CLIM2!$A$2:$N$2,0))</f>
        <v>7.173612016339411</v>
      </c>
      <c r="BSE4" s="248">
        <f t="array" ref="BSE4">INDEX([48]CLIM2!$A$2:$N$36,MATCH($A4,[48]CLIM2!$N$2:$N$36,0),MATCH(BSE$1,[48]CLIM2!$A$2:$N$2,0))</f>
        <v>6.9336438234594429</v>
      </c>
      <c r="BSF4" s="248">
        <f t="array" ref="BSF4">INDEX([48]CLIM2!$A$2:$N$36,MATCH($A4,[48]CLIM2!$N$2:$N$36,0),MATCH(BSF$1,[48]CLIM2!$A$2:$N$2,0))</f>
        <v>6.3534474004652806</v>
      </c>
      <c r="BSG4" s="248">
        <f t="array" ref="BSG4">INDEX([48]CLIM2!$A$2:$N$36,MATCH($A4,[48]CLIM2!$N$2:$N$36,0),MATCH(BSG$1,[48]CLIM2!$A$2:$N$2,0))</f>
        <v>6.1065106488406764</v>
      </c>
      <c r="BSH4" s="248">
        <f t="array" ref="BSH4">INDEX([48]CLIM2!$A$2:$N$36,MATCH($A4,[48]CLIM2!$N$2:$N$36,0),MATCH(BSH$1,[48]CLIM2!$A$2:$N$2,0))</f>
        <v>5.8015369665225407</v>
      </c>
      <c r="BSI4" s="248">
        <f t="array" ref="BSI4">INDEX([48]CLIM2!$A$2:$N$36,MATCH($A4,[48]CLIM2!$N$2:$N$36,0),MATCH(BSI$1,[48]CLIM2!$A$2:$N$2,0))</f>
        <v>5.6923374176412684</v>
      </c>
      <c r="BSJ4" s="248">
        <f t="array" ref="BSJ4">INDEX([48]CLIM2!$A$2:$N$36,MATCH($A4,[48]CLIM2!$N$2:$N$36,0),MATCH(BSJ$1,[48]CLIM2!$A$2:$N$2,0))</f>
        <v>5.6093596345434458</v>
      </c>
      <c r="BSK4" s="327" t="str">
        <f>INDEX('[11]1920 Collected Indicators'!$A$3:$CV$36,MATCH($A4,'[11]1920 Collected Indicators'!$A$3:$A$36,0),MATCH(BSK$1,'[11]1920 Collected Indicators'!$A$3:$CV$3,0))</f>
        <v>dna</v>
      </c>
      <c r="BSL4" s="181"/>
      <c r="BSM4" s="115">
        <v>87</v>
      </c>
      <c r="BSN4" s="116">
        <v>72</v>
      </c>
      <c r="BSO4" s="116">
        <v>76</v>
      </c>
      <c r="BSP4" s="116">
        <v>69</v>
      </c>
      <c r="BSQ4" s="116">
        <v>78</v>
      </c>
      <c r="BSR4" s="116">
        <f>INDEX('[16]Raw Data'!$A$1:$BT$34,MATCH($A4,'[16]Raw Data'!$A$1:$A$34,0),MATCH(BSR$1,'[16]Raw Data'!$A$1:$BT$1,0))</f>
        <v>80</v>
      </c>
      <c r="BSS4" s="116">
        <f>INDEX('[14]1718 Collected Indicators'!$A$3:$CH$36,MATCH($A4,'[14]1718 Collected Indicators'!$A$3:$A$36,0),MATCH(BSS$1,'[14]1718 Collected Indicators'!$A$3:$CH$3,0))</f>
        <v>73</v>
      </c>
      <c r="BST4" s="136">
        <f>INDEX('[15]1819 Collected Indicators'!$A$3:$CV$36,MATCH($A4,'[15]1819 Collected Indicators'!$A$3:$A$36,0),MATCH(BST$1,'[15]1819 Collected Indicators'!$A$3:$CV$3,0))</f>
        <v>81.400000000000006</v>
      </c>
      <c r="BSU4" s="120">
        <f>INDEX('[11]1920 Collected Indicators'!$A$3:$CV$36,MATCH($A4,'[11]1920 Collected Indicators'!$A$3:$A$36,0),MATCH(BSU$1,'[11]1920 Collected Indicators'!$A$3:$CV$3,0))</f>
        <v>69</v>
      </c>
      <c r="BSV4" s="115">
        <f>INDEX('[16]Raw Data'!$A$1:$BT$34,MATCH($A4,'[16]Raw Data'!$A$1:$A$34,0),MATCH(BSV$1,'[16]Raw Data'!$A$1:$BT$1,0))</f>
        <v>89.1</v>
      </c>
      <c r="BSW4" s="116">
        <f>INDEX('[16]Raw Data'!$A$1:$BT$34,MATCH($A4,'[16]Raw Data'!$A$1:$A$34,0),MATCH(BSW$1,'[16]Raw Data'!$A$1:$BT$1,0))</f>
        <v>72</v>
      </c>
      <c r="BSX4" s="116">
        <f>INDEX('[16]Raw Data'!$A$1:$BT$34,MATCH($A4,'[16]Raw Data'!$A$1:$A$34,0),MATCH(BSX$1,'[16]Raw Data'!$A$1:$BT$1,0))</f>
        <v>74</v>
      </c>
      <c r="BSY4" s="116">
        <f>INDEX('[16]Raw Data'!$A$1:$BT$34,MATCH($A4,'[16]Raw Data'!$A$1:$A$34,0),MATCH(BSY$1,'[16]Raw Data'!$A$1:$BT$1,0))</f>
        <v>76</v>
      </c>
      <c r="BSZ4" s="116">
        <f>INDEX('[16]Raw Data'!$A$1:$BT$34,MATCH($A4,'[16]Raw Data'!$A$1:$A$34,0),MATCH(BSZ$1,'[16]Raw Data'!$A$1:$BT$1,0))</f>
        <v>73</v>
      </c>
      <c r="BTA4" s="116">
        <f>INDEX('[16]Raw Data'!$A$1:$BT$34,MATCH($A4,'[16]Raw Data'!$A$1:$A$34,0),MATCH(BTA$1,'[16]Raw Data'!$A$1:$BT$1,0))</f>
        <v>79</v>
      </c>
      <c r="BTB4" s="116">
        <f>INDEX('[14]1718 Collected Indicators'!$A$3:$CH$36,MATCH($A4,'[14]1718 Collected Indicators'!$A$3:$A$36,0),MATCH(BTB$1,'[14]1718 Collected Indicators'!$A$3:$CH$3,0))</f>
        <v>76</v>
      </c>
      <c r="BTC4" s="136">
        <f>INDEX('[15]1819 Collected Indicators'!$A$3:$CV$36,MATCH($A4,'[15]1819 Collected Indicators'!$A$3:$A$36,0),MATCH(BTC$1,'[15]1819 Collected Indicators'!$A$3:$CV$3,0))</f>
        <v>75.599999999999994</v>
      </c>
      <c r="BTD4" s="120">
        <f>INDEX('[11]1920 Collected Indicators'!$A$3:$CV$36,MATCH($A4,'[11]1920 Collected Indicators'!$A$3:$A$36,0),MATCH(BTD$1,'[11]1920 Collected Indicators'!$A$3:$CV$3,0))</f>
        <v>80</v>
      </c>
      <c r="BTE4" s="115">
        <f>INDEX('[16]Raw Data'!$A$1:$BT$34,MATCH($A4,'[16]Raw Data'!$A$1:$A$34,0),MATCH(BTE$1,'[16]Raw Data'!$A$1:$BT$1,0))</f>
        <v>88</v>
      </c>
      <c r="BTF4" s="116">
        <f>INDEX('[16]Raw Data'!$A$1:$BT$34,MATCH($A4,'[16]Raw Data'!$A$1:$A$34,0),MATCH(BTF$1,'[16]Raw Data'!$A$1:$BT$1,0))</f>
        <v>86</v>
      </c>
      <c r="BTG4" s="116">
        <f>INDEX('[16]Raw Data'!$A$1:$BT$34,MATCH($A4,'[16]Raw Data'!$A$1:$A$34,0),MATCH(BTG$1,'[16]Raw Data'!$A$1:$BT$1,0))</f>
        <v>91</v>
      </c>
      <c r="BTH4" s="116">
        <f>INDEX('[16]Raw Data'!$A$1:$BT$34,MATCH($A4,'[16]Raw Data'!$A$1:$A$34,0),MATCH(BTH$1,'[16]Raw Data'!$A$1:$BT$1,0))</f>
        <v>92</v>
      </c>
      <c r="BTI4" s="116">
        <f>INDEX('[16]Raw Data'!$A$1:$BT$34,MATCH($A4,'[16]Raw Data'!$A$1:$A$34,0),MATCH(BTI$1,'[16]Raw Data'!$A$1:$BT$1,0))</f>
        <v>90</v>
      </c>
      <c r="BTJ4" s="116">
        <f>INDEX('[16]Raw Data'!$A$1:$BT$34,MATCH($A4,'[16]Raw Data'!$A$1:$A$34,0),MATCH(BTJ$1,'[16]Raw Data'!$A$1:$BT$1,0))</f>
        <v>87</v>
      </c>
      <c r="BTK4" s="116">
        <f>INDEX('[14]1718 Collected Indicators'!$A$3:$CH$36,MATCH($A4,'[14]1718 Collected Indicators'!$A$3:$A$36,0),MATCH(BTK$1,'[14]1718 Collected Indicators'!$A$3:$CH$3,0))</f>
        <v>86</v>
      </c>
      <c r="BTL4" s="136">
        <f>INDEX('[15]1819 Collected Indicators'!$A$3:$CV$36,MATCH($A4,'[15]1819 Collected Indicators'!$A$3:$A$36,0),MATCH(BTL$1,'[15]1819 Collected Indicators'!$A$3:$CV$3,0))</f>
        <v>85.6</v>
      </c>
      <c r="BTM4" s="120">
        <f>INDEX('[11]1920 Collected Indicators'!$A$3:$CV$36,MATCH($A4,'[11]1920 Collected Indicators'!$A$3:$A$36,0),MATCH(BTM$1,'[11]1920 Collected Indicators'!$A$3:$CV$3,0))</f>
        <v>90</v>
      </c>
      <c r="BTN4" s="115">
        <f>INDEX('[16]Raw Data'!$A$1:$BT$34,MATCH($A4,'[16]Raw Data'!$A$1:$A$34,0),MATCH(BTN$1,'[16]Raw Data'!$A$1:$BT$1,0))</f>
        <v>65.306122448979593</v>
      </c>
      <c r="BTO4" s="116">
        <f>INDEX('[16]Raw Data'!$A$1:$BT$34,MATCH($A4,'[16]Raw Data'!$A$1:$A$34,0),MATCH(BTO$1,'[16]Raw Data'!$A$1:$BT$1,0))</f>
        <v>58</v>
      </c>
      <c r="BTP4" s="116">
        <f>INDEX('[16]Raw Data'!$A$1:$BT$34,MATCH($A4,'[16]Raw Data'!$A$1:$A$34,0),MATCH(BTP$1,'[16]Raw Data'!$A$1:$BT$1,0))</f>
        <v>62</v>
      </c>
      <c r="BTQ4" s="116">
        <f>INDEX('[16]Raw Data'!$A$1:$BT$34,MATCH($A4,'[16]Raw Data'!$A$1:$A$34,0),MATCH(BTQ$1,'[16]Raw Data'!$A$1:$BT$1,0))</f>
        <v>69</v>
      </c>
      <c r="BTR4" s="116">
        <f>INDEX('[16]Raw Data'!$A$1:$BT$34,MATCH($A4,'[16]Raw Data'!$A$1:$A$34,0),MATCH(BTR$1,'[16]Raw Data'!$A$1:$BT$1,0))</f>
        <v>69</v>
      </c>
      <c r="BTS4" s="116">
        <f>INDEX('[16]Raw Data'!$A$1:$BT$34,MATCH($A4,'[16]Raw Data'!$A$1:$A$34,0),MATCH(BTS$1,'[16]Raw Data'!$A$1:$BT$1,0))</f>
        <v>73</v>
      </c>
      <c r="BTT4" s="116">
        <f>INDEX('[14]1718 Collected Indicators'!$A$3:$CH$36,MATCH($A4,'[14]1718 Collected Indicators'!$A$3:$A$36,0),MATCH(BTT$1,'[14]1718 Collected Indicators'!$A$3:$CH$3,0))</f>
        <v>68</v>
      </c>
      <c r="BTU4" s="136">
        <f>INDEX('[15]1819 Collected Indicators'!$A$3:$CV$36,MATCH($A4,'[15]1819 Collected Indicators'!$A$3:$A$36,0),MATCH(BTU$1,'[15]1819 Collected Indicators'!$A$3:$CV$3,0))</f>
        <v>57</v>
      </c>
      <c r="BTV4" s="120">
        <f>INDEX('[11]1920 Collected Indicators'!$A$3:$CV$36,MATCH($A4,'[11]1920 Collected Indicators'!$A$3:$A$36,0),MATCH(BTV$1,'[11]1920 Collected Indicators'!$A$3:$CV$3,0))</f>
        <v>62</v>
      </c>
      <c r="BTW4" s="115">
        <f>INDEX('[16]Raw Data'!$A$1:$BT$34,MATCH($A4,'[16]Raw Data'!$A$1:$A$34,0),MATCH(BTW$1,'[16]Raw Data'!$A$1:$BT$1,0))</f>
        <v>81.900000000000006</v>
      </c>
      <c r="BTX4" s="116">
        <f>INDEX('[16]Raw Data'!$A$1:$BT$34,MATCH($A4,'[16]Raw Data'!$A$1:$A$34,0),MATCH(BTX$1,'[16]Raw Data'!$A$1:$BT$1,0))</f>
        <v>70</v>
      </c>
      <c r="BTY4" s="116">
        <f>INDEX('[16]Raw Data'!$A$1:$BT$34,MATCH($A4,'[16]Raw Data'!$A$1:$A$34,0),MATCH(BTY$1,'[16]Raw Data'!$A$1:$BT$1,0))</f>
        <v>77</v>
      </c>
      <c r="BTZ4" s="116">
        <f>INDEX('[16]Raw Data'!$A$1:$BT$34,MATCH($A4,'[16]Raw Data'!$A$1:$A$34,0),MATCH(BTZ$1,'[16]Raw Data'!$A$1:$BT$1,0))</f>
        <v>74</v>
      </c>
      <c r="BUA4" s="116">
        <f>INDEX('[16]Raw Data'!$A$1:$BT$34,MATCH($A4,'[16]Raw Data'!$A$1:$A$34,0),MATCH(BUA$1,'[16]Raw Data'!$A$1:$BT$1,0))</f>
        <v>74</v>
      </c>
      <c r="BUB4" s="116">
        <f>INDEX('[16]Raw Data'!$A$1:$BT$34,MATCH($A4,'[16]Raw Data'!$A$1:$A$34,0),MATCH(BUB$1,'[16]Raw Data'!$A$1:$BT$1,0))</f>
        <v>81</v>
      </c>
      <c r="BUC4" s="116">
        <f>INDEX('[14]1718 Collected Indicators'!$A$3:$CH$36,MATCH($A4,'[14]1718 Collected Indicators'!$A$3:$A$36,0),MATCH(BUC$1,'[14]1718 Collected Indicators'!$A$3:$CH$3,0))</f>
        <v>78</v>
      </c>
      <c r="BUD4" s="136">
        <f>INDEX('[15]1819 Collected Indicators'!$A$3:$CV$36,MATCH($A4,'[15]1819 Collected Indicators'!$A$3:$A$36,0),MATCH(BUD$1,'[15]1819 Collected Indicators'!$A$3:$CV$3,0))</f>
        <v>73.5</v>
      </c>
      <c r="BUE4" s="120">
        <f>INDEX('[11]1920 Collected Indicators'!$A$3:$CV$36,MATCH($A4,'[11]1920 Collected Indicators'!$A$3:$A$36,0),MATCH(BUE$1,'[11]1920 Collected Indicators'!$A$3:$CV$3,0))</f>
        <v>75</v>
      </c>
      <c r="BUF4" s="115">
        <f>INDEX('[16]Raw Data'!$A$1:$BT$34,MATCH($A4,'[16]Raw Data'!$A$1:$A$34,0),MATCH(BUF$1,'[16]Raw Data'!$A$1:$BT$1,0))</f>
        <v>77.400000000000006</v>
      </c>
      <c r="BUG4" s="116">
        <f>INDEX('[16]Raw Data'!$A$1:$BT$34,MATCH($A4,'[16]Raw Data'!$A$1:$A$34,0),MATCH(BUG$1,'[16]Raw Data'!$A$1:$BT$1,0))</f>
        <v>79</v>
      </c>
      <c r="BUH4" s="116">
        <f>INDEX('[16]Raw Data'!$A$1:$BT$34,MATCH($A4,'[16]Raw Data'!$A$1:$A$34,0),MATCH(BUH$1,'[16]Raw Data'!$A$1:$BT$1,0))</f>
        <v>82</v>
      </c>
      <c r="BUI4" s="116">
        <f>INDEX('[16]Raw Data'!$A$1:$BT$34,MATCH($A4,'[16]Raw Data'!$A$1:$A$34,0),MATCH(BUI$1,'[16]Raw Data'!$A$1:$BT$1,0))</f>
        <v>88</v>
      </c>
      <c r="BUJ4" s="116">
        <f>INDEX('[16]Raw Data'!$A$1:$BT$34,MATCH($A4,'[16]Raw Data'!$A$1:$A$34,0),MATCH(BUJ$1,'[16]Raw Data'!$A$1:$BT$1,0))</f>
        <v>87</v>
      </c>
      <c r="BUK4" s="116">
        <f>INDEX('[16]Raw Data'!$A$1:$BT$34,MATCH($A4,'[16]Raw Data'!$A$1:$A$34,0),MATCH(BUK$1,'[16]Raw Data'!$A$1:$BT$1,0))</f>
        <v>79</v>
      </c>
      <c r="BUL4" s="116">
        <f>INDEX('[14]1718 Collected Indicators'!$A$3:$CH$36,MATCH($A4,'[14]1718 Collected Indicators'!$A$3:$A$36,0),MATCH(BUL$1,'[14]1718 Collected Indicators'!$A$3:$CH$3,0))</f>
        <v>79</v>
      </c>
      <c r="BUM4" s="136">
        <f>INDEX('[15]1819 Collected Indicators'!$A$3:$CV$36,MATCH($A4,'[15]1819 Collected Indicators'!$A$3:$A$36,0),MATCH(BUM$1,'[15]1819 Collected Indicators'!$A$3:$CV$3,0))</f>
        <v>83.2</v>
      </c>
      <c r="BUN4" s="120">
        <f>INDEX('[11]1920 Collected Indicators'!$A$3:$CV$36,MATCH($A4,'[11]1920 Collected Indicators'!$A$3:$A$36,0),MATCH(BUN$1,'[11]1920 Collected Indicators'!$A$3:$CV$3,0))</f>
        <v>80</v>
      </c>
      <c r="BUO4" s="115">
        <f>INDEX('[16]Raw Data'!$A$1:$BT$34,MATCH($A4,'[16]Raw Data'!$A$1:$A$34,0),MATCH(BUO$1,'[16]Raw Data'!$A$1:$BT$1,0))</f>
        <v>77.3</v>
      </c>
      <c r="BUP4" s="116">
        <f>INDEX('[16]Raw Data'!$A$1:$BT$34,MATCH($A4,'[16]Raw Data'!$A$1:$A$34,0),MATCH(BUP$1,'[16]Raw Data'!$A$1:$BT$1,0))</f>
        <v>75</v>
      </c>
      <c r="BUQ4" s="116">
        <f>INDEX('[16]Raw Data'!$A$1:$BT$34,MATCH($A4,'[16]Raw Data'!$A$1:$A$34,0),MATCH(BUQ$1,'[16]Raw Data'!$A$1:$BT$1,0))</f>
        <v>80</v>
      </c>
      <c r="BUR4" s="116">
        <f>INDEX('[16]Raw Data'!$A$1:$BT$34,MATCH($A4,'[16]Raw Data'!$A$1:$A$34,0),MATCH(BUR$1,'[16]Raw Data'!$A$1:$BT$1,0))</f>
        <v>75</v>
      </c>
      <c r="BUS4" s="116">
        <f>INDEX('[16]Raw Data'!$A$1:$BT$34,MATCH($A4,'[16]Raw Data'!$A$1:$A$34,0),MATCH(BUS$1,'[16]Raw Data'!$A$1:$BT$1,0))</f>
        <v>81</v>
      </c>
      <c r="BUT4" s="116">
        <f>INDEX('[16]Raw Data'!$A$1:$BT$34,MATCH($A4,'[16]Raw Data'!$A$1:$A$34,0),MATCH(BUT$1,'[16]Raw Data'!$A$1:$BT$1,0))</f>
        <v>74</v>
      </c>
      <c r="BUU4" s="116">
        <f>INDEX('[14]1718 Collected Indicators'!$A$3:$CH$36,MATCH($A4,'[14]1718 Collected Indicators'!$A$3:$A$36,0),MATCH(BUU$1,'[14]1718 Collected Indicators'!$A$3:$CH$3,0))</f>
        <v>75</v>
      </c>
      <c r="BUV4" s="116">
        <f>INDEX('[15]1819 Collected Indicators'!$A$3:$CV$36,MATCH($A4,'[15]1819 Collected Indicators'!$A$3:$A$36,0),MATCH(BUV$1,'[15]1819 Collected Indicators'!$A$3:$CV$3,0))</f>
        <v>73.900000000000006</v>
      </c>
      <c r="BUW4" s="126">
        <f>INDEX('[11]1920 Collected Indicators'!$A$3:$CV$36,MATCH($A4,'[11]1920 Collected Indicators'!$A$3:$A$36,0),MATCH(BUW$1,'[11]1920 Collected Indicators'!$A$3:$CV$3,0))</f>
        <v>68</v>
      </c>
    </row>
    <row r="5" spans="1:1921" ht="15.75" thickBot="1">
      <c r="A5" s="118" t="s">
        <v>1857</v>
      </c>
      <c r="B5" s="119">
        <f t="shared" si="152"/>
        <v>5848.6570247933878</v>
      </c>
      <c r="C5" s="87">
        <v>33969</v>
      </c>
      <c r="D5" s="87">
        <v>5808</v>
      </c>
      <c r="E5" s="88">
        <f t="shared" si="11"/>
        <v>5624.848379830185</v>
      </c>
      <c r="F5" s="87">
        <v>32461</v>
      </c>
      <c r="G5" s="87">
        <v>5771</v>
      </c>
      <c r="H5" s="88">
        <f t="shared" si="12"/>
        <v>5772.902772902773</v>
      </c>
      <c r="I5" s="87">
        <v>32894</v>
      </c>
      <c r="J5" s="87">
        <v>5698</v>
      </c>
      <c r="K5" s="88">
        <f t="shared" si="13"/>
        <v>5838.3802816901407</v>
      </c>
      <c r="L5" s="87">
        <v>33162</v>
      </c>
      <c r="M5" s="87">
        <v>5680</v>
      </c>
      <c r="N5" s="88">
        <f t="shared" si="14"/>
        <v>5659.9653379549391</v>
      </c>
      <c r="O5" s="87">
        <v>32658</v>
      </c>
      <c r="P5" s="87">
        <v>5770</v>
      </c>
      <c r="Q5" s="88">
        <f t="shared" si="15"/>
        <v>5591.8825561312615</v>
      </c>
      <c r="R5" s="87">
        <v>32377</v>
      </c>
      <c r="S5" s="87">
        <v>5790</v>
      </c>
      <c r="T5" s="88">
        <f t="shared" si="16"/>
        <v>5775.4361720504403</v>
      </c>
      <c r="U5" s="87">
        <f>INDEX('[2]All Previous Years'!$A$1:$EX$34,MATCH($A5,'[2]All Previous Years'!$A$1:$A$34,0),MATCH(U$1,'[2]All Previous Years'!$A$1:$EX$1,0))</f>
        <v>33434</v>
      </c>
      <c r="V5" s="87">
        <f>INDEX('[3]Raw data 16-17'!$B$2:$MA$34,MATCH($A5,'[3]Raw data 16-17'!$A$2:$A$34,0),MATCH(V$1,'[3]Raw data 16-17'!$B$1:$MA$1,0))</f>
        <v>5789</v>
      </c>
      <c r="W5" s="88">
        <f t="shared" si="17"/>
        <v>6622.1615161345399</v>
      </c>
      <c r="X5" s="32">
        <f>INDEX([4]Sheet1!$A$1:$CJ$34, MATCH($A5, [4]Sheet1!$A$1:$A$34, 0), MATCH(X$1, [4]Sheet1!$A$1:$CJ$1, 0))</f>
        <v>38786</v>
      </c>
      <c r="Y5" s="32">
        <f>INDEX('[5]Finance Indicators'!$A$2:$BO$35,MATCH($A5,'[5]Finance Indicators'!$A$2:$A$35,0),MATCH(Y$1,'[5]Finance Indicators'!$A$2:$BO$2,0))</f>
        <v>5857</v>
      </c>
      <c r="Z5" s="132">
        <f>INDEX('[6]Finance Indicators'!$B$3:$BO$35,MATCH($A5,'[6]Finance Indicators'!$A$3:$A$35,0),MATCH(Z$1,'[6]Finance Indicators'!$B$2:$BO$2,0))</f>
        <v>6490.0990099009905</v>
      </c>
      <c r="AA5" s="132">
        <f>INDEX('[6]Finance Indicators'!$B$3:$BO$35,MATCH($A5,'[6]Finance Indicators'!$A$3:$A$35,0),MATCH(AA$1,'[6]Finance Indicators'!$B$2:$BO$2,0))</f>
        <v>38019</v>
      </c>
      <c r="AB5" s="132">
        <f>INDEX('[6]Finance Indicators'!$B$3:$BO$35,MATCH($A5,'[6]Finance Indicators'!$A$3:$A$35,0),MATCH(AB$1,'[6]Finance Indicators'!$B$2:$BO$2,0))</f>
        <v>5858</v>
      </c>
      <c r="AC5" s="132">
        <f t="array" ref="AC5">INDEX('[7]Finance Indicators'!$A$2:$BO$35,MATCH($A5,'[7]Finance Indicators'!$A$2:$A$35,0),MATCH(AC$1,'[7]Finance Indicators'!$A$2:$BO$2,0))</f>
        <v>7419.2207792207791</v>
      </c>
      <c r="AD5" s="132">
        <f t="array" ref="AD5">INDEX('[7]Finance Indicators'!$A$2:$BO$35,MATCH($A5,'[7]Finance Indicators'!$A$2:$A$35,0),MATCH(AD$1,'[7]Finance Indicators'!$A$2:$BO$2,0))</f>
        <v>42846</v>
      </c>
      <c r="AE5" s="238">
        <f t="array" ref="AE5">INDEX('[7]Finance Indicators'!$A$2:$BO$35,MATCH($A5,'[7]Finance Indicators'!$A$2:$A$35,0),MATCH(AE$1,'[7]Finance Indicators'!$A$2:$BO$2,0))</f>
        <v>5775</v>
      </c>
      <c r="AF5" s="119">
        <f>(B5*100)/Deflators!$B$2</f>
        <v>6889.8554209324038</v>
      </c>
      <c r="AG5" s="88">
        <f>(E5*100)/Deflators!$B$3</f>
        <v>6527.2410927072324</v>
      </c>
      <c r="AH5" s="88">
        <f>(H5*100)/Deflators!$B$4</f>
        <v>6564.8221983003987</v>
      </c>
      <c r="AI5" s="88">
        <f>(K5*100)/Deflators!$B$5</f>
        <v>6521.6557891313823</v>
      </c>
      <c r="AJ5" s="88">
        <f>(N5*100)/Deflators!$B$6</f>
        <v>6236.3678751869693</v>
      </c>
      <c r="AK5" s="88">
        <f>(Q5*100)/Deflators!$B$7</f>
        <v>6111.4839798391786</v>
      </c>
      <c r="AL5" s="122">
        <f>(T5*100)/Deflators!$B$8</f>
        <v>6159.6505337432054</v>
      </c>
      <c r="AM5" s="122">
        <f>(W5*100)/Deflators!$B$9</f>
        <v>6940.4978612893683</v>
      </c>
      <c r="AN5" s="122">
        <f>(Z5*100)/Deflators!$B$10</f>
        <v>6648.6612703727933</v>
      </c>
      <c r="AO5" s="241">
        <f>(AC5*100)/Deflators!$B$11</f>
        <v>7419.2207792207801</v>
      </c>
      <c r="AP5" s="119">
        <f t="shared" si="18"/>
        <v>7243.5005492493592</v>
      </c>
      <c r="AQ5" s="87">
        <v>39564</v>
      </c>
      <c r="AR5" s="87">
        <v>5462</v>
      </c>
      <c r="AS5" s="88">
        <f t="shared" si="19"/>
        <v>7287.9017013232515</v>
      </c>
      <c r="AT5" s="87">
        <v>38553</v>
      </c>
      <c r="AU5" s="87">
        <v>5290</v>
      </c>
      <c r="AV5" s="88">
        <f t="shared" si="20"/>
        <v>7372.3973825104104</v>
      </c>
      <c r="AW5" s="87">
        <v>37179</v>
      </c>
      <c r="AX5" s="87">
        <v>5043</v>
      </c>
      <c r="AY5" s="88">
        <f t="shared" si="21"/>
        <v>7537.859007832898</v>
      </c>
      <c r="AZ5" s="87">
        <v>37531</v>
      </c>
      <c r="BA5" s="87">
        <v>4979</v>
      </c>
      <c r="BB5" s="88">
        <f t="shared" si="22"/>
        <v>7770.6806282722519</v>
      </c>
      <c r="BC5" s="87">
        <v>37105</v>
      </c>
      <c r="BD5" s="87">
        <v>4775</v>
      </c>
      <c r="BE5" s="88">
        <f t="shared" si="23"/>
        <v>8050.9499136442137</v>
      </c>
      <c r="BF5" s="87">
        <v>37292</v>
      </c>
      <c r="BG5" s="87">
        <v>4632</v>
      </c>
      <c r="BH5" s="88">
        <f t="shared" si="24"/>
        <v>8433.1111111111113</v>
      </c>
      <c r="BI5" s="87">
        <f>INDEX('[2]All Previous Years'!$A$1:$EX$34,MATCH($A5,'[2]All Previous Years'!$A$1:$A$34,0),MATCH(BI$1,'[2]All Previous Years'!$A$1:$EX$1,0))</f>
        <v>37949</v>
      </c>
      <c r="BJ5" s="87">
        <f>INDEX('[3]Raw data 16-17'!$B$2:$MA$34,MATCH($A5,'[3]Raw data 16-17'!$A$2:$A$34,0),MATCH(BJ$1,'[3]Raw data 16-17'!$B$1:$MA$1,0))</f>
        <v>4500</v>
      </c>
      <c r="BK5" s="88">
        <f t="shared" si="0"/>
        <v>9126.1671601002054</v>
      </c>
      <c r="BL5" s="32">
        <f>INDEX([4]Sheet1!$A$1:$CJ$34, MATCH($A5, [4]Sheet1!$A$1:$A$34, 0), MATCH(BL$1, [4]Sheet1!$A$1:$CJ$1, 0))</f>
        <v>40073</v>
      </c>
      <c r="BM5" s="32">
        <f>INDEX('[5]Finance Indicators'!$A$2:$BO$35,MATCH($A5,'[5]Finance Indicators'!$A$2:$A$35,0),MATCH(BM$1,'[5]Finance Indicators'!$A$2:$BO$2,0))</f>
        <v>4391</v>
      </c>
      <c r="BN5" s="132">
        <f>INDEX('[6]Finance Indicators'!$B$3:$BO$35,MATCH($A5,'[6]Finance Indicators'!$A$3:$A$35,0),MATCH(BN$1,'[6]Finance Indicators'!$B$2:$BO$2,0))</f>
        <v>9719.9095022624424</v>
      </c>
      <c r="BO5" s="132">
        <f>INDEX('[6]Finance Indicators'!$B$3:$BO$35,MATCH($A5,'[6]Finance Indicators'!$A$3:$A$35,0),MATCH(BO$1,'[6]Finance Indicators'!$B$2:$BO$2,0))</f>
        <v>42962</v>
      </c>
      <c r="BP5" s="132">
        <f>INDEX('[6]Finance Indicators'!$B$3:$BO$35,MATCH($A5,'[6]Finance Indicators'!$A$3:$A$35,0),MATCH(BP$1,'[6]Finance Indicators'!$B$2:$BO$2,0))</f>
        <v>4420</v>
      </c>
      <c r="BQ5" s="238">
        <f t="array" ref="BQ5">INDEX('[7]Finance Indicators'!$A$2:$BO$35,MATCH($A5,'[7]Finance Indicators'!$A$2:$A$35,0),MATCH(BQ$1,'[7]Finance Indicators'!$A$2:$BO$2,0))</f>
        <v>10327.865117338801</v>
      </c>
      <c r="BR5" s="238">
        <f t="array" ref="BR5">INDEX('[7]Finance Indicators'!$A$2:$BO$35,MATCH($A5,'[7]Finance Indicators'!$A$2:$A$35,0),MATCH(BR$1,'[7]Finance Indicators'!$A$2:$BO$2,0))</f>
        <v>45329</v>
      </c>
      <c r="BS5" s="238">
        <f t="array" ref="BS5">INDEX('[7]Finance Indicators'!$A$2:$BO$35,MATCH($A5,'[7]Finance Indicators'!$A$2:$A$35,0),MATCH(BS$1,'[7]Finance Indicators'!$A$2:$BO$2,0))</f>
        <v>4389</v>
      </c>
      <c r="BT5" s="119">
        <f>(AP5*100)/Deflators!$B$2</f>
        <v>8533.0138721094809</v>
      </c>
      <c r="BU5" s="137">
        <f>(AS5*100)/Deflators!$B$3</f>
        <v>8457.0975521875716</v>
      </c>
      <c r="BV5" s="137">
        <f>(AV5*100)/Deflators!$B$4</f>
        <v>8383.7334345161726</v>
      </c>
      <c r="BW5" s="137">
        <f>(AY5*100)/Deflators!$B$5</f>
        <v>8420.0273816111421</v>
      </c>
      <c r="BX5" s="137">
        <f>(BB5*100)/Deflators!$B$6</f>
        <v>8562.0353032064068</v>
      </c>
      <c r="BY5" s="137">
        <f>(BE5*100)/Deflators!$B$7</f>
        <v>8799.0495018131169</v>
      </c>
      <c r="BZ5" s="137">
        <f>(BH5*100)/Deflators!$B$8</f>
        <v>8994.1288950699964</v>
      </c>
      <c r="CA5" s="137">
        <f>(BK5*100)/Deflators!$B$9</f>
        <v>9564.8744752177809</v>
      </c>
      <c r="CB5" s="137">
        <f>(BN5*100)/Deflators!$B$10</f>
        <v>9957.3805824276133</v>
      </c>
      <c r="CC5" s="245">
        <f>(BQ5*100)/Deflators!$B$11</f>
        <v>10327.865117338801</v>
      </c>
      <c r="CD5" s="119">
        <f t="shared" si="153"/>
        <v>4088.8059701492539</v>
      </c>
      <c r="CE5" s="87">
        <v>5479</v>
      </c>
      <c r="CF5" s="87">
        <v>1340</v>
      </c>
      <c r="CG5" s="88">
        <f t="shared" si="25"/>
        <v>3805.9259259259261</v>
      </c>
      <c r="CH5" s="87">
        <v>5138</v>
      </c>
      <c r="CI5" s="87">
        <v>1350</v>
      </c>
      <c r="CJ5" s="88">
        <f t="shared" si="26"/>
        <v>3819.6134574087332</v>
      </c>
      <c r="CK5" s="87">
        <v>5336</v>
      </c>
      <c r="CL5" s="87">
        <v>1397</v>
      </c>
      <c r="CM5" s="88">
        <f t="shared" si="27"/>
        <v>3968.7045123726348</v>
      </c>
      <c r="CN5" s="87">
        <v>5453</v>
      </c>
      <c r="CO5" s="87">
        <v>1374</v>
      </c>
      <c r="CP5" s="88">
        <f t="shared" si="28"/>
        <v>4318.5901865929509</v>
      </c>
      <c r="CQ5" s="87">
        <v>6249</v>
      </c>
      <c r="CR5" s="87">
        <v>1447</v>
      </c>
      <c r="CS5" s="88">
        <f t="shared" si="29"/>
        <v>4833.4524660471761</v>
      </c>
      <c r="CT5" s="87">
        <v>6762</v>
      </c>
      <c r="CU5" s="87">
        <v>1399</v>
      </c>
      <c r="CV5" s="88">
        <f t="shared" si="30"/>
        <v>4907.8212290502797</v>
      </c>
      <c r="CW5" s="87">
        <f>INDEX('[2]All Previous Years'!$A$1:$EX$34,MATCH($A5,'[2]All Previous Years'!$A$1:$A$34,0),MATCH(CW$1,'[2]All Previous Years'!$A$1:$EX$1,0))</f>
        <v>7028</v>
      </c>
      <c r="CX5" s="87">
        <f>INDEX('[3]Raw data 16-17'!$B$2:$XA$34,MATCH($A5,'[3]Raw data 16-17'!$A$2:$A$34,0),MATCH(CX$1,'[3]Raw data 16-17'!$B$1:$GU$1,0))</f>
        <v>1432</v>
      </c>
      <c r="CY5" s="88">
        <f t="shared" si="31"/>
        <v>5545.7796852646643</v>
      </c>
      <c r="CZ5" s="32">
        <f>INDEX([4]Sheet1!$A$1:$CJ$34, MATCH($A5, [4]Sheet1!$A$1:$A$34, 0), MATCH(CZ$1, [4]Sheet1!$A$1:$CJ$1, 0))</f>
        <v>7753</v>
      </c>
      <c r="DA5" s="32">
        <f>INDEX('[5]Finance Indicators'!$A$2:$BO$35,MATCH($A5,'[5]Finance Indicators'!$A$2:$A$35,0),MATCH(DA$1,'[5]Finance Indicators'!$A$2:$BO$2,0))</f>
        <v>1398</v>
      </c>
      <c r="DB5" s="132">
        <f>INDEX('[6]Finance Indicators'!$B$3:$BO$35,MATCH($A5,'[6]Finance Indicators'!$A$3:$A$35,0),MATCH(DB$1,'[6]Finance Indicators'!$B$2:$BO$2,0))</f>
        <v>6288.614938361131</v>
      </c>
      <c r="DC5" s="132">
        <f>INDEX('[6]Finance Indicators'!$B$3:$BO$35,MATCH($A5,'[6]Finance Indicators'!$A$3:$A$35,0),MATCH(DC$1,'[6]Finance Indicators'!$B$2:$BO$2,0))</f>
        <v>8672</v>
      </c>
      <c r="DD5" s="132">
        <f>INDEX('[6]Finance Indicators'!$B$3:$BO$35,MATCH($A5,'[6]Finance Indicators'!$A$3:$A$35,0),MATCH(DD$1,'[6]Finance Indicators'!$B$2:$BO$2,0))</f>
        <v>1379</v>
      </c>
      <c r="DE5" s="132">
        <f t="array" ref="DE5">INDEX('[7]Finance Indicators'!$A$2:$BO$35,MATCH($A5,'[7]Finance Indicators'!$A$2:$A$35,0),MATCH(DE$1,'[7]Finance Indicators'!$A$2:$BO$2,0))</f>
        <v>9105.2244297277412</v>
      </c>
      <c r="DF5" s="132">
        <f t="array" ref="DF5">INDEX('[7]Finance Indicators'!$A$2:$BO$35,MATCH($A5,'[7]Finance Indicators'!$A$2:$A$35,0),MATCH(DF$1,'[7]Finance Indicators'!$A$2:$BO$2,0))</f>
        <v>12374</v>
      </c>
      <c r="DG5" s="132">
        <f t="array" ref="DG5">INDEX('[7]Finance Indicators'!$A$2:$BO$35,MATCH($A5,'[7]Finance Indicators'!$A$2:$A$35,0),MATCH(DG$1,'[7]Finance Indicators'!$A$2:$BO$2,0))</f>
        <v>1359</v>
      </c>
      <c r="DH5" s="127">
        <f>(CD5*100)/Deflators!$B$2</f>
        <v>4816.7095213740631</v>
      </c>
      <c r="DI5" s="122">
        <f>(CG5*100)/Deflators!$B$3</f>
        <v>4416.5094633632625</v>
      </c>
      <c r="DJ5" s="122">
        <f>(CJ5*100)/Deflators!$B$4</f>
        <v>4343.583150546523</v>
      </c>
      <c r="DK5" s="122">
        <f>(CM5*100)/Deflators!$B$5</f>
        <v>4433.1687059915457</v>
      </c>
      <c r="DL5" s="122">
        <f>(CP5*100)/Deflators!$B$6</f>
        <v>4758.3890532264595</v>
      </c>
      <c r="DM5" s="122">
        <f>(CS5*100)/Deflators!$B$7</f>
        <v>5282.580064413658</v>
      </c>
      <c r="DN5" s="122">
        <f>(CV5*100)/Deflators!$B$8</f>
        <v>5234.3169853270383</v>
      </c>
      <c r="DO5" s="122">
        <f>(CY5*100)/Deflators!$B$9</f>
        <v>5812.3728862519383</v>
      </c>
      <c r="DP5" s="122">
        <f>(DB5*100)/Deflators!$B$10</f>
        <v>6442.2546591638647</v>
      </c>
      <c r="DQ5" s="247">
        <f>(DE5*100)/Deflators!$B$11</f>
        <v>9105.2244297277412</v>
      </c>
      <c r="DR5" s="119">
        <v>57</v>
      </c>
      <c r="DS5" s="122">
        <f>INDEX('[3]5+ Awards at Level 5 &amp; Level 6'!$A$2:$G$35,MATCH($A5,'[3]5+ Awards at Level 5 &amp; Level 6'!$A$2:$A$35,0),MATCH(DS$1,'[3]5+ Awards at Level 5 &amp; Level 6'!$A$2:$G$2,0))</f>
        <v>55</v>
      </c>
      <c r="DT5" s="125">
        <f>INDEX('[8]Breadth and Depth cohort'!$X$1:$AH$36,MATCH($A5,'[8]Breadth and Depth cohort'!$X$1:$X$36,0),MATCH(DT$1,'[8]Breadth and Depth cohort'!$X$1:$AH$1,0))</f>
        <v>59</v>
      </c>
      <c r="DU5" s="125">
        <f>INDEX('[9]Breadth and Depth cohort'!$U$1:$AC$36,MATCH($A5,'[9]Breadth and Depth cohort'!$U$1:$U$36,0),MATCH(DU$1,'[9]Breadth and Depth cohort'!$U$1:$AC$1,0))</f>
        <v>58</v>
      </c>
      <c r="DV5" s="125">
        <f>INDEX([10]Extraction!$G$3:$Q$36,MATCH($A5,[10]Extraction!$Q$3:$Q$36,0),MATCH(DV$1,[10]Extraction!$G$3:$Q$3,0))</f>
        <v>59</v>
      </c>
      <c r="DW5" s="125">
        <f>INDEX([10]Extraction!$G$3:$Q$36,MATCH($A5,[10]Extraction!$Q$3:$Q$36,0),MATCH(DW$1,[10]Extraction!$G$3:$Q$3,0))</f>
        <v>62</v>
      </c>
      <c r="DX5" s="125">
        <f>INDEX([10]Extraction!$G$3:$Q$36,MATCH($A5,[10]Extraction!$Q$3:$Q$36,0),MATCH(DX$1,[10]Extraction!$G$3:$Q$3,0))</f>
        <v>66</v>
      </c>
      <c r="DY5" s="125">
        <f>INDEX([10]Extraction!$G$3:$Q$36,MATCH($A5,[10]Extraction!$Q$3:$Q$36,0),MATCH(DY$1,[10]Extraction!$G$3:$Q$3,0))</f>
        <v>68</v>
      </c>
      <c r="DZ5" s="241">
        <f>INDEX('[11]1920 Collected Indicators'!$A$3:$CV$36,MATCH($A5,'[11]1920 Collected Indicators'!$A$3:$A$36,0),MATCH(DZ$1,'[11]1920 Collected Indicators'!$A$3:$CV$3,0))</f>
        <v>68</v>
      </c>
      <c r="EA5" s="119">
        <v>27</v>
      </c>
      <c r="EB5" s="122">
        <f>INDEX('[3]5+ Awards at Level 5 &amp; Level 6'!$I$2:$M$35,MATCH($A5,'[3]5+ Awards at Level 5 &amp; Level 6'!$A$2:$A$35,0),MATCH(EB$1,'[3]5+ Awards at Level 5 &amp; Level 6'!$I$2:$M$2,0))</f>
        <v>25</v>
      </c>
      <c r="EC5" s="125">
        <f>INDEX('[8]Breadth and Depth cohort'!$X$1:$AH$36,MATCH($A5,'[8]Breadth and Depth cohort'!$X$1:$X$36,0),MATCH(EC$1,'[8]Breadth and Depth cohort'!$X$1:$AH$1,0))</f>
        <v>32</v>
      </c>
      <c r="ED5" s="125">
        <f>INDEX('[9]Breadth and Depth cohort'!$U$1:$AC$36,MATCH($A5,'[9]Breadth and Depth cohort'!$U$1:$U$36,0),MATCH(ED$1,'[9]Breadth and Depth cohort'!$U$1:$AC$1,0))</f>
        <v>28</v>
      </c>
      <c r="EE5" s="125">
        <f>INDEX([10]Extraction!$G$3:$Q$36,MATCH($A5,[10]Extraction!$Q$3:$Q$36,0),MATCH(EE$1,[10]Extraction!$G$3:$Q$3,0))</f>
        <v>34</v>
      </c>
      <c r="EF5" s="125">
        <f>INDEX([10]Extraction!$G$3:$Q$36,MATCH($A5,[10]Extraction!$Q$3:$Q$36,0),MATCH(EF$1,[10]Extraction!$G$3:$Q$3,0))</f>
        <v>35</v>
      </c>
      <c r="EG5" s="125">
        <f>INDEX([10]Extraction!$G$3:$Q$36,MATCH($A5,[10]Extraction!$Q$3:$Q$36,0),MATCH(EG$1,[10]Extraction!$G$3:$Q$3,0))</f>
        <v>34</v>
      </c>
      <c r="EH5" s="120">
        <f>INDEX([10]Extraction!$G$3:$Q$36,MATCH($A5,[10]Extraction!$Q$3:$Q$36,0),MATCH(EH$1,[10]Extraction!$G$3:$Q$3,0))</f>
        <v>35</v>
      </c>
      <c r="EI5" s="126">
        <f>INDEX('[11]1920 Collected Indicators'!$A$3:$CV$36,MATCH($A5,'[11]1920 Collected Indicators'!$A$3:$A$36,0),MATCH(EI$1,'[11]1920 Collected Indicators'!$A$3:$CV$3,0))</f>
        <v>36</v>
      </c>
      <c r="EJ5" s="127">
        <v>30</v>
      </c>
      <c r="EK5" s="122">
        <f>INDEX('[3]Deprived 5+ Awards'!$A$2:$K$35,MATCH($A5,'[3]Deprived 5+ Awards'!$A$2:$A$35,0),MATCH(EK$1,'[3]Deprived 5+ Awards'!$A$2:$K$2,0))</f>
        <v>39</v>
      </c>
      <c r="EL5" s="125">
        <f>INDEX('[12]2014'!$S$1:$U$35,MATCH($A5,'[12]2014'!$S$1:$S$35,0),MATCH(EL$1,'[12]2014'!$S$1:$U$1,0))</f>
        <v>38</v>
      </c>
      <c r="EM5" s="125">
        <f>INDEX('[12]2015'!$S$1:$U$35,MATCH($A5,'[12]2015'!$S$1:$S$35,0),MATCH(EM$1,'[12]2015'!$S$1:$U$1,0))</f>
        <v>33</v>
      </c>
      <c r="EN5" s="125">
        <f>INDEX([13]Extraction!$B$2:$L$35,MATCH($A5,[13]Extraction!$L$2:$L$35,0),MATCH(EN$1,[13]Extraction!$B$2:$L$2,0))</f>
        <v>32</v>
      </c>
      <c r="EO5" s="125">
        <f>INDEX([13]Extraction!$B$2:$L$35,MATCH($A5,[13]Extraction!$L$2:$L$35,0),MATCH(EO$1,[13]Extraction!$B$2:$L$2,0))</f>
        <v>43</v>
      </c>
      <c r="EP5" s="122">
        <f>INDEX([13]Extraction!$B$2:$L$35,MATCH($A5,[13]Extraction!$L$2:$L$35,0),MATCH(EP$1,[13]Extraction!$B$2:$L$2,0))</f>
        <v>54</v>
      </c>
      <c r="EQ5" s="122">
        <f>INDEX([13]Extraction!$B$2:$L$35,MATCH($A5,[13]Extraction!$L$2:$L$35,0),MATCH(EQ$1,[13]Extraction!$B$2:$L$2,0))</f>
        <v>52</v>
      </c>
      <c r="ER5" s="337">
        <f>INDEX('[11]1920 Collected Indicators'!$A$3:$CV$36,MATCH($A5,'[11]1920 Collected Indicators'!$A$3:$A$36,0),MATCH(ER$1,'[11]1920 Collected Indicators'!$A$3:$CV$3,0))</f>
        <v>58</v>
      </c>
      <c r="ES5" s="124">
        <v>7</v>
      </c>
      <c r="ET5" s="122">
        <f>INDEX('[3]Deprived 5+ Awards'!$A$2:$K$35,MATCH($A5,'[3]Deprived 5+ Awards'!$A$2:$A$35,0),MATCH(ET$1,'[3]Deprived 5+ Awards'!$A$2:$K$2,0))</f>
        <v>13</v>
      </c>
      <c r="EU5" s="125">
        <f>INDEX('[12]2014'!$S$1:$U$35,MATCH($A5,'[12]2014'!$S$1:$S$35,0),MATCH(EU$1,'[12]2014'!$S$1:$U$1,0))</f>
        <v>14</v>
      </c>
      <c r="EV5" s="125">
        <f>INDEX('[12]2015'!$S$1:$U$35,MATCH($A5,'[12]2015'!$S$1:$S$35,0),MATCH(EV$1,'[12]2015'!$S$1:$U$1,0))</f>
        <v>10</v>
      </c>
      <c r="EW5" s="125">
        <f>INDEX([13]Extraction!$B$2:$L$35,MATCH($A5,[13]Extraction!$L$2:$L$35,0),MATCH(EW$1,[13]Extraction!$B$2:$L$2,0))</f>
        <v>15</v>
      </c>
      <c r="EX5" s="125">
        <f>INDEX([13]Extraction!$B$2:$L$35,MATCH($A5,[13]Extraction!$L$2:$L$35,0),MATCH(EX$1,[13]Extraction!$B$2:$L$2,0))</f>
        <v>15</v>
      </c>
      <c r="EY5" s="122">
        <f>INDEX([13]Extraction!$B$2:$L$35,MATCH($A5,[13]Extraction!$L$2:$L$35,0),MATCH(EY$1,[13]Extraction!$B$2:$L$2,0))</f>
        <v>27</v>
      </c>
      <c r="EZ5" s="122">
        <f>INDEX([13]Extraction!$B$2:$L$35,MATCH($A5,[13]Extraction!$L$2:$L$35,0),MATCH(EZ$1,[13]Extraction!$B$2:$L$2,0))</f>
        <v>21</v>
      </c>
      <c r="FA5" s="340">
        <f>INDEX('[11]1920 Collected Indicators'!$A$3:$CV$36,MATCH($A5,'[11]1920 Collected Indicators'!$A$3:$A$36,0),MATCH(FA$1,'[11]1920 Collected Indicators'!$A$3:$CV$3,0))</f>
        <v>23</v>
      </c>
      <c r="FB5" s="119">
        <v>2425.6410256410254</v>
      </c>
      <c r="FC5" s="87">
        <v>3784</v>
      </c>
      <c r="FD5" s="87">
        <v>30</v>
      </c>
      <c r="FE5" s="88">
        <v>1999.1987179487178</v>
      </c>
      <c r="FF5" s="87">
        <v>2495</v>
      </c>
      <c r="FG5" s="87">
        <v>24</v>
      </c>
      <c r="FH5" s="88">
        <v>2341.1371237458193</v>
      </c>
      <c r="FI5" s="87">
        <v>2800</v>
      </c>
      <c r="FJ5" s="87">
        <v>23</v>
      </c>
      <c r="FK5" s="88">
        <v>2084.9358974358975</v>
      </c>
      <c r="FL5" s="87">
        <v>2602</v>
      </c>
      <c r="FM5" s="87">
        <v>24</v>
      </c>
      <c r="FN5" s="88">
        <v>2445.8041958041958</v>
      </c>
      <c r="FO5" s="39">
        <v>2798</v>
      </c>
      <c r="FP5" s="39">
        <v>22</v>
      </c>
      <c r="FQ5" s="88">
        <v>2529.8076923076924</v>
      </c>
      <c r="FR5" s="87">
        <v>2631</v>
      </c>
      <c r="FS5" s="87">
        <v>20</v>
      </c>
      <c r="FT5" s="88">
        <f t="shared" si="32"/>
        <v>2259.6153846153848</v>
      </c>
      <c r="FU5" s="87">
        <f>INDEX('[2]All Previous Years'!$A$1:$EX$34,MATCH($A5,'[2]All Previous Years'!$A$1:$A$34,0),MATCH(FU$1,'[2]All Previous Years'!$A$1:$EX$1,0))</f>
        <v>2585</v>
      </c>
      <c r="FV5" s="88">
        <f>INDEX('[3]Raw data 16-17'!$B$2:$XA$34,MATCH($A5,'[3]Raw data 16-17'!$A$2:$A$34,0),MATCH(FV$1,'[3]Raw data 16-17'!$B$1:$GU$1,0))</f>
        <v>22</v>
      </c>
      <c r="FW5" s="88">
        <f t="shared" si="33"/>
        <v>2202.2792022792023</v>
      </c>
      <c r="FX5" s="39">
        <f>INDEX([4]Sheet1!$A$1:$CJ$34, MATCH($A5, [4]Sheet1!$A$1:$A$34, 0), MATCH(FX$1, [4]Sheet1!$A$1:$CJ$1, 0))</f>
        <v>3092</v>
      </c>
      <c r="FY5" s="39">
        <f>INDEX('[5]Finance Indicators'!$A$2:$BO$35,MATCH($A5,'[5]Finance Indicators'!$A$2:$A$35,0),MATCH(FY$1,'[5]Finance Indicators'!$A$2:$BO$2,0))</f>
        <v>27</v>
      </c>
      <c r="FZ5" s="132">
        <f>INDEX('[6]Finance Indicators'!$B$3:$BO$35,MATCH($A5,'[6]Finance Indicators'!$A$3:$A$35,0),MATCH(FZ$1,'[6]Finance Indicators'!$B$2:$BO$2,0))</f>
        <v>2619.2307692307691</v>
      </c>
      <c r="GA5" s="132">
        <f>INDEX('[6]Finance Indicators'!$B$3:$BO$35,MATCH($A5,'[6]Finance Indicators'!$A$3:$A$35,0),MATCH(GA$1,'[6]Finance Indicators'!$B$2:$BO$2,0))</f>
        <v>3405</v>
      </c>
      <c r="GB5" s="132">
        <f>INDEX('[6]Finance Indicators'!$B$3:$BO$35,MATCH($A5,'[6]Finance Indicators'!$A$3:$A$35,0),MATCH(GB$1,'[6]Finance Indicators'!$B$2:$BO$2,0))</f>
        <v>25</v>
      </c>
      <c r="GC5" s="132" t="str">
        <f t="array" ref="GC5">INDEX('[7]Finance Indicators'!$A$2:$BO$35,MATCH($A5,'[7]Finance Indicators'!$A$2:$A$35,0),MATCH(GC$1,'[7]Finance Indicators'!$A$2:$BO$2,0))</f>
        <v>dna</v>
      </c>
      <c r="GD5" s="132">
        <f t="array" ref="GD5">INDEX('[7]Finance Indicators'!$A$2:$BO$35,MATCH($A5,'[7]Finance Indicators'!$A$2:$A$35,0),MATCH(GD$1,'[7]Finance Indicators'!$A$2:$BO$2,0))</f>
        <v>3244</v>
      </c>
      <c r="GE5" s="238" t="str">
        <f t="array" ref="GE5">INDEX('[7]Finance Indicators'!$A$2:$BO$35,MATCH($A5,'[7]Finance Indicators'!$A$2:$A$35,0),MATCH(GE$1,'[7]Finance Indicators'!$A$2:$BO$2,0))</f>
        <v>dna</v>
      </c>
      <c r="GF5" s="128">
        <f>(FB5*100)/Deflators!$B$2</f>
        <v>2857.4621317171936</v>
      </c>
      <c r="GG5" s="125">
        <f>(FE5*100)/Deflators!$B$3</f>
        <v>2319.9295595371136</v>
      </c>
      <c r="GH5" s="125">
        <f>(FH5*100)/Deflators!$B$4</f>
        <v>2662.2913227245772</v>
      </c>
      <c r="GI5" s="125">
        <f>(FK5*100)/Deflators!$B$5</f>
        <v>2328.9394677018913</v>
      </c>
      <c r="GJ5" s="125">
        <f>(FN5*100)/Deflators!$B$6</f>
        <v>2694.8812943123048</v>
      </c>
      <c r="GK5" s="125">
        <f>(FQ5*100)/Deflators!$B$7</f>
        <v>2764.8790954416932</v>
      </c>
      <c r="GL5" s="125">
        <f>(FT5*100)/Deflators!$B$8</f>
        <v>2409.9376558357981</v>
      </c>
      <c r="GM5" s="125">
        <f>(FW5*100)/Deflators!$B$9</f>
        <v>2308.1457702503917</v>
      </c>
      <c r="GN5" s="125">
        <f>IFERROR((FZ5*100)/Deflators!$B$10,"dna")</f>
        <v>2683.2222662530717</v>
      </c>
      <c r="GO5" s="125" t="str">
        <f>IFERROR((GC5*100)/Deflators!$B$11,"dna")</f>
        <v>dna</v>
      </c>
      <c r="GP5" s="121">
        <v>124.33862433862434</v>
      </c>
      <c r="GQ5" s="87">
        <v>1222</v>
      </c>
      <c r="GR5" s="87">
        <v>189</v>
      </c>
      <c r="GS5" s="88">
        <v>151.76088971269695</v>
      </c>
      <c r="GT5" s="87">
        <v>1310</v>
      </c>
      <c r="GU5" s="87">
        <v>166</v>
      </c>
      <c r="GV5" s="88">
        <v>142.87266405910475</v>
      </c>
      <c r="GW5" s="87">
        <v>1315</v>
      </c>
      <c r="GX5" s="87">
        <v>177</v>
      </c>
      <c r="GY5" s="88">
        <v>187.59551706571574</v>
      </c>
      <c r="GZ5" s="87">
        <v>1473</v>
      </c>
      <c r="HA5" s="87">
        <v>151</v>
      </c>
      <c r="HB5" s="88">
        <v>202.65251989389921</v>
      </c>
      <c r="HC5" s="87">
        <v>1528</v>
      </c>
      <c r="HD5" s="87">
        <v>145</v>
      </c>
      <c r="HE5" s="88">
        <v>273.2651963421194</v>
      </c>
      <c r="HF5" s="87">
        <v>2032</v>
      </c>
      <c r="HG5" s="87">
        <v>143</v>
      </c>
      <c r="HH5" s="88">
        <f t="shared" si="34"/>
        <v>235.79688285570637</v>
      </c>
      <c r="HI5" s="87">
        <f>INDEX('[2]All Previous Years'!$A$1:$EX$34,MATCH($A5,'[2]All Previous Years'!$A$1:$A$34,0),MATCH(HI$1,'[2]All Previous Years'!$A$1:$EX$1,0))</f>
        <v>1876</v>
      </c>
      <c r="HJ5" s="32">
        <f>INDEX('[3]Raw data 16-17'!$B$2:$XA$34,MATCH($A5,'[3]Raw data 16-17'!$A$2:$A$34,0),MATCH(HJ$1,'[3]Raw data 16-17'!$B$1:$GU$1,0))</f>
        <v>153</v>
      </c>
      <c r="HK5" s="88">
        <f t="shared" si="35"/>
        <v>313.83984867591425</v>
      </c>
      <c r="HL5" s="32">
        <f>INDEX([4]Sheet1!$A$1:$CJ$34, MATCH($A5, [4]Sheet1!$A$1:$A$34, 0), MATCH(HL$1, [4]Sheet1!$A$1:$CJ$1, 0))</f>
        <v>1991</v>
      </c>
      <c r="HM5" s="32">
        <f>INDEX('[5]Finance Indicators'!$A$2:$BO$35,MATCH($A5,'[5]Finance Indicators'!$A$2:$A$35,0),MATCH(HM$1,'[5]Finance Indicators'!$A$2:$BO$2,0))</f>
        <v>122</v>
      </c>
      <c r="HN5" s="132">
        <f>INDEX('[6]Finance Indicators'!$B$3:$BO$35,MATCH($A5,'[6]Finance Indicators'!$A$3:$A$35,0),MATCH(HN$1,'[6]Finance Indicators'!$B$2:$BO$2,0))</f>
        <v>329.53846153846155</v>
      </c>
      <c r="HO5" s="132">
        <f>INDEX('[6]Finance Indicators'!$B$3:$BO$35,MATCH($A5,'[6]Finance Indicators'!$A$3:$A$35,0),MATCH(HO$1,'[6]Finance Indicators'!$B$2:$BO$2,0))</f>
        <v>2142</v>
      </c>
      <c r="HP5" s="132">
        <f>INDEX('[6]Finance Indicators'!$B$3:$BO$35,MATCH($A5,'[6]Finance Indicators'!$A$3:$A$35,0),MATCH(HP$1,'[6]Finance Indicators'!$B$2:$BO$2,0))</f>
        <v>125</v>
      </c>
      <c r="HQ5" s="132" t="str">
        <f t="array" ref="HQ5">INDEX('[7]Finance Indicators'!$A$2:$BO$35,MATCH($A5,'[7]Finance Indicators'!$A$2:$A$35,0),MATCH(HQ$1,'[7]Finance Indicators'!$A$2:$BO$2,0))</f>
        <v>dna</v>
      </c>
      <c r="HR5" s="238">
        <f t="array" ref="HR5">INDEX('[7]Finance Indicators'!$A$2:$BO$35,MATCH($A5,'[7]Finance Indicators'!$A$2:$A$35,0),MATCH(HR$1,'[7]Finance Indicators'!$A$2:$BO$2,0))</f>
        <v>1930</v>
      </c>
      <c r="HS5" s="238" t="str">
        <f t="array" ref="HS5">INDEX('[7]Finance Indicators'!$A$2:$BO$35,MATCH($A5,'[7]Finance Indicators'!$A$2:$A$35,0),MATCH(HS$1,'[7]Finance Indicators'!$A$2:$BO$2,0))</f>
        <v>dna</v>
      </c>
      <c r="HT5" s="128">
        <f>(GP5*100)/Deflators!$B$2</f>
        <v>146.47382147716414</v>
      </c>
      <c r="HU5" s="125">
        <f>(GS5*100)/Deflators!$B$3</f>
        <v>176.1078430399277</v>
      </c>
      <c r="HV5" s="125">
        <f>(GV5*100)/Deflators!$B$4</f>
        <v>162.47175354278622</v>
      </c>
      <c r="HW5" s="125">
        <f>(GY5*100)/Deflators!$B$5</f>
        <v>209.55013734263829</v>
      </c>
      <c r="HX5" s="125">
        <f>(HB5*100)/Deflators!$B$6</f>
        <v>223.29035416825428</v>
      </c>
      <c r="HY5" s="125">
        <f>(HE5*100)/Deflators!$B$7</f>
        <v>298.65717903201045</v>
      </c>
      <c r="HZ5" s="125">
        <f>(HH5*100)/Deflators!$B$8</f>
        <v>251.48341217343659</v>
      </c>
      <c r="IA5" s="125">
        <f>(HK5*100)/Deflators!$B$9</f>
        <v>328.92655867959172</v>
      </c>
      <c r="IB5" s="125">
        <f>IFERROR((HN5*100)/Deflators!$B$10,"dna")</f>
        <v>337.58955032681826</v>
      </c>
      <c r="IC5" s="125" t="str">
        <f>IFERROR((HQ5*100)/Deflators!$B$11,"dna")</f>
        <v>dna</v>
      </c>
      <c r="ID5" s="121">
        <v>86.301369863013704</v>
      </c>
      <c r="IE5" s="88">
        <v>87.368421052631589</v>
      </c>
      <c r="IF5" s="88">
        <v>88.5</v>
      </c>
      <c r="IG5" s="88">
        <v>86.285714285714292</v>
      </c>
      <c r="IH5" s="88">
        <v>86.82634730538922</v>
      </c>
      <c r="II5" s="88">
        <v>87.730061349693258</v>
      </c>
      <c r="IJ5" s="88">
        <f>INDEX('[3]Raw data 16-17'!$B$2:$XA$34,MATCH($A5,'[3]Raw data 16-17'!$A$2:$A$34,0),MATCH(IJ$1,'[3]Raw data 16-17'!$B$1:$GU$1,0))</f>
        <v>87.428571428571431</v>
      </c>
      <c r="IK5" s="88">
        <f>INDEX('[14]1718 Collected Indicators'!$A$3:$CH$36,MATCH($A5,'[14]1718 Collected Indicators'!$A$3:$A$36,0),MATCH(IK$1,'[14]1718 Collected Indicators'!$A$3:$CH$3,0))</f>
        <v>81.87919463087249</v>
      </c>
      <c r="IL5" s="120">
        <f>INDEX('[15]1819 Collected Indicators'!$A$3:$CV$36,MATCH($A5,'[15]1819 Collected Indicators'!$A$3:$A$36,0),MATCH(IL$1,'[15]1819 Collected Indicators'!$A$3:$CV$3,0))</f>
        <v>83.333333333333343</v>
      </c>
      <c r="IM5" s="120" t="str">
        <f>INDEX('[11]1920 Collected Indicators'!$A$3:$CV$36,MATCH($A5,'[11]1920 Collected Indicators'!$A$3:$A$36,0),MATCH(IM$1,'[11]1920 Collected Indicators'!$A$3:$CV$3,0))</f>
        <v>dna</v>
      </c>
      <c r="IN5" s="119">
        <v>83.166666666666671</v>
      </c>
      <c r="IO5" s="88">
        <v>82.666666666666671</v>
      </c>
      <c r="IP5" s="88">
        <v>81</v>
      </c>
      <c r="IQ5" s="88">
        <f>INDEX('[16]Raw Data'!$B$2:$BS$34,MATCH($A5,'[16]Raw Data'!$A$2:$A$34,0),MATCH(IQ$1,'[16]Raw Data'!$B$1:$BS$1,0))</f>
        <v>79.666666666666671</v>
      </c>
      <c r="IR5" s="88">
        <f t="shared" si="1"/>
        <v>78</v>
      </c>
      <c r="IS5" s="120">
        <f t="shared" si="1"/>
        <v>80.433333333333337</v>
      </c>
      <c r="IT5" s="120">
        <f t="shared" si="1"/>
        <v>76.433333333333337</v>
      </c>
      <c r="IU5" s="119">
        <v>90.4</v>
      </c>
      <c r="IV5" s="88">
        <v>93.1</v>
      </c>
      <c r="IW5" s="88">
        <v>91.5</v>
      </c>
      <c r="IX5" s="88">
        <v>93.2</v>
      </c>
      <c r="IY5" s="88">
        <v>92.9</v>
      </c>
      <c r="IZ5" s="88">
        <f>INDEX('[3]Raw data 16-17'!$B$2:$BV$34,MATCH($A5,'[3]Raw data 16-17'!$A$2:$A$34,0),MATCH(IZ$1,'[3]Raw data 16-17'!$B$1:$BV$1,0))</f>
        <v>94.7</v>
      </c>
      <c r="JA5" s="88">
        <f>INDEX('[14]1718 Collected Indicators'!$A$3:$CH$36,MATCH($A5,'[14]1718 Collected Indicators'!$A$3:$A$36,0),MATCH(JA$1,'[14]1718 Collected Indicators'!$A$3:$CH$3,0))</f>
        <v>95</v>
      </c>
      <c r="JB5" s="120">
        <f>INDEX('[15]1819 Collected Indicators'!$A$3:$CV$36,MATCH($A5,'[15]1819 Collected Indicators'!$A$3:$A$36,0),MATCH(JB$1,'[15]1819 Collected Indicators'!$A$3:$CV$3,0))</f>
        <v>94.630071599045351</v>
      </c>
      <c r="JC5" s="120" t="str">
        <f>INDEX('[11]1920 Collected Indicators'!$A$3:$CV$36,MATCH($A5,'[11]1920 Collected Indicators'!$A$3:$A$36,0),MATCH(JC$1,'[11]1920 Collected Indicators'!$A$3:$CV$3,0))</f>
        <v>dna</v>
      </c>
      <c r="JD5" s="119">
        <v>841.86</v>
      </c>
      <c r="JE5" s="88">
        <v>793.58</v>
      </c>
      <c r="JF5" s="88">
        <f>INDEX('[17]Cohort Attainment'!$O$40:$BR$75,MATCH($A5,'[17]Cohort Attainment'!$O$40:$O$75,0),MATCH(JF$1,'[17]Cohort Attainment'!$O$40:$BR$40,0))</f>
        <v>879.93</v>
      </c>
      <c r="JG5" s="88">
        <f>INDEX('[18]Cohort Attainment'!$Q$40:$AQ$72,MATCH($A5,'[18]Cohort Attainment'!$O$40:$O$72,0),MATCH(JG$1,'[18]Cohort Attainment'!$Q$39:$AO$39,0))</f>
        <v>859.51</v>
      </c>
      <c r="JH5" s="88">
        <f>INDEX('[19]Cohort Attainment'!$BP$3:$BU$36,MATCH($A5,'[19]Cohort Attainment'!$BU$3:$BU$36,0),MATCH(JH$1,'[19]Cohort Attainment'!$BP$36:$BU$36,0))</f>
        <v>861.52</v>
      </c>
      <c r="JI5" s="88">
        <f>INDEX('[19]Cohort Attainment'!$BP$3:$BU$36,MATCH($A5,'[19]Cohort Attainment'!$BU$3:$BU$36,0),MATCH(JI$1,'[19]Cohort Attainment'!$BP$36:$BU$36,0))</f>
        <v>891.25</v>
      </c>
      <c r="JJ5" s="88">
        <f>INDEX('[19]Cohort Attainment'!$BP$3:$BU$36,MATCH($A5,'[19]Cohort Attainment'!$BU$3:$BU$36,0),MATCH(JJ$1,'[19]Cohort Attainment'!$BP$36:$BU$36,0))</f>
        <v>894.56</v>
      </c>
      <c r="JK5" s="88">
        <f>INDEX('[19]Cohort Attainment'!$BP$3:$BU$36,MATCH($A5,'[19]Cohort Attainment'!$BU$3:$BU$36,0),MATCH(JK$1,'[19]Cohort Attainment'!$BP$36:$BU$36,0))</f>
        <v>862.05</v>
      </c>
      <c r="JL5" s="126">
        <f>INDEX('[11]1920 Collected Indicators'!$A$3:$CV$36,MATCH($A5,'[11]1920 Collected Indicators'!$A$3:$A$36,0),MATCH(JL$1,'[11]1920 Collected Indicators'!$A$3:$CV$3,0))</f>
        <v>890.72</v>
      </c>
      <c r="JM5" s="121">
        <v>514</v>
      </c>
      <c r="JN5" s="88">
        <v>570</v>
      </c>
      <c r="JO5" s="88">
        <f>INDEX('[17]Cohort Attainment'!$O$40:$BR$75,MATCH($A5,'[17]Cohort Attainment'!$O$40:$O$75,0),MATCH(JO$1,'[17]Cohort Attainment'!$O$40:$BR$40,0))</f>
        <v>638</v>
      </c>
      <c r="JP5" s="88">
        <f>INDEX('[18]Cohort Attainment'!$Q$40:$AQ$72,MATCH($A5,'[18]Cohort Attainment'!$O$40:$O$72,0),MATCH(JP$1,'[18]Cohort Attainment'!$Q$39:$AO$39,0))</f>
        <v>521</v>
      </c>
      <c r="JQ5" s="88">
        <f>INDEX('[19]Cohort Attainment'!$P$3:$AO$36,MATCH($A5,'[19]Cohort Attainment'!$AO$3:$AO$36,0),MATCH(JQ$1,'[19]Cohort Attainment'!$P$36:$AO$36,0))</f>
        <v>558</v>
      </c>
      <c r="JR5" s="88">
        <f>INDEX('[19]Cohort Attainment'!$P$3:$AO$36,MATCH($A5,'[19]Cohort Attainment'!$AO$3:$AO$36,0),MATCH(JR$1,'[19]Cohort Attainment'!$P$36:$AO$36,0))</f>
        <v>620</v>
      </c>
      <c r="JS5" s="88">
        <f>INDEX('[19]Cohort Attainment'!$P$3:$AO$36,MATCH($A5,'[19]Cohort Attainment'!$AO$3:$AO$36,0),MATCH(JS$1,'[19]Cohort Attainment'!$P$36:$AO$36,0))</f>
        <v>783</v>
      </c>
      <c r="JT5" s="120">
        <f>INDEX('[19]Cohort Attainment'!$P$3:$AO$36,MATCH($A5,'[19]Cohort Attainment'!$AO$3:$AO$36,0),MATCH(JT$1,'[19]Cohort Attainment'!$P$36:$AO$36,0))</f>
        <v>640</v>
      </c>
      <c r="JU5" s="120">
        <f>INDEX('[11]1920 Collected Indicators'!$A$3:$CV$36,MATCH($A5,'[11]1920 Collected Indicators'!$A$3:$A$36,0),MATCH(JU$1,'[11]1920 Collected Indicators'!$A$3:$CV$3,0))</f>
        <v>724</v>
      </c>
      <c r="JV5" s="119">
        <v>694</v>
      </c>
      <c r="JW5" s="88">
        <v>625</v>
      </c>
      <c r="JX5" s="88">
        <f>INDEX('[17]Cohort Attainment'!$O$40:$BR$75,MATCH($A5,'[17]Cohort Attainment'!$O$40:$O$75,0),MATCH(JX$1,'[17]Cohort Attainment'!$O$40:$BR$40,0))</f>
        <v>656</v>
      </c>
      <c r="JY5" s="88">
        <f>INDEX('[18]Cohort Attainment'!$Q$40:$AQ$72,MATCH($A5,'[18]Cohort Attainment'!$O$40:$O$72,0),MATCH(JY$1,'[18]Cohort Attainment'!$Q$39:$AO$39,0))</f>
        <v>783</v>
      </c>
      <c r="JZ5" s="88">
        <f>INDEX('[19]Cohort Attainment'!$P$3:$AO$36,MATCH($A5,'[19]Cohort Attainment'!$AO$3:$AO$36,0),MATCH(JZ$1,'[19]Cohort Attainment'!$P$36:$AO$36,0))</f>
        <v>725</v>
      </c>
      <c r="KA5" s="88">
        <f>INDEX('[19]Cohort Attainment'!$P$3:$AO$36,MATCH($A5,'[19]Cohort Attainment'!$AO$3:$AO$36,0),MATCH(KA$1,'[19]Cohort Attainment'!$P$36:$AO$36,0))</f>
        <v>761</v>
      </c>
      <c r="KB5" s="88">
        <f>INDEX('[19]Cohort Attainment'!$P$3:$AO$36,MATCH($A5,'[19]Cohort Attainment'!$AO$3:$AO$36,0),MATCH(KB$1,'[19]Cohort Attainment'!$P$36:$AO$36,0))</f>
        <v>741</v>
      </c>
      <c r="KC5" s="120">
        <f>INDEX('[19]Cohort Attainment'!$P$3:$AO$36,MATCH($A5,'[19]Cohort Attainment'!$AO$3:$AO$36,0),MATCH(KC$1,'[19]Cohort Attainment'!$P$36:$AO$36,0))</f>
        <v>728</v>
      </c>
      <c r="KD5" s="120">
        <f>INDEX('[11]1920 Collected Indicators'!$A$3:$CV$36,MATCH($A5,'[11]1920 Collected Indicators'!$A$3:$A$36,0),MATCH(KD$1,'[11]1920 Collected Indicators'!$A$3:$CV$3,0))</f>
        <v>728</v>
      </c>
      <c r="KE5" s="119">
        <v>818</v>
      </c>
      <c r="KF5" s="88">
        <v>774</v>
      </c>
      <c r="KG5" s="88">
        <f>INDEX('[17]Cohort Attainment'!$O$40:$BR$75,MATCH($A5,'[17]Cohort Attainment'!$O$40:$O$75,0),MATCH(KG$1,'[17]Cohort Attainment'!$O$40:$BR$40,0))</f>
        <v>871</v>
      </c>
      <c r="KH5" s="88">
        <f>INDEX('[18]Cohort Attainment'!$Q$40:$AQ$72,MATCH($A5,'[18]Cohort Attainment'!$O$40:$O$72,0),MATCH(KH$1,'[18]Cohort Attainment'!$Q$39:$AO$39,0))</f>
        <v>870</v>
      </c>
      <c r="KI5" s="88">
        <f>INDEX('[19]Cohort Attainment'!$P$3:$AO$36,MATCH($A5,'[19]Cohort Attainment'!$AO$3:$AO$36,0),MATCH(KI$1,'[19]Cohort Attainment'!$P$36:$AO$36,0))</f>
        <v>862</v>
      </c>
      <c r="KJ5" s="88">
        <f>INDEX('[19]Cohort Attainment'!$P$3:$AO$36,MATCH($A5,'[19]Cohort Attainment'!$AO$3:$AO$36,0),MATCH(KJ$1,'[19]Cohort Attainment'!$P$36:$AO$36,0))</f>
        <v>875</v>
      </c>
      <c r="KK5" s="88">
        <f>INDEX('[19]Cohort Attainment'!$P$3:$AO$36,MATCH($A5,'[19]Cohort Attainment'!$AO$3:$AO$36,0),MATCH(KK$1,'[19]Cohort Attainment'!$P$36:$AO$36,0))</f>
        <v>877</v>
      </c>
      <c r="KL5" s="120">
        <f>INDEX('[19]Cohort Attainment'!$P$3:$AO$36,MATCH($A5,'[19]Cohort Attainment'!$AO$3:$AO$36,0),MATCH(KL$1,'[19]Cohort Attainment'!$P$36:$AO$36,0))</f>
        <v>811</v>
      </c>
      <c r="KM5" s="120">
        <f>INDEX('[11]1920 Collected Indicators'!$A$3:$CV$36,MATCH($A5,'[11]1920 Collected Indicators'!$A$3:$A$36,0),MATCH(KM$1,'[11]1920 Collected Indicators'!$A$3:$CV$3,0))</f>
        <v>868</v>
      </c>
      <c r="KN5" s="119">
        <v>988</v>
      </c>
      <c r="KO5" s="88">
        <v>881</v>
      </c>
      <c r="KP5" s="88">
        <f>INDEX('[17]Cohort Attainment'!$O$40:$BR$75,MATCH($A5,'[17]Cohort Attainment'!$O$40:$O$75,0),MATCH(KP$1,'[17]Cohort Attainment'!$O$40:$BR$40,0))</f>
        <v>1036</v>
      </c>
      <c r="KQ5" s="88">
        <f>INDEX('[18]Cohort Attainment'!$Q$40:$AQ$72,MATCH($A5,'[18]Cohort Attainment'!$O$40:$O$72,0),MATCH(KQ$1,'[18]Cohort Attainment'!$Q$39:$AO$39,0))</f>
        <v>961</v>
      </c>
      <c r="KR5" s="88">
        <f>INDEX('[19]Cohort Attainment'!$P$3:$AO$36,MATCH($A5,'[19]Cohort Attainment'!$AO$3:$AO$36,0),MATCH(KR$1,'[19]Cohort Attainment'!$P$36:$AO$36,0))</f>
        <v>958</v>
      </c>
      <c r="KS5" s="88">
        <f>INDEX('[19]Cohort Attainment'!$P$3:$AO$36,MATCH($A5,'[19]Cohort Attainment'!$AO$3:$AO$36,0),MATCH(KS$1,'[19]Cohort Attainment'!$P$36:$AO$36,0))</f>
        <v>969</v>
      </c>
      <c r="KT5" s="88">
        <f>INDEX('[19]Cohort Attainment'!$P$3:$AO$36,MATCH($A5,'[19]Cohort Attainment'!$AO$3:$AO$36,0),MATCH(KT$1,'[19]Cohort Attainment'!$P$36:$AO$36,0))</f>
        <v>986</v>
      </c>
      <c r="KU5" s="120">
        <f>INDEX('[19]Cohort Attainment'!$P$3:$AO$36,MATCH($A5,'[19]Cohort Attainment'!$AO$3:$AO$36,0),MATCH(KU$1,'[19]Cohort Attainment'!$P$36:$AO$36,0))</f>
        <v>952</v>
      </c>
      <c r="KV5" s="120">
        <f>INDEX('[11]1920 Collected Indicators'!$A$3:$CV$36,MATCH($A5,'[11]1920 Collected Indicators'!$A$3:$A$36,0),MATCH(KV$1,'[11]1920 Collected Indicators'!$A$3:$CV$3,0))</f>
        <v>1002</v>
      </c>
      <c r="KW5" s="119">
        <v>1148</v>
      </c>
      <c r="KX5" s="88">
        <v>1177</v>
      </c>
      <c r="KY5" s="88">
        <f>INDEX('[17]Cohort Attainment'!$O$40:$BR$75,MATCH($A5,'[17]Cohort Attainment'!$O$40:$O$75,0),MATCH(KY$1,'[17]Cohort Attainment'!$O$40:$BR$40,0))</f>
        <v>1153</v>
      </c>
      <c r="KZ5" s="88">
        <f>INDEX('[18]Cohort Attainment'!$Q$40:$AQ$72,MATCH($A5,'[18]Cohort Attainment'!$O$40:$O$72,0),MATCH(KZ$1,'[18]Cohort Attainment'!$Q$39:$AO$39,0))</f>
        <v>1079</v>
      </c>
      <c r="LA5" s="88">
        <f>INDEX('[19]Cohort Attainment'!$P$3:$AO$36,MATCH($A5,'[19]Cohort Attainment'!$AO$3:$AO$36,0),MATCH(LA$1,'[19]Cohort Attainment'!$P$36:$AO$36,0))</f>
        <v>1148</v>
      </c>
      <c r="LB5" s="88">
        <f>INDEX('[19]Cohort Attainment'!$P$3:$AO$36,MATCH($A5,'[19]Cohort Attainment'!$AO$3:$AO$36,0),MATCH(LB$1,'[19]Cohort Attainment'!$P$36:$AO$36,0))</f>
        <v>1138</v>
      </c>
      <c r="LC5" s="88">
        <f>INDEX('[19]Cohort Attainment'!$P$3:$AO$36,MATCH($A5,'[19]Cohort Attainment'!$AO$3:$AO$36,0),MATCH(LC$1,'[19]Cohort Attainment'!$P$36:$AO$36,0))</f>
        <v>1149</v>
      </c>
      <c r="LD5" s="120">
        <f>INDEX('[19]Cohort Attainment'!$P$3:$AO$36,MATCH($A5,'[19]Cohort Attainment'!$AO$3:$AO$36,0),MATCH(LD$1,'[19]Cohort Attainment'!$P$36:$AO$36,0))</f>
        <v>1226</v>
      </c>
      <c r="LE5" s="120">
        <f>INDEX('[11]1920 Collected Indicators'!$A$3:$CV$36,MATCH($A5,'[11]1920 Collected Indicators'!$A$3:$A$36,0),MATCH(LE$1,'[11]1920 Collected Indicators'!$A$3:$CV$3,0))</f>
        <v>1160</v>
      </c>
      <c r="LF5" s="119">
        <v>82.236024844720504</v>
      </c>
      <c r="LG5" s="88" t="str">
        <f>INDEX('[3]Raw data 16-17'!$B$2:$XA$34,MATCH($A5,'[3]Raw data 16-17'!$A$2:$A$34,0),MATCH(LG$1,'[3]Raw data 16-17'!$B$1:$GU$1,0))</f>
        <v>dna</v>
      </c>
      <c r="LH5" s="88" t="str">
        <f>INDEX('[14]1718 Collected Indicators'!$A$3:$CH$36,MATCH($A5,'[14]1718 Collected Indicators'!$A$3:$A$36,0),MATCH(LH$1,'[14]1718 Collected Indicators'!$A$3:$CH$3,0))</f>
        <v>dna</v>
      </c>
      <c r="LI5" s="120">
        <f>INDEX('[15]1819 Collected Indicators'!$A$3:$CV$36,MATCH($A5,'[15]1819 Collected Indicators'!$A$3:$A$36,0),MATCH(LI$1,'[15]1819 Collected Indicators'!$A$3:$CV$3,0))</f>
        <v>71.784232364999994</v>
      </c>
      <c r="LJ5" s="120" t="str">
        <f>INDEX('[11]1920 Collected Indicators'!$A$3:$CV$36,MATCH($A5,'[11]1920 Collected Indicators'!$A$3:$A$36,0),MATCH(LJ$1,'[11]1920 Collected Indicators'!$A$3:$CV$3,0))</f>
        <v>dna</v>
      </c>
      <c r="LK5" s="119">
        <v>72.454308093994769</v>
      </c>
      <c r="LL5" s="88" t="str">
        <f>INDEX('[3]Raw data 16-17'!$B$2:$XA$34,MATCH($A5,'[3]Raw data 16-17'!$A$2:$A$34,0),MATCH(LL$1,'[3]Raw data 16-17'!$B$1:$GU$1,0))</f>
        <v>dna</v>
      </c>
      <c r="LM5" s="88" t="str">
        <f>INDEX('[14]1718 Collected Indicators'!$A$3:$CH$36,MATCH($A5,'[14]1718 Collected Indicators'!$A$3:$A$36,0),MATCH(LM$1,'[14]1718 Collected Indicators'!$A$3:$CH$3,0))</f>
        <v>dna</v>
      </c>
      <c r="LN5" s="120">
        <f>INDEX('[15]1819 Collected Indicators'!$A$3:$CV$36,MATCH($A5,'[15]1819 Collected Indicators'!$A$3:$A$36,0),MATCH(LN$1,'[15]1819 Collected Indicators'!$A$3:$CV$3,0))</f>
        <v>80.236348817999996</v>
      </c>
      <c r="LO5" s="120" t="str">
        <f>INDEX('[11]1920 Collected Indicators'!$A$3:$CV$36,MATCH($A5,'[11]1920 Collected Indicators'!$A$3:$A$36,0),MATCH(LO$1,'[11]1920 Collected Indicators'!$A$3:$CV$3,0))</f>
        <v>dna</v>
      </c>
      <c r="LP5" s="119">
        <v>74.726609963548</v>
      </c>
      <c r="LQ5" s="88" t="str">
        <f>INDEX('[3]Raw data 16-17'!$B$2:$XA$34,MATCH($A5,'[3]Raw data 16-17'!$A$2:$A$34,0),MATCH(LQ$1,'[3]Raw data 16-17'!$B$1:$GU$1,0))</f>
        <v>dna</v>
      </c>
      <c r="LR5" s="88" t="str">
        <f>INDEX('[14]1718 Collected Indicators'!$A$3:$CH$36,MATCH($A5,'[14]1718 Collected Indicators'!$A$3:$A$36,0),MATCH(LR$1,'[14]1718 Collected Indicators'!$A$3:$CH$3,0))</f>
        <v>dna</v>
      </c>
      <c r="LS5" s="120" t="e">
        <f>INDEX('[15]1819 Collected Indicators'!$A$3:$CV$36,MATCH($A5,'[15]1819 Collected Indicators'!$A$3:$A$36,0),MATCH(LS$1,'[15]1819 Collected Indicators'!$A$3:$CV$3,0))</f>
        <v>#N/A</v>
      </c>
      <c r="LT5" s="120" t="e">
        <f>INDEX('[11]1920 Collected Indicators'!$A$3:$CV$36,MATCH($A5,'[11]1920 Collected Indicators'!$A$3:$A$36,0),MATCH(LT$1,'[11]1920 Collected Indicators'!$A$3:$CV$3,0))</f>
        <v>#N/A</v>
      </c>
      <c r="LU5" s="119">
        <v>80.24844720496894</v>
      </c>
      <c r="LV5" s="88" t="str">
        <f>INDEX('[3]Raw data 16-17'!$B$2:$XA$34,MATCH($A5,'[3]Raw data 16-17'!$A$2:$A$34,0),MATCH(LV$1,'[3]Raw data 16-17'!$B$1:$GU$1,0))</f>
        <v>dna</v>
      </c>
      <c r="LW5" s="88" t="str">
        <f>INDEX('[14]1718 Collected Indicators'!$A$3:$CH$36,MATCH($A5,'[14]1718 Collected Indicators'!$A$3:$A$36,0),MATCH(LW$1,'[14]1718 Collected Indicators'!$A$3:$CH$3,0))</f>
        <v>dna</v>
      </c>
      <c r="LX5" s="120">
        <f>INDEX('[15]1819 Collected Indicators'!$A$3:$CV$36,MATCH($A5,'[15]1819 Collected Indicators'!$A$3:$A$36,0),MATCH(LX$1,'[15]1819 Collected Indicators'!$A$3:$CV$3,0))</f>
        <v>13.368756165000008</v>
      </c>
      <c r="LY5" s="120" t="str">
        <f>INDEX('[11]1920 Collected Indicators'!$A$3:$CV$36,MATCH($A5,'[11]1920 Collected Indicators'!$A$3:$A$36,0),MATCH(LY$1,'[11]1920 Collected Indicators'!$A$3:$CV$3,0))</f>
        <v>dna</v>
      </c>
      <c r="LZ5" s="119">
        <v>64.490861618798959</v>
      </c>
      <c r="MA5" s="88" t="str">
        <f>INDEX('[3]Raw data 16-17'!$B$2:$XA$34,MATCH($A5,'[3]Raw data 16-17'!$A$2:$A$34,0),MATCH(MA$1,'[3]Raw data 16-17'!$B$1:$GU$1,0))</f>
        <v>dna</v>
      </c>
      <c r="MB5" s="88" t="str">
        <f>INDEX('[14]1718 Collected Indicators'!$A$3:$CH$36,MATCH($A5,'[14]1718 Collected Indicators'!$A$3:$A$36,0),MATCH(MB$1,'[14]1718 Collected Indicators'!$A$3:$CH$3,0))</f>
        <v>dna</v>
      </c>
      <c r="MC5" s="120">
        <f>INDEX('[15]1819 Collected Indicators'!$A$3:$CV$36,MATCH($A5,'[15]1819 Collected Indicators'!$A$3:$A$36,0),MATCH(MC$1,'[15]1819 Collected Indicators'!$A$3:$CV$3,0))</f>
        <v>15.273073432000004</v>
      </c>
      <c r="MD5" s="120" t="str">
        <f>INDEX('[11]1920 Collected Indicators'!$A$3:$CV$36,MATCH($A5,'[11]1920 Collected Indicators'!$A$3:$A$36,0),MATCH(MD$1,'[11]1920 Collected Indicators'!$A$3:$CV$3,0))</f>
        <v>dna</v>
      </c>
      <c r="ME5" s="119">
        <v>69.623329283110564</v>
      </c>
      <c r="MF5" s="88" t="str">
        <f>INDEX('[3]Raw data 16-17'!$B$2:$XA$34,MATCH($A5,'[3]Raw data 16-17'!$A$2:$A$34,0),MATCH(MF$1,'[3]Raw data 16-17'!$B$1:$GU$1,0))</f>
        <v>dna</v>
      </c>
      <c r="MG5" s="88" t="str">
        <f>INDEX('[14]1718 Collected Indicators'!$A$3:$CH$36,MATCH($A5,'[14]1718 Collected Indicators'!$A$3:$A$36,0),MATCH(MG$1,'[14]1718 Collected Indicators'!$A$3:$CH$3,0))</f>
        <v>dna</v>
      </c>
      <c r="MH5" s="120" t="e">
        <f>INDEX('[15]1819 Collected Indicators'!$A$3:$CV$36,MATCH($A5,'[15]1819 Collected Indicators'!$A$3:$A$36,0),MATCH(MH$1,'[15]1819 Collected Indicators'!$A$3:$CV$3,0))</f>
        <v>#N/A</v>
      </c>
      <c r="MI5" s="120" t="e">
        <f>INDEX('[11]1920 Collected Indicators'!$A$3:$CV$36,MATCH($A5,'[11]1920 Collected Indicators'!$A$3:$A$36,0),MATCH(MI$1,'[11]1920 Collected Indicators'!$A$3:$CV$3,0))</f>
        <v>#N/A</v>
      </c>
      <c r="MJ5" s="119">
        <v>85.962732919254663</v>
      </c>
      <c r="MK5" s="88" t="str">
        <f>INDEX('[3]Raw data 16-17'!$B$2:$XA$34,MATCH($A5,'[3]Raw data 16-17'!$A$2:$A$34,0),MATCH(MK$1,'[3]Raw data 16-17'!$B$1:$GU$1,0))</f>
        <v>dna</v>
      </c>
      <c r="ML5" s="88" t="str">
        <f>INDEX('[14]1718 Collected Indicators'!$A$3:$CH$36,MATCH($A5,'[14]1718 Collected Indicators'!$A$3:$A$36,0),MATCH(ML$1,'[14]1718 Collected Indicators'!$A$3:$CH$3,0))</f>
        <v>dna</v>
      </c>
      <c r="MM5" s="120" t="str">
        <f>INDEX('[15]1819 Collected Indicators'!$A$3:$CV$36,MATCH($A5,'[15]1819 Collected Indicators'!$A$3:$A$36,0),MATCH(MM$1,'[15]1819 Collected Indicators'!$A$3:$CV$3,0))</f>
        <v>dna</v>
      </c>
      <c r="MN5" s="120" t="str">
        <f>INDEX('[11]1920 Collected Indicators'!$A$3:$CV$36,MATCH($A5,'[11]1920 Collected Indicators'!$A$3:$A$36,0),MATCH(MN$1,'[11]1920 Collected Indicators'!$A$3:$CV$3,0))</f>
        <v>dna</v>
      </c>
      <c r="MO5" s="119">
        <v>74.673629242819842</v>
      </c>
      <c r="MP5" s="88" t="str">
        <f>INDEX('[3]Raw data 16-17'!$B$2:$XA$34,MATCH($A5,'[3]Raw data 16-17'!$A$2:$A$34,0),MATCH(MP$1,'[3]Raw data 16-17'!$B$1:$GU$1,0))</f>
        <v>dna</v>
      </c>
      <c r="MQ5" s="88" t="str">
        <f>INDEX('[14]1718 Collected Indicators'!$A$3:$CH$36,MATCH($A5,'[14]1718 Collected Indicators'!$A$3:$A$36,0),MATCH(MQ$1,'[14]1718 Collected Indicators'!$A$3:$CH$3,0))</f>
        <v>dna</v>
      </c>
      <c r="MR5" s="120" t="str">
        <f>INDEX('[15]1819 Collected Indicators'!$A$3:$CV$36,MATCH($A5,'[15]1819 Collected Indicators'!$A$3:$A$36,0),MATCH(MR$1,'[15]1819 Collected Indicators'!$A$3:$CV$3,0))</f>
        <v>dna</v>
      </c>
      <c r="MS5" s="120" t="str">
        <f>INDEX('[11]1920 Collected Indicators'!$A$3:$CV$36,MATCH($A5,'[11]1920 Collected Indicators'!$A$3:$A$36,0),MATCH(MS$1,'[11]1920 Collected Indicators'!$A$3:$CV$3,0))</f>
        <v>dna</v>
      </c>
      <c r="MT5" s="119">
        <v>80.315917375455655</v>
      </c>
      <c r="MU5" s="88" t="str">
        <f>INDEX('[3]Raw data 16-17'!$B$2:$XA$34,MATCH($A5,'[3]Raw data 16-17'!$A$2:$A$34,0),MATCH(MU$1,'[3]Raw data 16-17'!$B$1:$GU$1,0))</f>
        <v>dna</v>
      </c>
      <c r="MV5" s="88" t="str">
        <f>INDEX('[14]1718 Collected Indicators'!$A$3:$CH$36,MATCH($A5,'[14]1718 Collected Indicators'!$A$3:$A$36,0),MATCH(MV$1,'[14]1718 Collected Indicators'!$A$3:$CH$3,0))</f>
        <v>dna</v>
      </c>
      <c r="MW5" s="120" t="e">
        <f>INDEX('[15]1819 Collected Indicators'!$A$3:$CV$36,MATCH($A5,'[15]1819 Collected Indicators'!$A$3:$A$36,0),MATCH(MW$1,'[15]1819 Collected Indicators'!$A$3:$CV$3,0))</f>
        <v>#N/A</v>
      </c>
      <c r="MX5" s="120" t="e">
        <f>INDEX('[11]1920 Collected Indicators'!$A$3:$CV$36,MATCH($A5,'[11]1920 Collected Indicators'!$A$3:$A$36,0),MATCH(MX$1,'[11]1920 Collected Indicators'!$A$3:$CV$3,0))</f>
        <v>#N/A</v>
      </c>
      <c r="MY5" s="119">
        <v>84.720496894409933</v>
      </c>
      <c r="MZ5" s="88" t="str">
        <f>INDEX('[3]Raw data 16-17'!$B$2:$XA$34,MATCH($A5,'[3]Raw data 16-17'!$A$2:$A$34,0),MATCH(MZ$1,'[3]Raw data 16-17'!$B$1:$GU$1,0))</f>
        <v>dna</v>
      </c>
      <c r="NA5" s="88" t="str">
        <f>INDEX('[14]1718 Collected Indicators'!$A$3:$CH$36,MATCH($A5,'[14]1718 Collected Indicators'!$A$3:$A$36,0),MATCH(NA$1,'[14]1718 Collected Indicators'!$A$3:$CH$3,0))</f>
        <v>dna</v>
      </c>
      <c r="NB5" s="120" t="e">
        <f>INDEX('[15]1819 Collected Indicators'!$A$3:$CV$36,MATCH($A5,'[15]1819 Collected Indicators'!$A$3:$A$36,0),MATCH(NB$1,'[15]1819 Collected Indicators'!$A$3:$CV$3,0))</f>
        <v>#N/A</v>
      </c>
      <c r="NC5" s="183"/>
      <c r="ND5" s="119">
        <v>68.066157760814249</v>
      </c>
      <c r="NE5" s="88" t="str">
        <f>INDEX('[3]Raw data 16-17'!$B$2:$XA$34,MATCH($A5,'[3]Raw data 16-17'!$A$2:$A$34,0),MATCH(NE$1,'[3]Raw data 16-17'!$B$1:$GU$1,0))</f>
        <v>dna</v>
      </c>
      <c r="NF5" s="88" t="str">
        <f>INDEX('[14]1718 Collected Indicators'!$A$3:$CH$36,MATCH($A5,'[14]1718 Collected Indicators'!$A$3:$A$36,0),MATCH(NF$1,'[14]1718 Collected Indicators'!$A$3:$CH$3,0))</f>
        <v>dna</v>
      </c>
      <c r="NG5" s="120" t="e">
        <f>INDEX('[15]1819 Collected Indicators'!$A$3:$CV$36,MATCH($A5,'[15]1819 Collected Indicators'!$A$3:$A$36,0),MATCH(NG$1,'[15]1819 Collected Indicators'!$A$3:$CV$3,0))</f>
        <v>#N/A</v>
      </c>
      <c r="NH5" s="183"/>
      <c r="NI5" s="119">
        <v>65.291262135922338</v>
      </c>
      <c r="NJ5" s="88" t="str">
        <f>INDEX('[3]Raw data 16-17'!$B$2:$XA$34,MATCH($A5,'[3]Raw data 16-17'!$A$2:$A$34,0),MATCH(NJ$1,'[3]Raw data 16-17'!$B$1:$GU$1,0))</f>
        <v>dna</v>
      </c>
      <c r="NK5" s="88" t="str">
        <f>INDEX('[14]1718 Collected Indicators'!$A$3:$CH$36,MATCH($A5,'[14]1718 Collected Indicators'!$A$3:$A$36,0),MATCH(NK$1,'[14]1718 Collected Indicators'!$A$3:$CH$3,0))</f>
        <v>dna</v>
      </c>
      <c r="NL5" s="120" t="e">
        <f>INDEX('[15]1819 Collected Indicators'!$A$3:$CV$36,MATCH($A5,'[15]1819 Collected Indicators'!$A$3:$A$36,0),MATCH(NL$1,'[15]1819 Collected Indicators'!$A$3:$CV$3,0))</f>
        <v>#N/A</v>
      </c>
      <c r="NM5" s="183"/>
      <c r="NN5" s="119">
        <f>INDEX([20]Extraction!$B$2:$I$36,MATCH($A5,[20]Extraction!$I$2:$I$36,0),MATCH(NN$1,[20]Extraction!$B$2:$I$2,0))</f>
        <v>78.787878787878697</v>
      </c>
      <c r="NO5" s="119">
        <f>INDEX([20]Extraction!$B$2:$I$36,MATCH($A5,[20]Extraction!$I$2:$I$36,0),MATCH(NO$1,[20]Extraction!$B$2:$I$2,0))</f>
        <v>78.597122302158212</v>
      </c>
      <c r="NP5" s="119">
        <f>INDEX([20]Extraction!$B$2:$I$36,MATCH($A5,[20]Extraction!$I$2:$I$36,0),MATCH(NP$1,[20]Extraction!$B$2:$I$2,0))</f>
        <v>79.940564635958381</v>
      </c>
      <c r="NQ5" s="119">
        <f>INDEX([20]Extraction!$B$2:$I$36,MATCH($A5,[20]Extraction!$I$2:$I$36,0),MATCH(NQ$1,[20]Extraction!$B$2:$I$2,0))</f>
        <v>81.481481481481396</v>
      </c>
      <c r="NR5" s="119">
        <f>INDEX([20]Extraction!$B$2:$I$36,MATCH($A5,[20]Extraction!$I$2:$I$36,0),MATCH(NR$1,[20]Extraction!$B$2:$I$2,0))</f>
        <v>85.92</v>
      </c>
      <c r="NS5" s="119">
        <f>INDEX([20]Extraction!$B$2:$I$36,MATCH($A5,[20]Extraction!$I$2:$I$36,0),MATCH(NS$1,[20]Extraction!$B$2:$I$2,0))</f>
        <v>87.304075235109622</v>
      </c>
      <c r="NT5" s="119" t="str">
        <f>INDEX([20]Extraction!$B$2:$I$36,MATCH($A5,[20]Extraction!$I$2:$I$36,0),MATCH(NT$1,[20]Extraction!$B$2:$I$2,0))</f>
        <v>dna</v>
      </c>
      <c r="NU5" s="129">
        <f>INDEX([21]Sheet1!$L$17:$T$50,MATCH($A5,[21]Sheet1!$L$17:$L$50,0),MATCH(NU$1,[21]Sheet1!$L$17:$T$17,0))</f>
        <v>77.272727272727266</v>
      </c>
      <c r="NV5" s="130">
        <f>INDEX([21]Sheet1!$L$17:$T$50,MATCH($A5,[21]Sheet1!$L$17:$L$50,0),MATCH(NV$1,[21]Sheet1!$L$17:$T$17,0))</f>
        <v>85.714285714285708</v>
      </c>
      <c r="NW5" s="130">
        <f>INDEX([21]Sheet1!$L$17:$T$50,MATCH($A5,[21]Sheet1!$L$17:$L$50,0),MATCH(NW$1,[21]Sheet1!$L$17:$T$17,0))</f>
        <v>91.304347826086953</v>
      </c>
      <c r="NX5" s="130">
        <f>INDEX([21]Sheet1!$L$17:$T$50,MATCH($A5,[21]Sheet1!$L$17:$L$50,0),MATCH(NX$1,[21]Sheet1!$L$17:$T$17,0))</f>
        <v>92.957746478873233</v>
      </c>
      <c r="NY5" s="130">
        <f>INDEX([21]Sheet1!$L$17:$T$50,MATCH($A5,[21]Sheet1!$L$17:$L$50,0),MATCH(NY$1,[21]Sheet1!$L$17:$T$17,0))</f>
        <v>92.957746478873233</v>
      </c>
      <c r="NZ5" s="130">
        <f>INDEX([21]Sheet1!$L$17:$T$50,MATCH($A5,[21]Sheet1!$L$17:$L$50,0),MATCH(NZ$1,[21]Sheet1!$L$17:$T$17,0))</f>
        <v>91.525423728813564</v>
      </c>
      <c r="OA5" s="130">
        <f>INDEX([21]Sheet1!$L$17:$T$50,MATCH($A5,[21]Sheet1!$L$17:$L$50,0),MATCH(OA$1,[21]Sheet1!$L$17:$T$17,0))</f>
        <v>86.486486486486484</v>
      </c>
      <c r="OB5" s="88">
        <f>INDEX('[14]1718 Collected Indicators'!$A$3:$CH$36,MATCH($A5,'[14]1718 Collected Indicators'!$A$3:$A$36,0),MATCH(OB$1,'[14]1718 Collected Indicators'!$A$3:$CH$3,0))</f>
        <v>84</v>
      </c>
      <c r="OC5" s="126">
        <f>INDEX('[15]1819 Collected Indicators'!$A$3:$CV$36,MATCH($A5,'[15]1819 Collected Indicators'!$A$3:$A$36,0),MATCH(OC$1,'[15]1819 Collected Indicators'!$A$3:$CV$3,0))</f>
        <v>92</v>
      </c>
      <c r="OD5" s="120">
        <f>INDEX('[11]1920 Collected Indicators'!$A$3:$CV$36,MATCH($A5,'[11]1920 Collected Indicators'!$A$3:$A$36,0),MATCH(OD$1,'[11]1920 Collected Indicators'!$A$3:$CV$3,0))</f>
        <v>89.2</v>
      </c>
      <c r="OE5" s="121">
        <v>93.7</v>
      </c>
      <c r="OF5" s="88">
        <v>94.3</v>
      </c>
      <c r="OG5" s="88">
        <v>94.2</v>
      </c>
      <c r="OH5" s="88">
        <f>INDEX('[3]Raw data 16-17'!$A$1:$BV$34,MATCH($A5,'[3]Raw data 16-17'!A$1:A$34,0),MATCH(OH$1,'[3]Raw data 16-17'!$A$1:$BV$1,0))</f>
        <v>93.7</v>
      </c>
      <c r="OI5" s="121">
        <f>INDEX('[15]1819 Collected Indicators'!$A$3:$CV$36,MATCH($A5,'[15]1819 Collected Indicators'!$A$3:$A$36,0),MATCH(OI$1,'[15]1819 Collected Indicators'!$A$3:$CV$3,0))</f>
        <v>93.522900000000007</v>
      </c>
      <c r="OJ5" s="120" t="str">
        <f>INDEX('[11]1920 Collected Indicators'!$A$3:$CV$36,MATCH($A5,'[11]1920 Collected Indicators'!$A$3:$A$36,0),MATCH(OJ$1,'[11]1920 Collected Indicators'!$A$3:$CV$3,0))</f>
        <v>dna</v>
      </c>
      <c r="OK5" s="119">
        <f>INDEX('[22]All years '!$A$1:$F$34,MATCH($A5,'[22]All years '!$A$1:$A$34,0),MATCH(OK$1,'[22]All years '!$A$1:$F$1,0))</f>
        <v>88.067353098329164</v>
      </c>
      <c r="OL5" s="88">
        <f>INDEX('[22]All years '!$A$1:$F$34,MATCH($A5,'[22]All years '!$A$1:$A$34,0),MATCH(OL$1,'[22]All years '!$A$1:$F$1,0))</f>
        <v>88.562662985120426</v>
      </c>
      <c r="OM5" s="88">
        <f>INDEX('[22]All years '!$A$1:$F$34,MATCH($A5,'[22]All years '!$A$1:$A$34,0),MATCH(OM$1,'[22]All years '!$A$1:$F$1,0))</f>
        <v>89.481290592188884</v>
      </c>
      <c r="ON5" s="88">
        <f>INDEX('[22]All years '!$A$1:$F$34,MATCH($A5,'[22]All years '!$A$1:$A$34,0),MATCH(ON$1,'[22]All years '!$A$1:$F$1,0))</f>
        <v>91.64323752191315</v>
      </c>
      <c r="OO5" s="121">
        <f>INDEX('[22]All years '!$A$1:$F$34,MATCH($A5,'[22]All years '!$A$1:$A$34,0),MATCH(OO$1,'[22]All years '!$A$1:$F$1,0))</f>
        <v>89.481290592188884</v>
      </c>
      <c r="OP5" s="120" t="str">
        <f>INDEX('[11]1920 Collected Indicators'!$A$3:$CV$36,MATCH($A5,'[11]1920 Collected Indicators'!$A$3:$A$36,0),MATCH(OP$1,'[11]1920 Collected Indicators'!$A$3:$CV$3,0))</f>
        <v>dna</v>
      </c>
      <c r="OQ5" s="119">
        <v>34.021440595375211</v>
      </c>
      <c r="OR5" s="88">
        <v>28</v>
      </c>
      <c r="OS5" s="88">
        <v>20.6</v>
      </c>
      <c r="OT5" s="116">
        <f>INDEX('[3]Raw data 16-17'!$B$2:$ACG$34,MATCH($A5,'[3]Raw data 16-17'!$A$2:$A$34,0),MATCH(OT$1,'[3]Raw data 16-17'!$B$1:$MA$1,0))</f>
        <v>15.788454087562961</v>
      </c>
      <c r="OU5" s="133">
        <f>INDEX('[15]1819 Collected Indicators'!$A$3:$CV$36,MATCH($A5,'[15]1819 Collected Indicators'!$A$3:$A$36,0),MATCH(OU$1,'[15]1819 Collected Indicators'!$A$3:$CV$3,0))</f>
        <v>19.877800000000001</v>
      </c>
      <c r="OV5" s="120" t="str">
        <f>INDEX('[11]1920 Collected Indicators'!$A$3:$CV$36,MATCH($A5,'[11]1920 Collected Indicators'!$A$3:$A$36,0),MATCH(OV$1,'[11]1920 Collected Indicators'!$A$3:$CV$3,0))</f>
        <v>dna</v>
      </c>
      <c r="OW5" s="119">
        <f>INDEX('[23]All years '!$A$2:$F$35,MATCH($A5,'[23]All years '!$A$2:$A$35,0),MATCH(OW$1,'[23]All years '!$A$2:$F$2,0))</f>
        <v>261.3065326633166</v>
      </c>
      <c r="OX5" s="88">
        <f>INDEX('[23]All years '!$A$2:$F$35,MATCH($A5,'[23]All years '!$A$2:$A$35,0),MATCH(OX$1,'[23]All years '!$A$2:$F$2,0))</f>
        <v>255.43478260869568</v>
      </c>
      <c r="OY5" s="88">
        <f>INDEX('[23]All years '!$A$2:$F$35,MATCH($A5,'[23]All years '!$A$2:$A$35,0),MATCH(OY$1,'[23]All years '!$A$2:$F$2,0))</f>
        <v>134.61538461538461</v>
      </c>
      <c r="OZ5" s="88">
        <f>INDEX('[23]All years '!$A$2:$F$35,MATCH($A5,'[23]All years '!$A$2:$A$35,0),MATCH(OZ$1,'[23]All years '!$A$2:$F$2,0))</f>
        <v>69.930069930069934</v>
      </c>
      <c r="PA5" s="183">
        <f>INDEX('[23]All years '!$A$2:$F$35,MATCH($A5,'[23]All years '!$A$2:$A$35,0),MATCH(PA$1,'[23]All years '!$A$2:$F$2,0))</f>
        <v>165.41353383458645</v>
      </c>
      <c r="PB5" s="120" t="str">
        <f>INDEX('[11]1920 Collected Indicators'!$A$3:$CV$36,MATCH($A5,'[11]1920 Collected Indicators'!$A$3:$A$36,0),MATCH(PB$1,'[11]1920 Collected Indicators'!$A$3:$CV$3,0))</f>
        <v>dna</v>
      </c>
      <c r="PC5" s="119">
        <v>94.2</v>
      </c>
      <c r="PD5" s="88">
        <f>INDEX('[3]Raw data 16-17'!$B$2:$XA$34,MATCH($A5,'[3]Raw data 16-17'!$A$2:$A$34,0),MATCH(PD$1,'[3]Raw data 16-17'!$B$1:$GU$1,0))</f>
        <v>93</v>
      </c>
      <c r="PE5" s="88">
        <f>INDEX('[14]1718 Collected Indicators'!$A$3:$CH$36,MATCH($A5,'[14]1718 Collected Indicators'!$A$3:$A$36,0),MATCH(PE$1,'[14]1718 Collected Indicators'!$A$3:$CH$3,0))</f>
        <v>94.2</v>
      </c>
      <c r="PF5" s="120">
        <f>INDEX('[15]1819 Collected Indicators'!$A$3:$CV$36,MATCH($A5,'[15]1819 Collected Indicators'!$A$3:$A$36,0),MATCH(PF$1,'[15]1819 Collected Indicators'!$A$3:$CV$3,0))</f>
        <v>94.764724213150515</v>
      </c>
      <c r="PG5" s="120">
        <f>INDEX('[11]1920 Collected Indicators'!$A$3:$CV$36,MATCH($A5,'[11]1920 Collected Indicators'!$A$3:$A$36,0),MATCH(PG$1,'[11]1920 Collected Indicators'!$A$3:$CV$3,0))</f>
        <v>94.065934065934059</v>
      </c>
      <c r="PH5" s="129">
        <v>8.1632653061224492</v>
      </c>
      <c r="PI5" s="130">
        <v>12.76595744680851</v>
      </c>
      <c r="PJ5" s="130">
        <v>6.25</v>
      </c>
      <c r="PK5" s="130">
        <v>10.9375</v>
      </c>
      <c r="PL5" s="88">
        <f>INDEX('[3]Raw data 16-17'!$B$2:$BV$34,MATCH($A5,'[3]Raw data 16-17'!$A$2:$A$34,0),MATCH(PL$1,'[3]Raw data 16-17'!$B$1:$BV$1,0))</f>
        <v>9.5890410958904102</v>
      </c>
      <c r="PM5" s="130">
        <f>INDEX('[14]1718 Collected Indicators'!$A$3:$CH$36,MATCH($A5,'[14]1718 Collected Indicators'!$A$3:$A$36,0),MATCH(PM$1,'[14]1718 Collected Indicators'!$A$3:$CH$3,0))</f>
        <v>15.789473684210526</v>
      </c>
      <c r="PN5" s="194">
        <f>INDEX('[15]1819 Collected Indicators'!$A$3:$CV$36,MATCH($A5,'[15]1819 Collected Indicators'!$A$3:$A$36,0),MATCH(PN$1,'[15]1819 Collected Indicators'!$A$3:$CV$3,0))</f>
        <v>3.5714285714285712</v>
      </c>
      <c r="PO5" s="120" t="str">
        <f>INDEX('[11]1920 Collected Indicators'!$A$3:$CV$36,MATCH($A5,'[11]1920 Collected Indicators'!$A$3:$A$36,0),MATCH(PO$1,'[11]1920 Collected Indicators'!$A$3:$CV$3,0))</f>
        <v>dna</v>
      </c>
      <c r="PP5" s="119">
        <v>31.51</v>
      </c>
      <c r="PQ5" s="88">
        <v>28.95</v>
      </c>
      <c r="PR5" s="88">
        <v>24.5</v>
      </c>
      <c r="PS5" s="88">
        <v>28.57</v>
      </c>
      <c r="PT5" s="88">
        <v>26.35</v>
      </c>
      <c r="PU5" s="88">
        <v>18.399999999999999</v>
      </c>
      <c r="PV5" s="88">
        <f>INDEX('[3]Raw data 16-17'!$B$2:$XA$34,MATCH($A5,'[3]Raw data 16-17'!$A$2:$A$34,0),MATCH(PV$1,'[3]Raw data 16-17'!$B$1:$GU$1,0))</f>
        <v>25.714285714285712</v>
      </c>
      <c r="PW5" s="88">
        <f>INDEX('[14]1718 Collected Indicators'!$A$3:$CH$36,MATCH($A5,'[14]1718 Collected Indicators'!$A$3:$A$36,0),MATCH(PW$1,'[14]1718 Collected Indicators'!$A$3:$CH$3,0))</f>
        <v>23.48993288590604</v>
      </c>
      <c r="PX5" s="120">
        <f>INDEX('[15]1819 Collected Indicators'!$A$3:$CV$36,MATCH($A5,'[15]1819 Collected Indicators'!$A$3:$A$36,0),MATCH(PX$1,'[15]1819 Collected Indicators'!$A$3:$CV$3,0))</f>
        <v>18.666666666666668</v>
      </c>
      <c r="PY5" s="120" t="str">
        <f>INDEX('[11]1920 Collected Indicators'!$A$3:$CV$36,MATCH($A5,'[11]1920 Collected Indicators'!$A$3:$A$36,0),MATCH(PY$1,'[11]1920 Collected Indicators'!$A$3:$CV$3,0))</f>
        <v>dna</v>
      </c>
      <c r="PZ5" s="119">
        <f t="shared" si="2"/>
        <v>10.550024632200488</v>
      </c>
      <c r="QA5" s="87">
        <v>29767</v>
      </c>
      <c r="QB5" s="131">
        <f t="array" ref="QB5">INDEX('[24]Gross Exp for LGBF'!$A$3:$K$38,MATCH($A5,'[24]Gross Exp for LGBF'!$A$3:$A$38,0),MATCH(QB$1,'[24]Gross Exp for LGBF'!$A$3:$K$3,0))</f>
        <v>282151</v>
      </c>
      <c r="QC5" s="88">
        <f t="shared" si="36"/>
        <v>7.6596223443154754</v>
      </c>
      <c r="QD5" s="87">
        <v>20424</v>
      </c>
      <c r="QE5" s="131">
        <f t="array" ref="QE5">INDEX('[24]Gross Exp for LGBF'!$A$3:$K$38,MATCH($A5,'[24]Gross Exp for LGBF'!$A$3:$A$38,0),MATCH(QE$1,'[24]Gross Exp for LGBF'!$A$3:$K$3,0))</f>
        <v>266645</v>
      </c>
      <c r="QF5" s="116">
        <f t="shared" si="37"/>
        <v>7.3730315187125566</v>
      </c>
      <c r="QG5" s="87">
        <v>19224</v>
      </c>
      <c r="QH5" s="131">
        <f t="array" ref="QH5">INDEX('[24]Gross Exp for LGBF'!$A$3:$K$38,MATCH($A5,'[24]Gross Exp for LGBF'!$A$3:$A$38,0),MATCH(QH$1,'[24]Gross Exp for LGBF'!$A$3:$K$3,0))</f>
        <v>260734</v>
      </c>
      <c r="QI5" s="116">
        <f t="shared" si="38"/>
        <v>6.9014723770447164</v>
      </c>
      <c r="QJ5" s="87">
        <v>19007</v>
      </c>
      <c r="QK5" s="87">
        <f t="array" ref="QK5">INDEX('[24]Gross Exp for LGBF'!$A$3:$K$38,MATCH($A5,'[24]Gross Exp for LGBF'!$A$3:$A$38,0),MATCH(QK$1,'[24]Gross Exp for LGBF'!$A$3:$K$3,0))</f>
        <v>275405</v>
      </c>
      <c r="QL5" s="116">
        <f t="shared" si="39"/>
        <v>6.6601589634471807</v>
      </c>
      <c r="QM5" s="87">
        <v>18217</v>
      </c>
      <c r="QN5" s="87">
        <f t="array" ref="QN5">INDEX('[24]Gross Exp for LGBF'!$A$3:$K$38,MATCH($A5,'[24]Gross Exp for LGBF'!$A$3:$A$38,0),MATCH(QN$1,'[24]Gross Exp for LGBF'!$A$3:$K$3,0))</f>
        <v>273522</v>
      </c>
      <c r="QO5" s="116">
        <f t="shared" si="40"/>
        <v>7.4823698155305003</v>
      </c>
      <c r="QP5" s="87">
        <v>20658</v>
      </c>
      <c r="QQ5" s="87">
        <f t="array" ref="QQ5">INDEX('[24]Gross Exp for LGBF'!$A$3:$K$38,MATCH($A5,'[24]Gross Exp for LGBF'!$A$3:$A$38,0),MATCH(QQ$1,'[24]Gross Exp for LGBF'!$A$3:$K$3,0))</f>
        <v>276089</v>
      </c>
      <c r="QR5" s="116">
        <f t="shared" si="41"/>
        <v>7.6300206762915463</v>
      </c>
      <c r="QS5" s="87">
        <f>INDEX('[2]All Previous Years'!$A$1:$EX$34,MATCH($A5,'[2]All Previous Years'!$A$1:$A$34,0),MATCH(QS$1,'[2]All Previous Years'!$A$1:$EX$1,0))</f>
        <v>21145</v>
      </c>
      <c r="QT5" s="87">
        <f t="array" ref="QT5">INDEX('[24]Gross Exp for LGBF'!$A$3:$K$38,MATCH($A5,'[24]Gross Exp for LGBF'!$A$3:$A$38,0),MATCH(QT$1,'[24]Gross Exp for LGBF'!$A$3:$K$3,0))</f>
        <v>277129</v>
      </c>
      <c r="QU5" s="88">
        <f t="shared" si="42"/>
        <v>4.1572906893900381</v>
      </c>
      <c r="QV5" s="32">
        <f>INDEX([4]Sheet1!$A$1:$CJ$34, MATCH($A5, [4]Sheet1!$A$1:$A$34, 0), MATCH(QV$1, [4]Sheet1!$A$1:$CJ$1, 0))</f>
        <v>11787</v>
      </c>
      <c r="QW5" s="32">
        <f t="array" ref="QW5">INDEX('[24]Gross Exp for LGBF'!$A$3:$K$38,MATCH($A5,'[24]Gross Exp for LGBF'!$A$3:$A$38,0),MATCH(QW$1,'[24]Gross Exp for LGBF'!$A$3:$K$3,0))</f>
        <v>283526</v>
      </c>
      <c r="QX5" s="88">
        <f t="shared" si="43"/>
        <v>4.4890875588144796</v>
      </c>
      <c r="QY5" s="88">
        <f>INDEX('[6]Finance Indicators'!$B$3:$BO$35,MATCH($A5,'[6]Finance Indicators'!$A$3:$A$35,0),MATCH(QY$1,'[6]Finance Indicators'!$B$2:$BO$2,0))</f>
        <v>12985</v>
      </c>
      <c r="QZ5" s="88">
        <f t="array" ref="QZ5">INDEX('[24]Gross Exp for LGBF'!$A$3:$K$38,MATCH($A5,'[24]Gross Exp for LGBF'!$A$3:$A$38,0),MATCH(QZ$1,'[24]Gross Exp for LGBF'!$A$3:$K$3,0))</f>
        <v>289257</v>
      </c>
      <c r="RA5" s="250">
        <f t="array" ref="RA5">INDEX('[7]Finance Indicators'!$A$2:$BO$35,MATCH($A5,'[7]Finance Indicators'!$A$2:$A$35,0),MATCH(RA$1,'[7]Finance Indicators'!$A$2:$BO$2,0))</f>
        <v>3.9607126388033373</v>
      </c>
      <c r="RB5" s="250">
        <f t="array" ref="RB5">INDEX('[7]Finance Indicators'!$A$2:$BO$35,MATCH($A5,'[7]Finance Indicators'!$A$2:$A$35,0),MATCH(RB$1,'[7]Finance Indicators'!$A$2:$BO$2,0))</f>
        <v>11767</v>
      </c>
      <c r="RC5" s="250">
        <f t="array" ref="RC5">INDEX('[7]Finance Indicators'!$A$2:$BO$35,MATCH($A5,'[7]Finance Indicators'!$A$2:$A$35,0),MATCH(RC$1,'[7]Finance Indicators'!$A$2:$BO$2,0))</f>
        <v>297093</v>
      </c>
      <c r="RD5" s="115">
        <f>INDEX('[25]Corporate Management'!$B$6:$EY$40,MATCH($A5,'[25]Corporate Management'!$B$6:$B$40,0),MATCH(RD$1,'[25]Corporate Management'!$B$40:$EY$40,0))</f>
        <v>34.972677595628419</v>
      </c>
      <c r="RE5" s="131">
        <f>INDEX('[25]Corporate Management'!$B$6:$EY$40,MATCH($A5,'[25]Corporate Management'!$B$6:$B$40,0),MATCH(RE$1,'[25]Corporate Management'!$B$40:$EY$40,0))</f>
        <v>64</v>
      </c>
      <c r="RF5" s="131">
        <f>INDEX('[25]Corporate Management'!$B$6:$EY$40,MATCH($A5,'[25]Corporate Management'!$B$6:$B$40,0),MATCH(RF$1,'[25]Corporate Management'!$B$40:$EY$40,0))</f>
        <v>183</v>
      </c>
      <c r="RG5" s="116">
        <f>INDEX('[25]Corporate Management'!$B$6:$EY$40,MATCH($A5,'[25]Corporate Management'!$B$6:$B$40,0),MATCH(RG$1,'[25]Corporate Management'!$B$40:$EY$40,0))</f>
        <v>41.414141414141412</v>
      </c>
      <c r="RH5" s="131">
        <f>INDEX('[25]Corporate Management'!$B$6:$EY$40,MATCH($A5,'[25]Corporate Management'!$B$6:$B$40,0),MATCH(RH$1,'[25]Corporate Management'!$B$40:$EY$40,0))</f>
        <v>82</v>
      </c>
      <c r="RI5" s="131">
        <f>INDEX('[25]Corporate Management'!$B$6:$EY$40,MATCH($A5,'[25]Corporate Management'!$B$6:$B$40,0),MATCH(RI$1,'[25]Corporate Management'!$B$40:$EY$40,0))</f>
        <v>198</v>
      </c>
      <c r="RJ5" s="116">
        <f>INDEX('[25]Corporate Management'!$B$6:$EY$40,MATCH($A5,'[25]Corporate Management'!$B$6:$B$40,0),MATCH(RJ$1,'[25]Corporate Management'!$B$40:$EY$40,0))</f>
        <v>43.229166666666671</v>
      </c>
      <c r="RK5" s="131">
        <f>INDEX('[25]Corporate Management'!$B$6:$EY$40,MATCH($A5,'[25]Corporate Management'!$B$6:$B$40,0),MATCH(RK$1,'[25]Corporate Management'!$B$40:$EY$40,0))</f>
        <v>83</v>
      </c>
      <c r="RL5" s="131">
        <f>INDEX('[25]Corporate Management'!$B$6:$EY$40,MATCH($A5,'[25]Corporate Management'!$B$6:$B$40,0),MATCH(RL$1,'[25]Corporate Management'!$B$40:$EY$40,0))</f>
        <v>192</v>
      </c>
      <c r="RM5" s="116">
        <f>INDEX('[26]All Data'!$A$1:$Y$34,MATCH($A5,'[26]All Data'!$A$1:$A$34,0),MATCH(RM$1,'[26]All Data'!$A$1:$Y$1,0))</f>
        <v>45.652173913043477</v>
      </c>
      <c r="RN5" s="131">
        <f>INDEX('[26]All Data'!$A$1:$Y$34,MATCH($A5,'[26]All Data'!$A$1:$A$34,0),MATCH(RN$1,'[26]All Data'!$A$1:$Y$1,0))</f>
        <v>84</v>
      </c>
      <c r="RO5" s="131">
        <f>INDEX('[26]All Data'!$A$1:$Y$34,MATCH($A5,'[26]All Data'!$A$1:$A$34,0),MATCH(RO$1,'[26]All Data'!$A$1:$Y$1,0))</f>
        <v>184</v>
      </c>
      <c r="RP5" s="116">
        <f>INDEX('[27]All Data'!$A$1:$Y$34,MATCH($A5,'[27]All Data'!$A$1:$A$34,0),MATCH(RP$1,'[27]All Data'!$A$1:$Y$1,0))</f>
        <v>44.680851063829785</v>
      </c>
      <c r="RQ5" s="131">
        <f>INDEX('[27]All Data'!$A$1:$Y$34,MATCH($A5,'[27]All Data'!$A$1:$A$34,0),MATCH(RQ$1,'[27]All Data'!$A$1:$Y$1,0))</f>
        <v>84</v>
      </c>
      <c r="RR5" s="131">
        <f>INDEX('[27]All Data'!$A$1:$Y$34,MATCH($A5,'[27]All Data'!$A$1:$A$34,0),MATCH(RR$1,'[27]All Data'!$A$1:$Y$1,0))</f>
        <v>188</v>
      </c>
      <c r="RS5" s="116">
        <f>INDEX('[28]All Data'!$A$1:$AB$34,MATCH($A5,'[28]All Data'!$A$1:$A$34,0),MATCH(RS$1,'[28]All Data'!$A$1:$AB$1,0))</f>
        <v>50.505050505050505</v>
      </c>
      <c r="RT5" s="131">
        <f>INDEX('[28]All Data'!$A$1:$AB$34,MATCH($A5,'[28]All Data'!$A$1:$A$34,0),MATCH(RT$1,'[28]All Data'!$A$1:$AB$1,0))</f>
        <v>100</v>
      </c>
      <c r="RU5" s="131">
        <f>INDEX('[28]All Data'!$A$1:$AB$34,MATCH($A5,'[28]All Data'!$A$1:$A$34,0),MATCH(RU$1,'[28]All Data'!$A$1:$AB$1,0))</f>
        <v>198</v>
      </c>
      <c r="RV5" s="116">
        <f>INDEX('[29]SPI Raw Data 1617'!$A$3:$AN$37,MATCH($A5,'[29]SPI Raw Data 1617'!$A$3:$A$37,0),MATCH(RV$1,'[29]SPI Raw Data 1617'!$A$37:$AN$37,0))</f>
        <v>50.495049504950494</v>
      </c>
      <c r="RW5" s="131">
        <f>INDEX('[29]SPI Raw Data 1617'!$A$3:$AN$37,MATCH($A5,'[29]SPI Raw Data 1617'!$A$3:$A$37,0),MATCH(RW$1,'[29]SPI Raw Data 1617'!$A$37:$AN$37,0))</f>
        <v>102</v>
      </c>
      <c r="RX5" s="131">
        <f>INDEX('[29]SPI Raw Data 1617'!$A$3:$AN$37,MATCH($A5,'[29]SPI Raw Data 1617'!$A$3:$A$37,0),MATCH(RX$1,'[29]SPI Raw Data 1617'!$A$37:$AN$37,0))</f>
        <v>202</v>
      </c>
      <c r="RY5" s="116">
        <f>INDEX('[30]SPI Raw Data 1718'!$A$3:$AN$37,MATCH($A5,'[30]SPI Raw Data 1718'!$A$3:$A$37,0),MATCH(RY$1,'[30]SPI Raw Data 1718'!$A$37:$AN$37,0))</f>
        <v>53.061224489795919</v>
      </c>
      <c r="RZ5" s="197">
        <f>INDEX('[30]SPI Raw Data 1718'!$A$3:$AN$37,MATCH($A5,'[30]SPI Raw Data 1718'!$A$3:$A$37,0),MATCH(RZ$1,'[30]SPI Raw Data 1718'!$A$37:$AN$37,0))</f>
        <v>104</v>
      </c>
      <c r="SA5" s="197">
        <f>INDEX('[30]SPI Raw Data 1718'!$A$3:$AN$37,MATCH($A5,'[30]SPI Raw Data 1718'!$A$3:$A$37,0),MATCH(SA$1,'[30]SPI Raw Data 1718'!$A$37:$AN$37,0))</f>
        <v>196</v>
      </c>
      <c r="SB5" s="116">
        <f>INDEX('[31]SPI Raw Data 1819'!$A$1:$AN$37,MATCH($A5,'[31]SPI Raw Data 1819'!$A$1:$A$37,0),MATCH(SB$1,'[31]SPI Raw Data 1819'!$A$37:$AN$37,0))</f>
        <v>52.0618556701031</v>
      </c>
      <c r="SC5" s="197">
        <f>INDEX('[31]SPI Raw Data 1819'!$A$1:$AN$37,MATCH($A5,'[31]SPI Raw Data 1819'!$A$1:$A$37,0),MATCH(SC$1,'[31]SPI Raw Data 1819'!$A$37:$AN$37,0))</f>
        <v>101</v>
      </c>
      <c r="SD5" s="225">
        <f>INDEX('[31]SPI Raw Data 1819'!$A$1:$AN$37,MATCH($A5,'[31]SPI Raw Data 1819'!$A$1:$A$37,0),MATCH(SD$1,'[31]SPI Raw Data 1819'!$A$37:$AN$37,0))</f>
        <v>194</v>
      </c>
      <c r="SE5" s="116">
        <f>INDEX('[32]SPI Raw Data 1920'!$A$1:$AN$35, MATCH($A5,'[32]SPI Raw Data 1920'!$A$1:$A$35,0),MATCH(SE$1,'[32]SPI Raw Data 1920'!$A$37:$AN$37,0))</f>
        <v>55.154639175257735</v>
      </c>
      <c r="SF5" s="116">
        <f>INDEX('[32]SPI Raw Data 1920'!$A$1:$AN$35, MATCH($A5,'[32]SPI Raw Data 1920'!$A$1:$A$35,0),MATCH(SF$1,'[32]SPI Raw Data 1920'!$A$37:$AN$37,0))</f>
        <v>107</v>
      </c>
      <c r="SG5" s="116">
        <f>INDEX('[32]SPI Raw Data 1920'!$A$1:$AN$35, MATCH($A5,'[32]SPI Raw Data 1920'!$A$1:$A$35,0),MATCH(SG$1,'[32]SPI Raw Data 1920'!$A$37:$AN$37,0))</f>
        <v>194</v>
      </c>
      <c r="SH5" s="115">
        <f>INDEX('[28]All Data'!$A$1:$AB$34,MATCH($A5,'[28]All Data'!$A$1:$A$34,0),MATCH(SH$1,'[28]All Data'!$A$1:$AB$1,0))</f>
        <v>7.7138849929873743</v>
      </c>
      <c r="SI5" s="135">
        <f>INDEX('[28]All Data'!$A$1:$AB$34,MATCH($A5,'[28]All Data'!$A$1:$A$34,0),MATCH(SI$1,'[28]All Data'!$A$1:$AB$1,0))</f>
        <v>13.16</v>
      </c>
      <c r="SJ5" s="135">
        <f>INDEX('[28]All Data'!$A$1:$AB$34,MATCH($A5,'[28]All Data'!$A$1:$A$34,0),MATCH(SJ$1,'[28]All Data'!$A$1:$AB$1,0))</f>
        <v>14.26</v>
      </c>
      <c r="SK5" s="116">
        <f>INDEX('[29]SPI Raw Data 1617'!$A$3:$AN$37,MATCH($A5,'[29]SPI Raw Data 1617'!$A$3:$A$37,0),MATCH(SK$1,'[29]SPI Raw Data 1617'!$A$37:$AN$37,0))</f>
        <v>8.4769124741557675</v>
      </c>
      <c r="SL5" s="135">
        <f>INDEX('[29]SPI Raw Data 1617'!$A$3:$AN$37,MATCH($A5,'[29]SPI Raw Data 1617'!$A$3:$A$37,0),MATCH(SL$1,'[29]SPI Raw Data 1617'!$A$37:$AN$37,0))</f>
        <v>13.28</v>
      </c>
      <c r="SM5" s="135">
        <f>INDEX('[29]SPI Raw Data 1617'!$A$3:$AN$37,MATCH($A5,'[29]SPI Raw Data 1617'!$A$3:$A$37,0),MATCH(SM$1,'[29]SPI Raw Data 1617'!$A$37:$AN$37,0))</f>
        <v>14.51</v>
      </c>
      <c r="SN5" s="116">
        <f>INDEX('[30]SPI Raw Data 1718'!$A$3:$AN$37,MATCH($A5,'[30]SPI Raw Data 1718'!$A$3:$A$37,0),MATCH(SN$1,'[30]SPI Raw Data 1718'!$A$37:$AN$37,0))</f>
        <v>7.7075098814229221</v>
      </c>
      <c r="SO5" s="135">
        <f>INDEX('[30]SPI Raw Data 1718'!$A$3:$AN$37,MATCH($A5,'[30]SPI Raw Data 1718'!$A$3:$A$37,0),MATCH(SO$1,'[30]SPI Raw Data 1718'!$A$37:$AN$37,0))</f>
        <v>14.01</v>
      </c>
      <c r="SP5" s="135">
        <f>INDEX('[30]SPI Raw Data 1718'!$A$3:$AN$37,MATCH($A5,'[30]SPI Raw Data 1718'!$A$3:$A$37,0),MATCH(SP$1,'[30]SPI Raw Data 1718'!$A$37:$AN$37,0))</f>
        <v>15.18</v>
      </c>
      <c r="SQ5" s="116">
        <f>INDEX('[31]SPI Raw Data 1819'!$A$1:$AN$37,MATCH($A5,'[31]SPI Raw Data 1819'!$A$1:$A$37,0),MATCH(SQ$1,'[31]SPI Raw Data 1819'!$A$37:$AN$37,0))</f>
        <v>7.7625570776255586</v>
      </c>
      <c r="SR5" s="213">
        <f>INDEX('[31]SPI Raw Data 1819'!$A$1:$AN$37,MATCH($A5,'[31]SPI Raw Data 1819'!$A$1:$A$37,0),MATCH(SR$1,'[31]SPI Raw Data 1819'!$A$37:$AN$37,0))</f>
        <v>14.14</v>
      </c>
      <c r="SS5" s="228">
        <f>INDEX('[31]SPI Raw Data 1819'!$A$1:$AN$37,MATCH($A5,'[31]SPI Raw Data 1819'!$A$1:$A$37,0),MATCH(SS$1,'[31]SPI Raw Data 1819'!$A$37:$AN$37,0))</f>
        <v>15.33</v>
      </c>
      <c r="ST5" s="116">
        <f>INDEX('[32]SPI Raw Data 1920'!$A$1:$AN$35, MATCH($A5,'[32]SPI Raw Data 1920'!$A$1:$A$35,0),MATCH(ST$1,'[32]SPI Raw Data 1920'!$A$37:$AN$37,0))</f>
        <v>6.8338557993730404</v>
      </c>
      <c r="SU5" s="116">
        <f>INDEX('[32]SPI Raw Data 1920'!$A$1:$AN$35, MATCH($A5,'[32]SPI Raw Data 1920'!$A$1:$A$35,0),MATCH(SU$1,'[32]SPI Raw Data 1920'!$A$37:$AN$37,0))</f>
        <v>14.86</v>
      </c>
      <c r="SV5" s="116">
        <f>INDEX('[32]SPI Raw Data 1920'!$A$1:$AN$35, MATCH($A5,'[32]SPI Raw Data 1920'!$A$1:$A$35,0),MATCH(SV$1,'[32]SPI Raw Data 1920'!$A$37:$AN$37,0))</f>
        <v>15.95</v>
      </c>
      <c r="SW5" s="115">
        <f>INDEX('[25]Corporate Management'!$B$6:$EY$40,MATCH($A5,'[25]Corporate Management'!$B$6:$B$40,0),MATCH(SW$1,'[25]Corporate Management'!$B$40:$EY$40,0))</f>
        <v>11.94983891271416</v>
      </c>
      <c r="SX5" s="131">
        <f>INDEX('[25]Corporate Management'!$B$6:$EY$40,MATCH($A5,'[25]Corporate Management'!$B$6:$B$40,0),MATCH(SX$1,'[25]Corporate Management'!$B$40:$EY$40,0))</f>
        <v>560077</v>
      </c>
      <c r="SY5" s="131">
        <f>INDEX('[25]Corporate Management'!$B$6:$EY$40,MATCH($A5,'[25]Corporate Management'!$B$6:$B$40,0),MATCH(SY$1,'[25]Corporate Management'!$B$40:$EY$40,0))</f>
        <v>46869</v>
      </c>
      <c r="SZ5" s="116">
        <f>INDEX('[25]Corporate Management'!$B$6:$EY$40,MATCH($A5,'[25]Corporate Management'!$B$6:$B$40,0),MATCH(SZ$1,'[25]Corporate Management'!$B$40:$EY$40,0))</f>
        <v>7.2239630944535387</v>
      </c>
      <c r="TA5" s="131">
        <f>INDEX('[25]Corporate Management'!$B$6:$EY$40,MATCH($A5,'[25]Corporate Management'!$B$6:$B$40,0),MATCH(TA$1,'[25]Corporate Management'!$B$40:$EY$40,0))</f>
        <v>339808</v>
      </c>
      <c r="TB5" s="131">
        <f>INDEX('[25]Corporate Management'!$B$6:$EY$40,MATCH($A5,'[25]Corporate Management'!$B$6:$B$40,0),MATCH(TB$1,'[25]Corporate Management'!$B$40:$EY$40,0))</f>
        <v>47039</v>
      </c>
      <c r="TC5" s="116">
        <f>INDEX('[25]Corporate Management'!$B$6:$EY$40,MATCH($A5,'[25]Corporate Management'!$B$6:$B$40,0),MATCH(TC$1,'[25]Corporate Management'!$B$40:$EY$40,0))</f>
        <v>8.6127823528166481</v>
      </c>
      <c r="TD5" s="131">
        <f>INDEX('[25]Corporate Management'!$B$6:$EY$40,MATCH($A5,'[25]Corporate Management'!$B$6:$B$40,0),MATCH(TD$1,'[25]Corporate Management'!$B$40:$EY$40,0))</f>
        <v>406842</v>
      </c>
      <c r="TE5" s="131">
        <f>INDEX('[25]Corporate Management'!$B$6:$EY$40,MATCH($A5,'[25]Corporate Management'!$B$6:$B$40,0),MATCH(TE$1,'[25]Corporate Management'!$B$40:$EY$40,0))</f>
        <v>47237</v>
      </c>
      <c r="TF5" s="116">
        <f>INDEX('[26]All Data'!$A$1:$Y$34,MATCH($A5,'[26]All Data'!$A$1:$A$34,0),MATCH(TF$1,'[26]All Data'!$A$1:$Y$1,0))</f>
        <v>8.2491461820634981</v>
      </c>
      <c r="TG5" s="131">
        <f>INDEX('[26]All Data'!$A$1:$Y$34,MATCH($A5,'[26]All Data'!$A$1:$A$34,0),MATCH(TG$1,'[26]All Data'!$A$1:$Y$1,0))</f>
        <v>391290</v>
      </c>
      <c r="TH5" s="131">
        <f>INDEX('[26]All Data'!$A$1:$Y$34,MATCH($A5,'[26]All Data'!$A$1:$A$34,0),MATCH(TH$1,'[26]All Data'!$A$1:$Y$1,0))</f>
        <v>47434</v>
      </c>
      <c r="TI5" s="116">
        <f>INDEX('[27]All Data'!$A$1:$Y$34,MATCH($A5,'[27]All Data'!$A$1:$A$34,0),MATCH(TI$1,'[27]All Data'!$A$1:$Y$1,0))</f>
        <v>6.9837782254679759</v>
      </c>
      <c r="TJ5" s="131">
        <f>INDEX('[27]All Data'!$A$1:$Y$34,MATCH($A5,'[27]All Data'!$A$1:$A$34,0),MATCH(TJ$1,'[27]All Data'!$A$1:$Y$1,0))</f>
        <v>332791</v>
      </c>
      <c r="TK5" s="131">
        <f>INDEX('[27]All Data'!$A$1:$Y$34,MATCH($A5,'[27]All Data'!$A$1:$A$34,0),MATCH(TK$1,'[27]All Data'!$A$1:$Y$1,0))</f>
        <v>47652</v>
      </c>
      <c r="TL5" s="116">
        <f>INDEX('[28]All Data'!$A$1:$AB$34,MATCH($A5,'[28]All Data'!$A$1:$A$34,0),MATCH(TL$1,'[28]All Data'!$A$1:$AB$1,0))</f>
        <v>7.2206233505089861</v>
      </c>
      <c r="TM5" s="131">
        <f>INDEX('[28]All Data'!$A$1:$AB$34,MATCH($A5,'[28]All Data'!$A$1:$A$34,0),MATCH(TM$1,'[28]All Data'!$A$1:$AB$1,0))</f>
        <v>344727</v>
      </c>
      <c r="TN5" s="131">
        <f>INDEX('[28]All Data'!$A$1:$AB$34,MATCH($A5,'[28]All Data'!$A$1:$A$34,0),MATCH(TN$1,'[28]All Data'!$A$1:$AB$1,0))</f>
        <v>47742</v>
      </c>
      <c r="TO5" s="116">
        <f>INDEX('[29]SPI Raw Data 1617'!$A$3:$AN$37,MATCH($A5,'[29]SPI Raw Data 1617'!$A$3:$A$37,0),MATCH(TO$1,'[29]SPI Raw Data 1617'!$A$37:$AN$37,0))</f>
        <v>6.8546057848825077</v>
      </c>
      <c r="TP5" s="131">
        <f>INDEX('[29]SPI Raw Data 1617'!$A$3:$AN$37,MATCH($A5,'[29]SPI Raw Data 1617'!$A$3:$A$37,0),MATCH(TP$1,'[29]SPI Raw Data 1617'!$A$37:$AN$37,0))</f>
        <v>328459</v>
      </c>
      <c r="TQ5" s="131">
        <f>INDEX('[29]SPI Raw Data 1617'!$A$3:$AN$37,MATCH($A5,'[29]SPI Raw Data 1617'!$A$3:$A$37,0),MATCH(TQ$1,'[29]SPI Raw Data 1617'!$A$37:$AN$37,0))</f>
        <v>47918</v>
      </c>
      <c r="TR5" s="116">
        <f>INDEX('[30]SPI Raw Data 1718'!$A$3:$AN$37,MATCH($A5,'[30]SPI Raw Data 1718'!$A$3:$A$37,0),MATCH(TR$1,'[30]SPI Raw Data 1718'!$A$37:$AN$37,0))</f>
        <v>8.3168714851072689</v>
      </c>
      <c r="TS5" s="131">
        <f>INDEX('[30]SPI Raw Data 1718'!$A$3:$AN$37,MATCH($A5,'[30]SPI Raw Data 1718'!$A$3:$A$37,0),MATCH(TS$1,'[30]SPI Raw Data 1718'!$A$37:$AN$37,0))</f>
        <v>399293</v>
      </c>
      <c r="TT5" s="131">
        <f>INDEX('[30]SPI Raw Data 1718'!$A$3:$AN$37,MATCH($A5,'[30]SPI Raw Data 1718'!$A$3:$A$37,0),MATCH(TT$1,'[30]SPI Raw Data 1718'!$A$37:$AN$37,0))</f>
        <v>48010</v>
      </c>
      <c r="TU5" s="116">
        <f>INDEX('[31]SPI Raw Data 1819'!$A$1:$AN$37,MATCH($A5,'[31]SPI Raw Data 1819'!$A$1:$A$37,0),MATCH(TU$1,'[31]SPI Raw Data 1819'!$A$37:$AN$37,0))</f>
        <v>9.5849617495426571</v>
      </c>
      <c r="TV5" s="197">
        <f>INDEX('[31]SPI Raw Data 1819'!$A$1:$AN$37,MATCH($A5,'[31]SPI Raw Data 1819'!$A$1:$A$37,0),MATCH(TV$1,'[31]SPI Raw Data 1819'!$A$37:$AN$37,0))</f>
        <v>461075</v>
      </c>
      <c r="TW5" s="197">
        <f>INDEX('[31]SPI Raw Data 1819'!$A$1:$AN$37,MATCH($A5,'[31]SPI Raw Data 1819'!$A$1:$A$37,0),MATCH(TW$1,'[31]SPI Raw Data 1819'!$A$37:$AN$37,0))</f>
        <v>48104</v>
      </c>
      <c r="TX5" s="116">
        <f>INDEX('[32]SPI Raw Data 1920'!$A$1:$AN$35, MATCH($A5,'[32]SPI Raw Data 1920'!$A$1:$A$35,0),MATCH(TX$1,'[32]SPI Raw Data 1920'!$A$37:$AN$37,0))</f>
        <v>6.5594680806992836</v>
      </c>
      <c r="TY5" s="116">
        <f>INDEX('[32]SPI Raw Data 1920'!$A$1:$AN$35, MATCH($A5,'[32]SPI Raw Data 1920'!$A$1:$A$35,0),MATCH(TY$1,'[32]SPI Raw Data 1920'!$A$37:$AN$37,0))</f>
        <v>316678</v>
      </c>
      <c r="TZ5" s="116">
        <f>INDEX('[32]SPI Raw Data 1920'!$A$1:$AN$35, MATCH($A5,'[32]SPI Raw Data 1920'!$A$1:$A$35,0),MATCH(TZ$1,'[32]SPI Raw Data 1920'!$A$37:$AN$37,0))</f>
        <v>48278</v>
      </c>
      <c r="UA5" s="133">
        <f>(SW5*100)/Deflators!$B$2</f>
        <v>14.077191065061839</v>
      </c>
      <c r="UB5" s="116">
        <f>(SZ5*100)/Deflators!$B$3</f>
        <v>8.3829012940862917</v>
      </c>
      <c r="UC5" s="116">
        <f>(TC5*100)/Deflators!$B$4</f>
        <v>9.7942728300047435</v>
      </c>
      <c r="UD5" s="116">
        <f>(TF5*100)/Deflators!$B$5</f>
        <v>9.214557695455829</v>
      </c>
      <c r="UE5" s="116">
        <f>(TI5*100)/Deflators!$B$6</f>
        <v>7.6949959182038876</v>
      </c>
      <c r="UF5" s="116">
        <f>(TL5*100)/Deflators!$B$7</f>
        <v>7.8915684455323714</v>
      </c>
      <c r="UG5" s="116">
        <f>(TO5*100)/Deflators!$B$8</f>
        <v>7.3106125535209285</v>
      </c>
      <c r="UH5" s="116">
        <f>(TR5*100)/Deflators!$B$9</f>
        <v>8.7166748522164532</v>
      </c>
      <c r="UI5" s="116">
        <f>(TU5*100)/Deflators!$B$10</f>
        <v>9.8191358660275814</v>
      </c>
      <c r="UJ5" s="248">
        <f>(TX5*100)/Deflators!$B$11</f>
        <v>6.5594680806992836</v>
      </c>
      <c r="UK5" s="115">
        <f>INDEX('[25]Corporate Management'!$B$6:$EY$40,MATCH($A5,'[25]Corporate Management'!$B$6:$B$40,0),MATCH(UK$1,'[25]Corporate Management'!$B$40:$EY$40,0))</f>
        <v>7.8501628664495113</v>
      </c>
      <c r="UL5" s="131">
        <f>INDEX('[25]Corporate Management'!$B$6:$EY$40,MATCH($A5,'[25]Corporate Management'!$B$6:$B$40,0),MATCH(UL$1,'[25]Corporate Management'!$B$40:$EY$40,0))</f>
        <v>7230</v>
      </c>
      <c r="UM5" s="131">
        <f>INDEX('[25]Corporate Management'!$B$6:$EY$40,MATCH($A5,'[25]Corporate Management'!$B$6:$B$40,0),MATCH(UM$1,'[25]Corporate Management'!$B$40:$EY$40,0))</f>
        <v>921</v>
      </c>
      <c r="UN5" s="116">
        <f>INDEX('[25]Corporate Management'!$B$6:$EY$40,MATCH($A5,'[25]Corporate Management'!$B$6:$B$40,0),MATCH(UN$1,'[25]Corporate Management'!$B$40:$EY$40,0))</f>
        <v>7.621403912543153</v>
      </c>
      <c r="UO5" s="131">
        <f>INDEX('[25]Corporate Management'!$B$6:$EY$40,MATCH($A5,'[25]Corporate Management'!$B$6:$B$40,0),MATCH(UO$1,'[25]Corporate Management'!$B$40:$EY$40,0))</f>
        <v>6623</v>
      </c>
      <c r="UP5" s="131">
        <f>INDEX('[25]Corporate Management'!$B$6:$EY$40,MATCH($A5,'[25]Corporate Management'!$B$6:$B$40,0),MATCH(UP$1,'[25]Corporate Management'!$B$40:$EY$40,0))</f>
        <v>869</v>
      </c>
      <c r="UQ5" s="116">
        <f>INDEX('[25]Corporate Management'!$B$6:$EY$40,MATCH($A5,'[25]Corporate Management'!$B$6:$B$40,0),MATCH(UQ$1,'[25]Corporate Management'!$B$40:$EY$40,0))</f>
        <v>8.1616161616161609</v>
      </c>
      <c r="UR5" s="131">
        <f>INDEX('[25]Corporate Management'!$B$6:$EY$40,MATCH($A5,'[25]Corporate Management'!$B$6:$B$40,0),MATCH(UR$1,'[25]Corporate Management'!$B$40:$EY$40,0))</f>
        <v>7272</v>
      </c>
      <c r="US5" s="131">
        <f>INDEX('[25]Corporate Management'!$B$6:$EY$40,MATCH($A5,'[25]Corporate Management'!$B$6:$B$40,0),MATCH(US$1,'[25]Corporate Management'!$B$40:$EY$40,0))</f>
        <v>891</v>
      </c>
      <c r="UT5" s="116">
        <f>INDEX('[26]All Data'!$A$1:$Y$34,MATCH($A5,'[26]All Data'!$A$1:$A$34,0),MATCH(UT$1,'[26]All Data'!$A$1:$Y$1,0))</f>
        <v>6.7101947308132877</v>
      </c>
      <c r="UU5" s="131">
        <f>INDEX('[26]All Data'!$A$1:$Y$34,MATCH($A5,'[26]All Data'!$A$1:$A$34,0),MATCH(UU$1,'[26]All Data'!$A$1:$Y$1,0))</f>
        <v>5858</v>
      </c>
      <c r="UV5" s="131">
        <f>INDEX('[26]All Data'!$A$1:$Y$34,MATCH($A5,'[26]All Data'!$A$1:$A$34,0),MATCH(UV$1,'[26]All Data'!$A$1:$Y$1,0))</f>
        <v>873</v>
      </c>
      <c r="UW5" s="116">
        <f>INDEX('[27]All Data'!$A$1:$Y$34,MATCH($A5,'[27]All Data'!$A$1:$A$34,0),MATCH(UW$1,'[27]All Data'!$A$1:$Y$1,0))</f>
        <v>8.0746089049338146</v>
      </c>
      <c r="UX5" s="131">
        <f>INDEX('[27]All Data'!$A$1:$Y$34,MATCH($A5,'[27]All Data'!$A$1:$A$34,0),MATCH(UX$1,'[27]All Data'!$A$1:$Y$1,0))</f>
        <v>6710</v>
      </c>
      <c r="UY5" s="131">
        <f>INDEX('[27]All Data'!$A$1:$Y$34,MATCH($A5,'[27]All Data'!$A$1:$A$34,0),MATCH(UY$1,'[27]All Data'!$A$1:$Y$1,0))</f>
        <v>831</v>
      </c>
      <c r="UZ5" s="116">
        <f>INDEX('[28]All Data'!$A$1:$AB$34,MATCH($A5,'[28]All Data'!$A$1:$A$34,0),MATCH(UZ$1,'[28]All Data'!$A$1:$AB$1,0))</f>
        <v>6.8538713195201746</v>
      </c>
      <c r="VA5" s="131">
        <f>INDEX('[28]All Data'!$A$1:$AB$34,MATCH($A5,'[28]All Data'!$A$1:$A$34,0),MATCH(VA$1,'[28]All Data'!$A$1:$AB$1,0))</f>
        <v>6285</v>
      </c>
      <c r="VB5" s="131">
        <f>INDEX('[28]All Data'!$A$1:$AB$34,MATCH($A5,'[28]All Data'!$A$1:$A$34,0),MATCH(VB$1,'[28]All Data'!$A$1:$AB$1,0))</f>
        <v>917</v>
      </c>
      <c r="VC5" s="116">
        <f>INDEX('[29]SPI Raw Data 1617'!$A$3:$AN$37,MATCH($A5,'[29]SPI Raw Data 1617'!$A$3:$A$37,0),MATCH(VC$1,'[29]SPI Raw Data 1617'!$A$37:$AN$37,0))</f>
        <v>5.9099890230515912</v>
      </c>
      <c r="VD5" s="131">
        <f>INDEX('[29]SPI Raw Data 1617'!$A$3:$AN$37,MATCH($A5,'[29]SPI Raw Data 1617'!$A$3:$A$37,0),MATCH(VD$1,'[29]SPI Raw Data 1617'!$A$37:$AN$37,0))</f>
        <v>5384</v>
      </c>
      <c r="VE5" s="131">
        <f>INDEX('[29]SPI Raw Data 1617'!$A$3:$AN$37,MATCH($A5,'[29]SPI Raw Data 1617'!$A$3:$A$37,0),MATCH(VE$1,'[29]SPI Raw Data 1617'!$A$37:$AN$37,0))</f>
        <v>911</v>
      </c>
      <c r="VF5" s="116">
        <f>INDEX('[30]SPI Raw Data 1718'!$A$3:$AN$37,MATCH($A5,'[30]SPI Raw Data 1718'!$A$3:$A$37,0),MATCH(VF$1,'[30]SPI Raw Data 1718'!$A$37:$AN$37,0))</f>
        <v>5.8875278396436528</v>
      </c>
      <c r="VG5" s="131">
        <f>INDEX('[30]SPI Raw Data 1718'!$A$3:$AN$37,MATCH($A5,'[30]SPI Raw Data 1718'!$A$3:$A$37,0),MATCH(VG$1,'[30]SPI Raw Data 1718'!$A$37:$AN$37,0))</f>
        <v>5287</v>
      </c>
      <c r="VH5" s="131">
        <f>INDEX('[30]SPI Raw Data 1718'!$A$3:$AN$37,MATCH($A5,'[30]SPI Raw Data 1718'!$A$3:$A$37,0),MATCH(VH$1,'[30]SPI Raw Data 1718'!$A$37:$AN$37,0))</f>
        <v>898</v>
      </c>
      <c r="VI5" s="116">
        <f>INDEX('[31]SPI Raw Data 1819'!$A$1:$AN$37,MATCH($A5,'[31]SPI Raw Data 1819'!$A$1:$A$37,0),MATCH(VI$1,'[31]SPI Raw Data 1819'!$A$37:$AN$37,0))</f>
        <v>5.7279735682819384</v>
      </c>
      <c r="VJ5" s="197">
        <f>INDEX('[31]SPI Raw Data 1819'!$A$1:$AN$37,MATCH($A5,'[31]SPI Raw Data 1819'!$A$1:$A$37,0),MATCH(VJ$1,'[31]SPI Raw Data 1819'!$A$37:$AN$37,0))</f>
        <v>5201</v>
      </c>
      <c r="VK5" s="225">
        <f>INDEX('[31]SPI Raw Data 1819'!$A$1:$AN$37,MATCH($A5,'[31]SPI Raw Data 1819'!$A$1:$A$37,0),MATCH(VK$1,'[31]SPI Raw Data 1819'!$A$37:$AN$37,0))</f>
        <v>908</v>
      </c>
      <c r="VL5" s="116">
        <f>INDEX('[32]SPI Raw Data 1920'!$A$1:$AN$35, MATCH($A5,'[32]SPI Raw Data 1920'!$A$1:$A$35,0),MATCH(VL$1,'[32]SPI Raw Data 1920'!$A$37:$AN$37,0))</f>
        <v>7.6542261251372121</v>
      </c>
      <c r="VM5" s="116">
        <f>INDEX('[32]SPI Raw Data 1920'!$A$1:$AN$35, MATCH($A5,'[32]SPI Raw Data 1920'!$A$1:$A$35,0),MATCH(VM$1,'[32]SPI Raw Data 1920'!$A$37:$AN$37,0))</f>
        <v>6973</v>
      </c>
      <c r="VN5" s="116">
        <f>INDEX('[32]SPI Raw Data 1920'!$A$1:$AN$35, MATCH($A5,'[32]SPI Raw Data 1920'!$A$1:$A$35,0),MATCH(VN$1,'[32]SPI Raw Data 1920'!$A$37:$AN$37,0))</f>
        <v>911</v>
      </c>
      <c r="VO5" s="115">
        <f>INDEX('[25]Corporate Management'!$B$6:$EY$40,MATCH($A5,'[25]Corporate Management'!$B$6:$B$40,0),MATCH(VO$1,'[25]Corporate Management'!$B$40:$EY$40,0))</f>
        <v>10.033728919425359</v>
      </c>
      <c r="VP5" s="131">
        <f>INDEX('[25]Corporate Management'!$B$6:$EY$40,MATCH($A5,'[25]Corporate Management'!$B$6:$B$40,0),MATCH(VP$1,'[25]Corporate Management'!$B$40:$EY$40,0))</f>
        <v>32128</v>
      </c>
      <c r="VQ5" s="131">
        <f>INDEX('[25]Corporate Management'!$B$6:$EY$40,MATCH($A5,'[25]Corporate Management'!$B$6:$B$40,0),MATCH(VQ$1,'[25]Corporate Management'!$B$40:$EY$40,0))</f>
        <v>3202</v>
      </c>
      <c r="VR5" s="116">
        <f>INDEX('[25]Corporate Management'!$B$6:$EY$40,MATCH($A5,'[25]Corporate Management'!$B$6:$B$40,0),MATCH(VR$1,'[25]Corporate Management'!$B$40:$EY$40,0))</f>
        <v>9.1107702794819367</v>
      </c>
      <c r="VS5" s="131">
        <f>INDEX('[25]Corporate Management'!$B$6:$EY$40,MATCH($A5,'[25]Corporate Management'!$B$6:$B$40,0),MATCH(VS$1,'[25]Corporate Management'!$B$40:$EY$40,0))</f>
        <v>26731</v>
      </c>
      <c r="VT5" s="131">
        <f>INDEX('[25]Corporate Management'!$B$6:$EY$40,MATCH($A5,'[25]Corporate Management'!$B$6:$B$40,0),MATCH(VT$1,'[25]Corporate Management'!$B$40:$EY$40,0))</f>
        <v>2934</v>
      </c>
      <c r="VU5" s="116">
        <f>INDEX('[25]Corporate Management'!$B$6:$EY$40,MATCH($A5,'[25]Corporate Management'!$B$6:$B$40,0),MATCH(VU$1,'[25]Corporate Management'!$B$40:$EY$40,0))</f>
        <v>10.926144756277695</v>
      </c>
      <c r="VV5" s="131">
        <f>INDEX('[25]Corporate Management'!$B$6:$EY$40,MATCH($A5,'[25]Corporate Management'!$B$6:$B$40,0),MATCH(VV$1,'[25]Corporate Management'!$B$40:$EY$40,0))</f>
        <v>29588</v>
      </c>
      <c r="VW5" s="131">
        <f>INDEX('[25]Corporate Management'!$B$6:$EY$40,MATCH($A5,'[25]Corporate Management'!$B$6:$B$40,0),MATCH(VW$1,'[25]Corporate Management'!$B$40:$EY$40,0))</f>
        <v>2708</v>
      </c>
      <c r="VX5" s="116">
        <f>INDEX('[26]All Data'!$A$1:$Y$34,MATCH($A5,'[26]All Data'!$A$1:$A$34,0),MATCH(VX$1,'[26]All Data'!$A$1:$Y$1,0))</f>
        <v>11.030046224961479</v>
      </c>
      <c r="VY5" s="131">
        <f>INDEX('[26]All Data'!$A$1:$Y$34,MATCH($A5,'[26]All Data'!$A$1:$A$34,0),MATCH(VY$1,'[26]All Data'!$A$1:$Y$1,0))</f>
        <v>28634</v>
      </c>
      <c r="VZ5" s="131">
        <f>INDEX('[26]All Data'!$A$1:$Y$34,MATCH($A5,'[26]All Data'!$A$1:$A$34,0),MATCH(VZ$1,'[26]All Data'!$A$1:$Y$1,0))</f>
        <v>2596</v>
      </c>
      <c r="WA5" s="116">
        <f>INDEX('[27]All Data'!$A$1:$Y$34,MATCH($A5,'[27]All Data'!$A$1:$A$34,0),MATCH(WA$1,'[27]All Data'!$A$1:$Y$1,0))</f>
        <v>11.32012432012432</v>
      </c>
      <c r="WB5" s="131">
        <f>INDEX('[27]All Data'!$A$1:$Y$34,MATCH($A5,'[27]All Data'!$A$1:$A$34,0),MATCH(WB$1,'[27]All Data'!$A$1:$Y$1,0))</f>
        <v>29138</v>
      </c>
      <c r="WC5" s="131">
        <f>INDEX('[27]All Data'!$A$1:$Y$34,MATCH($A5,'[27]All Data'!$A$1:$A$34,0),MATCH(WC$1,'[27]All Data'!$A$1:$Y$1,0))</f>
        <v>2574</v>
      </c>
      <c r="WD5" s="116">
        <f>INDEX('[28]All Data'!$A$1:$AB$34,MATCH($A5,'[28]All Data'!$A$1:$A$34,0),MATCH(WD$1,'[28]All Data'!$A$1:$AB$1,0))</f>
        <v>11.04869913275517</v>
      </c>
      <c r="WE5" s="131">
        <f>INDEX('[28]All Data'!$A$1:$AB$34,MATCH($A5,'[28]All Data'!$A$1:$A$34,0),MATCH(WE$1,'[28]All Data'!$A$1:$AB$1,0))</f>
        <v>33124</v>
      </c>
      <c r="WF5" s="131">
        <f>INDEX('[28]All Data'!$A$1:$AB$34,MATCH($A5,'[28]All Data'!$A$1:$A$34,0),MATCH(WF$1,'[28]All Data'!$A$1:$AB$1,0))</f>
        <v>2998</v>
      </c>
      <c r="WG5" s="116">
        <f>INDEX('[29]SPI Raw Data 1617'!$A$3:$AN$37,MATCH($A5,'[29]SPI Raw Data 1617'!$A$3:$A$37,0),MATCH(WG$1,'[29]SPI Raw Data 1617'!$A$37:$AN$37,0))</f>
        <v>11.564961990324809</v>
      </c>
      <c r="WH5" s="131">
        <f>INDEX('[29]SPI Raw Data 1617'!$A$3:$AN$37,MATCH($A5,'[29]SPI Raw Data 1617'!$A$3:$A$37,0),MATCH(WH$1,'[29]SPI Raw Data 1617'!$A$37:$AN$37,0))</f>
        <v>33469</v>
      </c>
      <c r="WI5" s="131">
        <f>INDEX('[29]SPI Raw Data 1617'!$A$3:$AN$37,MATCH($A5,'[29]SPI Raw Data 1617'!$A$3:$A$37,0),MATCH(WI$1,'[29]SPI Raw Data 1617'!$A$37:$AN$37,0))</f>
        <v>2894</v>
      </c>
      <c r="WJ5" s="116">
        <f>INDEX('[30]SPI Raw Data 1718'!$A$3:$AN$37,MATCH($A5,'[30]SPI Raw Data 1718'!$A$3:$A$37,0),MATCH(WJ$1,'[30]SPI Raw Data 1718'!$A$37:$AN$37,0))</f>
        <v>12.818148820326678</v>
      </c>
      <c r="WK5" s="131">
        <f>INDEX('[30]SPI Raw Data 1718'!$A$3:$AN$37,MATCH($A5,'[30]SPI Raw Data 1718'!$A$3:$A$37,0),MATCH(WK$1,'[30]SPI Raw Data 1718'!$A$37:$AN$37,0))</f>
        <v>35314</v>
      </c>
      <c r="WL5" s="131">
        <f>INDEX('[30]SPI Raw Data 1718'!$A$3:$AN$37,MATCH($A5,'[30]SPI Raw Data 1718'!$A$3:$A$37,0),MATCH(WL$1,'[30]SPI Raw Data 1718'!$A$37:$AN$37,0))</f>
        <v>2755</v>
      </c>
      <c r="WM5" s="116">
        <f>INDEX('[31]SPI Raw Data 1819'!$A$1:$AN$37,MATCH($A5,'[31]SPI Raw Data 1819'!$A$1:$A$37,0),MATCH(WM$1,'[31]SPI Raw Data 1819'!$A$37:$AN$37,0))</f>
        <v>14.006823351023503</v>
      </c>
      <c r="WN5" s="197">
        <f>INDEX('[31]SPI Raw Data 1819'!$A$1:$AN$37,MATCH($A5,'[31]SPI Raw Data 1819'!$A$1:$A$37,0),MATCH(WN$1,'[31]SPI Raw Data 1819'!$A$37:$AN$37,0))</f>
        <v>36950</v>
      </c>
      <c r="WO5" s="225">
        <f>INDEX('[31]SPI Raw Data 1819'!$A$1:$AN$37,MATCH($A5,'[31]SPI Raw Data 1819'!$A$1:$A$37,0),MATCH(WO$1,'[31]SPI Raw Data 1819'!$A$37:$AN$37,0))</f>
        <v>2638</v>
      </c>
      <c r="WP5" s="116">
        <f>INDEX('[32]SPI Raw Data 1920'!$A$1:$AN$35, MATCH($A5,'[32]SPI Raw Data 1920'!$A$1:$A$35,0),MATCH(WP$1,'[32]SPI Raw Data 1920'!$A$37:$AN$37,0))</f>
        <v>12.313799621928167</v>
      </c>
      <c r="WQ5" s="116">
        <f>INDEX('[32]SPI Raw Data 1920'!$A$1:$AN$35, MATCH($A5,'[32]SPI Raw Data 1920'!$A$1:$A$35,0),MATCH(WQ$1,'[32]SPI Raw Data 1920'!$A$37:$AN$37,0))</f>
        <v>32570</v>
      </c>
      <c r="WR5" s="116">
        <f>INDEX('[32]SPI Raw Data 1920'!$A$1:$AN$35, MATCH($A5,'[32]SPI Raw Data 1920'!$A$1:$A$35,0),MATCH(WR$1,'[32]SPI Raw Data 1920'!$A$37:$AN$37,0))</f>
        <v>2645</v>
      </c>
      <c r="WS5" s="115">
        <f>INDEX('[25]Corporate Management'!$B$6:$EY$40,MATCH($A5,'[25]Corporate Management'!$B$6:$B$40,0),MATCH(WS$1,'[25]Corporate Management'!$B$40:$EY$40,0))</f>
        <v>96.147233663876236</v>
      </c>
      <c r="WT5" s="131">
        <f>INDEX('[25]Corporate Management'!$B$6:$EY$40,MATCH($A5,'[25]Corporate Management'!$B$6:$B$40,0),MATCH(WT$1,'[25]Corporate Management'!$B$40:$EY$40,0))</f>
        <v>39451044</v>
      </c>
      <c r="WU5" s="131">
        <f>INDEX('[25]Corporate Management'!$B$6:$EY$40,MATCH($A5,'[25]Corporate Management'!$B$6:$B$40,0),MATCH(WU$1,'[25]Corporate Management'!$B$40:$EY$40,0))</f>
        <v>41031907.519999996</v>
      </c>
      <c r="WV5" s="116">
        <f>INDEX('[25]Corporate Management'!$B$6:$EY$40,MATCH($A5,'[25]Corporate Management'!$B$6:$B$40,0),MATCH(WV$1,'[25]Corporate Management'!$B$40:$EY$40,0))</f>
        <v>96.124744109435838</v>
      </c>
      <c r="WW5" s="131">
        <f>INDEX('[25]Corporate Management'!$B$6:$EY$40,MATCH($A5,'[25]Corporate Management'!$B$6:$B$40,0),MATCH(WW$1,'[25]Corporate Management'!$B$40:$EY$40,0))</f>
        <v>39632728</v>
      </c>
      <c r="WX5" s="131">
        <f>INDEX('[25]Corporate Management'!$B$6:$EY$40,MATCH($A5,'[25]Corporate Management'!$B$6:$B$40,0),MATCH(WX$1,'[25]Corporate Management'!$B$40:$EY$40,0))</f>
        <v>41230516</v>
      </c>
      <c r="WY5" s="116">
        <f>INDEX('[25]Corporate Management'!$B$6:$EY$40,MATCH($A5,'[25]Corporate Management'!$B$6:$B$40,0),MATCH(WY$1,'[25]Corporate Management'!$B$40:$EY$40,0))</f>
        <v>96.280065207826254</v>
      </c>
      <c r="WZ5" s="131">
        <f>INDEX('[25]Corporate Management'!$B$6:$EY$40,MATCH($A5,'[25]Corporate Management'!$B$6:$B$40,0),MATCH(WZ$1,'[25]Corporate Management'!$B$40:$EY$40,0))</f>
        <v>39937257</v>
      </c>
      <c r="XA5" s="131">
        <f>INDEX('[25]Corporate Management'!$B$6:$EY$40,MATCH($A5,'[25]Corporate Management'!$B$6:$B$40,0),MATCH(XA$1,'[25]Corporate Management'!$B$40:$EY$40,0))</f>
        <v>41480297</v>
      </c>
      <c r="XB5" s="116">
        <f>INDEX('[26]All Data'!$A$1:$Y$34,MATCH($A5,'[26]All Data'!$A$1:$A$34,0),MATCH(XB$1,'[26]All Data'!$A$1:$Y$1,0))</f>
        <v>96.295238762125607</v>
      </c>
      <c r="XC5" s="131">
        <f>INDEX('[26]All Data'!$A$1:$Y$34,MATCH($A5,'[26]All Data'!$A$1:$A$34,0),MATCH(XC$1,'[26]All Data'!$A$1:$Y$1,0))</f>
        <v>40348096</v>
      </c>
      <c r="XD5" s="131">
        <f>INDEX('[26]All Data'!$A$1:$Y$34,MATCH($A5,'[26]All Data'!$A$1:$A$34,0),MATCH(XD$1,'[26]All Data'!$A$1:$Y$1,0))</f>
        <v>41900406</v>
      </c>
      <c r="XE5" s="116">
        <f>INDEX('[27]All Data'!$A$1:$Y$34,MATCH($A5,'[27]All Data'!$A$1:$A$34,0),MATCH(XE$1,'[27]All Data'!$A$1:$Y$1,0))</f>
        <v>95.506509833782175</v>
      </c>
      <c r="XF5" s="131">
        <f>INDEX('[27]All Data'!$A$1:$Y$34,MATCH($A5,'[27]All Data'!$A$1:$A$34,0),MATCH(XF$1,'[27]All Data'!$A$1:$Y$1,0))</f>
        <v>41180495</v>
      </c>
      <c r="XG5" s="131">
        <f>INDEX('[27]All Data'!$A$1:$Y$34,MATCH($A5,'[27]All Data'!$A$1:$A$34,0),MATCH(XG$1,'[27]All Data'!$A$1:$Y$1,0))</f>
        <v>43117998</v>
      </c>
      <c r="XH5" s="116">
        <f>INDEX('[28]All Data'!$A$1:$AB$34,MATCH($A5,'[28]All Data'!$A$1:$A$34,0),MATCH(XH$1,'[28]All Data'!$A$1:$AB$1,0))</f>
        <v>95.96839775227005</v>
      </c>
      <c r="XI5" s="131">
        <f>INDEX('[28]All Data'!$A$1:$AB$34,MATCH($A5,'[28]All Data'!$A$1:$A$34,0),MATCH(XI$1,'[28]All Data'!$A$1:$AB$1,0))</f>
        <v>41816166</v>
      </c>
      <c r="XJ5" s="131">
        <f>INDEX('[28]All Data'!$A$1:$AB$34,MATCH($A5,'[28]All Data'!$A$1:$A$34,0),MATCH(XJ$1,'[28]All Data'!$A$1:$AB$1,0))</f>
        <v>43572850</v>
      </c>
      <c r="XK5" s="116">
        <f>INDEX('[29]SPI Raw Data 1617'!$A$3:$AN$37,MATCH($A5,'[29]SPI Raw Data 1617'!$A$3:$A$37,0),MATCH(XK$1,'[29]SPI Raw Data 1617'!$A$37:$AN$37,0))</f>
        <v>95.791965183470566</v>
      </c>
      <c r="XL5" s="131">
        <f>INDEX('[29]SPI Raw Data 1617'!$A$3:$AN$37,MATCH($A5,'[29]SPI Raw Data 1617'!$A$3:$A$37,0),MATCH(XL$1,'[29]SPI Raw Data 1617'!$A$37:$AN$37,0))</f>
        <v>42348121</v>
      </c>
      <c r="XM5" s="131">
        <f>INDEX('[29]SPI Raw Data 1617'!$A$3:$AN$37,MATCH($A5,'[29]SPI Raw Data 1617'!$A$3:$A$37,0),MATCH(XM$1,'[29]SPI Raw Data 1617'!$A$37:$AN$37,0))</f>
        <v>44208427</v>
      </c>
      <c r="XN5" s="116">
        <f>INDEX('[30]SPI Raw Data 1718'!$A$3:$AN$37,MATCH($A5,'[30]SPI Raw Data 1718'!$A$3:$A$37,0),MATCH(XN$1,'[30]SPI Raw Data 1718'!$A$37:$AN$37,0))</f>
        <v>95.800030482493256</v>
      </c>
      <c r="XO5" s="131">
        <f>INDEX('[30]SPI Raw Data 1718'!$A$3:$AN$37,MATCH($A5,'[30]SPI Raw Data 1718'!$A$3:$A$37,0),MATCH(XO$1,'[30]SPI Raw Data 1718'!$A$37:$AN$37,0))</f>
        <v>46563555</v>
      </c>
      <c r="XP5" s="131">
        <f>INDEX('[30]SPI Raw Data 1718'!$A$3:$AN$37,MATCH($A5,'[30]SPI Raw Data 1718'!$A$3:$A$37,0),MATCH(XP$1,'[30]SPI Raw Data 1718'!$A$37:$AN$37,0))</f>
        <v>48604948</v>
      </c>
      <c r="XQ5" s="116">
        <f>INDEX('[31]SPI Raw Data 1819'!$A$1:$AN$37,MATCH($A5,'[31]SPI Raw Data 1819'!$A$1:$A$37,0),MATCH(XQ$1,'[31]SPI Raw Data 1819'!$A$37:$AN$37,0))</f>
        <v>96.114481612167637</v>
      </c>
      <c r="XR5" s="197">
        <f>INDEX('[31]SPI Raw Data 1819'!$A$1:$AN$37,MATCH($A5,'[31]SPI Raw Data 1819'!$A$1:$A$37,0),MATCH(XR$1,'[31]SPI Raw Data 1819'!$A$37:$AN$37,0))</f>
        <v>48271257</v>
      </c>
      <c r="XS5" s="225">
        <f>INDEX('[31]SPI Raw Data 1819'!$A$1:$AN$37,MATCH($A5,'[31]SPI Raw Data 1819'!$A$1:$A$37,0),MATCH(XS$1,'[31]SPI Raw Data 1819'!$A$37:$AN$37,0))</f>
        <v>50222668</v>
      </c>
      <c r="XT5" s="116">
        <f>INDEX('[32]SPI Raw Data 1920'!$A$1:$AN$35, MATCH($A5,'[32]SPI Raw Data 1920'!$A$1:$A$35,0),MATCH(XT$1,'[32]SPI Raw Data 1920'!$A$37:$AN$37,0))</f>
        <v>96.403917510100655</v>
      </c>
      <c r="XU5" s="116">
        <f>INDEX('[32]SPI Raw Data 1920'!$A$1:$AN$35, MATCH($A5,'[32]SPI Raw Data 1920'!$A$1:$A$35,0),MATCH(XU$1,'[32]SPI Raw Data 1920'!$A$37:$AN$37,0))</f>
        <v>51035401</v>
      </c>
      <c r="XV5" s="116">
        <f>INDEX('[32]SPI Raw Data 1920'!$A$1:$AN$35, MATCH($A5,'[32]SPI Raw Data 1920'!$A$1:$A$35,0),MATCH(XV$1,'[32]SPI Raw Data 1920'!$A$37:$AN$37,0))</f>
        <v>52939136</v>
      </c>
      <c r="XW5" s="115">
        <f>INDEX('[25]Corporate Management'!$B$6:$EY$40,MATCH($A5,'[25]Corporate Management'!$B$6:$B$40,0),MATCH(XW$1,'[25]Corporate Management'!$B$40:$EY$40,0))</f>
        <v>88.992214532871969</v>
      </c>
      <c r="XX5" s="131">
        <f>INDEX('[25]Corporate Management'!$B$6:$EY$40,MATCH($A5,'[25]Corporate Management'!$B$6:$B$40,0),MATCH(XX$1,'[25]Corporate Management'!$B$40:$EY$40,0))</f>
        <v>115220</v>
      </c>
      <c r="XY5" s="131">
        <f>INDEX('[25]Corporate Management'!$B$6:$EY$40,MATCH($A5,'[25]Corporate Management'!$B$6:$B$40,0),MATCH(XY$1,'[25]Corporate Management'!$B$40:$EY$40,0))</f>
        <v>129472</v>
      </c>
      <c r="XZ5" s="116">
        <f>INDEX('[25]Corporate Management'!$B$6:$EY$40,MATCH($A5,'[25]Corporate Management'!$B$6:$B$40,0),MATCH(XZ$1,'[25]Corporate Management'!$B$40:$EY$40,0))</f>
        <v>85.910230489284274</v>
      </c>
      <c r="YA5" s="131">
        <f>INDEX('[25]Corporate Management'!$B$6:$EY$40,MATCH($A5,'[25]Corporate Management'!$B$6:$B$40,0),MATCH(YA$1,'[25]Corporate Management'!$B$40:$EY$40,0))</f>
        <v>106228</v>
      </c>
      <c r="YB5" s="131">
        <f>INDEX('[25]Corporate Management'!$B$6:$EY$40,MATCH($A5,'[25]Corporate Management'!$B$6:$B$40,0),MATCH(YB$1,'[25]Corporate Management'!$B$40:$EY$40,0))</f>
        <v>123650</v>
      </c>
      <c r="YC5" s="116">
        <f>INDEX('[25]Corporate Management'!$B$6:$EY$40,MATCH($A5,'[25]Corporate Management'!$B$6:$B$40,0),MATCH(YC$1,'[25]Corporate Management'!$B$40:$EY$40,0))</f>
        <v>89.765474432458134</v>
      </c>
      <c r="YD5" s="131">
        <f>INDEX('[25]Corporate Management'!$B$6:$EY$40,MATCH($A5,'[25]Corporate Management'!$B$6:$B$40,0),MATCH(YD$1,'[25]Corporate Management'!$B$40:$EY$40,0))</f>
        <v>107592</v>
      </c>
      <c r="YE5" s="131">
        <f>INDEX('[25]Corporate Management'!$B$6:$EY$40,MATCH($A5,'[25]Corporate Management'!$B$6:$B$40,0),MATCH(YE$1,'[25]Corporate Management'!$B$40:$EY$40,0))</f>
        <v>119859</v>
      </c>
      <c r="YF5" s="116">
        <f>INDEX('[26]All Data'!$A$1:$Y$34,MATCH($A5,'[26]All Data'!$A$1:$A$34,0),MATCH(YF$1,'[26]All Data'!$A$1:$Y$1,0))</f>
        <v>92.394523044215532</v>
      </c>
      <c r="YG5" s="131">
        <f>INDEX('[26]All Data'!$A$1:$Y$34,MATCH($A5,'[26]All Data'!$A$1:$A$34,0),MATCH(YG$1,'[26]All Data'!$A$1:$Y$1,0))</f>
        <v>109518</v>
      </c>
      <c r="YH5" s="131">
        <f>INDEX('[26]All Data'!$A$1:$Y$34,MATCH($A5,'[26]All Data'!$A$1:$A$34,0),MATCH(YH$1,'[26]All Data'!$A$1:$Y$1,0))</f>
        <v>118533</v>
      </c>
      <c r="YI5" s="116">
        <f>INDEX('[27]All Data'!$A$1:$Y$34,MATCH($A5,'[27]All Data'!$A$1:$A$34,0),MATCH(YI$1,'[27]All Data'!$A$1:$Y$1,0))</f>
        <v>91.764847733223093</v>
      </c>
      <c r="YJ5" s="131">
        <f>INDEX('[27]All Data'!$A$1:$Y$34,MATCH($A5,'[27]All Data'!$A$1:$A$34,0),MATCH(YJ$1,'[27]All Data'!$A$1:$Y$1,0))</f>
        <v>106550</v>
      </c>
      <c r="YK5" s="131">
        <f>INDEX('[27]All Data'!$A$1:$Y$34,MATCH($A5,'[27]All Data'!$A$1:$A$34,0),MATCH(YK$1,'[27]All Data'!$A$1:$Y$1,0))</f>
        <v>116112</v>
      </c>
      <c r="YL5" s="116">
        <f>INDEX('[28]All Data'!$A$1:$AB$34,MATCH($A5,'[28]All Data'!$A$1:$A$34,0),MATCH(YL$1,'[28]All Data'!$A$1:$AB$1,0))</f>
        <v>93.835520682243157</v>
      </c>
      <c r="YM5" s="131">
        <f>INDEX('[28]All Data'!$A$1:$AB$34,MATCH($A5,'[28]All Data'!$A$1:$A$34,0),MATCH(YM$1,'[28]All Data'!$A$1:$AB$1,0))</f>
        <v>107391</v>
      </c>
      <c r="YN5" s="131">
        <f>INDEX('[28]All Data'!$A$1:$AB$34,MATCH($A5,'[28]All Data'!$A$1:$A$34,0),MATCH(YN$1,'[28]All Data'!$A$1:$AB$1,0))</f>
        <v>114446</v>
      </c>
      <c r="YO5" s="116">
        <f>INDEX('[29]SPI Raw Data 1617'!$A$3:$AN$37,MATCH($A5,'[29]SPI Raw Data 1617'!$A$3:$A$37,0),MATCH(YO$1,'[29]SPI Raw Data 1617'!$A$37:$AN$37,0))</f>
        <v>94.101475566194765</v>
      </c>
      <c r="YP5" s="131">
        <f>INDEX('[29]SPI Raw Data 1617'!$A$3:$AN$37,MATCH($A5,'[29]SPI Raw Data 1617'!$A$3:$A$37,0),MATCH(YP$1,'[29]SPI Raw Data 1617'!$A$37:$AN$37,0))</f>
        <v>100634</v>
      </c>
      <c r="YQ5" s="131">
        <f>INDEX('[29]SPI Raw Data 1617'!$A$3:$AN$37,MATCH($A5,'[29]SPI Raw Data 1617'!$A$3:$A$37,0),MATCH(YQ$1,'[29]SPI Raw Data 1617'!$A$37:$AN$37,0))</f>
        <v>106942</v>
      </c>
      <c r="YR5" s="116">
        <f>INDEX('[30]SPI Raw Data 1718'!$A$3:$AN$37,MATCH($A5,'[30]SPI Raw Data 1718'!$A$3:$A$37,0),MATCH(YR$1,'[30]SPI Raw Data 1718'!$A$37:$AN$37,0))</f>
        <v>96.573049985512895</v>
      </c>
      <c r="YS5" s="131">
        <f>INDEX('[30]SPI Raw Data 1718'!$A$3:$AN$37,MATCH($A5,'[30]SPI Raw Data 1718'!$A$3:$A$37,0),MATCH(YS$1,'[30]SPI Raw Data 1718'!$A$37:$AN$37,0))</f>
        <v>96659</v>
      </c>
      <c r="YT5" s="131">
        <f>INDEX('[30]SPI Raw Data 1718'!$A$3:$AN$37,MATCH($A5,'[30]SPI Raw Data 1718'!$A$3:$A$37,0),MATCH(YT$1,'[30]SPI Raw Data 1718'!$A$37:$AN$37,0))</f>
        <v>100089</v>
      </c>
      <c r="YU5" s="116">
        <f>INDEX('[31]SPI Raw Data 1819'!$A$1:$AN$37,MATCH($A5,'[31]SPI Raw Data 1819'!$A$1:$A$37,0),MATCH(YU$1,'[31]SPI Raw Data 1819'!$A$37:$AN$37,0))</f>
        <v>97.119354804113982</v>
      </c>
      <c r="YV5" s="197">
        <f>INDEX('[31]SPI Raw Data 1819'!$A$1:$AN$37,MATCH($A5,'[31]SPI Raw Data 1819'!$A$1:$A$37,0),MATCH(YV$1,'[31]SPI Raw Data 1819'!$A$37:$AN$37,0))</f>
        <v>90557</v>
      </c>
      <c r="YW5" s="225">
        <f>INDEX('[31]SPI Raw Data 1819'!$A$1:$AN$37,MATCH($A5,'[31]SPI Raw Data 1819'!$A$1:$A$37,0),MATCH(YW$1,'[31]SPI Raw Data 1819'!$A$37:$AN$37,0))</f>
        <v>93243</v>
      </c>
      <c r="YX5" s="116">
        <f>INDEX('[32]SPI Raw Data 1920'!$A$1:$AN$35, MATCH($A5,'[32]SPI Raw Data 1920'!$A$1:$A$35,0),MATCH(YX$1,'[32]SPI Raw Data 1920'!$A$37:$AN$37,0))</f>
        <v>97.653705046482173</v>
      </c>
      <c r="YY5" s="116">
        <f>INDEX('[32]SPI Raw Data 1920'!$A$1:$AN$35, MATCH($A5,'[32]SPI Raw Data 1920'!$A$1:$A$35,0),MATCH(YY$1,'[32]SPI Raw Data 1920'!$A$37:$AN$37,0))</f>
        <v>90233</v>
      </c>
      <c r="YZ5" s="116">
        <f>INDEX('[32]SPI Raw Data 1920'!$A$1:$AN$35, MATCH($A5,'[32]SPI Raw Data 1920'!$A$1:$A$35,0),MATCH(YZ$1,'[32]SPI Raw Data 1920'!$A$37:$AN$37,0))</f>
        <v>92401</v>
      </c>
      <c r="ZA5" s="119">
        <f t="shared" si="44"/>
        <v>30.610590170963793</v>
      </c>
      <c r="ZB5" s="87">
        <v>12096</v>
      </c>
      <c r="ZC5" s="131">
        <f>INDEX([33]historic!$B$2:$K$35,MATCH($A5,[33]historic!$B$2:$B$35,0),MATCH(ZC$1,[33]historic!$B$2:$K$2,0))</f>
        <v>395157.36</v>
      </c>
      <c r="ZD5" s="116">
        <f t="shared" si="45"/>
        <v>26.707403130982545</v>
      </c>
      <c r="ZE5" s="131">
        <v>12064</v>
      </c>
      <c r="ZF5" s="131">
        <f>INDEX([33]historic!$B$2:$K$35,MATCH($A5,[33]historic!$B$2:$B$35,0),MATCH(ZF$1,[33]historic!$B$2:$K$2,0))</f>
        <v>451709.95999999996</v>
      </c>
      <c r="ZG5" s="116">
        <f t="shared" si="46"/>
        <v>24.937130755995138</v>
      </c>
      <c r="ZH5" s="131">
        <v>12435</v>
      </c>
      <c r="ZI5" s="131">
        <f>INDEX([33]historic!$B$2:$K$35,MATCH($A5,[33]historic!$B$2:$B$35,0),MATCH(ZI$1,[33]historic!$B$2:$K$2,0))</f>
        <v>498654</v>
      </c>
      <c r="ZJ5" s="116">
        <f t="shared" si="47"/>
        <v>20.978054899377515</v>
      </c>
      <c r="ZK5" s="87">
        <v>12555</v>
      </c>
      <c r="ZL5" s="131">
        <f>INDEX([33]historic!$B$2:$K$35,MATCH($A5,[33]historic!$B$2:$B$35,0),MATCH(ZL$1,[33]historic!$B$2:$K$2,0))</f>
        <v>598482.56000000006</v>
      </c>
      <c r="ZM5" s="116">
        <f t="shared" si="48"/>
        <v>22.210598155083368</v>
      </c>
      <c r="ZN5" s="87">
        <v>12937</v>
      </c>
      <c r="ZO5" s="131">
        <f>INDEX([33]historic!$B$2:$K$35,MATCH($A5,[33]historic!$B$2:$B$35,0),MATCH(ZO$1,[33]historic!$B$2:$K$2,0))</f>
        <v>582469.68000000005</v>
      </c>
      <c r="ZP5" s="116">
        <f t="shared" si="49"/>
        <v>25.371368203020857</v>
      </c>
      <c r="ZQ5" s="87">
        <v>13664</v>
      </c>
      <c r="ZR5" s="131">
        <f>INDEX([33]historic!$B$2:$K$35,MATCH($A5,[33]historic!$B$2:$B$35,0),MATCH(ZR$1,[33]historic!$B$2:$K$2,0))</f>
        <v>538559.84</v>
      </c>
      <c r="ZS5" s="116">
        <f t="shared" si="50"/>
        <v>27.715715425845634</v>
      </c>
      <c r="ZT5" s="87">
        <f>INDEX('[2]All Previous Years'!$A$1:$EX$34,MATCH($A5,'[2]All Previous Years'!$A$1:$A$34,0),MATCH(ZT$1,'[2]All Previous Years'!$A$1:$EX$1,0))</f>
        <v>13966</v>
      </c>
      <c r="ZU5" s="131">
        <f>INDEX([33]historic!$B$2:$K$35,MATCH($A5,[33]historic!$B$2:$B$35,0),MATCH(ZU$1,[33]historic!$B$2:$K$2,0))</f>
        <v>503901.84</v>
      </c>
      <c r="ZV5" s="116">
        <f t="shared" si="51"/>
        <v>24.815095258055358</v>
      </c>
      <c r="ZW5" s="32">
        <f>INDEX([4]Sheet1!$A$1:$CJ$34, MATCH($A5, [4]Sheet1!$A$1:$A$34, 0), MATCH(ZW$1, [4]Sheet1!$A$1:$CJ$1, 0))</f>
        <v>14682</v>
      </c>
      <c r="ZX5" s="131">
        <f>INDEX([33]historic!$B$2:$K$35,MATCH($A5,[33]historic!$B$2:$B$35,0),MATCH(ZX$1,[33]historic!$B$2:$K$2,0))</f>
        <v>591656</v>
      </c>
      <c r="ZY5" s="88">
        <f>INDEX('[6]Finance Indicators'!$B$3:$BO$35,MATCH($A5,'[6]Finance Indicators'!$A$3:$A$35,0),MATCH(ZY$1,'[6]Finance Indicators'!$B$2:$BO$2,0))</f>
        <v>21.181026462973133</v>
      </c>
      <c r="ZZ5" s="88">
        <f>INDEX('[6]Finance Indicators'!$B$3:$BO$35,MATCH($A5,'[6]Finance Indicators'!$A$3:$A$35,0),MATCH(ZZ$1,'[6]Finance Indicators'!$B$2:$BO$2,0))</f>
        <v>15118</v>
      </c>
      <c r="AAA5" s="88">
        <f>INDEX('[6]Finance Indicators'!$B$3:$BO$35,MATCH($A5,'[6]Finance Indicators'!$A$3:$A$35,0),MATCH(AAA$1,'[6]Finance Indicators'!$B$2:$BO$2,0))</f>
        <v>713752</v>
      </c>
      <c r="AAB5" s="88">
        <f t="array" ref="AAB5">INDEX('[7]Finance Indicators'!$A$2:$BO$35,MATCH($A5,'[7]Finance Indicators'!$A$2:$A$35,0),MATCH(AAB$1,'[7]Finance Indicators'!$A$2:$BO$2,0))</f>
        <v>24.575634308296344</v>
      </c>
      <c r="AAC5" s="250">
        <f t="array" ref="AAC5">INDEX('[7]Finance Indicators'!$A$2:$BO$35,MATCH($A5,'[7]Finance Indicators'!$A$2:$A$35,0),MATCH(AAC$1,'[7]Finance Indicators'!$A$2:$BO$2,0))</f>
        <v>16318</v>
      </c>
      <c r="AAD5" s="277">
        <f t="array" ref="AAD5">INDEX('[7]Finance Indicators'!$A$2:$BO$35,MATCH($A5,'[7]Finance Indicators'!$A$2:$A$35,0),MATCH(AAD$1,'[7]Finance Indicators'!$A$2:$BO$2,0))</f>
        <v>663991</v>
      </c>
      <c r="AAE5" s="121">
        <f>(ZA5*100)/Deflators!$B$2</f>
        <v>36.059994582227269</v>
      </c>
      <c r="AAF5" s="137">
        <f>(ZD5*100)/Deflators!$B$3</f>
        <v>30.992063683201</v>
      </c>
      <c r="AAG5" s="137">
        <f>(ZG5*100)/Deflators!$B$4</f>
        <v>28.357974486821252</v>
      </c>
      <c r="AAH5" s="137">
        <f>(ZJ5*100)/Deflators!$B$5</f>
        <v>23.433152103554999</v>
      </c>
      <c r="AAI5" s="137">
        <f>(ZM5*100)/Deflators!$B$6</f>
        <v>24.472492772031114</v>
      </c>
      <c r="AAJ5" s="137">
        <f>(ZP5*100)/Deflators!$B$7</f>
        <v>27.728892508543481</v>
      </c>
      <c r="AAK5" s="137">
        <f>(ZS5*100)/Deflators!$B$8</f>
        <v>29.559520048383604</v>
      </c>
      <c r="AAL5" s="137">
        <f>(ZV5*100)/Deflators!$B$9</f>
        <v>26.007990766549288</v>
      </c>
      <c r="AAM5" s="137">
        <f>(ZY5*100)/Deflators!$B$10</f>
        <v>21.698508774099434</v>
      </c>
      <c r="AAN5" s="245">
        <f>(AAB5*100)/Deflators!$B$11</f>
        <v>24.575634308296344</v>
      </c>
      <c r="AAO5" s="124">
        <f t="shared" si="52"/>
        <v>0</v>
      </c>
      <c r="AAP5" s="87">
        <v>0</v>
      </c>
      <c r="AAQ5" s="131">
        <v>48617</v>
      </c>
      <c r="AAR5" s="122">
        <f t="shared" si="53"/>
        <v>0</v>
      </c>
      <c r="AAS5" s="131">
        <v>0</v>
      </c>
      <c r="AAT5" s="131">
        <v>48617</v>
      </c>
      <c r="AAU5" s="122">
        <f t="shared" si="54"/>
        <v>0</v>
      </c>
      <c r="AAV5" s="87">
        <v>0</v>
      </c>
      <c r="AAW5" s="131">
        <v>48617</v>
      </c>
      <c r="AAX5" s="122">
        <f t="shared" si="55"/>
        <v>4.0866959093344981</v>
      </c>
      <c r="AAY5" s="87">
        <v>2059</v>
      </c>
      <c r="AAZ5" s="87">
        <v>50383</v>
      </c>
      <c r="ABA5" s="122">
        <f t="shared" si="56"/>
        <v>3.9616824060966858</v>
      </c>
      <c r="ABB5" s="87">
        <v>2043</v>
      </c>
      <c r="ABC5" s="87">
        <v>51569</v>
      </c>
      <c r="ABD5" s="122">
        <f t="shared" si="57"/>
        <v>3.9456035767511182</v>
      </c>
      <c r="ABE5" s="87">
        <v>2118</v>
      </c>
      <c r="ABF5" s="87">
        <v>53680</v>
      </c>
      <c r="ABG5" s="122">
        <f t="shared" si="58"/>
        <v>4.1959025762771471</v>
      </c>
      <c r="ABH5" s="87">
        <f>INDEX('[2]All Previous Years'!$A$1:$EX$34,MATCH($A5,'[2]All Previous Years'!$A$1:$A$34,0),MATCH(ABH$1,'[2]All Previous Years'!$A$1:$EX$1,0))</f>
        <v>2386</v>
      </c>
      <c r="ABI5" s="87">
        <f>INDEX('[2]All Previous Years'!$A$1:$EX$34,MATCH($A5,'[2]All Previous Years'!$A$1:$A$34,0),MATCH(ABI$1,'[2]All Previous Years'!$A$1:$EX$1,0))</f>
        <v>56865</v>
      </c>
      <c r="ABJ5" s="88">
        <f t="shared" si="59"/>
        <v>4.3427703935787081</v>
      </c>
      <c r="ABK5" s="32">
        <f>INDEX([4]Sheet1!$A$1:$CJ$34, MATCH($A5, [4]Sheet1!$A$1:$A$34, 0), MATCH(ABK$1, [4]Sheet1!$A$1:$CJ$1, 0))</f>
        <v>2689</v>
      </c>
      <c r="ABL5" s="32">
        <f>INDEX([4]Sheet1!$A$1:$CJ$34, MATCH($A5, [4]Sheet1!$A$1:$A$34, 0), MATCH(ABL$1, [4]Sheet1!$A$1:$CJ$1, 0))</f>
        <v>61919</v>
      </c>
      <c r="ABM5" s="88">
        <f>INDEX('[6]Finance Indicators'!$B$3:$BO$35,MATCH($A5,'[6]Finance Indicators'!$A$3:$A$35,0),MATCH(ABM$1,'[6]Finance Indicators'!$B$2:$BO$2,0))</f>
        <v>4.8938398552794435</v>
      </c>
      <c r="ABN5" s="88">
        <f>INDEX('[6]Finance Indicators'!$B$3:$BO$35,MATCH($A5,'[6]Finance Indicators'!$A$3:$A$35,0),MATCH(ABN$1,'[6]Finance Indicators'!$B$2:$BO$2,0))</f>
        <v>3084</v>
      </c>
      <c r="ABO5" s="88">
        <f>INDEX('[6]Finance Indicators'!$B$3:$BO$35,MATCH($A5,'[6]Finance Indicators'!$A$3:$A$35,0),MATCH(ABO$1,'[6]Finance Indicators'!$B$2:$BO$2,0))</f>
        <v>63018</v>
      </c>
      <c r="ABP5" s="250">
        <f t="array" ref="ABP5">INDEX('[7]Finance Indicators'!$A$2:$BO$35,MATCH($A5,'[7]Finance Indicators'!$A$2:$A$35,0),MATCH(ABP$1,'[7]Finance Indicators'!$A$2:$BO$2,0))</f>
        <v>4.5564959076632681</v>
      </c>
      <c r="ABQ5" s="250">
        <f t="array" ref="ABQ5">INDEX('[7]Finance Indicators'!$A$2:$BO$35,MATCH($A5,'[7]Finance Indicators'!$A$2:$A$35,0),MATCH(ABQ$1,'[7]Finance Indicators'!$A$2:$BO$2,0))</f>
        <v>2945</v>
      </c>
      <c r="ABR5" s="250">
        <f t="array" ref="ABR5">INDEX('[7]Finance Indicators'!$A$2:$BO$35,MATCH($A5,'[7]Finance Indicators'!$A$2:$A$35,0),MATCH(ABR$1,'[7]Finance Indicators'!$A$2:$BO$2,0))</f>
        <v>64633</v>
      </c>
      <c r="ABS5" s="115">
        <f>INDEX([34]historic!$L$1:$U$34,MATCH($A5,[34]historic!$L$1:$L$34,0),MATCH(ABS$1,[34]historic!$L$1:$U$1,0))</f>
        <v>54.466230936819173</v>
      </c>
      <c r="ABT5" s="116">
        <f>INDEX([34]historic!$L$1:$U$34,MATCH($A5,[34]historic!$L$1:$L$34,0),MATCH(ABT$1,[34]historic!$L$1:$U$1,0))</f>
        <v>58.640226628895185</v>
      </c>
      <c r="ABU5" s="116">
        <f>INDEX([34]historic!$L$1:$U$34,MATCH($A5,[34]historic!$L$1:$L$34,0),MATCH(ABU$1,[34]historic!$L$1:$U$1,0))</f>
        <v>63.416320885200548</v>
      </c>
      <c r="ABV5" s="116">
        <f>INDEX([34]historic!$L$1:$U$34,MATCH($A5,[34]historic!$L$1:$L$34,0),MATCH(ABV$1,[34]historic!$L$1:$U$1,0))</f>
        <v>67.206982543640905</v>
      </c>
      <c r="ABW5" s="116">
        <f>INDEX([34]historic!$L$1:$U$34,MATCH($A5,[34]historic!$L$1:$L$34,0),MATCH(ABW$1,[34]historic!$L$1:$U$1,0))</f>
        <v>68.223165554881746</v>
      </c>
      <c r="ABX5" s="116">
        <f>INDEX([34]historic!$L$1:$U$34,MATCH($A5,[34]historic!$L$1:$L$34,0),MATCH(ABX$1,[34]historic!$L$1:$U$1,0))</f>
        <v>67.306501547987622</v>
      </c>
      <c r="ABY5" s="116">
        <f>INDEX([34]historic!$L$1:$U$34,MATCH($A5,[34]historic!$L$1:$L$34,0),MATCH(ABY$1,[34]historic!$L$1:$U$1,0))</f>
        <v>66.485834840265227</v>
      </c>
      <c r="ABZ5" s="116">
        <f>INDEX([34]historic!$L$1:$U$34,MATCH($A5,[34]historic!$L$1:$L$34,0),MATCH(ABZ$1,[34]historic!$L$1:$U$1,0))</f>
        <v>67.37338044758539</v>
      </c>
      <c r="ACA5" s="88">
        <f>INDEX('[15]1819 Collected Indicators'!$A$3:$CV$36,MATCH($A5,'[15]1819 Collected Indicators'!$A$3:$A$36,0),MATCH(ACA$1,'[15]1819 Collected Indicators'!$A$3:$CV$3,0))</f>
        <v>68.133174791914385</v>
      </c>
      <c r="ACB5" s="255">
        <f>INDEX('[11]1920 Collected Indicators'!$A$3:$CV$36,MATCH($A5,'[11]1920 Collected Indicators'!$A$3:$A$36,0),MATCH(ACB$1,'[11]1920 Collected Indicators'!$A$3:$CV$3,0))</f>
        <v>67.349999999999994</v>
      </c>
      <c r="ACC5" s="133">
        <v>84.452600000000004</v>
      </c>
      <c r="ACD5" s="116">
        <v>82.19218894808499</v>
      </c>
      <c r="ACE5" s="88">
        <f>INDEX('[14]1718 Collected Indicators'!$A$3:$CH$36,MATCH($A5,'[14]1718 Collected Indicators'!$A$3:$A$36,0),MATCH(ACE$1,'[14]1718 Collected Indicators'!$A$3:$CH$3,0))</f>
        <v>79.849999999999994</v>
      </c>
      <c r="ACF5" s="120" t="e">
        <f>INDEX('[11]1920 Collected Indicators'!$A$3:$CV$36,MATCH($A5,'[11]1920 Collected Indicators'!$A$3:$A$36,0),MATCH(ACF$1,'[11]1920 Collected Indicators'!$A$3:$CV$3,0))</f>
        <v>#N/A</v>
      </c>
      <c r="ACG5" s="115">
        <v>86.2958</v>
      </c>
      <c r="ACH5" s="116">
        <v>86.888707687196245</v>
      </c>
      <c r="ACI5" s="116">
        <f>INDEX('[14]1718 Collected Indicators'!$A$3:$CH$36,MATCH($A5,'[14]1718 Collected Indicators'!$A$3:$A$36,0),MATCH(ACI$1,'[14]1718 Collected Indicators'!$A$3:$CH$3,0))</f>
        <v>74.180000000000007</v>
      </c>
      <c r="ACJ5" s="120">
        <f>INDEX('[11]1920 Collected Indicators'!$A$3:$CV$36,MATCH($A5,'[11]1920 Collected Indicators'!$A$3:$A$36,0),MATCH(ACJ$1,'[11]1920 Collected Indicators'!$A$3:$CV$3,0))</f>
        <v>76.524000000000001</v>
      </c>
      <c r="ACK5" s="115">
        <f>INDEX('[35]Raw Data'!$A$1:$BK$34,MATCH($A5,'[35]Raw Data'!$A$1:$A$34,0),MATCH(ACK$1,'[35]Raw Data'!$A$1:$BK$1,0))</f>
        <v>85.78</v>
      </c>
      <c r="ACL5" s="116">
        <f>INDEX('[35]Raw Data'!$A$1:$BK$34,MATCH($A5,'[35]Raw Data'!$A$1:$A$34,0),MATCH(ACL$1,'[35]Raw Data'!$A$1:$BK$1,0))</f>
        <v>78.62</v>
      </c>
      <c r="ACM5" s="136">
        <f>INDEX('[35]Raw Data'!$A$1:$BK$34,MATCH($A5,'[35]Raw Data'!$A$1:$A$34,0),MATCH(ACM$1,'[35]Raw Data'!$A$1:$BK$1,0))</f>
        <v>79.48</v>
      </c>
      <c r="ACN5" s="120">
        <f>INDEX('[11]1920 Collected Indicators'!$A$3:$CV$36,MATCH($A5,'[11]1920 Collected Indicators'!$A$3:$A$36,0),MATCH(ACN$1,'[11]1920 Collected Indicators'!$A$3:$CV$3,0))</f>
        <v>79.941299999999998</v>
      </c>
      <c r="ACO5" s="115">
        <f>INDEX('[35]Raw Data'!$A$1:$BK$34,MATCH($A5,'[35]Raw Data'!$A$1:$A$34,0),MATCH(ACO$1,'[35]Raw Data'!$A$1:$BK$1,0))</f>
        <v>86.38</v>
      </c>
      <c r="ACP5" s="116">
        <f>INDEX('[35]Raw Data'!$A$1:$BK$34,MATCH($A5,'[35]Raw Data'!$A$1:$A$34,0),MATCH(ACP$1,'[35]Raw Data'!$A$1:$BK$1,0))</f>
        <v>79.02</v>
      </c>
      <c r="ACQ5" s="136">
        <f>INDEX('[35]Raw Data'!$A$1:$BK$34,MATCH($A5,'[35]Raw Data'!$A$1:$A$34,0),MATCH(ACQ$1,'[35]Raw Data'!$A$1:$BK$1,0))</f>
        <v>76.14</v>
      </c>
      <c r="ACR5" s="120">
        <f>INDEX('[11]1920 Collected Indicators'!$A$3:$CV$36,MATCH($A5,'[11]1920 Collected Indicators'!$A$3:$A$36,0),MATCH(ACR$1,'[11]1920 Collected Indicators'!$A$3:$CV$3,0))</f>
        <v>72.459500000000006</v>
      </c>
      <c r="ACS5" s="115">
        <f>INDEX('[35]Raw Data'!$A$1:$BK$34,MATCH($A5,'[35]Raw Data'!$A$1:$A$34,0),MATCH(ACS$1,'[35]Raw Data'!$A$1:$BK$1,0))</f>
        <v>43.41</v>
      </c>
      <c r="ACT5" s="116">
        <f>INDEX('[35]Raw Data'!$A$1:$BK$34,MATCH($A5,'[35]Raw Data'!$A$1:$A$34,0),MATCH(ACT$1,'[35]Raw Data'!$A$1:$BK$1,0))</f>
        <v>39.700000000000003</v>
      </c>
      <c r="ACU5" s="136">
        <f>INDEX('[35]Raw Data'!$A$1:$BK$34,MATCH($A5,'[35]Raw Data'!$A$1:$A$34,0),MATCH(ACU$1,'[35]Raw Data'!$A$1:$BK$1,0))</f>
        <v>32.72</v>
      </c>
      <c r="ACV5" s="120">
        <f>INDEX('[11]1920 Collected Indicators'!$A$3:$CV$36,MATCH($A5,'[11]1920 Collected Indicators'!$A$3:$A$36,0),MATCH(ACV$1,'[11]1920 Collected Indicators'!$A$3:$CV$3,0))</f>
        <v>34.960299999999997</v>
      </c>
      <c r="ACW5" s="115">
        <f t="shared" si="60"/>
        <v>446.21794871794867</v>
      </c>
      <c r="ACX5" s="87">
        <v>13922</v>
      </c>
      <c r="ACY5" s="87">
        <f t="array" ref="ACY5">INDEX([36]Historic!$B$2:$K$35,MATCH($A5,[36]Historic!$B$2:$B$35,0),MATCH(ACY$1,[36]Historic!$B$2:$K$2,0))</f>
        <v>600</v>
      </c>
      <c r="ACZ5" s="116">
        <f t="shared" si="61"/>
        <v>443.68131868131871</v>
      </c>
      <c r="ADA5" s="87">
        <v>12920</v>
      </c>
      <c r="ADB5" s="87">
        <f t="array" ref="ADB5">INDEX([36]Historic!$B$2:$K$35,MATCH($A5,[36]Historic!$B$2:$B$35,0),MATCH(ADB$1,[36]Historic!$B$2:$K$2,0))</f>
        <v>560</v>
      </c>
      <c r="ADC5" s="116">
        <f t="shared" si="62"/>
        <v>445.73906485671193</v>
      </c>
      <c r="ADD5" s="87">
        <v>11821</v>
      </c>
      <c r="ADE5" s="87">
        <f t="array" ref="ADE5">INDEX([36]Historic!$B$2:$K$35,MATCH($A5,[36]Historic!$B$2:$B$35,0),MATCH(ADE$1,[36]Historic!$B$2:$K$2,0))</f>
        <v>510</v>
      </c>
      <c r="ADF5" s="116">
        <f t="shared" si="63"/>
        <v>412.44343891402718</v>
      </c>
      <c r="ADG5" s="87">
        <v>10938</v>
      </c>
      <c r="ADH5" s="87">
        <f t="array" ref="ADH5">INDEX([36]Historic!$B$2:$K$35,MATCH($A5,[36]Historic!$B$2:$B$35,0),MATCH(ADH$1,[36]Historic!$B$2:$K$2,0))</f>
        <v>510</v>
      </c>
      <c r="ADI5" s="116">
        <f t="shared" si="64"/>
        <v>438.49924585218702</v>
      </c>
      <c r="ADJ5" s="87">
        <v>11629</v>
      </c>
      <c r="ADK5" s="87">
        <f t="array" ref="ADK5">INDEX([36]Historic!$B$2:$K$35,MATCH($A5,[36]Historic!$B$2:$B$35,0),MATCH(ADK$1,[36]Historic!$B$2:$K$2,0))</f>
        <v>510</v>
      </c>
      <c r="ADL5" s="116">
        <f t="shared" si="65"/>
        <v>442.78846153846155</v>
      </c>
      <c r="ADM5" s="87">
        <v>11973</v>
      </c>
      <c r="ADN5" s="87">
        <f t="array" ref="ADN5">INDEX([36]Historic!$B$2:$K$35,MATCH($A5,[36]Historic!$B$2:$B$35,0),MATCH(ADN$1,[36]Historic!$B$2:$K$2,0))</f>
        <v>520</v>
      </c>
      <c r="ADO5" s="116">
        <f t="shared" si="66"/>
        <v>468.04195804195808</v>
      </c>
      <c r="ADP5" s="87">
        <f>INDEX('[2]All Previous Years'!$A$1:$EX$34,MATCH($A5,'[2]All Previous Years'!$A$1:$A$34,0),MATCH(ADP$1,'[2]All Previous Years'!$A$1:$EX$1,0))</f>
        <v>13386</v>
      </c>
      <c r="ADQ5" s="87">
        <f t="array" ref="ADQ5">INDEX([36]Historic!$B$2:$K$35,MATCH($A5,[36]Historic!$B$2:$B$35,0),MATCH(ADQ$1,[36]Historic!$B$2:$K$2,0))</f>
        <v>550</v>
      </c>
      <c r="ADR5" s="116">
        <f t="shared" si="67"/>
        <v>429.33566433566432</v>
      </c>
      <c r="ADS5" s="32">
        <f>INDEX([4]Sheet1!$A$1:$CJ$34, MATCH($A5, [4]Sheet1!$A$1:$A$34, 0), MATCH(ADS$1, [4]Sheet1!$A$1:$CJ$1, 0))</f>
        <v>12279</v>
      </c>
      <c r="ADT5" s="87">
        <f t="array" ref="ADT5">INDEX([36]Historic!$B$2:$K$35,MATCH($A5,[36]Historic!$B$2:$B$35,0),MATCH(ADT$1,[36]Historic!$B$2:$K$2,0))</f>
        <v>550</v>
      </c>
      <c r="ADU5" s="88">
        <f>INDEX('[6]Finance Indicators'!$B$3:$BO$35,MATCH($A5,'[6]Finance Indicators'!$A$3:$A$35,0),MATCH(ADU$1,'[6]Finance Indicators'!$B$2:$BO$2,0))</f>
        <v>462.48185776487662</v>
      </c>
      <c r="ADV5" s="88">
        <f>INDEX('[6]Finance Indicators'!$B$3:$BO$35,MATCH($A5,'[6]Finance Indicators'!$A$3:$A$35,0),MATCH(ADV$1,'[6]Finance Indicators'!$B$2:$BO$2,0))</f>
        <v>12746</v>
      </c>
      <c r="ADW5" s="88">
        <f>INDEX('[6]Finance Indicators'!$B$3:$BO$35,MATCH($A5,'[6]Finance Indicators'!$A$3:$A$35,0),MATCH(ADW$1,'[6]Finance Indicators'!$B$2:$BO$2,0))</f>
        <v>530</v>
      </c>
      <c r="ADX5" s="88">
        <f t="array" ref="ADX5">INDEX('[7]Finance Indicators'!$A$2:$BO$35,MATCH($A5,'[7]Finance Indicators'!$A$2:$A$35,0),MATCH(ADX$1,'[7]Finance Indicators'!$A$2:$BO$2,0))</f>
        <v>449.96471418489767</v>
      </c>
      <c r="ADY5" s="250">
        <f t="array" ref="ADY5">INDEX('[7]Finance Indicators'!$A$2:$BO$35,MATCH($A5,'[7]Finance Indicators'!$A$2:$A$35,0),MATCH(ADY$1,'[7]Finance Indicators'!$A$2:$BO$2,0))</f>
        <v>12752</v>
      </c>
      <c r="ADZ5" s="277">
        <f t="array" ref="ADZ5">INDEX('[7]Finance Indicators'!$A$2:$BO$35,MATCH($A5,'[7]Finance Indicators'!$A$2:$A$35,0),MATCH(ADZ$1,'[7]Finance Indicators'!$A$2:$BO$2,0))</f>
        <v>545</v>
      </c>
      <c r="AEA5" s="121">
        <f>(ACW5*100)/Deflators!$B$2</f>
        <v>525.65522988592465</v>
      </c>
      <c r="AEB5" s="137">
        <f>(ACZ5*100)/Deflators!$B$3</f>
        <v>514.86097754170362</v>
      </c>
      <c r="AEC5" s="137">
        <f>(ADC5*100)/Deflators!$B$4</f>
        <v>506.88498017950013</v>
      </c>
      <c r="AED5" s="137">
        <f>(ADF5*100)/Deflators!$B$5</f>
        <v>460.71239133197616</v>
      </c>
      <c r="AEE5" s="137">
        <f>(ADI5*100)/Deflators!$B$6</f>
        <v>483.15536347690323</v>
      </c>
      <c r="AEF5" s="137">
        <f>(ADL5*100)/Deflators!$B$7</f>
        <v>483.93265809612302</v>
      </c>
      <c r="AEG5" s="137">
        <f>(ADO5*100)/Deflators!$B$8</f>
        <v>499.17873053799605</v>
      </c>
      <c r="AEH5" s="137">
        <f>(ADR5*100)/Deflators!$B$9</f>
        <v>449.97441588170238</v>
      </c>
      <c r="AEI5" s="137">
        <f>(ADU5*100)/Deflators!$B$10</f>
        <v>473.7809409810996</v>
      </c>
      <c r="AEJ5" s="245">
        <f>(ADX5*100)/Deflators!$B$11</f>
        <v>449.96471418489767</v>
      </c>
      <c r="AEK5" s="115">
        <f>INDEX('[35]Raw Data'!$A$1:$BK$34,MATCH($A5,'[35]Raw Data'!$A$1:$A$34,0),MATCH(AEK$1,'[35]Raw Data'!$A$1:$BK$1,0))</f>
        <v>80.15321322173358</v>
      </c>
      <c r="AEL5" s="197">
        <f>INDEX('[35]Raw Data'!$A$1:$BK$34,MATCH($A5,'[35]Raw Data'!$A$1:$A$34,0),MATCH(AEL$1,'[35]Raw Data'!$A$1:$BK$1,0))</f>
        <v>1695</v>
      </c>
      <c r="AEM5" s="197">
        <f>INDEX('[35]Raw Data'!$A$1:$BK$34,MATCH($A5,'[35]Raw Data'!$A$1:$A$34,0),MATCH(AEM$1,'[35]Raw Data'!$A$1:$BK$1,0))</f>
        <v>21147</v>
      </c>
      <c r="AEN5" s="116">
        <f>INDEX('[35]Raw Data'!$A$1:$BK$34,MATCH($A5,'[35]Raw Data'!$A$1:$A$34,0),MATCH(AEN$1,'[35]Raw Data'!$A$1:$BK$1,0))</f>
        <v>91.407246445273742</v>
      </c>
      <c r="AEO5" s="197">
        <f>INDEX('[35]Raw Data'!$A$1:$BK$34,MATCH($A5,'[35]Raw Data'!$A$1:$A$34,0),MATCH(AEO$1,'[35]Raw Data'!$A$1:$BK$1,0))</f>
        <v>1935</v>
      </c>
      <c r="AEP5" s="197">
        <f>INDEX('[35]Raw Data'!$A$1:$BK$34,MATCH($A5,'[35]Raw Data'!$A$1:$A$34,0),MATCH(AEP$1,'[35]Raw Data'!$A$1:$BK$1,0))</f>
        <v>21169</v>
      </c>
      <c r="AEQ5" s="116">
        <f>INDEX('[35]Raw Data'!$A$1:$BK$34,MATCH($A5,'[35]Raw Data'!$A$1:$A$34,0),MATCH(AEQ$1,'[35]Raw Data'!$A$1:$BK$1,0))</f>
        <v>78.45093846519363</v>
      </c>
      <c r="AER5" s="197">
        <f>INDEX('[35]Raw Data'!$A$1:$BK$34,MATCH($A5,'[35]Raw Data'!$A$1:$A$34,0),MATCH(AER$1,'[35]Raw Data'!$A$1:$BK$1,0))</f>
        <v>1651</v>
      </c>
      <c r="AES5" s="197">
        <f>INDEX('[35]Raw Data'!$A$1:$BK$34,MATCH($A5,'[35]Raw Data'!$A$1:$A$34,0),MATCH(AES$1,'[35]Raw Data'!$A$1:$BK$1,0))</f>
        <v>21045</v>
      </c>
      <c r="AET5" s="116">
        <f>INDEX('[35]Raw Data'!$A$1:$BK$34,MATCH($A5,'[35]Raw Data'!$A$1:$A$34,0),MATCH(AET$1,'[35]Raw Data'!$A$1:$BK$1,0))</f>
        <v>73.763821741419747</v>
      </c>
      <c r="AEU5" s="197">
        <f>INDEX('[35]Raw Data'!$A$1:$BK$34,MATCH($A5,'[35]Raw Data'!$A$1:$A$34,0),MATCH(AEU$1,'[35]Raw Data'!$A$1:$BK$1,0))</f>
        <v>1541</v>
      </c>
      <c r="AEV5" s="197">
        <f>INDEX('[35]Raw Data'!$A$1:$BK$34,MATCH($A5,'[35]Raw Data'!$A$1:$A$34,0),MATCH(AEV$1,'[35]Raw Data'!$A$1:$BK$1,0))</f>
        <v>20891</v>
      </c>
      <c r="AEW5" s="116">
        <f>INDEX('[35]Raw Data'!$A$1:$BK$34,MATCH($A5,'[35]Raw Data'!$A$1:$A$34,0),MATCH(AEW$1,'[35]Raw Data'!$A$1:$BK$1,0))</f>
        <v>79.216925138809117</v>
      </c>
      <c r="AEX5" s="197">
        <f>INDEX('[35]Raw Data'!$A$1:$BK$34,MATCH($A5,'[35]Raw Data'!$A$1:$A$34,0),MATCH(AEX$1,'[35]Raw Data'!$A$1:$BK$1,0))</f>
        <v>1655</v>
      </c>
      <c r="AEY5" s="197">
        <f>INDEX('[35]Raw Data'!$A$1:$BK$34,MATCH($A5,'[35]Raw Data'!$A$1:$A$34,0),MATCH(AEY$1,'[35]Raw Data'!$A$1:$BK$1,0))</f>
        <v>20892</v>
      </c>
      <c r="AEZ5" s="116">
        <f>INDEX('[35]Raw Data'!$A$1:$BK$34,MATCH($A5,'[35]Raw Data'!$A$1:$A$34,0),MATCH(AEZ$1,'[35]Raw Data'!$A$1:$BK$1,0))</f>
        <v>71.872740419378161</v>
      </c>
      <c r="AFA5" s="197">
        <f>INDEX('[35]Raw Data'!$A$1:$BK$34,MATCH($A5,'[35]Raw Data'!$A$1:$A$34,0),MATCH(AFA$1,'[35]Raw Data'!$A$1:$BK$1,0))</f>
        <v>1491</v>
      </c>
      <c r="AFB5" s="197">
        <f>INDEX('[35]Raw Data'!$A$1:$BK$34,MATCH($A5,'[35]Raw Data'!$A$1:$A$34,0),MATCH(AFB$1,'[35]Raw Data'!$A$1:$BK$1,0))</f>
        <v>20745</v>
      </c>
      <c r="AFC5" s="116">
        <f>INDEX('[35]Raw Data'!$A$1:$BK$34,MATCH($A5,'[35]Raw Data'!$A$1:$A$34,0),MATCH(AFC$1,'[35]Raw Data'!$A$1:$BK$1,0))</f>
        <v>80.512305374183825</v>
      </c>
      <c r="AFD5" s="197">
        <f>INDEX('[35]Raw Data'!$A$1:$BK$34,MATCH($A5,'[35]Raw Data'!$A$1:$A$34,0),MATCH(AFD$1,'[35]Raw Data'!$A$1:$BK$1,0))</f>
        <v>1603</v>
      </c>
      <c r="AFE5" s="197">
        <f>INDEX('[35]Raw Data'!$A$1:$BK$34,MATCH($A5,'[35]Raw Data'!$A$1:$A$34,0),MATCH(AFE$1,'[35]Raw Data'!$A$1:$BK$1,0))</f>
        <v>19910</v>
      </c>
      <c r="AFF5" s="116">
        <f>INDEX('[35]Raw Data'!$A$1:$BK$34,MATCH($A5,'[35]Raw Data'!$A$1:$A$34,0),MATCH(AFF$1,'[35]Raw Data'!$A$1:$BK$1,0))</f>
        <v>87.400971121901364</v>
      </c>
      <c r="AFG5" s="197">
        <f>INDEX('[35]Raw Data'!$A$1:$BK$34,MATCH($A5,'[35]Raw Data'!$A$1:$A$34,0),MATCH(AFG$1,'[35]Raw Data'!$A$1:$BK$1,0))</f>
        <v>1710</v>
      </c>
      <c r="AFH5" s="197">
        <f>INDEX('[35]Raw Data'!$A$1:$BK$34,MATCH($A5,'[35]Raw Data'!$A$1:$A$34,0),MATCH(AFH$1,'[35]Raw Data'!$A$1:$BK$1,0))</f>
        <v>19565</v>
      </c>
      <c r="AFI5" s="116">
        <f>INDEX('[15]1819 Collected Indicators'!$A$3:$CV$36,MATCH($A5,'[15]1819 Collected Indicators'!$A$3:$A$36,0),MATCH(AFI$1,'[15]1819 Collected Indicators'!$A$3:$CV$3,0))</f>
        <v>83.25657558080033</v>
      </c>
      <c r="AFJ5" s="197">
        <f>INDEX('[15]1819 Collected Indicators'!$A$3:$CV$36,MATCH($A5,'[15]1819 Collected Indicators'!$A$3:$A$36,0),MATCH(AFJ$1,'[15]1819 Collected Indicators'!$A$3:$CV$3,0))</f>
        <v>1627</v>
      </c>
      <c r="AFK5" s="222">
        <f>INDEX('[15]1819 Collected Indicators'!$A$3:$CV$36,MATCH($A5,'[15]1819 Collected Indicators'!$A$3:$A$36,0),MATCH(AFK$1,'[15]1819 Collected Indicators'!$A$3:$CV$3,0))</f>
        <v>19542</v>
      </c>
      <c r="AFL5" s="311">
        <f>INDEX('[11]1920 Collected Indicators'!$A$3:$CV$36,MATCH($A5,'[11]1920 Collected Indicators'!$A$3:$A$36,0),MATCH(AFL$1,'[11]1920 Collected Indicators'!$A$3:$CV$3,0))</f>
        <v>81.84369154022032</v>
      </c>
      <c r="AFM5" s="197">
        <f>INDEX('[11]1920 Collected Indicators'!$A$3:$CV$36,MATCH($A5,'[11]1920 Collected Indicators'!$A$3:$A$36,0),MATCH(AFM$1,'[11]1920 Collected Indicators'!$A$3:$CV$3,0))</f>
        <v>1575</v>
      </c>
      <c r="AFN5" s="197">
        <f>INDEX('[11]1920 Collected Indicators'!$A$3:$CV$36,MATCH($A5,'[11]1920 Collected Indicators'!$A$3:$A$36,0),MATCH(AFN$1,'[11]1920 Collected Indicators'!$A$3:$CV$3,0))</f>
        <v>19244</v>
      </c>
      <c r="AFO5" s="133">
        <f>INDEX('[35]Raw Data'!$A$1:$BK$34,MATCH($A5,'[35]Raw Data'!$A$1:$A$34,0),MATCH(AFO$1,'[35]Raw Data'!$A$1:$BK$1,0))</f>
        <v>78.125</v>
      </c>
      <c r="AFP5" s="133">
        <f>INDEX('[35]Raw Data'!$A$1:$BK$34,MATCH($A5,'[35]Raw Data'!$A$1:$A$34,0),MATCH(AFP$1,'[35]Raw Data'!$A$1:$BK$1,0))</f>
        <v>71.276595744680847</v>
      </c>
      <c r="AFQ5" s="133">
        <f>INDEX('[35]Raw Data'!$A$1:$BK$34,MATCH($A5,'[35]Raw Data'!$A$1:$A$34,0),MATCH(AFQ$1,'[35]Raw Data'!$A$1:$BK$1,0))</f>
        <v>72.41379310344827</v>
      </c>
      <c r="AFR5" s="133">
        <f>INDEX('[35]Raw Data'!$A$1:$BK$34,MATCH($A5,'[35]Raw Data'!$A$1:$A$34,0),MATCH(AFR$1,'[35]Raw Data'!$A$1:$BK$1,0))</f>
        <v>73.033707865168537</v>
      </c>
      <c r="AFS5" s="133">
        <f>INDEX('[35]Raw Data'!$A$1:$BK$34,MATCH($A5,'[35]Raw Data'!$A$1:$A$34,0),MATCH(AFS$1,'[35]Raw Data'!$A$1:$BK$1,0))</f>
        <v>78.260869565217391</v>
      </c>
      <c r="AFT5" s="133">
        <f>INDEX('[35]Raw Data'!$A$1:$BK$34,MATCH($A5,'[35]Raw Data'!$A$1:$A$34,0),MATCH(AFT$1,'[35]Raw Data'!$A$1:$BK$1,0))</f>
        <v>80.219780219780219</v>
      </c>
      <c r="AFU5" s="133">
        <f>INDEX('[35]Raw Data'!$A$1:$BK$34,MATCH($A5,'[35]Raw Data'!$A$1:$A$34,0),MATCH(AFU$1,'[35]Raw Data'!$A$1:$BK$1,0))</f>
        <v>73.255813953488371</v>
      </c>
      <c r="AFV5" s="136">
        <f>INDEX('[15]1819 Collected Indicators'!$A$3:$CV$36,MATCH($A5,'[15]1819 Collected Indicators'!$A$3:$A$36,0),MATCH(AFV$1,'[15]1819 Collected Indicators'!$A$3:$CV$3,0))</f>
        <v>71.430000000000007</v>
      </c>
      <c r="AFW5" s="120">
        <f>INDEX('[11]1920 Collected Indicators'!$A$3:$CV$36,MATCH($A5,'[11]1920 Collected Indicators'!$A$3:$A$36,0),MATCH(AFW$1,'[11]1920 Collected Indicators'!$A$3:$CV$3,0))</f>
        <v>83.75</v>
      </c>
      <c r="AFX5" s="115">
        <f>INDEX('[35]Raw Data'!$A$1:$BK$34,MATCH($A5,'[35]Raw Data'!$A$1:$A$34,0),MATCH(AFX$1,'[35]Raw Data'!$A$1:$BK$1,0))</f>
        <v>622.10338680926918</v>
      </c>
      <c r="AFY5" s="213">
        <f>INDEX('[35]Raw Data'!$A$1:$BK$34,MATCH($A5,'[35]Raw Data'!$A$1:$A$34,0),MATCH(AFY$1,'[35]Raw Data'!$A$1:$BK$1,0))</f>
        <v>5584</v>
      </c>
      <c r="AFZ5" s="213">
        <f>INDEX('[35]Raw Data'!$A$1:$BK$34,MATCH($A5,'[35]Raw Data'!$A$1:$A$34,0),MATCH(AFZ$1,'[35]Raw Data'!$A$1:$BK$1,0))</f>
        <v>8976</v>
      </c>
      <c r="AGA5" s="116">
        <f>INDEX('[35]Raw Data'!$A$1:$BK$34,MATCH($A5,'[35]Raw Data'!$A$1:$A$34,0),MATCH(AGA$1,'[35]Raw Data'!$A$1:$BK$1,0))</f>
        <v>783.12990409764609</v>
      </c>
      <c r="AGB5" s="213">
        <f>INDEX('[35]Raw Data'!$A$1:$BK$34,MATCH($A5,'[35]Raw Data'!$A$1:$A$34,0),MATCH(AGB$1,'[35]Raw Data'!$A$1:$BK$1,0))</f>
        <v>7186</v>
      </c>
      <c r="AGC5" s="213">
        <f>INDEX('[35]Raw Data'!$A$1:$BK$34,MATCH($A5,'[35]Raw Data'!$A$1:$A$34,0),MATCH(AGC$1,'[35]Raw Data'!$A$1:$BK$1,0))</f>
        <v>9176</v>
      </c>
      <c r="AGD5" s="116">
        <f>INDEX('[35]Raw Data'!$A$1:$BK$34,MATCH($A5,'[35]Raw Data'!$A$1:$A$34,0),MATCH(AGD$1,'[35]Raw Data'!$A$1:$BK$1,0))</f>
        <v>673.15133276010317</v>
      </c>
      <c r="AGE5" s="213">
        <f>INDEX('[35]Raw Data'!$A$1:$BK$34,MATCH($A5,'[35]Raw Data'!$A$1:$A$34,0),MATCH(AGE$1,'[35]Raw Data'!$A$1:$BK$1,0))</f>
        <v>6263</v>
      </c>
      <c r="AGF5" s="213">
        <f>INDEX('[35]Raw Data'!$A$1:$BK$34,MATCH($A5,'[35]Raw Data'!$A$1:$A$34,0),MATCH(AGF$1,'[35]Raw Data'!$A$1:$BK$1,0))</f>
        <v>9304</v>
      </c>
      <c r="AGG5" s="116">
        <f>INDEX('[35]Raw Data'!$A$1:$BK$34,MATCH($A5,'[35]Raw Data'!$A$1:$A$34,0),MATCH(AGG$1,'[35]Raw Data'!$A$1:$BK$1,0))</f>
        <v>596.57204070701664</v>
      </c>
      <c r="AGH5" s="213">
        <f>INDEX('[35]Raw Data'!$A$1:$BK$34,MATCH($A5,'[35]Raw Data'!$A$1:$A$34,0),MATCH(AGH$1,'[35]Raw Data'!$A$1:$BK$1,0))</f>
        <v>5569</v>
      </c>
      <c r="AGI5" s="213">
        <f>INDEX('[35]Raw Data'!$A$1:$BK$34,MATCH($A5,'[35]Raw Data'!$A$1:$A$34,0),MATCH(AGI$1,'[35]Raw Data'!$A$1:$BK$1,0))</f>
        <v>9335</v>
      </c>
      <c r="AGJ5" s="116">
        <f>INDEX('[35]Raw Data'!$A$1:$BK$34,MATCH($A5,'[35]Raw Data'!$A$1:$A$34,0),MATCH(AGJ$1,'[35]Raw Data'!$A$1:$BK$1,0))</f>
        <v>625.11883384387875</v>
      </c>
      <c r="AGK5" s="213">
        <f>INDEX('[35]Raw Data'!$A$1:$BK$34,MATCH($A5,'[35]Raw Data'!$A$1:$A$34,0),MATCH(AGK$1,'[35]Raw Data'!$A$1:$BK$1,0))</f>
        <v>5918</v>
      </c>
      <c r="AGL5" s="213">
        <f>INDEX('[35]Raw Data'!$A$1:$BK$34,MATCH($A5,'[35]Raw Data'!$A$1:$A$34,0),MATCH(AGL$1,'[35]Raw Data'!$A$1:$BK$1,0))</f>
        <v>9467</v>
      </c>
      <c r="AGM5" s="116">
        <f>INDEX('[15]1819 Collected Indicators'!$A$3:$CV$36,MATCH($A5,'[15]1819 Collected Indicators'!$A$3:$A$36,0),MATCH(AGM$1,'[15]1819 Collected Indicators'!$A$3:$CV$3,0))</f>
        <v>640.20000000000005</v>
      </c>
      <c r="AGN5" s="213">
        <f>INDEX('[15]1819 Collected Indicators'!$A$3:$CV$36,MATCH($A5,'[15]1819 Collected Indicators'!$A$3:$A$36,0),MATCH(AGN$1,'[15]1819 Collected Indicators'!$A$3:$CV$3,0))</f>
        <v>6169</v>
      </c>
      <c r="AGO5" s="228">
        <f>INDEX('[15]1819 Collected Indicators'!$A$3:$CV$36,MATCH($A5,'[15]1819 Collected Indicators'!$A$3:$A$36,0),MATCH(AGO$1,'[15]1819 Collected Indicators'!$A$3:$CV$3,0))</f>
        <v>9636</v>
      </c>
      <c r="AGP5" s="213">
        <f>INDEX('[11]1920 Collected Indicators'!$A$3:$CV$36,MATCH($A5,'[11]1920 Collected Indicators'!$A$3:$A$36,0),MATCH(AGP$1,'[11]1920 Collected Indicators'!$A$3:$CV$3,0))</f>
        <v>539.60246191100805</v>
      </c>
      <c r="AGQ5" s="213">
        <f>INDEX('[11]1920 Collected Indicators'!$A$3:$CV$36,MATCH($A5,'[11]1920 Collected Indicators'!$A$3:$A$36,0),MATCH(AGQ$1,'[11]1920 Collected Indicators'!$A$3:$CV$3,0))</f>
        <v>5348</v>
      </c>
      <c r="AGR5" s="306">
        <f>INDEX('[11]1920 Collected Indicators'!$A$3:$CV$36,MATCH($A5,'[11]1920 Collected Indicators'!$A$3:$A$36,0),MATCH(AGR$1,'[11]1920 Collected Indicators'!$A$3:$CV$3,0))</f>
        <v>9911</v>
      </c>
      <c r="AGS5" s="217">
        <v>2.42</v>
      </c>
      <c r="AGT5" s="208">
        <v>1590</v>
      </c>
      <c r="AGU5" s="87">
        <v>656840</v>
      </c>
      <c r="AGV5" s="88">
        <v>2.5240867621612826</v>
      </c>
      <c r="AGW5" s="87">
        <v>1520</v>
      </c>
      <c r="AGX5" s="87">
        <v>602198</v>
      </c>
      <c r="AGY5" s="116">
        <v>2.4876471248164749</v>
      </c>
      <c r="AGZ5" s="87">
        <v>1530</v>
      </c>
      <c r="AHA5" s="32">
        <v>615039</v>
      </c>
      <c r="AHB5" s="116">
        <v>2.4215236259712953</v>
      </c>
      <c r="AHC5" s="87">
        <v>1465</v>
      </c>
      <c r="AHD5" s="87">
        <v>604991</v>
      </c>
      <c r="AHE5" s="116">
        <v>2.7563319020605452</v>
      </c>
      <c r="AHF5" s="87">
        <v>1583</v>
      </c>
      <c r="AHG5" s="39">
        <v>574314</v>
      </c>
      <c r="AHH5" s="116">
        <v>3.0848479741488273</v>
      </c>
      <c r="AHI5" s="87">
        <v>1684</v>
      </c>
      <c r="AHJ5" s="87">
        <v>545894</v>
      </c>
      <c r="AHK5" s="116">
        <f t="shared" si="68"/>
        <v>3.3095374852985424</v>
      </c>
      <c r="AHL5" s="87">
        <f>INDEX('[2]All Previous Years'!$A$1:$EX$34,MATCH($A5,'[2]All Previous Years'!$A$1:$A$34,0),MATCH(AHL$1,'[2]All Previous Years'!$A$1:$EX$1,0))</f>
        <v>1573</v>
      </c>
      <c r="AHM5" s="131">
        <f>INDEX('[29]SPI Raw Data 1617'!$A$3:$AN$37,MATCH($A5,'[29]SPI Raw Data 1617'!$A$3:$A$37,0),MATCH(AHM$1,'[29]SPI Raw Data 1617'!$A$37:$AN$37,0))</f>
        <v>475293</v>
      </c>
      <c r="AHN5" s="88">
        <f t="shared" si="69"/>
        <v>2.9491414878985949</v>
      </c>
      <c r="AHO5" s="32">
        <f>INDEX([4]Sheet1!$A$1:$CJ$34, MATCH($A5, [4]Sheet1!$A$1:$A$34, 0), MATCH(AHO$1, [4]Sheet1!$A$1:$CJ$1, 0))</f>
        <v>1456</v>
      </c>
      <c r="AHP5" s="32">
        <f>INDEX('[5]Finance Indicators'!$A$2:$BO$35,MATCH($A5,'[5]Finance Indicators'!$A$2:$A$35,0),MATCH(AHP$1,'[5]Finance Indicators'!$A$2:$BO$2,0))</f>
        <v>493703</v>
      </c>
      <c r="AHQ5" s="88">
        <f>INDEX('[6]Finance Indicators'!$B$3:$BO$35,MATCH($A5,'[6]Finance Indicators'!$A$3:$A$35,0),MATCH(AHQ$1,'[6]Finance Indicators'!$B$2:$BO$2,0))</f>
        <v>2.9261458855074811</v>
      </c>
      <c r="AHR5" s="88">
        <f>INDEX('[6]Finance Indicators'!$B$3:$BO$35,MATCH($A5,'[6]Finance Indicators'!$A$3:$A$35,0),MATCH(AHR$1,'[6]Finance Indicators'!$B$2:$BO$2,0))</f>
        <v>1554</v>
      </c>
      <c r="AHS5" s="88">
        <f>INDEX('[6]Finance Indicators'!$B$3:$BO$35,MATCH($A5,'[6]Finance Indicators'!$A$3:$A$35,0),MATCH(AHS$1,'[6]Finance Indicators'!$B$2:$BO$2,0))</f>
        <v>531074</v>
      </c>
      <c r="AHT5" s="88">
        <f t="array" ref="AHT5">INDEX('[7]Finance Indicators'!$A$2:$BO$35,MATCH($A5,'[7]Finance Indicators'!$A$2:$A$35,0),MATCH(AHT$1,'[7]Finance Indicators'!$A$2:$BO$2,0))</f>
        <v>2.7910587755876333</v>
      </c>
      <c r="AHU5" s="250">
        <f t="array" ref="AHU5">INDEX('[7]Finance Indicators'!$A$2:$BO$35,MATCH($A5,'[7]Finance Indicators'!$A$2:$A$35,0),MATCH(AHU$1,'[7]Finance Indicators'!$A$2:$BO$2,0))</f>
        <v>1589</v>
      </c>
      <c r="AHV5" s="250">
        <f t="array" ref="AHV5">INDEX('[7]Finance Indicators'!$A$2:$BO$35,MATCH($A5,'[7]Finance Indicators'!$A$2:$A$35,0),MATCH(AHV$1,'[7]Finance Indicators'!$A$2:$BO$2,0))</f>
        <v>569318</v>
      </c>
      <c r="AHW5" s="119">
        <f>(AGS5*100)/Deflators!$B$2</f>
        <v>2.8508168709457586</v>
      </c>
      <c r="AHX5" s="137">
        <f>(AGV5*100)/Deflators!$B$3</f>
        <v>2.9290252328605639</v>
      </c>
      <c r="AHY5" s="137">
        <f>(AGY5*100)/Deflators!$B$4</f>
        <v>2.8288993785221335</v>
      </c>
      <c r="AHZ5" s="137">
        <f>(AHB5*100)/Deflators!$B$5</f>
        <v>2.7049186267226877</v>
      </c>
      <c r="AIA5" s="137">
        <f>(AHE5*100)/Deflators!$B$6</f>
        <v>3.0370326850047986</v>
      </c>
      <c r="AIB5" s="137">
        <f>(AHH5*100)/Deflators!$B$7</f>
        <v>3.3714940871886503</v>
      </c>
      <c r="AIC5" s="137">
        <f>(AHK5*100)/Deflators!$B$8</f>
        <v>3.5297064551446442</v>
      </c>
      <c r="AID5" s="137">
        <f>(AHN5*100)/Deflators!$B$9</f>
        <v>3.0909107456122173</v>
      </c>
      <c r="AIE5" s="137">
        <f>(AHQ5*100)/Deflators!$B$10</f>
        <v>2.9976357511271754</v>
      </c>
      <c r="AIF5" s="301">
        <f>(AHT5*100)/Deflators!$B$11</f>
        <v>2.7910587755876333</v>
      </c>
      <c r="AIG5" s="121">
        <v>5.4563581981328744</v>
      </c>
      <c r="AIH5" s="87">
        <v>1505</v>
      </c>
      <c r="AII5" s="87">
        <v>275825</v>
      </c>
      <c r="AIJ5" s="88">
        <v>5.3516906134064</v>
      </c>
      <c r="AIK5" s="87">
        <v>1418</v>
      </c>
      <c r="AIL5" s="87">
        <v>264963</v>
      </c>
      <c r="AIM5" s="123">
        <v>5.5088453204856194</v>
      </c>
      <c r="AIN5" s="87">
        <v>1467</v>
      </c>
      <c r="AIO5" s="32">
        <v>266299</v>
      </c>
      <c r="AIP5" s="116">
        <v>4.720635307846738</v>
      </c>
      <c r="AIQ5" s="87">
        <v>1432</v>
      </c>
      <c r="AIR5" s="87">
        <v>303349</v>
      </c>
      <c r="AIS5" s="116">
        <v>4.5441805831540956</v>
      </c>
      <c r="AIT5" s="87">
        <v>1443</v>
      </c>
      <c r="AIU5" s="39">
        <v>317549</v>
      </c>
      <c r="AIV5" s="116">
        <v>4.8302989147843025</v>
      </c>
      <c r="AIW5" s="87">
        <v>1508</v>
      </c>
      <c r="AIX5" s="87">
        <v>312196</v>
      </c>
      <c r="AIY5" s="116">
        <f t="shared" si="70"/>
        <v>4.2854157738717138</v>
      </c>
      <c r="AIZ5" s="87">
        <f>INDEX('[2]All Previous Years'!$A$1:$EX$34,MATCH($A5,'[2]All Previous Years'!$A$1:$A$34,0),MATCH(AIZ$1,'[2]All Previous Years'!$A$1:$EX$1,0))</f>
        <v>1210</v>
      </c>
      <c r="AJA5" s="131">
        <f>INDEX('[29]SPI Raw Data 1617'!$A$3:$AN$37,MATCH($A5,'[29]SPI Raw Data 1617'!$A$3:$A$37,0),MATCH(AJA$1,'[29]SPI Raw Data 1617'!$A$37:$AN$37,0))</f>
        <v>282353</v>
      </c>
      <c r="AJB5" s="88">
        <f t="shared" si="71"/>
        <v>3.3412516928268543</v>
      </c>
      <c r="AJC5" s="32">
        <f>INDEX([4]Sheet1!$A$1:$CJ$34, MATCH($A5, [4]Sheet1!$A$1:$A$34, 0), MATCH(AJC$1, [4]Sheet1!$A$1:$CJ$1, 0))</f>
        <v>903</v>
      </c>
      <c r="AJD5" s="32">
        <f>INDEX('[5]Finance Indicators'!$A$2:$BO$35,MATCH($A5,'[5]Finance Indicators'!$A$2:$A$35,0),MATCH(AJD$1,'[5]Finance Indicators'!$A$2:$BO$2,0))</f>
        <v>270258</v>
      </c>
      <c r="AJE5" s="88">
        <f>INDEX('[6]Finance Indicators'!$B$3:$BO$35,MATCH($A5,'[6]Finance Indicators'!$A$3:$A$35,0),MATCH(AJE$1,'[6]Finance Indicators'!$B$2:$BO$2,0))</f>
        <v>4.9466904800562865</v>
      </c>
      <c r="AJF5" s="88">
        <f>INDEX('[6]Finance Indicators'!$B$3:$BO$35,MATCH($A5,'[6]Finance Indicators'!$A$3:$A$35,0),MATCH(AJF$1,'[6]Finance Indicators'!$B$2:$BO$2,0))</f>
        <v>1371</v>
      </c>
      <c r="AJG5" s="88">
        <f>INDEX('[6]Finance Indicators'!$B$3:$BO$35,MATCH($A5,'[6]Finance Indicators'!$A$3:$A$35,0),MATCH(AJG$1,'[6]Finance Indicators'!$B$2:$BO$2,0))</f>
        <v>277155</v>
      </c>
      <c r="AJH5" s="88">
        <f t="array" ref="AJH5">INDEX('[7]Finance Indicators'!$A$2:$BO$35,MATCH($A5,'[7]Finance Indicators'!$A$2:$A$35,0),MATCH(AJH$1,'[7]Finance Indicators'!$A$2:$BO$2,0))</f>
        <v>5.1387461459403907</v>
      </c>
      <c r="AJI5" s="250">
        <f t="array" ref="AJI5">INDEX('[7]Finance Indicators'!$A$2:$BO$35,MATCH($A5,'[7]Finance Indicators'!$A$2:$A$35,0),MATCH(AJI$1,'[7]Finance Indicators'!$A$2:$BO$2,0))</f>
        <v>1315</v>
      </c>
      <c r="AJJ5" s="250">
        <f t="array" ref="AJJ5">INDEX('[7]Finance Indicators'!$A$2:$BO$35,MATCH($A5,'[7]Finance Indicators'!$A$2:$A$35,0),MATCH(AJJ$1,'[7]Finance Indicators'!$A$2:$BO$2,0))</f>
        <v>255899</v>
      </c>
      <c r="AJK5" s="119">
        <f>(AIG5*100)/Deflators!$B$2</f>
        <v>6.4277181839505779</v>
      </c>
      <c r="AJL5" s="137">
        <f>(AIJ5*100)/Deflators!$B$3</f>
        <v>6.210260708989356</v>
      </c>
      <c r="AJM5" s="137">
        <f>(AIM5*100)/Deflators!$B$4</f>
        <v>6.2645416819903801</v>
      </c>
      <c r="AJN5" s="137">
        <f>(AIP5*100)/Deflators!$B$5</f>
        <v>5.2730992327352144</v>
      </c>
      <c r="AJO5" s="137">
        <f>(AIS5*100)/Deflators!$B$6</f>
        <v>5.0069532436518625</v>
      </c>
      <c r="AJP5" s="137">
        <f>(AIV5*100)/Deflators!$B$7</f>
        <v>5.279133483082739</v>
      </c>
      <c r="AJQ5" s="137">
        <f>(AIY5*100)/Deflators!$B$8</f>
        <v>4.5705056332514031</v>
      </c>
      <c r="AJR5" s="137">
        <f>(AJB5*100)/Deflators!$B$9</f>
        <v>3.5018702234297967</v>
      </c>
      <c r="AJS5" s="137">
        <f>(AJE5*100)/Deflators!$B$10</f>
        <v>5.0675450961685353</v>
      </c>
      <c r="AJT5" s="245">
        <f>(AJH5*100)/Deflators!$B$11</f>
        <v>5.1387461459403907</v>
      </c>
      <c r="AJU5" s="119">
        <v>0.25789510702646939</v>
      </c>
      <c r="AJV5" s="87">
        <v>44</v>
      </c>
      <c r="AJW5" s="87">
        <v>170612</v>
      </c>
      <c r="AJX5" s="88">
        <v>0.24372509434192194</v>
      </c>
      <c r="AJY5" s="87">
        <v>60</v>
      </c>
      <c r="AJZ5" s="87">
        <v>246179</v>
      </c>
      <c r="AKA5" s="116">
        <v>0.29152043473338618</v>
      </c>
      <c r="AKB5" s="87">
        <v>103</v>
      </c>
      <c r="AKC5" s="32">
        <v>353320</v>
      </c>
      <c r="AKD5" s="116">
        <v>0.35883924945938034</v>
      </c>
      <c r="AKE5" s="87">
        <v>76</v>
      </c>
      <c r="AKF5" s="87">
        <v>211794</v>
      </c>
      <c r="AKG5" s="116">
        <v>0.20149250997387924</v>
      </c>
      <c r="AKH5" s="87">
        <v>55</v>
      </c>
      <c r="AKI5" s="41">
        <v>272963</v>
      </c>
      <c r="AKJ5" s="116">
        <v>1.1136747841184265</v>
      </c>
      <c r="AKK5" s="87">
        <v>195</v>
      </c>
      <c r="AKL5" s="41">
        <v>175096</v>
      </c>
      <c r="AKM5" s="116">
        <f t="shared" si="72"/>
        <v>0.40004830772017752</v>
      </c>
      <c r="AKN5" s="87">
        <f>INDEX('[2]All Previous Years'!$A$1:$EX$34,MATCH($A5,'[2]All Previous Years'!$A$1:$A$34,0),MATCH(AKN$1,'[2]All Previous Years'!$A$1:$EX$1,0))</f>
        <v>159</v>
      </c>
      <c r="AKO5" s="131">
        <f>INDEX('[29]SPI Raw Data 1617'!$A$3:$AN$37,MATCH($A5,'[29]SPI Raw Data 1617'!$A$3:$A$37,0),MATCH(AKO$1,'[29]SPI Raw Data 1617'!$A$37:$AN$37,0))</f>
        <v>397452</v>
      </c>
      <c r="AKP5" s="88">
        <f t="shared" si="73"/>
        <v>0.20986981711647351</v>
      </c>
      <c r="AKQ5" s="32">
        <f>INDEX([4]Sheet1!$A$1:$CJ$34, MATCH($A5, [4]Sheet1!$A$1:$A$34, 0), MATCH(AKQ$1, [4]Sheet1!$A$1:$CJ$1, 0))</f>
        <v>99</v>
      </c>
      <c r="AKR5" s="32">
        <f>INDEX('[5]Finance Indicators'!$A$2:$BO$35,MATCH($A5,'[5]Finance Indicators'!$A$2:$A$35,0),MATCH(AKR$1,'[5]Finance Indicators'!$A$2:$BO$2,0))</f>
        <v>471721</v>
      </c>
      <c r="AKS5" s="88">
        <f>INDEX('[6]Finance Indicators'!$B$3:$BO$35,MATCH($A5,'[6]Finance Indicators'!$A$3:$A$35,0),MATCH(AKS$1,'[6]Finance Indicators'!$B$2:$BO$2,0))</f>
        <v>5.532159132557448E-2</v>
      </c>
      <c r="AKT5" s="88">
        <f>INDEX('[6]Finance Indicators'!$B$3:$BO$35,MATCH($A5,'[6]Finance Indicators'!$A$3:$A$35,0),MATCH(AKT$1,'[6]Finance Indicators'!$B$2:$BO$2,0))</f>
        <v>16</v>
      </c>
      <c r="AKU5" s="88">
        <f>INDEX('[6]Finance Indicators'!$B$3:$BO$35,MATCH($A5,'[6]Finance Indicators'!$A$3:$A$35,0),MATCH(AKU$1,'[6]Finance Indicators'!$B$2:$BO$2,0))</f>
        <v>289218</v>
      </c>
      <c r="AKV5" s="88">
        <f t="array" ref="AKV5">INDEX('[7]Finance Indicators'!$A$2:$BO$35,MATCH($A5,'[7]Finance Indicators'!$A$2:$A$35,0),MATCH(AKV$1,'[7]Finance Indicators'!$A$2:$BO$2,0))</f>
        <v>5.231476486148031E-2</v>
      </c>
      <c r="AKW5" s="250">
        <f t="array" ref="AKW5">INDEX('[7]Finance Indicators'!$A$2:$BO$35,MATCH($A5,'[7]Finance Indicators'!$A$2:$A$35,0),MATCH(AKW$1,'[7]Finance Indicators'!$A$2:$BO$2,0))</f>
        <v>16</v>
      </c>
      <c r="AKX5" s="250">
        <f t="array" ref="AKX5">INDEX('[7]Finance Indicators'!$A$2:$BO$35,MATCH($A5,'[7]Finance Indicators'!$A$2:$A$35,0),MATCH(AKX$1,'[7]Finance Indicators'!$A$2:$BO$2,0))</f>
        <v>305841</v>
      </c>
      <c r="AKY5" s="119">
        <f>IFERROR((AJU5*100)/Deflators!$B$2,"NA")</f>
        <v>0.30380649671298393</v>
      </c>
      <c r="AKZ5" s="88">
        <f>IFERROR((AJX5*100)/Deflators!$B$3,"NA")</f>
        <v>0.28282583701581798</v>
      </c>
      <c r="ALA5" s="88">
        <f>IFERROR((AKA5*100)/Deflators!$B$4,"NA")</f>
        <v>0.33151083544641363</v>
      </c>
      <c r="ALB5" s="88">
        <f>IFERROR((AKD5*100)/Deflators!$B$5,"NA")</f>
        <v>0.40083481302914736</v>
      </c>
      <c r="ALC5" s="88">
        <f>IFERROR((AKG5*100)/Deflators!$B$6,"NA")</f>
        <v>0.22201221054578385</v>
      </c>
      <c r="ALD5" s="88">
        <f>IFERROR((AKJ5*100)/Deflators!$B$7,"NA")</f>
        <v>1.2171581812690082</v>
      </c>
      <c r="ALE5" s="88">
        <f>IFERROR((AKM5*100)/Deflators!$B$8,"NA")</f>
        <v>0.42666176177249887</v>
      </c>
      <c r="ALF5" s="88">
        <f>IFERROR((AKP5*100)/Deflators!$B$9,"NA")</f>
        <v>0.21995854575536181</v>
      </c>
      <c r="ALG5" s="88">
        <f>IFERROR((AKS5*100)/Deflators!$B$10,"NA")</f>
        <v>5.6673175725149634E-2</v>
      </c>
      <c r="ALH5" s="183">
        <f>IFERROR((AKV5*100)/Deflators!$B$11,"NA")</f>
        <v>5.231476486148031E-2</v>
      </c>
      <c r="ALI5" s="119">
        <v>15672.645739910313</v>
      </c>
      <c r="ALJ5" s="87">
        <v>1398</v>
      </c>
      <c r="ALK5" s="87">
        <v>89200</v>
      </c>
      <c r="ALL5" s="88">
        <v>18461.881906462775</v>
      </c>
      <c r="ALM5" s="87">
        <v>1654</v>
      </c>
      <c r="ALN5" s="87">
        <v>89590</v>
      </c>
      <c r="ALO5" s="116">
        <v>21093.210586881472</v>
      </c>
      <c r="ALP5" s="87">
        <v>1833</v>
      </c>
      <c r="ALQ5" s="87">
        <v>86900</v>
      </c>
      <c r="ALR5" s="116">
        <v>21215.218625780799</v>
      </c>
      <c r="ALS5" s="87">
        <v>1868</v>
      </c>
      <c r="ALT5" s="87">
        <v>88050</v>
      </c>
      <c r="ALU5" s="116">
        <v>17818.84553958476</v>
      </c>
      <c r="ALV5" s="87">
        <v>1562</v>
      </c>
      <c r="ALW5" s="87">
        <v>87660</v>
      </c>
      <c r="ALX5" s="116">
        <v>17251.697548624699</v>
      </c>
      <c r="ALY5" s="87">
        <v>1499</v>
      </c>
      <c r="ALZ5" s="87">
        <v>86890</v>
      </c>
      <c r="AMA5" s="116">
        <f t="shared" si="74"/>
        <v>17318.948697348791</v>
      </c>
      <c r="AMB5" s="87">
        <f>INDEX('[2]All Previous Years'!$A$1:$EX$34,MATCH($A5,'[2]All Previous Years'!$A$1:$A$34,0),MATCH(AMB$1,'[2]All Previous Years'!$A$1:$EX$1,0))</f>
        <v>1509</v>
      </c>
      <c r="AMC5" s="32">
        <f>INDEX('[3]Raw data 16-17'!$B$2:$XA$34,MATCH($A5,'[3]Raw data 16-17'!$A$2:$A$34,0),MATCH(AMC$1,'[3]Raw data 16-17'!$B$1:$GU$1,0))</f>
        <v>87130</v>
      </c>
      <c r="AMD5" s="88">
        <f t="shared" si="75"/>
        <v>24847.367814767884</v>
      </c>
      <c r="AME5" s="32">
        <f>INDEX([4]Sheet1!$A$1:$CJ$34, MATCH($A5, [4]Sheet1!$A$1:$A$34, 0), MATCH(AME$1, [4]Sheet1!$A$1:$CJ$1, 0))</f>
        <v>2157</v>
      </c>
      <c r="AMF5" s="32">
        <f>INDEX('[5]Finance Indicators'!$A$2:$BO$35,MATCH($A5,'[5]Finance Indicators'!$A$2:$A$35,0),MATCH(AMF$1,'[5]Finance Indicators'!$A$2:$BO$2,0))</f>
        <v>86810</v>
      </c>
      <c r="AMG5" s="88">
        <f>INDEX('[6]Finance Indicators'!$B$3:$BO$35,MATCH($A5,'[6]Finance Indicators'!$A$3:$A$35,0),MATCH(AMG$1,'[6]Finance Indicators'!$B$2:$BO$2,0))</f>
        <v>19568.745652677953</v>
      </c>
      <c r="AMH5" s="88">
        <f>INDEX('[6]Finance Indicators'!$B$3:$BO$35,MATCH($A5,'[6]Finance Indicators'!$A$3:$A$35,0),MATCH(AMH$1,'[6]Finance Indicators'!$B$2:$BO$2,0))</f>
        <v>1688</v>
      </c>
      <c r="AMI5" s="88">
        <f>INDEX('[6]Finance Indicators'!$B$3:$BO$35,MATCH($A5,'[6]Finance Indicators'!$A$3:$A$35,0),MATCH(AMI$1,'[6]Finance Indicators'!$B$2:$BO$2,0))</f>
        <v>86260</v>
      </c>
      <c r="AMJ5" s="88">
        <f t="array" ref="AMJ5">INDEX('[7]Finance Indicators'!$A$2:$BO$35,MATCH($A5,'[7]Finance Indicators'!$A$2:$A$35,0),MATCH(AMJ$1,'[7]Finance Indicators'!$A$2:$BO$2,0))</f>
        <v>18737.626644928383</v>
      </c>
      <c r="AMK5" s="250">
        <f t="array" ref="AMK5">INDEX('[7]Finance Indicators'!$A$2:$BO$35,MATCH($A5,'[7]Finance Indicators'!$A$2:$A$35,0),MATCH(AMK$1,'[7]Finance Indicators'!$A$2:$BO$2,0))</f>
        <v>1609</v>
      </c>
      <c r="AML5" s="250">
        <f t="array" ref="AML5">INDEX('[7]Finance Indicators'!$A$2:$BO$35,MATCH($A5,'[7]Finance Indicators'!$A$2:$A$35,0),MATCH(AML$1,'[7]Finance Indicators'!$A$2:$BO$2,0))</f>
        <v>85870</v>
      </c>
      <c r="AMM5" s="119">
        <f>(ALI5*100)/Deflators!$B$2</f>
        <v>18462.744994914257</v>
      </c>
      <c r="AMN5" s="137">
        <f>(ALL5*100)/Deflators!$B$3</f>
        <v>21423.715999294196</v>
      </c>
      <c r="AMO5" s="137">
        <f>(ALO5*100)/Deflators!$B$4</f>
        <v>23986.750260918805</v>
      </c>
      <c r="AMP5" s="137">
        <f>(ALR5*100)/Deflators!$B$5</f>
        <v>23698.071501512099</v>
      </c>
      <c r="AMQ5" s="137">
        <f>(ALU5*100)/Deflators!$B$6</f>
        <v>19633.490535851357</v>
      </c>
      <c r="AMR5" s="137">
        <f>(ALX5*100)/Deflators!$B$7</f>
        <v>18854.736689318943</v>
      </c>
      <c r="AMS5" s="137">
        <f>(AMA5*100)/Deflators!$B$8</f>
        <v>18471.102166058878</v>
      </c>
      <c r="AMT5" s="137">
        <f>(AMD5*100)/Deflators!$B$9</f>
        <v>26041.814709123912</v>
      </c>
      <c r="AMU5" s="138">
        <f>(AMG5*100)/Deflators!$B$10</f>
        <v>20046.837672622918</v>
      </c>
      <c r="AMV5" s="137">
        <f>(AMJ5*100)/Deflators!$B$11</f>
        <v>18737.626644928383</v>
      </c>
      <c r="AMW5" s="133">
        <f t="shared" si="3"/>
        <v>72.433333333333337</v>
      </c>
      <c r="AMX5" s="116">
        <f t="shared" si="3"/>
        <v>74.333333333333329</v>
      </c>
      <c r="AMY5" s="116">
        <f t="shared" si="3"/>
        <v>82.666666666666671</v>
      </c>
      <c r="AMZ5" s="116">
        <f t="shared" si="3"/>
        <v>80.666666666666671</v>
      </c>
      <c r="ANA5" s="136">
        <f t="shared" si="3"/>
        <v>78.666666666666671</v>
      </c>
      <c r="ANB5" s="116">
        <f t="shared" si="3"/>
        <v>75.899999999999991</v>
      </c>
      <c r="ANC5" s="248">
        <f t="shared" si="3"/>
        <v>75.233333333333334</v>
      </c>
      <c r="AND5" s="115">
        <f t="shared" si="4"/>
        <v>73.100000000000009</v>
      </c>
      <c r="ANE5" s="116">
        <f t="shared" si="4"/>
        <v>78.333333333333329</v>
      </c>
      <c r="ANF5" s="116">
        <f t="shared" si="4"/>
        <v>82.333333333333329</v>
      </c>
      <c r="ANG5" s="116">
        <f t="shared" si="4"/>
        <v>83.666666666666671</v>
      </c>
      <c r="ANH5" s="116">
        <f t="shared" si="4"/>
        <v>80</v>
      </c>
      <c r="ANI5" s="116">
        <f t="shared" si="4"/>
        <v>80.033333333333331</v>
      </c>
      <c r="ANJ5" s="248">
        <f t="shared" si="4"/>
        <v>78.033333333333331</v>
      </c>
      <c r="ANK5" s="115">
        <f t="shared" si="5"/>
        <v>43.666666666666664</v>
      </c>
      <c r="ANL5" s="116">
        <f t="shared" si="5"/>
        <v>43.333333333333336</v>
      </c>
      <c r="ANM5" s="116">
        <f t="shared" si="5"/>
        <v>45.5</v>
      </c>
      <c r="ANN5" s="116">
        <f t="shared" si="5"/>
        <v>49</v>
      </c>
      <c r="ANO5" s="116">
        <f t="shared" si="5"/>
        <v>54</v>
      </c>
      <c r="ANP5" s="116">
        <f t="shared" si="5"/>
        <v>58.566666666666663</v>
      </c>
      <c r="ANQ5" s="248">
        <f t="shared" si="5"/>
        <v>58.566666666666663</v>
      </c>
      <c r="ANR5" s="115">
        <f t="shared" si="6"/>
        <v>58.966666666666669</v>
      </c>
      <c r="ANS5" s="116">
        <f t="shared" si="6"/>
        <v>61</v>
      </c>
      <c r="ANT5" s="116">
        <f t="shared" si="6"/>
        <v>64.666666666666671</v>
      </c>
      <c r="ANU5" s="116">
        <f t="shared" si="6"/>
        <v>66.333333333333329</v>
      </c>
      <c r="ANV5" s="116">
        <f t="shared" si="6"/>
        <v>66.333333333333329</v>
      </c>
      <c r="ANW5" s="116">
        <f t="shared" si="6"/>
        <v>69.100000000000009</v>
      </c>
      <c r="ANX5" s="117">
        <f t="shared" si="6"/>
        <v>67.433333333333337</v>
      </c>
      <c r="ANY5" s="133">
        <f t="shared" si="76"/>
        <v>86.488656896205583</v>
      </c>
      <c r="ANZ5" s="131">
        <v>4308</v>
      </c>
      <c r="AOA5" s="131">
        <v>49810</v>
      </c>
      <c r="AOB5" s="116">
        <f t="shared" si="77"/>
        <v>83.486715749039689</v>
      </c>
      <c r="AOC5" s="131">
        <v>4173</v>
      </c>
      <c r="AOD5" s="131">
        <v>49984</v>
      </c>
      <c r="AOE5" s="116">
        <f t="shared" si="78"/>
        <v>79.801344316572596</v>
      </c>
      <c r="AOF5" s="131">
        <v>4001</v>
      </c>
      <c r="AOG5" s="32">
        <v>50137</v>
      </c>
      <c r="AOH5" s="116">
        <f t="shared" si="79"/>
        <v>80.236234564218819</v>
      </c>
      <c r="AOI5" s="131">
        <v>4035</v>
      </c>
      <c r="AOJ5" s="131">
        <v>50289</v>
      </c>
      <c r="AOK5" s="116">
        <f t="shared" si="80"/>
        <v>98.506617022137689</v>
      </c>
      <c r="AOL5" s="131">
        <v>4868</v>
      </c>
      <c r="AOM5" s="40">
        <v>49418</v>
      </c>
      <c r="AON5" s="115">
        <f>(ANY5*100)/Deflators!$B$2</f>
        <v>101.88567034096781</v>
      </c>
      <c r="AOO5" s="116">
        <f>(AOB5*100)/Deflators!$B$3</f>
        <v>96.88046413595093</v>
      </c>
      <c r="AOP5" s="116">
        <f>(AOE5*100)/Deflators!$B$4</f>
        <v>90.748390754592108</v>
      </c>
      <c r="AOQ5" s="116">
        <f>(AOH5*100)/Deflators!$B$5</f>
        <v>89.626416642452753</v>
      </c>
      <c r="AOR5" s="136">
        <f>(AOK5*100)/Deflators!$B$6</f>
        <v>108.53838587502251</v>
      </c>
      <c r="AOS5" s="115">
        <f t="shared" si="154"/>
        <v>45.375670662385062</v>
      </c>
      <c r="AOT5" s="131">
        <v>2275</v>
      </c>
      <c r="AOU5" s="32">
        <v>50137</v>
      </c>
      <c r="AOV5" s="116">
        <f t="shared" si="81"/>
        <v>45.298176539601101</v>
      </c>
      <c r="AOW5" s="131">
        <v>2278</v>
      </c>
      <c r="AOX5" s="131">
        <v>50289</v>
      </c>
      <c r="AOY5" s="116">
        <f t="shared" si="82"/>
        <v>61.354162450928811</v>
      </c>
      <c r="AOZ5" s="131">
        <v>3032</v>
      </c>
      <c r="APA5" s="32">
        <v>49418</v>
      </c>
      <c r="APB5" s="116">
        <f t="shared" si="83"/>
        <v>54.653230586840543</v>
      </c>
      <c r="APC5" s="131">
        <v>2766</v>
      </c>
      <c r="APD5" s="131">
        <v>50610</v>
      </c>
      <c r="APE5" s="116">
        <f t="shared" si="84"/>
        <v>54.111131034207958</v>
      </c>
      <c r="APF5" s="87">
        <f>INDEX('[2]All Previous Years'!$A$1:$EX$34,MATCH($A5,'[2]All Previous Years'!$A$1:$A$34,0),MATCH(APF$1,'[2]All Previous Years'!$A$1:$EX$1,0))</f>
        <v>2716</v>
      </c>
      <c r="APG5" s="131">
        <f>INDEX('[29]SPI Raw Data 1617'!$A$3:$AN$37,MATCH($A5,'[29]SPI Raw Data 1617'!$A$3:$A$37,0),MATCH(APG$1,'[29]SPI Raw Data 1617'!$A$37:$AN$37,0))</f>
        <v>50193</v>
      </c>
      <c r="APH5" s="88">
        <f t="shared" si="85"/>
        <v>53.72581727932949</v>
      </c>
      <c r="API5" s="32">
        <f>INDEX([4]Sheet1!$A$1:$CJ$34, MATCH($A5, [4]Sheet1!$A$1:$A$34, 0), MATCH(API$1, [4]Sheet1!$A$1:$CJ$1, 0))</f>
        <v>2641</v>
      </c>
      <c r="APJ5" s="32">
        <f>INDEX('[5]Finance Indicators'!$A$2:$BO$35,MATCH($A5,'[5]Finance Indicators'!$A$2:$A$35,0),MATCH(APJ$1,'[5]Finance Indicators'!$A$2:$BO$2,0))</f>
        <v>49157</v>
      </c>
      <c r="APK5" s="88">
        <f>INDEX('[6]Finance Indicators'!$B$3:$BO$35,MATCH($A5,'[6]Finance Indicators'!$A$3:$A$35,0),MATCH(APK$1,'[6]Finance Indicators'!$B$2:$BO$2,0))</f>
        <v>42.482828796743831</v>
      </c>
      <c r="APL5" s="88">
        <f>INDEX('[6]Finance Indicators'!$B$3:$BO$35,MATCH($A5,'[6]Finance Indicators'!$A$3:$A$35,0),MATCH(APL$1,'[6]Finance Indicators'!$B$2:$BO$2,0))</f>
        <v>2171</v>
      </c>
      <c r="APM5" s="88">
        <f>INDEX('[6]Finance Indicators'!$B$3:$BO$35,MATCH($A5,'[6]Finance Indicators'!$A$3:$A$35,0),MATCH(APM$1,'[6]Finance Indicators'!$B$2:$BO$2,0))</f>
        <v>51103</v>
      </c>
      <c r="APN5" s="88">
        <f t="array" ref="APN5">INDEX('[7]Finance Indicators'!$A$2:$BO$35,MATCH($A5,'[7]Finance Indicators'!$A$2:$A$35,0),MATCH(APN$1,'[7]Finance Indicators'!$A$2:$BO$2,0))</f>
        <v>42.942284172312711</v>
      </c>
      <c r="APO5" s="250">
        <f t="array" ref="APO5">INDEX('[7]Finance Indicators'!$A$2:$BO$35,MATCH($A5,'[7]Finance Indicators'!$A$2:$A$35,0),MATCH(APO$1,'[7]Finance Indicators'!$A$2:$BO$2,0))</f>
        <v>2212</v>
      </c>
      <c r="APP5" s="250">
        <f t="array" ref="APP5">INDEX('[7]Finance Indicators'!$A$2:$BO$35,MATCH($A5,'[7]Finance Indicators'!$A$2:$A$35,0),MATCH(APP$1,'[7]Finance Indicators'!$A$2:$BO$2,0))</f>
        <v>51511</v>
      </c>
      <c r="APQ5" s="139">
        <f>(AOS5*100)/Deflators!$B$4</f>
        <v>51.60024717987929</v>
      </c>
      <c r="APR5" s="137">
        <f>(AOV5*100)/Deflators!$B$5</f>
        <v>50.599498664561914</v>
      </c>
      <c r="APS5" s="137">
        <f>(AOY5*100)/Deflators!$B$6</f>
        <v>67.6023800273353</v>
      </c>
      <c r="APT5" s="137">
        <f>(APB5*100)/Deflators!$B$7</f>
        <v>59.731644902252512</v>
      </c>
      <c r="APU5" s="137">
        <f>(APE5*100)/Deflators!$B$8</f>
        <v>57.710906540583373</v>
      </c>
      <c r="APV5" s="137">
        <f>(APH5*100)/Deflators!$B$9</f>
        <v>56.30849066648377</v>
      </c>
      <c r="APW5" s="138">
        <f>(APK5*100)/Deflators!$B$10</f>
        <v>43.520744143639455</v>
      </c>
      <c r="APX5" s="143">
        <f>(APN5*100)/Deflators!$B$11</f>
        <v>42.942284172312711</v>
      </c>
      <c r="APY5" s="121">
        <f t="shared" si="86"/>
        <v>155.47078899819314</v>
      </c>
      <c r="APZ5" s="131">
        <v>7744</v>
      </c>
      <c r="AQA5" s="32">
        <v>49810</v>
      </c>
      <c r="AQB5" s="88">
        <f t="shared" si="87"/>
        <v>157.21030729833547</v>
      </c>
      <c r="AQC5" s="131">
        <v>7858</v>
      </c>
      <c r="AQD5" s="32">
        <v>49984</v>
      </c>
      <c r="AQE5" s="88">
        <f t="shared" si="88"/>
        <v>155.7731814827373</v>
      </c>
      <c r="AQF5" s="131">
        <v>7810</v>
      </c>
      <c r="AQG5" s="32">
        <v>50137</v>
      </c>
      <c r="AQH5" s="88">
        <f t="shared" si="89"/>
        <v>164.76764302332521</v>
      </c>
      <c r="AQI5" s="131">
        <v>8286</v>
      </c>
      <c r="AQJ5" s="32">
        <v>50289</v>
      </c>
      <c r="AQK5" s="88">
        <f t="shared" si="90"/>
        <v>181.43186693107774</v>
      </c>
      <c r="AQL5" s="131">
        <v>8966</v>
      </c>
      <c r="AQM5" s="40">
        <v>49418</v>
      </c>
      <c r="AQN5" s="115">
        <f>(APY5*100)/Deflators!$B$2</f>
        <v>183.14824306417245</v>
      </c>
      <c r="AQO5" s="116">
        <f>(AQB5*100)/Deflators!$B$3</f>
        <v>182.43150902954767</v>
      </c>
      <c r="AQP5" s="116">
        <f>(AQE5*100)/Deflators!$B$4</f>
        <v>177.14194746147572</v>
      </c>
      <c r="AQQ5" s="116">
        <f>(AQH5*100)/Deflators!$B$5</f>
        <v>184.05067863676919</v>
      </c>
      <c r="AQR5" s="136">
        <f>(AQK5*100)/Deflators!$B$6</f>
        <v>199.90862114943548</v>
      </c>
      <c r="AQS5" s="115">
        <f t="shared" si="91"/>
        <v>148.55296487623912</v>
      </c>
      <c r="AQT5" s="131">
        <v>7448</v>
      </c>
      <c r="AQU5" s="32">
        <v>50137</v>
      </c>
      <c r="AQV5" s="116">
        <f t="shared" si="92"/>
        <v>158.02660621607112</v>
      </c>
      <c r="AQW5" s="131">
        <v>7947</v>
      </c>
      <c r="AQX5" s="32">
        <v>50289</v>
      </c>
      <c r="AQY5" s="116">
        <f t="shared" si="93"/>
        <v>176.67651463029665</v>
      </c>
      <c r="AQZ5" s="131">
        <v>8731</v>
      </c>
      <c r="ARA5" s="32">
        <v>49418</v>
      </c>
      <c r="ARB5" s="116">
        <f t="shared" si="94"/>
        <v>176.82276229994073</v>
      </c>
      <c r="ARC5" s="131">
        <v>8949</v>
      </c>
      <c r="ARD5" s="32">
        <v>50610</v>
      </c>
      <c r="ARE5" s="116">
        <f t="shared" si="95"/>
        <v>177.43510051202361</v>
      </c>
      <c r="ARF5" s="87">
        <f>INDEX('[2]All Previous Years'!$A$1:$EX$34,MATCH($A5,'[2]All Previous Years'!$A$1:$A$34,0),MATCH(ARF$1,'[2]All Previous Years'!$A$1:$EX$1,0))</f>
        <v>8906</v>
      </c>
      <c r="ARG5" s="131">
        <f>INDEX('[29]SPI Raw Data 1617'!$A$3:$AN$37,MATCH($A5,'[29]SPI Raw Data 1617'!$A$3:$A$37,0),MATCH(ARG$1,'[29]SPI Raw Data 1617'!$A$37:$AN$37,0))</f>
        <v>50193</v>
      </c>
      <c r="ARH5" s="88">
        <f t="shared" si="96"/>
        <v>185.28388632341276</v>
      </c>
      <c r="ARI5" s="32">
        <f>INDEX([4]Sheet1!$A$1:$CJ$34, MATCH($A5, [4]Sheet1!$A$1:$A$34, 0), MATCH(ARI$1, [4]Sheet1!$A$1:$CJ$1, 0))</f>
        <v>9108</v>
      </c>
      <c r="ARJ5" s="32">
        <f>INDEX('[5]Finance Indicators'!$A$2:$BO$35,MATCH($A5,'[5]Finance Indicators'!$A$2:$A$35,0),MATCH(ARJ$1,'[5]Finance Indicators'!$A$2:$BO$2,0))</f>
        <v>49157</v>
      </c>
      <c r="ARK5" s="88">
        <f>INDEX('[6]Finance Indicators'!$B$3:$BO$35,MATCH($A5,'[6]Finance Indicators'!$A$3:$A$35,0),MATCH(ARK$1,'[6]Finance Indicators'!$B$2:$BO$2,0))</f>
        <v>189.28438643523862</v>
      </c>
      <c r="ARL5" s="88">
        <f>INDEX('[6]Finance Indicators'!$B$3:$BO$35,MATCH($A5,'[6]Finance Indicators'!$A$3:$A$35,0),MATCH(ARL$1,'[6]Finance Indicators'!$B$2:$BO$2,0))</f>
        <v>9673</v>
      </c>
      <c r="ARM5" s="88">
        <f>INDEX('[6]Finance Indicators'!$B$3:$BO$35,MATCH($A5,'[6]Finance Indicators'!$A$3:$A$35,0),MATCH(ARM$1,'[6]Finance Indicators'!$B$2:$BO$2,0))</f>
        <v>51103</v>
      </c>
      <c r="ARN5" s="250">
        <f t="array" ref="ARN5">INDEX('[7]Finance Indicators'!$A$2:$BO$35,MATCH($A5,'[7]Finance Indicators'!$A$2:$A$35,0),MATCH(ARN$1,'[7]Finance Indicators'!$A$2:$BO$2,0))</f>
        <v>198.21009104851393</v>
      </c>
      <c r="ARO5" s="250">
        <f t="array" ref="ARO5">INDEX('[7]Finance Indicators'!$A$2:$BO$35,MATCH($A5,'[7]Finance Indicators'!$A$2:$A$35,0),MATCH(ARO$1,'[7]Finance Indicators'!$A$2:$BO$2,0))</f>
        <v>10210</v>
      </c>
      <c r="ARP5" s="250">
        <f t="array" ref="ARP5">INDEX('[7]Finance Indicators'!$A$2:$BO$35,MATCH($A5,'[7]Finance Indicators'!$A$2:$A$35,0),MATCH(ARP$1,'[7]Finance Indicators'!$A$2:$BO$2,0))</f>
        <v>51511</v>
      </c>
      <c r="ARQ5" s="139">
        <f>(AQS5*100)/Deflators!$B$4</f>
        <v>168.93127076735865</v>
      </c>
      <c r="ARR5" s="137">
        <f>(AQV5*100)/Deflators!$B$5</f>
        <v>176.52072690398316</v>
      </c>
      <c r="ARS5" s="137">
        <f>(AQY5*100)/Deflators!$B$6</f>
        <v>194.66899077132734</v>
      </c>
      <c r="ART5" s="137">
        <f>(ARB5*100)/Deflators!$B$7</f>
        <v>193.25325026401219</v>
      </c>
      <c r="ARU5" s="116">
        <f>(ARE5*100)/Deflators!$B$8</f>
        <v>189.23907719088203</v>
      </c>
      <c r="ARV5" s="116">
        <f>(ARH5*100)/Deflators!$B$9</f>
        <v>194.19073570251203</v>
      </c>
      <c r="ARW5" s="116">
        <f>(ARK5*100)/Deflators!$B$10</f>
        <v>193.908870613277</v>
      </c>
      <c r="ARX5" s="248">
        <f>(ARN5*100)/Deflators!$B$11</f>
        <v>198.21009104851393</v>
      </c>
      <c r="ARY5" s="140">
        <v>11266.816143497757</v>
      </c>
      <c r="ARZ5" s="131">
        <v>1005</v>
      </c>
      <c r="ASA5" s="131">
        <v>89200</v>
      </c>
      <c r="ASB5" s="132">
        <v>16028.574617702869</v>
      </c>
      <c r="ASC5" s="131">
        <v>1436</v>
      </c>
      <c r="ASD5" s="131">
        <v>89590</v>
      </c>
      <c r="ASE5" s="141">
        <v>15132.336018411967</v>
      </c>
      <c r="ASF5" s="131">
        <v>1315</v>
      </c>
      <c r="ASG5" s="131">
        <v>86900</v>
      </c>
      <c r="ASH5" s="141">
        <v>11005.110732538331</v>
      </c>
      <c r="ASI5" s="131">
        <v>969</v>
      </c>
      <c r="ASJ5" s="131">
        <v>88050</v>
      </c>
      <c r="ASK5" s="141">
        <v>10460.871549167237</v>
      </c>
      <c r="ASL5" s="131">
        <v>917</v>
      </c>
      <c r="ASM5" s="131">
        <v>87660</v>
      </c>
      <c r="ASN5" s="141">
        <v>10818.275981125562</v>
      </c>
      <c r="ASO5" s="131">
        <v>940</v>
      </c>
      <c r="ASP5" s="131">
        <v>86890</v>
      </c>
      <c r="ASQ5" s="141">
        <f t="shared" si="97"/>
        <v>9789.9690118214166</v>
      </c>
      <c r="ASR5" s="87">
        <f>INDEX('[2]All Previous Years'!$A$1:$EX$34,MATCH($A5,'[2]All Previous Years'!$A$1:$A$34,0),MATCH(ASR$1,'[2]All Previous Years'!$A$1:$EX$1,0))</f>
        <v>853</v>
      </c>
      <c r="ASS5" s="32">
        <f>INDEX('[3]Raw data 16-17'!$B$2:$XA$34,MATCH($A5,'[3]Raw data 16-17'!$A$2:$A$34,0),MATCH(ASS$1,'[3]Raw data 16-17'!$B$1:$GU$1,0))</f>
        <v>87130</v>
      </c>
      <c r="AST5" s="132">
        <f t="shared" si="98"/>
        <v>10874.323234650386</v>
      </c>
      <c r="ASU5" s="32">
        <f>INDEX([4]Sheet1!$A$1:$CJ$34, MATCH($A5, [4]Sheet1!$A$1:$A$34, 0), MATCH(ASU$1, [4]Sheet1!$A$1:$CJ$1, 0))</f>
        <v>944</v>
      </c>
      <c r="ASV5" s="32">
        <f>INDEX('[5]Finance Indicators'!$A$2:$BO$35,MATCH($A5,'[5]Finance Indicators'!$A$2:$A$35,0),MATCH(ASV$1,'[5]Finance Indicators'!$A$2:$BO$2,0))</f>
        <v>86810</v>
      </c>
      <c r="ASW5" s="88">
        <f>INDEX('[6]Finance Indicators'!$B$3:$BO$35,MATCH($A5,'[6]Finance Indicators'!$A$3:$A$35,0),MATCH(ASW$1,'[6]Finance Indicators'!$B$2:$BO$2,0))</f>
        <v>11836.308833758405</v>
      </c>
      <c r="ASX5" s="88">
        <f>INDEX('[6]Finance Indicators'!$B$3:$BO$35,MATCH($A5,'[6]Finance Indicators'!$A$3:$A$35,0),MATCH(ASX$1,'[6]Finance Indicators'!$B$2:$BO$2,0))</f>
        <v>1021</v>
      </c>
      <c r="ASY5" s="88">
        <f>INDEX('[6]Finance Indicators'!$B$3:$BO$35,MATCH($A5,'[6]Finance Indicators'!$A$3:$A$35,0),MATCH(ASY$1,'[6]Finance Indicators'!$B$2:$BO$2,0))</f>
        <v>86260</v>
      </c>
      <c r="ASZ5" s="88">
        <f t="array" ref="ASZ5">INDEX('[7]Finance Indicators'!$A$2:$BO$35,MATCH($A5,'[7]Finance Indicators'!$A$2:$A$35,0),MATCH(ASZ$1,'[7]Finance Indicators'!$A$2:$BO$2,0))</f>
        <v>10911.843484336789</v>
      </c>
      <c r="ATA5" s="250">
        <f t="array" ref="ATA5">INDEX('[7]Finance Indicators'!$A$2:$BO$35,MATCH($A5,'[7]Finance Indicators'!$A$2:$A$35,0),MATCH(ATA$1,'[7]Finance Indicators'!$A$2:$BO$2,0))</f>
        <v>937</v>
      </c>
      <c r="ATB5" s="250">
        <f t="array" ref="ATB5">INDEX('[7]Finance Indicators'!$A$2:$BO$35,MATCH($A5,'[7]Finance Indicators'!$A$2:$A$35,0),MATCH(ATB$1,'[7]Finance Indicators'!$A$2:$BO$2,0))</f>
        <v>85870</v>
      </c>
      <c r="ATC5" s="142">
        <f>(ARY5*100)/Deflators!$B$2</f>
        <v>13272.574191622909</v>
      </c>
      <c r="ATD5" s="199">
        <f>(ASB5*100)/Deflators!$B$3</f>
        <v>18600.033963111528</v>
      </c>
      <c r="ATE5" s="199">
        <f>(ASE5*100)/Deflators!$B$4</f>
        <v>17208.170536338366</v>
      </c>
      <c r="ATF5" s="199">
        <f>(ASH5*100)/Deflators!$B$5</f>
        <v>12293.057433064898</v>
      </c>
      <c r="ATG5" s="199">
        <f>(ASK5*100)/Deflators!$B$6</f>
        <v>11526.191306898652</v>
      </c>
      <c r="ATH5" s="199">
        <f>(ASN5*100)/Deflators!$B$7</f>
        <v>11823.517336864446</v>
      </c>
      <c r="ATI5" s="199">
        <f>(ASQ5*100)/Deflators!$B$8</f>
        <v>10441.25258293454</v>
      </c>
      <c r="ATJ5" s="199">
        <f>(AST5*100)/Deflators!$B$9</f>
        <v>11397.066798986079</v>
      </c>
      <c r="ATK5" s="199">
        <f>(ASW5*100)/Deflators!$B$10</f>
        <v>12125.486530656395</v>
      </c>
      <c r="ATL5" s="259">
        <f>(ASZ5*100)/Deflators!$B$11</f>
        <v>10911.84348433679</v>
      </c>
      <c r="ATM5" s="115">
        <v>98</v>
      </c>
      <c r="ATN5" s="116">
        <v>96.6</v>
      </c>
      <c r="ATO5" s="116">
        <v>98.4</v>
      </c>
      <c r="ATP5" s="116">
        <v>97.8</v>
      </c>
      <c r="ATQ5" s="116">
        <v>94.497153700189756</v>
      </c>
      <c r="ATR5" s="116">
        <v>88.3</v>
      </c>
      <c r="ATS5" s="88">
        <f>INDEX('[3]Raw data 16-17'!$B$2:$XA$34,MATCH($A5,'[3]Raw data 16-17'!$A$2:$A$34,0),MATCH(ATS$1,'[3]Raw data 16-17'!$B$1:$GU$1,0))</f>
        <v>95.229007633587784</v>
      </c>
      <c r="ATT5" s="88">
        <f>INDEX('[14]1718 Collected Indicators'!$A$3:$CH$36,MATCH($A5,'[14]1718 Collected Indicators'!$A$3:$A$36,0),MATCH(ATT$1,'[14]1718 Collected Indicators'!$A$3:$CH$3,0))</f>
        <v>93.548387096774192</v>
      </c>
      <c r="ATU5" s="88">
        <f>INDEX('[15]1819 Collected Indicators'!$A$3:$CV$36,MATCH($A5,'[15]1819 Collected Indicators'!$A$3:$A$36,0),MATCH(ATU$1,'[15]1819 Collected Indicators'!$A$3:$CV$3,0))</f>
        <v>92.3</v>
      </c>
      <c r="ATV5" s="183">
        <f>INDEX('[11]1920 Collected Indicators'!$A$3:$CV$36,MATCH($A5,'[11]1920 Collected Indicators'!$A$3:$A$36,0),MATCH(ATV$1,'[11]1920 Collected Indicators'!$A$3:$CV$3,0))</f>
        <v>90.729483282674778</v>
      </c>
      <c r="ATW5" s="119">
        <f t="shared" si="99"/>
        <v>8843.6426116838502</v>
      </c>
      <c r="ATX5" s="111">
        <f>INDEX([37]Roads!$U$3:$AC$36,MATCH($A5,[37]Roads!$U$3:$U$36,0),MATCH(ATX$1,[37]Roads!$U$3:$AC$3,0))</f>
        <v>20588</v>
      </c>
      <c r="ATY5" s="131">
        <v>2328</v>
      </c>
      <c r="ATZ5" s="88">
        <f t="shared" si="100"/>
        <v>8751.5021459227464</v>
      </c>
      <c r="AUA5" s="111">
        <f>INDEX([37]Roads!$U$3:$AC$36,MATCH($A5,[37]Roads!$U$3:$U$36,0),MATCH(AUA$1,[37]Roads!$U$3:$AC$3,0))</f>
        <v>20391</v>
      </c>
      <c r="AUB5" s="131">
        <v>2330</v>
      </c>
      <c r="AUC5" s="88">
        <f t="shared" si="101"/>
        <v>8602.6950476353941</v>
      </c>
      <c r="AUD5" s="111">
        <f>INDEX([37]Roads!$U$3:$AC$36,MATCH($A5,[37]Roads!$U$3:$U$36,0),MATCH(AUD$1,[37]Roads!$U$3:$AC$3,0))</f>
        <v>20046</v>
      </c>
      <c r="AUE5" s="32">
        <v>2330.2000000000003</v>
      </c>
      <c r="AUF5" s="88">
        <f t="shared" si="102"/>
        <v>8547.7160626206296</v>
      </c>
      <c r="AUG5" s="111">
        <f>INDEX([37]Roads!$U$3:$AC$36,MATCH($A5,[37]Roads!$U$3:$U$36,0),MATCH(AUG$1,[37]Roads!$U$3:$AC$3,0))</f>
        <v>19929</v>
      </c>
      <c r="AUH5" s="131">
        <v>2331.5</v>
      </c>
      <c r="AUI5" s="88">
        <f t="shared" si="103"/>
        <v>8971.7079496368206</v>
      </c>
      <c r="AUJ5" s="111">
        <f>INDEX([37]Roads!$U$3:$AC$36,MATCH($A5,[37]Roads!$U$3:$U$36,0),MATCH(AUJ$1,[37]Roads!$U$3:$AC$3,0))</f>
        <v>20479</v>
      </c>
      <c r="AUK5" s="32">
        <v>2282.62</v>
      </c>
      <c r="AUL5" s="88">
        <f t="shared" si="104"/>
        <v>5128.7555528296434</v>
      </c>
      <c r="AUM5" s="111">
        <f>INDEX([37]Roads!$U$3:$AC$36,MATCH($A5,[37]Roads!$U$3:$U$36,0),MATCH(AUM$1,[37]Roads!$U$3:$AC$3,0))</f>
        <v>11707</v>
      </c>
      <c r="AUN5" s="32">
        <v>2282.62</v>
      </c>
      <c r="AUO5" s="116">
        <f t="shared" si="105"/>
        <v>5573.7633943067431</v>
      </c>
      <c r="AUP5" s="111">
        <f>INDEX([37]Roads!$U$3:$AC$36,MATCH($A5,[37]Roads!$U$3:$U$36,0),MATCH(AUP$1,[37]Roads!$U$3:$AC$3,0))</f>
        <v>12874</v>
      </c>
      <c r="AUQ5" s="32">
        <f>INDEX('[3]Raw data 16-17'!$B$2:$XA$34,MATCH($A5,'[3]Raw data 16-17'!$A$2:$A$34,0),MATCH(AUQ$1,'[3]Raw data 16-17'!$B$1:$GU$1,0))</f>
        <v>2309.75</v>
      </c>
      <c r="AUR5" s="88">
        <f t="shared" si="7"/>
        <v>6313.3015275528523</v>
      </c>
      <c r="AUS5" s="32">
        <f>INDEX([4]Sheet1!$A$1:$CJ$34, MATCH($A5, [4]Sheet1!$A$1:$A$34, 0), MATCH(AUS$1, [4]Sheet1!$A$1:$CJ$1, 0))</f>
        <v>14424</v>
      </c>
      <c r="AUT5" s="32">
        <f>INDEX('[5]Finance Indicators'!$A$2:$BO$35,MATCH($A5,'[5]Finance Indicators'!$A$2:$A$35,0),MATCH(AUT$1,'[5]Finance Indicators'!$A$2:$BO$2,0))</f>
        <v>2284.6999999999998</v>
      </c>
      <c r="AUU5" s="88">
        <f>INDEX('[6]Finance Indicators'!$B$3:$BO$35,MATCH($A5,'[6]Finance Indicators'!$A$3:$A$35,0),MATCH(AUU$1,'[6]Finance Indicators'!$B$2:$BO$2,0))</f>
        <v>7929.8006176565796</v>
      </c>
      <c r="AUV5" s="88">
        <f>INDEX('[6]Finance Indicators'!$B$3:$BO$35,MATCH($A5,'[6]Finance Indicators'!$A$3:$A$35,0),MATCH(AUV$1,'[6]Finance Indicators'!$B$2:$BO$2,0))</f>
        <v>18128</v>
      </c>
      <c r="AUW5" s="88">
        <f>INDEX('[6]Finance Indicators'!$B$3:$BO$35,MATCH($A5,'[6]Finance Indicators'!$A$3:$A$35,0),MATCH(AUW$1,'[6]Finance Indicators'!$B$2:$BO$2,0))</f>
        <v>2286.06</v>
      </c>
      <c r="AUX5" s="88">
        <f t="array" ref="AUX5">INDEX('[7]Finance Indicators'!$A$2:$BO$35,MATCH($A5,'[7]Finance Indicators'!$A$2:$A$35,0),MATCH(AUX$1,'[7]Finance Indicators'!$A$2:$BO$2,0))</f>
        <v>7140.5453161766627</v>
      </c>
      <c r="AUY5" s="250">
        <f t="array" ref="AUY5">INDEX('[7]Finance Indicators'!$A$2:$BO$35,MATCH($A5,'[7]Finance Indicators'!$A$2:$A$35,0),MATCH(AUY$1,'[7]Finance Indicators'!$A$2:$BO$2,0))</f>
        <v>16326</v>
      </c>
      <c r="AUZ5" s="250">
        <f t="array" ref="AUZ5">INDEX('[7]Finance Indicators'!$A$2:$BO$35,MATCH($A5,'[7]Finance Indicators'!$A$2:$A$35,0),MATCH(AUZ$1,'[7]Finance Indicators'!$A$2:$BO$2,0))</f>
        <v>2286.38</v>
      </c>
      <c r="AVA5" s="119">
        <f>(ATW5*100)/Deflators!$B$2</f>
        <v>10418.01882562113</v>
      </c>
      <c r="AVB5" s="137">
        <f>(ATZ5*100)/Deflators!$B$3</f>
        <v>10155.502970465319</v>
      </c>
      <c r="AVC5" s="137">
        <f>(AUC5*100)/Deflators!$B$4</f>
        <v>9782.8017611889354</v>
      </c>
      <c r="AVD5" s="137">
        <f>(AUF5*100)/Deflators!$B$5</f>
        <v>9548.0697135239625</v>
      </c>
      <c r="AVE5" s="137">
        <f>(AUI5*100)/Deflators!$B$6</f>
        <v>9885.3734787872072</v>
      </c>
      <c r="AVF5" s="137">
        <f>(AUL5*100)/Deflators!$B$7</f>
        <v>5605.3229092341899</v>
      </c>
      <c r="AVG5" s="137">
        <f>(AUO5*100)/Deflators!$B$8</f>
        <v>5944.5613532788648</v>
      </c>
      <c r="AVH5" s="137">
        <f>(AUR5*100)/Deflators!$B$9</f>
        <v>6616.7905513776132</v>
      </c>
      <c r="AVI5" s="137">
        <f>(AUU5*100)/Deflators!$B$10</f>
        <v>8123.5368163044195</v>
      </c>
      <c r="AVJ5" s="245">
        <f>(AUX5*100)/Deflators!$B$11</f>
        <v>7140.5453161766627</v>
      </c>
      <c r="AVK5" s="115">
        <v>44.451141561822276</v>
      </c>
      <c r="AVL5" s="116">
        <v>47.661027476869279</v>
      </c>
      <c r="AVM5" s="116">
        <v>46.8</v>
      </c>
      <c r="AVN5" s="116">
        <v>44.5</v>
      </c>
      <c r="AVO5" s="116">
        <v>45.83889465192118</v>
      </c>
      <c r="AVP5" s="116">
        <v>44.89055733481726</v>
      </c>
      <c r="AVQ5" s="88">
        <f>INDEX('[3]Raw data 16-17'!$B$2:$XA$34,MATCH($A5,'[3]Raw data 16-17'!$A$2:$A$34,0),MATCH(AVQ$1,'[3]Raw data 16-17'!$B$1:$GU$1,0))</f>
        <v>44.60043367561606</v>
      </c>
      <c r="AVR5" s="88">
        <f>INDEX('[14]1718 Collected Indicators'!$A$3:$CH$36,MATCH($A5,'[14]1718 Collected Indicators'!$A$3:$A$36,0),MATCH(AVR$1,'[14]1718 Collected Indicators'!$A$3:$CH$3,0))</f>
        <v>43.485309017587397</v>
      </c>
      <c r="AVS5" s="88">
        <f>INDEX('[15]1819 Collected Indicators'!$A$3:$CV$36,MATCH($A5,'[15]1819 Collected Indicators'!$A$3:$A$36,0),MATCH(AVS$1,'[15]1819 Collected Indicators'!$A$3:$CV$3,0))</f>
        <v>41.803021423783797</v>
      </c>
      <c r="AVT5" s="183">
        <f>INDEX('[11]1920 Collected Indicators'!$A$3:$CV$36,MATCH($A5,'[11]1920 Collected Indicators'!$A$3:$A$36,0),MATCH(AVT$1,'[11]1920 Collected Indicators'!$A$3:$CV$3,0))</f>
        <v>41.58968515407436</v>
      </c>
      <c r="AVU5" s="115">
        <v>62.410425090809809</v>
      </c>
      <c r="AVV5" s="116">
        <v>67.419247330961255</v>
      </c>
      <c r="AVW5" s="116">
        <v>65.099999999999994</v>
      </c>
      <c r="AVX5" s="116">
        <v>65</v>
      </c>
      <c r="AVY5" s="116">
        <v>63.098932441281576</v>
      </c>
      <c r="AVZ5" s="116">
        <v>60.955855418483246</v>
      </c>
      <c r="AWA5" s="88">
        <f>INDEX('[3]Raw data 16-17'!$B$2:$XA$34,MATCH($A5,'[3]Raw data 16-17'!$A$2:$A$34,0),MATCH(AWA$1,'[3]Raw data 16-17'!$B$1:$GU$1,0))</f>
        <v>63.352045921249243</v>
      </c>
      <c r="AWB5" s="88">
        <f>INDEX('[14]1718 Collected Indicators'!$A$3:$CH$36,MATCH($A5,'[14]1718 Collected Indicators'!$A$3:$A$36,0),MATCH(AWB$1,'[14]1718 Collected Indicators'!$A$3:$CH$3,0))</f>
        <v>63.860700357997828</v>
      </c>
      <c r="AWC5" s="88">
        <f>INDEX('[15]1819 Collected Indicators'!$A$3:$CV$36,MATCH($A5,'[15]1819 Collected Indicators'!$A$3:$A$36,0),MATCH(AWC$1,'[15]1819 Collected Indicators'!$A$3:$CV$3,0))</f>
        <v>62.663787778013955</v>
      </c>
      <c r="AWD5" s="183">
        <f>INDEX('[11]1920 Collected Indicators'!$A$3:$CV$36,MATCH($A5,'[11]1920 Collected Indicators'!$A$3:$A$36,0),MATCH(AWD$1,'[11]1920 Collected Indicators'!$A$3:$CV$3,0))</f>
        <v>61.727361823510932</v>
      </c>
      <c r="AWE5" s="115">
        <v>59.907337564498775</v>
      </c>
      <c r="AWF5" s="116">
        <v>64.765389842370524</v>
      </c>
      <c r="AWG5" s="116">
        <v>62.3</v>
      </c>
      <c r="AWH5" s="116">
        <v>62.6</v>
      </c>
      <c r="AWI5" s="116">
        <v>60.473358968157584</v>
      </c>
      <c r="AWJ5" s="116">
        <v>58.394117489423195</v>
      </c>
      <c r="AWK5" s="88">
        <f>INDEX('[3]Raw data 16-17'!$B$2:$XA$34,MATCH($A5,'[3]Raw data 16-17'!$A$2:$A$34,0),MATCH(AWK$1,'[3]Raw data 16-17'!$B$1:$GU$1,0))</f>
        <v>60.222076673901007</v>
      </c>
      <c r="AWL5" s="88">
        <f>INDEX('[14]1718 Collected Indicators'!$A$3:$CH$36,MATCH($A5,'[14]1718 Collected Indicators'!$A$3:$A$36,0),MATCH(AWL$1,'[14]1718 Collected Indicators'!$A$3:$CH$3,0))</f>
        <v>62.064163486478783</v>
      </c>
      <c r="AWM5" s="88">
        <f>INDEX('[15]1819 Collected Indicators'!$A$3:$CV$36,MATCH($A5,'[15]1819 Collected Indicators'!$A$3:$A$36,0),MATCH(AWM$1,'[15]1819 Collected Indicators'!$A$3:$CV$3,0))</f>
        <v>60.286805071063625</v>
      </c>
      <c r="AWN5" s="183">
        <f>INDEX('[11]1920 Collected Indicators'!$A$3:$CV$36,MATCH($A5,'[11]1920 Collected Indicators'!$A$3:$A$36,0),MATCH(AWN$1,'[11]1920 Collected Indicators'!$A$3:$CV$3,0))</f>
        <v>57.251367287172712</v>
      </c>
      <c r="AWO5" s="115">
        <v>57.927868349562473</v>
      </c>
      <c r="AWP5" s="116">
        <v>56.538789588628802</v>
      </c>
      <c r="AWQ5" s="116">
        <v>56.8</v>
      </c>
      <c r="AWR5" s="116">
        <v>58.599999999999994</v>
      </c>
      <c r="AWS5" s="116">
        <v>53.130765963054287</v>
      </c>
      <c r="AWT5" s="116">
        <v>53.129045724375743</v>
      </c>
      <c r="AWU5" s="88">
        <f>INDEX('[3]Raw data 16-17'!$B$2:$XA$34,MATCH($A5,'[3]Raw data 16-17'!$A$2:$A$34,0),MATCH(AWU$1,'[3]Raw data 16-17'!$B$1:$GU$1,0))</f>
        <v>52.890841873421905</v>
      </c>
      <c r="AWV5" s="88">
        <f>INDEX('[14]1718 Collected Indicators'!$A$3:$CH$36,MATCH($A5,'[14]1718 Collected Indicators'!$A$3:$A$36,0),MATCH(AWV$1,'[14]1718 Collected Indicators'!$A$3:$CH$3,0))</f>
        <v>52.805045359854489</v>
      </c>
      <c r="AWW5" s="88">
        <f>INDEX('[15]1819 Collected Indicators'!$A$3:$CV$36,MATCH($A5,'[15]1819 Collected Indicators'!$A$3:$A$36,0),MATCH(AWW$1,'[15]1819 Collected Indicators'!$A$3:$CV$3,0))</f>
        <v>52.745729888976697</v>
      </c>
      <c r="AWX5" s="183">
        <f>INDEX('[11]1920 Collected Indicators'!$A$3:$CV$36,MATCH($A5,'[11]1920 Collected Indicators'!$A$3:$A$36,0),MATCH(AWX$1,'[11]1920 Collected Indicators'!$A$3:$CV$3,0))</f>
        <v>54.69597577046936</v>
      </c>
      <c r="AWY5" s="119">
        <v>36221.973094170404</v>
      </c>
      <c r="AWZ5" s="131">
        <v>3231</v>
      </c>
      <c r="AXA5" s="131">
        <v>89590</v>
      </c>
      <c r="AXB5" s="88">
        <f t="shared" si="106"/>
        <v>33798.415001674293</v>
      </c>
      <c r="AXC5" s="131">
        <v>3028</v>
      </c>
      <c r="AXD5" s="131">
        <v>89590</v>
      </c>
      <c r="AXE5" s="116">
        <f t="shared" si="107"/>
        <v>31749.136939010361</v>
      </c>
      <c r="AXF5" s="131">
        <f t="shared" si="108"/>
        <v>2759</v>
      </c>
      <c r="AXG5" s="131">
        <v>86900</v>
      </c>
      <c r="AXH5" s="141">
        <f t="shared" si="109"/>
        <v>29812.606473594547</v>
      </c>
      <c r="AXI5" s="131">
        <f t="shared" si="110"/>
        <v>2625</v>
      </c>
      <c r="AXJ5" s="131">
        <v>88050</v>
      </c>
      <c r="AXK5" s="141">
        <f t="shared" si="111"/>
        <v>29488.93451973534</v>
      </c>
      <c r="AXL5" s="131">
        <f t="shared" si="112"/>
        <v>2585</v>
      </c>
      <c r="AXM5" s="32">
        <v>87660</v>
      </c>
      <c r="AXN5" s="141">
        <f t="shared" si="113"/>
        <v>31211.877085970769</v>
      </c>
      <c r="AXO5" s="131">
        <f t="shared" si="114"/>
        <v>2712</v>
      </c>
      <c r="AXP5" s="32">
        <v>86890</v>
      </c>
      <c r="AXQ5" s="116">
        <f t="shared" si="115"/>
        <v>31194.766440950301</v>
      </c>
      <c r="AXR5" s="87">
        <f>INDEX('[2]All Previous Years'!$A$1:$EX$34,MATCH($A5,'[2]All Previous Years'!$A$1:$A$34,0),MATCH(AXR$1,'[2]All Previous Years'!$A$1:$EX$1,0))</f>
        <v>2718</v>
      </c>
      <c r="AXS5" s="32">
        <f>INDEX('[3]Raw data 16-17'!$B$2:$XA$34,MATCH($A5,'[3]Raw data 16-17'!$A$2:$A$34,0),MATCH(AXS$1,'[3]Raw data 16-17'!$B$1:$GU$1,0))</f>
        <v>87130</v>
      </c>
      <c r="AXT5" s="88">
        <f t="shared" si="116"/>
        <v>38497.86890911185</v>
      </c>
      <c r="AXU5" s="32">
        <f>INDEX([4]Sheet1!$A$1:$CJ$34, MATCH($A5, [4]Sheet1!$A$1:$A$34, 0), MATCH(AXU$1, [4]Sheet1!$A$1:$CJ$1, 0))</f>
        <v>3342</v>
      </c>
      <c r="AXV5" s="32">
        <f>INDEX('[5]Finance Indicators'!$A$2:$BO$35,MATCH($A5,'[5]Finance Indicators'!$A$2:$A$35,0),MATCH(AXV$1,'[5]Finance Indicators'!$A$2:$BO$2,0))</f>
        <v>86810</v>
      </c>
      <c r="AXW5" s="88">
        <f>INDEX('[6]Finance Indicators'!$B$3:$BO$35,MATCH($A5,'[6]Finance Indicators'!$A$3:$A$35,0),MATCH(AXW$1,'[6]Finance Indicators'!$B$2:$BO$2,0))</f>
        <v>38372.362624623238</v>
      </c>
      <c r="AXX5" s="88">
        <f>INDEX('[6]Finance Indicators'!$B$3:$BO$35,MATCH($A5,'[6]Finance Indicators'!$A$3:$A$35,0),MATCH(AXX$1,'[6]Finance Indicators'!$B$2:$BO$2,0))</f>
        <v>3310</v>
      </c>
      <c r="AXY5" s="88">
        <f>INDEX('[6]Finance Indicators'!$B$3:$BO$35,MATCH($A5,'[6]Finance Indicators'!$A$3:$A$35,0),MATCH(AXY$1,'[6]Finance Indicators'!$B$2:$BO$2,0))</f>
        <v>86260</v>
      </c>
      <c r="AXZ5" s="250">
        <f t="array" ref="AXZ5">INDEX('[7]Finance Indicators'!$A$2:$BO$35,MATCH($A5,'[7]Finance Indicators'!$A$2:$A$35,0),MATCH(AXZ$1,'[7]Finance Indicators'!$A$2:$BO$2,0))</f>
        <v>32910.213112844998</v>
      </c>
      <c r="AYA5" s="250">
        <f t="array" ref="AYA5">INDEX('[7]Finance Indicators'!$A$2:$BO$35,MATCH($A5,'[7]Finance Indicators'!$A$2:$A$35,0),MATCH(AYA$1,'[7]Finance Indicators'!$A$2:$BO$2,0))</f>
        <v>2826</v>
      </c>
      <c r="AYB5" s="250">
        <f t="array" ref="AYB5">INDEX('[7]Finance Indicators'!$A$2:$BO$35,MATCH($A5,'[7]Finance Indicators'!$A$2:$A$35,0),MATCH(AYB$1,'[7]Finance Indicators'!$A$2:$BO$2,0))</f>
        <v>85870</v>
      </c>
      <c r="AYC5" s="119">
        <f>(AWY5*100)/Deflators!$B$2</f>
        <v>42670.335535456339</v>
      </c>
      <c r="AYD5" s="137">
        <f>(AXB5*100)/Deflators!$B$3</f>
        <v>39220.684429179462</v>
      </c>
      <c r="AYE5" s="137">
        <f>(AXE5*100)/Deflators!$B$4</f>
        <v>36104.442973199664</v>
      </c>
      <c r="AYF5" s="137">
        <f>(AXH5*100)/Deflators!$B$5</f>
        <v>33301.626173163422</v>
      </c>
      <c r="AYG5" s="137">
        <f>(AXK5*100)/Deflators!$B$6</f>
        <v>32492.044196655414</v>
      </c>
      <c r="AYH5" s="137">
        <f>(AXN5*100)/Deflators!$B$7</f>
        <v>34112.105337847213</v>
      </c>
      <c r="AYI5" s="88">
        <f>(AXQ5*100)/Deflators!$B$8</f>
        <v>33270.017022762106</v>
      </c>
      <c r="AYJ5" s="88">
        <f>(AXT5*100)/Deflators!$B$9</f>
        <v>40348.514027766396</v>
      </c>
      <c r="AYK5" s="88">
        <f>(AXW5*100)/Deflators!$B$10</f>
        <v>39309.853493117218</v>
      </c>
      <c r="AYL5" s="182">
        <f>(AXZ5*100)/Deflators!$B$11</f>
        <v>32910.213112844998</v>
      </c>
      <c r="AYM5" s="119">
        <f t="shared" si="117"/>
        <v>5891.8296892980434</v>
      </c>
      <c r="AYN5" s="131">
        <v>512</v>
      </c>
      <c r="AYO5" s="131">
        <v>86900</v>
      </c>
      <c r="AYP5" s="88">
        <f t="shared" si="118"/>
        <v>6325.9511641113004</v>
      </c>
      <c r="AYQ5" s="131">
        <v>557</v>
      </c>
      <c r="AYR5" s="131">
        <v>88050</v>
      </c>
      <c r="AYS5" s="116">
        <f t="shared" si="119"/>
        <v>6091.7180013689249</v>
      </c>
      <c r="AYT5" s="131">
        <v>534</v>
      </c>
      <c r="AYU5" s="32">
        <v>87660</v>
      </c>
      <c r="AYV5" s="116">
        <f t="shared" si="120"/>
        <v>6364.3687420876977</v>
      </c>
      <c r="AYW5" s="131">
        <v>553</v>
      </c>
      <c r="AYX5" s="32">
        <v>86890</v>
      </c>
      <c r="AYY5" s="116">
        <f t="shared" si="121"/>
        <v>6484.5632962240325</v>
      </c>
      <c r="AYZ5" s="87">
        <f>INDEX('[2]All Previous Years'!$A$1:$EX$34,MATCH($A5,'[2]All Previous Years'!$A$1:$A$34,0),MATCH(AYZ$1,'[2]All Previous Years'!$A$1:$EX$1,0))</f>
        <v>565</v>
      </c>
      <c r="AZA5" s="32">
        <f>INDEX('[3]Raw data 16-17'!$B$2:$XA$34,MATCH($A5,'[3]Raw data 16-17'!$A$2:$A$34,0),MATCH(AZA$1,'[3]Raw data 16-17'!$B$1:$GU$1,0))</f>
        <v>87130</v>
      </c>
      <c r="AZB5" s="88">
        <f t="shared" si="122"/>
        <v>9526.552240525285</v>
      </c>
      <c r="AZC5" s="32">
        <f>INDEX([4]Sheet1!$A$1:$CJ$34, MATCH($A5, [4]Sheet1!$A$1:$A$34, 0), MATCH(AZC$1, [4]Sheet1!$A$1:$CJ$1, 0))</f>
        <v>827</v>
      </c>
      <c r="AZD5" s="32">
        <f>INDEX('[5]Finance Indicators'!$A$2:$BO$35,MATCH($A5,'[5]Finance Indicators'!$A$2:$A$35,0),MATCH(AZD$1,'[5]Finance Indicators'!$A$2:$BO$2,0))</f>
        <v>86810</v>
      </c>
      <c r="AZE5" s="88">
        <f>INDEX('[6]Finance Indicators'!$B$3:$BO$35,MATCH($A5,'[6]Finance Indicators'!$A$3:$A$35,0),MATCH(AZE$1,'[6]Finance Indicators'!$B$2:$BO$2,0))</f>
        <v>11361.001623000233</v>
      </c>
      <c r="AZF5" s="88">
        <f>INDEX('[6]Finance Indicators'!$B$3:$BO$35,MATCH($A5,'[6]Finance Indicators'!$A$3:$A$35,0),MATCH(AZF$1,'[6]Finance Indicators'!$B$2:$BO$2,0))</f>
        <v>980</v>
      </c>
      <c r="AZG5" s="88">
        <f>INDEX('[6]Finance Indicators'!$B$3:$BO$35,MATCH($A5,'[6]Finance Indicators'!$A$3:$A$35,0),MATCH(AZG$1,'[6]Finance Indicators'!$B$2:$BO$2,0))</f>
        <v>86260</v>
      </c>
      <c r="AZH5" s="250">
        <f t="array" ref="AZH5">INDEX('[7]Finance Indicators'!$A$2:$BO$35,MATCH($A5,'[7]Finance Indicators'!$A$2:$A$35,0),MATCH(AZH$1,'[7]Finance Indicators'!$A$2:$BO$2,0))</f>
        <v>6661.232095027367</v>
      </c>
      <c r="AZI5" s="250">
        <f t="array" ref="AZI5">INDEX('[7]Finance Indicators'!$A$2:$BO$35,MATCH($A5,'[7]Finance Indicators'!$A$2:$A$35,0),MATCH(AZI$1,'[7]Finance Indicators'!$A$2:$BO$2,0))</f>
        <v>572</v>
      </c>
      <c r="AZJ5" s="250">
        <f t="array" ref="AZJ5">INDEX('[7]Finance Indicators'!$A$2:$BO$35,MATCH($A5,'[7]Finance Indicators'!$A$2:$A$35,0),MATCH(AZJ$1,'[7]Finance Indicators'!$A$2:$BO$2,0))</f>
        <v>85870</v>
      </c>
      <c r="AZK5" s="139">
        <f>(AYM5*100)/Deflators!$B$4</f>
        <v>6700.0633571142544</v>
      </c>
      <c r="AZL5" s="137">
        <f>(AYP5*100)/Deflators!$B$5</f>
        <v>7066.2879156007721</v>
      </c>
      <c r="AZM5" s="137">
        <f>(AYS5*100)/Deflators!$B$6</f>
        <v>6712.0895942027037</v>
      </c>
      <c r="AZN5" s="137">
        <f>(AYV5*100)/Deflators!$B$7</f>
        <v>6955.7500928574882</v>
      </c>
      <c r="AZO5" s="88">
        <f>(AYY5*100)/Deflators!$B$8</f>
        <v>6915.9527659531241</v>
      </c>
      <c r="AZP5" s="88">
        <f>(AZB5*100)/Deflators!$B$9</f>
        <v>9984.5066130947962</v>
      </c>
      <c r="AZQ5" s="88">
        <f>(AZE5*100)/Deflators!$B$10</f>
        <v>11638.566895243162</v>
      </c>
      <c r="AZR5" s="183">
        <f>(AZH5*100)/Deflators!$B$11</f>
        <v>6661.232095027367</v>
      </c>
      <c r="AZS5" s="115">
        <f t="shared" si="123"/>
        <v>25857.307249712314</v>
      </c>
      <c r="AZT5" s="131">
        <v>2247</v>
      </c>
      <c r="AZU5" s="32">
        <v>86900</v>
      </c>
      <c r="AZV5" s="116">
        <f t="shared" si="124"/>
        <v>23486.655309483245</v>
      </c>
      <c r="AZW5" s="131">
        <v>2068</v>
      </c>
      <c r="AZX5" s="32">
        <v>88050</v>
      </c>
      <c r="AZY5" s="116">
        <f t="shared" si="125"/>
        <v>23397.216518366415</v>
      </c>
      <c r="AZZ5" s="131">
        <v>2051</v>
      </c>
      <c r="BAA5" s="32">
        <v>87660</v>
      </c>
      <c r="BAB5" s="116">
        <f t="shared" si="126"/>
        <v>24847.508343883073</v>
      </c>
      <c r="BAC5" s="131">
        <v>2159</v>
      </c>
      <c r="BAD5" s="32">
        <v>86890</v>
      </c>
      <c r="BAE5" s="116">
        <f t="shared" si="127"/>
        <v>24710.203144726274</v>
      </c>
      <c r="BAF5" s="87">
        <f>INDEX('[2]All Previous Years'!$A$1:$EX$34,MATCH($A5,'[2]All Previous Years'!$A$1:$A$34,0),MATCH(BAF$1,'[2]All Previous Years'!$A$1:$EX$1,0))</f>
        <v>2153</v>
      </c>
      <c r="BAG5" s="32">
        <f>INDEX('[3]Raw data 16-17'!$B$2:$XA$34,MATCH($A5,'[3]Raw data 16-17'!$A$2:$A$34,0),MATCH(BAG$1,'[3]Raw data 16-17'!$B$1:$GU$1,0))</f>
        <v>87130</v>
      </c>
      <c r="BAH5" s="88">
        <f t="shared" si="128"/>
        <v>28971.316668586569</v>
      </c>
      <c r="BAI5" s="32">
        <f>INDEX([4]Sheet1!$A$1:$CJ$34, MATCH($A5, [4]Sheet1!$A$1:$A$34, 0), MATCH(BAI$1, [4]Sheet1!$A$1:$CJ$1, 0))</f>
        <v>2515</v>
      </c>
      <c r="BAJ5" s="32">
        <f>INDEX('[5]Finance Indicators'!$A$2:$BO$35,MATCH($A5,'[5]Finance Indicators'!$A$2:$A$35,0),MATCH(BAJ$1,'[5]Finance Indicators'!$A$2:$BO$2,0))</f>
        <v>86810</v>
      </c>
      <c r="BAK5" s="88">
        <f>INDEX('[6]Finance Indicators'!$B$3:$BO$35,MATCH($A5,'[6]Finance Indicators'!$A$3:$A$35,0),MATCH(BAK$1,'[6]Finance Indicators'!$B$2:$BO$2,0))</f>
        <v>27011.361001623001</v>
      </c>
      <c r="BAL5" s="88">
        <f>INDEX('[6]Finance Indicators'!$B$3:$BO$35,MATCH($A5,'[6]Finance Indicators'!$A$3:$A$35,0),MATCH(BAL$1,'[6]Finance Indicators'!$B$2:$BO$2,0))</f>
        <v>2330</v>
      </c>
      <c r="BAM5" s="88">
        <f>INDEX('[6]Finance Indicators'!$B$3:$BO$35,MATCH($A5,'[6]Finance Indicators'!$A$3:$A$35,0),MATCH(BAM$1,'[6]Finance Indicators'!$B$2:$BO$2,0))</f>
        <v>86260</v>
      </c>
      <c r="BAN5" s="250">
        <f t="array" ref="BAN5">INDEX('[7]Finance Indicators'!$A$2:$BO$35,MATCH($A5,'[7]Finance Indicators'!$A$2:$A$35,0),MATCH(BAN$1,'[7]Finance Indicators'!$A$2:$BO$2,0))</f>
        <v>26248.98101781763</v>
      </c>
      <c r="BAO5" s="250">
        <f t="array" ref="BAO5">INDEX('[7]Finance Indicators'!$A$2:$BO$35,MATCH($A5,'[7]Finance Indicators'!$A$2:$A$35,0),MATCH(BAO$1,'[7]Finance Indicators'!$A$2:$BO$2,0))</f>
        <v>2254</v>
      </c>
      <c r="BAP5" s="250">
        <f t="array" ref="BAP5">INDEX('[7]Finance Indicators'!$A$2:$BO$35,MATCH($A5,'[7]Finance Indicators'!$A$2:$A$35,0),MATCH(BAP$1,'[7]Finance Indicators'!$A$2:$BO$2,0))</f>
        <v>85870</v>
      </c>
      <c r="BAQ5" s="139">
        <f>(AZS5*100)/Deflators!$B$4</f>
        <v>29404.379616085411</v>
      </c>
      <c r="BAR5" s="137">
        <f>(AZV5*100)/Deflators!$B$5</f>
        <v>26235.338257562649</v>
      </c>
      <c r="BAS5" s="137">
        <f>(AZY5*100)/Deflators!$B$6</f>
        <v>25779.954602452708</v>
      </c>
      <c r="BAT5" s="137">
        <f>(BAB5*100)/Deflators!$B$7</f>
        <v>27156.355244989725</v>
      </c>
      <c r="BAU5" s="137">
        <f>(BAE5*100)/Deflators!$B$8</f>
        <v>26354.064256808986</v>
      </c>
      <c r="BAV5" s="137">
        <f>(BAH5*100)/Deflators!$B$9</f>
        <v>30364.0074146716</v>
      </c>
      <c r="BAW5" s="137">
        <f>(BAK5*100)/Deflators!$B$10</f>
        <v>27671.286597874048</v>
      </c>
      <c r="BAX5" s="245">
        <f>(BAN5*100)/Deflators!$B$11</f>
        <v>26248.98101781763</v>
      </c>
      <c r="BAY5" s="144">
        <v>41.528434944979239</v>
      </c>
      <c r="BAZ5" s="145">
        <v>29.569555733137516</v>
      </c>
      <c r="BBA5" s="145">
        <v>31.521985610917564</v>
      </c>
      <c r="BBB5" s="145">
        <v>36.091706603850213</v>
      </c>
      <c r="BBC5" s="145">
        <v>29.9</v>
      </c>
      <c r="BBD5" s="145">
        <v>33.780243445096488</v>
      </c>
      <c r="BBE5" s="88">
        <f>INDEX('[3]Raw data 16-17'!$B$2:$XA$34,MATCH($A5,'[3]Raw data 16-17'!$A$2:$A$34,0),MATCH(BBE$1,'[3]Raw data 16-17'!$B$1:$GU$1,0))</f>
        <v>33.88016600990283</v>
      </c>
      <c r="BBF5" s="88">
        <f>INDEX('[14]1718 Collected Indicators'!$A$3:$CH$36,MATCH($A5,'[14]1718 Collected Indicators'!$A$3:$A$36,0),MATCH(BBF$1,'[14]1718 Collected Indicators'!$A$3:$CH$3,0))</f>
        <v>38.733806530919757</v>
      </c>
      <c r="BBG5" s="88">
        <f>INDEX('[15]1819 Collected Indicators'!$A$3:$CV$36,MATCH($A5,'[15]1819 Collected Indicators'!$A$3:$A$36,0),MATCH(BBG$1,'[15]1819 Collected Indicators'!$A$3:$CV$3,0))</f>
        <v>37.799999999999997</v>
      </c>
      <c r="BBH5" s="126">
        <f>INDEX('[11]1920 Collected Indicators'!$A$3:$CV$36,MATCH($A5,'[11]1920 Collected Indicators'!$A$3:$A$36,0),MATCH(BBH$1,'[11]1920 Collected Indicators'!$A$3:$CV$3,0))</f>
        <v>38.594784759386798</v>
      </c>
      <c r="BBI5" s="133">
        <f t="shared" si="8"/>
        <v>89.733333333333334</v>
      </c>
      <c r="BBJ5" s="116">
        <f t="shared" si="8"/>
        <v>90.333333333333329</v>
      </c>
      <c r="BBK5" s="116">
        <f t="shared" si="8"/>
        <v>90</v>
      </c>
      <c r="BBL5" s="116">
        <f t="shared" si="8"/>
        <v>83.333333333333329</v>
      </c>
      <c r="BBM5" s="136">
        <f t="shared" si="8"/>
        <v>70</v>
      </c>
      <c r="BBN5" s="116">
        <f t="shared" si="8"/>
        <v>58.699999999999996</v>
      </c>
      <c r="BBO5" s="248">
        <f t="shared" si="8"/>
        <v>56.033333333333331</v>
      </c>
      <c r="BBP5" s="144">
        <f t="shared" si="9"/>
        <v>78.399999999999991</v>
      </c>
      <c r="BBQ5" s="145">
        <f t="shared" si="9"/>
        <v>76.333333333333329</v>
      </c>
      <c r="BBR5" s="145">
        <f t="shared" si="9"/>
        <v>77</v>
      </c>
      <c r="BBS5" s="145">
        <f t="shared" si="9"/>
        <v>77.333333333333329</v>
      </c>
      <c r="BBT5" s="146">
        <f t="shared" si="9"/>
        <v>74.666666666666671</v>
      </c>
      <c r="BBU5" s="145">
        <f t="shared" si="9"/>
        <v>68.899999999999991</v>
      </c>
      <c r="BBV5" s="248">
        <f t="shared" si="9"/>
        <v>67.566666666666663</v>
      </c>
      <c r="BBW5" s="115" t="s">
        <v>1858</v>
      </c>
      <c r="BBX5" s="116" t="s">
        <v>1858</v>
      </c>
      <c r="BBY5" s="136" t="s">
        <v>1858</v>
      </c>
      <c r="BBZ5" s="115" t="str">
        <f>INDEX([38]HSN1b!$V$1:$AL$36,MATCH($A5,[38]HSN1b!$V$1:$V$36,0),MATCH(BBZ$1,[38]HSN1b!$V$1:$AL$1,0))</f>
        <v>NA</v>
      </c>
      <c r="BCA5" s="131" t="str">
        <f>INDEX([38]HSN1b!$V$1:$AL$36,MATCH($A5,[38]HSN1b!$V$1:$V$36,0),MATCH(BCA$1,[38]HSN1b!$V$1:$AL$1,0))</f>
        <v>NA</v>
      </c>
      <c r="BCB5" s="131" t="str">
        <f>INDEX([38]HSN1b!$V$1:$AL$36,MATCH($A5,[38]HSN1b!$V$1:$V$36,0),MATCH(BCB$1,[38]HSN1b!$V$1:$AL$1,0))</f>
        <v>NA</v>
      </c>
      <c r="BCC5" s="116" t="str">
        <f>INDEX([38]HSN1b!$V$1:$AL$36,MATCH($A5,[38]HSN1b!$V$1:$V$36,0),MATCH(BCC$1,[38]HSN1b!$V$1:$AL$1,0))</f>
        <v>NA</v>
      </c>
      <c r="BCD5" s="131" t="str">
        <f>INDEX([38]HSN1b!$V$1:$AL$36,MATCH($A5,[38]HSN1b!$V$1:$V$36,0),MATCH(BCD$1,[38]HSN1b!$V$1:$AL$1,0))</f>
        <v>NA</v>
      </c>
      <c r="BCE5" s="131" t="str">
        <f>INDEX([38]HSN1b!$V$1:$AL$36,MATCH($A5,[38]HSN1b!$V$1:$V$36,0),MATCH(BCE$1,[38]HSN1b!$V$1:$AL$1,0))</f>
        <v>NA</v>
      </c>
      <c r="BCF5" s="116" t="str">
        <f>INDEX([38]HSN1b!$V$1:$AL$36,MATCH($A5,[38]HSN1b!$V$1:$V$36,0),MATCH(BCF$1,[38]HSN1b!$V$1:$AL$1,0))</f>
        <v>NA</v>
      </c>
      <c r="BCG5" s="131" t="str">
        <f>INDEX([38]HSN1b!$V$1:$AL$36,MATCH($A5,[38]HSN1b!$V$1:$V$36,0),MATCH(BCG$1,[38]HSN1b!$V$1:$AL$1,0))</f>
        <v>NA</v>
      </c>
      <c r="BCH5" s="131" t="str">
        <f>INDEX([38]HSN1b!$V$1:$AL$36,MATCH($A5,[38]HSN1b!$V$1:$V$36,0),MATCH(BCH$1,[38]HSN1b!$V$1:$AL$1,0))</f>
        <v>NA</v>
      </c>
      <c r="BCI5" s="116" t="str">
        <f>INDEX([38]HSN1b!$V$1:$AL$36,MATCH($A5,[38]HSN1b!$V$1:$V$36,0),MATCH(BCI$1,[38]HSN1b!$V$1:$AL$1,0))</f>
        <v>NA</v>
      </c>
      <c r="BCJ5" s="131" t="str">
        <f>INDEX([38]HSN1b!$V$1:$AL$36,MATCH($A5,[38]HSN1b!$V$1:$V$36,0),MATCH(BCJ$1,[38]HSN1b!$V$1:$AL$1,0))</f>
        <v>NA</v>
      </c>
      <c r="BCK5" s="131" t="str">
        <f>INDEX([38]HSN1b!$V$1:$AL$36,MATCH($A5,[38]HSN1b!$V$1:$V$36,0),MATCH(BCK$1,[38]HSN1b!$V$1:$AL$1,0))</f>
        <v>NA</v>
      </c>
      <c r="BCL5" s="88" t="str">
        <f>INDEX('[14]1718 Collected Indicators'!$A$3:$CH$36,MATCH($A5,'[14]1718 Collected Indicators'!$A$3:$A$36,0),MATCH(BCL$1,'[14]1718 Collected Indicators'!$A$3:$CH$3,0))</f>
        <v>NA</v>
      </c>
      <c r="BCM5" s="32" t="str">
        <f>INDEX('[14]1718 Collected Indicators'!$A$3:$CH$36,MATCH($A5,'[14]1718 Collected Indicators'!$A$3:$A$36,0),MATCH(BCM$1,'[14]1718 Collected Indicators'!$A$3:$CH$3,0))</f>
        <v>NA</v>
      </c>
      <c r="BCN5" s="32" t="str">
        <f>INDEX('[14]1718 Collected Indicators'!$A$3:$CH$36,MATCH($A5,'[14]1718 Collected Indicators'!$A$3:$A$36,0),MATCH(BCN$1,'[14]1718 Collected Indicators'!$A$3:$CH$3,0))</f>
        <v>NA</v>
      </c>
      <c r="BCO5" s="88" t="str">
        <f>INDEX('[15]1819 Collected Indicators'!$A$3:$CV$36,MATCH($A5,'[15]1819 Collected Indicators'!$A$3:$A$36,0),MATCH(BCO$1,'[15]1819 Collected Indicators'!$A$3:$CV$3,0))</f>
        <v>NA</v>
      </c>
      <c r="BCP5" s="32" t="str">
        <f>INDEX('[15]1819 Collected Indicators'!$A$3:$CV$36,MATCH($A5,'[15]1819 Collected Indicators'!$A$3:$A$36,0),MATCH(BCP$1,'[15]1819 Collected Indicators'!$A$3:$CV$3,0))</f>
        <v>NA</v>
      </c>
      <c r="BCQ5" s="40" t="str">
        <f>INDEX('[15]1819 Collected Indicators'!$A$3:$CV$36,MATCH($A5,'[15]1819 Collected Indicators'!$A$3:$A$36,0),MATCH(BCQ$1,'[15]1819 Collected Indicators'!$A$3:$CV$3,0))</f>
        <v>NA</v>
      </c>
      <c r="BCR5" s="40" t="str">
        <f>INDEX('[11]1920 Collected Indicators'!$A$3:$CV$36,MATCH($A5,'[11]1920 Collected Indicators'!$A$3:$A$36,0),MATCH(BCR$1,'[11]1920 Collected Indicators'!$A$3:$CV$3,0))</f>
        <v>NA</v>
      </c>
      <c r="BCS5" s="32" t="str">
        <f>INDEX('[11]1920 Collected Indicators'!$A$3:$CV$36,MATCH($A5,'[11]1920 Collected Indicators'!$A$3:$A$36,0),MATCH(BCS$1,'[11]1920 Collected Indicators'!$A$3:$CV$3,0))</f>
        <v>NA</v>
      </c>
      <c r="BCT5" s="262" t="str">
        <f>INDEX('[11]1920 Collected Indicators'!$A$3:$CV$36,MATCH($A5,'[11]1920 Collected Indicators'!$A$3:$A$36,0),MATCH(BCT$1,'[11]1920 Collected Indicators'!$A$3:$CV$3,0))</f>
        <v>NA</v>
      </c>
      <c r="BCU5" s="115" t="s">
        <v>1853</v>
      </c>
      <c r="BCV5" s="116" t="s">
        <v>1853</v>
      </c>
      <c r="BCW5" s="116" t="s">
        <v>1853</v>
      </c>
      <c r="BCX5" s="116" t="str">
        <f>INDEX([38]HSN2!$V$1:$AL$36,MATCH($A5,[38]HSN2!$V$1:$V$36,0),MATCH(BCX$1,[38]HSN2!$V$1:$AL$1,0))</f>
        <v>NA</v>
      </c>
      <c r="BCY5" s="131" t="str">
        <f>INDEX([38]HSN2!$V$1:$AL$36,MATCH($A5,[38]HSN2!$V$1:$V$36,0),MATCH(BCY$1,[38]HSN2!$V$1:$AL$1,0))</f>
        <v>NA</v>
      </c>
      <c r="BCZ5" s="131" t="str">
        <f>INDEX([38]HSN2!$V$1:$AL$36,MATCH($A5,[38]HSN2!$V$1:$V$36,0),MATCH(BCZ$1,[38]HSN2!$V$1:$AL$1,0))</f>
        <v>NA</v>
      </c>
      <c r="BDA5" s="116" t="str">
        <f>INDEX([38]HSN2!$V$1:$AL$36,MATCH($A5,[38]HSN2!$V$1:$V$36,0),MATCH(BDA$1,[38]HSN2!$V$1:$AL$1,0))</f>
        <v>NA</v>
      </c>
      <c r="BDB5" s="131" t="str">
        <f>INDEX([38]HSN2!$V$1:$AL$36,MATCH($A5,[38]HSN2!$V$1:$V$36,0),MATCH(BDB$1,[38]HSN2!$V$1:$AL$1,0))</f>
        <v>NA</v>
      </c>
      <c r="BDC5" s="131" t="str">
        <f>INDEX([38]HSN2!$V$1:$AL$36,MATCH($A5,[38]HSN2!$V$1:$V$36,0),MATCH(BDC$1,[38]HSN2!$V$1:$AL$1,0))</f>
        <v>NA</v>
      </c>
      <c r="BDD5" s="116" t="str">
        <f>INDEX([38]HSN2!$V$1:$AL$36,MATCH($A5,[38]HSN2!$V$1:$V$36,0),MATCH(BDD$1,[38]HSN2!$V$1:$AL$1,0))</f>
        <v>NA</v>
      </c>
      <c r="BDE5" s="131" t="str">
        <f>INDEX([38]HSN2!$V$1:$AL$36,MATCH($A5,[38]HSN2!$V$1:$V$36,0),MATCH(BDE$1,[38]HSN2!$V$1:$AL$1,0))</f>
        <v>NA</v>
      </c>
      <c r="BDF5" s="131" t="str">
        <f>INDEX([38]HSN2!$V$1:$AL$36,MATCH($A5,[38]HSN2!$V$1:$V$36,0),MATCH(BDF$1,[38]HSN2!$V$1:$AL$1,0))</f>
        <v>NA</v>
      </c>
      <c r="BDG5" s="116" t="str">
        <f>INDEX([38]HSN2!$V$1:$AL$36,MATCH($A5,[38]HSN2!$V$1:$V$36,0),MATCH(BDG$1,[38]HSN2!$V$1:$AL$1,0))</f>
        <v>NA</v>
      </c>
      <c r="BDH5" s="131" t="str">
        <f>INDEX([38]HSN2!$V$1:$AL$36,MATCH($A5,[38]HSN2!$V$1:$V$36,0),MATCH(BDH$1,[38]HSN2!$V$1:$AL$1,0))</f>
        <v>NA</v>
      </c>
      <c r="BDI5" s="131" t="str">
        <f>INDEX([38]HSN2!$V$1:$AL$36,MATCH($A5,[38]HSN2!$V$1:$V$36,0),MATCH(BDI$1,[38]HSN2!$V$1:$AL$1,0))</f>
        <v>NA</v>
      </c>
      <c r="BDJ5" s="88" t="str">
        <f>INDEX('[14]1718 Collected Indicators'!$A$3:$CH$36,MATCH($A5,'[14]1718 Collected Indicators'!$A$3:$A$36,0),MATCH(BDJ$1,'[14]1718 Collected Indicators'!$A$3:$CH$3,0))</f>
        <v>NA</v>
      </c>
      <c r="BDK5" s="32" t="str">
        <f>INDEX('[14]1718 Collected Indicators'!$A$3:$CH$36,MATCH($A5,'[14]1718 Collected Indicators'!$A$3:$A$36,0),MATCH(BDK$1,'[14]1718 Collected Indicators'!$A$3:$CH$3,0))</f>
        <v>NA</v>
      </c>
      <c r="BDL5" s="32" t="str">
        <f>INDEX('[14]1718 Collected Indicators'!$A$3:$CH$36,MATCH($A5,'[14]1718 Collected Indicators'!$A$3:$A$36,0),MATCH(BDL$1,'[14]1718 Collected Indicators'!$A$3:$CH$3,0))</f>
        <v>NA</v>
      </c>
      <c r="BDM5" s="88" t="str">
        <f>INDEX('[15]1819 Collected Indicators'!$A$3:$CV$36,MATCH($A5,'[15]1819 Collected Indicators'!$A$3:$A$36,0),MATCH(BDM$1,'[15]1819 Collected Indicators'!$A$3:$CV$3,0))</f>
        <v>NA</v>
      </c>
      <c r="BDN5" s="32" t="str">
        <f>INDEX('[15]1819 Collected Indicators'!$A$3:$CV$36,MATCH($A5,'[15]1819 Collected Indicators'!$A$3:$A$36,0),MATCH(BDN$1,'[15]1819 Collected Indicators'!$A$3:$CV$3,0))</f>
        <v>NA</v>
      </c>
      <c r="BDO5" s="40" t="str">
        <f>INDEX('[15]1819 Collected Indicators'!$A$3:$CV$36,MATCH($A5,'[15]1819 Collected Indicators'!$A$3:$A$36,0),MATCH(BDO$1,'[15]1819 Collected Indicators'!$A$3:$CV$3,0))</f>
        <v>NA</v>
      </c>
      <c r="BDP5" s="32" t="str">
        <f>INDEX('[11]1920 Collected Indicators'!$A$3:$CV$36,MATCH($A5,'[11]1920 Collected Indicators'!$A$3:$A$36,0),MATCH(BDP$1,'[11]1920 Collected Indicators'!$A$3:$CV$3,0))</f>
        <v>NA</v>
      </c>
      <c r="BDQ5" s="262" t="str">
        <f>INDEX('[11]1920 Collected Indicators'!$A$3:$CV$36,MATCH($A5,'[11]1920 Collected Indicators'!$A$3:$A$36,0),MATCH(BDQ$1,'[11]1920 Collected Indicators'!$A$3:$CV$3,0))</f>
        <v>NA</v>
      </c>
      <c r="BDR5" s="33" t="str">
        <f>INDEX('[11]1920 Collected Indicators'!$A$3:$CV$36,MATCH($A5,'[11]1920 Collected Indicators'!$A$3:$A$36,0),MATCH(BDR$1,'[11]1920 Collected Indicators'!$A$3:$CV$3,0))</f>
        <v>NA</v>
      </c>
      <c r="BDS5" s="133" t="s">
        <v>1853</v>
      </c>
      <c r="BDT5" s="116" t="s">
        <v>1853</v>
      </c>
      <c r="BDU5" s="116" t="s">
        <v>1853</v>
      </c>
      <c r="BDV5" s="116" t="str">
        <f>INDEX([38]HSN3!$V$1:$AL$36,MATCH($A5,[38]HSN3!$V$1:$V$36,0),MATCH(BDV$1,[38]HSN3!$V$1:$AL$1,0))</f>
        <v>NA</v>
      </c>
      <c r="BDW5" s="131" t="str">
        <f>INDEX([38]HSN3!$V$1:$AL$36,MATCH($A5,[38]HSN3!$V$1:$V$36,0),MATCH(BDW$1,[38]HSN3!$V$1:$AL$1,0))</f>
        <v>NA</v>
      </c>
      <c r="BDX5" s="131" t="str">
        <f>INDEX([38]HSN3!$V$1:$AL$36,MATCH($A5,[38]HSN3!$V$1:$V$36,0),MATCH(BDX$1,[38]HSN3!$V$1:$AL$1,0))</f>
        <v>NA</v>
      </c>
      <c r="BDY5" s="116" t="str">
        <f>INDEX([38]HSN3!$V$1:$AL$36,MATCH($A5,[38]HSN3!$V$1:$V$36,0),MATCH(BDY$1,[38]HSN3!$V$1:$AL$1,0))</f>
        <v>NA</v>
      </c>
      <c r="BDZ5" s="131" t="str">
        <f>INDEX([38]HSN3!$V$1:$AL$36,MATCH($A5,[38]HSN3!$V$1:$V$36,0),MATCH(BDZ$1,[38]HSN3!$V$1:$AL$1,0))</f>
        <v>NA</v>
      </c>
      <c r="BEA5" s="131" t="str">
        <f>INDEX([38]HSN3!$V$1:$AL$36,MATCH($A5,[38]HSN3!$V$1:$V$36,0),MATCH(BEA$1,[38]HSN3!$V$1:$AL$1,0))</f>
        <v>NA</v>
      </c>
      <c r="BEB5" s="116" t="str">
        <f>INDEX([38]HSN3!$V$1:$AL$36,MATCH($A5,[38]HSN3!$V$1:$V$36,0),MATCH(BEB$1,[38]HSN3!$V$1:$AL$1,0))</f>
        <v>NA</v>
      </c>
      <c r="BEC5" s="131" t="str">
        <f>INDEX([38]HSN3!$V$1:$AL$36,MATCH($A5,[38]HSN3!$V$1:$V$36,0),MATCH(BEC$1,[38]HSN3!$V$1:$AL$1,0))</f>
        <v>NA</v>
      </c>
      <c r="BED5" s="131" t="str">
        <f>INDEX([38]HSN3!$V$1:$AL$36,MATCH($A5,[38]HSN3!$V$1:$V$36,0),MATCH(BED$1,[38]HSN3!$V$1:$AL$1,0))</f>
        <v>NA</v>
      </c>
      <c r="BEE5" s="116" t="str">
        <f>INDEX([38]HSN3!$V$1:$AL$36,MATCH($A5,[38]HSN3!$V$1:$V$36,0),MATCH(BEE$1,[38]HSN3!$V$1:$AL$1,0))</f>
        <v>NA</v>
      </c>
      <c r="BEF5" s="131" t="str">
        <f>INDEX([38]HSN3!$V$1:$AL$36,MATCH($A5,[38]HSN3!$V$1:$V$36,0),MATCH(BEF$1,[38]HSN3!$V$1:$AL$1,0))</f>
        <v>NA</v>
      </c>
      <c r="BEG5" s="131" t="str">
        <f>INDEX([38]HSN3!$V$1:$AL$36,MATCH($A5,[38]HSN3!$V$1:$V$36,0),MATCH(BEG$1,[38]HSN3!$V$1:$AL$1,0))</f>
        <v>NA</v>
      </c>
      <c r="BEH5" s="88" t="str">
        <f>INDEX('[14]1718 Collected Indicators'!$A$3:$CH$36,MATCH($A5,'[14]1718 Collected Indicators'!$A$3:$A$36,0),MATCH(BEH$1,'[14]1718 Collected Indicators'!$A$3:$CH$3,0))</f>
        <v>NA</v>
      </c>
      <c r="BEI5" s="32" t="str">
        <f>INDEX('[14]1718 Collected Indicators'!$A$3:$CH$36,MATCH($A5,'[14]1718 Collected Indicators'!$A$3:$A$36,0),MATCH(BEI$1,'[14]1718 Collected Indicators'!$A$3:$CH$3,0))</f>
        <v>NA</v>
      </c>
      <c r="BEJ5" s="32" t="str">
        <f>INDEX('[14]1718 Collected Indicators'!$A$3:$CH$36,MATCH($A5,'[14]1718 Collected Indicators'!$A$3:$A$36,0),MATCH(BEJ$1,'[14]1718 Collected Indicators'!$A$3:$CH$3,0))</f>
        <v>NA</v>
      </c>
      <c r="BEK5" s="88" t="str">
        <f>INDEX('[15]1819 Collected Indicators'!$A$3:$CV$36,MATCH($A5,'[15]1819 Collected Indicators'!$A$3:$A$36,0),MATCH(BEK$1,'[15]1819 Collected Indicators'!$A$3:$CV$3,0))</f>
        <v>NA</v>
      </c>
      <c r="BEL5" s="32" t="str">
        <f>INDEX('[15]1819 Collected Indicators'!$A$3:$CV$36,MATCH($A5,'[15]1819 Collected Indicators'!$A$3:$A$36,0),MATCH(BEL$1,'[15]1819 Collected Indicators'!$A$3:$CV$3,0))</f>
        <v>NA</v>
      </c>
      <c r="BEM5" s="32" t="str">
        <f>INDEX('[15]1819 Collected Indicators'!$A$3:$CV$36,MATCH($A5,'[15]1819 Collected Indicators'!$A$3:$A$36,0),MATCH(BEM$1,'[15]1819 Collected Indicators'!$A$3:$CV$3,0))</f>
        <v>NA</v>
      </c>
      <c r="BEN5" s="284" t="str">
        <f>INDEX('[11]1920 Collected Indicators'!$A$3:$CV$36,MATCH($A5,'[11]1920 Collected Indicators'!$A$3:$A$36,0),MATCH(BEN$1,'[11]1920 Collected Indicators'!$A$3:$CV$3,0))</f>
        <v>NA</v>
      </c>
      <c r="BEO5" s="39" t="str">
        <f>INDEX('[11]1920 Collected Indicators'!$A$3:$CV$36,MATCH($A5,'[11]1920 Collected Indicators'!$A$3:$A$36,0),MATCH(BEO$1,'[11]1920 Collected Indicators'!$A$3:$CV$3,0))</f>
        <v>NA</v>
      </c>
      <c r="BEP5" s="287" t="str">
        <f>INDEX('[11]1920 Collected Indicators'!$A$3:$CV$36,MATCH($A5,'[11]1920 Collected Indicators'!$A$3:$A$36,0),MATCH(BEP$1,'[11]1920 Collected Indicators'!$A$3:$CV$3,0))</f>
        <v>NA</v>
      </c>
      <c r="BEQ5" s="133" t="s">
        <v>1853</v>
      </c>
      <c r="BER5" s="116" t="s">
        <v>1853</v>
      </c>
      <c r="BES5" s="136" t="s">
        <v>1853</v>
      </c>
      <c r="BET5" s="115" t="str">
        <f>INDEX([38]HSN4b!$V$1:$AL$36,MATCH($A5,[38]HSN4b!$V$1:$V$36,0),MATCH(BET$1,[38]HSN4b!$V$1:$AL$1,0))</f>
        <v>NA</v>
      </c>
      <c r="BEU5" s="131" t="str">
        <f>INDEX([38]HSN4b!$V$1:$AL$36,MATCH($A5,[38]HSN4b!$V$1:$V$36,0),MATCH(BEU$1,[38]HSN4b!$V$1:$AL$1,0))</f>
        <v>NA</v>
      </c>
      <c r="BEV5" s="131" t="str">
        <f>INDEX([38]HSN4b!$V$1:$AL$36,MATCH($A5,[38]HSN4b!$V$1:$V$36,0),MATCH(BEV$1,[38]HSN4b!$V$1:$AL$1,0))</f>
        <v>NA</v>
      </c>
      <c r="BEW5" s="116" t="str">
        <f>INDEX([38]HSN4b!$V$1:$AL$36,MATCH($A5,[38]HSN4b!$V$1:$V$36,0),MATCH(BEW$1,[38]HSN4b!$V$1:$AL$1,0))</f>
        <v>NA</v>
      </c>
      <c r="BEX5" s="131" t="str">
        <f>INDEX([38]HSN4b!$V$1:$AL$36,MATCH($A5,[38]HSN4b!$V$1:$V$36,0),MATCH(BEX$1,[38]HSN4b!$V$1:$AL$1,0))</f>
        <v>NA</v>
      </c>
      <c r="BEY5" s="131" t="str">
        <f>INDEX([38]HSN4b!$V$1:$AL$36,MATCH($A5,[38]HSN4b!$V$1:$V$36,0),MATCH(BEY$1,[38]HSN4b!$V$1:$AL$1,0))</f>
        <v>NA</v>
      </c>
      <c r="BEZ5" s="116" t="str">
        <f>INDEX([38]HSN4b!$V$1:$AL$36,MATCH($A5,[38]HSN4b!$V$1:$V$36,0),MATCH(BEZ$1,[38]HSN4b!$V$1:$AL$1,0))</f>
        <v>NA</v>
      </c>
      <c r="BFA5" s="131" t="str">
        <f>INDEX([38]HSN4b!$V$1:$AL$36,MATCH($A5,[38]HSN4b!$V$1:$V$36,0),MATCH(BFA$1,[38]HSN4b!$V$1:$AL$1,0))</f>
        <v>NA</v>
      </c>
      <c r="BFB5" s="131" t="str">
        <f>INDEX([38]HSN4b!$V$1:$AL$36,MATCH($A5,[38]HSN4b!$V$1:$V$36,0),MATCH(BFB$1,[38]HSN4b!$V$1:$AL$1,0))</f>
        <v>NA</v>
      </c>
      <c r="BFC5" s="116" t="str">
        <f>INDEX([38]HSN4b!$V$1:$AL$36,MATCH($A5,[38]HSN4b!$V$1:$V$36,0),MATCH(BFC$1,[38]HSN4b!$V$1:$AL$1,0))</f>
        <v>NA</v>
      </c>
      <c r="BFD5" s="131" t="str">
        <f>INDEX([38]HSN4b!$V$1:$AL$36,MATCH($A5,[38]HSN4b!$V$1:$V$36,0),MATCH(BFD$1,[38]HSN4b!$V$1:$AL$1,0))</f>
        <v>NA</v>
      </c>
      <c r="BFE5" s="131" t="str">
        <f>INDEX([38]HSN4b!$V$1:$AL$36,MATCH($A5,[38]HSN4b!$V$1:$V$36,0),MATCH(BFE$1,[38]HSN4b!$V$1:$AL$1,0))</f>
        <v>NA</v>
      </c>
      <c r="BFF5" s="88" t="str">
        <f>INDEX('[14]1718 Collected Indicators'!$A$3:$CH$36,MATCH($A5,'[14]1718 Collected Indicators'!$A$3:$A$36,0),MATCH(BFF$1,'[14]1718 Collected Indicators'!$A$3:$CH$3,0))</f>
        <v>NA</v>
      </c>
      <c r="BFG5" s="32" t="str">
        <f>INDEX('[14]1718 Collected Indicators'!$A$3:$CH$36,MATCH($A5,'[14]1718 Collected Indicators'!$A$3:$A$36,0),MATCH(BFG$1,'[14]1718 Collected Indicators'!$A$3:$CH$3,0))</f>
        <v>NA</v>
      </c>
      <c r="BFH5" s="32" t="str">
        <f>INDEX('[14]1718 Collected Indicators'!$A$3:$CH$36,MATCH($A5,'[14]1718 Collected Indicators'!$A$3:$A$36,0),MATCH(BFH$1,'[14]1718 Collected Indicators'!$A$3:$CH$3,0))</f>
        <v>NA</v>
      </c>
      <c r="BFI5" s="88" t="str">
        <f>INDEX('[15]1819 Collected Indicators'!$A$3:$CV$36,MATCH($A5,'[15]1819 Collected Indicators'!$A$3:$A$36,0),MATCH(BFI$1,'[15]1819 Collected Indicators'!$A$3:$CV$3,0))</f>
        <v>NA</v>
      </c>
      <c r="BFJ5" s="32" t="str">
        <f>INDEX('[15]1819 Collected Indicators'!$A$3:$CV$36,MATCH($A5,'[15]1819 Collected Indicators'!$A$3:$A$36,0),MATCH(BFJ$1,'[15]1819 Collected Indicators'!$A$3:$CV$3,0))</f>
        <v>NA</v>
      </c>
      <c r="BFK5" s="40" t="str">
        <f>INDEX('[15]1819 Collected Indicators'!$A$3:$CV$36,MATCH($A5,'[15]1819 Collected Indicators'!$A$3:$A$36,0),MATCH(BFK$1,'[15]1819 Collected Indicators'!$A$3:$CV$3,0))</f>
        <v>NA</v>
      </c>
      <c r="BFL5" s="32" t="str">
        <f>INDEX('[11]1920 Collected Indicators'!$A$3:$CV$36,MATCH($A5,'[11]1920 Collected Indicators'!$A$3:$A$36,0),MATCH(BFL$1,'[11]1920 Collected Indicators'!$A$3:$CV$3,0))</f>
        <v>NA</v>
      </c>
      <c r="BFM5" s="32" t="str">
        <f>INDEX('[11]1920 Collected Indicators'!$A$3:$CV$36,MATCH($A5,'[11]1920 Collected Indicators'!$A$3:$A$36,0),MATCH(BFM$1,'[11]1920 Collected Indicators'!$A$3:$CV$3,0))</f>
        <v>NA</v>
      </c>
      <c r="BFN5" s="262" t="str">
        <f>INDEX('[11]1920 Collected Indicators'!$A$3:$CV$36,MATCH($A5,'[11]1920 Collected Indicators'!$A$3:$A$36,0),MATCH(BFN$1,'[11]1920 Collected Indicators'!$A$3:$CV$3,0))</f>
        <v>NA</v>
      </c>
      <c r="BFO5" s="115" t="s">
        <v>1853</v>
      </c>
      <c r="BFP5" s="116" t="s">
        <v>1853</v>
      </c>
      <c r="BFQ5" s="116" t="s">
        <v>1853</v>
      </c>
      <c r="BFR5" s="116" t="str">
        <f>INDEX([38]HSN5!$V$1:$AL$36,MATCH($A5,[38]HSN5!$V$1:$V$36,0),MATCH(BFR$1,[38]HSN5!$V$1:$AL$1,0))</f>
        <v>NA</v>
      </c>
      <c r="BFS5" s="131" t="str">
        <f>INDEX([38]HSN5!$V$1:$AL$36,MATCH($A5,[38]HSN5!$V$1:$V$36,0),MATCH(BFS$1,[38]HSN5!$V$1:$AL$1,0))</f>
        <v>NA</v>
      </c>
      <c r="BFT5" s="131" t="str">
        <f>INDEX([38]HSN5!$V$1:$AL$36,MATCH($A5,[38]HSN5!$V$1:$V$36,0),MATCH(BFT$1,[38]HSN5!$V$1:$AL$1,0))</f>
        <v>NA</v>
      </c>
      <c r="BFU5" s="116" t="str">
        <f>INDEX([38]HSN5!$V$1:$AL$36,MATCH($A5,[38]HSN5!$V$1:$V$36,0),MATCH(BFU$1,[38]HSN5!$V$1:$AL$1,0))</f>
        <v>NA</v>
      </c>
      <c r="BFV5" s="131" t="str">
        <f>INDEX([38]HSN5!$V$1:$AL$36,MATCH($A5,[38]HSN5!$V$1:$V$36,0),MATCH(BFV$1,[38]HSN5!$V$1:$AL$1,0))</f>
        <v>NA</v>
      </c>
      <c r="BFW5" s="131" t="str">
        <f>INDEX([38]HSN5!$V$1:$AL$36,MATCH($A5,[38]HSN5!$V$1:$V$36,0),MATCH(BFW$1,[38]HSN5!$V$1:$AL$1,0))</f>
        <v>NA</v>
      </c>
      <c r="BFX5" s="116" t="str">
        <f>INDEX([38]HSN5!$V$1:$AL$36,MATCH($A5,[38]HSN5!$V$1:$V$36,0),MATCH(BFX$1,[38]HSN5!$V$1:$AL$1,0))</f>
        <v>NA</v>
      </c>
      <c r="BFY5" s="131" t="str">
        <f>INDEX([38]HSN5!$V$1:$AL$36,MATCH($A5,[38]HSN5!$V$1:$V$36,0),MATCH(BFY$1,[38]HSN5!$V$1:$AL$1,0))</f>
        <v>NA</v>
      </c>
      <c r="BFZ5" s="131" t="str">
        <f>INDEX([38]HSN5!$V$1:$AL$36,MATCH($A5,[38]HSN5!$V$1:$V$36,0),MATCH(BFZ$1,[38]HSN5!$V$1:$AL$1,0))</f>
        <v>NA</v>
      </c>
      <c r="BGA5" s="116" t="str">
        <f>INDEX([38]HSN5!$V$1:$AL$36,MATCH($A5,[38]HSN5!$V$1:$V$36,0),MATCH(BGA$1,[38]HSN5!$V$1:$AL$1,0))</f>
        <v>NA</v>
      </c>
      <c r="BGB5" s="131" t="str">
        <f>INDEX([38]HSN5!$V$1:$AL$36,MATCH($A5,[38]HSN5!$V$1:$V$36,0),MATCH(BGB$1,[38]HSN5!$V$1:$AL$1,0))</f>
        <v>NA</v>
      </c>
      <c r="BGC5" s="131" t="str">
        <f>INDEX([38]HSN5!$V$1:$AL$36,MATCH($A5,[38]HSN5!$V$1:$V$36,0),MATCH(BGC$1,[38]HSN5!$V$1:$AL$1,0))</f>
        <v>NA</v>
      </c>
      <c r="BGD5" s="88" t="str">
        <f>INDEX('[14]1718 Collected Indicators'!$A$3:$CH$36,MATCH($A5,'[14]1718 Collected Indicators'!$A$3:$A$36,0),MATCH(BGD$1,'[14]1718 Collected Indicators'!$A$3:$CH$3,0))</f>
        <v>NA</v>
      </c>
      <c r="BGE5" s="32" t="str">
        <f>INDEX('[14]1718 Collected Indicators'!$A$3:$CH$36,MATCH($A5,'[14]1718 Collected Indicators'!$A$3:$A$36,0),MATCH(BGE$1,'[14]1718 Collected Indicators'!$A$3:$CH$3,0))</f>
        <v>NA</v>
      </c>
      <c r="BGF5" s="32" t="str">
        <f>INDEX('[14]1718 Collected Indicators'!$A$3:$CH$36,MATCH($A5,'[14]1718 Collected Indicators'!$A$3:$A$36,0),MATCH(BGF$1,'[14]1718 Collected Indicators'!$A$3:$CH$3,0))</f>
        <v>NA</v>
      </c>
      <c r="BGG5" s="88" t="str">
        <f>INDEX('[15]1819 Collected Indicators'!$A$3:$CV$36,MATCH($A5,'[15]1819 Collected Indicators'!$A$3:$A$36,0),MATCH(BGG$1,'[15]1819 Collected Indicators'!$A$3:$CV$3,0))</f>
        <v>NA</v>
      </c>
      <c r="BGH5" s="32" t="str">
        <f>INDEX('[15]1819 Collected Indicators'!$A$3:$CV$36,MATCH($A5,'[15]1819 Collected Indicators'!$A$3:$A$36,0),MATCH(BGH$1,'[15]1819 Collected Indicators'!$A$3:$CV$3,0))</f>
        <v>NA</v>
      </c>
      <c r="BGI5" s="40" t="str">
        <f>INDEX('[15]1819 Collected Indicators'!$A$3:$CV$36,MATCH($A5,'[15]1819 Collected Indicators'!$A$3:$A$36,0),MATCH(BGI$1,'[15]1819 Collected Indicators'!$A$3:$CV$3,0))</f>
        <v>NA</v>
      </c>
      <c r="BGJ5" s="140" t="str">
        <f t="array" ref="BGJ5">INDEX([39]Extraction!$A$3:$P$36,MATCH($A5,[39]Extraction!$P$3:$P$36,0),MATCH(BGJ$1,[39]Extraction!$A$3:$P$3,0))</f>
        <v>NA</v>
      </c>
      <c r="BGK5" s="32" t="str">
        <f t="array" ref="BGK5">INDEX([39]Extraction!$A$3:$P$36,MATCH($A5,[39]Extraction!$P$3:$P$36,0),MATCH(BGK$1,[39]Extraction!$A$3:$P$3,0))</f>
        <v>NA</v>
      </c>
      <c r="BGL5" s="262" t="str">
        <f t="array" ref="BGL5">INDEX([39]Extraction!$A$3:$P$36,MATCH($A5,[39]Extraction!$P$3:$P$36,0),MATCH(BGL$1,[39]Extraction!$A$3:$P$3,0))</f>
        <v>NA</v>
      </c>
      <c r="BGM5" s="132" t="str">
        <f t="array" ref="BGM5">INDEX([39]Extraction!$A$3:$P$36,MATCH($A5,[39]Extraction!$P$3:$P$36,0),MATCH(BGM$1,[39]Extraction!$A$3:$P$3,0))</f>
        <v>NA</v>
      </c>
      <c r="BGN5" s="32" t="str">
        <f t="array" ref="BGN5">INDEX([39]Extraction!$A$3:$P$36,MATCH($A5,[39]Extraction!$P$3:$P$36,0),MATCH(BGN$1,[39]Extraction!$A$3:$P$3,0))</f>
        <v>NA</v>
      </c>
      <c r="BGO5" s="32" t="str">
        <f t="array" ref="BGO5">INDEX([39]Extraction!$A$3:$P$36,MATCH($A5,[39]Extraction!$P$3:$P$36,0),MATCH(BGO$1,[39]Extraction!$A$3:$P$3,0))</f>
        <v>NA</v>
      </c>
      <c r="BGP5" s="132" t="str">
        <f t="array" ref="BGP5">INDEX([39]Extraction!$A$3:$P$36,MATCH($A5,[39]Extraction!$P$3:$P$36,0),MATCH(BGP$1,[39]Extraction!$A$3:$P$3,0))</f>
        <v>NA</v>
      </c>
      <c r="BGQ5" s="32" t="str">
        <f t="array" ref="BGQ5">INDEX([39]Extraction!$A$3:$P$36,MATCH($A5,[39]Extraction!$P$3:$P$36,0),MATCH(BGQ$1,[39]Extraction!$A$3:$P$3,0))</f>
        <v>NA</v>
      </c>
      <c r="BGR5" s="32" t="str">
        <f t="array" ref="BGR5">INDEX([39]Extraction!$A$3:$P$36,MATCH($A5,[39]Extraction!$P$3:$P$36,0),MATCH(BGR$1,[39]Extraction!$A$3:$P$3,0))</f>
        <v>NA</v>
      </c>
      <c r="BGS5" s="132" t="str">
        <f t="array" ref="BGS5">INDEX([39]Extraction!$A$3:$P$36,MATCH($A5,[39]Extraction!$P$3:$P$36,0),MATCH(BGS$1,[39]Extraction!$A$3:$P$3,0))</f>
        <v>NA</v>
      </c>
      <c r="BGT5" s="32" t="str">
        <f t="array" ref="BGT5">INDEX([39]Extraction!$A$3:$P$36,MATCH($A5,[39]Extraction!$P$3:$P$36,0),MATCH(BGT$1,[39]Extraction!$A$3:$P$3,0))</f>
        <v>NA</v>
      </c>
      <c r="BGU5" s="32" t="str">
        <f t="array" ref="BGU5">INDEX([39]Extraction!$A$3:$P$36,MATCH($A5,[39]Extraction!$P$3:$P$36,0),MATCH(BGU$1,[39]Extraction!$A$3:$P$3,0))</f>
        <v>NA</v>
      </c>
      <c r="BGV5" s="132" t="str">
        <f>INDEX('[11]1920 Collected Indicators'!$A$3:$CV$36,MATCH($A5,'[11]1920 Collected Indicators'!$A$3:$A$36,0),MATCH(BGV$1,'[11]1920 Collected Indicators'!$A$3:$CV$3,0))</f>
        <v>NA</v>
      </c>
      <c r="BGW5" s="32" t="str">
        <f>INDEX('[11]1920 Collected Indicators'!$A$3:$CV$36,MATCH($A5,'[11]1920 Collected Indicators'!$A$3:$A$36,0),MATCH(BGW$1,'[11]1920 Collected Indicators'!$A$3:$CV$3,0))</f>
        <v>NA</v>
      </c>
      <c r="BGX5" s="33" t="str">
        <f>INDEX('[11]1920 Collected Indicators'!$A$3:$CV$36,MATCH($A5,'[11]1920 Collected Indicators'!$A$3:$A$36,0),MATCH(BGX$1,'[11]1920 Collected Indicators'!$A$3:$CV$3,0))</f>
        <v>NA</v>
      </c>
      <c r="BGY5" s="133">
        <f>INDEX('[25]Corporate Management'!$B$6:$EY$40,MATCH($A5,'[25]Corporate Management'!$B$6:$B$40,0),MATCH(BGY$1,'[25]Corporate Management'!$B$40:$EY$40,0))</f>
        <v>64.893617021276597</v>
      </c>
      <c r="BGZ5" s="131">
        <f>INDEX('[25]Corporate Management'!$B$6:$EY$40,MATCH($A5,'[25]Corporate Management'!$B$6:$B$40,0),MATCH(BGZ$1,'[25]Corporate Management'!$B$40:$EY$40,0))</f>
        <v>183</v>
      </c>
      <c r="BHA5" s="131">
        <f>INDEX('[25]Corporate Management'!$B$6:$EY$40,MATCH($A5,'[25]Corporate Management'!$B$6:$B$40,0),MATCH(BHA$1,'[25]Corporate Management'!$B$40:$EY$40,0))</f>
        <v>282</v>
      </c>
      <c r="BHB5" s="116">
        <f>INDEX('[25]Corporate Management'!$B$6:$EY$40,MATCH($A5,'[25]Corporate Management'!$B$6:$B$40,0),MATCH(BHB$1,'[25]Corporate Management'!$B$40:$EY$40,0))</f>
        <v>65.853658536585371</v>
      </c>
      <c r="BHC5" s="131">
        <f>INDEX('[25]Corporate Management'!$B$6:$EY$40,MATCH($A5,'[25]Corporate Management'!$B$6:$B$40,0),MATCH(BHC$1,'[25]Corporate Management'!$B$40:$EY$40,0))</f>
        <v>189</v>
      </c>
      <c r="BHD5" s="131">
        <f>INDEX('[25]Corporate Management'!$B$6:$EY$40,MATCH($A5,'[25]Corporate Management'!$B$6:$B$40,0),MATCH(BHD$1,'[25]Corporate Management'!$B$40:$EY$40,0))</f>
        <v>287</v>
      </c>
      <c r="BHE5" s="116">
        <f>INDEX('[25]Corporate Management'!$B$6:$EY$40,MATCH($A5,'[25]Corporate Management'!$B$6:$B$40,0),MATCH(BHE$1,'[25]Corporate Management'!$B$40:$EY$40,0))</f>
        <v>67.158671586715869</v>
      </c>
      <c r="BHF5" s="131">
        <f>INDEX('[25]Corporate Management'!$B$6:$EY$40,MATCH($A5,'[25]Corporate Management'!$B$6:$B$40,0),MATCH(BHF$1,'[25]Corporate Management'!$B$40:$EY$40,0))</f>
        <v>182</v>
      </c>
      <c r="BHG5" s="131">
        <f>INDEX('[25]Corporate Management'!$B$6:$EY$40,MATCH($A5,'[25]Corporate Management'!$B$6:$B$40,0),MATCH(BHG$1,'[25]Corporate Management'!$B$40:$EY$40,0))</f>
        <v>271</v>
      </c>
      <c r="BHH5" s="116">
        <f>INDEX('[26]All Data'!$A$1:$Y$34,MATCH($A5,'[26]All Data'!$A$1:$A$34,0),MATCH(BHH$1,'[26]All Data'!$A$1:$Y$1,0))</f>
        <v>69.069069069069073</v>
      </c>
      <c r="BHI5" s="131">
        <f>INDEX('[26]All Data'!$A$1:$Y$34,MATCH($A5,'[26]All Data'!$A$1:$A$34,0),MATCH(BHI$1,'[26]All Data'!$A$1:$Y$1,0))</f>
        <v>230</v>
      </c>
      <c r="BHJ5" s="131">
        <f>INDEX('[26]All Data'!$A$1:$Y$34,MATCH($A5,'[26]All Data'!$A$1:$A$34,0),MATCH(BHJ$1,'[26]All Data'!$A$1:$Y$1,0))</f>
        <v>333</v>
      </c>
      <c r="BHK5" s="116">
        <f>INDEX('[27]All Data'!$A$1:$Y$34,MATCH($A5,'[27]All Data'!$A$1:$A$34,0),MATCH(BHK$1,'[27]All Data'!$A$1:$Y$1,0))</f>
        <v>70.796460176991147</v>
      </c>
      <c r="BHL5" s="131">
        <f>INDEX('[27]All Data'!$A$1:$Y$34,MATCH($A5,'[27]All Data'!$A$1:$A$34,0),MATCH(BHL$1,'[27]All Data'!$A$1:$Y$1,0))</f>
        <v>240</v>
      </c>
      <c r="BHM5" s="131">
        <f>INDEX('[27]All Data'!$A$1:$Y$34,MATCH($A5,'[27]All Data'!$A$1:$A$34,0),MATCH(BHM$1,'[27]All Data'!$A$1:$Y$1,0))</f>
        <v>339</v>
      </c>
      <c r="BHN5" s="116">
        <f>INDEX('[28]All Data'!$A$1:$AB$34,MATCH($A5,'[28]All Data'!$A$1:$A$34,0),MATCH(BHN$1,'[28]All Data'!$A$1:$AB$1,0))</f>
        <v>71.091445427728615</v>
      </c>
      <c r="BHO5" s="131">
        <f>INDEX('[28]All Data'!$A$1:$AB$34,MATCH($A5,'[28]All Data'!$A$1:$A$34,0),MATCH(BHO$1,'[28]All Data'!$A$1:$AB$1,0))</f>
        <v>241</v>
      </c>
      <c r="BHP5" s="131">
        <f>INDEX('[28]All Data'!$A$1:$AB$34,MATCH($A5,'[28]All Data'!$A$1:$A$34,0),MATCH(BHP$1,'[28]All Data'!$A$1:$AB$1,0))</f>
        <v>339</v>
      </c>
      <c r="BHQ5" s="116">
        <f>INDEX('[29]SPI Raw Data 1617'!$A$3:$AN$37,MATCH($A5,'[29]SPI Raw Data 1617'!$A$3:$A$37,0),MATCH(BHQ$1,'[29]SPI Raw Data 1617'!$A$37:$AN$37,0))</f>
        <v>72.674418604651152</v>
      </c>
      <c r="BHR5" s="131">
        <f>INDEX('[29]SPI Raw Data 1617'!$A$3:$AN$37,MATCH($A5,'[29]SPI Raw Data 1617'!$A$3:$A$37,0),MATCH(BHR$1,'[29]SPI Raw Data 1617'!$A$37:$AN$37,0))</f>
        <v>250</v>
      </c>
      <c r="BHS5" s="131">
        <f>INDEX('[29]SPI Raw Data 1617'!$A$3:$AN$37,MATCH($A5,'[29]SPI Raw Data 1617'!$A$3:$A$37,0),MATCH(BHS$1,'[29]SPI Raw Data 1617'!$A$37:$AN$37,0))</f>
        <v>344</v>
      </c>
      <c r="BHT5" s="116">
        <f>INDEX('[30]SPI Raw Data 1718'!$A$3:$AN$37,MATCH($A5,'[30]SPI Raw Data 1718'!$A$3:$A$37,0),MATCH(BHT$1,'[30]SPI Raw Data 1718'!$A$37:$AN$37,0))</f>
        <v>73.73737373737373</v>
      </c>
      <c r="BHU5" s="131">
        <f>INDEX('[30]SPI Raw Data 1718'!$A$3:$AN$37,MATCH($A5,'[30]SPI Raw Data 1718'!$A$3:$A$37,0),MATCH(BHU$1,'[30]SPI Raw Data 1718'!$A$37:$AN$37,0))</f>
        <v>292</v>
      </c>
      <c r="BHV5" s="131">
        <f>INDEX('[30]SPI Raw Data 1718'!$A$3:$AN$37,MATCH($A5,'[30]SPI Raw Data 1718'!$A$3:$A$37,0),MATCH(BHV$1,'[30]SPI Raw Data 1718'!$A$37:$AN$37,0))</f>
        <v>396</v>
      </c>
      <c r="BHW5" s="116">
        <f>INDEX('[31]SPI Raw Data 1819'!$A$1:$AN$37,MATCH($A5,'[31]SPI Raw Data 1819'!$A$1:$A$37,0),MATCH(BHW$1,'[31]SPI Raw Data 1819'!$A$37:$AN$37,0))</f>
        <v>75.061728395061735</v>
      </c>
      <c r="BHX5" s="197">
        <f>INDEX('[31]SPI Raw Data 1819'!$A$1:$AN$37,MATCH($A5,'[31]SPI Raw Data 1819'!$A$1:$A$37,0),MATCH(BHX$1,'[31]SPI Raw Data 1819'!$A$37:$AN$37,0))</f>
        <v>304</v>
      </c>
      <c r="BHY5" s="225">
        <f>INDEX('[31]SPI Raw Data 1819'!$A$1:$AN$37,MATCH($A5,'[31]SPI Raw Data 1819'!$A$1:$A$37,0),MATCH(BHY$1,'[31]SPI Raw Data 1819'!$A$37:$AN$37,0))</f>
        <v>405</v>
      </c>
      <c r="BHZ5" s="197">
        <f>INDEX('[32]SPI Raw Data 1920'!$A$1:$AN$35, MATCH($A5,'[32]SPI Raw Data 1920'!$A$1:$A$35,0),MATCH(BHZ$1,'[32]SPI Raw Data 1920'!$A$37:$AN$37,0))</f>
        <v>78.484107579462105</v>
      </c>
      <c r="BIA5" s="279">
        <f>INDEX('[32]SPI Raw Data 1920'!$A$1:$AN$35, MATCH($A5,'[32]SPI Raw Data 1920'!$A$1:$A$35,0),MATCH(BIA$1,'[32]SPI Raw Data 1920'!$A$37:$AN$37,0))</f>
        <v>321</v>
      </c>
      <c r="BIB5" s="252">
        <f>INDEX('[32]SPI Raw Data 1920'!$A$1:$AN$35, MATCH($A5,'[32]SPI Raw Data 1920'!$A$1:$A$35,0),MATCH(BIB$1,'[32]SPI Raw Data 1920'!$A$37:$AN$37,0))</f>
        <v>409</v>
      </c>
      <c r="BIC5" s="115">
        <f>INDEX('[25]Corporate Management'!$B$6:$EY$40,MATCH($A5,'[25]Corporate Management'!$B$6:$B$40,0),MATCH(BIC$1,'[25]Corporate Management'!$B$40:$EY$40,0))</f>
        <v>79.986380846021845</v>
      </c>
      <c r="BID5" s="131">
        <f>INDEX('[25]Corporate Management'!$B$6:$EY$40,MATCH($A5,'[25]Corporate Management'!$B$6:$B$40,0),MATCH(BID$1,'[25]Corporate Management'!$B$40:$EY$40,0))</f>
        <v>146827</v>
      </c>
      <c r="BIE5" s="131">
        <f>INDEX('[25]Corporate Management'!$B$6:$EY$40,MATCH($A5,'[25]Corporate Management'!$B$6:$B$40,0),MATCH(BIE$1,'[25]Corporate Management'!$B$40:$EY$40,0))</f>
        <v>183565</v>
      </c>
      <c r="BIF5" s="116">
        <f>INDEX('[25]Corporate Management'!$B$6:$EY$40,MATCH($A5,'[25]Corporate Management'!$B$6:$B$40,0),MATCH(BIF$1,'[25]Corporate Management'!$B$40:$EY$40,0))</f>
        <v>84.812877434719752</v>
      </c>
      <c r="BIG5" s="131">
        <f>INDEX('[25]Corporate Management'!$B$6:$EY$40,MATCH($A5,'[25]Corporate Management'!$B$6:$B$40,0),MATCH(BIG$1,'[25]Corporate Management'!$B$40:$EY$40,0))</f>
        <v>199429</v>
      </c>
      <c r="BIH5" s="131">
        <f>INDEX('[25]Corporate Management'!$B$6:$EY$40,MATCH($A5,'[25]Corporate Management'!$B$6:$B$40,0),MATCH(BIH$1,'[25]Corporate Management'!$B$40:$EY$40,0))</f>
        <v>235140</v>
      </c>
      <c r="BII5" s="116">
        <f>INDEX('[25]Corporate Management'!$B$6:$EY$40,MATCH($A5,'[25]Corporate Management'!$B$6:$B$40,0),MATCH(BII$1,'[25]Corporate Management'!$B$40:$EY$40,0))</f>
        <v>86.090744469348735</v>
      </c>
      <c r="BIJ5" s="131">
        <f>INDEX('[25]Corporate Management'!$B$6:$EY$40,MATCH($A5,'[25]Corporate Management'!$B$6:$B$40,0),MATCH(BIJ$1,'[25]Corporate Management'!$B$40:$EY$40,0))</f>
        <v>203955</v>
      </c>
      <c r="BIK5" s="131">
        <f>INDEX('[25]Corporate Management'!$B$6:$EY$40,MATCH($A5,'[25]Corporate Management'!$B$6:$B$40,0),MATCH(BIK$1,'[25]Corporate Management'!$B$40:$EY$40,0))</f>
        <v>236907</v>
      </c>
      <c r="BIL5" s="116">
        <f>INDEX('[26]All Data'!$A$1:$Y$34,MATCH($A5,'[26]All Data'!$A$1:$A$34,0),MATCH(BIL$1,'[26]All Data'!$A$1:$Y$1,0))</f>
        <v>86.585816103762681</v>
      </c>
      <c r="BIM5" s="131">
        <f>INDEX('[26]All Data'!$A$1:$Y$34,MATCH($A5,'[26]All Data'!$A$1:$A$34,0),MATCH(BIM$1,'[26]All Data'!$A$1:$Y$1,0))</f>
        <v>215758</v>
      </c>
      <c r="BIN5" s="131">
        <f>INDEX('[26]All Data'!$A$1:$Y$34,MATCH($A5,'[26]All Data'!$A$1:$A$34,0),MATCH(BIN$1,'[26]All Data'!$A$1:$Y$1,0))</f>
        <v>249184</v>
      </c>
      <c r="BIO5" s="116">
        <f>INDEX('[27]All Data'!$A$1:$Y$34,MATCH($A5,'[27]All Data'!$A$1:$A$34,0),MATCH(BIO$1,'[27]All Data'!$A$1:$Y$1,0))</f>
        <v>87.467358728577281</v>
      </c>
      <c r="BIP5" s="131">
        <f>INDEX('[27]All Data'!$A$1:$Y$34,MATCH($A5,'[27]All Data'!$A$1:$A$34,0),MATCH(BIP$1,'[27]All Data'!$A$1:$Y$1,0))</f>
        <v>217722</v>
      </c>
      <c r="BIQ5" s="131">
        <f>INDEX('[27]All Data'!$A$1:$Y$34,MATCH($A5,'[27]All Data'!$A$1:$A$34,0),MATCH(BIQ$1,'[27]All Data'!$A$1:$Y$1,0))</f>
        <v>248918</v>
      </c>
      <c r="BIR5" s="116">
        <f>INDEX('[28]All Data'!$A$1:$AB$34,MATCH($A5,'[28]All Data'!$A$1:$A$34,0),MATCH(BIR$1,'[28]All Data'!$A$1:$AB$1,0))</f>
        <v>88.599766915071726</v>
      </c>
      <c r="BIS5" s="131">
        <f>INDEX('[28]All Data'!$A$1:$AB$34,MATCH($A5,'[28]All Data'!$A$1:$A$34,0),MATCH(BIS$1,'[28]All Data'!$A$1:$AB$1,0))</f>
        <v>215907</v>
      </c>
      <c r="BIT5" s="131">
        <f>INDEX('[28]All Data'!$A$1:$AB$34,MATCH($A5,'[28]All Data'!$A$1:$A$34,0),MATCH(BIT$1,'[28]All Data'!$A$1:$AB$1,0))</f>
        <v>243688</v>
      </c>
      <c r="BIU5" s="116">
        <f>INDEX('[29]SPI Raw Data 1617'!$A$3:$AN$37,MATCH($A5,'[29]SPI Raw Data 1617'!$A$3:$A$37,0),MATCH(BIU$1,'[29]SPI Raw Data 1617'!$A$37:$AN$37,0))</f>
        <v>92.08469153041861</v>
      </c>
      <c r="BIV5" s="131">
        <f>INDEX('[29]SPI Raw Data 1617'!$A$3:$AN$37,MATCH($A5,'[29]SPI Raw Data 1617'!$A$3:$A$37,0),MATCH(BIV$1,'[29]SPI Raw Data 1617'!$A$37:$AN$37,0))</f>
        <v>214980</v>
      </c>
      <c r="BIW5" s="131">
        <f>INDEX('[29]SPI Raw Data 1617'!$A$3:$AN$37,MATCH($A5,'[29]SPI Raw Data 1617'!$A$3:$A$37,0),MATCH(BIW$1,'[29]SPI Raw Data 1617'!$A$37:$AN$37,0))</f>
        <v>233459</v>
      </c>
      <c r="BIX5" s="116">
        <f>INDEX('[30]SPI Raw Data 1718'!$A$3:$AN$37,MATCH($A5,'[30]SPI Raw Data 1718'!$A$3:$A$37,0),MATCH(BIX$1,'[30]SPI Raw Data 1718'!$A$37:$AN$37,0))</f>
        <v>96.834947038450849</v>
      </c>
      <c r="BIY5" s="131">
        <f>INDEX('[30]SPI Raw Data 1718'!$A$3:$AN$37,MATCH($A5,'[30]SPI Raw Data 1718'!$A$3:$A$37,0),MATCH(BIY$1,'[30]SPI Raw Data 1718'!$A$37:$AN$37,0))</f>
        <v>229830</v>
      </c>
      <c r="BIZ5" s="131">
        <f>INDEX('[30]SPI Raw Data 1718'!$A$3:$AN$37,MATCH($A5,'[30]SPI Raw Data 1718'!$A$3:$A$37,0),MATCH(BIZ$1,'[30]SPI Raw Data 1718'!$A$37:$AN$37,0))</f>
        <v>237342</v>
      </c>
      <c r="BJA5" s="116">
        <f>INDEX('[31]SPI Raw Data 1819'!$A$1:$AN$37,MATCH($A5,'[31]SPI Raw Data 1819'!$A$1:$A$37,0),MATCH(BJA$1,'[31]SPI Raw Data 1819'!$A$37:$AN$37,0))</f>
        <v>95.729716045736467</v>
      </c>
      <c r="BJB5" s="197">
        <f>INDEX('[31]SPI Raw Data 1819'!$A$1:$AN$37,MATCH($A5,'[31]SPI Raw Data 1819'!$A$1:$A$37,0),MATCH(BJB$1,'[31]SPI Raw Data 1819'!$A$37:$AN$37,0))</f>
        <v>226889</v>
      </c>
      <c r="BJC5" s="197">
        <f>INDEX('[31]SPI Raw Data 1819'!$A$1:$AN$37,MATCH($A5,'[31]SPI Raw Data 1819'!$A$1:$A$37,0),MATCH(BJC$1,'[31]SPI Raw Data 1819'!$A$37:$AN$37,0))</f>
        <v>237010</v>
      </c>
      <c r="BJD5" s="133">
        <f>INDEX('[32]SPI Raw Data 1920'!$A$1:$AN$35, MATCH($A5,'[32]SPI Raw Data 1920'!$A$1:$A$35,0),MATCH(BJD$1,'[32]SPI Raw Data 1920'!$A$37:$AN$37,0))</f>
        <v>98.173902069661793</v>
      </c>
      <c r="BJE5" s="197">
        <f>INDEX('[32]SPI Raw Data 1920'!$A$1:$AN$35, MATCH($A5,'[32]SPI Raw Data 1920'!$A$1:$A$35,0),MATCH(BJE$1,'[32]SPI Raw Data 1920'!$A$37:$AN$37,0))</f>
        <v>233379</v>
      </c>
      <c r="BJF5" s="252">
        <f>INDEX('[32]SPI Raw Data 1920'!$A$1:$AN$35, MATCH($A5,'[32]SPI Raw Data 1920'!$A$1:$A$35,0),MATCH(BJF$1,'[32]SPI Raw Data 1920'!$A$37:$AN$37,0))</f>
        <v>237720</v>
      </c>
      <c r="BJG5" s="115">
        <f t="shared" si="129"/>
        <v>17.962962962962965</v>
      </c>
      <c r="BJH5" s="87">
        <v>485</v>
      </c>
      <c r="BJI5" s="87">
        <f>INDEX('[40]Historic Data'!$L$2:$U$35,MATCH($A5,'[40]Historic Data'!$L$2:$L$35,0),MATCH(BJI$1,'[40]Historic Data'!$L$2:$U$2,0))</f>
        <v>2700</v>
      </c>
      <c r="BJJ5" s="116">
        <f t="shared" si="130"/>
        <v>33.333333333333329</v>
      </c>
      <c r="BJK5" s="87">
        <v>800</v>
      </c>
      <c r="BJL5" s="87">
        <f>INDEX('[40]Historic Data'!$L$2:$U$35,MATCH($A5,'[40]Historic Data'!$L$2:$L$35,0),MATCH(BJL$1,'[40]Historic Data'!$L$2:$U$2,0))</f>
        <v>2400</v>
      </c>
      <c r="BJM5" s="116">
        <f t="shared" si="131"/>
        <v>6.2857142857142865</v>
      </c>
      <c r="BJN5" s="87">
        <v>132</v>
      </c>
      <c r="BJO5" s="87">
        <f>INDEX('[40]Historic Data'!$L$2:$U$35,MATCH($A5,'[40]Historic Data'!$L$2:$L$35,0),MATCH(BJO$1,'[40]Historic Data'!$L$2:$U$2,0))</f>
        <v>2100</v>
      </c>
      <c r="BJP5" s="116">
        <f t="shared" si="132"/>
        <v>1.0526315789473684</v>
      </c>
      <c r="BJQ5" s="87">
        <v>20</v>
      </c>
      <c r="BJR5" s="87">
        <f>INDEX('[40]Historic Data'!$L$2:$U$35,MATCH($A5,'[40]Historic Data'!$L$2:$L$35,0),MATCH(BJR$1,'[40]Historic Data'!$L$2:$U$2,0))</f>
        <v>1900</v>
      </c>
      <c r="BJS5" s="116">
        <f t="shared" si="133"/>
        <v>0.8</v>
      </c>
      <c r="BJT5" s="87">
        <f>INDEX('[3]Raw data 16-17'!$B$2:$ACG$34,MATCH($A5,'[3]Raw data 16-17'!$A$2:$A$34,0),MATCH(BJT$1,'[3]Raw data 16-17'!$B$1:$MA$1,0))</f>
        <v>12</v>
      </c>
      <c r="BJU5" s="87">
        <f>INDEX('[40]Historic Data'!$L$2:$U$35,MATCH($A5,'[40]Historic Data'!$L$2:$L$35,0),MATCH(BJU$1,'[40]Historic Data'!$L$2:$U$2,0))</f>
        <v>1500</v>
      </c>
      <c r="BJV5" s="116">
        <f t="shared" si="134"/>
        <v>2.1538461538461537</v>
      </c>
      <c r="BJW5" s="87">
        <f>INDEX('[14]1718 Collected Indicators'!$A$3:$CH$36,MATCH($A5,'[14]1718 Collected Indicators'!$A$3:$A$36,0),MATCH(BJW$1,'[14]1718 Collected Indicators'!$A$3:$CH$3,0))</f>
        <v>28</v>
      </c>
      <c r="BJX5" s="87">
        <f>INDEX('[40]Historic Data'!$L$2:$U$35,MATCH($A5,'[40]Historic Data'!$L$2:$L$35,0),MATCH(BJX$1,'[40]Historic Data'!$L$2:$U$2,0))</f>
        <v>1300</v>
      </c>
      <c r="BJY5" s="116">
        <f>INDEX('[15]1819 Collected Indicators'!$A$3:$CV$36,MATCH($A5,'[15]1819 Collected Indicators'!$A$3:$A$36,0),MATCH(BJY$1,'[15]1819 Collected Indicators'!$A$3:$CV$3,0))</f>
        <v>4.3076923076923075</v>
      </c>
      <c r="BJZ5" s="87">
        <f>INDEX('[15]1819 Collected Indicators'!$A$3:$CV$36,MATCH($A5,'[15]1819 Collected Indicators'!$A$3:$A$36,0),MATCH(BJZ$1,'[15]1819 Collected Indicators'!$A$3:$CV$3,0))</f>
        <v>56</v>
      </c>
      <c r="BKA5" s="87">
        <f>INDEX('[15]1819 Collected Indicators'!$A$3:$CV$36,MATCH($A5,'[15]1819 Collected Indicators'!$A$3:$A$36,0),MATCH(BKA$1,'[15]1819 Collected Indicators'!$A$3:$CV$3,0))</f>
        <v>1300</v>
      </c>
      <c r="BKB5" s="133">
        <f>INDEX('[11]1920 Collected Indicators'!$A$3:$CV$36,MATCH($A5,'[11]1920 Collected Indicators'!$A$3:$A$36,0),MATCH(BKB$1,'[11]1920 Collected Indicators'!$A$3:$CV$3,0))</f>
        <v>4.0909090909090908</v>
      </c>
      <c r="BKC5" s="266">
        <f>INDEX('[11]1920 Collected Indicators'!$A$3:$CV$36,MATCH($A5,'[11]1920 Collected Indicators'!$A$3:$A$36,0),MATCH(BKC$1,'[11]1920 Collected Indicators'!$A$3:$CV$3,0))</f>
        <v>45</v>
      </c>
      <c r="BKD5" s="87">
        <f>INDEX('[11]1920 Collected Indicators'!$A$3:$CV$36,MATCH($A5,'[11]1920 Collected Indicators'!$A$3:$A$36,0),MATCH(BKD$1,'[11]1920 Collected Indicators'!$A$3:$CV$3,0))</f>
        <v>1100</v>
      </c>
      <c r="BKE5" s="133">
        <f t="shared" si="135"/>
        <v>2265.7450076804917</v>
      </c>
      <c r="BKF5" s="131">
        <f>INDEX([41]Sheet1!$B$2:$I$34,MATCH($A5,[41]Sheet1!$A$2:$A$34,0),MATCH(BKF$1,[41]Sheet1!$B$1:$I$1,0))</f>
        <v>2950</v>
      </c>
      <c r="BKG5" s="131">
        <v>1302</v>
      </c>
      <c r="BKH5" s="116">
        <f t="shared" si="136"/>
        <v>2268.0921052631579</v>
      </c>
      <c r="BKI5" s="131">
        <f>INDEX([41]Sheet1!$B$2:$I$34,MATCH($A5,[41]Sheet1!$A$2:$A$34,0),MATCH(BKI$1,[41]Sheet1!$B$1:$I$1,0))</f>
        <v>2758</v>
      </c>
      <c r="BKJ5" s="87">
        <v>1216</v>
      </c>
      <c r="BKK5" s="116">
        <f t="shared" si="137"/>
        <v>2688.9726672950046</v>
      </c>
      <c r="BKL5" s="131">
        <f>INDEX([41]Sheet1!$B$2:$I$34,MATCH($A5,[41]Sheet1!$A$2:$A$34,0),MATCH(BKL$1,[41]Sheet1!$B$1:$I$1,0))</f>
        <v>2853</v>
      </c>
      <c r="BKM5" s="87">
        <v>1061</v>
      </c>
      <c r="BKN5" s="116">
        <f t="shared" si="138"/>
        <v>2805.1708217913201</v>
      </c>
      <c r="BKO5" s="131">
        <f>INDEX([41]Sheet1!$B$2:$I$34,MATCH($A5,[41]Sheet1!$A$2:$A$34,0),MATCH(BKO$1,[41]Sheet1!$B$1:$I$1,0))</f>
        <v>3038</v>
      </c>
      <c r="BKP5" s="87">
        <v>1083</v>
      </c>
      <c r="BKQ5" s="116">
        <f t="shared" si="139"/>
        <v>2610.756608933455</v>
      </c>
      <c r="BKR5" s="131">
        <f>INDEX([41]Sheet1!$B$2:$I$34,MATCH($A5,[41]Sheet1!$A$2:$A$34,0),MATCH(BKR$1,[41]Sheet1!$B$1:$I$1,0))</f>
        <v>2864</v>
      </c>
      <c r="BKS5" s="87">
        <v>1097</v>
      </c>
      <c r="BKT5" s="116">
        <f t="shared" si="140"/>
        <v>3056.2248995983932</v>
      </c>
      <c r="BKU5" s="131">
        <f>INDEX([41]Sheet1!$B$2:$I$34,MATCH($A5,[41]Sheet1!$A$2:$A$34,0),MATCH(BKU$1,[41]Sheet1!$B$1:$I$1,0))</f>
        <v>3044</v>
      </c>
      <c r="BKV5" s="87">
        <v>996</v>
      </c>
      <c r="BKW5" s="116">
        <f t="shared" si="141"/>
        <v>2657.1699905033238</v>
      </c>
      <c r="BKX5" s="87">
        <f>INDEX([41]Sheet1!$B$2:$I$34,MATCH($A5,[41]Sheet1!$A$2:$A$34,0),MATCH(BKX$1,[41]Sheet1!$B$1:$I$1,0))</f>
        <v>2798</v>
      </c>
      <c r="BKY5" s="87">
        <f>INDEX('[3]Raw data 16-17'!$B$2:$ACG$34,MATCH($A5,'[3]Raw data 16-17'!$A$2:$A$34,0),MATCH(BKY$1,'[3]Raw data 16-17'!$B$1:$MA$1,0))</f>
        <v>1053</v>
      </c>
      <c r="BKZ5" s="88">
        <f t="shared" si="142"/>
        <v>3025.145067698259</v>
      </c>
      <c r="BLA5" s="32">
        <f>INDEX([4]Sheet1!$A$1:$CJ$34, MATCH($A5, [4]Sheet1!$A$1:$A$34, 0), MATCH(BLA$1, [4]Sheet1!$A$1:$CJ$1, 0))</f>
        <v>3128</v>
      </c>
      <c r="BLB5" s="32">
        <f>INDEX('[5]Finance Indicators'!$A$2:$BO$35,MATCH($A5,'[5]Finance Indicators'!$A$2:$A$35,0),MATCH(BLB$1,'[5]Finance Indicators'!$A$2:$BO$2,0))</f>
        <v>1034</v>
      </c>
      <c r="BLC5" s="88">
        <f>INDEX('[6]Finance Indicators'!$B$3:$BO$35,MATCH($A5,'[6]Finance Indicators'!$A$3:$A$35,0),MATCH(BLC$1,'[6]Finance Indicators'!$B$2:$BO$2,0))</f>
        <v>3086.6995073891626</v>
      </c>
      <c r="BLD5" s="88">
        <f>INDEX('[6]Finance Indicators'!$B$3:$BO$35,MATCH($A5,'[6]Finance Indicators'!$A$3:$A$35,0),MATCH(BLD$1,'[6]Finance Indicators'!$B$2:$BO$2,0))</f>
        <v>3133</v>
      </c>
      <c r="BLE5" s="88">
        <f>INDEX('[6]Finance Indicators'!$B$3:$BO$35,MATCH($A5,'[6]Finance Indicators'!$A$3:$A$35,0),MATCH(BLE$1,'[6]Finance Indicators'!$B$2:$BO$2,0))</f>
        <v>1015</v>
      </c>
      <c r="BLF5" s="250">
        <f t="array" ref="BLF5">INDEX('[7]Finance Indicators'!$A$2:$BO$35,MATCH($A5,'[7]Finance Indicators'!$A$2:$A$35,0),MATCH(BLF$1,'[7]Finance Indicators'!$A$2:$BO$2,0))</f>
        <v>2938.7387387387389</v>
      </c>
      <c r="BLG5" s="250">
        <f t="array" ref="BLG5">INDEX('[7]Finance Indicators'!$A$2:$BO$35,MATCH($A5,'[7]Finance Indicators'!$A$2:$A$35,0),MATCH(BLG$1,'[7]Finance Indicators'!$A$2:$BO$2,0))</f>
        <v>3262</v>
      </c>
      <c r="BLH5" s="277">
        <f t="array" ref="BLH5">INDEX('[7]Finance Indicators'!$A$2:$BO$35,MATCH($A5,'[7]Finance Indicators'!$A$2:$A$35,0),MATCH(BLH$1,'[7]Finance Indicators'!$A$2:$BO$2,0))</f>
        <v>1110</v>
      </c>
      <c r="BLI5" s="121">
        <f>(BKE5*100)/Deflators!$B$2</f>
        <v>2669.100864940774</v>
      </c>
      <c r="BLJ5" s="137">
        <f>(BKH5*100)/Deflators!$B$3</f>
        <v>2631.9614311035862</v>
      </c>
      <c r="BLK5" s="137">
        <f>(BKK5*100)/Deflators!$B$4</f>
        <v>3057.8425016510464</v>
      </c>
      <c r="BLL5" s="137">
        <f>(BKN5*100)/Deflators!$B$5</f>
        <v>3133.4647019844015</v>
      </c>
      <c r="BLM5" s="137">
        <f>(BKQ5*100)/Deflators!$B$6</f>
        <v>2876.632218346333</v>
      </c>
      <c r="BLN5" s="137">
        <f>(BKT5*100)/Deflators!$B$7</f>
        <v>3340.2113376293059</v>
      </c>
      <c r="BLO5" s="116">
        <f>(BKW5*100)/Deflators!$B$8</f>
        <v>2833.9398207632516</v>
      </c>
      <c r="BLP5" s="116">
        <f>(BKZ5*100)/Deflators!$B$9</f>
        <v>3170.5679212586692</v>
      </c>
      <c r="BLQ5" s="116">
        <f>(BLC5*100)/Deflators!$B$10</f>
        <v>3162.1119241399961</v>
      </c>
      <c r="BLR5" s="248">
        <f>(BLF5*100)/Deflators!$B$11</f>
        <v>2938.7387387387389</v>
      </c>
      <c r="BLS5" s="115">
        <v>10.759878419452887</v>
      </c>
      <c r="BLT5" s="116">
        <v>27.503759398496239</v>
      </c>
      <c r="BLU5" s="116">
        <v>10.314285714285715</v>
      </c>
      <c r="BLV5" s="116">
        <v>12.079831932773109</v>
      </c>
      <c r="BLW5" s="116">
        <f>INDEX('[3]Raw data 16-17'!$B$2:$ACG$34,MATCH($A5,'[3]Raw data 16-17'!$A$2:$A$34,0),MATCH(BLW$1,'[3]Raw data 16-17'!$B$1:$MA$1,0))</f>
        <v>9.238095238095239</v>
      </c>
      <c r="BLX5" s="116">
        <f>INDEX('[14]1718 Collected Indicators'!$A$3:$CH$36,MATCH($A5,'[14]1718 Collected Indicators'!$A$3:$A$36,0),MATCH(BLX$1,'[14]1718 Collected Indicators'!$A$3:$CH$3,0))</f>
        <v>12.089285714285714</v>
      </c>
      <c r="BLY5" s="116">
        <f>INDEX('[15]1819 Collected Indicators'!$A$3:$CV$36,MATCH($A5,'[15]1819 Collected Indicators'!$A$3:$A$36,0),MATCH(BLY$1,'[15]1819 Collected Indicators'!$A$3:$CV$3,0))</f>
        <v>9.9675324675324664</v>
      </c>
      <c r="BLZ5" s="248">
        <f>INDEX('[11]1920 Collected Indicators'!$A$3:$CV$36,MATCH($A5,'[11]1920 Collected Indicators'!$A$3:$A$36,0),MATCH(BLZ$1,'[11]1920 Collected Indicators'!$A$3:$CV$3,0))</f>
        <v>13.857142857142858</v>
      </c>
      <c r="BMA5" s="115">
        <f>INDEX([42]Sheet2!$A$1:$H$34,MATCH($A5,[42]Sheet2!$A$1:$A$34,0),MATCH(BMA$1,[42]Sheet2!$A$1:$H$1,0))</f>
        <v>29.833065119629374</v>
      </c>
      <c r="BMB5" s="116">
        <f>INDEX([42]Sheet2!$A$1:$H$34,MATCH($A5,[42]Sheet2!$A$1:$A$34,0),MATCH(BMB$1,[42]Sheet2!$A$1:$H$1,0))</f>
        <v>28.151593825615272</v>
      </c>
      <c r="BMC5" s="116">
        <f>INDEX([42]Sheet2!$A$1:$H$34,MATCH($A5,[42]Sheet2!$A$1:$A$34,0),MATCH(BMC$1,[42]Sheet2!$A$1:$H$1,0))</f>
        <v>30.540914803827896</v>
      </c>
      <c r="BMD5" s="116">
        <f>INDEX([42]Sheet2!$A$1:$H$34,MATCH($A5,[42]Sheet2!$A$1:$A$34,0),MATCH(BMD$1,[42]Sheet2!$A$1:$H$1,0))</f>
        <v>32.427851889764085</v>
      </c>
      <c r="BME5" s="116">
        <f>INDEX([42]Sheet2!$A$1:$H$34,MATCH($A5,[42]Sheet2!$A$1:$A$34,0),MATCH(BME$1,[42]Sheet2!$A$1:$H$1,0))</f>
        <v>34.60166938810756</v>
      </c>
      <c r="BMF5" s="116">
        <f>INDEX([42]Sheet2!$A$1:$H$34,MATCH($A5,[42]Sheet2!$A$1:$A$34,0),MATCH(BMF$1,[42]Sheet2!$A$1:$H$1,0))</f>
        <v>35.348251041341008</v>
      </c>
      <c r="BMG5" s="116">
        <f>INDEX([42]Sheet2!$A$1:$H$34,MATCH($A5,[42]Sheet2!$A$1:$A$34,0),MATCH(BMG$1,[42]Sheet2!$A$1:$H$1,0))</f>
        <v>38.000287705728105</v>
      </c>
      <c r="BMH5" s="116">
        <f>INDEX('[14]1718 Collected Indicators'!$A$3:$CH$36,MATCH($A5,'[14]1718 Collected Indicators'!$A$3:$A$36,0),MATCH(BMH$1,'[14]1718 Collected Indicators'!$A$3:$CH$3,0))</f>
        <v>29.404163062900441</v>
      </c>
      <c r="BMI5" s="116">
        <f>INDEX('[15]1819 Collected Indicators'!$A$3:$CV$36,MATCH($A5,'[15]1819 Collected Indicators'!$A$3:$A$36,0),MATCH(BMI$1,'[15]1819 Collected Indicators'!$A$3:$CV$3,0))</f>
        <v>27.996859862963326</v>
      </c>
      <c r="BMJ5" s="248">
        <f>INDEX('[11]1920 Collected Indicators'!$A$3:$CV$36,MATCH($A5,'[11]1920 Collected Indicators'!$A$3:$A$36,0),MATCH(BMJ$1,'[11]1920 Collected Indicators'!$A$3:$CV$3,0))</f>
        <v>28.425999600000001</v>
      </c>
      <c r="BMK5" s="115">
        <v>11.470755252697332</v>
      </c>
      <c r="BML5" s="87">
        <v>101</v>
      </c>
      <c r="BMM5" s="87">
        <v>88050</v>
      </c>
      <c r="BMN5" s="116">
        <v>12.778094694808898</v>
      </c>
      <c r="BMO5" s="87">
        <v>112</v>
      </c>
      <c r="BMP5" s="87">
        <v>87650</v>
      </c>
      <c r="BMQ5" s="116">
        <v>13.350212912878352</v>
      </c>
      <c r="BMR5" s="87">
        <v>116</v>
      </c>
      <c r="BMS5" s="87">
        <v>86890</v>
      </c>
      <c r="BMT5" s="116">
        <f t="shared" si="143"/>
        <v>11.936187306323886</v>
      </c>
      <c r="BMU5" s="87">
        <f>INDEX('[3]Raw data 16-17'!$B$2:$ACG$34,MATCH($A5,'[3]Raw data 16-17'!$A$2:$A$34,0),MATCH(BMU$1,'[3]Raw data 16-17'!$B$1:$MA$1,0))</f>
        <v>104</v>
      </c>
      <c r="BMV5" s="87">
        <f t="shared" si="10"/>
        <v>87130</v>
      </c>
      <c r="BMW5" s="116">
        <f>INDEX('[14]1718 Collected Indicators'!$A$3:$CH$36,MATCH($A5,'[14]1718 Collected Indicators'!$A$3:$A$36,0),MATCH(BMW$1,'[14]1718 Collected Indicators'!$A$3:$CH$3,0))</f>
        <v>12.440963022693239</v>
      </c>
      <c r="BMX5" s="131">
        <f>INDEX('[14]1718 Collected Indicators'!$A$3:$CH$36,MATCH($A5,'[14]1718 Collected Indicators'!$A$3:$A$36,0),MATCH(BMX$1,'[14]1718 Collected Indicators'!$A$3:$CH$3,0))</f>
        <v>108</v>
      </c>
      <c r="BMY5" s="131">
        <f>INDEX('[14]1718 Collected Indicators'!$A$3:$CH$36,MATCH($A5,'[14]1718 Collected Indicators'!$A$3:$A$36,0),MATCH(BMY$1,'[14]1718 Collected Indicators'!$A$3:$CH$3,0))</f>
        <v>86810</v>
      </c>
      <c r="BMZ5" s="116">
        <f>INDEX('[15]1819 Collected Indicators'!$A$3:$CV$36,MATCH($A5,'[15]1819 Collected Indicators'!$A$3:$A$36,0),MATCH(BMZ$1,'[15]1819 Collected Indicators'!$A$3:$CV$3,0))</f>
        <v>13.447716206816601</v>
      </c>
      <c r="BNA5" s="131">
        <f>INDEX('[15]1819 Collected Indicators'!$A$3:$CV$36,MATCH($A5,'[15]1819 Collected Indicators'!$A$3:$A$36,0),MATCH(BNA$1,'[15]1819 Collected Indicators'!$A$3:$CV$3,0))</f>
        <v>116</v>
      </c>
      <c r="BNB5" s="131">
        <f>INDEX('[15]1819 Collected Indicators'!$A$3:$CV$36,MATCH($A5,'[15]1819 Collected Indicators'!$A$3:$A$36,0),MATCH(BNB$1,'[15]1819 Collected Indicators'!$A$3:$CV$3,0))</f>
        <v>86260</v>
      </c>
      <c r="BNC5" s="268">
        <f>INDEX('[11]1920 Collected Indicators'!$A$3:$CV$36,MATCH($A5,'[11]1920 Collected Indicators'!$A$3:$A$36,0),MATCH(BNC$1,'[11]1920 Collected Indicators'!$A$3:$CV$3,0))</f>
        <v>16.187259811342727</v>
      </c>
      <c r="BND5" s="131">
        <f>INDEX('[11]1920 Collected Indicators'!$A$3:$CV$36,MATCH($A5,'[11]1920 Collected Indicators'!$A$3:$A$36,0),MATCH(BND$1,'[11]1920 Collected Indicators'!$A$3:$CV$3,0))</f>
        <v>139</v>
      </c>
      <c r="BNE5" s="268">
        <f>INDEX('[11]1920 Collected Indicators'!$A$3:$CV$36,MATCH($A5,'[11]1920 Collected Indicators'!$A$3:$A$36,0),MATCH(BNE$1,'[11]1920 Collected Indicators'!$A$3:$CV$3,0))</f>
        <v>85870</v>
      </c>
      <c r="BNF5" s="119">
        <f t="shared" si="144"/>
        <v>53946.188340807174</v>
      </c>
      <c r="BNG5" s="87">
        <f>INDEX('[43]All Years'!$A$1:$I$34,MATCH($A5,'[43]All Years'!$A$1:$A$34,0),MATCH(BNG$1,'[43]All Years'!$A$1:$I$1,0))</f>
        <v>4812</v>
      </c>
      <c r="BNH5" s="87">
        <v>89200</v>
      </c>
      <c r="BNI5" s="88">
        <f t="shared" si="145"/>
        <v>42192.208951891946</v>
      </c>
      <c r="BNJ5" s="87">
        <f>INDEX('[43]All Years'!$A$1:$I$34,MATCH($A5,'[43]All Years'!$A$1:$A$34,0),MATCH(BNJ$1,'[43]All Years'!$A$1:$I$1,0))</f>
        <v>3780</v>
      </c>
      <c r="BNK5" s="87">
        <v>89590</v>
      </c>
      <c r="BNL5" s="88">
        <f t="shared" si="146"/>
        <v>40782.508630609896</v>
      </c>
      <c r="BNM5" s="87">
        <f>INDEX('[43]All Years'!$A$1:$I$34,MATCH($A5,'[43]All Years'!$A$1:$A$34,0),MATCH(BNM$1,'[43]All Years'!$A$1:$I$1,0))</f>
        <v>3544</v>
      </c>
      <c r="BNN5" s="87">
        <v>86900</v>
      </c>
      <c r="BNO5" s="88">
        <f t="shared" si="147"/>
        <v>72958.546280522423</v>
      </c>
      <c r="BNP5" s="87">
        <f>INDEX('[43]All Years'!$A$1:$I$34,MATCH($A5,'[43]All Years'!$A$1:$A$34,0),MATCH(BNP$1,'[43]All Years'!$A$1:$I$1,0))</f>
        <v>6424</v>
      </c>
      <c r="BNQ5" s="87">
        <v>88050</v>
      </c>
      <c r="BNR5" s="88">
        <f t="shared" si="148"/>
        <v>98653.890029660048</v>
      </c>
      <c r="BNS5" s="131">
        <f>INDEX('[43]All Years'!$A$1:$I$34,MATCH($A5,'[43]All Years'!$A$1:$A$34,0),MATCH(BNS$1,'[43]All Years'!$A$1:$I$1,0))</f>
        <v>8648</v>
      </c>
      <c r="BNT5" s="87">
        <v>87660</v>
      </c>
      <c r="BNU5" s="88">
        <f t="shared" si="149"/>
        <v>89745.655426401194</v>
      </c>
      <c r="BNV5" s="87">
        <f>INDEX('[43]All Years'!$A$1:$I$34,MATCH($A5,'[43]All Years'!$A$1:$A$34,0),MATCH(BNV$1,'[43]All Years'!$A$1:$I$1,0))</f>
        <v>7798</v>
      </c>
      <c r="BNW5" s="131">
        <v>86890</v>
      </c>
      <c r="BNX5" s="88">
        <f t="shared" si="150"/>
        <v>87558.820153793189</v>
      </c>
      <c r="BNY5" s="87">
        <f>INDEX('[43]All Years'!$A$1:$I$34,MATCH($A5,'[43]All Years'!$A$1:$A$34,0),MATCH(BNY$1,'[43]All Years'!$A$1:$I$1,0))</f>
        <v>7629</v>
      </c>
      <c r="BNZ5" s="32">
        <v>87130</v>
      </c>
      <c r="BOA5" s="88">
        <f t="shared" si="151"/>
        <v>188687.93917751411</v>
      </c>
      <c r="BOB5" s="32">
        <f>INDEX([4]Sheet1!$A$1:$CJ$34, MATCH($A5, [4]Sheet1!$A$1:$A$34, 0), MATCH(BOB$1, [4]Sheet1!$A$1:$CJ$1, 0))</f>
        <v>16380</v>
      </c>
      <c r="BOC5" s="32">
        <f>INDEX('[5]Finance Indicators'!$A$2:$BO$35,MATCH($A5,'[5]Finance Indicators'!$A$2:$A$35,0),MATCH(BOC$1,'[5]Finance Indicators'!$A$2:$BO$2,0))</f>
        <v>86810</v>
      </c>
      <c r="BOD5" s="88">
        <f>INDEX('[6]Finance Indicators'!$B$3:$BO$35,MATCH($A5,'[6]Finance Indicators'!$A$3:$A$35,0),MATCH(BOD$1,'[6]Finance Indicators'!$B$2:$BO$2,0))</f>
        <v>137839.09111987017</v>
      </c>
      <c r="BOE5" s="88">
        <f>INDEX('[6]Finance Indicators'!$B$3:$BO$35,MATCH($A5,'[6]Finance Indicators'!$A$3:$A$35,0),MATCH(BOE$1,'[6]Finance Indicators'!$B$2:$BO$2,0))</f>
        <v>11890</v>
      </c>
      <c r="BOF5" s="88">
        <f>INDEX('[6]Finance Indicators'!$B$3:$BO$35,MATCH($A5,'[6]Finance Indicators'!$A$3:$A$35,0),MATCH(BOF$1,'[6]Finance Indicators'!$B$2:$BO$2,0))</f>
        <v>86260</v>
      </c>
      <c r="BOG5" s="250">
        <f t="array" ref="BOG5">INDEX('[7]Finance Indicators'!$A$2:$BO$35,MATCH($A5,'[7]Finance Indicators'!$A$2:$A$35,0),MATCH(BOG$1,'[7]Finance Indicators'!$A$2:$BO$2,0))</f>
        <v>97519.506230348212</v>
      </c>
      <c r="BOH5" s="250">
        <f t="array" ref="BOH5">INDEX('[7]Finance Indicators'!$A$2:$BO$35,MATCH($A5,'[7]Finance Indicators'!$A$2:$A$35,0),MATCH(BOH$1,'[7]Finance Indicators'!$A$2:$BO$2,0))</f>
        <v>8374</v>
      </c>
      <c r="BOI5" s="250">
        <f t="array" ref="BOI5">INDEX('[7]Finance Indicators'!$A$2:$BO$35,MATCH($A5,'[7]Finance Indicators'!$A$2:$A$35,0),MATCH(BOI$1,'[7]Finance Indicators'!$A$2:$BO$2,0))</f>
        <v>85870</v>
      </c>
      <c r="BOJ5" s="115">
        <f>(BNF5*100)/Deflators!$B$2</f>
        <v>63549.87762197954</v>
      </c>
      <c r="BOK5" s="116">
        <f>(BNI5*100)/Deflators!$B$3</f>
        <v>48961.092187020593</v>
      </c>
      <c r="BOL5" s="116">
        <f>(BNL5*100)/Deflators!$B$4</f>
        <v>46377.001050025225</v>
      </c>
      <c r="BOM5" s="116">
        <f>(BNO5*100)/Deflators!$B$5</f>
        <v>81497.00820434354</v>
      </c>
      <c r="BON5" s="116">
        <f>(BNR5*100)/Deflators!$B$6</f>
        <v>108700.65694881084</v>
      </c>
      <c r="BOO5" s="116">
        <f>(BNU5*100)/Deflators!$B$7</f>
        <v>98084.881056243568</v>
      </c>
      <c r="BOP5" s="116">
        <f>(BNX5*100)/Deflators!$B$8</f>
        <v>93383.723276913966</v>
      </c>
      <c r="BOQ5" s="116">
        <f>(BOA5*100)/Deflators!$B$9</f>
        <v>197758.42602477968</v>
      </c>
      <c r="BOR5" s="116">
        <f>(BOD5*100)/Deflators!$B$10</f>
        <v>141206.69426983796</v>
      </c>
      <c r="BOS5" s="248">
        <f>(BOG5*100)/Deflators!$B$11</f>
        <v>97519.506230348212</v>
      </c>
      <c r="BOT5" s="115">
        <f>INDEX([44]IG1!$AL$4:$AX$40,MATCH($A5,[44]IG1!$AL$4:$AL$40,0),MATCH(BOT$1,[44]IG1!$AL$40:$AX$40,0))</f>
        <v>20.3</v>
      </c>
      <c r="BOU5" s="116">
        <f>INDEX([44]IG1!$AL$4:$AX$40,MATCH($A5,[44]IG1!$AL$4:$AL$40,0),MATCH(BOU$1,[44]IG1!$AL$40:$AX$40,0))</f>
        <v>22.2</v>
      </c>
      <c r="BOV5" s="116">
        <f>INDEX([44]IG1!$AL$4:$AX$40,MATCH($A5,[44]IG1!$AL$4:$AL$40,0),MATCH(BOV$1,[44]IG1!$AL$40:$AX$40,0))</f>
        <v>22.6</v>
      </c>
      <c r="BOW5" s="116">
        <f>INDEX([44]IG1!$AL$4:$AX$40,MATCH($A5,[44]IG1!$AL$4:$AL$40,0),MATCH(BOW$1,[44]IG1!$AL$40:$AX$40,0))</f>
        <v>18.2</v>
      </c>
      <c r="BOX5" s="116">
        <f>INDEX([44]IG1!$AL$4:$AX$40,MATCH($A5,[44]IG1!$AL$4:$AL$40,0),MATCH(BOX$1,[44]IG1!$AL$40:$AX$40,0))</f>
        <v>23.3</v>
      </c>
      <c r="BOY5" s="116">
        <f>INDEX('[14]1718 Collected Indicators'!$A$3:$CH$36,MATCH($A5,'[14]1718 Collected Indicators'!$A$3:$A$36,0),MATCH(BOY$1,'[14]1718 Collected Indicators'!$A$3:$CH$3,0))</f>
        <v>24.2</v>
      </c>
      <c r="BOZ5" s="116">
        <f>INDEX('[15]1819 Collected Indicators'!$A$3:$CV$36,MATCH($A5,'[15]1819 Collected Indicators'!$A$3:$A$36,0),MATCH(BOZ$1,'[15]1819 Collected Indicators'!$A$3:$CV$3,0))</f>
        <v>24</v>
      </c>
      <c r="BPA5" s="248">
        <f>INDEX('[11]1920 Collected Indicators'!$A$3:$CV$36,MATCH($A5,'[11]1920 Collected Indicators'!$A$3:$A$36,0),MATCH(BPA$1,'[11]1920 Collected Indicators'!$A$3:$CV$3,0))</f>
        <v>19.8</v>
      </c>
      <c r="BPB5" s="115">
        <f>INDEX([45]ALL!$A$2:$F$37,MATCH($A5,[45]ALL!$A$2:$A$37,0),MATCH(BPB$1,[45]ALL!$A$37:$F$37,0))</f>
        <v>4</v>
      </c>
      <c r="BPC5" s="116">
        <f>INDEX([45]ALL!$A$2:$F$37,MATCH($A5,[45]ALL!$A$2:$A$37,0),MATCH(BPC$1,[45]ALL!$A$37:$F$37,0))</f>
        <v>21</v>
      </c>
      <c r="BPD5" s="116">
        <f>INDEX([45]ALL!$A$2:$F$37,MATCH($A5,[45]ALL!$A$2:$A$37,0),MATCH(BPD$1,[45]ALL!$A$37:$F$37,0))</f>
        <v>54</v>
      </c>
      <c r="BPE5" s="116">
        <f>INDEX([45]ALL!$A$2:$F$37,MATCH($A5,[45]ALL!$A$2:$A$37,0),MATCH(BPE$1,[45]ALL!$A$37:$F$37,0))</f>
        <v>71</v>
      </c>
      <c r="BPF5" s="116">
        <f>INDEX('[14]1718 Collected Indicators'!$A$3:$CH$36,MATCH($A5,'[14]1718 Collected Indicators'!$A$3:$A$36,0),MATCH(BPF$1,'[14]1718 Collected Indicators'!$A$3:$CH$3,0))</f>
        <v>77.72</v>
      </c>
      <c r="BPG5" s="116">
        <f>INDEX('[15]1819 Collected Indicators'!$A$3:$CV$36,MATCH($A5,'[15]1819 Collected Indicators'!$A$3:$A$36,0),MATCH(BPG$1,'[15]1819 Collected Indicators'!$A$3:$CV$3,0))</f>
        <v>78.3</v>
      </c>
      <c r="BPH5" s="248">
        <f>INDEX('[11]1920 Collected Indicators'!$A$3:$CV$36,MATCH($A5,'[11]1920 Collected Indicators'!$A$3:$A$36,0),MATCH(BPH$1,'[11]1920 Collected Indicators'!$A$3:$CV$3,0))</f>
        <v>78.8</v>
      </c>
      <c r="BPI5" s="115">
        <f>INDEX('[46]2014-15'!$A$3:$G$37,MATCH($A5,'[46]2014-15'!$A$3:$A$37,0),MATCH(BPI$1,'[46]2014-15'!$A$37:$G$37,0))</f>
        <v>11.05318039624609</v>
      </c>
      <c r="BPJ5" s="116">
        <f>INDEX('[46]2015-16'!$A$3:$G$37,MATCH($A5,'[46]2015-16'!$A$3:$A$37,0),MATCH(BPJ$1,'[46]2015-16'!$A$37:$G$37,0))</f>
        <v>10.912906610703043</v>
      </c>
      <c r="BPK5" s="116">
        <f>INDEX('[46]2016-17'!$A$3:$G$37,MATCH($A5,'[46]2016-17'!$A$3:$A$37,0),MATCH(BPK$1,'[46]2016-17'!$A$37:$G$37,0))</f>
        <v>13.796680497925312</v>
      </c>
      <c r="BPL5" s="116" t="str">
        <f>INDEX('[14]1718 Collected Indicators'!$A$3:$CH$36,MATCH($A5,'[14]1718 Collected Indicators'!$A$3:$A$36,0),MATCH(BPL$1,'[14]1718 Collected Indicators'!$A$3:$CH$3,0))</f>
        <v>NA</v>
      </c>
      <c r="BPM5" s="116">
        <f>INDEX('[15]1819 Collected Indicators'!$A$3:$CV$36,MATCH($A5,'[15]1819 Collected Indicators'!$A$3:$A$36,0),MATCH(BPM$1,'[15]1819 Collected Indicators'!$A$3:$CV$3,0))</f>
        <v>13.012895662368113</v>
      </c>
      <c r="BPN5" s="248">
        <f>INDEX('[11]1920 Collected Indicators'!$A$3:$CV$36,MATCH($A5,'[11]1920 Collected Indicators'!$A$3:$A$36,0),MATCH(BPN$1,'[11]1920 Collected Indicators'!$A$3:$CV$3,0))</f>
        <v>12.721584984358708</v>
      </c>
      <c r="BPO5" s="115">
        <f>INDEX('[46]2014-15'!$A$3:$G$37,MATCH($A5,'[46]2014-15'!$A$3:$A$37,0),MATCH(BPO$1,'[46]2014-15'!$A$37:$G$37,0))</f>
        <v>30.622759856630822</v>
      </c>
      <c r="BPP5" s="116">
        <f>INDEX('[46]2015-16'!$A$3:$G$37,MATCH($A5,'[46]2015-16'!$A$3:$A$37,0),MATCH(BPP$1,'[46]2015-16'!$A$37:$G$37,0))</f>
        <v>37.756482525366401</v>
      </c>
      <c r="BPQ5" s="116">
        <f>INDEX('[46]2016-17'!$A$3:$G$37,MATCH($A5,'[46]2016-17'!$A$3:$A$37,0),MATCH(BPQ$1,'[46]2016-17'!$A$37:$G$37,0))</f>
        <v>37.756482525366401</v>
      </c>
      <c r="BPR5" s="116">
        <f>INDEX('[14]1718 Collected Indicators'!$A$3:$CH$36,MATCH($A5,'[14]1718 Collected Indicators'!$A$3:$A$36,0),MATCH(BPR$1,'[14]1718 Collected Indicators'!$A$3:$CH$3,0))</f>
        <v>41.488162344983088</v>
      </c>
      <c r="BPS5" s="116">
        <f>INDEX('[15]1819 Collected Indicators'!$A$3:$CV$36,MATCH($A5,'[15]1819 Collected Indicators'!$A$3:$A$36,0),MATCH(BPS$1,'[15]1819 Collected Indicators'!$A$3:$CV$3,0))</f>
        <v>41.488162344983088</v>
      </c>
      <c r="BPT5" s="117">
        <f>INDEX('[11]1920 Collected Indicators'!$A$3:$CV$36,MATCH($A5,'[11]1920 Collected Indicators'!$A$3:$A$36,0),MATCH(BPT$1,'[11]1920 Collected Indicators'!$A$3:$CV$3,0))</f>
        <v>46.24277456647399</v>
      </c>
      <c r="BPU5" s="115">
        <f t="array" ref="BPU5">INDEX('[47]FINSUS Raw Data'!$A$2:$BH$35,MATCH($A5,'[47]FINSUS Raw Data'!$A$2:$A$35,0),MATCH(BPU$1,'[47]FINSUS Raw Data'!$A$2:$BH$2,0))</f>
        <v>20.11</v>
      </c>
      <c r="BPV5" s="116">
        <f t="array" ref="BPV5">INDEX('[47]FINSUS Raw Data'!$A$2:$BH$35,MATCH($A5,'[47]FINSUS Raw Data'!$A$2:$A$35,0),MATCH(BPV$1,'[47]FINSUS Raw Data'!$A$2:$BH$2,0))</f>
        <v>20.71</v>
      </c>
      <c r="BPW5" s="116">
        <f t="array" ref="BPW5">INDEX('[47]FINSUS Raw Data'!$A$2:$BH$35,MATCH($A5,'[47]FINSUS Raw Data'!$A$2:$A$35,0),MATCH(BPW$1,'[47]FINSUS Raw Data'!$A$2:$BH$2,0))</f>
        <v>23.39</v>
      </c>
      <c r="BPX5" s="116">
        <f t="array" ref="BPX5">INDEX('[47]FINSUS Raw Data'!$A$2:$BH$35,MATCH($A5,'[47]FINSUS Raw Data'!$A$2:$A$35,0),MATCH(BPX$1,'[47]FINSUS Raw Data'!$A$2:$BH$2,0))</f>
        <v>24.560000000000002</v>
      </c>
      <c r="BPY5" s="116">
        <f t="array" ref="BPY5">INDEX('[47]FINSUS Raw Data'!$A$2:$BH$35,MATCH($A5,'[47]FINSUS Raw Data'!$A$2:$A$35,0),MATCH(BPY$1,'[47]FINSUS Raw Data'!$A$2:$BH$2,0))</f>
        <v>23.84</v>
      </c>
      <c r="BPZ5" s="116">
        <f t="array" ref="BPZ5">INDEX('[47]FINSUS Raw Data'!$A$2:$BH$35,MATCH($A5,'[47]FINSUS Raw Data'!$A$2:$A$35,0),MATCH(BPZ$1,'[47]FINSUS Raw Data'!$A$2:$BH$2,0))</f>
        <v>23.5</v>
      </c>
      <c r="BQA5" s="117">
        <f t="array" ref="BQA5">INDEX('[47]FINSUS Raw Data'!$A$2:$BH$35,MATCH($A5,'[47]FINSUS Raw Data'!$A$2:$A$35,0),MATCH(BQA$1,'[47]FINSUS Raw Data'!$A$2:$BH$2,0))</f>
        <v>23.1</v>
      </c>
      <c r="BQB5" s="115">
        <f t="array" ref="BQB5">INDEX('[47]FINSUS Raw Data'!$A$2:$BH$35,MATCH($A5,'[47]FINSUS Raw Data'!$A$2:$A$35,0),MATCH(BQB$1,'[47]FINSUS Raw Data'!$A$2:$BH$2,0))</f>
        <v>5.6659067357512951</v>
      </c>
      <c r="BQC5" s="116">
        <f t="array" ref="BQC5">INDEX('[47]FINSUS Raw Data'!$A$2:$BH$35,MATCH($A5,'[47]FINSUS Raw Data'!$A$2:$A$35,0),MATCH(BQC$1,'[47]FINSUS Raw Data'!$A$2:$BH$2,0))</f>
        <v>6.5127041630596665</v>
      </c>
      <c r="BQD5" s="116">
        <f t="array" ref="BQD5">INDEX('[47]FINSUS Raw Data'!$A$2:$BH$35,MATCH($A5,'[47]FINSUS Raw Data'!$A$2:$A$35,0),MATCH(BQD$1,'[47]FINSUS Raw Data'!$A$2:$BH$2,0))</f>
        <v>3.7418166939443531</v>
      </c>
      <c r="BQE5" s="116">
        <f t="array" ref="BQE5">INDEX('[47]FINSUS Raw Data'!$A$2:$BH$35,MATCH($A5,'[47]FINSUS Raw Data'!$A$2:$A$35,0),MATCH(BQE$1,'[47]FINSUS Raw Data'!$A$2:$BH$2,0))</f>
        <v>3.3494431603278003</v>
      </c>
      <c r="BQF5" s="116">
        <f t="array" ref="BQF5">INDEX('[47]FINSUS Raw Data'!$A$2:$BH$35,MATCH($A5,'[47]FINSUS Raw Data'!$A$2:$A$35,0),MATCH(BQF$1,'[47]FINSUS Raw Data'!$A$2:$BH$2,0))</f>
        <v>2.8087148592674871</v>
      </c>
      <c r="BQG5" s="116">
        <f t="array" ref="BQG5">INDEX('[47]FINSUS Raw Data'!$A$2:$BH$35,MATCH($A5,'[47]FINSUS Raw Data'!$A$2:$A$35,0),MATCH(BQG$1,'[47]FINSUS Raw Data'!$A$2:$BH$2,0))</f>
        <v>2.7062122126924</v>
      </c>
      <c r="BQH5" s="117">
        <f t="array" ref="BQH5">INDEX('[47]FINSUS Raw Data'!$A$2:$BH$35,MATCH($A5,'[47]FINSUS Raw Data'!$A$2:$A$35,0),MATCH(BQH$1,'[47]FINSUS Raw Data'!$A$2:$BH$2,0))</f>
        <v>2.5288944774086763</v>
      </c>
      <c r="BQI5" s="115">
        <f t="array" ref="BQI5">INDEX('[47]FINSUS Raw Data'!$A$2:$BH$35,MATCH($A5,'[47]FINSUS Raw Data'!$A$2:$A$35,0),MATCH(BQI$1,'[47]FINSUS Raw Data'!$A$2:$BH$2,0))</f>
        <v>10.69</v>
      </c>
      <c r="BQJ5" s="116">
        <f t="array" ref="BQJ5">INDEX('[47]FINSUS Raw Data'!$A$2:$BH$35,MATCH($A5,'[47]FINSUS Raw Data'!$A$2:$A$35,0),MATCH(BQJ$1,'[47]FINSUS Raw Data'!$A$2:$BH$2,0))</f>
        <v>10.979999999999999</v>
      </c>
      <c r="BQK5" s="116">
        <f t="array" ref="BQK5">INDEX('[47]FINSUS Raw Data'!$A$2:$BH$35,MATCH($A5,'[47]FINSUS Raw Data'!$A$2:$A$35,0),MATCH(BQK$1,'[47]FINSUS Raw Data'!$A$2:$BH$2,0))</f>
        <v>7.7</v>
      </c>
      <c r="BQL5" s="116">
        <f t="array" ref="BQL5">INDEX('[47]FINSUS Raw Data'!$A$2:$BH$35,MATCH($A5,'[47]FINSUS Raw Data'!$A$2:$A$35,0),MATCH(BQL$1,'[47]FINSUS Raw Data'!$A$2:$BH$2,0))</f>
        <v>7.8</v>
      </c>
      <c r="BQM5" s="116">
        <f t="array" ref="BQM5">INDEX('[47]FINSUS Raw Data'!$A$2:$BH$35,MATCH($A5,'[47]FINSUS Raw Data'!$A$2:$A$35,0),MATCH(BQM$1,'[47]FINSUS Raw Data'!$A$2:$BH$2,0))</f>
        <v>7.3999999999999995</v>
      </c>
      <c r="BQN5" s="116">
        <f t="array" ref="BQN5">INDEX('[47]FINSUS Raw Data'!$A$2:$BH$35,MATCH($A5,'[47]FINSUS Raw Data'!$A$2:$A$35,0),MATCH(BQN$1,'[47]FINSUS Raw Data'!$A$2:$BH$2,0))</f>
        <v>6.3100000000000005</v>
      </c>
      <c r="BQO5" s="117">
        <f t="array" ref="BQO5">INDEX('[47]FINSUS Raw Data'!$A$2:$BH$35,MATCH($A5,'[47]FINSUS Raw Data'!$A$2:$A$35,0),MATCH(BQO$1,'[47]FINSUS Raw Data'!$A$2:$BH$2,0))</f>
        <v>7.0000000000000009</v>
      </c>
      <c r="BQP5" s="115" t="str">
        <f t="array" ref="BQP5">INDEX('[47]FINSUS Raw Data'!$A$2:$BH$35,MATCH($A5,'[47]FINSUS Raw Data'!$A$2:$A$35,0),MATCH(BQP$1,'[47]FINSUS Raw Data'!$A$2:$BH$2,0))</f>
        <v>NA</v>
      </c>
      <c r="BQQ5" s="116" t="str">
        <f t="array" ref="BQQ5">INDEX('[47]FINSUS Raw Data'!$A$2:$BH$35,MATCH($A5,'[47]FINSUS Raw Data'!$A$2:$A$35,0),MATCH(BQQ$1,'[47]FINSUS Raw Data'!$A$2:$BH$2,0))</f>
        <v>NA</v>
      </c>
      <c r="BQR5" s="116" t="str">
        <f t="array" ref="BQR5">INDEX('[47]FINSUS Raw Data'!$A$2:$BH$35,MATCH($A5,'[47]FINSUS Raw Data'!$A$2:$A$35,0),MATCH(BQR$1,'[47]FINSUS Raw Data'!$A$2:$BH$2,0))</f>
        <v>NA</v>
      </c>
      <c r="BQS5" s="116" t="str">
        <f t="array" ref="BQS5">INDEX('[47]FINSUS Raw Data'!$A$2:$BH$35,MATCH($A5,'[47]FINSUS Raw Data'!$A$2:$A$35,0),MATCH(BQS$1,'[47]FINSUS Raw Data'!$A$2:$BH$2,0))</f>
        <v>NA</v>
      </c>
      <c r="BQT5" s="116" t="str">
        <f t="array" ref="BQT5">INDEX('[47]FINSUS Raw Data'!$A$2:$BH$35,MATCH($A5,'[47]FINSUS Raw Data'!$A$2:$A$35,0),MATCH(BQT$1,'[47]FINSUS Raw Data'!$A$2:$BH$2,0))</f>
        <v>NA</v>
      </c>
      <c r="BQU5" s="116" t="str">
        <f t="array" ref="BQU5">INDEX('[47]FINSUS Raw Data'!$A$2:$BH$35,MATCH($A5,'[47]FINSUS Raw Data'!$A$2:$A$35,0),MATCH(BQU$1,'[47]FINSUS Raw Data'!$A$2:$BH$2,0))</f>
        <v>NA</v>
      </c>
      <c r="BQV5" s="117" t="str">
        <f t="array" ref="BQV5">INDEX('[47]FINSUS Raw Data'!$A$2:$BH$35,MATCH($A5,'[47]FINSUS Raw Data'!$A$2:$A$35,0),MATCH(BQV$1,'[47]FINSUS Raw Data'!$A$2:$BH$2,0))</f>
        <v>NA</v>
      </c>
      <c r="BQW5" s="115">
        <f t="array" ref="BQW5">INDEX('[47]FINSUS Raw Data'!$A$2:$BH$35,MATCH($A5,'[47]FINSUS Raw Data'!$A$2:$A$35,0),MATCH(BQW$1,'[47]FINSUS Raw Data'!$A$2:$BH$2,0))</f>
        <v>98.680217124291772</v>
      </c>
      <c r="BQX5" s="213">
        <f t="array" ref="BQX5">INDEX('[47]FINSUS Raw Data'!$A$2:$BH$35,MATCH($A5,'[47]FINSUS Raw Data'!$A$2:$A$35,0),MATCH(BQX$1,'[47]FINSUS Raw Data'!$A$2:$BH$2,0))</f>
        <v>249059</v>
      </c>
      <c r="BQY5" s="213">
        <f t="array" ref="BQY5">INDEX('[47]FINSUS Raw Data'!$A$2:$BH$35,MATCH($A5,'[47]FINSUS Raw Data'!$A$2:$A$35,0),MATCH(BQY$1,'[47]FINSUS Raw Data'!$A$2:$BH$2,0))</f>
        <v>252390</v>
      </c>
      <c r="BQZ5" s="116">
        <f t="array" ref="BQZ5">INDEX('[47]FINSUS Raw Data'!$A$2:$BH$35,MATCH($A5,'[47]FINSUS Raw Data'!$A$2:$A$35,0),MATCH(BQZ$1,'[47]FINSUS Raw Data'!$A$2:$BH$2,0))</f>
        <v>99.499625624964779</v>
      </c>
      <c r="BRA5" s="213">
        <f t="array" ref="BRA5">INDEX('[47]FINSUS Raw Data'!$A$2:$BH$35,MATCH($A5,'[47]FINSUS Raw Data'!$A$2:$A$35,0),MATCH(BRA$1,'[47]FINSUS Raw Data'!$A$2:$BH$2,0))</f>
        <v>247171</v>
      </c>
      <c r="BRB5" s="213">
        <f t="array" ref="BRB5">INDEX('[47]FINSUS Raw Data'!$A$2:$BH$35,MATCH($A5,'[47]FINSUS Raw Data'!$A$2:$A$35,0),MATCH(BRB$1,'[47]FINSUS Raw Data'!$A$2:$BH$2,0))</f>
        <v>248414</v>
      </c>
      <c r="BRC5" s="116">
        <f t="array" ref="BRC5">INDEX('[47]FINSUS Raw Data'!$A$2:$BH$35,MATCH($A5,'[47]FINSUS Raw Data'!$A$2:$A$35,0),MATCH(BRC$1,'[47]FINSUS Raw Data'!$A$2:$BH$2,0))</f>
        <v>99.62839844265541</v>
      </c>
      <c r="BRD5" s="213">
        <f t="array" ref="BRD5">INDEX('[47]FINSUS Raw Data'!$A$2:$BH$35,MATCH($A5,'[47]FINSUS Raw Data'!$A$2:$A$35,0),MATCH(BRD$1,'[47]FINSUS Raw Data'!$A$2:$BH$2,0))</f>
        <v>241563</v>
      </c>
      <c r="BRE5" s="213">
        <f t="array" ref="BRE5">INDEX('[47]FINSUS Raw Data'!$A$2:$BH$35,MATCH($A5,'[47]FINSUS Raw Data'!$A$2:$A$35,0),MATCH(BRE$1,'[47]FINSUS Raw Data'!$A$2:$BH$2,0))</f>
        <v>242464</v>
      </c>
      <c r="BRF5" s="116">
        <f t="array" ref="BRF5">INDEX('[47]FINSUS Raw Data'!$A$2:$BH$35,MATCH($A5,'[47]FINSUS Raw Data'!$A$2:$A$35,0),MATCH(BRF$1,'[47]FINSUS Raw Data'!$A$2:$BH$2,0))</f>
        <v>99.129787410042198</v>
      </c>
      <c r="BRG5" s="213">
        <f t="array" ref="BRG5">INDEX('[47]FINSUS Raw Data'!$A$2:$BH$35,MATCH($A5,'[47]FINSUS Raw Data'!$A$2:$A$35,0),MATCH(BRG$1,'[47]FINSUS Raw Data'!$A$2:$BH$2,0))</f>
        <v>239676</v>
      </c>
      <c r="BRH5" s="213">
        <f t="array" ref="BRH5">INDEX('[47]FINSUS Raw Data'!$A$2:$BH$35,MATCH($A5,'[47]FINSUS Raw Data'!$A$2:$A$35,0),MATCH(BRH$1,'[47]FINSUS Raw Data'!$A$2:$BH$2,0))</f>
        <v>241780</v>
      </c>
      <c r="BRI5" s="116">
        <f t="array" ref="BRI5">INDEX('[47]FINSUS Raw Data'!$A$2:$BH$35,MATCH($A5,'[47]FINSUS Raw Data'!$A$2:$A$35,0),MATCH(BRI$1,'[47]FINSUS Raw Data'!$A$2:$BH$2,0))</f>
        <v>99.253266703833773</v>
      </c>
      <c r="BRJ5" s="213">
        <f t="array" ref="BRJ5">INDEX('[47]FINSUS Raw Data'!$A$2:$BH$35,MATCH($A5,'[47]FINSUS Raw Data'!$A$2:$A$35,0),MATCH(BRJ$1,'[47]FINSUS Raw Data'!$A$2:$BH$2,0))</f>
        <v>243902</v>
      </c>
      <c r="BRK5" s="213">
        <f t="array" ref="BRK5">INDEX('[47]FINSUS Raw Data'!$A$2:$BH$35,MATCH($A5,'[47]FINSUS Raw Data'!$A$2:$A$35,0),MATCH(BRK$1,'[47]FINSUS Raw Data'!$A$2:$BH$2,0))</f>
        <v>245737</v>
      </c>
      <c r="BRL5" s="116">
        <f t="array" ref="BRL5">INDEX('[47]FINSUS Raw Data'!$A$2:$BH$35,MATCH($A5,'[47]FINSUS Raw Data'!$A$2:$A$35,0),MATCH(BRL$1,'[47]FINSUS Raw Data'!$A$2:$BH$2,0))</f>
        <v>100.50699705561253</v>
      </c>
      <c r="BRM5" s="213">
        <f t="array" ref="BRM5">INDEX('[47]FINSUS Raw Data'!$A$2:$BH$35,MATCH($A5,'[47]FINSUS Raw Data'!$A$2:$A$35,0),MATCH(BRM$1,'[47]FINSUS Raw Data'!$A$2:$BH$2,0))</f>
        <v>243042</v>
      </c>
      <c r="BRN5" s="213">
        <f t="array" ref="BRN5">INDEX('[47]FINSUS Raw Data'!$A$2:$BH$35,MATCH($A5,'[47]FINSUS Raw Data'!$A$2:$A$35,0),MATCH(BRN$1,'[47]FINSUS Raw Data'!$A$2:$BH$2,0))</f>
        <v>241816</v>
      </c>
      <c r="BRO5" s="116">
        <f t="array" ref="BRO5">INDEX('[47]FINSUS Raw Data'!$A$2:$BH$35,MATCH($A5,'[47]FINSUS Raw Data'!$A$2:$A$35,0),MATCH(BRO$1,'[47]FINSUS Raw Data'!$A$2:$BH$2,0))</f>
        <v>99.815605629049955</v>
      </c>
      <c r="BRP5" s="213">
        <f t="array" ref="BRP5">INDEX('[47]FINSUS Raw Data'!$A$2:$BH$35,MATCH($A5,'[47]FINSUS Raw Data'!$A$2:$A$35,0),MATCH(BRP$1,'[47]FINSUS Raw Data'!$A$2:$BH$2,0))</f>
        <v>248464</v>
      </c>
      <c r="BRQ5" s="334">
        <f t="array" ref="BRQ5">INDEX('[47]FINSUS Raw Data'!$A$2:$BH$35,MATCH($A5,'[47]FINSUS Raw Data'!$A$2:$A$35,0),MATCH(BRQ$1,'[47]FINSUS Raw Data'!$A$2:$BH$2,0))</f>
        <v>248923</v>
      </c>
      <c r="BRR5" s="248">
        <f t="array" ref="BRR5">INDEX([48]CLIM1!$A$3:$N$37,MATCH($A5,[48]CLIM1!$N$3:$N$37,0),MATCH(BRR$1,[48]CLIM1!$A$3:$N$3,0))</f>
        <v>2.0869080936221436</v>
      </c>
      <c r="BRS5" s="248">
        <f t="array" ref="BRS5">INDEX([48]CLIM1!$A$3:$N$37,MATCH($A5,[48]CLIM1!$N$3:$N$37,0),MATCH(BRS$1,[48]CLIM1!$A$3:$N$3,0))</f>
        <v>1.1862252067507106</v>
      </c>
      <c r="BRT5" s="248">
        <f t="array" ref="BRT5">INDEX([48]CLIM1!$A$3:$N$37,MATCH($A5,[48]CLIM1!$N$3:$N$37,0),MATCH(BRT$1,[48]CLIM1!$A$3:$N$3,0))</f>
        <v>2.2234119089570079</v>
      </c>
      <c r="BRU5" s="248">
        <f t="array" ref="BRU5">INDEX([48]CLIM1!$A$3:$N$37,MATCH($A5,[48]CLIM1!$N$3:$N$37,0),MATCH(BRU$1,[48]CLIM1!$A$3:$N$3,0))</f>
        <v>1.9370462500133452</v>
      </c>
      <c r="BRV5" s="248">
        <f t="array" ref="BRV5">INDEX([48]CLIM1!$A$3:$N$37,MATCH($A5,[48]CLIM1!$N$3:$N$37,0),MATCH(BRV$1,[48]CLIM1!$A$3:$N$3,0))</f>
        <v>1.4936753486352601</v>
      </c>
      <c r="BRW5" s="248">
        <f t="array" ref="BRW5">INDEX([48]CLIM1!$A$3:$N$37,MATCH($A5,[48]CLIM1!$N$3:$N$37,0),MATCH(BRW$1,[48]CLIM1!$A$3:$N$3,0))</f>
        <v>1.3400022022447937</v>
      </c>
      <c r="BRX5" s="248">
        <f t="array" ref="BRX5">INDEX([48]CLIM1!$A$3:$N$37,MATCH($A5,[48]CLIM1!$N$3:$N$37,0),MATCH(BRX$1,[48]CLIM1!$A$3:$N$3,0))</f>
        <v>1.0823060198234025</v>
      </c>
      <c r="BRY5" s="248">
        <f t="array" ref="BRY5">INDEX([48]CLIM1!$A$3:$N$37,MATCH($A5,[48]CLIM1!$N$3:$N$37,0),MATCH(BRY$1,[48]CLIM1!$A$3:$N$3,0))</f>
        <v>0.73388029568356117</v>
      </c>
      <c r="BRZ5" s="248">
        <f t="array" ref="BRZ5">INDEX([48]CLIM1!$A$3:$N$37,MATCH($A5,[48]CLIM1!$N$3:$N$37,0),MATCH(BRZ$1,[48]CLIM1!$A$3:$N$3,0))</f>
        <v>0.66705957516303016</v>
      </c>
      <c r="BSA5" s="327" t="str">
        <f>INDEX('[11]1920 Collected Indicators'!$A$3:$CV$36,MATCH($A5,'[11]1920 Collected Indicators'!$A$3:$A$36,0),MATCH(BSA$1,'[11]1920 Collected Indicators'!$A$3:$CV$3,0))</f>
        <v>dna</v>
      </c>
      <c r="BSB5" s="248">
        <f t="array" ref="BSB5">INDEX([48]CLIM2!$A$2:$N$36,MATCH($A5,[48]CLIM2!$N$2:$N$36,0),MATCH(BSB$1,[48]CLIM2!$A$2:$N$2,0))</f>
        <v>8.3169152699872146</v>
      </c>
      <c r="BSC5" s="248">
        <f t="array" ref="BSC5">INDEX([48]CLIM2!$A$2:$N$36,MATCH($A5,[48]CLIM2!$N$2:$N$36,0),MATCH(BSC$1,[48]CLIM2!$A$2:$N$2,0))</f>
        <v>7.6293527969305357</v>
      </c>
      <c r="BSD5" s="248">
        <f t="array" ref="BSD5">INDEX([48]CLIM2!$A$2:$N$36,MATCH($A5,[48]CLIM2!$N$2:$N$36,0),MATCH(BSD$1,[48]CLIM2!$A$2:$N$2,0))</f>
        <v>8.115510948577743</v>
      </c>
      <c r="BSE5" s="248">
        <f t="array" ref="BSE5">INDEX([48]CLIM2!$A$2:$N$36,MATCH($A5,[48]CLIM2!$N$2:$N$36,0),MATCH(BSE$1,[48]CLIM2!$A$2:$N$2,0))</f>
        <v>7.5955866899966429</v>
      </c>
      <c r="BSF5" s="248">
        <f t="array" ref="BSF5">INDEX([48]CLIM2!$A$2:$N$36,MATCH($A5,[48]CLIM2!$N$2:$N$36,0),MATCH(BSF$1,[48]CLIM2!$A$2:$N$2,0))</f>
        <v>7.0967417309628331</v>
      </c>
      <c r="BSG5" s="248">
        <f t="array" ref="BSG5">INDEX([48]CLIM2!$A$2:$N$36,MATCH($A5,[48]CLIM2!$N$2:$N$36,0),MATCH(BSG$1,[48]CLIM2!$A$2:$N$2,0))</f>
        <v>6.8013644896175434</v>
      </c>
      <c r="BSH5" s="248">
        <f t="array" ref="BSH5">INDEX([48]CLIM2!$A$2:$N$36,MATCH($A5,[48]CLIM2!$N$2:$N$36,0),MATCH(BSH$1,[48]CLIM2!$A$2:$N$2,0))</f>
        <v>6.4293950291916646</v>
      </c>
      <c r="BSI5" s="248">
        <f t="array" ref="BSI5">INDEX([48]CLIM2!$A$2:$N$36,MATCH($A5,[48]CLIM2!$N$2:$N$36,0),MATCH(BSI$1,[48]CLIM2!$A$2:$N$2,0))</f>
        <v>6.3540765643945614</v>
      </c>
      <c r="BSJ5" s="248">
        <f t="array" ref="BSJ5">INDEX([48]CLIM2!$A$2:$N$36,MATCH($A5,[48]CLIM2!$N$2:$N$36,0),MATCH(BSJ$1,[48]CLIM2!$A$2:$N$2,0))</f>
        <v>6.2546513539315498</v>
      </c>
      <c r="BSK5" s="327" t="str">
        <f>INDEX('[11]1920 Collected Indicators'!$A$3:$CV$36,MATCH($A5,'[11]1920 Collected Indicators'!$A$3:$A$36,0),MATCH(BSK$1,'[11]1920 Collected Indicators'!$A$3:$CV$3,0))</f>
        <v>dna</v>
      </c>
      <c r="BSL5" s="181"/>
      <c r="BSM5" s="115">
        <v>81.5</v>
      </c>
      <c r="BSN5" s="116">
        <v>84</v>
      </c>
      <c r="BSO5" s="116">
        <v>84</v>
      </c>
      <c r="BSP5" s="116">
        <v>80</v>
      </c>
      <c r="BSQ5" s="116">
        <v>79</v>
      </c>
      <c r="BSR5" s="116">
        <f>INDEX('[16]Raw Data'!$A$1:$BT$34,MATCH($A5,'[16]Raw Data'!$A$1:$A$34,0),MATCH(BSR$1,'[16]Raw Data'!$A$1:$BT$1,0))</f>
        <v>80</v>
      </c>
      <c r="BSS5" s="116">
        <f>INDEX('[14]1718 Collected Indicators'!$A$3:$CH$36,MATCH($A5,'[14]1718 Collected Indicators'!$A$3:$A$36,0),MATCH(BSS$1,'[14]1718 Collected Indicators'!$A$3:$CH$3,0))</f>
        <v>75</v>
      </c>
      <c r="BST5" s="136">
        <f>INDEX('[15]1819 Collected Indicators'!$A$3:$CV$36,MATCH($A5,'[15]1819 Collected Indicators'!$A$3:$A$36,0),MATCH(BST$1,'[15]1819 Collected Indicators'!$A$3:$CV$3,0))</f>
        <v>86.3</v>
      </c>
      <c r="BSU5" s="120">
        <f>INDEX('[11]1920 Collected Indicators'!$A$3:$CV$36,MATCH($A5,'[11]1920 Collected Indicators'!$A$3:$A$36,0),MATCH(BSU$1,'[11]1920 Collected Indicators'!$A$3:$CV$3,0))</f>
        <v>68</v>
      </c>
      <c r="BSV5" s="115">
        <f>INDEX('[16]Raw Data'!$A$1:$BT$34,MATCH($A5,'[16]Raw Data'!$A$1:$A$34,0),MATCH(BSV$1,'[16]Raw Data'!$A$1:$BT$1,0))</f>
        <v>75.3</v>
      </c>
      <c r="BSW5" s="116">
        <f>INDEX('[16]Raw Data'!$A$1:$BT$34,MATCH($A5,'[16]Raw Data'!$A$1:$A$34,0),MATCH(BSW$1,'[16]Raw Data'!$A$1:$BT$1,0))</f>
        <v>61</v>
      </c>
      <c r="BSX5" s="116">
        <f>INDEX('[16]Raw Data'!$A$1:$BT$34,MATCH($A5,'[16]Raw Data'!$A$1:$A$34,0),MATCH(BSX$1,'[16]Raw Data'!$A$1:$BT$1,0))</f>
        <v>81</v>
      </c>
      <c r="BSY5" s="116">
        <f>INDEX('[16]Raw Data'!$A$1:$BT$34,MATCH($A5,'[16]Raw Data'!$A$1:$A$34,0),MATCH(BSY$1,'[16]Raw Data'!$A$1:$BT$1,0))</f>
        <v>81</v>
      </c>
      <c r="BSZ5" s="116">
        <f>INDEX('[16]Raw Data'!$A$1:$BT$34,MATCH($A5,'[16]Raw Data'!$A$1:$A$34,0),MATCH(BSZ$1,'[16]Raw Data'!$A$1:$BT$1,0))</f>
        <v>86</v>
      </c>
      <c r="BTA5" s="116">
        <f>INDEX('[16]Raw Data'!$A$1:$BT$34,MATCH($A5,'[16]Raw Data'!$A$1:$A$34,0),MATCH(BTA$1,'[16]Raw Data'!$A$1:$BT$1,0))</f>
        <v>75</v>
      </c>
      <c r="BTB5" s="116">
        <f>INDEX('[14]1718 Collected Indicators'!$A$3:$CH$36,MATCH($A5,'[14]1718 Collected Indicators'!$A$3:$A$36,0),MATCH(BTB$1,'[14]1718 Collected Indicators'!$A$3:$CH$3,0))</f>
        <v>75</v>
      </c>
      <c r="BTC5" s="136">
        <f>INDEX('[15]1819 Collected Indicators'!$A$3:$CV$36,MATCH($A5,'[15]1819 Collected Indicators'!$A$3:$A$36,0),MATCH(BTC$1,'[15]1819 Collected Indicators'!$A$3:$CV$3,0))</f>
        <v>77.7</v>
      </c>
      <c r="BTD5" s="120">
        <f>INDEX('[11]1920 Collected Indicators'!$A$3:$CV$36,MATCH($A5,'[11]1920 Collected Indicators'!$A$3:$A$36,0),MATCH(BTD$1,'[11]1920 Collected Indicators'!$A$3:$CV$3,0))</f>
        <v>73</v>
      </c>
      <c r="BTE5" s="115">
        <f>INDEX('[16]Raw Data'!$A$1:$BT$34,MATCH($A5,'[16]Raw Data'!$A$1:$A$34,0),MATCH(BTE$1,'[16]Raw Data'!$A$1:$BT$1,0))</f>
        <v>70.3</v>
      </c>
      <c r="BTF5" s="116">
        <f>INDEX('[16]Raw Data'!$A$1:$BT$34,MATCH($A5,'[16]Raw Data'!$A$1:$A$34,0),MATCH(BTF$1,'[16]Raw Data'!$A$1:$BT$1,0))</f>
        <v>65</v>
      </c>
      <c r="BTG5" s="116">
        <f>INDEX('[16]Raw Data'!$A$1:$BT$34,MATCH($A5,'[16]Raw Data'!$A$1:$A$34,0),MATCH(BTG$1,'[16]Raw Data'!$A$1:$BT$1,0))</f>
        <v>84</v>
      </c>
      <c r="BTH5" s="116">
        <f>INDEX('[16]Raw Data'!$A$1:$BT$34,MATCH($A5,'[16]Raw Data'!$A$1:$A$34,0),MATCH(BTH$1,'[16]Raw Data'!$A$1:$BT$1,0))</f>
        <v>86</v>
      </c>
      <c r="BTI5" s="116">
        <f>INDEX('[16]Raw Data'!$A$1:$BT$34,MATCH($A5,'[16]Raw Data'!$A$1:$A$34,0),MATCH(BTI$1,'[16]Raw Data'!$A$1:$BT$1,0))</f>
        <v>77</v>
      </c>
      <c r="BTJ5" s="116">
        <f>INDEX('[16]Raw Data'!$A$1:$BT$34,MATCH($A5,'[16]Raw Data'!$A$1:$A$34,0),MATCH(BTJ$1,'[16]Raw Data'!$A$1:$BT$1,0))</f>
        <v>88</v>
      </c>
      <c r="BTK5" s="116">
        <f>INDEX('[14]1718 Collected Indicators'!$A$3:$CH$36,MATCH($A5,'[14]1718 Collected Indicators'!$A$3:$A$36,0),MATCH(BTK$1,'[14]1718 Collected Indicators'!$A$3:$CH$3,0))</f>
        <v>75</v>
      </c>
      <c r="BTL5" s="136">
        <f>INDEX('[15]1819 Collected Indicators'!$A$3:$CV$36,MATCH($A5,'[15]1819 Collected Indicators'!$A$3:$A$36,0),MATCH(BTL$1,'[15]1819 Collected Indicators'!$A$3:$CV$3,0))</f>
        <v>77.099999999999994</v>
      </c>
      <c r="BTM5" s="120">
        <f>INDEX('[11]1920 Collected Indicators'!$A$3:$CV$36,MATCH($A5,'[11]1920 Collected Indicators'!$A$3:$A$36,0),MATCH(BTM$1,'[11]1920 Collected Indicators'!$A$3:$CV$3,0))</f>
        <v>82</v>
      </c>
      <c r="BTN5" s="115">
        <f>INDEX('[16]Raw Data'!$A$1:$BT$34,MATCH($A5,'[16]Raw Data'!$A$1:$A$34,0),MATCH(BTN$1,'[16]Raw Data'!$A$1:$BT$1,0))</f>
        <v>50.000000000000014</v>
      </c>
      <c r="BTO5" s="116">
        <f>INDEX('[16]Raw Data'!$A$1:$BT$34,MATCH($A5,'[16]Raw Data'!$A$1:$A$34,0),MATCH(BTO$1,'[16]Raw Data'!$A$1:$BT$1,0))</f>
        <v>39</v>
      </c>
      <c r="BTP5" s="116">
        <f>INDEX('[16]Raw Data'!$A$1:$BT$34,MATCH($A5,'[16]Raw Data'!$A$1:$A$34,0),MATCH(BTP$1,'[16]Raw Data'!$A$1:$BT$1,0))</f>
        <v>42</v>
      </c>
      <c r="BTQ5" s="116">
        <f>INDEX('[16]Raw Data'!$A$1:$BT$34,MATCH($A5,'[16]Raw Data'!$A$1:$A$34,0),MATCH(BTQ$1,'[16]Raw Data'!$A$1:$BT$1,0))</f>
        <v>49</v>
      </c>
      <c r="BTR5" s="116" t="str">
        <f>INDEX('[16]Raw Data'!$A$1:$BT$34,MATCH($A5,'[16]Raw Data'!$A$1:$A$34,0),MATCH(BTR$1,'[16]Raw Data'!$A$1:$BT$1,0))</f>
        <v>*</v>
      </c>
      <c r="BTS5" s="116">
        <f>INDEX('[16]Raw Data'!$A$1:$BT$34,MATCH($A5,'[16]Raw Data'!$A$1:$A$34,0),MATCH(BTS$1,'[16]Raw Data'!$A$1:$BT$1,0))</f>
        <v>49</v>
      </c>
      <c r="BTT5" s="116">
        <f>INDEX('[14]1718 Collected Indicators'!$A$3:$CH$36,MATCH($A5,'[14]1718 Collected Indicators'!$A$3:$A$36,0),MATCH(BTT$1,'[14]1718 Collected Indicators'!$A$3:$CH$3,0))</f>
        <v>59</v>
      </c>
      <c r="BTU5" s="136">
        <f>INDEX('[15]1819 Collected Indicators'!$A$3:$CV$36,MATCH($A5,'[15]1819 Collected Indicators'!$A$3:$A$36,0),MATCH(BTU$1,'[15]1819 Collected Indicators'!$A$3:$CV$3,0))</f>
        <v>67.7</v>
      </c>
      <c r="BTV5" s="120">
        <f>INDEX('[11]1920 Collected Indicators'!$A$3:$CV$36,MATCH($A5,'[11]1920 Collected Indicators'!$A$3:$A$36,0),MATCH(BTV$1,'[11]1920 Collected Indicators'!$A$3:$CV$3,0))</f>
        <v>49</v>
      </c>
      <c r="BTW5" s="115">
        <f>INDEX('[16]Raw Data'!$A$1:$BT$34,MATCH($A5,'[16]Raw Data'!$A$1:$A$34,0),MATCH(BTW$1,'[16]Raw Data'!$A$1:$BT$1,0))</f>
        <v>59.9</v>
      </c>
      <c r="BTX5" s="116">
        <f>INDEX('[16]Raw Data'!$A$1:$BT$34,MATCH($A5,'[16]Raw Data'!$A$1:$A$34,0),MATCH(BTX$1,'[16]Raw Data'!$A$1:$BT$1,0))</f>
        <v>52</v>
      </c>
      <c r="BTY5" s="116">
        <f>INDEX('[16]Raw Data'!$A$1:$BT$34,MATCH($A5,'[16]Raw Data'!$A$1:$A$34,0),MATCH(BTY$1,'[16]Raw Data'!$A$1:$BT$1,0))</f>
        <v>65</v>
      </c>
      <c r="BTZ5" s="116">
        <f>INDEX('[16]Raw Data'!$A$1:$BT$34,MATCH($A5,'[16]Raw Data'!$A$1:$A$34,0),MATCH(BTZ$1,'[16]Raw Data'!$A$1:$BT$1,0))</f>
        <v>66</v>
      </c>
      <c r="BUA5" s="116">
        <f>INDEX('[16]Raw Data'!$A$1:$BT$34,MATCH($A5,'[16]Raw Data'!$A$1:$A$34,0),MATCH(BUA$1,'[16]Raw Data'!$A$1:$BT$1,0))</f>
        <v>63</v>
      </c>
      <c r="BUB5" s="116">
        <f>INDEX('[16]Raw Data'!$A$1:$BT$34,MATCH($A5,'[16]Raw Data'!$A$1:$A$34,0),MATCH(BUB$1,'[16]Raw Data'!$A$1:$BT$1,0))</f>
        <v>70</v>
      </c>
      <c r="BUC5" s="116">
        <f>INDEX('[14]1718 Collected Indicators'!$A$3:$CH$36,MATCH($A5,'[14]1718 Collected Indicators'!$A$3:$A$36,0),MATCH(BUC$1,'[14]1718 Collected Indicators'!$A$3:$CH$3,0))</f>
        <v>66</v>
      </c>
      <c r="BUD5" s="136">
        <f>INDEX('[15]1819 Collected Indicators'!$A$3:$CV$36,MATCH($A5,'[15]1819 Collected Indicators'!$A$3:$A$36,0),MATCH(BUD$1,'[15]1819 Collected Indicators'!$A$3:$CV$3,0))</f>
        <v>71.3</v>
      </c>
      <c r="BUE5" s="120">
        <f>INDEX('[11]1920 Collected Indicators'!$A$3:$CV$36,MATCH($A5,'[11]1920 Collected Indicators'!$A$3:$A$36,0),MATCH(BUE$1,'[11]1920 Collected Indicators'!$A$3:$CV$3,0))</f>
        <v>65</v>
      </c>
      <c r="BUF5" s="115">
        <f>INDEX('[16]Raw Data'!$A$1:$BT$34,MATCH($A5,'[16]Raw Data'!$A$1:$A$34,0),MATCH(BUF$1,'[16]Raw Data'!$A$1:$BT$1,0))</f>
        <v>89.2</v>
      </c>
      <c r="BUG5" s="116">
        <f>INDEX('[16]Raw Data'!$A$1:$BT$34,MATCH($A5,'[16]Raw Data'!$A$1:$A$34,0),MATCH(BUG$1,'[16]Raw Data'!$A$1:$BT$1,0))</f>
        <v>90</v>
      </c>
      <c r="BUH5" s="116">
        <f>INDEX('[16]Raw Data'!$A$1:$BT$34,MATCH($A5,'[16]Raw Data'!$A$1:$A$34,0),MATCH(BUH$1,'[16]Raw Data'!$A$1:$BT$1,0))</f>
        <v>90</v>
      </c>
      <c r="BUI5" s="116">
        <f>INDEX('[16]Raw Data'!$A$1:$BT$34,MATCH($A5,'[16]Raw Data'!$A$1:$A$34,0),MATCH(BUI$1,'[16]Raw Data'!$A$1:$BT$1,0))</f>
        <v>91</v>
      </c>
      <c r="BUJ5" s="116">
        <f>INDEX('[16]Raw Data'!$A$1:$BT$34,MATCH($A5,'[16]Raw Data'!$A$1:$A$34,0),MATCH(BUJ$1,'[16]Raw Data'!$A$1:$BT$1,0))</f>
        <v>89</v>
      </c>
      <c r="BUK5" s="116">
        <f>INDEX('[16]Raw Data'!$A$1:$BT$34,MATCH($A5,'[16]Raw Data'!$A$1:$A$34,0),MATCH(BUK$1,'[16]Raw Data'!$A$1:$BT$1,0))</f>
        <v>70</v>
      </c>
      <c r="BUL5" s="116">
        <f>INDEX('[14]1718 Collected Indicators'!$A$3:$CH$36,MATCH($A5,'[14]1718 Collected Indicators'!$A$3:$A$36,0),MATCH(BUL$1,'[14]1718 Collected Indicators'!$A$3:$CH$3,0))</f>
        <v>51</v>
      </c>
      <c r="BUM5" s="136">
        <f>INDEX('[15]1819 Collected Indicators'!$A$3:$CV$36,MATCH($A5,'[15]1819 Collected Indicators'!$A$3:$A$36,0),MATCH(BUM$1,'[15]1819 Collected Indicators'!$A$3:$CV$3,0))</f>
        <v>55.1</v>
      </c>
      <c r="BUN5" s="120">
        <f>INDEX('[11]1920 Collected Indicators'!$A$3:$CV$36,MATCH($A5,'[11]1920 Collected Indicators'!$A$3:$A$36,0),MATCH(BUN$1,'[11]1920 Collected Indicators'!$A$3:$CV$3,0))</f>
        <v>62</v>
      </c>
      <c r="BUO5" s="115">
        <f>INDEX('[16]Raw Data'!$A$1:$BT$34,MATCH($A5,'[16]Raw Data'!$A$1:$A$34,0),MATCH(BUO$1,'[16]Raw Data'!$A$1:$BT$1,0))</f>
        <v>79.2</v>
      </c>
      <c r="BUP5" s="116">
        <f>INDEX('[16]Raw Data'!$A$1:$BT$34,MATCH($A5,'[16]Raw Data'!$A$1:$A$34,0),MATCH(BUP$1,'[16]Raw Data'!$A$1:$BT$1,0))</f>
        <v>79</v>
      </c>
      <c r="BUQ5" s="116">
        <f>INDEX('[16]Raw Data'!$A$1:$BT$34,MATCH($A5,'[16]Raw Data'!$A$1:$A$34,0),MATCH(BUQ$1,'[16]Raw Data'!$A$1:$BT$1,0))</f>
        <v>77</v>
      </c>
      <c r="BUR5" s="116">
        <f>INDEX('[16]Raw Data'!$A$1:$BT$34,MATCH($A5,'[16]Raw Data'!$A$1:$A$34,0),MATCH(BUR$1,'[16]Raw Data'!$A$1:$BT$1,0))</f>
        <v>73</v>
      </c>
      <c r="BUS5" s="116">
        <f>INDEX('[16]Raw Data'!$A$1:$BT$34,MATCH($A5,'[16]Raw Data'!$A$1:$A$34,0),MATCH(BUS$1,'[16]Raw Data'!$A$1:$BT$1,0))</f>
        <v>81</v>
      </c>
      <c r="BUT5" s="116">
        <f>INDEX('[16]Raw Data'!$A$1:$BT$34,MATCH($A5,'[16]Raw Data'!$A$1:$A$34,0),MATCH(BUT$1,'[16]Raw Data'!$A$1:$BT$1,0))</f>
        <v>78</v>
      </c>
      <c r="BUU5" s="116">
        <f>INDEX('[14]1718 Collected Indicators'!$A$3:$CH$36,MATCH($A5,'[14]1718 Collected Indicators'!$A$3:$A$36,0),MATCH(BUU$1,'[14]1718 Collected Indicators'!$A$3:$CH$3,0))</f>
        <v>65</v>
      </c>
      <c r="BUV5" s="116">
        <f>INDEX('[15]1819 Collected Indicators'!$A$3:$CV$36,MATCH($A5,'[15]1819 Collected Indicators'!$A$3:$A$36,0),MATCH(BUV$1,'[15]1819 Collected Indicators'!$A$3:$CV$3,0))</f>
        <v>63.7</v>
      </c>
      <c r="BUW5" s="126">
        <f>INDEX('[11]1920 Collected Indicators'!$A$3:$CV$36,MATCH($A5,'[11]1920 Collected Indicators'!$A$3:$A$36,0),MATCH(BUW$1,'[11]1920 Collected Indicators'!$A$3:$CV$3,0))</f>
        <v>74</v>
      </c>
    </row>
    <row r="6" spans="1:1921" ht="15.75" thickBot="1">
      <c r="A6" s="118" t="s">
        <v>1859</v>
      </c>
      <c r="B6" s="119">
        <f t="shared" si="152"/>
        <v>4422.4500525762351</v>
      </c>
      <c r="C6" s="87">
        <v>16823</v>
      </c>
      <c r="D6" s="87">
        <v>3804</v>
      </c>
      <c r="E6" s="88">
        <f t="shared" si="11"/>
        <v>4366.3838812301165</v>
      </c>
      <c r="F6" s="87">
        <v>16470</v>
      </c>
      <c r="G6" s="87">
        <v>3772</v>
      </c>
      <c r="H6" s="88">
        <f t="shared" si="12"/>
        <v>4082.8586224754017</v>
      </c>
      <c r="I6" s="87">
        <v>15768</v>
      </c>
      <c r="J6" s="87">
        <v>3862</v>
      </c>
      <c r="K6" s="88">
        <f t="shared" si="13"/>
        <v>3889.5689875031876</v>
      </c>
      <c r="L6" s="87">
        <v>15251</v>
      </c>
      <c r="M6" s="87">
        <v>3921</v>
      </c>
      <c r="N6" s="88">
        <f t="shared" si="14"/>
        <v>3878.0177890724267</v>
      </c>
      <c r="O6" s="87">
        <v>15260</v>
      </c>
      <c r="P6" s="87">
        <v>3935</v>
      </c>
      <c r="Q6" s="88">
        <f t="shared" si="15"/>
        <v>4013.1939258152852</v>
      </c>
      <c r="R6" s="87">
        <v>16121</v>
      </c>
      <c r="S6" s="87">
        <v>4017</v>
      </c>
      <c r="T6" s="88">
        <f t="shared" si="16"/>
        <v>4511.7382617382618</v>
      </c>
      <c r="U6" s="87">
        <f>INDEX('[2]All Previous Years'!$A$1:$EX$34,MATCH($A6,'[2]All Previous Years'!$A$1:$A$34,0),MATCH(U$1,'[2]All Previous Years'!$A$1:$EX$1,0))</f>
        <v>18065</v>
      </c>
      <c r="V6" s="87">
        <f>INDEX('[3]Raw data 16-17'!$B$2:$MA$34,MATCH($A6,'[3]Raw data 16-17'!$A$2:$A$34,0),MATCH(V$1,'[3]Raw data 16-17'!$B$1:$MA$1,0))</f>
        <v>4004</v>
      </c>
      <c r="W6" s="88">
        <f t="shared" si="17"/>
        <v>4851.5069835824552</v>
      </c>
      <c r="X6" s="32">
        <f>INDEX([4]Sheet1!$A$1:$CJ$34, MATCH($A6, [4]Sheet1!$A$1:$A$34, 0), MATCH(X$1, [4]Sheet1!$A$1:$CJ$1, 0))</f>
        <v>19799</v>
      </c>
      <c r="Y6" s="32">
        <f>INDEX('[5]Finance Indicators'!$A$2:$BO$35,MATCH($A6,'[5]Finance Indicators'!$A$2:$A$35,0),MATCH(Y$1,'[5]Finance Indicators'!$A$2:$BO$2,0))</f>
        <v>4081</v>
      </c>
      <c r="Z6" s="132">
        <f>INDEX('[6]Finance Indicators'!$B$3:$BO$35,MATCH($A6,'[6]Finance Indicators'!$A$3:$A$35,0),MATCH(Z$1,'[6]Finance Indicators'!$B$2:$BO$2,0))</f>
        <v>4909.2697319891813</v>
      </c>
      <c r="AA6" s="132">
        <f>INDEX('[6]Finance Indicators'!$B$3:$BO$35,MATCH($A6,'[6]Finance Indicators'!$A$3:$A$35,0),MATCH(AA$1,'[6]Finance Indicators'!$B$2:$BO$2,0))</f>
        <v>19966</v>
      </c>
      <c r="AB6" s="132">
        <f>INDEX('[6]Finance Indicators'!$B$3:$BO$35,MATCH($A6,'[6]Finance Indicators'!$A$3:$A$35,0),MATCH(AB$1,'[6]Finance Indicators'!$B$2:$BO$2,0))</f>
        <v>4067</v>
      </c>
      <c r="AC6" s="132">
        <f t="array" ref="AC6">INDEX('[7]Finance Indicators'!$A$2:$BO$35,MATCH($A6,'[7]Finance Indicators'!$A$2:$A$35,0),MATCH(AC$1,'[7]Finance Indicators'!$A$2:$BO$2,0))</f>
        <v>5516.2662662662669</v>
      </c>
      <c r="AD6" s="132">
        <f t="array" ref="AD6">INDEX('[7]Finance Indicators'!$A$2:$BO$35,MATCH($A6,'[7]Finance Indicators'!$A$2:$A$35,0),MATCH(AD$1,'[7]Finance Indicators'!$A$2:$BO$2,0))</f>
        <v>22043</v>
      </c>
      <c r="AE6" s="238">
        <f t="array" ref="AE6">INDEX('[7]Finance Indicators'!$A$2:$BO$35,MATCH($A6,'[7]Finance Indicators'!$A$2:$A$35,0),MATCH(AE$1,'[7]Finance Indicators'!$A$2:$BO$2,0))</f>
        <v>3996</v>
      </c>
      <c r="AF6" s="119">
        <f>(B6*100)/Deflators!$B$2</f>
        <v>5209.7500912393753</v>
      </c>
      <c r="AG6" s="88">
        <f>(E6*100)/Deflators!$B$3</f>
        <v>5066.8815177841552</v>
      </c>
      <c r="AH6" s="88">
        <f>(H6*100)/Deflators!$B$4</f>
        <v>4642.9399509653103</v>
      </c>
      <c r="AI6" s="88">
        <f>(K6*100)/Deflators!$B$5</f>
        <v>4344.7718169589289</v>
      </c>
      <c r="AJ6" s="88">
        <f>(N6*100)/Deflators!$B$6</f>
        <v>4272.9494113674773</v>
      </c>
      <c r="AK6" s="88">
        <f>(Q6*100)/Deflators!$B$7</f>
        <v>4386.1025583800356</v>
      </c>
      <c r="AL6" s="122">
        <f>(T6*100)/Deflators!$B$8</f>
        <v>4811.8843606160481</v>
      </c>
      <c r="AM6" s="122">
        <f>(W6*100)/Deflators!$B$9</f>
        <v>5084.7255479264222</v>
      </c>
      <c r="AN6" s="122">
        <f>(Z6*100)/Deflators!$B$10</f>
        <v>5029.2101065169782</v>
      </c>
      <c r="AO6" s="241">
        <f>(AC6*100)/Deflators!$B$11</f>
        <v>5516.2662662662669</v>
      </c>
      <c r="AP6" s="119">
        <f t="shared" si="18"/>
        <v>6268.0376437783198</v>
      </c>
      <c r="AQ6" s="87">
        <v>17983</v>
      </c>
      <c r="AR6" s="87">
        <v>2869</v>
      </c>
      <c r="AS6" s="88">
        <f t="shared" si="19"/>
        <v>5477.2727272727279</v>
      </c>
      <c r="AT6" s="87">
        <v>15183</v>
      </c>
      <c r="AU6" s="87">
        <v>2772</v>
      </c>
      <c r="AV6" s="88">
        <f t="shared" si="20"/>
        <v>6987.5091844232184</v>
      </c>
      <c r="AW6" s="87">
        <v>19020</v>
      </c>
      <c r="AX6" s="87">
        <v>2722</v>
      </c>
      <c r="AY6" s="88">
        <f t="shared" si="21"/>
        <v>7166.9144981412637</v>
      </c>
      <c r="AZ6" s="87">
        <v>19279</v>
      </c>
      <c r="BA6" s="87">
        <v>2690</v>
      </c>
      <c r="BB6" s="88">
        <f t="shared" si="22"/>
        <v>7618.8099808061415</v>
      </c>
      <c r="BC6" s="87">
        <v>19847</v>
      </c>
      <c r="BD6" s="87">
        <v>2605</v>
      </c>
      <c r="BE6" s="88">
        <f t="shared" si="23"/>
        <v>7759.0551181102364</v>
      </c>
      <c r="BF6" s="87">
        <v>19708</v>
      </c>
      <c r="BG6" s="87">
        <v>2540</v>
      </c>
      <c r="BH6" s="88">
        <f t="shared" si="24"/>
        <v>7937.5981161695445</v>
      </c>
      <c r="BI6" s="87">
        <f>INDEX('[2]All Previous Years'!$A$1:$EX$34,MATCH($A6,'[2]All Previous Years'!$A$1:$A$34,0),MATCH(BI$1,'[2]All Previous Years'!$A$1:$EX$1,0))</f>
        <v>20225</v>
      </c>
      <c r="BJ6" s="87">
        <f>INDEX('[3]Raw data 16-17'!$B$2:$MA$34,MATCH($A6,'[3]Raw data 16-17'!$A$2:$A$34,0),MATCH(BJ$1,'[3]Raw data 16-17'!$B$1:$MA$1,0))</f>
        <v>2548</v>
      </c>
      <c r="BK6" s="88">
        <f t="shared" si="0"/>
        <v>7468.1020733652313</v>
      </c>
      <c r="BL6" s="32">
        <f>INDEX([4]Sheet1!$A$1:$CJ$34, MATCH($A6, [4]Sheet1!$A$1:$A$34, 0), MATCH(BL$1, [4]Sheet1!$A$1:$CJ$1, 0))</f>
        <v>18730</v>
      </c>
      <c r="BM6" s="32">
        <f>INDEX('[5]Finance Indicators'!$A$2:$BO$35,MATCH($A6,'[5]Finance Indicators'!$A$2:$A$35,0),MATCH(BM$1,'[5]Finance Indicators'!$A$2:$BO$2,0))</f>
        <v>2508</v>
      </c>
      <c r="BN6" s="132">
        <f>INDEX('[6]Finance Indicators'!$B$3:$BO$35,MATCH($A6,'[6]Finance Indicators'!$A$3:$A$35,0),MATCH(BN$1,'[6]Finance Indicators'!$B$2:$BO$2,0))</f>
        <v>8103.0181086519115</v>
      </c>
      <c r="BO6" s="132">
        <f>INDEX('[6]Finance Indicators'!$B$3:$BO$35,MATCH($A6,'[6]Finance Indicators'!$A$3:$A$35,0),MATCH(BO$1,'[6]Finance Indicators'!$B$2:$BO$2,0))</f>
        <v>20136</v>
      </c>
      <c r="BP6" s="132">
        <f>INDEX('[6]Finance Indicators'!$B$3:$BO$35,MATCH($A6,'[6]Finance Indicators'!$A$3:$A$35,0),MATCH(BP$1,'[6]Finance Indicators'!$B$2:$BO$2,0))</f>
        <v>2485</v>
      </c>
      <c r="BQ6" s="238">
        <f t="array" ref="BQ6">INDEX('[7]Finance Indicators'!$A$2:$BO$35,MATCH($A6,'[7]Finance Indicators'!$A$2:$A$35,0),MATCH(BQ$1,'[7]Finance Indicators'!$A$2:$BO$2,0))</f>
        <v>8579.2349726775956</v>
      </c>
      <c r="BR6" s="238">
        <f t="array" ref="BR6">INDEX('[7]Finance Indicators'!$A$2:$BO$35,MATCH($A6,'[7]Finance Indicators'!$A$2:$A$35,0),MATCH(BR$1,'[7]Finance Indicators'!$A$2:$BO$2,0))</f>
        <v>21980</v>
      </c>
      <c r="BS6" s="238">
        <f t="array" ref="BS6">INDEX('[7]Finance Indicators'!$A$2:$BO$35,MATCH($A6,'[7]Finance Indicators'!$A$2:$A$35,0),MATCH(BS$1,'[7]Finance Indicators'!$A$2:$BO$2,0))</f>
        <v>2562</v>
      </c>
      <c r="BT6" s="119">
        <f>(AP6*100)/Deflators!$B$2</f>
        <v>7383.8956457050972</v>
      </c>
      <c r="BU6" s="137">
        <f>(AS6*100)/Deflators!$B$3</f>
        <v>6355.9899231450063</v>
      </c>
      <c r="BV6" s="137">
        <f>(AV6*100)/Deflators!$B$4</f>
        <v>7946.046765250454</v>
      </c>
      <c r="BW6" s="137">
        <f>(AY6*100)/Deflators!$B$5</f>
        <v>8005.6706092947243</v>
      </c>
      <c r="BX6" s="137">
        <f>(BB6*100)/Deflators!$B$6</f>
        <v>8394.6983725912614</v>
      </c>
      <c r="BY6" s="137">
        <f>(BE6*100)/Deflators!$B$7</f>
        <v>8480.0316489169836</v>
      </c>
      <c r="BZ6" s="137">
        <f>(BH6*100)/Deflators!$B$8</f>
        <v>8465.6516003958332</v>
      </c>
      <c r="CA6" s="137">
        <f>(BK6*100)/Deflators!$B$9</f>
        <v>7827.1039360479745</v>
      </c>
      <c r="CB6" s="137">
        <f>(BN6*100)/Deflators!$B$10</f>
        <v>8300.986254591091</v>
      </c>
      <c r="CC6" s="245">
        <f>(BQ6*100)/Deflators!$B$11</f>
        <v>8579.2349726775956</v>
      </c>
      <c r="CD6" s="119">
        <f t="shared" si="153"/>
        <v>3654.0816326530612</v>
      </c>
      <c r="CE6" s="87">
        <v>3581</v>
      </c>
      <c r="CF6" s="87">
        <v>980</v>
      </c>
      <c r="CG6" s="88">
        <f t="shared" si="25"/>
        <v>2811.6071428571431</v>
      </c>
      <c r="CH6" s="87">
        <v>3149</v>
      </c>
      <c r="CI6" s="87">
        <v>1120</v>
      </c>
      <c r="CJ6" s="88">
        <f t="shared" si="26"/>
        <v>3189.6887159533076</v>
      </c>
      <c r="CK6" s="87">
        <v>3279</v>
      </c>
      <c r="CL6" s="87">
        <v>1028</v>
      </c>
      <c r="CM6" s="88">
        <f t="shared" si="27"/>
        <v>3315.6862745098042</v>
      </c>
      <c r="CN6" s="87">
        <v>3382</v>
      </c>
      <c r="CO6" s="87">
        <v>1020</v>
      </c>
      <c r="CP6" s="88">
        <f t="shared" si="28"/>
        <v>3476.8089053803337</v>
      </c>
      <c r="CQ6" s="87">
        <v>3748</v>
      </c>
      <c r="CR6" s="87">
        <v>1078</v>
      </c>
      <c r="CS6" s="88">
        <f t="shared" si="29"/>
        <v>4578.1083953241232</v>
      </c>
      <c r="CT6" s="87">
        <v>4308</v>
      </c>
      <c r="CU6" s="87">
        <v>941</v>
      </c>
      <c r="CV6" s="88">
        <f t="shared" si="30"/>
        <v>4521.2962962962965</v>
      </c>
      <c r="CW6" s="87">
        <f>INDEX('[2]All Previous Years'!$A$1:$EX$34,MATCH($A6,'[2]All Previous Years'!$A$1:$A$34,0),MATCH(CW$1,'[2]All Previous Years'!$A$1:$EX$1,0))</f>
        <v>4883</v>
      </c>
      <c r="CX6" s="87">
        <f>INDEX('[3]Raw data 16-17'!$B$2:$XA$34,MATCH($A6,'[3]Raw data 16-17'!$A$2:$A$34,0),MATCH(CX$1,'[3]Raw data 16-17'!$B$1:$GU$1,0))</f>
        <v>1080</v>
      </c>
      <c r="CY6" s="88">
        <f t="shared" si="31"/>
        <v>5508.844953173777</v>
      </c>
      <c r="CZ6" s="32">
        <f>INDEX([4]Sheet1!$A$1:$CJ$34, MATCH($A6, [4]Sheet1!$A$1:$A$34, 0), MATCH(CZ$1, [4]Sheet1!$A$1:$CJ$1, 0))</f>
        <v>5294</v>
      </c>
      <c r="DA6" s="32">
        <f>INDEX('[5]Finance Indicators'!$A$2:$BO$35,MATCH($A6,'[5]Finance Indicators'!$A$2:$A$35,0),MATCH(DA$1,'[5]Finance Indicators'!$A$2:$BO$2,0))</f>
        <v>961</v>
      </c>
      <c r="DB6" s="132">
        <f>INDEX('[6]Finance Indicators'!$B$3:$BO$35,MATCH($A6,'[6]Finance Indicators'!$A$3:$A$35,0),MATCH(DB$1,'[6]Finance Indicators'!$B$2:$BO$2,0))</f>
        <v>5851.7034068136272</v>
      </c>
      <c r="DC6" s="132">
        <f>INDEX('[6]Finance Indicators'!$B$3:$BO$35,MATCH($A6,'[6]Finance Indicators'!$A$3:$A$35,0),MATCH(DC$1,'[6]Finance Indicators'!$B$2:$BO$2,0))</f>
        <v>5840</v>
      </c>
      <c r="DD6" s="132">
        <f>INDEX('[6]Finance Indicators'!$B$3:$BO$35,MATCH($A6,'[6]Finance Indicators'!$A$3:$A$35,0),MATCH(DD$1,'[6]Finance Indicators'!$B$2:$BO$2,0))</f>
        <v>998</v>
      </c>
      <c r="DE6" s="132">
        <f t="array" ref="DE6">INDEX('[7]Finance Indicators'!$A$2:$BO$35,MATCH($A6,'[7]Finance Indicators'!$A$2:$A$35,0),MATCH(DE$1,'[7]Finance Indicators'!$A$2:$BO$2,0))</f>
        <v>7636.7476240760298</v>
      </c>
      <c r="DF6" s="132">
        <f t="array" ref="DF6">INDEX('[7]Finance Indicators'!$A$2:$BO$35,MATCH($A6,'[7]Finance Indicators'!$A$2:$A$35,0),MATCH(DF$1,'[7]Finance Indicators'!$A$2:$BO$2,0))</f>
        <v>7232</v>
      </c>
      <c r="DG6" s="132">
        <f t="array" ref="DG6">INDEX('[7]Finance Indicators'!$A$2:$BO$35,MATCH($A6,'[7]Finance Indicators'!$A$2:$A$35,0),MATCH(DG$1,'[7]Finance Indicators'!$A$2:$BO$2,0))</f>
        <v>947</v>
      </c>
      <c r="DH6" s="127">
        <f>(CD6*100)/Deflators!$B$2</f>
        <v>4304.5940356117226</v>
      </c>
      <c r="DI6" s="122">
        <f>(CG6*100)/Deflators!$B$3</f>
        <v>3262.6724206849412</v>
      </c>
      <c r="DJ6" s="122">
        <f>(CJ6*100)/Deflators!$B$4</f>
        <v>3627.2461380168884</v>
      </c>
      <c r="DK6" s="122">
        <f>(CM6*100)/Deflators!$B$5</f>
        <v>3703.7266405744494</v>
      </c>
      <c r="DL6" s="122">
        <f>(CP6*100)/Deflators!$B$6</f>
        <v>3830.8820056329664</v>
      </c>
      <c r="DM6" s="122">
        <f>(CS6*100)/Deflators!$B$7</f>
        <v>5003.5092538402487</v>
      </c>
      <c r="DN6" s="122">
        <f>(CV6*100)/Deflators!$B$8</f>
        <v>4822.0782491662931</v>
      </c>
      <c r="DO6" s="122">
        <f>(CY6*100)/Deflators!$B$9</f>
        <v>5773.6626511633613</v>
      </c>
      <c r="DP6" s="122">
        <f>(DB6*100)/Deflators!$B$10</f>
        <v>5994.6687634868331</v>
      </c>
      <c r="DQ6" s="247">
        <f>(DE6*100)/Deflators!$B$11</f>
        <v>7636.7476240760298</v>
      </c>
      <c r="DR6" s="119">
        <v>44</v>
      </c>
      <c r="DS6" s="122">
        <f>INDEX('[3]5+ Awards at Level 5 &amp; Level 6'!$A$2:$G$35,MATCH($A6,'[3]5+ Awards at Level 5 &amp; Level 6'!$A$2:$A$35,0),MATCH(DS$1,'[3]5+ Awards at Level 5 &amp; Level 6'!$A$2:$G$2,0))</f>
        <v>48</v>
      </c>
      <c r="DT6" s="125">
        <f>INDEX('[8]Breadth and Depth cohort'!$X$1:$AH$36,MATCH($A6,'[8]Breadth and Depth cohort'!$X$1:$X$36,0),MATCH(DT$1,'[8]Breadth and Depth cohort'!$X$1:$AH$1,0))</f>
        <v>47</v>
      </c>
      <c r="DU6" s="125">
        <f>INDEX('[9]Breadth and Depth cohort'!$U$1:$AC$36,MATCH($A6,'[9]Breadth and Depth cohort'!$U$1:$U$36,0),MATCH(DU$1,'[9]Breadth and Depth cohort'!$U$1:$AC$1,0))</f>
        <v>47</v>
      </c>
      <c r="DV6" s="125">
        <f>INDEX([10]Extraction!$G$3:$Q$36,MATCH($A6,[10]Extraction!$Q$3:$Q$36,0),MATCH(DV$1,[10]Extraction!$G$3:$Q$3,0))</f>
        <v>52</v>
      </c>
      <c r="DW6" s="125">
        <f>INDEX([10]Extraction!$G$3:$Q$36,MATCH($A6,[10]Extraction!$Q$3:$Q$36,0),MATCH(DW$1,[10]Extraction!$G$3:$Q$3,0))</f>
        <v>52</v>
      </c>
      <c r="DX6" s="125">
        <f>INDEX([10]Extraction!$G$3:$Q$36,MATCH($A6,[10]Extraction!$Q$3:$Q$36,0),MATCH(DX$1,[10]Extraction!$G$3:$Q$3,0))</f>
        <v>51</v>
      </c>
      <c r="DY6" s="125">
        <f>INDEX([10]Extraction!$G$3:$Q$36,MATCH($A6,[10]Extraction!$Q$3:$Q$36,0),MATCH(DY$1,[10]Extraction!$G$3:$Q$3,0))</f>
        <v>53</v>
      </c>
      <c r="DZ6" s="241">
        <f>INDEX('[11]1920 Collected Indicators'!$A$3:$CV$36,MATCH($A6,'[11]1920 Collected Indicators'!$A$3:$A$36,0),MATCH(DZ$1,'[11]1920 Collected Indicators'!$A$3:$CV$3,0))</f>
        <v>51</v>
      </c>
      <c r="EA6" s="119">
        <v>18</v>
      </c>
      <c r="EB6" s="122">
        <f>INDEX('[3]5+ Awards at Level 5 &amp; Level 6'!$I$2:$M$35,MATCH($A6,'[3]5+ Awards at Level 5 &amp; Level 6'!$A$2:$A$35,0),MATCH(EB$1,'[3]5+ Awards at Level 5 &amp; Level 6'!$I$2:$M$2,0))</f>
        <v>21</v>
      </c>
      <c r="EC6" s="125">
        <f>INDEX('[8]Breadth and Depth cohort'!$X$1:$AH$36,MATCH($A6,'[8]Breadth and Depth cohort'!$X$1:$X$36,0),MATCH(EC$1,'[8]Breadth and Depth cohort'!$X$1:$AH$1,0))</f>
        <v>23</v>
      </c>
      <c r="ED6" s="125">
        <f>INDEX('[9]Breadth and Depth cohort'!$U$1:$AC$36,MATCH($A6,'[9]Breadth and Depth cohort'!$U$1:$U$36,0),MATCH(ED$1,'[9]Breadth and Depth cohort'!$U$1:$AC$1,0))</f>
        <v>23</v>
      </c>
      <c r="EE6" s="125">
        <f>INDEX([10]Extraction!$G$3:$Q$36,MATCH($A6,[10]Extraction!$Q$3:$Q$36,0),MATCH(EE$1,[10]Extraction!$G$3:$Q$3,0))</f>
        <v>26</v>
      </c>
      <c r="EF6" s="125">
        <f>INDEX([10]Extraction!$G$3:$Q$36,MATCH($A6,[10]Extraction!$Q$3:$Q$36,0),MATCH(EF$1,[10]Extraction!$G$3:$Q$3,0))</f>
        <v>22</v>
      </c>
      <c r="EG6" s="125">
        <f>INDEX([10]Extraction!$G$3:$Q$36,MATCH($A6,[10]Extraction!$Q$3:$Q$36,0),MATCH(EG$1,[10]Extraction!$G$3:$Q$3,0))</f>
        <v>24</v>
      </c>
      <c r="EH6" s="120">
        <f>INDEX([10]Extraction!$G$3:$Q$36,MATCH($A6,[10]Extraction!$Q$3:$Q$36,0),MATCH(EH$1,[10]Extraction!$G$3:$Q$3,0))</f>
        <v>27</v>
      </c>
      <c r="EI6" s="126">
        <f>INDEX('[11]1920 Collected Indicators'!$A$3:$CV$36,MATCH($A6,'[11]1920 Collected Indicators'!$A$3:$A$36,0),MATCH(EI$1,'[11]1920 Collected Indicators'!$A$3:$CV$3,0))</f>
        <v>25</v>
      </c>
      <c r="EJ6" s="127">
        <v>28</v>
      </c>
      <c r="EK6" s="122">
        <f>INDEX('[3]Deprived 5+ Awards'!$A$2:$K$35,MATCH($A6,'[3]Deprived 5+ Awards'!$A$2:$A$35,0),MATCH(EK$1,'[3]Deprived 5+ Awards'!$A$2:$K$2,0))</f>
        <v>30</v>
      </c>
      <c r="EL6" s="125">
        <f>INDEX('[12]2014'!$S$1:$U$35,MATCH($A6,'[12]2014'!$S$1:$S$35,0),MATCH(EL$1,'[12]2014'!$S$1:$U$1,0))</f>
        <v>27</v>
      </c>
      <c r="EM6" s="125">
        <f>INDEX('[12]2015'!$S$1:$U$35,MATCH($A6,'[12]2015'!$S$1:$S$35,0),MATCH(EM$1,'[12]2015'!$S$1:$U$1,0))</f>
        <v>30</v>
      </c>
      <c r="EN6" s="125">
        <f>INDEX([13]Extraction!$B$2:$L$35,MATCH($A6,[13]Extraction!$L$2:$L$35,0),MATCH(EN$1,[13]Extraction!$B$2:$L$2,0))</f>
        <v>34</v>
      </c>
      <c r="EO6" s="125">
        <f>INDEX([13]Extraction!$B$2:$L$35,MATCH($A6,[13]Extraction!$L$2:$L$35,0),MATCH(EO$1,[13]Extraction!$B$2:$L$2,0))</f>
        <v>32</v>
      </c>
      <c r="EP6" s="122">
        <f>INDEX([13]Extraction!$B$2:$L$35,MATCH($A6,[13]Extraction!$L$2:$L$35,0),MATCH(EP$1,[13]Extraction!$B$2:$L$2,0))</f>
        <v>31</v>
      </c>
      <c r="EQ6" s="122">
        <f>INDEX([13]Extraction!$B$2:$L$35,MATCH($A6,[13]Extraction!$L$2:$L$35,0),MATCH(EQ$1,[13]Extraction!$B$2:$L$2,0))</f>
        <v>35</v>
      </c>
      <c r="ER6" s="337">
        <f>INDEX('[11]1920 Collected Indicators'!$A$3:$CV$36,MATCH($A6,'[11]1920 Collected Indicators'!$A$3:$A$36,0),MATCH(ER$1,'[11]1920 Collected Indicators'!$A$3:$CV$3,0))</f>
        <v>40</v>
      </c>
      <c r="ES6" s="124">
        <v>7</v>
      </c>
      <c r="ET6" s="122">
        <f>INDEX('[3]Deprived 5+ Awards'!$A$2:$K$35,MATCH($A6,'[3]Deprived 5+ Awards'!$A$2:$A$35,0),MATCH(ET$1,'[3]Deprived 5+ Awards'!$A$2:$K$2,0))</f>
        <v>8</v>
      </c>
      <c r="EU6" s="125">
        <f>INDEX('[12]2014'!$S$1:$U$35,MATCH($A6,'[12]2014'!$S$1:$S$35,0),MATCH(EU$1,'[12]2014'!$S$1:$U$1,0))</f>
        <v>9</v>
      </c>
      <c r="EV6" s="125">
        <f>INDEX('[12]2015'!$S$1:$U$35,MATCH($A6,'[12]2015'!$S$1:$S$35,0),MATCH(EV$1,'[12]2015'!$S$1:$U$1,0))</f>
        <v>6</v>
      </c>
      <c r="EW6" s="125">
        <f>INDEX([13]Extraction!$B$2:$L$35,MATCH($A6,[13]Extraction!$L$2:$L$35,0),MATCH(EW$1,[13]Extraction!$B$2:$L$2,0))</f>
        <v>10</v>
      </c>
      <c r="EX6" s="125">
        <f>INDEX([13]Extraction!$B$2:$L$35,MATCH($A6,[13]Extraction!$L$2:$L$35,0),MATCH(EX$1,[13]Extraction!$B$2:$L$2,0))</f>
        <v>10</v>
      </c>
      <c r="EY6" s="122">
        <f>INDEX([13]Extraction!$B$2:$L$35,MATCH($A6,[13]Extraction!$L$2:$L$35,0),MATCH(EY$1,[13]Extraction!$B$2:$L$2,0))</f>
        <v>9</v>
      </c>
      <c r="EZ6" s="122">
        <f>INDEX([13]Extraction!$B$2:$L$35,MATCH($A6,[13]Extraction!$L$2:$L$35,0),MATCH(EZ$1,[13]Extraction!$B$2:$L$2,0))</f>
        <v>14</v>
      </c>
      <c r="FA6" s="340">
        <f>INDEX('[11]1920 Collected Indicators'!$A$3:$CV$36,MATCH($A6,'[11]1920 Collected Indicators'!$A$3:$A$36,0),MATCH(FA$1,'[11]1920 Collected Indicators'!$A$3:$CV$3,0))</f>
        <v>12</v>
      </c>
      <c r="FB6" s="119">
        <v>1798.0769230769231</v>
      </c>
      <c r="FC6" s="87">
        <v>1496</v>
      </c>
      <c r="FD6" s="87">
        <v>16</v>
      </c>
      <c r="FE6" s="88">
        <v>1696.5811965811965</v>
      </c>
      <c r="FF6" s="87">
        <v>1588</v>
      </c>
      <c r="FG6" s="87">
        <v>18</v>
      </c>
      <c r="FH6" s="88">
        <v>2256.0096153846152</v>
      </c>
      <c r="FI6" s="87">
        <v>1877</v>
      </c>
      <c r="FJ6" s="87">
        <v>16</v>
      </c>
      <c r="FK6" s="88">
        <v>2426.9230769230771</v>
      </c>
      <c r="FL6" s="87">
        <v>1893</v>
      </c>
      <c r="FM6" s="87">
        <v>15</v>
      </c>
      <c r="FN6" s="88">
        <v>2266.1943319838056</v>
      </c>
      <c r="FO6" s="39">
        <v>2239</v>
      </c>
      <c r="FP6" s="39">
        <v>19</v>
      </c>
      <c r="FQ6" s="88">
        <v>2371.5034965034965</v>
      </c>
      <c r="FR6" s="87">
        <v>2713</v>
      </c>
      <c r="FS6" s="87">
        <v>22</v>
      </c>
      <c r="FT6" s="88">
        <f t="shared" si="32"/>
        <v>1765.7342657342658</v>
      </c>
      <c r="FU6" s="87">
        <f>INDEX('[2]All Previous Years'!$A$1:$EX$34,MATCH($A6,'[2]All Previous Years'!$A$1:$A$34,0),MATCH(FU$1,'[2]All Previous Years'!$A$1:$EX$1,0))</f>
        <v>2020</v>
      </c>
      <c r="FV6" s="88">
        <f>INDEX('[3]Raw data 16-17'!$B$2:$XA$34,MATCH($A6,'[3]Raw data 16-17'!$A$2:$A$34,0),MATCH(FV$1,'[3]Raw data 16-17'!$B$1:$GU$1,0))</f>
        <v>22</v>
      </c>
      <c r="FW6" s="88">
        <f t="shared" si="33"/>
        <v>2860.9467455621302</v>
      </c>
      <c r="FX6" s="39">
        <f>INDEX([4]Sheet1!$A$1:$CJ$34, MATCH($A6, [4]Sheet1!$A$1:$A$34, 0), MATCH(FX$1, [4]Sheet1!$A$1:$CJ$1, 0))</f>
        <v>1934</v>
      </c>
      <c r="FY6" s="39">
        <f>INDEX('[5]Finance Indicators'!$A$2:$BO$35,MATCH($A6,'[5]Finance Indicators'!$A$2:$A$35,0),MATCH(FY$1,'[5]Finance Indicators'!$A$2:$BO$2,0))</f>
        <v>13</v>
      </c>
      <c r="FZ6" s="132">
        <f>INDEX('[6]Finance Indicators'!$B$3:$BO$35,MATCH($A6,'[6]Finance Indicators'!$A$3:$A$35,0),MATCH(FZ$1,'[6]Finance Indicators'!$B$2:$BO$2,0))</f>
        <v>2473.3727810650885</v>
      </c>
      <c r="GA6" s="132">
        <f>INDEX('[6]Finance Indicators'!$B$3:$BO$35,MATCH($A6,'[6]Finance Indicators'!$A$3:$A$35,0),MATCH(GA$1,'[6]Finance Indicators'!$B$2:$BO$2,0))</f>
        <v>1672</v>
      </c>
      <c r="GB6" s="132">
        <f>INDEX('[6]Finance Indicators'!$B$3:$BO$35,MATCH($A6,'[6]Finance Indicators'!$A$3:$A$35,0),MATCH(GB$1,'[6]Finance Indicators'!$B$2:$BO$2,0))</f>
        <v>13</v>
      </c>
      <c r="GC6" s="132" t="str">
        <f t="array" ref="GC6">INDEX('[7]Finance Indicators'!$A$2:$BO$35,MATCH($A6,'[7]Finance Indicators'!$A$2:$A$35,0),MATCH(GC$1,'[7]Finance Indicators'!$A$2:$BO$2,0))</f>
        <v>dna</v>
      </c>
      <c r="GD6" s="132">
        <f t="array" ref="GD6">INDEX('[7]Finance Indicators'!$A$2:$BO$35,MATCH($A6,'[7]Finance Indicators'!$A$2:$A$35,0),MATCH(GD$1,'[7]Finance Indicators'!$A$2:$BO$2,0))</f>
        <v>2376</v>
      </c>
      <c r="GE6" s="238" t="str">
        <f t="array" ref="GE6">INDEX('[7]Finance Indicators'!$A$2:$BO$35,MATCH($A6,'[7]Finance Indicators'!$A$2:$A$35,0),MATCH(GE$1,'[7]Finance Indicators'!$A$2:$BO$2,0))</f>
        <v>dna</v>
      </c>
      <c r="GF6" s="128">
        <f>(FB6*100)/Deflators!$B$2</f>
        <v>2118.1768708950131</v>
      </c>
      <c r="GG6" s="125">
        <f>(FE6*100)/Deflators!$B$3</f>
        <v>1968.7632013600196</v>
      </c>
      <c r="GH6" s="125">
        <f>(FH6*100)/Deflators!$B$4</f>
        <v>2565.4861315478283</v>
      </c>
      <c r="GI6" s="125">
        <f>(FK6*100)/Deflators!$B$5</f>
        <v>2710.9499845409259</v>
      </c>
      <c r="GJ6" s="125">
        <f>(FN6*100)/Deflators!$B$6</f>
        <v>2496.9802263879369</v>
      </c>
      <c r="GK6" s="125">
        <f>(FQ6*100)/Deflators!$B$7</f>
        <v>2591.8651691141677</v>
      </c>
      <c r="GL6" s="125">
        <f>(FT6*100)/Deflators!$B$8</f>
        <v>1883.2007987575676</v>
      </c>
      <c r="GM6" s="125">
        <f>(FW6*100)/Deflators!$B$9</f>
        <v>2998.4763616015266</v>
      </c>
      <c r="GN6" s="125">
        <f>IFERROR((FZ6*100)/Deflators!$B$10,"dna")</f>
        <v>2533.8007619875384</v>
      </c>
      <c r="GO6" s="125" t="str">
        <f>IFERROR((GC6*100)/Deflators!$B$11,"dna")</f>
        <v>dna</v>
      </c>
      <c r="GP6" s="121">
        <v>189.02439024390245</v>
      </c>
      <c r="GQ6" s="87">
        <v>2015</v>
      </c>
      <c r="GR6" s="87">
        <v>205</v>
      </c>
      <c r="GS6" s="88">
        <v>210.85164835164835</v>
      </c>
      <c r="GT6" s="87">
        <v>2149</v>
      </c>
      <c r="GU6" s="87">
        <v>196</v>
      </c>
      <c r="GV6" s="88">
        <v>275.56425610317825</v>
      </c>
      <c r="GW6" s="87">
        <v>2393</v>
      </c>
      <c r="GX6" s="87">
        <v>167</v>
      </c>
      <c r="GY6" s="88">
        <v>291.42011834319527</v>
      </c>
      <c r="GZ6" s="87">
        <v>2561</v>
      </c>
      <c r="HA6" s="87">
        <v>169</v>
      </c>
      <c r="HB6" s="88">
        <v>313.06403094112591</v>
      </c>
      <c r="HC6" s="87">
        <v>2914</v>
      </c>
      <c r="HD6" s="87">
        <v>179</v>
      </c>
      <c r="HE6" s="88">
        <v>329.74845060153115</v>
      </c>
      <c r="HF6" s="87">
        <v>3618</v>
      </c>
      <c r="HG6" s="87">
        <v>211</v>
      </c>
      <c r="HH6" s="88">
        <f t="shared" si="34"/>
        <v>362.96818364881193</v>
      </c>
      <c r="HI6" s="87">
        <f>INDEX('[2]All Previous Years'!$A$1:$EX$34,MATCH($A6,'[2]All Previous Years'!$A$1:$A$34,0),MATCH(HI$1,'[2]All Previous Years'!$A$1:$EX$1,0))</f>
        <v>3605</v>
      </c>
      <c r="HJ6" s="32">
        <f>INDEX('[3]Raw data 16-17'!$B$2:$XA$34,MATCH($A6,'[3]Raw data 16-17'!$A$2:$A$34,0),MATCH(HJ$1,'[3]Raw data 16-17'!$B$1:$GU$1,0))</f>
        <v>191</v>
      </c>
      <c r="HK6" s="88">
        <f t="shared" si="35"/>
        <v>336.34421134421132</v>
      </c>
      <c r="HL6" s="32">
        <f>INDEX([4]Sheet1!$A$1:$CJ$34, MATCH($A6, [4]Sheet1!$A$1:$A$34, 0), MATCH(HL$1, [4]Sheet1!$A$1:$CJ$1, 0))</f>
        <v>3463</v>
      </c>
      <c r="HM6" s="32">
        <f>INDEX('[5]Finance Indicators'!$A$2:$BO$35,MATCH($A6,'[5]Finance Indicators'!$A$2:$A$35,0),MATCH(HM$1,'[5]Finance Indicators'!$A$2:$BO$2,0))</f>
        <v>198</v>
      </c>
      <c r="HN6" s="132">
        <f>INDEX('[6]Finance Indicators'!$B$3:$BO$35,MATCH($A6,'[6]Finance Indicators'!$A$3:$A$35,0),MATCH(HN$1,'[6]Finance Indicators'!$B$2:$BO$2,0))</f>
        <v>374.77638640429336</v>
      </c>
      <c r="HO6" s="132">
        <f>INDEX('[6]Finance Indicators'!$B$3:$BO$35,MATCH($A6,'[6]Finance Indicators'!$A$3:$A$35,0),MATCH(HO$1,'[6]Finance Indicators'!$B$2:$BO$2,0))</f>
        <v>3352</v>
      </c>
      <c r="HP6" s="132">
        <f>INDEX('[6]Finance Indicators'!$B$3:$BO$35,MATCH($A6,'[6]Finance Indicators'!$A$3:$A$35,0),MATCH(HP$1,'[6]Finance Indicators'!$B$2:$BO$2,0))</f>
        <v>172</v>
      </c>
      <c r="HQ6" s="132" t="str">
        <f t="array" ref="HQ6">INDEX('[7]Finance Indicators'!$A$2:$BO$35,MATCH($A6,'[7]Finance Indicators'!$A$2:$A$35,0),MATCH(HQ$1,'[7]Finance Indicators'!$A$2:$BO$2,0))</f>
        <v>dna</v>
      </c>
      <c r="HR6" s="238">
        <f t="array" ref="HR6">INDEX('[7]Finance Indicators'!$A$2:$BO$35,MATCH($A6,'[7]Finance Indicators'!$A$2:$A$35,0),MATCH(HR$1,'[7]Finance Indicators'!$A$2:$BO$2,0))</f>
        <v>3691</v>
      </c>
      <c r="HS6" s="238" t="str">
        <f t="array" ref="HS6">INDEX('[7]Finance Indicators'!$A$2:$BO$35,MATCH($A6,'[7]Finance Indicators'!$A$2:$A$35,0),MATCH(HS$1,'[7]Finance Indicators'!$A$2:$BO$2,0))</f>
        <v>dna</v>
      </c>
      <c r="HT6" s="128">
        <f>(GP6*100)/Deflators!$B$2</f>
        <v>222.67517385436034</v>
      </c>
      <c r="HU6" s="125">
        <f>(GS6*100)/Deflators!$B$3</f>
        <v>244.67851409489629</v>
      </c>
      <c r="HV6" s="125">
        <f>(GV6*100)/Deflators!$B$4</f>
        <v>313.36580862155262</v>
      </c>
      <c r="HW6" s="125">
        <f>(GY6*100)/Deflators!$B$5</f>
        <v>325.52550710384151</v>
      </c>
      <c r="HX6" s="125">
        <f>(HB6*100)/Deflators!$B$6</f>
        <v>344.94601094910814</v>
      </c>
      <c r="HY6" s="125">
        <f>(HE6*100)/Deflators!$B$7</f>
        <v>360.38889461625229</v>
      </c>
      <c r="HZ6" s="125">
        <f>(HH6*100)/Deflators!$B$8</f>
        <v>387.1148601665613</v>
      </c>
      <c r="IA6" s="125">
        <f>(HK6*100)/Deflators!$B$9</f>
        <v>352.51273678600666</v>
      </c>
      <c r="IB6" s="125">
        <f>IFERROR((HN6*100)/Deflators!$B$10,"dna")</f>
        <v>383.93270141721723</v>
      </c>
      <c r="IC6" s="125" t="str">
        <f>IFERROR((HQ6*100)/Deflators!$B$11,"dna")</f>
        <v>dna</v>
      </c>
      <c r="ID6" s="121">
        <v>92.76018099547511</v>
      </c>
      <c r="IE6" s="88">
        <v>91.588785046728972</v>
      </c>
      <c r="IF6" s="88">
        <v>91.256830601092901</v>
      </c>
      <c r="IG6" s="88">
        <v>91.847826086956516</v>
      </c>
      <c r="IH6" s="88">
        <v>90.404040404040416</v>
      </c>
      <c r="II6" s="88">
        <v>90.557939914163086</v>
      </c>
      <c r="IJ6" s="88">
        <f>INDEX('[3]Raw data 16-17'!$B$2:$XA$34,MATCH($A6,'[3]Raw data 16-17'!$A$2:$A$34,0),MATCH(IJ$1,'[3]Raw data 16-17'!$B$1:$GU$1,0))</f>
        <v>89.671361502347409</v>
      </c>
      <c r="IK6" s="88">
        <f>INDEX('[14]1718 Collected Indicators'!$A$3:$CH$36,MATCH($A6,'[14]1718 Collected Indicators'!$A$3:$A$36,0),MATCH(IK$1,'[14]1718 Collected Indicators'!$A$3:$CH$3,0))</f>
        <v>93.838862559241704</v>
      </c>
      <c r="IL6" s="120">
        <f>INDEX('[15]1819 Collected Indicators'!$A$3:$CV$36,MATCH($A6,'[15]1819 Collected Indicators'!$A$3:$A$36,0),MATCH(IL$1,'[15]1819 Collected Indicators'!$A$3:$CV$3,0))</f>
        <v>92.972972972972983</v>
      </c>
      <c r="IM6" s="120" t="str">
        <f>INDEX('[11]1920 Collected Indicators'!$A$3:$CV$36,MATCH($A6,'[11]1920 Collected Indicators'!$A$3:$A$36,0),MATCH(IM$1,'[11]1920 Collected Indicators'!$A$3:$CV$3,0))</f>
        <v>dna</v>
      </c>
      <c r="IN6" s="119">
        <v>86.266666666666666</v>
      </c>
      <c r="IO6" s="88">
        <v>88.333333333333329</v>
      </c>
      <c r="IP6" s="88">
        <v>87.666666666666671</v>
      </c>
      <c r="IQ6" s="88">
        <f>INDEX('[16]Raw Data'!$B$2:$BS$34,MATCH($A6,'[16]Raw Data'!$A$2:$A$34,0),MATCH(IQ$1,'[16]Raw Data'!$B$1:$BS$1,0))</f>
        <v>86</v>
      </c>
      <c r="IR6" s="88">
        <f t="shared" si="1"/>
        <v>78</v>
      </c>
      <c r="IS6" s="120">
        <f t="shared" si="1"/>
        <v>73.13333333333334</v>
      </c>
      <c r="IT6" s="120">
        <f t="shared" si="1"/>
        <v>69.466666666666669</v>
      </c>
      <c r="IU6" s="119">
        <v>87.9</v>
      </c>
      <c r="IV6" s="88">
        <v>88.6</v>
      </c>
      <c r="IW6" s="88">
        <v>93.3</v>
      </c>
      <c r="IX6" s="88">
        <v>92.5</v>
      </c>
      <c r="IY6" s="88">
        <v>90.2</v>
      </c>
      <c r="IZ6" s="88">
        <f>INDEX('[3]Raw data 16-17'!$B$2:$BV$34,MATCH($A6,'[3]Raw data 16-17'!$A$2:$A$34,0),MATCH(IZ$1,'[3]Raw data 16-17'!$B$1:$BV$1,0))</f>
        <v>86.9</v>
      </c>
      <c r="JA6" s="88">
        <f>INDEX('[14]1718 Collected Indicators'!$A$3:$CH$36,MATCH($A6,'[14]1718 Collected Indicators'!$A$3:$A$36,0),MATCH(JA$1,'[14]1718 Collected Indicators'!$A$3:$CH$3,0))</f>
        <v>93</v>
      </c>
      <c r="JB6" s="120">
        <f>INDEX('[15]1819 Collected Indicators'!$A$3:$CV$36,MATCH($A6,'[15]1819 Collected Indicators'!$A$3:$A$36,0),MATCH(JB$1,'[15]1819 Collected Indicators'!$A$3:$CV$3,0))</f>
        <v>94.218415417558887</v>
      </c>
      <c r="JC6" s="120" t="str">
        <f>INDEX('[11]1920 Collected Indicators'!$A$3:$CV$36,MATCH($A6,'[11]1920 Collected Indicators'!$A$3:$A$36,0),MATCH(JC$1,'[11]1920 Collected Indicators'!$A$3:$CV$3,0))</f>
        <v>dna</v>
      </c>
      <c r="JD6" s="119">
        <v>653.09</v>
      </c>
      <c r="JE6" s="88">
        <v>698.98</v>
      </c>
      <c r="JF6" s="88">
        <f>INDEX('[17]Cohort Attainment'!$O$40:$BR$75,MATCH($A6,'[17]Cohort Attainment'!$O$40:$O$75,0),MATCH(JF$1,'[17]Cohort Attainment'!$O$40:$BR$40,0))</f>
        <v>688.09</v>
      </c>
      <c r="JG6" s="88">
        <f>INDEX('[18]Cohort Attainment'!$Q$40:$AQ$72,MATCH($A6,'[18]Cohort Attainment'!$O$40:$O$72,0),MATCH(JG$1,'[18]Cohort Attainment'!$Q$39:$AO$39,0))</f>
        <v>698.71</v>
      </c>
      <c r="JH6" s="88">
        <f>INDEX('[19]Cohort Attainment'!$BP$3:$BU$36,MATCH($A6,'[19]Cohort Attainment'!$BU$3:$BU$36,0),MATCH(JH$1,'[19]Cohort Attainment'!$BP$36:$BU$36,0))</f>
        <v>765.06</v>
      </c>
      <c r="JI6" s="88">
        <f>INDEX('[19]Cohort Attainment'!$BP$3:$BU$36,MATCH($A6,'[19]Cohort Attainment'!$BU$3:$BU$36,0),MATCH(JI$1,'[19]Cohort Attainment'!$BP$36:$BU$36,0))</f>
        <v>743.99</v>
      </c>
      <c r="JJ6" s="88">
        <f>INDEX('[19]Cohort Attainment'!$BP$3:$BU$36,MATCH($A6,'[19]Cohort Attainment'!$BU$3:$BU$36,0),MATCH(JJ$1,'[19]Cohort Attainment'!$BP$36:$BU$36,0))</f>
        <v>749.35</v>
      </c>
      <c r="JK6" s="88">
        <f>INDEX('[19]Cohort Attainment'!$BP$3:$BU$36,MATCH($A6,'[19]Cohort Attainment'!$BU$3:$BU$36,0),MATCH(JK$1,'[19]Cohort Attainment'!$BP$36:$BU$36,0))</f>
        <v>774.38</v>
      </c>
      <c r="JL6" s="126">
        <f>INDEX('[11]1920 Collected Indicators'!$A$3:$CV$36,MATCH($A6,'[11]1920 Collected Indicators'!$A$3:$A$36,0),MATCH(JL$1,'[11]1920 Collected Indicators'!$A$3:$CV$3,0))</f>
        <v>749.27</v>
      </c>
      <c r="JM6" s="121">
        <v>422</v>
      </c>
      <c r="JN6" s="88">
        <v>455</v>
      </c>
      <c r="JO6" s="88">
        <f>INDEX('[17]Cohort Attainment'!$O$40:$BR$75,MATCH($A6,'[17]Cohort Attainment'!$O$40:$O$75,0),MATCH(JO$1,'[17]Cohort Attainment'!$O$40:$BR$40,0))</f>
        <v>468</v>
      </c>
      <c r="JP6" s="88">
        <f>INDEX('[18]Cohort Attainment'!$Q$40:$AQ$72,MATCH($A6,'[18]Cohort Attainment'!$O$40:$O$72,0),MATCH(JP$1,'[18]Cohort Attainment'!$Q$39:$AO$39,0))</f>
        <v>456</v>
      </c>
      <c r="JQ6" s="88">
        <f>INDEX('[19]Cohort Attainment'!$P$3:$AO$36,MATCH($A6,'[19]Cohort Attainment'!$AO$3:$AO$36,0),MATCH(JQ$1,'[19]Cohort Attainment'!$P$36:$AO$36,0))</f>
        <v>531</v>
      </c>
      <c r="JR6" s="88">
        <f>INDEX('[19]Cohort Attainment'!$P$3:$AO$36,MATCH($A6,'[19]Cohort Attainment'!$AO$3:$AO$36,0),MATCH(JR$1,'[19]Cohort Attainment'!$P$36:$AO$36,0))</f>
        <v>491</v>
      </c>
      <c r="JS6" s="88">
        <f>INDEX('[19]Cohort Attainment'!$P$3:$AO$36,MATCH($A6,'[19]Cohort Attainment'!$AO$3:$AO$36,0),MATCH(JS$1,'[19]Cohort Attainment'!$P$36:$AO$36,0))</f>
        <v>484</v>
      </c>
      <c r="JT6" s="120">
        <f>INDEX('[19]Cohort Attainment'!$P$3:$AO$36,MATCH($A6,'[19]Cohort Attainment'!$AO$3:$AO$36,0),MATCH(JT$1,'[19]Cohort Attainment'!$P$36:$AO$36,0))</f>
        <v>516</v>
      </c>
      <c r="JU6" s="120">
        <f>INDEX('[11]1920 Collected Indicators'!$A$3:$CV$36,MATCH($A6,'[11]1920 Collected Indicators'!$A$3:$A$36,0),MATCH(JU$1,'[11]1920 Collected Indicators'!$A$3:$CV$3,0))</f>
        <v>525</v>
      </c>
      <c r="JV6" s="119">
        <v>608</v>
      </c>
      <c r="JW6" s="88">
        <v>669</v>
      </c>
      <c r="JX6" s="88">
        <f>INDEX('[17]Cohort Attainment'!$O$40:$BR$75,MATCH($A6,'[17]Cohort Attainment'!$O$40:$O$75,0),MATCH(JX$1,'[17]Cohort Attainment'!$O$40:$BR$40,0))</f>
        <v>670</v>
      </c>
      <c r="JY6" s="88">
        <f>INDEX('[18]Cohort Attainment'!$Q$40:$AQ$72,MATCH($A6,'[18]Cohort Attainment'!$O$40:$O$72,0),MATCH(JY$1,'[18]Cohort Attainment'!$Q$39:$AO$39,0))</f>
        <v>690</v>
      </c>
      <c r="JZ6" s="88">
        <f>INDEX('[19]Cohort Attainment'!$P$3:$AO$36,MATCH($A6,'[19]Cohort Attainment'!$AO$3:$AO$36,0),MATCH(JZ$1,'[19]Cohort Attainment'!$P$36:$AO$36,0))</f>
        <v>840</v>
      </c>
      <c r="KA6" s="88">
        <f>INDEX('[19]Cohort Attainment'!$P$3:$AO$36,MATCH($A6,'[19]Cohort Attainment'!$AO$3:$AO$36,0),MATCH(KA$1,'[19]Cohort Attainment'!$P$36:$AO$36,0))</f>
        <v>778</v>
      </c>
      <c r="KB6" s="88">
        <f>INDEX('[19]Cohort Attainment'!$P$3:$AO$36,MATCH($A6,'[19]Cohort Attainment'!$AO$3:$AO$36,0),MATCH(KB$1,'[19]Cohort Attainment'!$P$36:$AO$36,0))</f>
        <v>702</v>
      </c>
      <c r="KC6" s="120">
        <f>INDEX('[19]Cohort Attainment'!$P$3:$AO$36,MATCH($A6,'[19]Cohort Attainment'!$AO$3:$AO$36,0),MATCH(KC$1,'[19]Cohort Attainment'!$P$36:$AO$36,0))</f>
        <v>749</v>
      </c>
      <c r="KD6" s="120">
        <f>INDEX('[11]1920 Collected Indicators'!$A$3:$CV$36,MATCH($A6,'[11]1920 Collected Indicators'!$A$3:$A$36,0),MATCH(KD$1,'[11]1920 Collected Indicators'!$A$3:$CV$3,0))</f>
        <v>685</v>
      </c>
      <c r="KE6" s="119">
        <v>721</v>
      </c>
      <c r="KF6" s="88">
        <v>768</v>
      </c>
      <c r="KG6" s="88">
        <f>INDEX('[17]Cohort Attainment'!$O$40:$BR$75,MATCH($A6,'[17]Cohort Attainment'!$O$40:$O$75,0),MATCH(KG$1,'[17]Cohort Attainment'!$O$40:$BR$40,0))</f>
        <v>669</v>
      </c>
      <c r="KH6" s="88">
        <f>INDEX('[18]Cohort Attainment'!$Q$40:$AQ$72,MATCH($A6,'[18]Cohort Attainment'!$O$40:$O$72,0),MATCH(KH$1,'[18]Cohort Attainment'!$Q$39:$AO$39,0))</f>
        <v>779</v>
      </c>
      <c r="KI6" s="88">
        <f>INDEX('[19]Cohort Attainment'!$P$3:$AO$36,MATCH($A6,'[19]Cohort Attainment'!$AO$3:$AO$36,0),MATCH(KI$1,'[19]Cohort Attainment'!$P$36:$AO$36,0))</f>
        <v>792</v>
      </c>
      <c r="KJ6" s="88">
        <f>INDEX('[19]Cohort Attainment'!$P$3:$AO$36,MATCH($A6,'[19]Cohort Attainment'!$AO$3:$AO$36,0),MATCH(KJ$1,'[19]Cohort Attainment'!$P$36:$AO$36,0))</f>
        <v>780</v>
      </c>
      <c r="KK6" s="88">
        <f>INDEX('[19]Cohort Attainment'!$P$3:$AO$36,MATCH($A6,'[19]Cohort Attainment'!$AO$3:$AO$36,0),MATCH(KK$1,'[19]Cohort Attainment'!$P$36:$AO$36,0))</f>
        <v>802</v>
      </c>
      <c r="KL6" s="120">
        <f>INDEX('[19]Cohort Attainment'!$P$3:$AO$36,MATCH($A6,'[19]Cohort Attainment'!$AO$3:$AO$36,0),MATCH(KL$1,'[19]Cohort Attainment'!$P$36:$AO$36,0))</f>
        <v>876</v>
      </c>
      <c r="KM6" s="120">
        <f>INDEX('[11]1920 Collected Indicators'!$A$3:$CV$36,MATCH($A6,'[11]1920 Collected Indicators'!$A$3:$A$36,0),MATCH(KM$1,'[11]1920 Collected Indicators'!$A$3:$CV$3,0))</f>
        <v>775</v>
      </c>
      <c r="KN6" s="119">
        <v>889</v>
      </c>
      <c r="KO6" s="88">
        <v>867</v>
      </c>
      <c r="KP6" s="88">
        <f>INDEX('[17]Cohort Attainment'!$O$40:$BR$75,MATCH($A6,'[17]Cohort Attainment'!$O$40:$O$75,0),MATCH(KP$1,'[17]Cohort Attainment'!$O$40:$BR$40,0))</f>
        <v>976</v>
      </c>
      <c r="KQ6" s="88">
        <f>INDEX('[18]Cohort Attainment'!$Q$40:$AQ$72,MATCH($A6,'[18]Cohort Attainment'!$O$40:$O$72,0),MATCH(KQ$1,'[18]Cohort Attainment'!$Q$39:$AO$39,0))</f>
        <v>899</v>
      </c>
      <c r="KR6" s="88">
        <f>INDEX('[19]Cohort Attainment'!$P$3:$AO$36,MATCH($A6,'[19]Cohort Attainment'!$AO$3:$AO$36,0),MATCH(KR$1,'[19]Cohort Attainment'!$P$36:$AO$36,0))</f>
        <v>960</v>
      </c>
      <c r="KS6" s="88">
        <f>INDEX('[19]Cohort Attainment'!$P$3:$AO$36,MATCH($A6,'[19]Cohort Attainment'!$AO$3:$AO$36,0),MATCH(KS$1,'[19]Cohort Attainment'!$P$36:$AO$36,0))</f>
        <v>884</v>
      </c>
      <c r="KT6" s="88">
        <f>INDEX('[19]Cohort Attainment'!$P$3:$AO$36,MATCH($A6,'[19]Cohort Attainment'!$AO$3:$AO$36,0),MATCH(KT$1,'[19]Cohort Attainment'!$P$36:$AO$36,0))</f>
        <v>1054</v>
      </c>
      <c r="KU6" s="120">
        <f>INDEX('[19]Cohort Attainment'!$P$3:$AO$36,MATCH($A6,'[19]Cohort Attainment'!$AO$3:$AO$36,0),MATCH(KU$1,'[19]Cohort Attainment'!$P$36:$AO$36,0))</f>
        <v>843</v>
      </c>
      <c r="KV6" s="120">
        <f>INDEX('[11]1920 Collected Indicators'!$A$3:$CV$36,MATCH($A6,'[11]1920 Collected Indicators'!$A$3:$A$36,0),MATCH(KV$1,'[11]1920 Collected Indicators'!$A$3:$CV$3,0))</f>
        <v>974</v>
      </c>
      <c r="KW6" s="119">
        <v>901</v>
      </c>
      <c r="KX6" s="88">
        <v>1125</v>
      </c>
      <c r="KY6" s="88">
        <f>INDEX('[17]Cohort Attainment'!$O$40:$BR$75,MATCH($A6,'[17]Cohort Attainment'!$O$40:$O$75,0),MATCH(KY$1,'[17]Cohort Attainment'!$O$40:$BR$40,0))</f>
        <v>1061</v>
      </c>
      <c r="KZ6" s="88">
        <f>INDEX('[18]Cohort Attainment'!$Q$40:$AQ$72,MATCH($A6,'[18]Cohort Attainment'!$O$40:$O$72,0),MATCH(KZ$1,'[18]Cohort Attainment'!$Q$39:$AO$39,0))</f>
        <v>870</v>
      </c>
      <c r="LA6" s="88">
        <f>INDEX('[19]Cohort Attainment'!$P$3:$AO$36,MATCH($A6,'[19]Cohort Attainment'!$AO$3:$AO$36,0),MATCH(LA$1,'[19]Cohort Attainment'!$P$36:$AO$36,0))</f>
        <v>1038</v>
      </c>
      <c r="LB6" s="88">
        <f>INDEX('[19]Cohort Attainment'!$P$3:$AO$36,MATCH($A6,'[19]Cohort Attainment'!$AO$3:$AO$36,0),MATCH(LB$1,'[19]Cohort Attainment'!$P$36:$AO$36,0))</f>
        <v>1006</v>
      </c>
      <c r="LC6" s="88">
        <f>INDEX('[19]Cohort Attainment'!$P$3:$AO$36,MATCH($A6,'[19]Cohort Attainment'!$AO$3:$AO$36,0),MATCH(LC$1,'[19]Cohort Attainment'!$P$36:$AO$36,0))</f>
        <v>1129</v>
      </c>
      <c r="LD6" s="120">
        <f>INDEX('[19]Cohort Attainment'!$P$3:$AO$36,MATCH($A6,'[19]Cohort Attainment'!$AO$3:$AO$36,0),MATCH(LD$1,'[19]Cohort Attainment'!$P$36:$AO$36,0))</f>
        <v>1136</v>
      </c>
      <c r="LE6" s="120">
        <f>INDEX('[11]1920 Collected Indicators'!$A$3:$CV$36,MATCH($A6,'[11]1920 Collected Indicators'!$A$3:$A$36,0),MATCH(LE$1,'[11]1920 Collected Indicators'!$A$3:$CV$3,0))</f>
        <v>1155</v>
      </c>
      <c r="LF6" s="119">
        <v>76.666666666666671</v>
      </c>
      <c r="LG6" s="88" t="str">
        <f>INDEX('[3]Raw data 16-17'!$B$2:$XA$34,MATCH($A6,'[3]Raw data 16-17'!$A$2:$A$34,0),MATCH(LG$1,'[3]Raw data 16-17'!$B$1:$GU$1,0))</f>
        <v>dna</v>
      </c>
      <c r="LH6" s="88" t="str">
        <f>INDEX('[14]1718 Collected Indicators'!$A$3:$CH$36,MATCH($A6,'[14]1718 Collected Indicators'!$A$3:$A$36,0),MATCH(LH$1,'[14]1718 Collected Indicators'!$A$3:$CH$3,0))</f>
        <v>dna</v>
      </c>
      <c r="LI6" s="120">
        <f>INDEX('[15]1819 Collected Indicators'!$A$3:$CV$36,MATCH($A6,'[15]1819 Collected Indicators'!$A$3:$A$36,0),MATCH(LI$1,'[15]1819 Collected Indicators'!$A$3:$CV$3,0))</f>
        <v>71.153846153999993</v>
      </c>
      <c r="LJ6" s="120" t="str">
        <f>INDEX('[11]1920 Collected Indicators'!$A$3:$CV$36,MATCH($A6,'[11]1920 Collected Indicators'!$A$3:$A$36,0),MATCH(LJ$1,'[11]1920 Collected Indicators'!$A$3:$CV$3,0))</f>
        <v>dna</v>
      </c>
      <c r="LK6" s="119">
        <v>66.080000000000013</v>
      </c>
      <c r="LL6" s="88" t="str">
        <f>INDEX('[3]Raw data 16-17'!$B$2:$XA$34,MATCH($A6,'[3]Raw data 16-17'!$A$2:$A$34,0),MATCH(LL$1,'[3]Raw data 16-17'!$B$1:$GU$1,0))</f>
        <v>dna</v>
      </c>
      <c r="LM6" s="88" t="str">
        <f>INDEX('[14]1718 Collected Indicators'!$A$3:$CH$36,MATCH($A6,'[14]1718 Collected Indicators'!$A$3:$A$36,0),MATCH(LM$1,'[14]1718 Collected Indicators'!$A$3:$CH$3,0))</f>
        <v>dna</v>
      </c>
      <c r="LN6" s="120">
        <f>INDEX('[15]1819 Collected Indicators'!$A$3:$CV$36,MATCH($A6,'[15]1819 Collected Indicators'!$A$3:$A$36,0),MATCH(LN$1,'[15]1819 Collected Indicators'!$A$3:$CV$3,0))</f>
        <v>76.806526806999997</v>
      </c>
      <c r="LO6" s="120" t="str">
        <f>INDEX('[11]1920 Collected Indicators'!$A$3:$CV$36,MATCH($A6,'[11]1920 Collected Indicators'!$A$3:$A$36,0),MATCH(LO$1,'[11]1920 Collected Indicators'!$A$3:$CV$3,0))</f>
        <v>dna</v>
      </c>
      <c r="LP6" s="119">
        <v>68.478260869565219</v>
      </c>
      <c r="LQ6" s="88" t="str">
        <f>INDEX('[3]Raw data 16-17'!$B$2:$XA$34,MATCH($A6,'[3]Raw data 16-17'!$A$2:$A$34,0),MATCH(LQ$1,'[3]Raw data 16-17'!$B$1:$GU$1,0))</f>
        <v>dna</v>
      </c>
      <c r="LR6" s="88" t="str">
        <f>INDEX('[14]1718 Collected Indicators'!$A$3:$CH$36,MATCH($A6,'[14]1718 Collected Indicators'!$A$3:$A$36,0),MATCH(LR$1,'[14]1718 Collected Indicators'!$A$3:$CH$3,0))</f>
        <v>dna</v>
      </c>
      <c r="LS6" s="120" t="e">
        <f>INDEX('[15]1819 Collected Indicators'!$A$3:$CV$36,MATCH($A6,'[15]1819 Collected Indicators'!$A$3:$A$36,0),MATCH(LS$1,'[15]1819 Collected Indicators'!$A$3:$CV$3,0))</f>
        <v>#N/A</v>
      </c>
      <c r="LT6" s="120" t="e">
        <f>INDEX('[11]1920 Collected Indicators'!$A$3:$CV$36,MATCH($A6,'[11]1920 Collected Indicators'!$A$3:$A$36,0),MATCH(LT$1,'[11]1920 Collected Indicators'!$A$3:$CV$3,0))</f>
        <v>#N/A</v>
      </c>
      <c r="LU6" s="119">
        <v>73.166666666666671</v>
      </c>
      <c r="LV6" s="88" t="str">
        <f>INDEX('[3]Raw data 16-17'!$B$2:$XA$34,MATCH($A6,'[3]Raw data 16-17'!$A$2:$A$34,0),MATCH(LV$1,'[3]Raw data 16-17'!$B$1:$GU$1,0))</f>
        <v>dna</v>
      </c>
      <c r="LW6" s="88" t="str">
        <f>INDEX('[14]1718 Collected Indicators'!$A$3:$CH$36,MATCH($A6,'[14]1718 Collected Indicators'!$A$3:$A$36,0),MATCH(LW$1,'[14]1718 Collected Indicators'!$A$3:$CH$3,0))</f>
        <v>dna</v>
      </c>
      <c r="LX6" s="120">
        <f>INDEX('[15]1819 Collected Indicators'!$A$3:$CV$36,MATCH($A6,'[15]1819 Collected Indicators'!$A$3:$A$36,0),MATCH(LX$1,'[15]1819 Collected Indicators'!$A$3:$CV$3,0))</f>
        <v>22.420059711999997</v>
      </c>
      <c r="LY6" s="120" t="str">
        <f>INDEX('[11]1920 Collected Indicators'!$A$3:$CV$36,MATCH($A6,'[11]1920 Collected Indicators'!$A$3:$A$36,0),MATCH(LY$1,'[11]1920 Collected Indicators'!$A$3:$CV$3,0))</f>
        <v>dna</v>
      </c>
      <c r="LZ6" s="119">
        <v>58.879999999999995</v>
      </c>
      <c r="MA6" s="88" t="str">
        <f>INDEX('[3]Raw data 16-17'!$B$2:$XA$34,MATCH($A6,'[3]Raw data 16-17'!$A$2:$A$34,0),MATCH(MA$1,'[3]Raw data 16-17'!$B$1:$GU$1,0))</f>
        <v>dna</v>
      </c>
      <c r="MB6" s="88" t="str">
        <f>INDEX('[14]1718 Collected Indicators'!$A$3:$CH$36,MATCH($A6,'[14]1718 Collected Indicators'!$A$3:$A$36,0),MATCH(MB$1,'[14]1718 Collected Indicators'!$A$3:$CH$3,0))</f>
        <v>dna</v>
      </c>
      <c r="MC6" s="120">
        <f>INDEX('[15]1819 Collected Indicators'!$A$3:$CV$36,MATCH($A6,'[15]1819 Collected Indicators'!$A$3:$A$36,0),MATCH(MC$1,'[15]1819 Collected Indicators'!$A$3:$CV$3,0))</f>
        <v>17.682056164000002</v>
      </c>
      <c r="MD6" s="120" t="str">
        <f>INDEX('[11]1920 Collected Indicators'!$A$3:$CV$36,MATCH($A6,'[11]1920 Collected Indicators'!$A$3:$A$36,0),MATCH(MD$1,'[11]1920 Collected Indicators'!$A$3:$CV$3,0))</f>
        <v>dna</v>
      </c>
      <c r="ME6" s="119">
        <v>57.971014492753625</v>
      </c>
      <c r="MF6" s="88" t="str">
        <f>INDEX('[3]Raw data 16-17'!$B$2:$XA$34,MATCH($A6,'[3]Raw data 16-17'!$A$2:$A$34,0),MATCH(MF$1,'[3]Raw data 16-17'!$B$1:$GU$1,0))</f>
        <v>dna</v>
      </c>
      <c r="MG6" s="88" t="str">
        <f>INDEX('[14]1718 Collected Indicators'!$A$3:$CH$36,MATCH($A6,'[14]1718 Collected Indicators'!$A$3:$A$36,0),MATCH(MG$1,'[14]1718 Collected Indicators'!$A$3:$CH$3,0))</f>
        <v>dna</v>
      </c>
      <c r="MH6" s="120" t="e">
        <f>INDEX('[15]1819 Collected Indicators'!$A$3:$CV$36,MATCH($A6,'[15]1819 Collected Indicators'!$A$3:$A$36,0),MATCH(MH$1,'[15]1819 Collected Indicators'!$A$3:$CV$3,0))</f>
        <v>#N/A</v>
      </c>
      <c r="MI6" s="120" t="e">
        <f>INDEX('[11]1920 Collected Indicators'!$A$3:$CV$36,MATCH($A6,'[11]1920 Collected Indicators'!$A$3:$A$36,0),MATCH(MI$1,'[11]1920 Collected Indicators'!$A$3:$CV$3,0))</f>
        <v>#N/A</v>
      </c>
      <c r="MJ6" s="119">
        <v>83.305509181969953</v>
      </c>
      <c r="MK6" s="88" t="str">
        <f>INDEX('[3]Raw data 16-17'!$B$2:$XA$34,MATCH($A6,'[3]Raw data 16-17'!$A$2:$A$34,0),MATCH(MK$1,'[3]Raw data 16-17'!$B$1:$GU$1,0))</f>
        <v>dna</v>
      </c>
      <c r="ML6" s="88" t="str">
        <f>INDEX('[14]1718 Collected Indicators'!$A$3:$CH$36,MATCH($A6,'[14]1718 Collected Indicators'!$A$3:$A$36,0),MATCH(ML$1,'[14]1718 Collected Indicators'!$A$3:$CH$3,0))</f>
        <v>dna</v>
      </c>
      <c r="MM6" s="120" t="str">
        <f>INDEX('[15]1819 Collected Indicators'!$A$3:$CV$36,MATCH($A6,'[15]1819 Collected Indicators'!$A$3:$A$36,0),MATCH(MM$1,'[15]1819 Collected Indicators'!$A$3:$CV$3,0))</f>
        <v>dna</v>
      </c>
      <c r="MN6" s="120" t="str">
        <f>INDEX('[11]1920 Collected Indicators'!$A$3:$CV$36,MATCH($A6,'[11]1920 Collected Indicators'!$A$3:$A$36,0),MATCH(MN$1,'[11]1920 Collected Indicators'!$A$3:$CV$3,0))</f>
        <v>dna</v>
      </c>
      <c r="MO6" s="119">
        <v>69.44</v>
      </c>
      <c r="MP6" s="88" t="str">
        <f>INDEX('[3]Raw data 16-17'!$B$2:$XA$34,MATCH($A6,'[3]Raw data 16-17'!$A$2:$A$34,0),MATCH(MP$1,'[3]Raw data 16-17'!$B$1:$GU$1,0))</f>
        <v>dna</v>
      </c>
      <c r="MQ6" s="88" t="str">
        <f>INDEX('[14]1718 Collected Indicators'!$A$3:$CH$36,MATCH($A6,'[14]1718 Collected Indicators'!$A$3:$A$36,0),MATCH(MQ$1,'[14]1718 Collected Indicators'!$A$3:$CH$3,0))</f>
        <v>dna</v>
      </c>
      <c r="MR6" s="120" t="str">
        <f>INDEX('[15]1819 Collected Indicators'!$A$3:$CV$36,MATCH($A6,'[15]1819 Collected Indicators'!$A$3:$A$36,0),MATCH(MR$1,'[15]1819 Collected Indicators'!$A$3:$CV$3,0))</f>
        <v>dna</v>
      </c>
      <c r="MS6" s="120" t="str">
        <f>INDEX('[11]1920 Collected Indicators'!$A$3:$CV$36,MATCH($A6,'[11]1920 Collected Indicators'!$A$3:$A$36,0),MATCH(MS$1,'[11]1920 Collected Indicators'!$A$3:$CV$3,0))</f>
        <v>dna</v>
      </c>
      <c r="MT6" s="119">
        <v>73.188405797101453</v>
      </c>
      <c r="MU6" s="88" t="str">
        <f>INDEX('[3]Raw data 16-17'!$B$2:$XA$34,MATCH($A6,'[3]Raw data 16-17'!$A$2:$A$34,0),MATCH(MU$1,'[3]Raw data 16-17'!$B$1:$GU$1,0))</f>
        <v>dna</v>
      </c>
      <c r="MV6" s="88" t="str">
        <f>INDEX('[14]1718 Collected Indicators'!$A$3:$CH$36,MATCH($A6,'[14]1718 Collected Indicators'!$A$3:$A$36,0),MATCH(MV$1,'[14]1718 Collected Indicators'!$A$3:$CH$3,0))</f>
        <v>dna</v>
      </c>
      <c r="MW6" s="120" t="e">
        <f>INDEX('[15]1819 Collected Indicators'!$A$3:$CV$36,MATCH($A6,'[15]1819 Collected Indicators'!$A$3:$A$36,0),MATCH(MW$1,'[15]1819 Collected Indicators'!$A$3:$CV$3,0))</f>
        <v>#N/A</v>
      </c>
      <c r="MX6" s="120" t="e">
        <f>INDEX('[11]1920 Collected Indicators'!$A$3:$CV$36,MATCH($A6,'[11]1920 Collected Indicators'!$A$3:$A$36,0),MATCH(MX$1,'[11]1920 Collected Indicators'!$A$3:$CV$3,0))</f>
        <v>#N/A</v>
      </c>
      <c r="MY6" s="119">
        <v>76.833333333333329</v>
      </c>
      <c r="MZ6" s="88" t="str">
        <f>INDEX('[3]Raw data 16-17'!$B$2:$XA$34,MATCH($A6,'[3]Raw data 16-17'!$A$2:$A$34,0),MATCH(MZ$1,'[3]Raw data 16-17'!$B$1:$GU$1,0))</f>
        <v>dna</v>
      </c>
      <c r="NA6" s="88" t="str">
        <f>INDEX('[14]1718 Collected Indicators'!$A$3:$CH$36,MATCH($A6,'[14]1718 Collected Indicators'!$A$3:$A$36,0),MATCH(NA$1,'[14]1718 Collected Indicators'!$A$3:$CH$3,0))</f>
        <v>dna</v>
      </c>
      <c r="NB6" s="120" t="e">
        <f>INDEX('[15]1819 Collected Indicators'!$A$3:$CV$36,MATCH($A6,'[15]1819 Collected Indicators'!$A$3:$A$36,0),MATCH(NB$1,'[15]1819 Collected Indicators'!$A$3:$CV$3,0))</f>
        <v>#N/A</v>
      </c>
      <c r="NC6" s="183"/>
      <c r="ND6" s="119">
        <v>59.744408945686899</v>
      </c>
      <c r="NE6" s="88" t="str">
        <f>INDEX('[3]Raw data 16-17'!$B$2:$XA$34,MATCH($A6,'[3]Raw data 16-17'!$A$2:$A$34,0),MATCH(NE$1,'[3]Raw data 16-17'!$B$1:$GU$1,0))</f>
        <v>dna</v>
      </c>
      <c r="NF6" s="88" t="str">
        <f>INDEX('[14]1718 Collected Indicators'!$A$3:$CH$36,MATCH($A6,'[14]1718 Collected Indicators'!$A$3:$A$36,0),MATCH(NF$1,'[14]1718 Collected Indicators'!$A$3:$CH$3,0))</f>
        <v>dna</v>
      </c>
      <c r="NG6" s="120" t="e">
        <f>INDEX('[15]1819 Collected Indicators'!$A$3:$CV$36,MATCH($A6,'[15]1819 Collected Indicators'!$A$3:$A$36,0),MATCH(NG$1,'[15]1819 Collected Indicators'!$A$3:$CV$3,0))</f>
        <v>#N/A</v>
      </c>
      <c r="NH6" s="183"/>
      <c r="NI6" s="119">
        <v>54.528985507246375</v>
      </c>
      <c r="NJ6" s="88" t="str">
        <f>INDEX('[3]Raw data 16-17'!$B$2:$XA$34,MATCH($A6,'[3]Raw data 16-17'!$A$2:$A$34,0),MATCH(NJ$1,'[3]Raw data 16-17'!$B$1:$GU$1,0))</f>
        <v>dna</v>
      </c>
      <c r="NK6" s="88" t="str">
        <f>INDEX('[14]1718 Collected Indicators'!$A$3:$CH$36,MATCH($A6,'[14]1718 Collected Indicators'!$A$3:$A$36,0),MATCH(NK$1,'[14]1718 Collected Indicators'!$A$3:$CH$3,0))</f>
        <v>dna</v>
      </c>
      <c r="NL6" s="120" t="e">
        <f>INDEX('[15]1819 Collected Indicators'!$A$3:$CV$36,MATCH($A6,'[15]1819 Collected Indicators'!$A$3:$A$36,0),MATCH(NL$1,'[15]1819 Collected Indicators'!$A$3:$CV$3,0))</f>
        <v>#N/A</v>
      </c>
      <c r="NM6" s="183"/>
      <c r="NN6" s="119">
        <f>INDEX([20]Extraction!$B$2:$I$36,MATCH($A6,[20]Extraction!$I$2:$I$36,0),MATCH(NN$1,[20]Extraction!$B$2:$I$2,0))</f>
        <v>74.999999999999972</v>
      </c>
      <c r="NO6" s="119">
        <f>INDEX([20]Extraction!$B$2:$I$36,MATCH($A6,[20]Extraction!$I$2:$I$36,0),MATCH(NO$1,[20]Extraction!$B$2:$I$2,0))</f>
        <v>77.215189873417671</v>
      </c>
      <c r="NP6" s="119">
        <f>INDEX([20]Extraction!$B$2:$I$36,MATCH($A6,[20]Extraction!$I$2:$I$36,0),MATCH(NP$1,[20]Extraction!$B$2:$I$2,0))</f>
        <v>76.877470355731162</v>
      </c>
      <c r="NQ6" s="119">
        <f>INDEX([20]Extraction!$B$2:$I$36,MATCH($A6,[20]Extraction!$I$2:$I$36,0),MATCH(NQ$1,[20]Extraction!$B$2:$I$2,0))</f>
        <v>75.697211155378398</v>
      </c>
      <c r="NR6" s="119">
        <f>INDEX([20]Extraction!$B$2:$I$36,MATCH($A6,[20]Extraction!$I$2:$I$36,0),MATCH(NR$1,[20]Extraction!$B$2:$I$2,0))</f>
        <v>85.048543689320368</v>
      </c>
      <c r="NS6" s="119">
        <f>INDEX([20]Extraction!$B$2:$I$36,MATCH($A6,[20]Extraction!$I$2:$I$36,0),MATCH(NS$1,[20]Extraction!$B$2:$I$2,0))</f>
        <v>84.763948497854017</v>
      </c>
      <c r="NT6" s="119" t="str">
        <f>INDEX([20]Extraction!$B$2:$I$36,MATCH($A6,[20]Extraction!$I$2:$I$36,0),MATCH(NT$1,[20]Extraction!$B$2:$I$2,0))</f>
        <v>dna</v>
      </c>
      <c r="NU6" s="129">
        <f>INDEX([21]Sheet1!$L$17:$T$50,MATCH($A6,[21]Sheet1!$L$17:$L$50,0),MATCH(NU$1,[21]Sheet1!$L$17:$T$17,0))</f>
        <v>95.238095238095227</v>
      </c>
      <c r="NV6" s="130">
        <f>INDEX([21]Sheet1!$L$17:$T$50,MATCH($A6,[21]Sheet1!$L$17:$L$50,0),MATCH(NV$1,[21]Sheet1!$L$17:$T$17,0))</f>
        <v>100</v>
      </c>
      <c r="NW6" s="130">
        <f>INDEX([21]Sheet1!$L$17:$T$50,MATCH($A6,[21]Sheet1!$L$17:$L$50,0),MATCH(NW$1,[21]Sheet1!$L$17:$T$17,0))</f>
        <v>94.73684210526315</v>
      </c>
      <c r="NX6" s="130">
        <f>INDEX([21]Sheet1!$L$17:$T$50,MATCH($A6,[21]Sheet1!$L$17:$L$50,0),MATCH(NX$1,[21]Sheet1!$L$17:$T$17,0))</f>
        <v>100</v>
      </c>
      <c r="NY6" s="130">
        <f>INDEX([21]Sheet1!$L$17:$T$50,MATCH($A6,[21]Sheet1!$L$17:$L$50,0),MATCH(NY$1,[21]Sheet1!$L$17:$T$17,0))</f>
        <v>95</v>
      </c>
      <c r="NZ6" s="130">
        <f>INDEX([21]Sheet1!$L$17:$T$50,MATCH($A6,[21]Sheet1!$L$17:$L$50,0),MATCH(NZ$1,[21]Sheet1!$L$17:$T$17,0))</f>
        <v>94.444444444444443</v>
      </c>
      <c r="OA6" s="130">
        <f>INDEX([21]Sheet1!$L$17:$T$50,MATCH($A6,[21]Sheet1!$L$17:$L$50,0),MATCH(OA$1,[21]Sheet1!$L$17:$T$17,0))</f>
        <v>100</v>
      </c>
      <c r="OB6" s="88">
        <f>INDEX('[14]1718 Collected Indicators'!$A$3:$CH$36,MATCH($A6,'[14]1718 Collected Indicators'!$A$3:$A$36,0),MATCH(OB$1,'[14]1718 Collected Indicators'!$A$3:$CH$3,0))</f>
        <v>94.73684210526315</v>
      </c>
      <c r="OC6" s="126">
        <f>INDEX('[15]1819 Collected Indicators'!$A$3:$CV$36,MATCH($A6,'[15]1819 Collected Indicators'!$A$3:$A$36,0),MATCH(OC$1,'[15]1819 Collected Indicators'!$A$3:$CV$3,0))</f>
        <v>94.444444444444443</v>
      </c>
      <c r="OD6" s="120">
        <f>INDEX('[11]1920 Collected Indicators'!$A$3:$CV$36,MATCH($A6,'[11]1920 Collected Indicators'!$A$3:$A$36,0),MATCH(OD$1,'[11]1920 Collected Indicators'!$A$3:$CV$3,0))</f>
        <v>100</v>
      </c>
      <c r="OE6" s="121">
        <v>93.6</v>
      </c>
      <c r="OF6" s="88">
        <v>93.4</v>
      </c>
      <c r="OG6" s="88">
        <v>93.3</v>
      </c>
      <c r="OH6" s="88">
        <f>INDEX('[3]Raw data 16-17'!$A$1:$BV$34,MATCH($A6,'[3]Raw data 16-17'!A$1:A$34,0),MATCH(OH$1,'[3]Raw data 16-17'!$A$1:$BV$1,0))</f>
        <v>92.9</v>
      </c>
      <c r="OI6" s="121">
        <f>INDEX('[15]1819 Collected Indicators'!$A$3:$CV$36,MATCH($A6,'[15]1819 Collected Indicators'!$A$3:$A$36,0),MATCH(OI$1,'[15]1819 Collected Indicators'!$A$3:$CV$3,0))</f>
        <v>92.905100000000004</v>
      </c>
      <c r="OJ6" s="120" t="str">
        <f>INDEX('[11]1920 Collected Indicators'!$A$3:$CV$36,MATCH($A6,'[11]1920 Collected Indicators'!$A$3:$A$36,0),MATCH(OJ$1,'[11]1920 Collected Indicators'!$A$3:$CV$3,0))</f>
        <v>dna</v>
      </c>
      <c r="OK6" s="119">
        <f>INDEX('[22]All years '!$A$1:$F$34,MATCH($A6,'[22]All years '!$A$1:$A$34,0),MATCH(OK$1,'[22]All years '!$A$1:$F$1,0))</f>
        <v>88.75691506671005</v>
      </c>
      <c r="OL6" s="88">
        <f>INDEX('[22]All years '!$A$1:$F$34,MATCH($A6,'[22]All years '!$A$1:$A$34,0),MATCH(OL$1,'[22]All years '!$A$1:$F$1,0))</f>
        <v>91.306115659711324</v>
      </c>
      <c r="OM6" s="88">
        <f>INDEX('[22]All years '!$A$1:$F$34,MATCH($A6,'[22]All years '!$A$1:$A$34,0),MATCH(OM$1,'[22]All years '!$A$1:$F$1,0))</f>
        <v>86.184138712792318</v>
      </c>
      <c r="ON6" s="88">
        <f>INDEX('[22]All years '!$A$1:$F$34,MATCH($A6,'[22]All years '!$A$1:$A$34,0),MATCH(ON$1,'[22]All years '!$A$1:$F$1,0))</f>
        <v>87.512801204819283</v>
      </c>
      <c r="OO6" s="121">
        <f>INDEX('[22]All years '!$A$1:$F$34,MATCH($A6,'[22]All years '!$A$1:$A$34,0),MATCH(OO$1,'[22]All years '!$A$1:$F$1,0))</f>
        <v>86.184138712792318</v>
      </c>
      <c r="OP6" s="120" t="str">
        <f>INDEX('[11]1920 Collected Indicators'!$A$3:$CV$36,MATCH($A6,'[11]1920 Collected Indicators'!$A$3:$A$36,0),MATCH(OP$1,'[11]1920 Collected Indicators'!$A$3:$CV$3,0))</f>
        <v>dna</v>
      </c>
      <c r="OQ6" s="119">
        <v>32.590820750485875</v>
      </c>
      <c r="OR6" s="88">
        <v>22</v>
      </c>
      <c r="OS6" s="88">
        <v>48.3</v>
      </c>
      <c r="OT6" s="116">
        <f>INDEX('[3]Raw data 16-17'!$B$2:$ACG$34,MATCH($A6,'[3]Raw data 16-17'!$A$2:$A$34,0),MATCH(OT$1,'[3]Raw data 16-17'!$B$1:$MA$1,0))</f>
        <v>29.880175944183222</v>
      </c>
      <c r="OU6" s="133">
        <f>INDEX('[15]1819 Collected Indicators'!$A$3:$CV$36,MATCH($A6,'[15]1819 Collected Indicators'!$A$3:$A$36,0),MATCH(OU$1,'[15]1819 Collected Indicators'!$A$3:$CV$3,0))</f>
        <v>1.2037</v>
      </c>
      <c r="OV6" s="120" t="str">
        <f>INDEX('[11]1920 Collected Indicators'!$A$3:$CV$36,MATCH($A6,'[11]1920 Collected Indicators'!$A$3:$A$36,0),MATCH(OV$1,'[11]1920 Collected Indicators'!$A$3:$CV$3,0))</f>
        <v>dna</v>
      </c>
      <c r="OW6" s="119">
        <f>INDEX('[23]All years '!$A$2:$F$35,MATCH($A6,'[23]All years '!$A$2:$A$35,0),MATCH(OW$1,'[23]All years '!$A$2:$F$2,0))</f>
        <v>261.11111111111114</v>
      </c>
      <c r="OX6" s="88">
        <f>INDEX('[23]All years '!$A$2:$F$35,MATCH($A6,'[23]All years '!$A$2:$A$35,0),MATCH(OX$1,'[23]All years '!$A$2:$F$2,0))</f>
        <v>136.98630136986301</v>
      </c>
      <c r="OY6" s="88">
        <f>INDEX('[23]All years '!$A$2:$F$35,MATCH($A6,'[23]All years '!$A$2:$A$35,0),MATCH(OY$1,'[23]All years '!$A$2:$F$2,0))</f>
        <v>322.78481012658227</v>
      </c>
      <c r="OZ6" s="88">
        <f>INDEX('[23]All years '!$A$2:$F$35,MATCH($A6,'[23]All years '!$A$2:$A$35,0),MATCH(OZ$1,'[23]All years '!$A$2:$F$2,0))</f>
        <v>145.45454545454544</v>
      </c>
      <c r="PA6" s="183" t="str">
        <f>INDEX('[23]All years '!$A$2:$F$35,MATCH($A6,'[23]All years '!$A$2:$A$35,0),MATCH(PA$1,'[23]All years '!$A$2:$F$2,0))</f>
        <v>*</v>
      </c>
      <c r="PB6" s="120" t="str">
        <f>INDEX('[11]1920 Collected Indicators'!$A$3:$CV$36,MATCH($A6,'[11]1920 Collected Indicators'!$A$3:$A$36,0),MATCH(PB$1,'[11]1920 Collected Indicators'!$A$3:$CV$3,0))</f>
        <v>dna</v>
      </c>
      <c r="PC6" s="119">
        <v>88.2</v>
      </c>
      <c r="PD6" s="88">
        <f>INDEX('[3]Raw data 16-17'!$B$2:$XA$34,MATCH($A6,'[3]Raw data 16-17'!$A$2:$A$34,0),MATCH(PD$1,'[3]Raw data 16-17'!$B$1:$GU$1,0))</f>
        <v>89.7</v>
      </c>
      <c r="PE6" s="88">
        <f>INDEX('[14]1718 Collected Indicators'!$A$3:$CH$36,MATCH($A6,'[14]1718 Collected Indicators'!$A$3:$A$36,0),MATCH(PE$1,'[14]1718 Collected Indicators'!$A$3:$CH$3,0))</f>
        <v>89.3</v>
      </c>
      <c r="PF6" s="120">
        <f>INDEX('[15]1819 Collected Indicators'!$A$3:$CV$36,MATCH($A6,'[15]1819 Collected Indicators'!$A$3:$A$36,0),MATCH(PF$1,'[15]1819 Collected Indicators'!$A$3:$CV$3,0))</f>
        <v>90.140845070422543</v>
      </c>
      <c r="PG6" s="120">
        <f>INDEX('[11]1920 Collected Indicators'!$A$3:$CV$36,MATCH($A6,'[11]1920 Collected Indicators'!$A$3:$A$36,0),MATCH(PG$1,'[11]1920 Collected Indicators'!$A$3:$CV$3,0))</f>
        <v>89.327860441251929</v>
      </c>
      <c r="PH6" s="129">
        <v>7.0175438596491224</v>
      </c>
      <c r="PI6" s="130">
        <v>8.695652173913043</v>
      </c>
      <c r="PJ6" s="130">
        <v>2.2988505747126435</v>
      </c>
      <c r="PK6" s="130">
        <v>4</v>
      </c>
      <c r="PL6" s="88">
        <f>INDEX('[3]Raw data 16-17'!$B$2:$BV$34,MATCH($A6,'[3]Raw data 16-17'!$A$2:$A$34,0),MATCH(PL$1,'[3]Raw data 16-17'!$B$1:$BV$1,0))</f>
        <v>6.5217391304347823</v>
      </c>
      <c r="PM6" s="130">
        <f>INDEX('[14]1718 Collected Indicators'!$A$3:$CH$36,MATCH($A6,'[14]1718 Collected Indicators'!$A$3:$A$36,0),MATCH(PM$1,'[14]1718 Collected Indicators'!$A$3:$CH$3,0))</f>
        <v>7.0175438596491224</v>
      </c>
      <c r="PN6" s="194">
        <f>INDEX('[15]1819 Collected Indicators'!$A$3:$CV$36,MATCH($A6,'[15]1819 Collected Indicators'!$A$3:$A$36,0),MATCH(PN$1,'[15]1819 Collected Indicators'!$A$3:$CV$3,0))</f>
        <v>19.298245614035086</v>
      </c>
      <c r="PO6" s="120" t="str">
        <f>INDEX('[11]1920 Collected Indicators'!$A$3:$CV$36,MATCH($A6,'[11]1920 Collected Indicators'!$A$3:$A$36,0),MATCH(PO$1,'[11]1920 Collected Indicators'!$A$3:$CV$3,0))</f>
        <v>dna</v>
      </c>
      <c r="PP6" s="119">
        <v>24.43</v>
      </c>
      <c r="PQ6" s="88">
        <v>25.7</v>
      </c>
      <c r="PR6" s="88">
        <v>21.86</v>
      </c>
      <c r="PS6" s="88">
        <v>22.83</v>
      </c>
      <c r="PT6" s="88">
        <v>21.21</v>
      </c>
      <c r="PU6" s="88">
        <v>18.45</v>
      </c>
      <c r="PV6" s="88">
        <f>INDEX('[3]Raw data 16-17'!$B$2:$XA$34,MATCH($A6,'[3]Raw data 16-17'!$A$2:$A$34,0),MATCH(PV$1,'[3]Raw data 16-17'!$B$1:$GU$1,0))</f>
        <v>17.370892018779344</v>
      </c>
      <c r="PW6" s="88">
        <f>INDEX('[14]1718 Collected Indicators'!$A$3:$CH$36,MATCH($A6,'[14]1718 Collected Indicators'!$A$3:$A$36,0),MATCH(PW$1,'[14]1718 Collected Indicators'!$A$3:$CH$3,0))</f>
        <v>27.014218009478675</v>
      </c>
      <c r="PX6" s="120">
        <f>INDEX('[15]1819 Collected Indicators'!$A$3:$CV$36,MATCH($A6,'[15]1819 Collected Indicators'!$A$3:$A$36,0),MATCH(PX$1,'[15]1819 Collected Indicators'!$A$3:$CV$3,0))</f>
        <v>22.162162162162165</v>
      </c>
      <c r="PY6" s="120" t="str">
        <f>INDEX('[11]1920 Collected Indicators'!$A$3:$CV$36,MATCH($A6,'[11]1920 Collected Indicators'!$A$3:$A$36,0),MATCH(PY$1,'[11]1920 Collected Indicators'!$A$3:$CV$3,0))</f>
        <v>dna</v>
      </c>
      <c r="PZ6" s="119">
        <f t="shared" si="2"/>
        <v>7.4731118187826713</v>
      </c>
      <c r="QA6" s="87">
        <v>9950</v>
      </c>
      <c r="QB6" s="131">
        <f t="array" ref="QB6">INDEX('[24]Gross Exp for LGBF'!$A$3:$K$38,MATCH($A6,'[24]Gross Exp for LGBF'!$A$3:$A$38,0),MATCH(QB$1,'[24]Gross Exp for LGBF'!$A$3:$K$3,0))</f>
        <v>133144</v>
      </c>
      <c r="QC6" s="88">
        <f t="shared" si="36"/>
        <v>6.2681283722670997</v>
      </c>
      <c r="QD6" s="87">
        <v>8039</v>
      </c>
      <c r="QE6" s="131">
        <f t="array" ref="QE6">INDEX('[24]Gross Exp for LGBF'!$A$3:$K$38,MATCH($A6,'[24]Gross Exp for LGBF'!$A$3:$A$38,0),MATCH(QE$1,'[24]Gross Exp for LGBF'!$A$3:$K$3,0))</f>
        <v>128252</v>
      </c>
      <c r="QF6" s="116">
        <f t="shared" si="37"/>
        <v>7.4341865304984021</v>
      </c>
      <c r="QG6" s="87">
        <v>10395</v>
      </c>
      <c r="QH6" s="131">
        <f t="array" ref="QH6">INDEX('[24]Gross Exp for LGBF'!$A$3:$K$38,MATCH($A6,'[24]Gross Exp for LGBF'!$A$3:$A$38,0),MATCH(QH$1,'[24]Gross Exp for LGBF'!$A$3:$K$3,0))</f>
        <v>139827</v>
      </c>
      <c r="QI6" s="116">
        <f t="shared" si="38"/>
        <v>7.6406679108979043</v>
      </c>
      <c r="QJ6" s="87">
        <v>10767</v>
      </c>
      <c r="QK6" s="87">
        <f t="array" ref="QK6">INDEX('[24]Gross Exp for LGBF'!$A$3:$K$38,MATCH($A6,'[24]Gross Exp for LGBF'!$A$3:$A$38,0),MATCH(QK$1,'[24]Gross Exp for LGBF'!$A$3:$K$3,0))</f>
        <v>140917</v>
      </c>
      <c r="QL6" s="116">
        <f t="shared" si="39"/>
        <v>7.8022449855854754</v>
      </c>
      <c r="QM6" s="87">
        <v>11448</v>
      </c>
      <c r="QN6" s="87">
        <f t="array" ref="QN6">INDEX('[24]Gross Exp for LGBF'!$A$3:$K$38,MATCH($A6,'[24]Gross Exp for LGBF'!$A$3:$A$38,0),MATCH(QN$1,'[24]Gross Exp for LGBF'!$A$3:$K$3,0))</f>
        <v>146727</v>
      </c>
      <c r="QO6" s="116">
        <f t="shared" si="40"/>
        <v>7.0480832726307261</v>
      </c>
      <c r="QP6" s="87">
        <v>10353</v>
      </c>
      <c r="QQ6" s="87">
        <f t="array" ref="QQ6">INDEX('[24]Gross Exp for LGBF'!$A$3:$K$38,MATCH($A6,'[24]Gross Exp for LGBF'!$A$3:$A$38,0),MATCH(QQ$1,'[24]Gross Exp for LGBF'!$A$3:$K$3,0))</f>
        <v>146891</v>
      </c>
      <c r="QR6" s="116">
        <f t="shared" si="41"/>
        <v>7.0446353377126503</v>
      </c>
      <c r="QS6" s="87">
        <f>INDEX('[2]All Previous Years'!$A$1:$EX$34,MATCH($A6,'[2]All Previous Years'!$A$1:$A$34,0),MATCH(QS$1,'[2]All Previous Years'!$A$1:$EX$1,0))</f>
        <v>10456</v>
      </c>
      <c r="QT6" s="87">
        <f t="array" ref="QT6">INDEX('[24]Gross Exp for LGBF'!$A$3:$K$38,MATCH($A6,'[24]Gross Exp for LGBF'!$A$3:$A$38,0),MATCH(QT$1,'[24]Gross Exp for LGBF'!$A$3:$K$3,0))</f>
        <v>148425</v>
      </c>
      <c r="QU6" s="88">
        <f t="shared" si="42"/>
        <v>6.8586449165296877</v>
      </c>
      <c r="QV6" s="32">
        <f>INDEX([4]Sheet1!$A$1:$CJ$34, MATCH($A6, [4]Sheet1!$A$1:$A$34, 0), MATCH(QV$1, [4]Sheet1!$A$1:$CJ$1, 0))</f>
        <v>9889</v>
      </c>
      <c r="QW6" s="32">
        <f t="array" ref="QW6">INDEX('[24]Gross Exp for LGBF'!$A$3:$K$38,MATCH($A6,'[24]Gross Exp for LGBF'!$A$3:$A$38,0),MATCH(QW$1,'[24]Gross Exp for LGBF'!$A$3:$K$3,0))</f>
        <v>144183</v>
      </c>
      <c r="QX6" s="88">
        <f t="shared" si="43"/>
        <v>7.2122315548666993</v>
      </c>
      <c r="QY6" s="88">
        <f>INDEX('[6]Finance Indicators'!$B$3:$BO$35,MATCH($A6,'[6]Finance Indicators'!$A$3:$A$35,0),MATCH(QY$1,'[6]Finance Indicators'!$B$2:$BO$2,0))</f>
        <v>10656</v>
      </c>
      <c r="QZ6" s="88">
        <f t="array" ref="QZ6">INDEX('[24]Gross Exp for LGBF'!$A$3:$K$38,MATCH($A6,'[24]Gross Exp for LGBF'!$A$3:$A$38,0),MATCH(QZ$1,'[24]Gross Exp for LGBF'!$A$3:$K$3,0))</f>
        <v>147749</v>
      </c>
      <c r="RA6" s="250">
        <f t="array" ref="RA6">INDEX('[7]Finance Indicators'!$A$2:$BO$35,MATCH($A6,'[7]Finance Indicators'!$A$2:$A$35,0),MATCH(RA$1,'[7]Finance Indicators'!$A$2:$BO$2,0))</f>
        <v>6.91089436270458</v>
      </c>
      <c r="RB6" s="250">
        <f t="array" ref="RB6">INDEX('[7]Finance Indicators'!$A$2:$BO$35,MATCH($A6,'[7]Finance Indicators'!$A$2:$A$35,0),MATCH(RB$1,'[7]Finance Indicators'!$A$2:$BO$2,0))</f>
        <v>10451</v>
      </c>
      <c r="RC6" s="250">
        <f t="array" ref="RC6">INDEX('[7]Finance Indicators'!$A$2:$BO$35,MATCH($A6,'[7]Finance Indicators'!$A$2:$A$35,0),MATCH(RC$1,'[7]Finance Indicators'!$A$2:$BO$2,0))</f>
        <v>151225</v>
      </c>
      <c r="RD6" s="115">
        <f>INDEX('[25]Corporate Management'!$B$6:$EY$40,MATCH($A6,'[25]Corporate Management'!$B$6:$B$40,0),MATCH(RD$1,'[25]Corporate Management'!$B$40:$EY$40,0))</f>
        <v>49.523809523809526</v>
      </c>
      <c r="RE6" s="131">
        <f>INDEX('[25]Corporate Management'!$B$6:$EY$40,MATCH($A6,'[25]Corporate Management'!$B$6:$B$40,0),MATCH(RE$1,'[25]Corporate Management'!$B$40:$EY$40,0))</f>
        <v>52</v>
      </c>
      <c r="RF6" s="131">
        <f>INDEX('[25]Corporate Management'!$B$6:$EY$40,MATCH($A6,'[25]Corporate Management'!$B$6:$B$40,0),MATCH(RF$1,'[25]Corporate Management'!$B$40:$EY$40,0))</f>
        <v>105</v>
      </c>
      <c r="RG6" s="116">
        <f>INDEX('[25]Corporate Management'!$B$6:$EY$40,MATCH($A6,'[25]Corporate Management'!$B$6:$B$40,0),MATCH(RG$1,'[25]Corporate Management'!$B$40:$EY$40,0))</f>
        <v>52.577319587628871</v>
      </c>
      <c r="RH6" s="131">
        <f>INDEX('[25]Corporate Management'!$B$6:$EY$40,MATCH($A6,'[25]Corporate Management'!$B$6:$B$40,0),MATCH(RH$1,'[25]Corporate Management'!$B$40:$EY$40,0))</f>
        <v>51</v>
      </c>
      <c r="RI6" s="131">
        <f>INDEX('[25]Corporate Management'!$B$6:$EY$40,MATCH($A6,'[25]Corporate Management'!$B$6:$B$40,0),MATCH(RI$1,'[25]Corporate Management'!$B$40:$EY$40,0))</f>
        <v>97</v>
      </c>
      <c r="RJ6" s="116">
        <f>INDEX('[25]Corporate Management'!$B$6:$EY$40,MATCH($A6,'[25]Corporate Management'!$B$6:$B$40,0),MATCH(RJ$1,'[25]Corporate Management'!$B$40:$EY$40,0))</f>
        <v>54.838709677419352</v>
      </c>
      <c r="RK6" s="131">
        <f>INDEX('[25]Corporate Management'!$B$6:$EY$40,MATCH($A6,'[25]Corporate Management'!$B$6:$B$40,0),MATCH(RK$1,'[25]Corporate Management'!$B$40:$EY$40,0))</f>
        <v>51</v>
      </c>
      <c r="RL6" s="131">
        <f>INDEX('[25]Corporate Management'!$B$6:$EY$40,MATCH($A6,'[25]Corporate Management'!$B$6:$B$40,0),MATCH(RL$1,'[25]Corporate Management'!$B$40:$EY$40,0))</f>
        <v>93</v>
      </c>
      <c r="RM6" s="116">
        <f>INDEX('[26]All Data'!$A$1:$Y$34,MATCH($A6,'[26]All Data'!$A$1:$A$34,0),MATCH(RM$1,'[26]All Data'!$A$1:$Y$1,0))</f>
        <v>52.941176470588239</v>
      </c>
      <c r="RN6" s="131">
        <f>INDEX('[26]All Data'!$A$1:$Y$34,MATCH($A6,'[26]All Data'!$A$1:$A$34,0),MATCH(RN$1,'[26]All Data'!$A$1:$Y$1,0))</f>
        <v>54</v>
      </c>
      <c r="RO6" s="131">
        <f>INDEX('[26]All Data'!$A$1:$Y$34,MATCH($A6,'[26]All Data'!$A$1:$A$34,0),MATCH(RO$1,'[26]All Data'!$A$1:$Y$1,0))</f>
        <v>102</v>
      </c>
      <c r="RP6" s="116">
        <f>INDEX('[27]All Data'!$A$1:$Y$34,MATCH($A6,'[27]All Data'!$A$1:$A$34,0),MATCH(RP$1,'[27]All Data'!$A$1:$Y$1,0))</f>
        <v>49.6</v>
      </c>
      <c r="RQ6" s="131">
        <f>INDEX('[27]All Data'!$A$1:$Y$34,MATCH($A6,'[27]All Data'!$A$1:$A$34,0),MATCH(RQ$1,'[27]All Data'!$A$1:$Y$1,0))</f>
        <v>62</v>
      </c>
      <c r="RR6" s="131">
        <f>INDEX('[27]All Data'!$A$1:$Y$34,MATCH($A6,'[27]All Data'!$A$1:$A$34,0),MATCH(RR$1,'[27]All Data'!$A$1:$Y$1,0))</f>
        <v>125</v>
      </c>
      <c r="RS6" s="116">
        <f>INDEX('[28]All Data'!$A$1:$AB$34,MATCH($A6,'[28]All Data'!$A$1:$A$34,0),MATCH(RS$1,'[28]All Data'!$A$1:$AB$1,0))</f>
        <v>53.289473684210535</v>
      </c>
      <c r="RT6" s="131">
        <f>INDEX('[28]All Data'!$A$1:$AB$34,MATCH($A6,'[28]All Data'!$A$1:$A$34,0),MATCH(RT$1,'[28]All Data'!$A$1:$AB$1,0))</f>
        <v>81</v>
      </c>
      <c r="RU6" s="131">
        <f>INDEX('[28]All Data'!$A$1:$AB$34,MATCH($A6,'[28]All Data'!$A$1:$A$34,0),MATCH(RU$1,'[28]All Data'!$A$1:$AB$1,0))</f>
        <v>152</v>
      </c>
      <c r="RV6" s="116">
        <f>INDEX('[29]SPI Raw Data 1617'!$A$3:$AN$37,MATCH($A6,'[29]SPI Raw Data 1617'!$A$3:$A$37,0),MATCH(RV$1,'[29]SPI Raw Data 1617'!$A$37:$AN$37,0))</f>
        <v>54.615384615384613</v>
      </c>
      <c r="RW6" s="131">
        <f>INDEX('[29]SPI Raw Data 1617'!$A$3:$AN$37,MATCH($A6,'[29]SPI Raw Data 1617'!$A$3:$A$37,0),MATCH(RW$1,'[29]SPI Raw Data 1617'!$A$37:$AN$37,0))</f>
        <v>71</v>
      </c>
      <c r="RX6" s="131">
        <f>INDEX('[29]SPI Raw Data 1617'!$A$3:$AN$37,MATCH($A6,'[29]SPI Raw Data 1617'!$A$3:$A$37,0),MATCH(RX$1,'[29]SPI Raw Data 1617'!$A$37:$AN$37,0))</f>
        <v>130</v>
      </c>
      <c r="RY6" s="116">
        <f>INDEX('[30]SPI Raw Data 1718'!$A$3:$AN$37,MATCH($A6,'[30]SPI Raw Data 1718'!$A$3:$A$37,0),MATCH(RY$1,'[30]SPI Raw Data 1718'!$A$37:$AN$37,0))</f>
        <v>55.371900826446286</v>
      </c>
      <c r="RZ6" s="197">
        <f>INDEX('[30]SPI Raw Data 1718'!$A$3:$AN$37,MATCH($A6,'[30]SPI Raw Data 1718'!$A$3:$A$37,0),MATCH(RZ$1,'[30]SPI Raw Data 1718'!$A$37:$AN$37,0))</f>
        <v>67</v>
      </c>
      <c r="SA6" s="197">
        <f>INDEX('[30]SPI Raw Data 1718'!$A$3:$AN$37,MATCH($A6,'[30]SPI Raw Data 1718'!$A$3:$A$37,0),MATCH(SA$1,'[30]SPI Raw Data 1718'!$A$37:$AN$37,0))</f>
        <v>121</v>
      </c>
      <c r="SB6" s="116">
        <f>INDEX('[31]SPI Raw Data 1819'!$A$1:$AN$37,MATCH($A6,'[31]SPI Raw Data 1819'!$A$1:$A$37,0),MATCH(SB$1,'[31]SPI Raw Data 1819'!$A$37:$AN$37,0))</f>
        <v>55.833333333333336</v>
      </c>
      <c r="SC6" s="197">
        <f>INDEX('[31]SPI Raw Data 1819'!$A$1:$AN$37,MATCH($A6,'[31]SPI Raw Data 1819'!$A$1:$A$37,0),MATCH(SC$1,'[31]SPI Raw Data 1819'!$A$37:$AN$37,0))</f>
        <v>67</v>
      </c>
      <c r="SD6" s="225">
        <f>INDEX('[31]SPI Raw Data 1819'!$A$1:$AN$37,MATCH($A6,'[31]SPI Raw Data 1819'!$A$1:$A$37,0),MATCH(SD$1,'[31]SPI Raw Data 1819'!$A$37:$AN$37,0))</f>
        <v>120</v>
      </c>
      <c r="SE6" s="116">
        <f>INDEX('[32]SPI Raw Data 1920'!$A$1:$AN$35, MATCH($A6,'[32]SPI Raw Data 1920'!$A$1:$A$35,0),MATCH(SE$1,'[32]SPI Raw Data 1920'!$A$37:$AN$37,0))</f>
        <v>56.896551724137936</v>
      </c>
      <c r="SF6" s="116">
        <f>INDEX('[32]SPI Raw Data 1920'!$A$1:$AN$35, MATCH($A6,'[32]SPI Raw Data 1920'!$A$1:$A$35,0),MATCH(SF$1,'[32]SPI Raw Data 1920'!$A$37:$AN$37,0))</f>
        <v>66</v>
      </c>
      <c r="SG6" s="116">
        <f>INDEX('[32]SPI Raw Data 1920'!$A$1:$AN$35, MATCH($A6,'[32]SPI Raw Data 1920'!$A$1:$A$35,0),MATCH(SG$1,'[32]SPI Raw Data 1920'!$A$37:$AN$37,0))</f>
        <v>116</v>
      </c>
      <c r="SH6" s="115">
        <f>INDEX('[28]All Data'!$A$1:$AB$34,MATCH($A6,'[28]All Data'!$A$1:$A$34,0),MATCH(SH$1,'[28]All Data'!$A$1:$AB$1,0))</f>
        <v>4.291845493562235</v>
      </c>
      <c r="SI6" s="135">
        <f>INDEX('[28]All Data'!$A$1:$AB$34,MATCH($A6,'[28]All Data'!$A$1:$A$34,0),MATCH(SI$1,'[28]All Data'!$A$1:$AB$1,0))</f>
        <v>13.38</v>
      </c>
      <c r="SJ6" s="135">
        <f>INDEX('[28]All Data'!$A$1:$AB$34,MATCH($A6,'[28]All Data'!$A$1:$A$34,0),MATCH(SJ$1,'[28]All Data'!$A$1:$AB$1,0))</f>
        <v>13.98</v>
      </c>
      <c r="SK6" s="116">
        <f>INDEX('[29]SPI Raw Data 1617'!$A$3:$AN$37,MATCH($A6,'[29]SPI Raw Data 1617'!$A$3:$A$37,0),MATCH(SK$1,'[29]SPI Raw Data 1617'!$A$37:$AN$37,0))</f>
        <v>3.5245335176226575</v>
      </c>
      <c r="SL6" s="135">
        <f>INDEX('[29]SPI Raw Data 1617'!$A$3:$AN$37,MATCH($A6,'[29]SPI Raw Data 1617'!$A$3:$A$37,0),MATCH(SL$1,'[29]SPI Raw Data 1617'!$A$37:$AN$37,0))</f>
        <v>13.96</v>
      </c>
      <c r="SM6" s="135">
        <f>INDEX('[29]SPI Raw Data 1617'!$A$3:$AN$37,MATCH($A6,'[29]SPI Raw Data 1617'!$A$3:$A$37,0),MATCH(SM$1,'[29]SPI Raw Data 1617'!$A$37:$AN$37,0))</f>
        <v>14.47</v>
      </c>
      <c r="SN6" s="116">
        <f>INDEX('[30]SPI Raw Data 1718'!$A$3:$AN$37,MATCH($A6,'[30]SPI Raw Data 1718'!$A$3:$A$37,0),MATCH(SN$1,'[30]SPI Raw Data 1718'!$A$37:$AN$37,0))</f>
        <v>1.5840220385674968</v>
      </c>
      <c r="SO6" s="135">
        <f>INDEX('[30]SPI Raw Data 1718'!$A$3:$AN$37,MATCH($A6,'[30]SPI Raw Data 1718'!$A$3:$A$37,0),MATCH(SO$1,'[30]SPI Raw Data 1718'!$A$37:$AN$37,0))</f>
        <v>14.29</v>
      </c>
      <c r="SP6" s="135">
        <f>INDEX('[30]SPI Raw Data 1718'!$A$3:$AN$37,MATCH($A6,'[30]SPI Raw Data 1718'!$A$3:$A$37,0),MATCH(SP$1,'[30]SPI Raw Data 1718'!$A$37:$AN$37,0))</f>
        <v>14.52</v>
      </c>
      <c r="SQ6" s="116">
        <f>INDEX('[31]SPI Raw Data 1819'!$A$1:$AN$37,MATCH($A6,'[31]SPI Raw Data 1819'!$A$1:$A$37,0),MATCH(SQ$1,'[31]SPI Raw Data 1819'!$A$37:$AN$37,0))</f>
        <v>1.2768817204301115</v>
      </c>
      <c r="SR6" s="213">
        <f>INDEX('[31]SPI Raw Data 1819'!$A$1:$AN$37,MATCH($A6,'[31]SPI Raw Data 1819'!$A$1:$A$37,0),MATCH(SR$1,'[31]SPI Raw Data 1819'!$A$37:$AN$37,0))</f>
        <v>14.69</v>
      </c>
      <c r="SS6" s="228">
        <f>INDEX('[31]SPI Raw Data 1819'!$A$1:$AN$37,MATCH($A6,'[31]SPI Raw Data 1819'!$A$1:$A$37,0),MATCH(SS$1,'[31]SPI Raw Data 1819'!$A$37:$AN$37,0))</f>
        <v>14.88</v>
      </c>
      <c r="ST6" s="116">
        <f>INDEX('[32]SPI Raw Data 1920'!$A$1:$AN$35, MATCH($A6,'[32]SPI Raw Data 1920'!$A$1:$A$35,0),MATCH(ST$1,'[32]SPI Raw Data 1920'!$A$37:$AN$37,0))</f>
        <v>1.2820512820512704</v>
      </c>
      <c r="SU6" s="116">
        <f>INDEX('[32]SPI Raw Data 1920'!$A$1:$AN$35, MATCH($A6,'[32]SPI Raw Data 1920'!$A$1:$A$35,0),MATCH(SU$1,'[32]SPI Raw Data 1920'!$A$37:$AN$37,0))</f>
        <v>15.4</v>
      </c>
      <c r="SV6" s="116">
        <f>INDEX('[32]SPI Raw Data 1920'!$A$1:$AN$35, MATCH($A6,'[32]SPI Raw Data 1920'!$A$1:$A$35,0),MATCH(SV$1,'[32]SPI Raw Data 1920'!$A$37:$AN$37,0))</f>
        <v>15.6</v>
      </c>
      <c r="SW6" s="115">
        <f>INDEX('[25]Corporate Management'!$B$6:$EY$40,MATCH($A6,'[25]Corporate Management'!$B$6:$B$40,0),MATCH(SW$1,'[25]Corporate Management'!$B$40:$EY$40,0))</f>
        <v>17.370901725811215</v>
      </c>
      <c r="SX6" s="131">
        <f>INDEX('[25]Corporate Management'!$B$6:$EY$40,MATCH($A6,'[25]Corporate Management'!$B$6:$B$40,0),MATCH(SX$1,'[25]Corporate Management'!$B$40:$EY$40,0))</f>
        <v>411673</v>
      </c>
      <c r="SY6" s="131">
        <f>INDEX('[25]Corporate Management'!$B$6:$EY$40,MATCH($A6,'[25]Corporate Management'!$B$6:$B$40,0),MATCH(SY$1,'[25]Corporate Management'!$B$40:$EY$40,0))</f>
        <v>23699</v>
      </c>
      <c r="SZ6" s="116">
        <f>INDEX('[25]Corporate Management'!$B$6:$EY$40,MATCH($A6,'[25]Corporate Management'!$B$6:$B$40,0),MATCH(SZ$1,'[25]Corporate Management'!$B$40:$EY$40,0))</f>
        <v>6.7720000000000002</v>
      </c>
      <c r="TA6" s="131">
        <f>INDEX('[25]Corporate Management'!$B$6:$EY$40,MATCH($A6,'[25]Corporate Management'!$B$6:$B$40,0),MATCH(TA$1,'[25]Corporate Management'!$B$40:$EY$40,0))</f>
        <v>160835</v>
      </c>
      <c r="TB6" s="131">
        <f>INDEX('[25]Corporate Management'!$B$6:$EY$40,MATCH($A6,'[25]Corporate Management'!$B$6:$B$40,0),MATCH(TB$1,'[25]Corporate Management'!$B$40:$EY$40,0))</f>
        <v>23750</v>
      </c>
      <c r="TC6" s="116">
        <f>INDEX('[25]Corporate Management'!$B$6:$EY$40,MATCH($A6,'[25]Corporate Management'!$B$6:$B$40,0),MATCH(TC$1,'[25]Corporate Management'!$B$40:$EY$40,0))</f>
        <v>17.119862294806666</v>
      </c>
      <c r="TD6" s="131">
        <f>INDEX('[25]Corporate Management'!$B$6:$EY$40,MATCH($A6,'[25]Corporate Management'!$B$6:$B$40,0),MATCH(TD$1,'[25]Corporate Management'!$B$40:$EY$40,0))</f>
        <v>407778</v>
      </c>
      <c r="TE6" s="131">
        <f>INDEX('[25]Corporate Management'!$B$6:$EY$40,MATCH($A6,'[25]Corporate Management'!$B$6:$B$40,0),MATCH(TE$1,'[25]Corporate Management'!$B$40:$EY$40,0))</f>
        <v>23819</v>
      </c>
      <c r="TF6" s="116">
        <f>INDEX('[26]All Data'!$A$1:$Y$34,MATCH($A6,'[26]All Data'!$A$1:$A$34,0),MATCH(TF$1,'[26]All Data'!$A$1:$Y$1,0))</f>
        <v>14.569209454637054</v>
      </c>
      <c r="TG6" s="131">
        <f>INDEX('[26]All Data'!$A$1:$Y$34,MATCH($A6,'[26]All Data'!$A$1:$A$34,0),MATCH(TG$1,'[26]All Data'!$A$1:$Y$1,0))</f>
        <v>347024</v>
      </c>
      <c r="TH6" s="131">
        <f>INDEX('[26]All Data'!$A$1:$Y$34,MATCH($A6,'[26]All Data'!$A$1:$A$34,0),MATCH(TH$1,'[26]All Data'!$A$1:$Y$1,0))</f>
        <v>23819</v>
      </c>
      <c r="TI6" s="116">
        <f>INDEX('[27]All Data'!$A$1:$Y$34,MATCH($A6,'[27]All Data'!$A$1:$A$34,0),MATCH(TI$1,'[27]All Data'!$A$1:$Y$1,0))</f>
        <v>16.691007970773828</v>
      </c>
      <c r="TJ6" s="131">
        <f>INDEX('[27]All Data'!$A$1:$Y$34,MATCH($A6,'[27]All Data'!$A$1:$A$34,0),MATCH(TJ$1,'[27]All Data'!$A$1:$Y$1,0))</f>
        <v>402053</v>
      </c>
      <c r="TK6" s="131">
        <f>INDEX('[27]All Data'!$A$1:$Y$34,MATCH($A6,'[27]All Data'!$A$1:$A$34,0),MATCH(TK$1,'[27]All Data'!$A$1:$Y$1,0))</f>
        <v>24088</v>
      </c>
      <c r="TL6" s="116">
        <f>INDEX('[28]All Data'!$A$1:$AB$34,MATCH($A6,'[28]All Data'!$A$1:$A$34,0),MATCH(TL$1,'[28]All Data'!$A$1:$AB$1,0))</f>
        <v>19.554129048289571</v>
      </c>
      <c r="TM6" s="131">
        <f>INDEX('[28]All Data'!$A$1:$AB$34,MATCH($A6,'[28]All Data'!$A$1:$A$34,0),MATCH(TM$1,'[28]All Data'!$A$1:$AB$1,0))</f>
        <v>472154</v>
      </c>
      <c r="TN6" s="131">
        <f>INDEX('[28]All Data'!$A$1:$AB$34,MATCH($A6,'[28]All Data'!$A$1:$A$34,0),MATCH(TN$1,'[28]All Data'!$A$1:$AB$1,0))</f>
        <v>24146</v>
      </c>
      <c r="TO6" s="116">
        <f>INDEX('[29]SPI Raw Data 1617'!$A$3:$AN$37,MATCH($A6,'[29]SPI Raw Data 1617'!$A$3:$A$37,0),MATCH(TO$1,'[29]SPI Raw Data 1617'!$A$37:$AN$37,0))</f>
        <v>6.0466331906486666</v>
      </c>
      <c r="TP6" s="131">
        <f>INDEX('[29]SPI Raw Data 1617'!$A$3:$AN$37,MATCH($A6,'[29]SPI Raw Data 1617'!$A$3:$A$37,0),MATCH(TP$1,'[29]SPI Raw Data 1617'!$A$37:$AN$37,0))</f>
        <v>146909</v>
      </c>
      <c r="TQ6" s="131">
        <f>INDEX('[29]SPI Raw Data 1617'!$A$3:$AN$37,MATCH($A6,'[29]SPI Raw Data 1617'!$A$3:$A$37,0),MATCH(TQ$1,'[29]SPI Raw Data 1617'!$A$37:$AN$37,0))</f>
        <v>24296</v>
      </c>
      <c r="TR6" s="116">
        <f>INDEX('[30]SPI Raw Data 1718'!$A$3:$AN$37,MATCH($A6,'[30]SPI Raw Data 1718'!$A$3:$A$37,0),MATCH(TR$1,'[30]SPI Raw Data 1718'!$A$37:$AN$37,0))</f>
        <v>2.9019287348806801</v>
      </c>
      <c r="TS6" s="131">
        <f>INDEX('[30]SPI Raw Data 1718'!$A$3:$AN$37,MATCH($A6,'[30]SPI Raw Data 1718'!$A$3:$A$37,0),MATCH(TS$1,'[30]SPI Raw Data 1718'!$A$37:$AN$37,0))</f>
        <v>71016</v>
      </c>
      <c r="TT6" s="131">
        <f>INDEX('[30]SPI Raw Data 1718'!$A$3:$AN$37,MATCH($A6,'[30]SPI Raw Data 1718'!$A$3:$A$37,0),MATCH(TT$1,'[30]SPI Raw Data 1718'!$A$37:$AN$37,0))</f>
        <v>24472</v>
      </c>
      <c r="TU6" s="116">
        <f>INDEX('[31]SPI Raw Data 1819'!$A$1:$AN$37,MATCH($A6,'[31]SPI Raw Data 1819'!$A$1:$A$37,0),MATCH(TU$1,'[31]SPI Raw Data 1819'!$A$37:$AN$37,0))</f>
        <v>3.581851400730816</v>
      </c>
      <c r="TV6" s="197">
        <f>INDEX('[31]SPI Raw Data 1819'!$A$1:$AN$37,MATCH($A6,'[31]SPI Raw Data 1819'!$A$1:$A$37,0),MATCH(TV$1,'[31]SPI Raw Data 1819'!$A$37:$AN$37,0))</f>
        <v>88221</v>
      </c>
      <c r="TW6" s="197">
        <f>INDEX('[31]SPI Raw Data 1819'!$A$1:$AN$37,MATCH($A6,'[31]SPI Raw Data 1819'!$A$1:$A$37,0),MATCH(TW$1,'[31]SPI Raw Data 1819'!$A$37:$AN$37,0))</f>
        <v>24630</v>
      </c>
      <c r="TX6" s="116">
        <f>INDEX('[32]SPI Raw Data 1920'!$A$1:$AN$35, MATCH($A6,'[32]SPI Raw Data 1920'!$A$1:$A$35,0),MATCH(TX$1,'[32]SPI Raw Data 1920'!$A$37:$AN$37,0))</f>
        <v>0.85430356782906669</v>
      </c>
      <c r="TY6" s="116">
        <f>INDEX('[32]SPI Raw Data 1920'!$A$1:$AN$35, MATCH($A6,'[32]SPI Raw Data 1920'!$A$1:$A$35,0),MATCH(TY$1,'[32]SPI Raw Data 1920'!$A$37:$AN$37,0))</f>
        <v>21191</v>
      </c>
      <c r="TZ6" s="116">
        <f>INDEX('[32]SPI Raw Data 1920'!$A$1:$AN$35, MATCH($A6,'[32]SPI Raw Data 1920'!$A$1:$A$35,0),MATCH(TZ$1,'[32]SPI Raw Data 1920'!$A$37:$AN$37,0))</f>
        <v>24805</v>
      </c>
      <c r="UA6" s="133">
        <f>(SW6*100)/Deflators!$B$2</f>
        <v>20.463330455984881</v>
      </c>
      <c r="UB6" s="116">
        <f>(SZ6*100)/Deflators!$B$3</f>
        <v>7.8584298980069329</v>
      </c>
      <c r="UC6" s="116">
        <f>(TC6*100)/Deflators!$B$4</f>
        <v>19.468343127539047</v>
      </c>
      <c r="UD6" s="116">
        <f>(TF6*100)/Deflators!$B$5</f>
        <v>16.27426864962548</v>
      </c>
      <c r="UE6" s="116">
        <f>(TI6*100)/Deflators!$B$6</f>
        <v>18.390795649471919</v>
      </c>
      <c r="UF6" s="116">
        <f>(TL6*100)/Deflators!$B$7</f>
        <v>21.371111645987231</v>
      </c>
      <c r="UG6" s="116">
        <f>(TO6*100)/Deflators!$B$8</f>
        <v>6.4488890969606851</v>
      </c>
      <c r="UH6" s="116">
        <f>(TR6*100)/Deflators!$B$9</f>
        <v>3.041428411098321</v>
      </c>
      <c r="UI6" s="116">
        <f>(TU6*100)/Deflators!$B$10</f>
        <v>3.6693610756845474</v>
      </c>
      <c r="UJ6" s="248">
        <f>(TX6*100)/Deflators!$B$11</f>
        <v>0.85430356782906669</v>
      </c>
      <c r="UK6" s="115">
        <f>INDEX('[25]Corporate Management'!$B$6:$EY$40,MATCH($A6,'[25]Corporate Management'!$B$6:$B$40,0),MATCH(UK$1,'[25]Corporate Management'!$B$40:$EY$40,0))</f>
        <v>6.7813121272365802</v>
      </c>
      <c r="UL6" s="131">
        <f>INDEX('[25]Corporate Management'!$B$6:$EY$40,MATCH($A6,'[25]Corporate Management'!$B$6:$B$40,0),MATCH(UL$1,'[25]Corporate Management'!$B$40:$EY$40,0))</f>
        <v>3411</v>
      </c>
      <c r="UM6" s="131">
        <f>INDEX('[25]Corporate Management'!$B$6:$EY$40,MATCH($A6,'[25]Corporate Management'!$B$6:$B$40,0),MATCH(UM$1,'[25]Corporate Management'!$B$40:$EY$40,0))</f>
        <v>503</v>
      </c>
      <c r="UN6" s="116">
        <f>INDEX('[25]Corporate Management'!$B$6:$EY$40,MATCH($A6,'[25]Corporate Management'!$B$6:$B$40,0),MATCH(UN$1,'[25]Corporate Management'!$B$40:$EY$40,0))</f>
        <v>6.8859470468431772</v>
      </c>
      <c r="UO6" s="131">
        <f>INDEX('[25]Corporate Management'!$B$6:$EY$40,MATCH($A6,'[25]Corporate Management'!$B$6:$B$40,0),MATCH(UO$1,'[25]Corporate Management'!$B$40:$EY$40,0))</f>
        <v>3381</v>
      </c>
      <c r="UP6" s="131">
        <f>INDEX('[25]Corporate Management'!$B$6:$EY$40,MATCH($A6,'[25]Corporate Management'!$B$6:$B$40,0),MATCH(UP$1,'[25]Corporate Management'!$B$40:$EY$40,0))</f>
        <v>491</v>
      </c>
      <c r="UQ6" s="116">
        <f>INDEX('[25]Corporate Management'!$B$6:$EY$40,MATCH($A6,'[25]Corporate Management'!$B$6:$B$40,0),MATCH(UQ$1,'[25]Corporate Management'!$B$40:$EY$40,0))</f>
        <v>15.715384615384615</v>
      </c>
      <c r="UR6" s="131">
        <f>INDEX('[25]Corporate Management'!$B$6:$EY$40,MATCH($A6,'[25]Corporate Management'!$B$6:$B$40,0),MATCH(UR$1,'[25]Corporate Management'!$B$40:$EY$40,0))</f>
        <v>8172</v>
      </c>
      <c r="US6" s="131">
        <f>INDEX('[25]Corporate Management'!$B$6:$EY$40,MATCH($A6,'[25]Corporate Management'!$B$6:$B$40,0),MATCH(US$1,'[25]Corporate Management'!$B$40:$EY$40,0))</f>
        <v>520</v>
      </c>
      <c r="UT6" s="116">
        <f>INDEX('[26]All Data'!$A$1:$Y$34,MATCH($A6,'[26]All Data'!$A$1:$A$34,0),MATCH(UT$1,'[26]All Data'!$A$1:$Y$1,0))</f>
        <v>5.654778887303852</v>
      </c>
      <c r="UU6" s="131">
        <f>INDEX('[26]All Data'!$A$1:$Y$34,MATCH($A6,'[26]All Data'!$A$1:$A$34,0),MATCH(UU$1,'[26]All Data'!$A$1:$Y$1,0))</f>
        <v>3964</v>
      </c>
      <c r="UV6" s="131">
        <f>INDEX('[26]All Data'!$A$1:$Y$34,MATCH($A6,'[26]All Data'!$A$1:$A$34,0),MATCH(UV$1,'[26]All Data'!$A$1:$Y$1,0))</f>
        <v>701</v>
      </c>
      <c r="UW6" s="116">
        <f>INDEX('[27]All Data'!$A$1:$Y$34,MATCH($A6,'[27]All Data'!$A$1:$A$34,0),MATCH(UW$1,'[27]All Data'!$A$1:$Y$1,0))</f>
        <v>10.135128061319874</v>
      </c>
      <c r="UX6" s="131">
        <f>INDEX('[27]All Data'!$A$1:$Y$34,MATCH($A6,'[27]All Data'!$A$1:$A$34,0),MATCH(UX$1,'[27]All Data'!$A$1:$Y$1,0))</f>
        <v>5421.28</v>
      </c>
      <c r="UY6" s="131">
        <f>INDEX('[27]All Data'!$A$1:$Y$34,MATCH($A6,'[27]All Data'!$A$1:$A$34,0),MATCH(UY$1,'[27]All Data'!$A$1:$Y$1,0))</f>
        <v>534.9</v>
      </c>
      <c r="UZ6" s="116">
        <f>INDEX('[28]All Data'!$A$1:$AB$34,MATCH($A6,'[28]All Data'!$A$1:$A$34,0),MATCH(UZ$1,'[28]All Data'!$A$1:$AB$1,0))</f>
        <v>7.1962962962962962</v>
      </c>
      <c r="VA6" s="131">
        <f>INDEX('[28]All Data'!$A$1:$AB$34,MATCH($A6,'[28]All Data'!$A$1:$A$34,0),MATCH(VA$1,'[28]All Data'!$A$1:$AB$1,0))</f>
        <v>3886</v>
      </c>
      <c r="VB6" s="131">
        <f>INDEX('[28]All Data'!$A$1:$AB$34,MATCH($A6,'[28]All Data'!$A$1:$A$34,0),MATCH(VB$1,'[28]All Data'!$A$1:$AB$1,0))</f>
        <v>540</v>
      </c>
      <c r="VC6" s="116">
        <f>INDEX('[29]SPI Raw Data 1617'!$A$3:$AN$37,MATCH($A6,'[29]SPI Raw Data 1617'!$A$3:$A$37,0),MATCH(VC$1,'[29]SPI Raw Data 1617'!$A$37:$AN$37,0))</f>
        <v>9.7731397459165148</v>
      </c>
      <c r="VD6" s="131">
        <f>INDEX('[29]SPI Raw Data 1617'!$A$3:$AN$37,MATCH($A6,'[29]SPI Raw Data 1617'!$A$3:$A$37,0),MATCH(VD$1,'[29]SPI Raw Data 1617'!$A$37:$AN$37,0))</f>
        <v>5385</v>
      </c>
      <c r="VE6" s="131">
        <f>INDEX('[29]SPI Raw Data 1617'!$A$3:$AN$37,MATCH($A6,'[29]SPI Raw Data 1617'!$A$3:$A$37,0),MATCH(VE$1,'[29]SPI Raw Data 1617'!$A$37:$AN$37,0))</f>
        <v>551</v>
      </c>
      <c r="VF6" s="116">
        <f>INDEX('[30]SPI Raw Data 1718'!$A$3:$AN$37,MATCH($A6,'[30]SPI Raw Data 1718'!$A$3:$A$37,0),MATCH(VF$1,'[30]SPI Raw Data 1718'!$A$37:$AN$37,0))</f>
        <v>9.1162790697674421</v>
      </c>
      <c r="VG6" s="131">
        <f>INDEX('[30]SPI Raw Data 1718'!$A$3:$AN$37,MATCH($A6,'[30]SPI Raw Data 1718'!$A$3:$A$37,0),MATCH(VG$1,'[30]SPI Raw Data 1718'!$A$37:$AN$37,0))</f>
        <v>5096</v>
      </c>
      <c r="VH6" s="131">
        <f>INDEX('[30]SPI Raw Data 1718'!$A$3:$AN$37,MATCH($A6,'[30]SPI Raw Data 1718'!$A$3:$A$37,0),MATCH(VH$1,'[30]SPI Raw Data 1718'!$A$37:$AN$37,0))</f>
        <v>559</v>
      </c>
      <c r="VI6" s="116">
        <f>INDEX('[31]SPI Raw Data 1819'!$A$1:$AN$37,MATCH($A6,'[31]SPI Raw Data 1819'!$A$1:$A$37,0),MATCH(VI$1,'[31]SPI Raw Data 1819'!$A$37:$AN$37,0))</f>
        <v>8.4749999999999996</v>
      </c>
      <c r="VJ6" s="197">
        <f>INDEX('[31]SPI Raw Data 1819'!$A$1:$AN$37,MATCH($A6,'[31]SPI Raw Data 1819'!$A$1:$A$37,0),MATCH(VJ$1,'[31]SPI Raw Data 1819'!$A$37:$AN$37,0))</f>
        <v>4746</v>
      </c>
      <c r="VK6" s="225">
        <f>INDEX('[31]SPI Raw Data 1819'!$A$1:$AN$37,MATCH($A6,'[31]SPI Raw Data 1819'!$A$1:$A$37,0),MATCH(VK$1,'[31]SPI Raw Data 1819'!$A$37:$AN$37,0))</f>
        <v>560</v>
      </c>
      <c r="VL6" s="116">
        <f>INDEX('[32]SPI Raw Data 1920'!$A$1:$AN$35, MATCH($A6,'[32]SPI Raw Data 1920'!$A$1:$A$35,0),MATCH(VL$1,'[32]SPI Raw Data 1920'!$A$37:$AN$37,0))</f>
        <v>9.9946140035906641</v>
      </c>
      <c r="VM6" s="116">
        <f>INDEX('[32]SPI Raw Data 1920'!$A$1:$AN$35, MATCH($A6,'[32]SPI Raw Data 1920'!$A$1:$A$35,0),MATCH(VM$1,'[32]SPI Raw Data 1920'!$A$37:$AN$37,0))</f>
        <v>5567</v>
      </c>
      <c r="VN6" s="116">
        <f>INDEX('[32]SPI Raw Data 1920'!$A$1:$AN$35, MATCH($A6,'[32]SPI Raw Data 1920'!$A$1:$A$35,0),MATCH(VN$1,'[32]SPI Raw Data 1920'!$A$37:$AN$37,0))</f>
        <v>557</v>
      </c>
      <c r="VO6" s="115">
        <f>INDEX('[25]Corporate Management'!$B$6:$EY$40,MATCH($A6,'[25]Corporate Management'!$B$6:$B$40,0),MATCH(VO$1,'[25]Corporate Management'!$B$40:$EY$40,0))</f>
        <v>8.9699863574351983</v>
      </c>
      <c r="VP6" s="131">
        <f>INDEX('[25]Corporate Management'!$B$6:$EY$40,MATCH($A6,'[25]Corporate Management'!$B$6:$B$40,0),MATCH(VP$1,'[25]Corporate Management'!$B$40:$EY$40,0))</f>
        <v>13150</v>
      </c>
      <c r="VQ6" s="131">
        <f>INDEX('[25]Corporate Management'!$B$6:$EY$40,MATCH($A6,'[25]Corporate Management'!$B$6:$B$40,0),MATCH(VQ$1,'[25]Corporate Management'!$B$40:$EY$40,0))</f>
        <v>1466</v>
      </c>
      <c r="VR6" s="116">
        <f>INDEX('[25]Corporate Management'!$B$6:$EY$40,MATCH($A6,'[25]Corporate Management'!$B$6:$B$40,0),MATCH(VR$1,'[25]Corporate Management'!$B$40:$EY$40,0))</f>
        <v>7.8602504943968361</v>
      </c>
      <c r="VS6" s="131">
        <f>INDEX('[25]Corporate Management'!$B$6:$EY$40,MATCH($A6,'[25]Corporate Management'!$B$6:$B$40,0),MATCH(VS$1,'[25]Corporate Management'!$B$40:$EY$40,0))</f>
        <v>11924</v>
      </c>
      <c r="VT6" s="131">
        <f>INDEX('[25]Corporate Management'!$B$6:$EY$40,MATCH($A6,'[25]Corporate Management'!$B$6:$B$40,0),MATCH(VT$1,'[25]Corporate Management'!$B$40:$EY$40,0))</f>
        <v>1517</v>
      </c>
      <c r="VU6" s="116">
        <f>INDEX('[25]Corporate Management'!$B$6:$EY$40,MATCH($A6,'[25]Corporate Management'!$B$6:$B$40,0),MATCH(VU$1,'[25]Corporate Management'!$B$40:$EY$40,0))</f>
        <v>21.061274509803923</v>
      </c>
      <c r="VV6" s="131">
        <f>INDEX('[25]Corporate Management'!$B$6:$EY$40,MATCH($A6,'[25]Corporate Management'!$B$6:$B$40,0),MATCH(VV$1,'[25]Corporate Management'!$B$40:$EY$40,0))</f>
        <v>34372</v>
      </c>
      <c r="VW6" s="131">
        <f>INDEX('[25]Corporate Management'!$B$6:$EY$40,MATCH($A6,'[25]Corporate Management'!$B$6:$B$40,0),MATCH(VW$1,'[25]Corporate Management'!$B$40:$EY$40,0))</f>
        <v>1632</v>
      </c>
      <c r="VX6" s="116">
        <f>INDEX('[26]All Data'!$A$1:$Y$34,MATCH($A6,'[26]All Data'!$A$1:$A$34,0),MATCH(VX$1,'[26]All Data'!$A$1:$Y$1,0))</f>
        <v>7.9241128687473283</v>
      </c>
      <c r="VY6" s="131">
        <f>INDEX('[26]All Data'!$A$1:$Y$34,MATCH($A6,'[26]All Data'!$A$1:$A$34,0),MATCH(VY$1,'[26]All Data'!$A$1:$Y$1,0))</f>
        <v>18534.5</v>
      </c>
      <c r="VZ6" s="131">
        <f>INDEX('[26]All Data'!$A$1:$Y$34,MATCH($A6,'[26]All Data'!$A$1:$A$34,0),MATCH(VZ$1,'[26]All Data'!$A$1:$Y$1,0))</f>
        <v>2339</v>
      </c>
      <c r="WA6" s="116">
        <f>INDEX('[27]All Data'!$A$1:$Y$34,MATCH($A6,'[27]All Data'!$A$1:$A$34,0),MATCH(WA$1,'[27]All Data'!$A$1:$Y$1,0))</f>
        <v>12.783794938497808</v>
      </c>
      <c r="WB6" s="131">
        <f>INDEX('[27]All Data'!$A$1:$Y$34,MATCH($A6,'[27]All Data'!$A$1:$A$34,0),MATCH(WB$1,'[27]All Data'!$A$1:$Y$1,0))</f>
        <v>20442.95</v>
      </c>
      <c r="WC6" s="131">
        <f>INDEX('[27]All Data'!$A$1:$Y$34,MATCH($A6,'[27]All Data'!$A$1:$A$34,0),MATCH(WC$1,'[27]All Data'!$A$1:$Y$1,0))</f>
        <v>1599.13</v>
      </c>
      <c r="WD6" s="116">
        <f>INDEX('[28]All Data'!$A$1:$AB$34,MATCH($A6,'[28]All Data'!$A$1:$A$34,0),MATCH(WD$1,'[28]All Data'!$A$1:$AB$1,0))</f>
        <v>13.425736235595391</v>
      </c>
      <c r="WE6" s="131">
        <f>INDEX('[28]All Data'!$A$1:$AB$34,MATCH($A6,'[28]All Data'!$A$1:$A$34,0),MATCH(WE$1,'[28]All Data'!$A$1:$AB$1,0))</f>
        <v>20971</v>
      </c>
      <c r="WF6" s="131">
        <f>INDEX('[28]All Data'!$A$1:$AB$34,MATCH($A6,'[28]All Data'!$A$1:$A$34,0),MATCH(WF$1,'[28]All Data'!$A$1:$AB$1,0))</f>
        <v>1562</v>
      </c>
      <c r="WG6" s="116">
        <f>INDEX('[29]SPI Raw Data 1617'!$A$3:$AN$37,MATCH($A6,'[29]SPI Raw Data 1617'!$A$3:$A$37,0),MATCH(WG$1,'[29]SPI Raw Data 1617'!$A$37:$AN$37,0))</f>
        <v>16.504976775049769</v>
      </c>
      <c r="WH6" s="131">
        <f>INDEX('[29]SPI Raw Data 1617'!$A$3:$AN$37,MATCH($A6,'[29]SPI Raw Data 1617'!$A$3:$A$37,0),MATCH(WH$1,'[29]SPI Raw Data 1617'!$A$37:$AN$37,0))</f>
        <v>24873</v>
      </c>
      <c r="WI6" s="131">
        <f>INDEX('[29]SPI Raw Data 1617'!$A$3:$AN$37,MATCH($A6,'[29]SPI Raw Data 1617'!$A$3:$A$37,0),MATCH(WI$1,'[29]SPI Raw Data 1617'!$A$37:$AN$37,0))</f>
        <v>1507</v>
      </c>
      <c r="WJ6" s="116">
        <f>INDEX('[30]SPI Raw Data 1718'!$A$3:$AN$37,MATCH($A6,'[30]SPI Raw Data 1718'!$A$3:$A$37,0),MATCH(WJ$1,'[30]SPI Raw Data 1718'!$A$37:$AN$37,0))</f>
        <v>16.779766001376462</v>
      </c>
      <c r="WK6" s="131">
        <f>INDEX('[30]SPI Raw Data 1718'!$A$3:$AN$37,MATCH($A6,'[30]SPI Raw Data 1718'!$A$3:$A$37,0),MATCH(WK$1,'[30]SPI Raw Data 1718'!$A$37:$AN$37,0))</f>
        <v>24381</v>
      </c>
      <c r="WL6" s="131">
        <f>INDEX('[30]SPI Raw Data 1718'!$A$3:$AN$37,MATCH($A6,'[30]SPI Raw Data 1718'!$A$3:$A$37,0),MATCH(WL$1,'[30]SPI Raw Data 1718'!$A$37:$AN$37,0))</f>
        <v>1453</v>
      </c>
      <c r="WM6" s="116">
        <f>INDEX('[31]SPI Raw Data 1819'!$A$1:$AN$37,MATCH($A6,'[31]SPI Raw Data 1819'!$A$1:$A$37,0),MATCH(WM$1,'[31]SPI Raw Data 1819'!$A$37:$AN$37,0))</f>
        <v>15.018505338078292</v>
      </c>
      <c r="WN6" s="197">
        <f>INDEX('[31]SPI Raw Data 1819'!$A$1:$AN$37,MATCH($A6,'[31]SPI Raw Data 1819'!$A$1:$A$37,0),MATCH(WN$1,'[31]SPI Raw Data 1819'!$A$37:$AN$37,0))</f>
        <v>21101</v>
      </c>
      <c r="WO6" s="225">
        <f>INDEX('[31]SPI Raw Data 1819'!$A$1:$AN$37,MATCH($A6,'[31]SPI Raw Data 1819'!$A$1:$A$37,0),MATCH(WO$1,'[31]SPI Raw Data 1819'!$A$37:$AN$37,0))</f>
        <v>1405</v>
      </c>
      <c r="WP6" s="116">
        <f>INDEX('[32]SPI Raw Data 1920'!$A$1:$AN$35, MATCH($A6,'[32]SPI Raw Data 1920'!$A$1:$A$35,0),MATCH(WP$1,'[32]SPI Raw Data 1920'!$A$37:$AN$37,0))</f>
        <v>13.552932761087268</v>
      </c>
      <c r="WQ6" s="116">
        <f>INDEX('[32]SPI Raw Data 1920'!$A$1:$AN$35, MATCH($A6,'[32]SPI Raw Data 1920'!$A$1:$A$35,0),MATCH(WQ$1,'[32]SPI Raw Data 1920'!$A$37:$AN$37,0))</f>
        <v>18947</v>
      </c>
      <c r="WR6" s="116">
        <f>INDEX('[32]SPI Raw Data 1920'!$A$1:$AN$35, MATCH($A6,'[32]SPI Raw Data 1920'!$A$1:$A$35,0),MATCH(WR$1,'[32]SPI Raw Data 1920'!$A$37:$AN$37,0))</f>
        <v>1398</v>
      </c>
      <c r="WS6" s="115">
        <f>INDEX('[25]Corporate Management'!$B$6:$EY$40,MATCH($A6,'[25]Corporate Management'!$B$6:$B$40,0),MATCH(WS$1,'[25]Corporate Management'!$B$40:$EY$40,0))</f>
        <v>93.30119791176989</v>
      </c>
      <c r="WT6" s="131">
        <f>INDEX('[25]Corporate Management'!$B$6:$EY$40,MATCH($A6,'[25]Corporate Management'!$B$6:$B$40,0),MATCH(WT$1,'[25]Corporate Management'!$B$40:$EY$40,0))</f>
        <v>17009329</v>
      </c>
      <c r="WU6" s="131">
        <f>INDEX('[25]Corporate Management'!$B$6:$EY$40,MATCH($A6,'[25]Corporate Management'!$B$6:$B$40,0),MATCH(WU$1,'[25]Corporate Management'!$B$40:$EY$40,0))</f>
        <v>18230558</v>
      </c>
      <c r="WV6" s="116">
        <f>INDEX('[25]Corporate Management'!$B$6:$EY$40,MATCH($A6,'[25]Corporate Management'!$B$6:$B$40,0),MATCH(WV$1,'[25]Corporate Management'!$B$40:$EY$40,0))</f>
        <v>95.168693055812128</v>
      </c>
      <c r="WW6" s="131">
        <f>INDEX('[25]Corporate Management'!$B$6:$EY$40,MATCH($A6,'[25]Corporate Management'!$B$6:$B$40,0),MATCH(WW$1,'[25]Corporate Management'!$B$40:$EY$40,0))</f>
        <v>17315012</v>
      </c>
      <c r="WX6" s="131">
        <f>INDEX('[25]Corporate Management'!$B$6:$EY$40,MATCH($A6,'[25]Corporate Management'!$B$6:$B$40,0),MATCH(WX$1,'[25]Corporate Management'!$B$40:$EY$40,0))</f>
        <v>18194021</v>
      </c>
      <c r="WY6" s="116">
        <f>INDEX('[25]Corporate Management'!$B$6:$EY$40,MATCH($A6,'[25]Corporate Management'!$B$6:$B$40,0),MATCH(WY$1,'[25]Corporate Management'!$B$40:$EY$40,0))</f>
        <v>95.317183205303181</v>
      </c>
      <c r="WZ6" s="131">
        <f>INDEX('[25]Corporate Management'!$B$6:$EY$40,MATCH($A6,'[25]Corporate Management'!$B$6:$B$40,0),MATCH(WZ$1,'[25]Corporate Management'!$B$40:$EY$40,0))</f>
        <v>17572572</v>
      </c>
      <c r="XA6" s="131">
        <f>INDEX('[25]Corporate Management'!$B$6:$EY$40,MATCH($A6,'[25]Corporate Management'!$B$6:$B$40,0),MATCH(XA$1,'[25]Corporate Management'!$B$40:$EY$40,0))</f>
        <v>18435891</v>
      </c>
      <c r="XB6" s="116">
        <f>INDEX('[26]All Data'!$A$1:$Y$34,MATCH($A6,'[26]All Data'!$A$1:$A$34,0),MATCH(XB$1,'[26]All Data'!$A$1:$Y$1,0))</f>
        <v>94.732753135901021</v>
      </c>
      <c r="XC6" s="131">
        <f>INDEX('[26]All Data'!$A$1:$Y$34,MATCH($A6,'[26]All Data'!$A$1:$A$34,0),MATCH(XC$1,'[26]All Data'!$A$1:$Y$1,0))</f>
        <v>17617344</v>
      </c>
      <c r="XD6" s="131">
        <f>INDEX('[26]All Data'!$A$1:$Y$34,MATCH($A6,'[26]All Data'!$A$1:$A$34,0),MATCH(XD$1,'[26]All Data'!$A$1:$Y$1,0))</f>
        <v>18596888</v>
      </c>
      <c r="XE6" s="116">
        <f>INDEX('[27]All Data'!$A$1:$Y$34,MATCH($A6,'[27]All Data'!$A$1:$A$34,0),MATCH(XE$1,'[27]All Data'!$A$1:$Y$1,0))</f>
        <v>94.436578149306513</v>
      </c>
      <c r="XF6" s="131">
        <f>INDEX('[27]All Data'!$A$1:$Y$34,MATCH($A6,'[27]All Data'!$A$1:$A$34,0),MATCH(XF$1,'[27]All Data'!$A$1:$Y$1,0))</f>
        <v>17902446</v>
      </c>
      <c r="XG6" s="131">
        <f>INDEX('[27]All Data'!$A$1:$Y$34,MATCH($A6,'[27]All Data'!$A$1:$A$34,0),MATCH(XG$1,'[27]All Data'!$A$1:$Y$1,0))</f>
        <v>18957110</v>
      </c>
      <c r="XH6" s="116">
        <f>INDEX('[28]All Data'!$A$1:$AB$34,MATCH($A6,'[28]All Data'!$A$1:$A$34,0),MATCH(XH$1,'[28]All Data'!$A$1:$AB$1,0))</f>
        <v>95.772425427891676</v>
      </c>
      <c r="XI6" s="131">
        <f>INDEX('[28]All Data'!$A$1:$AB$34,MATCH($A6,'[28]All Data'!$A$1:$A$34,0),MATCH(XI$1,'[28]All Data'!$A$1:$AB$1,0))</f>
        <v>18426199</v>
      </c>
      <c r="XJ6" s="131">
        <f>INDEX('[28]All Data'!$A$1:$AB$34,MATCH($A6,'[28]All Data'!$A$1:$A$34,0),MATCH(XJ$1,'[28]All Data'!$A$1:$AB$1,0))</f>
        <v>19239566</v>
      </c>
      <c r="XK6" s="116">
        <f>INDEX('[29]SPI Raw Data 1617'!$A$3:$AN$37,MATCH($A6,'[29]SPI Raw Data 1617'!$A$3:$A$37,0),MATCH(XK$1,'[29]SPI Raw Data 1617'!$A$37:$AN$37,0))</f>
        <v>95.853128695470161</v>
      </c>
      <c r="XL6" s="131">
        <f>INDEX('[29]SPI Raw Data 1617'!$A$3:$AN$37,MATCH($A6,'[29]SPI Raw Data 1617'!$A$3:$A$37,0),MATCH(XL$1,'[29]SPI Raw Data 1617'!$A$37:$AN$37,0))</f>
        <v>18628352</v>
      </c>
      <c r="XM6" s="131">
        <f>INDEX('[29]SPI Raw Data 1617'!$A$3:$AN$37,MATCH($A6,'[29]SPI Raw Data 1617'!$A$3:$A$37,0),MATCH(XM$1,'[29]SPI Raw Data 1617'!$A$37:$AN$37,0))</f>
        <v>19434266</v>
      </c>
      <c r="XN6" s="116">
        <f>INDEX('[30]SPI Raw Data 1718'!$A$3:$AN$37,MATCH($A6,'[30]SPI Raw Data 1718'!$A$3:$A$37,0),MATCH(XN$1,'[30]SPI Raw Data 1718'!$A$37:$AN$37,0))</f>
        <v>96.138216470706055</v>
      </c>
      <c r="XO6" s="131">
        <f>INDEX('[30]SPI Raw Data 1718'!$A$3:$AN$37,MATCH($A6,'[30]SPI Raw Data 1718'!$A$3:$A$37,0),MATCH(XO$1,'[30]SPI Raw Data 1718'!$A$37:$AN$37,0))</f>
        <v>20428898</v>
      </c>
      <c r="XP6" s="131">
        <f>INDEX('[30]SPI Raw Data 1718'!$A$3:$AN$37,MATCH($A6,'[30]SPI Raw Data 1718'!$A$3:$A$37,0),MATCH(XP$1,'[30]SPI Raw Data 1718'!$A$37:$AN$37,0))</f>
        <v>21249508</v>
      </c>
      <c r="XQ6" s="116">
        <f>INDEX('[31]SPI Raw Data 1819'!$A$1:$AN$37,MATCH($A6,'[31]SPI Raw Data 1819'!$A$1:$A$37,0),MATCH(XQ$1,'[31]SPI Raw Data 1819'!$A$37:$AN$37,0))</f>
        <v>95.907686789272205</v>
      </c>
      <c r="XR6" s="197">
        <f>INDEX('[31]SPI Raw Data 1819'!$A$1:$AN$37,MATCH($A6,'[31]SPI Raw Data 1819'!$A$1:$A$37,0),MATCH(XR$1,'[31]SPI Raw Data 1819'!$A$37:$AN$37,0))</f>
        <v>21219100</v>
      </c>
      <c r="XS6" s="225">
        <f>INDEX('[31]SPI Raw Data 1819'!$A$1:$AN$37,MATCH($A6,'[31]SPI Raw Data 1819'!$A$1:$A$37,0),MATCH(XS$1,'[31]SPI Raw Data 1819'!$A$37:$AN$37,0))</f>
        <v>22124504</v>
      </c>
      <c r="XT6" s="116">
        <f>INDEX('[32]SPI Raw Data 1920'!$A$1:$AN$35, MATCH($A6,'[32]SPI Raw Data 1920'!$A$1:$A$35,0),MATCH(XT$1,'[32]SPI Raw Data 1920'!$A$37:$AN$37,0))</f>
        <v>95.742085075673174</v>
      </c>
      <c r="XU6" s="116">
        <f>INDEX('[32]SPI Raw Data 1920'!$A$1:$AN$35, MATCH($A6,'[32]SPI Raw Data 1920'!$A$1:$A$35,0),MATCH(XU$1,'[32]SPI Raw Data 1920'!$A$37:$AN$37,0))</f>
        <v>22248000</v>
      </c>
      <c r="XV6" s="116">
        <f>INDEX('[32]SPI Raw Data 1920'!$A$1:$AN$35, MATCH($A6,'[32]SPI Raw Data 1920'!$A$1:$A$35,0),MATCH(XV$1,'[32]SPI Raw Data 1920'!$A$37:$AN$37,0))</f>
        <v>23237430</v>
      </c>
      <c r="XW6" s="115">
        <f>INDEX('[25]Corporate Management'!$B$6:$EY$40,MATCH($A6,'[25]Corporate Management'!$B$6:$B$40,0),MATCH(XW$1,'[25]Corporate Management'!$B$40:$EY$40,0))</f>
        <v>81.695624382590509</v>
      </c>
      <c r="XX6" s="131">
        <f>INDEX('[25]Corporate Management'!$B$6:$EY$40,MATCH($A6,'[25]Corporate Management'!$B$6:$B$40,0),MATCH(XX$1,'[25]Corporate Management'!$B$40:$EY$40,0))</f>
        <v>28118</v>
      </c>
      <c r="XY6" s="131">
        <f>INDEX('[25]Corporate Management'!$B$6:$EY$40,MATCH($A6,'[25]Corporate Management'!$B$6:$B$40,0),MATCH(XY$1,'[25]Corporate Management'!$B$40:$EY$40,0))</f>
        <v>34418</v>
      </c>
      <c r="XZ6" s="116">
        <f>INDEX('[25]Corporate Management'!$B$6:$EY$40,MATCH($A6,'[25]Corporate Management'!$B$6:$B$40,0),MATCH(XZ$1,'[25]Corporate Management'!$B$40:$EY$40,0))</f>
        <v>86.285422056434641</v>
      </c>
      <c r="YA6" s="131">
        <f>INDEX('[25]Corporate Management'!$B$6:$EY$40,MATCH($A6,'[25]Corporate Management'!$B$6:$B$40,0),MATCH(YA$1,'[25]Corporate Management'!$B$40:$EY$40,0))</f>
        <v>28683</v>
      </c>
      <c r="YB6" s="131">
        <f>INDEX('[25]Corporate Management'!$B$6:$EY$40,MATCH($A6,'[25]Corporate Management'!$B$6:$B$40,0),MATCH(YB$1,'[25]Corporate Management'!$B$40:$EY$40,0))</f>
        <v>33242</v>
      </c>
      <c r="YC6" s="116">
        <f>INDEX('[25]Corporate Management'!$B$6:$EY$40,MATCH($A6,'[25]Corporate Management'!$B$6:$B$40,0),MATCH(YC$1,'[25]Corporate Management'!$B$40:$EY$40,0))</f>
        <v>79.219028741328046</v>
      </c>
      <c r="YD6" s="131">
        <f>INDEX('[25]Corporate Management'!$B$6:$EY$40,MATCH($A6,'[25]Corporate Management'!$B$6:$B$40,0),MATCH(YD$1,'[25]Corporate Management'!$B$40:$EY$40,0))</f>
        <v>19983</v>
      </c>
      <c r="YE6" s="131">
        <f>INDEX('[25]Corporate Management'!$B$6:$EY$40,MATCH($A6,'[25]Corporate Management'!$B$6:$B$40,0),MATCH(YE$1,'[25]Corporate Management'!$B$40:$EY$40,0))</f>
        <v>25225</v>
      </c>
      <c r="YF6" s="116">
        <f>INDEX('[26]All Data'!$A$1:$Y$34,MATCH($A6,'[26]All Data'!$A$1:$A$34,0),MATCH(YF$1,'[26]All Data'!$A$1:$Y$1,0))</f>
        <v>80.396543743249495</v>
      </c>
      <c r="YG6" s="131">
        <f>INDEX('[26]All Data'!$A$1:$Y$34,MATCH($A6,'[26]All Data'!$A$1:$A$34,0),MATCH(YG$1,'[26]All Data'!$A$1:$Y$1,0))</f>
        <v>20842</v>
      </c>
      <c r="YH6" s="131">
        <f>INDEX('[26]All Data'!$A$1:$Y$34,MATCH($A6,'[26]All Data'!$A$1:$A$34,0),MATCH(YH$1,'[26]All Data'!$A$1:$Y$1,0))</f>
        <v>25924</v>
      </c>
      <c r="YI6" s="116">
        <f>INDEX('[27]All Data'!$A$1:$Y$34,MATCH($A6,'[27]All Data'!$A$1:$A$34,0),MATCH(YI$1,'[27]All Data'!$A$1:$Y$1,0))</f>
        <v>82.001892147587512</v>
      </c>
      <c r="YJ6" s="131">
        <f>INDEX('[27]All Data'!$A$1:$Y$34,MATCH($A6,'[27]All Data'!$A$1:$A$34,0),MATCH(YJ$1,'[27]All Data'!$A$1:$Y$1,0))</f>
        <v>21669</v>
      </c>
      <c r="YK6" s="131">
        <f>INDEX('[27]All Data'!$A$1:$Y$34,MATCH($A6,'[27]All Data'!$A$1:$A$34,0),MATCH(YK$1,'[27]All Data'!$A$1:$Y$1,0))</f>
        <v>26425</v>
      </c>
      <c r="YL6" s="116">
        <f>INDEX('[28]All Data'!$A$1:$AB$34,MATCH($A6,'[28]All Data'!$A$1:$A$34,0),MATCH(YL$1,'[28]All Data'!$A$1:$AB$1,0))</f>
        <v>84.64709508398829</v>
      </c>
      <c r="YM6" s="131">
        <f>INDEX('[28]All Data'!$A$1:$AB$34,MATCH($A6,'[28]All Data'!$A$1:$A$34,0),MATCH(YM$1,'[28]All Data'!$A$1:$AB$1,0))</f>
        <v>21971</v>
      </c>
      <c r="YN6" s="131">
        <f>INDEX('[28]All Data'!$A$1:$AB$34,MATCH($A6,'[28]All Data'!$A$1:$A$34,0),MATCH(YN$1,'[28]All Data'!$A$1:$AB$1,0))</f>
        <v>25956</v>
      </c>
      <c r="YO6" s="116">
        <f>INDEX('[29]SPI Raw Data 1617'!$A$3:$AN$37,MATCH($A6,'[29]SPI Raw Data 1617'!$A$3:$A$37,0),MATCH(YO$1,'[29]SPI Raw Data 1617'!$A$37:$AN$37,0))</f>
        <v>81.096676994798031</v>
      </c>
      <c r="YP6" s="131">
        <f>INDEX('[29]SPI Raw Data 1617'!$A$3:$AN$37,MATCH($A6,'[29]SPI Raw Data 1617'!$A$3:$A$37,0),MATCH(YP$1,'[29]SPI Raw Data 1617'!$A$37:$AN$37,0))</f>
        <v>28529</v>
      </c>
      <c r="YQ6" s="131">
        <f>INDEX('[29]SPI Raw Data 1617'!$A$3:$AN$37,MATCH($A6,'[29]SPI Raw Data 1617'!$A$3:$A$37,0),MATCH(YQ$1,'[29]SPI Raw Data 1617'!$A$37:$AN$37,0))</f>
        <v>35179</v>
      </c>
      <c r="YR6" s="116">
        <f>INDEX('[30]SPI Raw Data 1718'!$A$3:$AN$37,MATCH($A6,'[30]SPI Raw Data 1718'!$A$3:$A$37,0),MATCH(YR$1,'[30]SPI Raw Data 1718'!$A$37:$AN$37,0))</f>
        <v>89.838834308422562</v>
      </c>
      <c r="YS6" s="131">
        <f>INDEX('[30]SPI Raw Data 1718'!$A$3:$AN$37,MATCH($A6,'[30]SPI Raw Data 1718'!$A$3:$A$37,0),MATCH(YS$1,'[30]SPI Raw Data 1718'!$A$37:$AN$37,0))</f>
        <v>32554</v>
      </c>
      <c r="YT6" s="131">
        <f>INDEX('[30]SPI Raw Data 1718'!$A$3:$AN$37,MATCH($A6,'[30]SPI Raw Data 1718'!$A$3:$A$37,0),MATCH(YT$1,'[30]SPI Raw Data 1718'!$A$37:$AN$37,0))</f>
        <v>36236</v>
      </c>
      <c r="YU6" s="116">
        <f>INDEX('[31]SPI Raw Data 1819'!$A$1:$AN$37,MATCH($A6,'[31]SPI Raw Data 1819'!$A$1:$A$37,0),MATCH(YU$1,'[31]SPI Raw Data 1819'!$A$37:$AN$37,0))</f>
        <v>89.918743228602381</v>
      </c>
      <c r="YV6" s="197">
        <f>INDEX('[31]SPI Raw Data 1819'!$A$1:$AN$37,MATCH($A6,'[31]SPI Raw Data 1819'!$A$1:$A$37,0),MATCH(YV$1,'[31]SPI Raw Data 1819'!$A$37:$AN$37,0))</f>
        <v>33198</v>
      </c>
      <c r="YW6" s="225">
        <f>INDEX('[31]SPI Raw Data 1819'!$A$1:$AN$37,MATCH($A6,'[31]SPI Raw Data 1819'!$A$1:$A$37,0),MATCH(YW$1,'[31]SPI Raw Data 1819'!$A$37:$AN$37,0))</f>
        <v>36920</v>
      </c>
      <c r="YX6" s="116">
        <f>INDEX('[32]SPI Raw Data 1920'!$A$1:$AN$35, MATCH($A6,'[32]SPI Raw Data 1920'!$A$1:$A$35,0),MATCH(YX$1,'[32]SPI Raw Data 1920'!$A$37:$AN$37,0))</f>
        <v>92.249111075731037</v>
      </c>
      <c r="YY6" s="116">
        <f>INDEX('[32]SPI Raw Data 1920'!$A$1:$AN$35, MATCH($A6,'[32]SPI Raw Data 1920'!$A$1:$A$35,0),MATCH(YY$1,'[32]SPI Raw Data 1920'!$A$37:$AN$37,0))</f>
        <v>34765</v>
      </c>
      <c r="YZ6" s="116">
        <f>INDEX('[32]SPI Raw Data 1920'!$A$1:$AN$35, MATCH($A6,'[32]SPI Raw Data 1920'!$A$1:$A$35,0),MATCH(YZ$1,'[32]SPI Raw Data 1920'!$A$37:$AN$37,0))</f>
        <v>37686</v>
      </c>
      <c r="ZA6" s="119">
        <f t="shared" si="44"/>
        <v>13.743009207070617</v>
      </c>
      <c r="ZB6" s="87">
        <v>2765</v>
      </c>
      <c r="ZC6" s="131">
        <f>INDEX([33]historic!$B$2:$K$35,MATCH($A6,[33]historic!$B$2:$B$35,0),MATCH(ZC$1,[33]historic!$B$2:$K$2,0))</f>
        <v>201193.19999999998</v>
      </c>
      <c r="ZD6" s="116">
        <f t="shared" si="45"/>
        <v>9.8670424070698157</v>
      </c>
      <c r="ZE6" s="131">
        <v>2149</v>
      </c>
      <c r="ZF6" s="131">
        <f>INDEX([33]historic!$B$2:$K$35,MATCH($A6,[33]historic!$B$2:$B$35,0),MATCH(ZF$1,[33]historic!$B$2:$K$2,0))</f>
        <v>217795.76</v>
      </c>
      <c r="ZG6" s="116">
        <f t="shared" si="46"/>
        <v>16.474640820736649</v>
      </c>
      <c r="ZH6" s="131">
        <v>4004</v>
      </c>
      <c r="ZI6" s="131">
        <f>INDEX([33]historic!$B$2:$K$35,MATCH($A6,[33]historic!$B$2:$B$35,0),MATCH(ZI$1,[33]historic!$B$2:$K$2,0))</f>
        <v>243040.2</v>
      </c>
      <c r="ZJ6" s="116">
        <f t="shared" si="47"/>
        <v>16.99963034567687</v>
      </c>
      <c r="ZK6" s="87">
        <v>4413</v>
      </c>
      <c r="ZL6" s="131">
        <f>INDEX([33]historic!$B$2:$K$35,MATCH($A6,[33]historic!$B$2:$B$35,0),MATCH(ZL$1,[33]historic!$B$2:$K$2,0))</f>
        <v>259593.87999999998</v>
      </c>
      <c r="ZM6" s="116">
        <f t="shared" si="48"/>
        <v>13.774652390032886</v>
      </c>
      <c r="ZN6" s="87">
        <v>3478</v>
      </c>
      <c r="ZO6" s="131">
        <f>INDEX([33]historic!$B$2:$K$35,MATCH($A6,[33]historic!$B$2:$B$35,0),MATCH(ZO$1,[33]historic!$B$2:$K$2,0))</f>
        <v>252492.76</v>
      </c>
      <c r="ZP6" s="116">
        <f t="shared" si="49"/>
        <v>15.739586253984482</v>
      </c>
      <c r="ZQ6" s="87">
        <v>4190</v>
      </c>
      <c r="ZR6" s="131">
        <f>INDEX([33]historic!$B$2:$K$35,MATCH($A6,[33]historic!$B$2:$B$35,0),MATCH(ZR$1,[33]historic!$B$2:$K$2,0))</f>
        <v>266207.76</v>
      </c>
      <c r="ZS6" s="116">
        <f t="shared" si="50"/>
        <v>18.308096393244107</v>
      </c>
      <c r="ZT6" s="87">
        <f>INDEX('[2]All Previous Years'!$A$1:$EX$34,MATCH($A6,'[2]All Previous Years'!$A$1:$A$34,0),MATCH(ZT$1,'[2]All Previous Years'!$A$1:$EX$1,0))</f>
        <v>4509</v>
      </c>
      <c r="ZU6" s="131">
        <f>INDEX([33]historic!$B$2:$K$35,MATCH($A6,[33]historic!$B$2:$B$35,0),MATCH(ZU$1,[33]historic!$B$2:$K$2,0))</f>
        <v>246284.47999999998</v>
      </c>
      <c r="ZV6" s="116">
        <f t="shared" si="51"/>
        <v>13.276861517941878</v>
      </c>
      <c r="ZW6" s="32">
        <f>INDEX([4]Sheet1!$A$1:$CJ$34, MATCH($A6, [4]Sheet1!$A$1:$A$34, 0), MATCH(ZW$1, [4]Sheet1!$A$1:$CJ$1, 0))</f>
        <v>4141</v>
      </c>
      <c r="ZX6" s="131">
        <f>INDEX([33]historic!$B$2:$K$35,MATCH($A6,[33]historic!$B$2:$B$35,0),MATCH(ZX$1,[33]historic!$B$2:$K$2,0))</f>
        <v>311896</v>
      </c>
      <c r="ZY6" s="88">
        <f>INDEX('[6]Finance Indicators'!$B$3:$BO$35,MATCH($A6,'[6]Finance Indicators'!$A$3:$A$35,0),MATCH(ZY$1,'[6]Finance Indicators'!$B$2:$BO$2,0))</f>
        <v>14.600256791630118</v>
      </c>
      <c r="ZZ6" s="88">
        <f>INDEX('[6]Finance Indicators'!$B$3:$BO$35,MATCH($A6,'[6]Finance Indicators'!$A$3:$A$35,0),MATCH(ZZ$1,'[6]Finance Indicators'!$B$2:$BO$2,0))</f>
        <v>4594</v>
      </c>
      <c r="AAA6" s="88">
        <f>INDEX('[6]Finance Indicators'!$B$3:$BO$35,MATCH($A6,'[6]Finance Indicators'!$A$3:$A$35,0),MATCH(AAA$1,'[6]Finance Indicators'!$B$2:$BO$2,0))</f>
        <v>314652</v>
      </c>
      <c r="AAB6" s="88">
        <f t="array" ref="AAB6">INDEX('[7]Finance Indicators'!$A$2:$BO$35,MATCH($A6,'[7]Finance Indicators'!$A$2:$A$35,0),MATCH(AAB$1,'[7]Finance Indicators'!$A$2:$BO$2,0))</f>
        <v>12.565718803846893</v>
      </c>
      <c r="AAC6" s="250">
        <f t="array" ref="AAC6">INDEX('[7]Finance Indicators'!$A$2:$BO$35,MATCH($A6,'[7]Finance Indicators'!$A$2:$A$35,0),MATCH(AAC$1,'[7]Finance Indicators'!$A$2:$BO$2,0))</f>
        <v>3989</v>
      </c>
      <c r="AAD6" s="277">
        <f t="array" ref="AAD6">INDEX('[7]Finance Indicators'!$A$2:$BO$35,MATCH($A6,'[7]Finance Indicators'!$A$2:$A$35,0),MATCH(AAD$1,'[7]Finance Indicators'!$A$2:$BO$2,0))</f>
        <v>317451</v>
      </c>
      <c r="AAE6" s="121">
        <f>(ZA6*100)/Deflators!$B$2</f>
        <v>16.189587812016452</v>
      </c>
      <c r="AAF6" s="137">
        <f>(ZD6*100)/Deflators!$B$3</f>
        <v>11.450009016039534</v>
      </c>
      <c r="AAG6" s="137">
        <f>(ZG6*100)/Deflators!$B$4</f>
        <v>18.734610996161909</v>
      </c>
      <c r="AAH6" s="137">
        <f>(ZJ6*100)/Deflators!$B$5</f>
        <v>18.989125803378261</v>
      </c>
      <c r="AAI6" s="137">
        <f>(ZM6*100)/Deflators!$B$6</f>
        <v>15.177442709941984</v>
      </c>
      <c r="AAJ6" s="137">
        <f>(ZP6*100)/Deflators!$B$7</f>
        <v>17.202119013578429</v>
      </c>
      <c r="AAK6" s="137">
        <f>(ZS6*100)/Deflators!$B$8</f>
        <v>19.526053506783214</v>
      </c>
      <c r="AAL6" s="137">
        <f>(ZV6*100)/Deflators!$B$9</f>
        <v>13.915098377681819</v>
      </c>
      <c r="AAM6" s="137">
        <f>(ZY6*100)/Deflators!$B$10</f>
        <v>14.956961630310996</v>
      </c>
      <c r="AAN6" s="245">
        <f>(AAB6*100)/Deflators!$B$11</f>
        <v>12.565718803846893</v>
      </c>
      <c r="AAO6" s="124">
        <f t="shared" si="52"/>
        <v>0.99715704162600238</v>
      </c>
      <c r="AAP6" s="87">
        <v>235</v>
      </c>
      <c r="AAQ6" s="131">
        <v>23567</v>
      </c>
      <c r="AAR6" s="122">
        <f t="shared" si="53"/>
        <v>1.4591767881241566</v>
      </c>
      <c r="AAS6" s="131">
        <v>346</v>
      </c>
      <c r="AAT6" s="131">
        <v>23712</v>
      </c>
      <c r="AAU6" s="122">
        <f t="shared" si="54"/>
        <v>1.1619373776908022</v>
      </c>
      <c r="AAV6" s="87">
        <v>285</v>
      </c>
      <c r="AAW6" s="131">
        <v>24528</v>
      </c>
      <c r="AAX6" s="122">
        <f t="shared" si="55"/>
        <v>1.002997002997003</v>
      </c>
      <c r="AAY6" s="87">
        <v>251</v>
      </c>
      <c r="AAZ6" s="87">
        <v>25025</v>
      </c>
      <c r="ABA6" s="122">
        <f t="shared" si="56"/>
        <v>1.1082291912284838</v>
      </c>
      <c r="ABB6" s="87">
        <v>282</v>
      </c>
      <c r="ABC6" s="87">
        <v>25446</v>
      </c>
      <c r="ABD6" s="122">
        <f t="shared" si="57"/>
        <v>1.334185207456404</v>
      </c>
      <c r="ABE6" s="87">
        <v>355</v>
      </c>
      <c r="ABF6" s="87">
        <v>26608</v>
      </c>
      <c r="ABG6" s="122">
        <f t="shared" si="58"/>
        <v>1.59020958522644</v>
      </c>
      <c r="ABH6" s="87">
        <f>INDEX('[2]All Previous Years'!$A$1:$EX$34,MATCH($A6,'[2]All Previous Years'!$A$1:$A$34,0),MATCH(ABH$1,'[2]All Previous Years'!$A$1:$EX$1,0))</f>
        <v>434</v>
      </c>
      <c r="ABI6" s="87">
        <f>INDEX('[2]All Previous Years'!$A$1:$EX$34,MATCH($A6,'[2]All Previous Years'!$A$1:$A$34,0),MATCH(ABI$1,'[2]All Previous Years'!$A$1:$EX$1,0))</f>
        <v>27292</v>
      </c>
      <c r="ABJ6" s="88">
        <f t="shared" si="59"/>
        <v>2.1736682058790402</v>
      </c>
      <c r="ABK6" s="32">
        <f>INDEX([4]Sheet1!$A$1:$CJ$34, MATCH($A6, [4]Sheet1!$A$1:$A$34, 0), MATCH(ABK$1, [4]Sheet1!$A$1:$CJ$1, 0))</f>
        <v>579</v>
      </c>
      <c r="ABL6" s="32">
        <f>INDEX([4]Sheet1!$A$1:$CJ$34, MATCH($A6, [4]Sheet1!$A$1:$A$34, 0), MATCH(ABL$1, [4]Sheet1!$A$1:$CJ$1, 0))</f>
        <v>26637</v>
      </c>
      <c r="ABM6" s="88">
        <f>INDEX('[6]Finance Indicators'!$B$3:$BO$35,MATCH($A6,'[6]Finance Indicators'!$A$3:$A$35,0),MATCH(ABM$1,'[6]Finance Indicators'!$B$2:$BO$2,0))</f>
        <v>1.9355735483198386</v>
      </c>
      <c r="ABN6" s="88">
        <f>INDEX('[6]Finance Indicators'!$B$3:$BO$35,MATCH($A6,'[6]Finance Indicators'!$A$3:$A$35,0),MATCH(ABN$1,'[6]Finance Indicators'!$B$2:$BO$2,0))</f>
        <v>557</v>
      </c>
      <c r="ABO6" s="88">
        <f>INDEX('[6]Finance Indicators'!$B$3:$BO$35,MATCH($A6,'[6]Finance Indicators'!$A$3:$A$35,0),MATCH(ABO$1,'[6]Finance Indicators'!$B$2:$BO$2,0))</f>
        <v>28777</v>
      </c>
      <c r="ABP6" s="250">
        <f t="array" ref="ABP6">INDEX('[7]Finance Indicators'!$A$2:$BO$35,MATCH($A6,'[7]Finance Indicators'!$A$2:$A$35,0),MATCH(ABP$1,'[7]Finance Indicators'!$A$2:$BO$2,0))</f>
        <v>3.4899424266116994</v>
      </c>
      <c r="ABQ6" s="250">
        <f t="array" ref="ABQ6">INDEX('[7]Finance Indicators'!$A$2:$BO$35,MATCH($A6,'[7]Finance Indicators'!$A$2:$A$35,0),MATCH(ABQ$1,'[7]Finance Indicators'!$A$2:$BO$2,0))</f>
        <v>982</v>
      </c>
      <c r="ABR6" s="250">
        <f t="array" ref="ABR6">INDEX('[7]Finance Indicators'!$A$2:$BO$35,MATCH($A6,'[7]Finance Indicators'!$A$2:$A$35,0),MATCH(ABR$1,'[7]Finance Indicators'!$A$2:$BO$2,0))</f>
        <v>28138</v>
      </c>
      <c r="ABS6" s="115">
        <f>INDEX([34]historic!$L$1:$U$34,MATCH($A6,[34]historic!$L$1:$L$34,0),MATCH(ABS$1,[34]historic!$L$1:$U$1,0))</f>
        <v>69.06005221932115</v>
      </c>
      <c r="ABT6" s="116">
        <f>INDEX([34]historic!$L$1:$U$34,MATCH($A6,[34]historic!$L$1:$L$34,0),MATCH(ABT$1,[34]historic!$L$1:$U$1,0))</f>
        <v>71.159029649595681</v>
      </c>
      <c r="ABU6" s="116">
        <f>INDEX([34]historic!$L$1:$U$34,MATCH($A6,[34]historic!$L$1:$L$34,0),MATCH(ABU$1,[34]historic!$L$1:$U$1,0))</f>
        <v>71.171171171171167</v>
      </c>
      <c r="ABV6" s="116">
        <f>INDEX([34]historic!$L$1:$U$34,MATCH($A6,[34]historic!$L$1:$L$34,0),MATCH(ABV$1,[34]historic!$L$1:$U$1,0))</f>
        <v>71.409214092140928</v>
      </c>
      <c r="ABW6" s="116">
        <f>INDEX([34]historic!$L$1:$U$34,MATCH($A6,[34]historic!$L$1:$L$34,0),MATCH(ABW$1,[34]historic!$L$1:$U$1,0))</f>
        <v>70.809248554913296</v>
      </c>
      <c r="ABX6" s="116">
        <f>INDEX([34]historic!$L$1:$U$34,MATCH($A6,[34]historic!$L$1:$L$34,0),MATCH(ABX$1,[34]historic!$L$1:$U$1,0))</f>
        <v>70.596026490066222</v>
      </c>
      <c r="ABY6" s="116">
        <f>INDEX([34]historic!$L$1:$U$34,MATCH($A6,[34]historic!$L$1:$L$34,0),MATCH(ABY$1,[34]historic!$L$1:$U$1,0))</f>
        <v>68.766756032171585</v>
      </c>
      <c r="ABZ6" s="116">
        <f>INDEX([34]historic!$L$1:$U$34,MATCH($A6,[34]historic!$L$1:$L$34,0),MATCH(ABZ$1,[34]historic!$L$1:$U$1,0))</f>
        <v>72.311495673671203</v>
      </c>
      <c r="ACA6" s="88">
        <f>INDEX('[15]1819 Collected Indicators'!$A$3:$CV$36,MATCH($A6,'[15]1819 Collected Indicators'!$A$3:$A$36,0),MATCH(ACA$1,'[15]1819 Collected Indicators'!$A$3:$CV$3,0))</f>
        <v>73.602080624187266</v>
      </c>
      <c r="ACB6" s="255">
        <f>INDEX('[11]1920 Collected Indicators'!$A$3:$CV$36,MATCH($A6,'[11]1920 Collected Indicators'!$A$3:$A$36,0),MATCH(ACB$1,'[11]1920 Collected Indicators'!$A$3:$CV$3,0))</f>
        <v>74.69</v>
      </c>
      <c r="ACC6" s="133">
        <v>86.42</v>
      </c>
      <c r="ACD6" s="116">
        <v>87</v>
      </c>
      <c r="ACE6" s="88">
        <f>INDEX('[14]1718 Collected Indicators'!$A$3:$CH$36,MATCH($A6,'[14]1718 Collected Indicators'!$A$3:$A$36,0),MATCH(ACE$1,'[14]1718 Collected Indicators'!$A$3:$CH$3,0))</f>
        <v>74.814946039999995</v>
      </c>
      <c r="ACF6" s="120" t="e">
        <f>INDEX('[11]1920 Collected Indicators'!$A$3:$CV$36,MATCH($A6,'[11]1920 Collected Indicators'!$A$3:$A$36,0),MATCH(ACF$1,'[11]1920 Collected Indicators'!$A$3:$CV$3,0))</f>
        <v>#N/A</v>
      </c>
      <c r="ACG6" s="115">
        <v>90.77</v>
      </c>
      <c r="ACH6" s="116">
        <v>78</v>
      </c>
      <c r="ACI6" s="116">
        <f>INDEX('[14]1718 Collected Indicators'!$A$3:$CH$36,MATCH($A6,'[14]1718 Collected Indicators'!$A$3:$A$36,0),MATCH(ACI$1,'[14]1718 Collected Indicators'!$A$3:$CH$3,0))</f>
        <v>76.273626770000007</v>
      </c>
      <c r="ACJ6" s="120">
        <f>INDEX('[11]1920 Collected Indicators'!$A$3:$CV$36,MATCH($A6,'[11]1920 Collected Indicators'!$A$3:$A$36,0),MATCH(ACJ$1,'[11]1920 Collected Indicators'!$A$3:$CV$3,0))</f>
        <v>82.346500000000006</v>
      </c>
      <c r="ACK6" s="115">
        <f>INDEX('[35]Raw Data'!$A$1:$BK$34,MATCH($A6,'[35]Raw Data'!$A$1:$A$34,0),MATCH(ACK$1,'[35]Raw Data'!$A$1:$BK$1,0))</f>
        <v>86.64</v>
      </c>
      <c r="ACL6" s="116">
        <f>INDEX('[35]Raw Data'!$A$1:$BK$34,MATCH($A6,'[35]Raw Data'!$A$1:$A$34,0),MATCH(ACL$1,'[35]Raw Data'!$A$1:$BK$1,0))</f>
        <v>86.59</v>
      </c>
      <c r="ACM6" s="136">
        <f>INDEX('[35]Raw Data'!$A$1:$BK$34,MATCH($A6,'[35]Raw Data'!$A$1:$A$34,0),MATCH(ACM$1,'[35]Raw Data'!$A$1:$BK$1,0))</f>
        <v>77.040000000000006</v>
      </c>
      <c r="ACN6" s="120">
        <f>INDEX('[11]1920 Collected Indicators'!$A$3:$CV$36,MATCH($A6,'[11]1920 Collected Indicators'!$A$3:$A$36,0),MATCH(ACN$1,'[11]1920 Collected Indicators'!$A$3:$CV$3,0))</f>
        <v>85.116100000000003</v>
      </c>
      <c r="ACO6" s="115">
        <f>INDEX('[35]Raw Data'!$A$1:$BK$34,MATCH($A6,'[35]Raw Data'!$A$1:$A$34,0),MATCH(ACO$1,'[35]Raw Data'!$A$1:$BK$1,0))</f>
        <v>81.430000000000007</v>
      </c>
      <c r="ACP6" s="116">
        <f>INDEX('[35]Raw Data'!$A$1:$BK$34,MATCH($A6,'[35]Raw Data'!$A$1:$A$34,0),MATCH(ACP$1,'[35]Raw Data'!$A$1:$BK$1,0))</f>
        <v>80.53</v>
      </c>
      <c r="ACQ6" s="136">
        <f>INDEX('[35]Raw Data'!$A$1:$BK$34,MATCH($A6,'[35]Raw Data'!$A$1:$A$34,0),MATCH(ACQ$1,'[35]Raw Data'!$A$1:$BK$1,0))</f>
        <v>73.930000000000007</v>
      </c>
      <c r="ACR6" s="120">
        <f>INDEX('[11]1920 Collected Indicators'!$A$3:$CV$36,MATCH($A6,'[11]1920 Collected Indicators'!$A$3:$A$36,0),MATCH(ACR$1,'[11]1920 Collected Indicators'!$A$3:$CV$3,0))</f>
        <v>75.397499999999994</v>
      </c>
      <c r="ACS6" s="115">
        <f>INDEX('[35]Raw Data'!$A$1:$BK$34,MATCH($A6,'[35]Raw Data'!$A$1:$A$34,0),MATCH(ACS$1,'[35]Raw Data'!$A$1:$BK$1,0))</f>
        <v>30.73</v>
      </c>
      <c r="ACT6" s="116">
        <f>INDEX('[35]Raw Data'!$A$1:$BK$34,MATCH($A6,'[35]Raw Data'!$A$1:$A$34,0),MATCH(ACT$1,'[35]Raw Data'!$A$1:$BK$1,0))</f>
        <v>32.28</v>
      </c>
      <c r="ACU6" s="136">
        <f>INDEX('[35]Raw Data'!$A$1:$BK$34,MATCH($A6,'[35]Raw Data'!$A$1:$A$34,0),MATCH(ACU$1,'[35]Raw Data'!$A$1:$BK$1,0))</f>
        <v>39.090000000000003</v>
      </c>
      <c r="ACV6" s="120">
        <f>INDEX('[11]1920 Collected Indicators'!$A$3:$CV$36,MATCH($A6,'[11]1920 Collected Indicators'!$A$3:$A$36,0),MATCH(ACV$1,'[11]1920 Collected Indicators'!$A$3:$CV$3,0))</f>
        <v>30.8931</v>
      </c>
      <c r="ACW6" s="115">
        <f t="shared" si="60"/>
        <v>424.49832775919731</v>
      </c>
      <c r="ACX6" s="87">
        <v>5077</v>
      </c>
      <c r="ACY6" s="87">
        <f t="array" ref="ACY6">INDEX([36]Historic!$B$2:$K$35,MATCH($A6,[36]Historic!$B$2:$B$35,0),MATCH(ACY$1,[36]Historic!$B$2:$K$2,0))</f>
        <v>230</v>
      </c>
      <c r="ACZ6" s="116">
        <f t="shared" si="61"/>
        <v>385.98901098901104</v>
      </c>
      <c r="ADA6" s="87">
        <v>4215</v>
      </c>
      <c r="ADB6" s="87">
        <f t="array" ref="ADB6">INDEX([36]Historic!$B$2:$K$35,MATCH($A6,[36]Historic!$B$2:$B$35,0),MATCH(ADB$1,[36]Historic!$B$2:$K$2,0))</f>
        <v>210</v>
      </c>
      <c r="ADC6" s="116">
        <f t="shared" si="62"/>
        <v>360.83916083916085</v>
      </c>
      <c r="ADD6" s="87">
        <v>4128</v>
      </c>
      <c r="ADE6" s="87">
        <f t="array" ref="ADE6">INDEX([36]Historic!$B$2:$K$35,MATCH($A6,[36]Historic!$B$2:$B$35,0),MATCH(ADE$1,[36]Historic!$B$2:$K$2,0))</f>
        <v>220</v>
      </c>
      <c r="ADF6" s="116">
        <f t="shared" si="63"/>
        <v>416.39194139194143</v>
      </c>
      <c r="ADG6" s="87">
        <v>4547</v>
      </c>
      <c r="ADH6" s="87">
        <f t="array" ref="ADH6">INDEX([36]Historic!$B$2:$K$35,MATCH($A6,[36]Historic!$B$2:$B$35,0),MATCH(ADH$1,[36]Historic!$B$2:$K$2,0))</f>
        <v>210</v>
      </c>
      <c r="ADI6" s="116">
        <f t="shared" si="64"/>
        <v>400.48076923076923</v>
      </c>
      <c r="ADJ6" s="87">
        <v>4165</v>
      </c>
      <c r="ADK6" s="87">
        <f t="array" ref="ADK6">INDEX([36]Historic!$B$2:$K$35,MATCH($A6,[36]Historic!$B$2:$B$35,0),MATCH(ADK$1,[36]Historic!$B$2:$K$2,0))</f>
        <v>200</v>
      </c>
      <c r="ADL6" s="116">
        <f t="shared" si="65"/>
        <v>341.95804195804192</v>
      </c>
      <c r="ADM6" s="87">
        <v>3912</v>
      </c>
      <c r="ADN6" s="87">
        <f t="array" ref="ADN6">INDEX([36]Historic!$B$2:$K$35,MATCH($A6,[36]Historic!$B$2:$B$35,0),MATCH(ADN$1,[36]Historic!$B$2:$K$2,0))</f>
        <v>220</v>
      </c>
      <c r="ADO6" s="116">
        <f t="shared" si="66"/>
        <v>224.74916387959865</v>
      </c>
      <c r="ADP6" s="87">
        <f>INDEX('[2]All Previous Years'!$A$1:$EX$34,MATCH($A6,'[2]All Previous Years'!$A$1:$A$34,0),MATCH(ADP$1,'[2]All Previous Years'!$A$1:$EX$1,0))</f>
        <v>2688</v>
      </c>
      <c r="ADQ6" s="87">
        <f t="array" ref="ADQ6">INDEX([36]Historic!$B$2:$K$35,MATCH($A6,[36]Historic!$B$2:$B$35,0),MATCH(ADQ$1,[36]Historic!$B$2:$K$2,0))</f>
        <v>230</v>
      </c>
      <c r="ADR6" s="116">
        <f t="shared" si="67"/>
        <v>368.96853146853147</v>
      </c>
      <c r="ADS6" s="32">
        <f>INDEX([4]Sheet1!$A$1:$CJ$34, MATCH($A6, [4]Sheet1!$A$1:$A$34, 0), MATCH(ADS$1, [4]Sheet1!$A$1:$CJ$1, 0))</f>
        <v>4221</v>
      </c>
      <c r="ADT6" s="87">
        <f t="array" ref="ADT6">INDEX([36]Historic!$B$2:$K$35,MATCH($A6,[36]Historic!$B$2:$B$35,0),MATCH(ADT$1,[36]Historic!$B$2:$K$2,0))</f>
        <v>220</v>
      </c>
      <c r="ADU6" s="88">
        <f>INDEX('[6]Finance Indicators'!$B$3:$BO$35,MATCH($A6,'[6]Finance Indicators'!$A$3:$A$35,0),MATCH(ADU$1,'[6]Finance Indicators'!$B$2:$BO$2,0))</f>
        <v>394.71153846153845</v>
      </c>
      <c r="ADV6" s="88">
        <f>INDEX('[6]Finance Indicators'!$B$3:$BO$35,MATCH($A6,'[6]Finance Indicators'!$A$3:$A$35,0),MATCH(ADV$1,'[6]Finance Indicators'!$B$2:$BO$2,0))</f>
        <v>4105</v>
      </c>
      <c r="ADW6" s="88">
        <f>INDEX('[6]Finance Indicators'!$B$3:$BO$35,MATCH($A6,'[6]Finance Indicators'!$A$3:$A$35,0),MATCH(ADW$1,'[6]Finance Indicators'!$B$2:$BO$2,0))</f>
        <v>200</v>
      </c>
      <c r="ADX6" s="88">
        <f t="array" ref="ADX6">INDEX('[7]Finance Indicators'!$A$2:$BO$35,MATCH($A6,'[7]Finance Indicators'!$A$2:$A$35,0),MATCH(ADX$1,'[7]Finance Indicators'!$A$2:$BO$2,0))</f>
        <v>373.2741617357002</v>
      </c>
      <c r="ADY6" s="250">
        <f t="array" ref="ADY6">INDEX('[7]Finance Indicators'!$A$2:$BO$35,MATCH($A6,'[7]Finance Indicators'!$A$2:$A$35,0),MATCH(ADY$1,'[7]Finance Indicators'!$A$2:$BO$2,0))</f>
        <v>3785</v>
      </c>
      <c r="ADZ6" s="277">
        <f t="array" ref="ADZ6">INDEX('[7]Finance Indicators'!$A$2:$BO$35,MATCH($A6,'[7]Finance Indicators'!$A$2:$A$35,0),MATCH(ADZ$1,'[7]Finance Indicators'!$A$2:$BO$2,0))</f>
        <v>195</v>
      </c>
      <c r="AEA6" s="121">
        <f>(ACW6*100)/Deflators!$B$2</f>
        <v>500.0690059769347</v>
      </c>
      <c r="AEB6" s="137">
        <f>(ACZ6*100)/Deflators!$B$3</f>
        <v>447.91311049293716</v>
      </c>
      <c r="AEC6" s="137">
        <f>(ADC6*100)/Deflators!$B$4</f>
        <v>410.3386158194192</v>
      </c>
      <c r="AED6" s="137">
        <f>(ADF6*100)/Deflators!$B$5</f>
        <v>465.12299372528832</v>
      </c>
      <c r="AEE6" s="137">
        <f>(ADI6*100)/Deflators!$B$6</f>
        <v>441.26514116839974</v>
      </c>
      <c r="AEF6" s="137">
        <f>(ADL6*100)/Deflators!$B$7</f>
        <v>373.73300927293121</v>
      </c>
      <c r="AEG6" s="137">
        <f>(ADO6*100)/Deflators!$B$8</f>
        <v>239.70073705408416</v>
      </c>
      <c r="AEH6" s="137">
        <f>(ADR6*100)/Deflators!$B$9</f>
        <v>386.70535251988468</v>
      </c>
      <c r="AEI6" s="137">
        <f>(ADU6*100)/Deflators!$B$10</f>
        <v>404.35489731897428</v>
      </c>
      <c r="AEJ6" s="245">
        <f>(ADX6*100)/Deflators!$B$11</f>
        <v>373.2741617357002</v>
      </c>
      <c r="AEK6" s="115">
        <f>INDEX('[35]Raw Data'!$A$1:$BK$34,MATCH($A6,'[35]Raw Data'!$A$1:$A$34,0),MATCH(AEK$1,'[35]Raw Data'!$A$1:$BK$1,0))</f>
        <v>84.494773519163758</v>
      </c>
      <c r="AEL6" s="197">
        <f>INDEX('[35]Raw Data'!$A$1:$BK$34,MATCH($A6,'[35]Raw Data'!$A$1:$A$34,0),MATCH(AEL$1,'[35]Raw Data'!$A$1:$BK$1,0))</f>
        <v>582</v>
      </c>
      <c r="AEM6" s="197">
        <f>INDEX('[35]Raw Data'!$A$1:$BK$34,MATCH($A6,'[35]Raw Data'!$A$1:$A$34,0),MATCH(AEM$1,'[35]Raw Data'!$A$1:$BK$1,0))</f>
        <v>6888</v>
      </c>
      <c r="AEN6" s="116">
        <f>INDEX('[35]Raw Data'!$A$1:$BK$34,MATCH($A6,'[35]Raw Data'!$A$1:$A$34,0),MATCH(AEN$1,'[35]Raw Data'!$A$1:$BK$1,0))</f>
        <v>94.099848714069594</v>
      </c>
      <c r="AEO6" s="197">
        <f>INDEX('[35]Raw Data'!$A$1:$BK$34,MATCH($A6,'[35]Raw Data'!$A$1:$A$34,0),MATCH(AEO$1,'[35]Raw Data'!$A$1:$BK$1,0))</f>
        <v>622</v>
      </c>
      <c r="AEP6" s="197">
        <f>INDEX('[35]Raw Data'!$A$1:$BK$34,MATCH($A6,'[35]Raw Data'!$A$1:$A$34,0),MATCH(AEP$1,'[35]Raw Data'!$A$1:$BK$1,0))</f>
        <v>6610</v>
      </c>
      <c r="AEQ6" s="116">
        <f>INDEX('[35]Raw Data'!$A$1:$BK$34,MATCH($A6,'[35]Raw Data'!$A$1:$A$34,0),MATCH(AEQ$1,'[35]Raw Data'!$A$1:$BK$1,0))</f>
        <v>91.316526610644246</v>
      </c>
      <c r="AER6" s="197">
        <f>INDEX('[35]Raw Data'!$A$1:$BK$34,MATCH($A6,'[35]Raw Data'!$A$1:$A$34,0),MATCH(AER$1,'[35]Raw Data'!$A$1:$BK$1,0))</f>
        <v>652</v>
      </c>
      <c r="AES6" s="197">
        <f>INDEX('[35]Raw Data'!$A$1:$BK$34,MATCH($A6,'[35]Raw Data'!$A$1:$A$34,0),MATCH(AES$1,'[35]Raw Data'!$A$1:$BK$1,0))</f>
        <v>7140</v>
      </c>
      <c r="AET6" s="116">
        <f>INDEX('[35]Raw Data'!$A$1:$BK$34,MATCH($A6,'[35]Raw Data'!$A$1:$A$34,0),MATCH(AET$1,'[35]Raw Data'!$A$1:$BK$1,0))</f>
        <v>94.520547945205479</v>
      </c>
      <c r="AEU6" s="197">
        <f>INDEX('[35]Raw Data'!$A$1:$BK$34,MATCH($A6,'[35]Raw Data'!$A$1:$A$34,0),MATCH(AEU$1,'[35]Raw Data'!$A$1:$BK$1,0))</f>
        <v>690</v>
      </c>
      <c r="AEV6" s="197">
        <f>INDEX('[35]Raw Data'!$A$1:$BK$34,MATCH($A6,'[35]Raw Data'!$A$1:$A$34,0),MATCH(AEV$1,'[35]Raw Data'!$A$1:$BK$1,0))</f>
        <v>7300</v>
      </c>
      <c r="AEW6" s="116">
        <f>INDEX('[35]Raw Data'!$A$1:$BK$34,MATCH($A6,'[35]Raw Data'!$A$1:$A$34,0),MATCH(AEW$1,'[35]Raw Data'!$A$1:$BK$1,0))</f>
        <v>115.73952016873187</v>
      </c>
      <c r="AEX6" s="197">
        <f>INDEX('[35]Raw Data'!$A$1:$BK$34,MATCH($A6,'[35]Raw Data'!$A$1:$A$34,0),MATCH(AEX$1,'[35]Raw Data'!$A$1:$BK$1,0))</f>
        <v>878</v>
      </c>
      <c r="AEY6" s="197">
        <f>INDEX('[35]Raw Data'!$A$1:$BK$34,MATCH($A6,'[35]Raw Data'!$A$1:$A$34,0),MATCH(AEY$1,'[35]Raw Data'!$A$1:$BK$1,0))</f>
        <v>7586</v>
      </c>
      <c r="AEZ6" s="116">
        <f>INDEX('[35]Raw Data'!$A$1:$BK$34,MATCH($A6,'[35]Raw Data'!$A$1:$A$34,0),MATCH(AEZ$1,'[35]Raw Data'!$A$1:$BK$1,0))</f>
        <v>107.66652702136572</v>
      </c>
      <c r="AFA6" s="197">
        <f>INDEX('[35]Raw Data'!$A$1:$BK$34,MATCH($A6,'[35]Raw Data'!$A$1:$A$34,0),MATCH(AFA$1,'[35]Raw Data'!$A$1:$BK$1,0))</f>
        <v>771</v>
      </c>
      <c r="AFB6" s="197">
        <f>INDEX('[35]Raw Data'!$A$1:$BK$34,MATCH($A6,'[35]Raw Data'!$A$1:$A$34,0),MATCH(AFB$1,'[35]Raw Data'!$A$1:$BK$1,0))</f>
        <v>7161</v>
      </c>
      <c r="AFC6" s="116">
        <f>INDEX('[35]Raw Data'!$A$1:$BK$34,MATCH($A6,'[35]Raw Data'!$A$1:$A$34,0),MATCH(AFC$1,'[35]Raw Data'!$A$1:$BK$1,0))</f>
        <v>111.523142425491</v>
      </c>
      <c r="AFD6" s="197">
        <f>INDEX('[35]Raw Data'!$A$1:$BK$34,MATCH($A6,'[35]Raw Data'!$A$1:$A$34,0),MATCH(AFD$1,'[35]Raw Data'!$A$1:$BK$1,0))</f>
        <v>812</v>
      </c>
      <c r="AFE6" s="197">
        <f>INDEX('[35]Raw Data'!$A$1:$BK$34,MATCH($A6,'[35]Raw Data'!$A$1:$A$34,0),MATCH(AFE$1,'[35]Raw Data'!$A$1:$BK$1,0))</f>
        <v>7281</v>
      </c>
      <c r="AFF6" s="116">
        <f>INDEX('[35]Raw Data'!$A$1:$BK$34,MATCH($A6,'[35]Raw Data'!$A$1:$A$34,0),MATCH(AFF$1,'[35]Raw Data'!$A$1:$BK$1,0))</f>
        <v>113.26194398682044</v>
      </c>
      <c r="AFG6" s="197">
        <f>INDEX('[35]Raw Data'!$A$1:$BK$34,MATCH($A6,'[35]Raw Data'!$A$1:$A$34,0),MATCH(AFG$1,'[35]Raw Data'!$A$1:$BK$1,0))</f>
        <v>825</v>
      </c>
      <c r="AFH6" s="197">
        <f>INDEX('[35]Raw Data'!$A$1:$BK$34,MATCH($A6,'[35]Raw Data'!$A$1:$A$34,0),MATCH(AFH$1,'[35]Raw Data'!$A$1:$BK$1,0))</f>
        <v>7284</v>
      </c>
      <c r="AFI6" s="116">
        <f>INDEX('[15]1819 Collected Indicators'!$A$3:$CV$36,MATCH($A6,'[15]1819 Collected Indicators'!$A$3:$A$36,0),MATCH(AFI$1,'[15]1819 Collected Indicators'!$A$3:$CV$3,0))</f>
        <v>111.68060426220663</v>
      </c>
      <c r="AFJ6" s="197">
        <f>INDEX('[15]1819 Collected Indicators'!$A$3:$CV$36,MATCH($A6,'[15]1819 Collected Indicators'!$A$3:$A$36,0),MATCH(AFJ$1,'[15]1819 Collected Indicators'!$A$3:$CV$3,0))</f>
        <v>828</v>
      </c>
      <c r="AFK6" s="222">
        <f>INDEX('[15]1819 Collected Indicators'!$A$3:$CV$36,MATCH($A6,'[15]1819 Collected Indicators'!$A$3:$A$36,0),MATCH(AFK$1,'[15]1819 Collected Indicators'!$A$3:$CV$3,0))</f>
        <v>7414</v>
      </c>
      <c r="AFL6" s="311">
        <f>INDEX('[11]1920 Collected Indicators'!$A$3:$CV$36,MATCH($A6,'[11]1920 Collected Indicators'!$A$3:$A$36,0),MATCH(AFL$1,'[11]1920 Collected Indicators'!$A$3:$CV$3,0))</f>
        <v>112.28354978354977</v>
      </c>
      <c r="AFM6" s="197">
        <f>INDEX('[11]1920 Collected Indicators'!$A$3:$CV$36,MATCH($A6,'[11]1920 Collected Indicators'!$A$3:$A$36,0),MATCH(AFM$1,'[11]1920 Collected Indicators'!$A$3:$CV$3,0))</f>
        <v>830</v>
      </c>
      <c r="AFN6" s="197">
        <f>INDEX('[11]1920 Collected Indicators'!$A$3:$CV$36,MATCH($A6,'[11]1920 Collected Indicators'!$A$3:$A$36,0),MATCH(AFN$1,'[11]1920 Collected Indicators'!$A$3:$CV$3,0))</f>
        <v>7392</v>
      </c>
      <c r="AFO6" s="133">
        <f>INDEX('[35]Raw Data'!$A$1:$BK$34,MATCH($A6,'[35]Raw Data'!$A$1:$A$34,0),MATCH(AFO$1,'[35]Raw Data'!$A$1:$BK$1,0))</f>
        <v>88.888888888888886</v>
      </c>
      <c r="AFP6" s="133">
        <f>INDEX('[35]Raw Data'!$A$1:$BK$34,MATCH($A6,'[35]Raw Data'!$A$1:$A$34,0),MATCH(AFP$1,'[35]Raw Data'!$A$1:$BK$1,0))</f>
        <v>77.41935483870968</v>
      </c>
      <c r="AFQ6" s="133">
        <f>INDEX('[35]Raw Data'!$A$1:$BK$34,MATCH($A6,'[35]Raw Data'!$A$1:$A$34,0),MATCH(AFQ$1,'[35]Raw Data'!$A$1:$BK$1,0))</f>
        <v>79.310344827586206</v>
      </c>
      <c r="AFR6" s="133">
        <f>INDEX('[35]Raw Data'!$A$1:$BK$34,MATCH($A6,'[35]Raw Data'!$A$1:$A$34,0),MATCH(AFR$1,'[35]Raw Data'!$A$1:$BK$1,0))</f>
        <v>93.75</v>
      </c>
      <c r="AFS6" s="133">
        <f>INDEX('[35]Raw Data'!$A$1:$BK$34,MATCH($A6,'[35]Raw Data'!$A$1:$A$34,0),MATCH(AFS$1,'[35]Raw Data'!$A$1:$BK$1,0))</f>
        <v>100</v>
      </c>
      <c r="AFT6" s="133">
        <f>INDEX('[35]Raw Data'!$A$1:$BK$34,MATCH($A6,'[35]Raw Data'!$A$1:$A$34,0),MATCH(AFT$1,'[35]Raw Data'!$A$1:$BK$1,0))</f>
        <v>86.842105263157904</v>
      </c>
      <c r="AFU6" s="133">
        <f>INDEX('[35]Raw Data'!$A$1:$BK$34,MATCH($A6,'[35]Raw Data'!$A$1:$A$34,0),MATCH(AFU$1,'[35]Raw Data'!$A$1:$BK$1,0))</f>
        <v>97.058823529411768</v>
      </c>
      <c r="AFV6" s="136">
        <f>INDEX('[15]1819 Collected Indicators'!$A$3:$CV$36,MATCH($A6,'[15]1819 Collected Indicators'!$A$3:$A$36,0),MATCH(AFV$1,'[15]1819 Collected Indicators'!$A$3:$CV$3,0))</f>
        <v>96.97</v>
      </c>
      <c r="AFW6" s="120">
        <f>INDEX('[11]1920 Collected Indicators'!$A$3:$CV$36,MATCH($A6,'[11]1920 Collected Indicators'!$A$3:$A$36,0),MATCH(AFW$1,'[11]1920 Collected Indicators'!$A$3:$CV$3,0))</f>
        <v>92.857142857142861</v>
      </c>
      <c r="AFX6" s="115">
        <f>INDEX('[35]Raw Data'!$A$1:$BK$34,MATCH($A6,'[35]Raw Data'!$A$1:$A$34,0),MATCH(AFX$1,'[35]Raw Data'!$A$1:$BK$1,0))</f>
        <v>503.14809745414726</v>
      </c>
      <c r="AFY6" s="213">
        <f>INDEX('[35]Raw Data'!$A$1:$BK$34,MATCH($A6,'[35]Raw Data'!$A$1:$A$34,0),MATCH(AFY$1,'[35]Raw Data'!$A$1:$BK$1,0))</f>
        <v>1838</v>
      </c>
      <c r="AFZ6" s="213">
        <f>INDEX('[35]Raw Data'!$A$1:$BK$34,MATCH($A6,'[35]Raw Data'!$A$1:$A$34,0),MATCH(AFZ$1,'[35]Raw Data'!$A$1:$BK$1,0))</f>
        <v>3653</v>
      </c>
      <c r="AGA6" s="116">
        <f>INDEX('[35]Raw Data'!$A$1:$BK$34,MATCH($A6,'[35]Raw Data'!$A$1:$A$34,0),MATCH(AGA$1,'[35]Raw Data'!$A$1:$BK$1,0))</f>
        <v>545.23682810005323</v>
      </c>
      <c r="AGB6" s="213">
        <f>INDEX('[35]Raw Data'!$A$1:$BK$34,MATCH($A6,'[35]Raw Data'!$A$1:$A$34,0),MATCH(AGB$1,'[35]Raw Data'!$A$1:$BK$1,0))</f>
        <v>2049</v>
      </c>
      <c r="AGC6" s="213">
        <f>INDEX('[35]Raw Data'!$A$1:$BK$34,MATCH($A6,'[35]Raw Data'!$A$1:$A$34,0),MATCH(AGC$1,'[35]Raw Data'!$A$1:$BK$1,0))</f>
        <v>3758</v>
      </c>
      <c r="AGD6" s="116">
        <f>INDEX('[35]Raw Data'!$A$1:$BK$34,MATCH($A6,'[35]Raw Data'!$A$1:$A$34,0),MATCH(AGD$1,'[35]Raw Data'!$A$1:$BK$1,0))</f>
        <v>578.93361212754837</v>
      </c>
      <c r="AGE6" s="213">
        <f>INDEX('[35]Raw Data'!$A$1:$BK$34,MATCH($A6,'[35]Raw Data'!$A$1:$A$34,0),MATCH(AGE$1,'[35]Raw Data'!$A$1:$BK$1,0))</f>
        <v>2215</v>
      </c>
      <c r="AGF6" s="213">
        <f>INDEX('[35]Raw Data'!$A$1:$BK$34,MATCH($A6,'[35]Raw Data'!$A$1:$A$34,0),MATCH(AGF$1,'[35]Raw Data'!$A$1:$BK$1,0))</f>
        <v>3826</v>
      </c>
      <c r="AGG6" s="116">
        <f>INDEX('[35]Raw Data'!$A$1:$BK$34,MATCH($A6,'[35]Raw Data'!$A$1:$A$34,0),MATCH(AGG$1,'[35]Raw Data'!$A$1:$BK$1,0))</f>
        <v>641.03869653767822</v>
      </c>
      <c r="AGH6" s="213">
        <f>INDEX('[35]Raw Data'!$A$1:$BK$34,MATCH($A6,'[35]Raw Data'!$A$1:$A$34,0),MATCH(AGH$1,'[35]Raw Data'!$A$1:$BK$1,0))</f>
        <v>2518</v>
      </c>
      <c r="AGI6" s="213">
        <f>INDEX('[35]Raw Data'!$A$1:$BK$34,MATCH($A6,'[35]Raw Data'!$A$1:$A$34,0),MATCH(AGI$1,'[35]Raw Data'!$A$1:$BK$1,0))</f>
        <v>3928</v>
      </c>
      <c r="AGJ6" s="116">
        <f>INDEX('[35]Raw Data'!$A$1:$BK$34,MATCH($A6,'[35]Raw Data'!$A$1:$A$34,0),MATCH(AGJ$1,'[35]Raw Data'!$A$1:$BK$1,0))</f>
        <v>379.02825979176998</v>
      </c>
      <c r="AGK6" s="213">
        <f>INDEX('[35]Raw Data'!$A$1:$BK$34,MATCH($A6,'[35]Raw Data'!$A$1:$A$34,0),MATCH(AGK$1,'[35]Raw Data'!$A$1:$BK$1,0))</f>
        <v>1529</v>
      </c>
      <c r="AGL6" s="213">
        <f>INDEX('[35]Raw Data'!$A$1:$BK$34,MATCH($A6,'[35]Raw Data'!$A$1:$A$34,0),MATCH(AGL$1,'[35]Raw Data'!$A$1:$BK$1,0))</f>
        <v>4034</v>
      </c>
      <c r="AGM6" s="116">
        <f>INDEX('[15]1819 Collected Indicators'!$A$3:$CV$36,MATCH($A6,'[15]1819 Collected Indicators'!$A$3:$A$36,0),MATCH(AGM$1,'[15]1819 Collected Indicators'!$A$3:$CV$3,0))</f>
        <v>654.25</v>
      </c>
      <c r="AGN6" s="213">
        <f>INDEX('[15]1819 Collected Indicators'!$A$3:$CV$36,MATCH($A6,'[15]1819 Collected Indicators'!$A$3:$A$36,0),MATCH(AGN$1,'[15]1819 Collected Indicators'!$A$3:$CV$3,0))</f>
        <v>2723</v>
      </c>
      <c r="AGO6" s="228">
        <f>INDEX('[15]1819 Collected Indicators'!$A$3:$CV$36,MATCH($A6,'[15]1819 Collected Indicators'!$A$3:$A$36,0),MATCH(AGO$1,'[15]1819 Collected Indicators'!$A$3:$CV$3,0))</f>
        <v>4162</v>
      </c>
      <c r="AGP6" s="213">
        <f>INDEX('[11]1920 Collected Indicators'!$A$3:$CV$36,MATCH($A6,'[11]1920 Collected Indicators'!$A$3:$A$36,0),MATCH(AGP$1,'[11]1920 Collected Indicators'!$A$3:$CV$3,0))</f>
        <v>309.73860744853113</v>
      </c>
      <c r="AGQ6" s="213">
        <f>INDEX('[11]1920 Collected Indicators'!$A$3:$CV$36,MATCH($A6,'[11]1920 Collected Indicators'!$A$3:$A$36,0),MATCH(AGQ$1,'[11]1920 Collected Indicators'!$A$3:$CV$3,0))</f>
        <v>1339</v>
      </c>
      <c r="AGR6" s="306">
        <f>INDEX('[11]1920 Collected Indicators'!$A$3:$CV$36,MATCH($A6,'[11]1920 Collected Indicators'!$A$3:$A$36,0),MATCH(AGR$1,'[11]1920 Collected Indicators'!$A$3:$CV$3,0))</f>
        <v>4323</v>
      </c>
      <c r="AGS6" s="217">
        <v>3</v>
      </c>
      <c r="AGT6" s="208">
        <v>1639</v>
      </c>
      <c r="AGU6" s="87">
        <v>545939</v>
      </c>
      <c r="AGV6" s="88">
        <v>2.9046104415366467</v>
      </c>
      <c r="AGW6" s="87">
        <v>1620</v>
      </c>
      <c r="AGX6" s="87">
        <v>557734</v>
      </c>
      <c r="AGY6" s="116">
        <v>3.1069684864624945</v>
      </c>
      <c r="AGZ6" s="87">
        <v>1722</v>
      </c>
      <c r="AHA6" s="32">
        <v>554238</v>
      </c>
      <c r="AHB6" s="116">
        <v>2.761851122406501</v>
      </c>
      <c r="AHC6" s="87">
        <v>1579</v>
      </c>
      <c r="AHD6" s="87">
        <v>571718</v>
      </c>
      <c r="AHE6" s="116">
        <v>1.670312324591692</v>
      </c>
      <c r="AHF6" s="87">
        <v>982</v>
      </c>
      <c r="AHG6" s="87">
        <v>587914</v>
      </c>
      <c r="AHH6" s="116">
        <v>1.6977318015380298</v>
      </c>
      <c r="AHI6" s="87">
        <v>944</v>
      </c>
      <c r="AHJ6" s="87">
        <v>556036</v>
      </c>
      <c r="AHK6" s="116">
        <f t="shared" si="68"/>
        <v>1.7041182858574888</v>
      </c>
      <c r="AHL6" s="87">
        <f>INDEX('[2]All Previous Years'!$A$1:$EX$34,MATCH($A6,'[2]All Previous Years'!$A$1:$A$34,0),MATCH(AHL$1,'[2]All Previous Years'!$A$1:$EX$1,0))</f>
        <v>918</v>
      </c>
      <c r="AHM6" s="131">
        <f>INDEX('[29]SPI Raw Data 1617'!$A$3:$AN$37,MATCH($A6,'[29]SPI Raw Data 1617'!$A$3:$A$37,0),MATCH(AHM$1,'[29]SPI Raw Data 1617'!$A$37:$AN$37,0))</f>
        <v>538695</v>
      </c>
      <c r="AHN6" s="88">
        <f t="shared" si="69"/>
        <v>0.99623914629028254</v>
      </c>
      <c r="AHO6" s="32">
        <f>INDEX([4]Sheet1!$A$1:$CJ$34, MATCH($A6, [4]Sheet1!$A$1:$A$34, 0), MATCH(AHO$1, [4]Sheet1!$A$1:$CJ$1, 0))</f>
        <v>489</v>
      </c>
      <c r="AHP6" s="32">
        <f>INDEX('[5]Finance Indicators'!$A$2:$BO$35,MATCH($A6,'[5]Finance Indicators'!$A$2:$A$35,0),MATCH(AHP$1,'[5]Finance Indicators'!$A$2:$BO$2,0))</f>
        <v>490846</v>
      </c>
      <c r="AHQ6" s="88">
        <f>INDEX('[6]Finance Indicators'!$B$3:$BO$35,MATCH($A6,'[6]Finance Indicators'!$A$3:$A$35,0),MATCH(AHQ$1,'[6]Finance Indicators'!$B$2:$BO$2,0))</f>
        <v>0.7467964943649178</v>
      </c>
      <c r="AHR6" s="88">
        <f>INDEX('[6]Finance Indicators'!$B$3:$BO$35,MATCH($A6,'[6]Finance Indicators'!$A$3:$A$35,0),MATCH(AHR$1,'[6]Finance Indicators'!$B$2:$BO$2,0))</f>
        <v>416</v>
      </c>
      <c r="AHS6" s="88">
        <f>INDEX('[6]Finance Indicators'!$B$3:$BO$35,MATCH($A6,'[6]Finance Indicators'!$A$3:$A$35,0),MATCH(AHS$1,'[6]Finance Indicators'!$B$2:$BO$2,0))</f>
        <v>557046</v>
      </c>
      <c r="AHT6" s="88">
        <f t="array" ref="AHT6">INDEX('[7]Finance Indicators'!$A$2:$BO$35,MATCH($A6,'[7]Finance Indicators'!$A$2:$A$35,0),MATCH(AHT$1,'[7]Finance Indicators'!$A$2:$BO$2,0))</f>
        <v>0.83688460469651293</v>
      </c>
      <c r="AHU6" s="250">
        <f t="array" ref="AHU6">INDEX('[7]Finance Indicators'!$A$2:$BO$35,MATCH($A6,'[7]Finance Indicators'!$A$2:$A$35,0),MATCH(AHU$1,'[7]Finance Indicators'!$A$2:$BO$2,0))</f>
        <v>521</v>
      </c>
      <c r="AHV6" s="250">
        <f t="array" ref="AHV6">INDEX('[7]Finance Indicators'!$A$2:$BO$35,MATCH($A6,'[7]Finance Indicators'!$A$2:$A$35,0),MATCH(AHV$1,'[7]Finance Indicators'!$A$2:$BO$2,0))</f>
        <v>622547</v>
      </c>
      <c r="AHW6" s="119">
        <f>(AGS6*100)/Deflators!$B$2</f>
        <v>3.5340705011724283</v>
      </c>
      <c r="AHX6" s="137">
        <f>(AGV6*100)/Deflators!$B$3</f>
        <v>3.3705962102532045</v>
      </c>
      <c r="AHY6" s="137">
        <f>(AGY6*100)/Deflators!$B$4</f>
        <v>3.5331784531497941</v>
      </c>
      <c r="AHZ6" s="137">
        <f>(AHB6*100)/Deflators!$B$5</f>
        <v>3.0850752249983882</v>
      </c>
      <c r="AIA6" s="137">
        <f>(AHE6*100)/Deflators!$B$6</f>
        <v>1.8404144726399079</v>
      </c>
      <c r="AIB6" s="137">
        <f>(AHH6*100)/Deflators!$B$7</f>
        <v>1.8554861628463042</v>
      </c>
      <c r="AIC6" s="137">
        <f>(AHK6*100)/Deflators!$B$8</f>
        <v>1.8174857787956458</v>
      </c>
      <c r="AID6" s="137">
        <f>(AHN6*100)/Deflators!$B$9</f>
        <v>1.0441297221932595</v>
      </c>
      <c r="AIE6" s="137">
        <f>(AHQ6*100)/Deflators!$B$10</f>
        <v>0.76504178462601757</v>
      </c>
      <c r="AIF6" s="301">
        <f>(AHT6*100)/Deflators!$B$11</f>
        <v>0.83688460469651293</v>
      </c>
      <c r="AIG6" s="121">
        <v>1.4212436576423095</v>
      </c>
      <c r="AIH6" s="87">
        <v>614</v>
      </c>
      <c r="AII6" s="87">
        <v>432016</v>
      </c>
      <c r="AIJ6" s="88">
        <v>1.3154547766997347</v>
      </c>
      <c r="AIK6" s="87">
        <v>543</v>
      </c>
      <c r="AIL6" s="87">
        <v>412785</v>
      </c>
      <c r="AIM6" s="123">
        <v>2.0578922230542895</v>
      </c>
      <c r="AIN6" s="87">
        <v>698</v>
      </c>
      <c r="AIO6" s="32">
        <v>339182</v>
      </c>
      <c r="AIP6" s="116">
        <v>1.4593710481808877</v>
      </c>
      <c r="AIQ6" s="87">
        <v>472</v>
      </c>
      <c r="AIR6" s="87">
        <v>323427</v>
      </c>
      <c r="AIS6" s="116">
        <v>1.407360264544363</v>
      </c>
      <c r="AIT6" s="87">
        <v>429</v>
      </c>
      <c r="AIU6" s="87">
        <v>304826</v>
      </c>
      <c r="AIV6" s="116">
        <v>1.3397094142814854</v>
      </c>
      <c r="AIW6" s="87">
        <v>439</v>
      </c>
      <c r="AIX6" s="87">
        <v>327683</v>
      </c>
      <c r="AIY6" s="116">
        <f t="shared" si="70"/>
        <v>1.2783668615598056</v>
      </c>
      <c r="AIZ6" s="87">
        <f>INDEX('[2]All Previous Years'!$A$1:$EX$34,MATCH($A6,'[2]All Previous Years'!$A$1:$A$34,0),MATCH(AIZ$1,'[2]All Previous Years'!$A$1:$EX$1,0))</f>
        <v>387</v>
      </c>
      <c r="AJA6" s="131">
        <f>INDEX('[29]SPI Raw Data 1617'!$A$3:$AN$37,MATCH($A6,'[29]SPI Raw Data 1617'!$A$3:$A$37,0),MATCH(AJA$1,'[29]SPI Raw Data 1617'!$A$37:$AN$37,0))</f>
        <v>302730</v>
      </c>
      <c r="AJB6" s="88">
        <f t="shared" si="71"/>
        <v>0.93009025546886959</v>
      </c>
      <c r="AJC6" s="32">
        <f>INDEX([4]Sheet1!$A$1:$CJ$34, MATCH($A6, [4]Sheet1!$A$1:$A$34, 0), MATCH(AJC$1, [4]Sheet1!$A$1:$CJ$1, 0))</f>
        <v>304</v>
      </c>
      <c r="AJD6" s="32">
        <f>INDEX('[5]Finance Indicators'!$A$2:$BO$35,MATCH($A6,'[5]Finance Indicators'!$A$2:$A$35,0),MATCH(AJD$1,'[5]Finance Indicators'!$A$2:$BO$2,0))</f>
        <v>326850</v>
      </c>
      <c r="AJE6" s="88">
        <f>INDEX('[6]Finance Indicators'!$B$3:$BO$35,MATCH($A6,'[6]Finance Indicators'!$A$3:$A$35,0),MATCH(AJE$1,'[6]Finance Indicators'!$B$2:$BO$2,0))</f>
        <v>0.44703991670344845</v>
      </c>
      <c r="AJF6" s="88">
        <f>INDEX('[6]Finance Indicators'!$B$3:$BO$35,MATCH($A6,'[6]Finance Indicators'!$A$3:$A$35,0),MATCH(AJF$1,'[6]Finance Indicators'!$B$2:$BO$2,0))</f>
        <v>158</v>
      </c>
      <c r="AJG6" s="88">
        <f>INDEX('[6]Finance Indicators'!$B$3:$BO$35,MATCH($A6,'[6]Finance Indicators'!$A$3:$A$35,0),MATCH(AJG$1,'[6]Finance Indicators'!$B$2:$BO$2,0))</f>
        <v>353436</v>
      </c>
      <c r="AJH6" s="88">
        <f t="array" ref="AJH6">INDEX('[7]Finance Indicators'!$A$2:$BO$35,MATCH($A6,'[7]Finance Indicators'!$A$2:$A$35,0),MATCH(AJH$1,'[7]Finance Indicators'!$A$2:$BO$2,0))</f>
        <v>0.64293411751812823</v>
      </c>
      <c r="AJI6" s="250">
        <f t="array" ref="AJI6">INDEX('[7]Finance Indicators'!$A$2:$BO$35,MATCH($A6,'[7]Finance Indicators'!$A$2:$A$35,0),MATCH(AJI$1,'[7]Finance Indicators'!$A$2:$BO$2,0))</f>
        <v>176</v>
      </c>
      <c r="AJJ6" s="250">
        <f t="array" ref="AJJ6">INDEX('[7]Finance Indicators'!$A$2:$BO$35,MATCH($A6,'[7]Finance Indicators'!$A$2:$A$35,0),MATCH(AJJ$1,'[7]Finance Indicators'!$A$2:$BO$2,0))</f>
        <v>273745</v>
      </c>
      <c r="AJK6" s="119">
        <f>(AIG6*100)/Deflators!$B$2</f>
        <v>1.6742584284840307</v>
      </c>
      <c r="AJL6" s="137">
        <f>(AIJ6*100)/Deflators!$B$3</f>
        <v>1.5264927859854149</v>
      </c>
      <c r="AJM6" s="137">
        <f>(AIM6*100)/Deflators!$B$4</f>
        <v>2.3401912485048681</v>
      </c>
      <c r="AJN6" s="137">
        <f>(AIP6*100)/Deflators!$B$5</f>
        <v>1.6301637073398059</v>
      </c>
      <c r="AJO6" s="137">
        <f>(AIS6*100)/Deflators!$B$6</f>
        <v>1.5506837619239457</v>
      </c>
      <c r="AJP6" s="137">
        <f>(AIV6*100)/Deflators!$B$7</f>
        <v>1.4641960986901734</v>
      </c>
      <c r="AJQ6" s="137">
        <f>(AIY6*100)/Deflators!$B$8</f>
        <v>1.3634109851708205</v>
      </c>
      <c r="AJR6" s="137">
        <f>(AJB6*100)/Deflators!$B$9</f>
        <v>0.97480096387860771</v>
      </c>
      <c r="AJS6" s="137">
        <f>(AJE6*100)/Deflators!$B$10</f>
        <v>0.457961731548721</v>
      </c>
      <c r="AJT6" s="245">
        <f>(AJH6*100)/Deflators!$B$11</f>
        <v>0.64293411751812823</v>
      </c>
      <c r="AJU6" s="119">
        <v>8.995747464834805</v>
      </c>
      <c r="AJV6" s="87">
        <v>55</v>
      </c>
      <c r="AJW6" s="87">
        <v>6114</v>
      </c>
      <c r="AJX6" s="88">
        <v>4.5</v>
      </c>
      <c r="AJY6" s="87">
        <v>36</v>
      </c>
      <c r="AJZ6" s="87">
        <v>8000</v>
      </c>
      <c r="AKA6" s="116">
        <v>4.7234176550855462</v>
      </c>
      <c r="AKB6" s="87">
        <v>45</v>
      </c>
      <c r="AKC6" s="32">
        <v>9527</v>
      </c>
      <c r="AKD6" s="116">
        <v>5.3857715430861726</v>
      </c>
      <c r="AKE6" s="87">
        <v>43</v>
      </c>
      <c r="AKF6" s="87">
        <v>7984</v>
      </c>
      <c r="AKG6" s="88" t="s">
        <v>1853</v>
      </c>
      <c r="AKH6" s="39" t="s">
        <v>1853</v>
      </c>
      <c r="AKI6" s="39" t="s">
        <v>1853</v>
      </c>
      <c r="AKJ6" s="88" t="s">
        <v>1853</v>
      </c>
      <c r="AKK6" s="39" t="s">
        <v>1853</v>
      </c>
      <c r="AKL6" s="39" t="s">
        <v>1853</v>
      </c>
      <c r="AKM6" s="116" t="str">
        <f t="shared" si="72"/>
        <v>NA</v>
      </c>
      <c r="AKN6" s="87" t="str">
        <f>INDEX('[2]All Previous Years'!$A$1:$EX$34,MATCH($A6,'[2]All Previous Years'!$A$1:$A$34,0),MATCH(AKN$1,'[2]All Previous Years'!$A$1:$EX$1,0))</f>
        <v>NA</v>
      </c>
      <c r="AKO6" s="131" t="str">
        <f>INDEX('[29]SPI Raw Data 1617'!$A$3:$AN$37,MATCH($A6,'[29]SPI Raw Data 1617'!$A$3:$A$37,0),MATCH(AKO$1,'[29]SPI Raw Data 1617'!$A$37:$AN$37,0))</f>
        <v>NA</v>
      </c>
      <c r="AKP6" s="88" t="str">
        <f t="shared" si="73"/>
        <v>NA</v>
      </c>
      <c r="AKQ6" s="32">
        <f>INDEX([4]Sheet1!$A$1:$CJ$34, MATCH($A6, [4]Sheet1!$A$1:$A$34, 0), MATCH(AKQ$1, [4]Sheet1!$A$1:$CJ$1, 0))</f>
        <v>123</v>
      </c>
      <c r="AKR6" s="32" t="str">
        <f>INDEX('[5]Finance Indicators'!$A$2:$BO$35,MATCH($A6,'[5]Finance Indicators'!$A$2:$A$35,0),MATCH(AKR$1,'[5]Finance Indicators'!$A$2:$BO$2,0))</f>
        <v>NA</v>
      </c>
      <c r="AKS6" s="88" t="str">
        <f>INDEX('[6]Finance Indicators'!$B$3:$BO$35,MATCH($A6,'[6]Finance Indicators'!$A$3:$A$35,0),MATCH(AKS$1,'[6]Finance Indicators'!$B$2:$BO$2,0))</f>
        <v>NA</v>
      </c>
      <c r="AKT6" s="88">
        <f>INDEX('[6]Finance Indicators'!$B$3:$BO$35,MATCH($A6,'[6]Finance Indicators'!$A$3:$A$35,0),MATCH(AKT$1,'[6]Finance Indicators'!$B$2:$BO$2,0))</f>
        <v>86</v>
      </c>
      <c r="AKU6" s="88" t="str">
        <f>INDEX('[6]Finance Indicators'!$B$3:$BO$35,MATCH($A6,'[6]Finance Indicators'!$A$3:$A$35,0),MATCH(AKU$1,'[6]Finance Indicators'!$B$2:$BO$2,0))</f>
        <v>NA</v>
      </c>
      <c r="AKV6" s="88" t="str">
        <f t="array" ref="AKV6">INDEX('[7]Finance Indicators'!$A$2:$BO$35,MATCH($A6,'[7]Finance Indicators'!$A$2:$A$35,0),MATCH(AKV$1,'[7]Finance Indicators'!$A$2:$BO$2,0))</f>
        <v>NA</v>
      </c>
      <c r="AKW6" s="250">
        <f t="array" ref="AKW6">INDEX('[7]Finance Indicators'!$A$2:$BO$35,MATCH($A6,'[7]Finance Indicators'!$A$2:$A$35,0),MATCH(AKW$1,'[7]Finance Indicators'!$A$2:$BO$2,0))</f>
        <v>89</v>
      </c>
      <c r="AKX6" s="250" t="str">
        <f t="array" ref="AKX6">INDEX('[7]Finance Indicators'!$A$2:$BO$35,MATCH($A6,'[7]Finance Indicators'!$A$2:$A$35,0),MATCH(AKX$1,'[7]Finance Indicators'!$A$2:$BO$2,0))</f>
        <v>NA</v>
      </c>
      <c r="AKY6" s="119">
        <f>IFERROR((AJU6*100)/Deflators!$B$2,"NA")</f>
        <v>10.597201917156447</v>
      </c>
      <c r="AKZ6" s="88">
        <f>IFERROR((AJX6*100)/Deflators!$B$3,"NA")</f>
        <v>5.2219336298037797</v>
      </c>
      <c r="ALA6" s="88">
        <f>IFERROR((AKA6*100)/Deflators!$B$4,"NA")</f>
        <v>5.3713700531210815</v>
      </c>
      <c r="ALB6" s="88">
        <f>IFERROR((AKD6*100)/Deflators!$B$5,"NA")</f>
        <v>6.0160774852334535</v>
      </c>
      <c r="ALC6" s="88" t="str">
        <f>IFERROR((AKG6*100)/Deflators!$B$6,"NA")</f>
        <v>NA</v>
      </c>
      <c r="ALD6" s="88" t="str">
        <f>IFERROR((AKJ6*100)/Deflators!$B$7,"NA")</f>
        <v>NA</v>
      </c>
      <c r="ALE6" s="88" t="str">
        <f>IFERROR((AKM6*100)/Deflators!$B$8,"NA")</f>
        <v>NA</v>
      </c>
      <c r="ALF6" s="88" t="str">
        <f>IFERROR((AKP6*100)/Deflators!$B$9,"NA")</f>
        <v>NA</v>
      </c>
      <c r="ALG6" s="88" t="str">
        <f>IFERROR((AKS6*100)/Deflators!$B$10,"NA")</f>
        <v>NA</v>
      </c>
      <c r="ALH6" s="183" t="str">
        <f>IFERROR((AKV6*100)/Deflators!$B$11,"NA")</f>
        <v>NA</v>
      </c>
      <c r="ALI6" s="119">
        <v>32510.369346237407</v>
      </c>
      <c r="ALJ6" s="87">
        <v>1646</v>
      </c>
      <c r="ALK6" s="87">
        <v>50630</v>
      </c>
      <c r="ALL6" s="88">
        <v>26432.932834350991</v>
      </c>
      <c r="ALM6" s="87">
        <v>1342</v>
      </c>
      <c r="ALN6" s="87">
        <v>50770</v>
      </c>
      <c r="ALO6" s="116">
        <v>23654.446177847112</v>
      </c>
      <c r="ALP6" s="87">
        <v>1213</v>
      </c>
      <c r="ALQ6" s="87">
        <v>51280</v>
      </c>
      <c r="ALR6" s="116">
        <v>22718.408736349455</v>
      </c>
      <c r="ALS6" s="87">
        <v>1165</v>
      </c>
      <c r="ALT6" s="87">
        <v>51280</v>
      </c>
      <c r="ALU6" s="116">
        <v>26509.08380543075</v>
      </c>
      <c r="ALV6" s="87">
        <v>1357</v>
      </c>
      <c r="ALW6" s="87">
        <v>51190</v>
      </c>
      <c r="ALX6" s="116">
        <v>18983.644859813085</v>
      </c>
      <c r="ALY6" s="87">
        <v>975</v>
      </c>
      <c r="ALZ6" s="87">
        <v>51360</v>
      </c>
      <c r="AMA6" s="116">
        <f t="shared" si="74"/>
        <v>26445.959104186953</v>
      </c>
      <c r="AMB6" s="87">
        <f>INDEX('[2]All Previous Years'!$A$1:$EX$34,MATCH($A6,'[2]All Previous Years'!$A$1:$A$34,0),MATCH(AMB$1,'[2]All Previous Years'!$A$1:$EX$1,0))</f>
        <v>1358</v>
      </c>
      <c r="AMC6" s="32">
        <f>INDEX('[3]Raw data 16-17'!$B$2:$XA$34,MATCH($A6,'[3]Raw data 16-17'!$A$2:$A$34,0),MATCH(AMC$1,'[3]Raw data 16-17'!$B$1:$GU$1,0))</f>
        <v>51350</v>
      </c>
      <c r="AMD6" s="88">
        <f t="shared" si="75"/>
        <v>13955.296404275996</v>
      </c>
      <c r="AME6" s="32">
        <f>INDEX([4]Sheet1!$A$1:$CJ$34, MATCH($A6, [4]Sheet1!$A$1:$A$34, 0), MATCH(AME$1, [4]Sheet1!$A$1:$CJ$1, 0))</f>
        <v>718</v>
      </c>
      <c r="AMF6" s="32">
        <f>INDEX('[5]Finance Indicators'!$A$2:$BO$35,MATCH($A6,'[5]Finance Indicators'!$A$2:$A$35,0),MATCH(AMF$1,'[5]Finance Indicators'!$A$2:$BO$2,0))</f>
        <v>51450</v>
      </c>
      <c r="AMG6" s="88">
        <f>INDEX('[6]Finance Indicators'!$B$3:$BO$35,MATCH($A6,'[6]Finance Indicators'!$A$3:$A$35,0),MATCH(AMG$1,'[6]Finance Indicators'!$B$2:$BO$2,0))</f>
        <v>13540.856031128404</v>
      </c>
      <c r="AMH6" s="88">
        <f>INDEX('[6]Finance Indicators'!$B$3:$BO$35,MATCH($A6,'[6]Finance Indicators'!$A$3:$A$35,0),MATCH(AMH$1,'[6]Finance Indicators'!$B$2:$BO$2,0))</f>
        <v>696</v>
      </c>
      <c r="AMI6" s="88">
        <f>INDEX('[6]Finance Indicators'!$B$3:$BO$35,MATCH($A6,'[6]Finance Indicators'!$A$3:$A$35,0),MATCH(AMI$1,'[6]Finance Indicators'!$B$2:$BO$2,0))</f>
        <v>51400</v>
      </c>
      <c r="AMJ6" s="88">
        <f t="array" ref="AMJ6">INDEX('[7]Finance Indicators'!$A$2:$BO$35,MATCH($A6,'[7]Finance Indicators'!$A$2:$A$35,0),MATCH(AMJ$1,'[7]Finance Indicators'!$A$2:$BO$2,0))</f>
        <v>19324.796274738066</v>
      </c>
      <c r="AMK6" s="250">
        <f t="array" ref="AMK6">INDEX('[7]Finance Indicators'!$A$2:$BO$35,MATCH($A6,'[7]Finance Indicators'!$A$2:$A$35,0),MATCH(AMK$1,'[7]Finance Indicators'!$A$2:$BO$2,0))</f>
        <v>996</v>
      </c>
      <c r="AML6" s="250">
        <f t="array" ref="AML6">INDEX('[7]Finance Indicators'!$A$2:$BO$35,MATCH($A6,'[7]Finance Indicators'!$A$2:$A$35,0),MATCH(AML$1,'[7]Finance Indicators'!$A$2:$BO$2,0))</f>
        <v>51540</v>
      </c>
      <c r="AMM6" s="119">
        <f>(ALI6*100)/Deflators!$B$2</f>
        <v>38297.97909625266</v>
      </c>
      <c r="AMN6" s="137">
        <f>(ALL6*100)/Deflators!$B$3</f>
        <v>30673.560200453776</v>
      </c>
      <c r="AMO6" s="137">
        <f>(ALO6*100)/Deflators!$B$4</f>
        <v>26899.332877340334</v>
      </c>
      <c r="AMP6" s="137">
        <f>(ALR6*100)/Deflators!$B$5</f>
        <v>25377.1824901367</v>
      </c>
      <c r="AMQ6" s="137">
        <f>(ALU6*100)/Deflators!$B$6</f>
        <v>29208.729872639309</v>
      </c>
      <c r="AMR6" s="137">
        <f>(ALX6*100)/Deflators!$B$7</f>
        <v>20747.617689590956</v>
      </c>
      <c r="AMS6" s="137">
        <f>(AMA6*100)/Deflators!$B$8</f>
        <v>28205.292424454739</v>
      </c>
      <c r="AMT6" s="137">
        <f>(AMD6*100)/Deflators!$B$9</f>
        <v>14626.146555252484</v>
      </c>
      <c r="AMU6" s="138">
        <f>(AMG6*100)/Deflators!$B$10</f>
        <v>13871.678217006231</v>
      </c>
      <c r="AMV6" s="137">
        <f>(AMJ6*100)/Deflators!$B$11</f>
        <v>19324.796274738066</v>
      </c>
      <c r="AMW6" s="133">
        <f t="shared" si="3"/>
        <v>78.433333333333337</v>
      </c>
      <c r="AMX6" s="116">
        <f t="shared" si="3"/>
        <v>79</v>
      </c>
      <c r="AMY6" s="116">
        <f t="shared" si="3"/>
        <v>82.333333333333329</v>
      </c>
      <c r="AMZ6" s="116">
        <f t="shared" si="3"/>
        <v>82.666666666666671</v>
      </c>
      <c r="ANA6" s="136">
        <f t="shared" si="3"/>
        <v>82</v>
      </c>
      <c r="ANB6" s="116">
        <f t="shared" si="3"/>
        <v>73.566666666666663</v>
      </c>
      <c r="ANC6" s="248">
        <f t="shared" si="3"/>
        <v>69.233333333333334</v>
      </c>
      <c r="AND6" s="115">
        <f t="shared" si="4"/>
        <v>83.166666666666671</v>
      </c>
      <c r="ANE6" s="116">
        <f t="shared" si="4"/>
        <v>85.333333333333329</v>
      </c>
      <c r="ANF6" s="116">
        <f t="shared" si="4"/>
        <v>86.666666666666671</v>
      </c>
      <c r="ANG6" s="116">
        <f t="shared" si="4"/>
        <v>88</v>
      </c>
      <c r="ANH6" s="116">
        <f t="shared" si="4"/>
        <v>87</v>
      </c>
      <c r="ANI6" s="116">
        <f t="shared" si="4"/>
        <v>82.7</v>
      </c>
      <c r="ANJ6" s="248">
        <f t="shared" si="4"/>
        <v>84.033333333333331</v>
      </c>
      <c r="ANK6" s="115">
        <f t="shared" si="5"/>
        <v>53.291666666666664</v>
      </c>
      <c r="ANL6" s="116">
        <f t="shared" si="5"/>
        <v>60</v>
      </c>
      <c r="ANM6" s="116">
        <f t="shared" si="5"/>
        <v>60.666666666666664</v>
      </c>
      <c r="ANN6" s="116">
        <f t="shared" si="5"/>
        <v>57</v>
      </c>
      <c r="ANO6" s="116">
        <f t="shared" si="5"/>
        <v>50.333333333333336</v>
      </c>
      <c r="ANP6" s="116">
        <f t="shared" si="5"/>
        <v>42.4</v>
      </c>
      <c r="ANQ6" s="248">
        <f t="shared" si="5"/>
        <v>50.066666666666663</v>
      </c>
      <c r="ANR6" s="115">
        <f t="shared" si="6"/>
        <v>71.233333333333334</v>
      </c>
      <c r="ANS6" s="116">
        <f t="shared" si="6"/>
        <v>74.666666666666671</v>
      </c>
      <c r="ANT6" s="116">
        <f t="shared" si="6"/>
        <v>77.333333333333329</v>
      </c>
      <c r="ANU6" s="116">
        <f t="shared" si="6"/>
        <v>80.666666666666671</v>
      </c>
      <c r="ANV6" s="116">
        <f t="shared" si="6"/>
        <v>78.666666666666671</v>
      </c>
      <c r="ANW6" s="116">
        <f t="shared" si="6"/>
        <v>69.666666666666671</v>
      </c>
      <c r="ANX6" s="117">
        <f t="shared" si="6"/>
        <v>66.333333333333329</v>
      </c>
      <c r="ANY6" s="133">
        <f t="shared" si="76"/>
        <v>51.960824488792362</v>
      </c>
      <c r="ANZ6" s="131">
        <v>1268</v>
      </c>
      <c r="AOA6" s="131">
        <v>24403</v>
      </c>
      <c r="AOB6" s="116">
        <f t="shared" si="77"/>
        <v>61.327947904216302</v>
      </c>
      <c r="AOC6" s="131">
        <v>1488</v>
      </c>
      <c r="AOD6" s="131">
        <v>24263</v>
      </c>
      <c r="AOE6" s="116">
        <f t="shared" si="78"/>
        <v>55.435359431767154</v>
      </c>
      <c r="AOF6" s="131">
        <v>1358</v>
      </c>
      <c r="AOG6" s="32">
        <v>24497</v>
      </c>
      <c r="AOH6" s="116">
        <f t="shared" si="79"/>
        <v>63.213200886626716</v>
      </c>
      <c r="AOI6" s="131">
        <v>1540</v>
      </c>
      <c r="AOJ6" s="131">
        <v>24362</v>
      </c>
      <c r="AOK6" s="116">
        <f t="shared" si="80"/>
        <v>56.67537130732822</v>
      </c>
      <c r="AOL6" s="131">
        <v>1389</v>
      </c>
      <c r="AOM6" s="134">
        <v>24508</v>
      </c>
      <c r="AON6" s="115">
        <f>(ANY6*100)/Deflators!$B$2</f>
        <v>61.211072347479664</v>
      </c>
      <c r="AOO6" s="116">
        <f>(AOB6*100)/Deflators!$B$3</f>
        <v>71.166771912862515</v>
      </c>
      <c r="AOP6" s="116">
        <f>(AOE6*100)/Deflators!$B$4</f>
        <v>63.039911199723157</v>
      </c>
      <c r="AOQ6" s="116">
        <f>(AOH6*100)/Deflators!$B$5</f>
        <v>70.611148575688773</v>
      </c>
      <c r="AOR6" s="136">
        <f>(AOK6*100)/Deflators!$B$6</f>
        <v>62.44710768193913</v>
      </c>
      <c r="AOS6" s="115">
        <f t="shared" si="154"/>
        <v>30.820100420459649</v>
      </c>
      <c r="AOT6" s="131">
        <v>755</v>
      </c>
      <c r="AOU6" s="32">
        <v>24497</v>
      </c>
      <c r="AOV6" s="116">
        <f t="shared" si="81"/>
        <v>47.779328462359409</v>
      </c>
      <c r="AOW6" s="131">
        <v>1164</v>
      </c>
      <c r="AOX6" s="131">
        <v>24362</v>
      </c>
      <c r="AOY6" s="116">
        <f t="shared" si="82"/>
        <v>43.25118328708993</v>
      </c>
      <c r="AOZ6" s="131">
        <v>1060</v>
      </c>
      <c r="APA6" s="131">
        <v>24508</v>
      </c>
      <c r="APB6" s="116">
        <f t="shared" si="83"/>
        <v>52.24516286050379</v>
      </c>
      <c r="APC6" s="131">
        <v>1288</v>
      </c>
      <c r="APD6" s="131">
        <v>24653</v>
      </c>
      <c r="APE6" s="116">
        <f t="shared" si="84"/>
        <v>66.865023521370276</v>
      </c>
      <c r="APF6" s="87">
        <f>INDEX('[2]All Previous Years'!$A$1:$EX$34,MATCH($A6,'[2]All Previous Years'!$A$1:$A$34,0),MATCH(APF$1,'[2]All Previous Years'!$A$1:$EX$1,0))</f>
        <v>1663</v>
      </c>
      <c r="APG6" s="131">
        <f>INDEX('[29]SPI Raw Data 1617'!$A$3:$AN$37,MATCH($A6,'[29]SPI Raw Data 1617'!$A$3:$A$37,0),MATCH(APG$1,'[29]SPI Raw Data 1617'!$A$37:$AN$37,0))</f>
        <v>24871</v>
      </c>
      <c r="APH6" s="88">
        <f t="shared" si="85"/>
        <v>56.117755289788406</v>
      </c>
      <c r="API6" s="32">
        <f>INDEX([4]Sheet1!$A$1:$CJ$34, MATCH($A6, [4]Sheet1!$A$1:$A$34, 0), MATCH(API$1, [4]Sheet1!$A$1:$CJ$1, 0))</f>
        <v>1403</v>
      </c>
      <c r="APJ6" s="32">
        <f>INDEX('[5]Finance Indicators'!$A$2:$BO$35,MATCH($A6,'[5]Finance Indicators'!$A$2:$A$35,0),MATCH(APJ$1,'[5]Finance Indicators'!$A$2:$BO$2,0))</f>
        <v>25001</v>
      </c>
      <c r="APK6" s="88">
        <f>INDEX('[6]Finance Indicators'!$B$3:$BO$35,MATCH($A6,'[6]Finance Indicators'!$A$3:$A$35,0),MATCH(APK$1,'[6]Finance Indicators'!$B$2:$BO$2,0))</f>
        <v>60.095579450418157</v>
      </c>
      <c r="APL6" s="88">
        <f>INDEX('[6]Finance Indicators'!$B$3:$BO$35,MATCH($A6,'[6]Finance Indicators'!$A$3:$A$35,0),MATCH(APL$1,'[6]Finance Indicators'!$B$2:$BO$2,0))</f>
        <v>1509</v>
      </c>
      <c r="APM6" s="88">
        <f>INDEX('[6]Finance Indicators'!$B$3:$BO$35,MATCH($A6,'[6]Finance Indicators'!$A$3:$A$35,0),MATCH(APM$1,'[6]Finance Indicators'!$B$2:$BO$2,0))</f>
        <v>25110</v>
      </c>
      <c r="APN6" s="88">
        <f t="array" ref="APN6">INDEX('[7]Finance Indicators'!$A$2:$BO$35,MATCH($A6,'[7]Finance Indicators'!$A$2:$A$35,0),MATCH(APN$1,'[7]Finance Indicators'!$A$2:$BO$2,0))</f>
        <v>58.250118877793625</v>
      </c>
      <c r="APO6" s="250">
        <f t="array" ref="APO6">INDEX('[7]Finance Indicators'!$A$2:$BO$35,MATCH($A6,'[7]Finance Indicators'!$A$2:$A$35,0),MATCH(APO$1,'[7]Finance Indicators'!$A$2:$BO$2,0))</f>
        <v>1470</v>
      </c>
      <c r="APP6" s="250">
        <f t="array" ref="APP6">INDEX('[7]Finance Indicators'!$A$2:$BO$35,MATCH($A6,'[7]Finance Indicators'!$A$2:$A$35,0),MATCH(APP$1,'[7]Finance Indicators'!$A$2:$BO$2,0))</f>
        <v>25236</v>
      </c>
      <c r="APQ6" s="139">
        <f>(AOS6*100)/Deflators!$B$4</f>
        <v>35.047962412217217</v>
      </c>
      <c r="APR6" s="137">
        <f>(AOV6*100)/Deflators!$B$5</f>
        <v>53.371023988377736</v>
      </c>
      <c r="APS6" s="137">
        <f>(AOY6*100)/Deflators!$B$6</f>
        <v>47.655820117246563</v>
      </c>
      <c r="APT6" s="137">
        <f>(APB6*100)/Deflators!$B$7</f>
        <v>57.099817930897679</v>
      </c>
      <c r="APU6" s="137">
        <f>(APE6*100)/Deflators!$B$8</f>
        <v>71.313259389019763</v>
      </c>
      <c r="APV6" s="137">
        <f>(APH6*100)/Deflators!$B$9</f>
        <v>58.81541240275957</v>
      </c>
      <c r="APW6" s="138">
        <f>(APK6*100)/Deflators!$B$10</f>
        <v>61.563799104306995</v>
      </c>
      <c r="APX6" s="143">
        <f>(APN6*100)/Deflators!$B$11</f>
        <v>58.250118877793632</v>
      </c>
      <c r="APY6" s="121">
        <f t="shared" si="86"/>
        <v>82.366922099741828</v>
      </c>
      <c r="APZ6" s="131">
        <v>2010</v>
      </c>
      <c r="AQA6" s="131">
        <v>24403</v>
      </c>
      <c r="AQB6" s="88">
        <f t="shared" si="87"/>
        <v>80.616576680542394</v>
      </c>
      <c r="AQC6" s="131">
        <v>1956</v>
      </c>
      <c r="AQD6" s="131">
        <v>24263</v>
      </c>
      <c r="AQE6" s="88">
        <f t="shared" si="88"/>
        <v>84.336857574396859</v>
      </c>
      <c r="AQF6" s="131">
        <v>2066</v>
      </c>
      <c r="AQG6" s="131">
        <v>24497</v>
      </c>
      <c r="AQH6" s="88">
        <f t="shared" si="89"/>
        <v>85.707248994335444</v>
      </c>
      <c r="AQI6" s="131">
        <v>2088</v>
      </c>
      <c r="AQJ6" s="131">
        <v>24362</v>
      </c>
      <c r="AQK6" s="88">
        <f t="shared" si="90"/>
        <v>87.644850661008647</v>
      </c>
      <c r="AQL6" s="131">
        <v>2148</v>
      </c>
      <c r="AQM6" s="134">
        <v>24508</v>
      </c>
      <c r="AQN6" s="115">
        <f>(APY6*100)/Deflators!$B$2</f>
        <v>97.030169888354976</v>
      </c>
      <c r="AQO6" s="116">
        <f>(AQB6*100)/Deflators!$B$3</f>
        <v>93.54986953061767</v>
      </c>
      <c r="AQP6" s="116">
        <f>(AQE6*100)/Deflators!$B$4</f>
        <v>95.906079925352003</v>
      </c>
      <c r="AQQ6" s="116">
        <f>(AQH6*100)/Deflators!$B$5</f>
        <v>95.737713133791004</v>
      </c>
      <c r="AQR6" s="136">
        <f>(AQK6*100)/Deflators!$B$6</f>
        <v>96.570473218722256</v>
      </c>
      <c r="AQS6" s="115">
        <f t="shared" si="91"/>
        <v>79.846511817773603</v>
      </c>
      <c r="AQT6" s="131">
        <v>1956</v>
      </c>
      <c r="AQU6" s="131">
        <v>24497</v>
      </c>
      <c r="AQV6" s="116">
        <f t="shared" si="92"/>
        <v>81.479353090879243</v>
      </c>
      <c r="AQW6" s="131">
        <v>1985</v>
      </c>
      <c r="AQX6" s="131">
        <v>24362</v>
      </c>
      <c r="AQY6" s="116">
        <f t="shared" si="93"/>
        <v>84.339807409825355</v>
      </c>
      <c r="AQZ6" s="131">
        <v>2067</v>
      </c>
      <c r="ARA6" s="131">
        <v>24508</v>
      </c>
      <c r="ARB6" s="116">
        <f t="shared" si="94"/>
        <v>105.0176449113698</v>
      </c>
      <c r="ARC6" s="131">
        <v>2589</v>
      </c>
      <c r="ARD6" s="131">
        <v>24653</v>
      </c>
      <c r="ARE6" s="116">
        <f t="shared" si="95"/>
        <v>104.37859354268022</v>
      </c>
      <c r="ARF6" s="87">
        <f>INDEX('[2]All Previous Years'!$A$1:$EX$34,MATCH($A6,'[2]All Previous Years'!$A$1:$A$34,0),MATCH(ARF$1,'[2]All Previous Years'!$A$1:$EX$1,0))</f>
        <v>2596</v>
      </c>
      <c r="ARG6" s="131">
        <f>INDEX('[29]SPI Raw Data 1617'!$A$3:$AN$37,MATCH($A6,'[29]SPI Raw Data 1617'!$A$3:$A$37,0),MATCH(ARG$1,'[29]SPI Raw Data 1617'!$A$37:$AN$37,0))</f>
        <v>24871</v>
      </c>
      <c r="ARH6" s="88">
        <f t="shared" si="96"/>
        <v>98.116075356985718</v>
      </c>
      <c r="ARI6" s="32">
        <f>INDEX([4]Sheet1!$A$1:$CJ$34, MATCH($A6, [4]Sheet1!$A$1:$A$34, 0), MATCH(ARI$1, [4]Sheet1!$A$1:$CJ$1, 0))</f>
        <v>2453</v>
      </c>
      <c r="ARJ6" s="32">
        <f>INDEX('[5]Finance Indicators'!$A$2:$BO$35,MATCH($A6,'[5]Finance Indicators'!$A$2:$A$35,0),MATCH(ARJ$1,'[5]Finance Indicators'!$A$2:$BO$2,0))</f>
        <v>25001</v>
      </c>
      <c r="ARK6" s="88">
        <f>INDEX('[6]Finance Indicators'!$B$3:$BO$35,MATCH($A6,'[6]Finance Indicators'!$A$3:$A$35,0),MATCH(ARK$1,'[6]Finance Indicators'!$B$2:$BO$2,0))</f>
        <v>100.03982477100756</v>
      </c>
      <c r="ARL6" s="88">
        <f>INDEX('[6]Finance Indicators'!$B$3:$BO$35,MATCH($A6,'[6]Finance Indicators'!$A$3:$A$35,0),MATCH(ARL$1,'[6]Finance Indicators'!$B$2:$BO$2,0))</f>
        <v>2512</v>
      </c>
      <c r="ARM6" s="88">
        <f>INDEX('[6]Finance Indicators'!$B$3:$BO$35,MATCH($A6,'[6]Finance Indicators'!$A$3:$A$35,0),MATCH(ARM$1,'[6]Finance Indicators'!$B$2:$BO$2,0))</f>
        <v>25110</v>
      </c>
      <c r="ARN6" s="250">
        <f t="array" ref="ARN6">INDEX('[7]Finance Indicators'!$A$2:$BO$35,MATCH($A6,'[7]Finance Indicators'!$A$2:$A$35,0),MATCH(ARN$1,'[7]Finance Indicators'!$A$2:$BO$2,0))</f>
        <v>103.30480266286257</v>
      </c>
      <c r="ARO6" s="250">
        <f t="array" ref="ARO6">INDEX('[7]Finance Indicators'!$A$2:$BO$35,MATCH($A6,'[7]Finance Indicators'!$A$2:$A$35,0),MATCH(ARO$1,'[7]Finance Indicators'!$A$2:$BO$2,0))</f>
        <v>2607</v>
      </c>
      <c r="ARP6" s="250">
        <f t="array" ref="ARP6">INDEX('[7]Finance Indicators'!$A$2:$BO$35,MATCH($A6,'[7]Finance Indicators'!$A$2:$A$35,0),MATCH(ARP$1,'[7]Finance Indicators'!$A$2:$BO$2,0))</f>
        <v>25236</v>
      </c>
      <c r="ARQ6" s="139">
        <f>(AQS6*100)/Deflators!$B$4</f>
        <v>90.79975427588991</v>
      </c>
      <c r="ARR6" s="137">
        <f>(AQV6*100)/Deflators!$B$5</f>
        <v>91.015019430352083</v>
      </c>
      <c r="ARS6" s="137">
        <f>(AQY6*100)/Deflators!$B$6</f>
        <v>92.928849228630781</v>
      </c>
      <c r="ART6" s="137">
        <f>(ARB6*100)/Deflators!$B$7</f>
        <v>114.77595389991778</v>
      </c>
      <c r="ARU6" s="116">
        <f>(ARE6*100)/Deflators!$B$8</f>
        <v>111.32244219717094</v>
      </c>
      <c r="ARV6" s="116">
        <f>(ARH6*100)/Deflators!$B$9</f>
        <v>102.83264905486045</v>
      </c>
      <c r="ARW6" s="116">
        <f>(ARK6*100)/Deflators!$B$10</f>
        <v>102.48393860173569</v>
      </c>
      <c r="ARX6" s="248">
        <f>(ARN6*100)/Deflators!$B$11</f>
        <v>103.30480266286257</v>
      </c>
      <c r="ARY6" s="140">
        <v>12640.726841793403</v>
      </c>
      <c r="ARZ6" s="131">
        <v>640</v>
      </c>
      <c r="ASA6" s="131">
        <v>50630</v>
      </c>
      <c r="ASB6" s="132">
        <v>14516.446720504235</v>
      </c>
      <c r="ASC6" s="131">
        <v>737</v>
      </c>
      <c r="ASD6" s="131">
        <v>50770</v>
      </c>
      <c r="ASE6" s="141">
        <v>12753.510140405617</v>
      </c>
      <c r="ASF6" s="131">
        <v>654</v>
      </c>
      <c r="ASG6" s="131">
        <v>51280</v>
      </c>
      <c r="ASH6" s="141">
        <v>13007.020280811232</v>
      </c>
      <c r="ASI6" s="131">
        <v>667</v>
      </c>
      <c r="ASJ6" s="131">
        <v>51280</v>
      </c>
      <c r="ASK6" s="141">
        <v>13401.054893533894</v>
      </c>
      <c r="ASL6" s="131">
        <v>686</v>
      </c>
      <c r="ASM6" s="131">
        <v>51190</v>
      </c>
      <c r="ASN6" s="141">
        <v>13084.11214953271</v>
      </c>
      <c r="ASO6" s="131">
        <v>672</v>
      </c>
      <c r="ASP6" s="131">
        <v>51360</v>
      </c>
      <c r="ASQ6" s="141">
        <f t="shared" si="97"/>
        <v>13846.153846153846</v>
      </c>
      <c r="ASR6" s="87">
        <f>INDEX('[2]All Previous Years'!$A$1:$EX$34,MATCH($A6,'[2]All Previous Years'!$A$1:$A$34,0),MATCH(ASR$1,'[2]All Previous Years'!$A$1:$EX$1,0))</f>
        <v>711</v>
      </c>
      <c r="ASS6" s="32">
        <f>INDEX('[3]Raw data 16-17'!$B$2:$XA$34,MATCH($A6,'[3]Raw data 16-17'!$A$2:$A$34,0),MATCH(ASS$1,'[3]Raw data 16-17'!$B$1:$GU$1,0))</f>
        <v>51350</v>
      </c>
      <c r="AST6" s="132">
        <f t="shared" si="98"/>
        <v>13080.660835762876</v>
      </c>
      <c r="ASU6" s="32">
        <f>INDEX([4]Sheet1!$A$1:$CJ$34, MATCH($A6, [4]Sheet1!$A$1:$A$34, 0), MATCH(ASU$1, [4]Sheet1!$A$1:$CJ$1, 0))</f>
        <v>673</v>
      </c>
      <c r="ASV6" s="32">
        <f>INDEX('[5]Finance Indicators'!$A$2:$BO$35,MATCH($A6,'[5]Finance Indicators'!$A$2:$A$35,0),MATCH(ASV$1,'[5]Finance Indicators'!$A$2:$BO$2,0))</f>
        <v>51450</v>
      </c>
      <c r="ASW6" s="88">
        <f>INDEX('[6]Finance Indicators'!$B$3:$BO$35,MATCH($A6,'[6]Finance Indicators'!$A$3:$A$35,0),MATCH(ASW$1,'[6]Finance Indicators'!$B$2:$BO$2,0))</f>
        <v>10175.097276264592</v>
      </c>
      <c r="ASX6" s="88">
        <f>INDEX('[6]Finance Indicators'!$B$3:$BO$35,MATCH($A6,'[6]Finance Indicators'!$A$3:$A$35,0),MATCH(ASX$1,'[6]Finance Indicators'!$B$2:$BO$2,0))</f>
        <v>523</v>
      </c>
      <c r="ASY6" s="88">
        <f>INDEX('[6]Finance Indicators'!$B$3:$BO$35,MATCH($A6,'[6]Finance Indicators'!$A$3:$A$35,0),MATCH(ASY$1,'[6]Finance Indicators'!$B$2:$BO$2,0))</f>
        <v>51400</v>
      </c>
      <c r="ASZ6" s="88">
        <f t="array" ref="ASZ6">INDEX('[7]Finance Indicators'!$A$2:$BO$35,MATCH($A6,'[7]Finance Indicators'!$A$2:$A$35,0),MATCH(ASZ$1,'[7]Finance Indicators'!$A$2:$BO$2,0))</f>
        <v>10613.116026387272</v>
      </c>
      <c r="ATA6" s="250">
        <f t="array" ref="ATA6">INDEX('[7]Finance Indicators'!$A$2:$BO$35,MATCH($A6,'[7]Finance Indicators'!$A$2:$A$35,0),MATCH(ATA$1,'[7]Finance Indicators'!$A$2:$BO$2,0))</f>
        <v>547</v>
      </c>
      <c r="ATB6" s="250">
        <f t="array" ref="ATB6">INDEX('[7]Finance Indicators'!$A$2:$BO$35,MATCH($A6,'[7]Finance Indicators'!$A$2:$A$35,0),MATCH(ATB$1,'[7]Finance Indicators'!$A$2:$BO$2,0))</f>
        <v>51540</v>
      </c>
      <c r="ATC6" s="142">
        <f>(ARY6*100)/Deflators!$B$2</f>
        <v>14891.073281653526</v>
      </c>
      <c r="ATD6" s="199">
        <f>(ASB6*100)/Deflators!$B$3</f>
        <v>16845.315847790189</v>
      </c>
      <c r="ATE6" s="199">
        <f>(ASE6*100)/Deflators!$B$4</f>
        <v>14503.020364204929</v>
      </c>
      <c r="ATF6" s="199">
        <f>(ASH6*100)/Deflators!$B$5</f>
        <v>14529.253837700582</v>
      </c>
      <c r="ATG6" s="199">
        <f>(ASK6*100)/Deflators!$B$6</f>
        <v>14765.798594421936</v>
      </c>
      <c r="ATH6" s="199">
        <f>(ASN6*100)/Deflators!$B$7</f>
        <v>14299.896499902688</v>
      </c>
      <c r="ATI6" s="199">
        <f>(ASQ6*100)/Deflators!$B$8</f>
        <v>14767.2775506534</v>
      </c>
      <c r="ATJ6" s="199">
        <f>(AST6*100)/Deflators!$B$9</f>
        <v>13709.466060842507</v>
      </c>
      <c r="ATK6" s="199">
        <f>(ASW6*100)/Deflators!$B$10</f>
        <v>10423.689234905545</v>
      </c>
      <c r="ATL6" s="259">
        <f>(ASZ6*100)/Deflators!$B$11</f>
        <v>10613.11602638727</v>
      </c>
      <c r="ATM6" s="115">
        <v>94.9</v>
      </c>
      <c r="ATN6" s="116">
        <v>95.2</v>
      </c>
      <c r="ATO6" s="116">
        <v>93.6</v>
      </c>
      <c r="ATP6" s="116">
        <v>95</v>
      </c>
      <c r="ATQ6" s="116">
        <v>96.551724137931032</v>
      </c>
      <c r="ATR6" s="116">
        <v>96.6</v>
      </c>
      <c r="ATS6" s="88">
        <f>INDEX('[3]Raw data 16-17'!$B$2:$XA$34,MATCH($A6,'[3]Raw data 16-17'!$A$2:$A$34,0),MATCH(ATS$1,'[3]Raw data 16-17'!$B$1:$GU$1,0))</f>
        <v>94.73684210526315</v>
      </c>
      <c r="ATT6" s="88">
        <f>INDEX('[14]1718 Collected Indicators'!$A$3:$CH$36,MATCH($A6,'[14]1718 Collected Indicators'!$A$3:$A$36,0),MATCH(ATT$1,'[14]1718 Collected Indicators'!$A$3:$CH$3,0))</f>
        <v>93.45794392523365</v>
      </c>
      <c r="ATU6" s="88">
        <f>INDEX('[15]1819 Collected Indicators'!$A$3:$CV$36,MATCH($A6,'[15]1819 Collected Indicators'!$A$3:$A$36,0),MATCH(ATU$1,'[15]1819 Collected Indicators'!$A$3:$CV$3,0))</f>
        <v>92.9</v>
      </c>
      <c r="ATV6" s="183">
        <f>INDEX('[11]1920 Collected Indicators'!$A$3:$CV$36,MATCH($A6,'[11]1920 Collected Indicators'!$A$3:$A$36,0),MATCH(ATV$1,'[11]1920 Collected Indicators'!$A$3:$CV$3,0))</f>
        <v>95.073891625615758</v>
      </c>
      <c r="ATW6" s="119">
        <f t="shared" si="99"/>
        <v>10825.783972125435</v>
      </c>
      <c r="ATX6" s="111">
        <f>INDEX([37]Roads!$U$3:$AC$36,MATCH($A6,[37]Roads!$U$3:$U$36,0),MATCH(ATX$1,[37]Roads!$U$3:$AC$3,0))</f>
        <v>3107</v>
      </c>
      <c r="ATY6" s="131">
        <v>287</v>
      </c>
      <c r="ATZ6" s="88">
        <f t="shared" si="100"/>
        <v>9537.5521557719057</v>
      </c>
      <c r="AUA6" s="111">
        <f>INDEX([37]Roads!$U$3:$AC$36,MATCH($A6,[37]Roads!$U$3:$U$36,0),MATCH(AUA$1,[37]Roads!$U$3:$AC$3,0))</f>
        <v>2743</v>
      </c>
      <c r="AUB6" s="131">
        <v>287.60000000000002</v>
      </c>
      <c r="AUC6" s="88">
        <f t="shared" si="101"/>
        <v>16263.468891206117</v>
      </c>
      <c r="AUD6" s="111">
        <f>INDEX([37]Roads!$U$3:$AC$36,MATCH($A6,[37]Roads!$U$3:$U$36,0),MATCH(AUD$1,[37]Roads!$U$3:$AC$3,0))</f>
        <v>4679</v>
      </c>
      <c r="AUE6" s="32">
        <v>287.7</v>
      </c>
      <c r="AUF6" s="88">
        <f t="shared" si="102"/>
        <v>11344.610788842961</v>
      </c>
      <c r="AUG6" s="111">
        <f>INDEX([37]Roads!$U$3:$AC$36,MATCH($A6,[37]Roads!$U$3:$U$36,0),MATCH(AUG$1,[37]Roads!$U$3:$AC$3,0))</f>
        <v>3266</v>
      </c>
      <c r="AUH6" s="131">
        <v>287.89</v>
      </c>
      <c r="AUI6" s="88">
        <f t="shared" si="103"/>
        <v>13948.646773074255</v>
      </c>
      <c r="AUJ6" s="111">
        <f>INDEX([37]Roads!$U$3:$AC$36,MATCH($A6,[37]Roads!$U$3:$U$36,0),MATCH(AUJ$1,[37]Roads!$U$3:$AC$3,0))</f>
        <v>4020</v>
      </c>
      <c r="AUK6" s="131">
        <v>288.2</v>
      </c>
      <c r="AUL6" s="88">
        <f t="shared" si="104"/>
        <v>14160.305343511451</v>
      </c>
      <c r="AUM6" s="111">
        <f>INDEX([37]Roads!$U$3:$AC$36,MATCH($A6,[37]Roads!$U$3:$U$36,0),MATCH(AUM$1,[37]Roads!$U$3:$AC$3,0))</f>
        <v>4081</v>
      </c>
      <c r="AUN6" s="131">
        <v>288.2</v>
      </c>
      <c r="AUO6" s="116">
        <f t="shared" si="105"/>
        <v>16675.919500346983</v>
      </c>
      <c r="AUP6" s="111">
        <f>INDEX([37]Roads!$U$3:$AC$36,MATCH($A6,[37]Roads!$U$3:$U$36,0),MATCH(AUP$1,[37]Roads!$U$3:$AC$3,0))</f>
        <v>4806</v>
      </c>
      <c r="AUQ6" s="32">
        <f>INDEX('[3]Raw data 16-17'!$B$2:$XA$34,MATCH($A6,'[3]Raw data 16-17'!$A$2:$A$34,0),MATCH(AUQ$1,'[3]Raw data 16-17'!$B$1:$GU$1,0))</f>
        <v>288.2</v>
      </c>
      <c r="AUR6" s="88">
        <f t="shared" si="7"/>
        <v>17623.626373626375</v>
      </c>
      <c r="AUS6" s="32">
        <f>INDEX([4]Sheet1!$A$1:$CJ$34, MATCH($A6, [4]Sheet1!$A$1:$A$34, 0), MATCH(AUS$1, [4]Sheet1!$A$1:$CJ$1, 0))</f>
        <v>5132</v>
      </c>
      <c r="AUT6" s="32">
        <f>INDEX('[5]Finance Indicators'!$A$2:$BO$35,MATCH($A6,'[5]Finance Indicators'!$A$2:$A$35,0),MATCH(AUT$1,'[5]Finance Indicators'!$A$2:$BO$2,0))</f>
        <v>291.2</v>
      </c>
      <c r="AUU6" s="88">
        <f>INDEX('[6]Finance Indicators'!$B$3:$BO$35,MATCH($A6,'[6]Finance Indicators'!$A$3:$A$35,0),MATCH(AUU$1,'[6]Finance Indicators'!$B$2:$BO$2,0))</f>
        <v>18028.846153846152</v>
      </c>
      <c r="AUV6" s="88">
        <f>INDEX('[6]Finance Indicators'!$B$3:$BO$35,MATCH($A6,'[6]Finance Indicators'!$A$3:$A$35,0),MATCH(AUV$1,'[6]Finance Indicators'!$B$2:$BO$2,0))</f>
        <v>5250</v>
      </c>
      <c r="AUW6" s="88">
        <f>INDEX('[6]Finance Indicators'!$B$3:$BO$35,MATCH($A6,'[6]Finance Indicators'!$A$3:$A$35,0),MATCH(AUW$1,'[6]Finance Indicators'!$B$2:$BO$2,0))</f>
        <v>291.2</v>
      </c>
      <c r="AUX6" s="88">
        <f t="array" ref="AUX6">INDEX('[7]Finance Indicators'!$A$2:$BO$35,MATCH($A6,'[7]Finance Indicators'!$A$2:$A$35,0),MATCH(AUX$1,'[7]Finance Indicators'!$A$2:$BO$2,0))</f>
        <v>16974.738139248304</v>
      </c>
      <c r="AUY6" s="250">
        <f t="array" ref="AUY6">INDEX('[7]Finance Indicators'!$A$2:$BO$35,MATCH($A6,'[7]Finance Indicators'!$A$2:$A$35,0),MATCH(AUY$1,'[7]Finance Indicators'!$A$2:$BO$2,0))</f>
        <v>4959</v>
      </c>
      <c r="AUZ6" s="250">
        <f t="array" ref="AUZ6">INDEX('[7]Finance Indicators'!$A$2:$BO$35,MATCH($A6,'[7]Finance Indicators'!$A$2:$A$35,0),MATCH(AUZ$1,'[7]Finance Indicators'!$A$2:$BO$2,0))</f>
        <v>292.14</v>
      </c>
      <c r="AVA6" s="119">
        <f>(ATW6*100)/Deflators!$B$2</f>
        <v>12753.027929317926</v>
      </c>
      <c r="AVB6" s="137">
        <f>(ATZ6*100)/Deflators!$B$3</f>
        <v>11067.658744051745</v>
      </c>
      <c r="AVC6" s="137">
        <f>(AUC6*100)/Deflators!$B$4</f>
        <v>18494.470771187549</v>
      </c>
      <c r="AVD6" s="137">
        <f>(AUF6*100)/Deflators!$B$5</f>
        <v>12672.289754493704</v>
      </c>
      <c r="AVE6" s="137">
        <f>(AUI6*100)/Deflators!$B$6</f>
        <v>15369.156424792089</v>
      </c>
      <c r="AVF6" s="137">
        <f>(AUL6*100)/Deflators!$B$7</f>
        <v>15476.090276898502</v>
      </c>
      <c r="AVG6" s="137">
        <f>(AUO6*100)/Deflators!$B$8</f>
        <v>17785.295065342802</v>
      </c>
      <c r="AVH6" s="137">
        <f>(AUR6*100)/Deflators!$B$9</f>
        <v>18470.818154510216</v>
      </c>
      <c r="AVI6" s="137">
        <f>(AUU6*100)/Deflators!$B$10</f>
        <v>18469.31626000187</v>
      </c>
      <c r="AVJ6" s="245">
        <f>(AUX6*100)/Deflators!$B$11</f>
        <v>16974.738139248304</v>
      </c>
      <c r="AVK6" s="115">
        <v>26.408248232235643</v>
      </c>
      <c r="AVL6" s="116">
        <v>23.762456821201052</v>
      </c>
      <c r="AVM6" s="116">
        <v>21.8</v>
      </c>
      <c r="AVN6" s="116">
        <v>26.400000000000002</v>
      </c>
      <c r="AVO6" s="116">
        <v>30.054231098280837</v>
      </c>
      <c r="AVP6" s="116">
        <v>23.622370059164137</v>
      </c>
      <c r="AVQ6" s="88">
        <f>INDEX('[3]Raw data 16-17'!$B$2:$XA$34,MATCH($A6,'[3]Raw data 16-17'!$A$2:$A$34,0),MATCH(AVQ$1,'[3]Raw data 16-17'!$B$1:$GU$1,0))</f>
        <v>22.169913062244419</v>
      </c>
      <c r="AVR6" s="88">
        <f>INDEX('[14]1718 Collected Indicators'!$A$3:$CH$36,MATCH($A6,'[14]1718 Collected Indicators'!$A$3:$A$36,0),MATCH(AVR$1,'[14]1718 Collected Indicators'!$A$3:$CH$3,0))</f>
        <v>25.071916854721685</v>
      </c>
      <c r="AVS6" s="88">
        <f>INDEX('[15]1819 Collected Indicators'!$A$3:$CV$36,MATCH($A6,'[15]1819 Collected Indicators'!$A$3:$A$36,0),MATCH(AVS$1,'[15]1819 Collected Indicators'!$A$3:$CV$3,0))</f>
        <v>24.265186736448548</v>
      </c>
      <c r="AVT6" s="183">
        <f>INDEX('[11]1920 Collected Indicators'!$A$3:$CV$36,MATCH($A6,'[11]1920 Collected Indicators'!$A$3:$A$36,0),MATCH(AVT$1,'[11]1920 Collected Indicators'!$A$3:$CV$3,0))</f>
        <v>24.815795418101075</v>
      </c>
      <c r="AVU6" s="115">
        <v>33.264602269009373</v>
      </c>
      <c r="AVV6" s="116">
        <v>28.821725338787449</v>
      </c>
      <c r="AVW6" s="116">
        <v>21.8</v>
      </c>
      <c r="AVX6" s="116">
        <v>24.5</v>
      </c>
      <c r="AVY6" s="116">
        <v>32.373777854579572</v>
      </c>
      <c r="AVZ6" s="116">
        <v>28.459533109042191</v>
      </c>
      <c r="AWA6" s="88">
        <f>INDEX('[3]Raw data 16-17'!$B$2:$XA$34,MATCH($A6,'[3]Raw data 16-17'!$A$2:$A$34,0),MATCH(AWA$1,'[3]Raw data 16-17'!$B$1:$GU$1,0))</f>
        <v>26.32299127888442</v>
      </c>
      <c r="AWB6" s="88">
        <f>INDEX('[14]1718 Collected Indicators'!$A$3:$CH$36,MATCH($A6,'[14]1718 Collected Indicators'!$A$3:$A$36,0),MATCH(AWB$1,'[14]1718 Collected Indicators'!$A$3:$CH$3,0))</f>
        <v>29.389018853000181</v>
      </c>
      <c r="AWC6" s="88">
        <f>INDEX('[15]1819 Collected Indicators'!$A$3:$CV$36,MATCH($A6,'[15]1819 Collected Indicators'!$A$3:$A$36,0),MATCH(AWC$1,'[15]1819 Collected Indicators'!$A$3:$CV$3,0))</f>
        <v>22.249052958838906</v>
      </c>
      <c r="AWD6" s="183">
        <f>INDEX('[11]1920 Collected Indicators'!$A$3:$CV$36,MATCH($A6,'[11]1920 Collected Indicators'!$A$3:$A$36,0),MATCH(AWD$1,'[11]1920 Collected Indicators'!$A$3:$CV$3,0))</f>
        <v>17.99841360098775</v>
      </c>
      <c r="AWE6" s="115">
        <v>30.280175745398026</v>
      </c>
      <c r="AWF6" s="116">
        <v>29.016455834116087</v>
      </c>
      <c r="AWG6" s="116">
        <v>29.1</v>
      </c>
      <c r="AWH6" s="116">
        <v>34.4</v>
      </c>
      <c r="AWI6" s="116">
        <v>41.34772880580153</v>
      </c>
      <c r="AWJ6" s="116">
        <v>32.523922087868598</v>
      </c>
      <c r="AWK6" s="88">
        <f>INDEX('[3]Raw data 16-17'!$B$2:$XA$34,MATCH($A6,'[3]Raw data 16-17'!$A$2:$A$34,0),MATCH(AWK$1,'[3]Raw data 16-17'!$B$1:$GU$1,0))</f>
        <v>28.400392823904571</v>
      </c>
      <c r="AWL6" s="88">
        <f>INDEX('[14]1718 Collected Indicators'!$A$3:$CH$36,MATCH($A6,'[14]1718 Collected Indicators'!$A$3:$A$36,0),MATCH(AWL$1,'[14]1718 Collected Indicators'!$A$3:$CH$3,0))</f>
        <v>30.762013082815354</v>
      </c>
      <c r="AWM6" s="88">
        <f>INDEX('[15]1819 Collected Indicators'!$A$3:$CV$36,MATCH($A6,'[15]1819 Collected Indicators'!$A$3:$A$36,0),MATCH(AWM$1,'[15]1819 Collected Indicators'!$A$3:$CV$3,0))</f>
        <v>30.394652480180909</v>
      </c>
      <c r="AWN6" s="183">
        <f>INDEX('[11]1920 Collected Indicators'!$A$3:$CV$36,MATCH($A6,'[11]1920 Collected Indicators'!$A$3:$A$36,0),MATCH(AWN$1,'[11]1920 Collected Indicators'!$A$3:$CV$3,0))</f>
        <v>28.994598948576204</v>
      </c>
      <c r="AWO6" s="115">
        <v>43.145932420605355</v>
      </c>
      <c r="AWP6" s="116">
        <v>42.730590159759714</v>
      </c>
      <c r="AWQ6" s="116">
        <v>40.200000000000003</v>
      </c>
      <c r="AWR6" s="116">
        <v>39.700000000000003</v>
      </c>
      <c r="AWS6" s="116">
        <v>42.718995901321605</v>
      </c>
      <c r="AWT6" s="116">
        <v>41.851092825845193</v>
      </c>
      <c r="AWU6" s="88">
        <f>INDEX('[3]Raw data 16-17'!$B$2:$XA$34,MATCH($A6,'[3]Raw data 16-17'!$A$2:$A$34,0),MATCH(AWU$1,'[3]Raw data 16-17'!$B$1:$GU$1,0))</f>
        <v>41.751636202322302</v>
      </c>
      <c r="AWV6" s="88">
        <f>INDEX('[14]1718 Collected Indicators'!$A$3:$CH$36,MATCH($A6,'[14]1718 Collected Indicators'!$A$3:$A$36,0),MATCH(AWV$1,'[14]1718 Collected Indicators'!$A$3:$CH$3,0))</f>
        <v>41.894723081960151</v>
      </c>
      <c r="AWW6" s="88">
        <f>INDEX('[15]1819 Collected Indicators'!$A$3:$CV$36,MATCH($A6,'[15]1819 Collected Indicators'!$A$3:$A$36,0),MATCH(AWW$1,'[15]1819 Collected Indicators'!$A$3:$CV$3,0))</f>
        <v>40.197716340781803</v>
      </c>
      <c r="AWX6" s="183">
        <f>INDEX('[11]1920 Collected Indicators'!$A$3:$CV$36,MATCH($A6,'[11]1920 Collected Indicators'!$A$3:$A$36,0),MATCH(AWX$1,'[11]1920 Collected Indicators'!$A$3:$CV$3,0))</f>
        <v>42.978002857199741</v>
      </c>
      <c r="AWY6" s="119">
        <v>23523.602607149911</v>
      </c>
      <c r="AWZ6" s="131">
        <v>1191</v>
      </c>
      <c r="AXA6" s="131">
        <v>50770</v>
      </c>
      <c r="AXB6" s="88">
        <f t="shared" si="106"/>
        <v>19558.794563718733</v>
      </c>
      <c r="AXC6" s="131">
        <v>993</v>
      </c>
      <c r="AXD6" s="131">
        <v>50770</v>
      </c>
      <c r="AXE6" s="116">
        <f t="shared" si="107"/>
        <v>19734.789391575665</v>
      </c>
      <c r="AXF6" s="131">
        <f t="shared" si="108"/>
        <v>1012</v>
      </c>
      <c r="AXG6" s="131">
        <v>51280</v>
      </c>
      <c r="AXH6" s="141">
        <f t="shared" si="109"/>
        <v>18662.246489859594</v>
      </c>
      <c r="AXI6" s="131">
        <f t="shared" si="110"/>
        <v>957</v>
      </c>
      <c r="AXJ6" s="131">
        <v>51280</v>
      </c>
      <c r="AXK6" s="141">
        <f t="shared" si="111"/>
        <v>17562.02383277984</v>
      </c>
      <c r="AXL6" s="131">
        <f t="shared" si="112"/>
        <v>899</v>
      </c>
      <c r="AXM6" s="131">
        <v>51190</v>
      </c>
      <c r="AXN6" s="141">
        <f t="shared" si="113"/>
        <v>15031.152647975077</v>
      </c>
      <c r="AXO6" s="131">
        <f t="shared" si="114"/>
        <v>772</v>
      </c>
      <c r="AXP6" s="131">
        <v>51360</v>
      </c>
      <c r="AXQ6" s="116">
        <f t="shared" si="115"/>
        <v>18169.425511197664</v>
      </c>
      <c r="AXR6" s="87">
        <f>INDEX('[2]All Previous Years'!$A$1:$EX$34,MATCH($A6,'[2]All Previous Years'!$A$1:$A$34,0),MATCH(AXR$1,'[2]All Previous Years'!$A$1:$EX$1,0))</f>
        <v>933</v>
      </c>
      <c r="AXS6" s="32">
        <f>INDEX('[3]Raw data 16-17'!$B$2:$XA$34,MATCH($A6,'[3]Raw data 16-17'!$A$2:$A$34,0),MATCH(AXS$1,'[3]Raw data 16-17'!$B$1:$GU$1,0))</f>
        <v>51350</v>
      </c>
      <c r="AXT6" s="88">
        <f t="shared" si="116"/>
        <v>15587.949465500486</v>
      </c>
      <c r="AXU6" s="32">
        <f>INDEX([4]Sheet1!$A$1:$CJ$34, MATCH($A6, [4]Sheet1!$A$1:$A$34, 0), MATCH(AXU$1, [4]Sheet1!$A$1:$CJ$1, 0))</f>
        <v>802</v>
      </c>
      <c r="AXV6" s="32">
        <f>INDEX('[5]Finance Indicators'!$A$2:$BO$35,MATCH($A6,'[5]Finance Indicators'!$A$2:$A$35,0),MATCH(AXV$1,'[5]Finance Indicators'!$A$2:$BO$2,0))</f>
        <v>51450</v>
      </c>
      <c r="AXW6" s="88">
        <f>INDEX('[6]Finance Indicators'!$B$3:$BO$35,MATCH($A6,'[6]Finance Indicators'!$A$3:$A$35,0),MATCH(AXW$1,'[6]Finance Indicators'!$B$2:$BO$2,0))</f>
        <v>13677.042801556421</v>
      </c>
      <c r="AXX6" s="88">
        <f>INDEX('[6]Finance Indicators'!$B$3:$BO$35,MATCH($A6,'[6]Finance Indicators'!$A$3:$A$35,0),MATCH(AXX$1,'[6]Finance Indicators'!$B$2:$BO$2,0))</f>
        <v>703</v>
      </c>
      <c r="AXY6" s="88">
        <f>INDEX('[6]Finance Indicators'!$B$3:$BO$35,MATCH($A6,'[6]Finance Indicators'!$A$3:$A$35,0),MATCH(AXY$1,'[6]Finance Indicators'!$B$2:$BO$2,0))</f>
        <v>51400</v>
      </c>
      <c r="AXZ6" s="250">
        <f t="array" ref="AXZ6">INDEX('[7]Finance Indicators'!$A$2:$BO$35,MATCH($A6,'[7]Finance Indicators'!$A$2:$A$35,0),MATCH(AXZ$1,'[7]Finance Indicators'!$A$2:$BO$2,0))</f>
        <v>13465.269693441986</v>
      </c>
      <c r="AYA6" s="250">
        <f t="array" ref="AYA6">INDEX('[7]Finance Indicators'!$A$2:$BO$35,MATCH($A6,'[7]Finance Indicators'!$A$2:$A$35,0),MATCH(AYA$1,'[7]Finance Indicators'!$A$2:$BO$2,0))</f>
        <v>694</v>
      </c>
      <c r="AYB6" s="250">
        <f t="array" ref="AYB6">INDEX('[7]Finance Indicators'!$A$2:$BO$35,MATCH($A6,'[7]Finance Indicators'!$A$2:$A$35,0),MATCH(AYB$1,'[7]Finance Indicators'!$A$2:$BO$2,0))</f>
        <v>51540</v>
      </c>
      <c r="AYC6" s="119">
        <f>(AWY6*100)/Deflators!$B$2</f>
        <v>27711.356685077109</v>
      </c>
      <c r="AYD6" s="137">
        <f>(AXB6*100)/Deflators!$B$3</f>
        <v>22696.606020156934</v>
      </c>
      <c r="AYE6" s="137">
        <f>(AXE6*100)/Deflators!$B$4</f>
        <v>22441.982581919558</v>
      </c>
      <c r="AYF6" s="137">
        <f>(AXH6*100)/Deflators!$B$5</f>
        <v>20846.320723657354</v>
      </c>
      <c r="AYG6" s="137">
        <f>(AXK6*100)/Deflators!$B$6</f>
        <v>19350.514484526702</v>
      </c>
      <c r="AYH6" s="137">
        <f>(AXN6*100)/Deflators!$B$7</f>
        <v>16427.857288578685</v>
      </c>
      <c r="AYI6" s="88">
        <f>(AXQ6*100)/Deflators!$B$8</f>
        <v>19378.157460983999</v>
      </c>
      <c r="AYJ6" s="88">
        <f>(AXT6*100)/Deflators!$B$9</f>
        <v>16337.283478151103</v>
      </c>
      <c r="AYK6" s="88">
        <f>(AXW6*100)/Deflators!$B$10</f>
        <v>14011.192222062329</v>
      </c>
      <c r="AYL6" s="182">
        <f>(AXZ6*100)/Deflators!$B$11</f>
        <v>13465.269693441986</v>
      </c>
      <c r="AYM6" s="119">
        <f t="shared" si="117"/>
        <v>3100.6240249609982</v>
      </c>
      <c r="AYN6" s="131">
        <v>159</v>
      </c>
      <c r="AYO6" s="131">
        <v>51280</v>
      </c>
      <c r="AYP6" s="88">
        <f t="shared" si="118"/>
        <v>3724.6489859594385</v>
      </c>
      <c r="AYQ6" s="131">
        <v>191</v>
      </c>
      <c r="AYR6" s="131">
        <v>51280</v>
      </c>
      <c r="AYS6" s="116">
        <f t="shared" si="119"/>
        <v>3535.8468450869309</v>
      </c>
      <c r="AYT6" s="131">
        <v>181</v>
      </c>
      <c r="AYU6" s="32">
        <v>51190</v>
      </c>
      <c r="AYV6" s="116">
        <f t="shared" si="120"/>
        <v>3056.8535825545173</v>
      </c>
      <c r="AYW6" s="131">
        <v>157</v>
      </c>
      <c r="AYX6" s="32">
        <v>51360</v>
      </c>
      <c r="AYY6" s="116">
        <f t="shared" si="121"/>
        <v>2921.1295034079844</v>
      </c>
      <c r="AYZ6" s="87">
        <f>INDEX('[2]All Previous Years'!$A$1:$EX$34,MATCH($A6,'[2]All Previous Years'!$A$1:$A$34,0),MATCH(AYZ$1,'[2]All Previous Years'!$A$1:$EX$1,0))</f>
        <v>150</v>
      </c>
      <c r="AZA6" s="32">
        <f>INDEX('[3]Raw data 16-17'!$B$2:$XA$34,MATCH($A6,'[3]Raw data 16-17'!$A$2:$A$34,0),MATCH(AZA$1,'[3]Raw data 16-17'!$B$1:$GU$1,0))</f>
        <v>51350</v>
      </c>
      <c r="AZB6" s="88">
        <f t="shared" si="122"/>
        <v>2429.5432458697765</v>
      </c>
      <c r="AZC6" s="32">
        <f>INDEX([4]Sheet1!$A$1:$CJ$34, MATCH($A6, [4]Sheet1!$A$1:$A$34, 0), MATCH(AZC$1, [4]Sheet1!$A$1:$CJ$1, 0))</f>
        <v>125</v>
      </c>
      <c r="AZD6" s="32">
        <f>INDEX('[5]Finance Indicators'!$A$2:$BO$35,MATCH($A6,'[5]Finance Indicators'!$A$2:$A$35,0),MATCH(AZD$1,'[5]Finance Indicators'!$A$2:$BO$2,0))</f>
        <v>51450</v>
      </c>
      <c r="AZE6" s="88">
        <f>INDEX('[6]Finance Indicators'!$B$3:$BO$35,MATCH($A6,'[6]Finance Indicators'!$A$3:$A$35,0),MATCH(AZE$1,'[6]Finance Indicators'!$B$2:$BO$2,0))</f>
        <v>2723.735408560311</v>
      </c>
      <c r="AZF6" s="88">
        <f>INDEX('[6]Finance Indicators'!$B$3:$BO$35,MATCH($A6,'[6]Finance Indicators'!$A$3:$A$35,0),MATCH(AZF$1,'[6]Finance Indicators'!$B$2:$BO$2,0))</f>
        <v>140</v>
      </c>
      <c r="AZG6" s="88">
        <f>INDEX('[6]Finance Indicators'!$B$3:$BO$35,MATCH($A6,'[6]Finance Indicators'!$A$3:$A$35,0),MATCH(AZG$1,'[6]Finance Indicators'!$B$2:$BO$2,0))</f>
        <v>51400</v>
      </c>
      <c r="AZH6" s="250">
        <f t="array" ref="AZH6">INDEX('[7]Finance Indicators'!$A$2:$BO$35,MATCH($A6,'[7]Finance Indicators'!$A$2:$A$35,0),MATCH(AZH$1,'[7]Finance Indicators'!$A$2:$BO$2,0))</f>
        <v>2599.9223903764068</v>
      </c>
      <c r="AZI6" s="250">
        <f t="array" ref="AZI6">INDEX('[7]Finance Indicators'!$A$2:$BO$35,MATCH($A6,'[7]Finance Indicators'!$A$2:$A$35,0),MATCH(AZI$1,'[7]Finance Indicators'!$A$2:$BO$2,0))</f>
        <v>134</v>
      </c>
      <c r="AZJ6" s="250">
        <f t="array" ref="AZJ6">INDEX('[7]Finance Indicators'!$A$2:$BO$35,MATCH($A6,'[7]Finance Indicators'!$A$2:$A$35,0),MATCH(AZJ$1,'[7]Finance Indicators'!$A$2:$BO$2,0))</f>
        <v>51540</v>
      </c>
      <c r="AZK6" s="139">
        <f>(AYM6*100)/Deflators!$B$4</f>
        <v>3525.9636665268863</v>
      </c>
      <c r="AZL6" s="137">
        <f>(AYP6*100)/Deflators!$B$5</f>
        <v>4160.5509490267032</v>
      </c>
      <c r="AZM6" s="137">
        <f>(AYS6*100)/Deflators!$B$6</f>
        <v>3895.9322822017057</v>
      </c>
      <c r="AZN6" s="137">
        <f>(AYV6*100)/Deflators!$B$7</f>
        <v>3340.8984382213125</v>
      </c>
      <c r="AZO6" s="88">
        <f>(AYY6*100)/Deflators!$B$8</f>
        <v>3115.4593988720253</v>
      </c>
      <c r="AZP6" s="88">
        <f>(AZB6*100)/Deflators!$B$9</f>
        <v>2546.3347066943738</v>
      </c>
      <c r="AZQ6" s="88">
        <f>(AZE6*100)/Deflators!$B$10</f>
        <v>2790.2801011219431</v>
      </c>
      <c r="AZR6" s="183">
        <f>(AZH6*100)/Deflators!$B$11</f>
        <v>2599.9223903764068</v>
      </c>
      <c r="AZS6" s="115">
        <f t="shared" si="123"/>
        <v>16634.165366614667</v>
      </c>
      <c r="AZT6" s="131">
        <v>853</v>
      </c>
      <c r="AZU6" s="131">
        <v>51280</v>
      </c>
      <c r="AZV6" s="116">
        <f t="shared" si="124"/>
        <v>14937.597503900157</v>
      </c>
      <c r="AZW6" s="131">
        <v>766</v>
      </c>
      <c r="AZX6" s="131">
        <v>51280</v>
      </c>
      <c r="AZY6" s="116">
        <f t="shared" si="125"/>
        <v>14026.176987692908</v>
      </c>
      <c r="AZZ6" s="131">
        <v>718</v>
      </c>
      <c r="BAA6" s="32">
        <v>51190</v>
      </c>
      <c r="BAB6" s="116">
        <f t="shared" si="126"/>
        <v>11974.299065420561</v>
      </c>
      <c r="BAC6" s="131">
        <v>615</v>
      </c>
      <c r="BAD6" s="32">
        <v>51360</v>
      </c>
      <c r="BAE6" s="116">
        <f t="shared" si="127"/>
        <v>15248.296007789679</v>
      </c>
      <c r="BAF6" s="87">
        <f>INDEX('[2]All Previous Years'!$A$1:$EX$34,MATCH($A6,'[2]All Previous Years'!$A$1:$A$34,0),MATCH(BAF$1,'[2]All Previous Years'!$A$1:$EX$1,0))</f>
        <v>783</v>
      </c>
      <c r="BAG6" s="32">
        <f>INDEX('[3]Raw data 16-17'!$B$2:$XA$34,MATCH($A6,'[3]Raw data 16-17'!$A$2:$A$34,0),MATCH(BAG$1,'[3]Raw data 16-17'!$B$1:$GU$1,0))</f>
        <v>51350</v>
      </c>
      <c r="BAH6" s="88">
        <f t="shared" si="128"/>
        <v>13158.40621963071</v>
      </c>
      <c r="BAI6" s="32">
        <f>INDEX([4]Sheet1!$A$1:$CJ$34, MATCH($A6, [4]Sheet1!$A$1:$A$34, 0), MATCH(BAI$1, [4]Sheet1!$A$1:$CJ$1, 0))</f>
        <v>677</v>
      </c>
      <c r="BAJ6" s="32">
        <f>INDEX('[5]Finance Indicators'!$A$2:$BO$35,MATCH($A6,'[5]Finance Indicators'!$A$2:$A$35,0),MATCH(BAJ$1,'[5]Finance Indicators'!$A$2:$BO$2,0))</f>
        <v>51450</v>
      </c>
      <c r="BAK6" s="88">
        <f>INDEX('[6]Finance Indicators'!$B$3:$BO$35,MATCH($A6,'[6]Finance Indicators'!$A$3:$A$35,0),MATCH(BAK$1,'[6]Finance Indicators'!$B$2:$BO$2,0))</f>
        <v>10953.307392996108</v>
      </c>
      <c r="BAL6" s="88">
        <f>INDEX('[6]Finance Indicators'!$B$3:$BO$35,MATCH($A6,'[6]Finance Indicators'!$A$3:$A$35,0),MATCH(BAL$1,'[6]Finance Indicators'!$B$2:$BO$2,0))</f>
        <v>563</v>
      </c>
      <c r="BAM6" s="88">
        <f>INDEX('[6]Finance Indicators'!$B$3:$BO$35,MATCH($A6,'[6]Finance Indicators'!$A$3:$A$35,0),MATCH(BAM$1,'[6]Finance Indicators'!$B$2:$BO$2,0))</f>
        <v>51400</v>
      </c>
      <c r="BAN6" s="250">
        <f t="array" ref="BAN6">INDEX('[7]Finance Indicators'!$A$2:$BO$35,MATCH($A6,'[7]Finance Indicators'!$A$2:$A$35,0),MATCH(BAN$1,'[7]Finance Indicators'!$A$2:$BO$2,0))</f>
        <v>10865.34730306558</v>
      </c>
      <c r="BAO6" s="250">
        <f t="array" ref="BAO6">INDEX('[7]Finance Indicators'!$A$2:$BO$35,MATCH($A6,'[7]Finance Indicators'!$A$2:$A$35,0),MATCH(BAO$1,'[7]Finance Indicators'!$A$2:$BO$2,0))</f>
        <v>560</v>
      </c>
      <c r="BAP6" s="250">
        <f t="array" ref="BAP6">INDEX('[7]Finance Indicators'!$A$2:$BO$35,MATCH($A6,'[7]Finance Indicators'!$A$2:$A$35,0),MATCH(BAP$1,'[7]Finance Indicators'!$A$2:$BO$2,0))</f>
        <v>51540</v>
      </c>
      <c r="BAQ6" s="139">
        <f>(AZS6*100)/Deflators!$B$4</f>
        <v>18916.018915392669</v>
      </c>
      <c r="BAR6" s="137">
        <f>(AZV6*100)/Deflators!$B$5</f>
        <v>16685.769774630655</v>
      </c>
      <c r="BAS6" s="137">
        <f>(AZY6*100)/Deflators!$B$6</f>
        <v>15454.582202324998</v>
      </c>
      <c r="BAT6" s="137">
        <f>(BAB6*100)/Deflators!$B$7</f>
        <v>13086.95885035737</v>
      </c>
      <c r="BAU6" s="137">
        <f>(BAE6*100)/Deflators!$B$8</f>
        <v>16262.698062111973</v>
      </c>
      <c r="BAV6" s="137">
        <f>(BAH6*100)/Deflators!$B$9</f>
        <v>13790.948771456728</v>
      </c>
      <c r="BAW6" s="137">
        <f>(BAK6*100)/Deflators!$B$10</f>
        <v>11220.912120940384</v>
      </c>
      <c r="BAX6" s="245">
        <f>(BAN6*100)/Deflators!$B$11</f>
        <v>10865.34730306558</v>
      </c>
      <c r="BAY6" s="144">
        <v>49.78321856669217</v>
      </c>
      <c r="BAZ6" s="145">
        <v>52.001676749709667</v>
      </c>
      <c r="BBA6" s="145">
        <v>58.939946615009667</v>
      </c>
      <c r="BBB6" s="145">
        <v>59.871016918094419</v>
      </c>
      <c r="BBC6" s="145">
        <v>55.7</v>
      </c>
      <c r="BBD6" s="145">
        <v>48.050942428858164</v>
      </c>
      <c r="BBE6" s="88">
        <f>INDEX('[3]Raw data 16-17'!$B$2:$XA$34,MATCH($A6,'[3]Raw data 16-17'!$A$2:$A$34,0),MATCH(BBE$1,'[3]Raw data 16-17'!$B$1:$GU$1,0))</f>
        <v>56.497998395574079</v>
      </c>
      <c r="BBF6" s="88">
        <f>INDEX('[14]1718 Collected Indicators'!$A$3:$CH$36,MATCH($A6,'[14]1718 Collected Indicators'!$A$3:$A$36,0),MATCH(BBF$1,'[14]1718 Collected Indicators'!$A$3:$CH$3,0))</f>
        <v>59.542403164612814</v>
      </c>
      <c r="BBG6" s="88">
        <f>INDEX('[15]1819 Collected Indicators'!$A$3:$CV$36,MATCH($A6,'[15]1819 Collected Indicators'!$A$3:$A$36,0),MATCH(BBG$1,'[15]1819 Collected Indicators'!$A$3:$CV$3,0))</f>
        <v>56.3</v>
      </c>
      <c r="BBH6" s="126">
        <f>INDEX('[11]1920 Collected Indicators'!$A$3:$CV$36,MATCH($A6,'[11]1920 Collected Indicators'!$A$3:$A$36,0),MATCH(BBH$1,'[11]1920 Collected Indicators'!$A$3:$CV$3,0))</f>
        <v>55.449392108599994</v>
      </c>
      <c r="BBI6" s="133">
        <f t="shared" si="8"/>
        <v>87.466666666666654</v>
      </c>
      <c r="BBJ6" s="116">
        <f t="shared" si="8"/>
        <v>87.666666666666671</v>
      </c>
      <c r="BBK6" s="116">
        <f t="shared" si="8"/>
        <v>88.333333333333329</v>
      </c>
      <c r="BBL6" s="116">
        <f t="shared" si="8"/>
        <v>84.333333333333329</v>
      </c>
      <c r="BBM6" s="136">
        <f t="shared" si="8"/>
        <v>77</v>
      </c>
      <c r="BBN6" s="116">
        <f t="shared" si="8"/>
        <v>71.666666666666671</v>
      </c>
      <c r="BBO6" s="248">
        <f t="shared" si="8"/>
        <v>64</v>
      </c>
      <c r="BBP6" s="144">
        <f t="shared" si="9"/>
        <v>76.466666666666669</v>
      </c>
      <c r="BBQ6" s="145">
        <f t="shared" si="9"/>
        <v>77.666666666666671</v>
      </c>
      <c r="BBR6" s="145">
        <f t="shared" si="9"/>
        <v>80.666666666666671</v>
      </c>
      <c r="BBS6" s="145">
        <f t="shared" si="9"/>
        <v>76.666666666666671</v>
      </c>
      <c r="BBT6" s="146">
        <f t="shared" si="9"/>
        <v>62.666666666666664</v>
      </c>
      <c r="BBU6" s="145">
        <f t="shared" si="9"/>
        <v>56.633333333333333</v>
      </c>
      <c r="BBV6" s="248">
        <f t="shared" si="9"/>
        <v>54.966666666666669</v>
      </c>
      <c r="BBW6" s="115">
        <v>5.9229918314058443</v>
      </c>
      <c r="BBX6" s="116">
        <v>5.2574633009990341</v>
      </c>
      <c r="BBY6" s="136">
        <v>5.4067811091700033</v>
      </c>
      <c r="BBZ6" s="115">
        <f>INDEX([38]HSN1b!$V$1:$AL$36,MATCH($A6,[38]HSN1b!$V$1:$V$36,0),MATCH(BBZ$1,[38]HSN1b!$V$1:$AL$1,0))</f>
        <v>6.64</v>
      </c>
      <c r="BCA6" s="131">
        <f>INDEX([38]HSN1b!$V$1:$AL$36,MATCH($A6,[38]HSN1b!$V$1:$V$36,0),MATCH(BCA$1,[38]HSN1b!$V$1:$AL$1,0))</f>
        <v>1076671</v>
      </c>
      <c r="BCB6" s="131">
        <f>INDEX([38]HSN1b!$V$1:$AL$36,MATCH($A6,[38]HSN1b!$V$1:$V$36,0),MATCH(BCB$1,[38]HSN1b!$V$1:$AL$1,0))</f>
        <v>16210877</v>
      </c>
      <c r="BCC6" s="116">
        <f>INDEX([38]HSN1b!$V$1:$AL$36,MATCH($A6,[38]HSN1b!$V$1:$V$36,0),MATCH(BCC$1,[38]HSN1b!$V$1:$AL$1,0))</f>
        <v>7.39</v>
      </c>
      <c r="BCD6" s="131">
        <f>INDEX([38]HSN1b!$V$1:$AL$36,MATCH($A6,[38]HSN1b!$V$1:$V$36,0),MATCH(BCD$1,[38]HSN1b!$V$1:$AL$1,0))</f>
        <v>1206457</v>
      </c>
      <c r="BCE6" s="131">
        <f>INDEX([38]HSN1b!$V$1:$AL$36,MATCH($A6,[38]HSN1b!$V$1:$V$36,0),MATCH(BCE$1,[38]HSN1b!$V$1:$AL$1,0))</f>
        <v>16330129</v>
      </c>
      <c r="BCF6" s="116">
        <f>INDEX([38]HSN1b!$V$1:$AL$36,MATCH($A6,[38]HSN1b!$V$1:$V$36,0),MATCH(BCF$1,[38]HSN1b!$V$1:$AL$1,0))</f>
        <v>7.95</v>
      </c>
      <c r="BCG6" s="131">
        <f>INDEX([38]HSN1b!$V$1:$AL$36,MATCH($A6,[38]HSN1b!$V$1:$V$36,0),MATCH(BCG$1,[38]HSN1b!$V$1:$AL$1,0))</f>
        <v>1341977</v>
      </c>
      <c r="BCH6" s="131">
        <f>INDEX([38]HSN1b!$V$1:$AL$36,MATCH($A6,[38]HSN1b!$V$1:$V$36,0),MATCH(BCH$1,[38]HSN1b!$V$1:$AL$1,0))</f>
        <v>16883482</v>
      </c>
      <c r="BCI6" s="116">
        <f>INDEX([38]HSN1b!$V$1:$AL$36,MATCH($A6,[38]HSN1b!$V$1:$V$36,0),MATCH(BCI$1,[38]HSN1b!$V$1:$AL$1,0))</f>
        <v>8.39</v>
      </c>
      <c r="BCJ6" s="131">
        <f>INDEX([38]HSN1b!$V$1:$AL$36,MATCH($A6,[38]HSN1b!$V$1:$V$36,0),MATCH(BCJ$1,[38]HSN1b!$V$1:$AL$1,0))</f>
        <v>1468980</v>
      </c>
      <c r="BCK6" s="131">
        <f>INDEX([38]HSN1b!$V$1:$AL$36,MATCH($A6,[38]HSN1b!$V$1:$V$36,0),MATCH(BCK$1,[38]HSN1b!$V$1:$AL$1,0))</f>
        <v>17509408</v>
      </c>
      <c r="BCL6" s="88">
        <f>INDEX('[14]1718 Collected Indicators'!$A$3:$CH$36,MATCH($A6,'[14]1718 Collected Indicators'!$A$3:$A$36,0),MATCH(BCL$1,'[14]1718 Collected Indicators'!$A$3:$CH$3,0))</f>
        <v>9.0580284302332412</v>
      </c>
      <c r="BCM6" s="32">
        <f>INDEX('[14]1718 Collected Indicators'!$A$3:$CH$36,MATCH($A6,'[14]1718 Collected Indicators'!$A$3:$A$36,0),MATCH(BCM$1,'[14]1718 Collected Indicators'!$A$3:$CH$3,0))</f>
        <v>1605058</v>
      </c>
      <c r="BCN6" s="32">
        <f>INDEX('[14]1718 Collected Indicators'!$A$3:$CH$36,MATCH($A6,'[14]1718 Collected Indicators'!$A$3:$A$36,0),MATCH(BCN$1,'[14]1718 Collected Indicators'!$A$3:$CH$3,0))</f>
        <v>17719728</v>
      </c>
      <c r="BCO6" s="88">
        <f>INDEX('[15]1819 Collected Indicators'!$A$3:$CV$36,MATCH($A6,'[15]1819 Collected Indicators'!$A$3:$A$36,0),MATCH(BCO$1,'[15]1819 Collected Indicators'!$A$3:$CV$3,0))</f>
        <v>9.0458727504811751</v>
      </c>
      <c r="BCP6" s="32">
        <f>INDEX('[15]1819 Collected Indicators'!$A$3:$CV$36,MATCH($A6,'[15]1819 Collected Indicators'!$A$3:$A$36,0),MATCH(BCP$1,'[15]1819 Collected Indicators'!$A$3:$CV$3,0))</f>
        <v>1632129</v>
      </c>
      <c r="BCQ6" s="40">
        <f>INDEX('[15]1819 Collected Indicators'!$A$3:$CV$36,MATCH($A6,'[15]1819 Collected Indicators'!$A$3:$A$36,0),MATCH(BCQ$1,'[15]1819 Collected Indicators'!$A$3:$CV$3,0))</f>
        <v>18042803</v>
      </c>
      <c r="BCR6" s="40">
        <f>INDEX('[11]1920 Collected Indicators'!$A$3:$CV$36,MATCH($A6,'[11]1920 Collected Indicators'!$A$3:$A$36,0),MATCH(BCR$1,'[11]1920 Collected Indicators'!$A$3:$CV$3,0))</f>
        <v>10.11497002073078</v>
      </c>
      <c r="BCS6" s="32">
        <f>INDEX('[11]1920 Collected Indicators'!$A$3:$CV$36,MATCH($A6,'[11]1920 Collected Indicators'!$A$3:$A$36,0),MATCH(BCS$1,'[11]1920 Collected Indicators'!$A$3:$CV$3,0))</f>
        <v>1856537</v>
      </c>
      <c r="BCT6" s="262">
        <f>INDEX('[11]1920 Collected Indicators'!$A$3:$CV$36,MATCH($A6,'[11]1920 Collected Indicators'!$A$3:$A$36,0),MATCH(BCT$1,'[11]1920 Collected Indicators'!$A$3:$CV$3,0))</f>
        <v>18354350</v>
      </c>
      <c r="BCU6" s="115">
        <v>0.72216241008665061</v>
      </c>
      <c r="BCV6" s="116">
        <v>0.6924550554625879</v>
      </c>
      <c r="BCW6" s="116">
        <v>0.70588573976505076</v>
      </c>
      <c r="BCX6" s="116">
        <f>INDEX([38]HSN2!$V$1:$AL$36,MATCH($A6,[38]HSN2!$V$1:$V$36,0),MATCH(BCX$1,[38]HSN2!$V$1:$AL$1,0))</f>
        <v>0.85</v>
      </c>
      <c r="BCY6" s="131">
        <f>INDEX([38]HSN2!$V$1:$AL$36,MATCH($A6,[38]HSN2!$V$1:$V$36,0),MATCH(BCY$1,[38]HSN2!$V$1:$AL$1,0))</f>
        <v>137835</v>
      </c>
      <c r="BCZ6" s="131">
        <f>INDEX([38]HSN2!$V$1:$AL$36,MATCH($A6,[38]HSN2!$V$1:$V$36,0),MATCH(BCZ$1,[38]HSN2!$V$1:$AL$1,0))</f>
        <v>16210877</v>
      </c>
      <c r="BDA6" s="116">
        <f>INDEX([38]HSN2!$V$1:$AL$36,MATCH($A6,[38]HSN2!$V$1:$V$36,0),MATCH(BDA$1,[38]HSN2!$V$1:$AL$1,0))</f>
        <v>1.1000000000000001</v>
      </c>
      <c r="BDB6" s="131">
        <f>INDEX([38]HSN2!$V$1:$AL$36,MATCH($A6,[38]HSN2!$V$1:$V$36,0),MATCH(BDB$1,[38]HSN2!$V$1:$AL$1,0))</f>
        <v>179569</v>
      </c>
      <c r="BDC6" s="131">
        <f>INDEX([38]HSN2!$V$1:$AL$36,MATCH($A6,[38]HSN2!$V$1:$V$36,0),MATCH(BDC$1,[38]HSN2!$V$1:$AL$1,0))</f>
        <v>16330129</v>
      </c>
      <c r="BDD6" s="116">
        <f>INDEX([38]HSN2!$V$1:$AL$36,MATCH($A6,[38]HSN2!$V$1:$V$36,0),MATCH(BDD$1,[38]HSN2!$V$1:$AL$1,0))</f>
        <v>0.61</v>
      </c>
      <c r="BDE6" s="131">
        <f>INDEX([38]HSN2!$V$1:$AL$36,MATCH($A6,[38]HSN2!$V$1:$V$36,0),MATCH(BDE$1,[38]HSN2!$V$1:$AL$1,0))</f>
        <v>102469</v>
      </c>
      <c r="BDF6" s="131">
        <f>INDEX([38]HSN2!$V$1:$AL$36,MATCH($A6,[38]HSN2!$V$1:$V$36,0),MATCH(BDF$1,[38]HSN2!$V$1:$AL$1,0))</f>
        <v>16883482</v>
      </c>
      <c r="BDG6" s="116">
        <f>INDEX([38]HSN2!$V$1:$AL$36,MATCH($A6,[38]HSN2!$V$1:$V$36,0),MATCH(BDG$1,[38]HSN2!$V$1:$AL$1,0))</f>
        <v>1.45</v>
      </c>
      <c r="BDH6" s="131">
        <f>INDEX([38]HSN2!$V$1:$AL$36,MATCH($A6,[38]HSN2!$V$1:$V$36,0),MATCH(BDH$1,[38]HSN2!$V$1:$AL$1,0))</f>
        <v>254563</v>
      </c>
      <c r="BDI6" s="131">
        <f>INDEX([38]HSN2!$V$1:$AL$36,MATCH($A6,[38]HSN2!$V$1:$V$36,0),MATCH(BDI$1,[38]HSN2!$V$1:$AL$1,0))</f>
        <v>17509408</v>
      </c>
      <c r="BDJ6" s="88">
        <f>INDEX('[14]1718 Collected Indicators'!$A$3:$CH$36,MATCH($A6,'[14]1718 Collected Indicators'!$A$3:$A$36,0),MATCH(BDJ$1,'[14]1718 Collected Indicators'!$A$3:$CH$3,0))</f>
        <v>0.99471052828801887</v>
      </c>
      <c r="BDK6" s="32">
        <f>INDEX('[14]1718 Collected Indicators'!$A$3:$CH$36,MATCH($A6,'[14]1718 Collected Indicators'!$A$3:$A$36,0),MATCH(BDK$1,'[14]1718 Collected Indicators'!$A$3:$CH$3,0))</f>
        <v>176260</v>
      </c>
      <c r="BDL6" s="32">
        <f>INDEX('[14]1718 Collected Indicators'!$A$3:$CH$36,MATCH($A6,'[14]1718 Collected Indicators'!$A$3:$A$36,0),MATCH(BDL$1,'[14]1718 Collected Indicators'!$A$3:$CH$3,0))</f>
        <v>17719728</v>
      </c>
      <c r="BDM6" s="88">
        <f>INDEX('[15]1819 Collected Indicators'!$A$3:$CV$36,MATCH($A6,'[15]1819 Collected Indicators'!$A$3:$A$36,0),MATCH(BDM$1,'[15]1819 Collected Indicators'!$A$3:$CV$3,0))</f>
        <v>1.1422615432868164</v>
      </c>
      <c r="BDN6" s="32">
        <f>INDEX('[15]1819 Collected Indicators'!$A$3:$CV$36,MATCH($A6,'[15]1819 Collected Indicators'!$A$3:$A$36,0),MATCH(BDN$1,'[15]1819 Collected Indicators'!$A$3:$CV$3,0))</f>
        <v>206096</v>
      </c>
      <c r="BDO6" s="40">
        <f>INDEX('[15]1819 Collected Indicators'!$A$3:$CV$36,MATCH($A6,'[15]1819 Collected Indicators'!$A$3:$A$36,0),MATCH(BDO$1,'[15]1819 Collected Indicators'!$A$3:$CV$3,0))</f>
        <v>18042803</v>
      </c>
      <c r="BDP6" s="32">
        <f>INDEX('[11]1920 Collected Indicators'!$A$3:$CV$36,MATCH($A6,'[11]1920 Collected Indicators'!$A$3:$A$36,0),MATCH(BDP$1,'[11]1920 Collected Indicators'!$A$3:$CV$3,0))</f>
        <v>0.44500622468243223</v>
      </c>
      <c r="BDQ6" s="262">
        <f>INDEX('[11]1920 Collected Indicators'!$A$3:$CV$36,MATCH($A6,'[11]1920 Collected Indicators'!$A$3:$A$36,0),MATCH(BDQ$1,'[11]1920 Collected Indicators'!$A$3:$CV$3,0))</f>
        <v>81678</v>
      </c>
      <c r="BDR6" s="33">
        <f>INDEX('[11]1920 Collected Indicators'!$A$3:$CV$36,MATCH($A6,'[11]1920 Collected Indicators'!$A$3:$A$36,0),MATCH(BDR$1,'[11]1920 Collected Indicators'!$A$3:$CV$3,0))</f>
        <v>18354350</v>
      </c>
      <c r="BDS6" s="133">
        <v>84.5098830173457</v>
      </c>
      <c r="BDT6" s="116">
        <v>88.994730441832175</v>
      </c>
      <c r="BDU6" s="116">
        <v>92.324918566775253</v>
      </c>
      <c r="BDV6" s="116">
        <f>INDEX([38]HSN3!$V$1:$AL$36,MATCH($A6,[38]HSN3!$V$1:$V$36,0),MATCH(BDV$1,[38]HSN3!$V$1:$AL$1,0))</f>
        <v>90.76</v>
      </c>
      <c r="BDW6" s="131">
        <f>INDEX([38]HSN3!$V$1:$AL$36,MATCH($A6,[38]HSN3!$V$1:$V$36,0),MATCH(BDW$1,[38]HSN3!$V$1:$AL$1,0))</f>
        <v>4500</v>
      </c>
      <c r="BDX6" s="131">
        <f>INDEX([38]HSN3!$V$1:$AL$36,MATCH($A6,[38]HSN3!$V$1:$V$36,0),MATCH(BDX$1,[38]HSN3!$V$1:$AL$1,0))</f>
        <v>4958</v>
      </c>
      <c r="BDY6" s="116">
        <f>INDEX([38]HSN3!$V$1:$AL$36,MATCH($A6,[38]HSN3!$V$1:$V$36,0),MATCH(BDY$1,[38]HSN3!$V$1:$AL$1,0))</f>
        <v>92.62</v>
      </c>
      <c r="BDZ6" s="131">
        <f>INDEX([38]HSN3!$V$1:$AL$36,MATCH($A6,[38]HSN3!$V$1:$V$36,0),MATCH(BDZ$1,[38]HSN3!$V$1:$AL$1,0))</f>
        <v>4621</v>
      </c>
      <c r="BEA6" s="131">
        <f>INDEX([38]HSN3!$V$1:$AL$36,MATCH($A6,[38]HSN3!$V$1:$V$36,0),MATCH(BEA$1,[38]HSN3!$V$1:$AL$1,0))</f>
        <v>4989</v>
      </c>
      <c r="BEB6" s="116">
        <f>INDEX([38]HSN3!$V$1:$AL$36,MATCH($A6,[38]HSN3!$V$1:$V$36,0),MATCH(BEB$1,[38]HSN3!$V$1:$AL$1,0))</f>
        <v>97.16</v>
      </c>
      <c r="BEC6" s="131">
        <f>INDEX([38]HSN3!$V$1:$AL$36,MATCH($A6,[38]HSN3!$V$1:$V$36,0),MATCH(BEC$1,[38]HSN3!$V$1:$AL$1,0))</f>
        <v>4827</v>
      </c>
      <c r="BED6" s="131">
        <f>INDEX([38]HSN3!$V$1:$AL$36,MATCH($A6,[38]HSN3!$V$1:$V$36,0),MATCH(BED$1,[38]HSN3!$V$1:$AL$1,0))</f>
        <v>4968</v>
      </c>
      <c r="BEE6" s="116">
        <f>INDEX([38]HSN3!$V$1:$AL$36,MATCH($A6,[38]HSN3!$V$1:$V$36,0),MATCH(BEE$1,[38]HSN3!$V$1:$AL$1,0))</f>
        <v>97.23</v>
      </c>
      <c r="BEF6" s="131">
        <f>INDEX([38]HSN3!$V$1:$AL$36,MATCH($A6,[38]HSN3!$V$1:$V$36,0),MATCH(BEF$1,[38]HSN3!$V$1:$AL$1,0))</f>
        <v>4810</v>
      </c>
      <c r="BEG6" s="131">
        <f>INDEX([38]HSN3!$V$1:$AL$36,MATCH($A6,[38]HSN3!$V$1:$V$36,0),MATCH(BEG$1,[38]HSN3!$V$1:$AL$1,0))</f>
        <v>4947</v>
      </c>
      <c r="BEH6" s="88">
        <f>INDEX('[14]1718 Collected Indicators'!$A$3:$CH$36,MATCH($A6,'[14]1718 Collected Indicators'!$A$3:$A$36,0),MATCH(BEH$1,'[14]1718 Collected Indicators'!$A$3:$CH$3,0))</f>
        <v>97.658318061494612</v>
      </c>
      <c r="BEI6" s="32">
        <f>INDEX('[14]1718 Collected Indicators'!$A$3:$CH$36,MATCH($A6,'[14]1718 Collected Indicators'!$A$3:$A$36,0),MATCH(BEI$1,'[14]1718 Collected Indicators'!$A$3:$CH$3,0))</f>
        <v>4796</v>
      </c>
      <c r="BEJ6" s="32">
        <f>INDEX('[14]1718 Collected Indicators'!$A$3:$CH$36,MATCH($A6,'[14]1718 Collected Indicators'!$A$3:$A$36,0),MATCH(BEJ$1,'[14]1718 Collected Indicators'!$A$3:$CH$3,0))</f>
        <v>4911</v>
      </c>
      <c r="BEK6" s="88">
        <f>INDEX('[15]1819 Collected Indicators'!$A$3:$CV$36,MATCH($A6,'[15]1819 Collected Indicators'!$A$3:$A$36,0),MATCH(BEK$1,'[15]1819 Collected Indicators'!$A$3:$CV$3,0))</f>
        <v>97.734169532672468</v>
      </c>
      <c r="BEL6" s="32">
        <f>INDEX('[15]1819 Collected Indicators'!$A$3:$CV$36,MATCH($A6,'[15]1819 Collected Indicators'!$A$3:$A$36,0),MATCH(BEL$1,'[15]1819 Collected Indicators'!$A$3:$CV$3,0))</f>
        <v>4831</v>
      </c>
      <c r="BEM6" s="32">
        <f>INDEX('[15]1819 Collected Indicators'!$A$3:$CV$36,MATCH($A6,'[15]1819 Collected Indicators'!$A$3:$A$36,0),MATCH(BEM$1,'[15]1819 Collected Indicators'!$A$3:$CV$3,0))</f>
        <v>4943</v>
      </c>
      <c r="BEN6" s="284">
        <f>INDEX('[11]1920 Collected Indicators'!$A$3:$CV$36,MATCH($A6,'[11]1920 Collected Indicators'!$A$3:$A$36,0),MATCH(BEN$1,'[11]1920 Collected Indicators'!$A$3:$CV$3,0))</f>
        <v>96.121212121212125</v>
      </c>
      <c r="BEO6" s="39">
        <f>INDEX('[11]1920 Collected Indicators'!$A$3:$CV$36,MATCH($A6,'[11]1920 Collected Indicators'!$A$3:$A$36,0),MATCH(BEO$1,'[11]1920 Collected Indicators'!$A$3:$CV$3,0))</f>
        <v>4758</v>
      </c>
      <c r="BEP6" s="287">
        <f>INDEX('[11]1920 Collected Indicators'!$A$3:$CV$36,MATCH($A6,'[11]1920 Collected Indicators'!$A$3:$A$36,0),MATCH(BEP$1,'[11]1920 Collected Indicators'!$A$3:$CV$3,0))</f>
        <v>4950</v>
      </c>
      <c r="BEQ6" s="133">
        <v>95.890581029630852</v>
      </c>
      <c r="BER6" s="116">
        <v>94.520078773867624</v>
      </c>
      <c r="BES6" s="136">
        <v>92.724830971566178</v>
      </c>
      <c r="BET6" s="115">
        <f>INDEX([38]HSN4b!$V$1:$AL$36,MATCH($A6,[38]HSN4b!$V$1:$V$36,0),MATCH(BET$1,[38]HSN4b!$V$1:$AL$1,0))</f>
        <v>6.74</v>
      </c>
      <c r="BEU6" s="131">
        <f>INDEX([38]HSN4b!$V$1:$AL$36,MATCH($A6,[38]HSN4b!$V$1:$V$36,0),MATCH(BEU$1,[38]HSN4b!$V$1:$AL$1,0))</f>
        <v>103952</v>
      </c>
      <c r="BEV6" s="131">
        <f>INDEX([38]HSN4b!$V$1:$AL$36,MATCH($A6,[38]HSN4b!$V$1:$V$36,0),MATCH(BEV$1,[38]HSN4b!$V$1:$AL$1,0))</f>
        <v>15430</v>
      </c>
      <c r="BEW6" s="116">
        <f>INDEX([38]HSN4b!$V$1:$AL$36,MATCH($A6,[38]HSN4b!$V$1:$V$36,0),MATCH(BEW$1,[38]HSN4b!$V$1:$AL$1,0))</f>
        <v>6.28</v>
      </c>
      <c r="BEX6" s="131">
        <f>INDEX([38]HSN4b!$V$1:$AL$36,MATCH($A6,[38]HSN4b!$V$1:$V$36,0),MATCH(BEX$1,[38]HSN4b!$V$1:$AL$1,0))</f>
        <v>92325</v>
      </c>
      <c r="BEY6" s="131">
        <f>INDEX([38]HSN4b!$V$1:$AL$36,MATCH($A6,[38]HSN4b!$V$1:$V$36,0),MATCH(BEY$1,[38]HSN4b!$V$1:$AL$1,0))</f>
        <v>14702</v>
      </c>
      <c r="BEZ6" s="116">
        <f>INDEX([38]HSN4b!$V$1:$AL$36,MATCH($A6,[38]HSN4b!$V$1:$V$36,0),MATCH(BEZ$1,[38]HSN4b!$V$1:$AL$1,0))</f>
        <v>5.94</v>
      </c>
      <c r="BFA6" s="131">
        <f>INDEX([38]HSN4b!$V$1:$AL$36,MATCH($A6,[38]HSN4b!$V$1:$V$36,0),MATCH(BFA$1,[38]HSN4b!$V$1:$AL$1,0))</f>
        <v>89122</v>
      </c>
      <c r="BFB6" s="131">
        <f>INDEX([38]HSN4b!$V$1:$AL$36,MATCH($A6,[38]HSN4b!$V$1:$V$36,0),MATCH(BFB$1,[38]HSN4b!$V$1:$AL$1,0))</f>
        <v>15001</v>
      </c>
      <c r="BFC6" s="116">
        <f>INDEX([38]HSN4b!$V$1:$AL$36,MATCH($A6,[38]HSN4b!$V$1:$V$36,0),MATCH(BFC$1,[38]HSN4b!$V$1:$AL$1,0))</f>
        <v>7.11</v>
      </c>
      <c r="BFD6" s="131">
        <f>INDEX([38]HSN4b!$V$1:$AL$36,MATCH($A6,[38]HSN4b!$V$1:$V$36,0),MATCH(BFD$1,[38]HSN4b!$V$1:$AL$1,0))</f>
        <v>94043</v>
      </c>
      <c r="BFE6" s="131">
        <f>INDEX([38]HSN4b!$V$1:$AL$36,MATCH($A6,[38]HSN4b!$V$1:$V$36,0),MATCH(BFE$1,[38]HSN4b!$V$1:$AL$1,0))</f>
        <v>13218</v>
      </c>
      <c r="BFF6" s="88">
        <f>INDEX('[14]1718 Collected Indicators'!$A$3:$CH$36,MATCH($A6,'[14]1718 Collected Indicators'!$A$3:$A$36,0),MATCH(BFF$1,'[14]1718 Collected Indicators'!$A$3:$CH$3,0))</f>
        <v>4.1368229906837204</v>
      </c>
      <c r="BFG6" s="32">
        <f>INDEX('[14]1718 Collected Indicators'!$A$3:$CH$36,MATCH($A6,'[14]1718 Collected Indicators'!$A$3:$A$36,0),MATCH(BFG$1,'[14]1718 Collected Indicators'!$A$3:$CH$3,0))</f>
        <v>52397</v>
      </c>
      <c r="BFH6" s="32">
        <f>INDEX('[14]1718 Collected Indicators'!$A$3:$CH$36,MATCH($A6,'[14]1718 Collected Indicators'!$A$3:$A$36,0),MATCH(BFH$1,'[14]1718 Collected Indicators'!$A$3:$CH$3,0))</f>
        <v>12666</v>
      </c>
      <c r="BFI6" s="88">
        <f>INDEX('[15]1819 Collected Indicators'!$A$3:$CV$36,MATCH($A6,'[15]1819 Collected Indicators'!$A$3:$A$36,0),MATCH(BFI$1,'[15]1819 Collected Indicators'!$A$3:$CV$3,0))</f>
        <v>6.2221641856011143</v>
      </c>
      <c r="BFJ6" s="32">
        <f>INDEX('[15]1819 Collected Indicators'!$A$3:$CV$36,MATCH($A6,'[15]1819 Collected Indicators'!$A$3:$A$36,0),MATCH(BFJ$1,'[15]1819 Collected Indicators'!$A$3:$CV$3,0))</f>
        <v>71474</v>
      </c>
      <c r="BFK6" s="40">
        <f>INDEX('[15]1819 Collected Indicators'!$A$3:$CV$36,MATCH($A6,'[15]1819 Collected Indicators'!$A$3:$A$36,0),MATCH(BFK$1,'[15]1819 Collected Indicators'!$A$3:$CV$3,0))</f>
        <v>11487</v>
      </c>
      <c r="BFL6" s="32">
        <f>INDEX('[11]1920 Collected Indicators'!$A$3:$CV$36,MATCH($A6,'[11]1920 Collected Indicators'!$A$3:$A$36,0),MATCH(BFL$1,'[11]1920 Collected Indicators'!$A$3:$CV$3,0))</f>
        <v>7.1614666136724958</v>
      </c>
      <c r="BFM6" s="32">
        <f>INDEX('[11]1920 Collected Indicators'!$A$3:$CV$36,MATCH($A6,'[11]1920 Collected Indicators'!$A$3:$A$36,0),MATCH(BFM$1,'[11]1920 Collected Indicators'!$A$3:$CV$3,0))</f>
        <v>72073</v>
      </c>
      <c r="BFN6" s="262">
        <f>INDEX('[11]1920 Collected Indicators'!$A$3:$CV$36,MATCH($A6,'[11]1920 Collected Indicators'!$A$3:$A$36,0),MATCH(BFN$1,'[11]1920 Collected Indicators'!$A$3:$CV$3,0))</f>
        <v>10064</v>
      </c>
      <c r="BFO6" s="115">
        <v>93.525615167406215</v>
      </c>
      <c r="BFP6" s="116">
        <v>99.493311714633165</v>
      </c>
      <c r="BFQ6" s="116">
        <v>99.95928338762215</v>
      </c>
      <c r="BFR6" s="116">
        <f>INDEX([38]HSN5!$V$1:$AL$36,MATCH($A6,[38]HSN5!$V$1:$V$36,0),MATCH(BFR$1,[38]HSN5!$V$1:$AL$1,0))</f>
        <v>99.98</v>
      </c>
      <c r="BFS6" s="131">
        <f>INDEX([38]HSN5!$V$1:$AL$36,MATCH($A6,[38]HSN5!$V$1:$V$36,0),MATCH(BFS$1,[38]HSN5!$V$1:$AL$1,0))</f>
        <v>4957</v>
      </c>
      <c r="BFT6" s="131">
        <f>INDEX([38]HSN5!$V$1:$AL$36,MATCH($A6,[38]HSN5!$V$1:$V$36,0),MATCH(BFT$1,[38]HSN5!$V$1:$AL$1,0))</f>
        <v>4958</v>
      </c>
      <c r="BFU6" s="116">
        <f>INDEX([38]HSN5!$V$1:$AL$36,MATCH($A6,[38]HSN5!$V$1:$V$36,0),MATCH(BFU$1,[38]HSN5!$V$1:$AL$1,0))</f>
        <v>100</v>
      </c>
      <c r="BFV6" s="131">
        <f>INDEX([38]HSN5!$V$1:$AL$36,MATCH($A6,[38]HSN5!$V$1:$V$36,0),MATCH(BFV$1,[38]HSN5!$V$1:$AL$1,0))</f>
        <v>4989</v>
      </c>
      <c r="BFW6" s="131">
        <f>INDEX([38]HSN5!$V$1:$AL$36,MATCH($A6,[38]HSN5!$V$1:$V$36,0),MATCH(BFW$1,[38]HSN5!$V$1:$AL$1,0))</f>
        <v>4989</v>
      </c>
      <c r="BFX6" s="116">
        <f>INDEX([38]HSN5!$V$1:$AL$36,MATCH($A6,[38]HSN5!$V$1:$V$36,0),MATCH(BFX$1,[38]HSN5!$V$1:$AL$1,0))</f>
        <v>100</v>
      </c>
      <c r="BFY6" s="131">
        <f>INDEX([38]HSN5!$V$1:$AL$36,MATCH($A6,[38]HSN5!$V$1:$V$36,0),MATCH(BFY$1,[38]HSN5!$V$1:$AL$1,0))</f>
        <v>4968</v>
      </c>
      <c r="BFZ6" s="131">
        <f>INDEX([38]HSN5!$V$1:$AL$36,MATCH($A6,[38]HSN5!$V$1:$V$36,0),MATCH(BFZ$1,[38]HSN5!$V$1:$AL$1,0))</f>
        <v>4968</v>
      </c>
      <c r="BGA6" s="116">
        <f>INDEX([38]HSN5!$V$1:$AL$36,MATCH($A6,[38]HSN5!$V$1:$V$36,0),MATCH(BGA$1,[38]HSN5!$V$1:$AL$1,0))</f>
        <v>100</v>
      </c>
      <c r="BGB6" s="131">
        <f>INDEX([38]HSN5!$V$1:$AL$36,MATCH($A6,[38]HSN5!$V$1:$V$36,0),MATCH(BGB$1,[38]HSN5!$V$1:$AL$1,0))</f>
        <v>4947</v>
      </c>
      <c r="BGC6" s="131">
        <f>INDEX([38]HSN5!$V$1:$AL$36,MATCH($A6,[38]HSN5!$V$1:$V$36,0),MATCH(BGC$1,[38]HSN5!$V$1:$AL$1,0))</f>
        <v>4947</v>
      </c>
      <c r="BGD6" s="88">
        <f>INDEX('[14]1718 Collected Indicators'!$A$3:$CH$36,MATCH($A6,'[14]1718 Collected Indicators'!$A$3:$A$36,0),MATCH(BGD$1,'[14]1718 Collected Indicators'!$A$3:$CH$3,0))</f>
        <v>100</v>
      </c>
      <c r="BGE6" s="32">
        <f>INDEX('[14]1718 Collected Indicators'!$A$3:$CH$36,MATCH($A6,'[14]1718 Collected Indicators'!$A$3:$A$36,0),MATCH(BGE$1,'[14]1718 Collected Indicators'!$A$3:$CH$3,0))</f>
        <v>4911</v>
      </c>
      <c r="BGF6" s="32">
        <f>INDEX('[14]1718 Collected Indicators'!$A$3:$CH$36,MATCH($A6,'[14]1718 Collected Indicators'!$A$3:$A$36,0),MATCH(BGF$1,'[14]1718 Collected Indicators'!$A$3:$CH$3,0))</f>
        <v>4911</v>
      </c>
      <c r="BGG6" s="88">
        <f>INDEX('[15]1819 Collected Indicators'!$A$3:$CV$36,MATCH($A6,'[15]1819 Collected Indicators'!$A$3:$A$36,0),MATCH(BGG$1,'[15]1819 Collected Indicators'!$A$3:$CV$3,0))</f>
        <v>100</v>
      </c>
      <c r="BGH6" s="32">
        <f>INDEX('[15]1819 Collected Indicators'!$A$3:$CV$36,MATCH($A6,'[15]1819 Collected Indicators'!$A$3:$A$36,0),MATCH(BGH$1,'[15]1819 Collected Indicators'!$A$3:$CV$3,0))</f>
        <v>4943</v>
      </c>
      <c r="BGI6" s="40">
        <f>INDEX('[15]1819 Collected Indicators'!$A$3:$CV$36,MATCH($A6,'[15]1819 Collected Indicators'!$A$3:$A$36,0),MATCH(BGI$1,'[15]1819 Collected Indicators'!$A$3:$CV$3,0))</f>
        <v>4943</v>
      </c>
      <c r="BGJ6" s="140">
        <f t="array" ref="BGJ6">INDEX([39]Extraction!$A$3:$P$36,MATCH($A6,[39]Extraction!$P$3:$P$36,0),MATCH(BGJ$1,[39]Extraction!$A$3:$P$3,0))</f>
        <v>61.71</v>
      </c>
      <c r="BGK6" s="32">
        <f t="array" ref="BGK6">INDEX([39]Extraction!$A$3:$P$36,MATCH($A6,[39]Extraction!$P$3:$P$36,0),MATCH(BGK$1,[39]Extraction!$A$3:$P$3,0))</f>
        <v>3066</v>
      </c>
      <c r="BGL6" s="262">
        <f t="array" ref="BGL6">INDEX([39]Extraction!$A$3:$P$36,MATCH($A6,[39]Extraction!$P$3:$P$36,0),MATCH(BGL$1,[39]Extraction!$A$3:$P$3,0))</f>
        <v>4968</v>
      </c>
      <c r="BGM6" s="132">
        <f t="array" ref="BGM6">INDEX([39]Extraction!$A$3:$P$36,MATCH($A6,[39]Extraction!$P$3:$P$36,0),MATCH(BGM$1,[39]Extraction!$A$3:$P$3,0))</f>
        <v>65.900000000000006</v>
      </c>
      <c r="BGN6" s="32">
        <f t="array" ref="BGN6">INDEX([39]Extraction!$A$3:$P$36,MATCH($A6,[39]Extraction!$P$3:$P$36,0),MATCH(BGN$1,[39]Extraction!$A$3:$P$3,0))</f>
        <v>3260</v>
      </c>
      <c r="BGO6" s="32">
        <f t="array" ref="BGO6">INDEX([39]Extraction!$A$3:$P$36,MATCH($A6,[39]Extraction!$P$3:$P$36,0),MATCH(BGO$1,[39]Extraction!$A$3:$P$3,0))</f>
        <v>4947</v>
      </c>
      <c r="BGP6" s="132">
        <f t="array" ref="BGP6">INDEX([39]Extraction!$A$3:$P$36,MATCH($A6,[39]Extraction!$P$3:$P$36,0),MATCH(BGP$1,[39]Extraction!$A$3:$P$3,0))</f>
        <v>71.349999999999994</v>
      </c>
      <c r="BGQ6" s="32">
        <f t="array" ref="BGQ6">INDEX([39]Extraction!$A$3:$P$36,MATCH($A6,[39]Extraction!$P$3:$P$36,0),MATCH(BGQ$1,[39]Extraction!$A$3:$P$3,0))</f>
        <v>3521</v>
      </c>
      <c r="BGR6" s="32">
        <f t="array" ref="BGR6">INDEX([39]Extraction!$A$3:$P$36,MATCH($A6,[39]Extraction!$P$3:$P$36,0),MATCH(BGR$1,[39]Extraction!$A$3:$P$3,0))</f>
        <v>4935</v>
      </c>
      <c r="BGS6" s="132">
        <f t="array" ref="BGS6">INDEX([39]Extraction!$A$3:$P$36,MATCH($A6,[39]Extraction!$P$3:$P$36,0),MATCH(BGS$1,[39]Extraction!$A$3:$P$3,0))</f>
        <v>72.75</v>
      </c>
      <c r="BGT6" s="32">
        <f t="array" ref="BGT6">INDEX([39]Extraction!$A$3:$P$36,MATCH($A6,[39]Extraction!$P$3:$P$36,0),MATCH(BGT$1,[39]Extraction!$A$3:$P$3,0))</f>
        <v>3596</v>
      </c>
      <c r="BGU6" s="32">
        <f t="array" ref="BGU6">INDEX([39]Extraction!$A$3:$P$36,MATCH($A6,[39]Extraction!$P$3:$P$36,0),MATCH(BGU$1,[39]Extraction!$A$3:$P$3,0))</f>
        <v>4943</v>
      </c>
      <c r="BGV6" s="132">
        <f>INDEX('[11]1920 Collected Indicators'!$A$3:$CV$36,MATCH($A6,'[11]1920 Collected Indicators'!$A$3:$A$36,0),MATCH(BGV$1,'[11]1920 Collected Indicators'!$A$3:$CV$3,0))</f>
        <v>84.161616161616166</v>
      </c>
      <c r="BGW6" s="32">
        <f>INDEX('[11]1920 Collected Indicators'!$A$3:$CV$36,MATCH($A6,'[11]1920 Collected Indicators'!$A$3:$A$36,0),MATCH(BGW$1,'[11]1920 Collected Indicators'!$A$3:$CV$3,0))</f>
        <v>4166</v>
      </c>
      <c r="BGX6" s="33">
        <f>INDEX('[11]1920 Collected Indicators'!$A$3:$CV$36,MATCH($A6,'[11]1920 Collected Indicators'!$A$3:$A$36,0),MATCH(BGX$1,'[11]1920 Collected Indicators'!$A$3:$CV$3,0))</f>
        <v>4950</v>
      </c>
      <c r="BGY6" s="133">
        <f>INDEX('[25]Corporate Management'!$B$6:$EY$40,MATCH($A6,'[25]Corporate Management'!$B$6:$B$40,0),MATCH(BGY$1,'[25]Corporate Management'!$B$40:$EY$40,0))</f>
        <v>82.758620689655174</v>
      </c>
      <c r="BGZ6" s="131">
        <f>INDEX('[25]Corporate Management'!$B$6:$EY$40,MATCH($A6,'[25]Corporate Management'!$B$6:$B$40,0),MATCH(BGZ$1,'[25]Corporate Management'!$B$40:$EY$40,0))</f>
        <v>72</v>
      </c>
      <c r="BHA6" s="131">
        <f>INDEX('[25]Corporate Management'!$B$6:$EY$40,MATCH($A6,'[25]Corporate Management'!$B$6:$B$40,0),MATCH(BHA$1,'[25]Corporate Management'!$B$40:$EY$40,0))</f>
        <v>87</v>
      </c>
      <c r="BHB6" s="116">
        <f>INDEX('[25]Corporate Management'!$B$6:$EY$40,MATCH($A6,'[25]Corporate Management'!$B$6:$B$40,0),MATCH(BHB$1,'[25]Corporate Management'!$B$40:$EY$40,0))</f>
        <v>83.333333333333343</v>
      </c>
      <c r="BHC6" s="131">
        <f>INDEX('[25]Corporate Management'!$B$6:$EY$40,MATCH($A6,'[25]Corporate Management'!$B$6:$B$40,0),MATCH(BHC$1,'[25]Corporate Management'!$B$40:$EY$40,0))</f>
        <v>70</v>
      </c>
      <c r="BHD6" s="131">
        <f>INDEX('[25]Corporate Management'!$B$6:$EY$40,MATCH($A6,'[25]Corporate Management'!$B$6:$B$40,0),MATCH(BHD$1,'[25]Corporate Management'!$B$40:$EY$40,0))</f>
        <v>84</v>
      </c>
      <c r="BHE6" s="116">
        <f>INDEX('[25]Corporate Management'!$B$6:$EY$40,MATCH($A6,'[25]Corporate Management'!$B$6:$B$40,0),MATCH(BHE$1,'[25]Corporate Management'!$B$40:$EY$40,0))</f>
        <v>84.337349397590373</v>
      </c>
      <c r="BHF6" s="131">
        <f>INDEX('[25]Corporate Management'!$B$6:$EY$40,MATCH($A6,'[25]Corporate Management'!$B$6:$B$40,0),MATCH(BHF$1,'[25]Corporate Management'!$B$40:$EY$40,0))</f>
        <v>70</v>
      </c>
      <c r="BHG6" s="131">
        <f>INDEX('[25]Corporate Management'!$B$6:$EY$40,MATCH($A6,'[25]Corporate Management'!$B$6:$B$40,0),MATCH(BHG$1,'[25]Corporate Management'!$B$40:$EY$40,0))</f>
        <v>83</v>
      </c>
      <c r="BHH6" s="116">
        <f>INDEX('[26]All Data'!$A$1:$Y$34,MATCH($A6,'[26]All Data'!$A$1:$A$34,0),MATCH(BHH$1,'[26]All Data'!$A$1:$Y$1,0))</f>
        <v>84.615384615384613</v>
      </c>
      <c r="BHI6" s="131">
        <f>INDEX('[26]All Data'!$A$1:$Y$34,MATCH($A6,'[26]All Data'!$A$1:$A$34,0),MATCH(BHI$1,'[26]All Data'!$A$1:$Y$1,0))</f>
        <v>66</v>
      </c>
      <c r="BHJ6" s="131">
        <f>INDEX('[26]All Data'!$A$1:$Y$34,MATCH($A6,'[26]All Data'!$A$1:$A$34,0),MATCH(BHJ$1,'[26]All Data'!$A$1:$Y$1,0))</f>
        <v>78</v>
      </c>
      <c r="BHK6" s="116">
        <f>INDEX('[27]All Data'!$A$1:$Y$34,MATCH($A6,'[27]All Data'!$A$1:$A$34,0),MATCH(BHK$1,'[27]All Data'!$A$1:$Y$1,0))</f>
        <v>81.818181818181827</v>
      </c>
      <c r="BHL6" s="131">
        <f>INDEX('[27]All Data'!$A$1:$Y$34,MATCH($A6,'[27]All Data'!$A$1:$A$34,0),MATCH(BHL$1,'[27]All Data'!$A$1:$Y$1,0))</f>
        <v>63</v>
      </c>
      <c r="BHM6" s="131">
        <f>INDEX('[27]All Data'!$A$1:$Y$34,MATCH($A6,'[27]All Data'!$A$1:$A$34,0),MATCH(BHM$1,'[27]All Data'!$A$1:$Y$1,0))</f>
        <v>77</v>
      </c>
      <c r="BHN6" s="116">
        <f>INDEX('[28]All Data'!$A$1:$AB$34,MATCH($A6,'[28]All Data'!$A$1:$A$34,0),MATCH(BHN$1,'[28]All Data'!$A$1:$AB$1,0))</f>
        <v>85.333333333333343</v>
      </c>
      <c r="BHO6" s="131">
        <f>INDEX('[28]All Data'!$A$1:$AB$34,MATCH($A6,'[28]All Data'!$A$1:$A$34,0),MATCH(BHO$1,'[28]All Data'!$A$1:$AB$1,0))</f>
        <v>64</v>
      </c>
      <c r="BHP6" s="131">
        <f>INDEX('[28]All Data'!$A$1:$AB$34,MATCH($A6,'[28]All Data'!$A$1:$A$34,0),MATCH(BHP$1,'[28]All Data'!$A$1:$AB$1,0))</f>
        <v>75</v>
      </c>
      <c r="BHQ6" s="116">
        <f>INDEX('[29]SPI Raw Data 1617'!$A$3:$AN$37,MATCH($A6,'[29]SPI Raw Data 1617'!$A$3:$A$37,0),MATCH(BHQ$1,'[29]SPI Raw Data 1617'!$A$37:$AN$37,0))</f>
        <v>85.526315789473685</v>
      </c>
      <c r="BHR6" s="131">
        <f>INDEX('[29]SPI Raw Data 1617'!$A$3:$AN$37,MATCH($A6,'[29]SPI Raw Data 1617'!$A$3:$A$37,0),MATCH(BHR$1,'[29]SPI Raw Data 1617'!$A$37:$AN$37,0))</f>
        <v>65</v>
      </c>
      <c r="BHS6" s="131">
        <f>INDEX('[29]SPI Raw Data 1617'!$A$3:$AN$37,MATCH($A6,'[29]SPI Raw Data 1617'!$A$3:$A$37,0),MATCH(BHS$1,'[29]SPI Raw Data 1617'!$A$37:$AN$37,0))</f>
        <v>76</v>
      </c>
      <c r="BHT6" s="116">
        <f>INDEX('[30]SPI Raw Data 1718'!$A$3:$AN$37,MATCH($A6,'[30]SPI Raw Data 1718'!$A$3:$A$37,0),MATCH(BHT$1,'[30]SPI Raw Data 1718'!$A$37:$AN$37,0))</f>
        <v>85.526315789473685</v>
      </c>
      <c r="BHU6" s="131">
        <f>INDEX('[30]SPI Raw Data 1718'!$A$3:$AN$37,MATCH($A6,'[30]SPI Raw Data 1718'!$A$3:$A$37,0),MATCH(BHU$1,'[30]SPI Raw Data 1718'!$A$37:$AN$37,0))</f>
        <v>65</v>
      </c>
      <c r="BHV6" s="131">
        <f>INDEX('[30]SPI Raw Data 1718'!$A$3:$AN$37,MATCH($A6,'[30]SPI Raw Data 1718'!$A$3:$A$37,0),MATCH(BHV$1,'[30]SPI Raw Data 1718'!$A$37:$AN$37,0))</f>
        <v>76</v>
      </c>
      <c r="BHW6" s="116">
        <f>INDEX('[31]SPI Raw Data 1819'!$A$1:$AN$37,MATCH($A6,'[31]SPI Raw Data 1819'!$A$1:$A$37,0),MATCH(BHW$1,'[31]SPI Raw Data 1819'!$A$37:$AN$37,0))</f>
        <v>79.6875</v>
      </c>
      <c r="BHX6" s="197">
        <f>INDEX('[31]SPI Raw Data 1819'!$A$1:$AN$37,MATCH($A6,'[31]SPI Raw Data 1819'!$A$1:$A$37,0),MATCH(BHX$1,'[31]SPI Raw Data 1819'!$A$37:$AN$37,0))</f>
        <v>51</v>
      </c>
      <c r="BHY6" s="225">
        <f>INDEX('[31]SPI Raw Data 1819'!$A$1:$AN$37,MATCH($A6,'[31]SPI Raw Data 1819'!$A$1:$A$37,0),MATCH(BHY$1,'[31]SPI Raw Data 1819'!$A$37:$AN$37,0))</f>
        <v>64</v>
      </c>
      <c r="BHZ6" s="197">
        <f>INDEX('[32]SPI Raw Data 1920'!$A$1:$AN$35, MATCH($A6,'[32]SPI Raw Data 1920'!$A$1:$A$35,0),MATCH(BHZ$1,'[32]SPI Raw Data 1920'!$A$37:$AN$37,0))</f>
        <v>80</v>
      </c>
      <c r="BIA6" s="279">
        <f>INDEX('[32]SPI Raw Data 1920'!$A$1:$AN$35, MATCH($A6,'[32]SPI Raw Data 1920'!$A$1:$A$35,0),MATCH(BIA$1,'[32]SPI Raw Data 1920'!$A$37:$AN$37,0))</f>
        <v>48</v>
      </c>
      <c r="BIB6" s="252">
        <f>INDEX('[32]SPI Raw Data 1920'!$A$1:$AN$35, MATCH($A6,'[32]SPI Raw Data 1920'!$A$1:$A$35,0),MATCH(BIB$1,'[32]SPI Raw Data 1920'!$A$37:$AN$37,0))</f>
        <v>60</v>
      </c>
      <c r="BIC6" s="115">
        <f>INDEX('[25]Corporate Management'!$B$6:$EY$40,MATCH($A6,'[25]Corporate Management'!$B$6:$B$40,0),MATCH(BIC$1,'[25]Corporate Management'!$B$40:$EY$40,0))</f>
        <v>86.059580286645712</v>
      </c>
      <c r="BID6" s="131">
        <f>INDEX('[25]Corporate Management'!$B$6:$EY$40,MATCH($A6,'[25]Corporate Management'!$B$6:$B$40,0),MATCH(BID$1,'[25]Corporate Management'!$B$40:$EY$40,0))</f>
        <v>103219</v>
      </c>
      <c r="BIE6" s="131">
        <f>INDEX('[25]Corporate Management'!$B$6:$EY$40,MATCH($A6,'[25]Corporate Management'!$B$6:$B$40,0),MATCH(BIE$1,'[25]Corporate Management'!$B$40:$EY$40,0))</f>
        <v>119939</v>
      </c>
      <c r="BIF6" s="116">
        <f>INDEX('[25]Corporate Management'!$B$6:$EY$40,MATCH($A6,'[25]Corporate Management'!$B$6:$B$40,0),MATCH(BIF$1,'[25]Corporate Management'!$B$40:$EY$40,0))</f>
        <v>92.970896601590752</v>
      </c>
      <c r="BIG6" s="131">
        <f>INDEX('[25]Corporate Management'!$B$6:$EY$40,MATCH($A6,'[25]Corporate Management'!$B$6:$B$40,0),MATCH(BIG$1,'[25]Corporate Management'!$B$40:$EY$40,0))</f>
        <v>102863</v>
      </c>
      <c r="BIH6" s="131">
        <f>INDEX('[25]Corporate Management'!$B$6:$EY$40,MATCH($A6,'[25]Corporate Management'!$B$6:$B$40,0),MATCH(BIH$1,'[25]Corporate Management'!$B$40:$EY$40,0))</f>
        <v>110640</v>
      </c>
      <c r="BII6" s="116">
        <f>INDEX('[25]Corporate Management'!$B$6:$EY$40,MATCH($A6,'[25]Corporate Management'!$B$6:$B$40,0),MATCH(BII$1,'[25]Corporate Management'!$B$40:$EY$40,0))</f>
        <v>91.926474568763993</v>
      </c>
      <c r="BIJ6" s="131">
        <f>INDEX('[25]Corporate Management'!$B$6:$EY$40,MATCH($A6,'[25]Corporate Management'!$B$6:$B$40,0),MATCH(BIJ$1,'[25]Corporate Management'!$B$40:$EY$40,0))</f>
        <v>112074</v>
      </c>
      <c r="BIK6" s="131">
        <f>INDEX('[25]Corporate Management'!$B$6:$EY$40,MATCH($A6,'[25]Corporate Management'!$B$6:$B$40,0),MATCH(BIK$1,'[25]Corporate Management'!$B$40:$EY$40,0))</f>
        <v>121917</v>
      </c>
      <c r="BIL6" s="116">
        <f>INDEX('[26]All Data'!$A$1:$Y$34,MATCH($A6,'[26]All Data'!$A$1:$A$34,0),MATCH(BIL$1,'[26]All Data'!$A$1:$Y$1,0))</f>
        <v>92.801596872790782</v>
      </c>
      <c r="BIM6" s="131">
        <f>INDEX('[26]All Data'!$A$1:$Y$34,MATCH($A6,'[26]All Data'!$A$1:$A$34,0),MATCH(BIM$1,'[26]All Data'!$A$1:$Y$1,0))</f>
        <v>111580</v>
      </c>
      <c r="BIN6" s="131">
        <f>INDEX('[26]All Data'!$A$1:$Y$34,MATCH($A6,'[26]All Data'!$A$1:$A$34,0),MATCH(BIN$1,'[26]All Data'!$A$1:$Y$1,0))</f>
        <v>120235</v>
      </c>
      <c r="BIO6" s="116">
        <f>INDEX('[27]All Data'!$A$1:$Y$34,MATCH($A6,'[27]All Data'!$A$1:$A$34,0),MATCH(BIO$1,'[27]All Data'!$A$1:$Y$1,0))</f>
        <v>97.692964739879784</v>
      </c>
      <c r="BIP6" s="131">
        <f>INDEX('[27]All Data'!$A$1:$Y$34,MATCH($A6,'[27]All Data'!$A$1:$A$34,0),MATCH(BIP$1,'[27]All Data'!$A$1:$Y$1,0))</f>
        <v>122379</v>
      </c>
      <c r="BIQ6" s="131">
        <f>INDEX('[27]All Data'!$A$1:$Y$34,MATCH($A6,'[27]All Data'!$A$1:$A$34,0),MATCH(BIQ$1,'[27]All Data'!$A$1:$Y$1,0))</f>
        <v>125269</v>
      </c>
      <c r="BIR6" s="116">
        <f>INDEX('[28]All Data'!$A$1:$AB$34,MATCH($A6,'[28]All Data'!$A$1:$A$34,0),MATCH(BIR$1,'[28]All Data'!$A$1:$AB$1,0))</f>
        <v>97.574485942089808</v>
      </c>
      <c r="BIS6" s="131">
        <f>INDEX('[28]All Data'!$A$1:$AB$34,MATCH($A6,'[28]All Data'!$A$1:$A$34,0),MATCH(BIS$1,'[28]All Data'!$A$1:$AB$1,0))</f>
        <v>116260</v>
      </c>
      <c r="BIT6" s="131">
        <f>INDEX('[28]All Data'!$A$1:$AB$34,MATCH($A6,'[28]All Data'!$A$1:$A$34,0),MATCH(BIT$1,'[28]All Data'!$A$1:$AB$1,0))</f>
        <v>119150</v>
      </c>
      <c r="BIU6" s="116">
        <f>INDEX('[29]SPI Raw Data 1617'!$A$3:$AN$37,MATCH($A6,'[29]SPI Raw Data 1617'!$A$3:$A$37,0),MATCH(BIU$1,'[29]SPI Raw Data 1617'!$A$37:$AN$37,0))</f>
        <v>97.572285411871434</v>
      </c>
      <c r="BIV6" s="131">
        <f>INDEX('[29]SPI Raw Data 1617'!$A$3:$AN$37,MATCH($A6,'[29]SPI Raw Data 1617'!$A$3:$A$37,0),MATCH(BIV$1,'[29]SPI Raw Data 1617'!$A$37:$AN$37,0))</f>
        <v>116152</v>
      </c>
      <c r="BIW6" s="131">
        <f>INDEX('[29]SPI Raw Data 1617'!$A$3:$AN$37,MATCH($A6,'[29]SPI Raw Data 1617'!$A$3:$A$37,0),MATCH(BIW$1,'[29]SPI Raw Data 1617'!$A$37:$AN$37,0))</f>
        <v>119042</v>
      </c>
      <c r="BIX6" s="116">
        <f>INDEX('[30]SPI Raw Data 1718'!$A$3:$AN$37,MATCH($A6,'[30]SPI Raw Data 1718'!$A$3:$A$37,0),MATCH(BIX$1,'[30]SPI Raw Data 1718'!$A$37:$AN$37,0))</f>
        <v>97.572285411871434</v>
      </c>
      <c r="BIY6" s="131">
        <f>INDEX('[30]SPI Raw Data 1718'!$A$3:$AN$37,MATCH($A6,'[30]SPI Raw Data 1718'!$A$3:$A$37,0),MATCH(BIY$1,'[30]SPI Raw Data 1718'!$A$37:$AN$37,0))</f>
        <v>116152</v>
      </c>
      <c r="BIZ6" s="131">
        <f>INDEX('[30]SPI Raw Data 1718'!$A$3:$AN$37,MATCH($A6,'[30]SPI Raw Data 1718'!$A$3:$A$37,0),MATCH(BIZ$1,'[30]SPI Raw Data 1718'!$A$37:$AN$37,0))</f>
        <v>119042</v>
      </c>
      <c r="BJA6" s="116">
        <f>INDEX('[31]SPI Raw Data 1819'!$A$1:$AN$37,MATCH($A6,'[31]SPI Raw Data 1819'!$A$1:$A$37,0),MATCH(BJA$1,'[31]SPI Raw Data 1819'!$A$37:$AN$37,0))</f>
        <v>97.617379117028733</v>
      </c>
      <c r="BJB6" s="197">
        <f>INDEX('[31]SPI Raw Data 1819'!$A$1:$AN$37,MATCH($A6,'[31]SPI Raw Data 1819'!$A$1:$A$37,0),MATCH(BJB$1,'[31]SPI Raw Data 1819'!$A$37:$AN$37,0))</f>
        <v>111440</v>
      </c>
      <c r="BJC6" s="197">
        <f>INDEX('[31]SPI Raw Data 1819'!$A$1:$AN$37,MATCH($A6,'[31]SPI Raw Data 1819'!$A$1:$A$37,0),MATCH(BJC$1,'[31]SPI Raw Data 1819'!$A$37:$AN$37,0))</f>
        <v>114160</v>
      </c>
      <c r="BJD6" s="133">
        <f>INDEX('[32]SPI Raw Data 1920'!$A$1:$AN$35, MATCH($A6,'[32]SPI Raw Data 1920'!$A$1:$A$35,0),MATCH(BJD$1,'[32]SPI Raw Data 1920'!$A$37:$AN$37,0))</f>
        <v>97.656828793439118</v>
      </c>
      <c r="BJE6" s="197">
        <f>INDEX('[32]SPI Raw Data 1920'!$A$1:$AN$35, MATCH($A6,'[32]SPI Raw Data 1920'!$A$1:$A$35,0),MATCH(BJE$1,'[32]SPI Raw Data 1920'!$A$37:$AN$37,0))</f>
        <v>113362</v>
      </c>
      <c r="BJF6" s="252">
        <f>INDEX('[32]SPI Raw Data 1920'!$A$1:$AN$35, MATCH($A6,'[32]SPI Raw Data 1920'!$A$1:$A$35,0),MATCH(BJF$1,'[32]SPI Raw Data 1920'!$A$37:$AN$37,0))</f>
        <v>116082</v>
      </c>
      <c r="BJG6" s="115">
        <f t="shared" si="129"/>
        <v>9.1304347826086953</v>
      </c>
      <c r="BJH6" s="87">
        <v>210</v>
      </c>
      <c r="BJI6" s="87">
        <f>INDEX('[40]Historic Data'!$L$2:$U$35,MATCH($A6,'[40]Historic Data'!$L$2:$L$35,0),MATCH(BJI$1,'[40]Historic Data'!$L$2:$U$2,0))</f>
        <v>2300</v>
      </c>
      <c r="BJJ6" s="116">
        <f t="shared" si="130"/>
        <v>12.695652173913045</v>
      </c>
      <c r="BJK6" s="87">
        <v>292</v>
      </c>
      <c r="BJL6" s="87">
        <f>INDEX('[40]Historic Data'!$L$2:$U$35,MATCH($A6,'[40]Historic Data'!$L$2:$L$35,0),MATCH(BJL$1,'[40]Historic Data'!$L$2:$U$2,0))</f>
        <v>2300</v>
      </c>
      <c r="BJM6" s="116">
        <f t="shared" si="131"/>
        <v>14.210526315789473</v>
      </c>
      <c r="BJN6" s="87">
        <v>270</v>
      </c>
      <c r="BJO6" s="87">
        <f>INDEX('[40]Historic Data'!$L$2:$U$35,MATCH($A6,'[40]Historic Data'!$L$2:$L$35,0),MATCH(BJO$1,'[40]Historic Data'!$L$2:$U$2,0))</f>
        <v>1900</v>
      </c>
      <c r="BJP6" s="116">
        <f t="shared" si="132"/>
        <v>10.571428571428571</v>
      </c>
      <c r="BJQ6" s="87">
        <v>148</v>
      </c>
      <c r="BJR6" s="87">
        <f>INDEX('[40]Historic Data'!$L$2:$U$35,MATCH($A6,'[40]Historic Data'!$L$2:$L$35,0),MATCH(BJR$1,'[40]Historic Data'!$L$2:$U$2,0))</f>
        <v>1400</v>
      </c>
      <c r="BJS6" s="116">
        <f t="shared" si="133"/>
        <v>10.214285714285715</v>
      </c>
      <c r="BJT6" s="87">
        <f>INDEX('[3]Raw data 16-17'!$B$2:$ACG$34,MATCH($A6,'[3]Raw data 16-17'!$A$2:$A$34,0),MATCH(BJT$1,'[3]Raw data 16-17'!$B$1:$MA$1,0))</f>
        <v>143</v>
      </c>
      <c r="BJU6" s="87">
        <f>INDEX('[40]Historic Data'!$L$2:$U$35,MATCH($A6,'[40]Historic Data'!$L$2:$L$35,0),MATCH(BJU$1,'[40]Historic Data'!$L$2:$U$2,0))</f>
        <v>1400</v>
      </c>
      <c r="BJV6" s="116">
        <f t="shared" si="134"/>
        <v>12.454545454545455</v>
      </c>
      <c r="BJW6" s="87">
        <f>INDEX('[14]1718 Collected Indicators'!$A$3:$CH$36,MATCH($A6,'[14]1718 Collected Indicators'!$A$3:$A$36,0),MATCH(BJW$1,'[14]1718 Collected Indicators'!$A$3:$CH$3,0))</f>
        <v>137</v>
      </c>
      <c r="BJX6" s="87">
        <f>INDEX('[40]Historic Data'!$L$2:$U$35,MATCH($A6,'[40]Historic Data'!$L$2:$L$35,0),MATCH(BJX$1,'[40]Historic Data'!$L$2:$U$2,0))</f>
        <v>1100</v>
      </c>
      <c r="BJY6" s="116">
        <f>INDEX('[15]1819 Collected Indicators'!$A$3:$CV$36,MATCH($A6,'[15]1819 Collected Indicators'!$A$3:$A$36,0),MATCH(BJY$1,'[15]1819 Collected Indicators'!$A$3:$CV$3,0))</f>
        <v>10</v>
      </c>
      <c r="BJZ6" s="87">
        <f>INDEX('[15]1819 Collected Indicators'!$A$3:$CV$36,MATCH($A6,'[15]1819 Collected Indicators'!$A$3:$A$36,0),MATCH(BJZ$1,'[15]1819 Collected Indicators'!$A$3:$CV$3,0))</f>
        <v>110</v>
      </c>
      <c r="BKA6" s="87">
        <f>INDEX('[15]1819 Collected Indicators'!$A$3:$CV$36,MATCH($A6,'[15]1819 Collected Indicators'!$A$3:$A$36,0),MATCH(BKA$1,'[15]1819 Collected Indicators'!$A$3:$CV$3,0))</f>
        <v>1100</v>
      </c>
      <c r="BKB6" s="133">
        <f>INDEX('[11]1920 Collected Indicators'!$A$3:$CV$36,MATCH($A6,'[11]1920 Collected Indicators'!$A$3:$A$36,0),MATCH(BKB$1,'[11]1920 Collected Indicators'!$A$3:$CV$3,0))</f>
        <v>14.555555555555555</v>
      </c>
      <c r="BKC6" s="266">
        <f>INDEX('[11]1920 Collected Indicators'!$A$3:$CV$36,MATCH($A6,'[11]1920 Collected Indicators'!$A$3:$A$36,0),MATCH(BKC$1,'[11]1920 Collected Indicators'!$A$3:$CV$3,0))</f>
        <v>131</v>
      </c>
      <c r="BKD6" s="87">
        <f>INDEX('[11]1920 Collected Indicators'!$A$3:$CV$36,MATCH($A6,'[11]1920 Collected Indicators'!$A$3:$A$36,0),MATCH(BKD$1,'[11]1920 Collected Indicators'!$A$3:$CV$3,0))</f>
        <v>900</v>
      </c>
      <c r="BKE6" s="133">
        <f t="shared" si="135"/>
        <v>2837.2093023255816</v>
      </c>
      <c r="BKF6" s="131">
        <f>INDEX([41]Sheet1!$B$2:$I$34,MATCH($A6,[41]Sheet1!$A$2:$A$34,0),MATCH(BKF$1,[41]Sheet1!$B$1:$I$1,0))</f>
        <v>610</v>
      </c>
      <c r="BKG6" s="131">
        <v>215</v>
      </c>
      <c r="BKH6" s="116">
        <f t="shared" si="136"/>
        <v>2626.0504201680674</v>
      </c>
      <c r="BKI6" s="131">
        <f>INDEX([41]Sheet1!$B$2:$I$34,MATCH($A6,[41]Sheet1!$A$2:$A$34,0),MATCH(BKI$1,[41]Sheet1!$B$1:$I$1,0))</f>
        <v>625</v>
      </c>
      <c r="BKJ6" s="87">
        <v>238</v>
      </c>
      <c r="BKK6" s="116">
        <f t="shared" si="137"/>
        <v>3666.6666666666665</v>
      </c>
      <c r="BKL6" s="131">
        <f>INDEX([41]Sheet1!$B$2:$I$34,MATCH($A6,[41]Sheet1!$A$2:$A$34,0),MATCH(BKL$1,[41]Sheet1!$B$1:$I$1,0))</f>
        <v>704</v>
      </c>
      <c r="BKM6" s="87">
        <v>192</v>
      </c>
      <c r="BKN6" s="116">
        <f t="shared" si="138"/>
        <v>3147.2081218274111</v>
      </c>
      <c r="BKO6" s="131">
        <f>INDEX([41]Sheet1!$B$2:$I$34,MATCH($A6,[41]Sheet1!$A$2:$A$34,0),MATCH(BKO$1,[41]Sheet1!$B$1:$I$1,0))</f>
        <v>620</v>
      </c>
      <c r="BKP6" s="87">
        <v>197</v>
      </c>
      <c r="BKQ6" s="116">
        <f t="shared" si="139"/>
        <v>3788.0434782608695</v>
      </c>
      <c r="BKR6" s="131">
        <f>INDEX([41]Sheet1!$B$2:$I$34,MATCH($A6,[41]Sheet1!$A$2:$A$34,0),MATCH(BKR$1,[41]Sheet1!$B$1:$I$1,0))</f>
        <v>697</v>
      </c>
      <c r="BKS6" s="87">
        <v>184</v>
      </c>
      <c r="BKT6" s="116">
        <f t="shared" si="140"/>
        <v>7784.6153846153848</v>
      </c>
      <c r="BKU6" s="131">
        <f>INDEX([41]Sheet1!$B$2:$I$34,MATCH($A6,[41]Sheet1!$A$2:$A$34,0),MATCH(BKU$1,[41]Sheet1!$B$1:$I$1,0))</f>
        <v>1518</v>
      </c>
      <c r="BKV6" s="87">
        <v>195</v>
      </c>
      <c r="BKW6" s="116">
        <f t="shared" si="141"/>
        <v>2899.497487437186</v>
      </c>
      <c r="BKX6" s="87">
        <f>INDEX([41]Sheet1!$B$2:$I$34,MATCH($A6,[41]Sheet1!$A$2:$A$34,0),MATCH(BKX$1,[41]Sheet1!$B$1:$I$1,0))</f>
        <v>577</v>
      </c>
      <c r="BKY6" s="87">
        <f>INDEX('[3]Raw data 16-17'!$B$2:$ACG$34,MATCH($A6,'[3]Raw data 16-17'!$A$2:$A$34,0),MATCH(BKY$1,'[3]Raw data 16-17'!$B$1:$MA$1,0))</f>
        <v>199</v>
      </c>
      <c r="BKZ6" s="88">
        <f t="shared" si="142"/>
        <v>2876.2886597938145</v>
      </c>
      <c r="BLA6" s="32">
        <f>INDEX([4]Sheet1!$A$1:$CJ$34, MATCH($A6, [4]Sheet1!$A$1:$A$34, 0), MATCH(BLA$1, [4]Sheet1!$A$1:$CJ$1, 0))</f>
        <v>558</v>
      </c>
      <c r="BLB6" s="32">
        <f>INDEX('[5]Finance Indicators'!$A$2:$BO$35,MATCH($A6,'[5]Finance Indicators'!$A$2:$A$35,0),MATCH(BLB$1,'[5]Finance Indicators'!$A$2:$BO$2,0))</f>
        <v>194</v>
      </c>
      <c r="BLC6" s="88">
        <f>INDEX('[6]Finance Indicators'!$B$3:$BO$35,MATCH($A6,'[6]Finance Indicators'!$A$3:$A$35,0),MATCH(BLC$1,'[6]Finance Indicators'!$B$2:$BO$2,0))</f>
        <v>2586.2068965517242</v>
      </c>
      <c r="BLD6" s="88">
        <f>INDEX('[6]Finance Indicators'!$B$3:$BO$35,MATCH($A6,'[6]Finance Indicators'!$A$3:$A$35,0),MATCH(BLD$1,'[6]Finance Indicators'!$B$2:$BO$2,0))</f>
        <v>525</v>
      </c>
      <c r="BLE6" s="88">
        <f>INDEX('[6]Finance Indicators'!$B$3:$BO$35,MATCH($A6,'[6]Finance Indicators'!$A$3:$A$35,0),MATCH(BLE$1,'[6]Finance Indicators'!$B$2:$BO$2,0))</f>
        <v>203</v>
      </c>
      <c r="BLF6" s="88">
        <f t="array" ref="BLF6">INDEX('[7]Finance Indicators'!$A$2:$BO$35,MATCH($A6,'[7]Finance Indicators'!$A$2:$A$35,0),MATCH(BLF$1,'[7]Finance Indicators'!$A$2:$BO$2,0))</f>
        <v>2817.7777777777778</v>
      </c>
      <c r="BLG6" s="250">
        <f t="array" ref="BLG6">INDEX('[7]Finance Indicators'!$A$2:$BO$35,MATCH($A6,'[7]Finance Indicators'!$A$2:$A$35,0),MATCH(BLG$1,'[7]Finance Indicators'!$A$2:$BO$2,0))</f>
        <v>634</v>
      </c>
      <c r="BLH6" s="277">
        <f t="array" ref="BLH6">INDEX('[7]Finance Indicators'!$A$2:$BO$35,MATCH($A6,'[7]Finance Indicators'!$A$2:$A$35,0),MATCH(BLH$1,'[7]Finance Indicators'!$A$2:$BO$2,0))</f>
        <v>225</v>
      </c>
      <c r="BLI6" s="121">
        <f>(BKE6*100)/Deflators!$B$2</f>
        <v>3342.2992336669481</v>
      </c>
      <c r="BLJ6" s="137">
        <f>(BKH6*100)/Deflators!$B$3</f>
        <v>3047.3468894746616</v>
      </c>
      <c r="BLK6" s="137">
        <f>(BKK6*100)/Deflators!$B$4</f>
        <v>4169.6553144957779</v>
      </c>
      <c r="BLL6" s="137">
        <f>(BKN6*100)/Deflators!$B$5</f>
        <v>3515.5312050648577</v>
      </c>
      <c r="BLM6" s="137">
        <f>(BKQ6*100)/Deflators!$B$6</f>
        <v>4173.812249205982</v>
      </c>
      <c r="BLN6" s="137">
        <f>(BKT6*100)/Deflators!$B$7</f>
        <v>8507.9669922827634</v>
      </c>
      <c r="BLO6" s="116">
        <f>(BKW6*100)/Deflators!$B$8</f>
        <v>3092.3883000405126</v>
      </c>
      <c r="BLP6" s="116">
        <f>(BKZ6*100)/Deflators!$B$9</f>
        <v>3014.5557825962655</v>
      </c>
      <c r="BLQ6" s="116">
        <f>(BLC6*100)/Deflators!$B$10</f>
        <v>2649.3915738485443</v>
      </c>
      <c r="BLR6" s="248">
        <f>(BLF6*100)/Deflators!$B$11</f>
        <v>2817.7777777777783</v>
      </c>
      <c r="BLS6" s="115">
        <v>8.5803571428571423</v>
      </c>
      <c r="BLT6" s="116">
        <v>6.3349753694581281</v>
      </c>
      <c r="BLU6" s="116">
        <v>5.8928571428571432</v>
      </c>
      <c r="BLV6" s="116">
        <v>6.1088435374149652</v>
      </c>
      <c r="BLW6" s="116">
        <f>INDEX('[3]Raw data 16-17'!$B$2:$ACG$34,MATCH($A6,'[3]Raw data 16-17'!$A$2:$A$34,0),MATCH(BLW$1,'[3]Raw data 16-17'!$B$1:$MA$1,0))</f>
        <v>9.5494505494505493</v>
      </c>
      <c r="BLX6" s="116">
        <f>INDEX('[14]1718 Collected Indicators'!$A$3:$CH$36,MATCH($A6,'[14]1718 Collected Indicators'!$A$3:$A$36,0),MATCH(BLX$1,'[14]1718 Collected Indicators'!$A$3:$CH$3,0))</f>
        <v>8.1964285714285712</v>
      </c>
      <c r="BLY6" s="116">
        <f>INDEX('[15]1819 Collected Indicators'!$A$3:$CV$36,MATCH($A6,'[15]1819 Collected Indicators'!$A$3:$A$36,0),MATCH(BLY$1,'[15]1819 Collected Indicators'!$A$3:$CV$3,0))</f>
        <v>7.5844155844155852</v>
      </c>
      <c r="BLZ6" s="248">
        <f>INDEX('[11]1920 Collected Indicators'!$A$3:$CV$36,MATCH($A6,'[11]1920 Collected Indicators'!$A$3:$A$36,0),MATCH(BLZ$1,'[11]1920 Collected Indicators'!$A$3:$CV$3,0))</f>
        <v>6.3388704318936879</v>
      </c>
      <c r="BMA6" s="115">
        <f>INDEX([42]Sheet2!$A$1:$H$34,MATCH($A6,[42]Sheet2!$A$1:$A$34,0),MATCH(BMA$1,[42]Sheet2!$A$1:$H$1,0))</f>
        <v>19.752227782500153</v>
      </c>
      <c r="BMB6" s="116">
        <f>INDEX([42]Sheet2!$A$1:$H$34,MATCH($A6,[42]Sheet2!$A$1:$A$34,0),MATCH(BMB$1,[42]Sheet2!$A$1:$H$1,0))</f>
        <v>26.277898633597701</v>
      </c>
      <c r="BMC6" s="116">
        <f>INDEX([42]Sheet2!$A$1:$H$34,MATCH($A6,[42]Sheet2!$A$1:$A$34,0),MATCH(BMC$1,[42]Sheet2!$A$1:$H$1,0))</f>
        <v>29.099485016042969</v>
      </c>
      <c r="BMD6" s="116">
        <f>INDEX([42]Sheet2!$A$1:$H$34,MATCH($A6,[42]Sheet2!$A$1:$A$34,0),MATCH(BMD$1,[42]Sheet2!$A$1:$H$1,0))</f>
        <v>22.494284734196075</v>
      </c>
      <c r="BME6" s="116">
        <f>INDEX([42]Sheet2!$A$1:$H$34,MATCH($A6,[42]Sheet2!$A$1:$A$34,0),MATCH(BME$1,[42]Sheet2!$A$1:$H$1,0))</f>
        <v>19.812723550863801</v>
      </c>
      <c r="BMF6" s="116">
        <f>INDEX([42]Sheet2!$A$1:$H$34,MATCH($A6,[42]Sheet2!$A$1:$A$34,0),MATCH(BMF$1,[42]Sheet2!$A$1:$H$1,0))</f>
        <v>22.820075015958384</v>
      </c>
      <c r="BMG6" s="116">
        <f>INDEX([42]Sheet2!$A$1:$H$34,MATCH($A6,[42]Sheet2!$A$1:$A$34,0),MATCH(BMG$1,[42]Sheet2!$A$1:$H$1,0))</f>
        <v>16.603108224888175</v>
      </c>
      <c r="BMH6" s="116">
        <f>INDEX('[14]1718 Collected Indicators'!$A$3:$CH$36,MATCH($A6,'[14]1718 Collected Indicators'!$A$3:$A$36,0),MATCH(BMH$1,'[14]1718 Collected Indicators'!$A$3:$CH$3,0))</f>
        <v>14.009059027098777</v>
      </c>
      <c r="BMI6" s="116">
        <f>INDEX('[15]1819 Collected Indicators'!$A$3:$CV$36,MATCH($A6,'[15]1819 Collected Indicators'!$A$3:$A$36,0),MATCH(BMI$1,'[15]1819 Collected Indicators'!$A$3:$CV$3,0))</f>
        <v>15.560784693765889</v>
      </c>
      <c r="BMJ6" s="248">
        <f>INDEX('[11]1920 Collected Indicators'!$A$3:$CV$36,MATCH($A6,'[11]1920 Collected Indicators'!$A$3:$A$36,0),MATCH(BMJ$1,'[11]1920 Collected Indicators'!$A$3:$CV$3,0))</f>
        <v>19.688213399999999</v>
      </c>
      <c r="BMK6" s="115">
        <v>21.645865834633383</v>
      </c>
      <c r="BML6" s="87">
        <v>111</v>
      </c>
      <c r="BMM6" s="87">
        <v>51280</v>
      </c>
      <c r="BMN6" s="116">
        <v>21.488571986716156</v>
      </c>
      <c r="BMO6" s="87">
        <v>110</v>
      </c>
      <c r="BMP6" s="87">
        <v>51190</v>
      </c>
      <c r="BMQ6" s="116">
        <v>20.638629283489095</v>
      </c>
      <c r="BMR6" s="87">
        <v>106</v>
      </c>
      <c r="BMS6" s="87">
        <v>51360</v>
      </c>
      <c r="BMT6" s="116">
        <f t="shared" si="143"/>
        <v>21.42161635832522</v>
      </c>
      <c r="BMU6" s="87">
        <f>INDEX('[3]Raw data 16-17'!$B$2:$ACG$34,MATCH($A6,'[3]Raw data 16-17'!$A$2:$A$34,0),MATCH(BMU$1,'[3]Raw data 16-17'!$B$1:$MA$1,0))</f>
        <v>110</v>
      </c>
      <c r="BMV6" s="87">
        <f t="shared" si="10"/>
        <v>51350</v>
      </c>
      <c r="BMW6" s="116">
        <f>INDEX('[14]1718 Collected Indicators'!$A$3:$CH$36,MATCH($A6,'[14]1718 Collected Indicators'!$A$3:$A$36,0),MATCH(BMW$1,'[14]1718 Collected Indicators'!$A$3:$CH$3,0))</f>
        <v>21.7687074829932</v>
      </c>
      <c r="BMX6" s="131">
        <f>INDEX('[14]1718 Collected Indicators'!$A$3:$CH$36,MATCH($A6,'[14]1718 Collected Indicators'!$A$3:$A$36,0),MATCH(BMX$1,'[14]1718 Collected Indicators'!$A$3:$CH$3,0))</f>
        <v>112</v>
      </c>
      <c r="BMY6" s="131">
        <f>INDEX('[14]1718 Collected Indicators'!$A$3:$CH$36,MATCH($A6,'[14]1718 Collected Indicators'!$A$3:$A$36,0),MATCH(BMY$1,'[14]1718 Collected Indicators'!$A$3:$CH$3,0))</f>
        <v>51450</v>
      </c>
      <c r="BMZ6" s="116">
        <f>INDEX('[15]1819 Collected Indicators'!$A$3:$CV$36,MATCH($A6,'[15]1819 Collected Indicators'!$A$3:$A$36,0),MATCH(BMZ$1,'[15]1819 Collected Indicators'!$A$3:$CV$3,0))</f>
        <v>22.957198443579767</v>
      </c>
      <c r="BNA6" s="131">
        <f>INDEX('[15]1819 Collected Indicators'!$A$3:$CV$36,MATCH($A6,'[15]1819 Collected Indicators'!$A$3:$A$36,0),MATCH(BNA$1,'[15]1819 Collected Indicators'!$A$3:$CV$3,0))</f>
        <v>118</v>
      </c>
      <c r="BNB6" s="131">
        <f>INDEX('[15]1819 Collected Indicators'!$A$3:$CV$36,MATCH($A6,'[15]1819 Collected Indicators'!$A$3:$A$36,0),MATCH(BNB$1,'[15]1819 Collected Indicators'!$A$3:$CV$3,0))</f>
        <v>51400</v>
      </c>
      <c r="BNC6" s="268">
        <f>INDEX('[11]1920 Collected Indicators'!$A$3:$CV$36,MATCH($A6,'[11]1920 Collected Indicators'!$A$3:$A$36,0),MATCH(BNC$1,'[11]1920 Collected Indicators'!$A$3:$CV$3,0))</f>
        <v>20.37252619324796</v>
      </c>
      <c r="BND6" s="131">
        <f>INDEX('[11]1920 Collected Indicators'!$A$3:$CV$36,MATCH($A6,'[11]1920 Collected Indicators'!$A$3:$A$36,0),MATCH(BND$1,'[11]1920 Collected Indicators'!$A$3:$CV$3,0))</f>
        <v>105</v>
      </c>
      <c r="BNE6" s="268">
        <f>INDEX('[11]1920 Collected Indicators'!$A$3:$CV$36,MATCH($A6,'[11]1920 Collected Indicators'!$A$3:$A$36,0),MATCH(BNE$1,'[11]1920 Collected Indicators'!$A$3:$CV$3,0))</f>
        <v>51540</v>
      </c>
      <c r="BNF6" s="119">
        <f t="shared" si="144"/>
        <v>92218.052538020944</v>
      </c>
      <c r="BNG6" s="87">
        <f>INDEX('[43]All Years'!$A$1:$I$34,MATCH($A6,'[43]All Years'!$A$1:$A$34,0),MATCH(BNG$1,'[43]All Years'!$A$1:$I$1,0))</f>
        <v>4669</v>
      </c>
      <c r="BNH6" s="87">
        <v>50630</v>
      </c>
      <c r="BNI6" s="88">
        <f t="shared" si="145"/>
        <v>31219.223951152257</v>
      </c>
      <c r="BNJ6" s="87">
        <f>INDEX('[43]All Years'!$A$1:$I$34,MATCH($A6,'[43]All Years'!$A$1:$A$34,0),MATCH(BNJ$1,'[43]All Years'!$A$1:$I$1,0))</f>
        <v>1585</v>
      </c>
      <c r="BNK6" s="87">
        <v>50770</v>
      </c>
      <c r="BNL6" s="88">
        <f t="shared" si="146"/>
        <v>52008.580343213725</v>
      </c>
      <c r="BNM6" s="87">
        <f>INDEX('[43]All Years'!$A$1:$I$34,MATCH($A6,'[43]All Years'!$A$1:$A$34,0),MATCH(BNM$1,'[43]All Years'!$A$1:$I$1,0))</f>
        <v>2667</v>
      </c>
      <c r="BNN6" s="87">
        <v>51280</v>
      </c>
      <c r="BNO6" s="88">
        <f t="shared" si="147"/>
        <v>120183.30733229329</v>
      </c>
      <c r="BNP6" s="87">
        <f>INDEX('[43]All Years'!$A$1:$I$34,MATCH($A6,'[43]All Years'!$A$1:$A$34,0),MATCH(BNP$1,'[43]All Years'!$A$1:$I$1,0))</f>
        <v>6163</v>
      </c>
      <c r="BNQ6" s="87">
        <v>51280</v>
      </c>
      <c r="BNR6" s="88">
        <f t="shared" si="148"/>
        <v>52314.905254932608</v>
      </c>
      <c r="BNS6" s="131">
        <f>INDEX('[43]All Years'!$A$1:$I$34,MATCH($A6,'[43]All Years'!$A$1:$A$34,0),MATCH(BNS$1,'[43]All Years'!$A$1:$I$1,0))</f>
        <v>2678</v>
      </c>
      <c r="BNT6" s="87">
        <v>51190</v>
      </c>
      <c r="BNU6" s="88">
        <f t="shared" si="149"/>
        <v>33119.158878504677</v>
      </c>
      <c r="BNV6" s="87">
        <f>INDEX('[43]All Years'!$A$1:$I$34,MATCH($A6,'[43]All Years'!$A$1:$A$34,0),MATCH(BNV$1,'[43]All Years'!$A$1:$I$1,0))</f>
        <v>1701</v>
      </c>
      <c r="BNW6" s="131">
        <v>51360</v>
      </c>
      <c r="BNX6" s="88">
        <f t="shared" si="150"/>
        <v>47127.555988315478</v>
      </c>
      <c r="BNY6" s="87">
        <f>INDEX('[43]All Years'!$A$1:$I$34,MATCH($A6,'[43]All Years'!$A$1:$A$34,0),MATCH(BNY$1,'[43]All Years'!$A$1:$I$1,0))</f>
        <v>2420</v>
      </c>
      <c r="BNZ6" s="32">
        <v>51350</v>
      </c>
      <c r="BOA6" s="88">
        <f t="shared" si="151"/>
        <v>56229.348882410108</v>
      </c>
      <c r="BOB6" s="32">
        <f>INDEX([4]Sheet1!$A$1:$CJ$34, MATCH($A6, [4]Sheet1!$A$1:$A$34, 0), MATCH(BOB$1, [4]Sheet1!$A$1:$CJ$1, 0))</f>
        <v>2893</v>
      </c>
      <c r="BOC6" s="32">
        <f>INDEX('[5]Finance Indicators'!$A$2:$BO$35,MATCH($A6,'[5]Finance Indicators'!$A$2:$A$35,0),MATCH(BOC$1,'[5]Finance Indicators'!$A$2:$BO$2,0))</f>
        <v>51450</v>
      </c>
      <c r="BOD6" s="88">
        <f>INDEX('[6]Finance Indicators'!$B$3:$BO$35,MATCH($A6,'[6]Finance Indicators'!$A$3:$A$35,0),MATCH(BOD$1,'[6]Finance Indicators'!$B$2:$BO$2,0))</f>
        <v>35447.470817120622</v>
      </c>
      <c r="BOE6" s="88">
        <f>INDEX('[6]Finance Indicators'!$B$3:$BO$35,MATCH($A6,'[6]Finance Indicators'!$A$3:$A$35,0),MATCH(BOE$1,'[6]Finance Indicators'!$B$2:$BO$2,0))</f>
        <v>1822</v>
      </c>
      <c r="BOF6" s="88">
        <f>INDEX('[6]Finance Indicators'!$B$3:$BO$35,MATCH($A6,'[6]Finance Indicators'!$A$3:$A$35,0),MATCH(BOF$1,'[6]Finance Indicators'!$B$2:$BO$2,0))</f>
        <v>51400</v>
      </c>
      <c r="BOG6" s="250">
        <f t="array" ref="BOG6">INDEX('[7]Finance Indicators'!$A$2:$BO$35,MATCH($A6,'[7]Finance Indicators'!$A$2:$A$35,0),MATCH(BOG$1,'[7]Finance Indicators'!$A$2:$BO$2,0))</f>
        <v>34458.672875436554</v>
      </c>
      <c r="BOH6" s="250">
        <f t="array" ref="BOH6">INDEX('[7]Finance Indicators'!$A$2:$BO$35,MATCH($A6,'[7]Finance Indicators'!$A$2:$A$35,0),MATCH(BOH$1,'[7]Finance Indicators'!$A$2:$BO$2,0))</f>
        <v>1776</v>
      </c>
      <c r="BOI6" s="250">
        <f t="array" ref="BOI6">INDEX('[7]Finance Indicators'!$A$2:$BO$35,MATCH($A6,'[7]Finance Indicators'!$A$2:$A$35,0),MATCH(BOI$1,'[7]Finance Indicators'!$A$2:$BO$2,0))</f>
        <v>51540</v>
      </c>
      <c r="BOJ6" s="115">
        <f>(BNF6*100)/Deflators!$B$2</f>
        <v>108635.03305006301</v>
      </c>
      <c r="BOK6" s="116">
        <f>(BNI6*100)/Deflators!$B$3</f>
        <v>36227.714543755021</v>
      </c>
      <c r="BOL6" s="116">
        <f>(BNL6*100)/Deflators!$B$4</f>
        <v>59143.050934762301</v>
      </c>
      <c r="BOM6" s="116">
        <f>(BNO6*100)/Deflators!$B$5</f>
        <v>134248.56282121243</v>
      </c>
      <c r="BON6" s="116">
        <f>(BNR6*100)/Deflators!$B$6</f>
        <v>57642.578186387669</v>
      </c>
      <c r="BOO6" s="116">
        <f>(BNU6*100)/Deflators!$B$7</f>
        <v>36196.61301537868</v>
      </c>
      <c r="BOP6" s="116">
        <f>(BNX6*100)/Deflators!$B$8</f>
        <v>50262.744968468673</v>
      </c>
      <c r="BOQ6" s="116">
        <f>(BOA6*100)/Deflators!$B$9</f>
        <v>58932.370451734583</v>
      </c>
      <c r="BOR6" s="116">
        <f>(BOD6*100)/Deflators!$B$10</f>
        <v>36313.502458887</v>
      </c>
      <c r="BOS6" s="248">
        <f>(BOG6*100)/Deflators!$B$11</f>
        <v>34458.672875436554</v>
      </c>
      <c r="BOT6" s="115">
        <f>INDEX([44]IG1!$AL$4:$AX$40,MATCH($A6,[44]IG1!$AL$4:$AL$40,0),MATCH(BOT$1,[44]IG1!$AL$40:$AX$40,0))</f>
        <v>27.800000000000004</v>
      </c>
      <c r="BOU6" s="116">
        <f>INDEX([44]IG1!$AL$4:$AX$40,MATCH($A6,[44]IG1!$AL$4:$AL$40,0),MATCH(BOU$1,[44]IG1!$AL$40:$AX$40,0))</f>
        <v>25.2</v>
      </c>
      <c r="BOV6" s="116">
        <f>INDEX([44]IG1!$AL$4:$AX$40,MATCH($A6,[44]IG1!$AL$4:$AL$40,0),MATCH(BOV$1,[44]IG1!$AL$40:$AX$40,0))</f>
        <v>25.7</v>
      </c>
      <c r="BOW6" s="116">
        <f>INDEX([44]IG1!$AL$4:$AX$40,MATCH($A6,[44]IG1!$AL$4:$AL$40,0),MATCH(BOW$1,[44]IG1!$AL$40:$AX$40,0))</f>
        <v>24.6</v>
      </c>
      <c r="BOX6" s="116">
        <f>INDEX([44]IG1!$AL$4:$AX$40,MATCH($A6,[44]IG1!$AL$4:$AL$40,0),MATCH(BOX$1,[44]IG1!$AL$40:$AX$40,0))</f>
        <v>24.8</v>
      </c>
      <c r="BOY6" s="116">
        <f>INDEX('[14]1718 Collected Indicators'!$A$3:$CH$36,MATCH($A6,'[14]1718 Collected Indicators'!$A$3:$A$36,0),MATCH(BOY$1,'[14]1718 Collected Indicators'!$A$3:$CH$3,0))</f>
        <v>21.3</v>
      </c>
      <c r="BOZ6" s="116">
        <f>INDEX('[15]1819 Collected Indicators'!$A$3:$CV$36,MATCH($A6,'[15]1819 Collected Indicators'!$A$3:$A$36,0),MATCH(BOZ$1,'[15]1819 Collected Indicators'!$A$3:$CV$3,0))</f>
        <v>26.3</v>
      </c>
      <c r="BPA6" s="248">
        <f>INDEX('[11]1920 Collected Indicators'!$A$3:$CV$36,MATCH($A6,'[11]1920 Collected Indicators'!$A$3:$A$36,0),MATCH(BPA$1,'[11]1920 Collected Indicators'!$A$3:$CV$3,0))</f>
        <v>22.91</v>
      </c>
      <c r="BPB6" s="115">
        <f>INDEX([45]ALL!$A$2:$F$37,MATCH($A6,[45]ALL!$A$2:$A$37,0),MATCH(BPB$1,[45]ALL!$A$37:$F$37,0))</f>
        <v>67</v>
      </c>
      <c r="BPC6" s="116">
        <f>INDEX([45]ALL!$A$2:$F$37,MATCH($A6,[45]ALL!$A$2:$A$37,0),MATCH(BPC$1,[45]ALL!$A$37:$F$37,0))</f>
        <v>67</v>
      </c>
      <c r="BPD6" s="116">
        <f>INDEX([45]ALL!$A$2:$F$37,MATCH($A6,[45]ALL!$A$2:$A$37,0),MATCH(BPD$1,[45]ALL!$A$37:$F$37,0))</f>
        <v>87</v>
      </c>
      <c r="BPE6" s="116">
        <f>INDEX([45]ALL!$A$2:$F$37,MATCH($A6,[45]ALL!$A$2:$A$37,0),MATCH(BPE$1,[45]ALL!$A$37:$F$37,0))</f>
        <v>92</v>
      </c>
      <c r="BPF6" s="116">
        <f>INDEX('[14]1718 Collected Indicators'!$A$3:$CH$36,MATCH($A6,'[14]1718 Collected Indicators'!$A$3:$A$36,0),MATCH(BPF$1,'[14]1718 Collected Indicators'!$A$3:$CH$3,0))</f>
        <v>93.73</v>
      </c>
      <c r="BPG6" s="116">
        <f>INDEX('[15]1819 Collected Indicators'!$A$3:$CV$36,MATCH($A6,'[15]1819 Collected Indicators'!$A$3:$A$36,0),MATCH(BPG$1,'[15]1819 Collected Indicators'!$A$3:$CV$3,0))</f>
        <v>94</v>
      </c>
      <c r="BPH6" s="248">
        <f>INDEX('[11]1920 Collected Indicators'!$A$3:$CV$36,MATCH($A6,'[11]1920 Collected Indicators'!$A$3:$A$36,0),MATCH(BPH$1,'[11]1920 Collected Indicators'!$A$3:$CV$3,0))</f>
        <v>94.4</v>
      </c>
      <c r="BPI6" s="115">
        <f>INDEX('[46]2014-15'!$A$3:$G$37,MATCH($A6,'[46]2014-15'!$A$3:$A$37,0),MATCH(BPI$1,'[46]2014-15'!$A$37:$G$37,0))</f>
        <v>6.2222222222222223</v>
      </c>
      <c r="BPJ6" s="116">
        <f>INDEX('[46]2015-16'!$A$3:$G$37,MATCH($A6,'[46]2015-16'!$A$3:$A$37,0),MATCH(BPJ$1,'[46]2015-16'!$A$37:$G$37,0))</f>
        <v>9.8445595854922274</v>
      </c>
      <c r="BPK6" s="116">
        <f>INDEX('[46]2016-17'!$A$3:$G$37,MATCH($A6,'[46]2016-17'!$A$3:$A$37,0),MATCH(BPK$1,'[46]2016-17'!$A$37:$G$37,0))</f>
        <v>5.9071729957805905</v>
      </c>
      <c r="BPL6" s="116" t="str">
        <f>INDEX('[14]1718 Collected Indicators'!$A$3:$CH$36,MATCH($A6,'[14]1718 Collected Indicators'!$A$3:$A$36,0),MATCH(BPL$1,'[14]1718 Collected Indicators'!$A$3:$CH$3,0))</f>
        <v>NA</v>
      </c>
      <c r="BPM6" s="116">
        <f>INDEX('[15]1819 Collected Indicators'!$A$3:$CV$36,MATCH($A6,'[15]1819 Collected Indicators'!$A$3:$A$36,0),MATCH(BPM$1,'[15]1819 Collected Indicators'!$A$3:$CV$3,0))</f>
        <v>12.446351931330472</v>
      </c>
      <c r="BPN6" s="248">
        <f>INDEX('[11]1920 Collected Indicators'!$A$3:$CV$36,MATCH($A6,'[11]1920 Collected Indicators'!$A$3:$A$36,0),MATCH(BPN$1,'[11]1920 Collected Indicators'!$A$3:$CV$3,0))</f>
        <v>7.4626865671641784</v>
      </c>
      <c r="BPO6" s="115">
        <f>INDEX('[46]2014-15'!$A$3:$G$37,MATCH($A6,'[46]2014-15'!$A$3:$A$37,0),MATCH(BPO$1,'[46]2014-15'!$A$37:$G$37,0))</f>
        <v>28.144544822793605</v>
      </c>
      <c r="BPP6" s="116">
        <f>INDEX('[46]2015-16'!$A$3:$G$37,MATCH($A6,'[46]2015-16'!$A$3:$A$37,0),MATCH(BPP$1,'[46]2015-16'!$A$37:$G$37,0))</f>
        <v>19.022212543554005</v>
      </c>
      <c r="BPQ6" s="116">
        <f>INDEX('[46]2016-17'!$A$3:$G$37,MATCH($A6,'[46]2016-17'!$A$3:$A$37,0),MATCH(BPQ$1,'[46]2016-17'!$A$37:$G$37,0))</f>
        <v>9.112262105516745</v>
      </c>
      <c r="BPR6" s="116">
        <f>INDEX('[14]1718 Collected Indicators'!$A$3:$CH$36,MATCH($A6,'[14]1718 Collected Indicators'!$A$3:$A$36,0),MATCH(BPR$1,'[14]1718 Collected Indicators'!$A$3:$CH$3,0))</f>
        <v>9.112262105516745</v>
      </c>
      <c r="BPS6" s="116">
        <f>INDEX('[15]1819 Collected Indicators'!$A$3:$CV$36,MATCH($A6,'[15]1819 Collected Indicators'!$A$3:$A$36,0),MATCH(BPS$1,'[15]1819 Collected Indicators'!$A$3:$CV$3,0))</f>
        <v>5.3305214166242463</v>
      </c>
      <c r="BPT6" s="117">
        <f>INDEX('[11]1920 Collected Indicators'!$A$3:$CV$36,MATCH($A6,'[11]1920 Collected Indicators'!$A$3:$A$36,0),MATCH(BPT$1,'[11]1920 Collected Indicators'!$A$3:$CV$3,0))</f>
        <v>68.481152274054367</v>
      </c>
      <c r="BPU6" s="115">
        <f t="array" ref="BPU6">INDEX('[47]FINSUS Raw Data'!$A$2:$BH$35,MATCH($A6,'[47]FINSUS Raw Data'!$A$2:$A$35,0),MATCH(BPU$1,'[47]FINSUS Raw Data'!$A$2:$BH$2,0))</f>
        <v>16.57</v>
      </c>
      <c r="BPV6" s="116">
        <f t="array" ref="BPV6">INDEX('[47]FINSUS Raw Data'!$A$2:$BH$35,MATCH($A6,'[47]FINSUS Raw Data'!$A$2:$A$35,0),MATCH(BPV$1,'[47]FINSUS Raw Data'!$A$2:$BH$2,0))</f>
        <v>15.409999999999998</v>
      </c>
      <c r="BPW6" s="116">
        <f t="array" ref="BPW6">INDEX('[47]FINSUS Raw Data'!$A$2:$BH$35,MATCH($A6,'[47]FINSUS Raw Data'!$A$2:$A$35,0),MATCH(BPW$1,'[47]FINSUS Raw Data'!$A$2:$BH$2,0))</f>
        <v>15.53</v>
      </c>
      <c r="BPX6" s="116">
        <f t="array" ref="BPX6">INDEX('[47]FINSUS Raw Data'!$A$2:$BH$35,MATCH($A6,'[47]FINSUS Raw Data'!$A$2:$A$35,0),MATCH(BPX$1,'[47]FINSUS Raw Data'!$A$2:$BH$2,0))</f>
        <v>14.09</v>
      </c>
      <c r="BPY6" s="116">
        <f t="array" ref="BPY6">INDEX('[47]FINSUS Raw Data'!$A$2:$BH$35,MATCH($A6,'[47]FINSUS Raw Data'!$A$2:$A$35,0),MATCH(BPY$1,'[47]FINSUS Raw Data'!$A$2:$BH$2,0))</f>
        <v>16.84</v>
      </c>
      <c r="BPZ6" s="116">
        <f t="array" ref="BPZ6">INDEX('[47]FINSUS Raw Data'!$A$2:$BH$35,MATCH($A6,'[47]FINSUS Raw Data'!$A$2:$A$35,0),MATCH(BPZ$1,'[47]FINSUS Raw Data'!$A$2:$BH$2,0))</f>
        <v>15.959999999999999</v>
      </c>
      <c r="BQA6" s="117">
        <f t="array" ref="BQA6">INDEX('[47]FINSUS Raw Data'!$A$2:$BH$35,MATCH($A6,'[47]FINSUS Raw Data'!$A$2:$A$35,0),MATCH(BQA$1,'[47]FINSUS Raw Data'!$A$2:$BH$2,0))</f>
        <v>17.46</v>
      </c>
      <c r="BQB6" s="115">
        <f t="array" ref="BQB6">INDEX('[47]FINSUS Raw Data'!$A$2:$BH$35,MATCH($A6,'[47]FINSUS Raw Data'!$A$2:$A$35,0),MATCH(BQB$1,'[47]FINSUS Raw Data'!$A$2:$BH$2,0))</f>
        <v>5.1019311974746513</v>
      </c>
      <c r="BQC6" s="116">
        <f t="array" ref="BQC6">INDEX('[47]FINSUS Raw Data'!$A$2:$BH$35,MATCH($A6,'[47]FINSUS Raw Data'!$A$2:$A$35,0),MATCH(BQC$1,'[47]FINSUS Raw Data'!$A$2:$BH$2,0))</f>
        <v>5.4759595161857995</v>
      </c>
      <c r="BQD6" s="116">
        <f t="array" ref="BQD6">INDEX('[47]FINSUS Raw Data'!$A$2:$BH$35,MATCH($A6,'[47]FINSUS Raw Data'!$A$2:$A$35,0),MATCH(BQD$1,'[47]FINSUS Raw Data'!$A$2:$BH$2,0))</f>
        <v>6.468372734304066</v>
      </c>
      <c r="BQE6" s="116">
        <f t="array" ref="BQE6">INDEX('[47]FINSUS Raw Data'!$A$2:$BH$35,MATCH($A6,'[47]FINSUS Raw Data'!$A$2:$A$35,0),MATCH(BQE$1,'[47]FINSUS Raw Data'!$A$2:$BH$2,0))</f>
        <v>4.2816506936239112</v>
      </c>
      <c r="BQF6" s="116">
        <f t="array" ref="BQF6">INDEX('[47]FINSUS Raw Data'!$A$2:$BH$35,MATCH($A6,'[47]FINSUS Raw Data'!$A$2:$A$35,0),MATCH(BQF$1,'[47]FINSUS Raw Data'!$A$2:$BH$2,0))</f>
        <v>3.219805380652546</v>
      </c>
      <c r="BQG6" s="116">
        <f t="array" ref="BQG6">INDEX('[47]FINSUS Raw Data'!$A$2:$BH$35,MATCH($A6,'[47]FINSUS Raw Data'!$A$2:$A$35,0),MATCH(BQG$1,'[47]FINSUS Raw Data'!$A$2:$BH$2,0))</f>
        <v>3.8459392016327705</v>
      </c>
      <c r="BQH6" s="117">
        <f t="array" ref="BQH6">INDEX('[47]FINSUS Raw Data'!$A$2:$BH$35,MATCH($A6,'[47]FINSUS Raw Data'!$A$2:$A$35,0),MATCH(BQH$1,'[47]FINSUS Raw Data'!$A$2:$BH$2,0))</f>
        <v>4.8496703502236631</v>
      </c>
      <c r="BQI6" s="115">
        <f t="array" ref="BQI6">INDEX('[47]FINSUS Raw Data'!$A$2:$BH$35,MATCH($A6,'[47]FINSUS Raw Data'!$A$2:$A$35,0),MATCH(BQI$1,'[47]FINSUS Raw Data'!$A$2:$BH$2,0))</f>
        <v>8.0982970621207535</v>
      </c>
      <c r="BQJ6" s="116">
        <f t="array" ref="BQJ6">INDEX('[47]FINSUS Raw Data'!$A$2:$BH$35,MATCH($A6,'[47]FINSUS Raw Data'!$A$2:$A$35,0),MATCH(BQJ$1,'[47]FINSUS Raw Data'!$A$2:$BH$2,0))</f>
        <v>8.2086555751470822</v>
      </c>
      <c r="BQK6" s="116">
        <f t="array" ref="BQK6">INDEX('[47]FINSUS Raw Data'!$A$2:$BH$35,MATCH($A6,'[47]FINSUS Raw Data'!$A$2:$A$35,0),MATCH(BQK$1,'[47]FINSUS Raw Data'!$A$2:$BH$2,0))</f>
        <v>8.3699999999999992</v>
      </c>
      <c r="BQL6" s="116">
        <f t="array" ref="BQL6">INDEX('[47]FINSUS Raw Data'!$A$2:$BH$35,MATCH($A6,'[47]FINSUS Raw Data'!$A$2:$A$35,0),MATCH(BQL$1,'[47]FINSUS Raw Data'!$A$2:$BH$2,0))</f>
        <v>8.1172488367572111</v>
      </c>
      <c r="BQM6" s="116">
        <f t="array" ref="BQM6">INDEX('[47]FINSUS Raw Data'!$A$2:$BH$35,MATCH($A6,'[47]FINSUS Raw Data'!$A$2:$A$35,0),MATCH(BQM$1,'[47]FINSUS Raw Data'!$A$2:$BH$2,0))</f>
        <v>8.1559702289607294</v>
      </c>
      <c r="BQN6" s="116">
        <f t="array" ref="BQN6">INDEX('[47]FINSUS Raw Data'!$A$2:$BH$35,MATCH($A6,'[47]FINSUS Raw Data'!$A$2:$A$35,0),MATCH(BQN$1,'[47]FINSUS Raw Data'!$A$2:$BH$2,0))</f>
        <v>8.3100286352869741</v>
      </c>
      <c r="BQO6" s="117">
        <f t="array" ref="BQO6">INDEX('[47]FINSUS Raw Data'!$A$2:$BH$35,MATCH($A6,'[47]FINSUS Raw Data'!$A$2:$A$35,0),MATCH(BQO$1,'[47]FINSUS Raw Data'!$A$2:$BH$2,0))</f>
        <v>5.4714008732470027</v>
      </c>
      <c r="BQP6" s="115">
        <f t="array" ref="BQP6">INDEX('[47]FINSUS Raw Data'!$A$2:$BH$35,MATCH($A6,'[47]FINSUS Raw Data'!$A$2:$A$35,0),MATCH(BQP$1,'[47]FINSUS Raw Data'!$A$2:$BH$2,0))</f>
        <v>18.047570053864309</v>
      </c>
      <c r="BQQ6" s="116">
        <f t="array" ref="BQQ6">INDEX('[47]FINSUS Raw Data'!$A$2:$BH$35,MATCH($A6,'[47]FINSUS Raw Data'!$A$2:$A$35,0),MATCH(BQQ$1,'[47]FINSUS Raw Data'!$A$2:$BH$2,0))</f>
        <v>16.839723881895701</v>
      </c>
      <c r="BQR6" s="116">
        <f t="array" ref="BQR6">INDEX('[47]FINSUS Raw Data'!$A$2:$BH$35,MATCH($A6,'[47]FINSUS Raw Data'!$A$2:$A$35,0),MATCH(BQR$1,'[47]FINSUS Raw Data'!$A$2:$BH$2,0))</f>
        <v>16.8</v>
      </c>
      <c r="BQS6" s="116">
        <f t="array" ref="BQS6">INDEX('[47]FINSUS Raw Data'!$A$2:$BH$35,MATCH($A6,'[47]FINSUS Raw Data'!$A$2:$A$35,0),MATCH(BQS$1,'[47]FINSUS Raw Data'!$A$2:$BH$2,0))</f>
        <v>16.379285047896605</v>
      </c>
      <c r="BQT6" s="116">
        <f t="array" ref="BQT6">INDEX('[47]FINSUS Raw Data'!$A$2:$BH$35,MATCH($A6,'[47]FINSUS Raw Data'!$A$2:$A$35,0),MATCH(BQT$1,'[47]FINSUS Raw Data'!$A$2:$BH$2,0))</f>
        <v>16.093890655920546</v>
      </c>
      <c r="BQU6" s="116">
        <f t="array" ref="BQU6">INDEX('[47]FINSUS Raw Data'!$A$2:$BH$35,MATCH($A6,'[47]FINSUS Raw Data'!$A$2:$A$35,0),MATCH(BQU$1,'[47]FINSUS Raw Data'!$A$2:$BH$2,0))</f>
        <v>14.92172176353321</v>
      </c>
      <c r="BQV6" s="117">
        <f t="array" ref="BQV6">INDEX('[47]FINSUS Raw Data'!$A$2:$BH$35,MATCH($A6,'[47]FINSUS Raw Data'!$A$2:$A$35,0),MATCH(BQV$1,'[47]FINSUS Raw Data'!$A$2:$BH$2,0))</f>
        <v>9.6726980257276907</v>
      </c>
      <c r="BQW6" s="115">
        <f t="array" ref="BQW6">INDEX('[47]FINSUS Raw Data'!$A$2:$BH$35,MATCH($A6,'[47]FINSUS Raw Data'!$A$2:$A$35,0),MATCH(BQW$1,'[47]FINSUS Raw Data'!$A$2:$BH$2,0))</f>
        <v>99.155441621999529</v>
      </c>
      <c r="BQX6" s="213">
        <f t="array" ref="BQX6">INDEX('[47]FINSUS Raw Data'!$A$2:$BH$35,MATCH($A6,'[47]FINSUS Raw Data'!$A$2:$A$35,0),MATCH(BQX$1,'[47]FINSUS Raw Data'!$A$2:$BH$2,0))</f>
        <v>106369</v>
      </c>
      <c r="BQY6" s="213">
        <f t="array" ref="BQY6">INDEX('[47]FINSUS Raw Data'!$A$2:$BH$35,MATCH($A6,'[47]FINSUS Raw Data'!$A$2:$A$35,0),MATCH(BQY$1,'[47]FINSUS Raw Data'!$A$2:$BH$2,0))</f>
        <v>107275</v>
      </c>
      <c r="BQZ6" s="116">
        <f t="array" ref="BQZ6">INDEX('[47]FINSUS Raw Data'!$A$2:$BH$35,MATCH($A6,'[47]FINSUS Raw Data'!$A$2:$A$35,0),MATCH(BQZ$1,'[47]FINSUS Raw Data'!$A$2:$BH$2,0))</f>
        <v>98.093643620191301</v>
      </c>
      <c r="BRA6" s="213">
        <f t="array" ref="BRA6">INDEX('[47]FINSUS Raw Data'!$A$2:$BH$35,MATCH($A6,'[47]FINSUS Raw Data'!$A$2:$A$35,0),MATCH(BRA$1,'[47]FINSUS Raw Data'!$A$2:$BH$2,0))</f>
        <v>116500.9511592319</v>
      </c>
      <c r="BRB6" s="213">
        <f t="array" ref="BRB6">INDEX('[47]FINSUS Raw Data'!$A$2:$BH$35,MATCH($A6,'[47]FINSUS Raw Data'!$A$2:$A$35,0),MATCH(BRB$1,'[47]FINSUS Raw Data'!$A$2:$BH$2,0))</f>
        <v>118765.03599999999</v>
      </c>
      <c r="BRC6" s="116">
        <f t="array" ref="BRC6">INDEX('[47]FINSUS Raw Data'!$A$2:$BH$35,MATCH($A6,'[47]FINSUS Raw Data'!$A$2:$A$35,0),MATCH(BRC$1,'[47]FINSUS Raw Data'!$A$2:$BH$2,0))</f>
        <v>96.083100549990448</v>
      </c>
      <c r="BRD6" s="213">
        <f t="array" ref="BRD6">INDEX('[47]FINSUS Raw Data'!$A$2:$BH$35,MATCH($A6,'[47]FINSUS Raw Data'!$A$2:$A$35,0),MATCH(BRD$1,'[47]FINSUS Raw Data'!$A$2:$BH$2,0))</f>
        <v>115565.91409943574</v>
      </c>
      <c r="BRE6" s="213">
        <f t="array" ref="BRE6">INDEX('[47]FINSUS Raw Data'!$A$2:$BH$35,MATCH($A6,'[47]FINSUS Raw Data'!$A$2:$A$35,0),MATCH(BRE$1,'[47]FINSUS Raw Data'!$A$2:$BH$2,0))</f>
        <v>120277.04501407998</v>
      </c>
      <c r="BRF6" s="116">
        <f t="array" ref="BRF6">INDEX('[47]FINSUS Raw Data'!$A$2:$BH$35,MATCH($A6,'[47]FINSUS Raw Data'!$A$2:$A$35,0),MATCH(BRF$1,'[47]FINSUS Raw Data'!$A$2:$BH$2,0))</f>
        <v>99.057903052732073</v>
      </c>
      <c r="BRG6" s="213">
        <f t="array" ref="BRG6">INDEX('[47]FINSUS Raw Data'!$A$2:$BH$35,MATCH($A6,'[47]FINSUS Raw Data'!$A$2:$A$35,0),MATCH(BRG$1,'[47]FINSUS Raw Data'!$A$2:$BH$2,0))</f>
        <v>117238</v>
      </c>
      <c r="BRH6" s="213">
        <f t="array" ref="BRH6">INDEX('[47]FINSUS Raw Data'!$A$2:$BH$35,MATCH($A6,'[47]FINSUS Raw Data'!$A$2:$A$35,0),MATCH(BRH$1,'[47]FINSUS Raw Data'!$A$2:$BH$2,0))</f>
        <v>118353</v>
      </c>
      <c r="BRI6" s="116">
        <f t="array" ref="BRI6">INDEX('[47]FINSUS Raw Data'!$A$2:$BH$35,MATCH($A6,'[47]FINSUS Raw Data'!$A$2:$A$35,0),MATCH(BRI$1,'[47]FINSUS Raw Data'!$A$2:$BH$2,0))</f>
        <v>97.194384287954591</v>
      </c>
      <c r="BRJ6" s="213">
        <f t="array" ref="BRJ6">INDEX('[47]FINSUS Raw Data'!$A$2:$BH$35,MATCH($A6,'[47]FINSUS Raw Data'!$A$2:$A$35,0),MATCH(BRJ$1,'[47]FINSUS Raw Data'!$A$2:$BH$2,0))</f>
        <v>117137.7</v>
      </c>
      <c r="BRK6" s="213">
        <f t="array" ref="BRK6">INDEX('[47]FINSUS Raw Data'!$A$2:$BH$35,MATCH($A6,'[47]FINSUS Raw Data'!$A$2:$A$35,0),MATCH(BRK$1,'[47]FINSUS Raw Data'!$A$2:$BH$2,0))</f>
        <v>120519</v>
      </c>
      <c r="BRL6" s="116">
        <f t="array" ref="BRL6">INDEX('[47]FINSUS Raw Data'!$A$2:$BH$35,MATCH($A6,'[47]FINSUS Raw Data'!$A$2:$A$35,0),MATCH(BRL$1,'[47]FINSUS Raw Data'!$A$2:$BH$2,0))</f>
        <v>97.883896951194714</v>
      </c>
      <c r="BRM6" s="213">
        <f t="array" ref="BRM6">INDEX('[47]FINSUS Raw Data'!$A$2:$BH$35,MATCH($A6,'[47]FINSUS Raw Data'!$A$2:$A$35,0),MATCH(BRM$1,'[47]FINSUS Raw Data'!$A$2:$BH$2,0))</f>
        <v>120074.54737</v>
      </c>
      <c r="BRN6" s="213">
        <f t="array" ref="BRN6">INDEX('[47]FINSUS Raw Data'!$A$2:$BH$35,MATCH($A6,'[47]FINSUS Raw Data'!$A$2:$A$35,0),MATCH(BRN$1,'[47]FINSUS Raw Data'!$A$2:$BH$2,0))</f>
        <v>122670.379</v>
      </c>
      <c r="BRO6" s="116">
        <f t="array" ref="BRO6">INDEX('[47]FINSUS Raw Data'!$A$2:$BH$35,MATCH($A6,'[47]FINSUS Raw Data'!$A$2:$A$35,0),MATCH(BRO$1,'[47]FINSUS Raw Data'!$A$2:$BH$2,0))</f>
        <v>95.972352433395073</v>
      </c>
      <c r="BRP6" s="213">
        <f t="array" ref="BRP6">INDEX('[47]FINSUS Raw Data'!$A$2:$BH$35,MATCH($A6,'[47]FINSUS Raw Data'!$A$2:$A$35,0),MATCH(BRP$1,'[47]FINSUS Raw Data'!$A$2:$BH$2,0))</f>
        <v>122760.56993</v>
      </c>
      <c r="BRQ6" s="334">
        <f t="array" ref="BRQ6">INDEX('[47]FINSUS Raw Data'!$A$2:$BH$35,MATCH($A6,'[47]FINSUS Raw Data'!$A$2:$A$35,0),MATCH(BRQ$1,'[47]FINSUS Raw Data'!$A$2:$BH$2,0))</f>
        <v>127912.43188</v>
      </c>
      <c r="BRR6" s="248">
        <f t="array" ref="BRR6">INDEX([48]CLIM1!$A$3:$N$37,MATCH($A6,[48]CLIM1!$N$3:$N$37,0),MATCH(BRR$1,[48]CLIM1!$A$3:$N$3,0))</f>
        <v>13.154028741223485</v>
      </c>
      <c r="BRS6" s="248">
        <f t="array" ref="BRS6">INDEX([48]CLIM1!$A$3:$N$37,MATCH($A6,[48]CLIM1!$N$3:$N$37,0),MATCH(BRS$1,[48]CLIM1!$A$3:$N$3,0))</f>
        <v>12.121893059482</v>
      </c>
      <c r="BRT6" s="248">
        <f t="array" ref="BRT6">INDEX([48]CLIM1!$A$3:$N$37,MATCH($A6,[48]CLIM1!$N$3:$N$37,0),MATCH(BRT$1,[48]CLIM1!$A$3:$N$3,0))</f>
        <v>11.663011824413474</v>
      </c>
      <c r="BRU6" s="248">
        <f t="array" ref="BRU6">INDEX([48]CLIM1!$A$3:$N$37,MATCH($A6,[48]CLIM1!$N$3:$N$37,0),MATCH(BRU$1,[48]CLIM1!$A$3:$N$3,0))</f>
        <v>11.481661478640632</v>
      </c>
      <c r="BRV6" s="248">
        <f t="array" ref="BRV6">INDEX([48]CLIM1!$A$3:$N$37,MATCH($A6,[48]CLIM1!$N$3:$N$37,0),MATCH(BRV$1,[48]CLIM1!$A$3:$N$3,0))</f>
        <v>10.125149790268317</v>
      </c>
      <c r="BRW6" s="248">
        <f t="array" ref="BRW6">INDEX([48]CLIM1!$A$3:$N$37,MATCH($A6,[48]CLIM1!$N$3:$N$37,0),MATCH(BRW$1,[48]CLIM1!$A$3:$N$3,0))</f>
        <v>9.8163356724755779</v>
      </c>
      <c r="BRX6" s="248">
        <f t="array" ref="BRX6">INDEX([48]CLIM1!$A$3:$N$37,MATCH($A6,[48]CLIM1!$N$3:$N$37,0),MATCH(BRX$1,[48]CLIM1!$A$3:$N$3,0))</f>
        <v>10.62693438445549</v>
      </c>
      <c r="BRY6" s="248">
        <f t="array" ref="BRY6">INDEX([48]CLIM1!$A$3:$N$37,MATCH($A6,[48]CLIM1!$N$3:$N$37,0),MATCH(BRY$1,[48]CLIM1!$A$3:$N$3,0))</f>
        <v>10.174530794303458</v>
      </c>
      <c r="BRZ6" s="248">
        <f t="array" ref="BRZ6">INDEX([48]CLIM1!$A$3:$N$37,MATCH($A6,[48]CLIM1!$N$3:$N$37,0),MATCH(BRZ$1,[48]CLIM1!$A$3:$N$3,0))</f>
        <v>10.296128045097007</v>
      </c>
      <c r="BSA6" s="327" t="str">
        <f>INDEX('[11]1920 Collected Indicators'!$A$3:$CV$36,MATCH($A6,'[11]1920 Collected Indicators'!$A$3:$A$36,0),MATCH(BSA$1,'[11]1920 Collected Indicators'!$A$3:$CV$3,0))</f>
        <v>dna</v>
      </c>
      <c r="BSB6" s="248">
        <f t="array" ref="BSB6">INDEX([48]CLIM2!$A$2:$N$36,MATCH($A6,[48]CLIM2!$N$2:$N$36,0),MATCH(BSB$1,[48]CLIM2!$A$2:$N$2,0))</f>
        <v>9.6972718175626351</v>
      </c>
      <c r="BSC6" s="248">
        <f t="array" ref="BSC6">INDEX([48]CLIM2!$A$2:$N$36,MATCH($A6,[48]CLIM2!$N$2:$N$36,0),MATCH(BSC$1,[48]CLIM2!$A$2:$N$2,0))</f>
        <v>8.8002689462381696</v>
      </c>
      <c r="BSD6" s="248">
        <f t="array" ref="BSD6">INDEX([48]CLIM2!$A$2:$N$36,MATCH($A6,[48]CLIM2!$N$2:$N$36,0),MATCH(BSD$1,[48]CLIM2!$A$2:$N$2,0))</f>
        <v>8.1725076763140567</v>
      </c>
      <c r="BSE6" s="248">
        <f t="array" ref="BSE6">INDEX([48]CLIM2!$A$2:$N$36,MATCH($A6,[48]CLIM2!$N$2:$N$36,0),MATCH(BSE$1,[48]CLIM2!$A$2:$N$2,0))</f>
        <v>8.132414496648865</v>
      </c>
      <c r="BSF6" s="248">
        <f t="array" ref="BSF6">INDEX([48]CLIM2!$A$2:$N$36,MATCH($A6,[48]CLIM2!$N$2:$N$36,0),MATCH(BSF$1,[48]CLIM2!$A$2:$N$2,0))</f>
        <v>6.9340979032596719</v>
      </c>
      <c r="BSG6" s="248">
        <f t="array" ref="BSG6">INDEX([48]CLIM2!$A$2:$N$36,MATCH($A6,[48]CLIM2!$N$2:$N$36,0),MATCH(BSG$1,[48]CLIM2!$A$2:$N$2,0))</f>
        <v>6.7695783425808731</v>
      </c>
      <c r="BSH6" s="248">
        <f t="array" ref="BSH6">INDEX([48]CLIM2!$A$2:$N$36,MATCH($A6,[48]CLIM2!$N$2:$N$36,0),MATCH(BSH$1,[48]CLIM2!$A$2:$N$2,0))</f>
        <v>7.4255983196180742</v>
      </c>
      <c r="BSI6" s="248">
        <f t="array" ref="BSI6">INDEX([48]CLIM2!$A$2:$N$36,MATCH($A6,[48]CLIM2!$N$2:$N$36,0),MATCH(BSI$1,[48]CLIM2!$A$2:$N$2,0))</f>
        <v>7.0670781647429219</v>
      </c>
      <c r="BSJ6" s="248">
        <f t="array" ref="BSJ6">INDEX([48]CLIM2!$A$2:$N$36,MATCH($A6,[48]CLIM2!$N$2:$N$36,0),MATCH(BSJ$1,[48]CLIM2!$A$2:$N$2,0))</f>
        <v>7.1255540774969983</v>
      </c>
      <c r="BSK6" s="327" t="str">
        <f>INDEX('[11]1920 Collected Indicators'!$A$3:$CV$36,MATCH($A6,'[11]1920 Collected Indicators'!$A$3:$A$36,0),MATCH(BSK$1,'[11]1920 Collected Indicators'!$A$3:$CV$3,0))</f>
        <v>dna</v>
      </c>
      <c r="BSL6" s="181"/>
      <c r="BSM6" s="115">
        <v>85.8</v>
      </c>
      <c r="BSN6" s="116">
        <v>84</v>
      </c>
      <c r="BSO6" s="116">
        <v>89</v>
      </c>
      <c r="BSP6" s="116">
        <v>92</v>
      </c>
      <c r="BSQ6" s="116">
        <v>82</v>
      </c>
      <c r="BSR6" s="116">
        <f>INDEX('[16]Raw Data'!$A$1:$BT$34,MATCH($A6,'[16]Raw Data'!$A$1:$A$34,0),MATCH(BSR$1,'[16]Raw Data'!$A$1:$BT$1,0))</f>
        <v>84</v>
      </c>
      <c r="BSS6" s="116">
        <f>INDEX('[14]1718 Collected Indicators'!$A$3:$CH$36,MATCH($A6,'[14]1718 Collected Indicators'!$A$3:$A$36,0),MATCH(BSS$1,'[14]1718 Collected Indicators'!$A$3:$CH$3,0))</f>
        <v>68</v>
      </c>
      <c r="BST6" s="136">
        <f>INDEX('[15]1819 Collected Indicators'!$A$3:$CV$36,MATCH($A6,'[15]1819 Collected Indicators'!$A$3:$A$36,0),MATCH(BST$1,'[15]1819 Collected Indicators'!$A$3:$CV$3,0))</f>
        <v>67.400000000000006</v>
      </c>
      <c r="BSU6" s="120">
        <f>INDEX('[11]1920 Collected Indicators'!$A$3:$CV$36,MATCH($A6,'[11]1920 Collected Indicators'!$A$3:$A$36,0),MATCH(BSU$1,'[11]1920 Collected Indicators'!$A$3:$CV$3,0))</f>
        <v>73</v>
      </c>
      <c r="BSV6" s="115">
        <f>INDEX('[16]Raw Data'!$A$1:$BT$34,MATCH($A6,'[16]Raw Data'!$A$1:$A$34,0),MATCH(BSV$1,'[16]Raw Data'!$A$1:$BT$1,0))</f>
        <v>79.3</v>
      </c>
      <c r="BSW6" s="116">
        <f>INDEX('[16]Raw Data'!$A$1:$BT$34,MATCH($A6,'[16]Raw Data'!$A$1:$A$34,0),MATCH(BSW$1,'[16]Raw Data'!$A$1:$BT$1,0))</f>
        <v>77</v>
      </c>
      <c r="BSX6" s="116">
        <f>INDEX('[16]Raw Data'!$A$1:$BT$34,MATCH($A6,'[16]Raw Data'!$A$1:$A$34,0),MATCH(BSX$1,'[16]Raw Data'!$A$1:$BT$1,0))</f>
        <v>79</v>
      </c>
      <c r="BSY6" s="116">
        <f>INDEX('[16]Raw Data'!$A$1:$BT$34,MATCH($A6,'[16]Raw Data'!$A$1:$A$34,0),MATCH(BSY$1,'[16]Raw Data'!$A$1:$BT$1,0))</f>
        <v>81</v>
      </c>
      <c r="BSZ6" s="116">
        <f>INDEX('[16]Raw Data'!$A$1:$BT$34,MATCH($A6,'[16]Raw Data'!$A$1:$A$34,0),MATCH(BSZ$1,'[16]Raw Data'!$A$1:$BT$1,0))</f>
        <v>87</v>
      </c>
      <c r="BTA6" s="116">
        <f>INDEX('[16]Raw Data'!$A$1:$BT$34,MATCH($A6,'[16]Raw Data'!$A$1:$A$34,0),MATCH(BTA$1,'[16]Raw Data'!$A$1:$BT$1,0))</f>
        <v>80</v>
      </c>
      <c r="BTB6" s="116">
        <f>INDEX('[14]1718 Collected Indicators'!$A$3:$CH$36,MATCH($A6,'[14]1718 Collected Indicators'!$A$3:$A$36,0),MATCH(BTB$1,'[14]1718 Collected Indicators'!$A$3:$CH$3,0))</f>
        <v>79</v>
      </c>
      <c r="BTC6" s="136">
        <f>INDEX('[15]1819 Collected Indicators'!$A$3:$CV$36,MATCH($A6,'[15]1819 Collected Indicators'!$A$3:$A$36,0),MATCH(BTC$1,'[15]1819 Collected Indicators'!$A$3:$CV$3,0))</f>
        <v>61.7</v>
      </c>
      <c r="BTD6" s="120">
        <f>INDEX('[11]1920 Collected Indicators'!$A$3:$CV$36,MATCH($A6,'[11]1920 Collected Indicators'!$A$3:$A$36,0),MATCH(BTD$1,'[11]1920 Collected Indicators'!$A$3:$CV$3,0))</f>
        <v>67</v>
      </c>
      <c r="BTE6" s="115">
        <f>INDEX('[16]Raw Data'!$A$1:$BT$34,MATCH($A6,'[16]Raw Data'!$A$1:$A$34,0),MATCH(BTE$1,'[16]Raw Data'!$A$1:$BT$1,0))</f>
        <v>82.5</v>
      </c>
      <c r="BTF6" s="116">
        <f>INDEX('[16]Raw Data'!$A$1:$BT$34,MATCH($A6,'[16]Raw Data'!$A$1:$A$34,0),MATCH(BTF$1,'[16]Raw Data'!$A$1:$BT$1,0))</f>
        <v>86</v>
      </c>
      <c r="BTG6" s="116">
        <f>INDEX('[16]Raw Data'!$A$1:$BT$34,MATCH($A6,'[16]Raw Data'!$A$1:$A$34,0),MATCH(BTG$1,'[16]Raw Data'!$A$1:$BT$1,0))</f>
        <v>81</v>
      </c>
      <c r="BTH6" s="116">
        <f>INDEX('[16]Raw Data'!$A$1:$BT$34,MATCH($A6,'[16]Raw Data'!$A$1:$A$34,0),MATCH(BTH$1,'[16]Raw Data'!$A$1:$BT$1,0))</f>
        <v>89</v>
      </c>
      <c r="BTI6" s="116">
        <f>INDEX('[16]Raw Data'!$A$1:$BT$34,MATCH($A6,'[16]Raw Data'!$A$1:$A$34,0),MATCH(BTI$1,'[16]Raw Data'!$A$1:$BT$1,0))</f>
        <v>90</v>
      </c>
      <c r="BTJ6" s="116">
        <f>INDEX('[16]Raw Data'!$A$1:$BT$34,MATCH($A6,'[16]Raw Data'!$A$1:$A$34,0),MATCH(BTJ$1,'[16]Raw Data'!$A$1:$BT$1,0))</f>
        <v>85</v>
      </c>
      <c r="BTK6" s="116">
        <f>INDEX('[14]1718 Collected Indicators'!$A$3:$CH$36,MATCH($A6,'[14]1718 Collected Indicators'!$A$3:$A$36,0),MATCH(BTK$1,'[14]1718 Collected Indicators'!$A$3:$CH$3,0))</f>
        <v>86</v>
      </c>
      <c r="BTL6" s="136">
        <f>INDEX('[15]1819 Collected Indicators'!$A$3:$CV$36,MATCH($A6,'[15]1819 Collected Indicators'!$A$3:$A$36,0),MATCH(BTL$1,'[15]1819 Collected Indicators'!$A$3:$CV$3,0))</f>
        <v>77.099999999999994</v>
      </c>
      <c r="BTM6" s="120">
        <f>INDEX('[11]1920 Collected Indicators'!$A$3:$CV$36,MATCH($A6,'[11]1920 Collected Indicators'!$A$3:$A$36,0),MATCH(BTM$1,'[11]1920 Collected Indicators'!$A$3:$CV$3,0))</f>
        <v>89</v>
      </c>
      <c r="BTN6" s="115">
        <f>INDEX('[16]Raw Data'!$A$1:$BT$34,MATCH($A6,'[16]Raw Data'!$A$1:$A$34,0),MATCH(BTN$1,'[16]Raw Data'!$A$1:$BT$1,0))</f>
        <v>46.875000000000007</v>
      </c>
      <c r="BTO6" s="116">
        <f>INDEX('[16]Raw Data'!$A$1:$BT$34,MATCH($A6,'[16]Raw Data'!$A$1:$A$34,0),MATCH(BTO$1,'[16]Raw Data'!$A$1:$BT$1,0))</f>
        <v>64</v>
      </c>
      <c r="BTP6" s="116">
        <f>INDEX('[16]Raw Data'!$A$1:$BT$34,MATCH($A6,'[16]Raw Data'!$A$1:$A$34,0),MATCH(BTP$1,'[16]Raw Data'!$A$1:$BT$1,0))</f>
        <v>49</v>
      </c>
      <c r="BTQ6" s="116">
        <f>INDEX('[16]Raw Data'!$A$1:$BT$34,MATCH($A6,'[16]Raw Data'!$A$1:$A$34,0),MATCH(BTQ$1,'[16]Raw Data'!$A$1:$BT$1,0))</f>
        <v>67</v>
      </c>
      <c r="BTR6" s="116">
        <f>INDEX('[16]Raw Data'!$A$1:$BT$34,MATCH($A6,'[16]Raw Data'!$A$1:$A$34,0),MATCH(BTR$1,'[16]Raw Data'!$A$1:$BT$1,0))</f>
        <v>66</v>
      </c>
      <c r="BTS6" s="116">
        <f>INDEX('[16]Raw Data'!$A$1:$BT$34,MATCH($A6,'[16]Raw Data'!$A$1:$A$34,0),MATCH(BTS$1,'[16]Raw Data'!$A$1:$BT$1,0))</f>
        <v>38</v>
      </c>
      <c r="BTT6" s="116">
        <f>INDEX('[14]1718 Collected Indicators'!$A$3:$CH$36,MATCH($A6,'[14]1718 Collected Indicators'!$A$3:$A$36,0),MATCH(BTT$1,'[14]1718 Collected Indicators'!$A$3:$CH$3,0))</f>
        <v>47</v>
      </c>
      <c r="BTU6" s="136">
        <f>INDEX('[15]1819 Collected Indicators'!$A$3:$CV$36,MATCH($A6,'[15]1819 Collected Indicators'!$A$3:$A$36,0),MATCH(BTU$1,'[15]1819 Collected Indicators'!$A$3:$CV$3,0))</f>
        <v>42.2</v>
      </c>
      <c r="BTV6" s="120">
        <f>INDEX('[11]1920 Collected Indicators'!$A$3:$CV$36,MATCH($A6,'[11]1920 Collected Indicators'!$A$3:$A$36,0),MATCH(BTV$1,'[11]1920 Collected Indicators'!$A$3:$CV$3,0))</f>
        <v>61</v>
      </c>
      <c r="BTW6" s="115">
        <f>INDEX('[16]Raw Data'!$A$1:$BT$34,MATCH($A6,'[16]Raw Data'!$A$1:$A$34,0),MATCH(BTW$1,'[16]Raw Data'!$A$1:$BT$1,0))</f>
        <v>70.7</v>
      </c>
      <c r="BTX6" s="116">
        <f>INDEX('[16]Raw Data'!$A$1:$BT$34,MATCH($A6,'[16]Raw Data'!$A$1:$A$34,0),MATCH(BTX$1,'[16]Raw Data'!$A$1:$BT$1,0))</f>
        <v>75</v>
      </c>
      <c r="BTY6" s="116">
        <f>INDEX('[16]Raw Data'!$A$1:$BT$34,MATCH($A6,'[16]Raw Data'!$A$1:$A$34,0),MATCH(BTY$1,'[16]Raw Data'!$A$1:$BT$1,0))</f>
        <v>68</v>
      </c>
      <c r="BTZ6" s="116">
        <f>INDEX('[16]Raw Data'!$A$1:$BT$34,MATCH($A6,'[16]Raw Data'!$A$1:$A$34,0),MATCH(BTZ$1,'[16]Raw Data'!$A$1:$BT$1,0))</f>
        <v>81</v>
      </c>
      <c r="BUA6" s="116">
        <f>INDEX('[16]Raw Data'!$A$1:$BT$34,MATCH($A6,'[16]Raw Data'!$A$1:$A$34,0),MATCH(BUA$1,'[16]Raw Data'!$A$1:$BT$1,0))</f>
        <v>83</v>
      </c>
      <c r="BUB6" s="116">
        <f>INDEX('[16]Raw Data'!$A$1:$BT$34,MATCH($A6,'[16]Raw Data'!$A$1:$A$34,0),MATCH(BUB$1,'[16]Raw Data'!$A$1:$BT$1,0))</f>
        <v>78</v>
      </c>
      <c r="BUC6" s="116">
        <f>INDEX('[14]1718 Collected Indicators'!$A$3:$CH$36,MATCH($A6,'[14]1718 Collected Indicators'!$A$3:$A$36,0),MATCH(BUC$1,'[14]1718 Collected Indicators'!$A$3:$CH$3,0))</f>
        <v>75</v>
      </c>
      <c r="BUD6" s="136">
        <f>INDEX('[15]1819 Collected Indicators'!$A$3:$CV$36,MATCH($A6,'[15]1819 Collected Indicators'!$A$3:$A$36,0),MATCH(BUD$1,'[15]1819 Collected Indicators'!$A$3:$CV$3,0))</f>
        <v>56</v>
      </c>
      <c r="BUE6" s="120">
        <f>INDEX('[11]1920 Collected Indicators'!$A$3:$CV$36,MATCH($A6,'[11]1920 Collected Indicators'!$A$3:$A$36,0),MATCH(BUE$1,'[11]1920 Collected Indicators'!$A$3:$CV$3,0))</f>
        <v>68</v>
      </c>
      <c r="BUF6" s="115">
        <f>INDEX('[16]Raw Data'!$A$1:$BT$34,MATCH($A6,'[16]Raw Data'!$A$1:$A$34,0),MATCH(BUF$1,'[16]Raw Data'!$A$1:$BT$1,0))</f>
        <v>88.4</v>
      </c>
      <c r="BUG6" s="116">
        <f>INDEX('[16]Raw Data'!$A$1:$BT$34,MATCH($A6,'[16]Raw Data'!$A$1:$A$34,0),MATCH(BUG$1,'[16]Raw Data'!$A$1:$BT$1,0))</f>
        <v>87</v>
      </c>
      <c r="BUH6" s="116">
        <f>INDEX('[16]Raw Data'!$A$1:$BT$34,MATCH($A6,'[16]Raw Data'!$A$1:$A$34,0),MATCH(BUH$1,'[16]Raw Data'!$A$1:$BT$1,0))</f>
        <v>87</v>
      </c>
      <c r="BUI6" s="116">
        <f>INDEX('[16]Raw Data'!$A$1:$BT$34,MATCH($A6,'[16]Raw Data'!$A$1:$A$34,0),MATCH(BUI$1,'[16]Raw Data'!$A$1:$BT$1,0))</f>
        <v>89</v>
      </c>
      <c r="BUJ6" s="116">
        <f>INDEX('[16]Raw Data'!$A$1:$BT$34,MATCH($A6,'[16]Raw Data'!$A$1:$A$34,0),MATCH(BUJ$1,'[16]Raw Data'!$A$1:$BT$1,0))</f>
        <v>89</v>
      </c>
      <c r="BUK6" s="116">
        <f>INDEX('[16]Raw Data'!$A$1:$BT$34,MATCH($A6,'[16]Raw Data'!$A$1:$A$34,0),MATCH(BUK$1,'[16]Raw Data'!$A$1:$BT$1,0))</f>
        <v>75</v>
      </c>
      <c r="BUL6" s="116">
        <f>INDEX('[14]1718 Collected Indicators'!$A$3:$CH$36,MATCH($A6,'[14]1718 Collected Indicators'!$A$3:$A$36,0),MATCH(BUL$1,'[14]1718 Collected Indicators'!$A$3:$CH$3,0))</f>
        <v>67</v>
      </c>
      <c r="BUM6" s="136">
        <f>INDEX('[15]1819 Collected Indicators'!$A$3:$CV$36,MATCH($A6,'[15]1819 Collected Indicators'!$A$3:$A$36,0),MATCH(BUM$1,'[15]1819 Collected Indicators'!$A$3:$CV$3,0))</f>
        <v>73</v>
      </c>
      <c r="BUN6" s="120">
        <f>INDEX('[11]1920 Collected Indicators'!$A$3:$CV$36,MATCH($A6,'[11]1920 Collected Indicators'!$A$3:$A$36,0),MATCH(BUN$1,'[11]1920 Collected Indicators'!$A$3:$CV$3,0))</f>
        <v>52</v>
      </c>
      <c r="BUO6" s="115">
        <f>INDEX('[16]Raw Data'!$A$1:$BT$34,MATCH($A6,'[16]Raw Data'!$A$1:$A$34,0),MATCH(BUO$1,'[16]Raw Data'!$A$1:$BT$1,0))</f>
        <v>79.400000000000006</v>
      </c>
      <c r="BUP6" s="116">
        <f>INDEX('[16]Raw Data'!$A$1:$BT$34,MATCH($A6,'[16]Raw Data'!$A$1:$A$34,0),MATCH(BUP$1,'[16]Raw Data'!$A$1:$BT$1,0))</f>
        <v>70</v>
      </c>
      <c r="BUQ6" s="116">
        <f>INDEX('[16]Raw Data'!$A$1:$BT$34,MATCH($A6,'[16]Raw Data'!$A$1:$A$34,0),MATCH(BUQ$1,'[16]Raw Data'!$A$1:$BT$1,0))</f>
        <v>80</v>
      </c>
      <c r="BUR6" s="116">
        <f>INDEX('[16]Raw Data'!$A$1:$BT$34,MATCH($A6,'[16]Raw Data'!$A$1:$A$34,0),MATCH(BUR$1,'[16]Raw Data'!$A$1:$BT$1,0))</f>
        <v>83</v>
      </c>
      <c r="BUS6" s="116">
        <f>INDEX('[16]Raw Data'!$A$1:$BT$34,MATCH($A6,'[16]Raw Data'!$A$1:$A$34,0),MATCH(BUS$1,'[16]Raw Data'!$A$1:$BT$1,0))</f>
        <v>79</v>
      </c>
      <c r="BUT6" s="116">
        <f>INDEX('[16]Raw Data'!$A$1:$BT$34,MATCH($A6,'[16]Raw Data'!$A$1:$A$34,0),MATCH(BUT$1,'[16]Raw Data'!$A$1:$BT$1,0))</f>
        <v>68</v>
      </c>
      <c r="BUU6" s="116">
        <f>INDEX('[14]1718 Collected Indicators'!$A$3:$CH$36,MATCH($A6,'[14]1718 Collected Indicators'!$A$3:$A$36,0),MATCH(BUU$1,'[14]1718 Collected Indicators'!$A$3:$CH$3,0))</f>
        <v>41</v>
      </c>
      <c r="BUV6" s="116">
        <f>INDEX('[15]1819 Collected Indicators'!$A$3:$CV$36,MATCH($A6,'[15]1819 Collected Indicators'!$A$3:$A$36,0),MATCH(BUV$1,'[15]1819 Collected Indicators'!$A$3:$CV$3,0))</f>
        <v>60.9</v>
      </c>
      <c r="BUW6" s="126">
        <f>INDEX('[11]1920 Collected Indicators'!$A$3:$CV$36,MATCH($A6,'[11]1920 Collected Indicators'!$A$3:$A$36,0),MATCH(BUW$1,'[11]1920 Collected Indicators'!$A$3:$CV$3,0))</f>
        <v>63</v>
      </c>
    </row>
    <row r="7" spans="1:1921" ht="15.75" thickBot="1">
      <c r="A7" s="118" t="s">
        <v>1860</v>
      </c>
      <c r="B7" s="119">
        <f t="shared" si="152"/>
        <v>5760.8864696734063</v>
      </c>
      <c r="C7" s="87">
        <v>59268</v>
      </c>
      <c r="D7" s="87">
        <v>10288</v>
      </c>
      <c r="E7" s="88">
        <f t="shared" si="11"/>
        <v>5813.0073444143791</v>
      </c>
      <c r="F7" s="87">
        <v>60153</v>
      </c>
      <c r="G7" s="87">
        <v>10348</v>
      </c>
      <c r="H7" s="88">
        <f t="shared" si="12"/>
        <v>5579.6141664267207</v>
      </c>
      <c r="I7" s="87">
        <v>58134</v>
      </c>
      <c r="J7" s="87">
        <v>10419</v>
      </c>
      <c r="K7" s="88">
        <f t="shared" si="13"/>
        <v>5634.1208843343766</v>
      </c>
      <c r="L7" s="87">
        <v>59378</v>
      </c>
      <c r="M7" s="87">
        <v>10539</v>
      </c>
      <c r="N7" s="88">
        <f t="shared" si="14"/>
        <v>5558.9887640449442</v>
      </c>
      <c r="O7" s="87">
        <v>59370</v>
      </c>
      <c r="P7" s="87">
        <v>10680</v>
      </c>
      <c r="Q7" s="88">
        <f t="shared" si="15"/>
        <v>5603.741971516336</v>
      </c>
      <c r="R7" s="87">
        <v>60201</v>
      </c>
      <c r="S7" s="87">
        <v>10743</v>
      </c>
      <c r="T7" s="88">
        <f t="shared" si="16"/>
        <v>5597.7054730110967</v>
      </c>
      <c r="U7" s="87">
        <f>INDEX('[2]All Previous Years'!$A$1:$EX$34,MATCH($A7,'[2]All Previous Years'!$A$1:$A$34,0),MATCH(U$1,'[2]All Previous Years'!$A$1:$EX$1,0))</f>
        <v>59526</v>
      </c>
      <c r="V7" s="87">
        <f>INDEX('[3]Raw data 16-17'!$B$2:$MA$34,MATCH($A7,'[3]Raw data 16-17'!$A$2:$A$34,0),MATCH(V$1,'[3]Raw data 16-17'!$B$1:$MA$1,0))</f>
        <v>10634</v>
      </c>
      <c r="W7" s="88">
        <f t="shared" si="17"/>
        <v>5650.9627967844453</v>
      </c>
      <c r="X7" s="32">
        <f>INDEX([4]Sheet1!$A$1:$CJ$34, MATCH($A7, [4]Sheet1!$A$1:$A$34, 0), MATCH(X$1, [4]Sheet1!$A$1:$CJ$1, 0))</f>
        <v>60454</v>
      </c>
      <c r="Y7" s="32">
        <f>INDEX('[5]Finance Indicators'!$A$2:$BO$35,MATCH($A7,'[5]Finance Indicators'!$A$2:$A$35,0),MATCH(Y$1,'[5]Finance Indicators'!$A$2:$BO$2,0))</f>
        <v>10698</v>
      </c>
      <c r="Z7" s="132">
        <f>INDEX('[6]Finance Indicators'!$B$3:$BO$35,MATCH($A7,'[6]Finance Indicators'!$A$3:$A$35,0),MATCH(Z$1,'[6]Finance Indicators'!$B$2:$BO$2,0))</f>
        <v>5247.2872644203308</v>
      </c>
      <c r="AA7" s="132">
        <f>INDEX('[6]Finance Indicators'!$B$3:$BO$35,MATCH($A7,'[6]Finance Indicators'!$A$3:$A$35,0),MATCH(AA$1,'[6]Finance Indicators'!$B$2:$BO$2,0))</f>
        <v>55128</v>
      </c>
      <c r="AB7" s="132">
        <f>INDEX('[6]Finance Indicators'!$B$3:$BO$35,MATCH($A7,'[6]Finance Indicators'!$A$3:$A$35,0),MATCH(AB$1,'[6]Finance Indicators'!$B$2:$BO$2,0))</f>
        <v>10506</v>
      </c>
      <c r="AC7" s="132">
        <f t="array" ref="AC7">INDEX('[7]Finance Indicators'!$A$2:$BO$35,MATCH($A7,'[7]Finance Indicators'!$A$2:$A$35,0),MATCH(AC$1,'[7]Finance Indicators'!$A$2:$BO$2,0))</f>
        <v>5590.4503105590065</v>
      </c>
      <c r="AD7" s="132">
        <f t="array" ref="AD7">INDEX('[7]Finance Indicators'!$A$2:$BO$35,MATCH($A7,'[7]Finance Indicators'!$A$2:$A$35,0),MATCH(AD$1,'[7]Finance Indicators'!$A$2:$BO$2,0))</f>
        <v>57604</v>
      </c>
      <c r="AE7" s="238">
        <f t="array" ref="AE7">INDEX('[7]Finance Indicators'!$A$2:$BO$35,MATCH($A7,'[7]Finance Indicators'!$A$2:$A$35,0),MATCH(AE$1,'[7]Finance Indicators'!$A$2:$BO$2,0))</f>
        <v>10304</v>
      </c>
      <c r="AF7" s="119">
        <f>(B7*100)/Deflators!$B$2</f>
        <v>6786.4596443587188</v>
      </c>
      <c r="AG7" s="88">
        <f>(E7*100)/Deflators!$B$3</f>
        <v>6745.586342687513</v>
      </c>
      <c r="AH7" s="88">
        <f>(H7*100)/Deflators!$B$4</f>
        <v>6345.0185077846654</v>
      </c>
      <c r="AI7" s="88">
        <f>(K7*100)/Deflators!$B$5</f>
        <v>6293.4915694372048</v>
      </c>
      <c r="AJ7" s="88">
        <f>(N7*100)/Deflators!$B$6</f>
        <v>6125.1079956509811</v>
      </c>
      <c r="AK7" s="88">
        <f>(Q7*100)/Deflators!$B$7</f>
        <v>6124.4453799416669</v>
      </c>
      <c r="AL7" s="122">
        <f>(T7*100)/Deflators!$B$8</f>
        <v>5970.0961931553538</v>
      </c>
      <c r="AM7" s="122">
        <f>(W7*100)/Deflators!$B$9</f>
        <v>5922.61229354639</v>
      </c>
      <c r="AN7" s="122">
        <f>(Z7*100)/Deflators!$B$10</f>
        <v>5375.4858833816279</v>
      </c>
      <c r="AO7" s="241">
        <f>(AC7*100)/Deflators!$B$11</f>
        <v>5590.4503105590065</v>
      </c>
      <c r="AP7" s="119">
        <f t="shared" si="18"/>
        <v>6614.3396226415089</v>
      </c>
      <c r="AQ7" s="87">
        <v>61348</v>
      </c>
      <c r="AR7" s="87">
        <v>9275</v>
      </c>
      <c r="AS7" s="88">
        <f t="shared" si="19"/>
        <v>6847.8939157566301</v>
      </c>
      <c r="AT7" s="87">
        <v>61453</v>
      </c>
      <c r="AU7" s="87">
        <v>8974</v>
      </c>
      <c r="AV7" s="88">
        <f t="shared" si="20"/>
        <v>6883.2720588235288</v>
      </c>
      <c r="AW7" s="87">
        <v>59912</v>
      </c>
      <c r="AX7" s="87">
        <v>8704</v>
      </c>
      <c r="AY7" s="88">
        <f t="shared" si="21"/>
        <v>7265.6958701360709</v>
      </c>
      <c r="AZ7" s="87">
        <v>60872</v>
      </c>
      <c r="BA7" s="87">
        <v>8378</v>
      </c>
      <c r="BB7" s="88">
        <f t="shared" si="22"/>
        <v>6978.3996072655864</v>
      </c>
      <c r="BC7" s="87">
        <v>56860</v>
      </c>
      <c r="BD7" s="87">
        <v>8148</v>
      </c>
      <c r="BE7" s="88">
        <f t="shared" si="23"/>
        <v>7391.1687663714611</v>
      </c>
      <c r="BF7" s="87">
        <v>59255</v>
      </c>
      <c r="BG7" s="87">
        <v>8017</v>
      </c>
      <c r="BH7" s="88">
        <f t="shared" si="24"/>
        <v>7359.9350568252776</v>
      </c>
      <c r="BI7" s="87">
        <f>INDEX('[2]All Previous Years'!$A$1:$EX$34,MATCH($A7,'[2]All Previous Years'!$A$1:$A$34,0),MATCH(BI$1,'[2]All Previous Years'!$A$1:$EX$1,0))</f>
        <v>58931</v>
      </c>
      <c r="BJ7" s="87">
        <f>INDEX('[3]Raw data 16-17'!$B$2:$MA$34,MATCH($A7,'[3]Raw data 16-17'!$A$2:$A$34,0),MATCH(BJ$1,'[3]Raw data 16-17'!$B$1:$MA$1,0))</f>
        <v>8007</v>
      </c>
      <c r="BK7" s="88">
        <f t="shared" si="0"/>
        <v>7223.9492663516539</v>
      </c>
      <c r="BL7" s="32">
        <f>INDEX([4]Sheet1!$A$1:$CJ$34, MATCH($A7, [4]Sheet1!$A$1:$A$34, 0), MATCH(BL$1, [4]Sheet1!$A$1:$CJ$1, 0))</f>
        <v>58095</v>
      </c>
      <c r="BM7" s="32">
        <f>INDEX('[5]Finance Indicators'!$A$2:$BO$35,MATCH($A7,'[5]Finance Indicators'!$A$2:$A$35,0),MATCH(BM$1,'[5]Finance Indicators'!$A$2:$BO$2,0))</f>
        <v>8042</v>
      </c>
      <c r="BN7" s="132">
        <f>INDEX('[6]Finance Indicators'!$B$3:$BO$35,MATCH($A7,'[6]Finance Indicators'!$A$3:$A$35,0),MATCH(BN$1,'[6]Finance Indicators'!$B$2:$BO$2,0))</f>
        <v>7112.8522837706505</v>
      </c>
      <c r="BO7" s="132">
        <f>INDEX('[6]Finance Indicators'!$B$3:$BO$35,MATCH($A7,'[6]Finance Indicators'!$A$3:$A$35,0),MATCH(BO$1,'[6]Finance Indicators'!$B$2:$BO$2,0))</f>
        <v>58553</v>
      </c>
      <c r="BP7" s="132">
        <f>INDEX('[6]Finance Indicators'!$B$3:$BO$35,MATCH($A7,'[6]Finance Indicators'!$A$3:$A$35,0),MATCH(BP$1,'[6]Finance Indicators'!$B$2:$BO$2,0))</f>
        <v>8232</v>
      </c>
      <c r="BQ7" s="238">
        <f t="array" ref="BQ7">INDEX('[7]Finance Indicators'!$A$2:$BO$35,MATCH($A7,'[7]Finance Indicators'!$A$2:$A$35,0),MATCH(BQ$1,'[7]Finance Indicators'!$A$2:$BO$2,0))</f>
        <v>7330.5295581092287</v>
      </c>
      <c r="BR7" s="238">
        <f t="array" ref="BR7">INDEX('[7]Finance Indicators'!$A$2:$BO$35,MATCH($A7,'[7]Finance Indicators'!$A$2:$A$35,0),MATCH(BR$1,'[7]Finance Indicators'!$A$2:$BO$2,0))</f>
        <v>61877</v>
      </c>
      <c r="BS7" s="238">
        <f t="array" ref="BS7">INDEX('[7]Finance Indicators'!$A$2:$BO$35,MATCH($A7,'[7]Finance Indicators'!$A$2:$A$35,0),MATCH(BS$1,'[7]Finance Indicators'!$A$2:$BO$2,0))</f>
        <v>8441</v>
      </c>
      <c r="BT7" s="119">
        <f>(AP7*100)/Deflators!$B$2</f>
        <v>7791.8475150377753</v>
      </c>
      <c r="BU7" s="137">
        <f>(AS7*100)/Deflators!$B$3</f>
        <v>7946.4994515596081</v>
      </c>
      <c r="BV7" s="137">
        <f>(AV7*100)/Deflators!$B$4</f>
        <v>7827.5105239619515</v>
      </c>
      <c r="BW7" s="137">
        <f>(AY7*100)/Deflators!$B$5</f>
        <v>8116.0125321305186</v>
      </c>
      <c r="BX7" s="137">
        <f>(BB7*100)/Deflators!$B$6</f>
        <v>7689.0695494423444</v>
      </c>
      <c r="BY7" s="137">
        <f>(BE7*100)/Deflators!$B$7</f>
        <v>8077.9610541782213</v>
      </c>
      <c r="BZ7" s="137">
        <f>(BH7*100)/Deflators!$B$8</f>
        <v>7849.5591589222086</v>
      </c>
      <c r="CA7" s="137">
        <f>(BK7*100)/Deflators!$B$9</f>
        <v>7571.2143702654321</v>
      </c>
      <c r="CB7" s="137">
        <f>(BN7*100)/Deflators!$B$10</f>
        <v>7286.6292839051839</v>
      </c>
      <c r="CC7" s="245">
        <f>(BQ7*100)/Deflators!$B$11</f>
        <v>7330.5295581092287</v>
      </c>
      <c r="CD7" s="119">
        <f t="shared" si="153"/>
        <v>3055.5118110236222</v>
      </c>
      <c r="CE7" s="87">
        <v>7761</v>
      </c>
      <c r="CF7" s="87">
        <v>2540</v>
      </c>
      <c r="CG7" s="88">
        <f t="shared" si="25"/>
        <v>3003.9840637450197</v>
      </c>
      <c r="CH7" s="87">
        <v>7540</v>
      </c>
      <c r="CI7" s="87">
        <v>2510</v>
      </c>
      <c r="CJ7" s="88">
        <f t="shared" si="26"/>
        <v>3824.4274809160306</v>
      </c>
      <c r="CK7" s="87">
        <v>9519</v>
      </c>
      <c r="CL7" s="87">
        <v>2489</v>
      </c>
      <c r="CM7" s="88">
        <f t="shared" si="27"/>
        <v>3833.0011956954963</v>
      </c>
      <c r="CN7" s="87">
        <v>9617</v>
      </c>
      <c r="CO7" s="87">
        <v>2509</v>
      </c>
      <c r="CP7" s="88">
        <f t="shared" si="28"/>
        <v>3790.5433430111984</v>
      </c>
      <c r="CQ7" s="87">
        <v>9139</v>
      </c>
      <c r="CR7" s="87">
        <v>2411</v>
      </c>
      <c r="CS7" s="88">
        <f t="shared" si="29"/>
        <v>4032.6663944467132</v>
      </c>
      <c r="CT7" s="87">
        <v>9876</v>
      </c>
      <c r="CU7" s="87">
        <v>2449</v>
      </c>
      <c r="CV7" s="88">
        <f t="shared" si="30"/>
        <v>3758.2995951417006</v>
      </c>
      <c r="CW7" s="87">
        <f>INDEX('[2]All Previous Years'!$A$1:$EX$34,MATCH($A7,'[2]All Previous Years'!$A$1:$A$34,0),MATCH(CW$1,'[2]All Previous Years'!$A$1:$EX$1,0))</f>
        <v>9283</v>
      </c>
      <c r="CX7" s="87">
        <f>INDEX('[3]Raw data 16-17'!$B$2:$XA$34,MATCH($A7,'[3]Raw data 16-17'!$A$2:$A$34,0),MATCH(CX$1,'[3]Raw data 16-17'!$B$1:$GU$1,0))</f>
        <v>2470</v>
      </c>
      <c r="CY7" s="88">
        <f t="shared" si="31"/>
        <v>4111.0643668489693</v>
      </c>
      <c r="CZ7" s="32">
        <f>INDEX([4]Sheet1!$A$1:$CJ$34, MATCH($A7, [4]Sheet1!$A$1:$A$34, 0), MATCH(CZ$1, [4]Sheet1!$A$1:$CJ$1, 0))</f>
        <v>9772</v>
      </c>
      <c r="DA7" s="32">
        <f>INDEX('[5]Finance Indicators'!$A$2:$BO$35,MATCH($A7,'[5]Finance Indicators'!$A$2:$A$35,0),MATCH(DA$1,'[5]Finance Indicators'!$A$2:$BO$2,0))</f>
        <v>2377</v>
      </c>
      <c r="DB7" s="132">
        <f>INDEX('[6]Finance Indicators'!$B$3:$BO$35,MATCH($A7,'[6]Finance Indicators'!$A$3:$A$35,0),MATCH(DB$1,'[6]Finance Indicators'!$B$2:$BO$2,0))</f>
        <v>4599.9144201968338</v>
      </c>
      <c r="DC7" s="132">
        <f>INDEX('[6]Finance Indicators'!$B$3:$BO$35,MATCH($A7,'[6]Finance Indicators'!$A$3:$A$35,0),MATCH(DC$1,'[6]Finance Indicators'!$B$2:$BO$2,0))</f>
        <v>10750</v>
      </c>
      <c r="DD7" s="132">
        <f>INDEX('[6]Finance Indicators'!$B$3:$BO$35,MATCH($A7,'[6]Finance Indicators'!$A$3:$A$35,0),MATCH(DD$1,'[6]Finance Indicators'!$B$2:$BO$2,0))</f>
        <v>2337</v>
      </c>
      <c r="DE7" s="132">
        <f t="array" ref="DE7">INDEX('[7]Finance Indicators'!$A$2:$BO$35,MATCH($A7,'[7]Finance Indicators'!$A$2:$A$35,0),MATCH(DE$1,'[7]Finance Indicators'!$A$2:$BO$2,0))</f>
        <v>5475.1264755480606</v>
      </c>
      <c r="DF7" s="132">
        <f t="array" ref="DF7">INDEX('[7]Finance Indicators'!$A$2:$BO$35,MATCH($A7,'[7]Finance Indicators'!$A$2:$A$35,0),MATCH(DF$1,'[7]Finance Indicators'!$A$2:$BO$2,0))</f>
        <v>12987</v>
      </c>
      <c r="DG7" s="132">
        <f t="array" ref="DG7">INDEX('[7]Finance Indicators'!$A$2:$BO$35,MATCH($A7,'[7]Finance Indicators'!$A$2:$A$35,0),MATCH(DG$1,'[7]Finance Indicators'!$A$2:$BO$2,0))</f>
        <v>2372</v>
      </c>
      <c r="DH7" s="127">
        <f>(CD7*100)/Deflators!$B$2</f>
        <v>3599.4647191075092</v>
      </c>
      <c r="DI7" s="122">
        <f>(CG7*100)/Deflators!$B$3</f>
        <v>3485.9123124143871</v>
      </c>
      <c r="DJ7" s="122">
        <f>(CJ7*100)/Deflators!$B$4</f>
        <v>4349.0575556468802</v>
      </c>
      <c r="DK7" s="122">
        <f>(CM7*100)/Deflators!$B$5</f>
        <v>4281.583800913113</v>
      </c>
      <c r="DL7" s="122">
        <f>(CP7*100)/Deflators!$B$6</f>
        <v>4176.5666965021019</v>
      </c>
      <c r="DM7" s="122">
        <f>(CS7*100)/Deflators!$B$7</f>
        <v>4407.3844216692441</v>
      </c>
      <c r="DN7" s="122">
        <f>(CV7*100)/Deflators!$B$8</f>
        <v>4008.3227339975301</v>
      </c>
      <c r="DO7" s="122">
        <f>(CY7*100)/Deflators!$B$9</f>
        <v>4308.6888436984646</v>
      </c>
      <c r="DP7" s="122">
        <f>(DB7*100)/Deflators!$B$10</f>
        <v>4712.2968087136433</v>
      </c>
      <c r="DQ7" s="247">
        <f>(DE7*100)/Deflators!$B$11</f>
        <v>5475.1264755480606</v>
      </c>
      <c r="DR7" s="119">
        <v>53</v>
      </c>
      <c r="DS7" s="122">
        <f>INDEX('[3]5+ Awards at Level 5 &amp; Level 6'!$A$2:$G$35,MATCH($A7,'[3]5+ Awards at Level 5 &amp; Level 6'!$A$2:$A$35,0),MATCH(DS$1,'[3]5+ Awards at Level 5 &amp; Level 6'!$A$2:$G$2,0))</f>
        <v>55</v>
      </c>
      <c r="DT7" s="125">
        <f>INDEX('[8]Breadth and Depth cohort'!$X$1:$AH$36,MATCH($A7,'[8]Breadth and Depth cohort'!$X$1:$X$36,0),MATCH(DT$1,'[8]Breadth and Depth cohort'!$X$1:$AH$1,0))</f>
        <v>55</v>
      </c>
      <c r="DU7" s="125">
        <f>INDEX('[9]Breadth and Depth cohort'!$U$1:$AC$36,MATCH($A7,'[9]Breadth and Depth cohort'!$U$1:$U$36,0),MATCH(DU$1,'[9]Breadth and Depth cohort'!$U$1:$AC$1,0))</f>
        <v>60</v>
      </c>
      <c r="DV7" s="125">
        <f>INDEX([10]Extraction!$G$3:$Q$36,MATCH($A7,[10]Extraction!$Q$3:$Q$36,0),MATCH(DV$1,[10]Extraction!$G$3:$Q$3,0))</f>
        <v>59</v>
      </c>
      <c r="DW7" s="125">
        <f>INDEX([10]Extraction!$G$3:$Q$36,MATCH($A7,[10]Extraction!$Q$3:$Q$36,0),MATCH(DW$1,[10]Extraction!$G$3:$Q$3,0))</f>
        <v>61</v>
      </c>
      <c r="DX7" s="125">
        <f>INDEX([10]Extraction!$G$3:$Q$36,MATCH($A7,[10]Extraction!$Q$3:$Q$36,0),MATCH(DX$1,[10]Extraction!$G$3:$Q$3,0))</f>
        <v>59</v>
      </c>
      <c r="DY7" s="125">
        <f>INDEX([10]Extraction!$G$3:$Q$36,MATCH($A7,[10]Extraction!$Q$3:$Q$36,0),MATCH(DY$1,[10]Extraction!$G$3:$Q$3,0))</f>
        <v>63</v>
      </c>
      <c r="DZ7" s="241">
        <f>INDEX('[11]1920 Collected Indicators'!$A$3:$CV$36,MATCH($A7,'[11]1920 Collected Indicators'!$A$3:$A$36,0),MATCH(DZ$1,'[11]1920 Collected Indicators'!$A$3:$CV$3,0))</f>
        <v>63</v>
      </c>
      <c r="EA7" s="119">
        <v>25</v>
      </c>
      <c r="EB7" s="122">
        <f>INDEX('[3]5+ Awards at Level 5 &amp; Level 6'!$I$2:$M$35,MATCH($A7,'[3]5+ Awards at Level 5 &amp; Level 6'!$A$2:$A$35,0),MATCH(EB$1,'[3]5+ Awards at Level 5 &amp; Level 6'!$I$2:$M$2,0))</f>
        <v>29</v>
      </c>
      <c r="EC7" s="125">
        <f>INDEX('[8]Breadth and Depth cohort'!$X$1:$AH$36,MATCH($A7,'[8]Breadth and Depth cohort'!$X$1:$X$36,0),MATCH(EC$1,'[8]Breadth and Depth cohort'!$X$1:$AH$1,0))</f>
        <v>29</v>
      </c>
      <c r="ED7" s="125">
        <f>INDEX('[9]Breadth and Depth cohort'!$U$1:$AC$36,MATCH($A7,'[9]Breadth and Depth cohort'!$U$1:$U$36,0),MATCH(ED$1,'[9]Breadth and Depth cohort'!$U$1:$AC$1,0))</f>
        <v>33</v>
      </c>
      <c r="EE7" s="125">
        <f>INDEX([10]Extraction!$G$3:$Q$36,MATCH($A7,[10]Extraction!$Q$3:$Q$36,0),MATCH(EE$1,[10]Extraction!$G$3:$Q$3,0))</f>
        <v>32</v>
      </c>
      <c r="EF7" s="125">
        <f>INDEX([10]Extraction!$G$3:$Q$36,MATCH($A7,[10]Extraction!$Q$3:$Q$36,0),MATCH(EF$1,[10]Extraction!$G$3:$Q$3,0))</f>
        <v>33</v>
      </c>
      <c r="EG7" s="125">
        <f>INDEX([10]Extraction!$G$3:$Q$36,MATCH($A7,[10]Extraction!$Q$3:$Q$36,0),MATCH(EG$1,[10]Extraction!$G$3:$Q$3,0))</f>
        <v>29</v>
      </c>
      <c r="EH7" s="120">
        <f>INDEX([10]Extraction!$G$3:$Q$36,MATCH($A7,[10]Extraction!$Q$3:$Q$36,0),MATCH(EH$1,[10]Extraction!$G$3:$Q$3,0))</f>
        <v>33</v>
      </c>
      <c r="EI7" s="126">
        <f>INDEX('[11]1920 Collected Indicators'!$A$3:$CV$36,MATCH($A7,'[11]1920 Collected Indicators'!$A$3:$A$36,0),MATCH(EI$1,'[11]1920 Collected Indicators'!$A$3:$CV$3,0))</f>
        <v>35</v>
      </c>
      <c r="EJ7" s="127">
        <v>32</v>
      </c>
      <c r="EK7" s="122">
        <f>INDEX('[3]Deprived 5+ Awards'!$A$2:$K$35,MATCH($A7,'[3]Deprived 5+ Awards'!$A$2:$A$35,0),MATCH(EK$1,'[3]Deprived 5+ Awards'!$A$2:$K$2,0))</f>
        <v>32</v>
      </c>
      <c r="EL7" s="125">
        <f>INDEX('[12]2014'!$S$1:$U$35,MATCH($A7,'[12]2014'!$S$1:$S$35,0),MATCH(EL$1,'[12]2014'!$S$1:$U$1,0))</f>
        <v>34</v>
      </c>
      <c r="EM7" s="125">
        <f>INDEX('[12]2015'!$S$1:$U$35,MATCH($A7,'[12]2015'!$S$1:$S$35,0),MATCH(EM$1,'[12]2015'!$S$1:$U$1,0))</f>
        <v>26</v>
      </c>
      <c r="EN7" s="125">
        <f>INDEX([13]Extraction!$B$2:$L$35,MATCH($A7,[13]Extraction!$L$2:$L$35,0),MATCH(EN$1,[13]Extraction!$B$2:$L$2,0))</f>
        <v>37</v>
      </c>
      <c r="EO7" s="125">
        <f>INDEX([13]Extraction!$B$2:$L$35,MATCH($A7,[13]Extraction!$L$2:$L$35,0),MATCH(EO$1,[13]Extraction!$B$2:$L$2,0))</f>
        <v>43</v>
      </c>
      <c r="EP7" s="122">
        <f>INDEX([13]Extraction!$B$2:$L$35,MATCH($A7,[13]Extraction!$L$2:$L$35,0),MATCH(EP$1,[13]Extraction!$B$2:$L$2,0))</f>
        <v>38</v>
      </c>
      <c r="EQ7" s="122">
        <f>INDEX([13]Extraction!$B$2:$L$35,MATCH($A7,[13]Extraction!$L$2:$L$35,0),MATCH(EQ$1,[13]Extraction!$B$2:$L$2,0))</f>
        <v>41</v>
      </c>
      <c r="ER7" s="337">
        <f>INDEX('[11]1920 Collected Indicators'!$A$3:$CV$36,MATCH($A7,'[11]1920 Collected Indicators'!$A$3:$A$36,0),MATCH(ER$1,'[11]1920 Collected Indicators'!$A$3:$CV$3,0))</f>
        <v>46</v>
      </c>
      <c r="ES7" s="124">
        <v>10</v>
      </c>
      <c r="ET7" s="122">
        <f>INDEX('[3]Deprived 5+ Awards'!$A$2:$K$35,MATCH($A7,'[3]Deprived 5+ Awards'!$A$2:$A$35,0),MATCH(ET$1,'[3]Deprived 5+ Awards'!$A$2:$K$2,0))</f>
        <v>14</v>
      </c>
      <c r="EU7" s="125">
        <f>INDEX('[12]2014'!$S$1:$U$35,MATCH($A7,'[12]2014'!$S$1:$S$35,0),MATCH(EU$1,'[12]2014'!$S$1:$U$1,0))</f>
        <v>17</v>
      </c>
      <c r="EV7" s="125">
        <f>INDEX('[12]2015'!$S$1:$U$35,MATCH($A7,'[12]2015'!$S$1:$S$35,0),MATCH(EV$1,'[12]2015'!$S$1:$U$1,0))</f>
        <v>11</v>
      </c>
      <c r="EW7" s="125">
        <f>INDEX([13]Extraction!$B$2:$L$35,MATCH($A7,[13]Extraction!$L$2:$L$35,0),MATCH(EW$1,[13]Extraction!$B$2:$L$2,0))</f>
        <v>14</v>
      </c>
      <c r="EX7" s="125">
        <f>INDEX([13]Extraction!$B$2:$L$35,MATCH($A7,[13]Extraction!$L$2:$L$35,0),MATCH(EX$1,[13]Extraction!$B$2:$L$2,0))</f>
        <v>15</v>
      </c>
      <c r="EY7" s="122">
        <f>INDEX([13]Extraction!$B$2:$L$35,MATCH($A7,[13]Extraction!$L$2:$L$35,0),MATCH(EY$1,[13]Extraction!$B$2:$L$2,0))</f>
        <v>10</v>
      </c>
      <c r="EZ7" s="122">
        <f>INDEX([13]Extraction!$B$2:$L$35,MATCH($A7,[13]Extraction!$L$2:$L$35,0),MATCH(EZ$1,[13]Extraction!$B$2:$L$2,0))</f>
        <v>15</v>
      </c>
      <c r="FA7" s="340">
        <f>INDEX('[11]1920 Collected Indicators'!$A$3:$CV$36,MATCH($A7,'[11]1920 Collected Indicators'!$A$3:$A$36,0),MATCH(FA$1,'[11]1920 Collected Indicators'!$A$3:$CV$3,0))</f>
        <v>13</v>
      </c>
      <c r="FB7" s="119">
        <v>3945.7013574660637</v>
      </c>
      <c r="FC7" s="87">
        <v>6976</v>
      </c>
      <c r="FD7" s="87">
        <v>34</v>
      </c>
      <c r="FE7" s="88">
        <v>3495.7932692307691</v>
      </c>
      <c r="FF7" s="87">
        <v>5817</v>
      </c>
      <c r="FG7" s="87">
        <v>32</v>
      </c>
      <c r="FH7" s="88">
        <v>2895.9276018099549</v>
      </c>
      <c r="FI7" s="87">
        <v>5120</v>
      </c>
      <c r="FJ7" s="87">
        <v>34</v>
      </c>
      <c r="FK7" s="88">
        <v>3298.6425339366515</v>
      </c>
      <c r="FL7" s="87">
        <v>5832</v>
      </c>
      <c r="FM7" s="87">
        <v>34</v>
      </c>
      <c r="FN7" s="88">
        <v>3532.2580645161288</v>
      </c>
      <c r="FO7" s="39">
        <v>5694</v>
      </c>
      <c r="FP7" s="39">
        <v>31</v>
      </c>
      <c r="FQ7" s="88">
        <v>3132.8125</v>
      </c>
      <c r="FR7" s="87">
        <v>5213</v>
      </c>
      <c r="FS7" s="87">
        <v>32</v>
      </c>
      <c r="FT7" s="88">
        <f t="shared" si="32"/>
        <v>4292.8321678321681</v>
      </c>
      <c r="FU7" s="87">
        <f>INDEX('[2]All Previous Years'!$A$1:$EX$34,MATCH($A7,'[2]All Previous Years'!$A$1:$A$34,0),MATCH(FU$1,'[2]All Previous Years'!$A$1:$EX$1,0))</f>
        <v>4911</v>
      </c>
      <c r="FV7" s="88">
        <f>INDEX('[3]Raw data 16-17'!$B$2:$XA$34,MATCH($A7,'[3]Raw data 16-17'!$A$2:$A$34,0),MATCH(FV$1,'[3]Raw data 16-17'!$B$1:$GU$1,0))</f>
        <v>22</v>
      </c>
      <c r="FW7" s="88">
        <f t="shared" si="33"/>
        <v>3019.9430199430203</v>
      </c>
      <c r="FX7" s="39">
        <f>INDEX([4]Sheet1!$A$1:$CJ$34, MATCH($A7, [4]Sheet1!$A$1:$A$34, 0), MATCH(FX$1, [4]Sheet1!$A$1:$CJ$1, 0))</f>
        <v>4240</v>
      </c>
      <c r="FY7" s="39">
        <f>INDEX('[5]Finance Indicators'!$A$2:$BO$35,MATCH($A7,'[5]Finance Indicators'!$A$2:$A$35,0),MATCH(FY$1,'[5]Finance Indicators'!$A$2:$BO$2,0))</f>
        <v>27</v>
      </c>
      <c r="FZ7" s="132">
        <f>INDEX('[6]Finance Indicators'!$B$3:$BO$35,MATCH($A7,'[6]Finance Indicators'!$A$3:$A$35,0),MATCH(FZ$1,'[6]Finance Indicators'!$B$2:$BO$2,0))</f>
        <v>4428.929765886287</v>
      </c>
      <c r="GA7" s="132">
        <f>INDEX('[6]Finance Indicators'!$B$3:$BO$35,MATCH($A7,'[6]Finance Indicators'!$A$3:$A$35,0),MATCH(GA$1,'[6]Finance Indicators'!$B$2:$BO$2,0))</f>
        <v>5297</v>
      </c>
      <c r="GB7" s="132">
        <f>INDEX('[6]Finance Indicators'!$B$3:$BO$35,MATCH($A7,'[6]Finance Indicators'!$A$3:$A$35,0),MATCH(GB$1,'[6]Finance Indicators'!$B$2:$BO$2,0))</f>
        <v>23</v>
      </c>
      <c r="GC7" s="132" t="str">
        <f t="array" ref="GC7">INDEX('[7]Finance Indicators'!$A$2:$BO$35,MATCH($A7,'[7]Finance Indicators'!$A$2:$A$35,0),MATCH(GC$1,'[7]Finance Indicators'!$A$2:$BO$2,0))</f>
        <v>dna</v>
      </c>
      <c r="GD7" s="132">
        <f t="array" ref="GD7">INDEX('[7]Finance Indicators'!$A$2:$BO$35,MATCH($A7,'[7]Finance Indicators'!$A$2:$A$35,0),MATCH(GD$1,'[7]Finance Indicators'!$A$2:$BO$2,0))</f>
        <v>5679</v>
      </c>
      <c r="GE7" s="238" t="str">
        <f t="array" ref="GE7">INDEX('[7]Finance Indicators'!$A$2:$BO$35,MATCH($A7,'[7]Finance Indicators'!$A$2:$A$35,0),MATCH(GE$1,'[7]Finance Indicators'!$A$2:$BO$2,0))</f>
        <v>dna</v>
      </c>
      <c r="GF7" s="128">
        <f>(FB7*100)/Deflators!$B$2</f>
        <v>4648.1289246189408</v>
      </c>
      <c r="GG7" s="125">
        <f>(FE7*100)/Deflators!$B$3</f>
        <v>4056.6223189861889</v>
      </c>
      <c r="GH7" s="125">
        <f>(FH7*100)/Deflators!$B$4</f>
        <v>3293.1872496223345</v>
      </c>
      <c r="GI7" s="125">
        <f>(FK7*100)/Deflators!$B$5</f>
        <v>3684.6882422491558</v>
      </c>
      <c r="GJ7" s="125">
        <f>(FN7*100)/Deflators!$B$6</f>
        <v>3891.9780255010924</v>
      </c>
      <c r="GK7" s="125">
        <f>(FQ7*100)/Deflators!$B$7</f>
        <v>3423.9155084895347</v>
      </c>
      <c r="GL7" s="125">
        <f>(FT7*100)/Deflators!$B$8</f>
        <v>4578.4154072764431</v>
      </c>
      <c r="GM7" s="125">
        <f>(FW7*100)/Deflators!$B$9</f>
        <v>3165.1158039656084</v>
      </c>
      <c r="GN7" s="125">
        <f>IFERROR((FZ7*100)/Deflators!$B$10,"dna")</f>
        <v>4537.1347584570394</v>
      </c>
      <c r="GO7" s="125" t="str">
        <f>IFERROR((GC7*100)/Deflators!$B$11,"dna")</f>
        <v>dna</v>
      </c>
      <c r="GP7" s="121">
        <v>183.24318910256412</v>
      </c>
      <c r="GQ7" s="87">
        <v>3659</v>
      </c>
      <c r="GR7" s="87">
        <v>384</v>
      </c>
      <c r="GS7" s="88">
        <v>185.32416093391703</v>
      </c>
      <c r="GT7" s="87">
        <v>3556</v>
      </c>
      <c r="GU7" s="87">
        <v>369</v>
      </c>
      <c r="GV7" s="88">
        <v>216.16286938867583</v>
      </c>
      <c r="GW7" s="87">
        <v>3833</v>
      </c>
      <c r="GX7" s="87">
        <v>341</v>
      </c>
      <c r="GY7" s="88">
        <v>211.81085203748094</v>
      </c>
      <c r="GZ7" s="87">
        <v>3888</v>
      </c>
      <c r="HA7" s="87">
        <v>353</v>
      </c>
      <c r="HB7" s="88">
        <v>207.11233211233213</v>
      </c>
      <c r="HC7" s="87">
        <v>4071</v>
      </c>
      <c r="HD7" s="87">
        <v>378</v>
      </c>
      <c r="HE7" s="88">
        <v>221.87300234391645</v>
      </c>
      <c r="HF7" s="87">
        <v>4165</v>
      </c>
      <c r="HG7" s="87">
        <v>361</v>
      </c>
      <c r="HH7" s="88">
        <f t="shared" si="34"/>
        <v>221.7948717948718</v>
      </c>
      <c r="HI7" s="87">
        <f>INDEX('[2]All Previous Years'!$A$1:$EX$34,MATCH($A7,'[2]All Previous Years'!$A$1:$A$34,0),MATCH(HI$1,'[2]All Previous Years'!$A$1:$EX$1,0))</f>
        <v>4152</v>
      </c>
      <c r="HJ7" s="32">
        <f>INDEX('[3]Raw data 16-17'!$B$2:$XA$34,MATCH($A7,'[3]Raw data 16-17'!$A$2:$A$34,0),MATCH(HJ$1,'[3]Raw data 16-17'!$B$1:$GU$1,0))</f>
        <v>360</v>
      </c>
      <c r="HK7" s="88">
        <f t="shared" si="35"/>
        <v>217.91767554479418</v>
      </c>
      <c r="HL7" s="32">
        <f>INDEX([4]Sheet1!$A$1:$CJ$34, MATCH($A7, [4]Sheet1!$A$1:$A$34, 0), MATCH(HL$1, [4]Sheet1!$A$1:$CJ$1, 0))</f>
        <v>4680</v>
      </c>
      <c r="HM7" s="32">
        <f>INDEX('[5]Finance Indicators'!$A$2:$BO$35,MATCH($A7,'[5]Finance Indicators'!$A$2:$A$35,0),MATCH(HM$1,'[5]Finance Indicators'!$A$2:$BO$2,0))</f>
        <v>413</v>
      </c>
      <c r="HN7" s="132">
        <f>INDEX('[6]Finance Indicators'!$B$3:$BO$35,MATCH($A7,'[6]Finance Indicators'!$A$3:$A$35,0),MATCH(HN$1,'[6]Finance Indicators'!$B$2:$BO$2,0))</f>
        <v>239.09222497932174</v>
      </c>
      <c r="HO7" s="132">
        <f>INDEX('[6]Finance Indicators'!$B$3:$BO$35,MATCH($A7,'[6]Finance Indicators'!$A$3:$A$35,0),MATCH(HO$1,'[6]Finance Indicators'!$B$2:$BO$2,0))</f>
        <v>4625</v>
      </c>
      <c r="HP7" s="132">
        <f>INDEX('[6]Finance Indicators'!$B$3:$BO$35,MATCH($A7,'[6]Finance Indicators'!$A$3:$A$35,0),MATCH(HP$1,'[6]Finance Indicators'!$B$2:$BO$2,0))</f>
        <v>372</v>
      </c>
      <c r="HQ7" s="132" t="str">
        <f t="array" ref="HQ7">INDEX('[7]Finance Indicators'!$A$2:$BO$35,MATCH($A7,'[7]Finance Indicators'!$A$2:$A$35,0),MATCH(HQ$1,'[7]Finance Indicators'!$A$2:$BO$2,0))</f>
        <v>dna</v>
      </c>
      <c r="HR7" s="238">
        <f t="array" ref="HR7">INDEX('[7]Finance Indicators'!$A$2:$BO$35,MATCH($A7,'[7]Finance Indicators'!$A$2:$A$35,0),MATCH(HR$1,'[7]Finance Indicators'!$A$2:$BO$2,0))</f>
        <v>4949</v>
      </c>
      <c r="HS7" s="238" t="str">
        <f t="array" ref="HS7">INDEX('[7]Finance Indicators'!$A$2:$BO$35,MATCH($A7,'[7]Finance Indicators'!$A$2:$A$35,0),MATCH(HS$1,'[7]Finance Indicators'!$A$2:$BO$2,0))</f>
        <v>dna</v>
      </c>
      <c r="HT7" s="128">
        <f>(GP7*100)/Deflators!$B$2</f>
        <v>215.86478304937759</v>
      </c>
      <c r="HU7" s="125">
        <f>(GS7*100)/Deflators!$B$3</f>
        <v>215.05565964355313</v>
      </c>
      <c r="HV7" s="125">
        <f>(GV7*100)/Deflators!$B$4</f>
        <v>245.81581558449517</v>
      </c>
      <c r="HW7" s="125">
        <f>(GY7*100)/Deflators!$B$5</f>
        <v>236.59943387435564</v>
      </c>
      <c r="HX7" s="125">
        <f>(HB7*100)/Deflators!$B$6</f>
        <v>228.2043470971316</v>
      </c>
      <c r="HY7" s="125">
        <f>(HE7*100)/Deflators!$B$7</f>
        <v>242.48958839396562</v>
      </c>
      <c r="HZ7" s="125">
        <f>(HH7*100)/Deflators!$B$8</f>
        <v>236.54990891324428</v>
      </c>
      <c r="IA7" s="125">
        <f>(HK7*100)/Deflators!$B$9</f>
        <v>228.39327572587501</v>
      </c>
      <c r="IB7" s="125">
        <f>IFERROR((HN7*100)/Deflators!$B$10,"dna")</f>
        <v>244.93358481006064</v>
      </c>
      <c r="IC7" s="125" t="str">
        <f>IFERROR((HQ7*100)/Deflators!$B$11,"dna")</f>
        <v>dna</v>
      </c>
      <c r="ID7" s="121">
        <v>91.866028708133967</v>
      </c>
      <c r="IE7" s="88">
        <v>92.019950124688279</v>
      </c>
      <c r="IF7" s="88">
        <v>90.933333333333337</v>
      </c>
      <c r="IG7" s="88">
        <v>91.21447028423772</v>
      </c>
      <c r="IH7" s="88">
        <v>92.420537897310524</v>
      </c>
      <c r="II7" s="88">
        <v>91.857506361323161</v>
      </c>
      <c r="IJ7" s="88">
        <f>INDEX('[3]Raw data 16-17'!$B$2:$XA$34,MATCH($A7,'[3]Raw data 16-17'!$A$2:$A$34,0),MATCH(IJ$1,'[3]Raw data 16-17'!$B$1:$GU$1,0))</f>
        <v>94.240837696335078</v>
      </c>
      <c r="IK7" s="88">
        <f>INDEX('[14]1718 Collected Indicators'!$A$3:$CH$36,MATCH($A7,'[14]1718 Collected Indicators'!$A$3:$A$36,0),MATCH(IK$1,'[14]1718 Collected Indicators'!$A$3:$CH$3,0))</f>
        <v>93.86363636363636</v>
      </c>
      <c r="IL7" s="120">
        <f>INDEX('[15]1819 Collected Indicators'!$A$3:$CV$36,MATCH($A7,'[15]1819 Collected Indicators'!$A$3:$A$36,0),MATCH(IL$1,'[15]1819 Collected Indicators'!$A$3:$CV$3,0))</f>
        <v>94.177215189873422</v>
      </c>
      <c r="IM7" s="120" t="str">
        <f>INDEX('[11]1920 Collected Indicators'!$A$3:$CV$36,MATCH($A7,'[11]1920 Collected Indicators'!$A$3:$A$36,0),MATCH(IM$1,'[11]1920 Collected Indicators'!$A$3:$CV$3,0))</f>
        <v>dna</v>
      </c>
      <c r="IN7" s="119">
        <v>84.100000000000009</v>
      </c>
      <c r="IO7" s="88">
        <v>84</v>
      </c>
      <c r="IP7" s="88">
        <v>84.666666666666671</v>
      </c>
      <c r="IQ7" s="88">
        <f>INDEX('[16]Raw Data'!$B$2:$BS$34,MATCH($A7,'[16]Raw Data'!$A$2:$A$34,0),MATCH(IQ$1,'[16]Raw Data'!$B$1:$BS$1,0))</f>
        <v>77.333333333333329</v>
      </c>
      <c r="IR7" s="88">
        <f t="shared" si="1"/>
        <v>70</v>
      </c>
      <c r="IS7" s="120">
        <f t="shared" si="1"/>
        <v>65.933333333333337</v>
      </c>
      <c r="IT7" s="120">
        <f t="shared" si="1"/>
        <v>65.600000000000009</v>
      </c>
      <c r="IU7" s="119">
        <v>87.9</v>
      </c>
      <c r="IV7" s="88">
        <v>91.8</v>
      </c>
      <c r="IW7" s="88">
        <v>90.9</v>
      </c>
      <c r="IX7" s="88">
        <v>93.1</v>
      </c>
      <c r="IY7" s="88">
        <v>94.6</v>
      </c>
      <c r="IZ7" s="88">
        <f>INDEX('[3]Raw data 16-17'!$B$2:$BV$34,MATCH($A7,'[3]Raw data 16-17'!$A$2:$A$34,0),MATCH(IZ$1,'[3]Raw data 16-17'!$B$1:$BV$1,0))</f>
        <v>94.6</v>
      </c>
      <c r="JA7" s="88">
        <f>INDEX('[14]1718 Collected Indicators'!$A$3:$CH$36,MATCH($A7,'[14]1718 Collected Indicators'!$A$3:$A$36,0),MATCH(JA$1,'[14]1718 Collected Indicators'!$A$3:$CH$3,0))</f>
        <v>93.9</v>
      </c>
      <c r="JB7" s="120">
        <f>INDEX('[15]1819 Collected Indicators'!$A$3:$CV$36,MATCH($A7,'[15]1819 Collected Indicators'!$A$3:$A$36,0),MATCH(JB$1,'[15]1819 Collected Indicators'!$A$3:$CV$3,0))</f>
        <v>94.690909090909088</v>
      </c>
      <c r="JC7" s="120" t="str">
        <f>INDEX('[11]1920 Collected Indicators'!$A$3:$CV$36,MATCH($A7,'[11]1920 Collected Indicators'!$A$3:$A$36,0),MATCH(JC$1,'[11]1920 Collected Indicators'!$A$3:$CV$3,0))</f>
        <v>dna</v>
      </c>
      <c r="JD7" s="119">
        <v>765.3</v>
      </c>
      <c r="JE7" s="88">
        <v>818.9</v>
      </c>
      <c r="JF7" s="88">
        <f>INDEX('[17]Cohort Attainment'!$O$40:$BR$75,MATCH($A7,'[17]Cohort Attainment'!$O$40:$O$75,0),MATCH(JF$1,'[17]Cohort Attainment'!$O$40:$BR$40,0))</f>
        <v>823.14</v>
      </c>
      <c r="JG7" s="88">
        <f>INDEX('[18]Cohort Attainment'!$Q$40:$AQ$72,MATCH($A7,'[18]Cohort Attainment'!$O$40:$O$72,0),MATCH(JG$1,'[18]Cohort Attainment'!$Q$39:$AO$39,0))</f>
        <v>870.4</v>
      </c>
      <c r="JH7" s="88">
        <f>INDEX('[19]Cohort Attainment'!$BP$3:$BU$36,MATCH($A7,'[19]Cohort Attainment'!$BU$3:$BU$36,0),MATCH(JH$1,'[19]Cohort Attainment'!$BP$36:$BU$36,0))</f>
        <v>855.15</v>
      </c>
      <c r="JI7" s="88">
        <f>INDEX('[19]Cohort Attainment'!$BP$3:$BU$36,MATCH($A7,'[19]Cohort Attainment'!$BU$3:$BU$36,0),MATCH(JI$1,'[19]Cohort Attainment'!$BP$36:$BU$36,0))</f>
        <v>883.49</v>
      </c>
      <c r="JJ7" s="88">
        <f>INDEX('[19]Cohort Attainment'!$BP$3:$BU$36,MATCH($A7,'[19]Cohort Attainment'!$BU$3:$BU$36,0),MATCH(JJ$1,'[19]Cohort Attainment'!$BP$36:$BU$36,0))</f>
        <v>838.09</v>
      </c>
      <c r="JK7" s="88">
        <f>INDEX('[19]Cohort Attainment'!$BP$3:$BU$36,MATCH($A7,'[19]Cohort Attainment'!$BU$3:$BU$36,0),MATCH(JK$1,'[19]Cohort Attainment'!$BP$36:$BU$36,0))</f>
        <v>875</v>
      </c>
      <c r="JL7" s="126">
        <f>INDEX('[11]1920 Collected Indicators'!$A$3:$CV$36,MATCH($A7,'[11]1920 Collected Indicators'!$A$3:$A$36,0),MATCH(JL$1,'[11]1920 Collected Indicators'!$A$3:$CV$3,0))</f>
        <v>882.59</v>
      </c>
      <c r="JM7" s="121">
        <v>465</v>
      </c>
      <c r="JN7" s="88">
        <v>537</v>
      </c>
      <c r="JO7" s="88">
        <f>INDEX('[17]Cohort Attainment'!$O$40:$BR$75,MATCH($A7,'[17]Cohort Attainment'!$O$40:$O$75,0),MATCH(JO$1,'[17]Cohort Attainment'!$O$40:$BR$40,0))</f>
        <v>547</v>
      </c>
      <c r="JP7" s="88">
        <f>INDEX('[18]Cohort Attainment'!$Q$40:$AQ$72,MATCH($A7,'[18]Cohort Attainment'!$O$40:$O$72,0),MATCH(JP$1,'[18]Cohort Attainment'!$Q$39:$AO$39,0))</f>
        <v>454</v>
      </c>
      <c r="JQ7" s="88">
        <f>INDEX('[19]Cohort Attainment'!$P$3:$AO$36,MATCH($A7,'[19]Cohort Attainment'!$AO$3:$AO$36,0),MATCH(JQ$1,'[19]Cohort Attainment'!$P$36:$AO$36,0))</f>
        <v>551</v>
      </c>
      <c r="JR7" s="88">
        <f>INDEX('[19]Cohort Attainment'!$P$3:$AO$36,MATCH($A7,'[19]Cohort Attainment'!$AO$3:$AO$36,0),MATCH(JR$1,'[19]Cohort Attainment'!$P$36:$AO$36,0))</f>
        <v>627</v>
      </c>
      <c r="JS7" s="88">
        <f>INDEX('[19]Cohort Attainment'!$P$3:$AO$36,MATCH($A7,'[19]Cohort Attainment'!$AO$3:$AO$36,0),MATCH(JS$1,'[19]Cohort Attainment'!$P$36:$AO$36,0))</f>
        <v>535</v>
      </c>
      <c r="JT7" s="120">
        <f>INDEX('[19]Cohort Attainment'!$P$3:$AO$36,MATCH($A7,'[19]Cohort Attainment'!$AO$3:$AO$36,0),MATCH(JT$1,'[19]Cohort Attainment'!$P$36:$AO$36,0))</f>
        <v>566</v>
      </c>
      <c r="JU7" s="120">
        <f>INDEX('[11]1920 Collected Indicators'!$A$3:$CV$36,MATCH($A7,'[11]1920 Collected Indicators'!$A$3:$A$36,0),MATCH(JU$1,'[11]1920 Collected Indicators'!$A$3:$CV$3,0))</f>
        <v>574</v>
      </c>
      <c r="JV7" s="119">
        <v>601</v>
      </c>
      <c r="JW7" s="88">
        <v>707</v>
      </c>
      <c r="JX7" s="88">
        <f>INDEX('[17]Cohort Attainment'!$O$40:$BR$75,MATCH($A7,'[17]Cohort Attainment'!$O$40:$O$75,0),MATCH(JX$1,'[17]Cohort Attainment'!$O$40:$BR$40,0))</f>
        <v>676</v>
      </c>
      <c r="JY7" s="88">
        <f>INDEX('[18]Cohort Attainment'!$Q$40:$AQ$72,MATCH($A7,'[18]Cohort Attainment'!$O$40:$O$72,0),MATCH(JY$1,'[18]Cohort Attainment'!$Q$39:$AO$39,0))</f>
        <v>747</v>
      </c>
      <c r="JZ7" s="88">
        <f>INDEX('[19]Cohort Attainment'!$P$3:$AO$36,MATCH($A7,'[19]Cohort Attainment'!$AO$3:$AO$36,0),MATCH(JZ$1,'[19]Cohort Attainment'!$P$36:$AO$36,0))</f>
        <v>705</v>
      </c>
      <c r="KA7" s="88">
        <f>INDEX('[19]Cohort Attainment'!$P$3:$AO$36,MATCH($A7,'[19]Cohort Attainment'!$AO$3:$AO$36,0),MATCH(KA$1,'[19]Cohort Attainment'!$P$36:$AO$36,0))</f>
        <v>779</v>
      </c>
      <c r="KB7" s="88">
        <f>INDEX('[19]Cohort Attainment'!$P$3:$AO$36,MATCH($A7,'[19]Cohort Attainment'!$AO$3:$AO$36,0),MATCH(KB$1,'[19]Cohort Attainment'!$P$36:$AO$36,0))</f>
        <v>698</v>
      </c>
      <c r="KC7" s="120">
        <f>INDEX('[19]Cohort Attainment'!$P$3:$AO$36,MATCH($A7,'[19]Cohort Attainment'!$AO$3:$AO$36,0),MATCH(KC$1,'[19]Cohort Attainment'!$P$36:$AO$36,0))</f>
        <v>727</v>
      </c>
      <c r="KD7" s="120">
        <f>INDEX('[11]1920 Collected Indicators'!$A$3:$CV$36,MATCH($A7,'[11]1920 Collected Indicators'!$A$3:$A$36,0),MATCH(KD$1,'[11]1920 Collected Indicators'!$A$3:$CV$3,0))</f>
        <v>713</v>
      </c>
      <c r="KE7" s="119">
        <v>776</v>
      </c>
      <c r="KF7" s="88">
        <v>840</v>
      </c>
      <c r="KG7" s="88">
        <f>INDEX('[17]Cohort Attainment'!$O$40:$BR$75,MATCH($A7,'[17]Cohort Attainment'!$O$40:$O$75,0),MATCH(KG$1,'[17]Cohort Attainment'!$O$40:$BR$40,0))</f>
        <v>836</v>
      </c>
      <c r="KH7" s="88">
        <f>INDEX('[18]Cohort Attainment'!$Q$40:$AQ$72,MATCH($A7,'[18]Cohort Attainment'!$O$40:$O$72,0),MATCH(KH$1,'[18]Cohort Attainment'!$Q$39:$AO$39,0))</f>
        <v>900</v>
      </c>
      <c r="KI7" s="88">
        <f>INDEX('[19]Cohort Attainment'!$P$3:$AO$36,MATCH($A7,'[19]Cohort Attainment'!$AO$3:$AO$36,0),MATCH(KI$1,'[19]Cohort Attainment'!$P$36:$AO$36,0))</f>
        <v>895</v>
      </c>
      <c r="KJ7" s="88">
        <f>INDEX('[19]Cohort Attainment'!$P$3:$AO$36,MATCH($A7,'[19]Cohort Attainment'!$AO$3:$AO$36,0),MATCH(KJ$1,'[19]Cohort Attainment'!$P$36:$AO$36,0))</f>
        <v>957</v>
      </c>
      <c r="KK7" s="88">
        <f>INDEX('[19]Cohort Attainment'!$P$3:$AO$36,MATCH($A7,'[19]Cohort Attainment'!$AO$3:$AO$36,0),MATCH(KK$1,'[19]Cohort Attainment'!$P$36:$AO$36,0))</f>
        <v>906</v>
      </c>
      <c r="KL7" s="120">
        <f>INDEX('[19]Cohort Attainment'!$P$3:$AO$36,MATCH($A7,'[19]Cohort Attainment'!$AO$3:$AO$36,0),MATCH(KL$1,'[19]Cohort Attainment'!$P$36:$AO$36,0))</f>
        <v>925</v>
      </c>
      <c r="KM7" s="120">
        <f>INDEX('[11]1920 Collected Indicators'!$A$3:$CV$36,MATCH($A7,'[11]1920 Collected Indicators'!$A$3:$A$36,0),MATCH(KM$1,'[11]1920 Collected Indicators'!$A$3:$CV$3,0))</f>
        <v>929</v>
      </c>
      <c r="KN7" s="119">
        <v>882</v>
      </c>
      <c r="KO7" s="88">
        <v>908</v>
      </c>
      <c r="KP7" s="88">
        <f>INDEX('[17]Cohort Attainment'!$O$40:$BR$75,MATCH($A7,'[17]Cohort Attainment'!$O$40:$O$75,0),MATCH(KP$1,'[17]Cohort Attainment'!$O$40:$BR$40,0))</f>
        <v>950</v>
      </c>
      <c r="KQ7" s="88">
        <f>INDEX('[18]Cohort Attainment'!$Q$40:$AQ$72,MATCH($A7,'[18]Cohort Attainment'!$O$40:$O$72,0),MATCH(KQ$1,'[18]Cohort Attainment'!$Q$39:$AO$39,0))</f>
        <v>985</v>
      </c>
      <c r="KR7" s="88">
        <f>INDEX('[19]Cohort Attainment'!$P$3:$AO$36,MATCH($A7,'[19]Cohort Attainment'!$AO$3:$AO$36,0),MATCH(KR$1,'[19]Cohort Attainment'!$P$36:$AO$36,0))</f>
        <v>960</v>
      </c>
      <c r="KS7" s="88">
        <f>INDEX('[19]Cohort Attainment'!$P$3:$AO$36,MATCH($A7,'[19]Cohort Attainment'!$AO$3:$AO$36,0),MATCH(KS$1,'[19]Cohort Attainment'!$P$36:$AO$36,0))</f>
        <v>894</v>
      </c>
      <c r="KT7" s="88">
        <f>INDEX('[19]Cohort Attainment'!$P$3:$AO$36,MATCH($A7,'[19]Cohort Attainment'!$AO$3:$AO$36,0),MATCH(KT$1,'[19]Cohort Attainment'!$P$36:$AO$36,0))</f>
        <v>934</v>
      </c>
      <c r="KU7" s="120">
        <f>INDEX('[19]Cohort Attainment'!$P$3:$AO$36,MATCH($A7,'[19]Cohort Attainment'!$AO$3:$AO$36,0),MATCH(KU$1,'[19]Cohort Attainment'!$P$36:$AO$36,0))</f>
        <v>1010</v>
      </c>
      <c r="KV7" s="120">
        <f>INDEX('[11]1920 Collected Indicators'!$A$3:$CV$36,MATCH($A7,'[11]1920 Collected Indicators'!$A$3:$A$36,0),MATCH(KV$1,'[11]1920 Collected Indicators'!$A$3:$CV$3,0))</f>
        <v>1024</v>
      </c>
      <c r="KW7" s="119">
        <v>1010</v>
      </c>
      <c r="KX7" s="88">
        <v>1041</v>
      </c>
      <c r="KY7" s="88">
        <f>INDEX('[17]Cohort Attainment'!$O$40:$BR$75,MATCH($A7,'[17]Cohort Attainment'!$O$40:$O$75,0),MATCH(KY$1,'[17]Cohort Attainment'!$O$40:$BR$40,0))</f>
        <v>1037</v>
      </c>
      <c r="KZ7" s="88">
        <f>INDEX('[18]Cohort Attainment'!$Q$40:$AQ$72,MATCH($A7,'[18]Cohort Attainment'!$O$40:$O$72,0),MATCH(KZ$1,'[18]Cohort Attainment'!$Q$39:$AO$39,0))</f>
        <v>1112</v>
      </c>
      <c r="LA7" s="88">
        <f>INDEX('[19]Cohort Attainment'!$P$3:$AO$36,MATCH($A7,'[19]Cohort Attainment'!$AO$3:$AO$36,0),MATCH(LA$1,'[19]Cohort Attainment'!$P$36:$AO$36,0))</f>
        <v>1066</v>
      </c>
      <c r="LB7" s="88">
        <f>INDEX('[19]Cohort Attainment'!$P$3:$AO$36,MATCH($A7,'[19]Cohort Attainment'!$AO$3:$AO$36,0),MATCH(LB$1,'[19]Cohort Attainment'!$P$36:$AO$36,0))</f>
        <v>1211</v>
      </c>
      <c r="LC7" s="88">
        <f>INDEX('[19]Cohort Attainment'!$P$3:$AO$36,MATCH($A7,'[19]Cohort Attainment'!$AO$3:$AO$36,0),MATCH(LC$1,'[19]Cohort Attainment'!$P$36:$AO$36,0))</f>
        <v>1117</v>
      </c>
      <c r="LD7" s="120">
        <f>INDEX('[19]Cohort Attainment'!$P$3:$AO$36,MATCH($A7,'[19]Cohort Attainment'!$AO$3:$AO$36,0),MATCH(LD$1,'[19]Cohort Attainment'!$P$36:$AO$36,0))</f>
        <v>1175</v>
      </c>
      <c r="LE7" s="120">
        <f>INDEX('[11]1920 Collected Indicators'!$A$3:$CV$36,MATCH($A7,'[11]1920 Collected Indicators'!$A$3:$A$36,0),MATCH(LE$1,'[11]1920 Collected Indicators'!$A$3:$CV$3,0))</f>
        <v>1194</v>
      </c>
      <c r="LF7" s="119">
        <v>75.464190981432353</v>
      </c>
      <c r="LG7" s="88" t="str">
        <f>INDEX('[3]Raw data 16-17'!$B$2:$XA$34,MATCH($A7,'[3]Raw data 16-17'!$A$2:$A$34,0),MATCH(LG$1,'[3]Raw data 16-17'!$B$1:$GU$1,0))</f>
        <v>dna</v>
      </c>
      <c r="LH7" s="88" t="str">
        <f>INDEX('[14]1718 Collected Indicators'!$A$3:$CH$36,MATCH($A7,'[14]1718 Collected Indicators'!$A$3:$A$36,0),MATCH(LH$1,'[14]1718 Collected Indicators'!$A$3:$CH$3,0))</f>
        <v>dna</v>
      </c>
      <c r="LI7" s="120">
        <f>INDEX('[15]1819 Collected Indicators'!$A$3:$CV$36,MATCH($A7,'[15]1819 Collected Indicators'!$A$3:$A$36,0),MATCH(LI$1,'[15]1819 Collected Indicators'!$A$3:$CV$3,0))</f>
        <v>69.244365885999997</v>
      </c>
      <c r="LJ7" s="120" t="str">
        <f>INDEX('[11]1920 Collected Indicators'!$A$3:$CV$36,MATCH($A7,'[11]1920 Collected Indicators'!$A$3:$A$36,0),MATCH(LJ$1,'[11]1920 Collected Indicators'!$A$3:$CV$3,0))</f>
        <v>dna</v>
      </c>
      <c r="LK7" s="119">
        <v>72.606214331008246</v>
      </c>
      <c r="LL7" s="88" t="str">
        <f>INDEX('[3]Raw data 16-17'!$B$2:$XA$34,MATCH($A7,'[3]Raw data 16-17'!$A$2:$A$34,0),MATCH(LL$1,'[3]Raw data 16-17'!$B$1:$GU$1,0))</f>
        <v>dna</v>
      </c>
      <c r="LM7" s="88" t="str">
        <f>INDEX('[14]1718 Collected Indicators'!$A$3:$CH$36,MATCH($A7,'[14]1718 Collected Indicators'!$A$3:$A$36,0),MATCH(LM$1,'[14]1718 Collected Indicators'!$A$3:$CH$3,0))</f>
        <v>dna</v>
      </c>
      <c r="LN7" s="120">
        <f>INDEX('[15]1819 Collected Indicators'!$A$3:$CV$36,MATCH($A7,'[15]1819 Collected Indicators'!$A$3:$A$36,0),MATCH(LN$1,'[15]1819 Collected Indicators'!$A$3:$CV$3,0))</f>
        <v>76.839779006000001</v>
      </c>
      <c r="LO7" s="120" t="str">
        <f>INDEX('[11]1920 Collected Indicators'!$A$3:$CV$36,MATCH($A7,'[11]1920 Collected Indicators'!$A$3:$A$36,0),MATCH(LO$1,'[11]1920 Collected Indicators'!$A$3:$CV$3,0))</f>
        <v>dna</v>
      </c>
      <c r="LP7" s="119">
        <v>67.357512953367888</v>
      </c>
      <c r="LQ7" s="88" t="str">
        <f>INDEX('[3]Raw data 16-17'!$B$2:$XA$34,MATCH($A7,'[3]Raw data 16-17'!$A$2:$A$34,0),MATCH(LQ$1,'[3]Raw data 16-17'!$B$1:$GU$1,0))</f>
        <v>dna</v>
      </c>
      <c r="LR7" s="88" t="str">
        <f>INDEX('[14]1718 Collected Indicators'!$A$3:$CH$36,MATCH($A7,'[14]1718 Collected Indicators'!$A$3:$A$36,0),MATCH(LR$1,'[14]1718 Collected Indicators'!$A$3:$CH$3,0))</f>
        <v>dna</v>
      </c>
      <c r="LS7" s="120" t="e">
        <f>INDEX('[15]1819 Collected Indicators'!$A$3:$CV$36,MATCH($A7,'[15]1819 Collected Indicators'!$A$3:$A$36,0),MATCH(LS$1,'[15]1819 Collected Indicators'!$A$3:$CV$3,0))</f>
        <v>#N/A</v>
      </c>
      <c r="LT7" s="120" t="e">
        <f>INDEX('[11]1920 Collected Indicators'!$A$3:$CV$36,MATCH($A7,'[11]1920 Collected Indicators'!$A$3:$A$36,0),MATCH(LT$1,'[11]1920 Collected Indicators'!$A$3:$CV$3,0))</f>
        <v>#N/A</v>
      </c>
      <c r="LU7" s="119">
        <v>74.734748010610076</v>
      </c>
      <c r="LV7" s="88" t="str">
        <f>INDEX('[3]Raw data 16-17'!$B$2:$XA$34,MATCH($A7,'[3]Raw data 16-17'!$A$2:$A$34,0),MATCH(LV$1,'[3]Raw data 16-17'!$B$1:$GU$1,0))</f>
        <v>dna</v>
      </c>
      <c r="LW7" s="88" t="str">
        <f>INDEX('[14]1718 Collected Indicators'!$A$3:$CH$36,MATCH($A7,'[14]1718 Collected Indicators'!$A$3:$A$36,0),MATCH(LW$1,'[14]1718 Collected Indicators'!$A$3:$CH$3,0))</f>
        <v>dna</v>
      </c>
      <c r="LX7" s="120">
        <f>INDEX('[15]1819 Collected Indicators'!$A$3:$CV$36,MATCH($A7,'[15]1819 Collected Indicators'!$A$3:$A$36,0),MATCH(LX$1,'[15]1819 Collected Indicators'!$A$3:$CV$3,0))</f>
        <v>18.145097418000006</v>
      </c>
      <c r="LY7" s="120" t="str">
        <f>INDEX('[11]1920 Collected Indicators'!$A$3:$CV$36,MATCH($A7,'[11]1920 Collected Indicators'!$A$3:$A$36,0),MATCH(LY$1,'[11]1920 Collected Indicators'!$A$3:$CV$3,0))</f>
        <v>dna</v>
      </c>
      <c r="LZ7" s="119">
        <v>63.682539682539684</v>
      </c>
      <c r="MA7" s="88" t="str">
        <f>INDEX('[3]Raw data 16-17'!$B$2:$XA$34,MATCH($A7,'[3]Raw data 16-17'!$A$2:$A$34,0),MATCH(MA$1,'[3]Raw data 16-17'!$B$1:$GU$1,0))</f>
        <v>dna</v>
      </c>
      <c r="MB7" s="88" t="str">
        <f>INDEX('[14]1718 Collected Indicators'!$A$3:$CH$36,MATCH($A7,'[14]1718 Collected Indicators'!$A$3:$A$36,0),MATCH(MB$1,'[14]1718 Collected Indicators'!$A$3:$CH$3,0))</f>
        <v>dna</v>
      </c>
      <c r="MC7" s="120">
        <f>INDEX('[15]1819 Collected Indicators'!$A$3:$CV$36,MATCH($A7,'[15]1819 Collected Indicators'!$A$3:$A$36,0),MATCH(MC$1,'[15]1819 Collected Indicators'!$A$3:$CV$3,0))</f>
        <v>18.353001742999993</v>
      </c>
      <c r="MD7" s="120" t="str">
        <f>INDEX('[11]1920 Collected Indicators'!$A$3:$CV$36,MATCH($A7,'[11]1920 Collected Indicators'!$A$3:$A$36,0),MATCH(MD$1,'[11]1920 Collected Indicators'!$A$3:$CV$3,0))</f>
        <v>dna</v>
      </c>
      <c r="ME7" s="119">
        <v>57.383419689119172</v>
      </c>
      <c r="MF7" s="88" t="str">
        <f>INDEX('[3]Raw data 16-17'!$B$2:$XA$34,MATCH($A7,'[3]Raw data 16-17'!$A$2:$A$34,0),MATCH(MF$1,'[3]Raw data 16-17'!$B$1:$GU$1,0))</f>
        <v>dna</v>
      </c>
      <c r="MG7" s="88" t="str">
        <f>INDEX('[14]1718 Collected Indicators'!$A$3:$CH$36,MATCH($A7,'[14]1718 Collected Indicators'!$A$3:$A$36,0),MATCH(MG$1,'[14]1718 Collected Indicators'!$A$3:$CH$3,0))</f>
        <v>dna</v>
      </c>
      <c r="MH7" s="120" t="e">
        <f>INDEX('[15]1819 Collected Indicators'!$A$3:$CV$36,MATCH($A7,'[15]1819 Collected Indicators'!$A$3:$A$36,0),MATCH(MH$1,'[15]1819 Collected Indicators'!$A$3:$CV$3,0))</f>
        <v>#N/A</v>
      </c>
      <c r="MI7" s="120" t="e">
        <f>INDEX('[11]1920 Collected Indicators'!$A$3:$CV$36,MATCH($A7,'[11]1920 Collected Indicators'!$A$3:$A$36,0),MATCH(MI$1,'[11]1920 Collected Indicators'!$A$3:$CV$3,0))</f>
        <v>#N/A</v>
      </c>
      <c r="MJ7" s="119">
        <v>80.199335548172755</v>
      </c>
      <c r="MK7" s="88" t="str">
        <f>INDEX('[3]Raw data 16-17'!$B$2:$XA$34,MATCH($A7,'[3]Raw data 16-17'!$A$2:$A$34,0),MATCH(MK$1,'[3]Raw data 16-17'!$B$1:$GU$1,0))</f>
        <v>dna</v>
      </c>
      <c r="ML7" s="88" t="str">
        <f>INDEX('[14]1718 Collected Indicators'!$A$3:$CH$36,MATCH($A7,'[14]1718 Collected Indicators'!$A$3:$A$36,0),MATCH(ML$1,'[14]1718 Collected Indicators'!$A$3:$CH$3,0))</f>
        <v>dna</v>
      </c>
      <c r="MM7" s="120" t="str">
        <f>INDEX('[15]1819 Collected Indicators'!$A$3:$CV$36,MATCH($A7,'[15]1819 Collected Indicators'!$A$3:$A$36,0),MATCH(MM$1,'[15]1819 Collected Indicators'!$A$3:$CV$3,0))</f>
        <v>dna</v>
      </c>
      <c r="MN7" s="120" t="str">
        <f>INDEX('[11]1920 Collected Indicators'!$A$3:$CV$36,MATCH($A7,'[11]1920 Collected Indicators'!$A$3:$A$36,0),MATCH(MN$1,'[11]1920 Collected Indicators'!$A$3:$CV$3,0))</f>
        <v>dna</v>
      </c>
      <c r="MO7" s="119">
        <v>77.805960684844649</v>
      </c>
      <c r="MP7" s="88" t="str">
        <f>INDEX('[3]Raw data 16-17'!$B$2:$XA$34,MATCH($A7,'[3]Raw data 16-17'!$A$2:$A$34,0),MATCH(MP$1,'[3]Raw data 16-17'!$B$1:$GU$1,0))</f>
        <v>dna</v>
      </c>
      <c r="MQ7" s="88" t="str">
        <f>INDEX('[14]1718 Collected Indicators'!$A$3:$CH$36,MATCH($A7,'[14]1718 Collected Indicators'!$A$3:$A$36,0),MATCH(MQ$1,'[14]1718 Collected Indicators'!$A$3:$CH$3,0))</f>
        <v>dna</v>
      </c>
      <c r="MR7" s="120" t="str">
        <f>INDEX('[15]1819 Collected Indicators'!$A$3:$CV$36,MATCH($A7,'[15]1819 Collected Indicators'!$A$3:$A$36,0),MATCH(MR$1,'[15]1819 Collected Indicators'!$A$3:$CV$3,0))</f>
        <v>dna</v>
      </c>
      <c r="MS7" s="120" t="str">
        <f>INDEX('[11]1920 Collected Indicators'!$A$3:$CV$36,MATCH($A7,'[11]1920 Collected Indicators'!$A$3:$A$36,0),MATCH(MS$1,'[11]1920 Collected Indicators'!$A$3:$CV$3,0))</f>
        <v>dna</v>
      </c>
      <c r="MT7" s="119">
        <v>68.652849740932638</v>
      </c>
      <c r="MU7" s="88" t="str">
        <f>INDEX('[3]Raw data 16-17'!$B$2:$XA$34,MATCH($A7,'[3]Raw data 16-17'!$A$2:$A$34,0),MATCH(MU$1,'[3]Raw data 16-17'!$B$1:$GU$1,0))</f>
        <v>dna</v>
      </c>
      <c r="MV7" s="88" t="str">
        <f>INDEX('[14]1718 Collected Indicators'!$A$3:$CH$36,MATCH($A7,'[14]1718 Collected Indicators'!$A$3:$A$36,0),MATCH(MV$1,'[14]1718 Collected Indicators'!$A$3:$CH$3,0))</f>
        <v>dna</v>
      </c>
      <c r="MW7" s="120" t="e">
        <f>INDEX('[15]1819 Collected Indicators'!$A$3:$CV$36,MATCH($A7,'[15]1819 Collected Indicators'!$A$3:$A$36,0),MATCH(MW$1,'[15]1819 Collected Indicators'!$A$3:$CV$3,0))</f>
        <v>#N/A</v>
      </c>
      <c r="MX7" s="120" t="e">
        <f>INDEX('[11]1920 Collected Indicators'!$A$3:$CV$36,MATCH($A7,'[11]1920 Collected Indicators'!$A$3:$A$36,0),MATCH(MX$1,'[11]1920 Collected Indicators'!$A$3:$CV$3,0))</f>
        <v>#N/A</v>
      </c>
      <c r="MY7" s="119">
        <v>78.367617783676181</v>
      </c>
      <c r="MZ7" s="88" t="str">
        <f>INDEX('[3]Raw data 16-17'!$B$2:$XA$34,MATCH($A7,'[3]Raw data 16-17'!$A$2:$A$34,0),MATCH(MZ$1,'[3]Raw data 16-17'!$B$1:$GU$1,0))</f>
        <v>dna</v>
      </c>
      <c r="NA7" s="88" t="str">
        <f>INDEX('[14]1718 Collected Indicators'!$A$3:$CH$36,MATCH($A7,'[14]1718 Collected Indicators'!$A$3:$A$36,0),MATCH(NA$1,'[14]1718 Collected Indicators'!$A$3:$CH$3,0))</f>
        <v>dna</v>
      </c>
      <c r="NB7" s="120" t="e">
        <f>INDEX('[15]1819 Collected Indicators'!$A$3:$CV$36,MATCH($A7,'[15]1819 Collected Indicators'!$A$3:$A$36,0),MATCH(NB$1,'[15]1819 Collected Indicators'!$A$3:$CV$3,0))</f>
        <v>#N/A</v>
      </c>
      <c r="NC7" s="183"/>
      <c r="ND7" s="119">
        <v>69.372225745085601</v>
      </c>
      <c r="NE7" s="88" t="str">
        <f>INDEX('[3]Raw data 16-17'!$B$2:$XA$34,MATCH($A7,'[3]Raw data 16-17'!$A$2:$A$34,0),MATCH(NE$1,'[3]Raw data 16-17'!$B$1:$GU$1,0))</f>
        <v>dna</v>
      </c>
      <c r="NF7" s="88" t="str">
        <f>INDEX('[14]1718 Collected Indicators'!$A$3:$CH$36,MATCH($A7,'[14]1718 Collected Indicators'!$A$3:$A$36,0),MATCH(NF$1,'[14]1718 Collected Indicators'!$A$3:$CH$3,0))</f>
        <v>dna</v>
      </c>
      <c r="NG7" s="120" t="e">
        <f>INDEX('[15]1819 Collected Indicators'!$A$3:$CV$36,MATCH($A7,'[15]1819 Collected Indicators'!$A$3:$A$36,0),MATCH(NG$1,'[15]1819 Collected Indicators'!$A$3:$CV$3,0))</f>
        <v>#N/A</v>
      </c>
      <c r="NH7" s="183"/>
      <c r="NI7" s="119">
        <v>60.103626943005182</v>
      </c>
      <c r="NJ7" s="88" t="str">
        <f>INDEX('[3]Raw data 16-17'!$B$2:$XA$34,MATCH($A7,'[3]Raw data 16-17'!$A$2:$A$34,0),MATCH(NJ$1,'[3]Raw data 16-17'!$B$1:$GU$1,0))</f>
        <v>dna</v>
      </c>
      <c r="NK7" s="88" t="str">
        <f>INDEX('[14]1718 Collected Indicators'!$A$3:$CH$36,MATCH($A7,'[14]1718 Collected Indicators'!$A$3:$A$36,0),MATCH(NK$1,'[14]1718 Collected Indicators'!$A$3:$CH$3,0))</f>
        <v>dna</v>
      </c>
      <c r="NL7" s="120" t="e">
        <f>INDEX('[15]1819 Collected Indicators'!$A$3:$CV$36,MATCH($A7,'[15]1819 Collected Indicators'!$A$3:$A$36,0),MATCH(NL$1,'[15]1819 Collected Indicators'!$A$3:$CV$3,0))</f>
        <v>#N/A</v>
      </c>
      <c r="NM7" s="183"/>
      <c r="NN7" s="119">
        <f>INDEX([20]Extraction!$B$2:$I$36,MATCH($A7,[20]Extraction!$I$2:$I$36,0),MATCH(NN$1,[20]Extraction!$B$2:$I$2,0))</f>
        <v>78.326180257510657</v>
      </c>
      <c r="NO7" s="119">
        <f>INDEX([20]Extraction!$B$2:$I$36,MATCH($A7,[20]Extraction!$I$2:$I$36,0),MATCH(NO$1,[20]Extraction!$B$2:$I$2,0))</f>
        <v>80.07299270072987</v>
      </c>
      <c r="NP7" s="119">
        <f>INDEX([20]Extraction!$B$2:$I$36,MATCH($A7,[20]Extraction!$I$2:$I$36,0),MATCH(NP$1,[20]Extraction!$B$2:$I$2,0))</f>
        <v>78.297546012269848</v>
      </c>
      <c r="NQ7" s="119">
        <f>INDEX([20]Extraction!$B$2:$I$36,MATCH($A7,[20]Extraction!$I$2:$I$36,0),MATCH(NQ$1,[20]Extraction!$B$2:$I$2,0))</f>
        <v>79.812938425564994</v>
      </c>
      <c r="NR7" s="119">
        <f>INDEX([20]Extraction!$B$2:$I$36,MATCH($A7,[20]Extraction!$I$2:$I$36,0),MATCH(NR$1,[20]Extraction!$B$2:$I$2,0))</f>
        <v>83.84</v>
      </c>
      <c r="NS7" s="119">
        <f>INDEX([20]Extraction!$B$2:$I$36,MATCH($A7,[20]Extraction!$I$2:$I$36,0),MATCH(NS$1,[20]Extraction!$B$2:$I$2,0))</f>
        <v>84.307445956765406</v>
      </c>
      <c r="NT7" s="119" t="str">
        <f>INDEX([20]Extraction!$B$2:$I$36,MATCH($A7,[20]Extraction!$I$2:$I$36,0),MATCH(NT$1,[20]Extraction!$B$2:$I$2,0))</f>
        <v>dna</v>
      </c>
      <c r="NU7" s="129">
        <f>INDEX([21]Sheet1!$L$17:$T$50,MATCH($A7,[21]Sheet1!$L$17:$L$50,0),MATCH(NU$1,[21]Sheet1!$L$17:$T$17,0))</f>
        <v>80.281690140845072</v>
      </c>
      <c r="NV7" s="130">
        <f>INDEX([21]Sheet1!$L$17:$T$50,MATCH($A7,[21]Sheet1!$L$17:$L$50,0),MATCH(NV$1,[21]Sheet1!$L$17:$T$17,0))</f>
        <v>84.210526315789465</v>
      </c>
      <c r="NW7" s="130">
        <f>INDEX([21]Sheet1!$L$17:$T$50,MATCH($A7,[21]Sheet1!$L$17:$L$50,0),MATCH(NW$1,[21]Sheet1!$L$17:$T$17,0))</f>
        <v>89.411764705882362</v>
      </c>
      <c r="NX7" s="130">
        <f>INDEX([21]Sheet1!$L$17:$T$50,MATCH($A7,[21]Sheet1!$L$17:$L$50,0),MATCH(NX$1,[21]Sheet1!$L$17:$T$17,0))</f>
        <v>91.764705882352942</v>
      </c>
      <c r="NY7" s="130">
        <f>INDEX([21]Sheet1!$L$17:$T$50,MATCH($A7,[21]Sheet1!$L$17:$L$50,0),MATCH(NY$1,[21]Sheet1!$L$17:$T$17,0))</f>
        <v>90.588235294117652</v>
      </c>
      <c r="NZ7" s="130">
        <f>INDEX([21]Sheet1!$L$17:$T$50,MATCH($A7,[21]Sheet1!$L$17:$L$50,0),MATCH(NZ$1,[21]Sheet1!$L$17:$T$17,0))</f>
        <v>87.356321839080465</v>
      </c>
      <c r="OA7" s="130">
        <f>INDEX([21]Sheet1!$L$17:$T$50,MATCH($A7,[21]Sheet1!$L$17:$L$50,0),MATCH(OA$1,[21]Sheet1!$L$17:$T$17,0))</f>
        <v>83.720930232558146</v>
      </c>
      <c r="OB7" s="88">
        <f>INDEX('[14]1718 Collected Indicators'!$A$3:$CH$36,MATCH($A7,'[14]1718 Collected Indicators'!$A$3:$A$36,0),MATCH(OB$1,'[14]1718 Collected Indicators'!$A$3:$CH$3,0))</f>
        <v>87.5</v>
      </c>
      <c r="OC7" s="126">
        <f>INDEX('[15]1819 Collected Indicators'!$A$3:$CV$36,MATCH($A7,'[15]1819 Collected Indicators'!$A$3:$A$36,0),MATCH(OC$1,'[15]1819 Collected Indicators'!$A$3:$CV$3,0))</f>
        <v>87.058823529411768</v>
      </c>
      <c r="OD7" s="120">
        <f>INDEX('[11]1920 Collected Indicators'!$A$3:$CV$36,MATCH($A7,'[11]1920 Collected Indicators'!$A$3:$A$36,0),MATCH(OD$1,'[11]1920 Collected Indicators'!$A$3:$CV$3,0))</f>
        <v>89.2</v>
      </c>
      <c r="OE7" s="121">
        <v>94.4</v>
      </c>
      <c r="OF7" s="88">
        <v>94.2</v>
      </c>
      <c r="OG7" s="88">
        <v>94.5</v>
      </c>
      <c r="OH7" s="88">
        <f>INDEX('[3]Raw data 16-17'!$A$1:$BV$34,MATCH($A7,'[3]Raw data 16-17'!A$1:A$34,0),MATCH(OH$1,'[3]Raw data 16-17'!$A$1:$BV$1,0))</f>
        <v>94.2</v>
      </c>
      <c r="OI7" s="121">
        <f>INDEX('[15]1819 Collected Indicators'!$A$3:$CV$36,MATCH($A7,'[15]1819 Collected Indicators'!$A$3:$A$36,0),MATCH(OI$1,'[15]1819 Collected Indicators'!$A$3:$CV$3,0))</f>
        <v>93.645600000000002</v>
      </c>
      <c r="OJ7" s="120" t="str">
        <f>INDEX('[11]1920 Collected Indicators'!$A$3:$CV$36,MATCH($A7,'[11]1920 Collected Indicators'!$A$3:$A$36,0),MATCH(OJ$1,'[11]1920 Collected Indicators'!$A$3:$CV$3,0))</f>
        <v>dna</v>
      </c>
      <c r="OK7" s="119">
        <f>INDEX('[22]All years '!$A$1:$F$34,MATCH($A7,'[22]All years '!$A$1:$A$34,0),MATCH(OK$1,'[22]All years '!$A$1:$F$1,0))</f>
        <v>93.043792265773746</v>
      </c>
      <c r="OL7" s="88">
        <f>INDEX('[22]All years '!$A$1:$F$34,MATCH($A7,'[22]All years '!$A$1:$A$34,0),MATCH(OL$1,'[22]All years '!$A$1:$F$1,0))</f>
        <v>92.269428639569355</v>
      </c>
      <c r="OM7" s="88">
        <f>INDEX('[22]All years '!$A$1:$F$34,MATCH($A7,'[22]All years '!$A$1:$A$34,0),MATCH(OM$1,'[22]All years '!$A$1:$F$1,0))</f>
        <v>83.278473279658627</v>
      </c>
      <c r="ON7" s="88">
        <f>INDEX('[22]All years '!$A$1:$F$34,MATCH($A7,'[22]All years '!$A$1:$A$34,0),MATCH(ON$1,'[22]All years '!$A$1:$F$1,0))</f>
        <v>86.591295042687321</v>
      </c>
      <c r="OO7" s="121">
        <f>INDEX('[22]All years '!$A$1:$F$34,MATCH($A7,'[22]All years '!$A$1:$A$34,0),MATCH(OO$1,'[22]All years '!$A$1:$F$1,0))</f>
        <v>83.278473279658627</v>
      </c>
      <c r="OP7" s="120" t="str">
        <f>INDEX('[11]1920 Collected Indicators'!$A$3:$CV$36,MATCH($A7,'[11]1920 Collected Indicators'!$A$3:$A$36,0),MATCH(OP$1,'[11]1920 Collected Indicators'!$A$3:$CV$3,0))</f>
        <v>dna</v>
      </c>
      <c r="OQ7" s="119">
        <v>33.416790148689387</v>
      </c>
      <c r="OR7" s="88">
        <v>22</v>
      </c>
      <c r="OS7" s="88">
        <v>24</v>
      </c>
      <c r="OT7" s="116">
        <f>INDEX('[3]Raw data 16-17'!$B$2:$ACG$34,MATCH($A7,'[3]Raw data 16-17'!$A$2:$A$34,0),MATCH(OT$1,'[3]Raw data 16-17'!$B$1:$MA$1,0))</f>
        <v>21.000750026786672</v>
      </c>
      <c r="OU7" s="133">
        <f>INDEX('[15]1819 Collected Indicators'!$A$3:$CV$36,MATCH($A7,'[15]1819 Collected Indicators'!$A$3:$A$36,0),MATCH(OU$1,'[15]1819 Collected Indicators'!$A$3:$CV$3,0))</f>
        <v>23.087199999999999</v>
      </c>
      <c r="OV7" s="120" t="str">
        <f>INDEX('[11]1920 Collected Indicators'!$A$3:$CV$36,MATCH($A7,'[11]1920 Collected Indicators'!$A$3:$A$36,0),MATCH(OV$1,'[11]1920 Collected Indicators'!$A$3:$CV$3,0))</f>
        <v>dna</v>
      </c>
      <c r="OW7" s="119">
        <f>INDEX('[23]All years '!$A$2:$F$35,MATCH($A7,'[23]All years '!$A$2:$A$35,0),MATCH(OW$1,'[23]All years '!$A$2:$F$2,0))</f>
        <v>284.09090909090912</v>
      </c>
      <c r="OX7" s="88">
        <f>INDEX('[23]All years '!$A$2:$F$35,MATCH($A7,'[23]All years '!$A$2:$A$35,0),MATCH(OX$1,'[23]All years '!$A$2:$F$2,0))</f>
        <v>236.36363636363635</v>
      </c>
      <c r="OY7" s="88">
        <f>INDEX('[23]All years '!$A$2:$F$35,MATCH($A7,'[23]All years '!$A$2:$A$35,0),MATCH(OY$1,'[23]All years '!$A$2:$F$2,0))</f>
        <v>313.47962382445144</v>
      </c>
      <c r="OZ7" s="88">
        <f>INDEX('[23]All years '!$A$2:$F$35,MATCH($A7,'[23]All years '!$A$2:$A$35,0),MATCH(OZ$1,'[23]All years '!$A$2:$F$2,0))</f>
        <v>206.89655172413794</v>
      </c>
      <c r="PA7" s="183">
        <f>INDEX('[23]All years '!$A$2:$F$35,MATCH($A7,'[23]All years '!$A$2:$A$35,0),MATCH(PA$1,'[23]All years '!$A$2:$F$2,0))</f>
        <v>208.09248554913296</v>
      </c>
      <c r="PB7" s="120" t="str">
        <f>INDEX('[11]1920 Collected Indicators'!$A$3:$CV$36,MATCH($A7,'[11]1920 Collected Indicators'!$A$3:$A$36,0),MATCH(PB$1,'[11]1920 Collected Indicators'!$A$3:$CV$3,0))</f>
        <v>dna</v>
      </c>
      <c r="PC7" s="119">
        <v>90.6</v>
      </c>
      <c r="PD7" s="88">
        <f>INDEX('[3]Raw data 16-17'!$B$2:$XA$34,MATCH($A7,'[3]Raw data 16-17'!$A$2:$A$34,0),MATCH(PD$1,'[3]Raw data 16-17'!$B$1:$GU$1,0))</f>
        <v>92.5</v>
      </c>
      <c r="PE7" s="88">
        <f>INDEX('[14]1718 Collected Indicators'!$A$3:$CH$36,MATCH($A7,'[14]1718 Collected Indicators'!$A$3:$A$36,0),MATCH(PE$1,'[14]1718 Collected Indicators'!$A$3:$CH$3,0))</f>
        <v>92.2</v>
      </c>
      <c r="PF7" s="120">
        <f>INDEX('[15]1819 Collected Indicators'!$A$3:$CV$36,MATCH($A7,'[15]1819 Collected Indicators'!$A$3:$A$36,0),MATCH(PF$1,'[15]1819 Collected Indicators'!$A$3:$CV$3,0))</f>
        <v>91.161178509532064</v>
      </c>
      <c r="PG7" s="120">
        <f>INDEX('[11]1920 Collected Indicators'!$A$3:$CV$36,MATCH($A7,'[11]1920 Collected Indicators'!$A$3:$A$36,0),MATCH(PG$1,'[11]1920 Collected Indicators'!$A$3:$CV$3,0))</f>
        <v>91.899441340782118</v>
      </c>
      <c r="PH7" s="129">
        <v>3.3057851239669422</v>
      </c>
      <c r="PI7" s="130">
        <v>11.949685534591195</v>
      </c>
      <c r="PJ7" s="130">
        <v>7.7380952380952381</v>
      </c>
      <c r="PK7" s="130">
        <v>6.4220183486238538</v>
      </c>
      <c r="PL7" s="88">
        <f>INDEX('[3]Raw data 16-17'!$B$2:$BV$34,MATCH($A7,'[3]Raw data 16-17'!$A$2:$A$34,0),MATCH(PL$1,'[3]Raw data 16-17'!$B$1:$BV$1,0))</f>
        <v>3.2467532467532463</v>
      </c>
      <c r="PM7" s="130">
        <f>INDEX('[14]1718 Collected Indicators'!$A$3:$CH$36,MATCH($A7,'[14]1718 Collected Indicators'!$A$3:$A$36,0),MATCH(PM$1,'[14]1718 Collected Indicators'!$A$3:$CH$3,0))</f>
        <v>7.3298429319371721</v>
      </c>
      <c r="PN7" s="194">
        <f>INDEX('[15]1819 Collected Indicators'!$A$3:$CV$36,MATCH($A7,'[15]1819 Collected Indicators'!$A$3:$A$36,0),MATCH(PN$1,'[15]1819 Collected Indicators'!$A$3:$CV$3,0))</f>
        <v>5.6338028169014089</v>
      </c>
      <c r="PO7" s="120" t="str">
        <f>INDEX('[11]1920 Collected Indicators'!$A$3:$CV$36,MATCH($A7,'[11]1920 Collected Indicators'!$A$3:$A$36,0),MATCH(PO$1,'[11]1920 Collected Indicators'!$A$3:$CV$3,0))</f>
        <v>dna</v>
      </c>
      <c r="PP7" s="119">
        <v>18.899999999999999</v>
      </c>
      <c r="PQ7" s="88">
        <v>19.7</v>
      </c>
      <c r="PR7" s="88">
        <v>27.73</v>
      </c>
      <c r="PS7" s="88">
        <v>25.32</v>
      </c>
      <c r="PT7" s="88">
        <v>21.03</v>
      </c>
      <c r="PU7" s="88">
        <v>30.03</v>
      </c>
      <c r="PV7" s="88">
        <f>INDEX('[3]Raw data 16-17'!$B$2:$XA$34,MATCH($A7,'[3]Raw data 16-17'!$A$2:$A$34,0),MATCH(PV$1,'[3]Raw data 16-17'!$B$1:$GU$1,0))</f>
        <v>24.083769633507853</v>
      </c>
      <c r="PW7" s="88">
        <f>INDEX('[14]1718 Collected Indicators'!$A$3:$CH$36,MATCH($A7,'[14]1718 Collected Indicators'!$A$3:$A$36,0),MATCH(PW$1,'[14]1718 Collected Indicators'!$A$3:$CH$3,0))</f>
        <v>19.362186788154897</v>
      </c>
      <c r="PX7" s="120">
        <f>INDEX('[15]1819 Collected Indicators'!$A$3:$CV$36,MATCH($A7,'[15]1819 Collected Indicators'!$A$3:$A$36,0),MATCH(PX$1,'[15]1819 Collected Indicators'!$A$3:$CV$3,0))</f>
        <v>18.734177215189874</v>
      </c>
      <c r="PY7" s="120" t="str">
        <f>INDEX('[11]1920 Collected Indicators'!$A$3:$CV$36,MATCH($A7,'[11]1920 Collected Indicators'!$A$3:$A$36,0),MATCH(PY$1,'[11]1920 Collected Indicators'!$A$3:$CV$3,0))</f>
        <v>dna</v>
      </c>
      <c r="PZ7" s="119">
        <f t="shared" si="2"/>
        <v>5.0666198742770696</v>
      </c>
      <c r="QA7" s="87">
        <v>21367</v>
      </c>
      <c r="QB7" s="131">
        <f t="array" ref="QB7">INDEX('[24]Gross Exp for LGBF'!$A$3:$K$38,MATCH($A7,'[24]Gross Exp for LGBF'!$A$3:$A$38,0),MATCH(QB$1,'[24]Gross Exp for LGBF'!$A$3:$K$3,0))</f>
        <v>421721</v>
      </c>
      <c r="QC7" s="88">
        <f t="shared" si="36"/>
        <v>5.0181798407688181</v>
      </c>
      <c r="QD7" s="87">
        <v>20302</v>
      </c>
      <c r="QE7" s="131">
        <f t="array" ref="QE7">INDEX('[24]Gross Exp for LGBF'!$A$3:$K$38,MATCH($A7,'[24]Gross Exp for LGBF'!$A$3:$A$38,0),MATCH(QE$1,'[24]Gross Exp for LGBF'!$A$3:$K$3,0))</f>
        <v>404569</v>
      </c>
      <c r="QF7" s="116">
        <f t="shared" si="37"/>
        <v>5.5228133646491315</v>
      </c>
      <c r="QG7" s="87">
        <v>22715</v>
      </c>
      <c r="QH7" s="131">
        <f t="array" ref="QH7">INDEX('[24]Gross Exp for LGBF'!$A$3:$K$38,MATCH($A7,'[24]Gross Exp for LGBF'!$A$3:$A$38,0),MATCH(QH$1,'[24]Gross Exp for LGBF'!$A$3:$K$3,0))</f>
        <v>411294</v>
      </c>
      <c r="QI7" s="116">
        <f t="shared" si="38"/>
        <v>4.3242615278472574</v>
      </c>
      <c r="QJ7" s="87">
        <v>18239</v>
      </c>
      <c r="QK7" s="87">
        <f t="array" ref="QK7">INDEX('[24]Gross Exp for LGBF'!$A$3:$K$38,MATCH($A7,'[24]Gross Exp for LGBF'!$A$3:$A$38,0),MATCH(QK$1,'[24]Gross Exp for LGBF'!$A$3:$K$3,0))</f>
        <v>421783</v>
      </c>
      <c r="QL7" s="116">
        <f t="shared" si="39"/>
        <v>4.3969080146261863</v>
      </c>
      <c r="QM7" s="87">
        <v>18458</v>
      </c>
      <c r="QN7" s="87">
        <f t="array" ref="QN7">INDEX('[24]Gross Exp for LGBF'!$A$3:$K$38,MATCH($A7,'[24]Gross Exp for LGBF'!$A$3:$A$38,0),MATCH(QN$1,'[24]Gross Exp for LGBF'!$A$3:$K$3,0))</f>
        <v>419795</v>
      </c>
      <c r="QO7" s="116">
        <f t="shared" si="40"/>
        <v>4.9810609139531481</v>
      </c>
      <c r="QP7" s="87">
        <v>21448</v>
      </c>
      <c r="QQ7" s="87">
        <f t="array" ref="QQ7">INDEX('[24]Gross Exp for LGBF'!$A$3:$K$38,MATCH($A7,'[24]Gross Exp for LGBF'!$A$3:$A$38,0),MATCH(QQ$1,'[24]Gross Exp for LGBF'!$A$3:$K$3,0))</f>
        <v>430591</v>
      </c>
      <c r="QR7" s="116">
        <f t="shared" si="41"/>
        <v>4.9283515422224911</v>
      </c>
      <c r="QS7" s="87">
        <f>INDEX('[2]All Previous Years'!$A$1:$EX$34,MATCH($A7,'[2]All Previous Years'!$A$1:$A$34,0),MATCH(QS$1,'[2]All Previous Years'!$A$1:$EX$1,0))</f>
        <v>20412</v>
      </c>
      <c r="QT7" s="87">
        <f t="array" ref="QT7">INDEX('[24]Gross Exp for LGBF'!$A$3:$K$38,MATCH($A7,'[24]Gross Exp for LGBF'!$A$3:$A$38,0),MATCH(QT$1,'[24]Gross Exp for LGBF'!$A$3:$K$3,0))</f>
        <v>414175</v>
      </c>
      <c r="QU7" s="88">
        <f t="shared" si="42"/>
        <v>4.1469530830871415</v>
      </c>
      <c r="QV7" s="32">
        <f>INDEX([4]Sheet1!$A$1:$CJ$34, MATCH($A7, [4]Sheet1!$A$1:$A$34, 0), MATCH(QV$1, [4]Sheet1!$A$1:$CJ$1, 0))</f>
        <v>17083</v>
      </c>
      <c r="QW7" s="32">
        <f t="array" ref="QW7">INDEX('[24]Gross Exp for LGBF'!$A$3:$K$38,MATCH($A7,'[24]Gross Exp for LGBF'!$A$3:$A$38,0),MATCH(QW$1,'[24]Gross Exp for LGBF'!$A$3:$K$3,0))</f>
        <v>411941</v>
      </c>
      <c r="QX7" s="88">
        <f t="shared" si="43"/>
        <v>4.1760570486730133</v>
      </c>
      <c r="QY7" s="88">
        <f>INDEX('[6]Finance Indicators'!$B$3:$BO$35,MATCH($A7,'[6]Finance Indicators'!$A$3:$A$35,0),MATCH(QY$1,'[6]Finance Indicators'!$B$2:$BO$2,0))</f>
        <v>17381</v>
      </c>
      <c r="QZ7" s="88">
        <f t="array" ref="QZ7">INDEX('[24]Gross Exp for LGBF'!$A$3:$K$38,MATCH($A7,'[24]Gross Exp for LGBF'!$A$3:$A$38,0),MATCH(QZ$1,'[24]Gross Exp for LGBF'!$A$3:$K$3,0))</f>
        <v>416206</v>
      </c>
      <c r="RA7" s="250">
        <f t="array" ref="RA7">INDEX('[7]Finance Indicators'!$A$2:$BO$35,MATCH($A7,'[7]Finance Indicators'!$A$2:$A$35,0),MATCH(RA$1,'[7]Finance Indicators'!$A$2:$BO$2,0))</f>
        <v>3.9805897792764604</v>
      </c>
      <c r="RB7" s="250">
        <f t="array" ref="RB7">INDEX('[7]Finance Indicators'!$A$2:$BO$35,MATCH($A7,'[7]Finance Indicators'!$A$2:$A$35,0),MATCH(RB$1,'[7]Finance Indicators'!$A$2:$BO$2,0))</f>
        <v>17046</v>
      </c>
      <c r="RC7" s="250">
        <f t="array" ref="RC7">INDEX('[7]Finance Indicators'!$A$2:$BO$35,MATCH($A7,'[7]Finance Indicators'!$A$2:$A$35,0),MATCH(RC$1,'[7]Finance Indicators'!$A$2:$BO$2,0))</f>
        <v>428228</v>
      </c>
      <c r="RD7" s="115">
        <f>INDEX('[25]Corporate Management'!$B$6:$EY$40,MATCH($A7,'[25]Corporate Management'!$B$6:$B$40,0),MATCH(RD$1,'[25]Corporate Management'!$B$40:$EY$40,0))</f>
        <v>45.283018867924532</v>
      </c>
      <c r="RE7" s="131">
        <f>INDEX('[25]Corporate Management'!$B$6:$EY$40,MATCH($A7,'[25]Corporate Management'!$B$6:$B$40,0),MATCH(RE$1,'[25]Corporate Management'!$B$40:$EY$40,0))</f>
        <v>144</v>
      </c>
      <c r="RF7" s="131">
        <f>INDEX('[25]Corporate Management'!$B$6:$EY$40,MATCH($A7,'[25]Corporate Management'!$B$6:$B$40,0),MATCH(RF$1,'[25]Corporate Management'!$B$40:$EY$40,0))</f>
        <v>318</v>
      </c>
      <c r="RG7" s="116">
        <f>INDEX('[25]Corporate Management'!$B$6:$EY$40,MATCH($A7,'[25]Corporate Management'!$B$6:$B$40,0),MATCH(RG$1,'[25]Corporate Management'!$B$40:$EY$40,0))</f>
        <v>45.953757225433527</v>
      </c>
      <c r="RH7" s="131">
        <f>INDEX('[25]Corporate Management'!$B$6:$EY$40,MATCH($A7,'[25]Corporate Management'!$B$6:$B$40,0),MATCH(RH$1,'[25]Corporate Management'!$B$40:$EY$40,0))</f>
        <v>159</v>
      </c>
      <c r="RI7" s="131">
        <f>INDEX('[25]Corporate Management'!$B$6:$EY$40,MATCH($A7,'[25]Corporate Management'!$B$6:$B$40,0),MATCH(RI$1,'[25]Corporate Management'!$B$40:$EY$40,0))</f>
        <v>346</v>
      </c>
      <c r="RJ7" s="116">
        <f>INDEX('[25]Corporate Management'!$B$6:$EY$40,MATCH($A7,'[25]Corporate Management'!$B$6:$B$40,0),MATCH(RJ$1,'[25]Corporate Management'!$B$40:$EY$40,0))</f>
        <v>46.416382252559728</v>
      </c>
      <c r="RK7" s="131">
        <f>INDEX('[25]Corporate Management'!$B$6:$EY$40,MATCH($A7,'[25]Corporate Management'!$B$6:$B$40,0),MATCH(RK$1,'[25]Corporate Management'!$B$40:$EY$40,0))</f>
        <v>136</v>
      </c>
      <c r="RL7" s="131">
        <f>INDEX('[25]Corporate Management'!$B$6:$EY$40,MATCH($A7,'[25]Corporate Management'!$B$6:$B$40,0),MATCH(RL$1,'[25]Corporate Management'!$B$40:$EY$40,0))</f>
        <v>293</v>
      </c>
      <c r="RM7" s="116">
        <f>INDEX('[26]All Data'!$A$1:$Y$34,MATCH($A7,'[26]All Data'!$A$1:$A$34,0),MATCH(RM$1,'[26]All Data'!$A$1:$Y$1,0))</f>
        <v>47.524752475247524</v>
      </c>
      <c r="RN7" s="131">
        <f>INDEX('[26]All Data'!$A$1:$Y$34,MATCH($A7,'[26]All Data'!$A$1:$A$34,0),MATCH(RN$1,'[26]All Data'!$A$1:$Y$1,0))</f>
        <v>144</v>
      </c>
      <c r="RO7" s="131">
        <f>INDEX('[26]All Data'!$A$1:$Y$34,MATCH($A7,'[26]All Data'!$A$1:$A$34,0),MATCH(RO$1,'[26]All Data'!$A$1:$Y$1,0))</f>
        <v>303</v>
      </c>
      <c r="RP7" s="116">
        <f>INDEX('[27]All Data'!$A$1:$Y$34,MATCH($A7,'[27]All Data'!$A$1:$A$34,0),MATCH(RP$1,'[27]All Data'!$A$1:$Y$1,0))</f>
        <v>50.148367952522257</v>
      </c>
      <c r="RQ7" s="131">
        <f>INDEX('[27]All Data'!$A$1:$Y$34,MATCH($A7,'[27]All Data'!$A$1:$A$34,0),MATCH(RQ$1,'[27]All Data'!$A$1:$Y$1,0))</f>
        <v>169</v>
      </c>
      <c r="RR7" s="131">
        <f>INDEX('[27]All Data'!$A$1:$Y$34,MATCH($A7,'[27]All Data'!$A$1:$A$34,0),MATCH(RR$1,'[27]All Data'!$A$1:$Y$1,0))</f>
        <v>337</v>
      </c>
      <c r="RS7" s="116">
        <f>INDEX('[28]All Data'!$A$1:$AB$34,MATCH($A7,'[28]All Data'!$A$1:$A$34,0),MATCH(RS$1,'[28]All Data'!$A$1:$AB$1,0))</f>
        <v>52.710843373493979</v>
      </c>
      <c r="RT7" s="131">
        <f>INDEX('[28]All Data'!$A$1:$AB$34,MATCH($A7,'[28]All Data'!$A$1:$A$34,0),MATCH(RT$1,'[28]All Data'!$A$1:$AB$1,0))</f>
        <v>175</v>
      </c>
      <c r="RU7" s="131">
        <f>INDEX('[28]All Data'!$A$1:$AB$34,MATCH($A7,'[28]All Data'!$A$1:$A$34,0),MATCH(RU$1,'[28]All Data'!$A$1:$AB$1,0))</f>
        <v>332</v>
      </c>
      <c r="RV7" s="116">
        <f>INDEX('[29]SPI Raw Data 1617'!$A$3:$AN$37,MATCH($A7,'[29]SPI Raw Data 1617'!$A$3:$A$37,0),MATCH(RV$1,'[29]SPI Raw Data 1617'!$A$37:$AN$37,0))</f>
        <v>54.517133956386289</v>
      </c>
      <c r="RW7" s="131">
        <f>INDEX('[29]SPI Raw Data 1617'!$A$3:$AN$37,MATCH($A7,'[29]SPI Raw Data 1617'!$A$3:$A$37,0),MATCH(RW$1,'[29]SPI Raw Data 1617'!$A$37:$AN$37,0))</f>
        <v>175</v>
      </c>
      <c r="RX7" s="131">
        <f>INDEX('[29]SPI Raw Data 1617'!$A$3:$AN$37,MATCH($A7,'[29]SPI Raw Data 1617'!$A$3:$A$37,0),MATCH(RX$1,'[29]SPI Raw Data 1617'!$A$37:$AN$37,0))</f>
        <v>321</v>
      </c>
      <c r="RY7" s="116">
        <f>INDEX('[30]SPI Raw Data 1718'!$A$3:$AN$37,MATCH($A7,'[30]SPI Raw Data 1718'!$A$3:$A$37,0),MATCH(RY$1,'[30]SPI Raw Data 1718'!$A$37:$AN$37,0))</f>
        <v>54.968944099378881</v>
      </c>
      <c r="RZ7" s="197">
        <f>INDEX('[30]SPI Raw Data 1718'!$A$3:$AN$37,MATCH($A7,'[30]SPI Raw Data 1718'!$A$3:$A$37,0),MATCH(RZ$1,'[30]SPI Raw Data 1718'!$A$37:$AN$37,0))</f>
        <v>177</v>
      </c>
      <c r="SA7" s="197">
        <f>INDEX('[30]SPI Raw Data 1718'!$A$3:$AN$37,MATCH($A7,'[30]SPI Raw Data 1718'!$A$3:$A$37,0),MATCH(SA$1,'[30]SPI Raw Data 1718'!$A$37:$AN$37,0))</f>
        <v>322</v>
      </c>
      <c r="SB7" s="116">
        <f>INDEX('[31]SPI Raw Data 1819'!$A$1:$AN$37,MATCH($A7,'[31]SPI Raw Data 1819'!$A$1:$A$37,0),MATCH(SB$1,'[31]SPI Raw Data 1819'!$A$37:$AN$37,0))</f>
        <v>55.555555555555557</v>
      </c>
      <c r="SC7" s="197">
        <f>INDEX('[31]SPI Raw Data 1819'!$A$1:$AN$37,MATCH($A7,'[31]SPI Raw Data 1819'!$A$1:$A$37,0),MATCH(SC$1,'[31]SPI Raw Data 1819'!$A$37:$AN$37,0))</f>
        <v>180</v>
      </c>
      <c r="SD7" s="225">
        <f>INDEX('[31]SPI Raw Data 1819'!$A$1:$AN$37,MATCH($A7,'[31]SPI Raw Data 1819'!$A$1:$A$37,0),MATCH(SD$1,'[31]SPI Raw Data 1819'!$A$37:$AN$37,0))</f>
        <v>324</v>
      </c>
      <c r="SE7" s="116">
        <f>INDEX('[32]SPI Raw Data 1920'!$A$1:$AN$35, MATCH($A7,'[32]SPI Raw Data 1920'!$A$1:$A$35,0),MATCH(SE$1,'[32]SPI Raw Data 1920'!$A$37:$AN$37,0))</f>
        <v>57.565789473684212</v>
      </c>
      <c r="SF7" s="116">
        <f>INDEX('[32]SPI Raw Data 1920'!$A$1:$AN$35, MATCH($A7,'[32]SPI Raw Data 1920'!$A$1:$A$35,0),MATCH(SF$1,'[32]SPI Raw Data 1920'!$A$37:$AN$37,0))</f>
        <v>175</v>
      </c>
      <c r="SG7" s="116">
        <f>INDEX('[32]SPI Raw Data 1920'!$A$1:$AN$35, MATCH($A7,'[32]SPI Raw Data 1920'!$A$1:$A$35,0),MATCH(SG$1,'[32]SPI Raw Data 1920'!$A$37:$AN$37,0))</f>
        <v>304</v>
      </c>
      <c r="SH7" s="115">
        <f>INDEX('[28]All Data'!$A$1:$AB$34,MATCH($A7,'[28]All Data'!$A$1:$A$34,0),MATCH(SH$1,'[28]All Data'!$A$1:$AB$1,0))</f>
        <v>5.936395759717314</v>
      </c>
      <c r="SI7" s="135">
        <f>INDEX('[28]All Data'!$A$1:$AB$34,MATCH($A7,'[28]All Data'!$A$1:$A$34,0),MATCH(SI$1,'[28]All Data'!$A$1:$AB$1,0))</f>
        <v>13.31</v>
      </c>
      <c r="SJ7" s="135">
        <f>INDEX('[28]All Data'!$A$1:$AB$34,MATCH($A7,'[28]All Data'!$A$1:$A$34,0),MATCH(SJ$1,'[28]All Data'!$A$1:$AB$1,0))</f>
        <v>14.15</v>
      </c>
      <c r="SK7" s="116">
        <f>INDEX('[29]SPI Raw Data 1617'!$A$3:$AN$37,MATCH($A7,'[29]SPI Raw Data 1617'!$A$3:$A$37,0),MATCH(SK$1,'[29]SPI Raw Data 1617'!$A$37:$AN$37,0))</f>
        <v>5.2011095700416092</v>
      </c>
      <c r="SL7" s="135">
        <f>INDEX('[29]SPI Raw Data 1617'!$A$3:$AN$37,MATCH($A7,'[29]SPI Raw Data 1617'!$A$3:$A$37,0),MATCH(SL$1,'[29]SPI Raw Data 1617'!$A$37:$AN$37,0))</f>
        <v>13.67</v>
      </c>
      <c r="SM7" s="135">
        <f>INDEX('[29]SPI Raw Data 1617'!$A$3:$AN$37,MATCH($A7,'[29]SPI Raw Data 1617'!$A$3:$A$37,0),MATCH(SM$1,'[29]SPI Raw Data 1617'!$A$37:$AN$37,0))</f>
        <v>14.42</v>
      </c>
      <c r="SN7" s="116">
        <f>INDEX('[30]SPI Raw Data 1718'!$A$3:$AN$37,MATCH($A7,'[30]SPI Raw Data 1718'!$A$3:$A$37,0),MATCH(SN$1,'[30]SPI Raw Data 1718'!$A$37:$AN$37,0))</f>
        <v>4.9525101763907742</v>
      </c>
      <c r="SO7" s="135">
        <f>INDEX('[30]SPI Raw Data 1718'!$A$3:$AN$37,MATCH($A7,'[30]SPI Raw Data 1718'!$A$3:$A$37,0),MATCH(SO$1,'[30]SPI Raw Data 1718'!$A$37:$AN$37,0))</f>
        <v>14.01</v>
      </c>
      <c r="SP7" s="135">
        <f>INDEX('[30]SPI Raw Data 1718'!$A$3:$AN$37,MATCH($A7,'[30]SPI Raw Data 1718'!$A$3:$A$37,0),MATCH(SP$1,'[30]SPI Raw Data 1718'!$A$37:$AN$37,0))</f>
        <v>14.74</v>
      </c>
      <c r="SQ7" s="116">
        <f>INDEX('[31]SPI Raw Data 1819'!$A$1:$AN$37,MATCH($A7,'[31]SPI Raw Data 1819'!$A$1:$A$37,0),MATCH(SQ$1,'[31]SPI Raw Data 1819'!$A$37:$AN$37,0))</f>
        <v>5.6774193548387188</v>
      </c>
      <c r="SR7" s="213">
        <f>INDEX('[31]SPI Raw Data 1819'!$A$1:$AN$37,MATCH($A7,'[31]SPI Raw Data 1819'!$A$1:$A$37,0),MATCH(SR$1,'[31]SPI Raw Data 1819'!$A$37:$AN$37,0))</f>
        <v>14.62</v>
      </c>
      <c r="SS7" s="228">
        <f>INDEX('[31]SPI Raw Data 1819'!$A$1:$AN$37,MATCH($A7,'[31]SPI Raw Data 1819'!$A$1:$A$37,0),MATCH(SS$1,'[31]SPI Raw Data 1819'!$A$37:$AN$37,0))</f>
        <v>15.5</v>
      </c>
      <c r="ST7" s="116">
        <f>INDEX('[32]SPI Raw Data 1920'!$A$1:$AN$35, MATCH($A7,'[32]SPI Raw Data 1920'!$A$1:$A$35,0),MATCH(ST$1,'[32]SPI Raw Data 1920'!$A$37:$AN$37,0))</f>
        <v>3.9597737272155911</v>
      </c>
      <c r="SU7" s="116">
        <f>INDEX('[32]SPI Raw Data 1920'!$A$1:$AN$35, MATCH($A7,'[32]SPI Raw Data 1920'!$A$1:$A$35,0),MATCH(SU$1,'[32]SPI Raw Data 1920'!$A$37:$AN$37,0))</f>
        <v>15.28</v>
      </c>
      <c r="SV7" s="116">
        <f>INDEX('[32]SPI Raw Data 1920'!$A$1:$AN$35, MATCH($A7,'[32]SPI Raw Data 1920'!$A$1:$A$35,0),MATCH(SV$1,'[32]SPI Raw Data 1920'!$A$37:$AN$37,0))</f>
        <v>15.91</v>
      </c>
      <c r="SW7" s="115">
        <f>INDEX('[25]Corporate Management'!$B$6:$EY$40,MATCH($A7,'[25]Corporate Management'!$B$6:$B$40,0),MATCH(SW$1,'[25]Corporate Management'!$B$40:$EY$40,0))</f>
        <v>9.8231175548158127</v>
      </c>
      <c r="SX7" s="131">
        <f>INDEX('[25]Corporate Management'!$B$6:$EY$40,MATCH($A7,'[25]Corporate Management'!$B$6:$B$40,0),MATCH(SX$1,'[25]Corporate Management'!$B$40:$EY$40,0))</f>
        <v>714121</v>
      </c>
      <c r="SY7" s="131">
        <f>INDEX('[25]Corporate Management'!$B$6:$EY$40,MATCH($A7,'[25]Corporate Management'!$B$6:$B$40,0),MATCH(SY$1,'[25]Corporate Management'!$B$40:$EY$40,0))</f>
        <v>72698</v>
      </c>
      <c r="SZ7" s="116">
        <f>INDEX('[25]Corporate Management'!$B$6:$EY$40,MATCH($A7,'[25]Corporate Management'!$B$6:$B$40,0),MATCH(SZ$1,'[25]Corporate Management'!$B$40:$EY$40,0))</f>
        <v>10.629115430384768</v>
      </c>
      <c r="TA7" s="131">
        <f>INDEX('[25]Corporate Management'!$B$6:$EY$40,MATCH($A7,'[25]Corporate Management'!$B$6:$B$40,0),MATCH(TA$1,'[25]Corporate Management'!$B$40:$EY$40,0))</f>
        <v>777084</v>
      </c>
      <c r="TB7" s="131">
        <f>INDEX('[25]Corporate Management'!$B$6:$EY$40,MATCH($A7,'[25]Corporate Management'!$B$6:$B$40,0),MATCH(TB$1,'[25]Corporate Management'!$B$40:$EY$40,0))</f>
        <v>73109</v>
      </c>
      <c r="TC7" s="116">
        <f>INDEX('[25]Corporate Management'!$B$6:$EY$40,MATCH($A7,'[25]Corporate Management'!$B$6:$B$40,0),MATCH(TC$1,'[25]Corporate Management'!$B$40:$EY$40,0))</f>
        <v>10.29752662689657</v>
      </c>
      <c r="TD7" s="131">
        <f>INDEX('[25]Corporate Management'!$B$6:$EY$40,MATCH($A7,'[25]Corporate Management'!$B$6:$B$40,0),MATCH(TD$1,'[25]Corporate Management'!$B$40:$EY$40,0))</f>
        <v>756065</v>
      </c>
      <c r="TE7" s="131">
        <f>INDEX('[25]Corporate Management'!$B$6:$EY$40,MATCH($A7,'[25]Corporate Management'!$B$6:$B$40,0),MATCH(TE$1,'[25]Corporate Management'!$B$40:$EY$40,0))</f>
        <v>73422</v>
      </c>
      <c r="TF7" s="116">
        <f>INDEX('[26]All Data'!$A$1:$Y$34,MATCH($A7,'[26]All Data'!$A$1:$A$34,0),MATCH(TF$1,'[26]All Data'!$A$1:$Y$1,0))</f>
        <v>9.5779688368750087</v>
      </c>
      <c r="TG7" s="131">
        <f>INDEX('[26]All Data'!$A$1:$Y$34,MATCH($A7,'[26]All Data'!$A$1:$A$34,0),MATCH(TG$1,'[26]All Data'!$A$1:$Y$1,0))</f>
        <v>706289</v>
      </c>
      <c r="TH7" s="131">
        <f>INDEX('[26]All Data'!$A$1:$Y$34,MATCH($A7,'[26]All Data'!$A$1:$A$34,0),MATCH(TH$1,'[26]All Data'!$A$1:$Y$1,0))</f>
        <v>73741</v>
      </c>
      <c r="TI7" s="116">
        <f>INDEX('[27]All Data'!$A$1:$Y$34,MATCH($A7,'[27]All Data'!$A$1:$A$34,0),MATCH(TI$1,'[27]All Data'!$A$1:$Y$1,0))</f>
        <v>9.8449528645903683</v>
      </c>
      <c r="TJ7" s="131">
        <f>INDEX('[27]All Data'!$A$1:$Y$34,MATCH($A7,'[27]All Data'!$A$1:$A$34,0),MATCH(TJ$1,'[27]All Data'!$A$1:$Y$1,0))</f>
        <v>728940</v>
      </c>
      <c r="TK7" s="131">
        <f>INDEX('[27]All Data'!$A$1:$Y$34,MATCH($A7,'[27]All Data'!$A$1:$A$34,0),MATCH(TK$1,'[27]All Data'!$A$1:$Y$1,0))</f>
        <v>74042</v>
      </c>
      <c r="TL7" s="116">
        <f>INDEX('[28]All Data'!$A$1:$AB$34,MATCH($A7,'[28]All Data'!$A$1:$A$34,0),MATCH(TL$1,'[28]All Data'!$A$1:$AB$1,0))</f>
        <v>9.021686520207588</v>
      </c>
      <c r="TM7" s="131">
        <f>INDEX('[28]All Data'!$A$1:$AB$34,MATCH($A7,'[28]All Data'!$A$1:$A$34,0),MATCH(TM$1,'[28]All Data'!$A$1:$AB$1,0))</f>
        <v>671015</v>
      </c>
      <c r="TN7" s="131">
        <f>INDEX('[28]All Data'!$A$1:$AB$34,MATCH($A7,'[28]All Data'!$A$1:$A$34,0),MATCH(TN$1,'[28]All Data'!$A$1:$AB$1,0))</f>
        <v>74378</v>
      </c>
      <c r="TO7" s="116">
        <f>INDEX('[29]SPI Raw Data 1617'!$A$3:$AN$37,MATCH($A7,'[29]SPI Raw Data 1617'!$A$3:$A$37,0),MATCH(TO$1,'[29]SPI Raw Data 1617'!$A$37:$AN$37,0))</f>
        <v>8.8445636144255264</v>
      </c>
      <c r="TP7" s="131">
        <f>INDEX('[29]SPI Raw Data 1617'!$A$3:$AN$37,MATCH($A7,'[29]SPI Raw Data 1617'!$A$3:$A$37,0),MATCH(TP$1,'[29]SPI Raw Data 1617'!$A$37:$AN$37,0))</f>
        <v>659716</v>
      </c>
      <c r="TQ7" s="131">
        <f>INDEX('[29]SPI Raw Data 1617'!$A$3:$AN$37,MATCH($A7,'[29]SPI Raw Data 1617'!$A$3:$A$37,0),MATCH(TQ$1,'[29]SPI Raw Data 1617'!$A$37:$AN$37,0))</f>
        <v>74590</v>
      </c>
      <c r="TR7" s="116">
        <f>INDEX('[30]SPI Raw Data 1718'!$A$3:$AN$37,MATCH($A7,'[30]SPI Raw Data 1718'!$A$3:$A$37,0),MATCH(TR$1,'[30]SPI Raw Data 1718'!$A$37:$AN$37,0))</f>
        <v>7.3884996925051469</v>
      </c>
      <c r="TS7" s="131">
        <f>INDEX('[30]SPI Raw Data 1718'!$A$3:$AN$37,MATCH($A7,'[30]SPI Raw Data 1718'!$A$3:$A$37,0),MATCH(TS$1,'[30]SPI Raw Data 1718'!$A$37:$AN$37,0))</f>
        <v>552645</v>
      </c>
      <c r="TT7" s="131">
        <f>INDEX('[30]SPI Raw Data 1718'!$A$3:$AN$37,MATCH($A7,'[30]SPI Raw Data 1718'!$A$3:$A$37,0),MATCH(TT$1,'[30]SPI Raw Data 1718'!$A$37:$AN$37,0))</f>
        <v>74798</v>
      </c>
      <c r="TU7" s="116">
        <f>INDEX('[31]SPI Raw Data 1819'!$A$1:$AN$37,MATCH($A7,'[31]SPI Raw Data 1819'!$A$1:$A$37,0),MATCH(TU$1,'[31]SPI Raw Data 1819'!$A$37:$AN$37,0))</f>
        <v>8.2323332043705051</v>
      </c>
      <c r="TV7" s="197">
        <f>INDEX('[31]SPI Raw Data 1819'!$A$1:$AN$37,MATCH($A7,'[31]SPI Raw Data 1819'!$A$1:$A$37,0),MATCH(TV$1,'[31]SPI Raw Data 1819'!$A$37:$AN$37,0))</f>
        <v>617071</v>
      </c>
      <c r="TW7" s="197">
        <f>INDEX('[31]SPI Raw Data 1819'!$A$1:$AN$37,MATCH($A7,'[31]SPI Raw Data 1819'!$A$1:$A$37,0),MATCH(TW$1,'[31]SPI Raw Data 1819'!$A$37:$AN$37,0))</f>
        <v>74957</v>
      </c>
      <c r="TX7" s="116">
        <f>INDEX('[32]SPI Raw Data 1920'!$A$1:$AN$35, MATCH($A7,'[32]SPI Raw Data 1920'!$A$1:$A$35,0),MATCH(TX$1,'[32]SPI Raw Data 1920'!$A$37:$AN$37,0))</f>
        <v>8.2698092150714775</v>
      </c>
      <c r="TY7" s="116">
        <f>INDEX('[32]SPI Raw Data 1920'!$A$1:$AN$35, MATCH($A7,'[32]SPI Raw Data 1920'!$A$1:$A$35,0),MATCH(TY$1,'[32]SPI Raw Data 1920'!$A$37:$AN$37,0))</f>
        <v>622452</v>
      </c>
      <c r="TZ7" s="116">
        <f>INDEX('[32]SPI Raw Data 1920'!$A$1:$AN$35, MATCH($A7,'[32]SPI Raw Data 1920'!$A$1:$A$35,0),MATCH(TZ$1,'[32]SPI Raw Data 1920'!$A$37:$AN$37,0))</f>
        <v>75268</v>
      </c>
      <c r="UA7" s="133">
        <f>(SW7*100)/Deflators!$B$2</f>
        <v>11.571863326674533</v>
      </c>
      <c r="UB7" s="116">
        <f>(SZ7*100)/Deflators!$B$3</f>
        <v>12.334341182442778</v>
      </c>
      <c r="UC7" s="116">
        <f>(TC7*100)/Deflators!$B$4</f>
        <v>11.710128170727563</v>
      </c>
      <c r="UD7" s="116">
        <f>(TF7*100)/Deflators!$B$5</f>
        <v>10.698894710408148</v>
      </c>
      <c r="UE7" s="116">
        <f>(TI7*100)/Deflators!$B$6</f>
        <v>10.84754837026002</v>
      </c>
      <c r="UF7" s="116">
        <f>(TL7*100)/Deflators!$B$7</f>
        <v>9.8599875955773761</v>
      </c>
      <c r="UG7" s="116">
        <f>(TO7*100)/Deflators!$B$8</f>
        <v>9.4329535234011974</v>
      </c>
      <c r="UH7" s="116">
        <f>(TR7*100)/Deflators!$B$9</f>
        <v>7.7436749600607744</v>
      </c>
      <c r="UI7" s="116">
        <f>(TU7*100)/Deflators!$B$10</f>
        <v>8.4334607002454831</v>
      </c>
      <c r="UJ7" s="248">
        <f>(TX7*100)/Deflators!$B$11</f>
        <v>8.2698092150714775</v>
      </c>
      <c r="UK7" s="115">
        <f>INDEX('[25]Corporate Management'!$B$6:$EY$40,MATCH($A7,'[25]Corporate Management'!$B$6:$B$40,0),MATCH(UK$1,'[25]Corporate Management'!$B$40:$EY$40,0))</f>
        <v>9.3232492997198886</v>
      </c>
      <c r="UL7" s="131">
        <f>INDEX('[25]Corporate Management'!$B$6:$EY$40,MATCH($A7,'[25]Corporate Management'!$B$6:$B$40,0),MATCH(UL$1,'[25]Corporate Management'!$B$40:$EY$40,0))</f>
        <v>16642</v>
      </c>
      <c r="UM7" s="131">
        <f>INDEX('[25]Corporate Management'!$B$6:$EY$40,MATCH($A7,'[25]Corporate Management'!$B$6:$B$40,0),MATCH(UM$1,'[25]Corporate Management'!$B$40:$EY$40,0))</f>
        <v>1785</v>
      </c>
      <c r="UN7" s="116">
        <f>INDEX('[25]Corporate Management'!$B$6:$EY$40,MATCH($A7,'[25]Corporate Management'!$B$6:$B$40,0),MATCH(UN$1,'[25]Corporate Management'!$B$40:$EY$40,0))</f>
        <v>7.0448954489544899</v>
      </c>
      <c r="UO7" s="131">
        <f>INDEX('[25]Corporate Management'!$B$6:$EY$40,MATCH($A7,'[25]Corporate Management'!$B$6:$B$40,0),MATCH(UO$1,'[25]Corporate Management'!$B$40:$EY$40,0))</f>
        <v>11455</v>
      </c>
      <c r="UP7" s="131">
        <f>INDEX('[25]Corporate Management'!$B$6:$EY$40,MATCH($A7,'[25]Corporate Management'!$B$6:$B$40,0),MATCH(UP$1,'[25]Corporate Management'!$B$40:$EY$40,0))</f>
        <v>1626</v>
      </c>
      <c r="UQ7" s="116">
        <f>INDEX('[25]Corporate Management'!$B$6:$EY$40,MATCH($A7,'[25]Corporate Management'!$B$6:$B$40,0),MATCH(UQ$1,'[25]Corporate Management'!$B$40:$EY$40,0))</f>
        <v>6.7203441917639832</v>
      </c>
      <c r="UR7" s="131">
        <f>INDEX('[25]Corporate Management'!$B$6:$EY$40,MATCH($A7,'[25]Corporate Management'!$B$6:$B$40,0),MATCH(UR$1,'[25]Corporate Management'!$B$40:$EY$40,0))</f>
        <v>10934</v>
      </c>
      <c r="US7" s="131">
        <f>INDEX('[25]Corporate Management'!$B$6:$EY$40,MATCH($A7,'[25]Corporate Management'!$B$6:$B$40,0),MATCH(US$1,'[25]Corporate Management'!$B$40:$EY$40,0))</f>
        <v>1627</v>
      </c>
      <c r="UT7" s="116">
        <f>INDEX('[26]All Data'!$A$1:$Y$34,MATCH($A7,'[26]All Data'!$A$1:$A$34,0),MATCH(UT$1,'[26]All Data'!$A$1:$Y$1,0))</f>
        <v>6.9460526315789473</v>
      </c>
      <c r="UU7" s="131">
        <f>INDEX('[26]All Data'!$A$1:$Y$34,MATCH($A7,'[26]All Data'!$A$1:$A$34,0),MATCH(UU$1,'[26]All Data'!$A$1:$Y$1,0))</f>
        <v>10558</v>
      </c>
      <c r="UV7" s="131">
        <f>INDEX('[26]All Data'!$A$1:$Y$34,MATCH($A7,'[26]All Data'!$A$1:$A$34,0),MATCH(UV$1,'[26]All Data'!$A$1:$Y$1,0))</f>
        <v>1520</v>
      </c>
      <c r="UW7" s="116">
        <f>INDEX('[27]All Data'!$A$1:$Y$34,MATCH($A7,'[27]All Data'!$A$1:$A$34,0),MATCH(UW$1,'[27]All Data'!$A$1:$Y$1,0))</f>
        <v>6.5063131313131315</v>
      </c>
      <c r="UX7" s="131">
        <f>INDEX('[27]All Data'!$A$1:$Y$34,MATCH($A7,'[27]All Data'!$A$1:$A$34,0),MATCH(UX$1,'[27]All Data'!$A$1:$Y$1,0))</f>
        <v>10306</v>
      </c>
      <c r="UY7" s="131">
        <f>INDEX('[27]All Data'!$A$1:$Y$34,MATCH($A7,'[27]All Data'!$A$1:$A$34,0),MATCH(UY$1,'[27]All Data'!$A$1:$Y$1,0))</f>
        <v>1584</v>
      </c>
      <c r="UZ7" s="116">
        <f>INDEX('[28]All Data'!$A$1:$AB$34,MATCH($A7,'[28]All Data'!$A$1:$A$34,0),MATCH(UZ$1,'[28]All Data'!$A$1:$AB$1,0))</f>
        <v>6.6660092044707433</v>
      </c>
      <c r="VA7" s="131">
        <f>INDEX('[28]All Data'!$A$1:$AB$34,MATCH($A7,'[28]All Data'!$A$1:$A$34,0),MATCH(VA$1,'[28]All Data'!$A$1:$AB$1,0))</f>
        <v>10139</v>
      </c>
      <c r="VB7" s="131">
        <f>INDEX('[28]All Data'!$A$1:$AB$34,MATCH($A7,'[28]All Data'!$A$1:$A$34,0),MATCH(VB$1,'[28]All Data'!$A$1:$AB$1,0))</f>
        <v>1521</v>
      </c>
      <c r="VC7" s="116">
        <f>INDEX('[29]SPI Raw Data 1617'!$A$3:$AN$37,MATCH($A7,'[29]SPI Raw Data 1617'!$A$3:$A$37,0),MATCH(VC$1,'[29]SPI Raw Data 1617'!$A$37:$AN$37,0))</f>
        <v>5.8902038132807366</v>
      </c>
      <c r="VD7" s="131">
        <f>INDEX('[29]SPI Raw Data 1617'!$A$3:$AN$37,MATCH($A7,'[29]SPI Raw Data 1617'!$A$3:$A$37,0),MATCH(VD$1,'[29]SPI Raw Data 1617'!$A$37:$AN$37,0))</f>
        <v>8959</v>
      </c>
      <c r="VE7" s="131">
        <f>INDEX('[29]SPI Raw Data 1617'!$A$3:$AN$37,MATCH($A7,'[29]SPI Raw Data 1617'!$A$3:$A$37,0),MATCH(VE$1,'[29]SPI Raw Data 1617'!$A$37:$AN$37,0))</f>
        <v>1521</v>
      </c>
      <c r="VF7" s="116">
        <f>INDEX('[30]SPI Raw Data 1718'!$A$3:$AN$37,MATCH($A7,'[30]SPI Raw Data 1718'!$A$3:$A$37,0),MATCH(VF$1,'[30]SPI Raw Data 1718'!$A$37:$AN$37,0))</f>
        <v>7.1895512391158745</v>
      </c>
      <c r="VG7" s="131">
        <f>INDEX('[30]SPI Raw Data 1718'!$A$3:$AN$37,MATCH($A7,'[30]SPI Raw Data 1718'!$A$3:$A$37,0),MATCH(VG$1,'[30]SPI Raw Data 1718'!$A$37:$AN$37,0))</f>
        <v>10734</v>
      </c>
      <c r="VH7" s="131">
        <f>INDEX('[30]SPI Raw Data 1718'!$A$3:$AN$37,MATCH($A7,'[30]SPI Raw Data 1718'!$A$3:$A$37,0),MATCH(VH$1,'[30]SPI Raw Data 1718'!$A$37:$AN$37,0))</f>
        <v>1493</v>
      </c>
      <c r="VI7" s="116">
        <f>INDEX('[31]SPI Raw Data 1819'!$A$1:$AN$37,MATCH($A7,'[31]SPI Raw Data 1819'!$A$1:$A$37,0),MATCH(VI$1,'[31]SPI Raw Data 1819'!$A$37:$AN$37,0))</f>
        <v>7.4522033898305082</v>
      </c>
      <c r="VJ7" s="197">
        <f>INDEX('[31]SPI Raw Data 1819'!$A$1:$AN$37,MATCH($A7,'[31]SPI Raw Data 1819'!$A$1:$A$37,0),MATCH(VJ$1,'[31]SPI Raw Data 1819'!$A$37:$AN$37,0))</f>
        <v>10992</v>
      </c>
      <c r="VK7" s="225">
        <f>INDEX('[31]SPI Raw Data 1819'!$A$1:$AN$37,MATCH($A7,'[31]SPI Raw Data 1819'!$A$1:$A$37,0),MATCH(VK$1,'[31]SPI Raw Data 1819'!$A$37:$AN$37,0))</f>
        <v>1475</v>
      </c>
      <c r="VL7" s="116">
        <f>INDEX('[32]SPI Raw Data 1920'!$A$1:$AN$35, MATCH($A7,'[32]SPI Raw Data 1920'!$A$1:$A$35,0),MATCH(VL$1,'[32]SPI Raw Data 1920'!$A$37:$AN$37,0))</f>
        <v>7.1809713905522292</v>
      </c>
      <c r="VM7" s="116">
        <f>INDEX('[32]SPI Raw Data 1920'!$A$1:$AN$35, MATCH($A7,'[32]SPI Raw Data 1920'!$A$1:$A$35,0),MATCH(VM$1,'[32]SPI Raw Data 1920'!$A$37:$AN$37,0))</f>
        <v>10793</v>
      </c>
      <c r="VN7" s="116">
        <f>INDEX('[32]SPI Raw Data 1920'!$A$1:$AN$35, MATCH($A7,'[32]SPI Raw Data 1920'!$A$1:$A$35,0),MATCH(VN$1,'[32]SPI Raw Data 1920'!$A$37:$AN$37,0))</f>
        <v>1503</v>
      </c>
      <c r="VO7" s="115">
        <f>INDEX('[25]Corporate Management'!$B$6:$EY$40,MATCH($A7,'[25]Corporate Management'!$B$6:$B$40,0),MATCH(VO$1,'[25]Corporate Management'!$B$40:$EY$40,0))</f>
        <v>10.327443524938493</v>
      </c>
      <c r="VP7" s="131">
        <f>INDEX('[25]Corporate Management'!$B$6:$EY$40,MATCH($A7,'[25]Corporate Management'!$B$6:$B$40,0),MATCH(VP$1,'[25]Corporate Management'!$B$40:$EY$40,0))</f>
        <v>46174</v>
      </c>
      <c r="VQ7" s="131">
        <f>INDEX('[25]Corporate Management'!$B$6:$EY$40,MATCH($A7,'[25]Corporate Management'!$B$6:$B$40,0),MATCH(VQ$1,'[25]Corporate Management'!$B$40:$EY$40,0))</f>
        <v>4471</v>
      </c>
      <c r="VR7" s="116">
        <f>INDEX('[25]Corporate Management'!$B$6:$EY$40,MATCH($A7,'[25]Corporate Management'!$B$6:$B$40,0),MATCH(VR$1,'[25]Corporate Management'!$B$40:$EY$40,0))</f>
        <v>10.713519039100435</v>
      </c>
      <c r="VS7" s="131">
        <f>INDEX('[25]Corporate Management'!$B$6:$EY$40,MATCH($A7,'[25]Corporate Management'!$B$6:$B$40,0),MATCH(VS$1,'[25]Corporate Management'!$B$40:$EY$40,0))</f>
        <v>41922</v>
      </c>
      <c r="VT7" s="131">
        <f>INDEX('[25]Corporate Management'!$B$6:$EY$40,MATCH($A7,'[25]Corporate Management'!$B$6:$B$40,0),MATCH(VT$1,'[25]Corporate Management'!$B$40:$EY$40,0))</f>
        <v>3913</v>
      </c>
      <c r="VU7" s="116">
        <f>INDEX('[25]Corporate Management'!$B$6:$EY$40,MATCH($A7,'[25]Corporate Management'!$B$6:$B$40,0),MATCH(VU$1,'[25]Corporate Management'!$B$40:$EY$40,0))</f>
        <v>11.090721649484536</v>
      </c>
      <c r="VV7" s="131">
        <f>INDEX('[25]Corporate Management'!$B$6:$EY$40,MATCH($A7,'[25]Corporate Management'!$B$6:$B$40,0),MATCH(VV$1,'[25]Corporate Management'!$B$40:$EY$40,0))</f>
        <v>43032</v>
      </c>
      <c r="VW7" s="131">
        <f>INDEX('[25]Corporate Management'!$B$6:$EY$40,MATCH($A7,'[25]Corporate Management'!$B$6:$B$40,0),MATCH(VW$1,'[25]Corporate Management'!$B$40:$EY$40,0))</f>
        <v>3880</v>
      </c>
      <c r="VX7" s="116">
        <f>INDEX('[26]All Data'!$A$1:$Y$34,MATCH($A7,'[26]All Data'!$A$1:$A$34,0),MATCH(VX$1,'[26]All Data'!$A$1:$Y$1,0))</f>
        <v>11.047419439350275</v>
      </c>
      <c r="VY7" s="131">
        <f>INDEX('[26]All Data'!$A$1:$Y$34,MATCH($A7,'[26]All Data'!$A$1:$A$34,0),MATCH(VY$1,'[26]All Data'!$A$1:$Y$1,0))</f>
        <v>42168</v>
      </c>
      <c r="VZ7" s="131">
        <f>INDEX('[26]All Data'!$A$1:$Y$34,MATCH($A7,'[26]All Data'!$A$1:$A$34,0),MATCH(VZ$1,'[26]All Data'!$A$1:$Y$1,0))</f>
        <v>3817</v>
      </c>
      <c r="WA7" s="116">
        <f>INDEX('[27]All Data'!$A$1:$Y$34,MATCH($A7,'[27]All Data'!$A$1:$A$34,0),MATCH(WA$1,'[27]All Data'!$A$1:$Y$1,0))</f>
        <v>12.662023653088042</v>
      </c>
      <c r="WB7" s="131">
        <f>INDEX('[27]All Data'!$A$1:$Y$34,MATCH($A7,'[27]All Data'!$A$1:$A$34,0),MATCH(WB$1,'[27]All Data'!$A$1:$Y$1,0))</f>
        <v>48179</v>
      </c>
      <c r="WC7" s="131">
        <f>INDEX('[27]All Data'!$A$1:$Y$34,MATCH($A7,'[27]All Data'!$A$1:$A$34,0),MATCH(WC$1,'[27]All Data'!$A$1:$Y$1,0))</f>
        <v>3805</v>
      </c>
      <c r="WD7" s="116">
        <f>INDEX('[28]All Data'!$A$1:$AB$34,MATCH($A7,'[28]All Data'!$A$1:$A$34,0),MATCH(WD$1,'[28]All Data'!$A$1:$AB$1,0))</f>
        <v>12.66141121736883</v>
      </c>
      <c r="WE7" s="131">
        <f>INDEX('[28]All Data'!$A$1:$AB$34,MATCH($A7,'[28]All Data'!$A$1:$A$34,0),MATCH(WE$1,'[28]All Data'!$A$1:$AB$1,0))</f>
        <v>48987</v>
      </c>
      <c r="WF7" s="131">
        <f>INDEX('[28]All Data'!$A$1:$AB$34,MATCH($A7,'[28]All Data'!$A$1:$A$34,0),MATCH(WF$1,'[28]All Data'!$A$1:$AB$1,0))</f>
        <v>3869</v>
      </c>
      <c r="WG7" s="116">
        <f>INDEX('[29]SPI Raw Data 1617'!$A$3:$AN$37,MATCH($A7,'[29]SPI Raw Data 1617'!$A$3:$A$37,0),MATCH(WG$1,'[29]SPI Raw Data 1617'!$A$37:$AN$37,0))</f>
        <v>11.728822449514817</v>
      </c>
      <c r="WH7" s="131">
        <f>INDEX('[29]SPI Raw Data 1617'!$A$3:$AN$37,MATCH($A7,'[29]SPI Raw Data 1617'!$A$3:$A$37,0),MATCH(WH$1,'[29]SPI Raw Data 1617'!$A$37:$AN$37,0))</f>
        <v>44722</v>
      </c>
      <c r="WI7" s="131">
        <f>INDEX('[29]SPI Raw Data 1617'!$A$3:$AN$37,MATCH($A7,'[29]SPI Raw Data 1617'!$A$3:$A$37,0),MATCH(WI$1,'[29]SPI Raw Data 1617'!$A$37:$AN$37,0))</f>
        <v>3813</v>
      </c>
      <c r="WJ7" s="116">
        <f>INDEX('[30]SPI Raw Data 1718'!$A$3:$AN$37,MATCH($A7,'[30]SPI Raw Data 1718'!$A$3:$A$37,0),MATCH(WJ$1,'[30]SPI Raw Data 1718'!$A$37:$AN$37,0))</f>
        <v>12.028304479252542</v>
      </c>
      <c r="WK7" s="131">
        <f>INDEX('[30]SPI Raw Data 1718'!$A$3:$AN$37,MATCH($A7,'[30]SPI Raw Data 1718'!$A$3:$A$37,0),MATCH(WK$1,'[30]SPI Raw Data 1718'!$A$37:$AN$37,0))</f>
        <v>43771</v>
      </c>
      <c r="WL7" s="131">
        <f>INDEX('[30]SPI Raw Data 1718'!$A$3:$AN$37,MATCH($A7,'[30]SPI Raw Data 1718'!$A$3:$A$37,0),MATCH(WL$1,'[30]SPI Raw Data 1718'!$A$37:$AN$37,0))</f>
        <v>3639</v>
      </c>
      <c r="WM7" s="116">
        <f>INDEX('[31]SPI Raw Data 1819'!$A$1:$AN$37,MATCH($A7,'[31]SPI Raw Data 1819'!$A$1:$A$37,0),MATCH(WM$1,'[31]SPI Raw Data 1819'!$A$37:$AN$37,0))</f>
        <v>11.439275766016713</v>
      </c>
      <c r="WN7" s="197">
        <f>INDEX('[31]SPI Raw Data 1819'!$A$1:$AN$37,MATCH($A7,'[31]SPI Raw Data 1819'!$A$1:$A$37,0),MATCH(WN$1,'[31]SPI Raw Data 1819'!$A$37:$AN$37,0))</f>
        <v>41067</v>
      </c>
      <c r="WO7" s="225">
        <f>INDEX('[31]SPI Raw Data 1819'!$A$1:$AN$37,MATCH($A7,'[31]SPI Raw Data 1819'!$A$1:$A$37,0),MATCH(WO$1,'[31]SPI Raw Data 1819'!$A$37:$AN$37,0))</f>
        <v>3590</v>
      </c>
      <c r="WP7" s="116">
        <f>INDEX('[32]SPI Raw Data 1920'!$A$1:$AN$35, MATCH($A7,'[32]SPI Raw Data 1920'!$A$1:$A$35,0),MATCH(WP$1,'[32]SPI Raw Data 1920'!$A$37:$AN$37,0))</f>
        <v>11.57697800628392</v>
      </c>
      <c r="WQ7" s="116">
        <f>INDEX('[32]SPI Raw Data 1920'!$A$1:$AN$35, MATCH($A7,'[32]SPI Raw Data 1920'!$A$1:$A$35,0),MATCH(WQ$1,'[32]SPI Raw Data 1920'!$A$37:$AN$37,0))</f>
        <v>40531</v>
      </c>
      <c r="WR7" s="116">
        <f>INDEX('[32]SPI Raw Data 1920'!$A$1:$AN$35, MATCH($A7,'[32]SPI Raw Data 1920'!$A$1:$A$35,0),MATCH(WR$1,'[32]SPI Raw Data 1920'!$A$37:$AN$37,0))</f>
        <v>3501</v>
      </c>
      <c r="WS7" s="115">
        <f>INDEX('[25]Corporate Management'!$B$6:$EY$40,MATCH($A7,'[25]Corporate Management'!$B$6:$B$40,0),MATCH(WS$1,'[25]Corporate Management'!$B$40:$EY$40,0))</f>
        <v>95.527197509918338</v>
      </c>
      <c r="WT7" s="131">
        <f>INDEX('[25]Corporate Management'!$B$6:$EY$40,MATCH($A7,'[25]Corporate Management'!$B$6:$B$40,0),MATCH(WT$1,'[25]Corporate Management'!$B$40:$EY$40,0))</f>
        <v>51598647</v>
      </c>
      <c r="WU7" s="131">
        <f>INDEX('[25]Corporate Management'!$B$6:$EY$40,MATCH($A7,'[25]Corporate Management'!$B$6:$B$40,0),MATCH(WU$1,'[25]Corporate Management'!$B$40:$EY$40,0))</f>
        <v>54014614</v>
      </c>
      <c r="WV7" s="116">
        <f>INDEX('[25]Corporate Management'!$B$6:$EY$40,MATCH($A7,'[25]Corporate Management'!$B$6:$B$40,0),MATCH(WV$1,'[25]Corporate Management'!$B$40:$EY$40,0))</f>
        <v>95.712110940673412</v>
      </c>
      <c r="WW7" s="131">
        <f>INDEX('[25]Corporate Management'!$B$6:$EY$40,MATCH($A7,'[25]Corporate Management'!$B$6:$B$40,0),MATCH(WW$1,'[25]Corporate Management'!$B$40:$EY$40,0))</f>
        <v>51991704</v>
      </c>
      <c r="WX7" s="131">
        <f>INDEX('[25]Corporate Management'!$B$6:$EY$40,MATCH($A7,'[25]Corporate Management'!$B$6:$B$40,0),MATCH(WX$1,'[25]Corporate Management'!$B$40:$EY$40,0))</f>
        <v>54320925</v>
      </c>
      <c r="WY7" s="116">
        <f>INDEX('[25]Corporate Management'!$B$6:$EY$40,MATCH($A7,'[25]Corporate Management'!$B$6:$B$40,0),MATCH(WY$1,'[25]Corporate Management'!$B$40:$EY$40,0))</f>
        <v>95.782248524780385</v>
      </c>
      <c r="WZ7" s="131">
        <f>INDEX('[25]Corporate Management'!$B$6:$EY$40,MATCH($A7,'[25]Corporate Management'!$B$6:$B$40,0),MATCH(WZ$1,'[25]Corporate Management'!$B$40:$EY$40,0))</f>
        <v>52354737</v>
      </c>
      <c r="XA7" s="131">
        <f>INDEX('[25]Corporate Management'!$B$6:$EY$40,MATCH($A7,'[25]Corporate Management'!$B$6:$B$40,0),MATCH(XA$1,'[25]Corporate Management'!$B$40:$EY$40,0))</f>
        <v>54660167</v>
      </c>
      <c r="XB7" s="116">
        <f>INDEX('[26]All Data'!$A$1:$Y$34,MATCH($A7,'[26]All Data'!$A$1:$A$34,0),MATCH(XB$1,'[26]All Data'!$A$1:$Y$1,0))</f>
        <v>96.043710434260788</v>
      </c>
      <c r="XC7" s="131">
        <f>INDEX('[26]All Data'!$A$1:$Y$34,MATCH($A7,'[26]All Data'!$A$1:$A$34,0),MATCH(XC$1,'[26]All Data'!$A$1:$Y$1,0))</f>
        <v>53197184</v>
      </c>
      <c r="XD7" s="131">
        <f>INDEX('[26]All Data'!$A$1:$Y$34,MATCH($A7,'[26]All Data'!$A$1:$A$34,0),MATCH(XD$1,'[26]All Data'!$A$1:$Y$1,0))</f>
        <v>55388514</v>
      </c>
      <c r="XE7" s="116">
        <f>INDEX('[27]All Data'!$A$1:$Y$34,MATCH($A7,'[27]All Data'!$A$1:$A$34,0),MATCH(XE$1,'[27]All Data'!$A$1:$Y$1,0))</f>
        <v>95.960858784273569</v>
      </c>
      <c r="XF7" s="131">
        <f>INDEX('[27]All Data'!$A$1:$Y$34,MATCH($A7,'[27]All Data'!$A$1:$A$34,0),MATCH(XF$1,'[27]All Data'!$A$1:$Y$1,0))</f>
        <v>53902340</v>
      </c>
      <c r="XG7" s="131">
        <f>INDEX('[27]All Data'!$A$1:$Y$34,MATCH($A7,'[27]All Data'!$A$1:$A$34,0),MATCH(XG$1,'[27]All Data'!$A$1:$Y$1,0))</f>
        <v>56171173</v>
      </c>
      <c r="XH7" s="116">
        <f>INDEX('[28]All Data'!$A$1:$AB$34,MATCH($A7,'[28]All Data'!$A$1:$A$34,0),MATCH(XH$1,'[28]All Data'!$A$1:$AB$1,0))</f>
        <v>96.064245092020272</v>
      </c>
      <c r="XI7" s="131">
        <f>INDEX('[28]All Data'!$A$1:$AB$34,MATCH($A7,'[28]All Data'!$A$1:$A$34,0),MATCH(XI$1,'[28]All Data'!$A$1:$AB$1,0))</f>
        <v>54740796</v>
      </c>
      <c r="XJ7" s="131">
        <f>INDEX('[28]All Data'!$A$1:$AB$34,MATCH($A7,'[28]All Data'!$A$1:$A$34,0),MATCH(XJ$1,'[28]All Data'!$A$1:$AB$1,0))</f>
        <v>56983528</v>
      </c>
      <c r="XK7" s="116">
        <f>INDEX('[29]SPI Raw Data 1617'!$A$3:$AN$37,MATCH($A7,'[29]SPI Raw Data 1617'!$A$3:$A$37,0),MATCH(XK$1,'[29]SPI Raw Data 1617'!$A$37:$AN$37,0))</f>
        <v>95.907594193833646</v>
      </c>
      <c r="XL7" s="131">
        <f>INDEX('[29]SPI Raw Data 1617'!$A$3:$AN$37,MATCH($A7,'[29]SPI Raw Data 1617'!$A$3:$A$37,0),MATCH(XL$1,'[29]SPI Raw Data 1617'!$A$37:$AN$37,0))</f>
        <v>55347701</v>
      </c>
      <c r="XM7" s="131">
        <f>INDEX('[29]SPI Raw Data 1617'!$A$3:$AN$37,MATCH($A7,'[29]SPI Raw Data 1617'!$A$3:$A$37,0),MATCH(XM$1,'[29]SPI Raw Data 1617'!$A$37:$AN$37,0))</f>
        <v>57709404</v>
      </c>
      <c r="XN7" s="116">
        <f>INDEX('[30]SPI Raw Data 1718'!$A$3:$AN$37,MATCH($A7,'[30]SPI Raw Data 1718'!$A$3:$A$37,0),MATCH(XN$1,'[30]SPI Raw Data 1718'!$A$37:$AN$37,0))</f>
        <v>96.211104414878989</v>
      </c>
      <c r="XO7" s="131">
        <f>INDEX('[30]SPI Raw Data 1718'!$A$3:$AN$37,MATCH($A7,'[30]SPI Raw Data 1718'!$A$3:$A$37,0),MATCH(XO$1,'[30]SPI Raw Data 1718'!$A$37:$AN$37,0))</f>
        <v>60137838</v>
      </c>
      <c r="XP7" s="131">
        <f>INDEX('[30]SPI Raw Data 1718'!$A$3:$AN$37,MATCH($A7,'[30]SPI Raw Data 1718'!$A$3:$A$37,0),MATCH(XP$1,'[30]SPI Raw Data 1718'!$A$37:$AN$37,0))</f>
        <v>62506130</v>
      </c>
      <c r="XQ7" s="116">
        <f>INDEX('[31]SPI Raw Data 1819'!$A$1:$AN$37,MATCH($A7,'[31]SPI Raw Data 1819'!$A$1:$A$37,0),MATCH(XQ$1,'[31]SPI Raw Data 1819'!$A$37:$AN$37,0))</f>
        <v>96.063103989989855</v>
      </c>
      <c r="XR7" s="197">
        <f>INDEX('[31]SPI Raw Data 1819'!$A$1:$AN$37,MATCH($A7,'[31]SPI Raw Data 1819'!$A$1:$A$37,0),MATCH(XR$1,'[31]SPI Raw Data 1819'!$A$37:$AN$37,0))</f>
        <v>62093639</v>
      </c>
      <c r="XS7" s="225">
        <f>INDEX('[31]SPI Raw Data 1819'!$A$1:$AN$37,MATCH($A7,'[31]SPI Raw Data 1819'!$A$1:$A$37,0),MATCH(XS$1,'[31]SPI Raw Data 1819'!$A$37:$AN$37,0))</f>
        <v>64638385</v>
      </c>
      <c r="XT7" s="116">
        <f>INDEX('[32]SPI Raw Data 1920'!$A$1:$AN$35, MATCH($A7,'[32]SPI Raw Data 1920'!$A$1:$A$35,0),MATCH(XT$1,'[32]SPI Raw Data 1920'!$A$37:$AN$37,0))</f>
        <v>95.918169650917548</v>
      </c>
      <c r="XU7" s="116">
        <f>INDEX('[32]SPI Raw Data 1920'!$A$1:$AN$35, MATCH($A7,'[32]SPI Raw Data 1920'!$A$1:$A$35,0),MATCH(XU$1,'[32]SPI Raw Data 1920'!$A$37:$AN$37,0))</f>
        <v>65380490</v>
      </c>
      <c r="XV7" s="116">
        <f>INDEX('[32]SPI Raw Data 1920'!$A$1:$AN$35, MATCH($A7,'[32]SPI Raw Data 1920'!$A$1:$A$35,0),MATCH(XV$1,'[32]SPI Raw Data 1920'!$A$37:$AN$37,0))</f>
        <v>68162779</v>
      </c>
      <c r="XW7" s="115">
        <f>INDEX('[25]Corporate Management'!$B$6:$EY$40,MATCH($A7,'[25]Corporate Management'!$B$6:$B$40,0),MATCH(XW$1,'[25]Corporate Management'!$B$40:$EY$40,0))</f>
        <v>91.680897516266398</v>
      </c>
      <c r="XX7" s="131">
        <f>INDEX('[25]Corporate Management'!$B$6:$EY$40,MATCH($A7,'[25]Corporate Management'!$B$6:$B$40,0),MATCH(XX$1,'[25]Corporate Management'!$B$40:$EY$40,0))</f>
        <v>169650</v>
      </c>
      <c r="XY7" s="131">
        <f>INDEX('[25]Corporate Management'!$B$6:$EY$40,MATCH($A7,'[25]Corporate Management'!$B$6:$B$40,0),MATCH(XY$1,'[25]Corporate Management'!$B$40:$EY$40,0))</f>
        <v>185044</v>
      </c>
      <c r="XZ7" s="116">
        <f>INDEX('[25]Corporate Management'!$B$6:$EY$40,MATCH($A7,'[25]Corporate Management'!$B$6:$B$40,0),MATCH(XZ$1,'[25]Corporate Management'!$B$40:$EY$40,0))</f>
        <v>91.294339360134586</v>
      </c>
      <c r="YA7" s="131">
        <f>INDEX('[25]Corporate Management'!$B$6:$EY$40,MATCH($A7,'[25]Corporate Management'!$B$6:$B$40,0),MATCH(YA$1,'[25]Corporate Management'!$B$40:$EY$40,0))</f>
        <v>144361</v>
      </c>
      <c r="YB7" s="131">
        <f>INDEX('[25]Corporate Management'!$B$6:$EY$40,MATCH($A7,'[25]Corporate Management'!$B$6:$B$40,0),MATCH(YB$1,'[25]Corporate Management'!$B$40:$EY$40,0))</f>
        <v>158127</v>
      </c>
      <c r="YC7" s="116">
        <f>INDEX('[25]Corporate Management'!$B$6:$EY$40,MATCH($A7,'[25]Corporate Management'!$B$6:$B$40,0),MATCH(YC$1,'[25]Corporate Management'!$B$40:$EY$40,0))</f>
        <v>88.211813793051505</v>
      </c>
      <c r="YD7" s="131">
        <f>INDEX('[25]Corporate Management'!$B$6:$EY$40,MATCH($A7,'[25]Corporate Management'!$B$6:$B$40,0),MATCH(YD$1,'[25]Corporate Management'!$B$40:$EY$40,0))</f>
        <v>117125</v>
      </c>
      <c r="YE7" s="131">
        <f>INDEX('[25]Corporate Management'!$B$6:$EY$40,MATCH($A7,'[25]Corporate Management'!$B$6:$B$40,0),MATCH(YE$1,'[25]Corporate Management'!$B$40:$EY$40,0))</f>
        <v>132777</v>
      </c>
      <c r="YF7" s="116">
        <f>INDEX('[26]All Data'!$A$1:$Y$34,MATCH($A7,'[26]All Data'!$A$1:$A$34,0),MATCH(YF$1,'[26]All Data'!$A$1:$Y$1,0))</f>
        <v>89.332899737291811</v>
      </c>
      <c r="YG7" s="131">
        <f>INDEX('[26]All Data'!$A$1:$Y$34,MATCH($A7,'[26]All Data'!$A$1:$A$34,0),MATCH(YG$1,'[26]All Data'!$A$1:$Y$1,0))</f>
        <v>140099</v>
      </c>
      <c r="YH7" s="131">
        <f>INDEX('[26]All Data'!$A$1:$Y$34,MATCH($A7,'[26]All Data'!$A$1:$A$34,0),MATCH(YH$1,'[26]All Data'!$A$1:$Y$1,0))</f>
        <v>156828</v>
      </c>
      <c r="YI7" s="116">
        <f>INDEX('[27]All Data'!$A$1:$Y$34,MATCH($A7,'[27]All Data'!$A$1:$A$34,0),MATCH(YI$1,'[27]All Data'!$A$1:$Y$1,0))</f>
        <v>91.438843728882503</v>
      </c>
      <c r="YJ7" s="131">
        <f>INDEX('[27]All Data'!$A$1:$Y$34,MATCH($A7,'[27]All Data'!$A$1:$A$34,0),MATCH(YJ$1,'[27]All Data'!$A$1:$Y$1,0))</f>
        <v>139372</v>
      </c>
      <c r="YK7" s="131">
        <f>INDEX('[27]All Data'!$A$1:$Y$34,MATCH($A7,'[27]All Data'!$A$1:$A$34,0),MATCH(YK$1,'[27]All Data'!$A$1:$Y$1,0))</f>
        <v>152421</v>
      </c>
      <c r="YL7" s="116">
        <f>INDEX('[28]All Data'!$A$1:$AB$34,MATCH($A7,'[28]All Data'!$A$1:$A$34,0),MATCH(YL$1,'[28]All Data'!$A$1:$AB$1,0))</f>
        <v>92.813237014614941</v>
      </c>
      <c r="YM7" s="131">
        <f>INDEX('[28]All Data'!$A$1:$AB$34,MATCH($A7,'[28]All Data'!$A$1:$A$34,0),MATCH(YM$1,'[28]All Data'!$A$1:$AB$1,0))</f>
        <v>149937</v>
      </c>
      <c r="YN7" s="131">
        <f>INDEX('[28]All Data'!$A$1:$AB$34,MATCH($A7,'[28]All Data'!$A$1:$A$34,0),MATCH(YN$1,'[28]All Data'!$A$1:$AB$1,0))</f>
        <v>161547</v>
      </c>
      <c r="YO7" s="116">
        <f>INDEX('[29]SPI Raw Data 1617'!$A$3:$AN$37,MATCH($A7,'[29]SPI Raw Data 1617'!$A$3:$A$37,0),MATCH(YO$1,'[29]SPI Raw Data 1617'!$A$37:$AN$37,0))</f>
        <v>87.467237851487383</v>
      </c>
      <c r="YP7" s="131">
        <f>INDEX('[29]SPI Raw Data 1617'!$A$3:$AN$37,MATCH($A7,'[29]SPI Raw Data 1617'!$A$3:$A$37,0),MATCH(YP$1,'[29]SPI Raw Data 1617'!$A$37:$AN$37,0))</f>
        <v>127815</v>
      </c>
      <c r="YQ7" s="131">
        <f>INDEX('[29]SPI Raw Data 1617'!$A$3:$AN$37,MATCH($A7,'[29]SPI Raw Data 1617'!$A$3:$A$37,0),MATCH(YQ$1,'[29]SPI Raw Data 1617'!$A$37:$AN$37,0))</f>
        <v>146129</v>
      </c>
      <c r="YR7" s="116">
        <f>INDEX('[30]SPI Raw Data 1718'!$A$3:$AN$37,MATCH($A7,'[30]SPI Raw Data 1718'!$A$3:$A$37,0),MATCH(YR$1,'[30]SPI Raw Data 1718'!$A$37:$AN$37,0))</f>
        <v>91.845168666043548</v>
      </c>
      <c r="YS7" s="131">
        <f>INDEX('[30]SPI Raw Data 1718'!$A$3:$AN$37,MATCH($A7,'[30]SPI Raw Data 1718'!$A$3:$A$37,0),MATCH(YS$1,'[30]SPI Raw Data 1718'!$A$37:$AN$37,0))</f>
        <v>118900</v>
      </c>
      <c r="YT7" s="131">
        <f>INDEX('[30]SPI Raw Data 1718'!$A$3:$AN$37,MATCH($A7,'[30]SPI Raw Data 1718'!$A$3:$A$37,0),MATCH(YT$1,'[30]SPI Raw Data 1718'!$A$37:$AN$37,0))</f>
        <v>129457</v>
      </c>
      <c r="YU7" s="116">
        <f>INDEX('[31]SPI Raw Data 1819'!$A$1:$AN$37,MATCH($A7,'[31]SPI Raw Data 1819'!$A$1:$A$37,0),MATCH(YU$1,'[31]SPI Raw Data 1819'!$A$37:$AN$37,0))</f>
        <v>91.696164071401441</v>
      </c>
      <c r="YV7" s="197">
        <f>INDEX('[31]SPI Raw Data 1819'!$A$1:$AN$37,MATCH($A7,'[31]SPI Raw Data 1819'!$A$1:$A$37,0),MATCH(YV$1,'[31]SPI Raw Data 1819'!$A$37:$AN$37,0))</f>
        <v>120718</v>
      </c>
      <c r="YW7" s="225">
        <f>INDEX('[31]SPI Raw Data 1819'!$A$1:$AN$37,MATCH($A7,'[31]SPI Raw Data 1819'!$A$1:$A$37,0),MATCH(YW$1,'[31]SPI Raw Data 1819'!$A$37:$AN$37,0))</f>
        <v>131650</v>
      </c>
      <c r="YX7" s="116">
        <f>INDEX('[32]SPI Raw Data 1920'!$A$1:$AN$35, MATCH($A7,'[32]SPI Raw Data 1920'!$A$1:$A$35,0),MATCH(YX$1,'[32]SPI Raw Data 1920'!$A$37:$AN$37,0))</f>
        <v>96.071328615409229</v>
      </c>
      <c r="YY7" s="116">
        <f>INDEX('[32]SPI Raw Data 1920'!$A$1:$AN$35, MATCH($A7,'[32]SPI Raw Data 1920'!$A$1:$A$35,0),MATCH(YY$1,'[32]SPI Raw Data 1920'!$A$37:$AN$37,0))</f>
        <v>120142</v>
      </c>
      <c r="YZ7" s="116">
        <f>INDEX('[32]SPI Raw Data 1920'!$A$1:$AN$35, MATCH($A7,'[32]SPI Raw Data 1920'!$A$1:$A$35,0),MATCH(YZ$1,'[32]SPI Raw Data 1920'!$A$37:$AN$37,0))</f>
        <v>125055</v>
      </c>
      <c r="ZA7" s="119">
        <f t="shared" si="44"/>
        <v>15.69357416270099</v>
      </c>
      <c r="ZB7" s="87">
        <v>16573</v>
      </c>
      <c r="ZC7" s="131">
        <f>INDEX([33]historic!$B$2:$K$35,MATCH($A7,[33]historic!$B$2:$B$35,0),MATCH(ZC$1,[33]historic!$B$2:$K$2,0))</f>
        <v>1056037.32</v>
      </c>
      <c r="ZD7" s="116">
        <f t="shared" si="45"/>
        <v>13.094438833078792</v>
      </c>
      <c r="ZE7" s="131">
        <v>17427</v>
      </c>
      <c r="ZF7" s="131">
        <f>INDEX([33]historic!$B$2:$K$35,MATCH($A7,[33]historic!$B$2:$B$35,0),MATCH(ZF$1,[33]historic!$B$2:$K$2,0))</f>
        <v>1330870.32</v>
      </c>
      <c r="ZG7" s="116">
        <f t="shared" si="46"/>
        <v>17.827818345232252</v>
      </c>
      <c r="ZH7" s="131">
        <v>17426</v>
      </c>
      <c r="ZI7" s="131">
        <f>INDEX([33]historic!$B$2:$K$35,MATCH($A7,[33]historic!$B$2:$B$35,0),MATCH(ZI$1,[33]historic!$B$2:$K$2,0))</f>
        <v>977461.16000000015</v>
      </c>
      <c r="ZJ7" s="116">
        <f t="shared" si="47"/>
        <v>20.782483539265225</v>
      </c>
      <c r="ZK7" s="87">
        <v>16827</v>
      </c>
      <c r="ZL7" s="131">
        <f>INDEX([33]historic!$B$2:$K$35,MATCH($A7,[33]historic!$B$2:$B$35,0),MATCH(ZL$1,[33]historic!$B$2:$K$2,0))</f>
        <v>809672.24</v>
      </c>
      <c r="ZM7" s="116">
        <f t="shared" si="48"/>
        <v>14.508048225398269</v>
      </c>
      <c r="ZN7" s="87">
        <v>17159</v>
      </c>
      <c r="ZO7" s="131">
        <f>INDEX([33]historic!$B$2:$K$35,MATCH($A7,[33]historic!$B$2:$B$35,0),MATCH(ZO$1,[33]historic!$B$2:$K$2,0))</f>
        <v>1182722.8399999999</v>
      </c>
      <c r="ZP7" s="116">
        <f t="shared" si="49"/>
        <v>18.830650553271152</v>
      </c>
      <c r="ZQ7" s="87">
        <v>18025</v>
      </c>
      <c r="ZR7" s="131">
        <f>INDEX([33]historic!$B$2:$K$35,MATCH($A7,[33]historic!$B$2:$B$35,0),MATCH(ZR$1,[33]historic!$B$2:$K$2,0))</f>
        <v>957216</v>
      </c>
      <c r="ZS7" s="116">
        <f t="shared" si="50"/>
        <v>15.712549756407562</v>
      </c>
      <c r="ZT7" s="87">
        <f>INDEX('[2]All Previous Years'!$A$1:$EX$34,MATCH($A7,'[2]All Previous Years'!$A$1:$A$34,0),MATCH(ZT$1,'[2]All Previous Years'!$A$1:$EX$1,0))</f>
        <v>18855</v>
      </c>
      <c r="ZU7" s="131">
        <f>INDEX([33]historic!$B$2:$K$35,MATCH($A7,[33]historic!$B$2:$B$35,0),MATCH(ZU$1,[33]historic!$B$2:$K$2,0))</f>
        <v>1199996.2</v>
      </c>
      <c r="ZV7" s="116">
        <f t="shared" si="51"/>
        <v>15.950922365152255</v>
      </c>
      <c r="ZW7" s="32">
        <f>INDEX([4]Sheet1!$A$1:$CJ$34, MATCH($A7, [4]Sheet1!$A$1:$A$34, 0), MATCH(ZW$1, [4]Sheet1!$A$1:$CJ$1, 0))</f>
        <v>18466</v>
      </c>
      <c r="ZX7" s="131">
        <f>INDEX([33]historic!$B$2:$K$35,MATCH($A7,[33]historic!$B$2:$B$35,0),MATCH(ZX$1,[33]historic!$B$2:$K$2,0))</f>
        <v>1157676</v>
      </c>
      <c r="ZY7" s="88">
        <f>INDEX('[6]Finance Indicators'!$B$3:$BO$35,MATCH($A7,'[6]Finance Indicators'!$A$3:$A$35,0),MATCH(ZY$1,'[6]Finance Indicators'!$B$2:$BO$2,0))</f>
        <v>18.239553963071515</v>
      </c>
      <c r="ZZ7" s="88">
        <f>INDEX('[6]Finance Indicators'!$B$3:$BO$35,MATCH($A7,'[6]Finance Indicators'!$A$3:$A$35,0),MATCH(ZZ$1,'[6]Finance Indicators'!$B$2:$BO$2,0))</f>
        <v>18346</v>
      </c>
      <c r="AAA7" s="88">
        <f>INDEX('[6]Finance Indicators'!$B$3:$BO$35,MATCH($A7,'[6]Finance Indicators'!$A$3:$A$35,0),MATCH(AAA$1,'[6]Finance Indicators'!$B$2:$BO$2,0))</f>
        <v>1005836</v>
      </c>
      <c r="AAB7" s="88">
        <f t="array" ref="AAB7">INDEX('[7]Finance Indicators'!$A$2:$BO$35,MATCH($A7,'[7]Finance Indicators'!$A$2:$A$35,0),MATCH(AAB$1,'[7]Finance Indicators'!$A$2:$BO$2,0))</f>
        <v>16.488392361936455</v>
      </c>
      <c r="AAC7" s="250">
        <f t="array" ref="AAC7">INDEX('[7]Finance Indicators'!$A$2:$BO$35,MATCH($A7,'[7]Finance Indicators'!$A$2:$A$35,0),MATCH(AAC$1,'[7]Finance Indicators'!$A$2:$BO$2,0))</f>
        <v>16648</v>
      </c>
      <c r="AAD7" s="277">
        <f t="array" ref="AAD7">INDEX('[7]Finance Indicators'!$A$2:$BO$35,MATCH($A7,'[7]Finance Indicators'!$A$2:$A$35,0),MATCH(AAD$1,'[7]Finance Indicators'!$A$2:$BO$2,0))</f>
        <v>1009680</v>
      </c>
      <c r="AAE7" s="121">
        <f>(ZA7*100)/Deflators!$B$2</f>
        <v>18.487399168787789</v>
      </c>
      <c r="AAF7" s="137">
        <f>(ZD7*100)/Deflators!$B$3</f>
        <v>15.19517566796949</v>
      </c>
      <c r="AAG7" s="137">
        <f>(ZG7*100)/Deflators!$B$4</f>
        <v>20.273415684289905</v>
      </c>
      <c r="AAH7" s="137">
        <f>(ZJ7*100)/Deflators!$B$5</f>
        <v>23.214692696780045</v>
      </c>
      <c r="AAI7" s="137">
        <f>(ZM7*100)/Deflators!$B$6</f>
        <v>15.985526497451744</v>
      </c>
      <c r="AAJ7" s="137">
        <f>(ZP7*100)/Deflators!$B$7</f>
        <v>20.580407050946121</v>
      </c>
      <c r="AAK7" s="137">
        <f>(ZS7*100)/Deflators!$B$8</f>
        <v>16.757836570317696</v>
      </c>
      <c r="AAL7" s="137">
        <f>(ZV7*100)/Deflators!$B$9</f>
        <v>16.717704980647103</v>
      </c>
      <c r="AAM7" s="137">
        <f>(ZY7*100)/Deflators!$B$10</f>
        <v>18.685171957800097</v>
      </c>
      <c r="AAN7" s="245">
        <f>(AAB7*100)/Deflators!$B$11</f>
        <v>16.488392361936455</v>
      </c>
      <c r="AAO7" s="124">
        <f t="shared" si="52"/>
        <v>0.96092925026399156</v>
      </c>
      <c r="AAP7" s="87">
        <v>728</v>
      </c>
      <c r="AAQ7" s="131">
        <v>75760</v>
      </c>
      <c r="AAR7" s="122">
        <f t="shared" si="53"/>
        <v>2.1999923345214825</v>
      </c>
      <c r="AAS7" s="131">
        <v>1722</v>
      </c>
      <c r="AAT7" s="131">
        <v>78273</v>
      </c>
      <c r="AAU7" s="122">
        <f t="shared" si="54"/>
        <v>3.5627810446212385</v>
      </c>
      <c r="AAV7" s="87">
        <v>3090</v>
      </c>
      <c r="AAW7" s="131">
        <v>86730</v>
      </c>
      <c r="AAX7" s="122">
        <f t="shared" si="55"/>
        <v>3.8068978300914074</v>
      </c>
      <c r="AAY7" s="87">
        <v>3286</v>
      </c>
      <c r="AAZ7" s="87">
        <v>86317</v>
      </c>
      <c r="ABA7" s="122">
        <f t="shared" si="56"/>
        <v>4.4756611772193615</v>
      </c>
      <c r="ABB7" s="87">
        <v>3938</v>
      </c>
      <c r="ABC7" s="87">
        <v>87987</v>
      </c>
      <c r="ABD7" s="122">
        <f t="shared" si="57"/>
        <v>5.1429395516013443</v>
      </c>
      <c r="ABE7" s="87">
        <v>4636</v>
      </c>
      <c r="ABF7" s="87">
        <v>90143</v>
      </c>
      <c r="ABG7" s="122">
        <f t="shared" si="58"/>
        <v>5.7380669271275693</v>
      </c>
      <c r="ABH7" s="87">
        <f>INDEX('[2]All Previous Years'!$A$1:$EX$34,MATCH($A7,'[2]All Previous Years'!$A$1:$A$34,0),MATCH(ABH$1,'[2]All Previous Years'!$A$1:$EX$1,0))</f>
        <v>5067</v>
      </c>
      <c r="ABI7" s="87">
        <f>INDEX('[2]All Previous Years'!$A$1:$EX$34,MATCH($A7,'[2]All Previous Years'!$A$1:$A$34,0),MATCH(ABI$1,'[2]All Previous Years'!$A$1:$EX$1,0))</f>
        <v>88305</v>
      </c>
      <c r="ABJ7" s="88">
        <f t="shared" si="59"/>
        <v>5.6814220982920878</v>
      </c>
      <c r="ABK7" s="32">
        <f>INDEX([4]Sheet1!$A$1:$CJ$34, MATCH($A7, [4]Sheet1!$A$1:$A$34, 0), MATCH(ABK$1, [4]Sheet1!$A$1:$CJ$1, 0))</f>
        <v>5053</v>
      </c>
      <c r="ABL7" s="32">
        <f>INDEX([4]Sheet1!$A$1:$CJ$34, MATCH($A7, [4]Sheet1!$A$1:$A$34, 0), MATCH(ABL$1, [4]Sheet1!$A$1:$CJ$1, 0))</f>
        <v>88939</v>
      </c>
      <c r="ABM7" s="88">
        <f>INDEX('[6]Finance Indicators'!$B$3:$BO$35,MATCH($A7,'[6]Finance Indicators'!$A$3:$A$35,0),MATCH(ABM$1,'[6]Finance Indicators'!$B$2:$BO$2,0))</f>
        <v>6.0681896198522818</v>
      </c>
      <c r="ABN7" s="88">
        <f>INDEX('[6]Finance Indicators'!$B$3:$BO$35,MATCH($A7,'[6]Finance Indicators'!$A$3:$A$35,0),MATCH(ABN$1,'[6]Finance Indicators'!$B$2:$BO$2,0))</f>
        <v>5480</v>
      </c>
      <c r="ABO7" s="88">
        <f>INDEX('[6]Finance Indicators'!$B$3:$BO$35,MATCH($A7,'[6]Finance Indicators'!$A$3:$A$35,0),MATCH(ABO$1,'[6]Finance Indicators'!$B$2:$BO$2,0))</f>
        <v>90307</v>
      </c>
      <c r="ABP7" s="250">
        <f t="array" ref="ABP7">INDEX('[7]Finance Indicators'!$A$2:$BO$35,MATCH($A7,'[7]Finance Indicators'!$A$2:$A$35,0),MATCH(ABP$1,'[7]Finance Indicators'!$A$2:$BO$2,0))</f>
        <v>6.5380972146833125</v>
      </c>
      <c r="ABQ7" s="250">
        <f t="array" ref="ABQ7">INDEX('[7]Finance Indicators'!$A$2:$BO$35,MATCH($A7,'[7]Finance Indicators'!$A$2:$A$35,0),MATCH(ABQ$1,'[7]Finance Indicators'!$A$2:$BO$2,0))</f>
        <v>6143</v>
      </c>
      <c r="ABR7" s="250">
        <f t="array" ref="ABR7">INDEX('[7]Finance Indicators'!$A$2:$BO$35,MATCH($A7,'[7]Finance Indicators'!$A$2:$A$35,0),MATCH(ABR$1,'[7]Finance Indicators'!$A$2:$BO$2,0))</f>
        <v>93957</v>
      </c>
      <c r="ABS7" s="115">
        <f>INDEX([34]historic!$L$1:$U$34,MATCH($A7,[34]historic!$L$1:$L$34,0),MATCH(ABS$1,[34]historic!$L$1:$U$1,0))</f>
        <v>67.551837031647878</v>
      </c>
      <c r="ABT7" s="116">
        <f>INDEX([34]historic!$L$1:$U$34,MATCH($A7,[34]historic!$L$1:$L$34,0),MATCH(ABT$1,[34]historic!$L$1:$U$1,0))</f>
        <v>67.670201847417033</v>
      </c>
      <c r="ABU7" s="116">
        <f>INDEX([34]historic!$L$1:$U$34,MATCH($A7,[34]historic!$L$1:$L$34,0),MATCH(ABU$1,[34]historic!$L$1:$U$1,0))</f>
        <v>65.020124405415288</v>
      </c>
      <c r="ABV7" s="116">
        <f>INDEX([34]historic!$L$1:$U$34,MATCH($A7,[34]historic!$L$1:$L$34,0),MATCH(ABV$1,[34]historic!$L$1:$U$1,0))</f>
        <v>61.635717107862511</v>
      </c>
      <c r="ABW7" s="116">
        <f>INDEX([34]historic!$L$1:$U$34,MATCH($A7,[34]historic!$L$1:$L$34,0),MATCH(ABW$1,[34]historic!$L$1:$U$1,0))</f>
        <v>60.878010878010883</v>
      </c>
      <c r="ABX7" s="116">
        <f>INDEX([34]historic!$L$1:$U$34,MATCH($A7,[34]historic!$L$1:$L$34,0),MATCH(ABX$1,[34]historic!$L$1:$U$1,0))</f>
        <v>61.689730517115805</v>
      </c>
      <c r="ABY7" s="116">
        <f>INDEX([34]historic!$L$1:$U$34,MATCH($A7,[34]historic!$L$1:$L$34,0),MATCH(ABY$1,[34]historic!$L$1:$U$1,0))</f>
        <v>59.260614934114194</v>
      </c>
      <c r="ABZ7" s="116">
        <f>INDEX([34]historic!$L$1:$U$34,MATCH($A7,[34]historic!$L$1:$L$34,0),MATCH(ABZ$1,[34]historic!$L$1:$U$1,0))</f>
        <v>59.591251344567944</v>
      </c>
      <c r="ACA7" s="88">
        <f>INDEX('[15]1819 Collected Indicators'!$A$3:$CV$36,MATCH($A7,'[15]1819 Collected Indicators'!$A$3:$A$36,0),MATCH(ACA$1,'[15]1819 Collected Indicators'!$A$3:$CV$3,0))</f>
        <v>63.142544659132341</v>
      </c>
      <c r="ACB7" s="255">
        <f>INDEX('[11]1920 Collected Indicators'!$A$3:$CV$36,MATCH($A7,'[11]1920 Collected Indicators'!$A$3:$A$36,0),MATCH(ACB$1,'[11]1920 Collected Indicators'!$A$3:$CV$3,0))</f>
        <v>63.73</v>
      </c>
      <c r="ACC7" s="133">
        <v>87.616299999999995</v>
      </c>
      <c r="ACD7" s="116">
        <v>85.265207926814867</v>
      </c>
      <c r="ACE7" s="88">
        <f>INDEX('[14]1718 Collected Indicators'!$A$3:$CH$36,MATCH($A7,'[14]1718 Collected Indicators'!$A$3:$A$36,0),MATCH(ACE$1,'[14]1718 Collected Indicators'!$A$3:$CH$3,0))</f>
        <v>85.35</v>
      </c>
      <c r="ACF7" s="120" t="e">
        <f>INDEX('[11]1920 Collected Indicators'!$A$3:$CV$36,MATCH($A7,'[11]1920 Collected Indicators'!$A$3:$A$36,0),MATCH(ACF$1,'[11]1920 Collected Indicators'!$A$3:$CV$3,0))</f>
        <v>#N/A</v>
      </c>
      <c r="ACG7" s="115">
        <v>91.340699999999998</v>
      </c>
      <c r="ACH7" s="116">
        <v>86.699699422126059</v>
      </c>
      <c r="ACI7" s="116">
        <f>INDEX('[14]1718 Collected Indicators'!$A$3:$CH$36,MATCH($A7,'[14]1718 Collected Indicators'!$A$3:$A$36,0),MATCH(ACI$1,'[14]1718 Collected Indicators'!$A$3:$CH$3,0))</f>
        <v>86.08</v>
      </c>
      <c r="ACJ7" s="120">
        <f>INDEX('[11]1920 Collected Indicators'!$A$3:$CV$36,MATCH($A7,'[11]1920 Collected Indicators'!$A$3:$A$36,0),MATCH(ACJ$1,'[11]1920 Collected Indicators'!$A$3:$CV$3,0))</f>
        <v>81.5715</v>
      </c>
      <c r="ACK7" s="115">
        <f>INDEX('[35]Raw Data'!$A$1:$BK$34,MATCH($A7,'[35]Raw Data'!$A$1:$A$34,0),MATCH(ACK$1,'[35]Raw Data'!$A$1:$BK$1,0))</f>
        <v>86.78</v>
      </c>
      <c r="ACL7" s="116">
        <f>INDEX('[35]Raw Data'!$A$1:$BK$34,MATCH($A7,'[35]Raw Data'!$A$1:$A$34,0),MATCH(ACL$1,'[35]Raw Data'!$A$1:$BK$1,0))</f>
        <v>84.72</v>
      </c>
      <c r="ACM7" s="136">
        <f>INDEX('[35]Raw Data'!$A$1:$BK$34,MATCH($A7,'[35]Raw Data'!$A$1:$A$34,0),MATCH(ACM$1,'[35]Raw Data'!$A$1:$BK$1,0))</f>
        <v>85.05</v>
      </c>
      <c r="ACN7" s="120">
        <f>INDEX('[11]1920 Collected Indicators'!$A$3:$CV$36,MATCH($A7,'[11]1920 Collected Indicators'!$A$3:$A$36,0),MATCH(ACN$1,'[11]1920 Collected Indicators'!$A$3:$CV$3,0))</f>
        <v>80.298100000000005</v>
      </c>
      <c r="ACO7" s="115">
        <f>INDEX('[35]Raw Data'!$A$1:$BK$34,MATCH($A7,'[35]Raw Data'!$A$1:$A$34,0),MATCH(ACO$1,'[35]Raw Data'!$A$1:$BK$1,0))</f>
        <v>85.35</v>
      </c>
      <c r="ACP7" s="116">
        <f>INDEX('[35]Raw Data'!$A$1:$BK$34,MATCH($A7,'[35]Raw Data'!$A$1:$A$34,0),MATCH(ACP$1,'[35]Raw Data'!$A$1:$BK$1,0))</f>
        <v>83.34</v>
      </c>
      <c r="ACQ7" s="136">
        <f>INDEX('[35]Raw Data'!$A$1:$BK$34,MATCH($A7,'[35]Raw Data'!$A$1:$A$34,0),MATCH(ACQ$1,'[35]Raw Data'!$A$1:$BK$1,0))</f>
        <v>79.98</v>
      </c>
      <c r="ACR7" s="120">
        <f>INDEX('[11]1920 Collected Indicators'!$A$3:$CV$36,MATCH($A7,'[11]1920 Collected Indicators'!$A$3:$A$36,0),MATCH(ACR$1,'[11]1920 Collected Indicators'!$A$3:$CV$3,0))</f>
        <v>75.972300000000004</v>
      </c>
      <c r="ACS7" s="115">
        <f>INDEX('[35]Raw Data'!$A$1:$BK$34,MATCH($A7,'[35]Raw Data'!$A$1:$A$34,0),MATCH(ACS$1,'[35]Raw Data'!$A$1:$BK$1,0))</f>
        <v>47.56</v>
      </c>
      <c r="ACT7" s="116">
        <f>INDEX('[35]Raw Data'!$A$1:$BK$34,MATCH($A7,'[35]Raw Data'!$A$1:$A$34,0),MATCH(ACT$1,'[35]Raw Data'!$A$1:$BK$1,0))</f>
        <v>47.86</v>
      </c>
      <c r="ACU7" s="136">
        <f>INDEX('[35]Raw Data'!$A$1:$BK$34,MATCH($A7,'[35]Raw Data'!$A$1:$A$34,0),MATCH(ACU$1,'[35]Raw Data'!$A$1:$BK$1,0))</f>
        <v>40.49</v>
      </c>
      <c r="ACV7" s="120">
        <f>INDEX('[11]1920 Collected Indicators'!$A$3:$CV$36,MATCH($A7,'[11]1920 Collected Indicators'!$A$3:$A$36,0),MATCH(ACV$1,'[11]1920 Collected Indicators'!$A$3:$CV$3,0))</f>
        <v>34.7393</v>
      </c>
      <c r="ACW7" s="115">
        <f t="shared" si="60"/>
        <v>203.23426573426573</v>
      </c>
      <c r="ACX7" s="87">
        <v>9300</v>
      </c>
      <c r="ACY7" s="87">
        <f t="array" ref="ACY7">INDEX([36]Historic!$B$2:$K$35,MATCH($A7,[36]Historic!$B$2:$B$35,0),MATCH(ACY$1,[36]Historic!$B$2:$K$2,0))</f>
        <v>880</v>
      </c>
      <c r="ACZ7" s="116">
        <f t="shared" si="61"/>
        <v>170.59553349875929</v>
      </c>
      <c r="ADA7" s="87">
        <v>8250</v>
      </c>
      <c r="ADB7" s="87">
        <f t="array" ref="ADB7">INDEX([36]Historic!$B$2:$K$35,MATCH($A7,[36]Historic!$B$2:$B$35,0),MATCH(ADB$1,[36]Historic!$B$2:$K$2,0))</f>
        <v>930</v>
      </c>
      <c r="ADC7" s="116">
        <f t="shared" si="62"/>
        <v>198.9770867430442</v>
      </c>
      <c r="ADD7" s="87">
        <v>9726</v>
      </c>
      <c r="ADE7" s="87">
        <f t="array" ref="ADE7">INDEX([36]Historic!$B$2:$K$35,MATCH($A7,[36]Historic!$B$2:$B$35,0),MATCH(ADE$1,[36]Historic!$B$2:$K$2,0))</f>
        <v>940</v>
      </c>
      <c r="ADF7" s="116">
        <f t="shared" si="63"/>
        <v>226.34214743589743</v>
      </c>
      <c r="ADG7" s="87">
        <v>11299</v>
      </c>
      <c r="ADH7" s="87">
        <f t="array" ref="ADH7">INDEX([36]Historic!$B$2:$K$35,MATCH($A7,[36]Historic!$B$2:$B$35,0),MATCH(ADH$1,[36]Historic!$B$2:$K$2,0))</f>
        <v>960</v>
      </c>
      <c r="ADI7" s="116">
        <f t="shared" si="64"/>
        <v>223.55769230769232</v>
      </c>
      <c r="ADJ7" s="87">
        <v>11625</v>
      </c>
      <c r="ADK7" s="87">
        <f t="array" ref="ADK7">INDEX([36]Historic!$B$2:$K$35,MATCH($A7,[36]Historic!$B$2:$B$35,0),MATCH(ADK$1,[36]Historic!$B$2:$K$2,0))</f>
        <v>1000</v>
      </c>
      <c r="ADL7" s="116">
        <f t="shared" si="65"/>
        <v>171.15384615384616</v>
      </c>
      <c r="ADM7" s="87">
        <v>9345</v>
      </c>
      <c r="ADN7" s="87">
        <f t="array" ref="ADN7">INDEX([36]Historic!$B$2:$K$35,MATCH($A7,[36]Historic!$B$2:$B$35,0),MATCH(ADN$1,[36]Historic!$B$2:$K$2,0))</f>
        <v>1050</v>
      </c>
      <c r="ADO7" s="116">
        <f t="shared" si="66"/>
        <v>185.62023562023563</v>
      </c>
      <c r="ADP7" s="87">
        <f>INDEX('[2]All Previous Years'!$A$1:$EX$34,MATCH($A7,'[2]All Previous Years'!$A$1:$A$34,0),MATCH(ADP$1,'[2]All Previous Years'!$A$1:$EX$1,0))</f>
        <v>10714</v>
      </c>
      <c r="ADQ7" s="87">
        <f t="array" ref="ADQ7">INDEX([36]Historic!$B$2:$K$35,MATCH($A7,[36]Historic!$B$2:$B$35,0),MATCH(ADQ$1,[36]Historic!$B$2:$K$2,0))</f>
        <v>1110</v>
      </c>
      <c r="ADR7" s="116">
        <f t="shared" si="67"/>
        <v>195.32967032967034</v>
      </c>
      <c r="ADS7" s="32">
        <f>INDEX([4]Sheet1!$A$1:$CJ$34, MATCH($A7, [4]Sheet1!$A$1:$A$34, 0), MATCH(ADS$1, [4]Sheet1!$A$1:$CJ$1, 0))</f>
        <v>11376</v>
      </c>
      <c r="ADT7" s="87">
        <f t="array" ref="ADT7">INDEX([36]Historic!$B$2:$K$35,MATCH($A7,[36]Historic!$B$2:$B$35,0),MATCH(ADT$1,[36]Historic!$B$2:$K$2,0))</f>
        <v>1120</v>
      </c>
      <c r="ADU7" s="88">
        <f>INDEX('[6]Finance Indicators'!$B$3:$BO$35,MATCH($A7,'[6]Finance Indicators'!$A$3:$A$35,0),MATCH(ADU$1,'[6]Finance Indicators'!$B$2:$BO$2,0))</f>
        <v>194.15460776846916</v>
      </c>
      <c r="ADV7" s="88">
        <f>INDEX('[6]Finance Indicators'!$B$3:$BO$35,MATCH($A7,'[6]Finance Indicators'!$A$3:$A$35,0),MATCH(ADV$1,'[6]Finance Indicators'!$B$2:$BO$2,0))</f>
        <v>10197</v>
      </c>
      <c r="ADW7" s="88">
        <f>INDEX('[6]Finance Indicators'!$B$3:$BO$35,MATCH($A7,'[6]Finance Indicators'!$A$3:$A$35,0),MATCH(ADW$1,'[6]Finance Indicators'!$B$2:$BO$2,0))</f>
        <v>1010</v>
      </c>
      <c r="ADX7" s="88">
        <f t="array" ref="ADX7">INDEX('[7]Finance Indicators'!$A$2:$BO$35,MATCH($A7,'[7]Finance Indicators'!$A$2:$A$35,0),MATCH(ADX$1,'[7]Finance Indicators'!$A$2:$BO$2,0))</f>
        <v>199.71914495241069</v>
      </c>
      <c r="ADY7" s="250">
        <f t="array" ref="ADY7">INDEX('[7]Finance Indicators'!$A$2:$BO$35,MATCH($A7,'[7]Finance Indicators'!$A$2:$A$35,0),MATCH(ADY$1,'[7]Finance Indicators'!$A$2:$BO$2,0))</f>
        <v>10240</v>
      </c>
      <c r="ADZ7" s="277">
        <f t="array" ref="ADZ7">INDEX('[7]Finance Indicators'!$A$2:$BO$35,MATCH($A7,'[7]Finance Indicators'!$A$2:$A$35,0),MATCH(ADZ$1,'[7]Finance Indicators'!$A$2:$BO$2,0))</f>
        <v>986</v>
      </c>
      <c r="AEA7" s="121">
        <f>(ACW7*100)/Deflators!$B$2</f>
        <v>239.41474111963564</v>
      </c>
      <c r="AEB7" s="137">
        <f>(ACZ7*100)/Deflators!$B$3</f>
        <v>197.96412299366409</v>
      </c>
      <c r="AEC7" s="137">
        <f>(ADC7*100)/Deflators!$B$4</f>
        <v>226.27250923664229</v>
      </c>
      <c r="AED7" s="137">
        <f>(ADF7*100)/Deflators!$B$5</f>
        <v>252.83135132171091</v>
      </c>
      <c r="AEE7" s="137">
        <f>(ADI7*100)/Deflators!$B$6</f>
        <v>246.3244785633924</v>
      </c>
      <c r="AEF7" s="137">
        <f>(ADL7*100)/Deflators!$B$7</f>
        <v>187.05757468210621</v>
      </c>
      <c r="AEG7" s="137">
        <f>(ADO7*100)/Deflators!$B$8</f>
        <v>197.96873333045613</v>
      </c>
      <c r="AEH7" s="137">
        <f>(ADR7*100)/Deflators!$B$9</f>
        <v>204.7194342612122</v>
      </c>
      <c r="AEI7" s="137">
        <f>(ADU7*100)/Deflators!$B$10</f>
        <v>198.89807831365187</v>
      </c>
      <c r="AEJ7" s="245">
        <f>(ADX7*100)/Deflators!$B$11</f>
        <v>199.71914495241069</v>
      </c>
      <c r="AEK7" s="115">
        <f>INDEX('[35]Raw Data'!$A$1:$BK$34,MATCH($A7,'[35]Raw Data'!$A$1:$A$34,0),MATCH(AEK$1,'[35]Raw Data'!$A$1:$BK$1,0))</f>
        <v>77.999664373216987</v>
      </c>
      <c r="AEL7" s="197">
        <f>INDEX('[35]Raw Data'!$A$1:$BK$34,MATCH($A7,'[35]Raw Data'!$A$1:$A$34,0),MATCH(AEL$1,'[35]Raw Data'!$A$1:$BK$1,0))</f>
        <v>2324</v>
      </c>
      <c r="AEM7" s="197">
        <f>INDEX('[35]Raw Data'!$A$1:$BK$34,MATCH($A7,'[35]Raw Data'!$A$1:$A$34,0),MATCH(AEM$1,'[35]Raw Data'!$A$1:$BK$1,0))</f>
        <v>29795</v>
      </c>
      <c r="AEN7" s="116">
        <f>INDEX('[35]Raw Data'!$A$1:$BK$34,MATCH($A7,'[35]Raw Data'!$A$1:$A$34,0),MATCH(AEN$1,'[35]Raw Data'!$A$1:$BK$1,0))</f>
        <v>80.105100047160278</v>
      </c>
      <c r="AEO7" s="197">
        <f>INDEX('[35]Raw Data'!$A$1:$BK$34,MATCH($A7,'[35]Raw Data'!$A$1:$A$34,0),MATCH(AEO$1,'[35]Raw Data'!$A$1:$BK$1,0))</f>
        <v>2378</v>
      </c>
      <c r="AEP7" s="197">
        <f>INDEX('[35]Raw Data'!$A$1:$BK$34,MATCH($A7,'[35]Raw Data'!$A$1:$A$34,0),MATCH(AEP$1,'[35]Raw Data'!$A$1:$BK$1,0))</f>
        <v>29686</v>
      </c>
      <c r="AEQ7" s="116">
        <f>INDEX('[35]Raw Data'!$A$1:$BK$34,MATCH($A7,'[35]Raw Data'!$A$1:$A$34,0),MATCH(AEQ$1,'[35]Raw Data'!$A$1:$BK$1,0))</f>
        <v>81.787890007068086</v>
      </c>
      <c r="AER7" s="197">
        <f>INDEX('[35]Raw Data'!$A$1:$BK$34,MATCH($A7,'[35]Raw Data'!$A$1:$A$34,0),MATCH(AER$1,'[35]Raw Data'!$A$1:$BK$1,0))</f>
        <v>2430</v>
      </c>
      <c r="AES7" s="197">
        <f>INDEX('[35]Raw Data'!$A$1:$BK$34,MATCH($A7,'[35]Raw Data'!$A$1:$A$34,0),MATCH(AES$1,'[35]Raw Data'!$A$1:$BK$1,0))</f>
        <v>29711</v>
      </c>
      <c r="AET7" s="116">
        <f>INDEX('[35]Raw Data'!$A$1:$BK$34,MATCH($A7,'[35]Raw Data'!$A$1:$A$34,0),MATCH(AET$1,'[35]Raw Data'!$A$1:$BK$1,0))</f>
        <v>81.99196787148594</v>
      </c>
      <c r="AEU7" s="197">
        <f>INDEX('[35]Raw Data'!$A$1:$BK$34,MATCH($A7,'[35]Raw Data'!$A$1:$A$34,0),MATCH(AEU$1,'[35]Raw Data'!$A$1:$BK$1,0))</f>
        <v>2552</v>
      </c>
      <c r="AEV7" s="197">
        <f>INDEX('[35]Raw Data'!$A$1:$BK$34,MATCH($A7,'[35]Raw Data'!$A$1:$A$34,0),MATCH(AEV$1,'[35]Raw Data'!$A$1:$BK$1,0))</f>
        <v>31125</v>
      </c>
      <c r="AEW7" s="116">
        <f>INDEX('[35]Raw Data'!$A$1:$BK$34,MATCH($A7,'[35]Raw Data'!$A$1:$A$34,0),MATCH(AEW$1,'[35]Raw Data'!$A$1:$BK$1,0))</f>
        <v>81.879358119423884</v>
      </c>
      <c r="AEX7" s="197">
        <f>INDEX('[35]Raw Data'!$A$1:$BK$34,MATCH($A7,'[35]Raw Data'!$A$1:$A$34,0),MATCH(AEX$1,'[35]Raw Data'!$A$1:$BK$1,0))</f>
        <v>2689</v>
      </c>
      <c r="AEY7" s="197">
        <f>INDEX('[35]Raw Data'!$A$1:$BK$34,MATCH($A7,'[35]Raw Data'!$A$1:$A$34,0),MATCH(AEY$1,'[35]Raw Data'!$A$1:$BK$1,0))</f>
        <v>32841</v>
      </c>
      <c r="AEZ7" s="116">
        <f>INDEX('[35]Raw Data'!$A$1:$BK$34,MATCH($A7,'[35]Raw Data'!$A$1:$A$34,0),MATCH(AEZ$1,'[35]Raw Data'!$A$1:$BK$1,0))</f>
        <v>83.588364400754273</v>
      </c>
      <c r="AFA7" s="197">
        <f>INDEX('[35]Raw Data'!$A$1:$BK$34,MATCH($A7,'[35]Raw Data'!$A$1:$A$34,0),MATCH(AFA$1,'[35]Raw Data'!$A$1:$BK$1,0))</f>
        <v>2704</v>
      </c>
      <c r="AFB7" s="197">
        <f>INDEX('[35]Raw Data'!$A$1:$BK$34,MATCH($A7,'[35]Raw Data'!$A$1:$A$34,0),MATCH(AFB$1,'[35]Raw Data'!$A$1:$BK$1,0))</f>
        <v>32349</v>
      </c>
      <c r="AFC7" s="116">
        <f>INDEX('[35]Raw Data'!$A$1:$BK$34,MATCH($A7,'[35]Raw Data'!$A$1:$A$34,0),MATCH(AFC$1,'[35]Raw Data'!$A$1:$BK$1,0))</f>
        <v>87.338207094918502</v>
      </c>
      <c r="AFD7" s="197">
        <f>INDEX('[35]Raw Data'!$A$1:$BK$34,MATCH($A7,'[35]Raw Data'!$A$1:$A$34,0),MATCH(AFD$1,'[35]Raw Data'!$A$1:$BK$1,0))</f>
        <v>2915</v>
      </c>
      <c r="AFE7" s="197">
        <f>INDEX('[35]Raw Data'!$A$1:$BK$34,MATCH($A7,'[35]Raw Data'!$A$1:$A$34,0),MATCH(AFE$1,'[35]Raw Data'!$A$1:$BK$1,0))</f>
        <v>33376</v>
      </c>
      <c r="AFF7" s="116">
        <f>INDEX('[35]Raw Data'!$A$1:$BK$34,MATCH($A7,'[35]Raw Data'!$A$1:$A$34,0),MATCH(AFF$1,'[35]Raw Data'!$A$1:$BK$1,0))</f>
        <v>94.858797972483714</v>
      </c>
      <c r="AFG7" s="197">
        <f>INDEX('[35]Raw Data'!$A$1:$BK$34,MATCH($A7,'[35]Raw Data'!$A$1:$A$34,0),MATCH(AFG$1,'[35]Raw Data'!$A$1:$BK$1,0))</f>
        <v>3013</v>
      </c>
      <c r="AFH7" s="197">
        <f>INDEX('[35]Raw Data'!$A$1:$BK$34,MATCH($A7,'[35]Raw Data'!$A$1:$A$34,0),MATCH(AFH$1,'[35]Raw Data'!$A$1:$BK$1,0))</f>
        <v>31763</v>
      </c>
      <c r="AFI7" s="116">
        <f>INDEX('[15]1819 Collected Indicators'!$A$3:$CV$36,MATCH($A7,'[15]1819 Collected Indicators'!$A$3:$A$36,0),MATCH(AFI$1,'[15]1819 Collected Indicators'!$A$3:$CV$3,0))</f>
        <v>90.991865970620367</v>
      </c>
      <c r="AFJ7" s="197">
        <f>INDEX('[15]1819 Collected Indicators'!$A$3:$CV$36,MATCH($A7,'[15]1819 Collected Indicators'!$A$3:$A$36,0),MATCH(AFJ$1,'[15]1819 Collected Indicators'!$A$3:$CV$3,0))</f>
        <v>2998</v>
      </c>
      <c r="AFK7" s="222">
        <f>INDEX('[15]1819 Collected Indicators'!$A$3:$CV$36,MATCH($A7,'[15]1819 Collected Indicators'!$A$3:$A$36,0),MATCH(AFK$1,'[15]1819 Collected Indicators'!$A$3:$CV$3,0))</f>
        <v>32948</v>
      </c>
      <c r="AFL7" s="311">
        <f>INDEX('[11]1920 Collected Indicators'!$A$3:$CV$36,MATCH($A7,'[11]1920 Collected Indicators'!$A$3:$A$36,0),MATCH(AFL$1,'[11]1920 Collected Indicators'!$A$3:$CV$3,0))</f>
        <v>93.895876074093906</v>
      </c>
      <c r="AFM7" s="197">
        <f>INDEX('[11]1920 Collected Indicators'!$A$3:$CV$36,MATCH($A7,'[11]1920 Collected Indicators'!$A$3:$A$36,0),MATCH(AFM$1,'[11]1920 Collected Indicators'!$A$3:$CV$3,0))</f>
        <v>3158</v>
      </c>
      <c r="AFN7" s="197">
        <f>INDEX('[11]1920 Collected Indicators'!$A$3:$CV$36,MATCH($A7,'[11]1920 Collected Indicators'!$A$3:$A$36,0),MATCH(AFN$1,'[11]1920 Collected Indicators'!$A$3:$CV$3,0))</f>
        <v>33633</v>
      </c>
      <c r="AFO7" s="133">
        <f>INDEX('[35]Raw Data'!$A$1:$BK$34,MATCH($A7,'[35]Raw Data'!$A$1:$A$34,0),MATCH(AFO$1,'[35]Raw Data'!$A$1:$BK$1,0))</f>
        <v>81.481481481481481</v>
      </c>
      <c r="AFP7" s="133">
        <f>INDEX('[35]Raw Data'!$A$1:$BK$34,MATCH($A7,'[35]Raw Data'!$A$1:$A$34,0),MATCH(AFP$1,'[35]Raw Data'!$A$1:$BK$1,0))</f>
        <v>80.158730158730165</v>
      </c>
      <c r="AFQ7" s="133">
        <f>INDEX('[35]Raw Data'!$A$1:$BK$34,MATCH($A7,'[35]Raw Data'!$A$1:$A$34,0),MATCH(AFQ$1,'[35]Raw Data'!$A$1:$BK$1,0))</f>
        <v>80</v>
      </c>
      <c r="AFR7" s="133">
        <f>INDEX('[35]Raw Data'!$A$1:$BK$34,MATCH($A7,'[35]Raw Data'!$A$1:$A$34,0),MATCH(AFR$1,'[35]Raw Data'!$A$1:$BK$1,0))</f>
        <v>77.868852459016395</v>
      </c>
      <c r="AFS7" s="133">
        <f>INDEX('[35]Raw Data'!$A$1:$BK$34,MATCH($A7,'[35]Raw Data'!$A$1:$A$34,0),MATCH(AFS$1,'[35]Raw Data'!$A$1:$BK$1,0))</f>
        <v>78.400000000000006</v>
      </c>
      <c r="AFT7" s="133">
        <f>INDEX('[35]Raw Data'!$A$1:$BK$34,MATCH($A7,'[35]Raw Data'!$A$1:$A$34,0),MATCH(AFT$1,'[35]Raw Data'!$A$1:$BK$1,0))</f>
        <v>81.739130434782609</v>
      </c>
      <c r="AFU7" s="133">
        <f>INDEX('[35]Raw Data'!$A$1:$BK$34,MATCH($A7,'[35]Raw Data'!$A$1:$A$34,0),MATCH(AFU$1,'[35]Raw Data'!$A$1:$BK$1,0))</f>
        <v>84.210526315789465</v>
      </c>
      <c r="AFV7" s="136">
        <f>INDEX('[15]1819 Collected Indicators'!$A$3:$CV$36,MATCH($A7,'[15]1819 Collected Indicators'!$A$3:$A$36,0),MATCH(AFV$1,'[15]1819 Collected Indicators'!$A$3:$CV$3,0))</f>
        <v>79.63</v>
      </c>
      <c r="AFW7" s="120">
        <f>INDEX('[11]1920 Collected Indicators'!$A$3:$CV$36,MATCH($A7,'[11]1920 Collected Indicators'!$A$3:$A$36,0),MATCH(AFW$1,'[11]1920 Collected Indicators'!$A$3:$CV$3,0))</f>
        <v>76.19047619047619</v>
      </c>
      <c r="AFX7" s="115">
        <f>INDEX('[35]Raw Data'!$A$1:$BK$34,MATCH($A7,'[35]Raw Data'!$A$1:$A$34,0),MATCH(AFX$1,'[35]Raw Data'!$A$1:$BK$1,0))</f>
        <v>373.08282208588957</v>
      </c>
      <c r="AFY7" s="213">
        <f>INDEX('[35]Raw Data'!$A$1:$BK$34,MATCH($A7,'[35]Raw Data'!$A$1:$A$34,0),MATCH(AFY$1,'[35]Raw Data'!$A$1:$BK$1,0))</f>
        <v>5838</v>
      </c>
      <c r="AFZ7" s="213">
        <f>INDEX('[35]Raw Data'!$A$1:$BK$34,MATCH($A7,'[35]Raw Data'!$A$1:$A$34,0),MATCH(AFZ$1,'[35]Raw Data'!$A$1:$BK$1,0))</f>
        <v>15648</v>
      </c>
      <c r="AGA7" s="116">
        <f>INDEX('[35]Raw Data'!$A$1:$BK$34,MATCH($A7,'[35]Raw Data'!$A$1:$A$34,0),MATCH(AGA$1,'[35]Raw Data'!$A$1:$BK$1,0))</f>
        <v>521.47933832316494</v>
      </c>
      <c r="AGB7" s="213">
        <f>INDEX('[35]Raw Data'!$A$1:$BK$34,MATCH($A7,'[35]Raw Data'!$A$1:$A$34,0),MATCH(AGB$1,'[35]Raw Data'!$A$1:$BK$1,0))</f>
        <v>8291</v>
      </c>
      <c r="AGC7" s="213">
        <f>INDEX('[35]Raw Data'!$A$1:$BK$34,MATCH($A7,'[35]Raw Data'!$A$1:$A$34,0),MATCH(AGC$1,'[35]Raw Data'!$A$1:$BK$1,0))</f>
        <v>15899</v>
      </c>
      <c r="AGD7" s="116">
        <f>INDEX('[35]Raw Data'!$A$1:$BK$34,MATCH($A7,'[35]Raw Data'!$A$1:$A$34,0),MATCH(AGD$1,'[35]Raw Data'!$A$1:$BK$1,0))</f>
        <v>454.12815582159914</v>
      </c>
      <c r="AGE7" s="213">
        <f>INDEX('[35]Raw Data'!$A$1:$BK$34,MATCH($A7,'[35]Raw Data'!$A$1:$A$34,0),MATCH(AGE$1,'[35]Raw Data'!$A$1:$BK$1,0))</f>
        <v>7321</v>
      </c>
      <c r="AGF7" s="213">
        <f>INDEX('[35]Raw Data'!$A$1:$BK$34,MATCH($A7,'[35]Raw Data'!$A$1:$A$34,0),MATCH(AGF$1,'[35]Raw Data'!$A$1:$BK$1,0))</f>
        <v>16121</v>
      </c>
      <c r="AGG7" s="116">
        <f>INDEX('[35]Raw Data'!$A$1:$BK$34,MATCH($A7,'[35]Raw Data'!$A$1:$A$34,0),MATCH(AGG$1,'[35]Raw Data'!$A$1:$BK$1,0))</f>
        <v>591.00030404378231</v>
      </c>
      <c r="AGH7" s="213">
        <f>INDEX('[35]Raw Data'!$A$1:$BK$34,MATCH($A7,'[35]Raw Data'!$A$1:$A$34,0),MATCH(AGH$1,'[35]Raw Data'!$A$1:$BK$1,0))</f>
        <v>9719</v>
      </c>
      <c r="AGI7" s="213">
        <f>INDEX('[35]Raw Data'!$A$1:$BK$34,MATCH($A7,'[35]Raw Data'!$A$1:$A$34,0),MATCH(AGI$1,'[35]Raw Data'!$A$1:$BK$1,0))</f>
        <v>16445</v>
      </c>
      <c r="AGJ7" s="116">
        <f>INDEX('[35]Raw Data'!$A$1:$BK$34,MATCH($A7,'[35]Raw Data'!$A$1:$A$34,0),MATCH(AGJ$1,'[35]Raw Data'!$A$1:$BK$1,0))</f>
        <v>554.22190373820615</v>
      </c>
      <c r="AGK7" s="213">
        <f>INDEX('[35]Raw Data'!$A$1:$BK$34,MATCH($A7,'[35]Raw Data'!$A$1:$A$34,0),MATCH(AGK$1,'[35]Raw Data'!$A$1:$BK$1,0))</f>
        <v>9281</v>
      </c>
      <c r="AGL7" s="213">
        <f>INDEX('[35]Raw Data'!$A$1:$BK$34,MATCH($A7,'[35]Raw Data'!$A$1:$A$34,0),MATCH(AGL$1,'[35]Raw Data'!$A$1:$BK$1,0))</f>
        <v>16746</v>
      </c>
      <c r="AGM7" s="116">
        <f>INDEX('[15]1819 Collected Indicators'!$A$3:$CV$36,MATCH($A7,'[15]1819 Collected Indicators'!$A$3:$A$36,0),MATCH(AGM$1,'[15]1819 Collected Indicators'!$A$3:$CV$3,0))</f>
        <v>607.52</v>
      </c>
      <c r="AGN7" s="213">
        <f>INDEX('[15]1819 Collected Indicators'!$A$3:$CV$36,MATCH($A7,'[15]1819 Collected Indicators'!$A$3:$A$36,0),MATCH(AGN$1,'[15]1819 Collected Indicators'!$A$3:$CV$3,0))</f>
        <v>10351</v>
      </c>
      <c r="AGO7" s="228">
        <f>INDEX('[15]1819 Collected Indicators'!$A$3:$CV$36,MATCH($A7,'[15]1819 Collected Indicators'!$A$3:$A$36,0),MATCH(AGO$1,'[15]1819 Collected Indicators'!$A$3:$CV$3,0))</f>
        <v>17038</v>
      </c>
      <c r="AGP7" s="213">
        <f>INDEX('[11]1920 Collected Indicators'!$A$3:$CV$36,MATCH($A7,'[11]1920 Collected Indicators'!$A$3:$A$36,0),MATCH(AGP$1,'[11]1920 Collected Indicators'!$A$3:$CV$3,0))</f>
        <v>786.90021110286989</v>
      </c>
      <c r="AGQ7" s="213">
        <f>INDEX('[11]1920 Collected Indicators'!$A$3:$CV$36,MATCH($A7,'[11]1920 Collected Indicators'!$A$3:$A$36,0),MATCH(AGQ$1,'[11]1920 Collected Indicators'!$A$3:$CV$3,0))</f>
        <v>13792</v>
      </c>
      <c r="AGR7" s="306">
        <f>INDEX('[11]1920 Collected Indicators'!$A$3:$CV$36,MATCH($A7,'[11]1920 Collected Indicators'!$A$3:$A$36,0),MATCH(AGR$1,'[11]1920 Collected Indicators'!$A$3:$CV$3,0))</f>
        <v>17527</v>
      </c>
      <c r="AGS7" s="217">
        <v>4.16</v>
      </c>
      <c r="AGT7" s="208">
        <v>5385</v>
      </c>
      <c r="AGU7" s="87">
        <v>1293585</v>
      </c>
      <c r="AGV7" s="88">
        <v>5.0930364681873179</v>
      </c>
      <c r="AGW7" s="87">
        <v>6571</v>
      </c>
      <c r="AGX7" s="87">
        <v>1290193</v>
      </c>
      <c r="AGY7" s="116">
        <v>5.3574854628218196</v>
      </c>
      <c r="AGZ7" s="87">
        <v>6618</v>
      </c>
      <c r="AHA7" s="32">
        <v>1235281</v>
      </c>
      <c r="AHB7" s="116">
        <v>5.8247589290524164</v>
      </c>
      <c r="AHC7" s="87">
        <v>6920</v>
      </c>
      <c r="AHD7" s="87">
        <v>1188032</v>
      </c>
      <c r="AHE7" s="116">
        <v>6.886306038626234</v>
      </c>
      <c r="AHF7" s="87">
        <v>7486</v>
      </c>
      <c r="AHG7" s="87">
        <v>1087085</v>
      </c>
      <c r="AHH7" s="116">
        <v>6.1060272660100523</v>
      </c>
      <c r="AHI7" s="87">
        <v>6768</v>
      </c>
      <c r="AHJ7" s="87">
        <v>1108413</v>
      </c>
      <c r="AHK7" s="116">
        <f t="shared" si="68"/>
        <v>3.5769275083007761</v>
      </c>
      <c r="AHL7" s="87">
        <f>INDEX('[2]All Previous Years'!$A$1:$EX$34,MATCH($A7,'[2]All Previous Years'!$A$1:$A$34,0),MATCH(AHL$1,'[2]All Previous Years'!$A$1:$EX$1,0))</f>
        <v>4098</v>
      </c>
      <c r="AHM7" s="131">
        <f>INDEX('[29]SPI Raw Data 1617'!$A$3:$AN$37,MATCH($A7,'[29]SPI Raw Data 1617'!$A$3:$A$37,0),MATCH(AHM$1,'[29]SPI Raw Data 1617'!$A$37:$AN$37,0))</f>
        <v>1145676</v>
      </c>
      <c r="AHN7" s="88">
        <f t="shared" si="69"/>
        <v>3.1745881252390027</v>
      </c>
      <c r="AHO7" s="32">
        <f>INDEX([4]Sheet1!$A$1:$CJ$34, MATCH($A7, [4]Sheet1!$A$1:$A$34, 0), MATCH(AHO$1, [4]Sheet1!$A$1:$CJ$1, 0))</f>
        <v>4018</v>
      </c>
      <c r="AHP7" s="32">
        <f>INDEX('[5]Finance Indicators'!$A$2:$BO$35,MATCH($A7,'[5]Finance Indicators'!$A$2:$A$35,0),MATCH(AHP$1,'[5]Finance Indicators'!$A$2:$BO$2,0))</f>
        <v>1265676</v>
      </c>
      <c r="AHQ7" s="88">
        <f>INDEX('[6]Finance Indicators'!$B$3:$BO$35,MATCH($A7,'[6]Finance Indicators'!$A$3:$A$35,0),MATCH(AHQ$1,'[6]Finance Indicators'!$B$2:$BO$2,0))</f>
        <v>3.6776823121401696</v>
      </c>
      <c r="AHR7" s="88">
        <f>INDEX('[6]Finance Indicators'!$B$3:$BO$35,MATCH($A7,'[6]Finance Indicators'!$A$3:$A$35,0),MATCH(AHR$1,'[6]Finance Indicators'!$B$2:$BO$2,0))</f>
        <v>4720</v>
      </c>
      <c r="AHS7" s="88">
        <f>INDEX('[6]Finance Indicators'!$B$3:$BO$35,MATCH($A7,'[6]Finance Indicators'!$A$3:$A$35,0),MATCH(AHS$1,'[6]Finance Indicators'!$B$2:$BO$2,0))</f>
        <v>1283417</v>
      </c>
      <c r="AHT7" s="88">
        <f t="array" ref="AHT7">INDEX('[7]Finance Indicators'!$A$2:$BO$35,MATCH($A7,'[7]Finance Indicators'!$A$2:$A$35,0),MATCH(AHT$1,'[7]Finance Indicators'!$A$2:$BO$2,0))</f>
        <v>3.4887644194131151</v>
      </c>
      <c r="AHU7" s="250">
        <f t="array" ref="AHU7">INDEX('[7]Finance Indicators'!$A$2:$BO$35,MATCH($A7,'[7]Finance Indicators'!$A$2:$A$35,0),MATCH(AHU$1,'[7]Finance Indicators'!$A$2:$BO$2,0))</f>
        <v>5077</v>
      </c>
      <c r="AHV7" s="250">
        <f t="array" ref="AHV7">INDEX('[7]Finance Indicators'!$A$2:$BO$35,MATCH($A7,'[7]Finance Indicators'!$A$2:$A$35,0),MATCH(AHV$1,'[7]Finance Indicators'!$A$2:$BO$2,0))</f>
        <v>1455243</v>
      </c>
      <c r="AHW7" s="119">
        <f>(AGS7*100)/Deflators!$B$2</f>
        <v>4.9005777616257671</v>
      </c>
      <c r="AHX7" s="137">
        <f>(AGV7*100)/Deflators!$B$3</f>
        <v>5.9101107580098722</v>
      </c>
      <c r="AHY7" s="137">
        <f>(AGY7*100)/Deflators!$B$4</f>
        <v>6.0924184724696921</v>
      </c>
      <c r="AHZ7" s="137">
        <f>(AHB7*100)/Deflators!$B$5</f>
        <v>6.5064403065832161</v>
      </c>
      <c r="AIA7" s="137">
        <f>(AHE7*100)/Deflators!$B$6</f>
        <v>7.5875973073559111</v>
      </c>
      <c r="AIB7" s="137">
        <f>(AHH7*100)/Deflators!$B$7</f>
        <v>6.6734033560424608</v>
      </c>
      <c r="AIC7" s="137">
        <f>(AHK7*100)/Deflators!$B$8</f>
        <v>3.8148847600965587</v>
      </c>
      <c r="AID7" s="137">
        <f>(AHN7*100)/Deflators!$B$9</f>
        <v>3.3271949106063277</v>
      </c>
      <c r="AIE7" s="137">
        <f>(AHQ7*100)/Deflators!$B$10</f>
        <v>3.7675332712427192</v>
      </c>
      <c r="AIF7" s="301">
        <f>(AHT7*100)/Deflators!$B$11</f>
        <v>3.4887644194131151</v>
      </c>
      <c r="AIG7" s="121">
        <v>2.3868783399635509</v>
      </c>
      <c r="AIH7" s="87">
        <v>2901</v>
      </c>
      <c r="AII7" s="87">
        <v>1215395</v>
      </c>
      <c r="AIJ7" s="88">
        <v>2.2090609129130381</v>
      </c>
      <c r="AIK7" s="87">
        <v>2759</v>
      </c>
      <c r="AIL7" s="87">
        <v>1248947</v>
      </c>
      <c r="AIM7" s="123">
        <v>2.2632939750347165</v>
      </c>
      <c r="AIN7" s="87">
        <v>2655</v>
      </c>
      <c r="AIO7" s="32">
        <v>1173069</v>
      </c>
      <c r="AIP7" s="116">
        <v>2.6375767099445246</v>
      </c>
      <c r="AIQ7" s="87">
        <v>2605</v>
      </c>
      <c r="AIR7" s="87">
        <v>987649</v>
      </c>
      <c r="AIS7" s="116">
        <v>2.2449038589020107</v>
      </c>
      <c r="AIT7" s="87">
        <v>2252</v>
      </c>
      <c r="AIU7" s="87">
        <v>1003161</v>
      </c>
      <c r="AIV7" s="116">
        <v>2.3862604404984156</v>
      </c>
      <c r="AIW7" s="87">
        <v>2449</v>
      </c>
      <c r="AIX7" s="87">
        <v>1026292</v>
      </c>
      <c r="AIY7" s="116">
        <f t="shared" si="70"/>
        <v>2.7264561465874864</v>
      </c>
      <c r="AIZ7" s="87">
        <f>INDEX('[2]All Previous Years'!$A$1:$EX$34,MATCH($A7,'[2]All Previous Years'!$A$1:$A$34,0),MATCH(AIZ$1,'[2]All Previous Years'!$A$1:$EX$1,0))</f>
        <v>2577</v>
      </c>
      <c r="AJA7" s="131">
        <f>INDEX('[29]SPI Raw Data 1617'!$A$3:$AN$37,MATCH($A7,'[29]SPI Raw Data 1617'!$A$3:$A$37,0),MATCH(AJA$1,'[29]SPI Raw Data 1617'!$A$37:$AN$37,0))</f>
        <v>945183</v>
      </c>
      <c r="AJB7" s="88">
        <f t="shared" si="71"/>
        <v>2.4642117697867314</v>
      </c>
      <c r="AJC7" s="32">
        <f>INDEX([4]Sheet1!$A$1:$CJ$34, MATCH($A7, [4]Sheet1!$A$1:$A$34, 0), MATCH(AJC$1, [4]Sheet1!$A$1:$CJ$1, 0))</f>
        <v>2328</v>
      </c>
      <c r="AJD7" s="32">
        <f>INDEX('[5]Finance Indicators'!$A$2:$BO$35,MATCH($A7,'[5]Finance Indicators'!$A$2:$A$35,0),MATCH(AJD$1,'[5]Finance Indicators'!$A$2:$BO$2,0))</f>
        <v>944724</v>
      </c>
      <c r="AJE7" s="88">
        <f>INDEX('[6]Finance Indicators'!$B$3:$BO$35,MATCH($A7,'[6]Finance Indicators'!$A$3:$A$35,0),MATCH(AJE$1,'[6]Finance Indicators'!$B$2:$BO$2,0))</f>
        <v>2.1070073640950446</v>
      </c>
      <c r="AJF7" s="88">
        <f>INDEX('[6]Finance Indicators'!$B$3:$BO$35,MATCH($A7,'[6]Finance Indicators'!$A$3:$A$35,0),MATCH(AJF$1,'[6]Finance Indicators'!$B$2:$BO$2,0))</f>
        <v>2121</v>
      </c>
      <c r="AJG7" s="88">
        <f>INDEX('[6]Finance Indicators'!$B$3:$BO$35,MATCH($A7,'[6]Finance Indicators'!$A$3:$A$35,0),MATCH(AJG$1,'[6]Finance Indicators'!$B$2:$BO$2,0))</f>
        <v>1006641</v>
      </c>
      <c r="AJH7" s="88">
        <f t="array" ref="AJH7">INDEX('[7]Finance Indicators'!$A$2:$BO$35,MATCH($A7,'[7]Finance Indicators'!$A$2:$A$35,0),MATCH(AJH$1,'[7]Finance Indicators'!$A$2:$BO$2,0))</f>
        <v>2.129885477789375</v>
      </c>
      <c r="AJI7" s="250">
        <f t="array" ref="AJI7">INDEX('[7]Finance Indicators'!$A$2:$BO$35,MATCH($A7,'[7]Finance Indicators'!$A$2:$A$35,0),MATCH(AJI$1,'[7]Finance Indicators'!$A$2:$BO$2,0))</f>
        <v>1759</v>
      </c>
      <c r="AJJ7" s="250">
        <f t="array" ref="AJJ7">INDEX('[7]Finance Indicators'!$A$2:$BO$35,MATCH($A7,'[7]Finance Indicators'!$A$2:$A$35,0),MATCH(AJJ$1,'[7]Finance Indicators'!$A$2:$BO$2,0))</f>
        <v>825866</v>
      </c>
      <c r="AJK7" s="119">
        <f>(AIG7*100)/Deflators!$B$2</f>
        <v>2.8117987770508668</v>
      </c>
      <c r="AJL7" s="137">
        <f>(AIJ7*100)/Deflators!$B$3</f>
        <v>2.5634598825390293</v>
      </c>
      <c r="AJM7" s="137">
        <f>(AIM7*100)/Deflators!$B$4</f>
        <v>2.5737697503463037</v>
      </c>
      <c r="AJN7" s="137">
        <f>(AIP7*100)/Deflators!$B$5</f>
        <v>2.946256768102852</v>
      </c>
      <c r="AJO7" s="137">
        <f>(AIS7*100)/Deflators!$B$6</f>
        <v>2.47352156287202</v>
      </c>
      <c r="AJP7" s="137">
        <f>(AIV7*100)/Deflators!$B$7</f>
        <v>2.6079933381003793</v>
      </c>
      <c r="AJQ7" s="137">
        <f>(AIY7*100)/Deflators!$B$8</f>
        <v>2.9078352800136154</v>
      </c>
      <c r="AJR7" s="137">
        <f>(AJB7*100)/Deflators!$B$9</f>
        <v>2.5826697938880998</v>
      </c>
      <c r="AJS7" s="137">
        <f>(AJE7*100)/Deflators!$B$10</f>
        <v>2.1584845218351609</v>
      </c>
      <c r="AJT7" s="245">
        <f>(AJH7*100)/Deflators!$B$11</f>
        <v>2.129885477789375</v>
      </c>
      <c r="AJU7" s="119">
        <v>2.1699894630319343</v>
      </c>
      <c r="AJV7" s="87">
        <v>1664</v>
      </c>
      <c r="AJW7" s="87">
        <v>766824</v>
      </c>
      <c r="AJX7" s="88">
        <v>2.3869593898642472</v>
      </c>
      <c r="AJY7" s="87">
        <v>1650</v>
      </c>
      <c r="AJZ7" s="87">
        <v>691256</v>
      </c>
      <c r="AKA7" s="116">
        <v>2.7738687448939001</v>
      </c>
      <c r="AKB7" s="87">
        <v>1297</v>
      </c>
      <c r="AKC7" s="32">
        <v>467578</v>
      </c>
      <c r="AKD7" s="116">
        <v>3.3032781740967763</v>
      </c>
      <c r="AKE7" s="87">
        <v>1579</v>
      </c>
      <c r="AKF7" s="87">
        <v>478010</v>
      </c>
      <c r="AKG7" s="116">
        <v>3.3679140570842399</v>
      </c>
      <c r="AKH7" s="87">
        <v>1681</v>
      </c>
      <c r="AKI7" s="87">
        <v>499122</v>
      </c>
      <c r="AKJ7" s="116">
        <v>2.7909157552776218</v>
      </c>
      <c r="AKK7" s="87">
        <v>1500</v>
      </c>
      <c r="AKL7" s="87">
        <v>537458</v>
      </c>
      <c r="AKM7" s="116">
        <f t="shared" si="72"/>
        <v>2.6049861883282635</v>
      </c>
      <c r="AKN7" s="87">
        <f>INDEX('[2]All Previous Years'!$A$1:$EX$34,MATCH($A7,'[2]All Previous Years'!$A$1:$A$34,0),MATCH(AKN$1,'[2]All Previous Years'!$A$1:$EX$1,0))</f>
        <v>1341</v>
      </c>
      <c r="AKO7" s="131">
        <f>INDEX('[29]SPI Raw Data 1617'!$A$3:$AN$37,MATCH($A7,'[29]SPI Raw Data 1617'!$A$3:$A$37,0),MATCH(AKO$1,'[29]SPI Raw Data 1617'!$A$37:$AN$37,0))</f>
        <v>514782</v>
      </c>
      <c r="AKP7" s="88">
        <f t="shared" si="73"/>
        <v>1.9376042025515907</v>
      </c>
      <c r="AKQ7" s="32">
        <f>INDEX([4]Sheet1!$A$1:$CJ$34, MATCH($A7, [4]Sheet1!$A$1:$A$34, 0), MATCH(AKQ$1, [4]Sheet1!$A$1:$CJ$1, 0))</f>
        <v>1333</v>
      </c>
      <c r="AKR7" s="32">
        <f>INDEX('[5]Finance Indicators'!$A$2:$BO$35,MATCH($A7,'[5]Finance Indicators'!$A$2:$A$35,0),MATCH(AKR$1,'[5]Finance Indicators'!$A$2:$BO$2,0))</f>
        <v>687963</v>
      </c>
      <c r="AKS7" s="88">
        <f>INDEX('[6]Finance Indicators'!$B$3:$BO$35,MATCH($A7,'[6]Finance Indicators'!$A$3:$A$35,0),MATCH(AKS$1,'[6]Finance Indicators'!$B$2:$BO$2,0))</f>
        <v>3.1495937581502211</v>
      </c>
      <c r="AKT7" s="88">
        <f>INDEX('[6]Finance Indicators'!$B$3:$BO$35,MATCH($A7,'[6]Finance Indicators'!$A$3:$A$35,0),MATCH(AKT$1,'[6]Finance Indicators'!$B$2:$BO$2,0))</f>
        <v>1582</v>
      </c>
      <c r="AKU7" s="88">
        <f>INDEX('[6]Finance Indicators'!$B$3:$BO$35,MATCH($A7,'[6]Finance Indicators'!$A$3:$A$35,0),MATCH(AKU$1,'[6]Finance Indicators'!$B$2:$BO$2,0))</f>
        <v>502287</v>
      </c>
      <c r="AKV7" s="88">
        <f t="array" ref="AKV7">INDEX('[7]Finance Indicators'!$A$2:$BO$35,MATCH($A7,'[7]Finance Indicators'!$A$2:$A$35,0),MATCH(AKV$1,'[7]Finance Indicators'!$A$2:$BO$2,0))</f>
        <v>2.3871724008674051</v>
      </c>
      <c r="AKW7" s="250">
        <f t="array" ref="AKW7">INDEX('[7]Finance Indicators'!$A$2:$BO$35,MATCH($A7,'[7]Finance Indicators'!$A$2:$A$35,0),MATCH(AKW$1,'[7]Finance Indicators'!$A$2:$BO$2,0))</f>
        <v>1452</v>
      </c>
      <c r="AKX7" s="250">
        <f t="array" ref="AKX7">INDEX('[7]Finance Indicators'!$A$2:$BO$35,MATCH($A7,'[7]Finance Indicators'!$A$2:$A$35,0),MATCH(AKX$1,'[7]Finance Indicators'!$A$2:$BO$2,0))</f>
        <v>608251</v>
      </c>
      <c r="AKY7" s="119">
        <f>IFERROR((AJU7*100)/Deflators!$B$2,"NA")</f>
        <v>2.5562985830520524</v>
      </c>
      <c r="AKZ7" s="88">
        <f>IFERROR((AJX7*100)/Deflators!$B$3,"NA")</f>
        <v>2.7698985579795607</v>
      </c>
      <c r="ALA7" s="88">
        <f>IFERROR((AKA7*100)/Deflators!$B$4,"NA")</f>
        <v>3.1543845146892506</v>
      </c>
      <c r="ALB7" s="88">
        <f>IFERROR((AKD7*100)/Deflators!$B$5,"NA")</f>
        <v>3.6898663992084444</v>
      </c>
      <c r="ALC7" s="88">
        <f>IFERROR((AKG7*100)/Deflators!$B$6,"NA")</f>
        <v>3.7108974663049406</v>
      </c>
      <c r="ALD7" s="88">
        <f>IFERROR((AKJ7*100)/Deflators!$B$7,"NA")</f>
        <v>3.0502494922319268</v>
      </c>
      <c r="ALE7" s="88">
        <f>IFERROR((AKM7*100)/Deflators!$B$8,"NA")</f>
        <v>2.7782844597922658</v>
      </c>
      <c r="ALF7" s="88">
        <f>IFERROR((AKP7*100)/Deflators!$B$9,"NA")</f>
        <v>2.0307474819316065</v>
      </c>
      <c r="ALG7" s="88">
        <f>IFERROR((AKS7*100)/Deflators!$B$10,"NA")</f>
        <v>3.2265427700371441</v>
      </c>
      <c r="ALH7" s="183">
        <f>IFERROR((AKV7*100)/Deflators!$B$11,"NA")</f>
        <v>2.3871724008674051</v>
      </c>
      <c r="ALI7" s="119">
        <v>24164.923409136918</v>
      </c>
      <c r="ALJ7" s="87">
        <v>3581</v>
      </c>
      <c r="ALK7" s="87">
        <v>148190</v>
      </c>
      <c r="ALL7" s="88">
        <v>24030.798325003376</v>
      </c>
      <c r="ALM7" s="87">
        <v>3558</v>
      </c>
      <c r="ALN7" s="87">
        <v>148060</v>
      </c>
      <c r="ALO7" s="116">
        <v>21050.188954452031</v>
      </c>
      <c r="ALP7" s="87">
        <v>3175</v>
      </c>
      <c r="ALQ7" s="87">
        <v>150830</v>
      </c>
      <c r="ALR7" s="116">
        <v>19052.372396353228</v>
      </c>
      <c r="ALS7" s="87">
        <v>2863</v>
      </c>
      <c r="ALT7" s="87">
        <v>150270</v>
      </c>
      <c r="ALU7" s="116">
        <v>18854.208350006669</v>
      </c>
      <c r="ALV7" s="87">
        <v>2827</v>
      </c>
      <c r="ALW7" s="87">
        <v>149940</v>
      </c>
      <c r="ALX7" s="116">
        <v>16543.061401750518</v>
      </c>
      <c r="ALY7" s="87">
        <v>2476</v>
      </c>
      <c r="ALZ7" s="87">
        <v>149670</v>
      </c>
      <c r="AMA7" s="116">
        <f t="shared" si="74"/>
        <v>20004.012841091495</v>
      </c>
      <c r="AMB7" s="87">
        <f>INDEX('[2]All Previous Years'!$A$1:$EX$34,MATCH($A7,'[2]All Previous Years'!$A$1:$A$34,0),MATCH(AMB$1,'[2]All Previous Years'!$A$1:$EX$1,0))</f>
        <v>2991</v>
      </c>
      <c r="AMC7" s="32">
        <f>INDEX('[3]Raw data 16-17'!$B$2:$XA$34,MATCH($A7,'[3]Raw data 16-17'!$A$2:$A$34,0),MATCH(AMC$1,'[3]Raw data 16-17'!$B$1:$GU$1,0))</f>
        <v>149520</v>
      </c>
      <c r="AMD7" s="88">
        <f t="shared" si="75"/>
        <v>19973.19034852547</v>
      </c>
      <c r="AME7" s="32">
        <f>INDEX([4]Sheet1!$A$1:$CJ$34, MATCH($A7, [4]Sheet1!$A$1:$A$34, 0), MATCH(AME$1, [4]Sheet1!$A$1:$CJ$1, 0))</f>
        <v>2980</v>
      </c>
      <c r="AMF7" s="32">
        <f>INDEX('[5]Finance Indicators'!$A$2:$BO$35,MATCH($A7,'[5]Finance Indicators'!$A$2:$A$35,0),MATCH(AMF$1,'[5]Finance Indicators'!$A$2:$BO$2,0))</f>
        <v>149200</v>
      </c>
      <c r="AMG7" s="88">
        <f>INDEX('[6]Finance Indicators'!$B$3:$BO$35,MATCH($A7,'[6]Finance Indicators'!$A$3:$A$35,0),MATCH(AMG$1,'[6]Finance Indicators'!$B$2:$BO$2,0))</f>
        <v>18395.05343101015</v>
      </c>
      <c r="AMH7" s="88">
        <f>INDEX('[6]Finance Indicators'!$B$3:$BO$35,MATCH($A7,'[6]Finance Indicators'!$A$3:$A$35,0),MATCH(AMH$1,'[6]Finance Indicators'!$B$2:$BO$2,0))</f>
        <v>2737</v>
      </c>
      <c r="AMI7" s="88">
        <f>INDEX('[6]Finance Indicators'!$B$3:$BO$35,MATCH($A7,'[6]Finance Indicators'!$A$3:$A$35,0),MATCH(AMI$1,'[6]Finance Indicators'!$B$2:$BO$2,0))</f>
        <v>148790</v>
      </c>
      <c r="AMJ7" s="88">
        <f t="array" ref="AMJ7">INDEX('[7]Finance Indicators'!$A$2:$BO$35,MATCH($A7,'[7]Finance Indicators'!$A$2:$A$35,0),MATCH(AMJ$1,'[7]Finance Indicators'!$A$2:$BO$2,0))</f>
        <v>18715.571678086792</v>
      </c>
      <c r="AMK7" s="250">
        <f t="array" ref="AMK7">INDEX('[7]Finance Indicators'!$A$2:$BO$35,MATCH($A7,'[7]Finance Indicators'!$A$2:$A$35,0),MATCH(AMK$1,'[7]Finance Indicators'!$A$2:$BO$2,0))</f>
        <v>2786</v>
      </c>
      <c r="AML7" s="250">
        <f t="array" ref="AML7">INDEX('[7]Finance Indicators'!$A$2:$BO$35,MATCH($A7,'[7]Finance Indicators'!$A$2:$A$35,0),MATCH(AML$1,'[7]Finance Indicators'!$A$2:$BO$2,0))</f>
        <v>148860</v>
      </c>
      <c r="AMM7" s="119">
        <f>(ALI7*100)/Deflators!$B$2</f>
        <v>28466.847661107287</v>
      </c>
      <c r="AMN7" s="137">
        <f>(ALL7*100)/Deflators!$B$3</f>
        <v>27886.05198319277</v>
      </c>
      <c r="AMO7" s="137">
        <f>(ALO7*100)/Deflators!$B$4</f>
        <v>23937.826975928518</v>
      </c>
      <c r="AMP7" s="137">
        <f>(ALR7*100)/Deflators!$B$5</f>
        <v>21282.103724047629</v>
      </c>
      <c r="AMQ7" s="137">
        <f>(ALU7*100)/Deflators!$B$6</f>
        <v>20774.293170591787</v>
      </c>
      <c r="AMR7" s="137">
        <f>(ALX7*100)/Deflators!$B$7</f>
        <v>18080.253603223373</v>
      </c>
      <c r="AMS7" s="137">
        <f>(AMA7*100)/Deflators!$B$8</f>
        <v>21334.791815366814</v>
      </c>
      <c r="AMT7" s="137">
        <f>(AMD7*100)/Deflators!$B$9</f>
        <v>20933.328877484615</v>
      </c>
      <c r="AMU7" s="138">
        <f>(AMG7*100)/Deflators!$B$10</f>
        <v>18844.470496769994</v>
      </c>
      <c r="AMV7" s="137">
        <f>(AMJ7*100)/Deflators!$B$11</f>
        <v>18715.571678086792</v>
      </c>
      <c r="AMW7" s="133">
        <f t="shared" si="3"/>
        <v>81.2</v>
      </c>
      <c r="AMX7" s="116">
        <f t="shared" si="3"/>
        <v>78.666666666666671</v>
      </c>
      <c r="AMY7" s="116">
        <f t="shared" si="3"/>
        <v>76.666666666666671</v>
      </c>
      <c r="AMZ7" s="116">
        <f t="shared" si="3"/>
        <v>70</v>
      </c>
      <c r="ANA7" s="136">
        <f t="shared" si="3"/>
        <v>63.666666666666664</v>
      </c>
      <c r="ANB7" s="116">
        <f t="shared" si="3"/>
        <v>58.933333333333337</v>
      </c>
      <c r="ANC7" s="248">
        <f t="shared" si="3"/>
        <v>59.6</v>
      </c>
      <c r="AND7" s="115">
        <f t="shared" si="4"/>
        <v>78.100000000000009</v>
      </c>
      <c r="ANE7" s="116">
        <f t="shared" si="4"/>
        <v>80.333333333333329</v>
      </c>
      <c r="ANF7" s="116">
        <f t="shared" si="4"/>
        <v>82</v>
      </c>
      <c r="ANG7" s="116">
        <f t="shared" si="4"/>
        <v>81</v>
      </c>
      <c r="ANH7" s="116">
        <f t="shared" si="4"/>
        <v>74</v>
      </c>
      <c r="ANI7" s="116">
        <f t="shared" si="4"/>
        <v>71.433333333333337</v>
      </c>
      <c r="ANJ7" s="248">
        <f t="shared" si="4"/>
        <v>71.433333333333337</v>
      </c>
      <c r="ANK7" s="115">
        <f t="shared" si="5"/>
        <v>66.861635220125791</v>
      </c>
      <c r="ANL7" s="116">
        <f t="shared" si="5"/>
        <v>65.333333333333329</v>
      </c>
      <c r="ANM7" s="116">
        <f t="shared" si="5"/>
        <v>66.666666666666671</v>
      </c>
      <c r="ANN7" s="116">
        <f t="shared" si="5"/>
        <v>60</v>
      </c>
      <c r="ANO7" s="116">
        <f t="shared" si="5"/>
        <v>54.333333333333336</v>
      </c>
      <c r="ANP7" s="116">
        <f t="shared" si="5"/>
        <v>46.9</v>
      </c>
      <c r="ANQ7" s="248">
        <f t="shared" si="5"/>
        <v>51.233333333333327</v>
      </c>
      <c r="ANR7" s="115">
        <f t="shared" si="6"/>
        <v>68.399999999999991</v>
      </c>
      <c r="ANS7" s="116">
        <f t="shared" si="6"/>
        <v>63</v>
      </c>
      <c r="ANT7" s="116">
        <f t="shared" si="6"/>
        <v>56.666666666666664</v>
      </c>
      <c r="ANU7" s="116">
        <f t="shared" si="6"/>
        <v>48.666666666666664</v>
      </c>
      <c r="ANV7" s="116">
        <f t="shared" si="6"/>
        <v>41.666666666666664</v>
      </c>
      <c r="ANW7" s="116">
        <f t="shared" si="6"/>
        <v>39.666666666666664</v>
      </c>
      <c r="ANX7" s="117">
        <f t="shared" si="6"/>
        <v>38.333333333333336</v>
      </c>
      <c r="ANY7" s="133">
        <f t="shared" si="76"/>
        <v>65.578087964182259</v>
      </c>
      <c r="ANZ7" s="131">
        <v>4980</v>
      </c>
      <c r="AOA7" s="131">
        <v>75940</v>
      </c>
      <c r="AOB7" s="116">
        <f t="shared" si="77"/>
        <v>69.397387051270215</v>
      </c>
      <c r="AOC7" s="131">
        <v>5264</v>
      </c>
      <c r="AOD7" s="131">
        <v>75853</v>
      </c>
      <c r="AOE7" s="116">
        <f t="shared" si="78"/>
        <v>57.183105940051654</v>
      </c>
      <c r="AOF7" s="131">
        <v>4384</v>
      </c>
      <c r="AOG7" s="32">
        <v>76666</v>
      </c>
      <c r="AOH7" s="116">
        <f t="shared" si="79"/>
        <v>58.288440617094622</v>
      </c>
      <c r="AOI7" s="131">
        <v>4447</v>
      </c>
      <c r="AOJ7" s="131">
        <v>76293</v>
      </c>
      <c r="AOK7" s="116">
        <f t="shared" si="80"/>
        <v>60.535445440858808</v>
      </c>
      <c r="AOL7" s="131">
        <v>4624</v>
      </c>
      <c r="AOM7" s="134">
        <v>76385</v>
      </c>
      <c r="AON7" s="115">
        <f>(ANY7*100)/Deflators!$B$2</f>
        <v>77.252528732502398</v>
      </c>
      <c r="AOO7" s="116">
        <f>(AOB7*100)/Deflators!$B$3</f>
        <v>80.530788725230508</v>
      </c>
      <c r="AOP7" s="116">
        <f>(AOE7*100)/Deflators!$B$4</f>
        <v>65.027411340630408</v>
      </c>
      <c r="AOQ7" s="116">
        <f>(AOH7*100)/Deflators!$B$5</f>
        <v>65.110035292163403</v>
      </c>
      <c r="AOR7" s="136">
        <f>(AOK7*100)/Deflators!$B$6</f>
        <v>66.700286082301616</v>
      </c>
      <c r="AOS7" s="115">
        <f t="shared" si="154"/>
        <v>44.791693840816009</v>
      </c>
      <c r="AOT7" s="131">
        <v>3434</v>
      </c>
      <c r="AOU7" s="32">
        <v>76666</v>
      </c>
      <c r="AOV7" s="116">
        <f t="shared" si="81"/>
        <v>46.085486217608434</v>
      </c>
      <c r="AOW7" s="131">
        <v>3516</v>
      </c>
      <c r="AOX7" s="131">
        <v>76293</v>
      </c>
      <c r="AOY7" s="116">
        <f t="shared" si="82"/>
        <v>47.771159259016819</v>
      </c>
      <c r="AOZ7" s="131">
        <v>3649</v>
      </c>
      <c r="APA7" s="131">
        <v>76385</v>
      </c>
      <c r="APB7" s="116">
        <f t="shared" si="83"/>
        <v>55.124813369306132</v>
      </c>
      <c r="APC7" s="131">
        <v>4209</v>
      </c>
      <c r="APD7" s="131">
        <v>76354</v>
      </c>
      <c r="APE7" s="116">
        <f t="shared" si="84"/>
        <v>65.356430772417724</v>
      </c>
      <c r="APF7" s="87">
        <f>INDEX('[2]All Previous Years'!$A$1:$EX$34,MATCH($A7,'[2]All Previous Years'!$A$1:$A$34,0),MATCH(APF$1,'[2]All Previous Years'!$A$1:$EX$1,0))</f>
        <v>5048</v>
      </c>
      <c r="APG7" s="131">
        <f>INDEX('[29]SPI Raw Data 1617'!$A$3:$AN$37,MATCH($A7,'[29]SPI Raw Data 1617'!$A$3:$A$37,0),MATCH(APG$1,'[29]SPI Raw Data 1617'!$A$37:$AN$37,0))</f>
        <v>77238</v>
      </c>
      <c r="APH7" s="88">
        <f t="shared" si="85"/>
        <v>64.137736526331977</v>
      </c>
      <c r="API7" s="32">
        <f>INDEX([4]Sheet1!$A$1:$CJ$34, MATCH($A7, [4]Sheet1!$A$1:$A$34, 0), MATCH(API$1, [4]Sheet1!$A$1:$CJ$1, 0))</f>
        <v>5003</v>
      </c>
      <c r="APJ7" s="32">
        <f>INDEX('[5]Finance Indicators'!$A$2:$BO$35,MATCH($A7,'[5]Finance Indicators'!$A$2:$A$35,0),MATCH(APJ$1,'[5]Finance Indicators'!$A$2:$BO$2,0))</f>
        <v>78004</v>
      </c>
      <c r="APK7" s="88">
        <f>INDEX('[6]Finance Indicators'!$B$3:$BO$35,MATCH($A7,'[6]Finance Indicators'!$A$3:$A$35,0),MATCH(APK$1,'[6]Finance Indicators'!$B$2:$BO$2,0))</f>
        <v>59.530374341151884</v>
      </c>
      <c r="APL7" s="88">
        <f>INDEX('[6]Finance Indicators'!$B$3:$BO$35,MATCH($A7,'[6]Finance Indicators'!$A$3:$A$35,0),MATCH(APL$1,'[6]Finance Indicators'!$B$2:$BO$2,0))</f>
        <v>4642</v>
      </c>
      <c r="APM7" s="88">
        <f>INDEX('[6]Finance Indicators'!$B$3:$BO$35,MATCH($A7,'[6]Finance Indicators'!$A$3:$A$35,0),MATCH(APM$1,'[6]Finance Indicators'!$B$2:$BO$2,0))</f>
        <v>77977</v>
      </c>
      <c r="APN7" s="88">
        <f t="array" ref="APN7">INDEX('[7]Finance Indicators'!$A$2:$BO$35,MATCH($A7,'[7]Finance Indicators'!$A$2:$A$35,0),MATCH(APN$1,'[7]Finance Indicators'!$A$2:$BO$2,0))</f>
        <v>55.505275134464213</v>
      </c>
      <c r="APO7" s="250">
        <f t="array" ref="APO7">INDEX('[7]Finance Indicators'!$A$2:$BO$35,MATCH($A7,'[7]Finance Indicators'!$A$2:$A$35,0),MATCH(APO$1,'[7]Finance Indicators'!$A$2:$BO$2,0))</f>
        <v>4293</v>
      </c>
      <c r="APP7" s="250">
        <f t="array" ref="APP7">INDEX('[7]Finance Indicators'!$A$2:$BO$35,MATCH($A7,'[7]Finance Indicators'!$A$2:$A$35,0),MATCH(APP$1,'[7]Finance Indicators'!$A$2:$BO$2,0))</f>
        <v>77344</v>
      </c>
      <c r="APQ7" s="139">
        <f>(AOS7*100)/Deflators!$B$4</f>
        <v>50.936161164170798</v>
      </c>
      <c r="APR7" s="137">
        <f>(AOV7*100)/Deflators!$B$5</f>
        <v>51.47894852422904</v>
      </c>
      <c r="APS7" s="137">
        <f>(AOY7*100)/Deflators!$B$6</f>
        <v>52.636103787698659</v>
      </c>
      <c r="APT7" s="137">
        <f>(APB7*100)/Deflators!$B$7</f>
        <v>60.247047468611193</v>
      </c>
      <c r="APU7" s="137">
        <f>(APE7*100)/Deflators!$B$8</f>
        <v>69.704306600959143</v>
      </c>
      <c r="APV7" s="137">
        <f>(APH7*100)/Deflators!$B$9</f>
        <v>67.220925086826909</v>
      </c>
      <c r="APW7" s="138">
        <f>(APK7*100)/Deflators!$B$10</f>
        <v>60.984785238098993</v>
      </c>
      <c r="APX7" s="143">
        <f>(APN7*100)/Deflators!$B$11</f>
        <v>55.505275134464206</v>
      </c>
      <c r="APY7" s="121">
        <f t="shared" si="86"/>
        <v>76.915986304977622</v>
      </c>
      <c r="APZ7" s="131">
        <v>5841</v>
      </c>
      <c r="AQA7" s="131">
        <v>75940</v>
      </c>
      <c r="AQB7" s="88">
        <f t="shared" si="87"/>
        <v>81.02514073273305</v>
      </c>
      <c r="AQC7" s="131">
        <v>6146</v>
      </c>
      <c r="AQD7" s="131">
        <v>75853</v>
      </c>
      <c r="AQE7" s="88">
        <f t="shared" si="88"/>
        <v>115.81405055696136</v>
      </c>
      <c r="AQF7" s="131">
        <v>8879</v>
      </c>
      <c r="AQG7" s="131">
        <v>76666</v>
      </c>
      <c r="AQH7" s="88">
        <f t="shared" si="89"/>
        <v>180.27866252474016</v>
      </c>
      <c r="AQI7" s="131">
        <v>13754</v>
      </c>
      <c r="AQJ7" s="131">
        <v>76293</v>
      </c>
      <c r="AQK7" s="88">
        <f t="shared" si="90"/>
        <v>146.534005367546</v>
      </c>
      <c r="AQL7" s="131">
        <v>11193</v>
      </c>
      <c r="AQM7" s="134">
        <v>76385</v>
      </c>
      <c r="AQN7" s="115">
        <f>(APY7*100)/Deflators!$B$2</f>
        <v>90.608839423001299</v>
      </c>
      <c r="AQO7" s="116">
        <f>(AQB7*100)/Deflators!$B$3</f>
        <v>94.023979389298404</v>
      </c>
      <c r="AQP7" s="116">
        <f>(AQE7*100)/Deflators!$B$4</f>
        <v>131.70127401766817</v>
      </c>
      <c r="AQQ7" s="116">
        <f>(AQH7*100)/Deflators!$B$5</f>
        <v>201.37697895399492</v>
      </c>
      <c r="AQR7" s="136">
        <f>(AQK7*100)/Deflators!$B$6</f>
        <v>161.45681274204196</v>
      </c>
      <c r="AQS7" s="115">
        <f t="shared" si="91"/>
        <v>97.866068400594799</v>
      </c>
      <c r="AQT7" s="131">
        <v>7503</v>
      </c>
      <c r="AQU7" s="131">
        <v>76666</v>
      </c>
      <c r="AQV7" s="116">
        <f t="shared" si="92"/>
        <v>159.97535815867772</v>
      </c>
      <c r="AQW7" s="131">
        <v>12205</v>
      </c>
      <c r="AQX7" s="131">
        <v>76293</v>
      </c>
      <c r="AQY7" s="116">
        <f t="shared" si="93"/>
        <v>135.31452510309617</v>
      </c>
      <c r="AQZ7" s="131">
        <v>10336</v>
      </c>
      <c r="ARA7" s="131">
        <v>76385</v>
      </c>
      <c r="ARB7" s="116">
        <f t="shared" si="94"/>
        <v>142.21913717683421</v>
      </c>
      <c r="ARC7" s="131">
        <v>10859</v>
      </c>
      <c r="ARD7" s="131">
        <v>76354</v>
      </c>
      <c r="ARE7" s="116">
        <f t="shared" si="95"/>
        <v>98.254745073668388</v>
      </c>
      <c r="ARF7" s="87">
        <f>INDEX('[2]All Previous Years'!$A$1:$EX$34,MATCH($A7,'[2]All Previous Years'!$A$1:$A$34,0),MATCH(ARF$1,'[2]All Previous Years'!$A$1:$EX$1,0))</f>
        <v>7589</v>
      </c>
      <c r="ARG7" s="131">
        <f>INDEX('[29]SPI Raw Data 1617'!$A$3:$AN$37,MATCH($A7,'[29]SPI Raw Data 1617'!$A$3:$A$37,0),MATCH(ARG$1,'[29]SPI Raw Data 1617'!$A$37:$AN$37,0))</f>
        <v>77238</v>
      </c>
      <c r="ARH7" s="88">
        <f t="shared" si="96"/>
        <v>92.75165376134558</v>
      </c>
      <c r="ARI7" s="32">
        <f>INDEX([4]Sheet1!$A$1:$CJ$34, MATCH($A7, [4]Sheet1!$A$1:$A$34, 0), MATCH(ARI$1, [4]Sheet1!$A$1:$CJ$1, 0))</f>
        <v>7235</v>
      </c>
      <c r="ARJ7" s="32">
        <f>INDEX('[5]Finance Indicators'!$A$2:$BO$35,MATCH($A7,'[5]Finance Indicators'!$A$2:$A$35,0),MATCH(ARJ$1,'[5]Finance Indicators'!$A$2:$BO$2,0))</f>
        <v>78004</v>
      </c>
      <c r="ARK7" s="88">
        <f>INDEX('[6]Finance Indicators'!$B$3:$BO$35,MATCH($A7,'[6]Finance Indicators'!$A$3:$A$35,0),MATCH(ARK$1,'[6]Finance Indicators'!$B$2:$BO$2,0))</f>
        <v>44.69266578606512</v>
      </c>
      <c r="ARL7" s="88">
        <f>INDEX('[6]Finance Indicators'!$B$3:$BO$35,MATCH($A7,'[6]Finance Indicators'!$A$3:$A$35,0),MATCH(ARL$1,'[6]Finance Indicators'!$B$2:$BO$2,0))</f>
        <v>3485</v>
      </c>
      <c r="ARM7" s="88">
        <f>INDEX('[6]Finance Indicators'!$B$3:$BO$35,MATCH($A7,'[6]Finance Indicators'!$A$3:$A$35,0),MATCH(ARM$1,'[6]Finance Indicators'!$B$2:$BO$2,0))</f>
        <v>77977</v>
      </c>
      <c r="ARN7" s="250">
        <f t="array" ref="ARN7">INDEX('[7]Finance Indicators'!$A$2:$BO$35,MATCH($A7,'[7]Finance Indicators'!$A$2:$A$35,0),MATCH(ARN$1,'[7]Finance Indicators'!$A$2:$BO$2,0))</f>
        <v>132.60239966901116</v>
      </c>
      <c r="ARO7" s="250">
        <f t="array" ref="ARO7">INDEX('[7]Finance Indicators'!$A$2:$BO$35,MATCH($A7,'[7]Finance Indicators'!$A$2:$A$35,0),MATCH(ARO$1,'[7]Finance Indicators'!$A$2:$BO$2,0))</f>
        <v>10256</v>
      </c>
      <c r="ARP7" s="250">
        <f t="array" ref="ARP7">INDEX('[7]Finance Indicators'!$A$2:$BO$35,MATCH($A7,'[7]Finance Indicators'!$A$2:$A$35,0),MATCH(ARP$1,'[7]Finance Indicators'!$A$2:$BO$2,0))</f>
        <v>77344</v>
      </c>
      <c r="ARQ7" s="139">
        <f>(AQS7*100)/Deflators!$B$4</f>
        <v>111.29121060418566</v>
      </c>
      <c r="ARR7" s="137">
        <f>(AQV7*100)/Deflators!$B$5</f>
        <v>178.69754457855953</v>
      </c>
      <c r="ARS7" s="137">
        <f>(AQY7*100)/Deflators!$B$6</f>
        <v>149.09475712514478</v>
      </c>
      <c r="ART7" s="137">
        <f>(ARB7*100)/Deflators!$B$7</f>
        <v>155.43423341925609</v>
      </c>
      <c r="ARU7" s="116">
        <f>(ARE7*100)/Deflators!$B$8</f>
        <v>104.79120102905682</v>
      </c>
      <c r="ARV7" s="116">
        <f>(ARH7*100)/Deflators!$B$9</f>
        <v>97.210352389205056</v>
      </c>
      <c r="ARW7" s="116">
        <f>(ARK7*100)/Deflators!$B$10</f>
        <v>45.784570563286287</v>
      </c>
      <c r="ARX7" s="248">
        <f>(ARN7*100)/Deflators!$B$11</f>
        <v>132.60239966901116</v>
      </c>
      <c r="ARY7" s="140">
        <v>14724.340373844389</v>
      </c>
      <c r="ARZ7" s="131">
        <v>2182</v>
      </c>
      <c r="ASA7" s="131">
        <v>148190</v>
      </c>
      <c r="ASB7" s="132">
        <v>13710.657841415643</v>
      </c>
      <c r="ASC7" s="131">
        <v>2030</v>
      </c>
      <c r="ASD7" s="131">
        <v>148060</v>
      </c>
      <c r="ASE7" s="141">
        <v>12709.673141947887</v>
      </c>
      <c r="ASF7" s="131">
        <v>1917</v>
      </c>
      <c r="ASG7" s="131">
        <v>150830</v>
      </c>
      <c r="ASH7" s="141">
        <v>10933.652758368269</v>
      </c>
      <c r="ASI7" s="131">
        <v>1643</v>
      </c>
      <c r="ASJ7" s="131">
        <v>150270</v>
      </c>
      <c r="ASK7" s="141">
        <v>10871.015072695745</v>
      </c>
      <c r="ASL7" s="131">
        <v>1630</v>
      </c>
      <c r="ASM7" s="131">
        <v>149940</v>
      </c>
      <c r="ASN7" s="141">
        <v>11658.983096144853</v>
      </c>
      <c r="ASO7" s="131">
        <v>1745</v>
      </c>
      <c r="ASP7" s="131">
        <v>149670</v>
      </c>
      <c r="ASQ7" s="141">
        <f t="shared" si="97"/>
        <v>9316.4794007490636</v>
      </c>
      <c r="ASR7" s="87">
        <f>INDEX('[2]All Previous Years'!$A$1:$EX$34,MATCH($A7,'[2]All Previous Years'!$A$1:$A$34,0),MATCH(ASR$1,'[2]All Previous Years'!$A$1:$EX$1,0))</f>
        <v>1393</v>
      </c>
      <c r="ASS7" s="32">
        <f>INDEX('[3]Raw data 16-17'!$B$2:$XA$34,MATCH($A7,'[3]Raw data 16-17'!$A$2:$A$34,0),MATCH(ASS$1,'[3]Raw data 16-17'!$B$1:$GU$1,0))</f>
        <v>149520</v>
      </c>
      <c r="AST7" s="132">
        <f t="shared" si="98"/>
        <v>8572.3860589812321</v>
      </c>
      <c r="ASU7" s="32">
        <f>INDEX([4]Sheet1!$A$1:$CJ$34, MATCH($A7, [4]Sheet1!$A$1:$A$34, 0), MATCH(ASU$1, [4]Sheet1!$A$1:$CJ$1, 0))</f>
        <v>1279</v>
      </c>
      <c r="ASV7" s="32">
        <f>INDEX('[5]Finance Indicators'!$A$2:$BO$35,MATCH($A7,'[5]Finance Indicators'!$A$2:$A$35,0),MATCH(ASV$1,'[5]Finance Indicators'!$A$2:$BO$2,0))</f>
        <v>149200</v>
      </c>
      <c r="ASW7" s="88">
        <f>INDEX('[6]Finance Indicators'!$B$3:$BO$35,MATCH($A7,'[6]Finance Indicators'!$A$3:$A$35,0),MATCH(ASW$1,'[6]Finance Indicators'!$B$2:$BO$2,0))</f>
        <v>9422.676255124672</v>
      </c>
      <c r="ASX7" s="88">
        <f>INDEX('[6]Finance Indicators'!$B$3:$BO$35,MATCH($A7,'[6]Finance Indicators'!$A$3:$A$35,0),MATCH(ASX$1,'[6]Finance Indicators'!$B$2:$BO$2,0))</f>
        <v>1402</v>
      </c>
      <c r="ASY7" s="88">
        <f>INDEX('[6]Finance Indicators'!$B$3:$BO$35,MATCH($A7,'[6]Finance Indicators'!$A$3:$A$35,0),MATCH(ASY$1,'[6]Finance Indicators'!$B$2:$BO$2,0))</f>
        <v>148790</v>
      </c>
      <c r="ASZ7" s="88">
        <f t="array" ref="ASZ7">INDEX('[7]Finance Indicators'!$A$2:$BO$35,MATCH($A7,'[7]Finance Indicators'!$A$2:$A$35,0),MATCH(ASZ$1,'[7]Finance Indicators'!$A$2:$BO$2,0))</f>
        <v>8706.1668681983083</v>
      </c>
      <c r="ATA7" s="250">
        <f t="array" ref="ATA7">INDEX('[7]Finance Indicators'!$A$2:$BO$35,MATCH($A7,'[7]Finance Indicators'!$A$2:$A$35,0),MATCH(ATA$1,'[7]Finance Indicators'!$A$2:$BO$2,0))</f>
        <v>1296</v>
      </c>
      <c r="ATB7" s="250">
        <f t="array" ref="ATB7">INDEX('[7]Finance Indicators'!$A$2:$BO$35,MATCH($A7,'[7]Finance Indicators'!$A$2:$A$35,0),MATCH(ATB$1,'[7]Finance Indicators'!$A$2:$BO$2,0))</f>
        <v>148860</v>
      </c>
      <c r="ATC7" s="142">
        <f>(ARY7*100)/Deflators!$B$2</f>
        <v>17345.618988141887</v>
      </c>
      <c r="ATD7" s="199">
        <f>(ASB7*100)/Deflators!$B$3</f>
        <v>15910.254504182498</v>
      </c>
      <c r="ATE7" s="199">
        <f>(ASE7*100)/Deflators!$B$4</f>
        <v>14453.169862316527</v>
      </c>
      <c r="ATF7" s="199">
        <f>(ASH7*100)/Deflators!$B$5</f>
        <v>12213.236611460097</v>
      </c>
      <c r="ATG7" s="199">
        <f>(ASK7*100)/Deflators!$B$6</f>
        <v>11978.10324303665</v>
      </c>
      <c r="ATH7" s="199">
        <f>(ASN7*100)/Deflators!$B$7</f>
        <v>12742.343512772532</v>
      </c>
      <c r="ATI7" s="199">
        <f>(ASQ7*100)/Deflators!$B$8</f>
        <v>9936.2637909749137</v>
      </c>
      <c r="ATJ7" s="199">
        <f>(AST7*100)/Deflators!$B$9</f>
        <v>8984.4723605043018</v>
      </c>
      <c r="ATK7" s="199">
        <f>(ASW7*100)/Deflators!$B$10</f>
        <v>9652.8855083929575</v>
      </c>
      <c r="ATL7" s="259">
        <f>(ASZ7*100)/Deflators!$B$11</f>
        <v>8706.1668681983083</v>
      </c>
      <c r="ATM7" s="115">
        <v>99</v>
      </c>
      <c r="ATN7" s="116">
        <v>99.1</v>
      </c>
      <c r="ATO7" s="116">
        <v>98.9</v>
      </c>
      <c r="ATP7" s="116">
        <v>97.9</v>
      </c>
      <c r="ATQ7" s="116">
        <v>90.378006872852239</v>
      </c>
      <c r="ATR7" s="116">
        <v>97.1</v>
      </c>
      <c r="ATS7" s="88">
        <f>INDEX('[3]Raw data 16-17'!$B$2:$XA$34,MATCH($A7,'[3]Raw data 16-17'!$A$2:$A$34,0),MATCH(ATS$1,'[3]Raw data 16-17'!$B$1:$GU$1,0))</f>
        <v>96.084828711256122</v>
      </c>
      <c r="ATT7" s="88">
        <f>INDEX('[14]1718 Collected Indicators'!$A$3:$CH$36,MATCH($A7,'[14]1718 Collected Indicators'!$A$3:$A$36,0),MATCH(ATT$1,'[14]1718 Collected Indicators'!$A$3:$CH$3,0))</f>
        <v>96.521739130434781</v>
      </c>
      <c r="ATU7" s="88">
        <f>INDEX('[15]1819 Collected Indicators'!$A$3:$CV$36,MATCH($A7,'[15]1819 Collected Indicators'!$A$3:$A$36,0),MATCH(ATU$1,'[15]1819 Collected Indicators'!$A$3:$CV$3,0))</f>
        <v>95.8</v>
      </c>
      <c r="ATV7" s="183">
        <f>INDEX('[11]1920 Collected Indicators'!$A$3:$CV$36,MATCH($A7,'[11]1920 Collected Indicators'!$A$3:$A$36,0),MATCH(ATV$1,'[11]1920 Collected Indicators'!$A$3:$CV$3,0))</f>
        <v>98.319327731092429</v>
      </c>
      <c r="ATW7" s="119">
        <f t="shared" si="99"/>
        <v>4378.3783783783783</v>
      </c>
      <c r="ATX7" s="111">
        <f>INDEX([37]Roads!$U$3:$AC$36,MATCH($A7,[37]Roads!$U$3:$U$36,0),MATCH(ATX$1,[37]Roads!$U$3:$AC$3,0))</f>
        <v>18144</v>
      </c>
      <c r="ATY7" s="131">
        <v>4144</v>
      </c>
      <c r="ATZ7" s="88">
        <f t="shared" si="100"/>
        <v>4252.9682876913894</v>
      </c>
      <c r="AUA7" s="111">
        <f>INDEX([37]Roads!$U$3:$AC$36,MATCH($A7,[37]Roads!$U$3:$U$36,0),MATCH(AUA$1,[37]Roads!$U$3:$AC$3,0))</f>
        <v>17660</v>
      </c>
      <c r="AUB7" s="131">
        <v>4152.3940000000002</v>
      </c>
      <c r="AUC7" s="88">
        <f t="shared" si="101"/>
        <v>4724.9120778532551</v>
      </c>
      <c r="AUD7" s="111">
        <f>INDEX([37]Roads!$U$3:$AC$36,MATCH($A7,[37]Roads!$U$3:$U$36,0),MATCH(AUD$1,[37]Roads!$U$3:$AC$3,0))</f>
        <v>19615</v>
      </c>
      <c r="AUE7" s="32">
        <v>4151.3999999999996</v>
      </c>
      <c r="AUF7" s="88">
        <f t="shared" si="102"/>
        <v>4554.1697377865776</v>
      </c>
      <c r="AUG7" s="111">
        <f>INDEX([37]Roads!$U$3:$AC$36,MATCH($A7,[37]Roads!$U$3:$U$36,0),MATCH(AUG$1,[37]Roads!$U$3:$AC$3,0))</f>
        <v>18907</v>
      </c>
      <c r="AUH7" s="131">
        <v>4151.58</v>
      </c>
      <c r="AUI7" s="88">
        <f t="shared" si="103"/>
        <v>4563.6041510912601</v>
      </c>
      <c r="AUJ7" s="111">
        <f>INDEX([37]Roads!$U$3:$AC$36,MATCH($A7,[37]Roads!$U$3:$U$36,0),MATCH(AUJ$1,[37]Roads!$U$3:$AC$3,0))</f>
        <v>18984</v>
      </c>
      <c r="AUK7" s="131">
        <v>4159.87</v>
      </c>
      <c r="AUL7" s="88">
        <f t="shared" si="104"/>
        <v>3996.9553409994069</v>
      </c>
      <c r="AUM7" s="111">
        <f>INDEX([37]Roads!$U$3:$AC$36,MATCH($A7,[37]Roads!$U$3:$U$36,0),MATCH(AUM$1,[37]Roads!$U$3:$AC$3,0))</f>
        <v>16646</v>
      </c>
      <c r="AUN7" s="131">
        <v>4164.67</v>
      </c>
      <c r="AUO7" s="116">
        <f t="shared" si="105"/>
        <v>4105.2128811134771</v>
      </c>
      <c r="AUP7" s="111">
        <f>INDEX([37]Roads!$U$3:$AC$36,MATCH($A7,[37]Roads!$U$3:$U$36,0),MATCH(AUP$1,[37]Roads!$U$3:$AC$3,0))</f>
        <v>17104</v>
      </c>
      <c r="AUQ7" s="32">
        <f>INDEX('[3]Raw data 16-17'!$B$2:$XA$34,MATCH($A7,'[3]Raw data 16-17'!$A$2:$A$34,0),MATCH(AUQ$1,'[3]Raw data 16-17'!$B$1:$GU$1,0))</f>
        <v>4166.41</v>
      </c>
      <c r="AUR7" s="88">
        <f t="shared" si="7"/>
        <v>4675.6400688243466</v>
      </c>
      <c r="AUS7" s="32">
        <f>INDEX([4]Sheet1!$A$1:$CJ$34, MATCH($A7, [4]Sheet1!$A$1:$A$34, 0), MATCH(AUS$1, [4]Sheet1!$A$1:$CJ$1, 0))</f>
        <v>19484</v>
      </c>
      <c r="AUT7" s="32">
        <f>INDEX('[5]Finance Indicators'!$A$2:$BO$35,MATCH($A7,'[5]Finance Indicators'!$A$2:$A$35,0),MATCH(AUT$1,'[5]Finance Indicators'!$A$2:$BO$2,0))</f>
        <v>4167.13</v>
      </c>
      <c r="AUU7" s="88">
        <f>INDEX('[6]Finance Indicators'!$B$3:$BO$35,MATCH($A7,'[6]Finance Indicators'!$A$3:$A$35,0),MATCH(AUU$1,'[6]Finance Indicators'!$B$2:$BO$2,0))</f>
        <v>4431.0808672258272</v>
      </c>
      <c r="AUV7" s="88">
        <f>INDEX('[6]Finance Indicators'!$B$3:$BO$35,MATCH($A7,'[6]Finance Indicators'!$A$3:$A$35,0),MATCH(AUV$1,'[6]Finance Indicators'!$B$2:$BO$2,0))</f>
        <v>18480</v>
      </c>
      <c r="AUW7" s="88">
        <f>INDEX('[6]Finance Indicators'!$B$3:$BO$35,MATCH($A7,'[6]Finance Indicators'!$A$3:$A$35,0),MATCH(AUW$1,'[6]Finance Indicators'!$B$2:$BO$2,0))</f>
        <v>4170.54</v>
      </c>
      <c r="AUX7" s="88">
        <f t="array" ref="AUX7">INDEX('[7]Finance Indicators'!$A$2:$BO$35,MATCH($A7,'[7]Finance Indicators'!$A$2:$A$35,0),MATCH(AUX$1,'[7]Finance Indicators'!$A$2:$BO$2,0))</f>
        <v>3220.3863794434469</v>
      </c>
      <c r="AUY7" s="250">
        <f t="array" ref="AUY7">INDEX('[7]Finance Indicators'!$A$2:$BO$35,MATCH($A7,'[7]Finance Indicators'!$A$2:$A$35,0),MATCH(AUY$1,'[7]Finance Indicators'!$A$2:$BO$2,0))</f>
        <v>13474</v>
      </c>
      <c r="AUZ7" s="250">
        <f t="array" ref="AUZ7">INDEX('[7]Finance Indicators'!$A$2:$BO$35,MATCH($A7,'[7]Finance Indicators'!$A$2:$A$35,0),MATCH(AUZ$1,'[7]Finance Indicators'!$A$2:$BO$2,0))</f>
        <v>4183.97</v>
      </c>
      <c r="AVA7" s="119">
        <f>(ATW7*100)/Deflators!$B$2</f>
        <v>5157.8326233327325</v>
      </c>
      <c r="AVB7" s="137">
        <f>(ATZ7*100)/Deflators!$B$3</f>
        <v>4935.2706951077034</v>
      </c>
      <c r="AVC7" s="137">
        <f>(AUC7*100)/Deflators!$B$4</f>
        <v>5373.0694788943956</v>
      </c>
      <c r="AVD7" s="137">
        <f>(AUF7*100)/Deflators!$B$5</f>
        <v>5087.1519157920939</v>
      </c>
      <c r="AVE7" s="137">
        <f>(AUI7*100)/Deflators!$B$6</f>
        <v>5028.3548791517387</v>
      </c>
      <c r="AVF7" s="137">
        <f>(AUL7*100)/Deflators!$B$7</f>
        <v>4368.3550735283216</v>
      </c>
      <c r="AVG7" s="137">
        <f>(AUO7*100)/Deflators!$B$8</f>
        <v>4378.3146347720158</v>
      </c>
      <c r="AVH7" s="137">
        <f>(AUR7*100)/Deflators!$B$9</f>
        <v>4900.4044704691178</v>
      </c>
      <c r="AVI7" s="137">
        <f>(AUU7*100)/Deflators!$B$10</f>
        <v>4539.3384142322484</v>
      </c>
      <c r="AVJ7" s="245">
        <f>(AUX7*100)/Deflators!$B$11</f>
        <v>3220.3863794434465</v>
      </c>
      <c r="AVK7" s="115">
        <v>35.494744735016894</v>
      </c>
      <c r="AVL7" s="116">
        <v>37.210131544719658</v>
      </c>
      <c r="AVM7" s="116">
        <v>35.4</v>
      </c>
      <c r="AVN7" s="116">
        <v>34.799999999999997</v>
      </c>
      <c r="AVO7" s="116">
        <v>35.774809990832509</v>
      </c>
      <c r="AVP7" s="116">
        <v>33.733289565228858</v>
      </c>
      <c r="AVQ7" s="88">
        <f>INDEX('[3]Raw data 16-17'!$B$2:$XA$34,MATCH($A7,'[3]Raw data 16-17'!$A$2:$A$34,0),MATCH(AVQ$1,'[3]Raw data 16-17'!$B$1:$GU$1,0))</f>
        <v>33.939140899423322</v>
      </c>
      <c r="AVR7" s="88">
        <f>INDEX('[14]1718 Collected Indicators'!$A$3:$CH$36,MATCH($A7,'[14]1718 Collected Indicators'!$A$3:$A$36,0),MATCH(AVR$1,'[14]1718 Collected Indicators'!$A$3:$CH$3,0))</f>
        <v>34.936602746924635</v>
      </c>
      <c r="AVS7" s="88">
        <f>INDEX('[15]1819 Collected Indicators'!$A$3:$CV$36,MATCH($A7,'[15]1819 Collected Indicators'!$A$3:$A$36,0),MATCH(AVS$1,'[15]1819 Collected Indicators'!$A$3:$CV$3,0))</f>
        <v>33.481172986956963</v>
      </c>
      <c r="AVT7" s="183">
        <f>INDEX('[11]1920 Collected Indicators'!$A$3:$CV$36,MATCH($A7,'[11]1920 Collected Indicators'!$A$3:$A$36,0),MATCH(AVT$1,'[11]1920 Collected Indicators'!$A$3:$CV$3,0))</f>
        <v>33.856757661397189</v>
      </c>
      <c r="AVU7" s="115">
        <v>33.810078860835155</v>
      </c>
      <c r="AVV7" s="116">
        <v>36.584056111128284</v>
      </c>
      <c r="AVW7" s="116">
        <v>36</v>
      </c>
      <c r="AVX7" s="116">
        <v>35.199999999999996</v>
      </c>
      <c r="AVY7" s="116">
        <v>35.954198455705971</v>
      </c>
      <c r="AVZ7" s="116">
        <v>34.170627117825568</v>
      </c>
      <c r="AWA7" s="88">
        <f>INDEX('[3]Raw data 16-17'!$B$2:$XA$34,MATCH($A7,'[3]Raw data 16-17'!$A$2:$A$34,0),MATCH(AWA$1,'[3]Raw data 16-17'!$B$1:$GU$1,0))</f>
        <v>34.525268810373092</v>
      </c>
      <c r="AWB7" s="88">
        <f>INDEX('[14]1718 Collected Indicators'!$A$3:$CH$36,MATCH($A7,'[14]1718 Collected Indicators'!$A$3:$A$36,0),MATCH(AWB$1,'[14]1718 Collected Indicators'!$A$3:$CH$3,0))</f>
        <v>35.987993385381515</v>
      </c>
      <c r="AWC7" s="88">
        <f>INDEX('[15]1819 Collected Indicators'!$A$3:$CV$36,MATCH($A7,'[15]1819 Collected Indicators'!$A$3:$A$36,0),MATCH(AWC$1,'[15]1819 Collected Indicators'!$A$3:$CV$3,0))</f>
        <v>36.262671084857047</v>
      </c>
      <c r="AWD7" s="183">
        <f>INDEX('[11]1920 Collected Indicators'!$A$3:$CV$36,MATCH($A7,'[11]1920 Collected Indicators'!$A$3:$A$36,0),MATCH(AWD$1,'[11]1920 Collected Indicators'!$A$3:$CV$3,0))</f>
        <v>35.364302082201284</v>
      </c>
      <c r="AWE7" s="115">
        <v>44.243000033816926</v>
      </c>
      <c r="AWF7" s="116">
        <v>48.8</v>
      </c>
      <c r="AWG7" s="116">
        <v>48</v>
      </c>
      <c r="AWH7" s="116">
        <v>47.599999999999994</v>
      </c>
      <c r="AWI7" s="116">
        <v>47.041504892583255</v>
      </c>
      <c r="AWJ7" s="116">
        <v>42.440932998445675</v>
      </c>
      <c r="AWK7" s="88">
        <f>INDEX('[3]Raw data 16-17'!$B$2:$XA$34,MATCH($A7,'[3]Raw data 16-17'!$A$2:$A$34,0),MATCH(AWK$1,'[3]Raw data 16-17'!$B$1:$GU$1,0))</f>
        <v>43.815006956625268</v>
      </c>
      <c r="AWL7" s="88">
        <f>INDEX('[14]1718 Collected Indicators'!$A$3:$CH$36,MATCH($A7,'[14]1718 Collected Indicators'!$A$3:$A$36,0),MATCH(AWL$1,'[14]1718 Collected Indicators'!$A$3:$CH$3,0))</f>
        <v>46.314022900202481</v>
      </c>
      <c r="AWM7" s="88">
        <f>INDEX('[15]1819 Collected Indicators'!$A$3:$CV$36,MATCH($A7,'[15]1819 Collected Indicators'!$A$3:$A$36,0),MATCH(AWM$1,'[15]1819 Collected Indicators'!$A$3:$CV$3,0))</f>
        <v>46.748828565160736</v>
      </c>
      <c r="AWN7" s="183">
        <f>INDEX('[11]1920 Collected Indicators'!$A$3:$CV$36,MATCH($A7,'[11]1920 Collected Indicators'!$A$3:$A$36,0),MATCH(AWN$1,'[11]1920 Collected Indicators'!$A$3:$CV$3,0))</f>
        <v>45.875649026110395</v>
      </c>
      <c r="AWO7" s="115">
        <v>55.650649222945944</v>
      </c>
      <c r="AWP7" s="116">
        <v>55.9</v>
      </c>
      <c r="AWQ7" s="116">
        <v>58</v>
      </c>
      <c r="AWR7" s="116">
        <v>60.4</v>
      </c>
      <c r="AWS7" s="116">
        <v>60.310744205942328</v>
      </c>
      <c r="AWT7" s="116">
        <v>58.833819578297309</v>
      </c>
      <c r="AWU7" s="88">
        <f>INDEX('[3]Raw data 16-17'!$B$2:$XA$34,MATCH($A7,'[3]Raw data 16-17'!$A$2:$A$34,0),MATCH(AWU$1,'[3]Raw data 16-17'!$B$1:$GU$1,0))</f>
        <v>56.818489538594363</v>
      </c>
      <c r="AWV7" s="88">
        <f>INDEX('[14]1718 Collected Indicators'!$A$3:$CH$36,MATCH($A7,'[14]1718 Collected Indicators'!$A$3:$A$36,0),MATCH(AWV$1,'[14]1718 Collected Indicators'!$A$3:$CH$3,0))</f>
        <v>56.238731229799839</v>
      </c>
      <c r="AWW7" s="88">
        <f>INDEX('[15]1819 Collected Indicators'!$A$3:$CV$36,MATCH($A7,'[15]1819 Collected Indicators'!$A$3:$A$36,0),MATCH(AWW$1,'[15]1819 Collected Indicators'!$A$3:$CV$3,0))</f>
        <v>57.351987083720921</v>
      </c>
      <c r="AWX7" s="183">
        <f>INDEX('[11]1920 Collected Indicators'!$A$3:$CV$36,MATCH($A7,'[11]1920 Collected Indicators'!$A$3:$A$36,0),MATCH(AWX$1,'[11]1920 Collected Indicators'!$A$3:$CV$3,0))</f>
        <v>58.397675511104708</v>
      </c>
      <c r="AWY7" s="119">
        <v>26816.92421890816</v>
      </c>
      <c r="AWZ7" s="131">
        <v>3974</v>
      </c>
      <c r="AXA7" s="131">
        <v>148060</v>
      </c>
      <c r="AXB7" s="88">
        <f t="shared" si="106"/>
        <v>21754.694042955558</v>
      </c>
      <c r="AXC7" s="131">
        <v>3221</v>
      </c>
      <c r="AXD7" s="131">
        <v>148060</v>
      </c>
      <c r="AXE7" s="116">
        <f t="shared" si="107"/>
        <v>19757.342703706159</v>
      </c>
      <c r="AXF7" s="131">
        <f t="shared" si="108"/>
        <v>2980</v>
      </c>
      <c r="AXG7" s="131">
        <v>150830</v>
      </c>
      <c r="AXH7" s="141">
        <f t="shared" si="109"/>
        <v>22146.802422306515</v>
      </c>
      <c r="AXI7" s="131">
        <f t="shared" si="110"/>
        <v>3328</v>
      </c>
      <c r="AXJ7" s="131">
        <v>150270</v>
      </c>
      <c r="AXK7" s="141">
        <f t="shared" si="111"/>
        <v>23155.929038281982</v>
      </c>
      <c r="AXL7" s="131">
        <f t="shared" si="112"/>
        <v>3472</v>
      </c>
      <c r="AXM7" s="131">
        <v>149940</v>
      </c>
      <c r="AXN7" s="141">
        <f t="shared" si="113"/>
        <v>22162.089931181934</v>
      </c>
      <c r="AXO7" s="131">
        <f t="shared" si="114"/>
        <v>3317</v>
      </c>
      <c r="AXP7" s="131">
        <v>149670</v>
      </c>
      <c r="AXQ7" s="116">
        <f t="shared" si="115"/>
        <v>29026.217228464422</v>
      </c>
      <c r="AXR7" s="87">
        <f>INDEX('[2]All Previous Years'!$A$1:$EX$34,MATCH($A7,'[2]All Previous Years'!$A$1:$A$34,0),MATCH(AXR$1,'[2]All Previous Years'!$A$1:$EX$1,0))</f>
        <v>4340</v>
      </c>
      <c r="AXS7" s="32">
        <f>INDEX('[3]Raw data 16-17'!$B$2:$XA$34,MATCH($A7,'[3]Raw data 16-17'!$A$2:$A$34,0),MATCH(AXS$1,'[3]Raw data 16-17'!$B$1:$GU$1,0))</f>
        <v>149520</v>
      </c>
      <c r="AXT7" s="88">
        <f t="shared" si="116"/>
        <v>29691.689008042897</v>
      </c>
      <c r="AXU7" s="32">
        <f>INDEX([4]Sheet1!$A$1:$CJ$34, MATCH($A7, [4]Sheet1!$A$1:$A$34, 0), MATCH(AXU$1, [4]Sheet1!$A$1:$CJ$1, 0))</f>
        <v>4430</v>
      </c>
      <c r="AXV7" s="32">
        <f>INDEX('[5]Finance Indicators'!$A$2:$BO$35,MATCH($A7,'[5]Finance Indicators'!$A$2:$A$35,0),MATCH(AXV$1,'[5]Finance Indicators'!$A$2:$BO$2,0))</f>
        <v>149200</v>
      </c>
      <c r="AXW7" s="88">
        <f>INDEX('[6]Finance Indicators'!$B$3:$BO$35,MATCH($A7,'[6]Finance Indicators'!$A$3:$A$35,0),MATCH(AXW$1,'[6]Finance Indicators'!$B$2:$BO$2,0))</f>
        <v>28362.12111028967</v>
      </c>
      <c r="AXX7" s="88">
        <f>INDEX('[6]Finance Indicators'!$B$3:$BO$35,MATCH($A7,'[6]Finance Indicators'!$A$3:$A$35,0),MATCH(AXX$1,'[6]Finance Indicators'!$B$2:$BO$2,0))</f>
        <v>4220</v>
      </c>
      <c r="AXY7" s="88">
        <f>INDEX('[6]Finance Indicators'!$B$3:$BO$35,MATCH($A7,'[6]Finance Indicators'!$A$3:$A$35,0),MATCH(AXY$1,'[6]Finance Indicators'!$B$2:$BO$2,0))</f>
        <v>148790</v>
      </c>
      <c r="AXZ7" s="250">
        <f t="array" ref="AXZ7">INDEX('[7]Finance Indicators'!$A$2:$BO$35,MATCH($A7,'[7]Finance Indicators'!$A$2:$A$35,0),MATCH(AXZ$1,'[7]Finance Indicators'!$A$2:$BO$2,0))</f>
        <v>25708.719602310895</v>
      </c>
      <c r="AYA7" s="250">
        <f t="array" ref="AYA7">INDEX('[7]Finance Indicators'!$A$2:$BO$35,MATCH($A7,'[7]Finance Indicators'!$A$2:$A$35,0),MATCH(AYA$1,'[7]Finance Indicators'!$A$2:$BO$2,0))</f>
        <v>3827</v>
      </c>
      <c r="AYB7" s="250">
        <f t="array" ref="AYB7">INDEX('[7]Finance Indicators'!$A$2:$BO$35,MATCH($A7,'[7]Finance Indicators'!$A$2:$A$35,0),MATCH(AYB$1,'[7]Finance Indicators'!$A$2:$BO$2,0))</f>
        <v>148860</v>
      </c>
      <c r="AYC7" s="119">
        <f>(AWY7*100)/Deflators!$B$2</f>
        <v>31590.966938073267</v>
      </c>
      <c r="AYD7" s="137">
        <f>(AXB7*100)/Deflators!$B$3</f>
        <v>25244.792984222575</v>
      </c>
      <c r="AYE7" s="137">
        <f>(AXE7*100)/Deflators!$B$4</f>
        <v>22467.629728588028</v>
      </c>
      <c r="AYF7" s="137">
        <f>(AXH7*100)/Deflators!$B$5</f>
        <v>24738.680123517472</v>
      </c>
      <c r="AYG7" s="137">
        <f>(AXK7*100)/Deflators!$B$6</f>
        <v>25514.094760627762</v>
      </c>
      <c r="AYH7" s="137">
        <f>(AXN7*100)/Deflators!$B$7</f>
        <v>24221.405978146984</v>
      </c>
      <c r="AYI7" s="88">
        <f>(AXQ7*100)/Deflators!$B$8</f>
        <v>30957.203770876618</v>
      </c>
      <c r="AYJ7" s="88">
        <f>(AXT7*100)/Deflators!$B$9</f>
        <v>31119.009035992232</v>
      </c>
      <c r="AYK7" s="88">
        <f>(AXW7*100)/Deflators!$B$10</f>
        <v>29055.047678615039</v>
      </c>
      <c r="AYL7" s="182">
        <f>(AXZ7*100)/Deflators!$B$11</f>
        <v>25708.719602310895</v>
      </c>
      <c r="AYM7" s="119">
        <f t="shared" si="117"/>
        <v>6941.5898693893787</v>
      </c>
      <c r="AYN7" s="131">
        <v>1047</v>
      </c>
      <c r="AYO7" s="131">
        <v>150830</v>
      </c>
      <c r="AYP7" s="88">
        <f t="shared" si="118"/>
        <v>9456.3119717841219</v>
      </c>
      <c r="AYQ7" s="131">
        <v>1421</v>
      </c>
      <c r="AYR7" s="131">
        <v>150270</v>
      </c>
      <c r="AYS7" s="116">
        <f t="shared" si="119"/>
        <v>10277.444311057756</v>
      </c>
      <c r="AYT7" s="131">
        <v>1541</v>
      </c>
      <c r="AYU7" s="32">
        <v>149940</v>
      </c>
      <c r="AYV7" s="116">
        <f t="shared" si="120"/>
        <v>9427.4069619830298</v>
      </c>
      <c r="AYW7" s="131">
        <v>1411</v>
      </c>
      <c r="AYX7" s="32">
        <v>149670</v>
      </c>
      <c r="AYY7" s="116">
        <f t="shared" si="121"/>
        <v>9597.3782771535571</v>
      </c>
      <c r="AYZ7" s="87">
        <f>INDEX('[2]All Previous Years'!$A$1:$EX$34,MATCH($A7,'[2]All Previous Years'!$A$1:$A$34,0),MATCH(AYZ$1,'[2]All Previous Years'!$A$1:$EX$1,0))</f>
        <v>1435</v>
      </c>
      <c r="AZA7" s="32">
        <f>INDEX('[3]Raw data 16-17'!$B$2:$XA$34,MATCH($A7,'[3]Raw data 16-17'!$A$2:$A$34,0),MATCH(AZA$1,'[3]Raw data 16-17'!$B$1:$GU$1,0))</f>
        <v>149520</v>
      </c>
      <c r="AZB7" s="88">
        <f t="shared" si="122"/>
        <v>9658.1769436997329</v>
      </c>
      <c r="AZC7" s="32">
        <f>INDEX([4]Sheet1!$A$1:$CJ$34, MATCH($A7, [4]Sheet1!$A$1:$A$34, 0), MATCH(AZC$1, [4]Sheet1!$A$1:$CJ$1, 0))</f>
        <v>1441</v>
      </c>
      <c r="AZD7" s="32">
        <f>INDEX('[5]Finance Indicators'!$A$2:$BO$35,MATCH($A7,'[5]Finance Indicators'!$A$2:$A$35,0),MATCH(AZD$1,'[5]Finance Indicators'!$A$2:$BO$2,0))</f>
        <v>149200</v>
      </c>
      <c r="AZE7" s="88">
        <f>INDEX('[6]Finance Indicators'!$B$3:$BO$35,MATCH($A7,'[6]Finance Indicators'!$A$3:$A$35,0),MATCH(AZE$1,'[6]Finance Indicators'!$B$2:$BO$2,0))</f>
        <v>9711.6741716513206</v>
      </c>
      <c r="AZF7" s="88">
        <f>INDEX('[6]Finance Indicators'!$B$3:$BO$35,MATCH($A7,'[6]Finance Indicators'!$A$3:$A$35,0),MATCH(AZF$1,'[6]Finance Indicators'!$B$2:$BO$2,0))</f>
        <v>1445</v>
      </c>
      <c r="AZG7" s="88">
        <f>INDEX('[6]Finance Indicators'!$B$3:$BO$35,MATCH($A7,'[6]Finance Indicators'!$A$3:$A$35,0),MATCH(AZG$1,'[6]Finance Indicators'!$B$2:$BO$2,0))</f>
        <v>148790</v>
      </c>
      <c r="AZH7" s="250">
        <f t="array" ref="AZH7">INDEX('[7]Finance Indicators'!$A$2:$BO$35,MATCH($A7,'[7]Finance Indicators'!$A$2:$A$35,0),MATCH(AZH$1,'[7]Finance Indicators'!$A$2:$BO$2,0))</f>
        <v>10217.654171704957</v>
      </c>
      <c r="AZI7" s="250">
        <f t="array" ref="AZI7">INDEX('[7]Finance Indicators'!$A$2:$BO$35,MATCH($A7,'[7]Finance Indicators'!$A$2:$A$35,0),MATCH(AZI$1,'[7]Finance Indicators'!$A$2:$BO$2,0))</f>
        <v>1521</v>
      </c>
      <c r="AZJ7" s="250">
        <f t="array" ref="AZJ7">INDEX('[7]Finance Indicators'!$A$2:$BO$35,MATCH($A7,'[7]Finance Indicators'!$A$2:$A$35,0),MATCH(AZJ$1,'[7]Finance Indicators'!$A$2:$BO$2,0))</f>
        <v>148860</v>
      </c>
      <c r="AZK7" s="139">
        <f>(AYM7*100)/Deflators!$B$4</f>
        <v>7893.8282972589486</v>
      </c>
      <c r="AZL7" s="137">
        <f>(AYP7*100)/Deflators!$B$5</f>
        <v>10563.000136874498</v>
      </c>
      <c r="AZM7" s="137">
        <f>(AYS7*100)/Deflators!$B$6</f>
        <v>11324.084108907653</v>
      </c>
      <c r="AZN7" s="137">
        <f>(AYV7*100)/Deflators!$B$7</f>
        <v>10303.407849009765</v>
      </c>
      <c r="AZO7" s="88">
        <f>(AYY7*100)/Deflators!$B$8</f>
        <v>10235.849633918879</v>
      </c>
      <c r="AZP7" s="88">
        <f>(AZB7*100)/Deflators!$B$9</f>
        <v>10122.45869545481</v>
      </c>
      <c r="AZQ7" s="88">
        <f>(AZE7*100)/Deflators!$B$10</f>
        <v>9948.9440510897457</v>
      </c>
      <c r="AZR7" s="183">
        <f>(AZH7*100)/Deflators!$B$11</f>
        <v>10217.654171704957</v>
      </c>
      <c r="AZS7" s="115">
        <f t="shared" si="123"/>
        <v>12815.75283431678</v>
      </c>
      <c r="AZT7" s="131">
        <v>1933</v>
      </c>
      <c r="AZU7" s="131">
        <v>150830</v>
      </c>
      <c r="AZV7" s="116">
        <f t="shared" si="124"/>
        <v>12690.490450522393</v>
      </c>
      <c r="AZW7" s="131">
        <v>1907</v>
      </c>
      <c r="AZX7" s="131">
        <v>150270</v>
      </c>
      <c r="AZY7" s="116">
        <f t="shared" si="125"/>
        <v>12878.484727224222</v>
      </c>
      <c r="AZZ7" s="131">
        <v>1931</v>
      </c>
      <c r="BAA7" s="32">
        <v>149940</v>
      </c>
      <c r="BAB7" s="116">
        <f t="shared" si="126"/>
        <v>12734.682969198904</v>
      </c>
      <c r="BAC7" s="131">
        <v>1906</v>
      </c>
      <c r="BAD7" s="32">
        <v>149670</v>
      </c>
      <c r="BAE7" s="116">
        <f t="shared" si="127"/>
        <v>19428.83895131086</v>
      </c>
      <c r="BAF7" s="87">
        <f>INDEX('[2]All Previous Years'!$A$1:$EX$34,MATCH($A7,'[2]All Previous Years'!$A$1:$A$34,0),MATCH(BAF$1,'[2]All Previous Years'!$A$1:$EX$1,0))</f>
        <v>2905</v>
      </c>
      <c r="BAG7" s="32">
        <f>INDEX('[3]Raw data 16-17'!$B$2:$XA$34,MATCH($A7,'[3]Raw data 16-17'!$A$2:$A$34,0),MATCH(BAG$1,'[3]Raw data 16-17'!$B$1:$GU$1,0))</f>
        <v>149520</v>
      </c>
      <c r="BAH7" s="88">
        <f t="shared" si="128"/>
        <v>20033.512064343162</v>
      </c>
      <c r="BAI7" s="32">
        <f>INDEX([4]Sheet1!$A$1:$CJ$34, MATCH($A7, [4]Sheet1!$A$1:$A$34, 0), MATCH(BAI$1, [4]Sheet1!$A$1:$CJ$1, 0))</f>
        <v>2989</v>
      </c>
      <c r="BAJ7" s="32">
        <f>INDEX('[5]Finance Indicators'!$A$2:$BO$35,MATCH($A7,'[5]Finance Indicators'!$A$2:$A$35,0),MATCH(BAJ$1,'[5]Finance Indicators'!$A$2:$BO$2,0))</f>
        <v>149200</v>
      </c>
      <c r="BAK7" s="88">
        <f>INDEX('[6]Finance Indicators'!$B$3:$BO$35,MATCH($A7,'[6]Finance Indicators'!$A$3:$A$35,0),MATCH(BAK$1,'[6]Finance Indicators'!$B$2:$BO$2,0))</f>
        <v>18650.44693863835</v>
      </c>
      <c r="BAL7" s="88">
        <f>INDEX('[6]Finance Indicators'!$B$3:$BO$35,MATCH($A7,'[6]Finance Indicators'!$A$3:$A$35,0),MATCH(BAL$1,'[6]Finance Indicators'!$B$2:$BO$2,0))</f>
        <v>2775</v>
      </c>
      <c r="BAM7" s="88">
        <f>INDEX('[6]Finance Indicators'!$B$3:$BO$35,MATCH($A7,'[6]Finance Indicators'!$A$3:$A$35,0),MATCH(BAM$1,'[6]Finance Indicators'!$B$2:$BO$2,0))</f>
        <v>148790</v>
      </c>
      <c r="BAN7" s="250">
        <f t="array" ref="BAN7">INDEX('[7]Finance Indicators'!$A$2:$BO$35,MATCH($A7,'[7]Finance Indicators'!$A$2:$A$35,0),MATCH(BAN$1,'[7]Finance Indicators'!$A$2:$BO$2,0))</f>
        <v>15491.065430605939</v>
      </c>
      <c r="BAO7" s="250">
        <f t="array" ref="BAO7">INDEX('[7]Finance Indicators'!$A$2:$BO$35,MATCH($A7,'[7]Finance Indicators'!$A$2:$A$35,0),MATCH(BAO$1,'[7]Finance Indicators'!$A$2:$BO$2,0))</f>
        <v>2306</v>
      </c>
      <c r="BAP7" s="250">
        <f t="array" ref="BAP7">INDEX('[7]Finance Indicators'!$A$2:$BO$35,MATCH($A7,'[7]Finance Indicators'!$A$2:$A$35,0),MATCH(BAP$1,'[7]Finance Indicators'!$A$2:$BO$2,0))</f>
        <v>148860</v>
      </c>
      <c r="BAQ7" s="139">
        <f>(AZS7*100)/Deflators!$B$4</f>
        <v>14573.801431329081</v>
      </c>
      <c r="BAR7" s="137">
        <f>(AZV7*100)/Deflators!$B$5</f>
        <v>14175.679986642972</v>
      </c>
      <c r="BAS7" s="137">
        <f>(AZY7*100)/Deflators!$B$6</f>
        <v>14190.010651720106</v>
      </c>
      <c r="BAT7" s="137">
        <f>(BAB7*100)/Deflators!$B$7</f>
        <v>13917.998129137217</v>
      </c>
      <c r="BAU7" s="137">
        <f>(BAE7*100)/Deflators!$B$8</f>
        <v>20721.354136957732</v>
      </c>
      <c r="BAV7" s="137">
        <f>(BAH7*100)/Deflators!$B$9</f>
        <v>20996.550340537418</v>
      </c>
      <c r="BAW7" s="137">
        <f>(BAK7*100)/Deflators!$B$10</f>
        <v>19106.103627525292</v>
      </c>
      <c r="BAX7" s="245">
        <f>(BAN7*100)/Deflators!$B$11</f>
        <v>15491.065430605937</v>
      </c>
      <c r="BAY7" s="144">
        <v>38.183264397072861</v>
      </c>
      <c r="BAZ7" s="145">
        <v>21.368008645166494</v>
      </c>
      <c r="BBA7" s="145">
        <v>22.182399688460521</v>
      </c>
      <c r="BBB7" s="145">
        <v>23.949459904836949</v>
      </c>
      <c r="BBC7" s="145">
        <v>20.8</v>
      </c>
      <c r="BBD7" s="145">
        <v>27.116054987267297</v>
      </c>
      <c r="BBE7" s="88">
        <f>INDEX('[3]Raw data 16-17'!$B$2:$XA$34,MATCH($A7,'[3]Raw data 16-17'!$A$2:$A$34,0),MATCH(BBE$1,'[3]Raw data 16-17'!$B$1:$GU$1,0))</f>
        <v>26.679496229109066</v>
      </c>
      <c r="BBF7" s="88">
        <f>INDEX('[14]1718 Collected Indicators'!$A$3:$CH$36,MATCH($A7,'[14]1718 Collected Indicators'!$A$3:$A$36,0),MATCH(BBF$1,'[14]1718 Collected Indicators'!$A$3:$CH$3,0))</f>
        <v>27.848564529955972</v>
      </c>
      <c r="BBG7" s="88">
        <f>INDEX('[15]1819 Collected Indicators'!$A$3:$CV$36,MATCH($A7,'[15]1819 Collected Indicators'!$A$3:$A$36,0),MATCH(BBG$1,'[15]1819 Collected Indicators'!$A$3:$CV$3,0))</f>
        <v>27.4</v>
      </c>
      <c r="BBH7" s="126">
        <f>INDEX('[11]1920 Collected Indicators'!$A$3:$CV$36,MATCH($A7,'[11]1920 Collected Indicators'!$A$3:$A$36,0),MATCH(BBH$1,'[11]1920 Collected Indicators'!$A$3:$CV$3,0))</f>
        <v>29.526706244013408</v>
      </c>
      <c r="BBI7" s="133">
        <f t="shared" si="8"/>
        <v>89.399999999999991</v>
      </c>
      <c r="BBJ7" s="116">
        <f t="shared" si="8"/>
        <v>91.666666666666671</v>
      </c>
      <c r="BBK7" s="116">
        <f t="shared" si="8"/>
        <v>90.333333333333329</v>
      </c>
      <c r="BBL7" s="116">
        <f t="shared" si="8"/>
        <v>87.333333333333329</v>
      </c>
      <c r="BBM7" s="136">
        <f t="shared" si="8"/>
        <v>85</v>
      </c>
      <c r="BBN7" s="116">
        <f t="shared" si="8"/>
        <v>84.333333333333329</v>
      </c>
      <c r="BBO7" s="248">
        <f t="shared" si="8"/>
        <v>85.333333333333329</v>
      </c>
      <c r="BBP7" s="144">
        <f t="shared" si="9"/>
        <v>78.533333333333331</v>
      </c>
      <c r="BBQ7" s="145">
        <f t="shared" si="9"/>
        <v>78.666666666666671</v>
      </c>
      <c r="BBR7" s="145">
        <f t="shared" si="9"/>
        <v>75.333333333333329</v>
      </c>
      <c r="BBS7" s="145">
        <f t="shared" si="9"/>
        <v>71</v>
      </c>
      <c r="BBT7" s="146">
        <f t="shared" si="9"/>
        <v>66.333333333333329</v>
      </c>
      <c r="BBU7" s="145">
        <f t="shared" si="9"/>
        <v>62.333333333333336</v>
      </c>
      <c r="BBV7" s="248">
        <f t="shared" si="9"/>
        <v>60</v>
      </c>
      <c r="BBW7" s="115" t="s">
        <v>1858</v>
      </c>
      <c r="BBX7" s="116" t="s">
        <v>1858</v>
      </c>
      <c r="BBY7" s="136" t="s">
        <v>1858</v>
      </c>
      <c r="BBZ7" s="115" t="str">
        <f>INDEX([38]HSN1b!$V$1:$AL$36,MATCH($A7,[38]HSN1b!$V$1:$V$36,0),MATCH(BBZ$1,[38]HSN1b!$V$1:$AL$1,0))</f>
        <v>NA</v>
      </c>
      <c r="BCA7" s="131" t="str">
        <f>INDEX([38]HSN1b!$V$1:$AL$36,MATCH($A7,[38]HSN1b!$V$1:$V$36,0),MATCH(BCA$1,[38]HSN1b!$V$1:$AL$1,0))</f>
        <v>NA</v>
      </c>
      <c r="BCB7" s="131" t="str">
        <f>INDEX([38]HSN1b!$V$1:$AL$36,MATCH($A7,[38]HSN1b!$V$1:$V$36,0),MATCH(BCB$1,[38]HSN1b!$V$1:$AL$1,0))</f>
        <v>NA</v>
      </c>
      <c r="BCC7" s="116" t="str">
        <f>INDEX([38]HSN1b!$V$1:$AL$36,MATCH($A7,[38]HSN1b!$V$1:$V$36,0),MATCH(BCC$1,[38]HSN1b!$V$1:$AL$1,0))</f>
        <v>NA</v>
      </c>
      <c r="BCD7" s="131" t="str">
        <f>INDEX([38]HSN1b!$V$1:$AL$36,MATCH($A7,[38]HSN1b!$V$1:$V$36,0),MATCH(BCD$1,[38]HSN1b!$V$1:$AL$1,0))</f>
        <v>NA</v>
      </c>
      <c r="BCE7" s="131" t="str">
        <f>INDEX([38]HSN1b!$V$1:$AL$36,MATCH($A7,[38]HSN1b!$V$1:$V$36,0),MATCH(BCE$1,[38]HSN1b!$V$1:$AL$1,0))</f>
        <v>NA</v>
      </c>
      <c r="BCF7" s="116" t="str">
        <f>INDEX([38]HSN1b!$V$1:$AL$36,MATCH($A7,[38]HSN1b!$V$1:$V$36,0),MATCH(BCF$1,[38]HSN1b!$V$1:$AL$1,0))</f>
        <v>NA</v>
      </c>
      <c r="BCG7" s="131" t="str">
        <f>INDEX([38]HSN1b!$V$1:$AL$36,MATCH($A7,[38]HSN1b!$V$1:$V$36,0),MATCH(BCG$1,[38]HSN1b!$V$1:$AL$1,0))</f>
        <v>NA</v>
      </c>
      <c r="BCH7" s="131" t="str">
        <f>INDEX([38]HSN1b!$V$1:$AL$36,MATCH($A7,[38]HSN1b!$V$1:$V$36,0),MATCH(BCH$1,[38]HSN1b!$V$1:$AL$1,0))</f>
        <v>NA</v>
      </c>
      <c r="BCI7" s="116" t="str">
        <f>INDEX([38]HSN1b!$V$1:$AL$36,MATCH($A7,[38]HSN1b!$V$1:$V$36,0),MATCH(BCI$1,[38]HSN1b!$V$1:$AL$1,0))</f>
        <v>NA</v>
      </c>
      <c r="BCJ7" s="131" t="str">
        <f>INDEX([38]HSN1b!$V$1:$AL$36,MATCH($A7,[38]HSN1b!$V$1:$V$36,0),MATCH(BCJ$1,[38]HSN1b!$V$1:$AL$1,0))</f>
        <v>NA</v>
      </c>
      <c r="BCK7" s="131" t="str">
        <f>INDEX([38]HSN1b!$V$1:$AL$36,MATCH($A7,[38]HSN1b!$V$1:$V$36,0),MATCH(BCK$1,[38]HSN1b!$V$1:$AL$1,0))</f>
        <v>NA</v>
      </c>
      <c r="BCL7" s="88" t="str">
        <f>INDEX('[14]1718 Collected Indicators'!$A$3:$CH$36,MATCH($A7,'[14]1718 Collected Indicators'!$A$3:$A$36,0),MATCH(BCL$1,'[14]1718 Collected Indicators'!$A$3:$CH$3,0))</f>
        <v>NA</v>
      </c>
      <c r="BCM7" s="32" t="str">
        <f>INDEX('[14]1718 Collected Indicators'!$A$3:$CH$36,MATCH($A7,'[14]1718 Collected Indicators'!$A$3:$A$36,0),MATCH(BCM$1,'[14]1718 Collected Indicators'!$A$3:$CH$3,0))</f>
        <v>NA</v>
      </c>
      <c r="BCN7" s="32" t="str">
        <f>INDEX('[14]1718 Collected Indicators'!$A$3:$CH$36,MATCH($A7,'[14]1718 Collected Indicators'!$A$3:$A$36,0),MATCH(BCN$1,'[14]1718 Collected Indicators'!$A$3:$CH$3,0))</f>
        <v>NA</v>
      </c>
      <c r="BCO7" s="88" t="str">
        <f>INDEX('[15]1819 Collected Indicators'!$A$3:$CV$36,MATCH($A7,'[15]1819 Collected Indicators'!$A$3:$A$36,0),MATCH(BCO$1,'[15]1819 Collected Indicators'!$A$3:$CV$3,0))</f>
        <v>NA</v>
      </c>
      <c r="BCP7" s="32" t="str">
        <f>INDEX('[15]1819 Collected Indicators'!$A$3:$CV$36,MATCH($A7,'[15]1819 Collected Indicators'!$A$3:$A$36,0),MATCH(BCP$1,'[15]1819 Collected Indicators'!$A$3:$CV$3,0))</f>
        <v>NA</v>
      </c>
      <c r="BCQ7" s="40" t="str">
        <f>INDEX('[15]1819 Collected Indicators'!$A$3:$CV$36,MATCH($A7,'[15]1819 Collected Indicators'!$A$3:$A$36,0),MATCH(BCQ$1,'[15]1819 Collected Indicators'!$A$3:$CV$3,0))</f>
        <v>NA</v>
      </c>
      <c r="BCR7" s="40" t="str">
        <f>INDEX('[11]1920 Collected Indicators'!$A$3:$CV$36,MATCH($A7,'[11]1920 Collected Indicators'!$A$3:$A$36,0),MATCH(BCR$1,'[11]1920 Collected Indicators'!$A$3:$CV$3,0))</f>
        <v>NA</v>
      </c>
      <c r="BCS7" s="32" t="str">
        <f>INDEX('[11]1920 Collected Indicators'!$A$3:$CV$36,MATCH($A7,'[11]1920 Collected Indicators'!$A$3:$A$36,0),MATCH(BCS$1,'[11]1920 Collected Indicators'!$A$3:$CV$3,0))</f>
        <v>NA</v>
      </c>
      <c r="BCT7" s="262" t="str">
        <f>INDEX('[11]1920 Collected Indicators'!$A$3:$CV$36,MATCH($A7,'[11]1920 Collected Indicators'!$A$3:$A$36,0),MATCH(BCT$1,'[11]1920 Collected Indicators'!$A$3:$CV$3,0))</f>
        <v>NA</v>
      </c>
      <c r="BCU7" s="115" t="s">
        <v>1853</v>
      </c>
      <c r="BCV7" s="116" t="s">
        <v>1853</v>
      </c>
      <c r="BCW7" s="116" t="s">
        <v>1853</v>
      </c>
      <c r="BCX7" s="116" t="str">
        <f>INDEX([38]HSN2!$V$1:$AL$36,MATCH($A7,[38]HSN2!$V$1:$V$36,0),MATCH(BCX$1,[38]HSN2!$V$1:$AL$1,0))</f>
        <v>NA</v>
      </c>
      <c r="BCY7" s="131" t="str">
        <f>INDEX([38]HSN2!$V$1:$AL$36,MATCH($A7,[38]HSN2!$V$1:$V$36,0),MATCH(BCY$1,[38]HSN2!$V$1:$AL$1,0))</f>
        <v>NA</v>
      </c>
      <c r="BCZ7" s="131" t="str">
        <f>INDEX([38]HSN2!$V$1:$AL$36,MATCH($A7,[38]HSN2!$V$1:$V$36,0),MATCH(BCZ$1,[38]HSN2!$V$1:$AL$1,0))</f>
        <v>NA</v>
      </c>
      <c r="BDA7" s="116" t="str">
        <f>INDEX([38]HSN2!$V$1:$AL$36,MATCH($A7,[38]HSN2!$V$1:$V$36,0),MATCH(BDA$1,[38]HSN2!$V$1:$AL$1,0))</f>
        <v>NA</v>
      </c>
      <c r="BDB7" s="131" t="str">
        <f>INDEX([38]HSN2!$V$1:$AL$36,MATCH($A7,[38]HSN2!$V$1:$V$36,0),MATCH(BDB$1,[38]HSN2!$V$1:$AL$1,0))</f>
        <v>NA</v>
      </c>
      <c r="BDC7" s="131" t="str">
        <f>INDEX([38]HSN2!$V$1:$AL$36,MATCH($A7,[38]HSN2!$V$1:$V$36,0),MATCH(BDC$1,[38]HSN2!$V$1:$AL$1,0))</f>
        <v>NA</v>
      </c>
      <c r="BDD7" s="116" t="str">
        <f>INDEX([38]HSN2!$V$1:$AL$36,MATCH($A7,[38]HSN2!$V$1:$V$36,0),MATCH(BDD$1,[38]HSN2!$V$1:$AL$1,0))</f>
        <v>NA</v>
      </c>
      <c r="BDE7" s="131" t="str">
        <f>INDEX([38]HSN2!$V$1:$AL$36,MATCH($A7,[38]HSN2!$V$1:$V$36,0),MATCH(BDE$1,[38]HSN2!$V$1:$AL$1,0))</f>
        <v>NA</v>
      </c>
      <c r="BDF7" s="131" t="str">
        <f>INDEX([38]HSN2!$V$1:$AL$36,MATCH($A7,[38]HSN2!$V$1:$V$36,0),MATCH(BDF$1,[38]HSN2!$V$1:$AL$1,0))</f>
        <v>NA</v>
      </c>
      <c r="BDG7" s="116" t="str">
        <f>INDEX([38]HSN2!$V$1:$AL$36,MATCH($A7,[38]HSN2!$V$1:$V$36,0),MATCH(BDG$1,[38]HSN2!$V$1:$AL$1,0))</f>
        <v>NA</v>
      </c>
      <c r="BDH7" s="131" t="str">
        <f>INDEX([38]HSN2!$V$1:$AL$36,MATCH($A7,[38]HSN2!$V$1:$V$36,0),MATCH(BDH$1,[38]HSN2!$V$1:$AL$1,0))</f>
        <v>NA</v>
      </c>
      <c r="BDI7" s="131" t="str">
        <f>INDEX([38]HSN2!$V$1:$AL$36,MATCH($A7,[38]HSN2!$V$1:$V$36,0),MATCH(BDI$1,[38]HSN2!$V$1:$AL$1,0))</f>
        <v>NA</v>
      </c>
      <c r="BDJ7" s="88" t="str">
        <f>INDEX('[14]1718 Collected Indicators'!$A$3:$CH$36,MATCH($A7,'[14]1718 Collected Indicators'!$A$3:$A$36,0),MATCH(BDJ$1,'[14]1718 Collected Indicators'!$A$3:$CH$3,0))</f>
        <v>NA</v>
      </c>
      <c r="BDK7" s="32" t="str">
        <f>INDEX('[14]1718 Collected Indicators'!$A$3:$CH$36,MATCH($A7,'[14]1718 Collected Indicators'!$A$3:$A$36,0),MATCH(BDK$1,'[14]1718 Collected Indicators'!$A$3:$CH$3,0))</f>
        <v>NA</v>
      </c>
      <c r="BDL7" s="32" t="str">
        <f>INDEX('[14]1718 Collected Indicators'!$A$3:$CH$36,MATCH($A7,'[14]1718 Collected Indicators'!$A$3:$A$36,0),MATCH(BDL$1,'[14]1718 Collected Indicators'!$A$3:$CH$3,0))</f>
        <v>NA</v>
      </c>
      <c r="BDM7" s="88" t="str">
        <f>INDEX('[15]1819 Collected Indicators'!$A$3:$CV$36,MATCH($A7,'[15]1819 Collected Indicators'!$A$3:$A$36,0),MATCH(BDM$1,'[15]1819 Collected Indicators'!$A$3:$CV$3,0))</f>
        <v>NA</v>
      </c>
      <c r="BDN7" s="32" t="str">
        <f>INDEX('[15]1819 Collected Indicators'!$A$3:$CV$36,MATCH($A7,'[15]1819 Collected Indicators'!$A$3:$A$36,0),MATCH(BDN$1,'[15]1819 Collected Indicators'!$A$3:$CV$3,0))</f>
        <v>NA</v>
      </c>
      <c r="BDO7" s="40" t="str">
        <f>INDEX('[15]1819 Collected Indicators'!$A$3:$CV$36,MATCH($A7,'[15]1819 Collected Indicators'!$A$3:$A$36,0),MATCH(BDO$1,'[15]1819 Collected Indicators'!$A$3:$CV$3,0))</f>
        <v>NA</v>
      </c>
      <c r="BDP7" s="32" t="str">
        <f>INDEX('[11]1920 Collected Indicators'!$A$3:$CV$36,MATCH($A7,'[11]1920 Collected Indicators'!$A$3:$A$36,0),MATCH(BDP$1,'[11]1920 Collected Indicators'!$A$3:$CV$3,0))</f>
        <v>NA</v>
      </c>
      <c r="BDQ7" s="262" t="str">
        <f>INDEX('[11]1920 Collected Indicators'!$A$3:$CV$36,MATCH($A7,'[11]1920 Collected Indicators'!$A$3:$A$36,0),MATCH(BDQ$1,'[11]1920 Collected Indicators'!$A$3:$CV$3,0))</f>
        <v>NA</v>
      </c>
      <c r="BDR7" s="33" t="str">
        <f>INDEX('[11]1920 Collected Indicators'!$A$3:$CV$36,MATCH($A7,'[11]1920 Collected Indicators'!$A$3:$A$36,0),MATCH(BDR$1,'[11]1920 Collected Indicators'!$A$3:$CV$3,0))</f>
        <v>NA</v>
      </c>
      <c r="BDS7" s="133" t="s">
        <v>1853</v>
      </c>
      <c r="BDT7" s="116" t="s">
        <v>1853</v>
      </c>
      <c r="BDU7" s="116" t="s">
        <v>1853</v>
      </c>
      <c r="BDV7" s="116" t="str">
        <f>INDEX([38]HSN3!$V$1:$AL$36,MATCH($A7,[38]HSN3!$V$1:$V$36,0),MATCH(BDV$1,[38]HSN3!$V$1:$AL$1,0))</f>
        <v>NA</v>
      </c>
      <c r="BDW7" s="131" t="str">
        <f>INDEX([38]HSN3!$V$1:$AL$36,MATCH($A7,[38]HSN3!$V$1:$V$36,0),MATCH(BDW$1,[38]HSN3!$V$1:$AL$1,0))</f>
        <v>NA</v>
      </c>
      <c r="BDX7" s="131" t="str">
        <f>INDEX([38]HSN3!$V$1:$AL$36,MATCH($A7,[38]HSN3!$V$1:$V$36,0),MATCH(BDX$1,[38]HSN3!$V$1:$AL$1,0))</f>
        <v>NA</v>
      </c>
      <c r="BDY7" s="116" t="str">
        <f>INDEX([38]HSN3!$V$1:$AL$36,MATCH($A7,[38]HSN3!$V$1:$V$36,0),MATCH(BDY$1,[38]HSN3!$V$1:$AL$1,0))</f>
        <v>NA</v>
      </c>
      <c r="BDZ7" s="131" t="str">
        <f>INDEX([38]HSN3!$V$1:$AL$36,MATCH($A7,[38]HSN3!$V$1:$V$36,0),MATCH(BDZ$1,[38]HSN3!$V$1:$AL$1,0))</f>
        <v>NA</v>
      </c>
      <c r="BEA7" s="131" t="str">
        <f>INDEX([38]HSN3!$V$1:$AL$36,MATCH($A7,[38]HSN3!$V$1:$V$36,0),MATCH(BEA$1,[38]HSN3!$V$1:$AL$1,0))</f>
        <v>NA</v>
      </c>
      <c r="BEB7" s="116" t="str">
        <f>INDEX([38]HSN3!$V$1:$AL$36,MATCH($A7,[38]HSN3!$V$1:$V$36,0),MATCH(BEB$1,[38]HSN3!$V$1:$AL$1,0))</f>
        <v>NA</v>
      </c>
      <c r="BEC7" s="131" t="str">
        <f>INDEX([38]HSN3!$V$1:$AL$36,MATCH($A7,[38]HSN3!$V$1:$V$36,0),MATCH(BEC$1,[38]HSN3!$V$1:$AL$1,0))</f>
        <v>NA</v>
      </c>
      <c r="BED7" s="131" t="str">
        <f>INDEX([38]HSN3!$V$1:$AL$36,MATCH($A7,[38]HSN3!$V$1:$V$36,0),MATCH(BED$1,[38]HSN3!$V$1:$AL$1,0))</f>
        <v>NA</v>
      </c>
      <c r="BEE7" s="116" t="str">
        <f>INDEX([38]HSN3!$V$1:$AL$36,MATCH($A7,[38]HSN3!$V$1:$V$36,0),MATCH(BEE$1,[38]HSN3!$V$1:$AL$1,0))</f>
        <v>NA</v>
      </c>
      <c r="BEF7" s="131" t="str">
        <f>INDEX([38]HSN3!$V$1:$AL$36,MATCH($A7,[38]HSN3!$V$1:$V$36,0),MATCH(BEF$1,[38]HSN3!$V$1:$AL$1,0))</f>
        <v>NA</v>
      </c>
      <c r="BEG7" s="131" t="str">
        <f>INDEX([38]HSN3!$V$1:$AL$36,MATCH($A7,[38]HSN3!$V$1:$V$36,0),MATCH(BEG$1,[38]HSN3!$V$1:$AL$1,0))</f>
        <v>NA</v>
      </c>
      <c r="BEH7" s="88" t="str">
        <f>INDEX('[14]1718 Collected Indicators'!$A$3:$CH$36,MATCH($A7,'[14]1718 Collected Indicators'!$A$3:$A$36,0),MATCH(BEH$1,'[14]1718 Collected Indicators'!$A$3:$CH$3,0))</f>
        <v>NA</v>
      </c>
      <c r="BEI7" s="32" t="str">
        <f>INDEX('[14]1718 Collected Indicators'!$A$3:$CH$36,MATCH($A7,'[14]1718 Collected Indicators'!$A$3:$A$36,0),MATCH(BEI$1,'[14]1718 Collected Indicators'!$A$3:$CH$3,0))</f>
        <v>NA</v>
      </c>
      <c r="BEJ7" s="32" t="str">
        <f>INDEX('[14]1718 Collected Indicators'!$A$3:$CH$36,MATCH($A7,'[14]1718 Collected Indicators'!$A$3:$A$36,0),MATCH(BEJ$1,'[14]1718 Collected Indicators'!$A$3:$CH$3,0))</f>
        <v>NA</v>
      </c>
      <c r="BEK7" s="88" t="str">
        <f>INDEX('[15]1819 Collected Indicators'!$A$3:$CV$36,MATCH($A7,'[15]1819 Collected Indicators'!$A$3:$A$36,0),MATCH(BEK$1,'[15]1819 Collected Indicators'!$A$3:$CV$3,0))</f>
        <v>NA</v>
      </c>
      <c r="BEL7" s="32" t="str">
        <f>INDEX('[15]1819 Collected Indicators'!$A$3:$CV$36,MATCH($A7,'[15]1819 Collected Indicators'!$A$3:$A$36,0),MATCH(BEL$1,'[15]1819 Collected Indicators'!$A$3:$CV$3,0))</f>
        <v>NA</v>
      </c>
      <c r="BEM7" s="32" t="str">
        <f>INDEX('[15]1819 Collected Indicators'!$A$3:$CV$36,MATCH($A7,'[15]1819 Collected Indicators'!$A$3:$A$36,0),MATCH(BEM$1,'[15]1819 Collected Indicators'!$A$3:$CV$3,0))</f>
        <v>NA</v>
      </c>
      <c r="BEN7" s="284" t="str">
        <f>INDEX('[11]1920 Collected Indicators'!$A$3:$CV$36,MATCH($A7,'[11]1920 Collected Indicators'!$A$3:$A$36,0),MATCH(BEN$1,'[11]1920 Collected Indicators'!$A$3:$CV$3,0))</f>
        <v>NA</v>
      </c>
      <c r="BEO7" s="39" t="str">
        <f>INDEX('[11]1920 Collected Indicators'!$A$3:$CV$36,MATCH($A7,'[11]1920 Collected Indicators'!$A$3:$A$36,0),MATCH(BEO$1,'[11]1920 Collected Indicators'!$A$3:$CV$3,0))</f>
        <v>NA</v>
      </c>
      <c r="BEP7" s="287" t="str">
        <f>INDEX('[11]1920 Collected Indicators'!$A$3:$CV$36,MATCH($A7,'[11]1920 Collected Indicators'!$A$3:$A$36,0),MATCH(BEP$1,'[11]1920 Collected Indicators'!$A$3:$CV$3,0))</f>
        <v>NA</v>
      </c>
      <c r="BEQ7" s="133" t="s">
        <v>1853</v>
      </c>
      <c r="BER7" s="116" t="s">
        <v>1853</v>
      </c>
      <c r="BES7" s="136" t="s">
        <v>1853</v>
      </c>
      <c r="BET7" s="115" t="str">
        <f>INDEX([38]HSN4b!$V$1:$AL$36,MATCH($A7,[38]HSN4b!$V$1:$V$36,0),MATCH(BET$1,[38]HSN4b!$V$1:$AL$1,0))</f>
        <v>NA</v>
      </c>
      <c r="BEU7" s="131" t="str">
        <f>INDEX([38]HSN4b!$V$1:$AL$36,MATCH($A7,[38]HSN4b!$V$1:$V$36,0),MATCH(BEU$1,[38]HSN4b!$V$1:$AL$1,0))</f>
        <v>NA</v>
      </c>
      <c r="BEV7" s="131" t="str">
        <f>INDEX([38]HSN4b!$V$1:$AL$36,MATCH($A7,[38]HSN4b!$V$1:$V$36,0),MATCH(BEV$1,[38]HSN4b!$V$1:$AL$1,0))</f>
        <v>NA</v>
      </c>
      <c r="BEW7" s="116" t="str">
        <f>INDEX([38]HSN4b!$V$1:$AL$36,MATCH($A7,[38]HSN4b!$V$1:$V$36,0),MATCH(BEW$1,[38]HSN4b!$V$1:$AL$1,0))</f>
        <v>NA</v>
      </c>
      <c r="BEX7" s="131" t="str">
        <f>INDEX([38]HSN4b!$V$1:$AL$36,MATCH($A7,[38]HSN4b!$V$1:$V$36,0),MATCH(BEX$1,[38]HSN4b!$V$1:$AL$1,0))</f>
        <v>NA</v>
      </c>
      <c r="BEY7" s="131" t="str">
        <f>INDEX([38]HSN4b!$V$1:$AL$36,MATCH($A7,[38]HSN4b!$V$1:$V$36,0),MATCH(BEY$1,[38]HSN4b!$V$1:$AL$1,0))</f>
        <v>NA</v>
      </c>
      <c r="BEZ7" s="116" t="str">
        <f>INDEX([38]HSN4b!$V$1:$AL$36,MATCH($A7,[38]HSN4b!$V$1:$V$36,0),MATCH(BEZ$1,[38]HSN4b!$V$1:$AL$1,0))</f>
        <v>NA</v>
      </c>
      <c r="BFA7" s="131" t="str">
        <f>INDEX([38]HSN4b!$V$1:$AL$36,MATCH($A7,[38]HSN4b!$V$1:$V$36,0),MATCH(BFA$1,[38]HSN4b!$V$1:$AL$1,0))</f>
        <v>NA</v>
      </c>
      <c r="BFB7" s="131" t="str">
        <f>INDEX([38]HSN4b!$V$1:$AL$36,MATCH($A7,[38]HSN4b!$V$1:$V$36,0),MATCH(BFB$1,[38]HSN4b!$V$1:$AL$1,0))</f>
        <v>NA</v>
      </c>
      <c r="BFC7" s="116" t="str">
        <f>INDEX([38]HSN4b!$V$1:$AL$36,MATCH($A7,[38]HSN4b!$V$1:$V$36,0),MATCH(BFC$1,[38]HSN4b!$V$1:$AL$1,0))</f>
        <v>NA</v>
      </c>
      <c r="BFD7" s="131" t="str">
        <f>INDEX([38]HSN4b!$V$1:$AL$36,MATCH($A7,[38]HSN4b!$V$1:$V$36,0),MATCH(BFD$1,[38]HSN4b!$V$1:$AL$1,0))</f>
        <v>NA</v>
      </c>
      <c r="BFE7" s="131" t="str">
        <f>INDEX([38]HSN4b!$V$1:$AL$36,MATCH($A7,[38]HSN4b!$V$1:$V$36,0),MATCH(BFE$1,[38]HSN4b!$V$1:$AL$1,0))</f>
        <v>NA</v>
      </c>
      <c r="BFF7" s="88" t="str">
        <f>INDEX('[14]1718 Collected Indicators'!$A$3:$CH$36,MATCH($A7,'[14]1718 Collected Indicators'!$A$3:$A$36,0),MATCH(BFF$1,'[14]1718 Collected Indicators'!$A$3:$CH$3,0))</f>
        <v>NA</v>
      </c>
      <c r="BFG7" s="32" t="str">
        <f>INDEX('[14]1718 Collected Indicators'!$A$3:$CH$36,MATCH($A7,'[14]1718 Collected Indicators'!$A$3:$A$36,0),MATCH(BFG$1,'[14]1718 Collected Indicators'!$A$3:$CH$3,0))</f>
        <v>NA</v>
      </c>
      <c r="BFH7" s="32" t="str">
        <f>INDEX('[14]1718 Collected Indicators'!$A$3:$CH$36,MATCH($A7,'[14]1718 Collected Indicators'!$A$3:$A$36,0),MATCH(BFH$1,'[14]1718 Collected Indicators'!$A$3:$CH$3,0))</f>
        <v>NA</v>
      </c>
      <c r="BFI7" s="88" t="str">
        <f>INDEX('[15]1819 Collected Indicators'!$A$3:$CV$36,MATCH($A7,'[15]1819 Collected Indicators'!$A$3:$A$36,0),MATCH(BFI$1,'[15]1819 Collected Indicators'!$A$3:$CV$3,0))</f>
        <v>NA</v>
      </c>
      <c r="BFJ7" s="32" t="str">
        <f>INDEX('[15]1819 Collected Indicators'!$A$3:$CV$36,MATCH($A7,'[15]1819 Collected Indicators'!$A$3:$A$36,0),MATCH(BFJ$1,'[15]1819 Collected Indicators'!$A$3:$CV$3,0))</f>
        <v>NA</v>
      </c>
      <c r="BFK7" s="40" t="str">
        <f>INDEX('[15]1819 Collected Indicators'!$A$3:$CV$36,MATCH($A7,'[15]1819 Collected Indicators'!$A$3:$A$36,0),MATCH(BFK$1,'[15]1819 Collected Indicators'!$A$3:$CV$3,0))</f>
        <v>NA</v>
      </c>
      <c r="BFL7" s="32" t="str">
        <f>INDEX('[11]1920 Collected Indicators'!$A$3:$CV$36,MATCH($A7,'[11]1920 Collected Indicators'!$A$3:$A$36,0),MATCH(BFL$1,'[11]1920 Collected Indicators'!$A$3:$CV$3,0))</f>
        <v>NA</v>
      </c>
      <c r="BFM7" s="32" t="str">
        <f>INDEX('[11]1920 Collected Indicators'!$A$3:$CV$36,MATCH($A7,'[11]1920 Collected Indicators'!$A$3:$A$36,0),MATCH(BFM$1,'[11]1920 Collected Indicators'!$A$3:$CV$3,0))</f>
        <v>NA</v>
      </c>
      <c r="BFN7" s="262" t="str">
        <f>INDEX('[11]1920 Collected Indicators'!$A$3:$CV$36,MATCH($A7,'[11]1920 Collected Indicators'!$A$3:$A$36,0),MATCH(BFN$1,'[11]1920 Collected Indicators'!$A$3:$CV$3,0))</f>
        <v>NA</v>
      </c>
      <c r="BFO7" s="115" t="s">
        <v>1853</v>
      </c>
      <c r="BFP7" s="116" t="s">
        <v>1853</v>
      </c>
      <c r="BFQ7" s="116" t="s">
        <v>1853</v>
      </c>
      <c r="BFR7" s="116" t="str">
        <f>INDEX([38]HSN5!$V$1:$AL$36,MATCH($A7,[38]HSN5!$V$1:$V$36,0),MATCH(BFR$1,[38]HSN5!$V$1:$AL$1,0))</f>
        <v>NA</v>
      </c>
      <c r="BFS7" s="131" t="str">
        <f>INDEX([38]HSN5!$V$1:$AL$36,MATCH($A7,[38]HSN5!$V$1:$V$36,0),MATCH(BFS$1,[38]HSN5!$V$1:$AL$1,0))</f>
        <v>NA</v>
      </c>
      <c r="BFT7" s="131" t="str">
        <f>INDEX([38]HSN5!$V$1:$AL$36,MATCH($A7,[38]HSN5!$V$1:$V$36,0),MATCH(BFT$1,[38]HSN5!$V$1:$AL$1,0))</f>
        <v>NA</v>
      </c>
      <c r="BFU7" s="116" t="str">
        <f>INDEX([38]HSN5!$V$1:$AL$36,MATCH($A7,[38]HSN5!$V$1:$V$36,0),MATCH(BFU$1,[38]HSN5!$V$1:$AL$1,0))</f>
        <v>NA</v>
      </c>
      <c r="BFV7" s="131" t="str">
        <f>INDEX([38]HSN5!$V$1:$AL$36,MATCH($A7,[38]HSN5!$V$1:$V$36,0),MATCH(BFV$1,[38]HSN5!$V$1:$AL$1,0))</f>
        <v>NA</v>
      </c>
      <c r="BFW7" s="131" t="str">
        <f>INDEX([38]HSN5!$V$1:$AL$36,MATCH($A7,[38]HSN5!$V$1:$V$36,0),MATCH(BFW$1,[38]HSN5!$V$1:$AL$1,0))</f>
        <v>NA</v>
      </c>
      <c r="BFX7" s="116" t="str">
        <f>INDEX([38]HSN5!$V$1:$AL$36,MATCH($A7,[38]HSN5!$V$1:$V$36,0),MATCH(BFX$1,[38]HSN5!$V$1:$AL$1,0))</f>
        <v>NA</v>
      </c>
      <c r="BFY7" s="131" t="str">
        <f>INDEX([38]HSN5!$V$1:$AL$36,MATCH($A7,[38]HSN5!$V$1:$V$36,0),MATCH(BFY$1,[38]HSN5!$V$1:$AL$1,0))</f>
        <v>NA</v>
      </c>
      <c r="BFZ7" s="131" t="str">
        <f>INDEX([38]HSN5!$V$1:$AL$36,MATCH($A7,[38]HSN5!$V$1:$V$36,0),MATCH(BFZ$1,[38]HSN5!$V$1:$AL$1,0))</f>
        <v>NA</v>
      </c>
      <c r="BGA7" s="116" t="str">
        <f>INDEX([38]HSN5!$V$1:$AL$36,MATCH($A7,[38]HSN5!$V$1:$V$36,0),MATCH(BGA$1,[38]HSN5!$V$1:$AL$1,0))</f>
        <v>NA</v>
      </c>
      <c r="BGB7" s="131" t="str">
        <f>INDEX([38]HSN5!$V$1:$AL$36,MATCH($A7,[38]HSN5!$V$1:$V$36,0),MATCH(BGB$1,[38]HSN5!$V$1:$AL$1,0))</f>
        <v>NA</v>
      </c>
      <c r="BGC7" s="131" t="str">
        <f>INDEX([38]HSN5!$V$1:$AL$36,MATCH($A7,[38]HSN5!$V$1:$V$36,0),MATCH(BGC$1,[38]HSN5!$V$1:$AL$1,0))</f>
        <v>NA</v>
      </c>
      <c r="BGD7" s="88" t="str">
        <f>INDEX('[14]1718 Collected Indicators'!$A$3:$CH$36,MATCH($A7,'[14]1718 Collected Indicators'!$A$3:$A$36,0),MATCH(BGD$1,'[14]1718 Collected Indicators'!$A$3:$CH$3,0))</f>
        <v>NA</v>
      </c>
      <c r="BGE7" s="32" t="str">
        <f>INDEX('[14]1718 Collected Indicators'!$A$3:$CH$36,MATCH($A7,'[14]1718 Collected Indicators'!$A$3:$A$36,0),MATCH(BGE$1,'[14]1718 Collected Indicators'!$A$3:$CH$3,0))</f>
        <v>NA</v>
      </c>
      <c r="BGF7" s="32" t="str">
        <f>INDEX('[14]1718 Collected Indicators'!$A$3:$CH$36,MATCH($A7,'[14]1718 Collected Indicators'!$A$3:$A$36,0),MATCH(BGF$1,'[14]1718 Collected Indicators'!$A$3:$CH$3,0))</f>
        <v>NA</v>
      </c>
      <c r="BGG7" s="88" t="str">
        <f>INDEX('[15]1819 Collected Indicators'!$A$3:$CV$36,MATCH($A7,'[15]1819 Collected Indicators'!$A$3:$A$36,0),MATCH(BGG$1,'[15]1819 Collected Indicators'!$A$3:$CV$3,0))</f>
        <v>NA</v>
      </c>
      <c r="BGH7" s="32" t="str">
        <f>INDEX('[15]1819 Collected Indicators'!$A$3:$CV$36,MATCH($A7,'[15]1819 Collected Indicators'!$A$3:$A$36,0),MATCH(BGH$1,'[15]1819 Collected Indicators'!$A$3:$CV$3,0))</f>
        <v>NA</v>
      </c>
      <c r="BGI7" s="40" t="str">
        <f>INDEX('[15]1819 Collected Indicators'!$A$3:$CV$36,MATCH($A7,'[15]1819 Collected Indicators'!$A$3:$A$36,0),MATCH(BGI$1,'[15]1819 Collected Indicators'!$A$3:$CV$3,0))</f>
        <v>NA</v>
      </c>
      <c r="BGJ7" s="140" t="str">
        <f t="array" ref="BGJ7">INDEX([39]Extraction!$A$3:$P$36,MATCH($A7,[39]Extraction!$P$3:$P$36,0),MATCH(BGJ$1,[39]Extraction!$A$3:$P$3,0))</f>
        <v>NA</v>
      </c>
      <c r="BGK7" s="32" t="str">
        <f t="array" ref="BGK7">INDEX([39]Extraction!$A$3:$P$36,MATCH($A7,[39]Extraction!$P$3:$P$36,0),MATCH(BGK$1,[39]Extraction!$A$3:$P$3,0))</f>
        <v>NA</v>
      </c>
      <c r="BGL7" s="262" t="str">
        <f t="array" ref="BGL7">INDEX([39]Extraction!$A$3:$P$36,MATCH($A7,[39]Extraction!$P$3:$P$36,0),MATCH(BGL$1,[39]Extraction!$A$3:$P$3,0))</f>
        <v>NA</v>
      </c>
      <c r="BGM7" s="132" t="str">
        <f t="array" ref="BGM7">INDEX([39]Extraction!$A$3:$P$36,MATCH($A7,[39]Extraction!$P$3:$P$36,0),MATCH(BGM$1,[39]Extraction!$A$3:$P$3,0))</f>
        <v>NA</v>
      </c>
      <c r="BGN7" s="32" t="str">
        <f t="array" ref="BGN7">INDEX([39]Extraction!$A$3:$P$36,MATCH($A7,[39]Extraction!$P$3:$P$36,0),MATCH(BGN$1,[39]Extraction!$A$3:$P$3,0))</f>
        <v>NA</v>
      </c>
      <c r="BGO7" s="32" t="str">
        <f t="array" ref="BGO7">INDEX([39]Extraction!$A$3:$P$36,MATCH($A7,[39]Extraction!$P$3:$P$36,0),MATCH(BGO$1,[39]Extraction!$A$3:$P$3,0))</f>
        <v>NA</v>
      </c>
      <c r="BGP7" s="132" t="str">
        <f t="array" ref="BGP7">INDEX([39]Extraction!$A$3:$P$36,MATCH($A7,[39]Extraction!$P$3:$P$36,0),MATCH(BGP$1,[39]Extraction!$A$3:$P$3,0))</f>
        <v>NA</v>
      </c>
      <c r="BGQ7" s="32" t="str">
        <f t="array" ref="BGQ7">INDEX([39]Extraction!$A$3:$P$36,MATCH($A7,[39]Extraction!$P$3:$P$36,0),MATCH(BGQ$1,[39]Extraction!$A$3:$P$3,0))</f>
        <v>NA</v>
      </c>
      <c r="BGR7" s="32" t="str">
        <f t="array" ref="BGR7">INDEX([39]Extraction!$A$3:$P$36,MATCH($A7,[39]Extraction!$P$3:$P$36,0),MATCH(BGR$1,[39]Extraction!$A$3:$P$3,0))</f>
        <v>NA</v>
      </c>
      <c r="BGS7" s="132" t="str">
        <f t="array" ref="BGS7">INDEX([39]Extraction!$A$3:$P$36,MATCH($A7,[39]Extraction!$P$3:$P$36,0),MATCH(BGS$1,[39]Extraction!$A$3:$P$3,0))</f>
        <v>NA</v>
      </c>
      <c r="BGT7" s="32" t="str">
        <f t="array" ref="BGT7">INDEX([39]Extraction!$A$3:$P$36,MATCH($A7,[39]Extraction!$P$3:$P$36,0),MATCH(BGT$1,[39]Extraction!$A$3:$P$3,0))</f>
        <v>NA</v>
      </c>
      <c r="BGU7" s="32" t="str">
        <f t="array" ref="BGU7">INDEX([39]Extraction!$A$3:$P$36,MATCH($A7,[39]Extraction!$P$3:$P$36,0),MATCH(BGU$1,[39]Extraction!$A$3:$P$3,0))</f>
        <v>NA</v>
      </c>
      <c r="BGV7" s="132" t="str">
        <f>INDEX('[11]1920 Collected Indicators'!$A$3:$CV$36,MATCH($A7,'[11]1920 Collected Indicators'!$A$3:$A$36,0),MATCH(BGV$1,'[11]1920 Collected Indicators'!$A$3:$CV$3,0))</f>
        <v>NA</v>
      </c>
      <c r="BGW7" s="32" t="str">
        <f>INDEX('[11]1920 Collected Indicators'!$A$3:$CV$36,MATCH($A7,'[11]1920 Collected Indicators'!$A$3:$A$36,0),MATCH(BGW$1,'[11]1920 Collected Indicators'!$A$3:$CV$3,0))</f>
        <v>NA</v>
      </c>
      <c r="BGX7" s="33" t="str">
        <f>INDEX('[11]1920 Collected Indicators'!$A$3:$CV$36,MATCH($A7,'[11]1920 Collected Indicators'!$A$3:$A$36,0),MATCH(BGX$1,'[11]1920 Collected Indicators'!$A$3:$CV$3,0))</f>
        <v>NA</v>
      </c>
      <c r="BGY7" s="133">
        <f>INDEX('[25]Corporate Management'!$B$6:$EY$40,MATCH($A7,'[25]Corporate Management'!$B$6:$B$40,0),MATCH(BGY$1,'[25]Corporate Management'!$B$40:$EY$40,0))</f>
        <v>76.71641791044776</v>
      </c>
      <c r="BGZ7" s="131">
        <f>INDEX('[25]Corporate Management'!$B$6:$EY$40,MATCH($A7,'[25]Corporate Management'!$B$6:$B$40,0),MATCH(BGZ$1,'[25]Corporate Management'!$B$40:$EY$40,0))</f>
        <v>257</v>
      </c>
      <c r="BHA7" s="131">
        <f>INDEX('[25]Corporate Management'!$B$6:$EY$40,MATCH($A7,'[25]Corporate Management'!$B$6:$B$40,0),MATCH(BHA$1,'[25]Corporate Management'!$B$40:$EY$40,0))</f>
        <v>335</v>
      </c>
      <c r="BHB7" s="116">
        <f>INDEX('[25]Corporate Management'!$B$6:$EY$40,MATCH($A7,'[25]Corporate Management'!$B$6:$B$40,0),MATCH(BHB$1,'[25]Corporate Management'!$B$40:$EY$40,0))</f>
        <v>77.31343283582089</v>
      </c>
      <c r="BHC7" s="131">
        <f>INDEX('[25]Corporate Management'!$B$6:$EY$40,MATCH($A7,'[25]Corporate Management'!$B$6:$B$40,0),MATCH(BHC$1,'[25]Corporate Management'!$B$40:$EY$40,0))</f>
        <v>259</v>
      </c>
      <c r="BHD7" s="131">
        <f>INDEX('[25]Corporate Management'!$B$6:$EY$40,MATCH($A7,'[25]Corporate Management'!$B$6:$B$40,0),MATCH(BHD$1,'[25]Corporate Management'!$B$40:$EY$40,0))</f>
        <v>335</v>
      </c>
      <c r="BHE7" s="116">
        <f>INDEX('[25]Corporate Management'!$B$6:$EY$40,MATCH($A7,'[25]Corporate Management'!$B$6:$B$40,0),MATCH(BHE$1,'[25]Corporate Management'!$B$40:$EY$40,0))</f>
        <v>77.577319587628864</v>
      </c>
      <c r="BHF7" s="131">
        <f>INDEX('[25]Corporate Management'!$B$6:$EY$40,MATCH($A7,'[25]Corporate Management'!$B$6:$B$40,0),MATCH(BHF$1,'[25]Corporate Management'!$B$40:$EY$40,0))</f>
        <v>301</v>
      </c>
      <c r="BHG7" s="131">
        <f>INDEX('[25]Corporate Management'!$B$6:$EY$40,MATCH($A7,'[25]Corporate Management'!$B$6:$B$40,0),MATCH(BHG$1,'[25]Corporate Management'!$B$40:$EY$40,0))</f>
        <v>388</v>
      </c>
      <c r="BHH7" s="116">
        <f>INDEX('[26]All Data'!$A$1:$Y$34,MATCH($A7,'[26]All Data'!$A$1:$A$34,0),MATCH(BHH$1,'[26]All Data'!$A$1:$Y$1,0))</f>
        <v>75.401069518716582</v>
      </c>
      <c r="BHI7" s="131">
        <f>INDEX('[26]All Data'!$A$1:$Y$34,MATCH($A7,'[26]All Data'!$A$1:$A$34,0),MATCH(BHI$1,'[26]All Data'!$A$1:$Y$1,0))</f>
        <v>282</v>
      </c>
      <c r="BHJ7" s="131">
        <f>INDEX('[26]All Data'!$A$1:$Y$34,MATCH($A7,'[26]All Data'!$A$1:$A$34,0),MATCH(BHJ$1,'[26]All Data'!$A$1:$Y$1,0))</f>
        <v>374</v>
      </c>
      <c r="BHK7" s="116">
        <f>INDEX('[27]All Data'!$A$1:$Y$34,MATCH($A7,'[27]All Data'!$A$1:$A$34,0),MATCH(BHK$1,'[27]All Data'!$A$1:$Y$1,0))</f>
        <v>75.401069518716582</v>
      </c>
      <c r="BHL7" s="131">
        <f>INDEX('[27]All Data'!$A$1:$Y$34,MATCH($A7,'[27]All Data'!$A$1:$A$34,0),MATCH(BHL$1,'[27]All Data'!$A$1:$Y$1,0))</f>
        <v>282</v>
      </c>
      <c r="BHM7" s="131">
        <f>INDEX('[27]All Data'!$A$1:$Y$34,MATCH($A7,'[27]All Data'!$A$1:$A$34,0),MATCH(BHM$1,'[27]All Data'!$A$1:$Y$1,0))</f>
        <v>374</v>
      </c>
      <c r="BHN7" s="116">
        <f>INDEX('[28]All Data'!$A$1:$AB$34,MATCH($A7,'[28]All Data'!$A$1:$A$34,0),MATCH(BHN$1,'[28]All Data'!$A$1:$AB$1,0))</f>
        <v>75.401069518716582</v>
      </c>
      <c r="BHO7" s="131">
        <f>INDEX('[28]All Data'!$A$1:$AB$34,MATCH($A7,'[28]All Data'!$A$1:$A$34,0),MATCH(BHO$1,'[28]All Data'!$A$1:$AB$1,0))</f>
        <v>282</v>
      </c>
      <c r="BHP7" s="131">
        <f>INDEX('[28]All Data'!$A$1:$AB$34,MATCH($A7,'[28]All Data'!$A$1:$A$34,0),MATCH(BHP$1,'[28]All Data'!$A$1:$AB$1,0))</f>
        <v>374</v>
      </c>
      <c r="BHQ7" s="116">
        <f>INDEX('[29]SPI Raw Data 1617'!$A$3:$AN$37,MATCH($A7,'[29]SPI Raw Data 1617'!$A$3:$A$37,0),MATCH(BHQ$1,'[29]SPI Raw Data 1617'!$A$37:$AN$37,0))</f>
        <v>77.310924369747909</v>
      </c>
      <c r="BHR7" s="131">
        <f>INDEX('[29]SPI Raw Data 1617'!$A$3:$AN$37,MATCH($A7,'[29]SPI Raw Data 1617'!$A$3:$A$37,0),MATCH(BHR$1,'[29]SPI Raw Data 1617'!$A$37:$AN$37,0))</f>
        <v>276</v>
      </c>
      <c r="BHS7" s="131">
        <f>INDEX('[29]SPI Raw Data 1617'!$A$3:$AN$37,MATCH($A7,'[29]SPI Raw Data 1617'!$A$3:$A$37,0),MATCH(BHS$1,'[29]SPI Raw Data 1617'!$A$37:$AN$37,0))</f>
        <v>357</v>
      </c>
      <c r="BHT7" s="116">
        <f>INDEX('[30]SPI Raw Data 1718'!$A$3:$AN$37,MATCH($A7,'[30]SPI Raw Data 1718'!$A$3:$A$37,0),MATCH(BHT$1,'[30]SPI Raw Data 1718'!$A$37:$AN$37,0))</f>
        <v>77.337110481586407</v>
      </c>
      <c r="BHU7" s="131">
        <f>INDEX('[30]SPI Raw Data 1718'!$A$3:$AN$37,MATCH($A7,'[30]SPI Raw Data 1718'!$A$3:$A$37,0),MATCH(BHU$1,'[30]SPI Raw Data 1718'!$A$37:$AN$37,0))</f>
        <v>273</v>
      </c>
      <c r="BHV7" s="131">
        <f>INDEX('[30]SPI Raw Data 1718'!$A$3:$AN$37,MATCH($A7,'[30]SPI Raw Data 1718'!$A$3:$A$37,0),MATCH(BHV$1,'[30]SPI Raw Data 1718'!$A$37:$AN$37,0))</f>
        <v>353</v>
      </c>
      <c r="BHW7" s="116">
        <f>INDEX('[31]SPI Raw Data 1819'!$A$1:$AN$37,MATCH($A7,'[31]SPI Raw Data 1819'!$A$1:$A$37,0),MATCH(BHW$1,'[31]SPI Raw Data 1819'!$A$37:$AN$37,0))</f>
        <v>78.698224852071007</v>
      </c>
      <c r="BHX7" s="197">
        <f>INDEX('[31]SPI Raw Data 1819'!$A$1:$AN$37,MATCH($A7,'[31]SPI Raw Data 1819'!$A$1:$A$37,0),MATCH(BHX$1,'[31]SPI Raw Data 1819'!$A$37:$AN$37,0))</f>
        <v>266</v>
      </c>
      <c r="BHY7" s="225">
        <f>INDEX('[31]SPI Raw Data 1819'!$A$1:$AN$37,MATCH($A7,'[31]SPI Raw Data 1819'!$A$1:$A$37,0),MATCH(BHY$1,'[31]SPI Raw Data 1819'!$A$37:$AN$37,0))</f>
        <v>338</v>
      </c>
      <c r="BHZ7" s="197">
        <f>INDEX('[32]SPI Raw Data 1920'!$A$1:$AN$35, MATCH($A7,'[32]SPI Raw Data 1920'!$A$1:$A$35,0),MATCH(BHZ$1,'[32]SPI Raw Data 1920'!$A$37:$AN$37,0))</f>
        <v>79.43925233644859</v>
      </c>
      <c r="BIA7" s="279">
        <f>INDEX('[32]SPI Raw Data 1920'!$A$1:$AN$35, MATCH($A7,'[32]SPI Raw Data 1920'!$A$1:$A$35,0),MATCH(BIA$1,'[32]SPI Raw Data 1920'!$A$37:$AN$37,0))</f>
        <v>255</v>
      </c>
      <c r="BIB7" s="252">
        <f>INDEX('[32]SPI Raw Data 1920'!$A$1:$AN$35, MATCH($A7,'[32]SPI Raw Data 1920'!$A$1:$A$35,0),MATCH(BIB$1,'[32]SPI Raw Data 1920'!$A$37:$AN$37,0))</f>
        <v>321</v>
      </c>
      <c r="BIC7" s="115">
        <f>INDEX('[25]Corporate Management'!$B$6:$EY$40,MATCH($A7,'[25]Corporate Management'!$B$6:$B$40,0),MATCH(BIC$1,'[25]Corporate Management'!$B$40:$EY$40,0))</f>
        <v>87.270658030777724</v>
      </c>
      <c r="BID7" s="131">
        <f>INDEX('[25]Corporate Management'!$B$6:$EY$40,MATCH($A7,'[25]Corporate Management'!$B$6:$B$40,0),MATCH(BID$1,'[25]Corporate Management'!$B$40:$EY$40,0))</f>
        <v>335101</v>
      </c>
      <c r="BIE7" s="131">
        <f>INDEX('[25]Corporate Management'!$B$6:$EY$40,MATCH($A7,'[25]Corporate Management'!$B$6:$B$40,0),MATCH(BIE$1,'[25]Corporate Management'!$B$40:$EY$40,0))</f>
        <v>383979</v>
      </c>
      <c r="BIF7" s="116">
        <f>INDEX('[25]Corporate Management'!$B$6:$EY$40,MATCH($A7,'[25]Corporate Management'!$B$6:$B$40,0),MATCH(BIF$1,'[25]Corporate Management'!$B$40:$EY$40,0))</f>
        <v>90.828196486344723</v>
      </c>
      <c r="BIG7" s="131">
        <f>INDEX('[25]Corporate Management'!$B$6:$EY$40,MATCH($A7,'[25]Corporate Management'!$B$6:$B$40,0),MATCH(BIG$1,'[25]Corporate Management'!$B$40:$EY$40,0))</f>
        <v>349803</v>
      </c>
      <c r="BIH7" s="131">
        <f>INDEX('[25]Corporate Management'!$B$6:$EY$40,MATCH($A7,'[25]Corporate Management'!$B$6:$B$40,0),MATCH(BIH$1,'[25]Corporate Management'!$B$40:$EY$40,0))</f>
        <v>385126</v>
      </c>
      <c r="BII7" s="116">
        <f>INDEX('[25]Corporate Management'!$B$6:$EY$40,MATCH($A7,'[25]Corporate Management'!$B$6:$B$40,0),MATCH(BII$1,'[25]Corporate Management'!$B$40:$EY$40,0))</f>
        <v>92.4205093625188</v>
      </c>
      <c r="BIJ7" s="131">
        <f>INDEX('[25]Corporate Management'!$B$6:$EY$40,MATCH($A7,'[25]Corporate Management'!$B$6:$B$40,0),MATCH(BIJ$1,'[25]Corporate Management'!$B$40:$EY$40,0))</f>
        <v>356355</v>
      </c>
      <c r="BIK7" s="131">
        <f>INDEX('[25]Corporate Management'!$B$6:$EY$40,MATCH($A7,'[25]Corporate Management'!$B$6:$B$40,0),MATCH(BIK$1,'[25]Corporate Management'!$B$40:$EY$40,0))</f>
        <v>385580</v>
      </c>
      <c r="BIL7" s="116">
        <f>INDEX('[26]All Data'!$A$1:$Y$34,MATCH($A7,'[26]All Data'!$A$1:$A$34,0),MATCH(BIL$1,'[26]All Data'!$A$1:$Y$1,0))</f>
        <v>81.552693585369653</v>
      </c>
      <c r="BIM7" s="131">
        <f>INDEX('[26]All Data'!$A$1:$Y$34,MATCH($A7,'[26]All Data'!$A$1:$A$34,0),MATCH(BIM$1,'[26]All Data'!$A$1:$Y$1,0))</f>
        <v>309079</v>
      </c>
      <c r="BIN7" s="131">
        <f>INDEX('[26]All Data'!$A$1:$Y$34,MATCH($A7,'[26]All Data'!$A$1:$A$34,0),MATCH(BIN$1,'[26]All Data'!$A$1:$Y$1,0))</f>
        <v>378993</v>
      </c>
      <c r="BIO7" s="116">
        <f>INDEX('[27]All Data'!$A$1:$Y$34,MATCH($A7,'[27]All Data'!$A$1:$A$34,0),MATCH(BIO$1,'[27]All Data'!$A$1:$Y$1,0))</f>
        <v>75.126434353171092</v>
      </c>
      <c r="BIP7" s="131">
        <f>INDEX('[27]All Data'!$A$1:$Y$34,MATCH($A7,'[27]All Data'!$A$1:$A$34,0),MATCH(BIP$1,'[27]All Data'!$A$1:$Y$1,0))</f>
        <v>284470</v>
      </c>
      <c r="BIQ7" s="131">
        <f>INDEX('[27]All Data'!$A$1:$Y$34,MATCH($A7,'[27]All Data'!$A$1:$A$34,0),MATCH(BIQ$1,'[27]All Data'!$A$1:$Y$1,0))</f>
        <v>378655</v>
      </c>
      <c r="BIR7" s="116">
        <f>INDEX('[28]All Data'!$A$1:$AB$34,MATCH($A7,'[28]All Data'!$A$1:$A$34,0),MATCH(BIR$1,'[28]All Data'!$A$1:$AB$1,0))</f>
        <v>74.779178047183223</v>
      </c>
      <c r="BIS7" s="131">
        <f>INDEX('[28]All Data'!$A$1:$AB$34,MATCH($A7,'[28]All Data'!$A$1:$A$34,0),MATCH(BIS$1,'[28]All Data'!$A$1:$AB$1,0))</f>
        <v>280902</v>
      </c>
      <c r="BIT7" s="131">
        <f>INDEX('[28]All Data'!$A$1:$AB$34,MATCH($A7,'[28]All Data'!$A$1:$A$34,0),MATCH(BIT$1,'[28]All Data'!$A$1:$AB$1,0))</f>
        <v>375642</v>
      </c>
      <c r="BIU7" s="116">
        <f>INDEX('[29]SPI Raw Data 1617'!$A$3:$AN$37,MATCH($A7,'[29]SPI Raw Data 1617'!$A$3:$A$37,0),MATCH(BIU$1,'[29]SPI Raw Data 1617'!$A$37:$AN$37,0))</f>
        <v>76.873944991949912</v>
      </c>
      <c r="BIV7" s="131">
        <f>INDEX('[29]SPI Raw Data 1617'!$A$3:$AN$37,MATCH($A7,'[29]SPI Raw Data 1617'!$A$3:$A$37,0),MATCH(BIV$1,'[29]SPI Raw Data 1617'!$A$37:$AN$37,0))</f>
        <v>275979</v>
      </c>
      <c r="BIW7" s="131">
        <f>INDEX('[29]SPI Raw Data 1617'!$A$3:$AN$37,MATCH($A7,'[29]SPI Raw Data 1617'!$A$3:$A$37,0),MATCH(BIW$1,'[29]SPI Raw Data 1617'!$A$37:$AN$37,0))</f>
        <v>359002</v>
      </c>
      <c r="BIX7" s="116">
        <f>INDEX('[30]SPI Raw Data 1718'!$A$3:$AN$37,MATCH($A7,'[30]SPI Raw Data 1718'!$A$3:$A$37,0),MATCH(BIX$1,'[30]SPI Raw Data 1718'!$A$37:$AN$37,0))</f>
        <v>74.73326667147731</v>
      </c>
      <c r="BIY7" s="131">
        <f>INDEX('[30]SPI Raw Data 1718'!$A$3:$AN$37,MATCH($A7,'[30]SPI Raw Data 1718'!$A$3:$A$37,0),MATCH(BIY$1,'[30]SPI Raw Data 1718'!$A$37:$AN$37,0))</f>
        <v>289986</v>
      </c>
      <c r="BIZ7" s="131">
        <f>INDEX('[30]SPI Raw Data 1718'!$A$3:$AN$37,MATCH($A7,'[30]SPI Raw Data 1718'!$A$3:$A$37,0),MATCH(BIZ$1,'[30]SPI Raw Data 1718'!$A$37:$AN$37,0))</f>
        <v>388028</v>
      </c>
      <c r="BJA7" s="116">
        <f>INDEX('[31]SPI Raw Data 1819'!$A$1:$AN$37,MATCH($A7,'[31]SPI Raw Data 1819'!$A$1:$A$37,0),MATCH(BJA$1,'[31]SPI Raw Data 1819'!$A$37:$AN$37,0))</f>
        <v>82.787770998896875</v>
      </c>
      <c r="BJB7" s="197">
        <f>INDEX('[31]SPI Raw Data 1819'!$A$1:$AN$37,MATCH($A7,'[31]SPI Raw Data 1819'!$A$1:$A$37,0),MATCH(BJB$1,'[31]SPI Raw Data 1819'!$A$37:$AN$37,0))</f>
        <v>294188</v>
      </c>
      <c r="BJC7" s="197">
        <f>INDEX('[31]SPI Raw Data 1819'!$A$1:$AN$37,MATCH($A7,'[31]SPI Raw Data 1819'!$A$1:$A$37,0),MATCH(BJC$1,'[31]SPI Raw Data 1819'!$A$37:$AN$37,0))</f>
        <v>355352</v>
      </c>
      <c r="BJD7" s="133">
        <f>INDEX('[32]SPI Raw Data 1920'!$A$1:$AN$35, MATCH($A7,'[32]SPI Raw Data 1920'!$A$1:$A$35,0),MATCH(BJD$1,'[32]SPI Raw Data 1920'!$A$37:$AN$37,0))</f>
        <v>82.979492948457121</v>
      </c>
      <c r="BJE7" s="197">
        <f>INDEX('[32]SPI Raw Data 1920'!$A$1:$AN$35, MATCH($A7,'[32]SPI Raw Data 1920'!$A$1:$A$35,0),MATCH(BJE$1,'[32]SPI Raw Data 1920'!$A$37:$AN$37,0))</f>
        <v>312017</v>
      </c>
      <c r="BJF7" s="252">
        <f>INDEX('[32]SPI Raw Data 1920'!$A$1:$AN$35, MATCH($A7,'[32]SPI Raw Data 1920'!$A$1:$A$35,0),MATCH(BJF$1,'[32]SPI Raw Data 1920'!$A$37:$AN$37,0))</f>
        <v>376017</v>
      </c>
      <c r="BJG7" s="115">
        <f t="shared" si="129"/>
        <v>5.3035714285714279</v>
      </c>
      <c r="BJH7" s="87">
        <v>297</v>
      </c>
      <c r="BJI7" s="87">
        <f>INDEX('[40]Historic Data'!$L$2:$U$35,MATCH($A7,'[40]Historic Data'!$L$2:$L$35,0),MATCH(BJI$1,'[40]Historic Data'!$L$2:$U$2,0))</f>
        <v>5600</v>
      </c>
      <c r="BJJ7" s="116">
        <f t="shared" si="130"/>
        <v>7.6666666666666661</v>
      </c>
      <c r="BJK7" s="87">
        <v>368</v>
      </c>
      <c r="BJL7" s="87">
        <f>INDEX('[40]Historic Data'!$L$2:$U$35,MATCH($A7,'[40]Historic Data'!$L$2:$L$35,0),MATCH(BJL$1,'[40]Historic Data'!$L$2:$U$2,0))</f>
        <v>4800</v>
      </c>
      <c r="BJM7" s="116">
        <f t="shared" si="131"/>
        <v>18.048780487804876</v>
      </c>
      <c r="BJN7" s="87">
        <v>740</v>
      </c>
      <c r="BJO7" s="87">
        <f>INDEX('[40]Historic Data'!$L$2:$U$35,MATCH($A7,'[40]Historic Data'!$L$2:$L$35,0),MATCH(BJO$1,'[40]Historic Data'!$L$2:$U$2,0))</f>
        <v>4100</v>
      </c>
      <c r="BJP7" s="116">
        <f t="shared" si="132"/>
        <v>21.176470588235293</v>
      </c>
      <c r="BJQ7" s="87">
        <v>720</v>
      </c>
      <c r="BJR7" s="87">
        <f>INDEX('[40]Historic Data'!$L$2:$U$35,MATCH($A7,'[40]Historic Data'!$L$2:$L$35,0),MATCH(BJR$1,'[40]Historic Data'!$L$2:$U$2,0))</f>
        <v>3400</v>
      </c>
      <c r="BJS7" s="116">
        <f t="shared" si="133"/>
        <v>21.73076923076923</v>
      </c>
      <c r="BJT7" s="87">
        <f>INDEX('[3]Raw data 16-17'!$B$2:$ACG$34,MATCH($A7,'[3]Raw data 16-17'!$A$2:$A$34,0),MATCH(BJT$1,'[3]Raw data 16-17'!$B$1:$MA$1,0))</f>
        <v>565</v>
      </c>
      <c r="BJU7" s="87">
        <f>INDEX('[40]Historic Data'!$L$2:$U$35,MATCH($A7,'[40]Historic Data'!$L$2:$L$35,0),MATCH(BJU$1,'[40]Historic Data'!$L$2:$U$2,0))</f>
        <v>2600</v>
      </c>
      <c r="BJV7" s="116">
        <f t="shared" si="134"/>
        <v>19.34782608695652</v>
      </c>
      <c r="BJW7" s="87">
        <f>INDEX('[14]1718 Collected Indicators'!$A$3:$CH$36,MATCH($A7,'[14]1718 Collected Indicators'!$A$3:$A$36,0),MATCH(BJW$1,'[14]1718 Collected Indicators'!$A$3:$CH$3,0))</f>
        <v>445</v>
      </c>
      <c r="BJX7" s="87">
        <f>INDEX('[40]Historic Data'!$L$2:$U$35,MATCH($A7,'[40]Historic Data'!$L$2:$L$35,0),MATCH(BJX$1,'[40]Historic Data'!$L$2:$U$2,0))</f>
        <v>2300</v>
      </c>
      <c r="BJY7" s="116">
        <f>INDEX('[15]1819 Collected Indicators'!$A$3:$CV$36,MATCH($A7,'[15]1819 Collected Indicators'!$A$3:$A$36,0),MATCH(BJY$1,'[15]1819 Collected Indicators'!$A$3:$CV$3,0))</f>
        <v>13.666666666666666</v>
      </c>
      <c r="BJZ7" s="87">
        <f>INDEX('[15]1819 Collected Indicators'!$A$3:$CV$36,MATCH($A7,'[15]1819 Collected Indicators'!$A$3:$A$36,0),MATCH(BJZ$1,'[15]1819 Collected Indicators'!$A$3:$CV$3,0))</f>
        <v>287</v>
      </c>
      <c r="BKA7" s="87">
        <f>INDEX('[15]1819 Collected Indicators'!$A$3:$CV$36,MATCH($A7,'[15]1819 Collected Indicators'!$A$3:$A$36,0),MATCH(BKA$1,'[15]1819 Collected Indicators'!$A$3:$CV$3,0))</f>
        <v>2100</v>
      </c>
      <c r="BKB7" s="133">
        <f>INDEX('[11]1920 Collected Indicators'!$A$3:$CV$36,MATCH($A7,'[11]1920 Collected Indicators'!$A$3:$A$36,0),MATCH(BKB$1,'[11]1920 Collected Indicators'!$A$3:$CV$3,0))</f>
        <v>8.8333333333333339</v>
      </c>
      <c r="BKC7" s="266">
        <f>INDEX('[11]1920 Collected Indicators'!$A$3:$CV$36,MATCH($A7,'[11]1920 Collected Indicators'!$A$3:$A$36,0),MATCH(BKC$1,'[11]1920 Collected Indicators'!$A$3:$CV$3,0))</f>
        <v>159</v>
      </c>
      <c r="BKD7" s="87">
        <f>INDEX('[11]1920 Collected Indicators'!$A$3:$CV$36,MATCH($A7,'[11]1920 Collected Indicators'!$A$3:$A$36,0),MATCH(BKD$1,'[11]1920 Collected Indicators'!$A$3:$CV$3,0))</f>
        <v>1800</v>
      </c>
      <c r="BKE7" s="133">
        <f t="shared" si="135"/>
        <v>2079.2926411865374</v>
      </c>
      <c r="BKF7" s="131">
        <f>INDEX([41]Sheet1!$B$2:$I$34,MATCH($A7,[41]Sheet1!$A$2:$A$34,0),MATCH(BKF$1,[41]Sheet1!$B$1:$I$1,0))</f>
        <v>3645</v>
      </c>
      <c r="BKG7" s="131">
        <v>1753</v>
      </c>
      <c r="BKH7" s="116">
        <f t="shared" si="136"/>
        <v>2436.5620736698502</v>
      </c>
      <c r="BKI7" s="131">
        <f>INDEX([41]Sheet1!$B$2:$I$34,MATCH($A7,[41]Sheet1!$A$2:$A$34,0),MATCH(BKI$1,[41]Sheet1!$B$1:$I$1,0))</f>
        <v>3572</v>
      </c>
      <c r="BKJ7" s="87">
        <v>1466</v>
      </c>
      <c r="BKK7" s="116">
        <f t="shared" si="137"/>
        <v>2574.3670886075952</v>
      </c>
      <c r="BKL7" s="131">
        <f>INDEX([41]Sheet1!$B$2:$I$34,MATCH($A7,[41]Sheet1!$A$2:$A$34,0),MATCH(BKL$1,[41]Sheet1!$B$1:$I$1,0))</f>
        <v>3254</v>
      </c>
      <c r="BKM7" s="87">
        <v>1264</v>
      </c>
      <c r="BKN7" s="116">
        <f t="shared" si="138"/>
        <v>2150.8417508417506</v>
      </c>
      <c r="BKO7" s="131">
        <f>INDEX([41]Sheet1!$B$2:$I$34,MATCH($A7,[41]Sheet1!$A$2:$A$34,0),MATCH(BKO$1,[41]Sheet1!$B$1:$I$1,0))</f>
        <v>3194</v>
      </c>
      <c r="BKP7" s="87">
        <v>1485</v>
      </c>
      <c r="BKQ7" s="116">
        <f t="shared" si="139"/>
        <v>1938.7096774193549</v>
      </c>
      <c r="BKR7" s="131">
        <f>INDEX([41]Sheet1!$B$2:$I$34,MATCH($A7,[41]Sheet1!$A$2:$A$34,0),MATCH(BKR$1,[41]Sheet1!$B$1:$I$1,0))</f>
        <v>3606</v>
      </c>
      <c r="BKS7" s="87">
        <v>1860</v>
      </c>
      <c r="BKT7" s="116">
        <f t="shared" si="140"/>
        <v>2818.0180180180182</v>
      </c>
      <c r="BKU7" s="131">
        <f>INDEX([41]Sheet1!$B$2:$I$34,MATCH($A7,[41]Sheet1!$A$2:$A$34,0),MATCH(BKU$1,[41]Sheet1!$B$1:$I$1,0))</f>
        <v>3128</v>
      </c>
      <c r="BKV7" s="87">
        <v>1110</v>
      </c>
      <c r="BKW7" s="116">
        <f t="shared" si="141"/>
        <v>2873.5632183908042</v>
      </c>
      <c r="BKX7" s="87">
        <f>INDEX([41]Sheet1!$B$2:$I$34,MATCH($A7,[41]Sheet1!$A$2:$A$34,0),MATCH(BKX$1,[41]Sheet1!$B$1:$I$1,0))</f>
        <v>2750</v>
      </c>
      <c r="BKY7" s="87">
        <f>INDEX('[3]Raw data 16-17'!$B$2:$ACG$34,MATCH($A7,'[3]Raw data 16-17'!$A$2:$A$34,0),MATCH(BKY$1,'[3]Raw data 16-17'!$B$1:$MA$1,0))</f>
        <v>957</v>
      </c>
      <c r="BKZ7" s="88">
        <f t="shared" si="142"/>
        <v>2651.5880654475459</v>
      </c>
      <c r="BLA7" s="32">
        <f>INDEX([4]Sheet1!$A$1:$CJ$34, MATCH($A7, [4]Sheet1!$A$1:$A$34, 0), MATCH(BLA$1, [4]Sheet1!$A$1:$CJ$1, 0))</f>
        <v>2755</v>
      </c>
      <c r="BLB7" s="32">
        <f>INDEX('[5]Finance Indicators'!$A$2:$BO$35,MATCH($A7,'[5]Finance Indicators'!$A$2:$A$35,0),MATCH(BLB$1,'[5]Finance Indicators'!$A$2:$BO$2,0))</f>
        <v>1039</v>
      </c>
      <c r="BLC7" s="88">
        <f>INDEX('[6]Finance Indicators'!$B$3:$BO$35,MATCH($A7,'[6]Finance Indicators'!$A$3:$A$35,0),MATCH(BLC$1,'[6]Finance Indicators'!$B$2:$BO$2,0))</f>
        <v>2429.1187739463603</v>
      </c>
      <c r="BLD7" s="88">
        <f>INDEX('[6]Finance Indicators'!$B$3:$BO$35,MATCH($A7,'[6]Finance Indicators'!$A$3:$A$35,0),MATCH(BLD$1,'[6]Finance Indicators'!$B$2:$BO$2,0))</f>
        <v>2536</v>
      </c>
      <c r="BLE7" s="88">
        <f>INDEX('[6]Finance Indicators'!$B$3:$BO$35,MATCH($A7,'[6]Finance Indicators'!$A$3:$A$35,0),MATCH(BLE$1,'[6]Finance Indicators'!$B$2:$BO$2,0))</f>
        <v>1044</v>
      </c>
      <c r="BLF7" s="250">
        <f t="array" ref="BLF7">INDEX('[7]Finance Indicators'!$A$2:$BO$35,MATCH($A7,'[7]Finance Indicators'!$A$2:$A$35,0),MATCH(BLF$1,'[7]Finance Indicators'!$A$2:$BO$2,0))</f>
        <v>2752.0184544405997</v>
      </c>
      <c r="BLG7" s="250">
        <f t="array" ref="BLG7">INDEX('[7]Finance Indicators'!$A$2:$BO$35,MATCH($A7,'[7]Finance Indicators'!$A$2:$A$35,0),MATCH(BLG$1,'[7]Finance Indicators'!$A$2:$BO$2,0))</f>
        <v>2386</v>
      </c>
      <c r="BLH7" s="277">
        <f t="array" ref="BLH7">INDEX('[7]Finance Indicators'!$A$2:$BO$35,MATCH($A7,'[7]Finance Indicators'!$A$2:$A$35,0),MATCH(BLH$1,'[7]Finance Indicators'!$A$2:$BO$2,0))</f>
        <v>867</v>
      </c>
      <c r="BLI7" s="121">
        <f>(BKE7*100)/Deflators!$B$2</f>
        <v>2449.4555955074161</v>
      </c>
      <c r="BLJ7" s="137">
        <f>(BKH7*100)/Deflators!$B$3</f>
        <v>2827.458985244672</v>
      </c>
      <c r="BLK7" s="137">
        <f>(BKK7*100)/Deflators!$B$4</f>
        <v>2927.5154761297317</v>
      </c>
      <c r="BLL7" s="137">
        <f>(BKN7*100)/Deflators!$B$5</f>
        <v>2402.5583944699674</v>
      </c>
      <c r="BLM7" s="137">
        <f>(BKQ7*100)/Deflators!$B$6</f>
        <v>2136.1450167362163</v>
      </c>
      <c r="BLN7" s="137">
        <f>(BKT7*100)/Deflators!$B$7</f>
        <v>3079.8701151424907</v>
      </c>
      <c r="BLO7" s="116">
        <f>(BKW7*100)/Deflators!$B$8</f>
        <v>3064.7287381624233</v>
      </c>
      <c r="BLP7" s="116">
        <f>(BKZ7*100)/Deflators!$B$9</f>
        <v>2779.0535239015776</v>
      </c>
      <c r="BLQ7" s="116">
        <f>(BLC7*100)/Deflators!$B$10</f>
        <v>2488.4655671407072</v>
      </c>
      <c r="BLR7" s="248">
        <f>(BLF7*100)/Deflators!$B$11</f>
        <v>2752.0184544405997</v>
      </c>
      <c r="BLS7" s="115">
        <v>12.009357454772301</v>
      </c>
      <c r="BLT7" s="116">
        <v>15.873949579831933</v>
      </c>
      <c r="BLU7" s="116">
        <v>13.729323308270677</v>
      </c>
      <c r="BLV7" s="116">
        <v>14.004201680672269</v>
      </c>
      <c r="BLW7" s="116">
        <f>INDEX('[3]Raw data 16-17'!$B$2:$ACG$34,MATCH($A7,'[3]Raw data 16-17'!$A$2:$A$34,0),MATCH(BLW$1,'[3]Raw data 16-17'!$B$1:$MA$1,0))</f>
        <v>13.19254658385093</v>
      </c>
      <c r="BLX7" s="116">
        <f>INDEX('[14]1718 Collected Indicators'!$A$3:$CH$36,MATCH($A7,'[14]1718 Collected Indicators'!$A$3:$A$36,0),MATCH(BLX$1,'[14]1718 Collected Indicators'!$A$3:$CH$3,0))</f>
        <v>16.61038961038961</v>
      </c>
      <c r="BLY7" s="116">
        <f>INDEX('[15]1819 Collected Indicators'!$A$3:$CV$36,MATCH($A7,'[15]1819 Collected Indicators'!$A$3:$A$36,0),MATCH(BLY$1,'[15]1819 Collected Indicators'!$A$3:$CV$3,0))</f>
        <v>7.8571428571428568</v>
      </c>
      <c r="BLZ7" s="248">
        <f>INDEX('[11]1920 Collected Indicators'!$A$3:$CV$36,MATCH($A7,'[11]1920 Collected Indicators'!$A$3:$A$36,0),MATCH(BLZ$1,'[11]1920 Collected Indicators'!$A$3:$CV$3,0))</f>
        <v>27.095238095238095</v>
      </c>
      <c r="BMA7" s="115">
        <f>INDEX([42]Sheet2!$A$1:$H$34,MATCH($A7,[42]Sheet2!$A$1:$A$34,0),MATCH(BMA$1,[42]Sheet2!$A$1:$H$1,0))</f>
        <v>31.27154194693043</v>
      </c>
      <c r="BMB7" s="116">
        <f>INDEX([42]Sheet2!$A$1:$H$34,MATCH($A7,[42]Sheet2!$A$1:$A$34,0),MATCH(BMB$1,[42]Sheet2!$A$1:$H$1,0))</f>
        <v>32.451292362467946</v>
      </c>
      <c r="BMC7" s="116">
        <f>INDEX([42]Sheet2!$A$1:$H$34,MATCH($A7,[42]Sheet2!$A$1:$A$34,0),MATCH(BMC$1,[42]Sheet2!$A$1:$H$1,0))</f>
        <v>24.232088992383066</v>
      </c>
      <c r="BMD7" s="116">
        <f>INDEX([42]Sheet2!$A$1:$H$34,MATCH($A7,[42]Sheet2!$A$1:$A$34,0),MATCH(BMD$1,[42]Sheet2!$A$1:$H$1,0))</f>
        <v>25.356409434423622</v>
      </c>
      <c r="BME7" s="116">
        <f>INDEX([42]Sheet2!$A$1:$H$34,MATCH($A7,[42]Sheet2!$A$1:$A$34,0),MATCH(BME$1,[42]Sheet2!$A$1:$H$1,0))</f>
        <v>26.883873231472588</v>
      </c>
      <c r="BMF7" s="116">
        <f>INDEX([42]Sheet2!$A$1:$H$34,MATCH($A7,[42]Sheet2!$A$1:$A$34,0),MATCH(BMF$1,[42]Sheet2!$A$1:$H$1,0))</f>
        <v>24.053014154516227</v>
      </c>
      <c r="BMG7" s="116">
        <f>INDEX([42]Sheet2!$A$1:$H$34,MATCH($A7,[42]Sheet2!$A$1:$A$34,0),MATCH(BMG$1,[42]Sheet2!$A$1:$H$1,0))</f>
        <v>25.725960854635616</v>
      </c>
      <c r="BMH7" s="116">
        <f>INDEX('[14]1718 Collected Indicators'!$A$3:$CH$36,MATCH($A7,'[14]1718 Collected Indicators'!$A$3:$A$36,0),MATCH(BMH$1,'[14]1718 Collected Indicators'!$A$3:$CH$3,0))</f>
        <v>24.653196033049106</v>
      </c>
      <c r="BMI7" s="116">
        <f>INDEX('[15]1819 Collected Indicators'!$A$3:$CV$36,MATCH($A7,'[15]1819 Collected Indicators'!$A$3:$A$36,0),MATCH(BMI$1,'[15]1819 Collected Indicators'!$A$3:$CV$3,0))</f>
        <v>28.590132005208531</v>
      </c>
      <c r="BMJ7" s="248">
        <f>INDEX('[11]1920 Collected Indicators'!$A$3:$CV$36,MATCH($A7,'[11]1920 Collected Indicators'!$A$3:$A$36,0),MATCH(BMJ$1,'[11]1920 Collected Indicators'!$A$3:$CV$3,0))</f>
        <v>33.599907800000004</v>
      </c>
      <c r="BMK7" s="115">
        <v>25.951557093425606</v>
      </c>
      <c r="BML7" s="87">
        <v>390</v>
      </c>
      <c r="BMM7" s="87">
        <v>150280</v>
      </c>
      <c r="BMN7" s="116">
        <v>26.607095225393437</v>
      </c>
      <c r="BMO7" s="87">
        <v>399</v>
      </c>
      <c r="BMP7" s="87">
        <v>149960</v>
      </c>
      <c r="BMQ7" s="116">
        <v>22.983897908732544</v>
      </c>
      <c r="BMR7" s="87">
        <v>344</v>
      </c>
      <c r="BMS7" s="87">
        <v>149670</v>
      </c>
      <c r="BMT7" s="116">
        <f t="shared" si="143"/>
        <v>25.749063670411985</v>
      </c>
      <c r="BMU7" s="87">
        <f>INDEX('[3]Raw data 16-17'!$B$2:$ACG$34,MATCH($A7,'[3]Raw data 16-17'!$A$2:$A$34,0),MATCH(BMU$1,'[3]Raw data 16-17'!$B$1:$MA$1,0))</f>
        <v>385</v>
      </c>
      <c r="BMV7" s="87">
        <f t="shared" si="10"/>
        <v>149520</v>
      </c>
      <c r="BMW7" s="116">
        <f>INDEX('[14]1718 Collected Indicators'!$A$3:$CH$36,MATCH($A7,'[14]1718 Collected Indicators'!$A$3:$A$36,0),MATCH(BMW$1,'[14]1718 Collected Indicators'!$A$3:$CH$3,0))</f>
        <v>25.268096514745309</v>
      </c>
      <c r="BMX7" s="131">
        <f>INDEX('[14]1718 Collected Indicators'!$A$3:$CH$36,MATCH($A7,'[14]1718 Collected Indicators'!$A$3:$A$36,0),MATCH(BMX$1,'[14]1718 Collected Indicators'!$A$3:$CH$3,0))</f>
        <v>377</v>
      </c>
      <c r="BMY7" s="131">
        <f>INDEX('[14]1718 Collected Indicators'!$A$3:$CH$36,MATCH($A7,'[14]1718 Collected Indicators'!$A$3:$A$36,0),MATCH(BMY$1,'[14]1718 Collected Indicators'!$A$3:$CH$3,0))</f>
        <v>149200</v>
      </c>
      <c r="BMZ7" s="116">
        <f>INDEX('[15]1819 Collected Indicators'!$A$3:$CV$36,MATCH($A7,'[15]1819 Collected Indicators'!$A$3:$A$36,0),MATCH(BMZ$1,'[15]1819 Collected Indicators'!$A$3:$CV$3,0))</f>
        <v>25.606559580616977</v>
      </c>
      <c r="BNA7" s="131">
        <f>INDEX('[15]1819 Collected Indicators'!$A$3:$CV$36,MATCH($A7,'[15]1819 Collected Indicators'!$A$3:$A$36,0),MATCH(BNA$1,'[15]1819 Collected Indicators'!$A$3:$CV$3,0))</f>
        <v>381</v>
      </c>
      <c r="BNB7" s="131">
        <f>INDEX('[15]1819 Collected Indicators'!$A$3:$CV$36,MATCH($A7,'[15]1819 Collected Indicators'!$A$3:$A$36,0),MATCH(BNB$1,'[15]1819 Collected Indicators'!$A$3:$CV$3,0))</f>
        <v>148790</v>
      </c>
      <c r="BNC7" s="268">
        <f>INDEX('[11]1920 Collected Indicators'!$A$3:$CV$36,MATCH($A7,'[11]1920 Collected Indicators'!$A$3:$A$36,0),MATCH(BNC$1,'[11]1920 Collected Indicators'!$A$3:$CV$3,0))</f>
        <v>26.736530968695416</v>
      </c>
      <c r="BND7" s="131">
        <f>INDEX('[11]1920 Collected Indicators'!$A$3:$CV$36,MATCH($A7,'[11]1920 Collected Indicators'!$A$3:$A$36,0),MATCH(BND$1,'[11]1920 Collected Indicators'!$A$3:$CV$3,0))</f>
        <v>398</v>
      </c>
      <c r="BNE7" s="268">
        <f>INDEX('[11]1920 Collected Indicators'!$A$3:$CV$36,MATCH($A7,'[11]1920 Collected Indicators'!$A$3:$A$36,0),MATCH(BNE$1,'[11]1920 Collected Indicators'!$A$3:$CV$3,0))</f>
        <v>148860</v>
      </c>
      <c r="BNF7" s="119">
        <f t="shared" si="144"/>
        <v>72683.716849989883</v>
      </c>
      <c r="BNG7" s="87">
        <f>INDEX('[43]All Years'!$A$1:$I$34,MATCH($A7,'[43]All Years'!$A$1:$A$34,0),MATCH(BNG$1,'[43]All Years'!$A$1:$I$1,0))</f>
        <v>10771</v>
      </c>
      <c r="BNH7" s="87">
        <v>148190</v>
      </c>
      <c r="BNI7" s="88">
        <f t="shared" si="145"/>
        <v>54984.465757125494</v>
      </c>
      <c r="BNJ7" s="87">
        <f>INDEX('[43]All Years'!$A$1:$I$34,MATCH($A7,'[43]All Years'!$A$1:$A$34,0),MATCH(BNJ$1,'[43]All Years'!$A$1:$I$1,0))</f>
        <v>8141</v>
      </c>
      <c r="BNK7" s="87">
        <v>148060</v>
      </c>
      <c r="BNL7" s="88">
        <f t="shared" si="146"/>
        <v>49187.827355300666</v>
      </c>
      <c r="BNM7" s="87">
        <f>INDEX('[43]All Years'!$A$1:$I$34,MATCH($A7,'[43]All Years'!$A$1:$A$34,0),MATCH(BNM$1,'[43]All Years'!$A$1:$I$1,0))</f>
        <v>7419</v>
      </c>
      <c r="BNN7" s="87">
        <v>150830</v>
      </c>
      <c r="BNO7" s="88">
        <f t="shared" si="147"/>
        <v>80015.971251746858</v>
      </c>
      <c r="BNP7" s="87">
        <f>INDEX('[43]All Years'!$A$1:$I$34,MATCH($A7,'[43]All Years'!$A$1:$A$34,0),MATCH(BNP$1,'[43]All Years'!$A$1:$I$1,0))</f>
        <v>12024</v>
      </c>
      <c r="BNQ7" s="87">
        <v>150270</v>
      </c>
      <c r="BNR7" s="88">
        <f t="shared" si="148"/>
        <v>72969.187675070032</v>
      </c>
      <c r="BNS7" s="131">
        <f>INDEX('[43]All Years'!$A$1:$I$34,MATCH($A7,'[43]All Years'!$A$1:$A$34,0),MATCH(BNS$1,'[43]All Years'!$A$1:$I$1,0))</f>
        <v>10941</v>
      </c>
      <c r="BNT7" s="87">
        <v>149940</v>
      </c>
      <c r="BNU7" s="88">
        <f t="shared" si="149"/>
        <v>54693.659383978083</v>
      </c>
      <c r="BNV7" s="87">
        <f>INDEX('[43]All Years'!$A$1:$I$34,MATCH($A7,'[43]All Years'!$A$1:$A$34,0),MATCH(BNV$1,'[43]All Years'!$A$1:$I$1,0))</f>
        <v>8186</v>
      </c>
      <c r="BNW7" s="131">
        <v>149670</v>
      </c>
      <c r="BNX7" s="88">
        <f t="shared" si="150"/>
        <v>56540.930979133227</v>
      </c>
      <c r="BNY7" s="87">
        <f>INDEX('[43]All Years'!$A$1:$I$34,MATCH($A7,'[43]All Years'!$A$1:$A$34,0),MATCH(BNY$1,'[43]All Years'!$A$1:$I$1,0))</f>
        <v>8454</v>
      </c>
      <c r="BNZ7" s="32">
        <v>149520</v>
      </c>
      <c r="BOA7" s="88">
        <f t="shared" si="151"/>
        <v>56729.222520107236</v>
      </c>
      <c r="BOB7" s="32">
        <f>INDEX([4]Sheet1!$A$1:$CJ$34, MATCH($A7, [4]Sheet1!$A$1:$A$34, 0), MATCH(BOB$1, [4]Sheet1!$A$1:$CJ$1, 0))</f>
        <v>8464</v>
      </c>
      <c r="BOC7" s="32">
        <f>INDEX('[5]Finance Indicators'!$A$2:$BO$35,MATCH($A7,'[5]Finance Indicators'!$A$2:$A$35,0),MATCH(BOC$1,'[5]Finance Indicators'!$A$2:$BO$2,0))</f>
        <v>149200</v>
      </c>
      <c r="BOD7" s="88">
        <f>INDEX('[6]Finance Indicators'!$B$3:$BO$35,MATCH($A7,'[6]Finance Indicators'!$A$3:$A$35,0),MATCH(BOD$1,'[6]Finance Indicators'!$B$2:$BO$2,0))</f>
        <v>61912.762954499631</v>
      </c>
      <c r="BOE7" s="88">
        <f>INDEX('[6]Finance Indicators'!$B$3:$BO$35,MATCH($A7,'[6]Finance Indicators'!$A$3:$A$35,0),MATCH(BOE$1,'[6]Finance Indicators'!$B$2:$BO$2,0))</f>
        <v>9212</v>
      </c>
      <c r="BOF7" s="88">
        <f>INDEX('[6]Finance Indicators'!$B$3:$BO$35,MATCH($A7,'[6]Finance Indicators'!$A$3:$A$35,0),MATCH(BOF$1,'[6]Finance Indicators'!$B$2:$BO$2,0))</f>
        <v>148790</v>
      </c>
      <c r="BOG7" s="250">
        <f t="array" ref="BOG7">INDEX('[7]Finance Indicators'!$A$2:$BO$35,MATCH($A7,'[7]Finance Indicators'!$A$2:$A$35,0),MATCH(BOG$1,'[7]Finance Indicators'!$A$2:$BO$2,0))</f>
        <v>58363.563079403466</v>
      </c>
      <c r="BOH7" s="250">
        <f t="array" ref="BOH7">INDEX('[7]Finance Indicators'!$A$2:$BO$35,MATCH($A7,'[7]Finance Indicators'!$A$2:$A$35,0),MATCH(BOH$1,'[7]Finance Indicators'!$A$2:$BO$2,0))</f>
        <v>8688</v>
      </c>
      <c r="BOI7" s="250">
        <f t="array" ref="BOI7">INDEX('[7]Finance Indicators'!$A$2:$BO$35,MATCH($A7,'[7]Finance Indicators'!$A$2:$A$35,0),MATCH(BOI$1,'[7]Finance Indicators'!$A$2:$BO$2,0))</f>
        <v>148860</v>
      </c>
      <c r="BOJ7" s="115">
        <f>(BNF7*100)/Deflators!$B$2</f>
        <v>85623.126545039544</v>
      </c>
      <c r="BOK7" s="116">
        <f>(BNI7*100)/Deflators!$B$3</f>
        <v>63805.606856428436</v>
      </c>
      <c r="BOL7" s="116">
        <f>(BNL7*100)/Deflators!$B$4</f>
        <v>55935.350656508243</v>
      </c>
      <c r="BOM7" s="116">
        <f>(BNO7*100)/Deflators!$B$5</f>
        <v>89380.375542420094</v>
      </c>
      <c r="BON7" s="116">
        <f>(BNR7*100)/Deflators!$B$6</f>
        <v>80400.262320284659</v>
      </c>
      <c r="BOO7" s="116">
        <f>(BNU7*100)/Deflators!$B$7</f>
        <v>59775.830369946088</v>
      </c>
      <c r="BOP7" s="116">
        <f>(BNX7*100)/Deflators!$B$8</f>
        <v>60302.350386864266</v>
      </c>
      <c r="BOQ7" s="116">
        <f>(BOA7*100)/Deflators!$B$9</f>
        <v>59456.273697660996</v>
      </c>
      <c r="BOR7" s="116">
        <f>(BOD7*100)/Deflators!$B$10</f>
        <v>63425.378960995673</v>
      </c>
      <c r="BOS7" s="248">
        <f>(BOG7*100)/Deflators!$B$11</f>
        <v>58363.563079403459</v>
      </c>
      <c r="BOT7" s="115">
        <f>INDEX([44]IG1!$AL$4:$AX$40,MATCH($A7,[44]IG1!$AL$4:$AL$40,0),MATCH(BOT$1,[44]IG1!$AL$40:$AX$40,0))</f>
        <v>34.300000000000004</v>
      </c>
      <c r="BOU7" s="116">
        <f>INDEX([44]IG1!$AL$4:$AX$40,MATCH($A7,[44]IG1!$AL$4:$AL$40,0),MATCH(BOU$1,[44]IG1!$AL$40:$AX$40,0))</f>
        <v>28.7</v>
      </c>
      <c r="BOV7" s="116">
        <f>INDEX([44]IG1!$AL$4:$AX$40,MATCH($A7,[44]IG1!$AL$4:$AL$40,0),MATCH(BOV$1,[44]IG1!$AL$40:$AX$40,0))</f>
        <v>28.599999999999998</v>
      </c>
      <c r="BOW7" s="116">
        <f>INDEX([44]IG1!$AL$4:$AX$40,MATCH($A7,[44]IG1!$AL$4:$AL$40,0),MATCH(BOW$1,[44]IG1!$AL$40:$AX$40,0))</f>
        <v>30.099999999999998</v>
      </c>
      <c r="BOX7" s="116">
        <f>INDEX([44]IG1!$AL$4:$AX$40,MATCH($A7,[44]IG1!$AL$4:$AL$40,0),MATCH(BOX$1,[44]IG1!$AL$40:$AX$40,0))</f>
        <v>30.7</v>
      </c>
      <c r="BOY7" s="116">
        <f>INDEX('[14]1718 Collected Indicators'!$A$3:$CH$36,MATCH($A7,'[14]1718 Collected Indicators'!$A$3:$A$36,0),MATCH(BOY$1,'[14]1718 Collected Indicators'!$A$3:$CH$3,0))</f>
        <v>28.799999999999997</v>
      </c>
      <c r="BOZ7" s="116">
        <f>INDEX('[15]1819 Collected Indicators'!$A$3:$CV$36,MATCH($A7,'[15]1819 Collected Indicators'!$A$3:$A$36,0),MATCH(BOZ$1,'[15]1819 Collected Indicators'!$A$3:$CV$3,0))</f>
        <v>30.599999999999998</v>
      </c>
      <c r="BPA7" s="248">
        <f>INDEX('[11]1920 Collected Indicators'!$A$3:$CV$36,MATCH($A7,'[11]1920 Collected Indicators'!$A$3:$A$36,0),MATCH(BPA$1,'[11]1920 Collected Indicators'!$A$3:$CV$3,0))</f>
        <v>28.9</v>
      </c>
      <c r="BPB7" s="115">
        <f>INDEX([45]ALL!$A$2:$F$37,MATCH($A7,[45]ALL!$A$2:$A$37,0),MATCH(BPB$1,[45]ALL!$A$37:$F$37,0))</f>
        <v>21</v>
      </c>
      <c r="BPC7" s="116">
        <f>INDEX([45]ALL!$A$2:$F$37,MATCH($A7,[45]ALL!$A$2:$A$37,0),MATCH(BPC$1,[45]ALL!$A$37:$F$37,0))</f>
        <v>55</v>
      </c>
      <c r="BPD7" s="116">
        <f>INDEX([45]ALL!$A$2:$F$37,MATCH($A7,[45]ALL!$A$2:$A$37,0),MATCH(BPD$1,[45]ALL!$A$37:$F$37,0))</f>
        <v>70</v>
      </c>
      <c r="BPE7" s="116">
        <f>INDEX([45]ALL!$A$2:$F$37,MATCH($A7,[45]ALL!$A$2:$A$37,0),MATCH(BPE$1,[45]ALL!$A$37:$F$37,0))</f>
        <v>78</v>
      </c>
      <c r="BPF7" s="116">
        <f>INDEX('[14]1718 Collected Indicators'!$A$3:$CH$36,MATCH($A7,'[14]1718 Collected Indicators'!$A$3:$A$36,0),MATCH(BPF$1,'[14]1718 Collected Indicators'!$A$3:$CH$3,0))</f>
        <v>82.11</v>
      </c>
      <c r="BPG7" s="116">
        <f>INDEX('[15]1819 Collected Indicators'!$A$3:$CV$36,MATCH($A7,'[15]1819 Collected Indicators'!$A$3:$A$36,0),MATCH(BPG$1,'[15]1819 Collected Indicators'!$A$3:$CV$3,0))</f>
        <v>82.6</v>
      </c>
      <c r="BPH7" s="248">
        <f>INDEX('[11]1920 Collected Indicators'!$A$3:$CV$36,MATCH($A7,'[11]1920 Collected Indicators'!$A$3:$A$36,0),MATCH(BPH$1,'[11]1920 Collected Indicators'!$A$3:$CV$3,0))</f>
        <v>85.6</v>
      </c>
      <c r="BPI7" s="115">
        <f>INDEX('[46]2014-15'!$A$3:$G$37,MATCH($A7,'[46]2014-15'!$A$3:$A$37,0),MATCH(BPI$1,'[46]2014-15'!$A$37:$G$37,0))</f>
        <v>10.918114143920596</v>
      </c>
      <c r="BPJ7" s="116">
        <f>INDEX('[46]2015-16'!$A$3:$G$37,MATCH($A7,'[46]2015-16'!$A$3:$A$37,0),MATCH(BPJ$1,'[46]2015-16'!$A$37:$G$37,0))</f>
        <v>10.53921568627451</v>
      </c>
      <c r="BPK7" s="116">
        <f>INDEX('[46]2016-17'!$A$3:$G$37,MATCH($A7,'[46]2016-17'!$A$3:$A$37,0),MATCH(BPK$1,'[46]2016-17'!$A$37:$G$37,0))</f>
        <v>11.192810457516341</v>
      </c>
      <c r="BPL7" s="116">
        <f>INDEX('[14]1718 Collected Indicators'!$A$3:$CH$36,MATCH($A7,'[14]1718 Collected Indicators'!$A$3:$A$36,0),MATCH(BPL$1,'[14]1718 Collected Indicators'!$A$3:$CH$3,0))</f>
        <v>9.9408284023668632</v>
      </c>
      <c r="BPM7" s="116">
        <f>INDEX('[15]1819 Collected Indicators'!$A$3:$CV$36,MATCH($A7,'[15]1819 Collected Indicators'!$A$3:$A$36,0),MATCH(BPM$1,'[15]1819 Collected Indicators'!$A$3:$CV$3,0))</f>
        <v>11.433926897844424</v>
      </c>
      <c r="BPN7" s="248">
        <f>INDEX('[11]1920 Collected Indicators'!$A$3:$CV$36,MATCH($A7,'[11]1920 Collected Indicators'!$A$3:$A$36,0),MATCH(BPN$1,'[11]1920 Collected Indicators'!$A$3:$CV$3,0))</f>
        <v>11.097922848664689</v>
      </c>
      <c r="BPO7" s="115">
        <f>INDEX('[46]2014-15'!$A$3:$G$37,MATCH($A7,'[46]2014-15'!$A$3:$A$37,0),MATCH(BPO$1,'[46]2014-15'!$A$37:$G$37,0))</f>
        <v>47.837346836225898</v>
      </c>
      <c r="BPP7" s="116">
        <f>INDEX('[46]2015-16'!$A$3:$G$37,MATCH($A7,'[46]2015-16'!$A$3:$A$37,0),MATCH(BPP$1,'[46]2015-16'!$A$37:$G$37,0))</f>
        <v>23.238375014494995</v>
      </c>
      <c r="BPQ7" s="116">
        <f>INDEX('[46]2016-17'!$A$3:$G$37,MATCH($A7,'[46]2016-17'!$A$3:$A$37,0),MATCH(BPQ$1,'[46]2016-17'!$A$37:$G$37,0))</f>
        <v>23.238375014494995</v>
      </c>
      <c r="BPR7" s="116">
        <f>INDEX('[14]1718 Collected Indicators'!$A$3:$CH$36,MATCH($A7,'[14]1718 Collected Indicators'!$A$3:$A$36,0),MATCH(BPR$1,'[14]1718 Collected Indicators'!$A$3:$CH$3,0))</f>
        <v>1.1447954208183169</v>
      </c>
      <c r="BPS7" s="116">
        <f>INDEX('[15]1819 Collected Indicators'!$A$3:$CV$36,MATCH($A7,'[15]1819 Collected Indicators'!$A$3:$A$36,0),MATCH(BPS$1,'[15]1819 Collected Indicators'!$A$3:$CV$3,0))</f>
        <v>41.264688400164601</v>
      </c>
      <c r="BPT7" s="117">
        <f>INDEX('[11]1920 Collected Indicators'!$A$3:$CV$36,MATCH($A7,'[11]1920 Collected Indicators'!$A$3:$A$36,0),MATCH(BPT$1,'[11]1920 Collected Indicators'!$A$3:$CV$3,0))</f>
        <v>51.605044988409098</v>
      </c>
      <c r="BPU7" s="115">
        <f t="array" ref="BPU7">INDEX('[47]FINSUS Raw Data'!$A$2:$BH$35,MATCH($A7,'[47]FINSUS Raw Data'!$A$2:$A$35,0),MATCH(BPU$1,'[47]FINSUS Raw Data'!$A$2:$BH$2,0))</f>
        <v>19</v>
      </c>
      <c r="BPV7" s="116">
        <f t="array" ref="BPV7">INDEX('[47]FINSUS Raw Data'!$A$2:$BH$35,MATCH($A7,'[47]FINSUS Raw Data'!$A$2:$A$35,0),MATCH(BPV$1,'[47]FINSUS Raw Data'!$A$2:$BH$2,0))</f>
        <v>18.2</v>
      </c>
      <c r="BPW7" s="116">
        <f t="array" ref="BPW7">INDEX('[47]FINSUS Raw Data'!$A$2:$BH$35,MATCH($A7,'[47]FINSUS Raw Data'!$A$2:$A$35,0),MATCH(BPW$1,'[47]FINSUS Raw Data'!$A$2:$BH$2,0))</f>
        <v>19.900000000000002</v>
      </c>
      <c r="BPX7" s="116">
        <f t="array" ref="BPX7">INDEX('[47]FINSUS Raw Data'!$A$2:$BH$35,MATCH($A7,'[47]FINSUS Raw Data'!$A$2:$A$35,0),MATCH(BPX$1,'[47]FINSUS Raw Data'!$A$2:$BH$2,0))</f>
        <v>18</v>
      </c>
      <c r="BPY7" s="116">
        <f t="array" ref="BPY7">INDEX('[47]FINSUS Raw Data'!$A$2:$BH$35,MATCH($A7,'[47]FINSUS Raw Data'!$A$2:$A$35,0),MATCH(BPY$1,'[47]FINSUS Raw Data'!$A$2:$BH$2,0))</f>
        <v>16</v>
      </c>
      <c r="BPZ7" s="116">
        <f t="array" ref="BPZ7">INDEX('[47]FINSUS Raw Data'!$A$2:$BH$35,MATCH($A7,'[47]FINSUS Raw Data'!$A$2:$A$35,0),MATCH(BPZ$1,'[47]FINSUS Raw Data'!$A$2:$BH$2,0))</f>
        <v>14.099999999999998</v>
      </c>
      <c r="BQA7" s="117">
        <f t="array" ref="BQA7">INDEX('[47]FINSUS Raw Data'!$A$2:$BH$35,MATCH($A7,'[47]FINSUS Raw Data'!$A$2:$A$35,0),MATCH(BQA$1,'[47]FINSUS Raw Data'!$A$2:$BH$2,0))</f>
        <v>14.92</v>
      </c>
      <c r="BQB7" s="115">
        <f t="array" ref="BQB7">INDEX('[47]FINSUS Raw Data'!$A$2:$BH$35,MATCH($A7,'[47]FINSUS Raw Data'!$A$2:$A$35,0),MATCH(BQB$1,'[47]FINSUS Raw Data'!$A$2:$BH$2,0))</f>
        <v>2</v>
      </c>
      <c r="BQC7" s="116">
        <f t="array" ref="BQC7">INDEX('[47]FINSUS Raw Data'!$A$2:$BH$35,MATCH($A7,'[47]FINSUS Raw Data'!$A$2:$A$35,0),MATCH(BQC$1,'[47]FINSUS Raw Data'!$A$2:$BH$2,0))</f>
        <v>2</v>
      </c>
      <c r="BQD7" s="116">
        <f t="array" ref="BQD7">INDEX('[47]FINSUS Raw Data'!$A$2:$BH$35,MATCH($A7,'[47]FINSUS Raw Data'!$A$2:$A$35,0),MATCH(BQD$1,'[47]FINSUS Raw Data'!$A$2:$BH$2,0))</f>
        <v>2</v>
      </c>
      <c r="BQE7" s="116">
        <f t="array" ref="BQE7">INDEX('[47]FINSUS Raw Data'!$A$2:$BH$35,MATCH($A7,'[47]FINSUS Raw Data'!$A$2:$A$35,0),MATCH(BQE$1,'[47]FINSUS Raw Data'!$A$2:$BH$2,0))</f>
        <v>2</v>
      </c>
      <c r="BQF7" s="116">
        <f t="array" ref="BQF7">INDEX('[47]FINSUS Raw Data'!$A$2:$BH$35,MATCH($A7,'[47]FINSUS Raw Data'!$A$2:$A$35,0),MATCH(BQF$1,'[47]FINSUS Raw Data'!$A$2:$BH$2,0))</f>
        <v>2</v>
      </c>
      <c r="BQG7" s="116">
        <f t="array" ref="BQG7">INDEX('[47]FINSUS Raw Data'!$A$2:$BH$35,MATCH($A7,'[47]FINSUS Raw Data'!$A$2:$A$35,0),MATCH(BQG$1,'[47]FINSUS Raw Data'!$A$2:$BH$2,0))</f>
        <v>2</v>
      </c>
      <c r="BQH7" s="117">
        <f t="array" ref="BQH7">INDEX('[47]FINSUS Raw Data'!$A$2:$BH$35,MATCH($A7,'[47]FINSUS Raw Data'!$A$2:$A$35,0),MATCH(BQH$1,'[47]FINSUS Raw Data'!$A$2:$BH$2,0))</f>
        <v>2</v>
      </c>
      <c r="BQI7" s="115">
        <f t="array" ref="BQI7">INDEX('[47]FINSUS Raw Data'!$A$2:$BH$35,MATCH($A7,'[47]FINSUS Raw Data'!$A$2:$A$35,0),MATCH(BQI$1,'[47]FINSUS Raw Data'!$A$2:$BH$2,0))</f>
        <v>6.7</v>
      </c>
      <c r="BQJ7" s="116">
        <f t="array" ref="BQJ7">INDEX('[47]FINSUS Raw Data'!$A$2:$BH$35,MATCH($A7,'[47]FINSUS Raw Data'!$A$2:$A$35,0),MATCH(BQJ$1,'[47]FINSUS Raw Data'!$A$2:$BH$2,0))</f>
        <v>6.9</v>
      </c>
      <c r="BQK7" s="116">
        <f t="array" ref="BQK7">INDEX('[47]FINSUS Raw Data'!$A$2:$BH$35,MATCH($A7,'[47]FINSUS Raw Data'!$A$2:$A$35,0),MATCH(BQK$1,'[47]FINSUS Raw Data'!$A$2:$BH$2,0))</f>
        <v>7.1</v>
      </c>
      <c r="BQL7" s="116">
        <f t="array" ref="BQL7">INDEX('[47]FINSUS Raw Data'!$A$2:$BH$35,MATCH($A7,'[47]FINSUS Raw Data'!$A$2:$A$35,0),MATCH(BQL$1,'[47]FINSUS Raw Data'!$A$2:$BH$2,0))</f>
        <v>7.3</v>
      </c>
      <c r="BQM7" s="116">
        <f t="array" ref="BQM7">INDEX('[47]FINSUS Raw Data'!$A$2:$BH$35,MATCH($A7,'[47]FINSUS Raw Data'!$A$2:$A$35,0),MATCH(BQM$1,'[47]FINSUS Raw Data'!$A$2:$BH$2,0))</f>
        <v>7.5</v>
      </c>
      <c r="BQN7" s="116">
        <f t="array" ref="BQN7">INDEX('[47]FINSUS Raw Data'!$A$2:$BH$35,MATCH($A7,'[47]FINSUS Raw Data'!$A$2:$A$35,0),MATCH(BQN$1,'[47]FINSUS Raw Data'!$A$2:$BH$2,0))</f>
        <v>11.600000000000001</v>
      </c>
      <c r="BQO7" s="117">
        <f t="array" ref="BQO7">INDEX('[47]FINSUS Raw Data'!$A$2:$BH$35,MATCH($A7,'[47]FINSUS Raw Data'!$A$2:$A$35,0),MATCH(BQO$1,'[47]FINSUS Raw Data'!$A$2:$BH$2,0))</f>
        <v>7.1999999999999993</v>
      </c>
      <c r="BQP7" s="115" t="str">
        <f t="array" ref="BQP7">INDEX('[47]FINSUS Raw Data'!$A$2:$BH$35,MATCH($A7,'[47]FINSUS Raw Data'!$A$2:$A$35,0),MATCH(BQP$1,'[47]FINSUS Raw Data'!$A$2:$BH$2,0))</f>
        <v>NA</v>
      </c>
      <c r="BQQ7" s="116" t="str">
        <f t="array" ref="BQQ7">INDEX('[47]FINSUS Raw Data'!$A$2:$BH$35,MATCH($A7,'[47]FINSUS Raw Data'!$A$2:$A$35,0),MATCH(BQQ$1,'[47]FINSUS Raw Data'!$A$2:$BH$2,0))</f>
        <v>NA</v>
      </c>
      <c r="BQR7" s="116" t="str">
        <f t="array" ref="BQR7">INDEX('[47]FINSUS Raw Data'!$A$2:$BH$35,MATCH($A7,'[47]FINSUS Raw Data'!$A$2:$A$35,0),MATCH(BQR$1,'[47]FINSUS Raw Data'!$A$2:$BH$2,0))</f>
        <v>NA</v>
      </c>
      <c r="BQS7" s="116" t="str">
        <f t="array" ref="BQS7">INDEX('[47]FINSUS Raw Data'!$A$2:$BH$35,MATCH($A7,'[47]FINSUS Raw Data'!$A$2:$A$35,0),MATCH(BQS$1,'[47]FINSUS Raw Data'!$A$2:$BH$2,0))</f>
        <v>NA</v>
      </c>
      <c r="BQT7" s="116" t="str">
        <f t="array" ref="BQT7">INDEX('[47]FINSUS Raw Data'!$A$2:$BH$35,MATCH($A7,'[47]FINSUS Raw Data'!$A$2:$A$35,0),MATCH(BQT$1,'[47]FINSUS Raw Data'!$A$2:$BH$2,0))</f>
        <v>NA</v>
      </c>
      <c r="BQU7" s="116" t="str">
        <f t="array" ref="BQU7">INDEX('[47]FINSUS Raw Data'!$A$2:$BH$35,MATCH($A7,'[47]FINSUS Raw Data'!$A$2:$A$35,0),MATCH(BQU$1,'[47]FINSUS Raw Data'!$A$2:$BH$2,0))</f>
        <v>NA</v>
      </c>
      <c r="BQV7" s="117" t="str">
        <f t="array" ref="BQV7">INDEX('[47]FINSUS Raw Data'!$A$2:$BH$35,MATCH($A7,'[47]FINSUS Raw Data'!$A$2:$A$35,0),MATCH(BQV$1,'[47]FINSUS Raw Data'!$A$2:$BH$2,0))</f>
        <v>NA</v>
      </c>
      <c r="BQW7" s="115">
        <f t="array" ref="BQW7">INDEX('[47]FINSUS Raw Data'!$A$2:$BH$35,MATCH($A7,'[47]FINSUS Raw Data'!$A$2:$A$35,0),MATCH(BQW$1,'[47]FINSUS Raw Data'!$A$2:$BH$2,0))</f>
        <v>99.266630674273699</v>
      </c>
      <c r="BQX7" s="213">
        <f t="array" ref="BQX7">INDEX('[47]FINSUS Raw Data'!$A$2:$BH$35,MATCH($A7,'[47]FINSUS Raw Data'!$A$2:$A$35,0),MATCH(BQX$1,'[47]FINSUS Raw Data'!$A$2:$BH$2,0))</f>
        <v>340152</v>
      </c>
      <c r="BQY7" s="213">
        <f t="array" ref="BQY7">INDEX('[47]FINSUS Raw Data'!$A$2:$BH$35,MATCH($A7,'[47]FINSUS Raw Data'!$A$2:$A$35,0),MATCH(BQY$1,'[47]FINSUS Raw Data'!$A$2:$BH$2,0))</f>
        <v>342665</v>
      </c>
      <c r="BQZ7" s="116">
        <f t="array" ref="BQZ7">INDEX('[47]FINSUS Raw Data'!$A$2:$BH$35,MATCH($A7,'[47]FINSUS Raw Data'!$A$2:$A$35,0),MATCH(BQZ$1,'[47]FINSUS Raw Data'!$A$2:$BH$2,0))</f>
        <v>99.467143902846701</v>
      </c>
      <c r="BRA7" s="213">
        <f t="array" ref="BRA7">INDEX('[47]FINSUS Raw Data'!$A$2:$BH$35,MATCH($A7,'[47]FINSUS Raw Data'!$A$2:$A$35,0),MATCH(BRA$1,'[47]FINSUS Raw Data'!$A$2:$BH$2,0))</f>
        <v>345149</v>
      </c>
      <c r="BRB7" s="213">
        <f t="array" ref="BRB7">INDEX('[47]FINSUS Raw Data'!$A$2:$BH$35,MATCH($A7,'[47]FINSUS Raw Data'!$A$2:$A$35,0),MATCH(BRB$1,'[47]FINSUS Raw Data'!$A$2:$BH$2,0))</f>
        <v>346998</v>
      </c>
      <c r="BRC7" s="116">
        <f t="array" ref="BRC7">INDEX('[47]FINSUS Raw Data'!$A$2:$BH$35,MATCH($A7,'[47]FINSUS Raw Data'!$A$2:$A$35,0),MATCH(BRC$1,'[47]FINSUS Raw Data'!$A$2:$BH$2,0))</f>
        <v>98.945833928826644</v>
      </c>
      <c r="BRD7" s="213">
        <f t="array" ref="BRD7">INDEX('[47]FINSUS Raw Data'!$A$2:$BH$35,MATCH($A7,'[47]FINSUS Raw Data'!$A$2:$A$35,0),MATCH(BRD$1,'[47]FINSUS Raw Data'!$A$2:$BH$2,0))</f>
        <v>346162</v>
      </c>
      <c r="BRE7" s="213">
        <f t="array" ref="BRE7">INDEX('[47]FINSUS Raw Data'!$A$2:$BH$35,MATCH($A7,'[47]FINSUS Raw Data'!$A$2:$A$35,0),MATCH(BRE$1,'[47]FINSUS Raw Data'!$A$2:$BH$2,0))</f>
        <v>349850</v>
      </c>
      <c r="BRF7" s="116">
        <f t="array" ref="BRF7">INDEX('[47]FINSUS Raw Data'!$A$2:$BH$35,MATCH($A7,'[47]FINSUS Raw Data'!$A$2:$A$35,0),MATCH(BRF$1,'[47]FINSUS Raw Data'!$A$2:$BH$2,0))</f>
        <v>99.540677951062833</v>
      </c>
      <c r="BRG7" s="213">
        <f t="array" ref="BRG7">INDEX('[47]FINSUS Raw Data'!$A$2:$BH$35,MATCH($A7,'[47]FINSUS Raw Data'!$A$2:$A$35,0),MATCH(BRG$1,'[47]FINSUS Raw Data'!$A$2:$BH$2,0))</f>
        <v>336554</v>
      </c>
      <c r="BRH7" s="213">
        <f t="array" ref="BRH7">INDEX('[47]FINSUS Raw Data'!$A$2:$BH$35,MATCH($A7,'[47]FINSUS Raw Data'!$A$2:$A$35,0),MATCH(BRH$1,'[47]FINSUS Raw Data'!$A$2:$BH$2,0))</f>
        <v>338107</v>
      </c>
      <c r="BRI7" s="116">
        <f t="array" ref="BRI7">INDEX('[47]FINSUS Raw Data'!$A$2:$BH$35,MATCH($A7,'[47]FINSUS Raw Data'!$A$2:$A$35,0),MATCH(BRI$1,'[47]FINSUS Raw Data'!$A$2:$BH$2,0))</f>
        <v>99.99169472169902</v>
      </c>
      <c r="BRJ7" s="213">
        <f t="array" ref="BRJ7">INDEX('[47]FINSUS Raw Data'!$A$2:$BH$35,MATCH($A7,'[47]FINSUS Raw Data'!$A$2:$A$35,0),MATCH(BRJ$1,'[47]FINSUS Raw Data'!$A$2:$BH$2,0))</f>
        <v>337107</v>
      </c>
      <c r="BRK7" s="213">
        <f t="array" ref="BRK7">INDEX('[47]FINSUS Raw Data'!$A$2:$BH$35,MATCH($A7,'[47]FINSUS Raw Data'!$A$2:$A$35,0),MATCH(BRK$1,'[47]FINSUS Raw Data'!$A$2:$BH$2,0))</f>
        <v>337135</v>
      </c>
      <c r="BRL7" s="116">
        <f t="array" ref="BRL7">INDEX('[47]FINSUS Raw Data'!$A$2:$BH$35,MATCH($A7,'[47]FINSUS Raw Data'!$A$2:$A$35,0),MATCH(BRL$1,'[47]FINSUS Raw Data'!$A$2:$BH$2,0))</f>
        <v>99.218818572807862</v>
      </c>
      <c r="BRM7" s="213">
        <f t="array" ref="BRM7">INDEX('[47]FINSUS Raw Data'!$A$2:$BH$35,MATCH($A7,'[47]FINSUS Raw Data'!$A$2:$A$35,0),MATCH(BRM$1,'[47]FINSUS Raw Data'!$A$2:$BH$2,0))</f>
        <v>339120</v>
      </c>
      <c r="BRN7" s="213">
        <f t="array" ref="BRN7">INDEX('[47]FINSUS Raw Data'!$A$2:$BH$35,MATCH($A7,'[47]FINSUS Raw Data'!$A$2:$A$35,0),MATCH(BRN$1,'[47]FINSUS Raw Data'!$A$2:$BH$2,0))</f>
        <v>341790</v>
      </c>
      <c r="BRO7" s="116">
        <f t="array" ref="BRO7">INDEX('[47]FINSUS Raw Data'!$A$2:$BH$35,MATCH($A7,'[47]FINSUS Raw Data'!$A$2:$A$35,0),MATCH(BRO$1,'[47]FINSUS Raw Data'!$A$2:$BH$2,0))</f>
        <v>98.959076123240379</v>
      </c>
      <c r="BRP7" s="213">
        <f t="array" ref="BRP7">INDEX('[47]FINSUS Raw Data'!$A$2:$BH$35,MATCH($A7,'[47]FINSUS Raw Data'!$A$2:$A$35,0),MATCH(BRP$1,'[47]FINSUS Raw Data'!$A$2:$BH$2,0))</f>
        <v>348331</v>
      </c>
      <c r="BRQ7" s="334">
        <f t="array" ref="BRQ7">INDEX('[47]FINSUS Raw Data'!$A$2:$BH$35,MATCH($A7,'[47]FINSUS Raw Data'!$A$2:$A$35,0),MATCH(BRQ$1,'[47]FINSUS Raw Data'!$A$2:$BH$2,0))</f>
        <v>351995</v>
      </c>
      <c r="BRR7" s="248">
        <f t="array" ref="BRR7">INDEX([48]CLIM1!$A$3:$N$37,MATCH($A7,[48]CLIM1!$N$3:$N$37,0),MATCH(BRR$1,[48]CLIM1!$A$3:$N$3,0))</f>
        <v>4.6823975353916376</v>
      </c>
      <c r="BRS7" s="248">
        <f t="array" ref="BRS7">INDEX([48]CLIM1!$A$3:$N$37,MATCH($A7,[48]CLIM1!$N$3:$N$37,0),MATCH(BRS$1,[48]CLIM1!$A$3:$N$3,0))</f>
        <v>3.9029388871185065</v>
      </c>
      <c r="BRT7" s="248">
        <f t="array" ref="BRT7">INDEX([48]CLIM1!$A$3:$N$37,MATCH($A7,[48]CLIM1!$N$3:$N$37,0),MATCH(BRT$1,[48]CLIM1!$A$3:$N$3,0))</f>
        <v>4.7243781004574856</v>
      </c>
      <c r="BRU7" s="248">
        <f t="array" ref="BRU7">INDEX([48]CLIM1!$A$3:$N$37,MATCH($A7,[48]CLIM1!$N$3:$N$37,0),MATCH(BRU$1,[48]CLIM1!$A$3:$N$3,0))</f>
        <v>4.7058513584885713</v>
      </c>
      <c r="BRV7" s="248">
        <f t="array" ref="BRV7">INDEX([48]CLIM1!$A$3:$N$37,MATCH($A7,[48]CLIM1!$N$3:$N$37,0),MATCH(BRV$1,[48]CLIM1!$A$3:$N$3,0))</f>
        <v>4.173113131045147</v>
      </c>
      <c r="BRW7" s="248">
        <f t="array" ref="BRW7">INDEX([48]CLIM1!$A$3:$N$37,MATCH($A7,[48]CLIM1!$N$3:$N$37,0),MATCH(BRW$1,[48]CLIM1!$A$3:$N$3,0))</f>
        <v>4.0556445155588783</v>
      </c>
      <c r="BRX7" s="248">
        <f t="array" ref="BRX7">INDEX([48]CLIM1!$A$3:$N$37,MATCH($A7,[48]CLIM1!$N$3:$N$37,0),MATCH(BRX$1,[48]CLIM1!$A$3:$N$3,0))</f>
        <v>3.8744221839065704</v>
      </c>
      <c r="BRY7" s="248">
        <f t="array" ref="BRY7">INDEX([48]CLIM1!$A$3:$N$37,MATCH($A7,[48]CLIM1!$N$3:$N$37,0),MATCH(BRY$1,[48]CLIM1!$A$3:$N$3,0))</f>
        <v>3.6521268366540656</v>
      </c>
      <c r="BRZ7" s="248">
        <f t="array" ref="BRZ7">INDEX([48]CLIM1!$A$3:$N$37,MATCH($A7,[48]CLIM1!$N$3:$N$37,0),MATCH(BRZ$1,[48]CLIM1!$A$3:$N$3,0))</f>
        <v>3.3958426766655334</v>
      </c>
      <c r="BSA7" s="327" t="str">
        <f>INDEX('[11]1920 Collected Indicators'!$A$3:$CV$36,MATCH($A7,'[11]1920 Collected Indicators'!$A$3:$A$36,0),MATCH(BSA$1,'[11]1920 Collected Indicators'!$A$3:$CV$3,0))</f>
        <v>dna</v>
      </c>
      <c r="BSB7" s="248">
        <f t="array" ref="BSB7">INDEX([48]CLIM2!$A$2:$N$36,MATCH($A7,[48]CLIM2!$N$2:$N$36,0),MATCH(BSB$1,[48]CLIM2!$A$2:$N$2,0))</f>
        <v>9.1686206329413711</v>
      </c>
      <c r="BSC7" s="248">
        <f t="array" ref="BSC7">INDEX([48]CLIM2!$A$2:$N$36,MATCH($A7,[48]CLIM2!$N$2:$N$36,0),MATCH(BSC$1,[48]CLIM2!$A$2:$N$2,0))</f>
        <v>8.352490382699516</v>
      </c>
      <c r="BSD7" s="248">
        <f t="array" ref="BSD7">INDEX([48]CLIM2!$A$2:$N$36,MATCH($A7,[48]CLIM2!$N$2:$N$36,0),MATCH(BSD$1,[48]CLIM2!$A$2:$N$2,0))</f>
        <v>8.5711431932789761</v>
      </c>
      <c r="BSE7" s="248">
        <f t="array" ref="BSE7">INDEX([48]CLIM2!$A$2:$N$36,MATCH($A7,[48]CLIM2!$N$2:$N$36,0),MATCH(BSE$1,[48]CLIM2!$A$2:$N$2,0))</f>
        <v>8.3944599780195812</v>
      </c>
      <c r="BSF7" s="248">
        <f t="array" ref="BSF7">INDEX([48]CLIM2!$A$2:$N$36,MATCH($A7,[48]CLIM2!$N$2:$N$36,0),MATCH(BSF$1,[48]CLIM2!$A$2:$N$2,0))</f>
        <v>7.7178040587140853</v>
      </c>
      <c r="BSG7" s="248">
        <f t="array" ref="BSG7">INDEX([48]CLIM2!$A$2:$N$36,MATCH($A7,[48]CLIM2!$N$2:$N$36,0),MATCH(BSG$1,[48]CLIM2!$A$2:$N$2,0))</f>
        <v>7.5157112202724656</v>
      </c>
      <c r="BSH7" s="248">
        <f t="array" ref="BSH7">INDEX([48]CLIM2!$A$2:$N$36,MATCH($A7,[48]CLIM2!$N$2:$N$36,0),MATCH(BSH$1,[48]CLIM2!$A$2:$N$2,0))</f>
        <v>7.3129669851145547</v>
      </c>
      <c r="BSI7" s="248">
        <f t="array" ref="BSI7">INDEX([48]CLIM2!$A$2:$N$36,MATCH($A7,[48]CLIM2!$N$2:$N$36,0),MATCH(BSI$1,[48]CLIM2!$A$2:$N$2,0))</f>
        <v>7.2005782860469907</v>
      </c>
      <c r="BSJ7" s="248">
        <f t="array" ref="BSJ7">INDEX([48]CLIM2!$A$2:$N$36,MATCH($A7,[48]CLIM2!$N$2:$N$36,0),MATCH(BSJ$1,[48]CLIM2!$A$2:$N$2,0))</f>
        <v>6.9866729045023979</v>
      </c>
      <c r="BSK7" s="327" t="str">
        <f>INDEX('[11]1920 Collected Indicators'!$A$3:$CV$36,MATCH($A7,'[11]1920 Collected Indicators'!$A$3:$A$36,0),MATCH(BSK$1,'[11]1920 Collected Indicators'!$A$3:$CV$3,0))</f>
        <v>dna</v>
      </c>
      <c r="BSL7" s="181"/>
      <c r="BSM7" s="115">
        <v>86.3</v>
      </c>
      <c r="BSN7" s="116">
        <v>79</v>
      </c>
      <c r="BSO7" s="116">
        <v>87</v>
      </c>
      <c r="BSP7" s="116">
        <v>86</v>
      </c>
      <c r="BSQ7" s="116">
        <v>81</v>
      </c>
      <c r="BSR7" s="116">
        <f>INDEX('[16]Raw Data'!$A$1:$BT$34,MATCH($A7,'[16]Raw Data'!$A$1:$A$34,0),MATCH(BSR$1,'[16]Raw Data'!$A$1:$BT$1,0))</f>
        <v>65</v>
      </c>
      <c r="BSS7" s="116">
        <f>INDEX('[14]1718 Collected Indicators'!$A$3:$CH$36,MATCH($A7,'[14]1718 Collected Indicators'!$A$3:$A$36,0),MATCH(BSS$1,'[14]1718 Collected Indicators'!$A$3:$CH$3,0))</f>
        <v>64</v>
      </c>
      <c r="BST7" s="136">
        <f>INDEX('[15]1819 Collected Indicators'!$A$3:$CV$36,MATCH($A7,'[15]1819 Collected Indicators'!$A$3:$A$36,0),MATCH(BST$1,'[15]1819 Collected Indicators'!$A$3:$CV$3,0))</f>
        <v>68.8</v>
      </c>
      <c r="BSU7" s="120">
        <f>INDEX('[11]1920 Collected Indicators'!$A$3:$CV$36,MATCH($A7,'[11]1920 Collected Indicators'!$A$3:$A$36,0),MATCH(BSU$1,'[11]1920 Collected Indicators'!$A$3:$CV$3,0))</f>
        <v>64</v>
      </c>
      <c r="BSV7" s="115">
        <f>INDEX('[16]Raw Data'!$A$1:$BT$34,MATCH($A7,'[16]Raw Data'!$A$1:$A$34,0),MATCH(BSV$1,'[16]Raw Data'!$A$1:$BT$1,0))</f>
        <v>86.6</v>
      </c>
      <c r="BSW7" s="116">
        <f>INDEX('[16]Raw Data'!$A$1:$BT$34,MATCH($A7,'[16]Raw Data'!$A$1:$A$34,0),MATCH(BSW$1,'[16]Raw Data'!$A$1:$BT$1,0))</f>
        <v>78</v>
      </c>
      <c r="BSX7" s="116">
        <f>INDEX('[16]Raw Data'!$A$1:$BT$34,MATCH($A7,'[16]Raw Data'!$A$1:$A$34,0),MATCH(BSX$1,'[16]Raw Data'!$A$1:$BT$1,0))</f>
        <v>79</v>
      </c>
      <c r="BSY7" s="116">
        <f>INDEX('[16]Raw Data'!$A$1:$BT$34,MATCH($A7,'[16]Raw Data'!$A$1:$A$34,0),MATCH(BSY$1,'[16]Raw Data'!$A$1:$BT$1,0))</f>
        <v>79</v>
      </c>
      <c r="BSZ7" s="116">
        <f>INDEX('[16]Raw Data'!$A$1:$BT$34,MATCH($A7,'[16]Raw Data'!$A$1:$A$34,0),MATCH(BSZ$1,'[16]Raw Data'!$A$1:$BT$1,0))</f>
        <v>72</v>
      </c>
      <c r="BTA7" s="116">
        <f>INDEX('[16]Raw Data'!$A$1:$BT$34,MATCH($A7,'[16]Raw Data'!$A$1:$A$34,0),MATCH(BTA$1,'[16]Raw Data'!$A$1:$BT$1,0))</f>
        <v>59</v>
      </c>
      <c r="BTB7" s="116">
        <f>INDEX('[14]1718 Collected Indicators'!$A$3:$CH$36,MATCH($A7,'[14]1718 Collected Indicators'!$A$3:$A$36,0),MATCH(BTB$1,'[14]1718 Collected Indicators'!$A$3:$CH$3,0))</f>
        <v>60</v>
      </c>
      <c r="BTC7" s="136">
        <f>INDEX('[15]1819 Collected Indicators'!$A$3:$CV$36,MATCH($A7,'[15]1819 Collected Indicators'!$A$3:$A$36,0),MATCH(BTC$1,'[15]1819 Collected Indicators'!$A$3:$CV$3,0))</f>
        <v>57.8</v>
      </c>
      <c r="BTD7" s="120">
        <f>INDEX('[11]1920 Collected Indicators'!$A$3:$CV$36,MATCH($A7,'[11]1920 Collected Indicators'!$A$3:$A$36,0),MATCH(BTD$1,'[11]1920 Collected Indicators'!$A$3:$CV$3,0))</f>
        <v>61</v>
      </c>
      <c r="BTE7" s="115">
        <f>INDEX('[16]Raw Data'!$A$1:$BT$34,MATCH($A7,'[16]Raw Data'!$A$1:$A$34,0),MATCH(BTE$1,'[16]Raw Data'!$A$1:$BT$1,0))</f>
        <v>79.3</v>
      </c>
      <c r="BTF7" s="116">
        <f>INDEX('[16]Raw Data'!$A$1:$BT$34,MATCH($A7,'[16]Raw Data'!$A$1:$A$34,0),MATCH(BTF$1,'[16]Raw Data'!$A$1:$BT$1,0))</f>
        <v>77</v>
      </c>
      <c r="BTG7" s="116">
        <f>INDEX('[16]Raw Data'!$A$1:$BT$34,MATCH($A7,'[16]Raw Data'!$A$1:$A$34,0),MATCH(BTG$1,'[16]Raw Data'!$A$1:$BT$1,0))</f>
        <v>78</v>
      </c>
      <c r="BTH7" s="116">
        <f>INDEX('[16]Raw Data'!$A$1:$BT$34,MATCH($A7,'[16]Raw Data'!$A$1:$A$34,0),MATCH(BTH$1,'[16]Raw Data'!$A$1:$BT$1,0))</f>
        <v>86</v>
      </c>
      <c r="BTI7" s="116">
        <f>INDEX('[16]Raw Data'!$A$1:$BT$34,MATCH($A7,'[16]Raw Data'!$A$1:$A$34,0),MATCH(BTI$1,'[16]Raw Data'!$A$1:$BT$1,0))</f>
        <v>82</v>
      </c>
      <c r="BTJ7" s="116">
        <f>INDEX('[16]Raw Data'!$A$1:$BT$34,MATCH($A7,'[16]Raw Data'!$A$1:$A$34,0),MATCH(BTJ$1,'[16]Raw Data'!$A$1:$BT$1,0))</f>
        <v>75</v>
      </c>
      <c r="BTK7" s="116">
        <f>INDEX('[14]1718 Collected Indicators'!$A$3:$CH$36,MATCH($A7,'[14]1718 Collected Indicators'!$A$3:$A$36,0),MATCH(BTK$1,'[14]1718 Collected Indicators'!$A$3:$CH$3,0))</f>
        <v>65</v>
      </c>
      <c r="BTL7" s="136">
        <f>INDEX('[15]1819 Collected Indicators'!$A$3:$CV$36,MATCH($A7,'[15]1819 Collected Indicators'!$A$3:$A$36,0),MATCH(BTL$1,'[15]1819 Collected Indicators'!$A$3:$CV$3,0))</f>
        <v>74.3</v>
      </c>
      <c r="BTM7" s="120">
        <f>INDEX('[11]1920 Collected Indicators'!$A$3:$CV$36,MATCH($A7,'[11]1920 Collected Indicators'!$A$3:$A$36,0),MATCH(BTM$1,'[11]1920 Collected Indicators'!$A$3:$CV$3,0))</f>
        <v>75</v>
      </c>
      <c r="BTN7" s="115">
        <f>INDEX('[16]Raw Data'!$A$1:$BT$34,MATCH($A7,'[16]Raw Data'!$A$1:$A$34,0),MATCH(BTN$1,'[16]Raw Data'!$A$1:$BT$1,0))</f>
        <v>73.584905660377359</v>
      </c>
      <c r="BTO7" s="116">
        <f>INDEX('[16]Raw Data'!$A$1:$BT$34,MATCH($A7,'[16]Raw Data'!$A$1:$A$34,0),MATCH(BTO$1,'[16]Raw Data'!$A$1:$BT$1,0))</f>
        <v>61</v>
      </c>
      <c r="BTP7" s="116">
        <f>INDEX('[16]Raw Data'!$A$1:$BT$34,MATCH($A7,'[16]Raw Data'!$A$1:$A$34,0),MATCH(BTP$1,'[16]Raw Data'!$A$1:$BT$1,0))</f>
        <v>66</v>
      </c>
      <c r="BTQ7" s="116">
        <f>INDEX('[16]Raw Data'!$A$1:$BT$34,MATCH($A7,'[16]Raw Data'!$A$1:$A$34,0),MATCH(BTQ$1,'[16]Raw Data'!$A$1:$BT$1,0))</f>
        <v>69</v>
      </c>
      <c r="BTR7" s="116">
        <f>INDEX('[16]Raw Data'!$A$1:$BT$34,MATCH($A7,'[16]Raw Data'!$A$1:$A$34,0),MATCH(BTR$1,'[16]Raw Data'!$A$1:$BT$1,0))</f>
        <v>65</v>
      </c>
      <c r="BTS7" s="116">
        <f>INDEX('[16]Raw Data'!$A$1:$BT$34,MATCH($A7,'[16]Raw Data'!$A$1:$A$34,0),MATCH(BTS$1,'[16]Raw Data'!$A$1:$BT$1,0))</f>
        <v>46</v>
      </c>
      <c r="BTT7" s="116">
        <f>INDEX('[14]1718 Collected Indicators'!$A$3:$CH$36,MATCH($A7,'[14]1718 Collected Indicators'!$A$3:$A$36,0),MATCH(BTT$1,'[14]1718 Collected Indicators'!$A$3:$CH$3,0))</f>
        <v>52</v>
      </c>
      <c r="BTU7" s="136">
        <f>INDEX('[15]1819 Collected Indicators'!$A$3:$CV$36,MATCH($A7,'[15]1819 Collected Indicators'!$A$3:$A$36,0),MATCH(BTU$1,'[15]1819 Collected Indicators'!$A$3:$CV$3,0))</f>
        <v>42.7</v>
      </c>
      <c r="BTV7" s="120">
        <f>INDEX('[11]1920 Collected Indicators'!$A$3:$CV$36,MATCH($A7,'[11]1920 Collected Indicators'!$A$3:$A$36,0),MATCH(BTV$1,'[11]1920 Collected Indicators'!$A$3:$CV$3,0))</f>
        <v>59</v>
      </c>
      <c r="BTW7" s="115">
        <f>INDEX('[16]Raw Data'!$A$1:$BT$34,MATCH($A7,'[16]Raw Data'!$A$1:$A$34,0),MATCH(BTW$1,'[16]Raw Data'!$A$1:$BT$1,0))</f>
        <v>74.2</v>
      </c>
      <c r="BTX7" s="116">
        <f>INDEX('[16]Raw Data'!$A$1:$BT$34,MATCH($A7,'[16]Raw Data'!$A$1:$A$34,0),MATCH(BTX$1,'[16]Raw Data'!$A$1:$BT$1,0))</f>
        <v>64</v>
      </c>
      <c r="BTY7" s="116">
        <f>INDEX('[16]Raw Data'!$A$1:$BT$34,MATCH($A7,'[16]Raw Data'!$A$1:$A$34,0),MATCH(BTY$1,'[16]Raw Data'!$A$1:$BT$1,0))</f>
        <v>67</v>
      </c>
      <c r="BTZ7" s="116">
        <f>INDEX('[16]Raw Data'!$A$1:$BT$34,MATCH($A7,'[16]Raw Data'!$A$1:$A$34,0),MATCH(BTZ$1,'[16]Raw Data'!$A$1:$BT$1,0))</f>
        <v>58</v>
      </c>
      <c r="BUA7" s="116">
        <f>INDEX('[16]Raw Data'!$A$1:$BT$34,MATCH($A7,'[16]Raw Data'!$A$1:$A$34,0),MATCH(BUA$1,'[16]Raw Data'!$A$1:$BT$1,0))</f>
        <v>45</v>
      </c>
      <c r="BUB7" s="116">
        <f>INDEX('[16]Raw Data'!$A$1:$BT$34,MATCH($A7,'[16]Raw Data'!$A$1:$A$34,0),MATCH(BUB$1,'[16]Raw Data'!$A$1:$BT$1,0))</f>
        <v>43</v>
      </c>
      <c r="BUC7" s="116">
        <f>INDEX('[14]1718 Collected Indicators'!$A$3:$CH$36,MATCH($A7,'[14]1718 Collected Indicators'!$A$3:$A$36,0),MATCH(BUC$1,'[14]1718 Collected Indicators'!$A$3:$CH$3,0))</f>
        <v>37</v>
      </c>
      <c r="BUD7" s="136">
        <f>INDEX('[15]1819 Collected Indicators'!$A$3:$CV$36,MATCH($A7,'[15]1819 Collected Indicators'!$A$3:$A$36,0),MATCH(BUD$1,'[15]1819 Collected Indicators'!$A$3:$CV$3,0))</f>
        <v>39</v>
      </c>
      <c r="BUE7" s="120">
        <f>INDEX('[11]1920 Collected Indicators'!$A$3:$CV$36,MATCH($A7,'[11]1920 Collected Indicators'!$A$3:$A$36,0),MATCH(BUE$1,'[11]1920 Collected Indicators'!$A$3:$CV$3,0))</f>
        <v>39</v>
      </c>
      <c r="BUF7" s="115">
        <f>INDEX('[16]Raw Data'!$A$1:$BT$34,MATCH($A7,'[16]Raw Data'!$A$1:$A$34,0),MATCH(BUF$1,'[16]Raw Data'!$A$1:$BT$1,0))</f>
        <v>84.2</v>
      </c>
      <c r="BUG7" s="116">
        <f>INDEX('[16]Raw Data'!$A$1:$BT$34,MATCH($A7,'[16]Raw Data'!$A$1:$A$34,0),MATCH(BUG$1,'[16]Raw Data'!$A$1:$BT$1,0))</f>
        <v>92</v>
      </c>
      <c r="BUH7" s="116">
        <f>INDEX('[16]Raw Data'!$A$1:$BT$34,MATCH($A7,'[16]Raw Data'!$A$1:$A$34,0),MATCH(BUH$1,'[16]Raw Data'!$A$1:$BT$1,0))</f>
        <v>92</v>
      </c>
      <c r="BUI7" s="116">
        <f>INDEX('[16]Raw Data'!$A$1:$BT$34,MATCH($A7,'[16]Raw Data'!$A$1:$A$34,0),MATCH(BUI$1,'[16]Raw Data'!$A$1:$BT$1,0))</f>
        <v>91</v>
      </c>
      <c r="BUJ7" s="116">
        <f>INDEX('[16]Raw Data'!$A$1:$BT$34,MATCH($A7,'[16]Raw Data'!$A$1:$A$34,0),MATCH(BUJ$1,'[16]Raw Data'!$A$1:$BT$1,0))</f>
        <v>88</v>
      </c>
      <c r="BUK7" s="116">
        <f>INDEX('[16]Raw Data'!$A$1:$BT$34,MATCH($A7,'[16]Raw Data'!$A$1:$A$34,0),MATCH(BUK$1,'[16]Raw Data'!$A$1:$BT$1,0))</f>
        <v>83</v>
      </c>
      <c r="BUL7" s="116">
        <f>INDEX('[14]1718 Collected Indicators'!$A$3:$CH$36,MATCH($A7,'[14]1718 Collected Indicators'!$A$3:$A$36,0),MATCH(BUL$1,'[14]1718 Collected Indicators'!$A$3:$CH$3,0))</f>
        <v>84</v>
      </c>
      <c r="BUM7" s="136">
        <f>INDEX('[15]1819 Collected Indicators'!$A$3:$CV$36,MATCH($A7,'[15]1819 Collected Indicators'!$A$3:$A$36,0),MATCH(BUM$1,'[15]1819 Collected Indicators'!$A$3:$CV$3,0))</f>
        <v>86</v>
      </c>
      <c r="BUN7" s="120">
        <f>INDEX('[11]1920 Collected Indicators'!$A$3:$CV$36,MATCH($A7,'[11]1920 Collected Indicators'!$A$3:$A$36,0),MATCH(BUN$1,'[11]1920 Collected Indicators'!$A$3:$CV$3,0))</f>
        <v>86</v>
      </c>
      <c r="BUO7" s="115">
        <f>INDEX('[16]Raw Data'!$A$1:$BT$34,MATCH($A7,'[16]Raw Data'!$A$1:$A$34,0),MATCH(BUO$1,'[16]Raw Data'!$A$1:$BT$1,0))</f>
        <v>74.599999999999994</v>
      </c>
      <c r="BUP7" s="116">
        <f>INDEX('[16]Raw Data'!$A$1:$BT$34,MATCH($A7,'[16]Raw Data'!$A$1:$A$34,0),MATCH(BUP$1,'[16]Raw Data'!$A$1:$BT$1,0))</f>
        <v>81</v>
      </c>
      <c r="BUQ7" s="116">
        <f>INDEX('[16]Raw Data'!$A$1:$BT$34,MATCH($A7,'[16]Raw Data'!$A$1:$A$34,0),MATCH(BUQ$1,'[16]Raw Data'!$A$1:$BT$1,0))</f>
        <v>80</v>
      </c>
      <c r="BUR7" s="116">
        <f>INDEX('[16]Raw Data'!$A$1:$BT$34,MATCH($A7,'[16]Raw Data'!$A$1:$A$34,0),MATCH(BUR$1,'[16]Raw Data'!$A$1:$BT$1,0))</f>
        <v>75</v>
      </c>
      <c r="BUS7" s="116">
        <f>INDEX('[16]Raw Data'!$A$1:$BT$34,MATCH($A7,'[16]Raw Data'!$A$1:$A$34,0),MATCH(BUS$1,'[16]Raw Data'!$A$1:$BT$1,0))</f>
        <v>71</v>
      </c>
      <c r="BUT7" s="116">
        <f>INDEX('[16]Raw Data'!$A$1:$BT$34,MATCH($A7,'[16]Raw Data'!$A$1:$A$34,0),MATCH(BUT$1,'[16]Raw Data'!$A$1:$BT$1,0))</f>
        <v>67</v>
      </c>
      <c r="BUU7" s="116">
        <f>INDEX('[14]1718 Collected Indicators'!$A$3:$CH$36,MATCH($A7,'[14]1718 Collected Indicators'!$A$3:$A$36,0),MATCH(BUU$1,'[14]1718 Collected Indicators'!$A$3:$CH$3,0))</f>
        <v>61</v>
      </c>
      <c r="BUV7" s="116">
        <f>INDEX('[15]1819 Collected Indicators'!$A$3:$CV$36,MATCH($A7,'[15]1819 Collected Indicators'!$A$3:$A$36,0),MATCH(BUV$1,'[15]1819 Collected Indicators'!$A$3:$CV$3,0))</f>
        <v>59</v>
      </c>
      <c r="BUW7" s="126">
        <f>INDEX('[11]1920 Collected Indicators'!$A$3:$CV$36,MATCH($A7,'[11]1920 Collected Indicators'!$A$3:$A$36,0),MATCH(BUW$1,'[11]1920 Collected Indicators'!$A$3:$CV$3,0))</f>
        <v>60</v>
      </c>
    </row>
    <row r="8" spans="1:1921" ht="15.75" thickBot="1">
      <c r="A8" s="118" t="s">
        <v>1861</v>
      </c>
      <c r="B8" s="119">
        <f t="shared" si="152"/>
        <v>4731.9915254237294</v>
      </c>
      <c r="C8" s="87">
        <v>44670</v>
      </c>
      <c r="D8" s="87">
        <v>9440</v>
      </c>
      <c r="E8" s="88">
        <f t="shared" si="11"/>
        <v>4552.3145212428662</v>
      </c>
      <c r="F8" s="87">
        <v>43074</v>
      </c>
      <c r="G8" s="87">
        <v>9462</v>
      </c>
      <c r="H8" s="88">
        <f t="shared" si="12"/>
        <v>4378.8903924221922</v>
      </c>
      <c r="I8" s="87">
        <v>42068</v>
      </c>
      <c r="J8" s="87">
        <v>9607</v>
      </c>
      <c r="K8" s="88">
        <f t="shared" si="13"/>
        <v>4332.8950030345941</v>
      </c>
      <c r="L8" s="87">
        <v>42835</v>
      </c>
      <c r="M8" s="87">
        <v>9886</v>
      </c>
      <c r="N8" s="88">
        <f t="shared" si="14"/>
        <v>4262.8992628992628</v>
      </c>
      <c r="O8" s="87">
        <v>43375</v>
      </c>
      <c r="P8" s="87">
        <v>10175</v>
      </c>
      <c r="Q8" s="88">
        <f t="shared" si="15"/>
        <v>4179.9211462640642</v>
      </c>
      <c r="R8" s="87">
        <v>43467</v>
      </c>
      <c r="S8" s="87">
        <v>10399</v>
      </c>
      <c r="T8" s="88">
        <f t="shared" si="16"/>
        <v>4444.6120486471191</v>
      </c>
      <c r="U8" s="87">
        <f>INDEX('[2]All Previous Years'!$A$1:$EX$34,MATCH($A8,'[2]All Previous Years'!$A$1:$A$34,0),MATCH(U$1,'[2]All Previous Years'!$A$1:$EX$1,0))</f>
        <v>47144</v>
      </c>
      <c r="V8" s="87">
        <f>INDEX('[3]Raw data 16-17'!$B$2:$MA$34,MATCH($A8,'[3]Raw data 16-17'!$A$2:$A$34,0),MATCH(V$1,'[3]Raw data 16-17'!$B$1:$MA$1,0))</f>
        <v>10607</v>
      </c>
      <c r="W8" s="88">
        <f t="shared" si="17"/>
        <v>4759.271307742355</v>
      </c>
      <c r="X8" s="32">
        <f>INDEX([4]Sheet1!$A$1:$CJ$34, MATCH($A8, [4]Sheet1!$A$1:$A$34, 0), MATCH(X$1, [4]Sheet1!$A$1:$CJ$1, 0))</f>
        <v>51205</v>
      </c>
      <c r="Y8" s="32">
        <f>INDEX('[5]Finance Indicators'!$A$2:$BO$35,MATCH($A8,'[5]Finance Indicators'!$A$2:$A$35,0),MATCH(Y$1,'[5]Finance Indicators'!$A$2:$BO$2,0))</f>
        <v>10759</v>
      </c>
      <c r="Z8" s="132">
        <f>INDEX('[6]Finance Indicators'!$B$3:$BO$35,MATCH($A8,'[6]Finance Indicators'!$A$3:$A$35,0),MATCH(Z$1,'[6]Finance Indicators'!$B$2:$BO$2,0))</f>
        <v>5011.8724876133492</v>
      </c>
      <c r="AA8" s="132">
        <f>INDEX('[6]Finance Indicators'!$B$3:$BO$35,MATCH($A8,'[6]Finance Indicators'!$A$3:$A$35,0),MATCH(AA$1,'[6]Finance Indicators'!$B$2:$BO$2,0))</f>
        <v>53612</v>
      </c>
      <c r="AB8" s="132">
        <f>INDEX('[6]Finance Indicators'!$B$3:$BO$35,MATCH($A8,'[6]Finance Indicators'!$A$3:$A$35,0),MATCH(AB$1,'[6]Finance Indicators'!$B$2:$BO$2,0))</f>
        <v>10697</v>
      </c>
      <c r="AC8" s="132">
        <f t="array" ref="AC8">INDEX('[7]Finance Indicators'!$A$2:$BO$35,MATCH($A8,'[7]Finance Indicators'!$A$2:$A$35,0),MATCH(AC$1,'[7]Finance Indicators'!$A$2:$BO$2,0))</f>
        <v>5177.2616136919314</v>
      </c>
      <c r="AD8" s="132">
        <f t="array" ref="AD8">INDEX('[7]Finance Indicators'!$A$2:$BO$35,MATCH($A8,'[7]Finance Indicators'!$A$2:$A$35,0),MATCH(AD$1,'[7]Finance Indicators'!$A$2:$BO$2,0))</f>
        <v>55055</v>
      </c>
      <c r="AE8" s="238">
        <f t="array" ref="AE8">INDEX('[7]Finance Indicators'!$A$2:$BO$35,MATCH($A8,'[7]Finance Indicators'!$A$2:$A$35,0),MATCH(AE$1,'[7]Finance Indicators'!$A$2:$BO$2,0))</f>
        <v>10634</v>
      </c>
      <c r="AF8" s="119">
        <f>(B8*100)/Deflators!$B$2</f>
        <v>5574.3972205993077</v>
      </c>
      <c r="AG8" s="88">
        <f>(E8*100)/Deflators!$B$3</f>
        <v>5282.6409537604923</v>
      </c>
      <c r="AH8" s="88">
        <f>(H8*100)/Deflators!$B$4</f>
        <v>4979.5809808248268</v>
      </c>
      <c r="AI8" s="88">
        <f>(K8*100)/Deflators!$B$5</f>
        <v>4839.9810250213359</v>
      </c>
      <c r="AJ8" s="88">
        <f>(N8*100)/Deflators!$B$6</f>
        <v>4697.0266478537978</v>
      </c>
      <c r="AK8" s="88">
        <f>(Q8*100)/Deflators!$B$7</f>
        <v>4568.322182370277</v>
      </c>
      <c r="AL8" s="122">
        <f>(T8*100)/Deflators!$B$8</f>
        <v>4740.2925358641824</v>
      </c>
      <c r="AM8" s="122">
        <f>(W8*100)/Deflators!$B$9</f>
        <v>4988.0559772215893</v>
      </c>
      <c r="AN8" s="122">
        <f>(Z8*100)/Deflators!$B$10</f>
        <v>5134.3195919826449</v>
      </c>
      <c r="AO8" s="241">
        <f>(AC8*100)/Deflators!$B$11</f>
        <v>5177.2616136919314</v>
      </c>
      <c r="AP8" s="119">
        <f t="shared" si="18"/>
        <v>6840.2894430805018</v>
      </c>
      <c r="AQ8" s="87">
        <v>52937</v>
      </c>
      <c r="AR8" s="87">
        <v>7739</v>
      </c>
      <c r="AS8" s="88">
        <f t="shared" si="19"/>
        <v>6760.8923884514434</v>
      </c>
      <c r="AT8" s="87">
        <v>51518</v>
      </c>
      <c r="AU8" s="87">
        <v>7620</v>
      </c>
      <c r="AV8" s="88">
        <f t="shared" si="20"/>
        <v>6804.5854438816314</v>
      </c>
      <c r="AW8" s="87">
        <v>51048</v>
      </c>
      <c r="AX8" s="87">
        <v>7502</v>
      </c>
      <c r="AY8" s="88">
        <f t="shared" si="21"/>
        <v>6828.2664504796649</v>
      </c>
      <c r="AZ8" s="87">
        <v>50536</v>
      </c>
      <c r="BA8" s="87">
        <v>7401</v>
      </c>
      <c r="BB8" s="88">
        <f t="shared" si="22"/>
        <v>6916.5286975717436</v>
      </c>
      <c r="BC8" s="87">
        <v>50131</v>
      </c>
      <c r="BD8" s="87">
        <v>7248</v>
      </c>
      <c r="BE8" s="88">
        <f t="shared" si="23"/>
        <v>6890.4090657821998</v>
      </c>
      <c r="BF8" s="87">
        <v>49859</v>
      </c>
      <c r="BG8" s="87">
        <v>7236</v>
      </c>
      <c r="BH8" s="88">
        <f t="shared" si="24"/>
        <v>7319.1131069323601</v>
      </c>
      <c r="BI8" s="87">
        <f>INDEX('[2]All Previous Years'!$A$1:$EX$34,MATCH($A8,'[2]All Previous Years'!$A$1:$A$34,0),MATCH(BI$1,'[2]All Previous Years'!$A$1:$EX$1,0))</f>
        <v>52156</v>
      </c>
      <c r="BJ8" s="87">
        <f>INDEX('[3]Raw data 16-17'!$B$2:$MA$34,MATCH($A8,'[3]Raw data 16-17'!$A$2:$A$34,0),MATCH(BJ$1,'[3]Raw data 16-17'!$B$1:$MA$1,0))</f>
        <v>7126</v>
      </c>
      <c r="BK8" s="88">
        <f t="shared" si="0"/>
        <v>7083.4951456310682</v>
      </c>
      <c r="BL8" s="32">
        <f>INDEX([4]Sheet1!$A$1:$CJ$34, MATCH($A8, [4]Sheet1!$A$1:$A$34, 0), MATCH(BL$1, [4]Sheet1!$A$1:$CJ$1, 0))</f>
        <v>51072</v>
      </c>
      <c r="BM8" s="32">
        <f>INDEX('[5]Finance Indicators'!$A$2:$BO$35,MATCH($A8,'[5]Finance Indicators'!$A$2:$A$35,0),MATCH(BM$1,'[5]Finance Indicators'!$A$2:$BO$2,0))</f>
        <v>7210</v>
      </c>
      <c r="BN8" s="132">
        <f>INDEX('[6]Finance Indicators'!$B$3:$BO$35,MATCH($A8,'[6]Finance Indicators'!$A$3:$A$35,0),MATCH(BN$1,'[6]Finance Indicators'!$B$2:$BO$2,0))</f>
        <v>7168.6583378598589</v>
      </c>
      <c r="BO8" s="132">
        <f>INDEX('[6]Finance Indicators'!$B$3:$BO$35,MATCH($A8,'[6]Finance Indicators'!$A$3:$A$35,0),MATCH(BO$1,'[6]Finance Indicators'!$B$2:$BO$2,0))</f>
        <v>52790</v>
      </c>
      <c r="BP8" s="132">
        <f>INDEX('[6]Finance Indicators'!$B$3:$BO$35,MATCH($A8,'[6]Finance Indicators'!$A$3:$A$35,0),MATCH(BP$1,'[6]Finance Indicators'!$B$2:$BO$2,0))</f>
        <v>7364</v>
      </c>
      <c r="BQ8" s="238">
        <f t="array" ref="BQ8">INDEX('[7]Finance Indicators'!$A$2:$BO$35,MATCH($A8,'[7]Finance Indicators'!$A$2:$A$35,0),MATCH(BQ$1,'[7]Finance Indicators'!$A$2:$BO$2,0))</f>
        <v>7412.756202804746</v>
      </c>
      <c r="BR8" s="238">
        <f t="array" ref="BR8">INDEX('[7]Finance Indicators'!$A$2:$BO$35,MATCH($A8,'[7]Finance Indicators'!$A$2:$A$35,0),MATCH(BR$1,'[7]Finance Indicators'!$A$2:$BO$2,0))</f>
        <v>54973</v>
      </c>
      <c r="BS8" s="238">
        <f t="array" ref="BS8">INDEX('[7]Finance Indicators'!$A$2:$BO$35,MATCH($A8,'[7]Finance Indicators'!$A$2:$A$35,0),MATCH(BS$1,'[7]Finance Indicators'!$A$2:$BO$2,0))</f>
        <v>7416</v>
      </c>
      <c r="BT8" s="119">
        <f>(AP8*100)/Deflators!$B$2</f>
        <v>8058.0217134239938</v>
      </c>
      <c r="BU8" s="137">
        <f>(AS8*100)/Deflators!$B$3</f>
        <v>7845.5402957197757</v>
      </c>
      <c r="BV8" s="137">
        <f>(AV8*100)/Deflators!$B$4</f>
        <v>7738.0297797331796</v>
      </c>
      <c r="BW8" s="137">
        <f>(AY8*100)/Deflators!$B$5</f>
        <v>7627.3900085197847</v>
      </c>
      <c r="BX8" s="137">
        <f>(BB8*100)/Deflators!$B$6</f>
        <v>7620.8977973936489</v>
      </c>
      <c r="BY8" s="137">
        <f>(BE8*100)/Deflators!$B$7</f>
        <v>7530.6704311759995</v>
      </c>
      <c r="BZ8" s="137">
        <f>(BH8*100)/Deflators!$B$8</f>
        <v>7806.0215042835507</v>
      </c>
      <c r="CA8" s="137">
        <f>(BK8*100)/Deflators!$B$9</f>
        <v>7424.0084282032522</v>
      </c>
      <c r="CB8" s="137">
        <f>(BN8*100)/Deflators!$B$10</f>
        <v>7343.7987585016745</v>
      </c>
      <c r="CC8" s="245">
        <f>(BQ8*100)/Deflators!$B$11</f>
        <v>7412.756202804745</v>
      </c>
      <c r="CD8" s="119">
        <f t="shared" si="153"/>
        <v>3144.3514644351462</v>
      </c>
      <c r="CE8" s="87">
        <v>7515</v>
      </c>
      <c r="CF8" s="87">
        <v>2390</v>
      </c>
      <c r="CG8" s="88">
        <f t="shared" si="25"/>
        <v>2949.3927125506075</v>
      </c>
      <c r="CH8" s="87">
        <v>7285</v>
      </c>
      <c r="CI8" s="87">
        <v>2470</v>
      </c>
      <c r="CJ8" s="88">
        <f t="shared" si="26"/>
        <v>2865.2060898626069</v>
      </c>
      <c r="CK8" s="87">
        <v>7716</v>
      </c>
      <c r="CL8" s="87">
        <v>2693</v>
      </c>
      <c r="CM8" s="88">
        <f t="shared" si="27"/>
        <v>2841.7533432392274</v>
      </c>
      <c r="CN8" s="87">
        <v>7650</v>
      </c>
      <c r="CO8" s="87">
        <v>2692</v>
      </c>
      <c r="CP8" s="88">
        <f t="shared" si="28"/>
        <v>3094.6661956905687</v>
      </c>
      <c r="CQ8" s="87">
        <v>8761</v>
      </c>
      <c r="CR8" s="87">
        <v>2831</v>
      </c>
      <c r="CS8" s="88">
        <f t="shared" si="29"/>
        <v>3526.3713080168773</v>
      </c>
      <c r="CT8" s="87">
        <v>10029</v>
      </c>
      <c r="CU8" s="87">
        <v>2844</v>
      </c>
      <c r="CV8" s="88">
        <f t="shared" si="30"/>
        <v>3733.4963325183376</v>
      </c>
      <c r="CW8" s="87">
        <f>INDEX('[2]All Previous Years'!$A$1:$EX$34,MATCH($A8,'[2]All Previous Years'!$A$1:$A$34,0),MATCH(CW$1,'[2]All Previous Years'!$A$1:$EX$1,0))</f>
        <v>10689</v>
      </c>
      <c r="CX8" s="87">
        <f>INDEX('[3]Raw data 16-17'!$B$2:$XA$34,MATCH($A8,'[3]Raw data 16-17'!$A$2:$A$34,0),MATCH(CX$1,'[3]Raw data 16-17'!$B$1:$GU$1,0))</f>
        <v>2863</v>
      </c>
      <c r="CY8" s="88">
        <f t="shared" si="31"/>
        <v>4414.045354791514</v>
      </c>
      <c r="CZ8" s="32">
        <f>INDEX([4]Sheet1!$A$1:$CJ$34, MATCH($A8, [4]Sheet1!$A$1:$A$34, 0), MATCH(CZ$1, [4]Sheet1!$A$1:$CJ$1, 0))</f>
        <v>12068</v>
      </c>
      <c r="DA8" s="32">
        <f>INDEX('[5]Finance Indicators'!$A$2:$BO$35,MATCH($A8,'[5]Finance Indicators'!$A$2:$A$35,0),MATCH(DA$1,'[5]Finance Indicators'!$A$2:$BO$2,0))</f>
        <v>2734</v>
      </c>
      <c r="DB8" s="132">
        <f>INDEX('[6]Finance Indicators'!$B$3:$BO$35,MATCH($A8,'[6]Finance Indicators'!$A$3:$A$35,0),MATCH(DB$1,'[6]Finance Indicators'!$B$2:$BO$2,0))</f>
        <v>5239.3003349460359</v>
      </c>
      <c r="DC8" s="132">
        <f>INDEX('[6]Finance Indicators'!$B$3:$BO$35,MATCH($A8,'[6]Finance Indicators'!$A$3:$A$35,0),MATCH(DC$1,'[6]Finance Indicators'!$B$2:$BO$2,0))</f>
        <v>14078</v>
      </c>
      <c r="DD8" s="132">
        <f>INDEX('[6]Finance Indicators'!$B$3:$BO$35,MATCH($A8,'[6]Finance Indicators'!$A$3:$A$35,0),MATCH(DD$1,'[6]Finance Indicators'!$B$2:$BO$2,0))</f>
        <v>2687</v>
      </c>
      <c r="DE8" s="132">
        <f t="array" ref="DE8">INDEX('[7]Finance Indicators'!$A$2:$BO$35,MATCH($A8,'[7]Finance Indicators'!$A$2:$A$35,0),MATCH(DE$1,'[7]Finance Indicators'!$A$2:$BO$2,0))</f>
        <v>6457.3442136498516</v>
      </c>
      <c r="DF8" s="132">
        <f t="array" ref="DF8">INDEX('[7]Finance Indicators'!$A$2:$BO$35,MATCH($A8,'[7]Finance Indicators'!$A$2:$A$35,0),MATCH(DF$1,'[7]Finance Indicators'!$A$2:$BO$2,0))</f>
        <v>17409</v>
      </c>
      <c r="DG8" s="132">
        <f t="array" ref="DG8">INDEX('[7]Finance Indicators'!$A$2:$BO$35,MATCH($A8,'[7]Finance Indicators'!$A$2:$A$35,0),MATCH(DG$1,'[7]Finance Indicators'!$A$2:$BO$2,0))</f>
        <v>2696</v>
      </c>
      <c r="DH8" s="127">
        <f>(CD8*100)/Deflators!$B$2</f>
        <v>3704.1199185928585</v>
      </c>
      <c r="DI8" s="122">
        <f>(CG8*100)/Deflators!$B$3</f>
        <v>3422.562887370269</v>
      </c>
      <c r="DJ8" s="122">
        <f>(CJ8*100)/Deflators!$B$4</f>
        <v>3258.2513999239868</v>
      </c>
      <c r="DK8" s="122">
        <f>(CM8*100)/Deflators!$B$5</f>
        <v>3174.328537718086</v>
      </c>
      <c r="DL8" s="122">
        <f>(CP8*100)/Deflators!$B$6</f>
        <v>3409.8224449913378</v>
      </c>
      <c r="DM8" s="122">
        <f>(CS8*100)/Deflators!$B$7</f>
        <v>3854.0440611148965</v>
      </c>
      <c r="DN8" s="122">
        <f>(CV8*100)/Deflators!$B$8</f>
        <v>3981.8694194243499</v>
      </c>
      <c r="DO8" s="122">
        <f>(CY8*100)/Deflators!$B$9</f>
        <v>4626.2345413838984</v>
      </c>
      <c r="DP8" s="122">
        <f>(DB8*100)/Deflators!$B$10</f>
        <v>5367.3038219702485</v>
      </c>
      <c r="DQ8" s="247">
        <f>(DE8*100)/Deflators!$B$11</f>
        <v>6457.3442136498516</v>
      </c>
      <c r="DR8" s="119">
        <v>44</v>
      </c>
      <c r="DS8" s="122">
        <f>INDEX('[3]5+ Awards at Level 5 &amp; Level 6'!$A$2:$G$35,MATCH($A8,'[3]5+ Awards at Level 5 &amp; Level 6'!$A$2:$A$35,0),MATCH(DS$1,'[3]5+ Awards at Level 5 &amp; Level 6'!$A$2:$G$2,0))</f>
        <v>47</v>
      </c>
      <c r="DT8" s="125">
        <f>INDEX('[8]Breadth and Depth cohort'!$X$1:$AH$36,MATCH($A8,'[8]Breadth and Depth cohort'!$X$1:$X$36,0),MATCH(DT$1,'[8]Breadth and Depth cohort'!$X$1:$AH$1,0))</f>
        <v>48</v>
      </c>
      <c r="DU8" s="125">
        <f>INDEX('[9]Breadth and Depth cohort'!$U$1:$AC$36,MATCH($A8,'[9]Breadth and Depth cohort'!$U$1:$U$36,0),MATCH(DU$1,'[9]Breadth and Depth cohort'!$U$1:$AC$1,0))</f>
        <v>50</v>
      </c>
      <c r="DV8" s="125">
        <f>INDEX([10]Extraction!$G$3:$Q$36,MATCH($A8,[10]Extraction!$Q$3:$Q$36,0),MATCH(DV$1,[10]Extraction!$G$3:$Q$3,0))</f>
        <v>52</v>
      </c>
      <c r="DW8" s="125">
        <f>INDEX([10]Extraction!$G$3:$Q$36,MATCH($A8,[10]Extraction!$Q$3:$Q$36,0),MATCH(DW$1,[10]Extraction!$G$3:$Q$3,0))</f>
        <v>54</v>
      </c>
      <c r="DX8" s="125">
        <f>INDEX([10]Extraction!$G$3:$Q$36,MATCH($A8,[10]Extraction!$Q$3:$Q$36,0),MATCH(DX$1,[10]Extraction!$G$3:$Q$3,0))</f>
        <v>48</v>
      </c>
      <c r="DY8" s="125">
        <f>INDEX([10]Extraction!$G$3:$Q$36,MATCH($A8,[10]Extraction!$Q$3:$Q$36,0),MATCH(DY$1,[10]Extraction!$G$3:$Q$3,0))</f>
        <v>54</v>
      </c>
      <c r="DZ8" s="241">
        <f>INDEX('[11]1920 Collected Indicators'!$A$3:$CV$36,MATCH($A8,'[11]1920 Collected Indicators'!$A$3:$A$36,0),MATCH(DZ$1,'[11]1920 Collected Indicators'!$A$3:$CV$3,0))</f>
        <v>55</v>
      </c>
      <c r="EA8" s="119">
        <v>20</v>
      </c>
      <c r="EB8" s="122">
        <f>INDEX('[3]5+ Awards at Level 5 &amp; Level 6'!$I$2:$M$35,MATCH($A8,'[3]5+ Awards at Level 5 &amp; Level 6'!$A$2:$A$35,0),MATCH(EB$1,'[3]5+ Awards at Level 5 &amp; Level 6'!$I$2:$M$2,0))</f>
        <v>23</v>
      </c>
      <c r="EC8" s="125">
        <f>INDEX('[8]Breadth and Depth cohort'!$X$1:$AH$36,MATCH($A8,'[8]Breadth and Depth cohort'!$X$1:$X$36,0),MATCH(EC$1,'[8]Breadth and Depth cohort'!$X$1:$AH$1,0))</f>
        <v>23</v>
      </c>
      <c r="ED8" s="125">
        <f>INDEX('[9]Breadth and Depth cohort'!$U$1:$AC$36,MATCH($A8,'[9]Breadth and Depth cohort'!$U$1:$U$36,0),MATCH(ED$1,'[9]Breadth and Depth cohort'!$U$1:$AC$1,0))</f>
        <v>25</v>
      </c>
      <c r="EE8" s="125">
        <f>INDEX([10]Extraction!$G$3:$Q$36,MATCH($A8,[10]Extraction!$Q$3:$Q$36,0),MATCH(EE$1,[10]Extraction!$G$3:$Q$3,0))</f>
        <v>27</v>
      </c>
      <c r="EF8" s="125">
        <f>INDEX([10]Extraction!$G$3:$Q$36,MATCH($A8,[10]Extraction!$Q$3:$Q$36,0),MATCH(EF$1,[10]Extraction!$G$3:$Q$3,0))</f>
        <v>26</v>
      </c>
      <c r="EG8" s="125">
        <f>INDEX([10]Extraction!$G$3:$Q$36,MATCH($A8,[10]Extraction!$Q$3:$Q$36,0),MATCH(EG$1,[10]Extraction!$G$3:$Q$3,0))</f>
        <v>24</v>
      </c>
      <c r="EH8" s="120">
        <f>INDEX([10]Extraction!$G$3:$Q$36,MATCH($A8,[10]Extraction!$Q$3:$Q$36,0),MATCH(EH$1,[10]Extraction!$G$3:$Q$3,0))</f>
        <v>27</v>
      </c>
      <c r="EI8" s="126">
        <f>INDEX('[11]1920 Collected Indicators'!$A$3:$CV$36,MATCH($A8,'[11]1920 Collected Indicators'!$A$3:$A$36,0),MATCH(EI$1,'[11]1920 Collected Indicators'!$A$3:$CV$3,0))</f>
        <v>30</v>
      </c>
      <c r="EJ8" s="127">
        <v>25</v>
      </c>
      <c r="EK8" s="122">
        <f>INDEX('[3]Deprived 5+ Awards'!$A$2:$K$35,MATCH($A8,'[3]Deprived 5+ Awards'!$A$2:$A$35,0),MATCH(EK$1,'[3]Deprived 5+ Awards'!$A$2:$K$2,0))</f>
        <v>29</v>
      </c>
      <c r="EL8" s="125">
        <f>INDEX('[12]2014'!$S$1:$U$35,MATCH($A8,'[12]2014'!$S$1:$S$35,0),MATCH(EL$1,'[12]2014'!$S$1:$U$1,0))</f>
        <v>31</v>
      </c>
      <c r="EM8" s="125">
        <f>INDEX('[12]2015'!$S$1:$U$35,MATCH($A8,'[12]2015'!$S$1:$S$35,0),MATCH(EM$1,'[12]2015'!$S$1:$U$1,0))</f>
        <v>35</v>
      </c>
      <c r="EN8" s="125">
        <f>INDEX([13]Extraction!$B$2:$L$35,MATCH($A8,[13]Extraction!$L$2:$L$35,0),MATCH(EN$1,[13]Extraction!$B$2:$L$2,0))</f>
        <v>37</v>
      </c>
      <c r="EO8" s="125">
        <f>INDEX([13]Extraction!$B$2:$L$35,MATCH($A8,[13]Extraction!$L$2:$L$35,0),MATCH(EO$1,[13]Extraction!$B$2:$L$2,0))</f>
        <v>38</v>
      </c>
      <c r="EP8" s="122">
        <f>INDEX([13]Extraction!$B$2:$L$35,MATCH($A8,[13]Extraction!$L$2:$L$35,0),MATCH(EP$1,[13]Extraction!$B$2:$L$2,0))</f>
        <v>33</v>
      </c>
      <c r="EQ8" s="122">
        <f>INDEX([13]Extraction!$B$2:$L$35,MATCH($A8,[13]Extraction!$L$2:$L$35,0),MATCH(EQ$1,[13]Extraction!$B$2:$L$2,0))</f>
        <v>39</v>
      </c>
      <c r="ER8" s="337">
        <f>INDEX('[11]1920 Collected Indicators'!$A$3:$CV$36,MATCH($A8,'[11]1920 Collected Indicators'!$A$3:$A$36,0),MATCH(ER$1,'[11]1920 Collected Indicators'!$A$3:$CV$3,0))</f>
        <v>40</v>
      </c>
      <c r="ES8" s="124">
        <v>6</v>
      </c>
      <c r="ET8" s="122">
        <f>INDEX('[3]Deprived 5+ Awards'!$A$2:$K$35,MATCH($A8,'[3]Deprived 5+ Awards'!$A$2:$A$35,0),MATCH(ET$1,'[3]Deprived 5+ Awards'!$A$2:$K$2,0))</f>
        <v>8</v>
      </c>
      <c r="EU8" s="125">
        <f>INDEX('[12]2014'!$S$1:$U$35,MATCH($A8,'[12]2014'!$S$1:$S$35,0),MATCH(EU$1,'[12]2014'!$S$1:$U$1,0))</f>
        <v>10</v>
      </c>
      <c r="EV8" s="125">
        <f>INDEX('[12]2015'!$S$1:$U$35,MATCH($A8,'[12]2015'!$S$1:$S$35,0),MATCH(EV$1,'[12]2015'!$S$1:$U$1,0))</f>
        <v>13</v>
      </c>
      <c r="EW8" s="125">
        <f>INDEX([13]Extraction!$B$2:$L$35,MATCH($A8,[13]Extraction!$L$2:$L$35,0),MATCH(EW$1,[13]Extraction!$B$2:$L$2,0))</f>
        <v>13</v>
      </c>
      <c r="EX8" s="125">
        <f>INDEX([13]Extraction!$B$2:$L$35,MATCH($A8,[13]Extraction!$L$2:$L$35,0),MATCH(EX$1,[13]Extraction!$B$2:$L$2,0))</f>
        <v>11</v>
      </c>
      <c r="EY8" s="122">
        <f>INDEX([13]Extraction!$B$2:$L$35,MATCH($A8,[13]Extraction!$L$2:$L$35,0),MATCH(EY$1,[13]Extraction!$B$2:$L$2,0))</f>
        <v>12</v>
      </c>
      <c r="EZ8" s="122">
        <f>INDEX([13]Extraction!$B$2:$L$35,MATCH($A8,[13]Extraction!$L$2:$L$35,0),MATCH(EZ$1,[13]Extraction!$B$2:$L$2,0))</f>
        <v>13</v>
      </c>
      <c r="FA8" s="340">
        <f>INDEX('[11]1920 Collected Indicators'!$A$3:$CV$36,MATCH($A8,'[11]1920 Collected Indicators'!$A$3:$A$36,0),MATCH(FA$1,'[11]1920 Collected Indicators'!$A$3:$CV$3,0))</f>
        <v>16</v>
      </c>
      <c r="FB8" s="119">
        <v>3123.2517482517483</v>
      </c>
      <c r="FC8" s="87">
        <v>7146</v>
      </c>
      <c r="FD8" s="87">
        <v>44</v>
      </c>
      <c r="FE8" s="88">
        <v>3171.8227424749161</v>
      </c>
      <c r="FF8" s="87">
        <v>7587</v>
      </c>
      <c r="FG8" s="87">
        <v>46</v>
      </c>
      <c r="FH8" s="88">
        <v>3532.0512820512818</v>
      </c>
      <c r="FI8" s="87">
        <v>7163</v>
      </c>
      <c r="FJ8" s="87">
        <v>39</v>
      </c>
      <c r="FK8" s="88">
        <v>3653.8461538461538</v>
      </c>
      <c r="FL8" s="87">
        <v>6270</v>
      </c>
      <c r="FM8" s="87">
        <v>33</v>
      </c>
      <c r="FN8" s="88">
        <v>2558.5106382978724</v>
      </c>
      <c r="FO8" s="39">
        <v>6253</v>
      </c>
      <c r="FP8" s="39">
        <v>47</v>
      </c>
      <c r="FQ8" s="88">
        <v>2918.6909581646423</v>
      </c>
      <c r="FR8" s="87">
        <v>8651</v>
      </c>
      <c r="FS8" s="87">
        <v>57</v>
      </c>
      <c r="FT8" s="88">
        <f t="shared" si="32"/>
        <v>4625.7881462799496</v>
      </c>
      <c r="FU8" s="87">
        <f>INDEX('[2]All Previous Years'!$A$1:$EX$34,MATCH($A8,'[2]All Previous Years'!$A$1:$A$34,0),MATCH(FU$1,'[2]All Previous Years'!$A$1:$EX$1,0))</f>
        <v>14673</v>
      </c>
      <c r="FV8" s="88">
        <f>INDEX('[3]Raw data 16-17'!$B$2:$XA$34,MATCH($A8,'[3]Raw data 16-17'!$A$2:$A$34,0),MATCH(FV$1,'[3]Raw data 16-17'!$B$1:$GU$1,0))</f>
        <v>61</v>
      </c>
      <c r="FW8" s="88">
        <f t="shared" si="33"/>
        <v>3634.3052109181144</v>
      </c>
      <c r="FX8" s="39">
        <f>INDEX([4]Sheet1!$A$1:$CJ$34, MATCH($A8, [4]Sheet1!$A$1:$A$34, 0), MATCH(FX$1, [4]Sheet1!$A$1:$CJ$1, 0))</f>
        <v>11717</v>
      </c>
      <c r="FY8" s="39">
        <f>INDEX('[5]Finance Indicators'!$A$2:$BO$35,MATCH($A8,'[5]Finance Indicators'!$A$2:$A$35,0),MATCH(FY$1,'[5]Finance Indicators'!$A$2:$BO$2,0))</f>
        <v>62</v>
      </c>
      <c r="FZ8" s="132">
        <f>INDEX('[6]Finance Indicators'!$B$3:$BO$35,MATCH($A8,'[6]Finance Indicators'!$A$3:$A$35,0),MATCH(FZ$1,'[6]Finance Indicators'!$B$2:$BO$2,0))</f>
        <v>4103.6324786324785</v>
      </c>
      <c r="GA8" s="132">
        <f>INDEX('[6]Finance Indicators'!$B$3:$BO$35,MATCH($A8,'[6]Finance Indicators'!$A$3:$A$35,0),MATCH(GA$1,'[6]Finance Indicators'!$B$2:$BO$2,0))</f>
        <v>11523</v>
      </c>
      <c r="GB8" s="132">
        <f>INDEX('[6]Finance Indicators'!$B$3:$BO$35,MATCH($A8,'[6]Finance Indicators'!$A$3:$A$35,0),MATCH(GB$1,'[6]Finance Indicators'!$B$2:$BO$2,0))</f>
        <v>54</v>
      </c>
      <c r="GC8" s="132" t="str">
        <f t="array" ref="GC8">INDEX('[7]Finance Indicators'!$A$2:$BO$35,MATCH($A8,'[7]Finance Indicators'!$A$2:$A$35,0),MATCH(GC$1,'[7]Finance Indicators'!$A$2:$BO$2,0))</f>
        <v>dna</v>
      </c>
      <c r="GD8" s="132">
        <f t="array" ref="GD8">INDEX('[7]Finance Indicators'!$A$2:$BO$35,MATCH($A8,'[7]Finance Indicators'!$A$2:$A$35,0),MATCH(GD$1,'[7]Finance Indicators'!$A$2:$BO$2,0))</f>
        <v>11016</v>
      </c>
      <c r="GE8" s="238" t="str">
        <f t="array" ref="GE8">INDEX('[7]Finance Indicators'!$A$2:$BO$35,MATCH($A8,'[7]Finance Indicators'!$A$2:$A$35,0),MATCH(GE$1,'[7]Finance Indicators'!$A$2:$BO$2,0))</f>
        <v>dna</v>
      </c>
      <c r="GF8" s="128">
        <f>(FB8*100)/Deflators!$B$2</f>
        <v>3679.2639570772399</v>
      </c>
      <c r="GG8" s="125">
        <f>(FE8*100)/Deflators!$B$3</f>
        <v>3680.6772992680485</v>
      </c>
      <c r="GH8" s="125">
        <f>(FH8*100)/Deflators!$B$4</f>
        <v>4016.5735634391149</v>
      </c>
      <c r="GI8" s="125">
        <f>(FK8*100)/Deflators!$B$5</f>
        <v>4081.4619418603479</v>
      </c>
      <c r="GJ8" s="125">
        <f>(FN8*100)/Deflators!$B$6</f>
        <v>2819.0655949794423</v>
      </c>
      <c r="GK8" s="125">
        <f>(FQ8*100)/Deflators!$B$7</f>
        <v>3189.8976514387946</v>
      </c>
      <c r="GL8" s="125">
        <f>(FT8*100)/Deflators!$B$8</f>
        <v>4933.5214822572252</v>
      </c>
      <c r="GM8" s="125">
        <f>(FW8*100)/Deflators!$B$9</f>
        <v>3809.011224234464</v>
      </c>
      <c r="GN8" s="125">
        <f>IFERROR((FZ8*100)/Deflators!$B$10,"dna")</f>
        <v>4203.890000276574</v>
      </c>
      <c r="GO8" s="125" t="str">
        <f>IFERROR((GC8*100)/Deflators!$B$11,"dna")</f>
        <v>dna</v>
      </c>
      <c r="GP8" s="121">
        <v>242.7305375347544</v>
      </c>
      <c r="GQ8" s="87">
        <v>8381</v>
      </c>
      <c r="GR8" s="87">
        <v>664</v>
      </c>
      <c r="GS8" s="88">
        <v>287.24008635382341</v>
      </c>
      <c r="GT8" s="87">
        <v>10112</v>
      </c>
      <c r="GU8" s="87">
        <v>677</v>
      </c>
      <c r="GV8" s="88">
        <v>311.17550638098584</v>
      </c>
      <c r="GW8" s="87">
        <v>10631</v>
      </c>
      <c r="GX8" s="87">
        <v>657</v>
      </c>
      <c r="GY8" s="88">
        <v>347.30637513171763</v>
      </c>
      <c r="GZ8" s="87">
        <v>10547</v>
      </c>
      <c r="HA8" s="87">
        <v>584</v>
      </c>
      <c r="HB8" s="88">
        <v>372.06891621389764</v>
      </c>
      <c r="HC8" s="87">
        <v>10409</v>
      </c>
      <c r="HD8" s="87">
        <v>538</v>
      </c>
      <c r="HE8" s="88">
        <v>387.81452192667143</v>
      </c>
      <c r="HF8" s="87">
        <v>10789</v>
      </c>
      <c r="HG8" s="87">
        <v>535</v>
      </c>
      <c r="HH8" s="88">
        <f t="shared" si="34"/>
        <v>527.32793522267207</v>
      </c>
      <c r="HI8" s="87">
        <f>INDEX('[2]All Previous Years'!$A$1:$EX$34,MATCH($A8,'[2]All Previous Years'!$A$1:$A$34,0),MATCH(HI$1,'[2]All Previous Years'!$A$1:$EX$1,0))</f>
        <v>13546</v>
      </c>
      <c r="HJ8" s="32">
        <f>INDEX('[3]Raw data 16-17'!$B$2:$XA$34,MATCH($A8,'[3]Raw data 16-17'!$A$2:$A$34,0),MATCH(HJ$1,'[3]Raw data 16-17'!$B$1:$GU$1,0))</f>
        <v>494</v>
      </c>
      <c r="HK8" s="88">
        <f t="shared" si="35"/>
        <v>559.29136509005218</v>
      </c>
      <c r="HL8" s="32">
        <f>INDEX([4]Sheet1!$A$1:$CJ$34, MATCH($A8, [4]Sheet1!$A$1:$A$34, 0), MATCH(HL$1, [4]Sheet1!$A$1:$CJ$1, 0))</f>
        <v>13291</v>
      </c>
      <c r="HM8" s="32">
        <f>INDEX('[5]Finance Indicators'!$A$2:$BO$35,MATCH($A8,'[5]Finance Indicators'!$A$2:$A$35,0),MATCH(HM$1,'[5]Finance Indicators'!$A$2:$BO$2,0))</f>
        <v>457</v>
      </c>
      <c r="HN8" s="132">
        <f>INDEX('[6]Finance Indicators'!$B$3:$BO$35,MATCH($A8,'[6]Finance Indicators'!$A$3:$A$35,0),MATCH(HN$1,'[6]Finance Indicators'!$B$2:$BO$2,0))</f>
        <v>623.42486364491253</v>
      </c>
      <c r="HO8" s="132">
        <f>INDEX('[6]Finance Indicators'!$B$3:$BO$35,MATCH($A8,'[6]Finance Indicators'!$A$3:$A$35,0),MATCH(HO$1,'[6]Finance Indicators'!$B$2:$BO$2,0))</f>
        <v>13259</v>
      </c>
      <c r="HP8" s="132">
        <f>INDEX('[6]Finance Indicators'!$B$3:$BO$35,MATCH($A8,'[6]Finance Indicators'!$A$3:$A$35,0),MATCH(HP$1,'[6]Finance Indicators'!$B$2:$BO$2,0))</f>
        <v>409</v>
      </c>
      <c r="HQ8" s="132" t="str">
        <f t="array" ref="HQ8">INDEX('[7]Finance Indicators'!$A$2:$BO$35,MATCH($A8,'[7]Finance Indicators'!$A$2:$A$35,0),MATCH(HQ$1,'[7]Finance Indicators'!$A$2:$BO$2,0))</f>
        <v>dna</v>
      </c>
      <c r="HR8" s="238">
        <f t="array" ref="HR8">INDEX('[7]Finance Indicators'!$A$2:$BO$35,MATCH($A8,'[7]Finance Indicators'!$A$2:$A$35,0),MATCH(HR$1,'[7]Finance Indicators'!$A$2:$BO$2,0))</f>
        <v>11721</v>
      </c>
      <c r="HS8" s="238" t="str">
        <f t="array" ref="HS8">INDEX('[7]Finance Indicators'!$A$2:$BO$35,MATCH($A8,'[7]Finance Indicators'!$A$2:$A$35,0),MATCH(HS$1,'[7]Finance Indicators'!$A$2:$BO$2,0))</f>
        <v>dna</v>
      </c>
      <c r="HT8" s="128">
        <f>(GP8*100)/Deflators!$B$2</f>
        <v>285.94227747843416</v>
      </c>
      <c r="HU8" s="125">
        <f>(GS8*100)/Deflators!$B$3</f>
        <v>333.32192594639383</v>
      </c>
      <c r="HV8" s="125">
        <f>(GV8*100)/Deflators!$B$4</f>
        <v>353.86216470610702</v>
      </c>
      <c r="HW8" s="125">
        <f>(GY8*100)/Deflators!$B$5</f>
        <v>387.95222693584259</v>
      </c>
      <c r="HX8" s="125">
        <f>(HB8*100)/Deflators!$B$6</f>
        <v>409.95986686914523</v>
      </c>
      <c r="HY8" s="125">
        <f>(HE8*100)/Deflators!$B$7</f>
        <v>423.85050367431347</v>
      </c>
      <c r="HZ8" s="125">
        <f>(HH8*100)/Deflators!$B$8</f>
        <v>562.40874297444611</v>
      </c>
      <c r="IA8" s="125">
        <f>(HK8*100)/Deflators!$B$9</f>
        <v>586.17726459667563</v>
      </c>
      <c r="IB8" s="125">
        <f>IFERROR((HN8*100)/Deflators!$B$10,"dna")</f>
        <v>638.6560111918235</v>
      </c>
      <c r="IC8" s="125" t="str">
        <f>IFERROR((HQ8*100)/Deflators!$B$11,"dna")</f>
        <v>dna</v>
      </c>
      <c r="ID8" s="121">
        <v>93.78531073446328</v>
      </c>
      <c r="IE8" s="88">
        <v>93.637621023513134</v>
      </c>
      <c r="IF8" s="88">
        <v>94.396551724137936</v>
      </c>
      <c r="IG8" s="88">
        <v>94.651539708265801</v>
      </c>
      <c r="IH8" s="88">
        <v>91.965811965811966</v>
      </c>
      <c r="II8" s="88">
        <v>90.371621621621628</v>
      </c>
      <c r="IJ8" s="88">
        <f>INDEX('[3]Raw data 16-17'!$B$2:$XA$34,MATCH($A8,'[3]Raw data 16-17'!$A$2:$A$34,0),MATCH(IJ$1,'[3]Raw data 16-17'!$B$1:$GU$1,0))</f>
        <v>89.009009009009006</v>
      </c>
      <c r="IK8" s="88">
        <f>INDEX('[14]1718 Collected Indicators'!$A$3:$CH$36,MATCH($A8,'[14]1718 Collected Indicators'!$A$3:$A$36,0),MATCH(IK$1,'[14]1718 Collected Indicators'!$A$3:$CH$3,0))</f>
        <v>88.053949903660893</v>
      </c>
      <c r="IL8" s="120">
        <f>INDEX('[15]1819 Collected Indicators'!$A$3:$CV$36,MATCH($A8,'[15]1819 Collected Indicators'!$A$3:$A$36,0),MATCH(IL$1,'[15]1819 Collected Indicators'!$A$3:$CV$3,0))</f>
        <v>88.336933045356375</v>
      </c>
      <c r="IM8" s="120" t="str">
        <f>INDEX('[11]1920 Collected Indicators'!$A$3:$CV$36,MATCH($A8,'[11]1920 Collected Indicators'!$A$3:$A$36,0),MATCH(IM$1,'[11]1920 Collected Indicators'!$A$3:$CV$3,0))</f>
        <v>dna</v>
      </c>
      <c r="IN8" s="119">
        <v>74.399999999999991</v>
      </c>
      <c r="IO8" s="88">
        <v>72.333333333333329</v>
      </c>
      <c r="IP8" s="88">
        <v>68.666666666666671</v>
      </c>
      <c r="IQ8" s="88">
        <f>INDEX('[16]Raw Data'!$B$2:$BS$34,MATCH($A8,'[16]Raw Data'!$A$2:$A$34,0),MATCH(IQ$1,'[16]Raw Data'!$B$1:$BS$1,0))</f>
        <v>67</v>
      </c>
      <c r="IR8" s="88">
        <f t="shared" si="1"/>
        <v>62.666666666666664</v>
      </c>
      <c r="IS8" s="120">
        <f t="shared" si="1"/>
        <v>59.166666666666664</v>
      </c>
      <c r="IT8" s="120">
        <f t="shared" si="1"/>
        <v>58.166666666666664</v>
      </c>
      <c r="IU8" s="119">
        <v>89.6</v>
      </c>
      <c r="IV8" s="88">
        <v>91.1</v>
      </c>
      <c r="IW8" s="88">
        <v>90.9</v>
      </c>
      <c r="IX8" s="88">
        <v>93</v>
      </c>
      <c r="IY8" s="88">
        <v>91.5</v>
      </c>
      <c r="IZ8" s="88">
        <f>INDEX('[3]Raw data 16-17'!$B$2:$BV$34,MATCH($A8,'[3]Raw data 16-17'!$A$2:$A$34,0),MATCH(IZ$1,'[3]Raw data 16-17'!$B$1:$BV$1,0))</f>
        <v>94.2</v>
      </c>
      <c r="JA8" s="88">
        <f>INDEX('[14]1718 Collected Indicators'!$A$3:$CH$36,MATCH($A8,'[14]1718 Collected Indicators'!$A$3:$A$36,0),MATCH(JA$1,'[14]1718 Collected Indicators'!$A$3:$CH$3,0))</f>
        <v>91.5</v>
      </c>
      <c r="JB8" s="120">
        <f>INDEX('[15]1819 Collected Indicators'!$A$3:$CV$36,MATCH($A8,'[15]1819 Collected Indicators'!$A$3:$A$36,0),MATCH(JB$1,'[15]1819 Collected Indicators'!$A$3:$CV$3,0))</f>
        <v>94.307692307692307</v>
      </c>
      <c r="JC8" s="120" t="str">
        <f>INDEX('[11]1920 Collected Indicators'!$A$3:$CV$36,MATCH($A8,'[11]1920 Collected Indicators'!$A$3:$A$36,0),MATCH(JC$1,'[11]1920 Collected Indicators'!$A$3:$CV$3,0))</f>
        <v>dna</v>
      </c>
      <c r="JD8" s="119">
        <v>676.88</v>
      </c>
      <c r="JE8" s="88">
        <v>723.37</v>
      </c>
      <c r="JF8" s="88">
        <f>INDEX('[17]Cohort Attainment'!$O$40:$BR$75,MATCH($A8,'[17]Cohort Attainment'!$O$40:$O$75,0),MATCH(JF$1,'[17]Cohort Attainment'!$O$40:$BR$40,0))</f>
        <v>735.94</v>
      </c>
      <c r="JG8" s="88">
        <f>INDEX('[18]Cohort Attainment'!$Q$40:$AQ$72,MATCH($A8,'[18]Cohort Attainment'!$O$40:$O$72,0),MATCH(JG$1,'[18]Cohort Attainment'!$Q$39:$AO$39,0))</f>
        <v>764.19</v>
      </c>
      <c r="JH8" s="88">
        <f>INDEX('[19]Cohort Attainment'!$BP$3:$BU$36,MATCH($A8,'[19]Cohort Attainment'!$BU$3:$BU$36,0),MATCH(JH$1,'[19]Cohort Attainment'!$BP$36:$BU$36,0))</f>
        <v>742.87</v>
      </c>
      <c r="JI8" s="88">
        <f>INDEX('[19]Cohort Attainment'!$BP$3:$BU$36,MATCH($A8,'[19]Cohort Attainment'!$BU$3:$BU$36,0),MATCH(JI$1,'[19]Cohort Attainment'!$BP$36:$BU$36,0))</f>
        <v>768.85</v>
      </c>
      <c r="JJ8" s="88">
        <f>INDEX('[19]Cohort Attainment'!$BP$3:$BU$36,MATCH($A8,'[19]Cohort Attainment'!$BU$3:$BU$36,0),MATCH(JJ$1,'[19]Cohort Attainment'!$BP$36:$BU$36,0))</f>
        <v>686.89</v>
      </c>
      <c r="JK8" s="88">
        <f>INDEX('[19]Cohort Attainment'!$BP$3:$BU$36,MATCH($A8,'[19]Cohort Attainment'!$BU$3:$BU$36,0),MATCH(JK$1,'[19]Cohort Attainment'!$BP$36:$BU$36,0))</f>
        <v>751.7</v>
      </c>
      <c r="JL8" s="126">
        <f>INDEX('[11]1920 Collected Indicators'!$A$3:$CV$36,MATCH($A8,'[11]1920 Collected Indicators'!$A$3:$A$36,0),MATCH(JL$1,'[11]1920 Collected Indicators'!$A$3:$CV$3,0))</f>
        <v>772.74</v>
      </c>
      <c r="JM8" s="121">
        <v>423</v>
      </c>
      <c r="JN8" s="88">
        <v>469</v>
      </c>
      <c r="JO8" s="88">
        <f>INDEX('[17]Cohort Attainment'!$O$40:$BR$75,MATCH($A8,'[17]Cohort Attainment'!$O$40:$O$75,0),MATCH(JO$1,'[17]Cohort Attainment'!$O$40:$BR$40,0))</f>
        <v>498</v>
      </c>
      <c r="JP8" s="88">
        <f>INDEX('[18]Cohort Attainment'!$Q$40:$AQ$72,MATCH($A8,'[18]Cohort Attainment'!$O$40:$O$72,0),MATCH(JP$1,'[18]Cohort Attainment'!$Q$39:$AO$39,0))</f>
        <v>542</v>
      </c>
      <c r="JQ8" s="88">
        <f>INDEX('[19]Cohort Attainment'!$P$3:$AO$36,MATCH($A8,'[19]Cohort Attainment'!$AO$3:$AO$36,0),MATCH(JQ$1,'[19]Cohort Attainment'!$P$36:$AO$36,0))</f>
        <v>530</v>
      </c>
      <c r="JR8" s="88">
        <f>INDEX('[19]Cohort Attainment'!$P$3:$AO$36,MATCH($A8,'[19]Cohort Attainment'!$AO$3:$AO$36,0),MATCH(JR$1,'[19]Cohort Attainment'!$P$36:$AO$36,0))</f>
        <v>542</v>
      </c>
      <c r="JS8" s="88">
        <f>INDEX('[19]Cohort Attainment'!$P$3:$AO$36,MATCH($A8,'[19]Cohort Attainment'!$AO$3:$AO$36,0),MATCH(JS$1,'[19]Cohort Attainment'!$P$36:$AO$36,0))</f>
        <v>484</v>
      </c>
      <c r="JT8" s="120">
        <f>INDEX('[19]Cohort Attainment'!$P$3:$AO$36,MATCH($A8,'[19]Cohort Attainment'!$AO$3:$AO$36,0),MATCH(JT$1,'[19]Cohort Attainment'!$P$36:$AO$36,0))</f>
        <v>532</v>
      </c>
      <c r="JU8" s="120">
        <f>INDEX('[11]1920 Collected Indicators'!$A$3:$CV$36,MATCH($A8,'[11]1920 Collected Indicators'!$A$3:$A$36,0),MATCH(JU$1,'[11]1920 Collected Indicators'!$A$3:$CV$3,0))</f>
        <v>553</v>
      </c>
      <c r="JV8" s="119">
        <v>572</v>
      </c>
      <c r="JW8" s="88">
        <v>663</v>
      </c>
      <c r="JX8" s="88">
        <f>INDEX('[17]Cohort Attainment'!$O$40:$BR$75,MATCH($A8,'[17]Cohort Attainment'!$O$40:$O$75,0),MATCH(JX$1,'[17]Cohort Attainment'!$O$40:$BR$40,0))</f>
        <v>685</v>
      </c>
      <c r="JY8" s="88">
        <f>INDEX('[18]Cohort Attainment'!$Q$40:$AQ$72,MATCH($A8,'[18]Cohort Attainment'!$O$40:$O$72,0),MATCH(JY$1,'[18]Cohort Attainment'!$Q$39:$AO$39,0))</f>
        <v>683</v>
      </c>
      <c r="JZ8" s="88">
        <f>INDEX('[19]Cohort Attainment'!$P$3:$AO$36,MATCH($A8,'[19]Cohort Attainment'!$AO$3:$AO$36,0),MATCH(JZ$1,'[19]Cohort Attainment'!$P$36:$AO$36,0))</f>
        <v>690</v>
      </c>
      <c r="KA8" s="88">
        <f>INDEX('[19]Cohort Attainment'!$P$3:$AO$36,MATCH($A8,'[19]Cohort Attainment'!$AO$3:$AO$36,0),MATCH(KA$1,'[19]Cohort Attainment'!$P$36:$AO$36,0))</f>
        <v>713</v>
      </c>
      <c r="KB8" s="88">
        <f>INDEX('[19]Cohort Attainment'!$P$3:$AO$36,MATCH($A8,'[19]Cohort Attainment'!$AO$3:$AO$36,0),MATCH(KB$1,'[19]Cohort Attainment'!$P$36:$AO$36,0))</f>
        <v>613</v>
      </c>
      <c r="KC8" s="120">
        <f>INDEX('[19]Cohort Attainment'!$P$3:$AO$36,MATCH($A8,'[19]Cohort Attainment'!$AO$3:$AO$36,0),MATCH(KC$1,'[19]Cohort Attainment'!$P$36:$AO$36,0))</f>
        <v>704</v>
      </c>
      <c r="KD8" s="120">
        <f>INDEX('[11]1920 Collected Indicators'!$A$3:$CV$36,MATCH($A8,'[11]1920 Collected Indicators'!$A$3:$A$36,0),MATCH(KD$1,'[11]1920 Collected Indicators'!$A$3:$CV$3,0))</f>
        <v>653</v>
      </c>
      <c r="KE8" s="119">
        <v>749</v>
      </c>
      <c r="KF8" s="88">
        <v>823</v>
      </c>
      <c r="KG8" s="88">
        <f>INDEX('[17]Cohort Attainment'!$O$40:$BR$75,MATCH($A8,'[17]Cohort Attainment'!$O$40:$O$75,0),MATCH(KG$1,'[17]Cohort Attainment'!$O$40:$BR$40,0))</f>
        <v>849</v>
      </c>
      <c r="KH8" s="88">
        <f>INDEX('[18]Cohort Attainment'!$Q$40:$AQ$72,MATCH($A8,'[18]Cohort Attainment'!$O$40:$O$72,0),MATCH(KH$1,'[18]Cohort Attainment'!$Q$39:$AO$39,0))</f>
        <v>864</v>
      </c>
      <c r="KI8" s="88">
        <f>INDEX('[19]Cohort Attainment'!$P$3:$AO$36,MATCH($A8,'[19]Cohort Attainment'!$AO$3:$AO$36,0),MATCH(KI$1,'[19]Cohort Attainment'!$P$36:$AO$36,0))</f>
        <v>870</v>
      </c>
      <c r="KJ8" s="88">
        <f>INDEX('[19]Cohort Attainment'!$P$3:$AO$36,MATCH($A8,'[19]Cohort Attainment'!$AO$3:$AO$36,0),MATCH(KJ$1,'[19]Cohort Attainment'!$P$36:$AO$36,0))</f>
        <v>866</v>
      </c>
      <c r="KK8" s="88">
        <f>INDEX('[19]Cohort Attainment'!$P$3:$AO$36,MATCH($A8,'[19]Cohort Attainment'!$AO$3:$AO$36,0),MATCH(KK$1,'[19]Cohort Attainment'!$P$36:$AO$36,0))</f>
        <v>856</v>
      </c>
      <c r="KL8" s="120">
        <f>INDEX('[19]Cohort Attainment'!$P$3:$AO$36,MATCH($A8,'[19]Cohort Attainment'!$AO$3:$AO$36,0),MATCH(KL$1,'[19]Cohort Attainment'!$P$36:$AO$36,0))</f>
        <v>895</v>
      </c>
      <c r="KM8" s="120">
        <f>INDEX('[11]1920 Collected Indicators'!$A$3:$CV$36,MATCH($A8,'[11]1920 Collected Indicators'!$A$3:$A$36,0),MATCH(KM$1,'[11]1920 Collected Indicators'!$A$3:$CV$3,0))</f>
        <v>903</v>
      </c>
      <c r="KN8" s="119">
        <v>853</v>
      </c>
      <c r="KO8" s="88">
        <v>938</v>
      </c>
      <c r="KP8" s="88">
        <f>INDEX('[17]Cohort Attainment'!$O$40:$BR$75,MATCH($A8,'[17]Cohort Attainment'!$O$40:$O$75,0),MATCH(KP$1,'[17]Cohort Attainment'!$O$40:$BR$40,0))</f>
        <v>938</v>
      </c>
      <c r="KQ8" s="88">
        <f>INDEX('[18]Cohort Attainment'!$Q$40:$AQ$72,MATCH($A8,'[18]Cohort Attainment'!$O$40:$O$72,0),MATCH(KQ$1,'[18]Cohort Attainment'!$Q$39:$AO$39,0))</f>
        <v>905</v>
      </c>
      <c r="KR8" s="88">
        <f>INDEX('[19]Cohort Attainment'!$P$3:$AO$36,MATCH($A8,'[19]Cohort Attainment'!$AO$3:$AO$36,0),MATCH(KR$1,'[19]Cohort Attainment'!$P$36:$AO$36,0))</f>
        <v>916</v>
      </c>
      <c r="KS8" s="88">
        <f>INDEX('[19]Cohort Attainment'!$P$3:$AO$36,MATCH($A8,'[19]Cohort Attainment'!$AO$3:$AO$36,0),MATCH(KS$1,'[19]Cohort Attainment'!$P$36:$AO$36,0))</f>
        <v>941</v>
      </c>
      <c r="KT8" s="88">
        <f>INDEX('[19]Cohort Attainment'!$P$3:$AO$36,MATCH($A8,'[19]Cohort Attainment'!$AO$3:$AO$36,0),MATCH(KT$1,'[19]Cohort Attainment'!$P$36:$AO$36,0))</f>
        <v>913</v>
      </c>
      <c r="KU8" s="120">
        <f>INDEX('[19]Cohort Attainment'!$P$3:$AO$36,MATCH($A8,'[19]Cohort Attainment'!$AO$3:$AO$36,0),MATCH(KU$1,'[19]Cohort Attainment'!$P$36:$AO$36,0))</f>
        <v>954</v>
      </c>
      <c r="KV8" s="120">
        <f>INDEX('[11]1920 Collected Indicators'!$A$3:$CV$36,MATCH($A8,'[11]1920 Collected Indicators'!$A$3:$A$36,0),MATCH(KV$1,'[11]1920 Collected Indicators'!$A$3:$CV$3,0))</f>
        <v>890</v>
      </c>
      <c r="KW8" s="119">
        <v>1227</v>
      </c>
      <c r="KX8" s="88">
        <v>1198</v>
      </c>
      <c r="KY8" s="88">
        <f>INDEX('[17]Cohort Attainment'!$O$40:$BR$75,MATCH($A8,'[17]Cohort Attainment'!$O$40:$O$75,0),MATCH(KY$1,'[17]Cohort Attainment'!$O$40:$BR$40,0))</f>
        <v>1156</v>
      </c>
      <c r="KZ8" s="88">
        <f>INDEX('[18]Cohort Attainment'!$Q$40:$AQ$72,MATCH($A8,'[18]Cohort Attainment'!$O$40:$O$72,0),MATCH(KZ$1,'[18]Cohort Attainment'!$Q$39:$AO$39,0))</f>
        <v>1145</v>
      </c>
      <c r="LA8" s="88">
        <f>INDEX('[19]Cohort Attainment'!$P$3:$AO$36,MATCH($A8,'[19]Cohort Attainment'!$AO$3:$AO$36,0),MATCH(LA$1,'[19]Cohort Attainment'!$P$36:$AO$36,0))</f>
        <v>1085</v>
      </c>
      <c r="LB8" s="88">
        <f>INDEX('[19]Cohort Attainment'!$P$3:$AO$36,MATCH($A8,'[19]Cohort Attainment'!$AO$3:$AO$36,0),MATCH(LB$1,'[19]Cohort Attainment'!$P$36:$AO$36,0))</f>
        <v>1103</v>
      </c>
      <c r="LC8" s="88">
        <f>INDEX('[19]Cohort Attainment'!$P$3:$AO$36,MATCH($A8,'[19]Cohort Attainment'!$AO$3:$AO$36,0),MATCH(LC$1,'[19]Cohort Attainment'!$P$36:$AO$36,0))</f>
        <v>973</v>
      </c>
      <c r="LD8" s="120">
        <f>INDEX('[19]Cohort Attainment'!$P$3:$AO$36,MATCH($A8,'[19]Cohort Attainment'!$AO$3:$AO$36,0),MATCH(LD$1,'[19]Cohort Attainment'!$P$36:$AO$36,0))</f>
        <v>1063</v>
      </c>
      <c r="LE8" s="120">
        <f>INDEX('[11]1920 Collected Indicators'!$A$3:$CV$36,MATCH($A8,'[11]1920 Collected Indicators'!$A$3:$A$36,0),MATCH(LE$1,'[11]1920 Collected Indicators'!$A$3:$CV$3,0))</f>
        <v>1177</v>
      </c>
      <c r="LF8" s="119">
        <v>77.848911651728557</v>
      </c>
      <c r="LG8" s="88" t="str">
        <f>INDEX('[3]Raw data 16-17'!$B$2:$XA$34,MATCH($A8,'[3]Raw data 16-17'!$A$2:$A$34,0),MATCH(LG$1,'[3]Raw data 16-17'!$B$1:$GU$1,0))</f>
        <v>dna</v>
      </c>
      <c r="LH8" s="88" t="str">
        <f>INDEX('[14]1718 Collected Indicators'!$A$3:$CH$36,MATCH($A8,'[14]1718 Collected Indicators'!$A$3:$A$36,0),MATCH(LH$1,'[14]1718 Collected Indicators'!$A$3:$CH$3,0))</f>
        <v>dna</v>
      </c>
      <c r="LI8" s="120">
        <f>INDEX('[15]1819 Collected Indicators'!$A$3:$CV$36,MATCH($A8,'[15]1819 Collected Indicators'!$A$3:$A$36,0),MATCH(LI$1,'[15]1819 Collected Indicators'!$A$3:$CV$3,0))</f>
        <v>71.805183198999998</v>
      </c>
      <c r="LJ8" s="120" t="str">
        <f>INDEX('[11]1920 Collected Indicators'!$A$3:$CV$36,MATCH($A8,'[11]1920 Collected Indicators'!$A$3:$A$36,0),MATCH(LJ$1,'[11]1920 Collected Indicators'!$A$3:$CV$3,0))</f>
        <v>dna</v>
      </c>
      <c r="LK8" s="119">
        <v>71.033085752869681</v>
      </c>
      <c r="LL8" s="88" t="str">
        <f>INDEX('[3]Raw data 16-17'!$B$2:$XA$34,MATCH($A8,'[3]Raw data 16-17'!$A$2:$A$34,0),MATCH(LL$1,'[3]Raw data 16-17'!$B$1:$GU$1,0))</f>
        <v>dna</v>
      </c>
      <c r="LM8" s="88" t="str">
        <f>INDEX('[14]1718 Collected Indicators'!$A$3:$CH$36,MATCH($A8,'[14]1718 Collected Indicators'!$A$3:$A$36,0),MATCH(LM$1,'[14]1718 Collected Indicators'!$A$3:$CH$3,0))</f>
        <v>dna</v>
      </c>
      <c r="LN8" s="120">
        <f>INDEX('[15]1819 Collected Indicators'!$A$3:$CV$36,MATCH($A8,'[15]1819 Collected Indicators'!$A$3:$A$36,0),MATCH(LN$1,'[15]1819 Collected Indicators'!$A$3:$CV$3,0))</f>
        <v>77.680965146999995</v>
      </c>
      <c r="LO8" s="120" t="str">
        <f>INDEX('[11]1920 Collected Indicators'!$A$3:$CV$36,MATCH($A8,'[11]1920 Collected Indicators'!$A$3:$A$36,0),MATCH(LO$1,'[11]1920 Collected Indicators'!$A$3:$CV$3,0))</f>
        <v>dna</v>
      </c>
      <c r="LP8" s="119">
        <v>60.73800738007381</v>
      </c>
      <c r="LQ8" s="88" t="str">
        <f>INDEX('[3]Raw data 16-17'!$B$2:$XA$34,MATCH($A8,'[3]Raw data 16-17'!$A$2:$A$34,0),MATCH(LQ$1,'[3]Raw data 16-17'!$B$1:$GU$1,0))</f>
        <v>dna</v>
      </c>
      <c r="LR8" s="88" t="str">
        <f>INDEX('[14]1718 Collected Indicators'!$A$3:$CH$36,MATCH($A8,'[14]1718 Collected Indicators'!$A$3:$A$36,0),MATCH(LR$1,'[14]1718 Collected Indicators'!$A$3:$CH$3,0))</f>
        <v>dna</v>
      </c>
      <c r="LS8" s="120" t="e">
        <f>INDEX('[15]1819 Collected Indicators'!$A$3:$CV$36,MATCH($A8,'[15]1819 Collected Indicators'!$A$3:$A$36,0),MATCH(LS$1,'[15]1819 Collected Indicators'!$A$3:$CV$3,0))</f>
        <v>#N/A</v>
      </c>
      <c r="LT8" s="120" t="e">
        <f>INDEX('[11]1920 Collected Indicators'!$A$3:$CV$36,MATCH($A8,'[11]1920 Collected Indicators'!$A$3:$A$36,0),MATCH(LT$1,'[11]1920 Collected Indicators'!$A$3:$CV$3,0))</f>
        <v>#N/A</v>
      </c>
      <c r="LU8" s="119">
        <v>69.654289372599237</v>
      </c>
      <c r="LV8" s="88" t="str">
        <f>INDEX('[3]Raw data 16-17'!$B$2:$XA$34,MATCH($A8,'[3]Raw data 16-17'!$A$2:$A$34,0),MATCH(LV$1,'[3]Raw data 16-17'!$B$1:$GU$1,0))</f>
        <v>dna</v>
      </c>
      <c r="LW8" s="88" t="str">
        <f>INDEX('[14]1718 Collected Indicators'!$A$3:$CH$36,MATCH($A8,'[14]1718 Collected Indicators'!$A$3:$A$36,0),MATCH(LW$1,'[14]1718 Collected Indicators'!$A$3:$CH$3,0))</f>
        <v>dna</v>
      </c>
      <c r="LX8" s="120">
        <f>INDEX('[15]1819 Collected Indicators'!$A$3:$CV$36,MATCH($A8,'[15]1819 Collected Indicators'!$A$3:$A$36,0),MATCH(LX$1,'[15]1819 Collected Indicators'!$A$3:$CV$3,0))</f>
        <v>19.198902187999991</v>
      </c>
      <c r="LY8" s="120" t="str">
        <f>INDEX('[11]1920 Collected Indicators'!$A$3:$CV$36,MATCH($A8,'[11]1920 Collected Indicators'!$A$3:$A$36,0),MATCH(LY$1,'[11]1920 Collected Indicators'!$A$3:$CV$3,0))</f>
        <v>dna</v>
      </c>
      <c r="LZ8" s="119">
        <v>62.390276839972991</v>
      </c>
      <c r="MA8" s="88" t="str">
        <f>INDEX('[3]Raw data 16-17'!$B$2:$XA$34,MATCH($A8,'[3]Raw data 16-17'!$A$2:$A$34,0),MATCH(MA$1,'[3]Raw data 16-17'!$B$1:$GU$1,0))</f>
        <v>dna</v>
      </c>
      <c r="MB8" s="88" t="str">
        <f>INDEX('[14]1718 Collected Indicators'!$A$3:$CH$36,MATCH($A8,'[14]1718 Collected Indicators'!$A$3:$A$36,0),MATCH(MB$1,'[14]1718 Collected Indicators'!$A$3:$CH$3,0))</f>
        <v>dna</v>
      </c>
      <c r="MC8" s="120">
        <f>INDEX('[15]1819 Collected Indicators'!$A$3:$CV$36,MATCH($A8,'[15]1819 Collected Indicators'!$A$3:$A$36,0),MATCH(MC$1,'[15]1819 Collected Indicators'!$A$3:$CV$3,0))</f>
        <v>16.245787909000001</v>
      </c>
      <c r="MD8" s="120" t="str">
        <f>INDEX('[11]1920 Collected Indicators'!$A$3:$CV$36,MATCH($A8,'[11]1920 Collected Indicators'!$A$3:$A$36,0),MATCH(MD$1,'[11]1920 Collected Indicators'!$A$3:$CV$3,0))</f>
        <v>dna</v>
      </c>
      <c r="ME8" s="119">
        <v>50.996309963099627</v>
      </c>
      <c r="MF8" s="88" t="str">
        <f>INDEX('[3]Raw data 16-17'!$B$2:$XA$34,MATCH($A8,'[3]Raw data 16-17'!$A$2:$A$34,0),MATCH(MF$1,'[3]Raw data 16-17'!$B$1:$GU$1,0))</f>
        <v>dna</v>
      </c>
      <c r="MG8" s="88" t="str">
        <f>INDEX('[14]1718 Collected Indicators'!$A$3:$CH$36,MATCH($A8,'[14]1718 Collected Indicators'!$A$3:$A$36,0),MATCH(MG$1,'[14]1718 Collected Indicators'!$A$3:$CH$3,0))</f>
        <v>dna</v>
      </c>
      <c r="MH8" s="120" t="e">
        <f>INDEX('[15]1819 Collected Indicators'!$A$3:$CV$36,MATCH($A8,'[15]1819 Collected Indicators'!$A$3:$A$36,0),MATCH(MH$1,'[15]1819 Collected Indicators'!$A$3:$CV$3,0))</f>
        <v>#N/A</v>
      </c>
      <c r="MI8" s="120" t="e">
        <f>INDEX('[11]1920 Collected Indicators'!$A$3:$CV$36,MATCH($A8,'[11]1920 Collected Indicators'!$A$3:$A$36,0),MATCH(MI$1,'[11]1920 Collected Indicators'!$A$3:$CV$3,0))</f>
        <v>#N/A</v>
      </c>
      <c r="MJ8" s="119">
        <v>83.354673495518554</v>
      </c>
      <c r="MK8" s="88" t="str">
        <f>INDEX('[3]Raw data 16-17'!$B$2:$XA$34,MATCH($A8,'[3]Raw data 16-17'!$A$2:$A$34,0),MATCH(MK$1,'[3]Raw data 16-17'!$B$1:$GU$1,0))</f>
        <v>dna</v>
      </c>
      <c r="ML8" s="88" t="str">
        <f>INDEX('[14]1718 Collected Indicators'!$A$3:$CH$36,MATCH($A8,'[14]1718 Collected Indicators'!$A$3:$A$36,0),MATCH(ML$1,'[14]1718 Collected Indicators'!$A$3:$CH$3,0))</f>
        <v>dna</v>
      </c>
      <c r="MM8" s="120" t="str">
        <f>INDEX('[15]1819 Collected Indicators'!$A$3:$CV$36,MATCH($A8,'[15]1819 Collected Indicators'!$A$3:$A$36,0),MATCH(MM$1,'[15]1819 Collected Indicators'!$A$3:$CV$3,0))</f>
        <v>dna</v>
      </c>
      <c r="MN8" s="120" t="str">
        <f>INDEX('[11]1920 Collected Indicators'!$A$3:$CV$36,MATCH($A8,'[11]1920 Collected Indicators'!$A$3:$A$36,0),MATCH(MN$1,'[11]1920 Collected Indicators'!$A$3:$CV$3,0))</f>
        <v>dna</v>
      </c>
      <c r="MO8" s="119">
        <v>78.369272237196768</v>
      </c>
      <c r="MP8" s="88" t="str">
        <f>INDEX('[3]Raw data 16-17'!$B$2:$XA$34,MATCH($A8,'[3]Raw data 16-17'!$A$2:$A$34,0),MATCH(MP$1,'[3]Raw data 16-17'!$B$1:$GU$1,0))</f>
        <v>dna</v>
      </c>
      <c r="MQ8" s="88" t="str">
        <f>INDEX('[14]1718 Collected Indicators'!$A$3:$CH$36,MATCH($A8,'[14]1718 Collected Indicators'!$A$3:$A$36,0),MATCH(MQ$1,'[14]1718 Collected Indicators'!$A$3:$CH$3,0))</f>
        <v>dna</v>
      </c>
      <c r="MR8" s="120" t="str">
        <f>INDEX('[15]1819 Collected Indicators'!$A$3:$CV$36,MATCH($A8,'[15]1819 Collected Indicators'!$A$3:$A$36,0),MATCH(MR$1,'[15]1819 Collected Indicators'!$A$3:$CV$3,0))</f>
        <v>dna</v>
      </c>
      <c r="MS8" s="120" t="str">
        <f>INDEX('[11]1920 Collected Indicators'!$A$3:$CV$36,MATCH($A8,'[11]1920 Collected Indicators'!$A$3:$A$36,0),MATCH(MS$1,'[11]1920 Collected Indicators'!$A$3:$CV$3,0))</f>
        <v>dna</v>
      </c>
      <c r="MT8" s="119">
        <v>66.051660516605168</v>
      </c>
      <c r="MU8" s="88" t="str">
        <f>INDEX('[3]Raw data 16-17'!$B$2:$XA$34,MATCH($A8,'[3]Raw data 16-17'!$A$2:$A$34,0),MATCH(MU$1,'[3]Raw data 16-17'!$B$1:$GU$1,0))</f>
        <v>dna</v>
      </c>
      <c r="MV8" s="88" t="str">
        <f>INDEX('[14]1718 Collected Indicators'!$A$3:$CH$36,MATCH($A8,'[14]1718 Collected Indicators'!$A$3:$A$36,0),MATCH(MV$1,'[14]1718 Collected Indicators'!$A$3:$CH$3,0))</f>
        <v>dna</v>
      </c>
      <c r="MW8" s="120" t="e">
        <f>INDEX('[15]1819 Collected Indicators'!$A$3:$CV$36,MATCH($A8,'[15]1819 Collected Indicators'!$A$3:$A$36,0),MATCH(MW$1,'[15]1819 Collected Indicators'!$A$3:$CV$3,0))</f>
        <v>#N/A</v>
      </c>
      <c r="MX8" s="120" t="e">
        <f>INDEX('[11]1920 Collected Indicators'!$A$3:$CV$36,MATCH($A8,'[11]1920 Collected Indicators'!$A$3:$A$36,0),MATCH(MX$1,'[11]1920 Collected Indicators'!$A$3:$CV$3,0))</f>
        <v>#N/A</v>
      </c>
      <c r="MY8" s="119">
        <v>78.283151825752711</v>
      </c>
      <c r="MZ8" s="88" t="str">
        <f>INDEX('[3]Raw data 16-17'!$B$2:$XA$34,MATCH($A8,'[3]Raw data 16-17'!$A$2:$A$34,0),MATCH(MZ$1,'[3]Raw data 16-17'!$B$1:$GU$1,0))</f>
        <v>dna</v>
      </c>
      <c r="NA8" s="88" t="str">
        <f>INDEX('[14]1718 Collected Indicators'!$A$3:$CH$36,MATCH($A8,'[14]1718 Collected Indicators'!$A$3:$A$36,0),MATCH(NA$1,'[14]1718 Collected Indicators'!$A$3:$CH$3,0))</f>
        <v>dna</v>
      </c>
      <c r="NB8" s="120" t="e">
        <f>INDEX('[15]1819 Collected Indicators'!$A$3:$CV$36,MATCH($A8,'[15]1819 Collected Indicators'!$A$3:$A$36,0),MATCH(NB$1,'[15]1819 Collected Indicators'!$A$3:$CV$3,0))</f>
        <v>#N/A</v>
      </c>
      <c r="NC8" s="183"/>
      <c r="ND8" s="119">
        <v>66.105121293800536</v>
      </c>
      <c r="NE8" s="88" t="str">
        <f>INDEX('[3]Raw data 16-17'!$B$2:$XA$34,MATCH($A8,'[3]Raw data 16-17'!$A$2:$A$34,0),MATCH(NE$1,'[3]Raw data 16-17'!$B$1:$GU$1,0))</f>
        <v>dna</v>
      </c>
      <c r="NF8" s="88" t="str">
        <f>INDEX('[14]1718 Collected Indicators'!$A$3:$CH$36,MATCH($A8,'[14]1718 Collected Indicators'!$A$3:$A$36,0),MATCH(NF$1,'[14]1718 Collected Indicators'!$A$3:$CH$3,0))</f>
        <v>dna</v>
      </c>
      <c r="NG8" s="120" t="e">
        <f>INDEX('[15]1819 Collected Indicators'!$A$3:$CV$36,MATCH($A8,'[15]1819 Collected Indicators'!$A$3:$A$36,0),MATCH(NG$1,'[15]1819 Collected Indicators'!$A$3:$CV$3,0))</f>
        <v>#N/A</v>
      </c>
      <c r="NH8" s="183"/>
      <c r="NI8" s="119">
        <v>49.445676274944567</v>
      </c>
      <c r="NJ8" s="88" t="str">
        <f>INDEX('[3]Raw data 16-17'!$B$2:$XA$34,MATCH($A8,'[3]Raw data 16-17'!$A$2:$A$34,0),MATCH(NJ$1,'[3]Raw data 16-17'!$B$1:$GU$1,0))</f>
        <v>dna</v>
      </c>
      <c r="NK8" s="88" t="str">
        <f>INDEX('[14]1718 Collected Indicators'!$A$3:$CH$36,MATCH($A8,'[14]1718 Collected Indicators'!$A$3:$A$36,0),MATCH(NK$1,'[14]1718 Collected Indicators'!$A$3:$CH$3,0))</f>
        <v>dna</v>
      </c>
      <c r="NL8" s="120" t="e">
        <f>INDEX('[15]1819 Collected Indicators'!$A$3:$CV$36,MATCH($A8,'[15]1819 Collected Indicators'!$A$3:$A$36,0),MATCH(NL$1,'[15]1819 Collected Indicators'!$A$3:$CV$3,0))</f>
        <v>#N/A</v>
      </c>
      <c r="NM8" s="183"/>
      <c r="NN8" s="119">
        <f>INDEX([20]Extraction!$B$2:$I$36,MATCH($A8,[20]Extraction!$I$2:$I$36,0),MATCH(NN$1,[20]Extraction!$B$2:$I$2,0))</f>
        <v>77.902374670184699</v>
      </c>
      <c r="NO8" s="119">
        <f>INDEX([20]Extraction!$B$2:$I$36,MATCH($A8,[20]Extraction!$I$2:$I$36,0),MATCH(NO$1,[20]Extraction!$B$2:$I$2,0))</f>
        <v>76.886145404663822</v>
      </c>
      <c r="NP8" s="119">
        <f>INDEX([20]Extraction!$B$2:$I$36,MATCH($A8,[20]Extraction!$I$2:$I$36,0),MATCH(NP$1,[20]Extraction!$B$2:$I$2,0))</f>
        <v>78.492239467849217</v>
      </c>
      <c r="NQ8" s="119">
        <f>INDEX([20]Extraction!$B$2:$I$36,MATCH($A8,[20]Extraction!$I$2:$I$36,0),MATCH(NQ$1,[20]Extraction!$B$2:$I$2,0))</f>
        <v>77.739009071877106</v>
      </c>
      <c r="NR8" s="119">
        <f>INDEX([20]Extraction!$B$2:$I$36,MATCH($A8,[20]Extraction!$I$2:$I$36,0),MATCH(NR$1,[20]Extraction!$B$2:$I$2,0))</f>
        <v>82.225780624499535</v>
      </c>
      <c r="NS8" s="119">
        <f>INDEX([20]Extraction!$B$2:$I$36,MATCH($A8,[20]Extraction!$I$2:$I$36,0),MATCH(NS$1,[20]Extraction!$B$2:$I$2,0))</f>
        <v>82.572924457741181</v>
      </c>
      <c r="NT8" s="119" t="str">
        <f>INDEX([20]Extraction!$B$2:$I$36,MATCH($A8,[20]Extraction!$I$2:$I$36,0),MATCH(NT$1,[20]Extraction!$B$2:$I$2,0))</f>
        <v>dna</v>
      </c>
      <c r="NU8" s="129">
        <f>INDEX([21]Sheet1!$L$17:$T$50,MATCH($A8,[21]Sheet1!$L$17:$L$50,0),MATCH(NU$1,[21]Sheet1!$L$17:$T$17,0))</f>
        <v>85.106382978723403</v>
      </c>
      <c r="NV8" s="130">
        <f>INDEX([21]Sheet1!$L$17:$T$50,MATCH($A8,[21]Sheet1!$L$17:$L$50,0),MATCH(NV$1,[21]Sheet1!$L$17:$T$17,0))</f>
        <v>90</v>
      </c>
      <c r="NW8" s="130">
        <f>INDEX([21]Sheet1!$L$17:$T$50,MATCH($A8,[21]Sheet1!$L$17:$L$50,0),MATCH(NW$1,[21]Sheet1!$L$17:$T$17,0))</f>
        <v>93.877551020408163</v>
      </c>
      <c r="NX8" s="130">
        <f>INDEX([21]Sheet1!$L$17:$T$50,MATCH($A8,[21]Sheet1!$L$17:$L$50,0),MATCH(NX$1,[21]Sheet1!$L$17:$T$17,0))</f>
        <v>89.583333333333343</v>
      </c>
      <c r="NY8" s="130">
        <f>INDEX([21]Sheet1!$L$17:$T$50,MATCH($A8,[21]Sheet1!$L$17:$L$50,0),MATCH(NY$1,[21]Sheet1!$L$17:$T$17,0))</f>
        <v>90.909090909090907</v>
      </c>
      <c r="NZ8" s="130">
        <f>INDEX([21]Sheet1!$L$17:$T$50,MATCH($A8,[21]Sheet1!$L$17:$L$50,0),MATCH(NZ$1,[21]Sheet1!$L$17:$T$17,0))</f>
        <v>88.461538461538453</v>
      </c>
      <c r="OA8" s="130">
        <f>INDEX([21]Sheet1!$L$17:$T$50,MATCH($A8,[21]Sheet1!$L$17:$L$50,0),MATCH(OA$1,[21]Sheet1!$L$17:$T$17,0))</f>
        <v>94.117647058823522</v>
      </c>
      <c r="OB8" s="88">
        <f>INDEX('[14]1718 Collected Indicators'!$A$3:$CH$36,MATCH($A8,'[14]1718 Collected Indicators'!$A$3:$A$36,0),MATCH(OB$1,'[14]1718 Collected Indicators'!$A$3:$CH$3,0))</f>
        <v>86.274509803921575</v>
      </c>
      <c r="OC8" s="126">
        <f>INDEX('[15]1819 Collected Indicators'!$A$3:$CV$36,MATCH($A8,'[15]1819 Collected Indicators'!$A$3:$A$36,0),MATCH(OC$1,'[15]1819 Collected Indicators'!$A$3:$CV$3,0))</f>
        <v>89.795918367346943</v>
      </c>
      <c r="OD8" s="120">
        <f>INDEX('[11]1920 Collected Indicators'!$A$3:$CV$36,MATCH($A8,'[11]1920 Collected Indicators'!$A$3:$A$36,0),MATCH(OD$1,'[11]1920 Collected Indicators'!$A$3:$CV$3,0))</f>
        <v>95.899999999999991</v>
      </c>
      <c r="OE8" s="121">
        <v>92</v>
      </c>
      <c r="OF8" s="88">
        <v>92.3</v>
      </c>
      <c r="OG8" s="88">
        <v>92.4</v>
      </c>
      <c r="OH8" s="88">
        <f>INDEX('[3]Raw data 16-17'!$A$1:$BV$34,MATCH($A8,'[3]Raw data 16-17'!A$1:A$34,0),MATCH(OH$1,'[3]Raw data 16-17'!$A$1:$BV$1,0))</f>
        <v>92.3</v>
      </c>
      <c r="OI8" s="121">
        <f>INDEX('[15]1819 Collected Indicators'!$A$3:$CV$36,MATCH($A8,'[15]1819 Collected Indicators'!$A$3:$A$36,0),MATCH(OI$1,'[15]1819 Collected Indicators'!$A$3:$CV$3,0))</f>
        <v>91.835999999999999</v>
      </c>
      <c r="OJ8" s="120" t="str">
        <f>INDEX('[11]1920 Collected Indicators'!$A$3:$CV$36,MATCH($A8,'[11]1920 Collected Indicators'!$A$3:$A$36,0),MATCH(OJ$1,'[11]1920 Collected Indicators'!$A$3:$CV$3,0))</f>
        <v>dna</v>
      </c>
      <c r="OK8" s="119">
        <f>INDEX('[22]All years '!$A$1:$F$34,MATCH($A8,'[22]All years '!$A$1:$A$34,0),MATCH(OK$1,'[22]All years '!$A$1:$F$1,0))</f>
        <v>88.250377294905419</v>
      </c>
      <c r="OL8" s="88">
        <f>INDEX('[22]All years '!$A$1:$F$34,MATCH($A8,'[22]All years '!$A$1:$A$34,0),MATCH(OL$1,'[22]All years '!$A$1:$F$1,0))</f>
        <v>87.923650270238625</v>
      </c>
      <c r="OM8" s="88">
        <f>INDEX('[22]All years '!$A$1:$F$34,MATCH($A8,'[22]All years '!$A$1:$A$34,0),MATCH(OM$1,'[22]All years '!$A$1:$F$1,0))</f>
        <v>90.566915398778946</v>
      </c>
      <c r="ON8" s="88">
        <f>INDEX('[22]All years '!$A$1:$F$34,MATCH($A8,'[22]All years '!$A$1:$A$34,0),MATCH(ON$1,'[22]All years '!$A$1:$F$1,0))</f>
        <v>90.030674846625772</v>
      </c>
      <c r="OO8" s="121">
        <f>INDEX('[22]All years '!$A$1:$F$34,MATCH($A8,'[22]All years '!$A$1:$A$34,0),MATCH(OO$1,'[22]All years '!$A$1:$F$1,0))</f>
        <v>90.566915398778946</v>
      </c>
      <c r="OP8" s="120" t="str">
        <f>INDEX('[11]1920 Collected Indicators'!$A$3:$CV$36,MATCH($A8,'[11]1920 Collected Indicators'!$A$3:$A$36,0),MATCH(OP$1,'[11]1920 Collected Indicators'!$A$3:$CV$3,0))</f>
        <v>dna</v>
      </c>
      <c r="OQ8" s="119">
        <v>106.96846096398001</v>
      </c>
      <c r="OR8" s="88">
        <v>96</v>
      </c>
      <c r="OS8" s="88">
        <v>70.900000000000006</v>
      </c>
      <c r="OT8" s="116">
        <f>INDEX('[3]Raw data 16-17'!$B$2:$ACG$34,MATCH($A8,'[3]Raw data 16-17'!$A$2:$A$34,0),MATCH(OT$1,'[3]Raw data 16-17'!$B$1:$MA$1,0))</f>
        <v>40.613367409300515</v>
      </c>
      <c r="OU8" s="133">
        <f>INDEX('[15]1819 Collected Indicators'!$A$3:$CV$36,MATCH($A8,'[15]1819 Collected Indicators'!$A$3:$A$36,0),MATCH(OU$1,'[15]1819 Collected Indicators'!$A$3:$CV$3,0))</f>
        <v>25.4787</v>
      </c>
      <c r="OV8" s="120" t="str">
        <f>INDEX('[11]1920 Collected Indicators'!$A$3:$CV$36,MATCH($A8,'[11]1920 Collected Indicators'!$A$3:$A$36,0),MATCH(OV$1,'[11]1920 Collected Indicators'!$A$3:$CV$3,0))</f>
        <v>dna</v>
      </c>
      <c r="OW8" s="119">
        <f>INDEX('[23]All years '!$A$2:$F$35,MATCH($A8,'[23]All years '!$A$2:$A$35,0),MATCH(OW$1,'[23]All years '!$A$2:$F$2,0))</f>
        <v>495.76988155668363</v>
      </c>
      <c r="OX8" s="88">
        <f>INDEX('[23]All years '!$A$2:$F$35,MATCH($A8,'[23]All years '!$A$2:$A$35,0),MATCH(OX$1,'[23]All years '!$A$2:$F$2,0))</f>
        <v>611.70212765957444</v>
      </c>
      <c r="OY8" s="88">
        <f>INDEX('[23]All years '!$A$2:$F$35,MATCH($A8,'[23]All years '!$A$2:$A$35,0),MATCH(OY$1,'[23]All years '!$A$2:$F$2,0))</f>
        <v>416.31799163179915</v>
      </c>
      <c r="OZ8" s="88">
        <f>INDEX('[23]All years '!$A$2:$F$35,MATCH($A8,'[23]All years '!$A$2:$A$35,0),MATCH(OZ$1,'[23]All years '!$A$2:$F$2,0))</f>
        <v>239.89218328840968</v>
      </c>
      <c r="PA8" s="183">
        <f>INDEX('[23]All years '!$A$2:$F$35,MATCH($A8,'[23]All years '!$A$2:$A$35,0),MATCH(PA$1,'[23]All years '!$A$2:$F$2,0))</f>
        <v>110.11904761904762</v>
      </c>
      <c r="PB8" s="120" t="str">
        <f>INDEX('[11]1920 Collected Indicators'!$A$3:$CV$36,MATCH($A8,'[11]1920 Collected Indicators'!$A$3:$A$36,0),MATCH(PB$1,'[11]1920 Collected Indicators'!$A$3:$CV$3,0))</f>
        <v>dna</v>
      </c>
      <c r="PC8" s="119">
        <v>87.7</v>
      </c>
      <c r="PD8" s="88">
        <f>INDEX('[3]Raw data 16-17'!$B$2:$XA$34,MATCH($A8,'[3]Raw data 16-17'!$A$2:$A$34,0),MATCH(PD$1,'[3]Raw data 16-17'!$B$1:$GU$1,0))</f>
        <v>87.6</v>
      </c>
      <c r="PE8" s="88">
        <f>INDEX('[14]1718 Collected Indicators'!$A$3:$CH$36,MATCH($A8,'[14]1718 Collected Indicators'!$A$3:$A$36,0),MATCH(PE$1,'[14]1718 Collected Indicators'!$A$3:$CH$3,0))</f>
        <v>88.7</v>
      </c>
      <c r="PF8" s="120">
        <f>INDEX('[15]1819 Collected Indicators'!$A$3:$CV$36,MATCH($A8,'[15]1819 Collected Indicators'!$A$3:$A$36,0),MATCH(PF$1,'[15]1819 Collected Indicators'!$A$3:$CV$3,0))</f>
        <v>88.178795714813447</v>
      </c>
      <c r="PG8" s="120">
        <f>INDEX('[11]1920 Collected Indicators'!$A$3:$CV$36,MATCH($A8,'[11]1920 Collected Indicators'!$A$3:$A$36,0),MATCH(PG$1,'[11]1920 Collected Indicators'!$A$3:$CV$3,0))</f>
        <v>90.03149898091533</v>
      </c>
      <c r="PH8" s="129">
        <v>6.557377049180328</v>
      </c>
      <c r="PI8" s="130">
        <v>7.5757575757575761</v>
      </c>
      <c r="PJ8" s="130">
        <v>3.9682539682539679</v>
      </c>
      <c r="PK8" s="130">
        <v>2.6315789473684208</v>
      </c>
      <c r="PL8" s="88">
        <f>INDEX('[3]Raw data 16-17'!$B$2:$BV$34,MATCH($A8,'[3]Raw data 16-17'!$A$2:$A$34,0),MATCH(PL$1,'[3]Raw data 16-17'!$B$1:$BV$1,0))</f>
        <v>1.3986013986013985</v>
      </c>
      <c r="PM8" s="130">
        <f>INDEX('[14]1718 Collected Indicators'!$A$3:$CH$36,MATCH($A8,'[14]1718 Collected Indicators'!$A$3:$A$36,0),MATCH(PM$1,'[14]1718 Collected Indicators'!$A$3:$CH$3,0))</f>
        <v>7.7464788732394361</v>
      </c>
      <c r="PN8" s="194">
        <f>INDEX('[15]1819 Collected Indicators'!$A$3:$CV$36,MATCH($A8,'[15]1819 Collected Indicators'!$A$3:$A$36,0),MATCH(PN$1,'[15]1819 Collected Indicators'!$A$3:$CV$3,0))</f>
        <v>4.1666666666666661</v>
      </c>
      <c r="PO8" s="120" t="str">
        <f>INDEX('[11]1920 Collected Indicators'!$A$3:$CV$36,MATCH($A8,'[11]1920 Collected Indicators'!$A$3:$A$36,0),MATCH(PO$1,'[11]1920 Collected Indicators'!$A$3:$CV$3,0))</f>
        <v>dna</v>
      </c>
      <c r="PP8" s="119">
        <v>29.38</v>
      </c>
      <c r="PQ8" s="88">
        <v>33.89</v>
      </c>
      <c r="PR8" s="88">
        <v>33.619999999999997</v>
      </c>
      <c r="PS8" s="88">
        <v>31.77</v>
      </c>
      <c r="PT8" s="88">
        <v>35.56</v>
      </c>
      <c r="PU8" s="88">
        <v>32.770000000000003</v>
      </c>
      <c r="PV8" s="88">
        <f>INDEX('[3]Raw data 16-17'!$B$2:$XA$34,MATCH($A8,'[3]Raw data 16-17'!$A$2:$A$34,0),MATCH(PV$1,'[3]Raw data 16-17'!$B$1:$GU$1,0))</f>
        <v>18.018018018018019</v>
      </c>
      <c r="PW8" s="88">
        <f>INDEX('[14]1718 Collected Indicators'!$A$3:$CH$36,MATCH($A8,'[14]1718 Collected Indicators'!$A$3:$A$36,0),MATCH(PW$1,'[14]1718 Collected Indicators'!$A$3:$CH$3,0))</f>
        <v>25.240847784200387</v>
      </c>
      <c r="PX8" s="120">
        <f>INDEX('[15]1819 Collected Indicators'!$A$3:$CV$36,MATCH($A8,'[15]1819 Collected Indicators'!$A$3:$A$36,0),MATCH(PX$1,'[15]1819 Collected Indicators'!$A$3:$CV$3,0))</f>
        <v>28.725701943844495</v>
      </c>
      <c r="PY8" s="120" t="str">
        <f>INDEX('[11]1920 Collected Indicators'!$A$3:$CV$36,MATCH($A8,'[11]1920 Collected Indicators'!$A$3:$A$36,0),MATCH(PY$1,'[11]1920 Collected Indicators'!$A$3:$CV$3,0))</f>
        <v>dna</v>
      </c>
      <c r="PZ8" s="119">
        <f t="shared" si="2"/>
        <v>5.4473926546531359</v>
      </c>
      <c r="QA8" s="87">
        <v>24135</v>
      </c>
      <c r="QB8" s="131">
        <f t="array" ref="QB8">INDEX('[24]Gross Exp for LGBF'!$A$3:$K$38,MATCH($A8,'[24]Gross Exp for LGBF'!$A$3:$A$38,0),MATCH(QB$1,'[24]Gross Exp for LGBF'!$A$3:$K$3,0))</f>
        <v>443056</v>
      </c>
      <c r="QC8" s="88">
        <f t="shared" si="36"/>
        <v>4.9007513238352702</v>
      </c>
      <c r="QD8" s="87">
        <v>22008</v>
      </c>
      <c r="QE8" s="131">
        <f t="array" ref="QE8">INDEX('[24]Gross Exp for LGBF'!$A$3:$K$38,MATCH($A8,'[24]Gross Exp for LGBF'!$A$3:$A$38,0),MATCH(QE$1,'[24]Gross Exp for LGBF'!$A$3:$K$3,0))</f>
        <v>449074</v>
      </c>
      <c r="QF8" s="116">
        <f t="shared" si="37"/>
        <v>5.3074199616667848</v>
      </c>
      <c r="QG8" s="87">
        <v>23925</v>
      </c>
      <c r="QH8" s="131">
        <f t="array" ref="QH8">INDEX('[24]Gross Exp for LGBF'!$A$3:$K$38,MATCH($A8,'[24]Gross Exp for LGBF'!$A$3:$A$38,0),MATCH(QH$1,'[24]Gross Exp for LGBF'!$A$3:$K$3,0))</f>
        <v>450784</v>
      </c>
      <c r="QI8" s="116">
        <f t="shared" si="38"/>
        <v>5.2662898615162472</v>
      </c>
      <c r="QJ8" s="87">
        <v>23452</v>
      </c>
      <c r="QK8" s="87">
        <f t="array" ref="QK8">INDEX('[24]Gross Exp for LGBF'!$A$3:$K$38,MATCH($A8,'[24]Gross Exp for LGBF'!$A$3:$A$38,0),MATCH(QK$1,'[24]Gross Exp for LGBF'!$A$3:$K$3,0))</f>
        <v>445323</v>
      </c>
      <c r="QL8" s="116">
        <f t="shared" si="39"/>
        <v>4.4666767608514366</v>
      </c>
      <c r="QM8" s="87">
        <v>19765</v>
      </c>
      <c r="QN8" s="87">
        <f t="array" ref="QN8">INDEX('[24]Gross Exp for LGBF'!$A$3:$K$38,MATCH($A8,'[24]Gross Exp for LGBF'!$A$3:$A$38,0),MATCH(QN$1,'[24]Gross Exp for LGBF'!$A$3:$K$3,0))</f>
        <v>442499</v>
      </c>
      <c r="QO8" s="116">
        <f t="shared" si="40"/>
        <v>4.7230294730044209</v>
      </c>
      <c r="QP8" s="87">
        <v>21209</v>
      </c>
      <c r="QQ8" s="87">
        <f t="array" ref="QQ8">INDEX('[24]Gross Exp for LGBF'!$A$3:$K$38,MATCH($A8,'[24]Gross Exp for LGBF'!$A$3:$A$38,0),MATCH(QQ$1,'[24]Gross Exp for LGBF'!$A$3:$K$3,0))</f>
        <v>449055</v>
      </c>
      <c r="QR8" s="116">
        <f t="shared" si="41"/>
        <v>4.3114334470989757</v>
      </c>
      <c r="QS8" s="87">
        <f>INDEX('[2]All Previous Years'!$A$1:$EX$34,MATCH($A8,'[2]All Previous Years'!$A$1:$A$34,0),MATCH(QS$1,'[2]All Previous Years'!$A$1:$EX$1,0))</f>
        <v>20212</v>
      </c>
      <c r="QT8" s="87">
        <f t="array" ref="QT8">INDEX('[24]Gross Exp for LGBF'!$A$3:$K$38,MATCH($A8,'[24]Gross Exp for LGBF'!$A$3:$A$38,0),MATCH(QT$1,'[24]Gross Exp for LGBF'!$A$3:$K$3,0))</f>
        <v>468800</v>
      </c>
      <c r="QU8" s="88">
        <f t="shared" si="42"/>
        <v>3.3903212810957801</v>
      </c>
      <c r="QV8" s="32">
        <f>INDEX([4]Sheet1!$A$1:$CJ$34, MATCH($A8, [4]Sheet1!$A$1:$A$34, 0), MATCH(QV$1, [4]Sheet1!$A$1:$CJ$1, 0))</f>
        <v>16158</v>
      </c>
      <c r="QW8" s="32">
        <f t="array" ref="QW8">INDEX('[24]Gross Exp for LGBF'!$A$3:$K$38,MATCH($A8,'[24]Gross Exp for LGBF'!$A$3:$A$38,0),MATCH(QW$1,'[24]Gross Exp for LGBF'!$A$3:$K$3,0))</f>
        <v>476592</v>
      </c>
      <c r="QX8" s="88">
        <f t="shared" si="43"/>
        <v>3.5586233861307068</v>
      </c>
      <c r="QY8" s="88">
        <f>INDEX('[6]Finance Indicators'!$B$3:$BO$35,MATCH($A8,'[6]Finance Indicators'!$A$3:$A$35,0),MATCH(QY$1,'[6]Finance Indicators'!$B$2:$BO$2,0))</f>
        <v>17111</v>
      </c>
      <c r="QZ8" s="88">
        <f t="array" ref="QZ8">INDEX('[24]Gross Exp for LGBF'!$A$3:$K$38,MATCH($A8,'[24]Gross Exp for LGBF'!$A$3:$A$38,0),MATCH(QZ$1,'[24]Gross Exp for LGBF'!$A$3:$K$3,0))</f>
        <v>480832</v>
      </c>
      <c r="RA8" s="250">
        <f t="array" ref="RA8">INDEX('[7]Finance Indicators'!$A$2:$BO$35,MATCH($A8,'[7]Finance Indicators'!$A$2:$A$35,0),MATCH(RA$1,'[7]Finance Indicators'!$A$2:$BO$2,0))</f>
        <v>3.4742708665196473</v>
      </c>
      <c r="RB8" s="250">
        <f t="array" ref="RB8">INDEX('[7]Finance Indicators'!$A$2:$BO$35,MATCH($A8,'[7]Finance Indicators'!$A$2:$A$35,0),MATCH(RB$1,'[7]Finance Indicators'!$A$2:$BO$2,0))</f>
        <v>16794</v>
      </c>
      <c r="RC8" s="250">
        <f t="array" ref="RC8">INDEX('[7]Finance Indicators'!$A$2:$BO$35,MATCH($A8,'[7]Finance Indicators'!$A$2:$A$35,0),MATCH(RC$1,'[7]Finance Indicators'!$A$2:$BO$2,0))</f>
        <v>483382</v>
      </c>
      <c r="RD8" s="115">
        <f>INDEX('[25]Corporate Management'!$B$6:$EY$40,MATCH($A8,'[25]Corporate Management'!$B$6:$B$40,0),MATCH(RD$1,'[25]Corporate Management'!$B$40:$EY$40,0))</f>
        <v>38.386308068459655</v>
      </c>
      <c r="RE8" s="131">
        <f>INDEX('[25]Corporate Management'!$B$6:$EY$40,MATCH($A8,'[25]Corporate Management'!$B$6:$B$40,0),MATCH(RE$1,'[25]Corporate Management'!$B$40:$EY$40,0))</f>
        <v>157</v>
      </c>
      <c r="RF8" s="131">
        <f>INDEX('[25]Corporate Management'!$B$6:$EY$40,MATCH($A8,'[25]Corporate Management'!$B$6:$B$40,0),MATCH(RF$1,'[25]Corporate Management'!$B$40:$EY$40,0))</f>
        <v>409</v>
      </c>
      <c r="RG8" s="116">
        <f>INDEX('[25]Corporate Management'!$B$6:$EY$40,MATCH($A8,'[25]Corporate Management'!$B$6:$B$40,0),MATCH(RG$1,'[25]Corporate Management'!$B$40:$EY$40,0))</f>
        <v>40.469973890339425</v>
      </c>
      <c r="RH8" s="131">
        <f>INDEX('[25]Corporate Management'!$B$6:$EY$40,MATCH($A8,'[25]Corporate Management'!$B$6:$B$40,0),MATCH(RH$1,'[25]Corporate Management'!$B$40:$EY$40,0))</f>
        <v>155</v>
      </c>
      <c r="RI8" s="131">
        <f>INDEX('[25]Corporate Management'!$B$6:$EY$40,MATCH($A8,'[25]Corporate Management'!$B$6:$B$40,0),MATCH(RI$1,'[25]Corporate Management'!$B$40:$EY$40,0))</f>
        <v>383</v>
      </c>
      <c r="RJ8" s="116">
        <f>INDEX('[25]Corporate Management'!$B$6:$EY$40,MATCH($A8,'[25]Corporate Management'!$B$6:$B$40,0),MATCH(RJ$1,'[25]Corporate Management'!$B$40:$EY$40,0))</f>
        <v>40.616966580976865</v>
      </c>
      <c r="RK8" s="131">
        <f>INDEX('[25]Corporate Management'!$B$6:$EY$40,MATCH($A8,'[25]Corporate Management'!$B$6:$B$40,0),MATCH(RK$1,'[25]Corporate Management'!$B$40:$EY$40,0))</f>
        <v>158</v>
      </c>
      <c r="RL8" s="131">
        <f>INDEX('[25]Corporate Management'!$B$6:$EY$40,MATCH($A8,'[25]Corporate Management'!$B$6:$B$40,0),MATCH(RL$1,'[25]Corporate Management'!$B$40:$EY$40,0))</f>
        <v>389</v>
      </c>
      <c r="RM8" s="116">
        <f>INDEX('[26]All Data'!$A$1:$Y$34,MATCH($A8,'[26]All Data'!$A$1:$A$34,0),MATCH(RM$1,'[26]All Data'!$A$1:$Y$1,0))</f>
        <v>40.909090909090914</v>
      </c>
      <c r="RN8" s="131">
        <f>INDEX('[26]All Data'!$A$1:$Y$34,MATCH($A8,'[26]All Data'!$A$1:$A$34,0),MATCH(RN$1,'[26]All Data'!$A$1:$Y$1,0))</f>
        <v>153</v>
      </c>
      <c r="RO8" s="131">
        <f>INDEX('[26]All Data'!$A$1:$Y$34,MATCH($A8,'[26]All Data'!$A$1:$A$34,0),MATCH(RO$1,'[26]All Data'!$A$1:$Y$1,0))</f>
        <v>374</v>
      </c>
      <c r="RP8" s="116">
        <f>INDEX('[27]All Data'!$A$1:$Y$34,MATCH($A8,'[27]All Data'!$A$1:$A$34,0),MATCH(RP$1,'[27]All Data'!$A$1:$Y$1,0))</f>
        <v>44.038929440389296</v>
      </c>
      <c r="RQ8" s="131">
        <f>INDEX('[27]All Data'!$A$1:$Y$34,MATCH($A8,'[27]All Data'!$A$1:$A$34,0),MATCH(RQ$1,'[27]All Data'!$A$1:$Y$1,0))</f>
        <v>181</v>
      </c>
      <c r="RR8" s="131">
        <f>INDEX('[27]All Data'!$A$1:$Y$34,MATCH($A8,'[27]All Data'!$A$1:$A$34,0),MATCH(RR$1,'[27]All Data'!$A$1:$Y$1,0))</f>
        <v>411</v>
      </c>
      <c r="RS8" s="116">
        <f>INDEX('[28]All Data'!$A$1:$AB$34,MATCH($A8,'[28]All Data'!$A$1:$A$34,0),MATCH(RS$1,'[28]All Data'!$A$1:$AB$1,0))</f>
        <v>44.819277108433738</v>
      </c>
      <c r="RT8" s="131">
        <f>INDEX('[28]All Data'!$A$1:$AB$34,MATCH($A8,'[28]All Data'!$A$1:$A$34,0),MATCH(RT$1,'[28]All Data'!$A$1:$AB$1,0))</f>
        <v>186</v>
      </c>
      <c r="RU8" s="131">
        <f>INDEX('[28]All Data'!$A$1:$AB$34,MATCH($A8,'[28]All Data'!$A$1:$A$34,0),MATCH(RU$1,'[28]All Data'!$A$1:$AB$1,0))</f>
        <v>415</v>
      </c>
      <c r="RV8" s="116">
        <f>INDEX('[29]SPI Raw Data 1617'!$A$3:$AN$37,MATCH($A8,'[29]SPI Raw Data 1617'!$A$3:$A$37,0),MATCH(RV$1,'[29]SPI Raw Data 1617'!$A$37:$AN$37,0))</f>
        <v>42.028985507246375</v>
      </c>
      <c r="RW8" s="131">
        <f>INDEX('[29]SPI Raw Data 1617'!$A$3:$AN$37,MATCH($A8,'[29]SPI Raw Data 1617'!$A$3:$A$37,0),MATCH(RW$1,'[29]SPI Raw Data 1617'!$A$37:$AN$37,0))</f>
        <v>87</v>
      </c>
      <c r="RX8" s="131">
        <f>INDEX('[29]SPI Raw Data 1617'!$A$3:$AN$37,MATCH($A8,'[29]SPI Raw Data 1617'!$A$3:$A$37,0),MATCH(RX$1,'[29]SPI Raw Data 1617'!$A$37:$AN$37,0))</f>
        <v>207</v>
      </c>
      <c r="RY8" s="116">
        <f>INDEX('[30]SPI Raw Data 1718'!$A$3:$AN$37,MATCH($A8,'[30]SPI Raw Data 1718'!$A$3:$A$37,0),MATCH(RY$1,'[30]SPI Raw Data 1718'!$A$37:$AN$37,0))</f>
        <v>46.311475409836063</v>
      </c>
      <c r="RZ8" s="197">
        <f>INDEX('[30]SPI Raw Data 1718'!$A$3:$AN$37,MATCH($A8,'[30]SPI Raw Data 1718'!$A$3:$A$37,0),MATCH(RZ$1,'[30]SPI Raw Data 1718'!$A$37:$AN$37,0))</f>
        <v>113</v>
      </c>
      <c r="SA8" s="197">
        <f>INDEX('[30]SPI Raw Data 1718'!$A$3:$AN$37,MATCH($A8,'[30]SPI Raw Data 1718'!$A$3:$A$37,0),MATCH(SA$1,'[30]SPI Raw Data 1718'!$A$37:$AN$37,0))</f>
        <v>244</v>
      </c>
      <c r="SB8" s="116">
        <f>INDEX('[31]SPI Raw Data 1819'!$A$1:$AN$37,MATCH($A8,'[31]SPI Raw Data 1819'!$A$1:$A$37,0),MATCH(SB$1,'[31]SPI Raw Data 1819'!$A$37:$AN$37,0))</f>
        <v>44.727272727272727</v>
      </c>
      <c r="SC8" s="197">
        <f>INDEX('[31]SPI Raw Data 1819'!$A$1:$AN$37,MATCH($A8,'[31]SPI Raw Data 1819'!$A$1:$A$37,0),MATCH(SC$1,'[31]SPI Raw Data 1819'!$A$37:$AN$37,0))</f>
        <v>123</v>
      </c>
      <c r="SD8" s="225">
        <f>INDEX('[31]SPI Raw Data 1819'!$A$1:$AN$37,MATCH($A8,'[31]SPI Raw Data 1819'!$A$1:$A$37,0),MATCH(SD$1,'[31]SPI Raw Data 1819'!$A$37:$AN$37,0))</f>
        <v>275</v>
      </c>
      <c r="SE8" s="116">
        <f>INDEX('[32]SPI Raw Data 1920'!$A$1:$AN$35, MATCH($A8,'[32]SPI Raw Data 1920'!$A$1:$A$35,0),MATCH(SE$1,'[32]SPI Raw Data 1920'!$A$37:$AN$37,0))</f>
        <v>45.634920634920633</v>
      </c>
      <c r="SF8" s="116">
        <f>INDEX('[32]SPI Raw Data 1920'!$A$1:$AN$35, MATCH($A8,'[32]SPI Raw Data 1920'!$A$1:$A$35,0),MATCH(SF$1,'[32]SPI Raw Data 1920'!$A$37:$AN$37,0))</f>
        <v>115</v>
      </c>
      <c r="SG8" s="116">
        <f>INDEX('[32]SPI Raw Data 1920'!$A$1:$AN$35, MATCH($A8,'[32]SPI Raw Data 1920'!$A$1:$A$35,0),MATCH(SG$1,'[32]SPI Raw Data 1920'!$A$37:$AN$37,0))</f>
        <v>252</v>
      </c>
      <c r="SH8" s="115">
        <f>INDEX('[28]All Data'!$A$1:$AB$34,MATCH($A8,'[28]All Data'!$A$1:$A$34,0),MATCH(SH$1,'[28]All Data'!$A$1:$AB$1,0))</f>
        <v>0.93333333333333712</v>
      </c>
      <c r="SI8" s="135">
        <f>INDEX('[28]All Data'!$A$1:$AB$34,MATCH($A8,'[28]All Data'!$A$1:$A$34,0),MATCH(SI$1,'[28]All Data'!$A$1:$AB$1,0))</f>
        <v>14.86</v>
      </c>
      <c r="SJ8" s="135">
        <f>INDEX('[28]All Data'!$A$1:$AB$34,MATCH($A8,'[28]All Data'!$A$1:$A$34,0),MATCH(SJ$1,'[28]All Data'!$A$1:$AB$1,0))</f>
        <v>15</v>
      </c>
      <c r="SK8" s="116">
        <f>INDEX('[29]SPI Raw Data 1617'!$A$3:$AN$37,MATCH($A8,'[29]SPI Raw Data 1617'!$A$3:$A$37,0),MATCH(SK$1,'[29]SPI Raw Data 1617'!$A$37:$AN$37,0))</f>
        <v>0.52390307793058355</v>
      </c>
      <c r="SL8" s="135">
        <f>INDEX('[29]SPI Raw Data 1617'!$A$3:$AN$37,MATCH($A8,'[29]SPI Raw Data 1617'!$A$3:$A$37,0),MATCH(SL$1,'[29]SPI Raw Data 1617'!$A$37:$AN$37,0))</f>
        <v>15.19</v>
      </c>
      <c r="SM8" s="135">
        <f>INDEX('[29]SPI Raw Data 1617'!$A$3:$AN$37,MATCH($A8,'[29]SPI Raw Data 1617'!$A$3:$A$37,0),MATCH(SM$1,'[29]SPI Raw Data 1617'!$A$37:$AN$37,0))</f>
        <v>15.27</v>
      </c>
      <c r="SN8" s="116">
        <f>INDEX('[30]SPI Raw Data 1718'!$A$3:$AN$37,MATCH($A8,'[30]SPI Raw Data 1718'!$A$3:$A$37,0),MATCH(SN$1,'[30]SPI Raw Data 1718'!$A$37:$AN$37,0))</f>
        <v>0.19556714471968917</v>
      </c>
      <c r="SO8" s="135">
        <f>INDEX('[30]SPI Raw Data 1718'!$A$3:$AN$37,MATCH($A8,'[30]SPI Raw Data 1718'!$A$3:$A$37,0),MATCH(SO$1,'[30]SPI Raw Data 1718'!$A$37:$AN$37,0))</f>
        <v>15.31</v>
      </c>
      <c r="SP8" s="135">
        <f>INDEX('[30]SPI Raw Data 1718'!$A$3:$AN$37,MATCH($A8,'[30]SPI Raw Data 1718'!$A$3:$A$37,0),MATCH(SP$1,'[30]SPI Raw Data 1718'!$A$37:$AN$37,0))</f>
        <v>15.34</v>
      </c>
      <c r="SQ8" s="116">
        <f>INDEX('[31]SPI Raw Data 1819'!$A$1:$AN$37,MATCH($A8,'[31]SPI Raw Data 1819'!$A$1:$A$37,0),MATCH(SQ$1,'[31]SPI Raw Data 1819'!$A$37:$AN$37,0))</f>
        <v>0.7166123778501543</v>
      </c>
      <c r="SR8" s="213">
        <f>INDEX('[31]SPI Raw Data 1819'!$A$1:$AN$37,MATCH($A8,'[31]SPI Raw Data 1819'!$A$1:$A$37,0),MATCH(SR$1,'[31]SPI Raw Data 1819'!$A$37:$AN$37,0))</f>
        <v>15.24</v>
      </c>
      <c r="SS8" s="228">
        <f>INDEX('[31]SPI Raw Data 1819'!$A$1:$AN$37,MATCH($A8,'[31]SPI Raw Data 1819'!$A$1:$A$37,0),MATCH(SS$1,'[31]SPI Raw Data 1819'!$A$37:$AN$37,0))</f>
        <v>15.35</v>
      </c>
      <c r="ST8" s="116">
        <f>INDEX('[32]SPI Raw Data 1920'!$A$1:$AN$35, MATCH($A8,'[32]SPI Raw Data 1920'!$A$1:$A$35,0),MATCH(ST$1,'[32]SPI Raw Data 1920'!$A$37:$AN$37,0))</f>
        <v>1.4869888475836461</v>
      </c>
      <c r="SU8" s="116">
        <f>INDEX('[32]SPI Raw Data 1920'!$A$1:$AN$35, MATCH($A8,'[32]SPI Raw Data 1920'!$A$1:$A$35,0),MATCH(SU$1,'[32]SPI Raw Data 1920'!$A$37:$AN$37,0))</f>
        <v>15.9</v>
      </c>
      <c r="SV8" s="116">
        <f>INDEX('[32]SPI Raw Data 1920'!$A$1:$AN$35, MATCH($A8,'[32]SPI Raw Data 1920'!$A$1:$A$35,0),MATCH(SV$1,'[32]SPI Raw Data 1920'!$A$37:$AN$37,0))</f>
        <v>16.14</v>
      </c>
      <c r="SW8" s="115">
        <f>INDEX('[25]Corporate Management'!$B$6:$EY$40,MATCH($A8,'[25]Corporate Management'!$B$6:$B$40,0),MATCH(SW$1,'[25]Corporate Management'!$B$40:$EY$40,0))</f>
        <v>22.263420235039849</v>
      </c>
      <c r="SX8" s="131">
        <f>INDEX('[25]Corporate Management'!$B$6:$EY$40,MATCH($A8,'[25]Corporate Management'!$B$6:$B$40,0),MATCH(SX$1,'[25]Corporate Management'!$B$40:$EY$40,0))</f>
        <v>1648161</v>
      </c>
      <c r="SY8" s="131">
        <f>INDEX('[25]Corporate Management'!$B$6:$EY$40,MATCH($A8,'[25]Corporate Management'!$B$6:$B$40,0),MATCH(SY$1,'[25]Corporate Management'!$B$40:$EY$40,0))</f>
        <v>74030</v>
      </c>
      <c r="SZ8" s="116">
        <f>INDEX('[25]Corporate Management'!$B$6:$EY$40,MATCH($A8,'[25]Corporate Management'!$B$6:$B$40,0),MATCH(SZ$1,'[25]Corporate Management'!$B$40:$EY$40,0))</f>
        <v>20.371111231658034</v>
      </c>
      <c r="TA8" s="131">
        <f>INDEX('[25]Corporate Management'!$B$6:$EY$40,MATCH($A8,'[25]Corporate Management'!$B$6:$B$40,0),MATCH(TA$1,'[25]Corporate Management'!$B$40:$EY$40,0))</f>
        <v>1502125</v>
      </c>
      <c r="TB8" s="131">
        <f>INDEX('[25]Corporate Management'!$B$6:$EY$40,MATCH($A8,'[25]Corporate Management'!$B$6:$B$40,0),MATCH(TB$1,'[25]Corporate Management'!$B$40:$EY$40,0))</f>
        <v>73738</v>
      </c>
      <c r="TC8" s="116">
        <f>INDEX('[25]Corporate Management'!$B$6:$EY$40,MATCH($A8,'[25]Corporate Management'!$B$6:$B$40,0),MATCH(TC$1,'[25]Corporate Management'!$B$40:$EY$40,0))</f>
        <v>22.192358187945807</v>
      </c>
      <c r="TD8" s="131">
        <f>INDEX('[25]Corporate Management'!$B$6:$EY$40,MATCH($A8,'[25]Corporate Management'!$B$6:$B$40,0),MATCH(TD$1,'[25]Corporate Management'!$B$40:$EY$40,0))</f>
        <v>1639638</v>
      </c>
      <c r="TE8" s="131">
        <f>INDEX('[25]Corporate Management'!$B$6:$EY$40,MATCH($A8,'[25]Corporate Management'!$B$6:$B$40,0),MATCH(TE$1,'[25]Corporate Management'!$B$40:$EY$40,0))</f>
        <v>73883</v>
      </c>
      <c r="TF8" s="116">
        <f>INDEX('[26]All Data'!$A$1:$Y$34,MATCH($A8,'[26]All Data'!$A$1:$A$34,0),MATCH(TF$1,'[26]All Data'!$A$1:$Y$1,0))</f>
        <v>16.127364387433417</v>
      </c>
      <c r="TG8" s="131">
        <f>INDEX('[26]All Data'!$A$1:$Y$34,MATCH($A8,'[26]All Data'!$A$1:$A$34,0),MATCH(TG$1,'[26]All Data'!$A$1:$Y$1,0))</f>
        <v>1186845</v>
      </c>
      <c r="TH8" s="131">
        <f>INDEX('[26]All Data'!$A$1:$Y$34,MATCH($A8,'[26]All Data'!$A$1:$A$34,0),MATCH(TH$1,'[26]All Data'!$A$1:$Y$1,0))</f>
        <v>73592</v>
      </c>
      <c r="TI8" s="116">
        <f>INDEX('[27]All Data'!$A$1:$Y$34,MATCH($A8,'[27]All Data'!$A$1:$A$34,0),MATCH(TI$1,'[27]All Data'!$A$1:$Y$1,0))</f>
        <v>15.905445605074776</v>
      </c>
      <c r="TJ8" s="131">
        <f>INDEX('[27]All Data'!$A$1:$Y$34,MATCH($A8,'[27]All Data'!$A$1:$A$34,0),MATCH(TJ$1,'[27]All Data'!$A$1:$Y$1,0))</f>
        <v>1170943</v>
      </c>
      <c r="TK8" s="131">
        <f>INDEX('[27]All Data'!$A$1:$Y$34,MATCH($A8,'[27]All Data'!$A$1:$A$34,0),MATCH(TK$1,'[27]All Data'!$A$1:$Y$1,0))</f>
        <v>73619</v>
      </c>
      <c r="TL8" s="116">
        <f>INDEX('[28]All Data'!$A$1:$AB$34,MATCH($A8,'[28]All Data'!$A$1:$A$34,0),MATCH(TL$1,'[28]All Data'!$A$1:$AB$1,0))</f>
        <v>16.52375147303832</v>
      </c>
      <c r="TM8" s="131">
        <f>INDEX('[28]All Data'!$A$1:$AB$34,MATCH($A8,'[28]All Data'!$A$1:$A$34,0),MATCH(TM$1,'[28]All Data'!$A$1:$AB$1,0))</f>
        <v>1219899</v>
      </c>
      <c r="TN8" s="131">
        <f>INDEX('[28]All Data'!$A$1:$AB$34,MATCH($A8,'[28]All Data'!$A$1:$A$34,0),MATCH(TN$1,'[28]All Data'!$A$1:$AB$1,0))</f>
        <v>73827</v>
      </c>
      <c r="TO8" s="116">
        <f>INDEX('[29]SPI Raw Data 1617'!$A$3:$AN$37,MATCH($A8,'[29]SPI Raw Data 1617'!$A$3:$A$37,0),MATCH(TO$1,'[29]SPI Raw Data 1617'!$A$37:$AN$37,0))</f>
        <v>15.24380621532827</v>
      </c>
      <c r="TP8" s="131">
        <f>INDEX('[29]SPI Raw Data 1617'!$A$3:$AN$37,MATCH($A8,'[29]SPI Raw Data 1617'!$A$3:$A$37,0),MATCH(TP$1,'[29]SPI Raw Data 1617'!$A$37:$AN$37,0))</f>
        <v>1132127</v>
      </c>
      <c r="TQ8" s="131">
        <f>INDEX('[29]SPI Raw Data 1617'!$A$3:$AN$37,MATCH($A8,'[29]SPI Raw Data 1617'!$A$3:$A$37,0),MATCH(TQ$1,'[29]SPI Raw Data 1617'!$A$37:$AN$37,0))</f>
        <v>74268</v>
      </c>
      <c r="TR8" s="116">
        <f>INDEX('[30]SPI Raw Data 1718'!$A$3:$AN$37,MATCH($A8,'[30]SPI Raw Data 1718'!$A$3:$A$37,0),MATCH(TR$1,'[30]SPI Raw Data 1718'!$A$37:$AN$37,0))</f>
        <v>12.17119477587875</v>
      </c>
      <c r="TS8" s="131">
        <f>INDEX('[30]SPI Raw Data 1718'!$A$3:$AN$37,MATCH($A8,'[30]SPI Raw Data 1718'!$A$3:$A$37,0),MATCH(TS$1,'[30]SPI Raw Data 1718'!$A$37:$AN$37,0))</f>
        <v>905829</v>
      </c>
      <c r="TT8" s="131">
        <f>INDEX('[30]SPI Raw Data 1718'!$A$3:$AN$37,MATCH($A8,'[30]SPI Raw Data 1718'!$A$3:$A$37,0),MATCH(TT$1,'[30]SPI Raw Data 1718'!$A$37:$AN$37,0))</f>
        <v>74424</v>
      </c>
      <c r="TU8" s="116">
        <f>INDEX('[31]SPI Raw Data 1819'!$A$1:$AN$37,MATCH($A8,'[31]SPI Raw Data 1819'!$A$1:$A$37,0),MATCH(TU$1,'[31]SPI Raw Data 1819'!$A$37:$AN$37,0))</f>
        <v>10.406482287551061</v>
      </c>
      <c r="TV8" s="197">
        <f>INDEX('[31]SPI Raw Data 1819'!$A$1:$AN$37,MATCH($A8,'[31]SPI Raw Data 1819'!$A$1:$A$37,0),MATCH(TV$1,'[31]SPI Raw Data 1819'!$A$37:$AN$37,0))</f>
        <v>777000</v>
      </c>
      <c r="TW8" s="197">
        <f>INDEX('[31]SPI Raw Data 1819'!$A$1:$AN$37,MATCH($A8,'[31]SPI Raw Data 1819'!$A$1:$A$37,0),MATCH(TW$1,'[31]SPI Raw Data 1819'!$A$37:$AN$37,0))</f>
        <v>74665</v>
      </c>
      <c r="TX8" s="116">
        <f>INDEX('[32]SPI Raw Data 1920'!$A$1:$AN$35, MATCH($A8,'[32]SPI Raw Data 1920'!$A$1:$A$35,0),MATCH(TX$1,'[32]SPI Raw Data 1920'!$A$37:$AN$37,0))</f>
        <v>12.044657267476758</v>
      </c>
      <c r="TY8" s="116">
        <f>INDEX('[32]SPI Raw Data 1920'!$A$1:$AN$35, MATCH($A8,'[32]SPI Raw Data 1920'!$A$1:$A$35,0),MATCH(TY$1,'[32]SPI Raw Data 1920'!$A$37:$AN$37,0))</f>
        <v>903000</v>
      </c>
      <c r="TZ8" s="116">
        <f>INDEX('[32]SPI Raw Data 1920'!$A$1:$AN$35, MATCH($A8,'[32]SPI Raw Data 1920'!$A$1:$A$35,0),MATCH(TZ$1,'[32]SPI Raw Data 1920'!$A$37:$AN$37,0))</f>
        <v>74971</v>
      </c>
      <c r="UA8" s="133">
        <f>(SW8*100)/Deflators!$B$2</f>
        <v>26.226832235953218</v>
      </c>
      <c r="UB8" s="116">
        <f>(SZ8*100)/Deflators!$B$3</f>
        <v>23.639242403793016</v>
      </c>
      <c r="UC8" s="116">
        <f>(TC8*100)/Deflators!$B$4</f>
        <v>25.236677525335125</v>
      </c>
      <c r="UD8" s="116">
        <f>(TF8*100)/Deflators!$B$5</f>
        <v>18.014777086477988</v>
      </c>
      <c r="UE8" s="116">
        <f>(TI8*100)/Deflators!$B$6</f>
        <v>17.525232768980572</v>
      </c>
      <c r="UF8" s="116">
        <f>(TL8*100)/Deflators!$B$7</f>
        <v>18.059149383170141</v>
      </c>
      <c r="UG8" s="116">
        <f>(TO8*100)/Deflators!$B$8</f>
        <v>16.257909583509239</v>
      </c>
      <c r="UH8" s="116">
        <f>(TR8*100)/Deflators!$B$9</f>
        <v>12.756280725788109</v>
      </c>
      <c r="UI8" s="116">
        <f>(TU8*100)/Deflators!$B$10</f>
        <v>10.660727307936204</v>
      </c>
      <c r="UJ8" s="248">
        <f>(TX8*100)/Deflators!$B$11</f>
        <v>12.044657267476758</v>
      </c>
      <c r="UK8" s="115">
        <f>INDEX('[25]Corporate Management'!$B$6:$EY$40,MATCH($A8,'[25]Corporate Management'!$B$6:$B$40,0),MATCH(UK$1,'[25]Corporate Management'!$B$40:$EY$40,0))</f>
        <v>6.584356819650937</v>
      </c>
      <c r="UL8" s="131">
        <f>INDEX('[25]Corporate Management'!$B$6:$EY$40,MATCH($A8,'[25]Corporate Management'!$B$6:$B$40,0),MATCH(UL$1,'[25]Corporate Management'!$B$40:$EY$40,0))</f>
        <v>10186</v>
      </c>
      <c r="UM8" s="131">
        <f>INDEX('[25]Corporate Management'!$B$6:$EY$40,MATCH($A8,'[25]Corporate Management'!$B$6:$B$40,0),MATCH(UM$1,'[25]Corporate Management'!$B$40:$EY$40,0))</f>
        <v>1547</v>
      </c>
      <c r="UN8" s="116">
        <f>INDEX('[25]Corporate Management'!$B$6:$EY$40,MATCH($A8,'[25]Corporate Management'!$B$6:$B$40,0),MATCH(UN$1,'[25]Corporate Management'!$B$40:$EY$40,0))</f>
        <v>6.2805611222444888</v>
      </c>
      <c r="UO8" s="131">
        <f>INDEX('[25]Corporate Management'!$B$6:$EY$40,MATCH($A8,'[25]Corporate Management'!$B$6:$B$40,0),MATCH(UO$1,'[25]Corporate Management'!$B$40:$EY$40,0))</f>
        <v>9402</v>
      </c>
      <c r="UP8" s="131">
        <f>INDEX('[25]Corporate Management'!$B$6:$EY$40,MATCH($A8,'[25]Corporate Management'!$B$6:$B$40,0),MATCH(UP$1,'[25]Corporate Management'!$B$40:$EY$40,0))</f>
        <v>1497</v>
      </c>
      <c r="UQ8" s="116">
        <f>INDEX('[25]Corporate Management'!$B$6:$EY$40,MATCH($A8,'[25]Corporate Management'!$B$6:$B$40,0),MATCH(UQ$1,'[25]Corporate Management'!$B$40:$EY$40,0))</f>
        <v>6.1667801225323347</v>
      </c>
      <c r="UR8" s="131">
        <f>INDEX('[25]Corporate Management'!$B$6:$EY$40,MATCH($A8,'[25]Corporate Management'!$B$6:$B$40,0),MATCH(UR$1,'[25]Corporate Management'!$B$40:$EY$40,0))</f>
        <v>9059</v>
      </c>
      <c r="US8" s="131">
        <f>INDEX('[25]Corporate Management'!$B$6:$EY$40,MATCH($A8,'[25]Corporate Management'!$B$6:$B$40,0),MATCH(US$1,'[25]Corporate Management'!$B$40:$EY$40,0))</f>
        <v>1469</v>
      </c>
      <c r="UT8" s="116">
        <f>INDEX('[26]All Data'!$A$1:$Y$34,MATCH($A8,'[26]All Data'!$A$1:$A$34,0),MATCH(UT$1,'[26]All Data'!$A$1:$Y$1,0))</f>
        <v>6.0966216216216216</v>
      </c>
      <c r="UU8" s="131">
        <f>INDEX('[26]All Data'!$A$1:$Y$34,MATCH($A8,'[26]All Data'!$A$1:$A$34,0),MATCH(UU$1,'[26]All Data'!$A$1:$Y$1,0))</f>
        <v>9023</v>
      </c>
      <c r="UV8" s="131">
        <f>INDEX('[26]All Data'!$A$1:$Y$34,MATCH($A8,'[26]All Data'!$A$1:$A$34,0),MATCH(UV$1,'[26]All Data'!$A$1:$Y$1,0))</f>
        <v>1480</v>
      </c>
      <c r="UW8" s="116">
        <f>INDEX('[27]All Data'!$A$1:$Y$34,MATCH($A8,'[27]All Data'!$A$1:$A$34,0),MATCH(UW$1,'[27]All Data'!$A$1:$Y$1,0))</f>
        <v>6.9392882065596648</v>
      </c>
      <c r="UX8" s="131">
        <f>INDEX('[27]All Data'!$A$1:$Y$34,MATCH($A8,'[27]All Data'!$A$1:$A$34,0),MATCH(UX$1,'[27]All Data'!$A$1:$Y$1,0))</f>
        <v>9944</v>
      </c>
      <c r="UY8" s="131">
        <f>INDEX('[27]All Data'!$A$1:$Y$34,MATCH($A8,'[27]All Data'!$A$1:$A$34,0),MATCH(UY$1,'[27]All Data'!$A$1:$Y$1,0))</f>
        <v>1433</v>
      </c>
      <c r="UZ8" s="116">
        <f>INDEX('[28]All Data'!$A$1:$AB$34,MATCH($A8,'[28]All Data'!$A$1:$A$34,0),MATCH(UZ$1,'[28]All Data'!$A$1:$AB$1,0))</f>
        <v>7.1479697178251893</v>
      </c>
      <c r="VA8" s="131">
        <f>INDEX('[28]All Data'!$A$1:$AB$34,MATCH($A8,'[28]All Data'!$A$1:$A$34,0),MATCH(VA$1,'[28]All Data'!$A$1:$AB$1,0))</f>
        <v>10386</v>
      </c>
      <c r="VB8" s="131">
        <f>INDEX('[28]All Data'!$A$1:$AB$34,MATCH($A8,'[28]All Data'!$A$1:$A$34,0),MATCH(VB$1,'[28]All Data'!$A$1:$AB$1,0))</f>
        <v>1453</v>
      </c>
      <c r="VC8" s="116">
        <f>INDEX('[29]SPI Raw Data 1617'!$A$3:$AN$37,MATCH($A8,'[29]SPI Raw Data 1617'!$A$3:$A$37,0),MATCH(VC$1,'[29]SPI Raw Data 1617'!$A$37:$AN$37,0))</f>
        <v>7.6</v>
      </c>
      <c r="VD8" s="131">
        <f>INDEX('[29]SPI Raw Data 1617'!$A$3:$AN$37,MATCH($A8,'[29]SPI Raw Data 1617'!$A$3:$A$37,0),MATCH(VD$1,'[29]SPI Raw Data 1617'!$A$37:$AN$37,0))</f>
        <v>11303</v>
      </c>
      <c r="VE8" s="131">
        <f>INDEX('[29]SPI Raw Data 1617'!$A$3:$AN$37,MATCH($A8,'[29]SPI Raw Data 1617'!$A$3:$A$37,0),MATCH(VE$1,'[29]SPI Raw Data 1617'!$A$37:$AN$37,0))</f>
        <v>1481</v>
      </c>
      <c r="VF8" s="116">
        <f>INDEX('[30]SPI Raw Data 1718'!$A$3:$AN$37,MATCH($A8,'[30]SPI Raw Data 1718'!$A$3:$A$37,0),MATCH(VF$1,'[30]SPI Raw Data 1718'!$A$37:$AN$37,0))</f>
        <v>7.8587181254307374</v>
      </c>
      <c r="VG8" s="131">
        <f>INDEX('[30]SPI Raw Data 1718'!$A$3:$AN$37,MATCH($A8,'[30]SPI Raw Data 1718'!$A$3:$A$37,0),MATCH(VG$1,'[30]SPI Raw Data 1718'!$A$37:$AN$37,0))</f>
        <v>11403</v>
      </c>
      <c r="VH8" s="131">
        <f>INDEX('[30]SPI Raw Data 1718'!$A$3:$AN$37,MATCH($A8,'[30]SPI Raw Data 1718'!$A$3:$A$37,0),MATCH(VH$1,'[30]SPI Raw Data 1718'!$A$37:$AN$37,0))</f>
        <v>1451</v>
      </c>
      <c r="VI8" s="116">
        <f>INDEX('[31]SPI Raw Data 1819'!$A$1:$AN$37,MATCH($A8,'[31]SPI Raw Data 1819'!$A$1:$A$37,0),MATCH(VI$1,'[31]SPI Raw Data 1819'!$A$37:$AN$37,0))</f>
        <v>7.2797916809429175</v>
      </c>
      <c r="VJ8" s="197">
        <f>INDEX('[31]SPI Raw Data 1819'!$A$1:$AN$37,MATCH($A8,'[31]SPI Raw Data 1819'!$A$1:$A$37,0),MATCH(VJ$1,'[31]SPI Raw Data 1819'!$A$37:$AN$37,0))</f>
        <v>10623.4</v>
      </c>
      <c r="VK8" s="225">
        <f>INDEX('[31]SPI Raw Data 1819'!$A$1:$AN$37,MATCH($A8,'[31]SPI Raw Data 1819'!$A$1:$A$37,0),MATCH(VK$1,'[31]SPI Raw Data 1819'!$A$37:$AN$37,0))</f>
        <v>1459.3</v>
      </c>
      <c r="VL8" s="116">
        <f>INDEX('[32]SPI Raw Data 1920'!$A$1:$AN$35, MATCH($A8,'[32]SPI Raw Data 1920'!$A$1:$A$35,0),MATCH(VL$1,'[32]SPI Raw Data 1920'!$A$37:$AN$37,0))</f>
        <v>6.8478156240975787</v>
      </c>
      <c r="VM8" s="116">
        <f>INDEX('[32]SPI Raw Data 1920'!$A$1:$AN$35, MATCH($A8,'[32]SPI Raw Data 1920'!$A$1:$A$35,0),MATCH(VM$1,'[32]SPI Raw Data 1920'!$A$37:$AN$37,0))</f>
        <v>9959.6</v>
      </c>
      <c r="VN8" s="116">
        <f>INDEX('[32]SPI Raw Data 1920'!$A$1:$AN$35, MATCH($A8,'[32]SPI Raw Data 1920'!$A$1:$A$35,0),MATCH(VN$1,'[32]SPI Raw Data 1920'!$A$37:$AN$37,0))</f>
        <v>1454.42</v>
      </c>
      <c r="VO8" s="115">
        <f>INDEX('[25]Corporate Management'!$B$6:$EY$40,MATCH($A8,'[25]Corporate Management'!$B$6:$B$40,0),MATCH(VO$1,'[25]Corporate Management'!$B$40:$EY$40,0))</f>
        <v>10.976770753998476</v>
      </c>
      <c r="VP8" s="131">
        <f>INDEX('[25]Corporate Management'!$B$6:$EY$40,MATCH($A8,'[25]Corporate Management'!$B$6:$B$40,0),MATCH(VP$1,'[25]Corporate Management'!$B$40:$EY$40,0))</f>
        <v>57650</v>
      </c>
      <c r="VQ8" s="131">
        <f>INDEX('[25]Corporate Management'!$B$6:$EY$40,MATCH($A8,'[25]Corporate Management'!$B$6:$B$40,0),MATCH(VQ$1,'[25]Corporate Management'!$B$40:$EY$40,0))</f>
        <v>5252</v>
      </c>
      <c r="VR8" s="116">
        <f>INDEX('[25]Corporate Management'!$B$6:$EY$40,MATCH($A8,'[25]Corporate Management'!$B$6:$B$40,0),MATCH(VR$1,'[25]Corporate Management'!$B$40:$EY$40,0))</f>
        <v>11.007761437908497</v>
      </c>
      <c r="VS8" s="131">
        <f>INDEX('[25]Corporate Management'!$B$6:$EY$40,MATCH($A8,'[25]Corporate Management'!$B$6:$B$40,0),MATCH(VS$1,'[25]Corporate Management'!$B$40:$EY$40,0))</f>
        <v>53894</v>
      </c>
      <c r="VT8" s="131">
        <f>INDEX('[25]Corporate Management'!$B$6:$EY$40,MATCH($A8,'[25]Corporate Management'!$B$6:$B$40,0),MATCH(VT$1,'[25]Corporate Management'!$B$40:$EY$40,0))</f>
        <v>4896</v>
      </c>
      <c r="VU8" s="116">
        <f>INDEX('[25]Corporate Management'!$B$6:$EY$40,MATCH($A8,'[25]Corporate Management'!$B$6:$B$40,0),MATCH(VU$1,'[25]Corporate Management'!$B$40:$EY$40,0))</f>
        <v>11.778470490440565</v>
      </c>
      <c r="VV8" s="131">
        <f>INDEX('[25]Corporate Management'!$B$6:$EY$40,MATCH($A8,'[25]Corporate Management'!$B$6:$B$40,0),MATCH(VV$1,'[25]Corporate Management'!$B$40:$EY$40,0))</f>
        <v>56678</v>
      </c>
      <c r="VW8" s="131">
        <f>INDEX('[25]Corporate Management'!$B$6:$EY$40,MATCH($A8,'[25]Corporate Management'!$B$6:$B$40,0),MATCH(VW$1,'[25]Corporate Management'!$B$40:$EY$40,0))</f>
        <v>4812</v>
      </c>
      <c r="VX8" s="116">
        <f>INDEX('[26]All Data'!$A$1:$Y$34,MATCH($A8,'[26]All Data'!$A$1:$A$34,0),MATCH(VX$1,'[26]All Data'!$A$1:$Y$1,0))</f>
        <v>11.734413965087281</v>
      </c>
      <c r="VY8" s="131">
        <f>INDEX('[26]All Data'!$A$1:$Y$34,MATCH($A8,'[26]All Data'!$A$1:$A$34,0),MATCH(VY$1,'[26]All Data'!$A$1:$Y$1,0))</f>
        <v>56466</v>
      </c>
      <c r="VZ8" s="131">
        <f>INDEX('[26]All Data'!$A$1:$Y$34,MATCH($A8,'[26]All Data'!$A$1:$A$34,0),MATCH(VZ$1,'[26]All Data'!$A$1:$Y$1,0))</f>
        <v>4812</v>
      </c>
      <c r="WA8" s="116">
        <f>INDEX('[27]All Data'!$A$1:$Y$34,MATCH($A8,'[27]All Data'!$A$1:$A$34,0),MATCH(WA$1,'[27]All Data'!$A$1:$Y$1,0))</f>
        <v>11.968512256973796</v>
      </c>
      <c r="WB8" s="131">
        <f>INDEX('[27]All Data'!$A$1:$Y$34,MATCH($A8,'[27]All Data'!$A$1:$A$34,0),MATCH(WB$1,'[27]All Data'!$A$1:$Y$1,0))</f>
        <v>56635</v>
      </c>
      <c r="WC8" s="131">
        <f>INDEX('[27]All Data'!$A$1:$Y$34,MATCH($A8,'[27]All Data'!$A$1:$A$34,0),MATCH(WC$1,'[27]All Data'!$A$1:$Y$1,0))</f>
        <v>4732</v>
      </c>
      <c r="WD8" s="116">
        <f>INDEX('[28]All Data'!$A$1:$AB$34,MATCH($A8,'[28]All Data'!$A$1:$A$34,0),MATCH(WD$1,'[28]All Data'!$A$1:$AB$1,0))</f>
        <v>10.526856903063365</v>
      </c>
      <c r="WE8" s="131">
        <f>INDEX('[28]All Data'!$A$1:$AB$34,MATCH($A8,'[28]All Data'!$A$1:$A$34,0),MATCH(WE$1,'[28]All Data'!$A$1:$AB$1,0))</f>
        <v>50171</v>
      </c>
      <c r="WF8" s="131">
        <f>INDEX('[28]All Data'!$A$1:$AB$34,MATCH($A8,'[28]All Data'!$A$1:$A$34,0),MATCH(WF$1,'[28]All Data'!$A$1:$AB$1,0))</f>
        <v>4766</v>
      </c>
      <c r="WG8" s="116">
        <f>INDEX('[29]SPI Raw Data 1617'!$A$3:$AN$37,MATCH($A8,'[29]SPI Raw Data 1617'!$A$3:$A$37,0),MATCH(WG$1,'[29]SPI Raw Data 1617'!$A$37:$AN$37,0))</f>
        <v>11.855648088831945</v>
      </c>
      <c r="WH8" s="131">
        <f>INDEX('[29]SPI Raw Data 1617'!$A$3:$AN$37,MATCH($A8,'[29]SPI Raw Data 1617'!$A$3:$A$37,0),MATCH(WH$1,'[29]SPI Raw Data 1617'!$A$37:$AN$37,0))</f>
        <v>55520</v>
      </c>
      <c r="WI8" s="131">
        <f>INDEX('[29]SPI Raw Data 1617'!$A$3:$AN$37,MATCH($A8,'[29]SPI Raw Data 1617'!$A$3:$A$37,0),MATCH(WI$1,'[29]SPI Raw Data 1617'!$A$37:$AN$37,0))</f>
        <v>4683</v>
      </c>
      <c r="WJ8" s="116">
        <f>INDEX('[30]SPI Raw Data 1718'!$A$3:$AN$37,MATCH($A8,'[30]SPI Raw Data 1718'!$A$3:$A$37,0),MATCH(WJ$1,'[30]SPI Raw Data 1718'!$A$37:$AN$37,0))</f>
        <v>12.555266579973992</v>
      </c>
      <c r="WK8" s="131">
        <f>INDEX('[30]SPI Raw Data 1718'!$A$3:$AN$37,MATCH($A8,'[30]SPI Raw Data 1718'!$A$3:$A$37,0),MATCH(WK$1,'[30]SPI Raw Data 1718'!$A$37:$AN$37,0))</f>
        <v>57930</v>
      </c>
      <c r="WL8" s="131">
        <f>INDEX('[30]SPI Raw Data 1718'!$A$3:$AN$37,MATCH($A8,'[30]SPI Raw Data 1718'!$A$3:$A$37,0),MATCH(WL$1,'[30]SPI Raw Data 1718'!$A$37:$AN$37,0))</f>
        <v>4614</v>
      </c>
      <c r="WM8" s="116">
        <f>INDEX('[31]SPI Raw Data 1819'!$A$1:$AN$37,MATCH($A8,'[31]SPI Raw Data 1819'!$A$1:$A$37,0),MATCH(WM$1,'[31]SPI Raw Data 1819'!$A$37:$AN$37,0))</f>
        <v>12.936640013868125</v>
      </c>
      <c r="WN8" s="197">
        <f>INDEX('[31]SPI Raw Data 1819'!$A$1:$AN$37,MATCH($A8,'[31]SPI Raw Data 1819'!$A$1:$A$37,0),MATCH(WN$1,'[31]SPI Raw Data 1819'!$A$37:$AN$37,0))</f>
        <v>59701.3</v>
      </c>
      <c r="WO8" s="225">
        <f>INDEX('[31]SPI Raw Data 1819'!$A$1:$AN$37,MATCH($A8,'[31]SPI Raw Data 1819'!$A$1:$A$37,0),MATCH(WO$1,'[31]SPI Raw Data 1819'!$A$37:$AN$37,0))</f>
        <v>4614.8999999999996</v>
      </c>
      <c r="WP8" s="116">
        <f>INDEX('[32]SPI Raw Data 1920'!$A$1:$AN$35, MATCH($A8,'[32]SPI Raw Data 1920'!$A$1:$A$35,0),MATCH(WP$1,'[32]SPI Raw Data 1920'!$A$37:$AN$37,0))</f>
        <v>13.211803278688524</v>
      </c>
      <c r="WQ8" s="116">
        <f>INDEX('[32]SPI Raw Data 1920'!$A$1:$AN$35, MATCH($A8,'[32]SPI Raw Data 1920'!$A$1:$A$35,0),MATCH(WQ$1,'[32]SPI Raw Data 1920'!$A$37:$AN$37,0))</f>
        <v>60444</v>
      </c>
      <c r="WR8" s="116">
        <f>INDEX('[32]SPI Raw Data 1920'!$A$1:$AN$35, MATCH($A8,'[32]SPI Raw Data 1920'!$A$1:$A$35,0),MATCH(WR$1,'[32]SPI Raw Data 1920'!$A$37:$AN$37,0))</f>
        <v>4575</v>
      </c>
      <c r="WS8" s="115">
        <f>INDEX('[25]Corporate Management'!$B$6:$EY$40,MATCH($A8,'[25]Corporate Management'!$B$6:$B$40,0),MATCH(WS$1,'[25]Corporate Management'!$B$40:$EY$40,0))</f>
        <v>92.930021717191664</v>
      </c>
      <c r="WT8" s="131">
        <f>INDEX('[25]Corporate Management'!$B$6:$EY$40,MATCH($A8,'[25]Corporate Management'!$B$6:$B$40,0),MATCH(WT$1,'[25]Corporate Management'!$B$40:$EY$40,0))</f>
        <v>42995107</v>
      </c>
      <c r="WU8" s="131">
        <f>INDEX('[25]Corporate Management'!$B$6:$EY$40,MATCH($A8,'[25]Corporate Management'!$B$6:$B$40,0),MATCH(WU$1,'[25]Corporate Management'!$B$40:$EY$40,0))</f>
        <v>46266111</v>
      </c>
      <c r="WV8" s="116">
        <f>INDEX('[25]Corporate Management'!$B$6:$EY$40,MATCH($A8,'[25]Corporate Management'!$B$6:$B$40,0),MATCH(WV$1,'[25]Corporate Management'!$B$40:$EY$40,0))</f>
        <v>93.296955083764914</v>
      </c>
      <c r="WW8" s="131">
        <f>INDEX('[25]Corporate Management'!$B$6:$EY$40,MATCH($A8,'[25]Corporate Management'!$B$6:$B$40,0),MATCH(WW$1,'[25]Corporate Management'!$B$40:$EY$40,0))</f>
        <v>43568885</v>
      </c>
      <c r="WX8" s="131">
        <f>INDEX('[25]Corporate Management'!$B$6:$EY$40,MATCH($A8,'[25]Corporate Management'!$B$6:$B$40,0),MATCH(WX$1,'[25]Corporate Management'!$B$40:$EY$40,0))</f>
        <v>46699150</v>
      </c>
      <c r="WY8" s="116">
        <f>INDEX('[25]Corporate Management'!$B$6:$EY$40,MATCH($A8,'[25]Corporate Management'!$B$6:$B$40,0),MATCH(WY$1,'[25]Corporate Management'!$B$40:$EY$40,0))</f>
        <v>93.106334115573318</v>
      </c>
      <c r="WZ8" s="131">
        <f>INDEX('[25]Corporate Management'!$B$6:$EY$40,MATCH($A8,'[25]Corporate Management'!$B$6:$B$40,0),MATCH(WZ$1,'[25]Corporate Management'!$B$40:$EY$40,0))</f>
        <v>43923578.82</v>
      </c>
      <c r="XA8" s="131">
        <f>INDEX('[25]Corporate Management'!$B$6:$EY$40,MATCH($A8,'[25]Corporate Management'!$B$6:$B$40,0),MATCH(XA$1,'[25]Corporate Management'!$B$40:$EY$40,0))</f>
        <v>47175714.989999995</v>
      </c>
      <c r="XB8" s="116">
        <f>INDEX('[26]All Data'!$A$1:$Y$34,MATCH($A8,'[26]All Data'!$A$1:$A$34,0),MATCH(XB$1,'[26]All Data'!$A$1:$Y$1,0))</f>
        <v>92.656773412180755</v>
      </c>
      <c r="XC8" s="131">
        <f>INDEX('[26]All Data'!$A$1:$Y$34,MATCH($A8,'[26]All Data'!$A$1:$A$34,0),MATCH(XC$1,'[26]All Data'!$A$1:$Y$1,0))</f>
        <v>44383635</v>
      </c>
      <c r="XD8" s="131">
        <f>INDEX('[26]All Data'!$A$1:$Y$34,MATCH($A8,'[26]All Data'!$A$1:$A$34,0),MATCH(XD$1,'[26]All Data'!$A$1:$Y$1,0))</f>
        <v>47901123</v>
      </c>
      <c r="XE8" s="116">
        <f>INDEX('[27]All Data'!$A$1:$Y$34,MATCH($A8,'[27]All Data'!$A$1:$A$34,0),MATCH(XE$1,'[27]All Data'!$A$1:$Y$1,0))</f>
        <v>93.290583856580554</v>
      </c>
      <c r="XF8" s="131">
        <f>INDEX('[27]All Data'!$A$1:$Y$34,MATCH($A8,'[27]All Data'!$A$1:$A$34,0),MATCH(XF$1,'[27]All Data'!$A$1:$Y$1,0))</f>
        <v>45297952</v>
      </c>
      <c r="XG8" s="131">
        <f>INDEX('[27]All Data'!$A$1:$Y$34,MATCH($A8,'[27]All Data'!$A$1:$A$34,0),MATCH(XG$1,'[27]All Data'!$A$1:$Y$1,0))</f>
        <v>48555760</v>
      </c>
      <c r="XH8" s="116">
        <f>INDEX('[28]All Data'!$A$1:$AB$34,MATCH($A8,'[28]All Data'!$A$1:$A$34,0),MATCH(XH$1,'[28]All Data'!$A$1:$AB$1,0))</f>
        <v>93.585039865911625</v>
      </c>
      <c r="XI8" s="131">
        <f>INDEX('[28]All Data'!$A$1:$AB$34,MATCH($A8,'[28]All Data'!$A$1:$A$34,0),MATCH(XI$1,'[28]All Data'!$A$1:$AB$1,0))</f>
        <v>46252465</v>
      </c>
      <c r="XJ8" s="131">
        <f>INDEX('[28]All Data'!$A$1:$AB$34,MATCH($A8,'[28]All Data'!$A$1:$A$34,0),MATCH(XJ$1,'[28]All Data'!$A$1:$AB$1,0))</f>
        <v>49422926</v>
      </c>
      <c r="XK8" s="116">
        <f>INDEX('[29]SPI Raw Data 1617'!$A$3:$AN$37,MATCH($A8,'[29]SPI Raw Data 1617'!$A$3:$A$37,0),MATCH(XK$1,'[29]SPI Raw Data 1617'!$A$37:$AN$37,0))</f>
        <v>93.406956621665074</v>
      </c>
      <c r="XL8" s="131">
        <f>INDEX('[29]SPI Raw Data 1617'!$A$3:$AN$37,MATCH($A8,'[29]SPI Raw Data 1617'!$A$3:$A$37,0),MATCH(XL$1,'[29]SPI Raw Data 1617'!$A$37:$AN$37,0))</f>
        <v>46847334.289999999</v>
      </c>
      <c r="XM8" s="131">
        <f>INDEX('[29]SPI Raw Data 1617'!$A$3:$AN$37,MATCH($A8,'[29]SPI Raw Data 1617'!$A$3:$A$37,0),MATCH(XM$1,'[29]SPI Raw Data 1617'!$A$37:$AN$37,0))</f>
        <v>50154009.920000002</v>
      </c>
      <c r="XN8" s="116">
        <f>INDEX('[30]SPI Raw Data 1718'!$A$3:$AN$37,MATCH($A8,'[30]SPI Raw Data 1718'!$A$3:$A$37,0),MATCH(XN$1,'[30]SPI Raw Data 1718'!$A$37:$AN$37,0))</f>
        <v>93.913621995958408</v>
      </c>
      <c r="XO8" s="131">
        <f>INDEX('[30]SPI Raw Data 1718'!$A$3:$AN$37,MATCH($A8,'[30]SPI Raw Data 1718'!$A$3:$A$37,0),MATCH(XO$1,'[30]SPI Raw Data 1718'!$A$37:$AN$37,0))</f>
        <v>49755143.659999996</v>
      </c>
      <c r="XP8" s="131">
        <f>INDEX('[30]SPI Raw Data 1718'!$A$3:$AN$37,MATCH($A8,'[30]SPI Raw Data 1718'!$A$3:$A$37,0),MATCH(XP$1,'[30]SPI Raw Data 1718'!$A$37:$AN$37,0))</f>
        <v>52979687.719999999</v>
      </c>
      <c r="XQ8" s="116">
        <f>INDEX('[31]SPI Raw Data 1819'!$A$1:$AN$37,MATCH($A8,'[31]SPI Raw Data 1819'!$A$1:$A$37,0),MATCH(XQ$1,'[31]SPI Raw Data 1819'!$A$37:$AN$37,0))</f>
        <v>94.061068423646219</v>
      </c>
      <c r="XR8" s="197">
        <f>INDEX('[31]SPI Raw Data 1819'!$A$1:$AN$37,MATCH($A8,'[31]SPI Raw Data 1819'!$A$1:$A$37,0),MATCH(XR$1,'[31]SPI Raw Data 1819'!$A$37:$AN$37,0))</f>
        <v>51537000</v>
      </c>
      <c r="XS8" s="225">
        <f>INDEX('[31]SPI Raw Data 1819'!$A$1:$AN$37,MATCH($A8,'[31]SPI Raw Data 1819'!$A$1:$A$37,0),MATCH(XS$1,'[31]SPI Raw Data 1819'!$A$37:$AN$37,0))</f>
        <v>54791000</v>
      </c>
      <c r="XT8" s="116">
        <f>INDEX('[32]SPI Raw Data 1920'!$A$1:$AN$35, MATCH($A8,'[32]SPI Raw Data 1920'!$A$1:$A$35,0),MATCH(XT$1,'[32]SPI Raw Data 1920'!$A$37:$AN$37,0))</f>
        <v>94.219970920734767</v>
      </c>
      <c r="XU8" s="116">
        <f>INDEX('[32]SPI Raw Data 1920'!$A$1:$AN$35, MATCH($A8,'[32]SPI Raw Data 1920'!$A$1:$A$35,0),MATCH(XU$1,'[32]SPI Raw Data 1920'!$A$37:$AN$37,0))</f>
        <v>53514278</v>
      </c>
      <c r="XV8" s="116">
        <f>INDEX('[32]SPI Raw Data 1920'!$A$1:$AN$35, MATCH($A8,'[32]SPI Raw Data 1920'!$A$1:$A$35,0),MATCH(XV$1,'[32]SPI Raw Data 1920'!$A$37:$AN$37,0))</f>
        <v>56797171</v>
      </c>
      <c r="XW8" s="115">
        <f>INDEX('[25]Corporate Management'!$B$6:$EY$40,MATCH($A8,'[25]Corporate Management'!$B$6:$B$40,0),MATCH(XW$1,'[25]Corporate Management'!$B$40:$EY$40,0))</f>
        <v>95.050205973223484</v>
      </c>
      <c r="XX8" s="131">
        <f>INDEX('[25]Corporate Management'!$B$6:$EY$40,MATCH($A8,'[25]Corporate Management'!$B$6:$B$40,0),MATCH(XX$1,'[25]Corporate Management'!$B$40:$EY$40,0))</f>
        <v>14767</v>
      </c>
      <c r="XY8" s="131">
        <f>INDEX('[25]Corporate Management'!$B$6:$EY$40,MATCH($A8,'[25]Corporate Management'!$B$6:$B$40,0),MATCH(XY$1,'[25]Corporate Management'!$B$40:$EY$40,0))</f>
        <v>15536</v>
      </c>
      <c r="XZ8" s="116">
        <f>INDEX('[25]Corporate Management'!$B$6:$EY$40,MATCH($A8,'[25]Corporate Management'!$B$6:$B$40,0),MATCH(XZ$1,'[25]Corporate Management'!$B$40:$EY$40,0))</f>
        <v>92.622047863670602</v>
      </c>
      <c r="YA8" s="131">
        <f>INDEX('[25]Corporate Management'!$B$6:$EY$40,MATCH($A8,'[25]Corporate Management'!$B$6:$B$40,0),MATCH(YA$1,'[25]Corporate Management'!$B$40:$EY$40,0))</f>
        <v>164795</v>
      </c>
      <c r="YB8" s="131">
        <f>INDEX('[25]Corporate Management'!$B$6:$EY$40,MATCH($A8,'[25]Corporate Management'!$B$6:$B$40,0),MATCH(YB$1,'[25]Corporate Management'!$B$40:$EY$40,0))</f>
        <v>177922</v>
      </c>
      <c r="YC8" s="116">
        <f>INDEX('[25]Corporate Management'!$B$6:$EY$40,MATCH($A8,'[25]Corporate Management'!$B$6:$B$40,0),MATCH(YC$1,'[25]Corporate Management'!$B$40:$EY$40,0))</f>
        <v>92.903943627147981</v>
      </c>
      <c r="YD8" s="131">
        <f>INDEX('[25]Corporate Management'!$B$6:$EY$40,MATCH($A8,'[25]Corporate Management'!$B$6:$B$40,0),MATCH(YD$1,'[25]Corporate Management'!$B$40:$EY$40,0))</f>
        <v>15030</v>
      </c>
      <c r="YE8" s="131">
        <f>INDEX('[25]Corporate Management'!$B$6:$EY$40,MATCH($A8,'[25]Corporate Management'!$B$6:$B$40,0),MATCH(YE$1,'[25]Corporate Management'!$B$40:$EY$40,0))</f>
        <v>16178</v>
      </c>
      <c r="YF8" s="116">
        <f>INDEX('[26]All Data'!$A$1:$Y$34,MATCH($A8,'[26]All Data'!$A$1:$A$34,0),MATCH(YF$1,'[26]All Data'!$A$1:$Y$1,0))</f>
        <v>93.700646087580765</v>
      </c>
      <c r="YG8" s="131">
        <f>INDEX('[26]All Data'!$A$1:$Y$34,MATCH($A8,'[26]All Data'!$A$1:$A$34,0),MATCH(YG$1,'[26]All Data'!$A$1:$Y$1,0))</f>
        <v>15663</v>
      </c>
      <c r="YH8" s="131">
        <f>INDEX('[26]All Data'!$A$1:$Y$34,MATCH($A8,'[26]All Data'!$A$1:$A$34,0),MATCH(YH$1,'[26]All Data'!$A$1:$Y$1,0))</f>
        <v>16716</v>
      </c>
      <c r="YI8" s="116">
        <f>INDEX('[27]All Data'!$A$1:$Y$34,MATCH($A8,'[27]All Data'!$A$1:$A$34,0),MATCH(YI$1,'[27]All Data'!$A$1:$Y$1,0))</f>
        <v>94.16262401247954</v>
      </c>
      <c r="YJ8" s="131">
        <f>INDEX('[27]All Data'!$A$1:$Y$34,MATCH($A8,'[27]All Data'!$A$1:$A$34,0),MATCH(YJ$1,'[27]All Data'!$A$1:$Y$1,0))</f>
        <v>159358</v>
      </c>
      <c r="YK8" s="131">
        <f>INDEX('[27]All Data'!$A$1:$Y$34,MATCH($A8,'[27]All Data'!$A$1:$A$34,0),MATCH(YK$1,'[27]All Data'!$A$1:$Y$1,0))</f>
        <v>169237</v>
      </c>
      <c r="YL8" s="116">
        <f>INDEX('[28]All Data'!$A$1:$AB$34,MATCH($A8,'[28]All Data'!$A$1:$A$34,0),MATCH(YL$1,'[28]All Data'!$A$1:$AB$1,0))</f>
        <v>95.9089218310761</v>
      </c>
      <c r="YM8" s="131">
        <f>INDEX('[28]All Data'!$A$1:$AB$34,MATCH($A8,'[28]All Data'!$A$1:$A$34,0),MATCH(YM$1,'[28]All Data'!$A$1:$AB$1,0))</f>
        <v>157282</v>
      </c>
      <c r="YN8" s="131">
        <f>INDEX('[28]All Data'!$A$1:$AB$34,MATCH($A8,'[28]All Data'!$A$1:$A$34,0),MATCH(YN$1,'[28]All Data'!$A$1:$AB$1,0))</f>
        <v>163991</v>
      </c>
      <c r="YO8" s="116">
        <f>INDEX('[29]SPI Raw Data 1617'!$A$3:$AN$37,MATCH($A8,'[29]SPI Raw Data 1617'!$A$3:$A$37,0),MATCH(YO$1,'[29]SPI Raw Data 1617'!$A$37:$AN$37,0))</f>
        <v>97.230876816163942</v>
      </c>
      <c r="YP8" s="131">
        <f>INDEX('[29]SPI Raw Data 1617'!$A$3:$AN$37,MATCH($A8,'[29]SPI Raw Data 1617'!$A$3:$A$37,0),MATCH(YP$1,'[29]SPI Raw Data 1617'!$A$37:$AN$37,0))</f>
        <v>155724</v>
      </c>
      <c r="YQ8" s="131">
        <f>INDEX('[29]SPI Raw Data 1617'!$A$3:$AN$37,MATCH($A8,'[29]SPI Raw Data 1617'!$A$3:$A$37,0),MATCH(YQ$1,'[29]SPI Raw Data 1617'!$A$37:$AN$37,0))</f>
        <v>160159</v>
      </c>
      <c r="YR8" s="116">
        <f>INDEX('[30]SPI Raw Data 1718'!$A$3:$AN$37,MATCH($A8,'[30]SPI Raw Data 1718'!$A$3:$A$37,0),MATCH(YR$1,'[30]SPI Raw Data 1718'!$A$37:$AN$37,0))</f>
        <v>97.057938349797027</v>
      </c>
      <c r="YS8" s="131">
        <f>INDEX('[30]SPI Raw Data 1718'!$A$3:$AN$37,MATCH($A8,'[30]SPI Raw Data 1718'!$A$3:$A$37,0),MATCH(YS$1,'[30]SPI Raw Data 1718'!$A$37:$AN$37,0))</f>
        <v>145122</v>
      </c>
      <c r="YT8" s="131">
        <f>INDEX('[30]SPI Raw Data 1718'!$A$3:$AN$37,MATCH($A8,'[30]SPI Raw Data 1718'!$A$3:$A$37,0),MATCH(YT$1,'[30]SPI Raw Data 1718'!$A$37:$AN$37,0))</f>
        <v>149521</v>
      </c>
      <c r="YU8" s="116">
        <f>INDEX('[31]SPI Raw Data 1819'!$A$1:$AN$37,MATCH($A8,'[31]SPI Raw Data 1819'!$A$1:$A$37,0),MATCH(YU$1,'[31]SPI Raw Data 1819'!$A$37:$AN$37,0))</f>
        <v>97.024806636476583</v>
      </c>
      <c r="YV8" s="197">
        <f>INDEX('[31]SPI Raw Data 1819'!$A$1:$AN$37,MATCH($A8,'[31]SPI Raw Data 1819'!$A$1:$A$37,0),MATCH(YV$1,'[31]SPI Raw Data 1819'!$A$37:$AN$37,0))</f>
        <v>121053</v>
      </c>
      <c r="YW8" s="225">
        <f>INDEX('[31]SPI Raw Data 1819'!$A$1:$AN$37,MATCH($A8,'[31]SPI Raw Data 1819'!$A$1:$A$37,0),MATCH(YW$1,'[31]SPI Raw Data 1819'!$A$37:$AN$37,0))</f>
        <v>124765</v>
      </c>
      <c r="YX8" s="116">
        <f>INDEX('[32]SPI Raw Data 1920'!$A$1:$AN$35, MATCH($A8,'[32]SPI Raw Data 1920'!$A$1:$A$35,0),MATCH(YX$1,'[32]SPI Raw Data 1920'!$A$37:$AN$37,0))</f>
        <v>97.769776977697759</v>
      </c>
      <c r="YY8" s="116">
        <f>INDEX('[32]SPI Raw Data 1920'!$A$1:$AN$35, MATCH($A8,'[32]SPI Raw Data 1920'!$A$1:$A$35,0),MATCH(YY$1,'[32]SPI Raw Data 1920'!$A$37:$AN$37,0))</f>
        <v>127088</v>
      </c>
      <c r="YZ8" s="116">
        <f>INDEX('[32]SPI Raw Data 1920'!$A$1:$AN$35, MATCH($A8,'[32]SPI Raw Data 1920'!$A$1:$A$35,0),MATCH(YZ$1,'[32]SPI Raw Data 1920'!$A$37:$AN$37,0))</f>
        <v>129987</v>
      </c>
      <c r="ZA8" s="119">
        <f t="shared" si="44"/>
        <v>23.544374358097631</v>
      </c>
      <c r="ZB8" s="87">
        <v>15540</v>
      </c>
      <c r="ZC8" s="131">
        <f>INDEX([33]historic!$B$2:$K$35,MATCH($A8,[33]historic!$B$2:$B$35,0),MATCH(ZC$1,[33]historic!$B$2:$K$2,0))</f>
        <v>660030.28</v>
      </c>
      <c r="ZD8" s="116">
        <f t="shared" si="45"/>
        <v>25.356401869317324</v>
      </c>
      <c r="ZE8" s="131">
        <v>15854</v>
      </c>
      <c r="ZF8" s="131">
        <f>INDEX([33]historic!$B$2:$K$35,MATCH($A8,[33]historic!$B$2:$B$35,0),MATCH(ZF$1,[33]historic!$B$2:$K$2,0))</f>
        <v>625246.43999999994</v>
      </c>
      <c r="ZG8" s="116">
        <f t="shared" si="46"/>
        <v>25.531668721887751</v>
      </c>
      <c r="ZH8" s="131">
        <v>16206</v>
      </c>
      <c r="ZI8" s="131">
        <f>INDEX([33]historic!$B$2:$K$35,MATCH($A8,[33]historic!$B$2:$B$35,0),MATCH(ZI$1,[33]historic!$B$2:$K$2,0))</f>
        <v>634741.12</v>
      </c>
      <c r="ZJ8" s="116">
        <f t="shared" si="47"/>
        <v>19.460797458651495</v>
      </c>
      <c r="ZK8" s="87">
        <v>15307</v>
      </c>
      <c r="ZL8" s="131">
        <f>INDEX([33]historic!$B$2:$K$35,MATCH($A8,[33]historic!$B$2:$B$35,0),MATCH(ZL$1,[33]historic!$B$2:$K$2,0))</f>
        <v>786555.64</v>
      </c>
      <c r="ZM8" s="116">
        <f t="shared" si="48"/>
        <v>22.461846671299234</v>
      </c>
      <c r="ZN8" s="87">
        <v>15252</v>
      </c>
      <c r="ZO8" s="131">
        <f>INDEX([33]historic!$B$2:$K$35,MATCH($A8,[33]historic!$B$2:$B$35,0),MATCH(ZO$1,[33]historic!$B$2:$K$2,0))</f>
        <v>679018.08000000007</v>
      </c>
      <c r="ZP8" s="116">
        <f t="shared" si="49"/>
        <v>19.082927391411445</v>
      </c>
      <c r="ZQ8" s="87">
        <v>15950</v>
      </c>
      <c r="ZR8" s="131">
        <f>INDEX([33]historic!$B$2:$K$35,MATCH($A8,[33]historic!$B$2:$B$35,0),MATCH(ZR$1,[33]historic!$B$2:$K$2,0))</f>
        <v>835825.64</v>
      </c>
      <c r="ZS8" s="116">
        <f t="shared" si="50"/>
        <v>18.70308649620852</v>
      </c>
      <c r="ZT8" s="87">
        <f>INDEX('[2]All Previous Years'!$A$1:$EX$34,MATCH($A8,'[2]All Previous Years'!$A$1:$A$34,0),MATCH(ZT$1,'[2]All Previous Years'!$A$1:$EX$1,0))</f>
        <v>17438</v>
      </c>
      <c r="ZU8" s="131">
        <f>INDEX([33]historic!$B$2:$K$35,MATCH($A8,[33]historic!$B$2:$B$35,0),MATCH(ZU$1,[33]historic!$B$2:$K$2,0))</f>
        <v>932359.4800000001</v>
      </c>
      <c r="ZV8" s="116">
        <f t="shared" si="51"/>
        <v>21.23827184647709</v>
      </c>
      <c r="ZW8" s="32">
        <f>INDEX([4]Sheet1!$A$1:$CJ$34, MATCH($A8, [4]Sheet1!$A$1:$A$34, 0), MATCH(ZW$1, [4]Sheet1!$A$1:$CJ$1, 0))</f>
        <v>19974</v>
      </c>
      <c r="ZX8" s="131">
        <f>INDEX([33]historic!$B$2:$K$35,MATCH($A8,[33]historic!$B$2:$B$35,0),MATCH(ZX$1,[33]historic!$B$2:$K$2,0))</f>
        <v>940472</v>
      </c>
      <c r="ZY8" s="88">
        <f>INDEX('[6]Finance Indicators'!$B$3:$BO$35,MATCH($A8,'[6]Finance Indicators'!$A$3:$A$35,0),MATCH(ZY$1,'[6]Finance Indicators'!$B$2:$BO$2,0))</f>
        <v>27.117065852775337</v>
      </c>
      <c r="ZZ8" s="88">
        <f>INDEX('[6]Finance Indicators'!$B$3:$BO$35,MATCH($A8,'[6]Finance Indicators'!$A$3:$A$35,0),MATCH(ZZ$1,'[6]Finance Indicators'!$B$2:$BO$2,0))</f>
        <v>20968</v>
      </c>
      <c r="AAA8" s="88">
        <f>INDEX('[6]Finance Indicators'!$B$3:$BO$35,MATCH($A8,'[6]Finance Indicators'!$A$3:$A$35,0),MATCH(AAA$1,'[6]Finance Indicators'!$B$2:$BO$2,0))</f>
        <v>773240</v>
      </c>
      <c r="AAB8" s="88">
        <f t="array" ref="AAB8">INDEX('[7]Finance Indicators'!$A$2:$BO$35,MATCH($A8,'[7]Finance Indicators'!$A$2:$A$35,0),MATCH(AAB$1,'[7]Finance Indicators'!$A$2:$BO$2,0))</f>
        <v>27.060217308685043</v>
      </c>
      <c r="AAC8" s="250">
        <f t="array" ref="AAC8">INDEX('[7]Finance Indicators'!$A$2:$BO$35,MATCH($A8,'[7]Finance Indicators'!$A$2:$A$35,0),MATCH(AAC$1,'[7]Finance Indicators'!$A$2:$BO$2,0))</f>
        <v>21859</v>
      </c>
      <c r="AAD8" s="277">
        <f t="array" ref="AAD8">INDEX('[7]Finance Indicators'!$A$2:$BO$35,MATCH($A8,'[7]Finance Indicators'!$A$2:$A$35,0),MATCH(AAD$1,'[7]Finance Indicators'!$A$2:$BO$2,0))</f>
        <v>807791</v>
      </c>
      <c r="AAE8" s="121">
        <f>(ZA8*100)/Deflators!$B$2</f>
        <v>27.735826295837786</v>
      </c>
      <c r="AAF8" s="137">
        <f>(ZD8*100)/Deflators!$B$3</f>
        <v>29.424321700490569</v>
      </c>
      <c r="AAG8" s="137">
        <f>(ZG8*100)/Deflators!$B$4</f>
        <v>29.034070411135879</v>
      </c>
      <c r="AAH8" s="137">
        <f>(ZJ8*100)/Deflators!$B$5</f>
        <v>21.738327461360054</v>
      </c>
      <c r="AAI8" s="137">
        <f>(ZM8*100)/Deflators!$B$6</f>
        <v>24.749328067242157</v>
      </c>
      <c r="AAJ8" s="137">
        <f>(ZP8*100)/Deflators!$B$7</f>
        <v>20.85612561965754</v>
      </c>
      <c r="AAK8" s="137">
        <f>(ZS8*100)/Deflators!$B$8</f>
        <v>19.947320563689196</v>
      </c>
      <c r="AAL8" s="137">
        <f>(ZV8*100)/Deflators!$B$9</f>
        <v>22.259224570227424</v>
      </c>
      <c r="AAM8" s="137">
        <f>(ZY8*100)/Deflators!$B$10</f>
        <v>27.779573967431105</v>
      </c>
      <c r="AAN8" s="245">
        <f>(AAB8*100)/Deflators!$B$11</f>
        <v>27.06021730868504</v>
      </c>
      <c r="AAO8" s="124">
        <f t="shared" si="52"/>
        <v>0.69028253424657537</v>
      </c>
      <c r="AAP8" s="87">
        <v>516</v>
      </c>
      <c r="AAQ8" s="131">
        <v>74752</v>
      </c>
      <c r="AAR8" s="122">
        <f t="shared" si="53"/>
        <v>0.7991929461396361</v>
      </c>
      <c r="AAS8" s="131">
        <v>610</v>
      </c>
      <c r="AAT8" s="131">
        <v>76327</v>
      </c>
      <c r="AAU8" s="122">
        <f t="shared" si="54"/>
        <v>0.82728283825495796</v>
      </c>
      <c r="AAV8" s="87">
        <v>662</v>
      </c>
      <c r="AAW8" s="131">
        <v>80021</v>
      </c>
      <c r="AAX8" s="122">
        <f t="shared" si="55"/>
        <v>0.84655205167173264</v>
      </c>
      <c r="AAY8" s="87">
        <v>713</v>
      </c>
      <c r="AAZ8" s="87">
        <v>84224</v>
      </c>
      <c r="ABA8" s="122">
        <f t="shared" si="56"/>
        <v>0.85504098966446462</v>
      </c>
      <c r="ABB8" s="87">
        <v>752</v>
      </c>
      <c r="ABC8" s="87">
        <v>87949</v>
      </c>
      <c r="ABD8" s="122">
        <f t="shared" si="57"/>
        <v>0.9540768097781881</v>
      </c>
      <c r="ABE8" s="87">
        <v>868</v>
      </c>
      <c r="ABF8" s="87">
        <v>90978</v>
      </c>
      <c r="ABG8" s="122">
        <f t="shared" si="58"/>
        <v>0.9763284549651311</v>
      </c>
      <c r="ABH8" s="87">
        <f>INDEX('[2]All Previous Years'!$A$1:$EX$34,MATCH($A8,'[2]All Previous Years'!$A$1:$A$34,0),MATCH(ABH$1,'[2]All Previous Years'!$A$1:$EX$1,0))</f>
        <v>994</v>
      </c>
      <c r="ABI8" s="87">
        <f>INDEX('[2]All Previous Years'!$A$1:$EX$34,MATCH($A8,'[2]All Previous Years'!$A$1:$A$34,0),MATCH(ABI$1,'[2]All Previous Years'!$A$1:$EX$1,0))</f>
        <v>101810</v>
      </c>
      <c r="ABJ8" s="88">
        <f t="shared" si="59"/>
        <v>1.0905401978189198</v>
      </c>
      <c r="ABK8" s="32">
        <f>INDEX([4]Sheet1!$A$1:$CJ$34, MATCH($A8, [4]Sheet1!$A$1:$A$34, 0), MATCH(ABK$1, [4]Sheet1!$A$1:$CJ$1, 0))</f>
        <v>1161</v>
      </c>
      <c r="ABL8" s="32">
        <f>INDEX([4]Sheet1!$A$1:$CJ$34, MATCH($A8, [4]Sheet1!$A$1:$A$34, 0), MATCH(ABL$1, [4]Sheet1!$A$1:$CJ$1, 0))</f>
        <v>106461</v>
      </c>
      <c r="ABM8" s="88">
        <f>INDEX('[6]Finance Indicators'!$B$3:$BO$35,MATCH($A8,'[6]Finance Indicators'!$A$3:$A$35,0),MATCH(ABM$1,'[6]Finance Indicators'!$B$2:$BO$2,0))</f>
        <v>2.4325772459367743</v>
      </c>
      <c r="ABN8" s="88">
        <f>INDEX('[6]Finance Indicators'!$B$3:$BO$35,MATCH($A8,'[6]Finance Indicators'!$A$3:$A$35,0),MATCH(ABN$1,'[6]Finance Indicators'!$B$2:$BO$2,0))</f>
        <v>2724</v>
      </c>
      <c r="ABO8" s="88">
        <f>INDEX('[6]Finance Indicators'!$B$3:$BO$35,MATCH($A8,'[6]Finance Indicators'!$A$3:$A$35,0),MATCH(ABO$1,'[6]Finance Indicators'!$B$2:$BO$2,0))</f>
        <v>111980</v>
      </c>
      <c r="ABP8" s="250">
        <f t="array" ref="ABP8">INDEX('[7]Finance Indicators'!$A$2:$BO$35,MATCH($A8,'[7]Finance Indicators'!$A$2:$A$35,0),MATCH(ABP$1,'[7]Finance Indicators'!$A$2:$BO$2,0))</f>
        <v>4.9631633425243766</v>
      </c>
      <c r="ABQ8" s="250">
        <f t="array" ref="ABQ8">INDEX('[7]Finance Indicators'!$A$2:$BO$35,MATCH($A8,'[7]Finance Indicators'!$A$2:$A$35,0),MATCH(ABQ$1,'[7]Finance Indicators'!$A$2:$BO$2,0))</f>
        <v>5706</v>
      </c>
      <c r="ABR8" s="250">
        <f t="array" ref="ABR8">INDEX('[7]Finance Indicators'!$A$2:$BO$35,MATCH($A8,'[7]Finance Indicators'!$A$2:$A$35,0),MATCH(ABR$1,'[7]Finance Indicators'!$A$2:$BO$2,0))</f>
        <v>114967</v>
      </c>
      <c r="ABS8" s="115">
        <f>INDEX([34]historic!$L$1:$U$34,MATCH($A8,[34]historic!$L$1:$L$34,0),MATCH(ABS$1,[34]historic!$L$1:$U$1,0))</f>
        <v>48.926610084872692</v>
      </c>
      <c r="ABT8" s="116">
        <f>INDEX([34]historic!$L$1:$U$34,MATCH($A8,[34]historic!$L$1:$L$34,0),MATCH(ABT$1,[34]historic!$L$1:$U$1,0))</f>
        <v>50.200400801603209</v>
      </c>
      <c r="ABU8" s="116">
        <f>INDEX([34]historic!$L$1:$U$34,MATCH($A8,[34]historic!$L$1:$L$34,0),MATCH(ABU$1,[34]historic!$L$1:$U$1,0))</f>
        <v>49.080059671805074</v>
      </c>
      <c r="ABV8" s="116">
        <f>INDEX([34]historic!$L$1:$U$34,MATCH($A8,[34]historic!$L$1:$L$34,0),MATCH(ABV$1,[34]historic!$L$1:$U$1,0))</f>
        <v>49.141531322505799</v>
      </c>
      <c r="ABW8" s="116">
        <f>INDEX([34]historic!$L$1:$U$34,MATCH($A8,[34]historic!$L$1:$L$34,0),MATCH(ABW$1,[34]historic!$L$1:$U$1,0))</f>
        <v>51.438848920863315</v>
      </c>
      <c r="ABX8" s="116">
        <f>INDEX([34]historic!$L$1:$U$34,MATCH($A8,[34]historic!$L$1:$L$34,0),MATCH(ABX$1,[34]historic!$L$1:$U$1,0))</f>
        <v>54.609306409130824</v>
      </c>
      <c r="ABY8" s="116">
        <f>INDEX([34]historic!$L$1:$U$34,MATCH($A8,[34]historic!$L$1:$L$34,0),MATCH(ABY$1,[34]historic!$L$1:$U$1,0))</f>
        <v>54.911293812202508</v>
      </c>
      <c r="ABZ8" s="116">
        <f>INDEX([34]historic!$L$1:$U$34,MATCH($A8,[34]historic!$L$1:$L$34,0),MATCH(ABZ$1,[34]historic!$L$1:$U$1,0))</f>
        <v>59.316646801748107</v>
      </c>
      <c r="ACA8" s="88">
        <f>INDEX('[15]1819 Collected Indicators'!$A$3:$CV$36,MATCH($A8,'[15]1819 Collected Indicators'!$A$3:$A$36,0),MATCH(ACA$1,'[15]1819 Collected Indicators'!$A$3:$CV$3,0))</f>
        <v>56.1773568661214</v>
      </c>
      <c r="ACB8" s="255">
        <f>INDEX('[11]1920 Collected Indicators'!$A$3:$CV$36,MATCH($A8,'[11]1920 Collected Indicators'!$A$3:$A$36,0),MATCH(ACB$1,'[11]1920 Collected Indicators'!$A$3:$CV$3,0))</f>
        <v>57.07</v>
      </c>
      <c r="ACC8" s="133">
        <v>89.409199999999998</v>
      </c>
      <c r="ACD8" s="116">
        <v>83.569777810123867</v>
      </c>
      <c r="ACE8" s="88">
        <f>INDEX('[14]1718 Collected Indicators'!$A$3:$CH$36,MATCH($A8,'[14]1718 Collected Indicators'!$A$3:$A$36,0),MATCH(ACE$1,'[14]1718 Collected Indicators'!$A$3:$CH$3,0))</f>
        <v>82.29</v>
      </c>
      <c r="ACF8" s="120" t="e">
        <f>INDEX('[11]1920 Collected Indicators'!$A$3:$CV$36,MATCH($A8,'[11]1920 Collected Indicators'!$A$3:$A$36,0),MATCH(ACF$1,'[11]1920 Collected Indicators'!$A$3:$CV$3,0))</f>
        <v>#N/A</v>
      </c>
      <c r="ACG8" s="115">
        <v>87.662000000000006</v>
      </c>
      <c r="ACH8" s="116">
        <v>87.820463040698371</v>
      </c>
      <c r="ACI8" s="116">
        <f>INDEX('[14]1718 Collected Indicators'!$A$3:$CH$36,MATCH($A8,'[14]1718 Collected Indicators'!$A$3:$A$36,0),MATCH(ACI$1,'[14]1718 Collected Indicators'!$A$3:$CH$3,0))</f>
        <v>84.94</v>
      </c>
      <c r="ACJ8" s="120">
        <f>INDEX('[11]1920 Collected Indicators'!$A$3:$CV$36,MATCH($A8,'[11]1920 Collected Indicators'!$A$3:$A$36,0),MATCH(ACJ$1,'[11]1920 Collected Indicators'!$A$3:$CV$3,0))</f>
        <v>76.584199999999996</v>
      </c>
      <c r="ACK8" s="115">
        <f>INDEX('[35]Raw Data'!$A$1:$BK$34,MATCH($A8,'[35]Raw Data'!$A$1:$A$34,0),MATCH(ACK$1,'[35]Raw Data'!$A$1:$BK$1,0))</f>
        <v>85.78</v>
      </c>
      <c r="ACL8" s="116">
        <f>INDEX('[35]Raw Data'!$A$1:$BK$34,MATCH($A8,'[35]Raw Data'!$A$1:$A$34,0),MATCH(ACL$1,'[35]Raw Data'!$A$1:$BK$1,0))</f>
        <v>88.72</v>
      </c>
      <c r="ACM8" s="136">
        <f>INDEX('[35]Raw Data'!$A$1:$BK$34,MATCH($A8,'[35]Raw Data'!$A$1:$A$34,0),MATCH(ACM$1,'[35]Raw Data'!$A$1:$BK$1,0))</f>
        <v>83.85</v>
      </c>
      <c r="ACN8" s="120">
        <f>INDEX('[11]1920 Collected Indicators'!$A$3:$CV$36,MATCH($A8,'[11]1920 Collected Indicators'!$A$3:$A$36,0),MATCH(ACN$1,'[11]1920 Collected Indicators'!$A$3:$CV$3,0))</f>
        <v>78.828900000000004</v>
      </c>
      <c r="ACO8" s="115">
        <f>INDEX('[35]Raw Data'!$A$1:$BK$34,MATCH($A8,'[35]Raw Data'!$A$1:$A$34,0),MATCH(ACO$1,'[35]Raw Data'!$A$1:$BK$1,0))</f>
        <v>84.35</v>
      </c>
      <c r="ACP8" s="116">
        <f>INDEX('[35]Raw Data'!$A$1:$BK$34,MATCH($A8,'[35]Raw Data'!$A$1:$A$34,0),MATCH(ACP$1,'[35]Raw Data'!$A$1:$BK$1,0))</f>
        <v>81.78</v>
      </c>
      <c r="ACQ8" s="136">
        <f>INDEX('[35]Raw Data'!$A$1:$BK$34,MATCH($A8,'[35]Raw Data'!$A$1:$A$34,0),MATCH(ACQ$1,'[35]Raw Data'!$A$1:$BK$1,0))</f>
        <v>77.930000000000007</v>
      </c>
      <c r="ACR8" s="120">
        <f>INDEX('[11]1920 Collected Indicators'!$A$3:$CV$36,MATCH($A8,'[11]1920 Collected Indicators'!$A$3:$A$36,0),MATCH(ACR$1,'[11]1920 Collected Indicators'!$A$3:$CV$3,0))</f>
        <v>73.041899999999998</v>
      </c>
      <c r="ACS8" s="115">
        <f>INDEX('[35]Raw Data'!$A$1:$BK$34,MATCH($A8,'[35]Raw Data'!$A$1:$A$34,0),MATCH(ACS$1,'[35]Raw Data'!$A$1:$BK$1,0))</f>
        <v>42.08</v>
      </c>
      <c r="ACT8" s="116">
        <f>INDEX('[35]Raw Data'!$A$1:$BK$34,MATCH($A8,'[35]Raw Data'!$A$1:$A$34,0),MATCH(ACT$1,'[35]Raw Data'!$A$1:$BK$1,0))</f>
        <v>41.13</v>
      </c>
      <c r="ACU8" s="136">
        <f>INDEX('[35]Raw Data'!$A$1:$BK$34,MATCH($A8,'[35]Raw Data'!$A$1:$A$34,0),MATCH(ACU$1,'[35]Raw Data'!$A$1:$BK$1,0))</f>
        <v>38.28</v>
      </c>
      <c r="ACV8" s="120">
        <f>INDEX('[11]1920 Collected Indicators'!$A$3:$CV$36,MATCH($A8,'[11]1920 Collected Indicators'!$A$3:$A$36,0),MATCH(ACV$1,'[11]1920 Collected Indicators'!$A$3:$CV$3,0))</f>
        <v>34.568199999999997</v>
      </c>
      <c r="ACW8" s="115">
        <f t="shared" si="60"/>
        <v>380.62900641025641</v>
      </c>
      <c r="ACX8" s="87">
        <v>19001</v>
      </c>
      <c r="ACY8" s="87">
        <f t="array" ref="ACY8">INDEX([36]Historic!$B$2:$K$35,MATCH($A8,[36]Historic!$B$2:$B$35,0),MATCH(ACY$1,[36]Historic!$B$2:$K$2,0))</f>
        <v>960</v>
      </c>
      <c r="ACZ8" s="116">
        <f t="shared" si="61"/>
        <v>380.01227495908347</v>
      </c>
      <c r="ADA8" s="87">
        <v>18575</v>
      </c>
      <c r="ADB8" s="87">
        <f t="array" ref="ADB8">INDEX([36]Historic!$B$2:$K$35,MATCH($A8,[36]Historic!$B$2:$B$35,0),MATCH(ADB$1,[36]Historic!$B$2:$K$2,0))</f>
        <v>940</v>
      </c>
      <c r="ADC8" s="116">
        <f t="shared" si="62"/>
        <v>392.0499603489294</v>
      </c>
      <c r="ADD8" s="87">
        <v>19775</v>
      </c>
      <c r="ADE8" s="87">
        <f t="array" ref="ADE8">INDEX([36]Historic!$B$2:$K$35,MATCH($A8,[36]Historic!$B$2:$B$35,0),MATCH(ADE$1,[36]Historic!$B$2:$K$2,0))</f>
        <v>970</v>
      </c>
      <c r="ADF8" s="116">
        <f t="shared" si="63"/>
        <v>369.77503628447022</v>
      </c>
      <c r="ADG8" s="87">
        <v>20382</v>
      </c>
      <c r="ADH8" s="87">
        <f t="array" ref="ADH8">INDEX([36]Historic!$B$2:$K$35,MATCH($A8,[36]Historic!$B$2:$B$35,0),MATCH(ADH$1,[36]Historic!$B$2:$K$2,0))</f>
        <v>1060</v>
      </c>
      <c r="ADI8" s="116">
        <f t="shared" si="64"/>
        <v>385.8424908424908</v>
      </c>
      <c r="ADJ8" s="87">
        <v>21067</v>
      </c>
      <c r="ADK8" s="87">
        <f t="array" ref="ADK8">INDEX([36]Historic!$B$2:$K$35,MATCH($A8,[36]Historic!$B$2:$B$35,0),MATCH(ADK$1,[36]Historic!$B$2:$K$2,0))</f>
        <v>1050</v>
      </c>
      <c r="ADL8" s="116">
        <f t="shared" si="65"/>
        <v>407.02016430171773</v>
      </c>
      <c r="ADM8" s="87">
        <v>21800</v>
      </c>
      <c r="ADN8" s="87">
        <f t="array" ref="ADN8">INDEX([36]Historic!$B$2:$K$35,MATCH($A8,[36]Historic!$B$2:$B$35,0),MATCH(ADN$1,[36]Historic!$B$2:$K$2,0))</f>
        <v>1030</v>
      </c>
      <c r="ADO8" s="116">
        <f t="shared" si="66"/>
        <v>405.69454817027633</v>
      </c>
      <c r="ADP8" s="87">
        <f>INDEX('[2]All Previous Years'!$A$1:$EX$34,MATCH($A8,'[2]All Previous Years'!$A$1:$A$34,0),MATCH(ADP$1,'[2]All Previous Years'!$A$1:$EX$1,0))</f>
        <v>21729</v>
      </c>
      <c r="ADQ8" s="87">
        <f t="array" ref="ADQ8">INDEX([36]Historic!$B$2:$K$35,MATCH($A8,[36]Historic!$B$2:$B$35,0),MATCH(ADQ$1,[36]Historic!$B$2:$K$2,0))</f>
        <v>1030</v>
      </c>
      <c r="ADR8" s="116">
        <f t="shared" si="67"/>
        <v>467.61233815689263</v>
      </c>
      <c r="ADS8" s="32">
        <f>INDEX([4]Sheet1!$A$1:$CJ$34, MATCH($A8, [4]Sheet1!$A$1:$A$34, 0), MATCH(ADS$1, [4]Sheet1!$A$1:$CJ$1, 0))</f>
        <v>24559</v>
      </c>
      <c r="ADT8" s="87">
        <f t="array" ref="ADT8">INDEX([36]Historic!$B$2:$K$35,MATCH($A8,[36]Historic!$B$2:$B$35,0),MATCH(ADT$1,[36]Historic!$B$2:$K$2,0))</f>
        <v>1010</v>
      </c>
      <c r="ADU8" s="88">
        <f>INDEX('[6]Finance Indicators'!$B$3:$BO$35,MATCH($A8,'[6]Finance Indicators'!$A$3:$A$35,0),MATCH(ADU$1,'[6]Finance Indicators'!$B$2:$BO$2,0))</f>
        <v>475.20944402132523</v>
      </c>
      <c r="ADV8" s="88">
        <f>INDEX('[6]Finance Indicators'!$B$3:$BO$35,MATCH($A8,'[6]Finance Indicators'!$A$3:$A$35,0),MATCH(ADV$1,'[6]Finance Indicators'!$B$2:$BO$2,0))</f>
        <v>24958</v>
      </c>
      <c r="ADW8" s="88">
        <f>INDEX('[6]Finance Indicators'!$B$3:$BO$35,MATCH($A8,'[6]Finance Indicators'!$A$3:$A$35,0),MATCH(ADW$1,'[6]Finance Indicators'!$B$2:$BO$2,0))</f>
        <v>1010</v>
      </c>
      <c r="ADX8" s="88">
        <f t="array" ref="ADX8">INDEX('[7]Finance Indicators'!$A$2:$BO$35,MATCH($A8,'[7]Finance Indicators'!$A$2:$A$35,0),MATCH(ADX$1,'[7]Finance Indicators'!$A$2:$BO$2,0))</f>
        <v>476.44941265630922</v>
      </c>
      <c r="ADY8" s="250">
        <f t="array" ref="ADY8">INDEX('[7]Finance Indicators'!$A$2:$BO$35,MATCH($A8,'[7]Finance Indicators'!$A$2:$A$35,0),MATCH(ADY$1,'[7]Finance Indicators'!$A$2:$BO$2,0))</f>
        <v>25147</v>
      </c>
      <c r="ADZ8" s="277">
        <f t="array" ref="ADZ8">INDEX('[7]Finance Indicators'!$A$2:$BO$35,MATCH($A8,'[7]Finance Indicators'!$A$2:$A$35,0),MATCH(ADZ$1,'[7]Finance Indicators'!$A$2:$BO$2,0))</f>
        <v>1015</v>
      </c>
      <c r="AEA8" s="121">
        <f>(ACW8*100)/Deflators!$B$2</f>
        <v>448.38991448168611</v>
      </c>
      <c r="AEB8" s="137">
        <f>(ACZ8*100)/Deflators!$B$3</f>
        <v>440.97752852157305</v>
      </c>
      <c r="AEC8" s="137">
        <f>(ADC8*100)/Deflators!$B$4</f>
        <v>445.83087292275616</v>
      </c>
      <c r="AED8" s="137">
        <f>(ADF8*100)/Deflators!$B$5</f>
        <v>413.05043346076263</v>
      </c>
      <c r="AEE8" s="137">
        <f>(ADI8*100)/Deflators!$B$6</f>
        <v>425.1361220600092</v>
      </c>
      <c r="AEF8" s="137">
        <f>(ADL8*100)/Deflators!$B$7</f>
        <v>444.84074703500767</v>
      </c>
      <c r="AEG8" s="137">
        <f>(ADO8*100)/Deflators!$B$8</f>
        <v>432.6836217612564</v>
      </c>
      <c r="AEH8" s="137">
        <f>(ADR8*100)/Deflators!$B$9</f>
        <v>490.09110167171849</v>
      </c>
      <c r="AEI8" s="137">
        <f>(ADU8*100)/Deflators!$B$10</f>
        <v>486.81948009729558</v>
      </c>
      <c r="AEJ8" s="245">
        <f>(ADX8*100)/Deflators!$B$11</f>
        <v>476.44941265630922</v>
      </c>
      <c r="AEK8" s="115">
        <f>INDEX('[35]Raw Data'!$A$1:$BK$34,MATCH($A8,'[35]Raw Data'!$A$1:$A$34,0),MATCH(AEK$1,'[35]Raw Data'!$A$1:$BK$1,0))</f>
        <v>111.67006571493316</v>
      </c>
      <c r="AEL8" s="197">
        <f>INDEX('[35]Raw Data'!$A$1:$BK$34,MATCH($A8,'[35]Raw Data'!$A$1:$A$34,0),MATCH(AEL$1,'[35]Raw Data'!$A$1:$BK$1,0))</f>
        <v>2464</v>
      </c>
      <c r="AEM8" s="197">
        <f>INDEX('[35]Raw Data'!$A$1:$BK$34,MATCH($A8,'[35]Raw Data'!$A$1:$A$34,0),MATCH(AEM$1,'[35]Raw Data'!$A$1:$BK$1,0))</f>
        <v>22065</v>
      </c>
      <c r="AEN8" s="116">
        <f>INDEX('[35]Raw Data'!$A$1:$BK$34,MATCH($A8,'[35]Raw Data'!$A$1:$A$34,0),MATCH(AEN$1,'[35]Raw Data'!$A$1:$BK$1,0))</f>
        <v>109.55106421033804</v>
      </c>
      <c r="AEO8" s="197">
        <f>INDEX('[35]Raw Data'!$A$1:$BK$34,MATCH($A8,'[35]Raw Data'!$A$1:$A$34,0),MATCH(AEO$1,'[35]Raw Data'!$A$1:$BK$1,0))</f>
        <v>2450</v>
      </c>
      <c r="AEP8" s="197">
        <f>INDEX('[35]Raw Data'!$A$1:$BK$34,MATCH($A8,'[35]Raw Data'!$A$1:$A$34,0),MATCH(AEP$1,'[35]Raw Data'!$A$1:$BK$1,0))</f>
        <v>22364</v>
      </c>
      <c r="AEQ8" s="116">
        <f>INDEX('[35]Raw Data'!$A$1:$BK$34,MATCH($A8,'[35]Raw Data'!$A$1:$A$34,0),MATCH(AEQ$1,'[35]Raw Data'!$A$1:$BK$1,0))</f>
        <v>108.37614473978111</v>
      </c>
      <c r="AER8" s="197">
        <f>INDEX('[35]Raw Data'!$A$1:$BK$34,MATCH($A8,'[35]Raw Data'!$A$1:$A$34,0),MATCH(AER$1,'[35]Raw Data'!$A$1:$BK$1,0))</f>
        <v>2426</v>
      </c>
      <c r="AES8" s="197">
        <f>INDEX('[35]Raw Data'!$A$1:$BK$34,MATCH($A8,'[35]Raw Data'!$A$1:$A$34,0),MATCH(AES$1,'[35]Raw Data'!$A$1:$BK$1,0))</f>
        <v>22385</v>
      </c>
      <c r="AET8" s="116">
        <f>INDEX('[35]Raw Data'!$A$1:$BK$34,MATCH($A8,'[35]Raw Data'!$A$1:$A$34,0),MATCH(AET$1,'[35]Raw Data'!$A$1:$BK$1,0))</f>
        <v>109.20422726041008</v>
      </c>
      <c r="AEU8" s="197">
        <f>INDEX('[35]Raw Data'!$A$1:$BK$34,MATCH($A8,'[35]Raw Data'!$A$1:$A$34,0),MATCH(AEU$1,'[35]Raw Data'!$A$1:$BK$1,0))</f>
        <v>2418</v>
      </c>
      <c r="AEV8" s="197">
        <f>INDEX('[35]Raw Data'!$A$1:$BK$34,MATCH($A8,'[35]Raw Data'!$A$1:$A$34,0),MATCH(AEV$1,'[35]Raw Data'!$A$1:$BK$1,0))</f>
        <v>22142</v>
      </c>
      <c r="AEW8" s="116">
        <f>INDEX('[35]Raw Data'!$A$1:$BK$34,MATCH($A8,'[35]Raw Data'!$A$1:$A$34,0),MATCH(AEW$1,'[35]Raw Data'!$A$1:$BK$1,0))</f>
        <v>116.13374082014323</v>
      </c>
      <c r="AEX8" s="197">
        <f>INDEX('[35]Raw Data'!$A$1:$BK$34,MATCH($A8,'[35]Raw Data'!$A$1:$A$34,0),MATCH(AEX$1,'[35]Raw Data'!$A$1:$BK$1,0))</f>
        <v>2546</v>
      </c>
      <c r="AEY8" s="197">
        <f>INDEX('[35]Raw Data'!$A$1:$BK$34,MATCH($A8,'[35]Raw Data'!$A$1:$A$34,0),MATCH(AEY$1,'[35]Raw Data'!$A$1:$BK$1,0))</f>
        <v>21923</v>
      </c>
      <c r="AEZ8" s="116">
        <f>INDEX('[35]Raw Data'!$A$1:$BK$34,MATCH($A8,'[35]Raw Data'!$A$1:$A$34,0),MATCH(AEZ$1,'[35]Raw Data'!$A$1:$BK$1,0))</f>
        <v>121.64099717866888</v>
      </c>
      <c r="AFA8" s="197">
        <f>INDEX('[35]Raw Data'!$A$1:$BK$34,MATCH($A8,'[35]Raw Data'!$A$1:$A$34,0),MATCH(AFA$1,'[35]Raw Data'!$A$1:$BK$1,0))</f>
        <v>2630</v>
      </c>
      <c r="AFB8" s="197">
        <f>INDEX('[35]Raw Data'!$A$1:$BK$34,MATCH($A8,'[35]Raw Data'!$A$1:$A$34,0),MATCH(AFB$1,'[35]Raw Data'!$A$1:$BK$1,0))</f>
        <v>21621</v>
      </c>
      <c r="AFC8" s="116">
        <f>INDEX('[35]Raw Data'!$A$1:$BK$34,MATCH($A8,'[35]Raw Data'!$A$1:$A$34,0),MATCH(AFC$1,'[35]Raw Data'!$A$1:$BK$1,0))</f>
        <v>127.4973591144996</v>
      </c>
      <c r="AFD8" s="197">
        <f>INDEX('[35]Raw Data'!$A$1:$BK$34,MATCH($A8,'[35]Raw Data'!$A$1:$A$34,0),MATCH(AFD$1,'[35]Raw Data'!$A$1:$BK$1,0))</f>
        <v>2776</v>
      </c>
      <c r="AFE8" s="197">
        <f>INDEX('[35]Raw Data'!$A$1:$BK$34,MATCH($A8,'[35]Raw Data'!$A$1:$A$34,0),MATCH(AFE$1,'[35]Raw Data'!$A$1:$BK$1,0))</f>
        <v>21773</v>
      </c>
      <c r="AFF8" s="116">
        <f>INDEX('[35]Raw Data'!$A$1:$BK$34,MATCH($A8,'[35]Raw Data'!$A$1:$A$34,0),MATCH(AFF$1,'[35]Raw Data'!$A$1:$BK$1,0))</f>
        <v>126.7197005147403</v>
      </c>
      <c r="AFG8" s="197">
        <f>INDEX('[35]Raw Data'!$A$1:$BK$34,MATCH($A8,'[35]Raw Data'!$A$1:$A$34,0),MATCH(AFG$1,'[35]Raw Data'!$A$1:$BK$1,0))</f>
        <v>2708</v>
      </c>
      <c r="AFH8" s="197">
        <f>INDEX('[35]Raw Data'!$A$1:$BK$34,MATCH($A8,'[35]Raw Data'!$A$1:$A$34,0),MATCH(AFH$1,'[35]Raw Data'!$A$1:$BK$1,0))</f>
        <v>21370</v>
      </c>
      <c r="AFI8" s="116">
        <f>INDEX('[15]1819 Collected Indicators'!$A$3:$CV$36,MATCH($A8,'[15]1819 Collected Indicators'!$A$3:$A$36,0),MATCH(AFI$1,'[15]1819 Collected Indicators'!$A$3:$CV$3,0))</f>
        <v>128.69829510376596</v>
      </c>
      <c r="AFJ8" s="197">
        <f>INDEX('[15]1819 Collected Indicators'!$A$3:$CV$36,MATCH($A8,'[15]1819 Collected Indicators'!$A$3:$A$36,0),MATCH(AFJ$1,'[15]1819 Collected Indicators'!$A$3:$CV$3,0))</f>
        <v>2710</v>
      </c>
      <c r="AFK8" s="222">
        <f>INDEX('[15]1819 Collected Indicators'!$A$3:$CV$36,MATCH($A8,'[15]1819 Collected Indicators'!$A$3:$A$36,0),MATCH(AFK$1,'[15]1819 Collected Indicators'!$A$3:$CV$3,0))</f>
        <v>21057</v>
      </c>
      <c r="AFL8" s="311">
        <f>INDEX('[11]1920 Collected Indicators'!$A$3:$CV$36,MATCH($A8,'[11]1920 Collected Indicators'!$A$3:$A$36,0),MATCH(AFL$1,'[11]1920 Collected Indicators'!$A$3:$CV$3,0))</f>
        <v>127.22515535205345</v>
      </c>
      <c r="AFM8" s="197">
        <f>INDEX('[11]1920 Collected Indicators'!$A$3:$CV$36,MATCH($A8,'[11]1920 Collected Indicators'!$A$3:$A$36,0),MATCH(AFM$1,'[11]1920 Collected Indicators'!$A$3:$CV$3,0))</f>
        <v>2723</v>
      </c>
      <c r="AFN8" s="197">
        <f>INDEX('[11]1920 Collected Indicators'!$A$3:$CV$36,MATCH($A8,'[11]1920 Collected Indicators'!$A$3:$A$36,0),MATCH(AFN$1,'[11]1920 Collected Indicators'!$A$3:$CV$3,0))</f>
        <v>21403</v>
      </c>
      <c r="AFO8" s="133">
        <f>INDEX('[35]Raw Data'!$A$1:$BK$34,MATCH($A8,'[35]Raw Data'!$A$1:$A$34,0),MATCH(AFO$1,'[35]Raw Data'!$A$1:$BK$1,0))</f>
        <v>82.178217821782169</v>
      </c>
      <c r="AFP8" s="133">
        <f>INDEX('[35]Raw Data'!$A$1:$BK$34,MATCH($A8,'[35]Raw Data'!$A$1:$A$34,0),MATCH(AFP$1,'[35]Raw Data'!$A$1:$BK$1,0))</f>
        <v>84.684684684684683</v>
      </c>
      <c r="AFQ8" s="133">
        <f>INDEX('[35]Raw Data'!$A$1:$BK$34,MATCH($A8,'[35]Raw Data'!$A$1:$A$34,0),MATCH(AFQ$1,'[35]Raw Data'!$A$1:$BK$1,0))</f>
        <v>83.760683760683762</v>
      </c>
      <c r="AFR8" s="133">
        <f>INDEX('[35]Raw Data'!$A$1:$BK$34,MATCH($A8,'[35]Raw Data'!$A$1:$A$34,0),MATCH(AFR$1,'[35]Raw Data'!$A$1:$BK$1,0))</f>
        <v>89.565217391304358</v>
      </c>
      <c r="AFS8" s="133">
        <f>INDEX('[35]Raw Data'!$A$1:$BK$34,MATCH($A8,'[35]Raw Data'!$A$1:$A$34,0),MATCH(AFS$1,'[35]Raw Data'!$A$1:$BK$1,0))</f>
        <v>84</v>
      </c>
      <c r="AFT8" s="133">
        <f>INDEX('[35]Raw Data'!$A$1:$BK$34,MATCH($A8,'[35]Raw Data'!$A$1:$A$34,0),MATCH(AFT$1,'[35]Raw Data'!$A$1:$BK$1,0))</f>
        <v>83.333333333333343</v>
      </c>
      <c r="AFU8" s="133">
        <f>INDEX('[35]Raw Data'!$A$1:$BK$34,MATCH($A8,'[35]Raw Data'!$A$1:$A$34,0),MATCH(AFU$1,'[35]Raw Data'!$A$1:$BK$1,0))</f>
        <v>82.307692307692307</v>
      </c>
      <c r="AFV8" s="136">
        <f>INDEX('[15]1819 Collected Indicators'!$A$3:$CV$36,MATCH($A8,'[15]1819 Collected Indicators'!$A$3:$A$36,0),MATCH(AFV$1,'[15]1819 Collected Indicators'!$A$3:$CV$3,0))</f>
        <v>85.29</v>
      </c>
      <c r="AFW8" s="120">
        <f>INDEX('[11]1920 Collected Indicators'!$A$3:$CV$36,MATCH($A8,'[11]1920 Collected Indicators'!$A$3:$A$36,0),MATCH(AFW$1,'[11]1920 Collected Indicators'!$A$3:$CV$3,0))</f>
        <v>76.865671641791039</v>
      </c>
      <c r="AFX8" s="115">
        <f>INDEX('[35]Raw Data'!$A$1:$BK$34,MATCH($A8,'[35]Raw Data'!$A$1:$A$34,0),MATCH(AFX$1,'[35]Raw Data'!$A$1:$BK$1,0))</f>
        <v>736.58260588425469</v>
      </c>
      <c r="AFY8" s="213">
        <f>INDEX('[35]Raw Data'!$A$1:$BK$34,MATCH($A8,'[35]Raw Data'!$A$1:$A$34,0),MATCH(AFY$1,'[35]Raw Data'!$A$1:$BK$1,0))</f>
        <v>9113</v>
      </c>
      <c r="AFZ8" s="213">
        <f>INDEX('[35]Raw Data'!$A$1:$BK$34,MATCH($A8,'[35]Raw Data'!$A$1:$A$34,0),MATCH(AFZ$1,'[35]Raw Data'!$A$1:$BK$1,0))</f>
        <v>12372</v>
      </c>
      <c r="AGA8" s="116">
        <f>INDEX('[35]Raw Data'!$A$1:$BK$34,MATCH($A8,'[35]Raw Data'!$A$1:$A$34,0),MATCH(AGA$1,'[35]Raw Data'!$A$1:$BK$1,0))</f>
        <v>709.13442361388115</v>
      </c>
      <c r="AGB8" s="213">
        <f>INDEX('[35]Raw Data'!$A$1:$BK$34,MATCH($A8,'[35]Raw Data'!$A$1:$A$34,0),MATCH(AGB$1,'[35]Raw Data'!$A$1:$BK$1,0))</f>
        <v>8889</v>
      </c>
      <c r="AGC8" s="213">
        <f>INDEX('[35]Raw Data'!$A$1:$BK$34,MATCH($A8,'[35]Raw Data'!$A$1:$A$34,0),MATCH(AGC$1,'[35]Raw Data'!$A$1:$BK$1,0))</f>
        <v>12535</v>
      </c>
      <c r="AGD8" s="116">
        <f>INDEX('[35]Raw Data'!$A$1:$BK$34,MATCH($A8,'[35]Raw Data'!$A$1:$A$34,0),MATCH(AGD$1,'[35]Raw Data'!$A$1:$BK$1,0))</f>
        <v>831.53920308483282</v>
      </c>
      <c r="AGE8" s="213">
        <f>INDEX('[35]Raw Data'!$A$1:$BK$34,MATCH($A8,'[35]Raw Data'!$A$1:$A$34,0),MATCH(AGE$1,'[35]Raw Data'!$A$1:$BK$1,0))</f>
        <v>10351</v>
      </c>
      <c r="AGF8" s="213">
        <f>INDEX('[35]Raw Data'!$A$1:$BK$34,MATCH($A8,'[35]Raw Data'!$A$1:$A$34,0),MATCH(AGF$1,'[35]Raw Data'!$A$1:$BK$1,0))</f>
        <v>12448</v>
      </c>
      <c r="AGG8" s="116">
        <f>INDEX('[35]Raw Data'!$A$1:$BK$34,MATCH($A8,'[35]Raw Data'!$A$1:$A$34,0),MATCH(AGG$1,'[35]Raw Data'!$A$1:$BK$1,0))</f>
        <v>753.70728562217926</v>
      </c>
      <c r="AGH8" s="213">
        <f>INDEX('[35]Raw Data'!$A$1:$BK$34,MATCH($A8,'[35]Raw Data'!$A$1:$A$34,0),MATCH(AGH$1,'[35]Raw Data'!$A$1:$BK$1,0))</f>
        <v>9352</v>
      </c>
      <c r="AGI8" s="213">
        <f>INDEX('[35]Raw Data'!$A$1:$BK$34,MATCH($A8,'[35]Raw Data'!$A$1:$A$34,0),MATCH(AGI$1,'[35]Raw Data'!$A$1:$BK$1,0))</f>
        <v>12408</v>
      </c>
      <c r="AGJ8" s="116">
        <f>INDEX('[35]Raw Data'!$A$1:$BK$34,MATCH($A8,'[35]Raw Data'!$A$1:$A$34,0),MATCH(AGJ$1,'[35]Raw Data'!$A$1:$BK$1,0))</f>
        <v>349.21665719620097</v>
      </c>
      <c r="AGK8" s="213">
        <f>INDEX('[35]Raw Data'!$A$1:$BK$34,MATCH($A8,'[35]Raw Data'!$A$1:$A$34,0),MATCH(AGK$1,'[35]Raw Data'!$A$1:$BK$1,0))</f>
        <v>4302</v>
      </c>
      <c r="AGL8" s="213">
        <f>INDEX('[35]Raw Data'!$A$1:$BK$34,MATCH($A8,'[35]Raw Data'!$A$1:$A$34,0),MATCH(AGL$1,'[35]Raw Data'!$A$1:$BK$1,0))</f>
        <v>12319</v>
      </c>
      <c r="AGM8" s="116">
        <f>INDEX('[15]1819 Collected Indicators'!$A$3:$CV$36,MATCH($A8,'[15]1819 Collected Indicators'!$A$3:$A$36,0),MATCH(AGM$1,'[15]1819 Collected Indicators'!$A$3:$CV$3,0))</f>
        <v>372.18</v>
      </c>
      <c r="AGN8" s="213">
        <f>INDEX('[15]1819 Collected Indicators'!$A$3:$CV$36,MATCH($A8,'[15]1819 Collected Indicators'!$A$3:$A$36,0),MATCH(AGN$1,'[15]1819 Collected Indicators'!$A$3:$CV$3,0))</f>
        <v>4551</v>
      </c>
      <c r="AGO8" s="228">
        <f>INDEX('[15]1819 Collected Indicators'!$A$3:$CV$36,MATCH($A8,'[15]1819 Collected Indicators'!$A$3:$A$36,0),MATCH(AGO$1,'[15]1819 Collected Indicators'!$A$3:$CV$3,0))</f>
        <v>12228</v>
      </c>
      <c r="AGP8" s="213">
        <f>INDEX('[11]1920 Collected Indicators'!$A$3:$CV$36,MATCH($A8,'[11]1920 Collected Indicators'!$A$3:$A$36,0),MATCH(AGP$1,'[11]1920 Collected Indicators'!$A$3:$CV$3,0))</f>
        <v>443.26703619171832</v>
      </c>
      <c r="AGQ8" s="213">
        <f>INDEX('[11]1920 Collected Indicators'!$A$3:$CV$36,MATCH($A8,'[11]1920 Collected Indicators'!$A$3:$A$36,0),MATCH(AGQ$1,'[11]1920 Collected Indicators'!$A$3:$CV$3,0))</f>
        <v>5438</v>
      </c>
      <c r="AGR8" s="306">
        <f>INDEX('[11]1920 Collected Indicators'!$A$3:$CV$36,MATCH($A8,'[11]1920 Collected Indicators'!$A$3:$A$36,0),MATCH(AGR$1,'[11]1920 Collected Indicators'!$A$3:$CV$3,0))</f>
        <v>12268</v>
      </c>
      <c r="AGS8" s="217">
        <v>1.56</v>
      </c>
      <c r="AGT8" s="208">
        <v>2273</v>
      </c>
      <c r="AGU8" s="87">
        <v>1460938</v>
      </c>
      <c r="AGV8" s="88">
        <v>2.2830332352221445</v>
      </c>
      <c r="AGW8" s="87">
        <v>3340</v>
      </c>
      <c r="AGX8" s="87">
        <v>1462966</v>
      </c>
      <c r="AGY8" s="116">
        <v>2.5786452651632881</v>
      </c>
      <c r="AGZ8" s="87">
        <v>3775</v>
      </c>
      <c r="AHA8" s="32">
        <v>1463947</v>
      </c>
      <c r="AHB8" s="116">
        <v>2.3234658209392309</v>
      </c>
      <c r="AHC8" s="87">
        <v>3729</v>
      </c>
      <c r="AHD8" s="87">
        <v>1604930</v>
      </c>
      <c r="AHE8" s="116">
        <v>2.3554606613587192</v>
      </c>
      <c r="AHF8" s="87">
        <v>3656</v>
      </c>
      <c r="AHG8" s="87">
        <v>1552138</v>
      </c>
      <c r="AHH8" s="116">
        <v>2.3750464175850583</v>
      </c>
      <c r="AHI8" s="87">
        <v>3716</v>
      </c>
      <c r="AHJ8" s="87">
        <v>1564601</v>
      </c>
      <c r="AHK8" s="116">
        <f t="shared" si="68"/>
        <v>2.2758700347220207</v>
      </c>
      <c r="AHL8" s="87">
        <f>INDEX('[2]All Previous Years'!$A$1:$EX$34,MATCH($A8,'[2]All Previous Years'!$A$1:$A$34,0),MATCH(AHL$1,'[2]All Previous Years'!$A$1:$EX$1,0))</f>
        <v>3527</v>
      </c>
      <c r="AHM8" s="131">
        <f>INDEX('[29]SPI Raw Data 1617'!$A$3:$AN$37,MATCH($A8,'[29]SPI Raw Data 1617'!$A$3:$A$37,0),MATCH(AHM$1,'[29]SPI Raw Data 1617'!$A$37:$AN$37,0))</f>
        <v>1549737</v>
      </c>
      <c r="AHN8" s="88">
        <f t="shared" si="69"/>
        <v>2.4567602451267918</v>
      </c>
      <c r="AHO8" s="32">
        <f>INDEX([4]Sheet1!$A$1:$CJ$34, MATCH($A8, [4]Sheet1!$A$1:$A$34, 0), MATCH(AHO$1, [4]Sheet1!$A$1:$CJ$1, 0))</f>
        <v>3489</v>
      </c>
      <c r="AHP8" s="32">
        <f>INDEX('[5]Finance Indicators'!$A$2:$BO$35,MATCH($A8,'[5]Finance Indicators'!$A$2:$A$35,0),MATCH(AHP$1,'[5]Finance Indicators'!$A$2:$BO$2,0))</f>
        <v>1420163</v>
      </c>
      <c r="AHQ8" s="88">
        <f>INDEX('[6]Finance Indicators'!$B$3:$BO$35,MATCH($A8,'[6]Finance Indicators'!$A$3:$A$35,0),MATCH(AHQ$1,'[6]Finance Indicators'!$B$2:$BO$2,0))</f>
        <v>2.4241490494254356</v>
      </c>
      <c r="AHR8" s="88">
        <f>INDEX('[6]Finance Indicators'!$B$3:$BO$35,MATCH($A8,'[6]Finance Indicators'!$A$3:$A$35,0),MATCH(AHR$1,'[6]Finance Indicators'!$B$2:$BO$2,0))</f>
        <v>3493</v>
      </c>
      <c r="AHS8" s="88">
        <f>INDEX('[6]Finance Indicators'!$B$3:$BO$35,MATCH($A8,'[6]Finance Indicators'!$A$3:$A$35,0),MATCH(AHS$1,'[6]Finance Indicators'!$B$2:$BO$2,0))</f>
        <v>1440918</v>
      </c>
      <c r="AHT8" s="88">
        <f t="array" ref="AHT8">INDEX('[7]Finance Indicators'!$A$2:$BO$35,MATCH($A8,'[7]Finance Indicators'!$A$2:$A$35,0),MATCH(AHT$1,'[7]Finance Indicators'!$A$2:$BO$2,0))</f>
        <v>2.7488102341151137</v>
      </c>
      <c r="AHU8" s="250">
        <f t="array" ref="AHU8">INDEX('[7]Finance Indicators'!$A$2:$BO$35,MATCH($A8,'[7]Finance Indicators'!$A$2:$A$35,0),MATCH(AHU$1,'[7]Finance Indicators'!$A$2:$BO$2,0))</f>
        <v>4068</v>
      </c>
      <c r="AHV8" s="250">
        <f t="array" ref="AHV8">INDEX('[7]Finance Indicators'!$A$2:$BO$35,MATCH($A8,'[7]Finance Indicators'!$A$2:$A$35,0),MATCH(AHV$1,'[7]Finance Indicators'!$A$2:$BO$2,0))</f>
        <v>1479913</v>
      </c>
      <c r="AHW8" s="119">
        <f>(AGS8*100)/Deflators!$B$2</f>
        <v>1.8377166606096627</v>
      </c>
      <c r="AHX8" s="137">
        <f>(AGV8*100)/Deflators!$B$3</f>
        <v>2.6492995619924975</v>
      </c>
      <c r="AHY8" s="137">
        <f>(AGY8*100)/Deflators!$B$4</f>
        <v>2.9323805274784034</v>
      </c>
      <c r="AHZ8" s="137">
        <f>(AHB8*100)/Deflators!$B$5</f>
        <v>2.5953849511136453</v>
      </c>
      <c r="AIA8" s="137">
        <f>(AHE8*100)/Deflators!$B$6</f>
        <v>2.5953373073255945</v>
      </c>
      <c r="AIB8" s="137">
        <f>(AHH8*100)/Deflators!$B$7</f>
        <v>2.5957373007647262</v>
      </c>
      <c r="AIC8" s="137">
        <f>(AHK8*100)/Deflators!$B$8</f>
        <v>2.4272736563078809</v>
      </c>
      <c r="AID8" s="137">
        <f>(AHN8*100)/Deflators!$B$9</f>
        <v>2.5748600642643735</v>
      </c>
      <c r="AIE8" s="137">
        <f>(AHQ8*100)/Deflators!$B$10</f>
        <v>2.4833744252496071</v>
      </c>
      <c r="AIF8" s="301">
        <f>(AHT8*100)/Deflators!$B$11</f>
        <v>2.7488102341151137</v>
      </c>
      <c r="AIG8" s="121">
        <v>3.5025625869513504</v>
      </c>
      <c r="AIH8" s="87">
        <v>4859</v>
      </c>
      <c r="AII8" s="87">
        <v>1387270</v>
      </c>
      <c r="AIJ8" s="88">
        <v>3.2251720747295969</v>
      </c>
      <c r="AIK8" s="87">
        <v>4510</v>
      </c>
      <c r="AIL8" s="87">
        <v>1398375</v>
      </c>
      <c r="AIM8" s="123">
        <v>3.6586398415926298</v>
      </c>
      <c r="AIN8" s="87">
        <v>4926</v>
      </c>
      <c r="AIO8" s="32">
        <v>1346402</v>
      </c>
      <c r="AIP8" s="116">
        <v>3.3628779392356019</v>
      </c>
      <c r="AIQ8" s="87">
        <v>4482</v>
      </c>
      <c r="AIR8" s="87">
        <v>1332787</v>
      </c>
      <c r="AIS8" s="116">
        <v>2.4866577012450106</v>
      </c>
      <c r="AIT8" s="87">
        <v>4288</v>
      </c>
      <c r="AIU8" s="87">
        <v>1724403</v>
      </c>
      <c r="AIV8" s="116">
        <v>2.7044323920672539</v>
      </c>
      <c r="AIW8" s="87">
        <v>4230</v>
      </c>
      <c r="AIX8" s="87">
        <v>1564099</v>
      </c>
      <c r="AIY8" s="116">
        <f t="shared" si="70"/>
        <v>3.133740385355448</v>
      </c>
      <c r="AIZ8" s="87">
        <f>INDEX('[2]All Previous Years'!$A$1:$EX$34,MATCH($A8,'[2]All Previous Years'!$A$1:$A$34,0),MATCH(AIZ$1,'[2]All Previous Years'!$A$1:$EX$1,0))</f>
        <v>4438</v>
      </c>
      <c r="AJA8" s="131">
        <f>INDEX('[29]SPI Raw Data 1617'!$A$3:$AN$37,MATCH($A8,'[29]SPI Raw Data 1617'!$A$3:$A$37,0),MATCH(AJA$1,'[29]SPI Raw Data 1617'!$A$37:$AN$37,0))</f>
        <v>1416199</v>
      </c>
      <c r="AJB8" s="88">
        <f t="shared" si="71"/>
        <v>3.3105248438519621</v>
      </c>
      <c r="AJC8" s="32">
        <f>INDEX([4]Sheet1!$A$1:$CJ$34, MATCH($A8, [4]Sheet1!$A$1:$A$34, 0), MATCH(AJC$1, [4]Sheet1!$A$1:$CJ$1, 0))</f>
        <v>4439</v>
      </c>
      <c r="AJD8" s="32">
        <f>INDEX('[5]Finance Indicators'!$A$2:$BO$35,MATCH($A8,'[5]Finance Indicators'!$A$2:$A$35,0),MATCH(AJD$1,'[5]Finance Indicators'!$A$2:$BO$2,0))</f>
        <v>1340875</v>
      </c>
      <c r="AJE8" s="88">
        <f>INDEX('[6]Finance Indicators'!$B$3:$BO$35,MATCH($A8,'[6]Finance Indicators'!$A$3:$A$35,0),MATCH(AJE$1,'[6]Finance Indicators'!$B$2:$BO$2,0))</f>
        <v>2.905501382928565</v>
      </c>
      <c r="AJF8" s="88">
        <f>INDEX('[6]Finance Indicators'!$B$3:$BO$35,MATCH($A8,'[6]Finance Indicators'!$A$3:$A$35,0),MATCH(AJF$1,'[6]Finance Indicators'!$B$2:$BO$2,0))</f>
        <v>3870</v>
      </c>
      <c r="AJG8" s="88">
        <f>INDEX('[6]Finance Indicators'!$B$3:$BO$35,MATCH($A8,'[6]Finance Indicators'!$A$3:$A$35,0),MATCH(AJG$1,'[6]Finance Indicators'!$B$2:$BO$2,0))</f>
        <v>1331956</v>
      </c>
      <c r="AJH8" s="88">
        <f t="array" ref="AJH8">INDEX('[7]Finance Indicators'!$A$2:$BO$35,MATCH($A8,'[7]Finance Indicators'!$A$2:$A$35,0),MATCH(AJH$1,'[7]Finance Indicators'!$A$2:$BO$2,0))</f>
        <v>2.9271748480944169</v>
      </c>
      <c r="AJI8" s="250">
        <f t="array" ref="AJI8">INDEX('[7]Finance Indicators'!$A$2:$BO$35,MATCH($A8,'[7]Finance Indicators'!$A$2:$A$35,0),MATCH(AJI$1,'[7]Finance Indicators'!$A$2:$BO$2,0))</f>
        <v>3760</v>
      </c>
      <c r="AJJ8" s="250">
        <f t="array" ref="AJJ8">INDEX('[7]Finance Indicators'!$A$2:$BO$35,MATCH($A8,'[7]Finance Indicators'!$A$2:$A$35,0),MATCH(AJJ$1,'[7]Finance Indicators'!$A$2:$BO$2,0))</f>
        <v>1284515</v>
      </c>
      <c r="AJK8" s="119">
        <f>(AIG8*100)/Deflators!$B$2</f>
        <v>4.1261010390183186</v>
      </c>
      <c r="AJL8" s="137">
        <f>(AIJ8*100)/Deflators!$B$3</f>
        <v>3.7425854486521137</v>
      </c>
      <c r="AJM8" s="137">
        <f>(AIM8*100)/Deflators!$B$4</f>
        <v>4.1605273798152824</v>
      </c>
      <c r="AJN8" s="137">
        <f>(AIP8*100)/Deflators!$B$5</f>
        <v>3.7564412255464048</v>
      </c>
      <c r="AJO8" s="137">
        <f>(AIS8*100)/Deflators!$B$6</f>
        <v>2.7398952606013509</v>
      </c>
      <c r="AJP8" s="137">
        <f>(AIV8*100)/Deflators!$B$7</f>
        <v>2.9557300377410138</v>
      </c>
      <c r="AJQ8" s="137">
        <f>(AIY8*100)/Deflators!$B$8</f>
        <v>3.3422143474947821</v>
      </c>
      <c r="AJR8" s="137">
        <f>(AJB8*100)/Deflators!$B$9</f>
        <v>3.4696662928740705</v>
      </c>
      <c r="AJS8" s="137">
        <f>(AJE8*100)/Deflators!$B$10</f>
        <v>2.9764868742713437</v>
      </c>
      <c r="AJT8" s="245">
        <f>(AJH8*100)/Deflators!$B$11</f>
        <v>2.9271748480944164</v>
      </c>
      <c r="AJU8" s="119">
        <v>5.4756331384611769</v>
      </c>
      <c r="AJV8" s="87">
        <v>1862</v>
      </c>
      <c r="AJW8" s="87">
        <v>340052</v>
      </c>
      <c r="AJX8" s="88">
        <v>5.7324339401157438</v>
      </c>
      <c r="AJY8" s="87">
        <v>1675</v>
      </c>
      <c r="AJZ8" s="87">
        <v>292197</v>
      </c>
      <c r="AKA8" s="116">
        <v>5.0989876057276469</v>
      </c>
      <c r="AKB8" s="87">
        <v>1653</v>
      </c>
      <c r="AKC8" s="32">
        <v>324182</v>
      </c>
      <c r="AKD8" s="116">
        <v>5.1453205395633432</v>
      </c>
      <c r="AKE8" s="87">
        <v>1628</v>
      </c>
      <c r="AKF8" s="87">
        <v>316404</v>
      </c>
      <c r="AKG8" s="116">
        <v>4.9132714129073118</v>
      </c>
      <c r="AKH8" s="87">
        <v>1761</v>
      </c>
      <c r="AKI8" s="87">
        <v>358417</v>
      </c>
      <c r="AKJ8" s="116">
        <v>4.5048911515295025</v>
      </c>
      <c r="AKK8" s="87">
        <v>1522</v>
      </c>
      <c r="AKL8" s="87">
        <v>337855</v>
      </c>
      <c r="AKM8" s="116">
        <f t="shared" si="72"/>
        <v>4.5981506977825815</v>
      </c>
      <c r="AKN8" s="87">
        <f>INDEX('[2]All Previous Years'!$A$1:$EX$34,MATCH($A8,'[2]All Previous Years'!$A$1:$A$34,0),MATCH(AKN$1,'[2]All Previous Years'!$A$1:$EX$1,0))</f>
        <v>1740</v>
      </c>
      <c r="AKO8" s="131">
        <f>INDEX('[29]SPI Raw Data 1617'!$A$3:$AN$37,MATCH($A8,'[29]SPI Raw Data 1617'!$A$3:$A$37,0),MATCH(AKO$1,'[29]SPI Raw Data 1617'!$A$37:$AN$37,0))</f>
        <v>378413</v>
      </c>
      <c r="AKP8" s="88">
        <f t="shared" si="73"/>
        <v>4.1024855303512604</v>
      </c>
      <c r="AKQ8" s="32">
        <f>INDEX([4]Sheet1!$A$1:$CJ$34, MATCH($A8, [4]Sheet1!$A$1:$A$34, 0), MATCH(AKQ$1, [4]Sheet1!$A$1:$CJ$1, 0))</f>
        <v>1553</v>
      </c>
      <c r="AKR8" s="32">
        <f>INDEX('[5]Finance Indicators'!$A$2:$BO$35,MATCH($A8,'[5]Finance Indicators'!$A$2:$A$35,0),MATCH(AKR$1,'[5]Finance Indicators'!$A$2:$BO$2,0))</f>
        <v>378551</v>
      </c>
      <c r="AKS8" s="88">
        <f>INDEX('[6]Finance Indicators'!$B$3:$BO$35,MATCH($A8,'[6]Finance Indicators'!$A$3:$A$35,0),MATCH(AKS$1,'[6]Finance Indicators'!$B$2:$BO$2,0))</f>
        <v>2.5432926018004269</v>
      </c>
      <c r="AKT8" s="88">
        <f>INDEX('[6]Finance Indicators'!$B$3:$BO$35,MATCH($A8,'[6]Finance Indicators'!$A$3:$A$35,0),MATCH(AKT$1,'[6]Finance Indicators'!$B$2:$BO$2,0))</f>
        <v>2313</v>
      </c>
      <c r="AKU8" s="88">
        <f>INDEX('[6]Finance Indicators'!$B$3:$BO$35,MATCH($A8,'[6]Finance Indicators'!$A$3:$A$35,0),MATCH(AKU$1,'[6]Finance Indicators'!$B$2:$BO$2,0))</f>
        <v>909451</v>
      </c>
      <c r="AKV8" s="88">
        <f t="array" ref="AKV8">INDEX('[7]Finance Indicators'!$A$2:$BO$35,MATCH($A8,'[7]Finance Indicators'!$A$2:$A$35,0),MATCH(AKV$1,'[7]Finance Indicators'!$A$2:$BO$2,0))</f>
        <v>2.4852289914366232</v>
      </c>
      <c r="AKW8" s="250">
        <f t="array" ref="AKW8">INDEX('[7]Finance Indicators'!$A$2:$BO$35,MATCH($A8,'[7]Finance Indicators'!$A$2:$A$35,0),MATCH(AKW$1,'[7]Finance Indicators'!$A$2:$BO$2,0))</f>
        <v>2284</v>
      </c>
      <c r="AKX8" s="250">
        <f t="array" ref="AKX8">INDEX('[7]Finance Indicators'!$A$2:$BO$35,MATCH($A8,'[7]Finance Indicators'!$A$2:$A$35,0),MATCH(AKX$1,'[7]Finance Indicators'!$A$2:$BO$2,0))</f>
        <v>919030</v>
      </c>
      <c r="AKY8" s="119">
        <f>IFERROR((AJU8*100)/Deflators!$B$2,"NA")</f>
        <v>6.4504245166259491</v>
      </c>
      <c r="AKZ8" s="88">
        <f>IFERROR((AJX8*100)/Deflators!$B$3,"NA")</f>
        <v>6.6520865716708872</v>
      </c>
      <c r="ALA8" s="88">
        <f>IFERROR((AKA8*100)/Deflators!$B$4,"NA")</f>
        <v>5.7984602096646505</v>
      </c>
      <c r="ALB8" s="88">
        <f>IFERROR((AKD8*100)/Deflators!$B$5,"NA")</f>
        <v>5.7474860945621415</v>
      </c>
      <c r="ALC8" s="88">
        <f>IFERROR((AKG8*100)/Deflators!$B$6,"NA")</f>
        <v>5.4136317401196061</v>
      </c>
      <c r="ALD8" s="88">
        <f>IFERROR((AKJ8*100)/Deflators!$B$7,"NA")</f>
        <v>4.9234886153509487</v>
      </c>
      <c r="ALE8" s="88">
        <f>IFERROR((AKM8*100)/Deflators!$B$8,"NA")</f>
        <v>4.9040454358917653</v>
      </c>
      <c r="ALF8" s="88">
        <f>IFERROR((AKP8*100)/Deflators!$B$9,"NA")</f>
        <v>4.2996976108178364</v>
      </c>
      <c r="ALG8" s="88">
        <f>IFERROR((AKS8*100)/Deflators!$B$10,"NA")</f>
        <v>2.6054288224293383</v>
      </c>
      <c r="ALH8" s="183">
        <f>IFERROR((AKV8*100)/Deflators!$B$11,"NA")</f>
        <v>2.4852289914366232</v>
      </c>
      <c r="ALI8" s="119">
        <v>34811.837272160235</v>
      </c>
      <c r="ALJ8" s="87">
        <v>5023</v>
      </c>
      <c r="ALK8" s="87">
        <v>144290</v>
      </c>
      <c r="ALL8" s="88">
        <v>27917.840214329877</v>
      </c>
      <c r="ALM8" s="87">
        <v>4064</v>
      </c>
      <c r="ALN8" s="87">
        <v>145570</v>
      </c>
      <c r="ALO8" s="116">
        <v>22503.38294993234</v>
      </c>
      <c r="ALP8" s="87">
        <v>3326</v>
      </c>
      <c r="ALQ8" s="87">
        <v>147800</v>
      </c>
      <c r="ALR8" s="116">
        <v>28696.767226834043</v>
      </c>
      <c r="ALS8" s="87">
        <v>4252</v>
      </c>
      <c r="ALT8" s="87">
        <v>148170</v>
      </c>
      <c r="ALU8" s="116">
        <v>31498.718467556995</v>
      </c>
      <c r="ALV8" s="87">
        <v>4670</v>
      </c>
      <c r="ALW8" s="87">
        <v>148260</v>
      </c>
      <c r="ALX8" s="116">
        <v>28925.173739963564</v>
      </c>
      <c r="ALY8" s="87">
        <v>4287</v>
      </c>
      <c r="ALZ8" s="87">
        <v>148210</v>
      </c>
      <c r="AMA8" s="116">
        <f t="shared" si="74"/>
        <v>22486.005260673097</v>
      </c>
      <c r="AMB8" s="87">
        <f>INDEX('[2]All Previous Years'!$A$1:$EX$34,MATCH($A8,'[2]All Previous Years'!$A$1:$A$34,0),MATCH(AMB$1,'[2]All Previous Years'!$A$1:$EX$1,0))</f>
        <v>3334</v>
      </c>
      <c r="AMC8" s="32">
        <f>INDEX('[3]Raw data 16-17'!$B$2:$XA$34,MATCH($A8,'[3]Raw data 16-17'!$A$2:$A$34,0),MATCH(AMC$1,'[3]Raw data 16-17'!$B$1:$GU$1,0))</f>
        <v>148270</v>
      </c>
      <c r="AMD8" s="88">
        <f t="shared" si="75"/>
        <v>16367.426534866519</v>
      </c>
      <c r="AME8" s="32">
        <f>INDEX([4]Sheet1!$A$1:$CJ$34, MATCH($A8, [4]Sheet1!$A$1:$A$34, 0), MATCH(AME$1, [4]Sheet1!$A$1:$CJ$1, 0))</f>
        <v>2434</v>
      </c>
      <c r="AMF8" s="32">
        <f>INDEX('[5]Finance Indicators'!$A$2:$BO$35,MATCH($A8,'[5]Finance Indicators'!$A$2:$A$35,0),MATCH(AMF$1,'[5]Finance Indicators'!$A$2:$BO$2,0))</f>
        <v>148710</v>
      </c>
      <c r="AMG8" s="88">
        <f>INDEX('[6]Finance Indicators'!$B$3:$BO$35,MATCH($A8,'[6]Finance Indicators'!$A$3:$A$35,0),MATCH(AMG$1,'[6]Finance Indicators'!$B$2:$BO$2,0))</f>
        <v>20363.025210084033</v>
      </c>
      <c r="AMH8" s="88">
        <f>INDEX('[6]Finance Indicators'!$B$3:$BO$35,MATCH($A8,'[6]Finance Indicators'!$A$3:$A$35,0),MATCH(AMH$1,'[6]Finance Indicators'!$B$2:$BO$2,0))</f>
        <v>3029</v>
      </c>
      <c r="AMI8" s="88">
        <f>INDEX('[6]Finance Indicators'!$B$3:$BO$35,MATCH($A8,'[6]Finance Indicators'!$A$3:$A$35,0),MATCH(AMI$1,'[6]Finance Indicators'!$B$2:$BO$2,0))</f>
        <v>148750</v>
      </c>
      <c r="AMJ8" s="88">
        <f t="array" ref="AMJ8">INDEX('[7]Finance Indicators'!$A$2:$BO$35,MATCH($A8,'[7]Finance Indicators'!$A$2:$A$35,0),MATCH(AMJ$1,'[7]Finance Indicators'!$A$2:$BO$2,0))</f>
        <v>18430.216983659255</v>
      </c>
      <c r="AMK8" s="250">
        <f t="array" ref="AMK8">INDEX('[7]Finance Indicators'!$A$2:$BO$35,MATCH($A8,'[7]Finance Indicators'!$A$2:$A$35,0),MATCH(AMK$1,'[7]Finance Indicators'!$A$2:$BO$2,0))</f>
        <v>2752</v>
      </c>
      <c r="AML8" s="250">
        <f t="array" ref="AML8">INDEX('[7]Finance Indicators'!$A$2:$BO$35,MATCH($A8,'[7]Finance Indicators'!$A$2:$A$35,0),MATCH(AML$1,'[7]Finance Indicators'!$A$2:$BO$2,0))</f>
        <v>149320</v>
      </c>
      <c r="AMM8" s="119">
        <f>(ALI8*100)/Deflators!$B$2</f>
        <v>41009.162398385444</v>
      </c>
      <c r="AMN8" s="137">
        <f>(ALL8*100)/Deflators!$B$3</f>
        <v>32396.690819266125</v>
      </c>
      <c r="AMO8" s="137">
        <f>(ALO8*100)/Deflators!$B$4</f>
        <v>25590.368266723381</v>
      </c>
      <c r="AMP8" s="137">
        <f>(ALR8*100)/Deflators!$B$5</f>
        <v>32055.198374310105</v>
      </c>
      <c r="AMQ8" s="137">
        <f>(ALU8*100)/Deflators!$B$6</f>
        <v>34706.501582853845</v>
      </c>
      <c r="AMR8" s="137">
        <f>(ALX8*100)/Deflators!$B$7</f>
        <v>31612.920005271779</v>
      </c>
      <c r="AMS8" s="137">
        <f>(AMA8*100)/Deflators!$B$8</f>
        <v>23981.900272041981</v>
      </c>
      <c r="AMT8" s="137">
        <f>(AMD8*100)/Deflators!$B$9</f>
        <v>17154.231074442432</v>
      </c>
      <c r="AMU8" s="138">
        <f>(AMG8*100)/Deflators!$B$10</f>
        <v>20860.522598402687</v>
      </c>
      <c r="AMV8" s="137">
        <f>(AMJ8*100)/Deflators!$B$11</f>
        <v>18430.216983659255</v>
      </c>
      <c r="AMW8" s="133">
        <f t="shared" si="3"/>
        <v>85.100000000000009</v>
      </c>
      <c r="AMX8" s="116">
        <f t="shared" si="3"/>
        <v>82.666666666666671</v>
      </c>
      <c r="AMY8" s="116">
        <f t="shared" si="3"/>
        <v>75.666666666666671</v>
      </c>
      <c r="AMZ8" s="116">
        <f t="shared" si="3"/>
        <v>75.666666666666671</v>
      </c>
      <c r="ANA8" s="136">
        <f t="shared" si="3"/>
        <v>73.333333333333329</v>
      </c>
      <c r="ANB8" s="116">
        <f t="shared" si="3"/>
        <v>72.3</v>
      </c>
      <c r="ANC8" s="248">
        <f t="shared" si="3"/>
        <v>71.3</v>
      </c>
      <c r="AND8" s="115">
        <f t="shared" si="4"/>
        <v>90.766666666666666</v>
      </c>
      <c r="ANE8" s="116">
        <f t="shared" si="4"/>
        <v>91</v>
      </c>
      <c r="ANF8" s="116">
        <f t="shared" si="4"/>
        <v>89.666666666666671</v>
      </c>
      <c r="ANG8" s="116">
        <f t="shared" si="4"/>
        <v>88.333333333333329</v>
      </c>
      <c r="ANH8" s="116">
        <f t="shared" si="4"/>
        <v>89.333333333333329</v>
      </c>
      <c r="ANI8" s="116">
        <f t="shared" si="4"/>
        <v>88.7</v>
      </c>
      <c r="ANJ8" s="248">
        <f t="shared" si="4"/>
        <v>89.033333333333346</v>
      </c>
      <c r="ANK8" s="115">
        <f t="shared" si="5"/>
        <v>78.692307692307693</v>
      </c>
      <c r="ANL8" s="116">
        <f t="shared" si="5"/>
        <v>82.666666666666671</v>
      </c>
      <c r="ANM8" s="116">
        <f t="shared" si="5"/>
        <v>84.333333333333329</v>
      </c>
      <c r="ANN8" s="116">
        <f t="shared" si="5"/>
        <v>83.333333333333329</v>
      </c>
      <c r="ANO8" s="116">
        <f t="shared" si="5"/>
        <v>80</v>
      </c>
      <c r="ANP8" s="116">
        <f t="shared" si="5"/>
        <v>77.86666666666666</v>
      </c>
      <c r="ANQ8" s="248">
        <f t="shared" si="5"/>
        <v>78.533333333333331</v>
      </c>
      <c r="ANR8" s="115">
        <f t="shared" si="6"/>
        <v>75.733333333333334</v>
      </c>
      <c r="ANS8" s="116">
        <f t="shared" si="6"/>
        <v>75.333333333333329</v>
      </c>
      <c r="ANT8" s="116">
        <f t="shared" si="6"/>
        <v>77</v>
      </c>
      <c r="ANU8" s="116">
        <f t="shared" si="6"/>
        <v>78</v>
      </c>
      <c r="ANV8" s="116">
        <f t="shared" si="6"/>
        <v>75.333333333333329</v>
      </c>
      <c r="ANW8" s="116">
        <f t="shared" si="6"/>
        <v>72.066666666666663</v>
      </c>
      <c r="ANX8" s="117">
        <f t="shared" si="6"/>
        <v>70.399999999999991</v>
      </c>
      <c r="ANY8" s="133">
        <f t="shared" si="76"/>
        <v>62.948680636398912</v>
      </c>
      <c r="ANZ8" s="131">
        <v>5191</v>
      </c>
      <c r="AOA8" s="131">
        <v>82464</v>
      </c>
      <c r="AOB8" s="116">
        <f t="shared" si="77"/>
        <v>74.10411733151912</v>
      </c>
      <c r="AOC8" s="131">
        <v>5664</v>
      </c>
      <c r="AOD8" s="131">
        <v>76433</v>
      </c>
      <c r="AOE8" s="116">
        <f t="shared" si="78"/>
        <v>73.945091056676404</v>
      </c>
      <c r="AOF8" s="131">
        <v>5648</v>
      </c>
      <c r="AOG8" s="32">
        <v>76381</v>
      </c>
      <c r="AOH8" s="116">
        <f t="shared" si="79"/>
        <v>67.182270942580828</v>
      </c>
      <c r="AOI8" s="131">
        <v>5099</v>
      </c>
      <c r="AOJ8" s="131">
        <v>75898</v>
      </c>
      <c r="AOK8" s="116">
        <f t="shared" si="80"/>
        <v>67.768485331209348</v>
      </c>
      <c r="AOL8" s="131">
        <v>5105</v>
      </c>
      <c r="AOM8" s="134">
        <v>75330</v>
      </c>
      <c r="AON8" s="115">
        <f>(ANY8*100)/Deflators!$B$2</f>
        <v>74.155025108273819</v>
      </c>
      <c r="AOO8" s="116">
        <f>(AOB8*100)/Deflators!$B$3</f>
        <v>85.992618311196622</v>
      </c>
      <c r="AOP8" s="116">
        <f>(AOE8*100)/Deflators!$B$4</f>
        <v>84.088784156003186</v>
      </c>
      <c r="AOQ8" s="116">
        <f>(AOH8*100)/Deflators!$B$5</f>
        <v>75.044725605444668</v>
      </c>
      <c r="AOR8" s="136">
        <f>(AOK8*100)/Deflators!$B$6</f>
        <v>74.669928106368573</v>
      </c>
      <c r="AOS8" s="115">
        <f t="shared" si="154"/>
        <v>46.124036082271765</v>
      </c>
      <c r="AOT8" s="131">
        <v>3523</v>
      </c>
      <c r="AOU8" s="32">
        <v>76381</v>
      </c>
      <c r="AOV8" s="116">
        <f t="shared" si="81"/>
        <v>46.035468655300534</v>
      </c>
      <c r="AOW8" s="131">
        <v>3494</v>
      </c>
      <c r="AOX8" s="131">
        <v>75898</v>
      </c>
      <c r="AOY8" s="116">
        <f t="shared" si="82"/>
        <v>45.148015398911461</v>
      </c>
      <c r="AOZ8" s="131">
        <v>3401</v>
      </c>
      <c r="APA8" s="131">
        <v>75330</v>
      </c>
      <c r="APB8" s="116">
        <f t="shared" si="83"/>
        <v>45.555555555555557</v>
      </c>
      <c r="APC8" s="131">
        <v>3444</v>
      </c>
      <c r="APD8" s="131">
        <v>75600</v>
      </c>
      <c r="APE8" s="116">
        <f t="shared" si="84"/>
        <v>49.43233453223597</v>
      </c>
      <c r="APF8" s="87">
        <f>INDEX('[2]All Previous Years'!$A$1:$EX$34,MATCH($A8,'[2]All Previous Years'!$A$1:$A$34,0),MATCH(APF$1,'[2]All Previous Years'!$A$1:$EX$1,0))</f>
        <v>3862</v>
      </c>
      <c r="APG8" s="131">
        <f>INDEX('[29]SPI Raw Data 1617'!$A$3:$AN$37,MATCH($A8,'[29]SPI Raw Data 1617'!$A$3:$A$37,0),MATCH(APG$1,'[29]SPI Raw Data 1617'!$A$37:$AN$37,0))</f>
        <v>78127</v>
      </c>
      <c r="APH8" s="88">
        <f t="shared" si="85"/>
        <v>57.486080289157911</v>
      </c>
      <c r="API8" s="32">
        <f>INDEX([4]Sheet1!$A$1:$CJ$34, MATCH($A8, [4]Sheet1!$A$1:$A$34, 0), MATCH(API$1, [4]Sheet1!$A$1:$CJ$1, 0))</f>
        <v>4326</v>
      </c>
      <c r="APJ8" s="32">
        <f>INDEX('[5]Finance Indicators'!$A$2:$BO$35,MATCH($A8,'[5]Finance Indicators'!$A$2:$A$35,0),MATCH(APJ$1,'[5]Finance Indicators'!$A$2:$BO$2,0))</f>
        <v>75253</v>
      </c>
      <c r="APK8" s="88">
        <f>INDEX('[6]Finance Indicators'!$B$3:$BO$35,MATCH($A8,'[6]Finance Indicators'!$A$3:$A$35,0),MATCH(APK$1,'[6]Finance Indicators'!$B$2:$BO$2,0))</f>
        <v>54.224844313339887</v>
      </c>
      <c r="APL8" s="88">
        <f>INDEX('[6]Finance Indicators'!$B$3:$BO$35,MATCH($A8,'[6]Finance Indicators'!$A$3:$A$35,0),MATCH(APL$1,'[6]Finance Indicators'!$B$2:$BO$2,0))</f>
        <v>4136</v>
      </c>
      <c r="APM8" s="88">
        <f>INDEX('[6]Finance Indicators'!$B$3:$BO$35,MATCH($A8,'[6]Finance Indicators'!$A$3:$A$35,0),MATCH(APM$1,'[6]Finance Indicators'!$B$2:$BO$2,0))</f>
        <v>76275</v>
      </c>
      <c r="APN8" s="88">
        <f t="array" ref="APN8">INDEX('[7]Finance Indicators'!$A$2:$BO$35,MATCH($A8,'[7]Finance Indicators'!$A$2:$A$35,0),MATCH(APN$1,'[7]Finance Indicators'!$A$2:$BO$2,0))</f>
        <v>54.140251760632133</v>
      </c>
      <c r="APO8" s="250">
        <f t="array" ref="APO8">INDEX('[7]Finance Indicators'!$A$2:$BO$35,MATCH($A8,'[7]Finance Indicators'!$A$2:$A$35,0),MATCH(APO$1,'[7]Finance Indicators'!$A$2:$BO$2,0))</f>
        <v>4159</v>
      </c>
      <c r="APP8" s="250">
        <f t="array" ref="APP8">INDEX('[7]Finance Indicators'!$A$2:$BO$35,MATCH($A8,'[7]Finance Indicators'!$A$2:$A$35,0),MATCH(APP$1,'[7]Finance Indicators'!$A$2:$BO$2,0))</f>
        <v>76819</v>
      </c>
      <c r="APQ8" s="139">
        <f>(AOS8*100)/Deflators!$B$4</f>
        <v>52.451272411756229</v>
      </c>
      <c r="APR8" s="137">
        <f>(AOV8*100)/Deflators!$B$5</f>
        <v>51.423077322107019</v>
      </c>
      <c r="APS8" s="137">
        <f>(AOY8*100)/Deflators!$B$6</f>
        <v>49.745822818757979</v>
      </c>
      <c r="APT8" s="137">
        <f>(APB8*100)/Deflators!$B$7</f>
        <v>49.788607892915152</v>
      </c>
      <c r="APU8" s="137">
        <f>(APE8*100)/Deflators!$B$8</f>
        <v>52.720850289920016</v>
      </c>
      <c r="APV8" s="137">
        <f>(APH8*100)/Deflators!$B$9</f>
        <v>60.249514652989234</v>
      </c>
      <c r="APW8" s="138">
        <f>(APK8*100)/Deflators!$B$10</f>
        <v>55.549633638577923</v>
      </c>
      <c r="APX8" s="143">
        <f>(APN8*100)/Deflators!$B$11</f>
        <v>54.14025176063214</v>
      </c>
      <c r="APY8" s="121">
        <f t="shared" si="86"/>
        <v>84.800640279394642</v>
      </c>
      <c r="APZ8" s="131">
        <v>6993</v>
      </c>
      <c r="AQA8" s="131">
        <v>82464</v>
      </c>
      <c r="AQB8" s="88">
        <f t="shared" si="87"/>
        <v>86.677220572265895</v>
      </c>
      <c r="AQC8" s="131">
        <v>6625</v>
      </c>
      <c r="AQD8" s="131">
        <v>76433</v>
      </c>
      <c r="AQE8" s="88">
        <f t="shared" si="88"/>
        <v>103.49432450478523</v>
      </c>
      <c r="AQF8" s="131">
        <v>7905</v>
      </c>
      <c r="AQG8" s="131">
        <v>76381</v>
      </c>
      <c r="AQH8" s="88">
        <f t="shared" si="89"/>
        <v>96.959076655511339</v>
      </c>
      <c r="AQI8" s="131">
        <v>7359</v>
      </c>
      <c r="AQJ8" s="131">
        <v>75898</v>
      </c>
      <c r="AQK8" s="88">
        <f t="shared" si="90"/>
        <v>105.25686977299881</v>
      </c>
      <c r="AQL8" s="131">
        <v>7929</v>
      </c>
      <c r="AQM8" s="134">
        <v>75330</v>
      </c>
      <c r="AQN8" s="115">
        <f>(APY8*100)/Deflators!$B$2</f>
        <v>99.897147097314345</v>
      </c>
      <c r="AQO8" s="116">
        <f>(AQB8*100)/Deflators!$B$3</f>
        <v>100.58282067649672</v>
      </c>
      <c r="AQP8" s="116">
        <f>(AQE8*100)/Deflators!$B$4</f>
        <v>117.69154368859863</v>
      </c>
      <c r="AQQ8" s="116">
        <f>(AQH8*100)/Deflators!$B$5</f>
        <v>108.30636119444348</v>
      </c>
      <c r="AQR8" s="136">
        <f>(AQK8*100)/Deflators!$B$6</f>
        <v>115.9760744280894</v>
      </c>
      <c r="AQS8" s="115">
        <f t="shared" si="91"/>
        <v>92.758670349956134</v>
      </c>
      <c r="AQT8" s="131">
        <v>7085</v>
      </c>
      <c r="AQU8" s="131">
        <v>76381</v>
      </c>
      <c r="AQV8" s="116">
        <f t="shared" si="92"/>
        <v>90.344936625471021</v>
      </c>
      <c r="AQW8" s="131">
        <v>6857</v>
      </c>
      <c r="AQX8" s="131">
        <v>75898</v>
      </c>
      <c r="AQY8" s="116">
        <f t="shared" si="93"/>
        <v>96.070622593920092</v>
      </c>
      <c r="AQZ8" s="131">
        <v>7237</v>
      </c>
      <c r="ARA8" s="131">
        <v>75330</v>
      </c>
      <c r="ARB8" s="116">
        <f t="shared" si="94"/>
        <v>92.460317460317469</v>
      </c>
      <c r="ARC8" s="131">
        <v>6990</v>
      </c>
      <c r="ARD8" s="131">
        <v>75600</v>
      </c>
      <c r="ARE8" s="116">
        <f t="shared" si="95"/>
        <v>94.039192596669523</v>
      </c>
      <c r="ARF8" s="87">
        <f>INDEX('[2]All Previous Years'!$A$1:$EX$34,MATCH($A8,'[2]All Previous Years'!$A$1:$A$34,0),MATCH(ARF$1,'[2]All Previous Years'!$A$1:$EX$1,0))</f>
        <v>7347</v>
      </c>
      <c r="ARG8" s="131">
        <f>INDEX('[29]SPI Raw Data 1617'!$A$3:$AN$37,MATCH($A8,'[29]SPI Raw Data 1617'!$A$3:$A$37,0),MATCH(ARG$1,'[29]SPI Raw Data 1617'!$A$37:$AN$37,0))</f>
        <v>78127</v>
      </c>
      <c r="ARH8" s="88">
        <f t="shared" si="96"/>
        <v>110.6533958779052</v>
      </c>
      <c r="ARI8" s="32">
        <f>INDEX([4]Sheet1!$A$1:$CJ$34, MATCH($A8, [4]Sheet1!$A$1:$A$34, 0), MATCH(ARI$1, [4]Sheet1!$A$1:$CJ$1, 0))</f>
        <v>8327</v>
      </c>
      <c r="ARJ8" s="32">
        <f>INDEX('[5]Finance Indicators'!$A$2:$BO$35,MATCH($A8,'[5]Finance Indicators'!$A$2:$A$35,0),MATCH(ARJ$1,'[5]Finance Indicators'!$A$2:$BO$2,0))</f>
        <v>75253</v>
      </c>
      <c r="ARK8" s="88">
        <f>INDEX('[6]Finance Indicators'!$B$3:$BO$35,MATCH($A8,'[6]Finance Indicators'!$A$3:$A$35,0),MATCH(ARK$1,'[6]Finance Indicators'!$B$2:$BO$2,0))</f>
        <v>93.123566043920022</v>
      </c>
      <c r="ARL8" s="88">
        <f>INDEX('[6]Finance Indicators'!$B$3:$BO$35,MATCH($A8,'[6]Finance Indicators'!$A$3:$A$35,0),MATCH(ARL$1,'[6]Finance Indicators'!$B$2:$BO$2,0))</f>
        <v>7103</v>
      </c>
      <c r="ARM8" s="88">
        <f>INDEX('[6]Finance Indicators'!$B$3:$BO$35,MATCH($A8,'[6]Finance Indicators'!$A$3:$A$35,0),MATCH(ARM$1,'[6]Finance Indicators'!$B$2:$BO$2,0))</f>
        <v>76275</v>
      </c>
      <c r="ARN8" s="250">
        <f t="array" ref="ARN8">INDEX('[7]Finance Indicators'!$A$2:$BO$35,MATCH($A8,'[7]Finance Indicators'!$A$2:$A$35,0),MATCH(ARN$1,'[7]Finance Indicators'!$A$2:$BO$2,0))</f>
        <v>86.593160546219025</v>
      </c>
      <c r="ARO8" s="250">
        <f t="array" ref="ARO8">INDEX('[7]Finance Indicators'!$A$2:$BO$35,MATCH($A8,'[7]Finance Indicators'!$A$2:$A$35,0),MATCH(ARO$1,'[7]Finance Indicators'!$A$2:$BO$2,0))</f>
        <v>6652</v>
      </c>
      <c r="ARP8" s="250">
        <f t="array" ref="ARP8">INDEX('[7]Finance Indicators'!$A$2:$BO$35,MATCH($A8,'[7]Finance Indicators'!$A$2:$A$35,0),MATCH(ARP$1,'[7]Finance Indicators'!$A$2:$BO$2,0))</f>
        <v>76819</v>
      </c>
      <c r="ARQ8" s="139">
        <f>(AQS8*100)/Deflators!$B$4</f>
        <v>105.48318621552453</v>
      </c>
      <c r="ARR8" s="137">
        <f>(AQV8*100)/Deflators!$B$5</f>
        <v>100.91815718308179</v>
      </c>
      <c r="ARS8" s="137">
        <f>(AQY8*100)/Deflators!$B$6</f>
        <v>105.85431336058556</v>
      </c>
      <c r="ART8" s="137">
        <f>(ARB8*100)/Deflators!$B$7</f>
        <v>101.05179128091666</v>
      </c>
      <c r="ARU8" s="116">
        <f>(ARE8*100)/Deflators!$B$8</f>
        <v>100.29520639048224</v>
      </c>
      <c r="ARV8" s="116">
        <f>(ARH8*100)/Deflators!$B$9</f>
        <v>115.9726556901159</v>
      </c>
      <c r="ARW8" s="116">
        <f>(ARK8*100)/Deflators!$B$10</f>
        <v>95.398705932016185</v>
      </c>
      <c r="ARX8" s="248">
        <f>(ARN8*100)/Deflators!$B$11</f>
        <v>86.593160546219025</v>
      </c>
      <c r="ARY8" s="140">
        <v>31942.615565874283</v>
      </c>
      <c r="ARZ8" s="131">
        <v>4609</v>
      </c>
      <c r="ASA8" s="131">
        <v>144290</v>
      </c>
      <c r="ASB8" s="132">
        <v>31002.266950607955</v>
      </c>
      <c r="ASC8" s="131">
        <v>4513</v>
      </c>
      <c r="ASD8" s="131">
        <v>145570</v>
      </c>
      <c r="ASE8" s="141">
        <v>27286.874154262514</v>
      </c>
      <c r="ASF8" s="131">
        <v>4033</v>
      </c>
      <c r="ASG8" s="131">
        <v>147800</v>
      </c>
      <c r="ASH8" s="141">
        <v>21468.58338395087</v>
      </c>
      <c r="ASI8" s="131">
        <v>3181</v>
      </c>
      <c r="ASJ8" s="131">
        <v>148170</v>
      </c>
      <c r="ASK8" s="141">
        <v>22460.542290570622</v>
      </c>
      <c r="ASL8" s="131">
        <v>3330</v>
      </c>
      <c r="ASM8" s="131">
        <v>148260</v>
      </c>
      <c r="ASN8" s="141">
        <v>20626.138587139867</v>
      </c>
      <c r="ASO8" s="131">
        <v>3057</v>
      </c>
      <c r="ASP8" s="131">
        <v>148210</v>
      </c>
      <c r="ASQ8" s="141">
        <f t="shared" si="97"/>
        <v>17299.521143859176</v>
      </c>
      <c r="ASR8" s="87">
        <f>INDEX('[2]All Previous Years'!$A$1:$EX$34,MATCH($A8,'[2]All Previous Years'!$A$1:$A$34,0),MATCH(ASR$1,'[2]All Previous Years'!$A$1:$EX$1,0))</f>
        <v>2565</v>
      </c>
      <c r="ASS8" s="32">
        <f>INDEX('[3]Raw data 16-17'!$B$2:$XA$34,MATCH($A8,'[3]Raw data 16-17'!$A$2:$A$34,0),MATCH(ASS$1,'[3]Raw data 16-17'!$B$1:$GU$1,0))</f>
        <v>148270</v>
      </c>
      <c r="AST8" s="132">
        <f t="shared" si="98"/>
        <v>16071.548651738283</v>
      </c>
      <c r="ASU8" s="32">
        <f>INDEX([4]Sheet1!$A$1:$CJ$34, MATCH($A8, [4]Sheet1!$A$1:$A$34, 0), MATCH(ASU$1, [4]Sheet1!$A$1:$CJ$1, 0))</f>
        <v>2390</v>
      </c>
      <c r="ASV8" s="32">
        <f>INDEX('[5]Finance Indicators'!$A$2:$BO$35,MATCH($A8,'[5]Finance Indicators'!$A$2:$A$35,0),MATCH(ASV$1,'[5]Finance Indicators'!$A$2:$BO$2,0))</f>
        <v>148710</v>
      </c>
      <c r="ASW8" s="88">
        <f>INDEX('[6]Finance Indicators'!$B$3:$BO$35,MATCH($A8,'[6]Finance Indicators'!$A$3:$A$35,0),MATCH(ASW$1,'[6]Finance Indicators'!$B$2:$BO$2,0))</f>
        <v>15536.134453781513</v>
      </c>
      <c r="ASX8" s="88">
        <f>INDEX('[6]Finance Indicators'!$B$3:$BO$35,MATCH($A8,'[6]Finance Indicators'!$A$3:$A$35,0),MATCH(ASX$1,'[6]Finance Indicators'!$B$2:$BO$2,0))</f>
        <v>2311</v>
      </c>
      <c r="ASY8" s="88">
        <f>INDEX('[6]Finance Indicators'!$B$3:$BO$35,MATCH($A8,'[6]Finance Indicators'!$A$3:$A$35,0),MATCH(ASY$1,'[6]Finance Indicators'!$B$2:$BO$2,0))</f>
        <v>148750</v>
      </c>
      <c r="ASZ8" s="88">
        <f t="array" ref="ASZ8">INDEX('[7]Finance Indicators'!$A$2:$BO$35,MATCH($A8,'[7]Finance Indicators'!$A$2:$A$35,0),MATCH(ASZ$1,'[7]Finance Indicators'!$A$2:$BO$2,0))</f>
        <v>15095.097776587196</v>
      </c>
      <c r="ATA8" s="250">
        <f t="array" ref="ATA8">INDEX('[7]Finance Indicators'!$A$2:$BO$35,MATCH($A8,'[7]Finance Indicators'!$A$2:$A$35,0),MATCH(ATA$1,'[7]Finance Indicators'!$A$2:$BO$2,0))</f>
        <v>2254</v>
      </c>
      <c r="ATB8" s="250">
        <f t="array" ref="ATB8">INDEX('[7]Finance Indicators'!$A$2:$BO$35,MATCH($A8,'[7]Finance Indicators'!$A$2:$A$35,0),MATCH(ATB$1,'[7]Finance Indicators'!$A$2:$BO$2,0))</f>
        <v>149320</v>
      </c>
      <c r="ATC8" s="142">
        <f>(ARY8*100)/Deflators!$B$2</f>
        <v>37629.151800549182</v>
      </c>
      <c r="ATD8" s="199">
        <f>(ASB8*100)/Deflators!$B$3</f>
        <v>35975.951197674214</v>
      </c>
      <c r="ATE8" s="199">
        <f>(ASE8*100)/Deflators!$B$4</f>
        <v>31030.052681808596</v>
      </c>
      <c r="ATF8" s="199">
        <f>(ASH8*100)/Deflators!$B$5</f>
        <v>23981.087965352883</v>
      </c>
      <c r="ATG8" s="199">
        <f>(ASK8*100)/Deflators!$B$6</f>
        <v>24747.890850300497</v>
      </c>
      <c r="ATH8" s="199">
        <f>(ASN8*100)/Deflators!$B$7</f>
        <v>22542.7330198544</v>
      </c>
      <c r="ATI8" s="199">
        <f>(ASQ8*100)/Deflators!$B$8</f>
        <v>18450.382182899728</v>
      </c>
      <c r="ATJ8" s="199">
        <f>(AST8*100)/Deflators!$B$9</f>
        <v>16844.129937517424</v>
      </c>
      <c r="ATK8" s="199">
        <f>(ASW8*100)/Deflators!$B$10</f>
        <v>15915.704101983696</v>
      </c>
      <c r="ATL8" s="259">
        <f>(ASZ8*100)/Deflators!$B$11</f>
        <v>15095.097776587196</v>
      </c>
      <c r="ATM8" s="115">
        <v>98</v>
      </c>
      <c r="ATN8" s="116">
        <v>98.1</v>
      </c>
      <c r="ATO8" s="116">
        <v>96.8</v>
      </c>
      <c r="ATP8" s="116">
        <v>98.1</v>
      </c>
      <c r="ATQ8" s="116">
        <v>95.890410958904098</v>
      </c>
      <c r="ATR8" s="116">
        <v>96.4</v>
      </c>
      <c r="ATS8" s="88">
        <f>INDEX('[3]Raw data 16-17'!$B$2:$XA$34,MATCH($A8,'[3]Raw data 16-17'!$A$2:$A$34,0),MATCH(ATS$1,'[3]Raw data 16-17'!$B$1:$GU$1,0))</f>
        <v>92.349726775956285</v>
      </c>
      <c r="ATT8" s="88">
        <f>INDEX('[14]1718 Collected Indicators'!$A$3:$CH$36,MATCH($A8,'[14]1718 Collected Indicators'!$A$3:$A$36,0),MATCH(ATT$1,'[14]1718 Collected Indicators'!$A$3:$CH$3,0))</f>
        <v>89.295774647887328</v>
      </c>
      <c r="ATU8" s="88">
        <f>INDEX('[15]1819 Collected Indicators'!$A$3:$CV$36,MATCH($A8,'[15]1819 Collected Indicators'!$A$3:$A$36,0),MATCH(ATU$1,'[15]1819 Collected Indicators'!$A$3:$CV$3,0))</f>
        <v>92.1</v>
      </c>
      <c r="ATV8" s="183">
        <f>INDEX('[11]1920 Collected Indicators'!$A$3:$CV$36,MATCH($A8,'[11]1920 Collected Indicators'!$A$3:$A$36,0),MATCH(ATV$1,'[11]1920 Collected Indicators'!$A$3:$CV$3,0))</f>
        <v>90.303030303030312</v>
      </c>
      <c r="ATW8" s="119">
        <f t="shared" si="99"/>
        <v>25220.430107526881</v>
      </c>
      <c r="ATX8" s="111">
        <f>INDEX([37]Roads!$U$3:$AC$36,MATCH($A8,[37]Roads!$U$3:$U$36,0),MATCH(ATX$1,[37]Roads!$U$3:$AC$3,0))</f>
        <v>14073</v>
      </c>
      <c r="ATY8" s="131">
        <v>558</v>
      </c>
      <c r="ATZ8" s="88">
        <f t="shared" si="100"/>
        <v>30487.629974901403</v>
      </c>
      <c r="AUA8" s="111">
        <f>INDEX([37]Roads!$U$3:$AC$36,MATCH($A8,[37]Roads!$U$3:$U$36,0),MATCH(AUA$1,[37]Roads!$U$3:$AC$3,0))</f>
        <v>17006</v>
      </c>
      <c r="AUB8" s="131">
        <v>557.79999999999995</v>
      </c>
      <c r="AUC8" s="88">
        <f t="shared" si="101"/>
        <v>30824.888888888891</v>
      </c>
      <c r="AUD8" s="111">
        <f>INDEX([37]Roads!$U$3:$AC$36,MATCH($A8,[37]Roads!$U$3:$U$36,0),MATCH(AUD$1,[37]Roads!$U$3:$AC$3,0))</f>
        <v>17339</v>
      </c>
      <c r="AUE8" s="32">
        <v>562.5</v>
      </c>
      <c r="AUF8" s="88">
        <f t="shared" si="102"/>
        <v>29972.436604189636</v>
      </c>
      <c r="AUG8" s="111">
        <f>INDEX([37]Roads!$U$3:$AC$36,MATCH($A8,[37]Roads!$U$3:$U$36,0),MATCH(AUG$1,[37]Roads!$U$3:$AC$3,0))</f>
        <v>16311</v>
      </c>
      <c r="AUH8" s="131">
        <v>544.20000000000005</v>
      </c>
      <c r="AUI8" s="88">
        <f t="shared" si="103"/>
        <v>39772.14259463433</v>
      </c>
      <c r="AUJ8" s="111">
        <f>INDEX([37]Roads!$U$3:$AC$36,MATCH($A8,[37]Roads!$U$3:$U$36,0),MATCH(AUJ$1,[37]Roads!$U$3:$AC$3,0))</f>
        <v>21644</v>
      </c>
      <c r="AUK8" s="131">
        <v>544.19999999999993</v>
      </c>
      <c r="AUL8" s="88">
        <f t="shared" si="104"/>
        <v>24457.431960921142</v>
      </c>
      <c r="AUM8" s="111">
        <f>INDEX([37]Roads!$U$3:$AC$36,MATCH($A8,[37]Roads!$U$3:$U$36,0),MATCH(AUM$1,[37]Roads!$U$3:$AC$3,0))</f>
        <v>14019</v>
      </c>
      <c r="AUN8" s="131">
        <v>573.20000000000005</v>
      </c>
      <c r="AUO8" s="116">
        <f t="shared" si="105"/>
        <v>17409.281228192602</v>
      </c>
      <c r="AUP8" s="111">
        <f>INDEX([37]Roads!$U$3:$AC$36,MATCH($A8,[37]Roads!$U$3:$U$36,0),MATCH(AUP$1,[37]Roads!$U$3:$AC$3,0))</f>
        <v>9979</v>
      </c>
      <c r="AUQ8" s="32">
        <f>INDEX('[3]Raw data 16-17'!$B$2:$XA$34,MATCH($A8,'[3]Raw data 16-17'!$A$2:$A$34,0),MATCH(AUQ$1,'[3]Raw data 16-17'!$B$1:$GU$1,0))</f>
        <v>573.20000000000005</v>
      </c>
      <c r="AUR8" s="88">
        <f t="shared" si="7"/>
        <v>20108.164689462665</v>
      </c>
      <c r="AUS8" s="32">
        <f>INDEX([4]Sheet1!$A$1:$CJ$34, MATCH($A8, [4]Sheet1!$A$1:$A$34, 0), MATCH(AUS$1, [4]Sheet1!$A$1:$CJ$1, 0))</f>
        <v>11526</v>
      </c>
      <c r="AUT8" s="32">
        <f>INDEX('[5]Finance Indicators'!$A$2:$BO$35,MATCH($A8,'[5]Finance Indicators'!$A$2:$A$35,0),MATCH(AUT$1,'[5]Finance Indicators'!$A$2:$BO$2,0))</f>
        <v>573.20000000000005</v>
      </c>
      <c r="AUU8" s="88">
        <f>INDEX('[6]Finance Indicators'!$B$3:$BO$35,MATCH($A8,'[6]Finance Indicators'!$A$3:$A$35,0),MATCH(AUU$1,'[6]Finance Indicators'!$B$2:$BO$2,0))</f>
        <v>19678.995115143058</v>
      </c>
      <c r="AUV8" s="88">
        <f>INDEX('[6]Finance Indicators'!$B$3:$BO$35,MATCH($A8,'[6]Finance Indicators'!$A$3:$A$35,0),MATCH(AUV$1,'[6]Finance Indicators'!$B$2:$BO$2,0))</f>
        <v>11280</v>
      </c>
      <c r="AUW8" s="88">
        <f>INDEX('[6]Finance Indicators'!$B$3:$BO$35,MATCH($A8,'[6]Finance Indicators'!$A$3:$A$35,0),MATCH(AUW$1,'[6]Finance Indicators'!$B$2:$BO$2,0))</f>
        <v>573.20000000000005</v>
      </c>
      <c r="AUX8" s="88">
        <f t="array" ref="AUX8">INDEX('[7]Finance Indicators'!$A$2:$BO$35,MATCH($A8,'[7]Finance Indicators'!$A$2:$A$35,0),MATCH(AUX$1,'[7]Finance Indicators'!$A$2:$BO$2,0))</f>
        <v>18564.200976971388</v>
      </c>
      <c r="AUY8" s="250">
        <f t="array" ref="AUY8">INDEX('[7]Finance Indicators'!$A$2:$BO$35,MATCH($A8,'[7]Finance Indicators'!$A$2:$A$35,0),MATCH(AUY$1,'[7]Finance Indicators'!$A$2:$BO$2,0))</f>
        <v>10641</v>
      </c>
      <c r="AUZ8" s="250">
        <f t="array" ref="AUZ8">INDEX('[7]Finance Indicators'!$A$2:$BO$35,MATCH($A8,'[7]Finance Indicators'!$A$2:$A$35,0),MATCH(AUZ$1,'[7]Finance Indicators'!$A$2:$BO$2,0))</f>
        <v>573.20000000000005</v>
      </c>
      <c r="AVA8" s="119">
        <f>(ATW8*100)/Deflators!$B$2</f>
        <v>29710.259356630577</v>
      </c>
      <c r="AVB8" s="137">
        <f>(ATZ8*100)/Deflators!$B$3</f>
        <v>35378.751168655865</v>
      </c>
      <c r="AVC8" s="137">
        <f>(AUC8*100)/Deflators!$B$4</f>
        <v>35053.40775662657</v>
      </c>
      <c r="AVD8" s="137">
        <f>(AUF8*100)/Deflators!$B$5</f>
        <v>33480.161493951287</v>
      </c>
      <c r="AVE8" s="137">
        <f>(AUI8*100)/Deflators!$B$6</f>
        <v>43822.479042628293</v>
      </c>
      <c r="AVF8" s="137">
        <f>(AUL8*100)/Deflators!$B$7</f>
        <v>26730.032706657523</v>
      </c>
      <c r="AVG8" s="137">
        <f>(AUO8*100)/Deflators!$B$8</f>
        <v>18567.444122796132</v>
      </c>
      <c r="AVH8" s="137">
        <f>(AUR8*100)/Deflators!$B$9</f>
        <v>21074.791619267809</v>
      </c>
      <c r="AVI8" s="137">
        <f>(AUU8*100)/Deflators!$B$10</f>
        <v>20159.780684748453</v>
      </c>
      <c r="AVJ8" s="245">
        <f>(AUX8*100)/Deflators!$B$11</f>
        <v>18564.200976971388</v>
      </c>
      <c r="AVK8" s="115">
        <v>20.652533071398771</v>
      </c>
      <c r="AVL8" s="116">
        <v>21.381057192161347</v>
      </c>
      <c r="AVM8" s="116">
        <v>19.5</v>
      </c>
      <c r="AVN8" s="116">
        <v>16.54</v>
      </c>
      <c r="AVO8" s="116">
        <v>16.543833668864689</v>
      </c>
      <c r="AVP8" s="116">
        <v>18.822702728133638</v>
      </c>
      <c r="AVQ8" s="88">
        <f>INDEX('[3]Raw data 16-17'!$B$2:$XA$34,MATCH($A8,'[3]Raw data 16-17'!$A$2:$A$34,0),MATCH(AVQ$1,'[3]Raw data 16-17'!$B$1:$GU$1,0))</f>
        <v>17.537369791544378</v>
      </c>
      <c r="AVR8" s="88">
        <f>INDEX('[14]1718 Collected Indicators'!$A$3:$CH$36,MATCH($A8,'[14]1718 Collected Indicators'!$A$3:$A$36,0),MATCH(AVR$1,'[14]1718 Collected Indicators'!$A$3:$CH$3,0))</f>
        <v>15.180050491157935</v>
      </c>
      <c r="AVS8" s="88">
        <f>INDEX('[15]1819 Collected Indicators'!$A$3:$CV$36,MATCH($A8,'[15]1819 Collected Indicators'!$A$3:$A$36,0),MATCH(AVS$1,'[15]1819 Collected Indicators'!$A$3:$CV$3,0))</f>
        <v>20.316531866405597</v>
      </c>
      <c r="AVT8" s="183">
        <f>INDEX('[11]1920 Collected Indicators'!$A$3:$CV$36,MATCH($A8,'[11]1920 Collected Indicators'!$A$3:$A$36,0),MATCH(AVT$1,'[11]1920 Collected Indicators'!$A$3:$CV$3,0))</f>
        <v>22.260634237496319</v>
      </c>
      <c r="AVU8" s="115">
        <v>18.910590662418372</v>
      </c>
      <c r="AVV8" s="116">
        <v>18.7</v>
      </c>
      <c r="AVW8" s="116">
        <v>19.100000000000001</v>
      </c>
      <c r="AVX8" s="116">
        <v>21.88</v>
      </c>
      <c r="AVY8" s="116">
        <v>21.888167525283329</v>
      </c>
      <c r="AVZ8" s="116">
        <v>22.108121383018727</v>
      </c>
      <c r="AWA8" s="88">
        <f>INDEX('[3]Raw data 16-17'!$B$2:$XA$34,MATCH($A8,'[3]Raw data 16-17'!$A$2:$A$34,0),MATCH(AWA$1,'[3]Raw data 16-17'!$B$1:$GU$1,0))</f>
        <v>18.436049914599408</v>
      </c>
      <c r="AWB8" s="88">
        <f>INDEX('[14]1718 Collected Indicators'!$A$3:$CH$36,MATCH($A8,'[14]1718 Collected Indicators'!$A$3:$A$36,0),MATCH(AWB$1,'[14]1718 Collected Indicators'!$A$3:$CH$3,0))</f>
        <v>16.944162542190192</v>
      </c>
      <c r="AWC8" s="88">
        <f>INDEX('[15]1819 Collected Indicators'!$A$3:$CV$36,MATCH($A8,'[15]1819 Collected Indicators'!$A$3:$A$36,0),MATCH(AWC$1,'[15]1819 Collected Indicators'!$A$3:$CV$3,0))</f>
        <v>23.262272758193649</v>
      </c>
      <c r="AWD8" s="183">
        <f>INDEX('[11]1920 Collected Indicators'!$A$3:$CV$36,MATCH($A8,'[11]1920 Collected Indicators'!$A$3:$A$36,0),MATCH(AWD$1,'[11]1920 Collected Indicators'!$A$3:$CV$3,0))</f>
        <v>25.512761253874032</v>
      </c>
      <c r="AWE8" s="115">
        <v>16.29011626461687</v>
      </c>
      <c r="AWF8" s="116">
        <v>16.5</v>
      </c>
      <c r="AWG8" s="116">
        <v>17</v>
      </c>
      <c r="AWH8" s="116">
        <v>16.23</v>
      </c>
      <c r="AWI8" s="116">
        <v>16.234763940544571</v>
      </c>
      <c r="AWJ8" s="116">
        <v>16.424302953332447</v>
      </c>
      <c r="AWK8" s="88">
        <f>INDEX('[3]Raw data 16-17'!$B$2:$XA$34,MATCH($A8,'[3]Raw data 16-17'!$A$2:$A$34,0),MATCH(AWK$1,'[3]Raw data 16-17'!$B$1:$GU$1,0))</f>
        <v>15.378358225397029</v>
      </c>
      <c r="AWL8" s="88">
        <f>INDEX('[14]1718 Collected Indicators'!$A$3:$CH$36,MATCH($A8,'[14]1718 Collected Indicators'!$A$3:$A$36,0),MATCH(AWL$1,'[14]1718 Collected Indicators'!$A$3:$CH$3,0))</f>
        <v>14.424038964792418</v>
      </c>
      <c r="AWM8" s="88">
        <f>INDEX('[15]1819 Collected Indicators'!$A$3:$CV$36,MATCH($A8,'[15]1819 Collected Indicators'!$A$3:$A$36,0),MATCH(AWM$1,'[15]1819 Collected Indicators'!$A$3:$CV$3,0))</f>
        <v>13.828915327850764</v>
      </c>
      <c r="AWN8" s="183">
        <f>INDEX('[11]1920 Collected Indicators'!$A$3:$CV$36,MATCH($A8,'[11]1920 Collected Indicators'!$A$3:$A$36,0),MATCH(AWN$1,'[11]1920 Collected Indicators'!$A$3:$CV$3,0))</f>
        <v>14.256500973729439</v>
      </c>
      <c r="AWO8" s="115">
        <v>30.188639810120666</v>
      </c>
      <c r="AWP8" s="116">
        <v>29.736342026309998</v>
      </c>
      <c r="AWQ8" s="116">
        <v>32.700000000000003</v>
      </c>
      <c r="AWR8" s="116">
        <v>32.61</v>
      </c>
      <c r="AWS8" s="116">
        <v>32.612747096905174</v>
      </c>
      <c r="AWT8" s="116">
        <v>32.151252206572615</v>
      </c>
      <c r="AWU8" s="88">
        <f>INDEX('[3]Raw data 16-17'!$B$2:$XA$34,MATCH($A8,'[3]Raw data 16-17'!$A$2:$A$34,0),MATCH(AWU$1,'[3]Raw data 16-17'!$B$1:$GU$1,0))</f>
        <v>31.952030403980373</v>
      </c>
      <c r="AWV8" s="88">
        <f>INDEX('[14]1718 Collected Indicators'!$A$3:$CH$36,MATCH($A8,'[14]1718 Collected Indicators'!$A$3:$A$36,0),MATCH(AWV$1,'[14]1718 Collected Indicators'!$A$3:$CH$3,0))</f>
        <v>30.667344984191274</v>
      </c>
      <c r="AWW8" s="88">
        <f>INDEX('[15]1819 Collected Indicators'!$A$3:$CV$36,MATCH($A8,'[15]1819 Collected Indicators'!$A$3:$A$36,0),MATCH(AWW$1,'[15]1819 Collected Indicators'!$A$3:$CV$3,0))</f>
        <v>30.304378737529522</v>
      </c>
      <c r="AWX8" s="183">
        <f>INDEX('[11]1920 Collected Indicators'!$A$3:$CV$36,MATCH($A8,'[11]1920 Collected Indicators'!$A$3:$A$36,0),MATCH(AWX$1,'[11]1920 Collected Indicators'!$A$3:$CV$3,0))</f>
        <v>29.093210134647411</v>
      </c>
      <c r="AWY8" s="119">
        <v>26141.79776838312</v>
      </c>
      <c r="AWZ8" s="131">
        <v>3772</v>
      </c>
      <c r="AXA8" s="131">
        <v>145570</v>
      </c>
      <c r="AXB8" s="88">
        <f t="shared" si="106"/>
        <v>22607.68015387786</v>
      </c>
      <c r="AXC8" s="131">
        <v>3291</v>
      </c>
      <c r="AXD8" s="131">
        <v>145570</v>
      </c>
      <c r="AXE8" s="116">
        <f t="shared" si="107"/>
        <v>19120.433017591342</v>
      </c>
      <c r="AXF8" s="131">
        <f t="shared" si="108"/>
        <v>2826</v>
      </c>
      <c r="AXG8" s="131">
        <v>147800</v>
      </c>
      <c r="AXH8" s="141">
        <f t="shared" si="109"/>
        <v>17446.176688938383</v>
      </c>
      <c r="AXI8" s="131">
        <f t="shared" si="110"/>
        <v>2585</v>
      </c>
      <c r="AXJ8" s="131">
        <v>148170</v>
      </c>
      <c r="AXK8" s="141">
        <f t="shared" si="111"/>
        <v>18130.311614730876</v>
      </c>
      <c r="AXL8" s="131">
        <f t="shared" si="112"/>
        <v>2688</v>
      </c>
      <c r="AXM8" s="131">
        <v>148260</v>
      </c>
      <c r="AXN8" s="141">
        <f t="shared" si="113"/>
        <v>20039.13366169624</v>
      </c>
      <c r="AXO8" s="131">
        <f t="shared" si="114"/>
        <v>2970</v>
      </c>
      <c r="AXP8" s="131">
        <v>148210</v>
      </c>
      <c r="AXQ8" s="116">
        <f t="shared" si="115"/>
        <v>21400.148377959129</v>
      </c>
      <c r="AXR8" s="87">
        <f>INDEX('[2]All Previous Years'!$A$1:$EX$34,MATCH($A8,'[2]All Previous Years'!$A$1:$A$34,0),MATCH(AXR$1,'[2]All Previous Years'!$A$1:$EX$1,0))</f>
        <v>3173</v>
      </c>
      <c r="AXS8" s="32">
        <f>INDEX('[3]Raw data 16-17'!$B$2:$XA$34,MATCH($A8,'[3]Raw data 16-17'!$A$2:$A$34,0),MATCH(AXS$1,'[3]Raw data 16-17'!$B$1:$GU$1,0))</f>
        <v>148270</v>
      </c>
      <c r="AXT8" s="88">
        <f t="shared" si="116"/>
        <v>22184.116737273889</v>
      </c>
      <c r="AXU8" s="32">
        <f>INDEX([4]Sheet1!$A$1:$CJ$34, MATCH($A8, [4]Sheet1!$A$1:$A$34, 0), MATCH(AXU$1, [4]Sheet1!$A$1:$CJ$1, 0))</f>
        <v>3299</v>
      </c>
      <c r="AXV8" s="32">
        <f>INDEX('[5]Finance Indicators'!$A$2:$BO$35,MATCH($A8,'[5]Finance Indicators'!$A$2:$A$35,0),MATCH(AXV$1,'[5]Finance Indicators'!$A$2:$BO$2,0))</f>
        <v>148710</v>
      </c>
      <c r="AXW8" s="88">
        <f>INDEX('[6]Finance Indicators'!$B$3:$BO$35,MATCH($A8,'[6]Finance Indicators'!$A$3:$A$35,0),MATCH(AXW$1,'[6]Finance Indicators'!$B$2:$BO$2,0))</f>
        <v>21324.36974789916</v>
      </c>
      <c r="AXX8" s="88">
        <f>INDEX('[6]Finance Indicators'!$B$3:$BO$35,MATCH($A8,'[6]Finance Indicators'!$A$3:$A$35,0),MATCH(AXX$1,'[6]Finance Indicators'!$B$2:$BO$2,0))</f>
        <v>3172</v>
      </c>
      <c r="AXY8" s="88">
        <f>INDEX('[6]Finance Indicators'!$B$3:$BO$35,MATCH($A8,'[6]Finance Indicators'!$A$3:$A$35,0),MATCH(AXY$1,'[6]Finance Indicators'!$B$2:$BO$2,0))</f>
        <v>148750</v>
      </c>
      <c r="AXZ8" s="250">
        <f t="array" ref="AXZ8">INDEX('[7]Finance Indicators'!$A$2:$BO$35,MATCH($A8,'[7]Finance Indicators'!$A$2:$A$35,0),MATCH(AXZ$1,'[7]Finance Indicators'!$A$2:$BO$2,0))</f>
        <v>27370.74738815966</v>
      </c>
      <c r="AYA8" s="250">
        <f t="array" ref="AYA8">INDEX('[7]Finance Indicators'!$A$2:$BO$35,MATCH($A8,'[7]Finance Indicators'!$A$2:$A$35,0),MATCH(AYA$1,'[7]Finance Indicators'!$A$2:$BO$2,0))</f>
        <v>4087</v>
      </c>
      <c r="AYB8" s="250">
        <f t="array" ref="AYB8">INDEX('[7]Finance Indicators'!$A$2:$BO$35,MATCH($A8,'[7]Finance Indicators'!$A$2:$A$35,0),MATCH(AYB$1,'[7]Finance Indicators'!$A$2:$BO$2,0))</f>
        <v>149320</v>
      </c>
      <c r="AYC8" s="119">
        <f>(AWY8*100)/Deflators!$B$2</f>
        <v>30795.652113619333</v>
      </c>
      <c r="AYD8" s="137">
        <f>(AXB8*100)/Deflators!$B$3</f>
        <v>26234.623397196065</v>
      </c>
      <c r="AYE8" s="137">
        <f>(AXE8*100)/Deflators!$B$4</f>
        <v>21743.349585616445</v>
      </c>
      <c r="AYF8" s="137">
        <f>(AXH8*100)/Deflators!$B$5</f>
        <v>19487.932219565293</v>
      </c>
      <c r="AYG8" s="137">
        <f>(AXK8*100)/Deflators!$B$6</f>
        <v>19976.675857539853</v>
      </c>
      <c r="AYH8" s="137">
        <f>(AXN8*100)/Deflators!$B$7</f>
        <v>21901.183208690734</v>
      </c>
      <c r="AYI8" s="88">
        <f>(AXQ8*100)/Deflators!$B$8</f>
        <v>22823.806107735218</v>
      </c>
      <c r="AYJ8" s="88">
        <f>(AXT8*100)/Deflators!$B$9</f>
        <v>23250.53751626359</v>
      </c>
      <c r="AYK8" s="88">
        <f>(AXW8*100)/Deflators!$B$10</f>
        <v>21845.354137383074</v>
      </c>
      <c r="AYL8" s="182">
        <f>(AXZ8*100)/Deflators!$B$11</f>
        <v>27370.74738815966</v>
      </c>
      <c r="AYM8" s="119">
        <f t="shared" si="117"/>
        <v>3700.9472259810555</v>
      </c>
      <c r="AYN8" s="131">
        <v>547</v>
      </c>
      <c r="AYO8" s="131">
        <v>147800</v>
      </c>
      <c r="AYP8" s="88">
        <f t="shared" si="118"/>
        <v>3232.7731659580213</v>
      </c>
      <c r="AYQ8" s="131">
        <v>479</v>
      </c>
      <c r="AYR8" s="131">
        <v>148170</v>
      </c>
      <c r="AYS8" s="116">
        <f t="shared" si="119"/>
        <v>4202.0774315391882</v>
      </c>
      <c r="AYT8" s="131">
        <v>623</v>
      </c>
      <c r="AYU8" s="32">
        <v>148260</v>
      </c>
      <c r="AYV8" s="116">
        <f t="shared" si="120"/>
        <v>4412.6577154038187</v>
      </c>
      <c r="AYW8" s="131">
        <v>654</v>
      </c>
      <c r="AYX8" s="32">
        <v>148210</v>
      </c>
      <c r="AYY8" s="116">
        <f t="shared" si="121"/>
        <v>5065.0839684359617</v>
      </c>
      <c r="AYZ8" s="87">
        <f>INDEX('[2]All Previous Years'!$A$1:$EX$34,MATCH($A8,'[2]All Previous Years'!$A$1:$A$34,0),MATCH(AYZ$1,'[2]All Previous Years'!$A$1:$EX$1,0))</f>
        <v>751</v>
      </c>
      <c r="AZA8" s="32">
        <f>INDEX('[3]Raw data 16-17'!$B$2:$XA$34,MATCH($A8,'[3]Raw data 16-17'!$A$2:$A$34,0),MATCH(AZA$1,'[3]Raw data 16-17'!$B$1:$GU$1,0))</f>
        <v>148270</v>
      </c>
      <c r="AZB8" s="88">
        <f t="shared" si="122"/>
        <v>4216.2598345773658</v>
      </c>
      <c r="AZC8" s="32">
        <f>INDEX([4]Sheet1!$A$1:$CJ$34, MATCH($A8, [4]Sheet1!$A$1:$A$34, 0), MATCH(AZC$1, [4]Sheet1!$A$1:$CJ$1, 0))</f>
        <v>627</v>
      </c>
      <c r="AZD8" s="32">
        <f>INDEX('[5]Finance Indicators'!$A$2:$BO$35,MATCH($A8,'[5]Finance Indicators'!$A$2:$A$35,0),MATCH(AZD$1,'[5]Finance Indicators'!$A$2:$BO$2,0))</f>
        <v>148710</v>
      </c>
      <c r="AZE8" s="88">
        <f>INDEX('[6]Finance Indicators'!$B$3:$BO$35,MATCH($A8,'[6]Finance Indicators'!$A$3:$A$35,0),MATCH(AZE$1,'[6]Finance Indicators'!$B$2:$BO$2,0))</f>
        <v>4121.0084033613439</v>
      </c>
      <c r="AZF8" s="88">
        <f>INDEX('[6]Finance Indicators'!$B$3:$BO$35,MATCH($A8,'[6]Finance Indicators'!$A$3:$A$35,0),MATCH(AZF$1,'[6]Finance Indicators'!$B$2:$BO$2,0))</f>
        <v>613</v>
      </c>
      <c r="AZG8" s="88">
        <f>INDEX('[6]Finance Indicators'!$B$3:$BO$35,MATCH($A8,'[6]Finance Indicators'!$A$3:$A$35,0),MATCH(AZG$1,'[6]Finance Indicators'!$B$2:$BO$2,0))</f>
        <v>148750</v>
      </c>
      <c r="AZH8" s="250">
        <f t="array" ref="AZH8">INDEX('[7]Finance Indicators'!$A$2:$BO$35,MATCH($A8,'[7]Finance Indicators'!$A$2:$A$35,0),MATCH(AZH$1,'[7]Finance Indicators'!$A$2:$BO$2,0))</f>
        <v>10447.361371551031</v>
      </c>
      <c r="AZI8" s="250">
        <f t="array" ref="AZI8">INDEX('[7]Finance Indicators'!$A$2:$BO$35,MATCH($A8,'[7]Finance Indicators'!$A$2:$A$35,0),MATCH(AZI$1,'[7]Finance Indicators'!$A$2:$BO$2,0))</f>
        <v>1560</v>
      </c>
      <c r="AZJ8" s="250">
        <f t="array" ref="AZJ8">INDEX('[7]Finance Indicators'!$A$2:$BO$35,MATCH($A8,'[7]Finance Indicators'!$A$2:$A$35,0),MATCH(AZJ$1,'[7]Finance Indicators'!$A$2:$BO$2,0))</f>
        <v>149320</v>
      </c>
      <c r="AZK8" s="139">
        <f>(AYM8*100)/Deflators!$B$4</f>
        <v>4208.638437130995</v>
      </c>
      <c r="AZL8" s="137">
        <f>(AYP8*100)/Deflators!$B$5</f>
        <v>3611.1100708594877</v>
      </c>
      <c r="AZM8" s="137">
        <f>(AYS8*100)/Deflators!$B$6</f>
        <v>4630.0108107318938</v>
      </c>
      <c r="AZN8" s="137">
        <f>(AYV8*100)/Deflators!$B$7</f>
        <v>4822.6847873682627</v>
      </c>
      <c r="AZO8" s="88">
        <f>(AYY8*100)/Deflators!$B$8</f>
        <v>5402.0417229464701</v>
      </c>
      <c r="AZP8" s="88">
        <f>(AZB8*100)/Deflators!$B$9</f>
        <v>4418.9412011813492</v>
      </c>
      <c r="AZQ8" s="88">
        <f>(AZE8*100)/Deflators!$B$10</f>
        <v>4221.6904433215068</v>
      </c>
      <c r="AZR8" s="183">
        <f>(AZH8*100)/Deflators!$B$11</f>
        <v>10447.361371551031</v>
      </c>
      <c r="AZS8" s="115">
        <f t="shared" si="123"/>
        <v>15419.485791610285</v>
      </c>
      <c r="AZT8" s="131">
        <v>2279</v>
      </c>
      <c r="AZU8" s="131">
        <v>147800</v>
      </c>
      <c r="AZV8" s="116">
        <f t="shared" si="124"/>
        <v>14213.403522980359</v>
      </c>
      <c r="AZW8" s="131">
        <v>2106</v>
      </c>
      <c r="AZX8" s="131">
        <v>148170</v>
      </c>
      <c r="AZY8" s="116">
        <f t="shared" si="125"/>
        <v>13928.234183191691</v>
      </c>
      <c r="AZZ8" s="131">
        <v>2065</v>
      </c>
      <c r="BAA8" s="32">
        <v>148260</v>
      </c>
      <c r="BAB8" s="116">
        <f t="shared" si="126"/>
        <v>15626.475946292423</v>
      </c>
      <c r="BAC8" s="131">
        <v>2316</v>
      </c>
      <c r="BAD8" s="32">
        <v>148210</v>
      </c>
      <c r="BAE8" s="116">
        <f t="shared" si="127"/>
        <v>16335.064409523169</v>
      </c>
      <c r="BAF8" s="87">
        <f>INDEX('[2]All Previous Years'!$A$1:$EX$34,MATCH($A8,'[2]All Previous Years'!$A$1:$A$34,0),MATCH(BAF$1,'[2]All Previous Years'!$A$1:$EX$1,0))</f>
        <v>2422</v>
      </c>
      <c r="BAG8" s="32">
        <f>INDEX('[3]Raw data 16-17'!$B$2:$XA$34,MATCH($A8,'[3]Raw data 16-17'!$A$2:$A$34,0),MATCH(BAG$1,'[3]Raw data 16-17'!$B$1:$GU$1,0))</f>
        <v>148270</v>
      </c>
      <c r="BAH8" s="88">
        <f t="shared" si="128"/>
        <v>17967.856902696523</v>
      </c>
      <c r="BAI8" s="32">
        <f>INDEX([4]Sheet1!$A$1:$CJ$34, MATCH($A8, [4]Sheet1!$A$1:$A$34, 0), MATCH(BAI$1, [4]Sheet1!$A$1:$CJ$1, 0))</f>
        <v>2672</v>
      </c>
      <c r="BAJ8" s="32">
        <f>INDEX('[5]Finance Indicators'!$A$2:$BO$35,MATCH($A8,'[5]Finance Indicators'!$A$2:$A$35,0),MATCH(BAJ$1,'[5]Finance Indicators'!$A$2:$BO$2,0))</f>
        <v>148710</v>
      </c>
      <c r="BAK8" s="88">
        <f>INDEX('[6]Finance Indicators'!$B$3:$BO$35,MATCH($A8,'[6]Finance Indicators'!$A$3:$A$35,0),MATCH(BAK$1,'[6]Finance Indicators'!$B$2:$BO$2,0))</f>
        <v>17203.361344537814</v>
      </c>
      <c r="BAL8" s="88">
        <f>INDEX('[6]Finance Indicators'!$B$3:$BO$35,MATCH($A8,'[6]Finance Indicators'!$A$3:$A$35,0),MATCH(BAL$1,'[6]Finance Indicators'!$B$2:$BO$2,0))</f>
        <v>2559</v>
      </c>
      <c r="BAM8" s="88">
        <f>INDEX('[6]Finance Indicators'!$B$3:$BO$35,MATCH($A8,'[6]Finance Indicators'!$A$3:$A$35,0),MATCH(BAM$1,'[6]Finance Indicators'!$B$2:$BO$2,0))</f>
        <v>148750</v>
      </c>
      <c r="BAN8" s="250">
        <f t="array" ref="BAN8">INDEX('[7]Finance Indicators'!$A$2:$BO$35,MATCH($A8,'[7]Finance Indicators'!$A$2:$A$35,0),MATCH(BAN$1,'[7]Finance Indicators'!$A$2:$BO$2,0))</f>
        <v>16923.386016608627</v>
      </c>
      <c r="BAO8" s="250">
        <f t="array" ref="BAO8">INDEX('[7]Finance Indicators'!$A$2:$BO$35,MATCH($A8,'[7]Finance Indicators'!$A$2:$A$35,0),MATCH(BAO$1,'[7]Finance Indicators'!$A$2:$BO$2,0))</f>
        <v>2527</v>
      </c>
      <c r="BAP8" s="250">
        <f t="array" ref="BAP8">INDEX('[7]Finance Indicators'!$A$2:$BO$35,MATCH($A8,'[7]Finance Indicators'!$A$2:$A$35,0),MATCH(BAP$1,'[7]Finance Indicators'!$A$2:$BO$2,0))</f>
        <v>149320</v>
      </c>
      <c r="BAQ8" s="139">
        <f>(AZS8*100)/Deflators!$B$4</f>
        <v>17534.711148485443</v>
      </c>
      <c r="BAR8" s="137">
        <f>(AZV8*100)/Deflators!$B$5</f>
        <v>15876.822148705804</v>
      </c>
      <c r="BAS8" s="137">
        <f>(AZY8*100)/Deflators!$B$6</f>
        <v>15346.665046807964</v>
      </c>
      <c r="BAT8" s="137">
        <f>(BAB8*100)/Deflators!$B$7</f>
        <v>17078.498421322471</v>
      </c>
      <c r="BAU8" s="137">
        <f>(BAE8*100)/Deflators!$B$8</f>
        <v>17421.764384788748</v>
      </c>
      <c r="BAV8" s="137">
        <f>(BAH8*100)/Deflators!$B$9</f>
        <v>18831.596315082243</v>
      </c>
      <c r="BAW8" s="137">
        <f>(BAK8*100)/Deflators!$B$10</f>
        <v>17623.663694061564</v>
      </c>
      <c r="BAX8" s="245">
        <f>(BAN8*100)/Deflators!$B$11</f>
        <v>16923.386016608627</v>
      </c>
      <c r="BAY8" s="144">
        <v>34.555106167846311</v>
      </c>
      <c r="BAZ8" s="145">
        <v>32.385192814664457</v>
      </c>
      <c r="BBA8" s="145">
        <v>29.661696093392841</v>
      </c>
      <c r="BBB8" s="145">
        <v>31.081868500076649</v>
      </c>
      <c r="BBC8" s="145">
        <v>31.8</v>
      </c>
      <c r="BBD8" s="145">
        <v>33.301811052106146</v>
      </c>
      <c r="BBE8" s="88">
        <f>INDEX('[3]Raw data 16-17'!$B$2:$XA$34,MATCH($A8,'[3]Raw data 16-17'!$A$2:$A$34,0),MATCH(BBE$1,'[3]Raw data 16-17'!$B$1:$GU$1,0))</f>
        <v>33.619345112194964</v>
      </c>
      <c r="BBF8" s="88">
        <f>INDEX('[14]1718 Collected Indicators'!$A$3:$CH$36,MATCH($A8,'[14]1718 Collected Indicators'!$A$3:$A$36,0),MATCH(BBF$1,'[14]1718 Collected Indicators'!$A$3:$CH$3,0))</f>
        <v>35.529708367614518</v>
      </c>
      <c r="BBG8" s="88">
        <f>INDEX('[15]1819 Collected Indicators'!$A$3:$CV$36,MATCH($A8,'[15]1819 Collected Indicators'!$A$3:$A$36,0),MATCH(BBG$1,'[15]1819 Collected Indicators'!$A$3:$CV$3,0))</f>
        <v>35.799999999999997</v>
      </c>
      <c r="BBH8" s="126">
        <f>INDEX('[11]1920 Collected Indicators'!$A$3:$CV$36,MATCH($A8,'[11]1920 Collected Indicators'!$A$3:$A$36,0),MATCH(BBH$1,'[11]1920 Collected Indicators'!$A$3:$CV$3,0))</f>
        <v>38.4226273250571</v>
      </c>
      <c r="BBI8" s="133">
        <f t="shared" si="8"/>
        <v>87.5</v>
      </c>
      <c r="BBJ8" s="116">
        <f t="shared" si="8"/>
        <v>88.333333333333329</v>
      </c>
      <c r="BBK8" s="116">
        <f t="shared" si="8"/>
        <v>87</v>
      </c>
      <c r="BBL8" s="116">
        <f t="shared" si="8"/>
        <v>86.666666666666671</v>
      </c>
      <c r="BBM8" s="136">
        <f t="shared" si="8"/>
        <v>83</v>
      </c>
      <c r="BBN8" s="116">
        <f t="shared" si="8"/>
        <v>79.2</v>
      </c>
      <c r="BBO8" s="248">
        <f t="shared" si="8"/>
        <v>75.533333333333331</v>
      </c>
      <c r="BBP8" s="144">
        <f t="shared" si="9"/>
        <v>80.933333333333337</v>
      </c>
      <c r="BBQ8" s="145">
        <f t="shared" si="9"/>
        <v>81</v>
      </c>
      <c r="BBR8" s="145">
        <f t="shared" si="9"/>
        <v>80</v>
      </c>
      <c r="BBS8" s="145">
        <f t="shared" si="9"/>
        <v>81</v>
      </c>
      <c r="BBT8" s="146">
        <f t="shared" si="9"/>
        <v>80</v>
      </c>
      <c r="BBU8" s="145">
        <f t="shared" si="9"/>
        <v>75.933333333333337</v>
      </c>
      <c r="BBV8" s="248">
        <f t="shared" si="9"/>
        <v>71.600000000000009</v>
      </c>
      <c r="BBW8" s="115">
        <v>9.599981867380416</v>
      </c>
      <c r="BBX8" s="116">
        <v>10.006958584732214</v>
      </c>
      <c r="BBY8" s="136">
        <v>9.9388623702193222</v>
      </c>
      <c r="BBZ8" s="115">
        <f>INDEX([38]HSN1b!$V$1:$AL$36,MATCH($A8,[38]HSN1b!$V$1:$V$36,0),MATCH(BBZ$1,[38]HSN1b!$V$1:$AL$1,0))</f>
        <v>3.86</v>
      </c>
      <c r="BCA8" s="131">
        <f>INDEX([38]HSN1b!$V$1:$AL$36,MATCH($A8,[38]HSN1b!$V$1:$V$36,0),MATCH(BCA$1,[38]HSN1b!$V$1:$AL$1,0))</f>
        <v>1995097</v>
      </c>
      <c r="BCB8" s="131">
        <f>INDEX([38]HSN1b!$V$1:$AL$36,MATCH($A8,[38]HSN1b!$V$1:$V$36,0),MATCH(BCB$1,[38]HSN1b!$V$1:$AL$1,0))</f>
        <v>51693535</v>
      </c>
      <c r="BCC8" s="116">
        <f>INDEX([38]HSN1b!$V$1:$AL$36,MATCH($A8,[38]HSN1b!$V$1:$V$36,0),MATCH(BCC$1,[38]HSN1b!$V$1:$AL$1,0))</f>
        <v>4.16</v>
      </c>
      <c r="BCD8" s="131">
        <f>INDEX([38]HSN1b!$V$1:$AL$36,MATCH($A8,[38]HSN1b!$V$1:$V$36,0),MATCH(BCD$1,[38]HSN1b!$V$1:$AL$1,0))</f>
        <v>2044821</v>
      </c>
      <c r="BCE8" s="131">
        <f>INDEX([38]HSN1b!$V$1:$AL$36,MATCH($A8,[38]HSN1b!$V$1:$V$36,0),MATCH(BCE$1,[38]HSN1b!$V$1:$AL$1,0))</f>
        <v>49174323</v>
      </c>
      <c r="BCF8" s="116">
        <f>INDEX([38]HSN1b!$V$1:$AL$36,MATCH($A8,[38]HSN1b!$V$1:$V$36,0),MATCH(BCF$1,[38]HSN1b!$V$1:$AL$1,0))</f>
        <v>6.41</v>
      </c>
      <c r="BCG8" s="131">
        <f>INDEX([38]HSN1b!$V$1:$AL$36,MATCH($A8,[38]HSN1b!$V$1:$V$36,0),MATCH(BCG$1,[38]HSN1b!$V$1:$AL$1,0))</f>
        <v>3247812</v>
      </c>
      <c r="BCH8" s="131">
        <f>INDEX([38]HSN1b!$V$1:$AL$36,MATCH($A8,[38]HSN1b!$V$1:$V$36,0),MATCH(BCH$1,[38]HSN1b!$V$1:$AL$1,0))</f>
        <v>50661214</v>
      </c>
      <c r="BCI8" s="116">
        <f>INDEX([38]HSN1b!$V$1:$AL$36,MATCH($A8,[38]HSN1b!$V$1:$V$36,0),MATCH(BCI$1,[38]HSN1b!$V$1:$AL$1,0))</f>
        <v>6.19</v>
      </c>
      <c r="BCJ8" s="131">
        <f>INDEX([38]HSN1b!$V$1:$AL$36,MATCH($A8,[38]HSN1b!$V$1:$V$36,0),MATCH(BCJ$1,[38]HSN1b!$V$1:$AL$1,0))</f>
        <v>3130361</v>
      </c>
      <c r="BCK8" s="131">
        <f>INDEX([38]HSN1b!$V$1:$AL$36,MATCH($A8,[38]HSN1b!$V$1:$V$36,0),MATCH(BCK$1,[38]HSN1b!$V$1:$AL$1,0))</f>
        <v>50589019</v>
      </c>
      <c r="BCL8" s="88">
        <f>INDEX('[14]1718 Collected Indicators'!$A$3:$CH$36,MATCH($A8,'[14]1718 Collected Indicators'!$A$3:$A$36,0),MATCH(BCL$1,'[14]1718 Collected Indicators'!$A$3:$CH$3,0))</f>
        <v>6.9803035811609533</v>
      </c>
      <c r="BCM8" s="32">
        <f>INDEX('[14]1718 Collected Indicators'!$A$3:$CH$36,MATCH($A8,'[14]1718 Collected Indicators'!$A$3:$A$36,0),MATCH(BCM$1,'[14]1718 Collected Indicators'!$A$3:$CH$3,0))</f>
        <v>3531563</v>
      </c>
      <c r="BCN8" s="32">
        <f>INDEX('[14]1718 Collected Indicators'!$A$3:$CH$36,MATCH($A8,'[14]1718 Collected Indicators'!$A$3:$A$36,0),MATCH(BCN$1,'[14]1718 Collected Indicators'!$A$3:$CH$3,0))</f>
        <v>50593258</v>
      </c>
      <c r="BCO8" s="88">
        <f>INDEX('[15]1819 Collected Indicators'!$A$3:$CV$36,MATCH($A8,'[15]1819 Collected Indicators'!$A$3:$A$36,0),MATCH(BCO$1,'[15]1819 Collected Indicators'!$A$3:$CV$3,0))</f>
        <v>7.9382643502170991</v>
      </c>
      <c r="BCP8" s="32">
        <f>INDEX('[15]1819 Collected Indicators'!$A$3:$CV$36,MATCH($A8,'[15]1819 Collected Indicators'!$A$3:$A$36,0),MATCH(BCP$1,'[15]1819 Collected Indicators'!$A$3:$CV$3,0))</f>
        <v>4109811</v>
      </c>
      <c r="BCQ8" s="40">
        <f>INDEX('[15]1819 Collected Indicators'!$A$3:$CV$36,MATCH($A8,'[15]1819 Collected Indicators'!$A$3:$A$36,0),MATCH(BCQ$1,'[15]1819 Collected Indicators'!$A$3:$CV$3,0))</f>
        <v>51772161</v>
      </c>
      <c r="BCR8" s="40">
        <f>INDEX('[11]1920 Collected Indicators'!$A$3:$CV$36,MATCH($A8,'[11]1920 Collected Indicators'!$A$3:$A$36,0),MATCH(BCR$1,'[11]1920 Collected Indicators'!$A$3:$CV$3,0))</f>
        <v>7.9973984344981179</v>
      </c>
      <c r="BCS8" s="32">
        <f>INDEX('[11]1920 Collected Indicators'!$A$3:$CV$36,MATCH($A8,'[11]1920 Collected Indicators'!$A$3:$A$36,0),MATCH(BCS$1,'[11]1920 Collected Indicators'!$A$3:$CV$3,0))</f>
        <v>4290912</v>
      </c>
      <c r="BCT8" s="262">
        <f>INDEX('[11]1920 Collected Indicators'!$A$3:$CV$36,MATCH($A8,'[11]1920 Collected Indicators'!$A$3:$A$36,0),MATCH(BCT$1,'[11]1920 Collected Indicators'!$A$3:$CV$3,0))</f>
        <v>53653848</v>
      </c>
      <c r="BCU8" s="115">
        <v>3.1271248183832494</v>
      </c>
      <c r="BCV8" s="116">
        <v>2.1173735423681457</v>
      </c>
      <c r="BCW8" s="116">
        <v>1.7832453035647229</v>
      </c>
      <c r="BCX8" s="116">
        <f>INDEX([38]HSN2!$V$1:$AL$36,MATCH($A8,[38]HSN2!$V$1:$V$36,0),MATCH(BCX$1,[38]HSN2!$V$1:$AL$1,0))</f>
        <v>2.4</v>
      </c>
      <c r="BCY8" s="131">
        <f>INDEX([38]HSN2!$V$1:$AL$36,MATCH($A8,[38]HSN2!$V$1:$V$36,0),MATCH(BCY$1,[38]HSN2!$V$1:$AL$1,0))</f>
        <v>1242148</v>
      </c>
      <c r="BCZ8" s="131">
        <f>INDEX([38]HSN2!$V$1:$AL$36,MATCH($A8,[38]HSN2!$V$1:$V$36,0),MATCH(BCZ$1,[38]HSN2!$V$1:$AL$1,0))</f>
        <v>51693535</v>
      </c>
      <c r="BDA8" s="116">
        <f>INDEX([38]HSN2!$V$1:$AL$36,MATCH($A8,[38]HSN2!$V$1:$V$36,0),MATCH(BDA$1,[38]HSN2!$V$1:$AL$1,0))</f>
        <v>1.58</v>
      </c>
      <c r="BDB8" s="131">
        <f>INDEX([38]HSN2!$V$1:$AL$36,MATCH($A8,[38]HSN2!$V$1:$V$36,0),MATCH(BDB$1,[38]HSN2!$V$1:$AL$1,0))</f>
        <v>779217</v>
      </c>
      <c r="BDC8" s="131">
        <f>INDEX([38]HSN2!$V$1:$AL$36,MATCH($A8,[38]HSN2!$V$1:$V$36,0),MATCH(BDC$1,[38]HSN2!$V$1:$AL$1,0))</f>
        <v>49174323</v>
      </c>
      <c r="BDD8" s="116">
        <f>INDEX([38]HSN2!$V$1:$AL$36,MATCH($A8,[38]HSN2!$V$1:$V$36,0),MATCH(BDD$1,[38]HSN2!$V$1:$AL$1,0))</f>
        <v>1.4</v>
      </c>
      <c r="BDE8" s="131">
        <f>INDEX([38]HSN2!$V$1:$AL$36,MATCH($A8,[38]HSN2!$V$1:$V$36,0),MATCH(BDE$1,[38]HSN2!$V$1:$AL$1,0))</f>
        <v>711691</v>
      </c>
      <c r="BDF8" s="131">
        <f>INDEX([38]HSN2!$V$1:$AL$36,MATCH($A8,[38]HSN2!$V$1:$V$36,0),MATCH(BDF$1,[38]HSN2!$V$1:$AL$1,0))</f>
        <v>50661214</v>
      </c>
      <c r="BDG8" s="116">
        <f>INDEX([38]HSN2!$V$1:$AL$36,MATCH($A8,[38]HSN2!$V$1:$V$36,0),MATCH(BDG$1,[38]HSN2!$V$1:$AL$1,0))</f>
        <v>1.34</v>
      </c>
      <c r="BDH8" s="131">
        <f>INDEX([38]HSN2!$V$1:$AL$36,MATCH($A8,[38]HSN2!$V$1:$V$36,0),MATCH(BDH$1,[38]HSN2!$V$1:$AL$1,0))</f>
        <v>678407</v>
      </c>
      <c r="BDI8" s="131">
        <f>INDEX([38]HSN2!$V$1:$AL$36,MATCH($A8,[38]HSN2!$V$1:$V$36,0),MATCH(BDI$1,[38]HSN2!$V$1:$AL$1,0))</f>
        <v>50589019</v>
      </c>
      <c r="BDJ8" s="88">
        <f>INDEX('[14]1718 Collected Indicators'!$A$3:$CH$36,MATCH($A8,'[14]1718 Collected Indicators'!$A$3:$A$36,0),MATCH(BDJ$1,'[14]1718 Collected Indicators'!$A$3:$CH$3,0))</f>
        <v>1.5323247220014968</v>
      </c>
      <c r="BDK8" s="32">
        <f>INDEX('[14]1718 Collected Indicators'!$A$3:$CH$36,MATCH($A8,'[14]1718 Collected Indicators'!$A$3:$A$36,0),MATCH(BDK$1,'[14]1718 Collected Indicators'!$A$3:$CH$3,0))</f>
        <v>775253</v>
      </c>
      <c r="BDL8" s="32">
        <f>INDEX('[14]1718 Collected Indicators'!$A$3:$CH$36,MATCH($A8,'[14]1718 Collected Indicators'!$A$3:$A$36,0),MATCH(BDL$1,'[14]1718 Collected Indicators'!$A$3:$CH$3,0))</f>
        <v>50593258</v>
      </c>
      <c r="BDM8" s="88">
        <f>INDEX('[15]1819 Collected Indicators'!$A$3:$CV$36,MATCH($A8,'[15]1819 Collected Indicators'!$A$3:$A$36,0),MATCH(BDM$1,'[15]1819 Collected Indicators'!$A$3:$CV$3,0))</f>
        <v>1.4649089111810496</v>
      </c>
      <c r="BDN8" s="32">
        <f>INDEX('[15]1819 Collected Indicators'!$A$3:$CV$36,MATCH($A8,'[15]1819 Collected Indicators'!$A$3:$A$36,0),MATCH(BDN$1,'[15]1819 Collected Indicators'!$A$3:$CV$3,0))</f>
        <v>758415</v>
      </c>
      <c r="BDO8" s="40">
        <f>INDEX('[15]1819 Collected Indicators'!$A$3:$CV$36,MATCH($A8,'[15]1819 Collected Indicators'!$A$3:$A$36,0),MATCH(BDO$1,'[15]1819 Collected Indicators'!$A$3:$CV$3,0))</f>
        <v>51772161</v>
      </c>
      <c r="BDP8" s="32">
        <f>INDEX('[11]1920 Collected Indicators'!$A$3:$CV$36,MATCH($A8,'[11]1920 Collected Indicators'!$A$3:$A$36,0),MATCH(BDP$1,'[11]1920 Collected Indicators'!$A$3:$CV$3,0))</f>
        <v>1.5716617380360116</v>
      </c>
      <c r="BDQ8" s="262">
        <f>INDEX('[11]1920 Collected Indicators'!$A$3:$CV$36,MATCH($A8,'[11]1920 Collected Indicators'!$A$3:$A$36,0),MATCH(BDQ$1,'[11]1920 Collected Indicators'!$A$3:$CV$3,0))</f>
        <v>843257</v>
      </c>
      <c r="BDR8" s="33">
        <f>INDEX('[11]1920 Collected Indicators'!$A$3:$CV$36,MATCH($A8,'[11]1920 Collected Indicators'!$A$3:$A$36,0),MATCH(BDR$1,'[11]1920 Collected Indicators'!$A$3:$CV$3,0))</f>
        <v>53653848</v>
      </c>
      <c r="BDS8" s="133">
        <v>35.652888855669332</v>
      </c>
      <c r="BDT8" s="116">
        <v>55.711788401611308</v>
      </c>
      <c r="BDU8" s="116">
        <v>74.093463700053903</v>
      </c>
      <c r="BDV8" s="116">
        <f>INDEX([38]HSN3!$V$1:$AL$36,MATCH($A8,[38]HSN3!$V$1:$V$36,0),MATCH(BDV$1,[38]HSN3!$V$1:$AL$1,0))</f>
        <v>84.97</v>
      </c>
      <c r="BDW8" s="131">
        <f>INDEX([38]HSN3!$V$1:$AL$36,MATCH($A8,[38]HSN3!$V$1:$V$36,0),MATCH(BDW$1,[38]HSN3!$V$1:$AL$1,0))</f>
        <v>10966</v>
      </c>
      <c r="BDX8" s="131">
        <f>INDEX([38]HSN3!$V$1:$AL$36,MATCH($A8,[38]HSN3!$V$1:$V$36,0),MATCH(BDX$1,[38]HSN3!$V$1:$AL$1,0))</f>
        <v>12906</v>
      </c>
      <c r="BDY8" s="116">
        <f>INDEX([38]HSN3!$V$1:$AL$36,MATCH($A8,[38]HSN3!$V$1:$V$36,0),MATCH(BDY$1,[38]HSN3!$V$1:$AL$1,0))</f>
        <v>93.21</v>
      </c>
      <c r="BDZ8" s="131">
        <f>INDEX([38]HSN3!$V$1:$AL$36,MATCH($A8,[38]HSN3!$V$1:$V$36,0),MATCH(BDZ$1,[38]HSN3!$V$1:$AL$1,0))</f>
        <v>11907</v>
      </c>
      <c r="BEA8" s="131">
        <f>INDEX([38]HSN3!$V$1:$AL$36,MATCH($A8,[38]HSN3!$V$1:$V$36,0),MATCH(BEA$1,[38]HSN3!$V$1:$AL$1,0))</f>
        <v>12774</v>
      </c>
      <c r="BEB8" s="116">
        <f>INDEX([38]HSN3!$V$1:$AL$36,MATCH($A8,[38]HSN3!$V$1:$V$36,0),MATCH(BEB$1,[38]HSN3!$V$1:$AL$1,0))</f>
        <v>93.8</v>
      </c>
      <c r="BEC8" s="131">
        <f>INDEX([38]HSN3!$V$1:$AL$36,MATCH($A8,[38]HSN3!$V$1:$V$36,0),MATCH(BEC$1,[38]HSN3!$V$1:$AL$1,0))</f>
        <v>11876</v>
      </c>
      <c r="BED8" s="131">
        <f>INDEX([38]HSN3!$V$1:$AL$36,MATCH($A8,[38]HSN3!$V$1:$V$36,0),MATCH(BED$1,[38]HSN3!$V$1:$AL$1,0))</f>
        <v>12661</v>
      </c>
      <c r="BEE8" s="116">
        <f>INDEX([38]HSN3!$V$1:$AL$36,MATCH($A8,[38]HSN3!$V$1:$V$36,0),MATCH(BEE$1,[38]HSN3!$V$1:$AL$1,0))</f>
        <v>94.24</v>
      </c>
      <c r="BEF8" s="131">
        <f>INDEX([38]HSN3!$V$1:$AL$36,MATCH($A8,[38]HSN3!$V$1:$V$36,0),MATCH(BEF$1,[38]HSN3!$V$1:$AL$1,0))</f>
        <v>11807</v>
      </c>
      <c r="BEG8" s="131">
        <f>INDEX([38]HSN3!$V$1:$AL$36,MATCH($A8,[38]HSN3!$V$1:$V$36,0),MATCH(BEG$1,[38]HSN3!$V$1:$AL$1,0))</f>
        <v>12528</v>
      </c>
      <c r="BEH8" s="88">
        <f>INDEX('[14]1718 Collected Indicators'!$A$3:$CH$36,MATCH($A8,'[14]1718 Collected Indicators'!$A$3:$A$36,0),MATCH(BEH$1,'[14]1718 Collected Indicators'!$A$3:$CH$3,0))</f>
        <v>94.650470597699297</v>
      </c>
      <c r="BEI8" s="32">
        <f>INDEX('[14]1718 Collected Indicators'!$A$3:$CH$36,MATCH($A8,'[14]1718 Collected Indicators'!$A$3:$A$36,0),MATCH(BEI$1,'[14]1718 Collected Indicators'!$A$3:$CH$3,0))</f>
        <v>11766</v>
      </c>
      <c r="BEJ8" s="32">
        <f>INDEX('[14]1718 Collected Indicators'!$A$3:$CH$36,MATCH($A8,'[14]1718 Collected Indicators'!$A$3:$A$36,0),MATCH(BEJ$1,'[14]1718 Collected Indicators'!$A$3:$CH$3,0))</f>
        <v>12431</v>
      </c>
      <c r="BEK8" s="88">
        <f>INDEX('[15]1819 Collected Indicators'!$A$3:$CV$36,MATCH($A8,'[15]1819 Collected Indicators'!$A$3:$A$36,0),MATCH(BEK$1,'[15]1819 Collected Indicators'!$A$3:$CV$3,0))</f>
        <v>95.122736418511067</v>
      </c>
      <c r="BEL8" s="32">
        <f>INDEX('[15]1819 Collected Indicators'!$A$3:$CV$36,MATCH($A8,'[15]1819 Collected Indicators'!$A$3:$A$36,0),MATCH(BEL$1,'[15]1819 Collected Indicators'!$A$3:$CV$3,0))</f>
        <v>11819</v>
      </c>
      <c r="BEM8" s="32">
        <f>INDEX('[15]1819 Collected Indicators'!$A$3:$CV$36,MATCH($A8,'[15]1819 Collected Indicators'!$A$3:$A$36,0),MATCH(BEM$1,'[15]1819 Collected Indicators'!$A$3:$CV$3,0))</f>
        <v>12425</v>
      </c>
      <c r="BEN8" s="284">
        <f>INDEX('[11]1920 Collected Indicators'!$A$3:$CV$36,MATCH($A8,'[11]1920 Collected Indicators'!$A$3:$A$36,0),MATCH(BEN$1,'[11]1920 Collected Indicators'!$A$3:$CV$3,0))</f>
        <v>95.391297353816455</v>
      </c>
      <c r="BEO8" s="39">
        <f>INDEX('[11]1920 Collected Indicators'!$A$3:$CV$36,MATCH($A8,'[11]1920 Collected Indicators'!$A$3:$A$36,0),MATCH(BEO$1,'[11]1920 Collected Indicators'!$A$3:$CV$3,0))</f>
        <v>11860</v>
      </c>
      <c r="BEP8" s="287">
        <f>INDEX('[11]1920 Collected Indicators'!$A$3:$CV$36,MATCH($A8,'[11]1920 Collected Indicators'!$A$3:$A$36,0),MATCH(BEP$1,'[11]1920 Collected Indicators'!$A$3:$CV$3,0))</f>
        <v>12433</v>
      </c>
      <c r="BEQ8" s="133">
        <v>88.398280032249403</v>
      </c>
      <c r="BER8" s="116">
        <v>90.617852735499795</v>
      </c>
      <c r="BES8" s="136">
        <v>86.448651914942602</v>
      </c>
      <c r="BET8" s="115">
        <f>INDEX([38]HSN4b!$V$1:$AL$36,MATCH($A8,[38]HSN4b!$V$1:$V$36,0),MATCH(BET$1,[38]HSN4b!$V$1:$AL$1,0))</f>
        <v>15.64</v>
      </c>
      <c r="BEU8" s="131">
        <f>INDEX([38]HSN4b!$V$1:$AL$36,MATCH($A8,[38]HSN4b!$V$1:$V$36,0),MATCH(BEU$1,[38]HSN4b!$V$1:$AL$1,0))</f>
        <v>408251</v>
      </c>
      <c r="BEV8" s="131">
        <f>INDEX([38]HSN4b!$V$1:$AL$36,MATCH($A8,[38]HSN4b!$V$1:$V$36,0),MATCH(BEV$1,[38]HSN4b!$V$1:$AL$1,0))</f>
        <v>26105</v>
      </c>
      <c r="BEW8" s="116">
        <f>INDEX([38]HSN4b!$V$1:$AL$36,MATCH($A8,[38]HSN4b!$V$1:$V$36,0),MATCH(BEW$1,[38]HSN4b!$V$1:$AL$1,0))</f>
        <v>16.2</v>
      </c>
      <c r="BEX8" s="131">
        <f>INDEX([38]HSN4b!$V$1:$AL$36,MATCH($A8,[38]HSN4b!$V$1:$V$36,0),MATCH(BEX$1,[38]HSN4b!$V$1:$AL$1,0))</f>
        <v>416471</v>
      </c>
      <c r="BEY8" s="131">
        <f>INDEX([38]HSN4b!$V$1:$AL$36,MATCH($A8,[38]HSN4b!$V$1:$V$36,0),MATCH(BEY$1,[38]HSN4b!$V$1:$AL$1,0))</f>
        <v>25705</v>
      </c>
      <c r="BEZ8" s="116">
        <f>INDEX([38]HSN4b!$V$1:$AL$36,MATCH($A8,[38]HSN4b!$V$1:$V$36,0),MATCH(BEZ$1,[38]HSN4b!$V$1:$AL$1,0))</f>
        <v>8.9499999999999993</v>
      </c>
      <c r="BFA8" s="131">
        <f>INDEX([38]HSN4b!$V$1:$AL$36,MATCH($A8,[38]HSN4b!$V$1:$V$36,0),MATCH(BFA$1,[38]HSN4b!$V$1:$AL$1,0))</f>
        <v>228034</v>
      </c>
      <c r="BFB8" s="131">
        <f>INDEX([38]HSN4b!$V$1:$AL$36,MATCH($A8,[38]HSN4b!$V$1:$V$36,0),MATCH(BFB$1,[38]HSN4b!$V$1:$AL$1,0))</f>
        <v>25474</v>
      </c>
      <c r="BFC8" s="116">
        <f>INDEX([38]HSN4b!$V$1:$AL$36,MATCH($A8,[38]HSN4b!$V$1:$V$36,0),MATCH(BFC$1,[38]HSN4b!$V$1:$AL$1,0))</f>
        <v>11.56</v>
      </c>
      <c r="BFD8" s="131">
        <f>INDEX([38]HSN4b!$V$1:$AL$36,MATCH($A8,[38]HSN4b!$V$1:$V$36,0),MATCH(BFD$1,[38]HSN4b!$V$1:$AL$1,0))</f>
        <v>283596</v>
      </c>
      <c r="BFE8" s="131">
        <f>INDEX([38]HSN4b!$V$1:$AL$36,MATCH($A8,[38]HSN4b!$V$1:$V$36,0),MATCH(BFE$1,[38]HSN4b!$V$1:$AL$1,0))</f>
        <v>24522</v>
      </c>
      <c r="BFF8" s="88">
        <f>INDEX('[14]1718 Collected Indicators'!$A$3:$CH$36,MATCH($A8,'[14]1718 Collected Indicators'!$A$3:$A$36,0),MATCH(BFF$1,'[14]1718 Collected Indicators'!$A$3:$CH$3,0))</f>
        <v>4.1048890464095145</v>
      </c>
      <c r="BFG8" s="32">
        <f>INDEX('[14]1718 Collected Indicators'!$A$3:$CH$36,MATCH($A8,'[14]1718 Collected Indicators'!$A$3:$A$36,0),MATCH(BFG$1,'[14]1718 Collected Indicators'!$A$3:$CH$3,0))</f>
        <v>208475</v>
      </c>
      <c r="BFH8" s="32">
        <f>INDEX('[14]1718 Collected Indicators'!$A$3:$CH$36,MATCH($A8,'[14]1718 Collected Indicators'!$A$3:$A$36,0),MATCH(BFH$1,'[14]1718 Collected Indicators'!$A$3:$CH$3,0))</f>
        <v>50787</v>
      </c>
      <c r="BFI8" s="88">
        <f>INDEX('[15]1819 Collected Indicators'!$A$3:$CV$36,MATCH($A8,'[15]1819 Collected Indicators'!$A$3:$A$36,0),MATCH(BFI$1,'[15]1819 Collected Indicators'!$A$3:$CV$3,0))</f>
        <v>5.1528804131903057</v>
      </c>
      <c r="BFJ8" s="32">
        <f>INDEX('[15]1819 Collected Indicators'!$A$3:$CV$36,MATCH($A8,'[15]1819 Collected Indicators'!$A$3:$A$36,0),MATCH(BFJ$1,'[15]1819 Collected Indicators'!$A$3:$CV$3,0))</f>
        <v>259396</v>
      </c>
      <c r="BFK8" s="40">
        <f>INDEX('[15]1819 Collected Indicators'!$A$3:$CV$36,MATCH($A8,'[15]1819 Collected Indicators'!$A$3:$A$36,0),MATCH(BFK$1,'[15]1819 Collected Indicators'!$A$3:$CV$3,0))</f>
        <v>50340</v>
      </c>
      <c r="BFL8" s="32">
        <f>INDEX('[11]1920 Collected Indicators'!$A$3:$CV$36,MATCH($A8,'[11]1920 Collected Indicators'!$A$3:$A$36,0),MATCH(BFL$1,'[11]1920 Collected Indicators'!$A$3:$CV$3,0))</f>
        <v>5.078572185149878</v>
      </c>
      <c r="BFM8" s="32">
        <f>INDEX('[11]1920 Collected Indicators'!$A$3:$CV$36,MATCH($A8,'[11]1920 Collected Indicators'!$A$3:$A$36,0),MATCH(BFM$1,'[11]1920 Collected Indicators'!$A$3:$CV$3,0))</f>
        <v>239734</v>
      </c>
      <c r="BFN8" s="262">
        <f>INDEX('[11]1920 Collected Indicators'!$A$3:$CV$36,MATCH($A8,'[11]1920 Collected Indicators'!$A$3:$A$36,0),MATCH(BFN$1,'[11]1920 Collected Indicators'!$A$3:$CV$3,0))</f>
        <v>47205</v>
      </c>
      <c r="BFO8" s="115">
        <v>63.233425517602214</v>
      </c>
      <c r="BFP8" s="116">
        <v>76.65121228243521</v>
      </c>
      <c r="BFQ8" s="116">
        <v>91.138655785664795</v>
      </c>
      <c r="BFR8" s="116">
        <f>INDEX([38]HSN5!$V$1:$AL$36,MATCH($A8,[38]HSN5!$V$1:$V$36,0),MATCH(BFR$1,[38]HSN5!$V$1:$AL$1,0))</f>
        <v>91.74</v>
      </c>
      <c r="BFS8" s="131">
        <f>INDEX([38]HSN5!$V$1:$AL$36,MATCH($A8,[38]HSN5!$V$1:$V$36,0),MATCH(BFS$1,[38]HSN5!$V$1:$AL$1,0))</f>
        <v>11840</v>
      </c>
      <c r="BFT8" s="131">
        <f>INDEX([38]HSN5!$V$1:$AL$36,MATCH($A8,[38]HSN5!$V$1:$V$36,0),MATCH(BFT$1,[38]HSN5!$V$1:$AL$1,0))</f>
        <v>12906</v>
      </c>
      <c r="BFU8" s="116">
        <f>INDEX([38]HSN5!$V$1:$AL$36,MATCH($A8,[38]HSN5!$V$1:$V$36,0),MATCH(BFU$1,[38]HSN5!$V$1:$AL$1,0))</f>
        <v>100</v>
      </c>
      <c r="BFV8" s="131">
        <f>INDEX([38]HSN5!$V$1:$AL$36,MATCH($A8,[38]HSN5!$V$1:$V$36,0),MATCH(BFV$1,[38]HSN5!$V$1:$AL$1,0))</f>
        <v>12774</v>
      </c>
      <c r="BFW8" s="131">
        <f>INDEX([38]HSN5!$V$1:$AL$36,MATCH($A8,[38]HSN5!$V$1:$V$36,0),MATCH(BFW$1,[38]HSN5!$V$1:$AL$1,0))</f>
        <v>12774</v>
      </c>
      <c r="BFX8" s="116">
        <f>INDEX([38]HSN5!$V$1:$AL$36,MATCH($A8,[38]HSN5!$V$1:$V$36,0),MATCH(BFX$1,[38]HSN5!$V$1:$AL$1,0))</f>
        <v>100</v>
      </c>
      <c r="BFY8" s="131">
        <f>INDEX([38]HSN5!$V$1:$AL$36,MATCH($A8,[38]HSN5!$V$1:$V$36,0),MATCH(BFY$1,[38]HSN5!$V$1:$AL$1,0))</f>
        <v>12661</v>
      </c>
      <c r="BFZ8" s="131">
        <f>INDEX([38]HSN5!$V$1:$AL$36,MATCH($A8,[38]HSN5!$V$1:$V$36,0),MATCH(BFZ$1,[38]HSN5!$V$1:$AL$1,0))</f>
        <v>12661</v>
      </c>
      <c r="BGA8" s="116">
        <f>INDEX([38]HSN5!$V$1:$AL$36,MATCH($A8,[38]HSN5!$V$1:$V$36,0),MATCH(BGA$1,[38]HSN5!$V$1:$AL$1,0))</f>
        <v>100</v>
      </c>
      <c r="BGB8" s="131">
        <f>INDEX([38]HSN5!$V$1:$AL$36,MATCH($A8,[38]HSN5!$V$1:$V$36,0),MATCH(BGB$1,[38]HSN5!$V$1:$AL$1,0))</f>
        <v>12528</v>
      </c>
      <c r="BGC8" s="131">
        <f>INDEX([38]HSN5!$V$1:$AL$36,MATCH($A8,[38]HSN5!$V$1:$V$36,0),MATCH(BGC$1,[38]HSN5!$V$1:$AL$1,0))</f>
        <v>12528</v>
      </c>
      <c r="BGD8" s="88">
        <f>INDEX('[14]1718 Collected Indicators'!$A$3:$CH$36,MATCH($A8,'[14]1718 Collected Indicators'!$A$3:$A$36,0),MATCH(BGD$1,'[14]1718 Collected Indicators'!$A$3:$CH$3,0))</f>
        <v>99.372536400933157</v>
      </c>
      <c r="BGE8" s="32">
        <f>INDEX('[14]1718 Collected Indicators'!$A$3:$CH$36,MATCH($A8,'[14]1718 Collected Indicators'!$A$3:$A$36,0),MATCH(BGE$1,'[14]1718 Collected Indicators'!$A$3:$CH$3,0))</f>
        <v>12353</v>
      </c>
      <c r="BGF8" s="32">
        <f>INDEX('[14]1718 Collected Indicators'!$A$3:$CH$36,MATCH($A8,'[14]1718 Collected Indicators'!$A$3:$A$36,0),MATCH(BGF$1,'[14]1718 Collected Indicators'!$A$3:$CH$3,0))</f>
        <v>12431</v>
      </c>
      <c r="BGG8" s="88">
        <f>INDEX('[15]1819 Collected Indicators'!$A$3:$CV$36,MATCH($A8,'[15]1819 Collected Indicators'!$A$3:$A$36,0),MATCH(BGG$1,'[15]1819 Collected Indicators'!$A$3:$CV$3,0))</f>
        <v>99.388329979879273</v>
      </c>
      <c r="BGH8" s="32">
        <f>INDEX('[15]1819 Collected Indicators'!$A$3:$CV$36,MATCH($A8,'[15]1819 Collected Indicators'!$A$3:$A$36,0),MATCH(BGH$1,'[15]1819 Collected Indicators'!$A$3:$CV$3,0))</f>
        <v>12349</v>
      </c>
      <c r="BGI8" s="40">
        <f>INDEX('[15]1819 Collected Indicators'!$A$3:$CV$36,MATCH($A8,'[15]1819 Collected Indicators'!$A$3:$A$36,0),MATCH(BGI$1,'[15]1819 Collected Indicators'!$A$3:$CV$3,0))</f>
        <v>12425</v>
      </c>
      <c r="BGJ8" s="140">
        <f t="array" ref="BGJ8">INDEX([39]Extraction!$A$3:$P$36,MATCH($A8,[39]Extraction!$P$3:$P$36,0),MATCH(BGJ$1,[39]Extraction!$A$3:$P$3,0))</f>
        <v>64.5</v>
      </c>
      <c r="BGK8" s="32">
        <f t="array" ref="BGK8">INDEX([39]Extraction!$A$3:$P$36,MATCH($A8,[39]Extraction!$P$3:$P$36,0),MATCH(BGK$1,[39]Extraction!$A$3:$P$3,0))</f>
        <v>8166</v>
      </c>
      <c r="BGL8" s="262">
        <f t="array" ref="BGL8">INDEX([39]Extraction!$A$3:$P$36,MATCH($A8,[39]Extraction!$P$3:$P$36,0),MATCH(BGL$1,[39]Extraction!$A$3:$P$3,0))</f>
        <v>12661</v>
      </c>
      <c r="BGM8" s="132">
        <f t="array" ref="BGM8">INDEX([39]Extraction!$A$3:$P$36,MATCH($A8,[39]Extraction!$P$3:$P$36,0),MATCH(BGM$1,[39]Extraction!$A$3:$P$3,0))</f>
        <v>68.61</v>
      </c>
      <c r="BGN8" s="32">
        <f t="array" ref="BGN8">INDEX([39]Extraction!$A$3:$P$36,MATCH($A8,[39]Extraction!$P$3:$P$36,0),MATCH(BGN$1,[39]Extraction!$A$3:$P$3,0))</f>
        <v>8595</v>
      </c>
      <c r="BGO8" s="32">
        <f t="array" ref="BGO8">INDEX([39]Extraction!$A$3:$P$36,MATCH($A8,[39]Extraction!$P$3:$P$36,0),MATCH(BGO$1,[39]Extraction!$A$3:$P$3,0))</f>
        <v>12528</v>
      </c>
      <c r="BGP8" s="132">
        <f t="array" ref="BGP8">INDEX([39]Extraction!$A$3:$P$36,MATCH($A8,[39]Extraction!$P$3:$P$36,0),MATCH(BGP$1,[39]Extraction!$A$3:$P$3,0))</f>
        <v>71.599999999999994</v>
      </c>
      <c r="BGQ8" s="32">
        <f t="array" ref="BGQ8">INDEX([39]Extraction!$A$3:$P$36,MATCH($A8,[39]Extraction!$P$3:$P$36,0),MATCH(BGQ$1,[39]Extraction!$A$3:$P$3,0))</f>
        <v>8901</v>
      </c>
      <c r="BGR8" s="32">
        <f t="array" ref="BGR8">INDEX([39]Extraction!$A$3:$P$36,MATCH($A8,[39]Extraction!$P$3:$P$36,0),MATCH(BGR$1,[39]Extraction!$A$3:$P$3,0))</f>
        <v>12431</v>
      </c>
      <c r="BGS8" s="132">
        <f t="array" ref="BGS8">INDEX([39]Extraction!$A$3:$P$36,MATCH($A8,[39]Extraction!$P$3:$P$36,0),MATCH(BGS$1,[39]Extraction!$A$3:$P$3,0))</f>
        <v>84.23</v>
      </c>
      <c r="BGT8" s="32">
        <f t="array" ref="BGT8">INDEX([39]Extraction!$A$3:$P$36,MATCH($A8,[39]Extraction!$P$3:$P$36,0),MATCH(BGT$1,[39]Extraction!$A$3:$P$3,0))</f>
        <v>10465</v>
      </c>
      <c r="BGU8" s="32">
        <f t="array" ref="BGU8">INDEX([39]Extraction!$A$3:$P$36,MATCH($A8,[39]Extraction!$P$3:$P$36,0),MATCH(BGU$1,[39]Extraction!$A$3:$P$3,0))</f>
        <v>12425</v>
      </c>
      <c r="BGV8" s="132">
        <f>INDEX('[11]1920 Collected Indicators'!$A$3:$CV$36,MATCH($A8,'[11]1920 Collected Indicators'!$A$3:$A$36,0),MATCH(BGV$1,'[11]1920 Collected Indicators'!$A$3:$CV$3,0))</f>
        <v>85.876296951660905</v>
      </c>
      <c r="BGW8" s="32">
        <f>INDEX('[11]1920 Collected Indicators'!$A$3:$CV$36,MATCH($A8,'[11]1920 Collected Indicators'!$A$3:$A$36,0),MATCH(BGW$1,'[11]1920 Collected Indicators'!$A$3:$CV$3,0))</f>
        <v>10677</v>
      </c>
      <c r="BGX8" s="33">
        <f>INDEX('[11]1920 Collected Indicators'!$A$3:$CV$36,MATCH($A8,'[11]1920 Collected Indicators'!$A$3:$A$36,0),MATCH(BGX$1,'[11]1920 Collected Indicators'!$A$3:$CV$3,0))</f>
        <v>12433</v>
      </c>
      <c r="BGY8" s="133">
        <f>INDEX('[25]Corporate Management'!$B$6:$EY$40,MATCH($A8,'[25]Corporate Management'!$B$6:$B$40,0),MATCH(BGY$1,'[25]Corporate Management'!$B$40:$EY$40,0))</f>
        <v>80.219780219780219</v>
      </c>
      <c r="BGZ8" s="131">
        <f>INDEX('[25]Corporate Management'!$B$6:$EY$40,MATCH($A8,'[25]Corporate Management'!$B$6:$B$40,0),MATCH(BGZ$1,'[25]Corporate Management'!$B$40:$EY$40,0))</f>
        <v>219</v>
      </c>
      <c r="BHA8" s="131">
        <f>INDEX('[25]Corporate Management'!$B$6:$EY$40,MATCH($A8,'[25]Corporate Management'!$B$6:$B$40,0),MATCH(BHA$1,'[25]Corporate Management'!$B$40:$EY$40,0))</f>
        <v>273</v>
      </c>
      <c r="BHB8" s="116">
        <f>INDEX('[25]Corporate Management'!$B$6:$EY$40,MATCH($A8,'[25]Corporate Management'!$B$6:$B$40,0),MATCH(BHB$1,'[25]Corporate Management'!$B$40:$EY$40,0))</f>
        <v>81.679389312977108</v>
      </c>
      <c r="BHC8" s="131">
        <f>INDEX('[25]Corporate Management'!$B$6:$EY$40,MATCH($A8,'[25]Corporate Management'!$B$6:$B$40,0),MATCH(BHC$1,'[25]Corporate Management'!$B$40:$EY$40,0))</f>
        <v>214</v>
      </c>
      <c r="BHD8" s="131">
        <f>INDEX('[25]Corporate Management'!$B$6:$EY$40,MATCH($A8,'[25]Corporate Management'!$B$6:$B$40,0),MATCH(BHD$1,'[25]Corporate Management'!$B$40:$EY$40,0))</f>
        <v>262</v>
      </c>
      <c r="BHE8" s="116">
        <f>INDEX('[25]Corporate Management'!$B$6:$EY$40,MATCH($A8,'[25]Corporate Management'!$B$6:$B$40,0),MATCH(BHE$1,'[25]Corporate Management'!$B$40:$EY$40,0))</f>
        <v>82.490272373540847</v>
      </c>
      <c r="BHF8" s="131">
        <f>INDEX('[25]Corporate Management'!$B$6:$EY$40,MATCH($A8,'[25]Corporate Management'!$B$6:$B$40,0),MATCH(BHF$1,'[25]Corporate Management'!$B$40:$EY$40,0))</f>
        <v>212</v>
      </c>
      <c r="BHG8" s="131">
        <f>INDEX('[25]Corporate Management'!$B$6:$EY$40,MATCH($A8,'[25]Corporate Management'!$B$6:$B$40,0),MATCH(BHG$1,'[25]Corporate Management'!$B$40:$EY$40,0))</f>
        <v>257</v>
      </c>
      <c r="BHH8" s="116">
        <f>INDEX('[26]All Data'!$A$1:$Y$34,MATCH($A8,'[26]All Data'!$A$1:$A$34,0),MATCH(BHH$1,'[26]All Data'!$A$1:$Y$1,0))</f>
        <v>82.625482625482633</v>
      </c>
      <c r="BHI8" s="131">
        <f>INDEX('[26]All Data'!$A$1:$Y$34,MATCH($A8,'[26]All Data'!$A$1:$A$34,0),MATCH(BHI$1,'[26]All Data'!$A$1:$Y$1,0))</f>
        <v>214</v>
      </c>
      <c r="BHJ8" s="131">
        <f>INDEX('[26]All Data'!$A$1:$Y$34,MATCH($A8,'[26]All Data'!$A$1:$A$34,0),MATCH(BHJ$1,'[26]All Data'!$A$1:$Y$1,0))</f>
        <v>259</v>
      </c>
      <c r="BHK8" s="116">
        <f>INDEX('[27]All Data'!$A$1:$Y$34,MATCH($A8,'[27]All Data'!$A$1:$A$34,0),MATCH(BHK$1,'[27]All Data'!$A$1:$Y$1,0))</f>
        <v>84.688995215310996</v>
      </c>
      <c r="BHL8" s="131">
        <f>INDEX('[27]All Data'!$A$1:$Y$34,MATCH($A8,'[27]All Data'!$A$1:$A$34,0),MATCH(BHL$1,'[27]All Data'!$A$1:$Y$1,0))</f>
        <v>177</v>
      </c>
      <c r="BHM8" s="131">
        <f>INDEX('[27]All Data'!$A$1:$Y$34,MATCH($A8,'[27]All Data'!$A$1:$A$34,0),MATCH(BHM$1,'[27]All Data'!$A$1:$Y$1,0))</f>
        <v>209</v>
      </c>
      <c r="BHN8" s="116">
        <f>INDEX('[28]All Data'!$A$1:$AB$34,MATCH($A8,'[28]All Data'!$A$1:$A$34,0),MATCH(BHN$1,'[28]All Data'!$A$1:$AB$1,0))</f>
        <v>84.54106280193237</v>
      </c>
      <c r="BHO8" s="131">
        <f>INDEX('[28]All Data'!$A$1:$AB$34,MATCH($A8,'[28]All Data'!$A$1:$A$34,0),MATCH(BHO$1,'[28]All Data'!$A$1:$AB$1,0))</f>
        <v>175</v>
      </c>
      <c r="BHP8" s="131">
        <f>INDEX('[28]All Data'!$A$1:$AB$34,MATCH($A8,'[28]All Data'!$A$1:$A$34,0),MATCH(BHP$1,'[28]All Data'!$A$1:$AB$1,0))</f>
        <v>207</v>
      </c>
      <c r="BHQ8" s="116">
        <f>INDEX('[29]SPI Raw Data 1617'!$A$3:$AN$37,MATCH($A8,'[29]SPI Raw Data 1617'!$A$3:$A$37,0),MATCH(BHQ$1,'[29]SPI Raw Data 1617'!$A$37:$AN$37,0))</f>
        <v>79.274611398963728</v>
      </c>
      <c r="BHR8" s="131">
        <f>INDEX('[29]SPI Raw Data 1617'!$A$3:$AN$37,MATCH($A8,'[29]SPI Raw Data 1617'!$A$3:$A$37,0),MATCH(BHR$1,'[29]SPI Raw Data 1617'!$A$37:$AN$37,0))</f>
        <v>153</v>
      </c>
      <c r="BHS8" s="131">
        <f>INDEX('[29]SPI Raw Data 1617'!$A$3:$AN$37,MATCH($A8,'[29]SPI Raw Data 1617'!$A$3:$A$37,0),MATCH(BHS$1,'[29]SPI Raw Data 1617'!$A$37:$AN$37,0))</f>
        <v>193</v>
      </c>
      <c r="BHT8" s="116">
        <f>INDEX('[30]SPI Raw Data 1718'!$A$3:$AN$37,MATCH($A8,'[30]SPI Raw Data 1718'!$A$3:$A$37,0),MATCH(BHT$1,'[30]SPI Raw Data 1718'!$A$37:$AN$37,0))</f>
        <v>72.636815920398007</v>
      </c>
      <c r="BHU8" s="131">
        <f>INDEX('[30]SPI Raw Data 1718'!$A$3:$AN$37,MATCH($A8,'[30]SPI Raw Data 1718'!$A$3:$A$37,0),MATCH(BHU$1,'[30]SPI Raw Data 1718'!$A$37:$AN$37,0))</f>
        <v>146</v>
      </c>
      <c r="BHV8" s="131">
        <f>INDEX('[30]SPI Raw Data 1718'!$A$3:$AN$37,MATCH($A8,'[30]SPI Raw Data 1718'!$A$3:$A$37,0),MATCH(BHV$1,'[30]SPI Raw Data 1718'!$A$37:$AN$37,0))</f>
        <v>201</v>
      </c>
      <c r="BHW8" s="116">
        <f>INDEX('[31]SPI Raw Data 1819'!$A$1:$AN$37,MATCH($A8,'[31]SPI Raw Data 1819'!$A$1:$A$37,0),MATCH(BHW$1,'[31]SPI Raw Data 1819'!$A$37:$AN$37,0))</f>
        <v>82.325581395348834</v>
      </c>
      <c r="BHX8" s="197">
        <f>INDEX('[31]SPI Raw Data 1819'!$A$1:$AN$37,MATCH($A8,'[31]SPI Raw Data 1819'!$A$1:$A$37,0),MATCH(BHX$1,'[31]SPI Raw Data 1819'!$A$37:$AN$37,0))</f>
        <v>177</v>
      </c>
      <c r="BHY8" s="225">
        <f>INDEX('[31]SPI Raw Data 1819'!$A$1:$AN$37,MATCH($A8,'[31]SPI Raw Data 1819'!$A$1:$A$37,0),MATCH(BHY$1,'[31]SPI Raw Data 1819'!$A$37:$AN$37,0))</f>
        <v>215</v>
      </c>
      <c r="BHZ8" s="197">
        <f>INDEX('[32]SPI Raw Data 1920'!$A$1:$AN$35, MATCH($A8,'[32]SPI Raw Data 1920'!$A$1:$A$35,0),MATCH(BHZ$1,'[32]SPI Raw Data 1920'!$A$37:$AN$37,0))</f>
        <v>83.902439024390247</v>
      </c>
      <c r="BIA8" s="279">
        <f>INDEX('[32]SPI Raw Data 1920'!$A$1:$AN$35, MATCH($A8,'[32]SPI Raw Data 1920'!$A$1:$A$35,0),MATCH(BIA$1,'[32]SPI Raw Data 1920'!$A$37:$AN$37,0))</f>
        <v>172</v>
      </c>
      <c r="BIB8" s="252">
        <f>INDEX('[32]SPI Raw Data 1920'!$A$1:$AN$35, MATCH($A8,'[32]SPI Raw Data 1920'!$A$1:$A$35,0),MATCH(BIB$1,'[32]SPI Raw Data 1920'!$A$37:$AN$37,0))</f>
        <v>205</v>
      </c>
      <c r="BIC8" s="115">
        <f>INDEX('[25]Corporate Management'!$B$6:$EY$40,MATCH($A8,'[25]Corporate Management'!$B$6:$B$40,0),MATCH(BIC$1,'[25]Corporate Management'!$B$40:$EY$40,0))</f>
        <v>79.549820548762114</v>
      </c>
      <c r="BID8" s="131">
        <f>INDEX('[25]Corporate Management'!$B$6:$EY$40,MATCH($A8,'[25]Corporate Management'!$B$6:$B$40,0),MATCH(BID$1,'[25]Corporate Management'!$B$40:$EY$40,0))</f>
        <v>361507</v>
      </c>
      <c r="BIE8" s="131">
        <f>INDEX('[25]Corporate Management'!$B$6:$EY$40,MATCH($A8,'[25]Corporate Management'!$B$6:$B$40,0),MATCH(BIE$1,'[25]Corporate Management'!$B$40:$EY$40,0))</f>
        <v>454441</v>
      </c>
      <c r="BIF8" s="116">
        <f>INDEX('[25]Corporate Management'!$B$6:$EY$40,MATCH($A8,'[25]Corporate Management'!$B$6:$B$40,0),MATCH(BIF$1,'[25]Corporate Management'!$B$40:$EY$40,0))</f>
        <v>80.240430654125319</v>
      </c>
      <c r="BIG8" s="131">
        <f>INDEX('[25]Corporate Management'!$B$6:$EY$40,MATCH($A8,'[25]Corporate Management'!$B$6:$B$40,0),MATCH(BIG$1,'[25]Corporate Management'!$B$40:$EY$40,0))</f>
        <v>358633</v>
      </c>
      <c r="BIH8" s="131">
        <f>INDEX('[25]Corporate Management'!$B$6:$EY$40,MATCH($A8,'[25]Corporate Management'!$B$6:$B$40,0),MATCH(BIH$1,'[25]Corporate Management'!$B$40:$EY$40,0))</f>
        <v>446948</v>
      </c>
      <c r="BII8" s="116">
        <f>INDEX('[25]Corporate Management'!$B$6:$EY$40,MATCH($A8,'[25]Corporate Management'!$B$6:$B$40,0),MATCH(BII$1,'[25]Corporate Management'!$B$40:$EY$40,0))</f>
        <v>80.961521798537646</v>
      </c>
      <c r="BIJ8" s="131">
        <f>INDEX('[25]Corporate Management'!$B$6:$EY$40,MATCH($A8,'[25]Corporate Management'!$B$6:$B$40,0),MATCH(BIJ$1,'[25]Corporate Management'!$B$40:$EY$40,0))</f>
        <v>364407</v>
      </c>
      <c r="BIK8" s="131">
        <f>INDEX('[25]Corporate Management'!$B$6:$EY$40,MATCH($A8,'[25]Corporate Management'!$B$6:$B$40,0),MATCH(BIK$1,'[25]Corporate Management'!$B$40:$EY$40,0))</f>
        <v>450099</v>
      </c>
      <c r="BIL8" s="116">
        <f>INDEX('[26]All Data'!$A$1:$Y$34,MATCH($A8,'[26]All Data'!$A$1:$A$34,0),MATCH(BIL$1,'[26]All Data'!$A$1:$Y$1,0))</f>
        <v>85.825294809563218</v>
      </c>
      <c r="BIM8" s="131">
        <f>INDEX('[26]All Data'!$A$1:$Y$34,MATCH($A8,'[26]All Data'!$A$1:$A$34,0),MATCH(BIM$1,'[26]All Data'!$A$1:$Y$1,0))</f>
        <v>374309</v>
      </c>
      <c r="BIN8" s="131">
        <f>INDEX('[26]All Data'!$A$1:$Y$34,MATCH($A8,'[26]All Data'!$A$1:$A$34,0),MATCH(BIN$1,'[26]All Data'!$A$1:$Y$1,0))</f>
        <v>436129</v>
      </c>
      <c r="BIO8" s="116">
        <f>INDEX('[27]All Data'!$A$1:$Y$34,MATCH($A8,'[27]All Data'!$A$1:$A$34,0),MATCH(BIO$1,'[27]All Data'!$A$1:$Y$1,0))</f>
        <v>87.533457120011107</v>
      </c>
      <c r="BIP8" s="131">
        <f>INDEX('[27]All Data'!$A$1:$Y$34,MATCH($A8,'[27]All Data'!$A$1:$A$34,0),MATCH(BIP$1,'[27]All Data'!$A$1:$Y$1,0))</f>
        <v>390808</v>
      </c>
      <c r="BIQ8" s="131">
        <f>INDEX('[27]All Data'!$A$1:$Y$34,MATCH($A8,'[27]All Data'!$A$1:$A$34,0),MATCH(BIQ$1,'[27]All Data'!$A$1:$Y$1,0))</f>
        <v>446467</v>
      </c>
      <c r="BIR8" s="116">
        <f>INDEX('[28]All Data'!$A$1:$AB$34,MATCH($A8,'[28]All Data'!$A$1:$A$34,0),MATCH(BIR$1,'[28]All Data'!$A$1:$AB$1,0))</f>
        <v>83.457579788877126</v>
      </c>
      <c r="BIS8" s="131">
        <f>INDEX('[28]All Data'!$A$1:$AB$34,MATCH($A8,'[28]All Data'!$A$1:$A$34,0),MATCH(BIS$1,'[28]All Data'!$A$1:$AB$1,0))</f>
        <v>405265</v>
      </c>
      <c r="BIT8" s="131">
        <f>INDEX('[28]All Data'!$A$1:$AB$34,MATCH($A8,'[28]All Data'!$A$1:$A$34,0),MATCH(BIT$1,'[28]All Data'!$A$1:$AB$1,0))</f>
        <v>485594</v>
      </c>
      <c r="BIU8" s="116">
        <f>INDEX('[29]SPI Raw Data 1617'!$A$3:$AN$37,MATCH($A8,'[29]SPI Raw Data 1617'!$A$3:$A$37,0),MATCH(BIU$1,'[29]SPI Raw Data 1617'!$A$37:$AN$37,0))</f>
        <v>77.381833373120074</v>
      </c>
      <c r="BIV8" s="131">
        <f>INDEX('[29]SPI Raw Data 1617'!$A$3:$AN$37,MATCH($A8,'[29]SPI Raw Data 1617'!$A$3:$A$37,0),MATCH(BIV$1,'[29]SPI Raw Data 1617'!$A$37:$AN$37,0))</f>
        <v>388983</v>
      </c>
      <c r="BIW8" s="131">
        <f>INDEX('[29]SPI Raw Data 1617'!$A$3:$AN$37,MATCH($A8,'[29]SPI Raw Data 1617'!$A$3:$A$37,0),MATCH(BIW$1,'[29]SPI Raw Data 1617'!$A$37:$AN$37,0))</f>
        <v>502680</v>
      </c>
      <c r="BIX8" s="116">
        <f>INDEX('[30]SPI Raw Data 1718'!$A$3:$AN$37,MATCH($A8,'[30]SPI Raw Data 1718'!$A$3:$A$37,0),MATCH(BIX$1,'[30]SPI Raw Data 1718'!$A$37:$AN$37,0))</f>
        <v>75.015492096474347</v>
      </c>
      <c r="BIY8" s="131">
        <f>INDEX('[30]SPI Raw Data 1718'!$A$3:$AN$37,MATCH($A8,'[30]SPI Raw Data 1718'!$A$3:$A$37,0),MATCH(BIY$1,'[30]SPI Raw Data 1718'!$A$37:$AN$37,0))</f>
        <v>366795</v>
      </c>
      <c r="BIZ8" s="131">
        <f>INDEX('[30]SPI Raw Data 1718'!$A$3:$AN$37,MATCH($A8,'[30]SPI Raw Data 1718'!$A$3:$A$37,0),MATCH(BIZ$1,'[30]SPI Raw Data 1718'!$A$37:$AN$37,0))</f>
        <v>488959</v>
      </c>
      <c r="BJA8" s="116">
        <f>INDEX('[31]SPI Raw Data 1819'!$A$1:$AN$37,MATCH($A8,'[31]SPI Raw Data 1819'!$A$1:$A$37,0),MATCH(BJA$1,'[31]SPI Raw Data 1819'!$A$37:$AN$37,0))</f>
        <v>77.799455720687433</v>
      </c>
      <c r="BJB8" s="197">
        <f>INDEX('[31]SPI Raw Data 1819'!$A$1:$AN$37,MATCH($A8,'[31]SPI Raw Data 1819'!$A$1:$A$37,0),MATCH(BJB$1,'[31]SPI Raw Data 1819'!$A$37:$AN$37,0))</f>
        <v>419101</v>
      </c>
      <c r="BJC8" s="197">
        <f>INDEX('[31]SPI Raw Data 1819'!$A$1:$AN$37,MATCH($A8,'[31]SPI Raw Data 1819'!$A$1:$A$37,0),MATCH(BJC$1,'[31]SPI Raw Data 1819'!$A$37:$AN$37,0))</f>
        <v>538694</v>
      </c>
      <c r="BJD8" s="133">
        <f>INDEX('[32]SPI Raw Data 1920'!$A$1:$AN$35, MATCH($A8,'[32]SPI Raw Data 1920'!$A$1:$A$35,0),MATCH(BJD$1,'[32]SPI Raw Data 1920'!$A$37:$AN$37,0))</f>
        <v>79.943245728977658</v>
      </c>
      <c r="BJE8" s="197">
        <f>INDEX('[32]SPI Raw Data 1920'!$A$1:$AN$35, MATCH($A8,'[32]SPI Raw Data 1920'!$A$1:$A$35,0),MATCH(BJE$1,'[32]SPI Raw Data 1920'!$A$37:$AN$37,0))</f>
        <v>415937.56300000002</v>
      </c>
      <c r="BJF8" s="252">
        <f>INDEX('[32]SPI Raw Data 1920'!$A$1:$AN$35, MATCH($A8,'[32]SPI Raw Data 1920'!$A$1:$A$35,0),MATCH(BJF$1,'[32]SPI Raw Data 1920'!$A$37:$AN$37,0))</f>
        <v>520291.06300000002</v>
      </c>
      <c r="BJG8" s="115">
        <f t="shared" si="129"/>
        <v>15.736842105263158</v>
      </c>
      <c r="BJH8" s="87">
        <v>1196</v>
      </c>
      <c r="BJI8" s="87">
        <f>INDEX('[40]Historic Data'!$L$2:$U$35,MATCH($A8,'[40]Historic Data'!$L$2:$L$35,0),MATCH(BJI$1,'[40]Historic Data'!$L$2:$U$2,0))</f>
        <v>7600</v>
      </c>
      <c r="BJJ8" s="116">
        <f t="shared" si="130"/>
        <v>16.012987012987011</v>
      </c>
      <c r="BJK8" s="87">
        <v>1233</v>
      </c>
      <c r="BJL8" s="87">
        <f>INDEX('[40]Historic Data'!$L$2:$U$35,MATCH($A8,'[40]Historic Data'!$L$2:$L$35,0),MATCH(BJL$1,'[40]Historic Data'!$L$2:$U$2,0))</f>
        <v>7700</v>
      </c>
      <c r="BJM8" s="116">
        <f t="shared" si="131"/>
        <v>12</v>
      </c>
      <c r="BJN8" s="87">
        <v>732</v>
      </c>
      <c r="BJO8" s="87">
        <f>INDEX('[40]Historic Data'!$L$2:$U$35,MATCH($A8,'[40]Historic Data'!$L$2:$L$35,0),MATCH(BJO$1,'[40]Historic Data'!$L$2:$U$2,0))</f>
        <v>6100</v>
      </c>
      <c r="BJP8" s="116">
        <f t="shared" si="132"/>
        <v>13.65</v>
      </c>
      <c r="BJQ8" s="87">
        <v>819</v>
      </c>
      <c r="BJR8" s="87">
        <f>INDEX('[40]Historic Data'!$L$2:$U$35,MATCH($A8,'[40]Historic Data'!$L$2:$L$35,0),MATCH(BJR$1,'[40]Historic Data'!$L$2:$U$2,0))</f>
        <v>6000</v>
      </c>
      <c r="BJS8" s="116">
        <f t="shared" si="133"/>
        <v>14.923076923076922</v>
      </c>
      <c r="BJT8" s="87">
        <f>INDEX('[3]Raw data 16-17'!$B$2:$ACG$34,MATCH($A8,'[3]Raw data 16-17'!$A$2:$A$34,0),MATCH(BJT$1,'[3]Raw data 16-17'!$B$1:$MA$1,0))</f>
        <v>582</v>
      </c>
      <c r="BJU8" s="87">
        <f>INDEX('[40]Historic Data'!$L$2:$U$35,MATCH($A8,'[40]Historic Data'!$L$2:$L$35,0),MATCH(BJU$1,'[40]Historic Data'!$L$2:$U$2,0))</f>
        <v>3900</v>
      </c>
      <c r="BJV8" s="116">
        <f t="shared" si="134"/>
        <v>16.365853658536587</v>
      </c>
      <c r="BJW8" s="87">
        <f>INDEX('[14]1718 Collected Indicators'!$A$3:$CH$36,MATCH($A8,'[14]1718 Collected Indicators'!$A$3:$A$36,0),MATCH(BJW$1,'[14]1718 Collected Indicators'!$A$3:$CH$3,0))</f>
        <v>671</v>
      </c>
      <c r="BJX8" s="87">
        <f>INDEX('[40]Historic Data'!$L$2:$U$35,MATCH($A8,'[40]Historic Data'!$L$2:$L$35,0),MATCH(BJX$1,'[40]Historic Data'!$L$2:$U$2,0))</f>
        <v>4100</v>
      </c>
      <c r="BJY8" s="116">
        <f>INDEX('[15]1819 Collected Indicators'!$A$3:$CV$36,MATCH($A8,'[15]1819 Collected Indicators'!$A$3:$A$36,0),MATCH(BJY$1,'[15]1819 Collected Indicators'!$A$3:$CV$3,0))</f>
        <v>18.675000000000001</v>
      </c>
      <c r="BJZ8" s="87">
        <f>INDEX('[15]1819 Collected Indicators'!$A$3:$CV$36,MATCH($A8,'[15]1819 Collected Indicators'!$A$3:$A$36,0),MATCH(BJZ$1,'[15]1819 Collected Indicators'!$A$3:$CV$3,0))</f>
        <v>747</v>
      </c>
      <c r="BKA8" s="87">
        <f>INDEX('[15]1819 Collected Indicators'!$A$3:$CV$36,MATCH($A8,'[15]1819 Collected Indicators'!$A$3:$A$36,0),MATCH(BKA$1,'[15]1819 Collected Indicators'!$A$3:$CV$3,0))</f>
        <v>4000</v>
      </c>
      <c r="BKB8" s="133">
        <f>INDEX('[11]1920 Collected Indicators'!$A$3:$CV$36,MATCH($A8,'[11]1920 Collected Indicators'!$A$3:$A$36,0),MATCH(BKB$1,'[11]1920 Collected Indicators'!$A$3:$CV$3,0))</f>
        <v>14.081081081081081</v>
      </c>
      <c r="BKC8" s="266">
        <f>INDEX('[11]1920 Collected Indicators'!$A$3:$CV$36,MATCH($A8,'[11]1920 Collected Indicators'!$A$3:$A$36,0),MATCH(BKC$1,'[11]1920 Collected Indicators'!$A$3:$CV$3,0))</f>
        <v>521</v>
      </c>
      <c r="BKD8" s="87">
        <f>INDEX('[11]1920 Collected Indicators'!$A$3:$CV$36,MATCH($A8,'[11]1920 Collected Indicators'!$A$3:$A$36,0),MATCH(BKD$1,'[11]1920 Collected Indicators'!$A$3:$CV$3,0))</f>
        <v>3700</v>
      </c>
      <c r="BKE8" s="133">
        <f t="shared" si="135"/>
        <v>11049.701789264413</v>
      </c>
      <c r="BKF8" s="131">
        <f>INDEX([41]Sheet1!$B$2:$I$34,MATCH($A8,[41]Sheet1!$A$2:$A$34,0),MATCH(BKF$1,[41]Sheet1!$B$1:$I$1,0))</f>
        <v>5558</v>
      </c>
      <c r="BKG8" s="131">
        <v>503</v>
      </c>
      <c r="BKH8" s="116">
        <f t="shared" si="136"/>
        <v>11663.900414937758</v>
      </c>
      <c r="BKI8" s="131">
        <f>INDEX([41]Sheet1!$B$2:$I$34,MATCH($A8,[41]Sheet1!$A$2:$A$34,0),MATCH(BKI$1,[41]Sheet1!$B$1:$I$1,0))</f>
        <v>5622</v>
      </c>
      <c r="BKJ8" s="87">
        <v>482</v>
      </c>
      <c r="BKK8" s="116">
        <f t="shared" si="137"/>
        <v>21970.822281167108</v>
      </c>
      <c r="BKL8" s="131">
        <f>INDEX([41]Sheet1!$B$2:$I$34,MATCH($A8,[41]Sheet1!$A$2:$A$34,0),MATCH(BKL$1,[41]Sheet1!$B$1:$I$1,0))</f>
        <v>8283</v>
      </c>
      <c r="BKM8" s="87">
        <v>377</v>
      </c>
      <c r="BKN8" s="116">
        <f t="shared" si="138"/>
        <v>11780.821917808218</v>
      </c>
      <c r="BKO8" s="131">
        <f>INDEX([41]Sheet1!$B$2:$I$34,MATCH($A8,[41]Sheet1!$A$2:$A$34,0),MATCH(BKO$1,[41]Sheet1!$B$1:$I$1,0))</f>
        <v>5160</v>
      </c>
      <c r="BKP8" s="87">
        <v>438</v>
      </c>
      <c r="BKQ8" s="116">
        <f t="shared" si="139"/>
        <v>6635.9102244389032</v>
      </c>
      <c r="BKR8" s="131">
        <f>INDEX([41]Sheet1!$B$2:$I$34,MATCH($A8,[41]Sheet1!$A$2:$A$34,0),MATCH(BKR$1,[41]Sheet1!$B$1:$I$1,0))</f>
        <v>2661</v>
      </c>
      <c r="BKS8" s="87">
        <v>401</v>
      </c>
      <c r="BKT8" s="116">
        <f t="shared" si="140"/>
        <v>5129.8701298701299</v>
      </c>
      <c r="BKU8" s="131">
        <f>INDEX([41]Sheet1!$B$2:$I$34,MATCH($A8,[41]Sheet1!$A$2:$A$34,0),MATCH(BKU$1,[41]Sheet1!$B$1:$I$1,0))</f>
        <v>2370</v>
      </c>
      <c r="BKV8" s="87">
        <v>462</v>
      </c>
      <c r="BKW8" s="116">
        <f t="shared" si="141"/>
        <v>4843.230403800475</v>
      </c>
      <c r="BKX8" s="87">
        <f>INDEX([41]Sheet1!$B$2:$I$34,MATCH($A8,[41]Sheet1!$A$2:$A$34,0),MATCH(BKX$1,[41]Sheet1!$B$1:$I$1,0))</f>
        <v>2039</v>
      </c>
      <c r="BKY8" s="87">
        <f>INDEX('[3]Raw data 16-17'!$B$2:$ACG$34,MATCH($A8,'[3]Raw data 16-17'!$A$2:$A$34,0),MATCH(BKY$1,'[3]Raw data 16-17'!$B$1:$MA$1,0))</f>
        <v>421</v>
      </c>
      <c r="BKZ8" s="88">
        <f t="shared" si="142"/>
        <v>4449.8834498834503</v>
      </c>
      <c r="BLA8" s="32">
        <f>INDEX([4]Sheet1!$A$1:$CJ$34, MATCH($A8, [4]Sheet1!$A$1:$A$34, 0), MATCH(BLA$1, [4]Sheet1!$A$1:$CJ$1, 0))</f>
        <v>1909</v>
      </c>
      <c r="BLB8" s="32">
        <f>INDEX('[5]Finance Indicators'!$A$2:$BO$35,MATCH($A8,'[5]Finance Indicators'!$A$2:$A$35,0),MATCH(BLB$1,'[5]Finance Indicators'!$A$2:$BO$2,0))</f>
        <v>429</v>
      </c>
      <c r="BLC8" s="88">
        <f>INDEX('[6]Finance Indicators'!$B$3:$BO$35,MATCH($A8,'[6]Finance Indicators'!$A$3:$A$35,0),MATCH(BLC$1,'[6]Finance Indicators'!$B$2:$BO$2,0))</f>
        <v>4207.126948775056</v>
      </c>
      <c r="BLD8" s="88">
        <f>INDEX('[6]Finance Indicators'!$B$3:$BO$35,MATCH($A8,'[6]Finance Indicators'!$A$3:$A$35,0),MATCH(BLD$1,'[6]Finance Indicators'!$B$2:$BO$2,0))</f>
        <v>1889</v>
      </c>
      <c r="BLE8" s="88">
        <f>INDEX('[6]Finance Indicators'!$B$3:$BO$35,MATCH($A8,'[6]Finance Indicators'!$A$3:$A$35,0),MATCH(BLE$1,'[6]Finance Indicators'!$B$2:$BO$2,0))</f>
        <v>449</v>
      </c>
      <c r="BLF8" s="250">
        <f t="array" ref="BLF8">INDEX('[7]Finance Indicators'!$A$2:$BO$35,MATCH($A8,'[7]Finance Indicators'!$A$2:$A$35,0),MATCH(BLF$1,'[7]Finance Indicators'!$A$2:$BO$2,0))</f>
        <v>3954.7511312217198</v>
      </c>
      <c r="BLG8" s="250">
        <f t="array" ref="BLG8">INDEX('[7]Finance Indicators'!$A$2:$BO$35,MATCH($A8,'[7]Finance Indicators'!$A$2:$A$35,0),MATCH(BLG$1,'[7]Finance Indicators'!$A$2:$BO$2,0))</f>
        <v>1748</v>
      </c>
      <c r="BLH8" s="277">
        <f t="array" ref="BLH8">INDEX('[7]Finance Indicators'!$A$2:$BO$35,MATCH($A8,'[7]Finance Indicators'!$A$2:$A$35,0),MATCH(BLH$1,'[7]Finance Indicators'!$A$2:$BO$2,0))</f>
        <v>442</v>
      </c>
      <c r="BLI8" s="121">
        <f>(BKE8*100)/Deflators!$B$2</f>
        <v>13016.808380063854</v>
      </c>
      <c r="BLJ8" s="137">
        <f>(BKH8*100)/Deflators!$B$3</f>
        <v>13535.136406987942</v>
      </c>
      <c r="BLK8" s="137">
        <f>(BKK8*100)/Deflators!$B$4</f>
        <v>24984.751605957459</v>
      </c>
      <c r="BLL8" s="137">
        <f>(BKN8*100)/Deflators!$B$5</f>
        <v>13159.551408795583</v>
      </c>
      <c r="BLM8" s="137">
        <f>(BKQ8*100)/Deflators!$B$6</f>
        <v>7311.7015520926152</v>
      </c>
      <c r="BLN8" s="137">
        <f>(BKT8*100)/Deflators!$B$7</f>
        <v>5606.5410535100846</v>
      </c>
      <c r="BLO8" s="116">
        <f>(BKW8*100)/Deflators!$B$8</f>
        <v>5165.4292166161213</v>
      </c>
      <c r="BLP8" s="116">
        <f>(BKZ8*100)/Deflators!$B$9</f>
        <v>4663.7954226357742</v>
      </c>
      <c r="BLQ8" s="116">
        <f>(BLC8*100)/Deflators!$B$10</f>
        <v>4309.9129861023648</v>
      </c>
      <c r="BLR8" s="248">
        <f>(BLF8*100)/Deflators!$B$11</f>
        <v>3954.7511312217193</v>
      </c>
      <c r="BLS8" s="115">
        <v>7.5064935064935066</v>
      </c>
      <c r="BLT8" s="116">
        <v>7.4812030075187979</v>
      </c>
      <c r="BLU8" s="116">
        <v>7.4610389610389607</v>
      </c>
      <c r="BLV8" s="116">
        <v>7.5952380952380949</v>
      </c>
      <c r="BLW8" s="116">
        <f>INDEX('[3]Raw data 16-17'!$B$2:$ACG$34,MATCH($A8,'[3]Raw data 16-17'!$A$2:$A$34,0),MATCH(BLW$1,'[3]Raw data 16-17'!$B$1:$MA$1,0))</f>
        <v>7.5714285714285712</v>
      </c>
      <c r="BLX8" s="116">
        <f>INDEX('[14]1718 Collected Indicators'!$A$3:$CH$36,MATCH($A8,'[14]1718 Collected Indicators'!$A$3:$A$36,0),MATCH(BLX$1,'[14]1718 Collected Indicators'!$A$3:$CH$3,0))</f>
        <v>7.9523809523809517</v>
      </c>
      <c r="BLY8" s="116">
        <f>INDEX('[15]1819 Collected Indicators'!$A$3:$CV$36,MATCH($A8,'[15]1819 Collected Indicators'!$A$3:$A$36,0),MATCH(BLY$1,'[15]1819 Collected Indicators'!$A$3:$CV$3,0))</f>
        <v>8.3673469387755102</v>
      </c>
      <c r="BLZ8" s="248">
        <f>INDEX('[11]1920 Collected Indicators'!$A$3:$CV$36,MATCH($A8,'[11]1920 Collected Indicators'!$A$3:$A$36,0),MATCH(BLZ$1,'[11]1920 Collected Indicators'!$A$3:$CV$3,0))</f>
        <v>12.646616541353383</v>
      </c>
      <c r="BMA8" s="115">
        <f>INDEX([42]Sheet2!$A$1:$H$34,MATCH($A8,[42]Sheet2!$A$1:$A$34,0),MATCH(BMA$1,[42]Sheet2!$A$1:$H$1,0))</f>
        <v>31.132551565642469</v>
      </c>
      <c r="BMB8" s="116">
        <f>INDEX([42]Sheet2!$A$1:$H$34,MATCH($A8,[42]Sheet2!$A$1:$A$34,0),MATCH(BMB$1,[42]Sheet2!$A$1:$H$1,0))</f>
        <v>30.396865723225552</v>
      </c>
      <c r="BMC8" s="116">
        <f>INDEX([42]Sheet2!$A$1:$H$34,MATCH($A8,[42]Sheet2!$A$1:$A$34,0),MATCH(BMC$1,[42]Sheet2!$A$1:$H$1,0))</f>
        <v>32.550301825757884</v>
      </c>
      <c r="BMD8" s="116">
        <f>INDEX([42]Sheet2!$A$1:$H$34,MATCH($A8,[42]Sheet2!$A$1:$A$34,0),MATCH(BMD$1,[42]Sheet2!$A$1:$H$1,0))</f>
        <v>38.872218585788744</v>
      </c>
      <c r="BME8" s="116">
        <f>INDEX([42]Sheet2!$A$1:$H$34,MATCH($A8,[42]Sheet2!$A$1:$A$34,0),MATCH(BME$1,[42]Sheet2!$A$1:$H$1,0))</f>
        <v>41.33347044408243</v>
      </c>
      <c r="BMF8" s="116">
        <f>INDEX([42]Sheet2!$A$1:$H$34,MATCH($A8,[42]Sheet2!$A$1:$A$34,0),MATCH(BMF$1,[42]Sheet2!$A$1:$H$1,0))</f>
        <v>34.935274854410267</v>
      </c>
      <c r="BMG8" s="116">
        <f>INDEX([42]Sheet2!$A$1:$H$34,MATCH($A8,[42]Sheet2!$A$1:$A$34,0),MATCH(BMG$1,[42]Sheet2!$A$1:$H$1,0))</f>
        <v>35.353885571483296</v>
      </c>
      <c r="BMH8" s="116">
        <f>INDEX('[14]1718 Collected Indicators'!$A$3:$CH$36,MATCH($A8,'[14]1718 Collected Indicators'!$A$3:$A$36,0),MATCH(BMH$1,'[14]1718 Collected Indicators'!$A$3:$CH$3,0))</f>
        <v>29.653168188545887</v>
      </c>
      <c r="BMI8" s="116">
        <f>INDEX('[15]1819 Collected Indicators'!$A$3:$CV$36,MATCH($A8,'[15]1819 Collected Indicators'!$A$3:$A$36,0),MATCH(BMI$1,'[15]1819 Collected Indicators'!$A$3:$CV$3,0))</f>
        <v>34.138857818106089</v>
      </c>
      <c r="BMJ8" s="248">
        <f>INDEX('[11]1920 Collected Indicators'!$A$3:$CV$36,MATCH($A8,'[11]1920 Collected Indicators'!$A$3:$A$36,0),MATCH(BMJ$1,'[11]1920 Collected Indicators'!$A$3:$CV$3,0))</f>
        <v>39.395326400000002</v>
      </c>
      <c r="BMK8" s="115">
        <v>19.311276164753544</v>
      </c>
      <c r="BML8" s="87">
        <v>286</v>
      </c>
      <c r="BMM8" s="87">
        <v>148100</v>
      </c>
      <c r="BMN8" s="116">
        <v>19.442381691757241</v>
      </c>
      <c r="BMO8" s="87">
        <v>288</v>
      </c>
      <c r="BMP8" s="87">
        <v>148130</v>
      </c>
      <c r="BMQ8" s="116">
        <v>19.63430267863167</v>
      </c>
      <c r="BMR8" s="87">
        <v>291</v>
      </c>
      <c r="BMS8" s="87">
        <v>148210</v>
      </c>
      <c r="BMT8" s="116">
        <f t="shared" si="143"/>
        <v>16.996020772914278</v>
      </c>
      <c r="BMU8" s="87">
        <f>INDEX('[3]Raw data 16-17'!$B$2:$ACG$34,MATCH($A8,'[3]Raw data 16-17'!$A$2:$A$34,0),MATCH(BMU$1,'[3]Raw data 16-17'!$B$1:$MA$1,0))</f>
        <v>252</v>
      </c>
      <c r="BMV8" s="87">
        <f t="shared" si="10"/>
        <v>148270</v>
      </c>
      <c r="BMW8" s="116">
        <f>INDEX('[14]1718 Collected Indicators'!$A$3:$CH$36,MATCH($A8,'[14]1718 Collected Indicators'!$A$3:$A$36,0),MATCH(BMW$1,'[14]1718 Collected Indicators'!$A$3:$CH$3,0))</f>
        <v>17.14746822675005</v>
      </c>
      <c r="BMX8" s="131">
        <f>INDEX('[14]1718 Collected Indicators'!$A$3:$CH$36,MATCH($A8,'[14]1718 Collected Indicators'!$A$3:$A$36,0),MATCH(BMX$1,'[14]1718 Collected Indicators'!$A$3:$CH$3,0))</f>
        <v>255</v>
      </c>
      <c r="BMY8" s="131">
        <f>INDEX('[14]1718 Collected Indicators'!$A$3:$CH$36,MATCH($A8,'[14]1718 Collected Indicators'!$A$3:$A$36,0),MATCH(BMY$1,'[14]1718 Collected Indicators'!$A$3:$CH$3,0))</f>
        <v>148710</v>
      </c>
      <c r="BMZ8" s="116">
        <f>INDEX('[15]1819 Collected Indicators'!$A$3:$CV$36,MATCH($A8,'[15]1819 Collected Indicators'!$A$3:$A$36,0),MATCH(BMZ$1,'[15]1819 Collected Indicators'!$A$3:$CV$3,0))</f>
        <v>21.3781512605042</v>
      </c>
      <c r="BNA8" s="131">
        <f>INDEX('[15]1819 Collected Indicators'!$A$3:$CV$36,MATCH($A8,'[15]1819 Collected Indicators'!$A$3:$A$36,0),MATCH(BNA$1,'[15]1819 Collected Indicators'!$A$3:$CV$3,0))</f>
        <v>318</v>
      </c>
      <c r="BNB8" s="131">
        <f>INDEX('[15]1819 Collected Indicators'!$A$3:$CV$36,MATCH($A8,'[15]1819 Collected Indicators'!$A$3:$A$36,0),MATCH(BNB$1,'[15]1819 Collected Indicators'!$A$3:$CV$3,0))</f>
        <v>148750</v>
      </c>
      <c r="BNC8" s="131">
        <f>INDEX('[11]1920 Collected Indicators'!$A$3:$CV$36,MATCH($A8,'[11]1920 Collected Indicators'!$A$3:$A$36,0),MATCH(BNC$1,'[11]1920 Collected Indicators'!$A$3:$CV$3,0))</f>
        <v>17.211358156978303</v>
      </c>
      <c r="BND8" s="131">
        <f>INDEX('[11]1920 Collected Indicators'!$A$3:$CV$36,MATCH($A8,'[11]1920 Collected Indicators'!$A$3:$A$36,0),MATCH(BND$1,'[11]1920 Collected Indicators'!$A$3:$CV$3,0))</f>
        <v>257</v>
      </c>
      <c r="BNE8" s="268">
        <f>INDEX('[11]1920 Collected Indicators'!$A$3:$CV$36,MATCH($A8,'[11]1920 Collected Indicators'!$A$3:$A$36,0),MATCH(BNE$1,'[11]1920 Collected Indicators'!$A$3:$CV$3,0))</f>
        <v>149320</v>
      </c>
      <c r="BNF8" s="119">
        <f t="shared" si="144"/>
        <v>106029.52387552845</v>
      </c>
      <c r="BNG8" s="87">
        <f>INDEX('[43]All Years'!$A$1:$I$34,MATCH($A8,'[43]All Years'!$A$1:$A$34,0),MATCH(BNG$1,'[43]All Years'!$A$1:$I$1,0))</f>
        <v>15299</v>
      </c>
      <c r="BNH8" s="87">
        <v>144290</v>
      </c>
      <c r="BNI8" s="88">
        <f t="shared" si="145"/>
        <v>107625.19749948478</v>
      </c>
      <c r="BNJ8" s="87">
        <f>INDEX('[43]All Years'!$A$1:$I$34,MATCH($A8,'[43]All Years'!$A$1:$A$34,0),MATCH(BNJ$1,'[43]All Years'!$A$1:$I$1,0))</f>
        <v>15667</v>
      </c>
      <c r="BNK8" s="87">
        <v>145570</v>
      </c>
      <c r="BNL8" s="88">
        <f t="shared" si="146"/>
        <v>96603.518267929641</v>
      </c>
      <c r="BNM8" s="87">
        <f>INDEX('[43]All Years'!$A$1:$I$34,MATCH($A8,'[43]All Years'!$A$1:$A$34,0),MATCH(BNM$1,'[43]All Years'!$A$1:$I$1,0))</f>
        <v>14278</v>
      </c>
      <c r="BNN8" s="87">
        <v>147800</v>
      </c>
      <c r="BNO8" s="88">
        <f t="shared" si="147"/>
        <v>160234.86535735978</v>
      </c>
      <c r="BNP8" s="87">
        <f>INDEX('[43]All Years'!$A$1:$I$34,MATCH($A8,'[43]All Years'!$A$1:$A$34,0),MATCH(BNP$1,'[43]All Years'!$A$1:$I$1,0))</f>
        <v>23742</v>
      </c>
      <c r="BNQ8" s="87">
        <v>148170</v>
      </c>
      <c r="BNR8" s="88">
        <f t="shared" si="148"/>
        <v>74983.137731013092</v>
      </c>
      <c r="BNS8" s="131">
        <f>INDEX('[43]All Years'!$A$1:$I$34,MATCH($A8,'[43]All Years'!$A$1:$A$34,0),MATCH(BNS$1,'[43]All Years'!$A$1:$I$1,0))</f>
        <v>11117</v>
      </c>
      <c r="BNT8" s="87">
        <v>148260</v>
      </c>
      <c r="BNU8" s="88">
        <f t="shared" si="149"/>
        <v>68443.424870116738</v>
      </c>
      <c r="BNV8" s="87">
        <f>INDEX('[43]All Years'!$A$1:$I$34,MATCH($A8,'[43]All Years'!$A$1:$A$34,0),MATCH(BNV$1,'[43]All Years'!$A$1:$I$1,0))</f>
        <v>10144</v>
      </c>
      <c r="BNW8" s="131">
        <v>148210</v>
      </c>
      <c r="BNX8" s="88">
        <f t="shared" si="150"/>
        <v>111607.20307547042</v>
      </c>
      <c r="BNY8" s="87">
        <f>INDEX('[43]All Years'!$A$1:$I$34,MATCH($A8,'[43]All Years'!$A$1:$A$34,0),MATCH(BNY$1,'[43]All Years'!$A$1:$I$1,0))</f>
        <v>16548</v>
      </c>
      <c r="BNZ8" s="32">
        <v>148270</v>
      </c>
      <c r="BOA8" s="88">
        <f t="shared" si="151"/>
        <v>166256.47232869343</v>
      </c>
      <c r="BOB8" s="32">
        <f>INDEX([4]Sheet1!$A$1:$CJ$34, MATCH($A8, [4]Sheet1!$A$1:$A$34, 0), MATCH(BOB$1, [4]Sheet1!$A$1:$CJ$1, 0))</f>
        <v>24724</v>
      </c>
      <c r="BOC8" s="32">
        <f>INDEX('[5]Finance Indicators'!$A$2:$BO$35,MATCH($A8,'[5]Finance Indicators'!$A$2:$A$35,0),MATCH(BOC$1,'[5]Finance Indicators'!$A$2:$BO$2,0))</f>
        <v>148710</v>
      </c>
      <c r="BOD8" s="88">
        <f>INDEX('[6]Finance Indicators'!$B$3:$BO$35,MATCH($A8,'[6]Finance Indicators'!$A$3:$A$35,0),MATCH(BOD$1,'[6]Finance Indicators'!$B$2:$BO$2,0))</f>
        <v>175401.68067226891</v>
      </c>
      <c r="BOE8" s="88">
        <f>INDEX('[6]Finance Indicators'!$B$3:$BO$35,MATCH($A8,'[6]Finance Indicators'!$A$3:$A$35,0),MATCH(BOE$1,'[6]Finance Indicators'!$B$2:$BO$2,0))</f>
        <v>26091</v>
      </c>
      <c r="BOF8" s="88">
        <f>INDEX('[6]Finance Indicators'!$B$3:$BO$35,MATCH($A8,'[6]Finance Indicators'!$A$3:$A$35,0),MATCH(BOF$1,'[6]Finance Indicators'!$B$2:$BO$2,0))</f>
        <v>148750</v>
      </c>
      <c r="BOG8" s="250">
        <f t="array" ref="BOG8">INDEX('[7]Finance Indicators'!$A$2:$BO$35,MATCH($A8,'[7]Finance Indicators'!$A$2:$A$35,0),MATCH(BOG$1,'[7]Finance Indicators'!$A$2:$BO$2,0))</f>
        <v>76285.829091883206</v>
      </c>
      <c r="BOH8" s="250">
        <f t="array" ref="BOH8">INDEX('[7]Finance Indicators'!$A$2:$BO$35,MATCH($A8,'[7]Finance Indicators'!$A$2:$A$35,0),MATCH(BOH$1,'[7]Finance Indicators'!$A$2:$BO$2,0))</f>
        <v>11391</v>
      </c>
      <c r="BOI8" s="250">
        <f t="array" ref="BOI8">INDEX('[7]Finance Indicators'!$A$2:$BO$35,MATCH($A8,'[7]Finance Indicators'!$A$2:$A$35,0),MATCH(BOI$1,'[7]Finance Indicators'!$A$2:$BO$2,0))</f>
        <v>149320</v>
      </c>
      <c r="BOJ8" s="115">
        <f>(BNF8*100)/Deflators!$B$2</f>
        <v>124905.27086062092</v>
      </c>
      <c r="BOK8" s="116">
        <f>(BNI8*100)/Deflators!$B$3</f>
        <v>124891.47516374073</v>
      </c>
      <c r="BOL8" s="116">
        <f>(BNL8*100)/Deflators!$B$4</f>
        <v>109855.46545768986</v>
      </c>
      <c r="BOM8" s="116">
        <f>(BNO8*100)/Deflators!$B$5</f>
        <v>178987.42234310217</v>
      </c>
      <c r="BON8" s="116">
        <f>(BNR8*100)/Deflators!$B$6</f>
        <v>82619.310084922094</v>
      </c>
      <c r="BOO8" s="116">
        <f>(BNU8*100)/Deflators!$B$7</f>
        <v>74803.233154531597</v>
      </c>
      <c r="BOP8" s="116">
        <f>(BNX8*100)/Deflators!$B$8</f>
        <v>119031.93932266069</v>
      </c>
      <c r="BOQ8" s="116">
        <f>(BOA8*100)/Deflators!$B$9</f>
        <v>174248.64793940619</v>
      </c>
      <c r="BOR8" s="116">
        <f>(BOD8*100)/Deflators!$B$10</f>
        <v>179686.99079396651</v>
      </c>
      <c r="BOS8" s="248">
        <f>(BOG8*100)/Deflators!$B$11</f>
        <v>76285.829091883206</v>
      </c>
      <c r="BOT8" s="115">
        <f>INDEX([44]IG1!$AL$4:$AX$40,MATCH($A8,[44]IG1!$AL$4:$AL$40,0),MATCH(BOT$1,[44]IG1!$AL$40:$AX$40,0))</f>
        <v>16.8</v>
      </c>
      <c r="BOU8" s="116">
        <f>INDEX([44]IG1!$AL$4:$AX$40,MATCH($A8,[44]IG1!$AL$4:$AL$40,0),MATCH(BOU$1,[44]IG1!$AL$40:$AX$40,0))</f>
        <v>15.7</v>
      </c>
      <c r="BOV8" s="116">
        <f>INDEX([44]IG1!$AL$4:$AX$40,MATCH($A8,[44]IG1!$AL$4:$AL$40,0),MATCH(BOV$1,[44]IG1!$AL$40:$AX$40,0))</f>
        <v>15</v>
      </c>
      <c r="BOW8" s="116">
        <f>INDEX([44]IG1!$AL$4:$AX$40,MATCH($A8,[44]IG1!$AL$4:$AL$40,0),MATCH(BOW$1,[44]IG1!$AL$40:$AX$40,0))</f>
        <v>16.900000000000002</v>
      </c>
      <c r="BOX8" s="116">
        <f>INDEX([44]IG1!$AL$4:$AX$40,MATCH($A8,[44]IG1!$AL$4:$AL$40,0),MATCH(BOX$1,[44]IG1!$AL$40:$AX$40,0))</f>
        <v>20.5</v>
      </c>
      <c r="BOY8" s="116">
        <f>INDEX('[14]1718 Collected Indicators'!$A$3:$CH$36,MATCH($A8,'[14]1718 Collected Indicators'!$A$3:$A$36,0),MATCH(BOY$1,'[14]1718 Collected Indicators'!$A$3:$CH$3,0))</f>
        <v>15.2</v>
      </c>
      <c r="BOZ8" s="116">
        <f>INDEX('[15]1819 Collected Indicators'!$A$3:$CV$36,MATCH($A8,'[15]1819 Collected Indicators'!$A$3:$A$36,0),MATCH(BOZ$1,'[15]1819 Collected Indicators'!$A$3:$CV$3,0))</f>
        <v>18.5</v>
      </c>
      <c r="BPA8" s="248">
        <f>INDEX('[11]1920 Collected Indicators'!$A$3:$CV$36,MATCH($A8,'[11]1920 Collected Indicators'!$A$3:$A$36,0),MATCH(BPA$1,'[11]1920 Collected Indicators'!$A$3:$CV$3,0))</f>
        <v>13.5</v>
      </c>
      <c r="BPB8" s="115">
        <f>INDEX([45]ALL!$A$2:$F$37,MATCH($A8,[45]ALL!$A$2:$A$37,0),MATCH(BPB$1,[45]ALL!$A$37:$F$37,0))</f>
        <v>93</v>
      </c>
      <c r="BPC8" s="116">
        <f>INDEX([45]ALL!$A$2:$F$37,MATCH($A8,[45]ALL!$A$2:$A$37,0),MATCH(BPC$1,[45]ALL!$A$37:$F$37,0))</f>
        <v>94</v>
      </c>
      <c r="BPD8" s="116">
        <f>INDEX([45]ALL!$A$2:$F$37,MATCH($A8,[45]ALL!$A$2:$A$37,0),MATCH(BPD$1,[45]ALL!$A$37:$F$37,0))</f>
        <v>97</v>
      </c>
      <c r="BPE8" s="116">
        <f>INDEX([45]ALL!$A$2:$F$37,MATCH($A8,[45]ALL!$A$2:$A$37,0),MATCH(BPE$1,[45]ALL!$A$37:$F$37,0))</f>
        <v>98</v>
      </c>
      <c r="BPF8" s="116">
        <f>INDEX('[14]1718 Collected Indicators'!$A$3:$CH$36,MATCH($A8,'[14]1718 Collected Indicators'!$A$3:$A$36,0),MATCH(BPF$1,'[14]1718 Collected Indicators'!$A$3:$CH$3,0))</f>
        <v>98.07</v>
      </c>
      <c r="BPG8" s="116">
        <f>INDEX('[15]1819 Collected Indicators'!$A$3:$CV$36,MATCH($A8,'[15]1819 Collected Indicators'!$A$3:$A$36,0),MATCH(BPG$1,'[15]1819 Collected Indicators'!$A$3:$CV$3,0))</f>
        <v>98.9</v>
      </c>
      <c r="BPH8" s="248">
        <f>INDEX('[11]1920 Collected Indicators'!$A$3:$CV$36,MATCH($A8,'[11]1920 Collected Indicators'!$A$3:$A$36,0),MATCH(BPH$1,'[11]1920 Collected Indicators'!$A$3:$CV$3,0))</f>
        <v>98.9</v>
      </c>
      <c r="BPI8" s="115">
        <f>INDEX('[46]2014-15'!$A$3:$G$37,MATCH($A8,'[46]2014-15'!$A$3:$A$37,0),MATCH(BPI$1,'[46]2014-15'!$A$37:$G$37,0))</f>
        <v>8.8095238095238102</v>
      </c>
      <c r="BPJ8" s="116">
        <f>INDEX('[46]2015-16'!$A$3:$G$37,MATCH($A8,'[46]2015-16'!$A$3:$A$37,0),MATCH(BPJ$1,'[46]2015-16'!$A$37:$G$37,0))</f>
        <v>8.0291970802919703</v>
      </c>
      <c r="BPK8" s="116">
        <f>INDEX('[46]2016-17'!$A$3:$G$37,MATCH($A8,'[46]2016-17'!$A$3:$A$37,0),MATCH(BPK$1,'[46]2016-17'!$A$37:$G$37,0))</f>
        <v>9.0686274509803919</v>
      </c>
      <c r="BPL8" s="116">
        <f>INDEX('[14]1718 Collected Indicators'!$A$3:$CH$36,MATCH($A8,'[14]1718 Collected Indicators'!$A$3:$A$36,0),MATCH(BPL$1,'[14]1718 Collected Indicators'!$A$3:$CH$3,0))</f>
        <v>12.9973474801061</v>
      </c>
      <c r="BPM8" s="116">
        <f>INDEX('[15]1819 Collected Indicators'!$A$3:$CV$36,MATCH($A8,'[15]1819 Collected Indicators'!$A$3:$A$36,0),MATCH(BPM$1,'[15]1819 Collected Indicators'!$A$3:$CV$3,0))</f>
        <v>12.9973474801061</v>
      </c>
      <c r="BPN8" s="248">
        <f>INDEX('[11]1920 Collected Indicators'!$A$3:$CV$36,MATCH($A8,'[11]1920 Collected Indicators'!$A$3:$A$36,0),MATCH(BPN$1,'[11]1920 Collected Indicators'!$A$3:$CV$3,0))</f>
        <v>12.9973474801061</v>
      </c>
      <c r="BPO8" s="115">
        <f>INDEX('[46]2014-15'!$A$3:$G$37,MATCH($A8,'[46]2014-15'!$A$3:$A$37,0),MATCH(BPO$1,'[46]2014-15'!$A$37:$G$37,0))</f>
        <v>76.198741592536336</v>
      </c>
      <c r="BPP8" s="116">
        <f>INDEX('[46]2015-16'!$A$3:$G$37,MATCH($A8,'[46]2015-16'!$A$3:$A$37,0),MATCH(BPP$1,'[46]2015-16'!$A$37:$G$37,0))</f>
        <v>76.044340086277501</v>
      </c>
      <c r="BPQ8" s="116">
        <f>INDEX('[46]2016-17'!$A$3:$G$37,MATCH($A8,'[46]2016-17'!$A$3:$A$37,0),MATCH(BPQ$1,'[46]2016-17'!$A$37:$G$37,0))</f>
        <v>77.667787324119047</v>
      </c>
      <c r="BPR8" s="116">
        <f>INDEX('[14]1718 Collected Indicators'!$A$3:$CH$36,MATCH($A8,'[14]1718 Collected Indicators'!$A$3:$A$36,0),MATCH(BPR$1,'[14]1718 Collected Indicators'!$A$3:$CH$3,0))</f>
        <v>78.039071590421955</v>
      </c>
      <c r="BPS8" s="116">
        <f>INDEX('[15]1819 Collected Indicators'!$A$3:$CV$36,MATCH($A8,'[15]1819 Collected Indicators'!$A$3:$A$36,0),MATCH(BPS$1,'[15]1819 Collected Indicators'!$A$3:$CV$3,0))</f>
        <v>77.779136602666028</v>
      </c>
      <c r="BPT8" s="117">
        <f>INDEX('[11]1920 Collected Indicators'!$A$3:$CV$36,MATCH($A8,'[11]1920 Collected Indicators'!$A$3:$A$36,0),MATCH(BPT$1,'[11]1920 Collected Indicators'!$A$3:$CV$3,0))</f>
        <v>77.605225858137672</v>
      </c>
      <c r="BPU8" s="115">
        <f t="array" ref="BPU8">INDEX('[47]FINSUS Raw Data'!$A$2:$BH$35,MATCH($A8,'[47]FINSUS Raw Data'!$A$2:$A$35,0),MATCH(BPU$1,'[47]FINSUS Raw Data'!$A$2:$BH$2,0))</f>
        <v>6.83</v>
      </c>
      <c r="BPV8" s="116">
        <f t="array" ref="BPV8">INDEX('[47]FINSUS Raw Data'!$A$2:$BH$35,MATCH($A8,'[47]FINSUS Raw Data'!$A$2:$A$35,0),MATCH(BPV$1,'[47]FINSUS Raw Data'!$A$2:$BH$2,0))</f>
        <v>7.24</v>
      </c>
      <c r="BPW8" s="116">
        <f t="array" ref="BPW8">INDEX('[47]FINSUS Raw Data'!$A$2:$BH$35,MATCH($A8,'[47]FINSUS Raw Data'!$A$2:$A$35,0),MATCH(BPW$1,'[47]FINSUS Raw Data'!$A$2:$BH$2,0))</f>
        <v>8.3099999999999987</v>
      </c>
      <c r="BPX8" s="116">
        <f t="array" ref="BPX8">INDEX('[47]FINSUS Raw Data'!$A$2:$BH$35,MATCH($A8,'[47]FINSUS Raw Data'!$A$2:$A$35,0),MATCH(BPX$1,'[47]FINSUS Raw Data'!$A$2:$BH$2,0))</f>
        <v>6</v>
      </c>
      <c r="BPY8" s="116">
        <f t="array" ref="BPY8">INDEX('[47]FINSUS Raw Data'!$A$2:$BH$35,MATCH($A8,'[47]FINSUS Raw Data'!$A$2:$A$35,0),MATCH(BPY$1,'[47]FINSUS Raw Data'!$A$2:$BH$2,0))</f>
        <v>7.9200000000000008</v>
      </c>
      <c r="BPZ8" s="116">
        <f t="array" ref="BPZ8">INDEX('[47]FINSUS Raw Data'!$A$2:$BH$35,MATCH($A8,'[47]FINSUS Raw Data'!$A$2:$A$35,0),MATCH(BPZ$1,'[47]FINSUS Raw Data'!$A$2:$BH$2,0))</f>
        <v>7.7200000000000006</v>
      </c>
      <c r="BQA8" s="117">
        <f t="array" ref="BQA8">INDEX('[47]FINSUS Raw Data'!$A$2:$BH$35,MATCH($A8,'[47]FINSUS Raw Data'!$A$2:$A$35,0),MATCH(BQA$1,'[47]FINSUS Raw Data'!$A$2:$BH$2,0))</f>
        <v>11.65</v>
      </c>
      <c r="BQB8" s="115">
        <f t="array" ref="BQB8">INDEX('[47]FINSUS Raw Data'!$A$2:$BH$35,MATCH($A8,'[47]FINSUS Raw Data'!$A$2:$A$35,0),MATCH(BQB$1,'[47]FINSUS Raw Data'!$A$2:$BH$2,0))</f>
        <v>1.52</v>
      </c>
      <c r="BQC8" s="116">
        <f t="array" ref="BQC8">INDEX('[47]FINSUS Raw Data'!$A$2:$BH$35,MATCH($A8,'[47]FINSUS Raw Data'!$A$2:$A$35,0),MATCH(BQC$1,'[47]FINSUS Raw Data'!$A$2:$BH$2,0))</f>
        <v>1.51</v>
      </c>
      <c r="BQD8" s="116">
        <f t="array" ref="BQD8">INDEX('[47]FINSUS Raw Data'!$A$2:$BH$35,MATCH($A8,'[47]FINSUS Raw Data'!$A$2:$A$35,0),MATCH(BQD$1,'[47]FINSUS Raw Data'!$A$2:$BH$2,0))</f>
        <v>2.06</v>
      </c>
      <c r="BQE8" s="116">
        <f t="array" ref="BQE8">INDEX('[47]FINSUS Raw Data'!$A$2:$BH$35,MATCH($A8,'[47]FINSUS Raw Data'!$A$2:$A$35,0),MATCH(BQE$1,'[47]FINSUS Raw Data'!$A$2:$BH$2,0))</f>
        <v>1.52</v>
      </c>
      <c r="BQF8" s="116">
        <f t="array" ref="BQF8">INDEX('[47]FINSUS Raw Data'!$A$2:$BH$35,MATCH($A8,'[47]FINSUS Raw Data'!$A$2:$A$35,0),MATCH(BQF$1,'[47]FINSUS Raw Data'!$A$2:$BH$2,0))</f>
        <v>2.08</v>
      </c>
      <c r="BQG8" s="116">
        <f t="array" ref="BQG8">INDEX('[47]FINSUS Raw Data'!$A$2:$BH$35,MATCH($A8,'[47]FINSUS Raw Data'!$A$2:$A$35,0),MATCH(BQG$1,'[47]FINSUS Raw Data'!$A$2:$BH$2,0))</f>
        <v>2.17</v>
      </c>
      <c r="BQH8" s="117">
        <f t="array" ref="BQH8">INDEX('[47]FINSUS Raw Data'!$A$2:$BH$35,MATCH($A8,'[47]FINSUS Raw Data'!$A$2:$A$35,0),MATCH(BQH$1,'[47]FINSUS Raw Data'!$A$2:$BH$2,0))</f>
        <v>2.25</v>
      </c>
      <c r="BQI8" s="115">
        <f t="array" ref="BQI8">INDEX('[47]FINSUS Raw Data'!$A$2:$BH$35,MATCH($A8,'[47]FINSUS Raw Data'!$A$2:$A$35,0),MATCH(BQI$1,'[47]FINSUS Raw Data'!$A$2:$BH$2,0))</f>
        <v>7.6</v>
      </c>
      <c r="BQJ8" s="116">
        <f t="array" ref="BQJ8">INDEX('[47]FINSUS Raw Data'!$A$2:$BH$35,MATCH($A8,'[47]FINSUS Raw Data'!$A$2:$A$35,0),MATCH(BQJ$1,'[47]FINSUS Raw Data'!$A$2:$BH$2,0))</f>
        <v>7.5</v>
      </c>
      <c r="BQK8" s="116">
        <f t="array" ref="BQK8">INDEX('[47]FINSUS Raw Data'!$A$2:$BH$35,MATCH($A8,'[47]FINSUS Raw Data'!$A$2:$A$35,0),MATCH(BQK$1,'[47]FINSUS Raw Data'!$A$2:$BH$2,0))</f>
        <v>7.3</v>
      </c>
      <c r="BQL8" s="116">
        <f t="array" ref="BQL8">INDEX('[47]FINSUS Raw Data'!$A$2:$BH$35,MATCH($A8,'[47]FINSUS Raw Data'!$A$2:$A$35,0),MATCH(BQL$1,'[47]FINSUS Raw Data'!$A$2:$BH$2,0))</f>
        <v>7.3999999999999995</v>
      </c>
      <c r="BQM8" s="116">
        <f t="array" ref="BQM8">INDEX('[47]FINSUS Raw Data'!$A$2:$BH$35,MATCH($A8,'[47]FINSUS Raw Data'!$A$2:$A$35,0),MATCH(BQM$1,'[47]FINSUS Raw Data'!$A$2:$BH$2,0))</f>
        <v>8.2000000000000011</v>
      </c>
      <c r="BQN8" s="116">
        <f t="array" ref="BQN8">INDEX('[47]FINSUS Raw Data'!$A$2:$BH$35,MATCH($A8,'[47]FINSUS Raw Data'!$A$2:$A$35,0),MATCH(BQN$1,'[47]FINSUS Raw Data'!$A$2:$BH$2,0))</f>
        <v>6.7</v>
      </c>
      <c r="BQO8" s="117">
        <f t="array" ref="BQO8">INDEX('[47]FINSUS Raw Data'!$A$2:$BH$35,MATCH($A8,'[47]FINSUS Raw Data'!$A$2:$A$35,0),MATCH(BQO$1,'[47]FINSUS Raw Data'!$A$2:$BH$2,0))</f>
        <v>5.7</v>
      </c>
      <c r="BQP8" s="115">
        <f t="array" ref="BQP8">INDEX('[47]FINSUS Raw Data'!$A$2:$BH$35,MATCH($A8,'[47]FINSUS Raw Data'!$A$2:$A$35,0),MATCH(BQP$1,'[47]FINSUS Raw Data'!$A$2:$BH$2,0))</f>
        <v>42.4</v>
      </c>
      <c r="BQQ8" s="116">
        <f t="array" ref="BQQ8">INDEX('[47]FINSUS Raw Data'!$A$2:$BH$35,MATCH($A8,'[47]FINSUS Raw Data'!$A$2:$A$35,0),MATCH(BQQ$1,'[47]FINSUS Raw Data'!$A$2:$BH$2,0))</f>
        <v>44.6</v>
      </c>
      <c r="BQR8" s="116">
        <f t="array" ref="BQR8">INDEX('[47]FINSUS Raw Data'!$A$2:$BH$35,MATCH($A8,'[47]FINSUS Raw Data'!$A$2:$A$35,0),MATCH(BQR$1,'[47]FINSUS Raw Data'!$A$2:$BH$2,0))</f>
        <v>42.6</v>
      </c>
      <c r="BQS8" s="116">
        <f t="array" ref="BQS8">INDEX('[47]FINSUS Raw Data'!$A$2:$BH$35,MATCH($A8,'[47]FINSUS Raw Data'!$A$2:$A$35,0),MATCH(BQS$1,'[47]FINSUS Raw Data'!$A$2:$BH$2,0))</f>
        <v>39.5</v>
      </c>
      <c r="BQT8" s="116">
        <f t="array" ref="BQT8">INDEX('[47]FINSUS Raw Data'!$A$2:$BH$35,MATCH($A8,'[47]FINSUS Raw Data'!$A$2:$A$35,0),MATCH(BQT$1,'[47]FINSUS Raw Data'!$A$2:$BH$2,0))</f>
        <v>38.4</v>
      </c>
      <c r="BQU8" s="116">
        <f t="array" ref="BQU8">INDEX('[47]FINSUS Raw Data'!$A$2:$BH$35,MATCH($A8,'[47]FINSUS Raw Data'!$A$2:$A$35,0),MATCH(BQU$1,'[47]FINSUS Raw Data'!$A$2:$BH$2,0))</f>
        <v>38.800000000000004</v>
      </c>
      <c r="BQV8" s="117">
        <f t="array" ref="BQV8">INDEX('[47]FINSUS Raw Data'!$A$2:$BH$35,MATCH($A8,'[47]FINSUS Raw Data'!$A$2:$A$35,0),MATCH(BQV$1,'[47]FINSUS Raw Data'!$A$2:$BH$2,0))</f>
        <v>36.6</v>
      </c>
      <c r="BQW8" s="115">
        <f t="array" ref="BQW8">INDEX('[47]FINSUS Raw Data'!$A$2:$BH$35,MATCH($A8,'[47]FINSUS Raw Data'!$A$2:$A$35,0),MATCH(BQW$1,'[47]FINSUS Raw Data'!$A$2:$BH$2,0))</f>
        <v>99.701260614549597</v>
      </c>
      <c r="BQX8" s="213">
        <f t="array" ref="BQX8">INDEX('[47]FINSUS Raw Data'!$A$2:$BH$35,MATCH($A8,'[47]FINSUS Raw Data'!$A$2:$A$35,0),MATCH(BQX$1,'[47]FINSUS Raw Data'!$A$2:$BH$2,0))</f>
        <v>364444</v>
      </c>
      <c r="BQY8" s="213">
        <f t="array" ref="BQY8">INDEX('[47]FINSUS Raw Data'!$A$2:$BH$35,MATCH($A8,'[47]FINSUS Raw Data'!$A$2:$A$35,0),MATCH(BQY$1,'[47]FINSUS Raw Data'!$A$2:$BH$2,0))</f>
        <v>365536</v>
      </c>
      <c r="BQZ8" s="116">
        <f t="array" ref="BQZ8">INDEX('[47]FINSUS Raw Data'!$A$2:$BH$35,MATCH($A8,'[47]FINSUS Raw Data'!$A$2:$A$35,0),MATCH(BQZ$1,'[47]FINSUS Raw Data'!$A$2:$BH$2,0))</f>
        <v>97.819936327968279</v>
      </c>
      <c r="BRA8" s="213">
        <f t="array" ref="BRA8">INDEX('[47]FINSUS Raw Data'!$A$2:$BH$35,MATCH($A8,'[47]FINSUS Raw Data'!$A$2:$A$35,0),MATCH(BRA$1,'[47]FINSUS Raw Data'!$A$2:$BH$2,0))</f>
        <v>375474</v>
      </c>
      <c r="BRB8" s="213">
        <f t="array" ref="BRB8">INDEX('[47]FINSUS Raw Data'!$A$2:$BH$35,MATCH($A8,'[47]FINSUS Raw Data'!$A$2:$A$35,0),MATCH(BRB$1,'[47]FINSUS Raw Data'!$A$2:$BH$2,0))</f>
        <v>383842</v>
      </c>
      <c r="BRC8" s="116">
        <f t="array" ref="BRC8">INDEX('[47]FINSUS Raw Data'!$A$2:$BH$35,MATCH($A8,'[47]FINSUS Raw Data'!$A$2:$A$35,0),MATCH(BRC$1,'[47]FINSUS Raw Data'!$A$2:$BH$2,0))</f>
        <v>98.931354900471362</v>
      </c>
      <c r="BRD8" s="213">
        <f t="array" ref="BRD8">INDEX('[47]FINSUS Raw Data'!$A$2:$BH$35,MATCH($A8,'[47]FINSUS Raw Data'!$A$2:$A$35,0),MATCH(BRD$1,'[47]FINSUS Raw Data'!$A$2:$BH$2,0))</f>
        <v>380304</v>
      </c>
      <c r="BRE8" s="213">
        <f t="array" ref="BRE8">INDEX('[47]FINSUS Raw Data'!$A$2:$BH$35,MATCH($A8,'[47]FINSUS Raw Data'!$A$2:$A$35,0),MATCH(BRE$1,'[47]FINSUS Raw Data'!$A$2:$BH$2,0))</f>
        <v>384412</v>
      </c>
      <c r="BRF8" s="116">
        <f t="array" ref="BRF8">INDEX('[47]FINSUS Raw Data'!$A$2:$BH$35,MATCH($A8,'[47]FINSUS Raw Data'!$A$2:$A$35,0),MATCH(BRF$1,'[47]FINSUS Raw Data'!$A$2:$BH$2,0))</f>
        <v>101.85167158218206</v>
      </c>
      <c r="BRG8" s="213">
        <f t="array" ref="BRG8">INDEX('[47]FINSUS Raw Data'!$A$2:$BH$35,MATCH($A8,'[47]FINSUS Raw Data'!$A$2:$A$35,0),MATCH(BRG$1,'[47]FINSUS Raw Data'!$A$2:$BH$2,0))</f>
        <v>387127</v>
      </c>
      <c r="BRH8" s="213">
        <f t="array" ref="BRH8">INDEX('[47]FINSUS Raw Data'!$A$2:$BH$35,MATCH($A8,'[47]FINSUS Raw Data'!$A$2:$A$35,0),MATCH(BRH$1,'[47]FINSUS Raw Data'!$A$2:$BH$2,0))</f>
        <v>380089</v>
      </c>
      <c r="BRI8" s="116">
        <f t="array" ref="BRI8">INDEX('[47]FINSUS Raw Data'!$A$2:$BH$35,MATCH($A8,'[47]FINSUS Raw Data'!$A$2:$A$35,0),MATCH(BRI$1,'[47]FINSUS Raw Data'!$A$2:$BH$2,0))</f>
        <v>102.34587655648586</v>
      </c>
      <c r="BRJ8" s="213">
        <f t="array" ref="BRJ8">INDEX('[47]FINSUS Raw Data'!$A$2:$BH$35,MATCH($A8,'[47]FINSUS Raw Data'!$A$2:$A$35,0),MATCH(BRJ$1,'[47]FINSUS Raw Data'!$A$2:$BH$2,0))</f>
        <v>395924</v>
      </c>
      <c r="BRK8" s="213">
        <f t="array" ref="BRK8">INDEX('[47]FINSUS Raw Data'!$A$2:$BH$35,MATCH($A8,'[47]FINSUS Raw Data'!$A$2:$A$35,0),MATCH(BRK$1,'[47]FINSUS Raw Data'!$A$2:$BH$2,0))</f>
        <v>386849</v>
      </c>
      <c r="BRL8" s="116">
        <f t="array" ref="BRL8">INDEX('[47]FINSUS Raw Data'!$A$2:$BH$35,MATCH($A8,'[47]FINSUS Raw Data'!$A$2:$A$35,0),MATCH(BRL$1,'[47]FINSUS Raw Data'!$A$2:$BH$2,0))</f>
        <v>99.720954474068364</v>
      </c>
      <c r="BRM8" s="213">
        <f t="array" ref="BRM8">INDEX('[47]FINSUS Raw Data'!$A$2:$BH$35,MATCH($A8,'[47]FINSUS Raw Data'!$A$2:$A$35,0),MATCH(BRM$1,'[47]FINSUS Raw Data'!$A$2:$BH$2,0))</f>
        <v>432411</v>
      </c>
      <c r="BRN8" s="213">
        <f t="array" ref="BRN8">INDEX('[47]FINSUS Raw Data'!$A$2:$BH$35,MATCH($A8,'[47]FINSUS Raw Data'!$A$2:$A$35,0),MATCH(BRN$1,'[47]FINSUS Raw Data'!$A$2:$BH$2,0))</f>
        <v>433621</v>
      </c>
      <c r="BRO8" s="116">
        <f t="array" ref="BRO8">INDEX('[47]FINSUS Raw Data'!$A$2:$BH$35,MATCH($A8,'[47]FINSUS Raw Data'!$A$2:$A$35,0),MATCH(BRO$1,'[47]FINSUS Raw Data'!$A$2:$BH$2,0))</f>
        <v>99.267425679037274</v>
      </c>
      <c r="BRP8" s="213">
        <f t="array" ref="BRP8">INDEX('[47]FINSUS Raw Data'!$A$2:$BH$35,MATCH($A8,'[47]FINSUS Raw Data'!$A$2:$A$35,0),MATCH(BRP$1,'[47]FINSUS Raw Data'!$A$2:$BH$2,0))</f>
        <v>413019</v>
      </c>
      <c r="BRQ8" s="334">
        <f t="array" ref="BRQ8">INDEX('[47]FINSUS Raw Data'!$A$2:$BH$35,MATCH($A8,'[47]FINSUS Raw Data'!$A$2:$A$35,0),MATCH(BRQ$1,'[47]FINSUS Raw Data'!$A$2:$BH$2,0))</f>
        <v>416067</v>
      </c>
      <c r="BRR8" s="248">
        <f t="array" ref="BRR8">INDEX([48]CLIM1!$A$3:$N$37,MATCH($A8,[48]CLIM1!$N$3:$N$37,0),MATCH(BRR$1,[48]CLIM1!$A$3:$N$3,0))</f>
        <v>6.4965890839074518</v>
      </c>
      <c r="BRS8" s="248">
        <f t="array" ref="BRS8">INDEX([48]CLIM1!$A$3:$N$37,MATCH($A8,[48]CLIM1!$N$3:$N$37,0),MATCH(BRS$1,[48]CLIM1!$A$3:$N$3,0))</f>
        <v>5.8964134555558934</v>
      </c>
      <c r="BRT8" s="248">
        <f t="array" ref="BRT8">INDEX([48]CLIM1!$A$3:$N$37,MATCH($A8,[48]CLIM1!$N$3:$N$37,0),MATCH(BRT$1,[48]CLIM1!$A$3:$N$3,0))</f>
        <v>6.0887491062495478</v>
      </c>
      <c r="BRU8" s="248">
        <f t="array" ref="BRU8">INDEX([48]CLIM1!$A$3:$N$37,MATCH($A8,[48]CLIM1!$N$3:$N$37,0),MATCH(BRU$1,[48]CLIM1!$A$3:$N$3,0))</f>
        <v>5.8617829900081109</v>
      </c>
      <c r="BRV8" s="248">
        <f t="array" ref="BRV8">INDEX([48]CLIM1!$A$3:$N$37,MATCH($A8,[48]CLIM1!$N$3:$N$37,0),MATCH(BRV$1,[48]CLIM1!$A$3:$N$3,0))</f>
        <v>5.1901891420285837</v>
      </c>
      <c r="BRW8" s="248">
        <f t="array" ref="BRW8">INDEX([48]CLIM1!$A$3:$N$37,MATCH($A8,[48]CLIM1!$N$3:$N$37,0),MATCH(BRW$1,[48]CLIM1!$A$3:$N$3,0))</f>
        <v>5.0049532453841454</v>
      </c>
      <c r="BRX8" s="248">
        <f t="array" ref="BRX8">INDEX([48]CLIM1!$A$3:$N$37,MATCH($A8,[48]CLIM1!$N$3:$N$37,0),MATCH(BRX$1,[48]CLIM1!$A$3:$N$3,0))</f>
        <v>4.7011063392811385</v>
      </c>
      <c r="BRY8" s="248">
        <f t="array" ref="BRY8">INDEX([48]CLIM1!$A$3:$N$37,MATCH($A8,[48]CLIM1!$N$3:$N$37,0),MATCH(BRY$1,[48]CLIM1!$A$3:$N$3,0))</f>
        <v>4.4329903865232083</v>
      </c>
      <c r="BRZ8" s="248">
        <f t="array" ref="BRZ8">INDEX([48]CLIM1!$A$3:$N$37,MATCH($A8,[48]CLIM1!$N$3:$N$37,0),MATCH(BRZ$1,[48]CLIM1!$A$3:$N$3,0))</f>
        <v>4.3722725945171286</v>
      </c>
      <c r="BSA8" s="327" t="str">
        <f>INDEX('[11]1920 Collected Indicators'!$A$3:$CV$36,MATCH($A8,'[11]1920 Collected Indicators'!$A$3:$A$36,0),MATCH(BSA$1,'[11]1920 Collected Indicators'!$A$3:$CV$3,0))</f>
        <v>dna</v>
      </c>
      <c r="BSB8" s="248">
        <f t="array" ref="BSB8">INDEX([48]CLIM2!$A$2:$N$36,MATCH($A8,[48]CLIM2!$N$2:$N$36,0),MATCH(BSB$1,[48]CLIM2!$A$2:$N$2,0))</f>
        <v>6.4496176579523032</v>
      </c>
      <c r="BSC8" s="248">
        <f t="array" ref="BSC8">INDEX([48]CLIM2!$A$2:$N$36,MATCH($A8,[48]CLIM2!$N$2:$N$36,0),MATCH(BSC$1,[48]CLIM2!$A$2:$N$2,0))</f>
        <v>5.8639416702259712</v>
      </c>
      <c r="BSD8" s="248">
        <f t="array" ref="BSD8">INDEX([48]CLIM2!$A$2:$N$36,MATCH($A8,[48]CLIM2!$N$2:$N$36,0),MATCH(BSD$1,[48]CLIM2!$A$2:$N$2,0))</f>
        <v>6.0583563477718769</v>
      </c>
      <c r="BSE8" s="248">
        <f t="array" ref="BSE8">INDEX([48]CLIM2!$A$2:$N$36,MATCH($A8,[48]CLIM2!$N$2:$N$36,0),MATCH(BSE$1,[48]CLIM2!$A$2:$N$2,0))</f>
        <v>5.8332582858250737</v>
      </c>
      <c r="BSF8" s="248">
        <f t="array" ref="BSF8">INDEX([48]CLIM2!$A$2:$N$36,MATCH($A8,[48]CLIM2!$N$2:$N$36,0),MATCH(BSF$1,[48]CLIM2!$A$2:$N$2,0))</f>
        <v>5.1607224506667801</v>
      </c>
      <c r="BSG8" s="248">
        <f t="array" ref="BSG8">INDEX([48]CLIM2!$A$2:$N$36,MATCH($A8,[48]CLIM2!$N$2:$N$36,0),MATCH(BSG$1,[48]CLIM2!$A$2:$N$2,0))</f>
        <v>4.9780199160641212</v>
      </c>
      <c r="BSH8" s="248">
        <f t="array" ref="BSH8">INDEX([48]CLIM2!$A$2:$N$36,MATCH($A8,[48]CLIM2!$N$2:$N$36,0),MATCH(BSH$1,[48]CLIM2!$A$2:$N$2,0))</f>
        <v>4.6759494965298893</v>
      </c>
      <c r="BSI8" s="248">
        <f t="array" ref="BSI8">INDEX([48]CLIM2!$A$2:$N$36,MATCH($A8,[48]CLIM2!$N$2:$N$36,0),MATCH(BSI$1,[48]CLIM2!$A$2:$N$2,0))</f>
        <v>4.4104938522091688</v>
      </c>
      <c r="BSJ8" s="248">
        <f t="array" ref="BSJ8">INDEX([48]CLIM2!$A$2:$N$36,MATCH($A8,[48]CLIM2!$N$2:$N$36,0),MATCH(BSJ$1,[48]CLIM2!$A$2:$N$2,0))</f>
        <v>4.352414993259635</v>
      </c>
      <c r="BSK8" s="327" t="str">
        <f>INDEX('[11]1920 Collected Indicators'!$A$3:$CV$36,MATCH($A8,'[11]1920 Collected Indicators'!$A$3:$A$36,0),MATCH(BSK$1,'[11]1920 Collected Indicators'!$A$3:$CV$3,0))</f>
        <v>dna</v>
      </c>
      <c r="BSL8" s="181"/>
      <c r="BSM8" s="115">
        <v>81.2</v>
      </c>
      <c r="BSN8" s="116">
        <v>77</v>
      </c>
      <c r="BSO8" s="116">
        <v>65</v>
      </c>
      <c r="BSP8" s="116">
        <v>75</v>
      </c>
      <c r="BSQ8" s="116">
        <v>66</v>
      </c>
      <c r="BSR8" s="116">
        <f>INDEX('[16]Raw Data'!$A$1:$BT$34,MATCH($A8,'[16]Raw Data'!$A$1:$A$34,0),MATCH(BSR$1,'[16]Raw Data'!$A$1:$BT$1,0))</f>
        <v>60</v>
      </c>
      <c r="BSS8" s="116">
        <f>INDEX('[14]1718 Collected Indicators'!$A$3:$CH$36,MATCH($A8,'[14]1718 Collected Indicators'!$A$3:$A$36,0),MATCH(BSS$1,'[14]1718 Collected Indicators'!$A$3:$CH$3,0))</f>
        <v>62</v>
      </c>
      <c r="BST8" s="136">
        <f>INDEX('[15]1819 Collected Indicators'!$A$3:$CV$36,MATCH($A8,'[15]1819 Collected Indicators'!$A$3:$A$36,0),MATCH(BST$1,'[15]1819 Collected Indicators'!$A$3:$CV$3,0))</f>
        <v>55.5</v>
      </c>
      <c r="BSU8" s="120">
        <f>INDEX('[11]1920 Collected Indicators'!$A$3:$CV$36,MATCH($A8,'[11]1920 Collected Indicators'!$A$3:$A$36,0),MATCH(BSU$1,'[11]1920 Collected Indicators'!$A$3:$CV$3,0))</f>
        <v>57</v>
      </c>
      <c r="BSV8" s="115">
        <f>INDEX('[16]Raw Data'!$A$1:$BT$34,MATCH($A8,'[16]Raw Data'!$A$1:$A$34,0),MATCH(BSV$1,'[16]Raw Data'!$A$1:$BT$1,0))</f>
        <v>87.3</v>
      </c>
      <c r="BSW8" s="116">
        <f>INDEX('[16]Raw Data'!$A$1:$BT$34,MATCH($A8,'[16]Raw Data'!$A$1:$A$34,0),MATCH(BSW$1,'[16]Raw Data'!$A$1:$BT$1,0))</f>
        <v>95</v>
      </c>
      <c r="BSX8" s="116">
        <f>INDEX('[16]Raw Data'!$A$1:$BT$34,MATCH($A8,'[16]Raw Data'!$A$1:$A$34,0),MATCH(BSX$1,'[16]Raw Data'!$A$1:$BT$1,0))</f>
        <v>73</v>
      </c>
      <c r="BSY8" s="116">
        <f>INDEX('[16]Raw Data'!$A$1:$BT$34,MATCH($A8,'[16]Raw Data'!$A$1:$A$34,0),MATCH(BSY$1,'[16]Raw Data'!$A$1:$BT$1,0))</f>
        <v>80</v>
      </c>
      <c r="BSZ8" s="116">
        <f>INDEX('[16]Raw Data'!$A$1:$BT$34,MATCH($A8,'[16]Raw Data'!$A$1:$A$34,0),MATCH(BSZ$1,'[16]Raw Data'!$A$1:$BT$1,0))</f>
        <v>74</v>
      </c>
      <c r="BTA8" s="116">
        <f>INDEX('[16]Raw Data'!$A$1:$BT$34,MATCH($A8,'[16]Raw Data'!$A$1:$A$34,0),MATCH(BTA$1,'[16]Raw Data'!$A$1:$BT$1,0))</f>
        <v>73</v>
      </c>
      <c r="BTB8" s="116">
        <f>INDEX('[14]1718 Collected Indicators'!$A$3:$CH$36,MATCH($A8,'[14]1718 Collected Indicators'!$A$3:$A$36,0),MATCH(BTB$1,'[14]1718 Collected Indicators'!$A$3:$CH$3,0))</f>
        <v>73</v>
      </c>
      <c r="BTC8" s="136">
        <f>INDEX('[15]1819 Collected Indicators'!$A$3:$CV$36,MATCH($A8,'[15]1819 Collected Indicators'!$A$3:$A$36,0),MATCH(BTC$1,'[15]1819 Collected Indicators'!$A$3:$CV$3,0))</f>
        <v>70.900000000000006</v>
      </c>
      <c r="BTD8" s="120">
        <f>INDEX('[11]1920 Collected Indicators'!$A$3:$CV$36,MATCH($A8,'[11]1920 Collected Indicators'!$A$3:$A$36,0),MATCH(BTD$1,'[11]1920 Collected Indicators'!$A$3:$CV$3,0))</f>
        <v>70</v>
      </c>
      <c r="BTE8" s="115">
        <f>INDEX('[16]Raw Data'!$A$1:$BT$34,MATCH($A8,'[16]Raw Data'!$A$1:$A$34,0),MATCH(BTE$1,'[16]Raw Data'!$A$1:$BT$1,0))</f>
        <v>88.3</v>
      </c>
      <c r="BTF8" s="116">
        <f>INDEX('[16]Raw Data'!$A$1:$BT$34,MATCH($A8,'[16]Raw Data'!$A$1:$A$34,0),MATCH(BTF$1,'[16]Raw Data'!$A$1:$BT$1,0))</f>
        <v>93</v>
      </c>
      <c r="BTG8" s="116">
        <f>INDEX('[16]Raw Data'!$A$1:$BT$34,MATCH($A8,'[16]Raw Data'!$A$1:$A$34,0),MATCH(BTG$1,'[16]Raw Data'!$A$1:$BT$1,0))</f>
        <v>91</v>
      </c>
      <c r="BTH8" s="116">
        <f>INDEX('[16]Raw Data'!$A$1:$BT$34,MATCH($A8,'[16]Raw Data'!$A$1:$A$34,0),MATCH(BTH$1,'[16]Raw Data'!$A$1:$BT$1,0))</f>
        <v>89</v>
      </c>
      <c r="BTI8" s="116">
        <f>INDEX('[16]Raw Data'!$A$1:$BT$34,MATCH($A8,'[16]Raw Data'!$A$1:$A$34,0),MATCH(BTI$1,'[16]Raw Data'!$A$1:$BT$1,0))</f>
        <v>89</v>
      </c>
      <c r="BTJ8" s="116">
        <f>INDEX('[16]Raw Data'!$A$1:$BT$34,MATCH($A8,'[16]Raw Data'!$A$1:$A$34,0),MATCH(BTJ$1,'[16]Raw Data'!$A$1:$BT$1,0))</f>
        <v>87</v>
      </c>
      <c r="BTK8" s="116">
        <f>INDEX('[14]1718 Collected Indicators'!$A$3:$CH$36,MATCH($A8,'[14]1718 Collected Indicators'!$A$3:$A$36,0),MATCH(BTK$1,'[14]1718 Collected Indicators'!$A$3:$CH$3,0))</f>
        <v>92</v>
      </c>
      <c r="BTL8" s="136">
        <f>INDEX('[15]1819 Collected Indicators'!$A$3:$CV$36,MATCH($A8,'[15]1819 Collected Indicators'!$A$3:$A$36,0),MATCH(BTL$1,'[15]1819 Collected Indicators'!$A$3:$CV$3,0))</f>
        <v>87.1</v>
      </c>
      <c r="BTM8" s="120">
        <f>INDEX('[11]1920 Collected Indicators'!$A$3:$CV$36,MATCH($A8,'[11]1920 Collected Indicators'!$A$3:$A$36,0),MATCH(BTM$1,'[11]1920 Collected Indicators'!$A$3:$CV$3,0))</f>
        <v>88</v>
      </c>
      <c r="BTN8" s="115">
        <f>INDEX('[16]Raw Data'!$A$1:$BT$34,MATCH($A8,'[16]Raw Data'!$A$1:$A$34,0),MATCH(BTN$1,'[16]Raw Data'!$A$1:$BT$1,0))</f>
        <v>73.07692307692308</v>
      </c>
      <c r="BTO8" s="116">
        <f>INDEX('[16]Raw Data'!$A$1:$BT$34,MATCH($A8,'[16]Raw Data'!$A$1:$A$34,0),MATCH(BTO$1,'[16]Raw Data'!$A$1:$BT$1,0))</f>
        <v>81</v>
      </c>
      <c r="BTP8" s="116">
        <f>INDEX('[16]Raw Data'!$A$1:$BT$34,MATCH($A8,'[16]Raw Data'!$A$1:$A$34,0),MATCH(BTP$1,'[16]Raw Data'!$A$1:$BT$1,0))</f>
        <v>82</v>
      </c>
      <c r="BTQ8" s="116">
        <f>INDEX('[16]Raw Data'!$A$1:$BT$34,MATCH($A8,'[16]Raw Data'!$A$1:$A$34,0),MATCH(BTQ$1,'[16]Raw Data'!$A$1:$BT$1,0))</f>
        <v>85</v>
      </c>
      <c r="BTR8" s="116">
        <f>INDEX('[16]Raw Data'!$A$1:$BT$34,MATCH($A8,'[16]Raw Data'!$A$1:$A$34,0),MATCH(BTR$1,'[16]Raw Data'!$A$1:$BT$1,0))</f>
        <v>86</v>
      </c>
      <c r="BTS8" s="116">
        <f>INDEX('[16]Raw Data'!$A$1:$BT$34,MATCH($A8,'[16]Raw Data'!$A$1:$A$34,0),MATCH(BTS$1,'[16]Raw Data'!$A$1:$BT$1,0))</f>
        <v>79</v>
      </c>
      <c r="BTT8" s="116">
        <f>INDEX('[14]1718 Collected Indicators'!$A$3:$CH$36,MATCH($A8,'[14]1718 Collected Indicators'!$A$3:$A$36,0),MATCH(BTT$1,'[14]1718 Collected Indicators'!$A$3:$CH$3,0))</f>
        <v>75</v>
      </c>
      <c r="BTU8" s="136">
        <f>INDEX('[15]1819 Collected Indicators'!$A$3:$CV$36,MATCH($A8,'[15]1819 Collected Indicators'!$A$3:$A$36,0),MATCH(BTU$1,'[15]1819 Collected Indicators'!$A$3:$CV$3,0))</f>
        <v>79.599999999999994</v>
      </c>
      <c r="BTV8" s="120">
        <f>INDEX('[11]1920 Collected Indicators'!$A$3:$CV$36,MATCH($A8,'[11]1920 Collected Indicators'!$A$3:$A$36,0),MATCH(BTV$1,'[11]1920 Collected Indicators'!$A$3:$CV$3,0))</f>
        <v>81</v>
      </c>
      <c r="BTW8" s="115">
        <f>INDEX('[16]Raw Data'!$A$1:$BT$34,MATCH($A8,'[16]Raw Data'!$A$1:$A$34,0),MATCH(BTW$1,'[16]Raw Data'!$A$1:$BT$1,0))</f>
        <v>80.2</v>
      </c>
      <c r="BTX8" s="116">
        <f>INDEX('[16]Raw Data'!$A$1:$BT$34,MATCH($A8,'[16]Raw Data'!$A$1:$A$34,0),MATCH(BTX$1,'[16]Raw Data'!$A$1:$BT$1,0))</f>
        <v>74</v>
      </c>
      <c r="BTY8" s="116">
        <f>INDEX('[16]Raw Data'!$A$1:$BT$34,MATCH($A8,'[16]Raw Data'!$A$1:$A$34,0),MATCH(BTY$1,'[16]Raw Data'!$A$1:$BT$1,0))</f>
        <v>73</v>
      </c>
      <c r="BTZ8" s="116">
        <f>INDEX('[16]Raw Data'!$A$1:$BT$34,MATCH($A8,'[16]Raw Data'!$A$1:$A$34,0),MATCH(BTZ$1,'[16]Raw Data'!$A$1:$BT$1,0))</f>
        <v>79</v>
      </c>
      <c r="BUA8" s="116">
        <f>INDEX('[16]Raw Data'!$A$1:$BT$34,MATCH($A8,'[16]Raw Data'!$A$1:$A$34,0),MATCH(BUA$1,'[16]Raw Data'!$A$1:$BT$1,0))</f>
        <v>79</v>
      </c>
      <c r="BUB8" s="116">
        <f>INDEX('[16]Raw Data'!$A$1:$BT$34,MATCH($A8,'[16]Raw Data'!$A$1:$A$34,0),MATCH(BUB$1,'[16]Raw Data'!$A$1:$BT$1,0))</f>
        <v>76</v>
      </c>
      <c r="BUC8" s="116">
        <f>INDEX('[14]1718 Collected Indicators'!$A$3:$CH$36,MATCH($A8,'[14]1718 Collected Indicators'!$A$3:$A$36,0),MATCH(BUC$1,'[14]1718 Collected Indicators'!$A$3:$CH$3,0))</f>
        <v>71</v>
      </c>
      <c r="BUD8" s="136">
        <f>INDEX('[15]1819 Collected Indicators'!$A$3:$CV$36,MATCH($A8,'[15]1819 Collected Indicators'!$A$3:$A$36,0),MATCH(BUD$1,'[15]1819 Collected Indicators'!$A$3:$CV$3,0))</f>
        <v>69.2</v>
      </c>
      <c r="BUE8" s="120">
        <f>INDEX('[11]1920 Collected Indicators'!$A$3:$CV$36,MATCH($A8,'[11]1920 Collected Indicators'!$A$3:$A$36,0),MATCH(BUE$1,'[11]1920 Collected Indicators'!$A$3:$CV$3,0))</f>
        <v>71</v>
      </c>
      <c r="BUF8" s="115">
        <f>INDEX('[16]Raw Data'!$A$1:$BT$34,MATCH($A8,'[16]Raw Data'!$A$1:$A$34,0),MATCH(BUF$1,'[16]Raw Data'!$A$1:$BT$1,0))</f>
        <v>85.5</v>
      </c>
      <c r="BUG8" s="116">
        <f>INDEX('[16]Raw Data'!$A$1:$BT$34,MATCH($A8,'[16]Raw Data'!$A$1:$A$34,0),MATCH(BUG$1,'[16]Raw Data'!$A$1:$BT$1,0))</f>
        <v>90</v>
      </c>
      <c r="BUH8" s="116">
        <f>INDEX('[16]Raw Data'!$A$1:$BT$34,MATCH($A8,'[16]Raw Data'!$A$1:$A$34,0),MATCH(BUH$1,'[16]Raw Data'!$A$1:$BT$1,0))</f>
        <v>87</v>
      </c>
      <c r="BUI8" s="116">
        <f>INDEX('[16]Raw Data'!$A$1:$BT$34,MATCH($A8,'[16]Raw Data'!$A$1:$A$34,0),MATCH(BUI$1,'[16]Raw Data'!$A$1:$BT$1,0))</f>
        <v>88</v>
      </c>
      <c r="BUJ8" s="116">
        <f>INDEX('[16]Raw Data'!$A$1:$BT$34,MATCH($A8,'[16]Raw Data'!$A$1:$A$34,0),MATCH(BUJ$1,'[16]Raw Data'!$A$1:$BT$1,0))</f>
        <v>86</v>
      </c>
      <c r="BUK8" s="116">
        <f>INDEX('[16]Raw Data'!$A$1:$BT$34,MATCH($A8,'[16]Raw Data'!$A$1:$A$34,0),MATCH(BUK$1,'[16]Raw Data'!$A$1:$BT$1,0))</f>
        <v>86</v>
      </c>
      <c r="BUL8" s="116">
        <f>INDEX('[14]1718 Collected Indicators'!$A$3:$CH$36,MATCH($A8,'[14]1718 Collected Indicators'!$A$3:$A$36,0),MATCH(BUL$1,'[14]1718 Collected Indicators'!$A$3:$CH$3,0))</f>
        <v>77</v>
      </c>
      <c r="BUM8" s="136">
        <f>INDEX('[15]1819 Collected Indicators'!$A$3:$CV$36,MATCH($A8,'[15]1819 Collected Indicators'!$A$3:$A$36,0),MATCH(BUM$1,'[15]1819 Collected Indicators'!$A$3:$CV$3,0))</f>
        <v>74.599999999999994</v>
      </c>
      <c r="BUN8" s="120">
        <f>INDEX('[11]1920 Collected Indicators'!$A$3:$CV$36,MATCH($A8,'[11]1920 Collected Indicators'!$A$3:$A$36,0),MATCH(BUN$1,'[11]1920 Collected Indicators'!$A$3:$CV$3,0))</f>
        <v>75</v>
      </c>
      <c r="BUO8" s="115">
        <f>INDEX('[16]Raw Data'!$A$1:$BT$34,MATCH($A8,'[16]Raw Data'!$A$1:$A$34,0),MATCH(BUO$1,'[16]Raw Data'!$A$1:$BT$1,0))</f>
        <v>79.8</v>
      </c>
      <c r="BUP8" s="116">
        <f>INDEX('[16]Raw Data'!$A$1:$BT$34,MATCH($A8,'[16]Raw Data'!$A$1:$A$34,0),MATCH(BUP$1,'[16]Raw Data'!$A$1:$BT$1,0))</f>
        <v>85</v>
      </c>
      <c r="BUQ8" s="116">
        <f>INDEX('[16]Raw Data'!$A$1:$BT$34,MATCH($A8,'[16]Raw Data'!$A$1:$A$34,0),MATCH(BUQ$1,'[16]Raw Data'!$A$1:$BT$1,0))</f>
        <v>78</v>
      </c>
      <c r="BUR8" s="116">
        <f>INDEX('[16]Raw Data'!$A$1:$BT$34,MATCH($A8,'[16]Raw Data'!$A$1:$A$34,0),MATCH(BUR$1,'[16]Raw Data'!$A$1:$BT$1,0))</f>
        <v>80</v>
      </c>
      <c r="BUS8" s="116">
        <f>INDEX('[16]Raw Data'!$A$1:$BT$34,MATCH($A8,'[16]Raw Data'!$A$1:$A$34,0),MATCH(BUS$1,'[16]Raw Data'!$A$1:$BT$1,0))</f>
        <v>82</v>
      </c>
      <c r="BUT8" s="116">
        <f>INDEX('[16]Raw Data'!$A$1:$BT$34,MATCH($A8,'[16]Raw Data'!$A$1:$A$34,0),MATCH(BUT$1,'[16]Raw Data'!$A$1:$BT$1,0))</f>
        <v>81</v>
      </c>
      <c r="BUU8" s="116">
        <f>INDEX('[14]1718 Collected Indicators'!$A$3:$CH$36,MATCH($A8,'[14]1718 Collected Indicators'!$A$3:$A$36,0),MATCH(BUU$1,'[14]1718 Collected Indicators'!$A$3:$CH$3,0))</f>
        <v>77</v>
      </c>
      <c r="BUV8" s="116">
        <f>INDEX('[15]1819 Collected Indicators'!$A$3:$CV$36,MATCH($A8,'[15]1819 Collected Indicators'!$A$3:$A$36,0),MATCH(BUV$1,'[15]1819 Collected Indicators'!$A$3:$CV$3,0))</f>
        <v>69.8</v>
      </c>
      <c r="BUW8" s="126">
        <f>INDEX('[11]1920 Collected Indicators'!$A$3:$CV$36,MATCH($A8,'[11]1920 Collected Indicators'!$A$3:$A$36,0),MATCH(BUW$1,'[11]1920 Collected Indicators'!$A$3:$CV$3,0))</f>
        <v>68</v>
      </c>
    </row>
    <row r="9" spans="1:1921" ht="15.75" thickBot="1">
      <c r="A9" s="118" t="s">
        <v>1862</v>
      </c>
      <c r="B9" s="119">
        <f t="shared" si="152"/>
        <v>4682.319499715748</v>
      </c>
      <c r="C9" s="87">
        <v>41181</v>
      </c>
      <c r="D9" s="87">
        <v>8795</v>
      </c>
      <c r="E9" s="88">
        <f t="shared" si="11"/>
        <v>4394.2220200181991</v>
      </c>
      <c r="F9" s="87">
        <v>38634</v>
      </c>
      <c r="G9" s="87">
        <v>8792</v>
      </c>
      <c r="H9" s="88">
        <f t="shared" si="12"/>
        <v>4556.2921476740194</v>
      </c>
      <c r="I9" s="87">
        <v>39863</v>
      </c>
      <c r="J9" s="87">
        <v>8749</v>
      </c>
      <c r="K9" s="88">
        <f t="shared" si="13"/>
        <v>4563.8418079096045</v>
      </c>
      <c r="L9" s="87">
        <v>40390</v>
      </c>
      <c r="M9" s="87">
        <v>8850</v>
      </c>
      <c r="N9" s="88">
        <f t="shared" si="14"/>
        <v>4554.4620890181168</v>
      </c>
      <c r="O9" s="87">
        <v>40726</v>
      </c>
      <c r="P9" s="87">
        <v>8942</v>
      </c>
      <c r="Q9" s="88">
        <f t="shared" si="15"/>
        <v>4862.1033947193255</v>
      </c>
      <c r="R9" s="87">
        <v>43827</v>
      </c>
      <c r="S9" s="87">
        <v>9014</v>
      </c>
      <c r="T9" s="88">
        <f t="shared" si="16"/>
        <v>5126.4051135111304</v>
      </c>
      <c r="U9" s="87">
        <f>INDEX('[2]All Previous Years'!$A$1:$EX$34,MATCH($A9,'[2]All Previous Years'!$A$1:$A$34,0),MATCH(U$1,'[2]All Previous Years'!$A$1:$EX$1,0))</f>
        <v>46517</v>
      </c>
      <c r="V9" s="87">
        <f>INDEX('[3]Raw data 16-17'!$B$2:$MA$34,MATCH($A9,'[3]Raw data 16-17'!$A$2:$A$34,0),MATCH(V$1,'[3]Raw data 16-17'!$B$1:$MA$1,0))</f>
        <v>9074</v>
      </c>
      <c r="W9" s="88">
        <f t="shared" si="17"/>
        <v>5196.4285714285716</v>
      </c>
      <c r="X9" s="32">
        <f>INDEX([4]Sheet1!$A$1:$CJ$34, MATCH($A9, [4]Sheet1!$A$1:$A$34, 0), MATCH(X$1, [4]Sheet1!$A$1:$CJ$1, 0))</f>
        <v>47433</v>
      </c>
      <c r="Y9" s="32">
        <f>INDEX('[5]Finance Indicators'!$A$2:$BO$35,MATCH($A9,'[5]Finance Indicators'!$A$2:$A$35,0),MATCH(Y$1,'[5]Finance Indicators'!$A$2:$BO$2,0))</f>
        <v>9128</v>
      </c>
      <c r="Z9" s="132">
        <f>INDEX('[6]Finance Indicators'!$B$3:$BO$35,MATCH($A9,'[6]Finance Indicators'!$A$3:$A$35,0),MATCH(Z$1,'[6]Finance Indicators'!$B$2:$BO$2,0))</f>
        <v>5532.7788114260702</v>
      </c>
      <c r="AA9" s="132">
        <f>INDEX('[6]Finance Indicators'!$B$3:$BO$35,MATCH($A9,'[6]Finance Indicators'!$A$3:$A$35,0),MATCH(AA$1,'[6]Finance Indicators'!$B$2:$BO$2,0))</f>
        <v>50553</v>
      </c>
      <c r="AB9" s="132">
        <f>INDEX('[6]Finance Indicators'!$B$3:$BO$35,MATCH($A9,'[6]Finance Indicators'!$A$3:$A$35,0),MATCH(AB$1,'[6]Finance Indicators'!$B$2:$BO$2,0))</f>
        <v>9137</v>
      </c>
      <c r="AC9" s="132">
        <f t="array" ref="AC9">INDEX('[7]Finance Indicators'!$A$2:$BO$35,MATCH($A9,'[7]Finance Indicators'!$A$2:$A$35,0),MATCH(AC$1,'[7]Finance Indicators'!$A$2:$BO$2,0))</f>
        <v>5609.2368162463154</v>
      </c>
      <c r="AD9" s="132">
        <f t="array" ref="AD9">INDEX('[7]Finance Indicators'!$A$2:$BO$35,MATCH($A9,'[7]Finance Indicators'!$A$2:$A$35,0),MATCH(AD$1,'[7]Finance Indicators'!$A$2:$BO$2,0))</f>
        <v>51375</v>
      </c>
      <c r="AE9" s="238">
        <f t="array" ref="AE9">INDEX('[7]Finance Indicators'!$A$2:$BO$35,MATCH($A9,'[7]Finance Indicators'!$A$2:$A$35,0),MATCH(AE$1,'[7]Finance Indicators'!$A$2:$BO$2,0))</f>
        <v>9159</v>
      </c>
      <c r="AF9" s="119">
        <f>(B9*100)/Deflators!$B$2</f>
        <v>5515.8824070032897</v>
      </c>
      <c r="AG9" s="88">
        <f>(E9*100)/Deflators!$B$3</f>
        <v>5099.1857207016292</v>
      </c>
      <c r="AH9" s="88">
        <f>(H9*100)/Deflators!$B$4</f>
        <v>5181.3184821666428</v>
      </c>
      <c r="AI9" s="88">
        <f>(K9*100)/Deflators!$B$5</f>
        <v>5097.9559246211429</v>
      </c>
      <c r="AJ9" s="88">
        <f>(N9*100)/Deflators!$B$6</f>
        <v>5018.2818029363079</v>
      </c>
      <c r="AK9" s="88">
        <f>(Q9*100)/Deflators!$B$7</f>
        <v>5313.8932563181206</v>
      </c>
      <c r="AL9" s="122">
        <f>(T9*100)/Deflators!$B$8</f>
        <v>5467.4422940444456</v>
      </c>
      <c r="AM9" s="122">
        <f>(W9*100)/Deflators!$B$9</f>
        <v>5446.2279874132619</v>
      </c>
      <c r="AN9" s="122">
        <f>(Z9*100)/Deflators!$B$10</f>
        <v>5667.9523910111984</v>
      </c>
      <c r="AO9" s="241">
        <f>(AC9*100)/Deflators!$B$11</f>
        <v>5609.2368162463154</v>
      </c>
      <c r="AP9" s="119">
        <f t="shared" si="18"/>
        <v>6584.8639690650461</v>
      </c>
      <c r="AQ9" s="87">
        <v>47681</v>
      </c>
      <c r="AR9" s="87">
        <v>7241</v>
      </c>
      <c r="AS9" s="88">
        <f t="shared" si="19"/>
        <v>6322.2050778510311</v>
      </c>
      <c r="AT9" s="87">
        <v>45071</v>
      </c>
      <c r="AU9" s="87">
        <v>7129</v>
      </c>
      <c r="AV9" s="88">
        <f t="shared" si="20"/>
        <v>6596.8106124753031</v>
      </c>
      <c r="AW9" s="87">
        <v>46745</v>
      </c>
      <c r="AX9" s="87">
        <v>7086</v>
      </c>
      <c r="AY9" s="88">
        <f t="shared" si="21"/>
        <v>6788.0584068237677</v>
      </c>
      <c r="AZ9" s="87">
        <v>46953</v>
      </c>
      <c r="BA9" s="87">
        <v>6917</v>
      </c>
      <c r="BB9" s="88">
        <f t="shared" si="22"/>
        <v>6736.0578341693717</v>
      </c>
      <c r="BC9" s="87">
        <v>45657</v>
      </c>
      <c r="BD9" s="87">
        <v>6778</v>
      </c>
      <c r="BE9" s="88">
        <f t="shared" si="23"/>
        <v>6662.8895184135981</v>
      </c>
      <c r="BF9" s="87">
        <v>44688</v>
      </c>
      <c r="BG9" s="87">
        <v>6707</v>
      </c>
      <c r="BH9" s="88">
        <f t="shared" si="24"/>
        <v>6903.3378643709402</v>
      </c>
      <c r="BI9" s="87">
        <f>INDEX('[2]All Previous Years'!$A$1:$EX$34,MATCH($A9,'[2]All Previous Years'!$A$1:$A$34,0),MATCH(BI$1,'[2]All Previous Years'!$A$1:$EX$1,0))</f>
        <v>45707</v>
      </c>
      <c r="BJ9" s="87">
        <f>INDEX('[3]Raw data 16-17'!$B$2:$MA$34,MATCH($A9,'[3]Raw data 16-17'!$A$2:$A$34,0),MATCH(BJ$1,'[3]Raw data 16-17'!$B$1:$MA$1,0))</f>
        <v>6621</v>
      </c>
      <c r="BK9" s="88">
        <f t="shared" si="0"/>
        <v>7308.9468779123954</v>
      </c>
      <c r="BL9" s="32">
        <f>INDEX([4]Sheet1!$A$1:$CJ$34, MATCH($A9, [4]Sheet1!$A$1:$A$34, 0), MATCH(BL$1, [4]Sheet1!$A$1:$CJ$1, 0))</f>
        <v>47055</v>
      </c>
      <c r="BM9" s="32">
        <f>INDEX('[5]Finance Indicators'!$A$2:$BO$35,MATCH($A9,'[5]Finance Indicators'!$A$2:$A$35,0),MATCH(BM$1,'[5]Finance Indicators'!$A$2:$BO$2,0))</f>
        <v>6438</v>
      </c>
      <c r="BN9" s="132">
        <f>INDEX('[6]Finance Indicators'!$B$3:$BO$35,MATCH($A9,'[6]Finance Indicators'!$A$3:$A$35,0),MATCH(BN$1,'[6]Finance Indicators'!$B$2:$BO$2,0))</f>
        <v>7385.2945653828592</v>
      </c>
      <c r="BO9" s="132">
        <f>INDEX('[6]Finance Indicators'!$B$3:$BO$35,MATCH($A9,'[6]Finance Indicators'!$A$3:$A$35,0),MATCH(BO$1,'[6]Finance Indicators'!$B$2:$BO$2,0))</f>
        <v>48514</v>
      </c>
      <c r="BP9" s="132">
        <f>INDEX('[6]Finance Indicators'!$B$3:$BO$35,MATCH($A9,'[6]Finance Indicators'!$A$3:$A$35,0),MATCH(BP$1,'[6]Finance Indicators'!$B$2:$BO$2,0))</f>
        <v>6569</v>
      </c>
      <c r="BQ9" s="238">
        <f t="array" ref="BQ9">INDEX('[7]Finance Indicators'!$A$2:$BO$35,MATCH($A9,'[7]Finance Indicators'!$A$2:$A$35,0),MATCH(BQ$1,'[7]Finance Indicators'!$A$2:$BO$2,0))</f>
        <v>7533.7581550599298</v>
      </c>
      <c r="BR9" s="238">
        <f t="array" ref="BR9">INDEX('[7]Finance Indicators'!$A$2:$BO$35,MATCH($A9,'[7]Finance Indicators'!$A$2:$A$35,0),MATCH(BR$1,'[7]Finance Indicators'!$A$2:$BO$2,0))</f>
        <v>49655</v>
      </c>
      <c r="BS9" s="238">
        <f t="array" ref="BS9">INDEX('[7]Finance Indicators'!$A$2:$BO$35,MATCH($A9,'[7]Finance Indicators'!$A$2:$A$35,0),MATCH(BS$1,'[7]Finance Indicators'!$A$2:$BO$2,0))</f>
        <v>6591</v>
      </c>
      <c r="BT9" s="119">
        <f>(AP9*100)/Deflators!$B$2</f>
        <v>7757.1245024353248</v>
      </c>
      <c r="BU9" s="137">
        <f>(AS9*100)/Deflators!$B$3</f>
        <v>7336.474513454782</v>
      </c>
      <c r="BV9" s="137">
        <f>(AV9*100)/Deflators!$B$4</f>
        <v>7501.7526624626717</v>
      </c>
      <c r="BW9" s="137">
        <f>(AY9*100)/Deflators!$B$5</f>
        <v>7582.4763495893285</v>
      </c>
      <c r="BX9" s="137">
        <f>(BB9*100)/Deflators!$B$6</f>
        <v>7422.0480469574622</v>
      </c>
      <c r="BY9" s="137">
        <f>(BE9*100)/Deflators!$B$7</f>
        <v>7282.0096170609277</v>
      </c>
      <c r="BZ9" s="137">
        <f>(BH9*100)/Deflators!$B$8</f>
        <v>7362.5865638794858</v>
      </c>
      <c r="CA9" s="137">
        <f>(BK9*100)/Deflators!$B$9</f>
        <v>7660.2979330590479</v>
      </c>
      <c r="CB9" s="137">
        <f>(BN9*100)/Deflators!$B$10</f>
        <v>7565.7277142070543</v>
      </c>
      <c r="CC9" s="245">
        <f>(BQ9*100)/Deflators!$B$11</f>
        <v>7533.7581550599298</v>
      </c>
      <c r="CD9" s="119">
        <f t="shared" si="153"/>
        <v>4530.0469483568077</v>
      </c>
      <c r="CE9" s="87">
        <v>9649</v>
      </c>
      <c r="CF9" s="87">
        <v>2130</v>
      </c>
      <c r="CG9" s="88">
        <f t="shared" si="25"/>
        <v>3868.8995215311006</v>
      </c>
      <c r="CH9" s="87">
        <v>8086</v>
      </c>
      <c r="CI9" s="87">
        <v>2090</v>
      </c>
      <c r="CJ9" s="88">
        <f t="shared" si="26"/>
        <v>3459.1093117408905</v>
      </c>
      <c r="CK9" s="87">
        <v>8544</v>
      </c>
      <c r="CL9" s="87">
        <v>2470</v>
      </c>
      <c r="CM9" s="88">
        <f t="shared" si="27"/>
        <v>3588.3369330453565</v>
      </c>
      <c r="CN9" s="87">
        <v>8307</v>
      </c>
      <c r="CO9" s="87">
        <v>2315</v>
      </c>
      <c r="CP9" s="88">
        <f t="shared" si="28"/>
        <v>3794.3722943722942</v>
      </c>
      <c r="CQ9" s="87">
        <v>8765</v>
      </c>
      <c r="CR9" s="87">
        <v>2310</v>
      </c>
      <c r="CS9" s="88">
        <f t="shared" si="29"/>
        <v>4192.508710801394</v>
      </c>
      <c r="CT9" s="87">
        <v>9626</v>
      </c>
      <c r="CU9" s="87">
        <v>2296</v>
      </c>
      <c r="CV9" s="88">
        <f t="shared" si="30"/>
        <v>4413.5723431498072</v>
      </c>
      <c r="CW9" s="87">
        <f>INDEX('[2]All Previous Years'!$A$1:$EX$34,MATCH($A9,'[2]All Previous Years'!$A$1:$A$34,0),MATCH(CW$1,'[2]All Previous Years'!$A$1:$EX$1,0))</f>
        <v>10341</v>
      </c>
      <c r="CX9" s="87">
        <f>INDEX('[3]Raw data 16-17'!$B$2:$XA$34,MATCH($A9,'[3]Raw data 16-17'!$A$2:$A$34,0),MATCH(CX$1,'[3]Raw data 16-17'!$B$1:$GU$1,0))</f>
        <v>2343</v>
      </c>
      <c r="CY9" s="88">
        <f t="shared" si="31"/>
        <v>4918.8720173535794</v>
      </c>
      <c r="CZ9" s="32">
        <f>INDEX([4]Sheet1!$A$1:$CJ$34, MATCH($A9, [4]Sheet1!$A$1:$A$34, 0), MATCH(CZ$1, [4]Sheet1!$A$1:$CJ$1, 0))</f>
        <v>11338</v>
      </c>
      <c r="DA9" s="32">
        <f>INDEX('[5]Finance Indicators'!$A$2:$BO$35,MATCH($A9,'[5]Finance Indicators'!$A$2:$A$35,0),MATCH(DA$1,'[5]Finance Indicators'!$A$2:$BO$2,0))</f>
        <v>2305</v>
      </c>
      <c r="DB9" s="132">
        <f>INDEX('[6]Finance Indicators'!$B$3:$BO$35,MATCH($A9,'[6]Finance Indicators'!$A$3:$A$35,0),MATCH(DB$1,'[6]Finance Indicators'!$B$2:$BO$2,0))</f>
        <v>5849.41073766914</v>
      </c>
      <c r="DC9" s="132">
        <f>INDEX('[6]Finance Indicators'!$B$3:$BO$35,MATCH($A9,'[6]Finance Indicators'!$A$3:$A$35,0),MATCH(DC$1,'[6]Finance Indicators'!$B$2:$BO$2,0))</f>
        <v>13401</v>
      </c>
      <c r="DD9" s="132">
        <f>INDEX('[6]Finance Indicators'!$B$3:$BO$35,MATCH($A9,'[6]Finance Indicators'!$A$3:$A$35,0),MATCH(DD$1,'[6]Finance Indicators'!$B$2:$BO$2,0))</f>
        <v>2291</v>
      </c>
      <c r="DE9" s="132">
        <f t="array" ref="DE9">INDEX('[7]Finance Indicators'!$A$2:$BO$35,MATCH($A9,'[7]Finance Indicators'!$A$2:$A$35,0),MATCH(DE$1,'[7]Finance Indicators'!$A$2:$BO$2,0))</f>
        <v>7764.0358014646054</v>
      </c>
      <c r="DF9" s="132">
        <f t="array" ref="DF9">INDEX('[7]Finance Indicators'!$A$2:$BO$35,MATCH($A9,'[7]Finance Indicators'!$A$2:$A$35,0),MATCH(DF$1,'[7]Finance Indicators'!$A$2:$BO$2,0))</f>
        <v>19084</v>
      </c>
      <c r="DG9" s="132">
        <f t="array" ref="DG9">INDEX('[7]Finance Indicators'!$A$2:$BO$35,MATCH($A9,'[7]Finance Indicators'!$A$2:$A$35,0),MATCH(DG$1,'[7]Finance Indicators'!$A$2:$BO$2,0))</f>
        <v>2458</v>
      </c>
      <c r="DH9" s="127">
        <f>(CD9*100)/Deflators!$B$2</f>
        <v>5336.5017630379907</v>
      </c>
      <c r="DI9" s="122">
        <f>(CG9*100)/Deflators!$B$3</f>
        <v>4489.5858937366684</v>
      </c>
      <c r="DJ9" s="122">
        <f>(CJ9*100)/Deflators!$B$4</f>
        <v>3933.6255068515193</v>
      </c>
      <c r="DK9" s="122">
        <f>(CM9*100)/Deflators!$B$5</f>
        <v>4008.286066281149</v>
      </c>
      <c r="DL9" s="122">
        <f>(CP9*100)/Deflators!$B$6</f>
        <v>4180.7855826327041</v>
      </c>
      <c r="DM9" s="122">
        <f>(CS9*100)/Deflators!$B$7</f>
        <v>4582.0793917256015</v>
      </c>
      <c r="DN9" s="122">
        <f>(CV9*100)/Deflators!$B$8</f>
        <v>4707.1878953075075</v>
      </c>
      <c r="DO9" s="122">
        <f>(CY9*100)/Deflators!$B$9</f>
        <v>5155.328910842748</v>
      </c>
      <c r="DP9" s="122">
        <f>(DB9*100)/Deflators!$B$10</f>
        <v>5992.3200812057958</v>
      </c>
      <c r="DQ9" s="247">
        <f>(DE9*100)/Deflators!$B$11</f>
        <v>7764.0358014646054</v>
      </c>
      <c r="DR9" s="119">
        <v>46</v>
      </c>
      <c r="DS9" s="122">
        <f>INDEX('[3]5+ Awards at Level 5 &amp; Level 6'!$A$2:$G$35,MATCH($A9,'[3]5+ Awards at Level 5 &amp; Level 6'!$A$2:$A$35,0),MATCH(DS$1,'[3]5+ Awards at Level 5 &amp; Level 6'!$A$2:$G$2,0))</f>
        <v>52</v>
      </c>
      <c r="DT9" s="125">
        <f>INDEX('[8]Breadth and Depth cohort'!$X$1:$AH$36,MATCH($A9,'[8]Breadth and Depth cohort'!$X$1:$X$36,0),MATCH(DT$1,'[8]Breadth and Depth cohort'!$X$1:$AH$1,0))</f>
        <v>53</v>
      </c>
      <c r="DU9" s="125">
        <f>INDEX('[9]Breadth and Depth cohort'!$U$1:$AC$36,MATCH($A9,'[9]Breadth and Depth cohort'!$U$1:$U$36,0),MATCH(DU$1,'[9]Breadth and Depth cohort'!$U$1:$AC$1,0))</f>
        <v>54</v>
      </c>
      <c r="DV9" s="125">
        <f>INDEX([10]Extraction!$G$3:$Q$36,MATCH($A9,[10]Extraction!$Q$3:$Q$36,0),MATCH(DV$1,[10]Extraction!$G$3:$Q$3,0))</f>
        <v>57</v>
      </c>
      <c r="DW9" s="125">
        <f>INDEX([10]Extraction!$G$3:$Q$36,MATCH($A9,[10]Extraction!$Q$3:$Q$36,0),MATCH(DW$1,[10]Extraction!$G$3:$Q$3,0))</f>
        <v>56</v>
      </c>
      <c r="DX9" s="125">
        <f>INDEX([10]Extraction!$G$3:$Q$36,MATCH($A9,[10]Extraction!$Q$3:$Q$36,0),MATCH(DX$1,[10]Extraction!$G$3:$Q$3,0))</f>
        <v>59</v>
      </c>
      <c r="DY9" s="125">
        <f>INDEX([10]Extraction!$G$3:$Q$36,MATCH($A9,[10]Extraction!$Q$3:$Q$36,0),MATCH(DY$1,[10]Extraction!$G$3:$Q$3,0))</f>
        <v>60</v>
      </c>
      <c r="DZ9" s="241">
        <f>INDEX('[11]1920 Collected Indicators'!$A$3:$CV$36,MATCH($A9,'[11]1920 Collected Indicators'!$A$3:$A$36,0),MATCH(DZ$1,'[11]1920 Collected Indicators'!$A$3:$CV$3,0))</f>
        <v>61</v>
      </c>
      <c r="EA9" s="119">
        <v>21</v>
      </c>
      <c r="EB9" s="122">
        <f>INDEX('[3]5+ Awards at Level 5 &amp; Level 6'!$I$2:$M$35,MATCH($A9,'[3]5+ Awards at Level 5 &amp; Level 6'!$A$2:$A$35,0),MATCH(EB$1,'[3]5+ Awards at Level 5 &amp; Level 6'!$I$2:$M$2,0))</f>
        <v>25</v>
      </c>
      <c r="EC9" s="125">
        <f>INDEX('[8]Breadth and Depth cohort'!$X$1:$AH$36,MATCH($A9,'[8]Breadth and Depth cohort'!$X$1:$X$36,0),MATCH(EC$1,'[8]Breadth and Depth cohort'!$X$1:$AH$1,0))</f>
        <v>27</v>
      </c>
      <c r="ED9" s="125">
        <f>INDEX('[9]Breadth and Depth cohort'!$U$1:$AC$36,MATCH($A9,'[9]Breadth and Depth cohort'!$U$1:$U$36,0),MATCH(ED$1,'[9]Breadth and Depth cohort'!$U$1:$AC$1,0))</f>
        <v>28</v>
      </c>
      <c r="EE9" s="125">
        <f>INDEX([10]Extraction!$G$3:$Q$36,MATCH($A9,[10]Extraction!$Q$3:$Q$36,0),MATCH(EE$1,[10]Extraction!$G$3:$Q$3,0))</f>
        <v>30</v>
      </c>
      <c r="EF9" s="125">
        <f>INDEX([10]Extraction!$G$3:$Q$36,MATCH($A9,[10]Extraction!$Q$3:$Q$36,0),MATCH(EF$1,[10]Extraction!$G$3:$Q$3,0))</f>
        <v>31</v>
      </c>
      <c r="EG9" s="125">
        <f>INDEX([10]Extraction!$G$3:$Q$36,MATCH($A9,[10]Extraction!$Q$3:$Q$36,0),MATCH(EG$1,[10]Extraction!$G$3:$Q$3,0))</f>
        <v>29</v>
      </c>
      <c r="EH9" s="120">
        <f>INDEX([10]Extraction!$G$3:$Q$36,MATCH($A9,[10]Extraction!$Q$3:$Q$36,0),MATCH(EH$1,[10]Extraction!$G$3:$Q$3,0))</f>
        <v>31</v>
      </c>
      <c r="EI9" s="126">
        <f>INDEX('[11]1920 Collected Indicators'!$A$3:$CV$36,MATCH($A9,'[11]1920 Collected Indicators'!$A$3:$A$36,0),MATCH(EI$1,'[11]1920 Collected Indicators'!$A$3:$CV$3,0))</f>
        <v>31</v>
      </c>
      <c r="EJ9" s="127">
        <v>28</v>
      </c>
      <c r="EK9" s="122">
        <f>INDEX('[3]Deprived 5+ Awards'!$A$2:$K$35,MATCH($A9,'[3]Deprived 5+ Awards'!$A$2:$A$35,0),MATCH(EK$1,'[3]Deprived 5+ Awards'!$A$2:$K$2,0))</f>
        <v>37</v>
      </c>
      <c r="EL9" s="125">
        <f>INDEX('[12]2014'!$S$1:$U$35,MATCH($A9,'[12]2014'!$S$1:$S$35,0),MATCH(EL$1,'[12]2014'!$S$1:$U$1,0))</f>
        <v>38</v>
      </c>
      <c r="EM9" s="125">
        <f>INDEX('[12]2015'!$S$1:$U$35,MATCH($A9,'[12]2015'!$S$1:$S$35,0),MATCH(EM$1,'[12]2015'!$S$1:$U$1,0))</f>
        <v>36</v>
      </c>
      <c r="EN9" s="125">
        <f>INDEX([13]Extraction!$B$2:$L$35,MATCH($A9,[13]Extraction!$L$2:$L$35,0),MATCH(EN$1,[13]Extraction!$B$2:$L$2,0))</f>
        <v>38</v>
      </c>
      <c r="EO9" s="125">
        <f>INDEX([13]Extraction!$B$2:$L$35,MATCH($A9,[13]Extraction!$L$2:$L$35,0),MATCH(EO$1,[13]Extraction!$B$2:$L$2,0))</f>
        <v>39</v>
      </c>
      <c r="EP9" s="122">
        <f>INDEX([13]Extraction!$B$2:$L$35,MATCH($A9,[13]Extraction!$L$2:$L$35,0),MATCH(EP$1,[13]Extraction!$B$2:$L$2,0))</f>
        <v>44</v>
      </c>
      <c r="EQ9" s="122">
        <f>INDEX([13]Extraction!$B$2:$L$35,MATCH($A9,[13]Extraction!$L$2:$L$35,0),MATCH(EQ$1,[13]Extraction!$B$2:$L$2,0))</f>
        <v>44</v>
      </c>
      <c r="ER9" s="337">
        <f>INDEX('[11]1920 Collected Indicators'!$A$3:$CV$36,MATCH($A9,'[11]1920 Collected Indicators'!$A$3:$A$36,0),MATCH(ER$1,'[11]1920 Collected Indicators'!$A$3:$CV$3,0))</f>
        <v>45</v>
      </c>
      <c r="ES9" s="124">
        <v>8</v>
      </c>
      <c r="ET9" s="122">
        <f>INDEX('[3]Deprived 5+ Awards'!$A$2:$K$35,MATCH($A9,'[3]Deprived 5+ Awards'!$A$2:$A$35,0),MATCH(ET$1,'[3]Deprived 5+ Awards'!$A$2:$K$2,0))</f>
        <v>11</v>
      </c>
      <c r="EU9" s="125">
        <f>INDEX('[12]2014'!$S$1:$U$35,MATCH($A9,'[12]2014'!$S$1:$S$35,0),MATCH(EU$1,'[12]2014'!$S$1:$U$1,0))</f>
        <v>16</v>
      </c>
      <c r="EV9" s="125">
        <f>INDEX('[12]2015'!$S$1:$U$35,MATCH($A9,'[12]2015'!$S$1:$S$35,0),MATCH(EV$1,'[12]2015'!$S$1:$U$1,0))</f>
        <v>13</v>
      </c>
      <c r="EW9" s="125">
        <f>INDEX([13]Extraction!$B$2:$L$35,MATCH($A9,[13]Extraction!$L$2:$L$35,0),MATCH(EW$1,[13]Extraction!$B$2:$L$2,0))</f>
        <v>12</v>
      </c>
      <c r="EX9" s="125">
        <f>INDEX([13]Extraction!$B$2:$L$35,MATCH($A9,[13]Extraction!$L$2:$L$35,0),MATCH(EX$1,[13]Extraction!$B$2:$L$2,0))</f>
        <v>15</v>
      </c>
      <c r="EY9" s="122">
        <f>INDEX([13]Extraction!$B$2:$L$35,MATCH($A9,[13]Extraction!$L$2:$L$35,0),MATCH(EY$1,[13]Extraction!$B$2:$L$2,0))</f>
        <v>15</v>
      </c>
      <c r="EZ9" s="122">
        <f>INDEX([13]Extraction!$B$2:$L$35,MATCH($A9,[13]Extraction!$L$2:$L$35,0),MATCH(EZ$1,[13]Extraction!$B$2:$L$2,0))</f>
        <v>16</v>
      </c>
      <c r="FA9" s="340">
        <f>INDEX('[11]1920 Collected Indicators'!$A$3:$CV$36,MATCH($A9,'[11]1920 Collected Indicators'!$A$3:$A$36,0),MATCH(FA$1,'[11]1920 Collected Indicators'!$A$3:$CV$3,0))</f>
        <v>19</v>
      </c>
      <c r="FB9" s="119">
        <v>2091.1371237458193</v>
      </c>
      <c r="FC9" s="87">
        <v>5002</v>
      </c>
      <c r="FD9" s="87">
        <v>46</v>
      </c>
      <c r="FE9" s="88">
        <v>3910.0678733031673</v>
      </c>
      <c r="FF9" s="87">
        <v>6913</v>
      </c>
      <c r="FG9" s="87">
        <v>34</v>
      </c>
      <c r="FH9" s="88">
        <v>3262.6518218623482</v>
      </c>
      <c r="FI9" s="87">
        <v>6447</v>
      </c>
      <c r="FJ9" s="87">
        <v>38</v>
      </c>
      <c r="FK9" s="88">
        <v>3676.6194331983806</v>
      </c>
      <c r="FL9" s="87">
        <v>7265</v>
      </c>
      <c r="FM9" s="87">
        <v>38</v>
      </c>
      <c r="FN9" s="88">
        <v>4241.9354838709678</v>
      </c>
      <c r="FO9" s="39">
        <v>6838</v>
      </c>
      <c r="FP9" s="39">
        <v>31</v>
      </c>
      <c r="FQ9" s="88">
        <v>3357.7935222672068</v>
      </c>
      <c r="FR9" s="87">
        <v>6635</v>
      </c>
      <c r="FS9" s="87">
        <v>38</v>
      </c>
      <c r="FT9" s="88">
        <f t="shared" si="32"/>
        <v>4084.199584199584</v>
      </c>
      <c r="FU9" s="87">
        <f>INDEX('[2]All Previous Years'!$A$1:$EX$34,MATCH($A9,'[2]All Previous Years'!$A$1:$A$34,0),MATCH(FU$1,'[2]All Previous Years'!$A$1:$EX$1,0))</f>
        <v>7858</v>
      </c>
      <c r="FV9" s="88">
        <f>INDEX('[3]Raw data 16-17'!$B$2:$XA$34,MATCH($A9,'[3]Raw data 16-17'!$A$2:$A$34,0),MATCH(FV$1,'[3]Raw data 16-17'!$B$1:$GU$1,0))</f>
        <v>37</v>
      </c>
      <c r="FW9" s="88">
        <f t="shared" si="33"/>
        <v>4811.431623931624</v>
      </c>
      <c r="FX9" s="39">
        <f>INDEX([4]Sheet1!$A$1:$CJ$34, MATCH($A9, [4]Sheet1!$A$1:$A$34, 0), MATCH(FX$1, [4]Sheet1!$A$1:$CJ$1, 0))</f>
        <v>9007</v>
      </c>
      <c r="FY9" s="39">
        <f>INDEX('[5]Finance Indicators'!$A$2:$BO$35,MATCH($A9,'[5]Finance Indicators'!$A$2:$A$35,0),MATCH(FY$1,'[5]Finance Indicators'!$A$2:$BO$2,0))</f>
        <v>36</v>
      </c>
      <c r="FZ9" s="132">
        <f>INDEX('[6]Finance Indicators'!$B$3:$BO$35,MATCH($A9,'[6]Finance Indicators'!$A$3:$A$35,0),MATCH(FZ$1,'[6]Finance Indicators'!$B$2:$BO$2,0))</f>
        <v>4001.2019230769229</v>
      </c>
      <c r="GA9" s="132">
        <f>INDEX('[6]Finance Indicators'!$B$3:$BO$35,MATCH($A9,'[6]Finance Indicators'!$A$3:$A$35,0),MATCH(GA$1,'[6]Finance Indicators'!$B$2:$BO$2,0))</f>
        <v>6658</v>
      </c>
      <c r="GB9" s="132">
        <f>INDEX('[6]Finance Indicators'!$B$3:$BO$35,MATCH($A9,'[6]Finance Indicators'!$A$3:$A$35,0),MATCH(GB$1,'[6]Finance Indicators'!$B$2:$BO$2,0))</f>
        <v>32</v>
      </c>
      <c r="GC9" s="132" t="str">
        <f t="array" ref="GC9">INDEX('[7]Finance Indicators'!$A$2:$BO$35,MATCH($A9,'[7]Finance Indicators'!$A$2:$A$35,0),MATCH(GC$1,'[7]Finance Indicators'!$A$2:$BO$2,0))</f>
        <v>dna</v>
      </c>
      <c r="GD9" s="132">
        <f t="array" ref="GD9">INDEX('[7]Finance Indicators'!$A$2:$BO$35,MATCH($A9,'[7]Finance Indicators'!$A$2:$A$35,0),MATCH(GD$1,'[7]Finance Indicators'!$A$2:$BO$2,0))</f>
        <v>7172</v>
      </c>
      <c r="GE9" s="238" t="str">
        <f t="array" ref="GE9">INDEX('[7]Finance Indicators'!$A$2:$BO$35,MATCH($A9,'[7]Finance Indicators'!$A$2:$A$35,0),MATCH(GE$1,'[7]Finance Indicators'!$A$2:$BO$2,0))</f>
        <v>dna</v>
      </c>
      <c r="GF9" s="128">
        <f>(FB9*100)/Deflators!$B$2</f>
        <v>2463.4086743122193</v>
      </c>
      <c r="GG9" s="125">
        <f>(FE9*100)/Deflators!$B$3</f>
        <v>4537.3588716482564</v>
      </c>
      <c r="GH9" s="125">
        <f>(FH9*100)/Deflators!$B$4</f>
        <v>3710.2182295575471</v>
      </c>
      <c r="GI9" s="125">
        <f>(FK9*100)/Deflators!$B$5</f>
        <v>4106.9004165672341</v>
      </c>
      <c r="GJ9" s="125">
        <f>(FN9*100)/Deflators!$B$6</f>
        <v>4673.9279484328199</v>
      </c>
      <c r="GK9" s="125">
        <f>(FQ9*100)/Deflators!$B$7</f>
        <v>3669.8019160726626</v>
      </c>
      <c r="GL9" s="125">
        <f>(FT9*100)/Deflators!$B$8</f>
        <v>4355.9034156544449</v>
      </c>
      <c r="GM9" s="125">
        <f>(FW9*100)/Deflators!$B$9</f>
        <v>5042.7237110232727</v>
      </c>
      <c r="GN9" s="125">
        <f>IFERROR((FZ9*100)/Deflators!$B$10,"dna")</f>
        <v>4098.9569219697487</v>
      </c>
      <c r="GO9" s="125" t="str">
        <f>IFERROR((GC9*100)/Deflators!$B$11,"dna")</f>
        <v>dna</v>
      </c>
      <c r="GP9" s="121">
        <v>214.7019647019647</v>
      </c>
      <c r="GQ9" s="87">
        <v>5158</v>
      </c>
      <c r="GR9" s="87">
        <v>462</v>
      </c>
      <c r="GS9" s="88">
        <v>199.63369963369965</v>
      </c>
      <c r="GT9" s="87">
        <v>5014</v>
      </c>
      <c r="GU9" s="87">
        <v>483</v>
      </c>
      <c r="GV9" s="88">
        <v>219.26262143653446</v>
      </c>
      <c r="GW9" s="87">
        <v>5507</v>
      </c>
      <c r="GX9" s="87">
        <v>483</v>
      </c>
      <c r="GY9" s="88">
        <v>242.25774225774225</v>
      </c>
      <c r="GZ9" s="87">
        <v>5820</v>
      </c>
      <c r="HA9" s="87">
        <v>462</v>
      </c>
      <c r="HB9" s="88">
        <v>254.5169946332737</v>
      </c>
      <c r="HC9" s="87">
        <v>5691</v>
      </c>
      <c r="HD9" s="87">
        <v>430</v>
      </c>
      <c r="HE9" s="88">
        <v>251.76470588235296</v>
      </c>
      <c r="HF9" s="87">
        <v>5564</v>
      </c>
      <c r="HG9" s="87">
        <v>425</v>
      </c>
      <c r="HH9" s="88">
        <f t="shared" si="34"/>
        <v>340.58849459995594</v>
      </c>
      <c r="HI9" s="87">
        <f>INDEX('[2]All Previous Years'!$A$1:$EX$34,MATCH($A9,'[2]All Previous Years'!$A$1:$A$34,0),MATCH(HI$1,'[2]All Previous Years'!$A$1:$EX$1,0))</f>
        <v>6181</v>
      </c>
      <c r="HJ9" s="32">
        <f>INDEX('[3]Raw data 16-17'!$B$2:$XA$34,MATCH($A9,'[3]Raw data 16-17'!$A$2:$A$34,0),MATCH(HJ$1,'[3]Raw data 16-17'!$B$1:$GU$1,0))</f>
        <v>349</v>
      </c>
      <c r="HK9" s="88">
        <f t="shared" si="35"/>
        <v>314.64699683877768</v>
      </c>
      <c r="HL9" s="32">
        <f>INDEX([4]Sheet1!$A$1:$CJ$34, MATCH($A9, [4]Sheet1!$A$1:$A$34, 0), MATCH(HL$1, [4]Sheet1!$A$1:$CJ$1, 0))</f>
        <v>5972</v>
      </c>
      <c r="HM9" s="32">
        <f>INDEX('[5]Finance Indicators'!$A$2:$BO$35,MATCH($A9,'[5]Finance Indicators'!$A$2:$A$35,0),MATCH(HM$1,'[5]Finance Indicators'!$A$2:$BO$2,0))</f>
        <v>365</v>
      </c>
      <c r="HN9" s="132">
        <f>INDEX('[6]Finance Indicators'!$B$3:$BO$35,MATCH($A9,'[6]Finance Indicators'!$A$3:$A$35,0),MATCH(HN$1,'[6]Finance Indicators'!$B$2:$BO$2,0))</f>
        <v>309.09396725723258</v>
      </c>
      <c r="HO9" s="132">
        <f>INDEX('[6]Finance Indicators'!$B$3:$BO$35,MATCH($A9,'[6]Finance Indicators'!$A$3:$A$35,0),MATCH(HO$1,'[6]Finance Indicators'!$B$2:$BO$2,0))</f>
        <v>5513</v>
      </c>
      <c r="HP9" s="132">
        <f>INDEX('[6]Finance Indicators'!$B$3:$BO$35,MATCH($A9,'[6]Finance Indicators'!$A$3:$A$35,0),MATCH(HP$1,'[6]Finance Indicators'!$B$2:$BO$2,0))</f>
        <v>343</v>
      </c>
      <c r="HQ9" s="132" t="str">
        <f t="array" ref="HQ9">INDEX('[7]Finance Indicators'!$A$2:$BO$35,MATCH($A9,'[7]Finance Indicators'!$A$2:$A$35,0),MATCH(HQ$1,'[7]Finance Indicators'!$A$2:$BO$2,0))</f>
        <v>dna</v>
      </c>
      <c r="HR9" s="238">
        <f t="array" ref="HR9">INDEX('[7]Finance Indicators'!$A$2:$BO$35,MATCH($A9,'[7]Finance Indicators'!$A$2:$A$35,0),MATCH(HR$1,'[7]Finance Indicators'!$A$2:$BO$2,0))</f>
        <v>5669</v>
      </c>
      <c r="HS9" s="238" t="str">
        <f t="array" ref="HS9">INDEX('[7]Finance Indicators'!$A$2:$BO$35,MATCH($A9,'[7]Finance Indicators'!$A$2:$A$35,0),MATCH(HS$1,'[7]Finance Indicators'!$A$2:$BO$2,0))</f>
        <v>dna</v>
      </c>
      <c r="HT9" s="128">
        <f>(GP9*100)/Deflators!$B$2</f>
        <v>252.92395999899244</v>
      </c>
      <c r="HU9" s="125">
        <f>(GS9*100)/Deflators!$B$3</f>
        <v>231.66087327985838</v>
      </c>
      <c r="HV9" s="125">
        <f>(GV9*100)/Deflators!$B$4</f>
        <v>249.34078765721506</v>
      </c>
      <c r="HW9" s="125">
        <f>(GY9*100)/Deflators!$B$5</f>
        <v>270.60957509258628</v>
      </c>
      <c r="HX9" s="125">
        <f>(HB9*100)/Deflators!$B$6</f>
        <v>280.43663065851786</v>
      </c>
      <c r="HY9" s="125">
        <f>(HE9*100)/Deflators!$B$7</f>
        <v>275.15884878552254</v>
      </c>
      <c r="HZ9" s="125">
        <f>(HH9*100)/Deflators!$B$8</f>
        <v>363.24634885621094</v>
      </c>
      <c r="IA9" s="125">
        <f>(HK9*100)/Deflators!$B$9</f>
        <v>329.77250755662351</v>
      </c>
      <c r="IB9" s="125">
        <f>IFERROR((HN9*100)/Deflators!$B$10,"dna")</f>
        <v>316.64556825310888</v>
      </c>
      <c r="IC9" s="125" t="str">
        <f>IFERROR((HQ9*100)/Deflators!$B$11,"dna")</f>
        <v>dna</v>
      </c>
      <c r="ID9" s="121">
        <v>90.944881889763778</v>
      </c>
      <c r="IE9" s="88">
        <v>93.423597678916821</v>
      </c>
      <c r="IF9" s="88">
        <v>92.706333973128594</v>
      </c>
      <c r="IG9" s="88">
        <v>92.4</v>
      </c>
      <c r="IH9" s="88">
        <v>93.275488069414308</v>
      </c>
      <c r="II9" s="88">
        <v>91.792656587473004</v>
      </c>
      <c r="IJ9" s="88">
        <f>INDEX('[3]Raw data 16-17'!$B$2:$XA$34,MATCH($A9,'[3]Raw data 16-17'!$A$2:$A$34,0),MATCH(IJ$1,'[3]Raw data 16-17'!$B$1:$GU$1,0))</f>
        <v>90.414507772020727</v>
      </c>
      <c r="IK9" s="88">
        <f>INDEX('[14]1718 Collected Indicators'!$A$3:$CH$36,MATCH($A9,'[14]1718 Collected Indicators'!$A$3:$A$36,0),MATCH(IK$1,'[14]1718 Collected Indicators'!$A$3:$CH$3,0))</f>
        <v>91.022443890274317</v>
      </c>
      <c r="IL9" s="120">
        <f>INDEX('[15]1819 Collected Indicators'!$A$3:$CV$36,MATCH($A9,'[15]1819 Collected Indicators'!$A$3:$A$36,0),MATCH(IL$1,'[15]1819 Collected Indicators'!$A$3:$CV$3,0))</f>
        <v>91.466666666666669</v>
      </c>
      <c r="IM9" s="120" t="str">
        <f>INDEX('[11]1920 Collected Indicators'!$A$3:$CV$36,MATCH($A9,'[11]1920 Collected Indicators'!$A$3:$A$36,0),MATCH(IM$1,'[11]1920 Collected Indicators'!$A$3:$CV$3,0))</f>
        <v>dna</v>
      </c>
      <c r="IN9" s="119">
        <v>86.333333333333329</v>
      </c>
      <c r="IO9" s="88">
        <v>87.666666666666671</v>
      </c>
      <c r="IP9" s="88">
        <v>86</v>
      </c>
      <c r="IQ9" s="88">
        <f>INDEX('[16]Raw Data'!$B$2:$BS$34,MATCH($A9,'[16]Raw Data'!$A$2:$A$34,0),MATCH(IQ$1,'[16]Raw Data'!$B$1:$BS$1,0))</f>
        <v>83</v>
      </c>
      <c r="IR9" s="88">
        <f t="shared" si="1"/>
        <v>77.666666666666671</v>
      </c>
      <c r="IS9" s="120">
        <f t="shared" si="1"/>
        <v>77.36666666666666</v>
      </c>
      <c r="IT9" s="120">
        <f t="shared" si="1"/>
        <v>76.7</v>
      </c>
      <c r="IU9" s="119">
        <v>89.4</v>
      </c>
      <c r="IV9" s="88">
        <v>91.6</v>
      </c>
      <c r="IW9" s="88">
        <v>93.3</v>
      </c>
      <c r="IX9" s="88">
        <v>94.2</v>
      </c>
      <c r="IY9" s="88">
        <v>91.8</v>
      </c>
      <c r="IZ9" s="88">
        <f>INDEX('[3]Raw data 16-17'!$B$2:$BV$34,MATCH($A9,'[3]Raw data 16-17'!$A$2:$A$34,0),MATCH(IZ$1,'[3]Raw data 16-17'!$B$1:$BV$1,0))</f>
        <v>94.3</v>
      </c>
      <c r="JA9" s="88">
        <f>INDEX('[14]1718 Collected Indicators'!$A$3:$CH$36,MATCH($A9,'[14]1718 Collected Indicators'!$A$3:$A$36,0),MATCH(JA$1,'[14]1718 Collected Indicators'!$A$3:$CH$3,0))</f>
        <v>93.6</v>
      </c>
      <c r="JB9" s="120">
        <f>INDEX('[15]1819 Collected Indicators'!$A$3:$CV$36,MATCH($A9,'[15]1819 Collected Indicators'!$A$3:$A$36,0),MATCH(JB$1,'[15]1819 Collected Indicators'!$A$3:$CV$3,0))</f>
        <v>94.824707846410689</v>
      </c>
      <c r="JC9" s="120" t="str">
        <f>INDEX('[11]1920 Collected Indicators'!$A$3:$CV$36,MATCH($A9,'[11]1920 Collected Indicators'!$A$3:$A$36,0),MATCH(JC$1,'[11]1920 Collected Indicators'!$A$3:$CV$3,0))</f>
        <v>dna</v>
      </c>
      <c r="JD9" s="119">
        <v>692.73</v>
      </c>
      <c r="JE9" s="88">
        <v>755.32</v>
      </c>
      <c r="JF9" s="88">
        <f>INDEX('[17]Cohort Attainment'!$O$40:$BR$75,MATCH($A9,'[17]Cohort Attainment'!$O$40:$O$75,0),MATCH(JF$1,'[17]Cohort Attainment'!$O$40:$BR$40,0))</f>
        <v>772.95</v>
      </c>
      <c r="JG9" s="88">
        <f>INDEX('[18]Cohort Attainment'!$Q$40:$AQ$72,MATCH($A9,'[18]Cohort Attainment'!$O$40:$O$72,0),MATCH(JG$1,'[18]Cohort Attainment'!$Q$39:$AO$39,0))</f>
        <v>799.96</v>
      </c>
      <c r="JH9" s="88">
        <f>INDEX('[19]Cohort Attainment'!$BP$3:$BU$36,MATCH($A9,'[19]Cohort Attainment'!$BU$3:$BU$36,0),MATCH(JH$1,'[19]Cohort Attainment'!$BP$36:$BU$36,0))</f>
        <v>821.14</v>
      </c>
      <c r="JI9" s="88">
        <f>INDEX('[19]Cohort Attainment'!$BP$3:$BU$36,MATCH($A9,'[19]Cohort Attainment'!$BU$3:$BU$36,0),MATCH(JI$1,'[19]Cohort Attainment'!$BP$36:$BU$36,0))</f>
        <v>817.22</v>
      </c>
      <c r="JJ9" s="88">
        <f>INDEX('[19]Cohort Attainment'!$BP$3:$BU$36,MATCH($A9,'[19]Cohort Attainment'!$BU$3:$BU$36,0),MATCH(JJ$1,'[19]Cohort Attainment'!$BP$36:$BU$36,0))</f>
        <v>815.99</v>
      </c>
      <c r="JK9" s="88">
        <f>INDEX('[19]Cohort Attainment'!$BP$3:$BU$36,MATCH($A9,'[19]Cohort Attainment'!$BU$3:$BU$36,0),MATCH(JK$1,'[19]Cohort Attainment'!$BP$36:$BU$36,0))</f>
        <v>822.42</v>
      </c>
      <c r="JL9" s="126">
        <f>INDEX('[11]1920 Collected Indicators'!$A$3:$CV$36,MATCH($A9,'[11]1920 Collected Indicators'!$A$3:$A$36,0),MATCH(JL$1,'[11]1920 Collected Indicators'!$A$3:$CV$3,0))</f>
        <v>815.56</v>
      </c>
      <c r="JM9" s="121">
        <v>446</v>
      </c>
      <c r="JN9" s="88">
        <v>534</v>
      </c>
      <c r="JO9" s="88">
        <f>INDEX('[17]Cohort Attainment'!$O$40:$BR$75,MATCH($A9,'[17]Cohort Attainment'!$O$40:$O$75,0),MATCH(JO$1,'[17]Cohort Attainment'!$O$40:$BR$40,0))</f>
        <v>582</v>
      </c>
      <c r="JP9" s="88">
        <f>INDEX('[18]Cohort Attainment'!$Q$40:$AQ$72,MATCH($A9,'[18]Cohort Attainment'!$O$40:$O$72,0),MATCH(JP$1,'[18]Cohort Attainment'!$Q$39:$AO$39,0))</f>
        <v>548</v>
      </c>
      <c r="JQ9" s="88">
        <f>INDEX('[19]Cohort Attainment'!$P$3:$AO$36,MATCH($A9,'[19]Cohort Attainment'!$AO$3:$AO$36,0),MATCH(JQ$1,'[19]Cohort Attainment'!$P$36:$AO$36,0))</f>
        <v>556</v>
      </c>
      <c r="JR9" s="88">
        <f>INDEX('[19]Cohort Attainment'!$P$3:$AO$36,MATCH($A9,'[19]Cohort Attainment'!$AO$3:$AO$36,0),MATCH(JR$1,'[19]Cohort Attainment'!$P$36:$AO$36,0))</f>
        <v>578</v>
      </c>
      <c r="JS9" s="88">
        <f>INDEX('[19]Cohort Attainment'!$P$3:$AO$36,MATCH($A9,'[19]Cohort Attainment'!$AO$3:$AO$36,0),MATCH(JS$1,'[19]Cohort Attainment'!$P$36:$AO$36,0))</f>
        <v>582</v>
      </c>
      <c r="JT9" s="120">
        <f>INDEX('[19]Cohort Attainment'!$P$3:$AO$36,MATCH($A9,'[19]Cohort Attainment'!$AO$3:$AO$36,0),MATCH(JT$1,'[19]Cohort Attainment'!$P$36:$AO$36,0))</f>
        <v>581</v>
      </c>
      <c r="JU9" s="120">
        <f>INDEX('[11]1920 Collected Indicators'!$A$3:$CV$36,MATCH($A9,'[11]1920 Collected Indicators'!$A$3:$A$36,0),MATCH(JU$1,'[11]1920 Collected Indicators'!$A$3:$CV$3,0))</f>
        <v>616</v>
      </c>
      <c r="JV9" s="119">
        <v>591</v>
      </c>
      <c r="JW9" s="88">
        <v>727</v>
      </c>
      <c r="JX9" s="88">
        <f>INDEX('[17]Cohort Attainment'!$O$40:$BR$75,MATCH($A9,'[17]Cohort Attainment'!$O$40:$O$75,0),MATCH(JX$1,'[17]Cohort Attainment'!$O$40:$BR$40,0))</f>
        <v>720</v>
      </c>
      <c r="JY9" s="88">
        <f>INDEX('[18]Cohort Attainment'!$Q$40:$AQ$72,MATCH($A9,'[18]Cohort Attainment'!$O$40:$O$72,0),MATCH(JY$1,'[18]Cohort Attainment'!$Q$39:$AO$39,0))</f>
        <v>741</v>
      </c>
      <c r="JZ9" s="88">
        <f>INDEX('[19]Cohort Attainment'!$P$3:$AO$36,MATCH($A9,'[19]Cohort Attainment'!$AO$3:$AO$36,0),MATCH(JZ$1,'[19]Cohort Attainment'!$P$36:$AO$36,0))</f>
        <v>773</v>
      </c>
      <c r="KA9" s="88">
        <f>INDEX('[19]Cohort Attainment'!$P$3:$AO$36,MATCH($A9,'[19]Cohort Attainment'!$AO$3:$AO$36,0),MATCH(KA$1,'[19]Cohort Attainment'!$P$36:$AO$36,0))</f>
        <v>726</v>
      </c>
      <c r="KB9" s="88">
        <f>INDEX('[19]Cohort Attainment'!$P$3:$AO$36,MATCH($A9,'[19]Cohort Attainment'!$AO$3:$AO$36,0),MATCH(KB$1,'[19]Cohort Attainment'!$P$36:$AO$36,0))</f>
        <v>771</v>
      </c>
      <c r="KC9" s="120">
        <f>INDEX('[19]Cohort Attainment'!$P$3:$AO$36,MATCH($A9,'[19]Cohort Attainment'!$AO$3:$AO$36,0),MATCH(KC$1,'[19]Cohort Attainment'!$P$36:$AO$36,0))</f>
        <v>757</v>
      </c>
      <c r="KD9" s="120">
        <f>INDEX('[11]1920 Collected Indicators'!$A$3:$CV$36,MATCH($A9,'[11]1920 Collected Indicators'!$A$3:$A$36,0),MATCH(KD$1,'[11]1920 Collected Indicators'!$A$3:$CV$3,0))</f>
        <v>785</v>
      </c>
      <c r="KE9" s="119">
        <v>906</v>
      </c>
      <c r="KF9" s="88">
        <v>888</v>
      </c>
      <c r="KG9" s="88">
        <f>INDEX('[17]Cohort Attainment'!$O$40:$BR$75,MATCH($A9,'[17]Cohort Attainment'!$O$40:$O$75,0),MATCH(KG$1,'[17]Cohort Attainment'!$O$40:$BR$40,0))</f>
        <v>873</v>
      </c>
      <c r="KH9" s="88">
        <f>INDEX('[18]Cohort Attainment'!$Q$40:$AQ$72,MATCH($A9,'[18]Cohort Attainment'!$O$40:$O$72,0),MATCH(KH$1,'[18]Cohort Attainment'!$Q$39:$AO$39,0))</f>
        <v>896</v>
      </c>
      <c r="KI9" s="88">
        <f>INDEX('[19]Cohort Attainment'!$P$3:$AO$36,MATCH($A9,'[19]Cohort Attainment'!$AO$3:$AO$36,0),MATCH(KI$1,'[19]Cohort Attainment'!$P$36:$AO$36,0))</f>
        <v>917</v>
      </c>
      <c r="KJ9" s="88">
        <f>INDEX('[19]Cohort Attainment'!$P$3:$AO$36,MATCH($A9,'[19]Cohort Attainment'!$AO$3:$AO$36,0),MATCH(KJ$1,'[19]Cohort Attainment'!$P$36:$AO$36,0))</f>
        <v>1038</v>
      </c>
      <c r="KK9" s="88">
        <f>INDEX('[19]Cohort Attainment'!$P$3:$AO$36,MATCH($A9,'[19]Cohort Attainment'!$AO$3:$AO$36,0),MATCH(KK$1,'[19]Cohort Attainment'!$P$36:$AO$36,0))</f>
        <v>896</v>
      </c>
      <c r="KL9" s="120">
        <f>INDEX('[19]Cohort Attainment'!$P$3:$AO$36,MATCH($A9,'[19]Cohort Attainment'!$AO$3:$AO$36,0),MATCH(KL$1,'[19]Cohort Attainment'!$P$36:$AO$36,0))</f>
        <v>858</v>
      </c>
      <c r="KM9" s="120">
        <f>INDEX('[11]1920 Collected Indicators'!$A$3:$CV$36,MATCH($A9,'[11]1920 Collected Indicators'!$A$3:$A$36,0),MATCH(KM$1,'[11]1920 Collected Indicators'!$A$3:$CV$3,0))</f>
        <v>906</v>
      </c>
      <c r="KN9" s="119">
        <v>875</v>
      </c>
      <c r="KO9" s="88">
        <v>1012</v>
      </c>
      <c r="KP9" s="88">
        <f>INDEX('[17]Cohort Attainment'!$O$40:$BR$75,MATCH($A9,'[17]Cohort Attainment'!$O$40:$O$75,0),MATCH(KP$1,'[17]Cohort Attainment'!$O$40:$BR$40,0))</f>
        <v>921</v>
      </c>
      <c r="KQ9" s="88">
        <f>INDEX('[18]Cohort Attainment'!$Q$40:$AQ$72,MATCH($A9,'[18]Cohort Attainment'!$O$40:$O$72,0),MATCH(KQ$1,'[18]Cohort Attainment'!$Q$39:$AO$39,0))</f>
        <v>1070</v>
      </c>
      <c r="KR9" s="88">
        <f>INDEX('[19]Cohort Attainment'!$P$3:$AO$36,MATCH($A9,'[19]Cohort Attainment'!$AO$3:$AO$36,0),MATCH(KR$1,'[19]Cohort Attainment'!$P$36:$AO$36,0))</f>
        <v>1038</v>
      </c>
      <c r="KS9" s="88">
        <f>INDEX('[19]Cohort Attainment'!$P$3:$AO$36,MATCH($A9,'[19]Cohort Attainment'!$AO$3:$AO$36,0),MATCH(KS$1,'[19]Cohort Attainment'!$P$36:$AO$36,0))</f>
        <v>1021</v>
      </c>
      <c r="KT9" s="88">
        <f>INDEX('[19]Cohort Attainment'!$P$3:$AO$36,MATCH($A9,'[19]Cohort Attainment'!$AO$3:$AO$36,0),MATCH(KT$1,'[19]Cohort Attainment'!$P$36:$AO$36,0))</f>
        <v>1055</v>
      </c>
      <c r="KU9" s="120">
        <f>INDEX('[19]Cohort Attainment'!$P$3:$AO$36,MATCH($A9,'[19]Cohort Attainment'!$AO$3:$AO$36,0),MATCH(KU$1,'[19]Cohort Attainment'!$P$36:$AO$36,0))</f>
        <v>1068</v>
      </c>
      <c r="KV9" s="120">
        <f>INDEX('[11]1920 Collected Indicators'!$A$3:$CV$36,MATCH($A9,'[11]1920 Collected Indicators'!$A$3:$A$36,0),MATCH(KV$1,'[11]1920 Collected Indicators'!$A$3:$CV$3,0))</f>
        <v>1049</v>
      </c>
      <c r="KW9" s="119">
        <v>1020</v>
      </c>
      <c r="KX9" s="88">
        <v>1037</v>
      </c>
      <c r="KY9" s="88">
        <f>INDEX('[17]Cohort Attainment'!$O$40:$BR$75,MATCH($A9,'[17]Cohort Attainment'!$O$40:$O$75,0),MATCH(KY$1,'[17]Cohort Attainment'!$O$40:$BR$40,0))</f>
        <v>1095</v>
      </c>
      <c r="KZ9" s="88">
        <f>INDEX('[18]Cohort Attainment'!$Q$40:$AQ$72,MATCH($A9,'[18]Cohort Attainment'!$O$40:$O$72,0),MATCH(KZ$1,'[18]Cohort Attainment'!$Q$39:$AO$39,0))</f>
        <v>1144</v>
      </c>
      <c r="LA9" s="88">
        <f>INDEX('[19]Cohort Attainment'!$P$3:$AO$36,MATCH($A9,'[19]Cohort Attainment'!$AO$3:$AO$36,0),MATCH(LA$1,'[19]Cohort Attainment'!$P$36:$AO$36,0))</f>
        <v>1161</v>
      </c>
      <c r="LB9" s="88">
        <f>INDEX('[19]Cohort Attainment'!$P$3:$AO$36,MATCH($A9,'[19]Cohort Attainment'!$AO$3:$AO$36,0),MATCH(LB$1,'[19]Cohort Attainment'!$P$36:$AO$36,0))</f>
        <v>1151</v>
      </c>
      <c r="LC9" s="88">
        <f>INDEX('[19]Cohort Attainment'!$P$3:$AO$36,MATCH($A9,'[19]Cohort Attainment'!$AO$3:$AO$36,0),MATCH(LC$1,'[19]Cohort Attainment'!$P$36:$AO$36,0))</f>
        <v>1159</v>
      </c>
      <c r="LD9" s="120">
        <f>INDEX('[19]Cohort Attainment'!$P$3:$AO$36,MATCH($A9,'[19]Cohort Attainment'!$AO$3:$AO$36,0),MATCH(LD$1,'[19]Cohort Attainment'!$P$36:$AO$36,0))</f>
        <v>1176</v>
      </c>
      <c r="LE9" s="120">
        <f>INDEX('[11]1920 Collected Indicators'!$A$3:$CV$36,MATCH($A9,'[11]1920 Collected Indicators'!$A$3:$A$36,0),MATCH(LE$1,'[11]1920 Collected Indicators'!$A$3:$CV$3,0))</f>
        <v>1069</v>
      </c>
      <c r="LF9" s="119">
        <v>77.878787878787875</v>
      </c>
      <c r="LG9" s="88" t="str">
        <f>INDEX('[3]Raw data 16-17'!$B$2:$XA$34,MATCH($A9,'[3]Raw data 16-17'!$A$2:$A$34,0),MATCH(LG$1,'[3]Raw data 16-17'!$B$1:$GU$1,0))</f>
        <v>dna</v>
      </c>
      <c r="LH9" s="88" t="str">
        <f>INDEX('[14]1718 Collected Indicators'!$A$3:$CH$36,MATCH($A9,'[14]1718 Collected Indicators'!$A$3:$A$36,0),MATCH(LH$1,'[14]1718 Collected Indicators'!$A$3:$CH$3,0))</f>
        <v>dna</v>
      </c>
      <c r="LI9" s="120">
        <f>INDEX('[15]1819 Collected Indicators'!$A$3:$CV$36,MATCH($A9,'[15]1819 Collected Indicators'!$A$3:$A$36,0),MATCH(LI$1,'[15]1819 Collected Indicators'!$A$3:$CV$3,0))</f>
        <v>64.990883041999993</v>
      </c>
      <c r="LJ9" s="120" t="str">
        <f>INDEX('[11]1920 Collected Indicators'!$A$3:$CV$36,MATCH($A9,'[11]1920 Collected Indicators'!$A$3:$A$36,0),MATCH(LJ$1,'[11]1920 Collected Indicators'!$A$3:$CV$3,0))</f>
        <v>dna</v>
      </c>
      <c r="LK9" s="119">
        <v>69.003984063745023</v>
      </c>
      <c r="LL9" s="88" t="str">
        <f>INDEX('[3]Raw data 16-17'!$B$2:$XA$34,MATCH($A9,'[3]Raw data 16-17'!$A$2:$A$34,0),MATCH(LL$1,'[3]Raw data 16-17'!$B$1:$GU$1,0))</f>
        <v>dna</v>
      </c>
      <c r="LM9" s="88" t="str">
        <f>INDEX('[14]1718 Collected Indicators'!$A$3:$CH$36,MATCH($A9,'[14]1718 Collected Indicators'!$A$3:$A$36,0),MATCH(LM$1,'[14]1718 Collected Indicators'!$A$3:$CH$3,0))</f>
        <v>dna</v>
      </c>
      <c r="LN9" s="120">
        <f>INDEX('[15]1819 Collected Indicators'!$A$3:$CV$36,MATCH($A9,'[15]1819 Collected Indicators'!$A$3:$A$36,0),MATCH(LN$1,'[15]1819 Collected Indicators'!$A$3:$CV$3,0))</f>
        <v>72.462259239999995</v>
      </c>
      <c r="LO9" s="120" t="str">
        <f>INDEX('[11]1920 Collected Indicators'!$A$3:$CV$36,MATCH($A9,'[11]1920 Collected Indicators'!$A$3:$A$36,0),MATCH(LO$1,'[11]1920 Collected Indicators'!$A$3:$CV$3,0))</f>
        <v>dna</v>
      </c>
      <c r="LP9" s="119">
        <v>59.178743961352652</v>
      </c>
      <c r="LQ9" s="88" t="str">
        <f>INDEX('[3]Raw data 16-17'!$B$2:$XA$34,MATCH($A9,'[3]Raw data 16-17'!$A$2:$A$34,0),MATCH(LQ$1,'[3]Raw data 16-17'!$B$1:$GU$1,0))</f>
        <v>dna</v>
      </c>
      <c r="LR9" s="88" t="str">
        <f>INDEX('[14]1718 Collected Indicators'!$A$3:$CH$36,MATCH($A9,'[14]1718 Collected Indicators'!$A$3:$A$36,0),MATCH(LR$1,'[14]1718 Collected Indicators'!$A$3:$CH$3,0))</f>
        <v>dna</v>
      </c>
      <c r="LS9" s="120" t="e">
        <f>INDEX('[15]1819 Collected Indicators'!$A$3:$CV$36,MATCH($A9,'[15]1819 Collected Indicators'!$A$3:$A$36,0),MATCH(LS$1,'[15]1819 Collected Indicators'!$A$3:$CV$3,0))</f>
        <v>#N/A</v>
      </c>
      <c r="LT9" s="120" t="e">
        <f>INDEX('[11]1920 Collected Indicators'!$A$3:$CV$36,MATCH($A9,'[11]1920 Collected Indicators'!$A$3:$A$36,0),MATCH(LT$1,'[11]1920 Collected Indicators'!$A$3:$CV$3,0))</f>
        <v>#N/A</v>
      </c>
      <c r="LU9" s="119">
        <v>73.409090909090907</v>
      </c>
      <c r="LV9" s="88" t="str">
        <f>INDEX('[3]Raw data 16-17'!$B$2:$XA$34,MATCH($A9,'[3]Raw data 16-17'!$A$2:$A$34,0),MATCH(LV$1,'[3]Raw data 16-17'!$B$1:$GU$1,0))</f>
        <v>dna</v>
      </c>
      <c r="LW9" s="88" t="str">
        <f>INDEX('[14]1718 Collected Indicators'!$A$3:$CH$36,MATCH($A9,'[14]1718 Collected Indicators'!$A$3:$A$36,0),MATCH(LW$1,'[14]1718 Collected Indicators'!$A$3:$CH$3,0))</f>
        <v>dna</v>
      </c>
      <c r="LX9" s="120">
        <f>INDEX('[15]1819 Collected Indicators'!$A$3:$CV$36,MATCH($A9,'[15]1819 Collected Indicators'!$A$3:$A$36,0),MATCH(LX$1,'[15]1819 Collected Indicators'!$A$3:$CV$3,0))</f>
        <v>22.636756523999999</v>
      </c>
      <c r="LY9" s="120" t="str">
        <f>INDEX('[11]1920 Collected Indicators'!$A$3:$CV$36,MATCH($A9,'[11]1920 Collected Indicators'!$A$3:$A$36,0),MATCH(LY$1,'[11]1920 Collected Indicators'!$A$3:$CV$3,0))</f>
        <v>dna</v>
      </c>
      <c r="LZ9" s="119">
        <v>64.223107569721122</v>
      </c>
      <c r="MA9" s="88" t="str">
        <f>INDEX('[3]Raw data 16-17'!$B$2:$XA$34,MATCH($A9,'[3]Raw data 16-17'!$A$2:$A$34,0),MATCH(MA$1,'[3]Raw data 16-17'!$B$1:$GU$1,0))</f>
        <v>dna</v>
      </c>
      <c r="MB9" s="88" t="str">
        <f>INDEX('[14]1718 Collected Indicators'!$A$3:$CH$36,MATCH($A9,'[14]1718 Collected Indicators'!$A$3:$A$36,0),MATCH(MB$1,'[14]1718 Collected Indicators'!$A$3:$CH$3,0))</f>
        <v>dna</v>
      </c>
      <c r="MC9" s="120">
        <f>INDEX('[15]1819 Collected Indicators'!$A$3:$CV$36,MATCH($A9,'[15]1819 Collected Indicators'!$A$3:$A$36,0),MATCH(MC$1,'[15]1819 Collected Indicators'!$A$3:$CV$3,0))</f>
        <v>21.416037543000002</v>
      </c>
      <c r="MD9" s="120" t="str">
        <f>INDEX('[11]1920 Collected Indicators'!$A$3:$CV$36,MATCH($A9,'[11]1920 Collected Indicators'!$A$3:$A$36,0),MATCH(MD$1,'[11]1920 Collected Indicators'!$A$3:$CV$3,0))</f>
        <v>dna</v>
      </c>
      <c r="ME9" s="119">
        <v>53.945249597423519</v>
      </c>
      <c r="MF9" s="88" t="str">
        <f>INDEX('[3]Raw data 16-17'!$B$2:$XA$34,MATCH($A9,'[3]Raw data 16-17'!$A$2:$A$34,0),MATCH(MF$1,'[3]Raw data 16-17'!$B$1:$GU$1,0))</f>
        <v>dna</v>
      </c>
      <c r="MG9" s="88" t="str">
        <f>INDEX('[14]1718 Collected Indicators'!$A$3:$CH$36,MATCH($A9,'[14]1718 Collected Indicators'!$A$3:$A$36,0),MATCH(MG$1,'[14]1718 Collected Indicators'!$A$3:$CH$3,0))</f>
        <v>dna</v>
      </c>
      <c r="MH9" s="120" t="e">
        <f>INDEX('[15]1819 Collected Indicators'!$A$3:$CV$36,MATCH($A9,'[15]1819 Collected Indicators'!$A$3:$A$36,0),MATCH(MH$1,'[15]1819 Collected Indicators'!$A$3:$CV$3,0))</f>
        <v>#N/A</v>
      </c>
      <c r="MI9" s="120" t="e">
        <f>INDEX('[11]1920 Collected Indicators'!$A$3:$CV$36,MATCH($A9,'[11]1920 Collected Indicators'!$A$3:$A$36,0),MATCH(MI$1,'[11]1920 Collected Indicators'!$A$3:$CV$3,0))</f>
        <v>#N/A</v>
      </c>
      <c r="MJ9" s="119">
        <v>83.181818181818173</v>
      </c>
      <c r="MK9" s="88" t="str">
        <f>INDEX('[3]Raw data 16-17'!$B$2:$XA$34,MATCH($A9,'[3]Raw data 16-17'!$A$2:$A$34,0),MATCH(MK$1,'[3]Raw data 16-17'!$B$1:$GU$1,0))</f>
        <v>dna</v>
      </c>
      <c r="ML9" s="88" t="str">
        <f>INDEX('[14]1718 Collected Indicators'!$A$3:$CH$36,MATCH($A9,'[14]1718 Collected Indicators'!$A$3:$A$36,0),MATCH(ML$1,'[14]1718 Collected Indicators'!$A$3:$CH$3,0))</f>
        <v>dna</v>
      </c>
      <c r="MM9" s="120" t="str">
        <f>INDEX('[15]1819 Collected Indicators'!$A$3:$CV$36,MATCH($A9,'[15]1819 Collected Indicators'!$A$3:$A$36,0),MATCH(MM$1,'[15]1819 Collected Indicators'!$A$3:$CV$3,0))</f>
        <v>dna</v>
      </c>
      <c r="MN9" s="120" t="str">
        <f>INDEX('[11]1920 Collected Indicators'!$A$3:$CV$36,MATCH($A9,'[11]1920 Collected Indicators'!$A$3:$A$36,0),MATCH(MN$1,'[11]1920 Collected Indicators'!$A$3:$CV$3,0))</f>
        <v>dna</v>
      </c>
      <c r="MO9" s="119">
        <v>76.414342629482064</v>
      </c>
      <c r="MP9" s="88" t="str">
        <f>INDEX('[3]Raw data 16-17'!$B$2:$XA$34,MATCH($A9,'[3]Raw data 16-17'!$A$2:$A$34,0),MATCH(MP$1,'[3]Raw data 16-17'!$B$1:$GU$1,0))</f>
        <v>dna</v>
      </c>
      <c r="MQ9" s="88" t="str">
        <f>INDEX('[14]1718 Collected Indicators'!$A$3:$CH$36,MATCH($A9,'[14]1718 Collected Indicators'!$A$3:$A$36,0),MATCH(MQ$1,'[14]1718 Collected Indicators'!$A$3:$CH$3,0))</f>
        <v>dna</v>
      </c>
      <c r="MR9" s="120" t="str">
        <f>INDEX('[15]1819 Collected Indicators'!$A$3:$CV$36,MATCH($A9,'[15]1819 Collected Indicators'!$A$3:$A$36,0),MATCH(MR$1,'[15]1819 Collected Indicators'!$A$3:$CV$3,0))</f>
        <v>dna</v>
      </c>
      <c r="MS9" s="120" t="str">
        <f>INDEX('[11]1920 Collected Indicators'!$A$3:$CV$36,MATCH($A9,'[11]1920 Collected Indicators'!$A$3:$A$36,0),MATCH(MS$1,'[11]1920 Collected Indicators'!$A$3:$CV$3,0))</f>
        <v>dna</v>
      </c>
      <c r="MT9" s="119">
        <v>67.900241351568781</v>
      </c>
      <c r="MU9" s="88" t="str">
        <f>INDEX('[3]Raw data 16-17'!$B$2:$XA$34,MATCH($A9,'[3]Raw data 16-17'!$A$2:$A$34,0),MATCH(MU$1,'[3]Raw data 16-17'!$B$1:$GU$1,0))</f>
        <v>dna</v>
      </c>
      <c r="MV9" s="88" t="str">
        <f>INDEX('[14]1718 Collected Indicators'!$A$3:$CH$36,MATCH($A9,'[14]1718 Collected Indicators'!$A$3:$A$36,0),MATCH(MV$1,'[14]1718 Collected Indicators'!$A$3:$CH$3,0))</f>
        <v>dna</v>
      </c>
      <c r="MW9" s="120" t="e">
        <f>INDEX('[15]1819 Collected Indicators'!$A$3:$CV$36,MATCH($A9,'[15]1819 Collected Indicators'!$A$3:$A$36,0),MATCH(MW$1,'[15]1819 Collected Indicators'!$A$3:$CV$3,0))</f>
        <v>#N/A</v>
      </c>
      <c r="MX9" s="120" t="e">
        <f>INDEX('[11]1920 Collected Indicators'!$A$3:$CV$36,MATCH($A9,'[11]1920 Collected Indicators'!$A$3:$A$36,0),MATCH(MX$1,'[11]1920 Collected Indicators'!$A$3:$CV$3,0))</f>
        <v>#N/A</v>
      </c>
      <c r="MY9" s="119">
        <v>77.954545454545453</v>
      </c>
      <c r="MZ9" s="88" t="str">
        <f>INDEX('[3]Raw data 16-17'!$B$2:$XA$34,MATCH($A9,'[3]Raw data 16-17'!$A$2:$A$34,0),MATCH(MZ$1,'[3]Raw data 16-17'!$B$1:$GU$1,0))</f>
        <v>dna</v>
      </c>
      <c r="NA9" s="88" t="str">
        <f>INDEX('[14]1718 Collected Indicators'!$A$3:$CH$36,MATCH($A9,'[14]1718 Collected Indicators'!$A$3:$A$36,0),MATCH(NA$1,'[14]1718 Collected Indicators'!$A$3:$CH$3,0))</f>
        <v>dna</v>
      </c>
      <c r="NB9" s="120" t="e">
        <f>INDEX('[15]1819 Collected Indicators'!$A$3:$CV$36,MATCH($A9,'[15]1819 Collected Indicators'!$A$3:$A$36,0),MATCH(NB$1,'[15]1819 Collected Indicators'!$A$3:$CV$3,0))</f>
        <v>#N/A</v>
      </c>
      <c r="NC9" s="183"/>
      <c r="ND9" s="119">
        <v>64.757358790771676</v>
      </c>
      <c r="NE9" s="88" t="str">
        <f>INDEX('[3]Raw data 16-17'!$B$2:$XA$34,MATCH($A9,'[3]Raw data 16-17'!$A$2:$A$34,0),MATCH(NE$1,'[3]Raw data 16-17'!$B$1:$GU$1,0))</f>
        <v>dna</v>
      </c>
      <c r="NF9" s="88" t="str">
        <f>INDEX('[14]1718 Collected Indicators'!$A$3:$CH$36,MATCH($A9,'[14]1718 Collected Indicators'!$A$3:$A$36,0),MATCH(NF$1,'[14]1718 Collected Indicators'!$A$3:$CH$3,0))</f>
        <v>dna</v>
      </c>
      <c r="NG9" s="120" t="e">
        <f>INDEX('[15]1819 Collected Indicators'!$A$3:$CV$36,MATCH($A9,'[15]1819 Collected Indicators'!$A$3:$A$36,0),MATCH(NG$1,'[15]1819 Collected Indicators'!$A$3:$CV$3,0))</f>
        <v>#N/A</v>
      </c>
      <c r="NH9" s="183"/>
      <c r="NI9" s="119">
        <v>58.326629123089305</v>
      </c>
      <c r="NJ9" s="88" t="str">
        <f>INDEX('[3]Raw data 16-17'!$B$2:$XA$34,MATCH($A9,'[3]Raw data 16-17'!$A$2:$A$34,0),MATCH(NJ$1,'[3]Raw data 16-17'!$B$1:$GU$1,0))</f>
        <v>dna</v>
      </c>
      <c r="NK9" s="88" t="str">
        <f>INDEX('[14]1718 Collected Indicators'!$A$3:$CH$36,MATCH($A9,'[14]1718 Collected Indicators'!$A$3:$A$36,0),MATCH(NK$1,'[14]1718 Collected Indicators'!$A$3:$CH$3,0))</f>
        <v>dna</v>
      </c>
      <c r="NL9" s="120" t="e">
        <f>INDEX('[15]1819 Collected Indicators'!$A$3:$CV$36,MATCH($A9,'[15]1819 Collected Indicators'!$A$3:$A$36,0),MATCH(NL$1,'[15]1819 Collected Indicators'!$A$3:$CV$3,0))</f>
        <v>#N/A</v>
      </c>
      <c r="NM9" s="183"/>
      <c r="NN9" s="119">
        <f>INDEX([20]Extraction!$B$2:$I$36,MATCH($A9,[20]Extraction!$I$2:$I$36,0),MATCH(NN$1,[20]Extraction!$B$2:$I$2,0))</f>
        <v>76.489795918367349</v>
      </c>
      <c r="NO9" s="119">
        <f>INDEX([20]Extraction!$B$2:$I$36,MATCH($A9,[20]Extraction!$I$2:$I$36,0),MATCH(NO$1,[20]Extraction!$B$2:$I$2,0))</f>
        <v>74.20667209113094</v>
      </c>
      <c r="NP9" s="119">
        <f>INDEX([20]Extraction!$B$2:$I$36,MATCH($A9,[20]Extraction!$I$2:$I$36,0),MATCH(NP$1,[20]Extraction!$B$2:$I$2,0))</f>
        <v>76.050753370340971</v>
      </c>
      <c r="NQ9" s="119">
        <f>INDEX([20]Extraction!$B$2:$I$36,MATCH($A9,[20]Extraction!$I$2:$I$36,0),MATCH(NQ$1,[20]Extraction!$B$2:$I$2,0))</f>
        <v>75.827814569536301</v>
      </c>
      <c r="NR9" s="119">
        <f>INDEX([20]Extraction!$B$2:$I$36,MATCH($A9,[20]Extraction!$I$2:$I$36,0),MATCH(NR$1,[20]Extraction!$B$2:$I$2,0))</f>
        <v>79.626749611197511</v>
      </c>
      <c r="NS9" s="119">
        <f>INDEX([20]Extraction!$B$2:$I$36,MATCH($A9,[20]Extraction!$I$2:$I$36,0),MATCH(NS$1,[20]Extraction!$B$2:$I$2,0))</f>
        <v>82.201986754966853</v>
      </c>
      <c r="NT9" s="119" t="str">
        <f>INDEX([20]Extraction!$B$2:$I$36,MATCH($A9,[20]Extraction!$I$2:$I$36,0),MATCH(NT$1,[20]Extraction!$B$2:$I$2,0))</f>
        <v>dna</v>
      </c>
      <c r="NU9" s="129">
        <f>INDEX([21]Sheet1!$L$17:$T$50,MATCH($A9,[21]Sheet1!$L$17:$L$50,0),MATCH(NU$1,[21]Sheet1!$L$17:$T$17,0))</f>
        <v>95</v>
      </c>
      <c r="NV9" s="130">
        <f>INDEX([21]Sheet1!$L$17:$T$50,MATCH($A9,[21]Sheet1!$L$17:$L$50,0),MATCH(NV$1,[21]Sheet1!$L$17:$T$17,0))</f>
        <v>97.5</v>
      </c>
      <c r="NW9" s="130">
        <f>INDEX([21]Sheet1!$L$17:$T$50,MATCH($A9,[21]Sheet1!$L$17:$L$50,0),MATCH(NW$1,[21]Sheet1!$L$17:$T$17,0))</f>
        <v>100</v>
      </c>
      <c r="NX9" s="130">
        <f>INDEX([21]Sheet1!$L$17:$T$50,MATCH($A9,[21]Sheet1!$L$17:$L$50,0),MATCH(NX$1,[21]Sheet1!$L$17:$T$17,0))</f>
        <v>93.61702127659575</v>
      </c>
      <c r="NY9" s="130">
        <f>INDEX([21]Sheet1!$L$17:$T$50,MATCH($A9,[21]Sheet1!$L$17:$L$50,0),MATCH(NY$1,[21]Sheet1!$L$17:$T$17,0))</f>
        <v>100</v>
      </c>
      <c r="NZ9" s="130">
        <f>INDEX([21]Sheet1!$L$17:$T$50,MATCH($A9,[21]Sheet1!$L$17:$L$50,0),MATCH(NZ$1,[21]Sheet1!$L$17:$T$17,0))</f>
        <v>93.333333333333329</v>
      </c>
      <c r="OA9" s="130">
        <f>INDEX([21]Sheet1!$L$17:$T$50,MATCH($A9,[21]Sheet1!$L$17:$L$50,0),MATCH(OA$1,[21]Sheet1!$L$17:$T$17,0))</f>
        <v>100</v>
      </c>
      <c r="OB9" s="88">
        <f>INDEX('[14]1718 Collected Indicators'!$A$3:$CH$36,MATCH($A9,'[14]1718 Collected Indicators'!$A$3:$A$36,0),MATCH(OB$1,'[14]1718 Collected Indicators'!$A$3:$CH$3,0))</f>
        <v>95</v>
      </c>
      <c r="OC9" s="126">
        <f>INDEX('[15]1819 Collected Indicators'!$A$3:$CV$36,MATCH($A9,'[15]1819 Collected Indicators'!$A$3:$A$36,0),MATCH(OC$1,'[15]1819 Collected Indicators'!$A$3:$CV$3,0))</f>
        <v>92.5</v>
      </c>
      <c r="OD9" s="120">
        <f>INDEX('[11]1920 Collected Indicators'!$A$3:$CV$36,MATCH($A9,'[11]1920 Collected Indicators'!$A$3:$A$36,0),MATCH(OD$1,'[11]1920 Collected Indicators'!$A$3:$CV$3,0))</f>
        <v>85.399999999999991</v>
      </c>
      <c r="OE9" s="121">
        <v>93</v>
      </c>
      <c r="OF9" s="88">
        <v>93.4</v>
      </c>
      <c r="OG9" s="88">
        <v>93.4</v>
      </c>
      <c r="OH9" s="88">
        <f>INDEX('[3]Raw data 16-17'!$A$1:$BV$34,MATCH($A9,'[3]Raw data 16-17'!A$1:A$34,0),MATCH(OH$1,'[3]Raw data 16-17'!$A$1:$BV$1,0))</f>
        <v>93</v>
      </c>
      <c r="OI9" s="121">
        <f>INDEX('[15]1819 Collected Indicators'!$A$3:$CV$36,MATCH($A9,'[15]1819 Collected Indicators'!$A$3:$A$36,0),MATCH(OI$1,'[15]1819 Collected Indicators'!$A$3:$CV$3,0))</f>
        <v>92.204800000000006</v>
      </c>
      <c r="OJ9" s="120" t="str">
        <f>INDEX('[11]1920 Collected Indicators'!$A$3:$CV$36,MATCH($A9,'[11]1920 Collected Indicators'!$A$3:$A$36,0),MATCH(OJ$1,'[11]1920 Collected Indicators'!$A$3:$CV$3,0))</f>
        <v>dna</v>
      </c>
      <c r="OK9" s="119">
        <f>INDEX('[22]All years '!$A$1:$F$34,MATCH($A9,'[22]All years '!$A$1:$A$34,0),MATCH(OK$1,'[22]All years '!$A$1:$F$1,0))</f>
        <v>89.699575027726254</v>
      </c>
      <c r="OL9" s="88">
        <f>INDEX('[22]All years '!$A$1:$F$34,MATCH($A9,'[22]All years '!$A$1:$A$34,0),MATCH(OL$1,'[22]All years '!$A$1:$F$1,0))</f>
        <v>89.362886091317733</v>
      </c>
      <c r="OM9" s="88">
        <f>INDEX('[22]All years '!$A$1:$F$34,MATCH($A9,'[22]All years '!$A$1:$A$34,0),MATCH(OM$1,'[22]All years '!$A$1:$F$1,0))</f>
        <v>85.980286486402051</v>
      </c>
      <c r="ON9" s="88">
        <f>INDEX('[22]All years '!$A$1:$F$34,MATCH($A9,'[22]All years '!$A$1:$A$34,0),MATCH(ON$1,'[22]All years '!$A$1:$F$1,0))</f>
        <v>84.50453032691604</v>
      </c>
      <c r="OO9" s="121">
        <f>INDEX('[22]All years '!$A$1:$F$34,MATCH($A9,'[22]All years '!$A$1:$A$34,0),MATCH(OO$1,'[22]All years '!$A$1:$F$1,0))</f>
        <v>85.980286486402051</v>
      </c>
      <c r="OP9" s="120" t="str">
        <f>INDEX('[11]1920 Collected Indicators'!$A$3:$CV$36,MATCH($A9,'[11]1920 Collected Indicators'!$A$3:$A$36,0),MATCH(OP$1,'[11]1920 Collected Indicators'!$A$3:$CV$3,0))</f>
        <v>dna</v>
      </c>
      <c r="OQ9" s="119">
        <v>44.219991377717555</v>
      </c>
      <c r="OR9" s="88">
        <v>46</v>
      </c>
      <c r="OS9" s="88">
        <v>40.700000000000003</v>
      </c>
      <c r="OT9" s="116">
        <f>INDEX('[3]Raw data 16-17'!$B$2:$ACG$34,MATCH($A9,'[3]Raw data 16-17'!$A$2:$A$34,0),MATCH(OT$1,'[3]Raw data 16-17'!$B$1:$MA$1,0))</f>
        <v>43.40201665935993</v>
      </c>
      <c r="OU9" s="133">
        <f>INDEX('[15]1819 Collected Indicators'!$A$3:$CV$36,MATCH($A9,'[15]1819 Collected Indicators'!$A$3:$A$36,0),MATCH(OU$1,'[15]1819 Collected Indicators'!$A$3:$CV$3,0))</f>
        <v>17.4651</v>
      </c>
      <c r="OV9" s="120" t="str">
        <f>INDEX('[11]1920 Collected Indicators'!$A$3:$CV$36,MATCH($A9,'[11]1920 Collected Indicators'!$A$3:$A$36,0),MATCH(OV$1,'[11]1920 Collected Indicators'!$A$3:$CV$3,0))</f>
        <v>dna</v>
      </c>
      <c r="OW9" s="119">
        <f>INDEX('[23]All years '!$A$2:$F$35,MATCH($A9,'[23]All years '!$A$2:$A$35,0),MATCH(OW$1,'[23]All years '!$A$2:$F$2,0))</f>
        <v>286.68941979522185</v>
      </c>
      <c r="OX9" s="88">
        <f>INDEX('[23]All years '!$A$2:$F$35,MATCH($A9,'[23]All years '!$A$2:$A$35,0),MATCH(OX$1,'[23]All years '!$A$2:$F$2,0))</f>
        <v>194.73684210526315</v>
      </c>
      <c r="OY9" s="88">
        <f>INDEX('[23]All years '!$A$2:$F$35,MATCH($A9,'[23]All years '!$A$2:$A$35,0),MATCH(OY$1,'[23]All years '!$A$2:$F$2,0))</f>
        <v>148.78892733564015</v>
      </c>
      <c r="OZ9" s="88">
        <f>INDEX('[23]All years '!$A$2:$F$35,MATCH($A9,'[23]All years '!$A$2:$A$35,0),MATCH(OZ$1,'[23]All years '!$A$2:$F$2,0))</f>
        <v>299.14529914529913</v>
      </c>
      <c r="PA9" s="183">
        <f>INDEX('[23]All years '!$A$2:$F$35,MATCH($A9,'[23]All years '!$A$2:$A$35,0),MATCH(PA$1,'[23]All years '!$A$2:$F$2,0))</f>
        <v>80.267558528428097</v>
      </c>
      <c r="PB9" s="120" t="str">
        <f>INDEX('[11]1920 Collected Indicators'!$A$3:$CV$36,MATCH($A9,'[11]1920 Collected Indicators'!$A$3:$A$36,0),MATCH(PB$1,'[11]1920 Collected Indicators'!$A$3:$CV$3,0))</f>
        <v>dna</v>
      </c>
      <c r="PC9" s="119">
        <v>89.3</v>
      </c>
      <c r="PD9" s="88">
        <f>INDEX('[3]Raw data 16-17'!$B$2:$XA$34,MATCH($A9,'[3]Raw data 16-17'!$A$2:$A$34,0),MATCH(PD$1,'[3]Raw data 16-17'!$B$1:$GU$1,0))</f>
        <v>88.1</v>
      </c>
      <c r="PE9" s="88">
        <f>INDEX('[14]1718 Collected Indicators'!$A$3:$CH$36,MATCH($A9,'[14]1718 Collected Indicators'!$A$3:$A$36,0),MATCH(PE$1,'[14]1718 Collected Indicators'!$A$3:$CH$3,0))</f>
        <v>89.3</v>
      </c>
      <c r="PF9" s="120">
        <f>INDEX('[15]1819 Collected Indicators'!$A$3:$CV$36,MATCH($A9,'[15]1819 Collected Indicators'!$A$3:$A$36,0),MATCH(PF$1,'[15]1819 Collected Indicators'!$A$3:$CV$3,0))</f>
        <v>88.656054805561155</v>
      </c>
      <c r="PG9" s="120">
        <f>INDEX('[11]1920 Collected Indicators'!$A$3:$CV$36,MATCH($A9,'[11]1920 Collected Indicators'!$A$3:$A$36,0),MATCH(PG$1,'[11]1920 Collected Indicators'!$A$3:$CV$3,0))</f>
        <v>89.977592177632914</v>
      </c>
      <c r="PH9" s="129">
        <v>0.89285714285714279</v>
      </c>
      <c r="PI9" s="130">
        <v>5.6818181818181817</v>
      </c>
      <c r="PJ9" s="130">
        <v>0.76923076923076927</v>
      </c>
      <c r="PK9" s="130">
        <v>5</v>
      </c>
      <c r="PL9" s="88">
        <f>INDEX('[3]Raw data 16-17'!$B$2:$BV$34,MATCH($A9,'[3]Raw data 16-17'!$A$2:$A$34,0),MATCH(PL$1,'[3]Raw data 16-17'!$B$1:$BV$1,0))</f>
        <v>8.4745762711864394</v>
      </c>
      <c r="PM9" s="130">
        <f>INDEX('[14]1718 Collected Indicators'!$A$3:$CH$36,MATCH($A9,'[14]1718 Collected Indicators'!$A$3:$A$36,0),MATCH(PM$1,'[14]1718 Collected Indicators'!$A$3:$CH$3,0))</f>
        <v>7.0512820512820511</v>
      </c>
      <c r="PN9" s="194">
        <f>INDEX('[15]1819 Collected Indicators'!$A$3:$CV$36,MATCH($A9,'[15]1819 Collected Indicators'!$A$3:$A$36,0),MATCH(PN$1,'[15]1819 Collected Indicators'!$A$3:$CV$3,0))</f>
        <v>2.6455026455026456</v>
      </c>
      <c r="PO9" s="120" t="str">
        <f>INDEX('[11]1920 Collected Indicators'!$A$3:$CV$36,MATCH($A9,'[11]1920 Collected Indicators'!$A$3:$A$36,0),MATCH(PO$1,'[11]1920 Collected Indicators'!$A$3:$CV$3,0))</f>
        <v>dna</v>
      </c>
      <c r="PP9" s="119">
        <v>24.02</v>
      </c>
      <c r="PQ9" s="88">
        <v>17.600000000000001</v>
      </c>
      <c r="PR9" s="88">
        <v>18.23</v>
      </c>
      <c r="PS9" s="88">
        <v>18</v>
      </c>
      <c r="PT9" s="88">
        <v>17.14</v>
      </c>
      <c r="PU9" s="88">
        <v>18.57</v>
      </c>
      <c r="PV9" s="88">
        <f>INDEX('[3]Raw data 16-17'!$B$2:$XA$34,MATCH($A9,'[3]Raw data 16-17'!$A$2:$A$34,0),MATCH(PV$1,'[3]Raw data 16-17'!$B$1:$GU$1,0))</f>
        <v>23.834196891191709</v>
      </c>
      <c r="PW9" s="88">
        <f>INDEX('[14]1718 Collected Indicators'!$A$3:$CH$36,MATCH($A9,'[14]1718 Collected Indicators'!$A$3:$A$36,0),MATCH(PW$1,'[14]1718 Collected Indicators'!$A$3:$CH$3,0))</f>
        <v>27.93017456359102</v>
      </c>
      <c r="PX9" s="120">
        <f>INDEX('[15]1819 Collected Indicators'!$A$3:$CV$36,MATCH($A9,'[15]1819 Collected Indicators'!$A$3:$A$36,0),MATCH(PX$1,'[15]1819 Collected Indicators'!$A$3:$CV$3,0))</f>
        <v>20</v>
      </c>
      <c r="PY9" s="120" t="str">
        <f>INDEX('[11]1920 Collected Indicators'!$A$3:$CV$36,MATCH($A9,'[11]1920 Collected Indicators'!$A$3:$A$36,0),MATCH(PY$1,'[11]1920 Collected Indicators'!$A$3:$CV$3,0))</f>
        <v>dna</v>
      </c>
      <c r="PZ9" s="119">
        <f t="shared" si="2"/>
        <v>4.2097332273882753</v>
      </c>
      <c r="QA9" s="87">
        <v>13298</v>
      </c>
      <c r="QB9" s="131">
        <f t="array" ref="QB9">INDEX('[24]Gross Exp for LGBF'!$A$3:$K$38,MATCH($A9,'[24]Gross Exp for LGBF'!$A$3:$A$38,0),MATCH(QB$1,'[24]Gross Exp for LGBF'!$A$3:$K$3,0))</f>
        <v>315887</v>
      </c>
      <c r="QC9" s="88">
        <f t="shared" si="36"/>
        <v>4.4790783262661016</v>
      </c>
      <c r="QD9" s="87">
        <v>13996</v>
      </c>
      <c r="QE9" s="131">
        <f t="array" ref="QE9">INDEX('[24]Gross Exp for LGBF'!$A$3:$K$38,MATCH($A9,'[24]Gross Exp for LGBF'!$A$3:$A$38,0),MATCH(QE$1,'[24]Gross Exp for LGBF'!$A$3:$K$3,0))</f>
        <v>312475</v>
      </c>
      <c r="QF9" s="116">
        <f t="shared" si="37"/>
        <v>4.54850168845896</v>
      </c>
      <c r="QG9" s="87">
        <v>14520</v>
      </c>
      <c r="QH9" s="131">
        <f t="array" ref="QH9">INDEX('[24]Gross Exp for LGBF'!$A$3:$K$38,MATCH($A9,'[24]Gross Exp for LGBF'!$A$3:$A$38,0),MATCH(QH$1,'[24]Gross Exp for LGBF'!$A$3:$K$3,0))</f>
        <v>319226</v>
      </c>
      <c r="QI9" s="116">
        <f t="shared" si="38"/>
        <v>4.1153156900042207</v>
      </c>
      <c r="QJ9" s="87">
        <v>13457</v>
      </c>
      <c r="QK9" s="87">
        <f t="array" ref="QK9">INDEX('[24]Gross Exp for LGBF'!$A$3:$K$38,MATCH($A9,'[24]Gross Exp for LGBF'!$A$3:$A$38,0),MATCH(QK$1,'[24]Gross Exp for LGBF'!$A$3:$K$3,0))</f>
        <v>326998</v>
      </c>
      <c r="QL9" s="116">
        <f t="shared" si="39"/>
        <v>3.9991379748995053</v>
      </c>
      <c r="QM9" s="87">
        <v>13361</v>
      </c>
      <c r="QN9" s="87">
        <f t="array" ref="QN9">INDEX('[24]Gross Exp for LGBF'!$A$3:$K$38,MATCH($A9,'[24]Gross Exp for LGBF'!$A$3:$A$38,0),MATCH(QN$1,'[24]Gross Exp for LGBF'!$A$3:$K$3,0))</f>
        <v>334097</v>
      </c>
      <c r="QO9" s="116">
        <f t="shared" si="40"/>
        <v>4.0471642604352951</v>
      </c>
      <c r="QP9" s="87">
        <v>13963</v>
      </c>
      <c r="QQ9" s="87">
        <f t="array" ref="QQ9">INDEX('[24]Gross Exp for LGBF'!$A$3:$K$38,MATCH($A9,'[24]Gross Exp for LGBF'!$A$3:$A$38,0),MATCH(QQ$1,'[24]Gross Exp for LGBF'!$A$3:$K$3,0))</f>
        <v>345007</v>
      </c>
      <c r="QR9" s="116">
        <f t="shared" si="41"/>
        <v>3.6525371946627256</v>
      </c>
      <c r="QS9" s="87">
        <f>INDEX('[2]All Previous Years'!$A$1:$EX$34,MATCH($A9,'[2]All Previous Years'!$A$1:$A$34,0),MATCH(QS$1,'[2]All Previous Years'!$A$1:$EX$1,0))</f>
        <v>12852</v>
      </c>
      <c r="QT9" s="87">
        <f t="array" ref="QT9">INDEX('[24]Gross Exp for LGBF'!$A$3:$K$38,MATCH($A9,'[24]Gross Exp for LGBF'!$A$3:$A$38,0),MATCH(QT$1,'[24]Gross Exp for LGBF'!$A$3:$K$3,0))</f>
        <v>351865</v>
      </c>
      <c r="QU9" s="88">
        <f t="shared" si="42"/>
        <v>2.9450757829385941</v>
      </c>
      <c r="QV9" s="32">
        <f>INDEX([4]Sheet1!$A$1:$CJ$34, MATCH($A9, [4]Sheet1!$A$1:$A$34, 0), MATCH(QV$1, [4]Sheet1!$A$1:$CJ$1, 0))</f>
        <v>10996</v>
      </c>
      <c r="QW9" s="32">
        <f t="array" ref="QW9">INDEX('[24]Gross Exp for LGBF'!$A$3:$K$38,MATCH($A9,'[24]Gross Exp for LGBF'!$A$3:$A$38,0),MATCH(QW$1,'[24]Gross Exp for LGBF'!$A$3:$K$3,0))</f>
        <v>373369</v>
      </c>
      <c r="QX9" s="88">
        <f t="shared" si="43"/>
        <v>3.2560890994684217</v>
      </c>
      <c r="QY9" s="88">
        <f>INDEX('[6]Finance Indicators'!$B$3:$BO$35,MATCH($A9,'[6]Finance Indicators'!$A$3:$A$35,0),MATCH(QY$1,'[6]Finance Indicators'!$B$2:$BO$2,0))</f>
        <v>11779</v>
      </c>
      <c r="QZ9" s="88">
        <f t="array" ref="QZ9">INDEX('[24]Gross Exp for LGBF'!$A$3:$K$38,MATCH($A9,'[24]Gross Exp for LGBF'!$A$3:$A$38,0),MATCH(QZ$1,'[24]Gross Exp for LGBF'!$A$3:$K$3,0))</f>
        <v>361753</v>
      </c>
      <c r="RA9" s="250">
        <f t="array" ref="RA9">INDEX('[7]Finance Indicators'!$A$2:$BO$35,MATCH($A9,'[7]Finance Indicators'!$A$2:$A$35,0),MATCH(RA$1,'[7]Finance Indicators'!$A$2:$BO$2,0))</f>
        <v>3.3764825294420264</v>
      </c>
      <c r="RB9" s="250">
        <f t="array" ref="RB9">INDEX('[7]Finance Indicators'!$A$2:$BO$35,MATCH($A9,'[7]Finance Indicators'!$A$2:$A$35,0),MATCH(RB$1,'[7]Finance Indicators'!$A$2:$BO$2,0))</f>
        <v>12142</v>
      </c>
      <c r="RC9" s="250">
        <f t="array" ref="RC9">INDEX('[7]Finance Indicators'!$A$2:$BO$35,MATCH($A9,'[7]Finance Indicators'!$A$2:$A$35,0),MATCH(RC$1,'[7]Finance Indicators'!$A$2:$BO$2,0))</f>
        <v>359605</v>
      </c>
      <c r="RD9" s="115">
        <f>INDEX('[25]Corporate Management'!$B$6:$EY$40,MATCH($A9,'[25]Corporate Management'!$B$6:$B$40,0),MATCH(RD$1,'[25]Corporate Management'!$B$40:$EY$40,0))</f>
        <v>40.416666666666664</v>
      </c>
      <c r="RE9" s="131">
        <f>INDEX('[25]Corporate Management'!$B$6:$EY$40,MATCH($A9,'[25]Corporate Management'!$B$6:$B$40,0),MATCH(RE$1,'[25]Corporate Management'!$B$40:$EY$40,0))</f>
        <v>97</v>
      </c>
      <c r="RF9" s="131">
        <f>INDEX('[25]Corporate Management'!$B$6:$EY$40,MATCH($A9,'[25]Corporate Management'!$B$6:$B$40,0),MATCH(RF$1,'[25]Corporate Management'!$B$40:$EY$40,0))</f>
        <v>240</v>
      </c>
      <c r="RG9" s="116">
        <f>INDEX('[25]Corporate Management'!$B$6:$EY$40,MATCH($A9,'[25]Corporate Management'!$B$6:$B$40,0),MATCH(RG$1,'[25]Corporate Management'!$B$40:$EY$40,0))</f>
        <v>43.673469387755105</v>
      </c>
      <c r="RH9" s="131">
        <f>INDEX('[25]Corporate Management'!$B$6:$EY$40,MATCH($A9,'[25]Corporate Management'!$B$6:$B$40,0),MATCH(RH$1,'[25]Corporate Management'!$B$40:$EY$40,0))</f>
        <v>107</v>
      </c>
      <c r="RI9" s="131">
        <f>INDEX('[25]Corporate Management'!$B$6:$EY$40,MATCH($A9,'[25]Corporate Management'!$B$6:$B$40,0),MATCH(RI$1,'[25]Corporate Management'!$B$40:$EY$40,0))</f>
        <v>245</v>
      </c>
      <c r="RJ9" s="116">
        <f>INDEX('[25]Corporate Management'!$B$6:$EY$40,MATCH($A9,'[25]Corporate Management'!$B$6:$B$40,0),MATCH(RJ$1,'[25]Corporate Management'!$B$40:$EY$40,0))</f>
        <v>43.801652892561982</v>
      </c>
      <c r="RK9" s="131">
        <f>INDEX('[25]Corporate Management'!$B$6:$EY$40,MATCH($A9,'[25]Corporate Management'!$B$6:$B$40,0),MATCH(RK$1,'[25]Corporate Management'!$B$40:$EY$40,0))</f>
        <v>106</v>
      </c>
      <c r="RL9" s="131">
        <f>INDEX('[25]Corporate Management'!$B$6:$EY$40,MATCH($A9,'[25]Corporate Management'!$B$6:$B$40,0),MATCH(RL$1,'[25]Corporate Management'!$B$40:$EY$40,0))</f>
        <v>242</v>
      </c>
      <c r="RM9" s="116">
        <f>INDEX('[26]All Data'!$A$1:$Y$34,MATCH($A9,'[26]All Data'!$A$1:$A$34,0),MATCH(RM$1,'[26]All Data'!$A$1:$Y$1,0))</f>
        <v>43.7007874015748</v>
      </c>
      <c r="RN9" s="131">
        <f>INDEX('[26]All Data'!$A$1:$Y$34,MATCH($A9,'[26]All Data'!$A$1:$A$34,0),MATCH(RN$1,'[26]All Data'!$A$1:$Y$1,0))</f>
        <v>111</v>
      </c>
      <c r="RO9" s="131">
        <f>INDEX('[26]All Data'!$A$1:$Y$34,MATCH($A9,'[26]All Data'!$A$1:$A$34,0),MATCH(RO$1,'[26]All Data'!$A$1:$Y$1,0))</f>
        <v>254</v>
      </c>
      <c r="RP9" s="116">
        <f>INDEX('[27]All Data'!$A$1:$Y$34,MATCH($A9,'[27]All Data'!$A$1:$A$34,0),MATCH(RP$1,'[27]All Data'!$A$1:$Y$1,0))</f>
        <v>49.586776859504134</v>
      </c>
      <c r="RQ9" s="131">
        <f>INDEX('[27]All Data'!$A$1:$Y$34,MATCH($A9,'[27]All Data'!$A$1:$A$34,0),MATCH(RQ$1,'[27]All Data'!$A$1:$Y$1,0))</f>
        <v>120</v>
      </c>
      <c r="RR9" s="131">
        <f>INDEX('[27]All Data'!$A$1:$Y$34,MATCH($A9,'[27]All Data'!$A$1:$A$34,0),MATCH(RR$1,'[27]All Data'!$A$1:$Y$1,0))</f>
        <v>242</v>
      </c>
      <c r="RS9" s="116">
        <f>INDEX('[28]All Data'!$A$1:$AB$34,MATCH($A9,'[28]All Data'!$A$1:$A$34,0),MATCH(RS$1,'[28]All Data'!$A$1:$AB$1,0))</f>
        <v>50.420168067226889</v>
      </c>
      <c r="RT9" s="131">
        <f>INDEX('[28]All Data'!$A$1:$AB$34,MATCH($A9,'[28]All Data'!$A$1:$A$34,0),MATCH(RT$1,'[28]All Data'!$A$1:$AB$1,0))</f>
        <v>120</v>
      </c>
      <c r="RU9" s="131">
        <f>INDEX('[28]All Data'!$A$1:$AB$34,MATCH($A9,'[28]All Data'!$A$1:$A$34,0),MATCH(RU$1,'[28]All Data'!$A$1:$AB$1,0))</f>
        <v>238</v>
      </c>
      <c r="RV9" s="116">
        <f>INDEX('[29]SPI Raw Data 1617'!$A$3:$AN$37,MATCH($A9,'[29]SPI Raw Data 1617'!$A$3:$A$37,0),MATCH(RV$1,'[29]SPI Raw Data 1617'!$A$37:$AN$37,0))</f>
        <v>51.046025104602514</v>
      </c>
      <c r="RW9" s="131">
        <f>INDEX('[29]SPI Raw Data 1617'!$A$3:$AN$37,MATCH($A9,'[29]SPI Raw Data 1617'!$A$3:$A$37,0),MATCH(RW$1,'[29]SPI Raw Data 1617'!$A$37:$AN$37,0))</f>
        <v>122</v>
      </c>
      <c r="RX9" s="131">
        <f>INDEX('[29]SPI Raw Data 1617'!$A$3:$AN$37,MATCH($A9,'[29]SPI Raw Data 1617'!$A$3:$A$37,0),MATCH(RX$1,'[29]SPI Raw Data 1617'!$A$37:$AN$37,0))</f>
        <v>239</v>
      </c>
      <c r="RY9" s="116">
        <f>INDEX('[30]SPI Raw Data 1718'!$A$3:$AN$37,MATCH($A9,'[30]SPI Raw Data 1718'!$A$3:$A$37,0),MATCH(RY$1,'[30]SPI Raw Data 1718'!$A$37:$AN$37,0))</f>
        <v>52.107279693486589</v>
      </c>
      <c r="RZ9" s="197">
        <f>INDEX('[30]SPI Raw Data 1718'!$A$3:$AN$37,MATCH($A9,'[30]SPI Raw Data 1718'!$A$3:$A$37,0),MATCH(RZ$1,'[30]SPI Raw Data 1718'!$A$37:$AN$37,0))</f>
        <v>136</v>
      </c>
      <c r="SA9" s="197">
        <f>INDEX('[30]SPI Raw Data 1718'!$A$3:$AN$37,MATCH($A9,'[30]SPI Raw Data 1718'!$A$3:$A$37,0),MATCH(SA$1,'[30]SPI Raw Data 1718'!$A$37:$AN$37,0))</f>
        <v>261</v>
      </c>
      <c r="SB9" s="116">
        <f>INDEX('[31]SPI Raw Data 1819'!$A$1:$AN$37,MATCH($A9,'[31]SPI Raw Data 1819'!$A$1:$A$37,0),MATCH(SB$1,'[31]SPI Raw Data 1819'!$A$37:$AN$37,0))</f>
        <v>52.156862745098046</v>
      </c>
      <c r="SC9" s="197">
        <f>INDEX('[31]SPI Raw Data 1819'!$A$1:$AN$37,MATCH($A9,'[31]SPI Raw Data 1819'!$A$1:$A$37,0),MATCH(SC$1,'[31]SPI Raw Data 1819'!$A$37:$AN$37,0))</f>
        <v>133</v>
      </c>
      <c r="SD9" s="225">
        <f>INDEX('[31]SPI Raw Data 1819'!$A$1:$AN$37,MATCH($A9,'[31]SPI Raw Data 1819'!$A$1:$A$37,0),MATCH(SD$1,'[31]SPI Raw Data 1819'!$A$37:$AN$37,0))</f>
        <v>255</v>
      </c>
      <c r="SE9" s="116">
        <f>INDEX('[32]SPI Raw Data 1920'!$A$1:$AN$35, MATCH($A9,'[32]SPI Raw Data 1920'!$A$1:$A$35,0),MATCH(SE$1,'[32]SPI Raw Data 1920'!$A$37:$AN$37,0))</f>
        <v>53.571428571428569</v>
      </c>
      <c r="SF9" s="116">
        <f>INDEX('[32]SPI Raw Data 1920'!$A$1:$AN$35, MATCH($A9,'[32]SPI Raw Data 1920'!$A$1:$A$35,0),MATCH(SF$1,'[32]SPI Raw Data 1920'!$A$37:$AN$37,0))</f>
        <v>135</v>
      </c>
      <c r="SG9" s="116">
        <f>INDEX('[32]SPI Raw Data 1920'!$A$1:$AN$35, MATCH($A9,'[32]SPI Raw Data 1920'!$A$1:$A$35,0),MATCH(SG$1,'[32]SPI Raw Data 1920'!$A$37:$AN$37,0))</f>
        <v>252</v>
      </c>
      <c r="SH9" s="115">
        <f>INDEX('[28]All Data'!$A$1:$AB$34,MATCH($A9,'[28]All Data'!$A$1:$A$34,0),MATCH(SH$1,'[28]All Data'!$A$1:$AB$1,0))</f>
        <v>7.0678796361091685</v>
      </c>
      <c r="SI9" s="135">
        <f>INDEX('[28]All Data'!$A$1:$AB$34,MATCH($A9,'[28]All Data'!$A$1:$A$34,0),MATCH(SI$1,'[28]All Data'!$A$1:$AB$1,0))</f>
        <v>13.28</v>
      </c>
      <c r="SJ9" s="135">
        <f>INDEX('[28]All Data'!$A$1:$AB$34,MATCH($A9,'[28]All Data'!$A$1:$A$34,0),MATCH(SJ$1,'[28]All Data'!$A$1:$AB$1,0))</f>
        <v>14.29</v>
      </c>
      <c r="SK9" s="116">
        <f>INDEX('[29]SPI Raw Data 1617'!$A$3:$AN$37,MATCH($A9,'[29]SPI Raw Data 1617'!$A$3:$A$37,0),MATCH(SK$1,'[29]SPI Raw Data 1617'!$A$37:$AN$37,0))</f>
        <v>5.6501021102790929</v>
      </c>
      <c r="SL9" s="135">
        <f>INDEX('[29]SPI Raw Data 1617'!$A$3:$AN$37,MATCH($A9,'[29]SPI Raw Data 1617'!$A$3:$A$37,0),MATCH(SL$1,'[29]SPI Raw Data 1617'!$A$37:$AN$37,0))</f>
        <v>13.86</v>
      </c>
      <c r="SM9" s="135">
        <f>INDEX('[29]SPI Raw Data 1617'!$A$3:$AN$37,MATCH($A9,'[29]SPI Raw Data 1617'!$A$3:$A$37,0),MATCH(SM$1,'[29]SPI Raw Data 1617'!$A$37:$AN$37,0))</f>
        <v>14.69</v>
      </c>
      <c r="SN9" s="116">
        <f>INDEX('[30]SPI Raw Data 1718'!$A$3:$AN$37,MATCH($A9,'[30]SPI Raw Data 1718'!$A$3:$A$37,0),MATCH(SN$1,'[30]SPI Raw Data 1718'!$A$37:$AN$37,0))</f>
        <v>4.9597855227882093</v>
      </c>
      <c r="SO9" s="135">
        <f>INDEX('[30]SPI Raw Data 1718'!$A$3:$AN$37,MATCH($A9,'[30]SPI Raw Data 1718'!$A$3:$A$37,0),MATCH(SO$1,'[30]SPI Raw Data 1718'!$A$37:$AN$37,0))</f>
        <v>14.18</v>
      </c>
      <c r="SP9" s="135">
        <f>INDEX('[30]SPI Raw Data 1718'!$A$3:$AN$37,MATCH($A9,'[30]SPI Raw Data 1718'!$A$3:$A$37,0),MATCH(SP$1,'[30]SPI Raw Data 1718'!$A$37:$AN$37,0))</f>
        <v>14.92</v>
      </c>
      <c r="SQ9" s="116">
        <f>INDEX('[31]SPI Raw Data 1819'!$A$1:$AN$37,MATCH($A9,'[31]SPI Raw Data 1819'!$A$1:$A$37,0),MATCH(SQ$1,'[31]SPI Raw Data 1819'!$A$37:$AN$37,0))</f>
        <v>5.0420168067226996</v>
      </c>
      <c r="SR9" s="213">
        <f>INDEX('[31]SPI Raw Data 1819'!$A$1:$AN$37,MATCH($A9,'[31]SPI Raw Data 1819'!$A$1:$A$37,0),MATCH(SR$1,'[31]SPI Raw Data 1819'!$A$37:$AN$37,0))</f>
        <v>14.69</v>
      </c>
      <c r="SS9" s="228">
        <f>INDEX('[31]SPI Raw Data 1819'!$A$1:$AN$37,MATCH($A9,'[31]SPI Raw Data 1819'!$A$1:$A$37,0),MATCH(SS$1,'[31]SPI Raw Data 1819'!$A$37:$AN$37,0))</f>
        <v>15.47</v>
      </c>
      <c r="ST9" s="116">
        <f>INDEX('[32]SPI Raw Data 1920'!$A$1:$AN$35, MATCH($A9,'[32]SPI Raw Data 1920'!$A$1:$A$35,0),MATCH(ST$1,'[32]SPI Raw Data 1920'!$A$37:$AN$37,0))</f>
        <v>1.4715291106845854</v>
      </c>
      <c r="SU9" s="116">
        <f>INDEX('[32]SPI Raw Data 1920'!$A$1:$AN$35, MATCH($A9,'[32]SPI Raw Data 1920'!$A$1:$A$35,0),MATCH(SU$1,'[32]SPI Raw Data 1920'!$A$37:$AN$37,0))</f>
        <v>15.4</v>
      </c>
      <c r="SV9" s="116">
        <f>INDEX('[32]SPI Raw Data 1920'!$A$1:$AN$35, MATCH($A9,'[32]SPI Raw Data 1920'!$A$1:$A$35,0),MATCH(SV$1,'[32]SPI Raw Data 1920'!$A$37:$AN$37,0))</f>
        <v>15.63</v>
      </c>
      <c r="SW9" s="115">
        <f>INDEX('[25]Corporate Management'!$B$6:$EY$40,MATCH($A9,'[25]Corporate Management'!$B$6:$B$40,0),MATCH(SW$1,'[25]Corporate Management'!$B$40:$EY$40,0))</f>
        <v>12.891988403337576</v>
      </c>
      <c r="SX9" s="131">
        <f>INDEX('[25]Corporate Management'!$B$6:$EY$40,MATCH($A9,'[25]Corporate Management'!$B$6:$B$40,0),MATCH(SX$1,'[25]Corporate Management'!$B$40:$EY$40,0))</f>
        <v>729274</v>
      </c>
      <c r="SY9" s="131">
        <f>INDEX('[25]Corporate Management'!$B$6:$EY$40,MATCH($A9,'[25]Corporate Management'!$B$6:$B$40,0),MATCH(SY$1,'[25]Corporate Management'!$B$40:$EY$40,0))</f>
        <v>56568</v>
      </c>
      <c r="SZ9" s="116">
        <f>INDEX('[25]Corporate Management'!$B$6:$EY$40,MATCH($A9,'[25]Corporate Management'!$B$6:$B$40,0),MATCH(SZ$1,'[25]Corporate Management'!$B$40:$EY$40,0))</f>
        <v>11.43798743024136</v>
      </c>
      <c r="TA9" s="131">
        <f>INDEX('[25]Corporate Management'!$B$6:$EY$40,MATCH($A9,'[25]Corporate Management'!$B$6:$B$40,0),MATCH(TA$1,'[25]Corporate Management'!$B$40:$EY$40,0))</f>
        <v>649712</v>
      </c>
      <c r="TB9" s="131">
        <f>INDEX('[25]Corporate Management'!$B$6:$EY$40,MATCH($A9,'[25]Corporate Management'!$B$6:$B$40,0),MATCH(TB$1,'[25]Corporate Management'!$B$40:$EY$40,0))</f>
        <v>56803</v>
      </c>
      <c r="TC9" s="116">
        <f>INDEX('[25]Corporate Management'!$B$6:$EY$40,MATCH($A9,'[25]Corporate Management'!$B$6:$B$40,0),MATCH(TC$1,'[25]Corporate Management'!$B$40:$EY$40,0))</f>
        <v>12.322707577430721</v>
      </c>
      <c r="TD9" s="131">
        <f>INDEX('[25]Corporate Management'!$B$6:$EY$40,MATCH($A9,'[25]Corporate Management'!$B$6:$B$40,0),MATCH(TD$1,'[25]Corporate Management'!$B$40:$EY$40,0))</f>
        <v>703022.79</v>
      </c>
      <c r="TE9" s="131">
        <f>INDEX('[25]Corporate Management'!$B$6:$EY$40,MATCH($A9,'[25]Corporate Management'!$B$6:$B$40,0),MATCH(TE$1,'[25]Corporate Management'!$B$40:$EY$40,0))</f>
        <v>57051</v>
      </c>
      <c r="TF9" s="116">
        <f>INDEX('[26]All Data'!$A$1:$Y$34,MATCH($A9,'[26]All Data'!$A$1:$A$34,0),MATCH(TF$1,'[26]All Data'!$A$1:$Y$1,0))</f>
        <v>10.954122352037164</v>
      </c>
      <c r="TG9" s="131">
        <f>INDEX('[26]All Data'!$A$1:$Y$34,MATCH($A9,'[26]All Data'!$A$1:$A$34,0),MATCH(TG$1,'[26]All Data'!$A$1:$Y$1,0))</f>
        <v>627244</v>
      </c>
      <c r="TH9" s="131">
        <f>INDEX('[26]All Data'!$A$1:$Y$34,MATCH($A9,'[26]All Data'!$A$1:$A$34,0),MATCH(TH$1,'[26]All Data'!$A$1:$Y$1,0))</f>
        <v>57261</v>
      </c>
      <c r="TI9" s="116">
        <f>INDEX('[27]All Data'!$A$1:$Y$34,MATCH($A9,'[27]All Data'!$A$1:$A$34,0),MATCH(TI$1,'[27]All Data'!$A$1:$Y$1,0))</f>
        <v>4.3185455652173914</v>
      </c>
      <c r="TJ9" s="131">
        <f>INDEX('[27]All Data'!$A$1:$Y$34,MATCH($A9,'[27]All Data'!$A$1:$A$34,0),MATCH(TJ$1,'[27]All Data'!$A$1:$Y$1,0))</f>
        <v>248316.37</v>
      </c>
      <c r="TK9" s="131">
        <f>INDEX('[27]All Data'!$A$1:$Y$34,MATCH($A9,'[27]All Data'!$A$1:$A$34,0),MATCH(TK$1,'[27]All Data'!$A$1:$Y$1,0))</f>
        <v>57500</v>
      </c>
      <c r="TL9" s="116">
        <f>INDEX('[28]All Data'!$A$1:$AB$34,MATCH($A9,'[28]All Data'!$A$1:$A$34,0),MATCH(TL$1,'[28]All Data'!$A$1:$AB$1,0))</f>
        <v>7.2883577753182074</v>
      </c>
      <c r="TM9" s="131">
        <f>INDEX('[28]All Data'!$A$1:$AB$34,MATCH($A9,'[28]All Data'!$A$1:$A$34,0),MATCH(TM$1,'[28]All Data'!$A$1:$AB$1,0))</f>
        <v>421442</v>
      </c>
      <c r="TN9" s="131">
        <f>INDEX('[28]All Data'!$A$1:$AB$34,MATCH($A9,'[28]All Data'!$A$1:$A$34,0),MATCH(TN$1,'[28]All Data'!$A$1:$AB$1,0))</f>
        <v>57824</v>
      </c>
      <c r="TO9" s="116">
        <f>INDEX('[29]SPI Raw Data 1617'!$A$3:$AN$37,MATCH($A9,'[29]SPI Raw Data 1617'!$A$3:$A$37,0),MATCH(TO$1,'[29]SPI Raw Data 1617'!$A$37:$AN$37,0))</f>
        <v>5.8223938223938223</v>
      </c>
      <c r="TP9" s="131">
        <f>INDEX('[29]SPI Raw Data 1617'!$A$3:$AN$37,MATCH($A9,'[29]SPI Raw Data 1617'!$A$3:$A$37,0),MATCH(TP$1,'[29]SPI Raw Data 1617'!$A$37:$AN$37,0))</f>
        <v>337792</v>
      </c>
      <c r="TQ9" s="131">
        <f>INDEX('[29]SPI Raw Data 1617'!$A$3:$AN$37,MATCH($A9,'[29]SPI Raw Data 1617'!$A$3:$A$37,0),MATCH(TQ$1,'[29]SPI Raw Data 1617'!$A$37:$AN$37,0))</f>
        <v>58016</v>
      </c>
      <c r="TR9" s="116">
        <f>INDEX('[30]SPI Raw Data 1718'!$A$3:$AN$37,MATCH($A9,'[30]SPI Raw Data 1718'!$A$3:$A$37,0),MATCH(TR$1,'[30]SPI Raw Data 1718'!$A$37:$AN$37,0))</f>
        <v>4.0051077276152638</v>
      </c>
      <c r="TS9" s="131">
        <f>INDEX('[30]SPI Raw Data 1718'!$A$3:$AN$37,MATCH($A9,'[30]SPI Raw Data 1718'!$A$3:$A$37,0),MATCH(TS$1,'[30]SPI Raw Data 1718'!$A$37:$AN$37,0))</f>
        <v>233850.23</v>
      </c>
      <c r="TT9" s="131">
        <f>INDEX('[30]SPI Raw Data 1718'!$A$3:$AN$37,MATCH($A9,'[30]SPI Raw Data 1718'!$A$3:$A$37,0),MATCH(TT$1,'[30]SPI Raw Data 1718'!$A$37:$AN$37,0))</f>
        <v>58388</v>
      </c>
      <c r="TU9" s="116">
        <f>INDEX('[31]SPI Raw Data 1819'!$A$1:$AN$37,MATCH($A9,'[31]SPI Raw Data 1819'!$A$1:$A$37,0),MATCH(TU$1,'[31]SPI Raw Data 1819'!$A$37:$AN$37,0))</f>
        <v>3.873485661551082</v>
      </c>
      <c r="TV9" s="197">
        <f>INDEX('[31]SPI Raw Data 1819'!$A$1:$AN$37,MATCH($A9,'[31]SPI Raw Data 1819'!$A$1:$A$37,0),MATCH(TV$1,'[31]SPI Raw Data 1819'!$A$37:$AN$37,0))</f>
        <v>226653.14</v>
      </c>
      <c r="TW9" s="197">
        <f>INDEX('[31]SPI Raw Data 1819'!$A$1:$AN$37,MATCH($A9,'[31]SPI Raw Data 1819'!$A$1:$A$37,0),MATCH(TW$1,'[31]SPI Raw Data 1819'!$A$37:$AN$37,0))</f>
        <v>58514</v>
      </c>
      <c r="TX9" s="116">
        <f>INDEX('[32]SPI Raw Data 1920'!$A$1:$AN$35, MATCH($A9,'[32]SPI Raw Data 1920'!$A$1:$A$35,0),MATCH(TX$1,'[32]SPI Raw Data 1920'!$A$37:$AN$37,0))</f>
        <v>1.6032266118622189</v>
      </c>
      <c r="TY9" s="116">
        <f>INDEX('[32]SPI Raw Data 1920'!$A$1:$AN$35, MATCH($A9,'[32]SPI Raw Data 1920'!$A$1:$A$35,0),MATCH(TY$1,'[32]SPI Raw Data 1920'!$A$37:$AN$37,0))</f>
        <v>94391.57</v>
      </c>
      <c r="TZ9" s="116">
        <f>INDEX('[32]SPI Raw Data 1920'!$A$1:$AN$35, MATCH($A9,'[32]SPI Raw Data 1920'!$A$1:$A$35,0),MATCH(TZ$1,'[32]SPI Raw Data 1920'!$A$37:$AN$37,0))</f>
        <v>58876</v>
      </c>
      <c r="UA9" s="133">
        <f>(SW9*100)/Deflators!$B$2</f>
        <v>15.187065305897454</v>
      </c>
      <c r="UB9" s="116">
        <f>(SZ9*100)/Deflators!$B$3</f>
        <v>13.272980270944505</v>
      </c>
      <c r="UC9" s="116">
        <f>(TC9*100)/Deflators!$B$4</f>
        <v>14.013120856148564</v>
      </c>
      <c r="UD9" s="116">
        <f>(TF9*100)/Deflators!$B$5</f>
        <v>12.236101796256396</v>
      </c>
      <c r="UE9" s="116">
        <f>(TI9*100)/Deflators!$B$6</f>
        <v>4.7583398876757057</v>
      </c>
      <c r="UF9" s="116">
        <f>(TL9*100)/Deflators!$B$7</f>
        <v>7.9655967978716555</v>
      </c>
      <c r="UG9" s="116">
        <f>(TO9*100)/Deflators!$B$8</f>
        <v>6.2097320699916194</v>
      </c>
      <c r="UH9" s="116">
        <f>(TR9*100)/Deflators!$B$9</f>
        <v>4.1976387241568016</v>
      </c>
      <c r="UI9" s="116">
        <f>(TU9*100)/Deflators!$B$10</f>
        <v>3.9681203722794818</v>
      </c>
      <c r="UJ9" s="248">
        <f>(TX9*100)/Deflators!$B$11</f>
        <v>1.6032266118622189</v>
      </c>
      <c r="UK9" s="115">
        <f>INDEX('[25]Corporate Management'!$B$6:$EY$40,MATCH($A9,'[25]Corporate Management'!$B$6:$B$40,0),MATCH(UK$1,'[25]Corporate Management'!$B$40:$EY$40,0))</f>
        <v>5.5695915279878969</v>
      </c>
      <c r="UL9" s="131">
        <f>INDEX('[25]Corporate Management'!$B$6:$EY$40,MATCH($A9,'[25]Corporate Management'!$B$6:$B$40,0),MATCH(UL$1,'[25]Corporate Management'!$B$40:$EY$40,0))</f>
        <v>7363</v>
      </c>
      <c r="UM9" s="131">
        <f>INDEX('[25]Corporate Management'!$B$6:$EY$40,MATCH($A9,'[25]Corporate Management'!$B$6:$B$40,0),MATCH(UM$1,'[25]Corporate Management'!$B$40:$EY$40,0))</f>
        <v>1322</v>
      </c>
      <c r="UN9" s="116">
        <f>INDEX('[25]Corporate Management'!$B$6:$EY$40,MATCH($A9,'[25]Corporate Management'!$B$6:$B$40,0),MATCH(UN$1,'[25]Corporate Management'!$B$40:$EY$40,0))</f>
        <v>5.1342943854324732</v>
      </c>
      <c r="UO9" s="131">
        <f>INDEX('[25]Corporate Management'!$B$6:$EY$40,MATCH($A9,'[25]Corporate Management'!$B$6:$B$40,0),MATCH(UO$1,'[25]Corporate Management'!$B$40:$EY$40,0))</f>
        <v>6767</v>
      </c>
      <c r="UP9" s="131">
        <f>INDEX('[25]Corporate Management'!$B$6:$EY$40,MATCH($A9,'[25]Corporate Management'!$B$6:$B$40,0),MATCH(UP$1,'[25]Corporate Management'!$B$40:$EY$40,0))</f>
        <v>1318</v>
      </c>
      <c r="UQ9" s="116">
        <f>INDEX('[25]Corporate Management'!$B$6:$EY$40,MATCH($A9,'[25]Corporate Management'!$B$6:$B$40,0),MATCH(UQ$1,'[25]Corporate Management'!$B$40:$EY$40,0))</f>
        <v>5.8796847038772908</v>
      </c>
      <c r="UR9" s="131">
        <f>INDEX('[25]Corporate Management'!$B$6:$EY$40,MATCH($A9,'[25]Corporate Management'!$B$6:$B$40,0),MATCH(UR$1,'[25]Corporate Management'!$B$40:$EY$40,0))</f>
        <v>6899.81</v>
      </c>
      <c r="US9" s="131">
        <f>INDEX('[25]Corporate Management'!$B$6:$EY$40,MATCH($A9,'[25]Corporate Management'!$B$6:$B$40,0),MATCH(US$1,'[25]Corporate Management'!$B$40:$EY$40,0))</f>
        <v>1173.5</v>
      </c>
      <c r="UT9" s="116">
        <f>INDEX('[26]All Data'!$A$1:$Y$34,MATCH($A9,'[26]All Data'!$A$1:$A$34,0),MATCH(UT$1,'[26]All Data'!$A$1:$Y$1,0))</f>
        <v>5.1375310687655347</v>
      </c>
      <c r="UU9" s="131">
        <f>INDEX('[26]All Data'!$A$1:$Y$34,MATCH($A9,'[26]All Data'!$A$1:$A$34,0),MATCH(UU$1,'[26]All Data'!$A$1:$Y$1,0))</f>
        <v>6201</v>
      </c>
      <c r="UV9" s="131">
        <f>INDEX('[26]All Data'!$A$1:$Y$34,MATCH($A9,'[26]All Data'!$A$1:$A$34,0),MATCH(UV$1,'[26]All Data'!$A$1:$Y$1,0))</f>
        <v>1207</v>
      </c>
      <c r="UW9" s="116">
        <f>INDEX('[27]All Data'!$A$1:$Y$34,MATCH($A9,'[27]All Data'!$A$1:$A$34,0),MATCH(UW$1,'[27]All Data'!$A$1:$Y$1,0))</f>
        <v>5.257525546624211</v>
      </c>
      <c r="UX9" s="131">
        <f>INDEX('[27]All Data'!$A$1:$Y$34,MATCH($A9,'[27]All Data'!$A$1:$A$34,0),MATCH(UX$1,'[27]All Data'!$A$1:$Y$1,0))</f>
        <v>6076.28</v>
      </c>
      <c r="UY9" s="131">
        <f>INDEX('[27]All Data'!$A$1:$Y$34,MATCH($A9,'[27]All Data'!$A$1:$A$34,0),MATCH(UY$1,'[27]All Data'!$A$1:$Y$1,0))</f>
        <v>1155.73</v>
      </c>
      <c r="UZ9" s="116">
        <f>INDEX('[28]All Data'!$A$1:$AB$34,MATCH($A9,'[28]All Data'!$A$1:$A$34,0),MATCH(UZ$1,'[28]All Data'!$A$1:$AB$1,0))</f>
        <v>5.0634231103388361</v>
      </c>
      <c r="VA9" s="131">
        <f>INDEX('[28]All Data'!$A$1:$AB$34,MATCH($A9,'[28]All Data'!$A$1:$A$34,0),MATCH(VA$1,'[28]All Data'!$A$1:$AB$1,0))</f>
        <v>5828</v>
      </c>
      <c r="VB9" s="131">
        <f>INDEX('[28]All Data'!$A$1:$AB$34,MATCH($A9,'[28]All Data'!$A$1:$A$34,0),MATCH(VB$1,'[28]All Data'!$A$1:$AB$1,0))</f>
        <v>1151</v>
      </c>
      <c r="VC9" s="116">
        <f>INDEX('[29]SPI Raw Data 1617'!$A$3:$AN$37,MATCH($A9,'[29]SPI Raw Data 1617'!$A$3:$A$37,0),MATCH(VC$1,'[29]SPI Raw Data 1617'!$A$37:$AN$37,0))</f>
        <v>4.0999999999999996</v>
      </c>
      <c r="VD9" s="131">
        <f>INDEX('[29]SPI Raw Data 1617'!$A$3:$AN$37,MATCH($A9,'[29]SPI Raw Data 1617'!$A$3:$A$37,0),MATCH(VD$1,'[29]SPI Raw Data 1617'!$A$37:$AN$37,0))</f>
        <v>4797.5</v>
      </c>
      <c r="VE9" s="131">
        <f>INDEX('[29]SPI Raw Data 1617'!$A$3:$AN$37,MATCH($A9,'[29]SPI Raw Data 1617'!$A$3:$A$37,0),MATCH(VE$1,'[29]SPI Raw Data 1617'!$A$37:$AN$37,0))</f>
        <v>1176.5999999999999</v>
      </c>
      <c r="VF9" s="116">
        <f>INDEX('[30]SPI Raw Data 1718'!$A$3:$AN$37,MATCH($A9,'[30]SPI Raw Data 1718'!$A$3:$A$37,0),MATCH(VF$1,'[30]SPI Raw Data 1718'!$A$37:$AN$37,0))</f>
        <v>4.2</v>
      </c>
      <c r="VG9" s="131">
        <f>INDEX('[30]SPI Raw Data 1718'!$A$3:$AN$37,MATCH($A9,'[30]SPI Raw Data 1718'!$A$3:$A$37,0),MATCH(VG$1,'[30]SPI Raw Data 1718'!$A$37:$AN$37,0))</f>
        <v>5275</v>
      </c>
      <c r="VH9" s="131">
        <f>INDEX('[30]SPI Raw Data 1718'!$A$3:$AN$37,MATCH($A9,'[30]SPI Raw Data 1718'!$A$3:$A$37,0),MATCH(VH$1,'[30]SPI Raw Data 1718'!$A$37:$AN$37,0))</f>
        <v>1246</v>
      </c>
      <c r="VI9" s="116">
        <f>INDEX('[31]SPI Raw Data 1819'!$A$1:$AN$37,MATCH($A9,'[31]SPI Raw Data 1819'!$A$1:$A$37,0),MATCH(VI$1,'[31]SPI Raw Data 1819'!$A$37:$AN$37,0))</f>
        <v>4.8489385297845375</v>
      </c>
      <c r="VJ9" s="197">
        <f>INDEX('[31]SPI Raw Data 1819'!$A$1:$AN$37,MATCH($A9,'[31]SPI Raw Data 1819'!$A$1:$A$37,0),MATCH(VJ$1,'[31]SPI Raw Data 1819'!$A$37:$AN$37,0))</f>
        <v>6121.3</v>
      </c>
      <c r="VK9" s="225">
        <f>INDEX('[31]SPI Raw Data 1819'!$A$1:$AN$37,MATCH($A9,'[31]SPI Raw Data 1819'!$A$1:$A$37,0),MATCH(VK$1,'[31]SPI Raw Data 1819'!$A$37:$AN$37,0))</f>
        <v>1262.4000000000001</v>
      </c>
      <c r="VL9" s="116">
        <f>INDEX('[32]SPI Raw Data 1920'!$A$1:$AN$35, MATCH($A9,'[32]SPI Raw Data 1920'!$A$1:$A$35,0),MATCH(VL$1,'[32]SPI Raw Data 1920'!$A$37:$AN$37,0))</f>
        <v>4.9695829413609287</v>
      </c>
      <c r="VM9" s="116">
        <f>INDEX('[32]SPI Raw Data 1920'!$A$1:$AN$35, MATCH($A9,'[32]SPI Raw Data 1920'!$A$1:$A$35,0),MATCH(VM$1,'[32]SPI Raw Data 1920'!$A$37:$AN$37,0))</f>
        <v>6339.2</v>
      </c>
      <c r="VN9" s="116">
        <f>INDEX('[32]SPI Raw Data 1920'!$A$1:$AN$35, MATCH($A9,'[32]SPI Raw Data 1920'!$A$1:$A$35,0),MATCH(VN$1,'[32]SPI Raw Data 1920'!$A$37:$AN$37,0))</f>
        <v>1275.5999999999999</v>
      </c>
      <c r="VO9" s="115">
        <f>INDEX('[25]Corporate Management'!$B$6:$EY$40,MATCH($A9,'[25]Corporate Management'!$B$6:$B$40,0),MATCH(VO$1,'[25]Corporate Management'!$B$40:$EY$40,0))</f>
        <v>10.948590381426202</v>
      </c>
      <c r="VP9" s="131">
        <f>INDEX('[25]Corporate Management'!$B$6:$EY$40,MATCH($A9,'[25]Corporate Management'!$B$6:$B$40,0),MATCH(VP$1,'[25]Corporate Management'!$B$40:$EY$40,0))</f>
        <v>46214</v>
      </c>
      <c r="VQ9" s="131">
        <f>INDEX('[25]Corporate Management'!$B$6:$EY$40,MATCH($A9,'[25]Corporate Management'!$B$6:$B$40,0),MATCH(VQ$1,'[25]Corporate Management'!$B$40:$EY$40,0))</f>
        <v>4221</v>
      </c>
      <c r="VR9" s="116">
        <f>INDEX('[25]Corporate Management'!$B$6:$EY$40,MATCH($A9,'[25]Corporate Management'!$B$6:$B$40,0),MATCH(VR$1,'[25]Corporate Management'!$B$40:$EY$40,0))</f>
        <v>10.756695869837296</v>
      </c>
      <c r="VS9" s="131">
        <f>INDEX('[25]Corporate Management'!$B$6:$EY$40,MATCH($A9,'[25]Corporate Management'!$B$6:$B$40,0),MATCH(VS$1,'[25]Corporate Management'!$B$40:$EY$40,0))</f>
        <v>42973</v>
      </c>
      <c r="VT9" s="131">
        <f>INDEX('[25]Corporate Management'!$B$6:$EY$40,MATCH($A9,'[25]Corporate Management'!$B$6:$B$40,0),MATCH(VT$1,'[25]Corporate Management'!$B$40:$EY$40,0))</f>
        <v>3995</v>
      </c>
      <c r="VU9" s="116">
        <f>INDEX('[25]Corporate Management'!$B$6:$EY$40,MATCH($A9,'[25]Corporate Management'!$B$6:$B$40,0),MATCH(VU$1,'[25]Corporate Management'!$B$40:$EY$40,0))</f>
        <v>11.14105634227651</v>
      </c>
      <c r="VV9" s="131">
        <f>INDEX('[25]Corporate Management'!$B$6:$EY$40,MATCH($A9,'[25]Corporate Management'!$B$6:$B$40,0),MATCH(VV$1,'[25]Corporate Management'!$B$40:$EY$40,0))</f>
        <v>42476.28</v>
      </c>
      <c r="VW9" s="131">
        <f>INDEX('[25]Corporate Management'!$B$6:$EY$40,MATCH($A9,'[25]Corporate Management'!$B$6:$B$40,0),MATCH(VW$1,'[25]Corporate Management'!$B$40:$EY$40,0))</f>
        <v>3812.59</v>
      </c>
      <c r="VX9" s="116">
        <f>INDEX('[26]All Data'!$A$1:$Y$34,MATCH($A9,'[26]All Data'!$A$1:$A$34,0),MATCH(VX$1,'[26]All Data'!$A$1:$Y$1,0))</f>
        <v>8.7564202334630359</v>
      </c>
      <c r="VY9" s="131">
        <f>INDEX('[26]All Data'!$A$1:$Y$34,MATCH($A9,'[26]All Data'!$A$1:$A$34,0),MATCH(VY$1,'[26]All Data'!$A$1:$Y$1,0))</f>
        <v>33756</v>
      </c>
      <c r="VZ9" s="131">
        <f>INDEX('[26]All Data'!$A$1:$Y$34,MATCH($A9,'[26]All Data'!$A$1:$A$34,0),MATCH(VZ$1,'[26]All Data'!$A$1:$Y$1,0))</f>
        <v>3855</v>
      </c>
      <c r="WA9" s="116">
        <f>INDEX('[27]All Data'!$A$1:$Y$34,MATCH($A9,'[27]All Data'!$A$1:$A$34,0),MATCH(WA$1,'[27]All Data'!$A$1:$Y$1,0))</f>
        <v>9.0670439917346215</v>
      </c>
      <c r="WB9" s="131">
        <f>INDEX('[27]All Data'!$A$1:$Y$34,MATCH($A9,'[27]All Data'!$A$1:$A$34,0),MATCH(WB$1,'[27]All Data'!$A$1:$Y$1,0))</f>
        <v>35147.58</v>
      </c>
      <c r="WC9" s="131">
        <f>INDEX('[27]All Data'!$A$1:$Y$34,MATCH($A9,'[27]All Data'!$A$1:$A$34,0),MATCH(WC$1,'[27]All Data'!$A$1:$Y$1,0))</f>
        <v>3876.41</v>
      </c>
      <c r="WD9" s="116">
        <f>INDEX('[28]All Data'!$A$1:$AB$34,MATCH($A9,'[28]All Data'!$A$1:$A$34,0),MATCH(WD$1,'[28]All Data'!$A$1:$AB$1,0))</f>
        <v>9.195691106893694</v>
      </c>
      <c r="WE9" s="131">
        <f>INDEX('[28]All Data'!$A$1:$AB$34,MATCH($A9,'[28]All Data'!$A$1:$A$34,0),MATCH(WE$1,'[28]All Data'!$A$1:$AB$1,0))</f>
        <v>34402</v>
      </c>
      <c r="WF9" s="131">
        <f>INDEX('[28]All Data'!$A$1:$AB$34,MATCH($A9,'[28]All Data'!$A$1:$A$34,0),MATCH(WF$1,'[28]All Data'!$A$1:$AB$1,0))</f>
        <v>3741.1</v>
      </c>
      <c r="WG9" s="116">
        <f>INDEX('[29]SPI Raw Data 1617'!$A$3:$AN$37,MATCH($A9,'[29]SPI Raw Data 1617'!$A$3:$A$37,0),MATCH(WG$1,'[29]SPI Raw Data 1617'!$A$37:$AN$37,0))</f>
        <v>8.8353445123543857</v>
      </c>
      <c r="WH9" s="131">
        <f>INDEX('[29]SPI Raw Data 1617'!$A$3:$AN$37,MATCH($A9,'[29]SPI Raw Data 1617'!$A$3:$A$37,0),MATCH(WH$1,'[29]SPI Raw Data 1617'!$A$37:$AN$37,0))</f>
        <v>33827</v>
      </c>
      <c r="WI9" s="131">
        <f>INDEX('[29]SPI Raw Data 1617'!$A$3:$AN$37,MATCH($A9,'[29]SPI Raw Data 1617'!$A$3:$A$37,0),MATCH(WI$1,'[29]SPI Raw Data 1617'!$A$37:$AN$37,0))</f>
        <v>3828.6</v>
      </c>
      <c r="WJ9" s="116">
        <f>INDEX('[30]SPI Raw Data 1718'!$A$3:$AN$37,MATCH($A9,'[30]SPI Raw Data 1718'!$A$3:$A$37,0),MATCH(WJ$1,'[30]SPI Raw Data 1718'!$A$37:$AN$37,0))</f>
        <v>8.355259854381119</v>
      </c>
      <c r="WK9" s="131">
        <f>INDEX('[30]SPI Raw Data 1718'!$A$3:$AN$37,MATCH($A9,'[30]SPI Raw Data 1718'!$A$3:$A$37,0),MATCH(WK$1,'[30]SPI Raw Data 1718'!$A$37:$AN$37,0))</f>
        <v>33279</v>
      </c>
      <c r="WL9" s="131">
        <f>INDEX('[30]SPI Raw Data 1718'!$A$3:$AN$37,MATCH($A9,'[30]SPI Raw Data 1718'!$A$3:$A$37,0),MATCH(WL$1,'[30]SPI Raw Data 1718'!$A$37:$AN$37,0))</f>
        <v>3983</v>
      </c>
      <c r="WM9" s="116">
        <f>INDEX('[31]SPI Raw Data 1819'!$A$1:$AN$37,MATCH($A9,'[31]SPI Raw Data 1819'!$A$1:$A$37,0),MATCH(WM$1,'[31]SPI Raw Data 1819'!$A$37:$AN$37,0))</f>
        <v>9.0157996720822773</v>
      </c>
      <c r="WN9" s="197">
        <f>INDEX('[31]SPI Raw Data 1819'!$A$1:$AN$37,MATCH($A9,'[31]SPI Raw Data 1819'!$A$1:$A$37,0),MATCH(WN$1,'[31]SPI Raw Data 1819'!$A$37:$AN$37,0))</f>
        <v>36292.199999999997</v>
      </c>
      <c r="WO9" s="225">
        <f>INDEX('[31]SPI Raw Data 1819'!$A$1:$AN$37,MATCH($A9,'[31]SPI Raw Data 1819'!$A$1:$A$37,0),MATCH(WO$1,'[31]SPI Raw Data 1819'!$A$37:$AN$37,0))</f>
        <v>4025.4</v>
      </c>
      <c r="WP9" s="116">
        <f>INDEX('[32]SPI Raw Data 1920'!$A$1:$AN$35, MATCH($A9,'[32]SPI Raw Data 1920'!$A$1:$A$35,0),MATCH(WP$1,'[32]SPI Raw Data 1920'!$A$37:$AN$37,0))</f>
        <v>9.7674639285627407</v>
      </c>
      <c r="WQ9" s="116">
        <f>INDEX('[32]SPI Raw Data 1920'!$A$1:$AN$35, MATCH($A9,'[32]SPI Raw Data 1920'!$A$1:$A$35,0),MATCH(WQ$1,'[32]SPI Raw Data 1920'!$A$37:$AN$37,0))</f>
        <v>40143.300000000003</v>
      </c>
      <c r="WR9" s="116">
        <f>INDEX('[32]SPI Raw Data 1920'!$A$1:$AN$35, MATCH($A9,'[32]SPI Raw Data 1920'!$A$1:$A$35,0),MATCH(WR$1,'[32]SPI Raw Data 1920'!$A$37:$AN$37,0))</f>
        <v>4109.8999999999996</v>
      </c>
      <c r="WS9" s="115">
        <f>INDEX('[25]Corporate Management'!$B$6:$EY$40,MATCH($A9,'[25]Corporate Management'!$B$6:$B$40,0),MATCH(WS$1,'[25]Corporate Management'!$B$40:$EY$40,0))</f>
        <v>94.150385098606876</v>
      </c>
      <c r="WT9" s="131">
        <f>INDEX('[25]Corporate Management'!$B$6:$EY$40,MATCH($A9,'[25]Corporate Management'!$B$6:$B$40,0),MATCH(WT$1,'[25]Corporate Management'!$B$40:$EY$40,0))</f>
        <v>36995870</v>
      </c>
      <c r="WU9" s="131">
        <f>INDEX('[25]Corporate Management'!$B$6:$EY$40,MATCH($A9,'[25]Corporate Management'!$B$6:$B$40,0),MATCH(WU$1,'[25]Corporate Management'!$B$40:$EY$40,0))</f>
        <v>39294443.630000003</v>
      </c>
      <c r="WV9" s="116">
        <f>INDEX('[25]Corporate Management'!$B$6:$EY$40,MATCH($A9,'[25]Corporate Management'!$B$6:$B$40,0),MATCH(WV$1,'[25]Corporate Management'!$B$40:$EY$40,0))</f>
        <v>94.33353217695489</v>
      </c>
      <c r="WW9" s="131">
        <f>INDEX('[25]Corporate Management'!$B$6:$EY$40,MATCH($A9,'[25]Corporate Management'!$B$6:$B$40,0),MATCH(WW$1,'[25]Corporate Management'!$B$40:$EY$40,0))</f>
        <v>37707740</v>
      </c>
      <c r="WX9" s="131">
        <f>INDEX('[25]Corporate Management'!$B$6:$EY$40,MATCH($A9,'[25]Corporate Management'!$B$6:$B$40,0),MATCH(WX$1,'[25]Corporate Management'!$B$40:$EY$40,0))</f>
        <v>39972785</v>
      </c>
      <c r="WY9" s="116">
        <f>INDEX('[25]Corporate Management'!$B$6:$EY$40,MATCH($A9,'[25]Corporate Management'!$B$6:$B$40,0),MATCH(WY$1,'[25]Corporate Management'!$B$40:$EY$40,0))</f>
        <v>93.83129185731687</v>
      </c>
      <c r="WZ9" s="131">
        <f>INDEX('[25]Corporate Management'!$B$6:$EY$40,MATCH($A9,'[25]Corporate Management'!$B$6:$B$40,0),MATCH(WZ$1,'[25]Corporate Management'!$B$40:$EY$40,0))</f>
        <v>38060706.891460598</v>
      </c>
      <c r="XA9" s="131">
        <f>INDEX('[25]Corporate Management'!$B$6:$EY$40,MATCH($A9,'[25]Corporate Management'!$B$6:$B$40,0),MATCH(XA$1,'[25]Corporate Management'!$B$40:$EY$40,0))</f>
        <v>40562914.714354604</v>
      </c>
      <c r="XB9" s="116">
        <f>INDEX('[26]All Data'!$A$1:$Y$34,MATCH($A9,'[26]All Data'!$A$1:$A$34,0),MATCH(XB$1,'[26]All Data'!$A$1:$Y$1,0))</f>
        <v>93.661976438190948</v>
      </c>
      <c r="XC9" s="131">
        <f>INDEX('[26]All Data'!$A$1:$Y$34,MATCH($A9,'[26]All Data'!$A$1:$A$34,0),MATCH(XC$1,'[26]All Data'!$A$1:$Y$1,0))</f>
        <v>38511436</v>
      </c>
      <c r="XD9" s="131">
        <f>INDEX('[26]All Data'!$A$1:$Y$34,MATCH($A9,'[26]All Data'!$A$1:$A$34,0),MATCH(XD$1,'[26]All Data'!$A$1:$Y$1,0))</f>
        <v>41117471</v>
      </c>
      <c r="XE9" s="116">
        <f>INDEX('[27]All Data'!$A$1:$Y$34,MATCH($A9,'[27]All Data'!$A$1:$A$34,0),MATCH(XE$1,'[27]All Data'!$A$1:$Y$1,0))</f>
        <v>93.996139520531145</v>
      </c>
      <c r="XF9" s="131">
        <f>INDEX('[27]All Data'!$A$1:$Y$34,MATCH($A9,'[27]All Data'!$A$1:$A$34,0),MATCH(XF$1,'[27]All Data'!$A$1:$Y$1,0))</f>
        <v>39206131</v>
      </c>
      <c r="XG9" s="131">
        <f>INDEX('[27]All Data'!$A$1:$Y$34,MATCH($A9,'[27]All Data'!$A$1:$A$34,0),MATCH(XG$1,'[27]All Data'!$A$1:$Y$1,0))</f>
        <v>41710363</v>
      </c>
      <c r="XH9" s="116">
        <f>INDEX('[28]All Data'!$A$1:$AB$34,MATCH($A9,'[28]All Data'!$A$1:$A$34,0),MATCH(XH$1,'[28]All Data'!$A$1:$AB$1,0))</f>
        <v>93.94676986701441</v>
      </c>
      <c r="XI9" s="131">
        <f>INDEX('[28]All Data'!$A$1:$AB$34,MATCH($A9,'[28]All Data'!$A$1:$A$34,0),MATCH(XI$1,'[28]All Data'!$A$1:$AB$1,0))</f>
        <v>39922326.850000001</v>
      </c>
      <c r="XJ9" s="131">
        <f>INDEX('[28]All Data'!$A$1:$AB$34,MATCH($A9,'[28]All Data'!$A$1:$A$34,0),MATCH(XJ$1,'[28]All Data'!$A$1:$AB$1,0))</f>
        <v>42494624.25</v>
      </c>
      <c r="XK9" s="116">
        <f>INDEX('[29]SPI Raw Data 1617'!$A$3:$AN$37,MATCH($A9,'[29]SPI Raw Data 1617'!$A$3:$A$37,0),MATCH(XK$1,'[29]SPI Raw Data 1617'!$A$37:$AN$37,0))</f>
        <v>94.052829560640703</v>
      </c>
      <c r="XL9" s="131">
        <f>INDEX('[29]SPI Raw Data 1617'!$A$3:$AN$37,MATCH($A9,'[29]SPI Raw Data 1617'!$A$3:$A$37,0),MATCH(XL$1,'[29]SPI Raw Data 1617'!$A$37:$AN$37,0))</f>
        <v>40762240</v>
      </c>
      <c r="XM9" s="131">
        <f>INDEX('[29]SPI Raw Data 1617'!$A$3:$AN$37,MATCH($A9,'[29]SPI Raw Data 1617'!$A$3:$A$37,0),MATCH(XM$1,'[29]SPI Raw Data 1617'!$A$37:$AN$37,0))</f>
        <v>43339727.460000001</v>
      </c>
      <c r="XN9" s="116">
        <f>INDEX('[30]SPI Raw Data 1718'!$A$3:$AN$37,MATCH($A9,'[30]SPI Raw Data 1718'!$A$3:$A$37,0),MATCH(XN$1,'[30]SPI Raw Data 1718'!$A$37:$AN$37,0))</f>
        <v>94.120736379246623</v>
      </c>
      <c r="XO9" s="131">
        <f>INDEX('[30]SPI Raw Data 1718'!$A$3:$AN$37,MATCH($A9,'[30]SPI Raw Data 1718'!$A$3:$A$37,0),MATCH(XO$1,'[30]SPI Raw Data 1718'!$A$37:$AN$37,0))</f>
        <v>44063499</v>
      </c>
      <c r="XP9" s="131">
        <f>INDEX('[30]SPI Raw Data 1718'!$A$3:$AN$37,MATCH($A9,'[30]SPI Raw Data 1718'!$A$3:$A$37,0),MATCH(XP$1,'[30]SPI Raw Data 1718'!$A$37:$AN$37,0))</f>
        <v>46815931</v>
      </c>
      <c r="XQ9" s="116">
        <f>INDEX('[31]SPI Raw Data 1819'!$A$1:$AN$37,MATCH($A9,'[31]SPI Raw Data 1819'!$A$1:$A$37,0),MATCH(XQ$1,'[31]SPI Raw Data 1819'!$A$37:$AN$37,0))</f>
        <v>93.953926796667304</v>
      </c>
      <c r="XR9" s="197">
        <f>INDEX('[31]SPI Raw Data 1819'!$A$1:$AN$37,MATCH($A9,'[31]SPI Raw Data 1819'!$A$1:$A$37,0),MATCH(XR$1,'[31]SPI Raw Data 1819'!$A$37:$AN$37,0))</f>
        <v>46106459.390000001</v>
      </c>
      <c r="XS9" s="225">
        <f>INDEX('[31]SPI Raw Data 1819'!$A$1:$AN$37,MATCH($A9,'[31]SPI Raw Data 1819'!$A$1:$A$37,0),MATCH(XS$1,'[31]SPI Raw Data 1819'!$A$37:$AN$37,0))</f>
        <v>49073477.780000001</v>
      </c>
      <c r="XT9" s="116">
        <f>INDEX('[32]SPI Raw Data 1920'!$A$1:$AN$35, MATCH($A9,'[32]SPI Raw Data 1920'!$A$1:$A$35,0),MATCH(XT$1,'[32]SPI Raw Data 1920'!$A$37:$AN$37,0))</f>
        <v>93.94712300712041</v>
      </c>
      <c r="XU9" s="116">
        <f>INDEX('[32]SPI Raw Data 1920'!$A$1:$AN$35, MATCH($A9,'[32]SPI Raw Data 1920'!$A$1:$A$35,0),MATCH(XU$1,'[32]SPI Raw Data 1920'!$A$37:$AN$37,0))</f>
        <v>48585873.159999996</v>
      </c>
      <c r="XV9" s="116">
        <f>INDEX('[32]SPI Raw Data 1920'!$A$1:$AN$35, MATCH($A9,'[32]SPI Raw Data 1920'!$A$1:$A$35,0),MATCH(XV$1,'[32]SPI Raw Data 1920'!$A$37:$AN$37,0))</f>
        <v>51716190.560000002</v>
      </c>
      <c r="XW9" s="115">
        <f>INDEX('[25]Corporate Management'!$B$6:$EY$40,MATCH($A9,'[25]Corporate Management'!$B$6:$B$40,0),MATCH(XW$1,'[25]Corporate Management'!$B$40:$EY$40,0))</f>
        <v>85.194998757969699</v>
      </c>
      <c r="XX9" s="131">
        <f>INDEX('[25]Corporate Management'!$B$6:$EY$40,MATCH($A9,'[25]Corporate Management'!$B$6:$B$40,0),MATCH(XX$1,'[25]Corporate Management'!$B$40:$EY$40,0))</f>
        <v>82312</v>
      </c>
      <c r="XY9" s="131">
        <f>INDEX('[25]Corporate Management'!$B$6:$EY$40,MATCH($A9,'[25]Corporate Management'!$B$6:$B$40,0),MATCH(XY$1,'[25]Corporate Management'!$B$40:$EY$40,0))</f>
        <v>96616</v>
      </c>
      <c r="XZ9" s="116">
        <f>INDEX('[25]Corporate Management'!$B$6:$EY$40,MATCH($A9,'[25]Corporate Management'!$B$6:$B$40,0),MATCH(XZ$1,'[25]Corporate Management'!$B$40:$EY$40,0))</f>
        <v>88.112424785060455</v>
      </c>
      <c r="YA9" s="131">
        <f>INDEX('[25]Corporate Management'!$B$6:$EY$40,MATCH($A9,'[25]Corporate Management'!$B$6:$B$40,0),MATCH(YA$1,'[25]Corporate Management'!$B$40:$EY$40,0))</f>
        <v>79221</v>
      </c>
      <c r="YB9" s="131">
        <f>INDEX('[25]Corporate Management'!$B$6:$EY$40,MATCH($A9,'[25]Corporate Management'!$B$6:$B$40,0),MATCH(YB$1,'[25]Corporate Management'!$B$40:$EY$40,0))</f>
        <v>89909</v>
      </c>
      <c r="YC9" s="116">
        <f>INDEX('[25]Corporate Management'!$B$6:$EY$40,MATCH($A9,'[25]Corporate Management'!$B$6:$B$40,0),MATCH(YC$1,'[25]Corporate Management'!$B$40:$EY$40,0))</f>
        <v>90.595138844353244</v>
      </c>
      <c r="YD9" s="131">
        <f>INDEX('[25]Corporate Management'!$B$6:$EY$40,MATCH($A9,'[25]Corporate Management'!$B$6:$B$40,0),MATCH(YD$1,'[25]Corporate Management'!$B$40:$EY$40,0))</f>
        <v>84759</v>
      </c>
      <c r="YE9" s="131">
        <f>INDEX('[25]Corporate Management'!$B$6:$EY$40,MATCH($A9,'[25]Corporate Management'!$B$6:$B$40,0),MATCH(YE$1,'[25]Corporate Management'!$B$40:$EY$40,0))</f>
        <v>93558</v>
      </c>
      <c r="YF9" s="116">
        <f>INDEX('[26]All Data'!$A$1:$Y$34,MATCH($A9,'[26]All Data'!$A$1:$A$34,0),MATCH(YF$1,'[26]All Data'!$A$1:$Y$1,0))</f>
        <v>90.632616410826529</v>
      </c>
      <c r="YG9" s="131">
        <f>INDEX('[26]All Data'!$A$1:$Y$34,MATCH($A9,'[26]All Data'!$A$1:$A$34,0),MATCH(YG$1,'[26]All Data'!$A$1:$Y$1,0))</f>
        <v>84785</v>
      </c>
      <c r="YH9" s="131">
        <f>INDEX('[26]All Data'!$A$1:$Y$34,MATCH($A9,'[26]All Data'!$A$1:$A$34,0),MATCH(YH$1,'[26]All Data'!$A$1:$Y$1,0))</f>
        <v>93548</v>
      </c>
      <c r="YI9" s="116">
        <f>INDEX('[27]All Data'!$A$1:$Y$34,MATCH($A9,'[27]All Data'!$A$1:$A$34,0),MATCH(YI$1,'[27]All Data'!$A$1:$Y$1,0))</f>
        <v>92.266318537859007</v>
      </c>
      <c r="YJ9" s="131">
        <f>INDEX('[27]All Data'!$A$1:$Y$34,MATCH($A9,'[27]All Data'!$A$1:$A$34,0),MATCH(YJ$1,'[27]All Data'!$A$1:$Y$1,0))</f>
        <v>88345</v>
      </c>
      <c r="YK9" s="131">
        <f>INDEX('[27]All Data'!$A$1:$Y$34,MATCH($A9,'[27]All Data'!$A$1:$A$34,0),MATCH(YK$1,'[27]All Data'!$A$1:$Y$1,0))</f>
        <v>95750</v>
      </c>
      <c r="YL9" s="116">
        <f>INDEX('[28]All Data'!$A$1:$AB$34,MATCH($A9,'[28]All Data'!$A$1:$A$34,0),MATCH(YL$1,'[28]All Data'!$A$1:$AB$1,0))</f>
        <v>90.702599273321439</v>
      </c>
      <c r="YM9" s="131">
        <f>INDEX('[28]All Data'!$A$1:$AB$34,MATCH($A9,'[28]All Data'!$A$1:$A$34,0),MATCH(YM$1,'[28]All Data'!$A$1:$AB$1,0))</f>
        <v>84377</v>
      </c>
      <c r="YN9" s="131">
        <f>INDEX('[28]All Data'!$A$1:$AB$34,MATCH($A9,'[28]All Data'!$A$1:$A$34,0),MATCH(YN$1,'[28]All Data'!$A$1:$AB$1,0))</f>
        <v>93026</v>
      </c>
      <c r="YO9" s="116">
        <f>INDEX('[29]SPI Raw Data 1617'!$A$3:$AN$37,MATCH($A9,'[29]SPI Raw Data 1617'!$A$3:$A$37,0),MATCH(YO$1,'[29]SPI Raw Data 1617'!$A$37:$AN$37,0))</f>
        <v>92.284429205713238</v>
      </c>
      <c r="YP9" s="131">
        <f>INDEX('[29]SPI Raw Data 1617'!$A$3:$AN$37,MATCH($A9,'[29]SPI Raw Data 1617'!$A$3:$A$37,0),MATCH(YP$1,'[29]SPI Raw Data 1617'!$A$37:$AN$37,0))</f>
        <v>95818</v>
      </c>
      <c r="YQ9" s="131">
        <f>INDEX('[29]SPI Raw Data 1617'!$A$3:$AN$37,MATCH($A9,'[29]SPI Raw Data 1617'!$A$3:$A$37,0),MATCH(YQ$1,'[29]SPI Raw Data 1617'!$A$37:$AN$37,0))</f>
        <v>103829</v>
      </c>
      <c r="YR9" s="116">
        <f>INDEX('[30]SPI Raw Data 1718'!$A$3:$AN$37,MATCH($A9,'[30]SPI Raw Data 1718'!$A$3:$A$37,0),MATCH(YR$1,'[30]SPI Raw Data 1718'!$A$37:$AN$37,0))</f>
        <v>94.884092725819343</v>
      </c>
      <c r="YS9" s="131">
        <f>INDEX('[30]SPI Raw Data 1718'!$A$3:$AN$37,MATCH($A9,'[30]SPI Raw Data 1718'!$A$3:$A$37,0),MATCH(YS$1,'[30]SPI Raw Data 1718'!$A$37:$AN$37,0))</f>
        <v>94960</v>
      </c>
      <c r="YT9" s="131">
        <f>INDEX('[30]SPI Raw Data 1718'!$A$3:$AN$37,MATCH($A9,'[30]SPI Raw Data 1718'!$A$3:$A$37,0),MATCH(YT$1,'[30]SPI Raw Data 1718'!$A$37:$AN$37,0))</f>
        <v>100080</v>
      </c>
      <c r="YU9" s="116">
        <f>INDEX('[31]SPI Raw Data 1819'!$A$1:$AN$37,MATCH($A9,'[31]SPI Raw Data 1819'!$A$1:$A$37,0),MATCH(YU$1,'[31]SPI Raw Data 1819'!$A$37:$AN$37,0))</f>
        <v>94.642181390068529</v>
      </c>
      <c r="YV9" s="197">
        <f>INDEX('[31]SPI Raw Data 1819'!$A$1:$AN$37,MATCH($A9,'[31]SPI Raw Data 1819'!$A$1:$A$37,0),MATCH(YV$1,'[31]SPI Raw Data 1819'!$A$37:$AN$37,0))</f>
        <v>90035</v>
      </c>
      <c r="YW9" s="225">
        <f>INDEX('[31]SPI Raw Data 1819'!$A$1:$AN$37,MATCH($A9,'[31]SPI Raw Data 1819'!$A$1:$A$37,0),MATCH(YW$1,'[31]SPI Raw Data 1819'!$A$37:$AN$37,0))</f>
        <v>95132</v>
      </c>
      <c r="YX9" s="116">
        <f>INDEX('[32]SPI Raw Data 1920'!$A$1:$AN$35, MATCH($A9,'[32]SPI Raw Data 1920'!$A$1:$A$35,0),MATCH(YX$1,'[32]SPI Raw Data 1920'!$A$37:$AN$37,0))</f>
        <v>95.557007175148271</v>
      </c>
      <c r="YY9" s="116">
        <f>INDEX('[32]SPI Raw Data 1920'!$A$1:$AN$35, MATCH($A9,'[32]SPI Raw Data 1920'!$A$1:$A$35,0),MATCH(YY$1,'[32]SPI Raw Data 1920'!$A$37:$AN$37,0))</f>
        <v>92159</v>
      </c>
      <c r="YZ9" s="116">
        <f>INDEX('[32]SPI Raw Data 1920'!$A$1:$AN$35, MATCH($A9,'[32]SPI Raw Data 1920'!$A$1:$A$35,0),MATCH(YZ$1,'[32]SPI Raw Data 1920'!$A$37:$AN$37,0))</f>
        <v>96444</v>
      </c>
      <c r="ZA9" s="119">
        <f t="shared" si="44"/>
        <v>21.091754275428428</v>
      </c>
      <c r="ZB9" s="87">
        <v>11193</v>
      </c>
      <c r="ZC9" s="131">
        <f>INDEX([33]historic!$B$2:$K$35,MATCH($A9,[33]historic!$B$2:$B$35,0),MATCH(ZC$1,[33]historic!$B$2:$K$2,0))</f>
        <v>530681.31999999995</v>
      </c>
      <c r="ZD9" s="116">
        <f t="shared" si="45"/>
        <v>16.514987460250047</v>
      </c>
      <c r="ZE9" s="131">
        <v>10215</v>
      </c>
      <c r="ZF9" s="131">
        <f>INDEX([33]historic!$B$2:$K$35,MATCH($A9,[33]historic!$B$2:$B$35,0),MATCH(ZF$1,[33]historic!$B$2:$K$2,0))</f>
        <v>618529.08000000007</v>
      </c>
      <c r="ZG9" s="116">
        <f t="shared" si="46"/>
        <v>18.81154716698904</v>
      </c>
      <c r="ZH9" s="131">
        <v>11228</v>
      </c>
      <c r="ZI9" s="131">
        <f>INDEX([33]historic!$B$2:$K$35,MATCH($A9,[33]historic!$B$2:$B$35,0),MATCH(ZI$1,[33]historic!$B$2:$K$2,0))</f>
        <v>596867.43999999994</v>
      </c>
      <c r="ZJ9" s="116">
        <f t="shared" si="47"/>
        <v>19.45273235309288</v>
      </c>
      <c r="ZK9" s="87">
        <v>12174</v>
      </c>
      <c r="ZL9" s="131">
        <f>INDEX([33]historic!$B$2:$K$35,MATCH($A9,[33]historic!$B$2:$B$35,0),MATCH(ZL$1,[33]historic!$B$2:$K$2,0))</f>
        <v>625824.68000000005</v>
      </c>
      <c r="ZM9" s="116">
        <f t="shared" si="48"/>
        <v>20.666422820641895</v>
      </c>
      <c r="ZN9" s="87">
        <v>12254</v>
      </c>
      <c r="ZO9" s="131">
        <f>INDEX([33]historic!$B$2:$K$35,MATCH($A9,[33]historic!$B$2:$B$35,0),MATCH(ZO$1,[33]historic!$B$2:$K$2,0))</f>
        <v>592942.48</v>
      </c>
      <c r="ZP9" s="116">
        <f t="shared" si="49"/>
        <v>20.124209310637383</v>
      </c>
      <c r="ZQ9" s="87">
        <v>12804</v>
      </c>
      <c r="ZR9" s="131">
        <f>INDEX([33]historic!$B$2:$K$35,MATCH($A9,[33]historic!$B$2:$B$35,0),MATCH(ZR$1,[33]historic!$B$2:$K$2,0))</f>
        <v>636248.6</v>
      </c>
      <c r="ZS9" s="116">
        <f t="shared" si="50"/>
        <v>23.967716991482671</v>
      </c>
      <c r="ZT9" s="87">
        <f>INDEX('[2]All Previous Years'!$A$1:$EX$34,MATCH($A9,'[2]All Previous Years'!$A$1:$A$34,0),MATCH(ZT$1,'[2]All Previous Years'!$A$1:$EX$1,0))</f>
        <v>14098</v>
      </c>
      <c r="ZU9" s="131">
        <f>INDEX([33]historic!$B$2:$K$35,MATCH($A9,[33]historic!$B$2:$B$35,0),MATCH(ZU$1,[33]historic!$B$2:$K$2,0))</f>
        <v>588207.88</v>
      </c>
      <c r="ZV9" s="116">
        <f t="shared" si="51"/>
        <v>23.813443509750876</v>
      </c>
      <c r="ZW9" s="32">
        <f>INDEX([4]Sheet1!$A$1:$CJ$34, MATCH($A9, [4]Sheet1!$A$1:$A$34, 0), MATCH(ZW$1, [4]Sheet1!$A$1:$CJ$1, 0))</f>
        <v>14025</v>
      </c>
      <c r="ZX9" s="131">
        <f>INDEX([33]historic!$B$2:$K$35,MATCH($A9,[33]historic!$B$2:$B$35,0),MATCH(ZX$1,[33]historic!$B$2:$K$2,0))</f>
        <v>588953.042186326</v>
      </c>
      <c r="ZY9" s="88">
        <f>INDEX('[6]Finance Indicators'!$B$3:$BO$35,MATCH($A9,'[6]Finance Indicators'!$A$3:$A$35,0),MATCH(ZY$1,'[6]Finance Indicators'!$B$2:$BO$2,0))</f>
        <v>21.96187306697535</v>
      </c>
      <c r="ZZ9" s="88">
        <f>INDEX('[6]Finance Indicators'!$B$3:$BO$35,MATCH($A9,'[6]Finance Indicators'!$A$3:$A$35,0),MATCH(ZZ$1,'[6]Finance Indicators'!$B$2:$BO$2,0))</f>
        <v>14571</v>
      </c>
      <c r="AAA9" s="88">
        <f>INDEX('[6]Finance Indicators'!$B$3:$BO$35,MATCH($A9,'[6]Finance Indicators'!$A$3:$A$35,0),MATCH(AAA$1,'[6]Finance Indicators'!$B$2:$BO$2,0))</f>
        <v>663468</v>
      </c>
      <c r="AAB9" s="88">
        <f t="array" ref="AAB9">INDEX('[7]Finance Indicators'!$A$2:$BO$35,MATCH($A9,'[7]Finance Indicators'!$A$2:$A$35,0),MATCH(AAB$1,'[7]Finance Indicators'!$A$2:$BO$2,0))</f>
        <v>23.390216083718592</v>
      </c>
      <c r="AAC9" s="250">
        <f t="array" ref="AAC9">INDEX('[7]Finance Indicators'!$A$2:$BO$35,MATCH($A9,'[7]Finance Indicators'!$A$2:$A$35,0),MATCH(AAC$1,'[7]Finance Indicators'!$A$2:$BO$2,0))</f>
        <v>14991</v>
      </c>
      <c r="AAD9" s="277">
        <f t="array" ref="AAD9">INDEX('[7]Finance Indicators'!$A$2:$BO$35,MATCH($A9,'[7]Finance Indicators'!$A$2:$A$35,0),MATCH(AAD$1,'[7]Finance Indicators'!$A$2:$BO$2,0))</f>
        <v>640909</v>
      </c>
      <c r="AAE9" s="121">
        <f>(ZA9*100)/Deflators!$B$2</f>
        <v>24.84658220092302</v>
      </c>
      <c r="AAF9" s="137">
        <f>(ZD9*100)/Deflators!$B$3</f>
        <v>19.164481869881651</v>
      </c>
      <c r="AAG9" s="137">
        <f>(ZG9*100)/Deflators!$B$4</f>
        <v>21.392091168742869</v>
      </c>
      <c r="AAH9" s="137">
        <f>(ZJ9*100)/Deflators!$B$5</f>
        <v>21.729318482873119</v>
      </c>
      <c r="AAI9" s="137">
        <f>(ZM9*100)/Deflators!$B$6</f>
        <v>22.77106089491534</v>
      </c>
      <c r="AAJ9" s="137">
        <f>(ZP9*100)/Deflators!$B$7</f>
        <v>21.994164143171936</v>
      </c>
      <c r="AAK9" s="137">
        <f>(ZS9*100)/Deflators!$B$8</f>
        <v>25.562183766075385</v>
      </c>
      <c r="AAL9" s="137">
        <f>(ZV9*100)/Deflators!$B$9</f>
        <v>24.958188251173315</v>
      </c>
      <c r="AAM9" s="137">
        <f>(ZY9*100)/Deflators!$B$10</f>
        <v>22.498432560502636</v>
      </c>
      <c r="AAN9" s="245">
        <f>(AAB9*100)/Deflators!$B$11</f>
        <v>23.390216083718592</v>
      </c>
      <c r="AAO9" s="124">
        <f t="shared" si="52"/>
        <v>0.94675990030462476</v>
      </c>
      <c r="AAP9" s="87">
        <v>547</v>
      </c>
      <c r="AAQ9" s="131">
        <v>57776</v>
      </c>
      <c r="AAR9" s="122">
        <f t="shared" si="53"/>
        <v>1.102116624614522</v>
      </c>
      <c r="AAS9" s="131">
        <v>629</v>
      </c>
      <c r="AAT9" s="131">
        <v>57072</v>
      </c>
      <c r="AAU9" s="122">
        <f t="shared" si="54"/>
        <v>1.3442784644999124</v>
      </c>
      <c r="AAV9" s="87">
        <v>845</v>
      </c>
      <c r="AAW9" s="131">
        <v>62859</v>
      </c>
      <c r="AAX9" s="122">
        <f t="shared" si="55"/>
        <v>1.546111295831696</v>
      </c>
      <c r="AAY9" s="87">
        <v>1023</v>
      </c>
      <c r="AAZ9" s="87">
        <v>66166</v>
      </c>
      <c r="ABA9" s="122">
        <f t="shared" si="56"/>
        <v>2.3694163983620395</v>
      </c>
      <c r="ABB9" s="87">
        <v>1516</v>
      </c>
      <c r="ABC9" s="87">
        <v>63982</v>
      </c>
      <c r="ABD9" s="122">
        <f t="shared" si="57"/>
        <v>3.2278452440070424</v>
      </c>
      <c r="ABE9" s="87">
        <v>2145</v>
      </c>
      <c r="ABF9" s="87">
        <v>66453</v>
      </c>
      <c r="ABG9" s="122">
        <f t="shared" si="58"/>
        <v>4.1678218279271793</v>
      </c>
      <c r="ABH9" s="87">
        <f>INDEX('[2]All Previous Years'!$A$1:$EX$34,MATCH($A9,'[2]All Previous Years'!$A$1:$A$34,0),MATCH(ABH$1,'[2]All Previous Years'!$A$1:$EX$1,0))</f>
        <v>2706</v>
      </c>
      <c r="ABI9" s="87">
        <f>INDEX('[2]All Previous Years'!$A$1:$EX$34,MATCH($A9,'[2]All Previous Years'!$A$1:$A$34,0),MATCH(ABI$1,'[2]All Previous Years'!$A$1:$EX$1,0))</f>
        <v>64926</v>
      </c>
      <c r="ABJ9" s="88">
        <f t="shared" si="59"/>
        <v>4.6055884335905306</v>
      </c>
      <c r="ABK9" s="32">
        <f>INDEX([4]Sheet1!$A$1:$CJ$34, MATCH($A9, [4]Sheet1!$A$1:$A$34, 0), MATCH(ABK$1, [4]Sheet1!$A$1:$CJ$1, 0))</f>
        <v>3074</v>
      </c>
      <c r="ABL9" s="32">
        <f>INDEX([4]Sheet1!$A$1:$CJ$34, MATCH($A9, [4]Sheet1!$A$1:$A$34, 0), MATCH(ABL$1, [4]Sheet1!$A$1:$CJ$1, 0))</f>
        <v>66745</v>
      </c>
      <c r="ABM9" s="88">
        <f>INDEX('[6]Finance Indicators'!$B$3:$BO$35,MATCH($A9,'[6]Finance Indicators'!$A$3:$A$35,0),MATCH(ABM$1,'[6]Finance Indicators'!$B$2:$BO$2,0))</f>
        <v>4.5590207188892249</v>
      </c>
      <c r="ABN9" s="88">
        <f>INDEX('[6]Finance Indicators'!$B$3:$BO$35,MATCH($A9,'[6]Finance Indicators'!$A$3:$A$35,0),MATCH(ABN$1,'[6]Finance Indicators'!$B$2:$BO$2,0))</f>
        <v>3162</v>
      </c>
      <c r="ABO9" s="88">
        <f>INDEX('[6]Finance Indicators'!$B$3:$BO$35,MATCH($A9,'[6]Finance Indicators'!$A$3:$A$35,0),MATCH(ABO$1,'[6]Finance Indicators'!$B$2:$BO$2,0))</f>
        <v>69357</v>
      </c>
      <c r="ABP9" s="250">
        <f t="array" ref="ABP9">INDEX('[7]Finance Indicators'!$A$2:$BO$35,MATCH($A9,'[7]Finance Indicators'!$A$2:$A$35,0),MATCH(ABP$1,'[7]Finance Indicators'!$A$2:$BO$2,0))</f>
        <v>4.7733488025192674</v>
      </c>
      <c r="ABQ9" s="250">
        <f t="array" ref="ABQ9">INDEX('[7]Finance Indicators'!$A$2:$BO$35,MATCH($A9,'[7]Finance Indicators'!$A$2:$A$35,0),MATCH(ABQ$1,'[7]Finance Indicators'!$A$2:$BO$2,0))</f>
        <v>3456</v>
      </c>
      <c r="ABR9" s="250">
        <f t="array" ref="ABR9">INDEX('[7]Finance Indicators'!$A$2:$BO$35,MATCH($A9,'[7]Finance Indicators'!$A$2:$A$35,0),MATCH(ABR$1,'[7]Finance Indicators'!$A$2:$BO$2,0))</f>
        <v>72402</v>
      </c>
      <c r="ABS9" s="115">
        <f>INDEX([34]historic!$L$1:$U$34,MATCH($A9,[34]historic!$L$1:$L$34,0),MATCH(ABS$1,[34]historic!$L$1:$U$1,0))</f>
        <v>65.029030817329172</v>
      </c>
      <c r="ABT9" s="116">
        <f>INDEX([34]historic!$L$1:$U$34,MATCH($A9,[34]historic!$L$1:$L$34,0),MATCH(ABT$1,[34]historic!$L$1:$U$1,0))</f>
        <v>72.542831379621276</v>
      </c>
      <c r="ABU9" s="116">
        <f>INDEX([34]historic!$L$1:$U$34,MATCH($A9,[34]historic!$L$1:$L$34,0),MATCH(ABU$1,[34]historic!$L$1:$U$1,0))</f>
        <v>68.138936535162955</v>
      </c>
      <c r="ABV9" s="116">
        <f>INDEX([34]historic!$L$1:$U$34,MATCH($A9,[34]historic!$L$1:$L$34,0),MATCH(ABV$1,[34]historic!$L$1:$U$1,0))</f>
        <v>66.081632653061234</v>
      </c>
      <c r="ABW9" s="116">
        <f>INDEX([34]historic!$L$1:$U$34,MATCH($A9,[34]historic!$L$1:$L$34,0),MATCH(ABW$1,[34]historic!$L$1:$U$1,0))</f>
        <v>67.255493321844028</v>
      </c>
      <c r="ABX9" s="116">
        <f>INDEX([34]historic!$L$1:$U$34,MATCH($A9,[34]historic!$L$1:$L$34,0),MATCH(ABX$1,[34]historic!$L$1:$U$1,0))</f>
        <v>67.964451967837491</v>
      </c>
      <c r="ABY9" s="116">
        <f>INDEX([34]historic!$L$1:$U$34,MATCH($A9,[34]historic!$L$1:$L$34,0),MATCH(ABY$1,[34]historic!$L$1:$U$1,0))</f>
        <v>66.978609625668454</v>
      </c>
      <c r="ABZ9" s="116">
        <f>INDEX([34]historic!$L$1:$U$34,MATCH($A9,[34]historic!$L$1:$L$34,0),MATCH(ABZ$1,[34]historic!$L$1:$U$1,0))</f>
        <v>70.621061674770729</v>
      </c>
      <c r="ACA9" s="88">
        <f>INDEX('[15]1819 Collected Indicators'!$A$3:$CV$36,MATCH($A9,'[15]1819 Collected Indicators'!$A$3:$A$36,0),MATCH(ACA$1,'[15]1819 Collected Indicators'!$A$3:$CV$3,0))</f>
        <v>68.302752293577981</v>
      </c>
      <c r="ACB9" s="255">
        <f>INDEX('[11]1920 Collected Indicators'!$A$3:$CV$36,MATCH($A9,'[11]1920 Collected Indicators'!$A$3:$A$36,0),MATCH(ACB$1,'[11]1920 Collected Indicators'!$A$3:$CV$3,0))</f>
        <v>68.239999999999995</v>
      </c>
      <c r="ACC9" s="133">
        <v>86.986000000000004</v>
      </c>
      <c r="ACD9" s="116">
        <v>85.996435794937526</v>
      </c>
      <c r="ACE9" s="88">
        <f>INDEX('[14]1718 Collected Indicators'!$A$3:$CH$36,MATCH($A9,'[14]1718 Collected Indicators'!$A$3:$A$36,0),MATCH(ACE$1,'[14]1718 Collected Indicators'!$A$3:$CH$3,0))</f>
        <v>80.66</v>
      </c>
      <c r="ACF9" s="120" t="e">
        <f>INDEX('[11]1920 Collected Indicators'!$A$3:$CV$36,MATCH($A9,'[11]1920 Collected Indicators'!$A$3:$A$36,0),MATCH(ACF$1,'[11]1920 Collected Indicators'!$A$3:$CV$3,0))</f>
        <v>#N/A</v>
      </c>
      <c r="ACG9" s="115">
        <v>87.605999999999995</v>
      </c>
      <c r="ACH9" s="116">
        <v>84.713319962046711</v>
      </c>
      <c r="ACI9" s="116">
        <f>INDEX('[14]1718 Collected Indicators'!$A$3:$CH$36,MATCH($A9,'[14]1718 Collected Indicators'!$A$3:$A$36,0),MATCH(ACI$1,'[14]1718 Collected Indicators'!$A$3:$CH$3,0))</f>
        <v>77.099999999999994</v>
      </c>
      <c r="ACJ9" s="120">
        <f>INDEX('[11]1920 Collected Indicators'!$A$3:$CV$36,MATCH($A9,'[11]1920 Collected Indicators'!$A$3:$A$36,0),MATCH(ACJ$1,'[11]1920 Collected Indicators'!$A$3:$CV$3,0))</f>
        <v>87.0685</v>
      </c>
      <c r="ACK9" s="115">
        <f>INDEX('[35]Raw Data'!$A$1:$BK$34,MATCH($A9,'[35]Raw Data'!$A$1:$A$34,0),MATCH(ACK$1,'[35]Raw Data'!$A$1:$BK$1,0))</f>
        <v>86.55</v>
      </c>
      <c r="ACL9" s="116">
        <f>INDEX('[35]Raw Data'!$A$1:$BK$34,MATCH($A9,'[35]Raw Data'!$A$1:$A$34,0),MATCH(ACL$1,'[35]Raw Data'!$A$1:$BK$1,0))</f>
        <v>87.88</v>
      </c>
      <c r="ACM9" s="136">
        <f>INDEX('[35]Raw Data'!$A$1:$BK$34,MATCH($A9,'[35]Raw Data'!$A$1:$A$34,0),MATCH(ACM$1,'[35]Raw Data'!$A$1:$BK$1,0))</f>
        <v>79.83</v>
      </c>
      <c r="ACN9" s="120">
        <f>INDEX('[11]1920 Collected Indicators'!$A$3:$CV$36,MATCH($A9,'[11]1920 Collected Indicators'!$A$3:$A$36,0),MATCH(ACN$1,'[11]1920 Collected Indicators'!$A$3:$CV$3,0))</f>
        <v>86.192899999999995</v>
      </c>
      <c r="ACO9" s="115">
        <f>INDEX('[35]Raw Data'!$A$1:$BK$34,MATCH($A9,'[35]Raw Data'!$A$1:$A$34,0),MATCH(ACO$1,'[35]Raw Data'!$A$1:$BK$1,0))</f>
        <v>86.33</v>
      </c>
      <c r="ACP9" s="116">
        <f>INDEX('[35]Raw Data'!$A$1:$BK$34,MATCH($A9,'[35]Raw Data'!$A$1:$A$34,0),MATCH(ACP$1,'[35]Raw Data'!$A$1:$BK$1,0))</f>
        <v>79.540000000000006</v>
      </c>
      <c r="ACQ9" s="136">
        <f>INDEX('[35]Raw Data'!$A$1:$BK$34,MATCH($A9,'[35]Raw Data'!$A$1:$A$34,0),MATCH(ACQ$1,'[35]Raw Data'!$A$1:$BK$1,0))</f>
        <v>74.25</v>
      </c>
      <c r="ACR9" s="120">
        <f>INDEX('[11]1920 Collected Indicators'!$A$3:$CV$36,MATCH($A9,'[11]1920 Collected Indicators'!$A$3:$A$36,0),MATCH(ACR$1,'[11]1920 Collected Indicators'!$A$3:$CV$3,0))</f>
        <v>78.822100000000006</v>
      </c>
      <c r="ACS9" s="115">
        <f>INDEX('[35]Raw Data'!$A$1:$BK$34,MATCH($A9,'[35]Raw Data'!$A$1:$A$34,0),MATCH(ACS$1,'[35]Raw Data'!$A$1:$BK$1,0))</f>
        <v>45.35</v>
      </c>
      <c r="ACT9" s="116">
        <f>INDEX('[35]Raw Data'!$A$1:$BK$34,MATCH($A9,'[35]Raw Data'!$A$1:$A$34,0),MATCH(ACT$1,'[35]Raw Data'!$A$1:$BK$1,0))</f>
        <v>49.86</v>
      </c>
      <c r="ACU9" s="136">
        <f>INDEX('[35]Raw Data'!$A$1:$BK$34,MATCH($A9,'[35]Raw Data'!$A$1:$A$34,0),MATCH(ACU$1,'[35]Raw Data'!$A$1:$BK$1,0))</f>
        <v>35.81</v>
      </c>
      <c r="ACV9" s="120">
        <f>INDEX('[11]1920 Collected Indicators'!$A$3:$CV$36,MATCH($A9,'[11]1920 Collected Indicators'!$A$3:$A$36,0),MATCH(ACV$1,'[11]1920 Collected Indicators'!$A$3:$CV$3,0))</f>
        <v>35.805100000000003</v>
      </c>
      <c r="ACW9" s="115">
        <f t="shared" si="60"/>
        <v>424.4022869022869</v>
      </c>
      <c r="ACX9" s="87">
        <v>16331</v>
      </c>
      <c r="ACY9" s="87">
        <f t="array" ref="ACY9">INDEX([36]Historic!$B$2:$K$35,MATCH($A9,[36]Historic!$B$2:$B$35,0),MATCH(ACY$1,[36]Historic!$B$2:$K$2,0))</f>
        <v>740</v>
      </c>
      <c r="ACZ9" s="116">
        <f t="shared" si="61"/>
        <v>484.64912280701753</v>
      </c>
      <c r="ADA9" s="87">
        <v>14365</v>
      </c>
      <c r="ADB9" s="87">
        <f t="array" ref="ADB9">INDEX([36]Historic!$B$2:$K$35,MATCH($A9,[36]Historic!$B$2:$B$35,0),MATCH(ADB$1,[36]Historic!$B$2:$K$2,0))</f>
        <v>570</v>
      </c>
      <c r="ADC9" s="116">
        <f t="shared" si="62"/>
        <v>377.87107258938244</v>
      </c>
      <c r="ADD9" s="87">
        <v>13951</v>
      </c>
      <c r="ADE9" s="87">
        <f t="array" ref="ADE9">INDEX([36]Historic!$B$2:$K$35,MATCH($A9,[36]Historic!$B$2:$B$35,0),MATCH(ADE$1,[36]Historic!$B$2:$K$2,0))</f>
        <v>710</v>
      </c>
      <c r="ADF9" s="116">
        <f t="shared" si="63"/>
        <v>315.07211538461536</v>
      </c>
      <c r="ADG9" s="87">
        <v>13107</v>
      </c>
      <c r="ADH9" s="87">
        <f t="array" ref="ADH9">INDEX([36]Historic!$B$2:$K$35,MATCH($A9,[36]Historic!$B$2:$B$35,0),MATCH(ADH$1,[36]Historic!$B$2:$K$2,0))</f>
        <v>800</v>
      </c>
      <c r="ADI9" s="116">
        <f t="shared" si="64"/>
        <v>355.42200854700855</v>
      </c>
      <c r="ADJ9" s="87">
        <v>13307</v>
      </c>
      <c r="ADK9" s="87">
        <f t="array" ref="ADK9">INDEX([36]Historic!$B$2:$K$35,MATCH($A9,[36]Historic!$B$2:$B$35,0),MATCH(ADK$1,[36]Historic!$B$2:$K$2,0))</f>
        <v>720</v>
      </c>
      <c r="ADL9" s="116">
        <f t="shared" si="65"/>
        <v>348.12889812889813</v>
      </c>
      <c r="ADM9" s="87">
        <v>13396</v>
      </c>
      <c r="ADN9" s="87">
        <f t="array" ref="ADN9">INDEX([36]Historic!$B$2:$K$35,MATCH($A9,[36]Historic!$B$2:$B$35,0),MATCH(ADN$1,[36]Historic!$B$2:$K$2,0))</f>
        <v>740</v>
      </c>
      <c r="ADO9" s="116">
        <f t="shared" si="66"/>
        <v>332.24446786090624</v>
      </c>
      <c r="ADP9" s="87">
        <f>INDEX('[2]All Previous Years'!$A$1:$EX$34,MATCH($A9,'[2]All Previous Years'!$A$1:$A$34,0),MATCH(ADP$1,'[2]All Previous Years'!$A$1:$EX$1,0))</f>
        <v>12612</v>
      </c>
      <c r="ADQ9" s="87">
        <f t="array" ref="ADQ9">INDEX([36]Historic!$B$2:$K$35,MATCH($A9,[36]Historic!$B$2:$B$35,0),MATCH(ADQ$1,[36]Historic!$B$2:$K$2,0))</f>
        <v>730</v>
      </c>
      <c r="ADR9" s="116">
        <f t="shared" si="67"/>
        <v>341.27439724454649</v>
      </c>
      <c r="ADS9" s="32">
        <f>INDEX([4]Sheet1!$A$1:$CJ$34, MATCH($A9, [4]Sheet1!$A$1:$A$34, 0), MATCH(ADS$1, [4]Sheet1!$A$1:$CJ$1, 0))</f>
        <v>11890</v>
      </c>
      <c r="ADT9" s="87">
        <f t="array" ref="ADT9">INDEX([36]Historic!$B$2:$K$35,MATCH($A9,[36]Historic!$B$2:$B$35,0),MATCH(ADT$1,[36]Historic!$B$2:$K$2,0))</f>
        <v>670</v>
      </c>
      <c r="ADU9" s="88">
        <f>INDEX('[6]Finance Indicators'!$B$3:$BO$35,MATCH($A9,'[6]Finance Indicators'!$A$3:$A$35,0),MATCH(ADU$1,'[6]Finance Indicators'!$B$2:$BO$2,0))</f>
        <v>329.97737556561088</v>
      </c>
      <c r="ADV9" s="88">
        <f>INDEX('[6]Finance Indicators'!$B$3:$BO$35,MATCH($A9,'[6]Finance Indicators'!$A$3:$A$35,0),MATCH(ADV$1,'[6]Finance Indicators'!$B$2:$BO$2,0))</f>
        <v>11668</v>
      </c>
      <c r="ADW9" s="88">
        <f>INDEX('[6]Finance Indicators'!$B$3:$BO$35,MATCH($A9,'[6]Finance Indicators'!$A$3:$A$35,0),MATCH(ADW$1,'[6]Finance Indicators'!$B$2:$BO$2,0))</f>
        <v>680</v>
      </c>
      <c r="ADX9" s="88">
        <f t="array" ref="ADX9">INDEX('[7]Finance Indicators'!$A$2:$BO$35,MATCH($A9,'[7]Finance Indicators'!$A$2:$A$35,0),MATCH(ADX$1,'[7]Finance Indicators'!$A$2:$BO$2,0))</f>
        <v>341.47157190635454</v>
      </c>
      <c r="ADY9" s="250">
        <f t="array" ref="ADY9">INDEX('[7]Finance Indicators'!$A$2:$BO$35,MATCH($A9,'[7]Finance Indicators'!$A$2:$A$35,0),MATCH(ADY$1,'[7]Finance Indicators'!$A$2:$BO$2,0))</f>
        <v>12252</v>
      </c>
      <c r="ADZ9" s="277">
        <f t="array" ref="ADZ9">INDEX('[7]Finance Indicators'!$A$2:$BO$35,MATCH($A9,'[7]Finance Indicators'!$A$2:$A$35,0),MATCH(ADZ$1,'[7]Finance Indicators'!$A$2:$BO$2,0))</f>
        <v>690</v>
      </c>
      <c r="AEA9" s="121">
        <f>(ACW9*100)/Deflators!$B$2</f>
        <v>499.95586759049655</v>
      </c>
      <c r="AEB9" s="137">
        <f>(ACZ9*100)/Deflators!$B$3</f>
        <v>562.40123400908158</v>
      </c>
      <c r="AEC9" s="137">
        <f>(ADC9*100)/Deflators!$B$4</f>
        <v>429.70694345905594</v>
      </c>
      <c r="AED9" s="137">
        <f>(ADF9*100)/Deflators!$B$5</f>
        <v>351.94553731554981</v>
      </c>
      <c r="AEE9" s="137">
        <f>(ADI9*100)/Deflators!$B$6</f>
        <v>391.61766263357976</v>
      </c>
      <c r="AEF9" s="137">
        <f>(ADL9*100)/Deflators!$B$7</f>
        <v>380.4772654785142</v>
      </c>
      <c r="AEG9" s="137">
        <f>(ADO9*100)/Deflators!$B$8</f>
        <v>354.34723072458274</v>
      </c>
      <c r="AEH9" s="137">
        <f>(ADR9*100)/Deflators!$B$9</f>
        <v>357.67992345363251</v>
      </c>
      <c r="AEI9" s="137">
        <f>(ADU9*100)/Deflators!$B$10</f>
        <v>338.03918764188523</v>
      </c>
      <c r="AEJ9" s="245">
        <f>(ADX9*100)/Deflators!$B$11</f>
        <v>341.47157190635448</v>
      </c>
      <c r="AEK9" s="115">
        <f>INDEX('[35]Raw Data'!$A$1:$BK$34,MATCH($A9,'[35]Raw Data'!$A$1:$A$34,0),MATCH(AEK$1,'[35]Raw Data'!$A$1:$BK$1,0))</f>
        <v>93.516300007260583</v>
      </c>
      <c r="AEL9" s="197">
        <f>INDEX('[35]Raw Data'!$A$1:$BK$34,MATCH($A9,'[35]Raw Data'!$A$1:$A$34,0),MATCH(AEL$1,'[35]Raw Data'!$A$1:$BK$1,0))</f>
        <v>2576</v>
      </c>
      <c r="AEM9" s="197">
        <f>INDEX('[35]Raw Data'!$A$1:$BK$34,MATCH($A9,'[35]Raw Data'!$A$1:$A$34,0),MATCH(AEM$1,'[35]Raw Data'!$A$1:$BK$1,0))</f>
        <v>27546</v>
      </c>
      <c r="AEN9" s="116">
        <f>INDEX('[35]Raw Data'!$A$1:$BK$34,MATCH($A9,'[35]Raw Data'!$A$1:$A$34,0),MATCH(AEN$1,'[35]Raw Data'!$A$1:$BK$1,0))</f>
        <v>102.80808442139153</v>
      </c>
      <c r="AEO9" s="197">
        <f>INDEX('[35]Raw Data'!$A$1:$BK$34,MATCH($A9,'[35]Raw Data'!$A$1:$A$34,0),MATCH(AEO$1,'[35]Raw Data'!$A$1:$BK$1,0))</f>
        <v>2874</v>
      </c>
      <c r="AEP9" s="197">
        <f>INDEX('[35]Raw Data'!$A$1:$BK$34,MATCH($A9,'[35]Raw Data'!$A$1:$A$34,0),MATCH(AEP$1,'[35]Raw Data'!$A$1:$BK$1,0))</f>
        <v>27955</v>
      </c>
      <c r="AEQ9" s="116">
        <f>INDEX('[35]Raw Data'!$A$1:$BK$34,MATCH($A9,'[35]Raw Data'!$A$1:$A$34,0),MATCH(AEQ$1,'[35]Raw Data'!$A$1:$BK$1,0))</f>
        <v>106.7513611615245</v>
      </c>
      <c r="AER9" s="197">
        <f>INDEX('[35]Raw Data'!$A$1:$BK$34,MATCH($A9,'[35]Raw Data'!$A$1:$A$34,0),MATCH(AER$1,'[35]Raw Data'!$A$1:$BK$1,0))</f>
        <v>2941</v>
      </c>
      <c r="AES9" s="197">
        <f>INDEX('[35]Raw Data'!$A$1:$BK$34,MATCH($A9,'[35]Raw Data'!$A$1:$A$34,0),MATCH(AES$1,'[35]Raw Data'!$A$1:$BK$1,0))</f>
        <v>27550</v>
      </c>
      <c r="AET9" s="116">
        <f>INDEX('[35]Raw Data'!$A$1:$BK$34,MATCH($A9,'[35]Raw Data'!$A$1:$A$34,0),MATCH(AET$1,'[35]Raw Data'!$A$1:$BK$1,0))</f>
        <v>108.70202168180487</v>
      </c>
      <c r="AEU9" s="197">
        <f>INDEX('[35]Raw Data'!$A$1:$BK$34,MATCH($A9,'[35]Raw Data'!$A$1:$A$34,0),MATCH(AEU$1,'[35]Raw Data'!$A$1:$BK$1,0))</f>
        <v>2968</v>
      </c>
      <c r="AEV9" s="197">
        <f>INDEX('[35]Raw Data'!$A$1:$BK$34,MATCH($A9,'[35]Raw Data'!$A$1:$A$34,0),MATCH(AEV$1,'[35]Raw Data'!$A$1:$BK$1,0))</f>
        <v>27304</v>
      </c>
      <c r="AEW9" s="116">
        <f>INDEX('[35]Raw Data'!$A$1:$BK$34,MATCH($A9,'[35]Raw Data'!$A$1:$A$34,0),MATCH(AEW$1,'[35]Raw Data'!$A$1:$BK$1,0))</f>
        <v>104.55397031272517</v>
      </c>
      <c r="AEX9" s="197">
        <f>INDEX('[35]Raw Data'!$A$1:$BK$34,MATCH($A9,'[35]Raw Data'!$A$1:$A$34,0),MATCH(AEX$1,'[35]Raw Data'!$A$1:$BK$1,0))</f>
        <v>2902</v>
      </c>
      <c r="AEY9" s="197">
        <f>INDEX('[35]Raw Data'!$A$1:$BK$34,MATCH($A9,'[35]Raw Data'!$A$1:$A$34,0),MATCH(AEY$1,'[35]Raw Data'!$A$1:$BK$1,0))</f>
        <v>27756</v>
      </c>
      <c r="AEZ9" s="116">
        <f>INDEX('[35]Raw Data'!$A$1:$BK$34,MATCH($A9,'[35]Raw Data'!$A$1:$A$34,0),MATCH(AEZ$1,'[35]Raw Data'!$A$1:$BK$1,0))</f>
        <v>108.28510508681084</v>
      </c>
      <c r="AFA9" s="197">
        <f>INDEX('[35]Raw Data'!$A$1:$BK$34,MATCH($A9,'[35]Raw Data'!$A$1:$A$34,0),MATCH(AFA$1,'[35]Raw Data'!$A$1:$BK$1,0))</f>
        <v>2844</v>
      </c>
      <c r="AFB9" s="197">
        <f>INDEX('[35]Raw Data'!$A$1:$BK$34,MATCH($A9,'[35]Raw Data'!$A$1:$A$34,0),MATCH(AFB$1,'[35]Raw Data'!$A$1:$BK$1,0))</f>
        <v>26264</v>
      </c>
      <c r="AFC9" s="116">
        <f>INDEX('[35]Raw Data'!$A$1:$BK$34,MATCH($A9,'[35]Raw Data'!$A$1:$A$34,0),MATCH(AFC$1,'[35]Raw Data'!$A$1:$BK$1,0))</f>
        <v>117.19324026451139</v>
      </c>
      <c r="AFD9" s="197">
        <f>INDEX('[35]Raw Data'!$A$1:$BK$34,MATCH($A9,'[35]Raw Data'!$A$1:$A$34,0),MATCH(AFD$1,'[35]Raw Data'!$A$1:$BK$1,0))</f>
        <v>3190</v>
      </c>
      <c r="AFE9" s="197">
        <f>INDEX('[35]Raw Data'!$A$1:$BK$34,MATCH($A9,'[35]Raw Data'!$A$1:$A$34,0),MATCH(AFE$1,'[35]Raw Data'!$A$1:$BK$1,0))</f>
        <v>27220</v>
      </c>
      <c r="AFF9" s="116">
        <f>INDEX('[35]Raw Data'!$A$1:$BK$34,MATCH($A9,'[35]Raw Data'!$A$1:$A$34,0),MATCH(AFF$1,'[35]Raw Data'!$A$1:$BK$1,0))</f>
        <v>118.07969556149146</v>
      </c>
      <c r="AFG9" s="197">
        <f>INDEX('[35]Raw Data'!$A$1:$BK$34,MATCH($A9,'[35]Raw Data'!$A$1:$A$34,0),MATCH(AFG$1,'[35]Raw Data'!$A$1:$BK$1,0))</f>
        <v>3227</v>
      </c>
      <c r="AFH9" s="197">
        <f>INDEX('[35]Raw Data'!$A$1:$BK$34,MATCH($A9,'[35]Raw Data'!$A$1:$A$34,0),MATCH(AFH$1,'[35]Raw Data'!$A$1:$BK$1,0))</f>
        <v>27329</v>
      </c>
      <c r="AFI9" s="116">
        <f>INDEX('[15]1819 Collected Indicators'!$A$3:$CV$36,MATCH($A9,'[15]1819 Collected Indicators'!$A$3:$A$36,0),MATCH(AFI$1,'[15]1819 Collected Indicators'!$A$3:$CV$3,0))</f>
        <v>117.98221738341499</v>
      </c>
      <c r="AFJ9" s="197">
        <f>INDEX('[15]1819 Collected Indicators'!$A$3:$CV$36,MATCH($A9,'[15]1819 Collected Indicators'!$A$3:$A$36,0),MATCH(AFJ$1,'[15]1819 Collected Indicators'!$A$3:$CV$3,0))</f>
        <v>3251</v>
      </c>
      <c r="AFK9" s="222">
        <f>INDEX('[15]1819 Collected Indicators'!$A$3:$CV$36,MATCH($A9,'[15]1819 Collected Indicators'!$A$3:$A$36,0),MATCH(AFK$1,'[15]1819 Collected Indicators'!$A$3:$CV$3,0))</f>
        <v>27555</v>
      </c>
      <c r="AFL9" s="311">
        <f>INDEX('[11]1920 Collected Indicators'!$A$3:$CV$36,MATCH($A9,'[11]1920 Collected Indicators'!$A$3:$A$36,0),MATCH(AFL$1,'[11]1920 Collected Indicators'!$A$3:$CV$3,0))</f>
        <v>115.62455692613074</v>
      </c>
      <c r="AFM9" s="197">
        <f>INDEX('[11]1920 Collected Indicators'!$A$3:$CV$36,MATCH($A9,'[11]1920 Collected Indicators'!$A$3:$A$36,0),MATCH(AFM$1,'[11]1920 Collected Indicators'!$A$3:$CV$3,0))</f>
        <v>3262</v>
      </c>
      <c r="AFN9" s="197">
        <f>INDEX('[11]1920 Collected Indicators'!$A$3:$CV$36,MATCH($A9,'[11]1920 Collected Indicators'!$A$3:$A$36,0),MATCH(AFN$1,'[11]1920 Collected Indicators'!$A$3:$CV$3,0))</f>
        <v>28212</v>
      </c>
      <c r="AFO9" s="133">
        <f>INDEX('[35]Raw Data'!$A$1:$BK$34,MATCH($A9,'[35]Raw Data'!$A$1:$A$34,0),MATCH(AFO$1,'[35]Raw Data'!$A$1:$BK$1,0))</f>
        <v>78.787878787878782</v>
      </c>
      <c r="AFP9" s="133">
        <f>INDEX('[35]Raw Data'!$A$1:$BK$34,MATCH($A9,'[35]Raw Data'!$A$1:$A$34,0),MATCH(AFP$1,'[35]Raw Data'!$A$1:$BK$1,0))</f>
        <v>80.26315789473685</v>
      </c>
      <c r="AFQ9" s="133">
        <f>INDEX('[35]Raw Data'!$A$1:$BK$34,MATCH($A9,'[35]Raw Data'!$A$1:$A$34,0),MATCH(AFQ$1,'[35]Raw Data'!$A$1:$BK$1,0))</f>
        <v>80.519480519480524</v>
      </c>
      <c r="AFR9" s="133">
        <f>INDEX('[35]Raw Data'!$A$1:$BK$34,MATCH($A9,'[35]Raw Data'!$A$1:$A$34,0),MATCH(AFR$1,'[35]Raw Data'!$A$1:$BK$1,0))</f>
        <v>84.722222222222214</v>
      </c>
      <c r="AFS9" s="133">
        <f>INDEX('[35]Raw Data'!$A$1:$BK$34,MATCH($A9,'[35]Raw Data'!$A$1:$A$34,0),MATCH(AFS$1,'[35]Raw Data'!$A$1:$BK$1,0))</f>
        <v>81.944444444444443</v>
      </c>
      <c r="AFT9" s="133">
        <f>INDEX('[35]Raw Data'!$A$1:$BK$34,MATCH($A9,'[35]Raw Data'!$A$1:$A$34,0),MATCH(AFT$1,'[35]Raw Data'!$A$1:$BK$1,0))</f>
        <v>82.432432432432435</v>
      </c>
      <c r="AFU9" s="133">
        <f>INDEX('[35]Raw Data'!$A$1:$BK$34,MATCH($A9,'[35]Raw Data'!$A$1:$A$34,0),MATCH(AFU$1,'[35]Raw Data'!$A$1:$BK$1,0))</f>
        <v>73.333333333333329</v>
      </c>
      <c r="AFV9" s="136">
        <f>INDEX('[15]1819 Collected Indicators'!$A$3:$CV$36,MATCH($A9,'[15]1819 Collected Indicators'!$A$3:$A$36,0),MATCH(AFV$1,'[15]1819 Collected Indicators'!$A$3:$CV$3,0))</f>
        <v>62.12</v>
      </c>
      <c r="AFW9" s="120">
        <f>INDEX('[11]1920 Collected Indicators'!$A$3:$CV$36,MATCH($A9,'[11]1920 Collected Indicators'!$A$3:$A$36,0),MATCH(AFW$1,'[11]1920 Collected Indicators'!$A$3:$CV$3,0))</f>
        <v>69.117647058823522</v>
      </c>
      <c r="AFX9" s="115">
        <f>INDEX('[35]Raw Data'!$A$1:$BK$34,MATCH($A9,'[35]Raw Data'!$A$1:$A$34,0),MATCH(AFX$1,'[35]Raw Data'!$A$1:$BK$1,0))</f>
        <v>588.10348339784071</v>
      </c>
      <c r="AFY9" s="213">
        <f>INDEX('[35]Raw Data'!$A$1:$BK$34,MATCH($A9,'[35]Raw Data'!$A$1:$A$34,0),MATCH(AFY$1,'[35]Raw Data'!$A$1:$BK$1,0))</f>
        <v>5774</v>
      </c>
      <c r="AFZ9" s="213">
        <f>INDEX('[35]Raw Data'!$A$1:$BK$34,MATCH($A9,'[35]Raw Data'!$A$1:$A$34,0),MATCH(AFZ$1,'[35]Raw Data'!$A$1:$BK$1,0))</f>
        <v>9818</v>
      </c>
      <c r="AGA9" s="116">
        <f>INDEX('[35]Raw Data'!$A$1:$BK$34,MATCH($A9,'[35]Raw Data'!$A$1:$A$34,0),MATCH(AGA$1,'[35]Raw Data'!$A$1:$BK$1,0))</f>
        <v>711.69637492489494</v>
      </c>
      <c r="AGB9" s="213">
        <f>INDEX('[35]Raw Data'!$A$1:$BK$34,MATCH($A9,'[35]Raw Data'!$A$1:$A$34,0),MATCH(AGB$1,'[35]Raw Data'!$A$1:$BK$1,0))</f>
        <v>7107</v>
      </c>
      <c r="AGC9" s="213">
        <f>INDEX('[35]Raw Data'!$A$1:$BK$34,MATCH($A9,'[35]Raw Data'!$A$1:$A$34,0),MATCH(AGC$1,'[35]Raw Data'!$A$1:$BK$1,0))</f>
        <v>9986</v>
      </c>
      <c r="AGD9" s="116">
        <f>INDEX('[35]Raw Data'!$A$1:$BK$34,MATCH($A9,'[35]Raw Data'!$A$1:$A$34,0),MATCH(AGD$1,'[35]Raw Data'!$A$1:$BK$1,0))</f>
        <v>451.20859444941806</v>
      </c>
      <c r="AGE9" s="213">
        <f>INDEX('[35]Raw Data'!$A$1:$BK$34,MATCH($A9,'[35]Raw Data'!$A$1:$A$34,0),MATCH(AGE$1,'[35]Raw Data'!$A$1:$BK$1,0))</f>
        <v>4536</v>
      </c>
      <c r="AGF9" s="213">
        <f>INDEX('[35]Raw Data'!$A$1:$BK$34,MATCH($A9,'[35]Raw Data'!$A$1:$A$34,0),MATCH(AGF$1,'[35]Raw Data'!$A$1:$BK$1,0))</f>
        <v>10053</v>
      </c>
      <c r="AGG9" s="116">
        <f>INDEX('[35]Raw Data'!$A$1:$BK$34,MATCH($A9,'[35]Raw Data'!$A$1:$A$34,0),MATCH(AGG$1,'[35]Raw Data'!$A$1:$BK$1,0))</f>
        <v>457.32184808144086</v>
      </c>
      <c r="AGH9" s="213">
        <f>INDEX('[35]Raw Data'!$A$1:$BK$34,MATCH($A9,'[35]Raw Data'!$A$1:$A$34,0),MATCH(AGH$1,'[35]Raw Data'!$A$1:$BK$1,0))</f>
        <v>4672</v>
      </c>
      <c r="AGI9" s="213">
        <f>INDEX('[35]Raw Data'!$A$1:$BK$34,MATCH($A9,'[35]Raw Data'!$A$1:$A$34,0),MATCH(AGI$1,'[35]Raw Data'!$A$1:$BK$1,0))</f>
        <v>10216</v>
      </c>
      <c r="AGJ9" s="116">
        <f>INDEX('[35]Raw Data'!$A$1:$BK$34,MATCH($A9,'[35]Raw Data'!$A$1:$A$34,0),MATCH(AGJ$1,'[35]Raw Data'!$A$1:$BK$1,0))</f>
        <v>336.8482718219098</v>
      </c>
      <c r="AGK9" s="213">
        <f>INDEX('[35]Raw Data'!$A$1:$BK$34,MATCH($A9,'[35]Raw Data'!$A$1:$A$34,0),MATCH(AGK$1,'[35]Raw Data'!$A$1:$BK$1,0))</f>
        <v>3450</v>
      </c>
      <c r="AGL9" s="213">
        <f>INDEX('[35]Raw Data'!$A$1:$BK$34,MATCH($A9,'[35]Raw Data'!$A$1:$A$34,0),MATCH(AGL$1,'[35]Raw Data'!$A$1:$BK$1,0))</f>
        <v>10242</v>
      </c>
      <c r="AGM9" s="116">
        <f>INDEX('[15]1819 Collected Indicators'!$A$3:$CV$36,MATCH($A9,'[15]1819 Collected Indicators'!$A$3:$A$36,0),MATCH(AGM$1,'[15]1819 Collected Indicators'!$A$3:$CV$3,0))</f>
        <v>386.53</v>
      </c>
      <c r="AGN9" s="213">
        <f>INDEX('[15]1819 Collected Indicators'!$A$3:$CV$36,MATCH($A9,'[15]1819 Collected Indicators'!$A$3:$A$36,0),MATCH(AGN$1,'[15]1819 Collected Indicators'!$A$3:$CV$3,0))</f>
        <v>4013</v>
      </c>
      <c r="AGO9" s="228">
        <f>INDEX('[15]1819 Collected Indicators'!$A$3:$CV$36,MATCH($A9,'[15]1819 Collected Indicators'!$A$3:$A$36,0),MATCH(AGO$1,'[15]1819 Collected Indicators'!$A$3:$CV$3,0))</f>
        <v>10382</v>
      </c>
      <c r="AGP9" s="213">
        <f>INDEX('[11]1920 Collected Indicators'!$A$3:$CV$36,MATCH($A9,'[11]1920 Collected Indicators'!$A$3:$A$36,0),MATCH(AGP$1,'[11]1920 Collected Indicators'!$A$3:$CV$3,0))</f>
        <v>240.15342875853682</v>
      </c>
      <c r="AGQ9" s="213">
        <f>INDEX('[11]1920 Collected Indicators'!$A$3:$CV$36,MATCH($A9,'[11]1920 Collected Indicators'!$A$3:$A$36,0),MATCH(AGQ$1,'[11]1920 Collected Indicators'!$A$3:$CV$3,0))</f>
        <v>2567</v>
      </c>
      <c r="AGR9" s="306">
        <f>INDEX('[11]1920 Collected Indicators'!$A$3:$CV$36,MATCH($A9,'[11]1920 Collected Indicators'!$A$3:$A$36,0),MATCH(AGR$1,'[11]1920 Collected Indicators'!$A$3:$CV$3,0))</f>
        <v>10689</v>
      </c>
      <c r="AGS9" s="217">
        <v>2.11</v>
      </c>
      <c r="AGT9" s="208">
        <v>2511</v>
      </c>
      <c r="AGU9" s="87">
        <v>1190983</v>
      </c>
      <c r="AGV9" s="88">
        <v>1.4686263909362105</v>
      </c>
      <c r="AGW9" s="87">
        <v>1888</v>
      </c>
      <c r="AGX9" s="87">
        <v>1285555</v>
      </c>
      <c r="AGY9" s="116">
        <v>1.498084082941544</v>
      </c>
      <c r="AGZ9" s="87">
        <v>2205</v>
      </c>
      <c r="AHA9" s="32">
        <v>1471880</v>
      </c>
      <c r="AHB9" s="116">
        <v>0.94329215245165188</v>
      </c>
      <c r="AHC9" s="87">
        <v>1351</v>
      </c>
      <c r="AHD9" s="87">
        <v>1432218</v>
      </c>
      <c r="AHE9" s="116">
        <v>0.72711480421302199</v>
      </c>
      <c r="AHF9" s="87">
        <v>1028</v>
      </c>
      <c r="AHG9" s="87">
        <v>1413807</v>
      </c>
      <c r="AHH9" s="116">
        <v>0.67990973415956113</v>
      </c>
      <c r="AHI9" s="87">
        <v>956</v>
      </c>
      <c r="AHJ9" s="87">
        <v>1406069</v>
      </c>
      <c r="AHK9" s="116">
        <f t="shared" si="68"/>
        <v>0.95139643410220553</v>
      </c>
      <c r="AHL9" s="87">
        <f>INDEX('[2]All Previous Years'!$A$1:$EX$34,MATCH($A9,'[2]All Previous Years'!$A$1:$A$34,0),MATCH(AHL$1,'[2]All Previous Years'!$A$1:$EX$1,0))</f>
        <v>1190</v>
      </c>
      <c r="AHM9" s="131">
        <f>INDEX('[29]SPI Raw Data 1617'!$A$3:$AN$37,MATCH($A9,'[29]SPI Raw Data 1617'!$A$3:$A$37,0),MATCH(AHM$1,'[29]SPI Raw Data 1617'!$A$37:$AN$37,0))</f>
        <v>1250793</v>
      </c>
      <c r="AHN9" s="88">
        <f t="shared" si="69"/>
        <v>1.1051710520494145</v>
      </c>
      <c r="AHO9" s="32">
        <f>INDEX([4]Sheet1!$A$1:$CJ$34, MATCH($A9, [4]Sheet1!$A$1:$A$34, 0), MATCH(AHO$1, [4]Sheet1!$A$1:$CJ$1, 0))</f>
        <v>1174</v>
      </c>
      <c r="AHP9" s="32">
        <f>INDEX('[5]Finance Indicators'!$A$2:$BO$35,MATCH($A9,'[5]Finance Indicators'!$A$2:$A$35,0),MATCH(AHP$1,'[5]Finance Indicators'!$A$2:$BO$2,0))</f>
        <v>1062279</v>
      </c>
      <c r="AHQ9" s="88">
        <f>INDEX('[6]Finance Indicators'!$B$3:$BO$35,MATCH($A9,'[6]Finance Indicators'!$A$3:$A$35,0),MATCH(AHQ$1,'[6]Finance Indicators'!$B$2:$BO$2,0))</f>
        <v>0.7300456647996808</v>
      </c>
      <c r="AHR9" s="88">
        <f>INDEX('[6]Finance Indicators'!$B$3:$BO$35,MATCH($A9,'[6]Finance Indicators'!$A$3:$A$35,0),MATCH(AHR$1,'[6]Finance Indicators'!$B$2:$BO$2,0))</f>
        <v>741</v>
      </c>
      <c r="AHS9" s="88">
        <f>INDEX('[6]Finance Indicators'!$B$3:$BO$35,MATCH($A9,'[6]Finance Indicators'!$A$3:$A$35,0),MATCH(AHS$1,'[6]Finance Indicators'!$B$2:$BO$2,0))</f>
        <v>1015005</v>
      </c>
      <c r="AHT9" s="88">
        <f t="array" ref="AHT9">INDEX('[7]Finance Indicators'!$A$2:$BO$35,MATCH($A9,'[7]Finance Indicators'!$A$2:$A$35,0),MATCH(AHT$1,'[7]Finance Indicators'!$A$2:$BO$2,0))</f>
        <v>0.76413126536007103</v>
      </c>
      <c r="AHU9" s="250">
        <f t="array" ref="AHU9">INDEX('[7]Finance Indicators'!$A$2:$BO$35,MATCH($A9,'[7]Finance Indicators'!$A$2:$A$35,0),MATCH(AHU$1,'[7]Finance Indicators'!$A$2:$BO$2,0))</f>
        <v>703</v>
      </c>
      <c r="AHV9" s="250">
        <f t="array" ref="AHV9">INDEX('[7]Finance Indicators'!$A$2:$BO$35,MATCH($A9,'[7]Finance Indicators'!$A$2:$A$35,0),MATCH(AHV$1,'[7]Finance Indicators'!$A$2:$BO$2,0))</f>
        <v>919999</v>
      </c>
      <c r="AHW9" s="119">
        <f>(AGS9*100)/Deflators!$B$2</f>
        <v>2.4856295858246078</v>
      </c>
      <c r="AHX9" s="137">
        <f>(AGV9*100)/Deflators!$B$3</f>
        <v>1.7042376756549225</v>
      </c>
      <c r="AHY9" s="137">
        <f>(AGY9*100)/Deflators!$B$4</f>
        <v>1.7035893430905664</v>
      </c>
      <c r="AHZ9" s="137">
        <f>(AHB9*100)/Deflators!$B$5</f>
        <v>1.0536872266048485</v>
      </c>
      <c r="AIA9" s="137">
        <f>(AHE9*100)/Deflators!$B$6</f>
        <v>0.80116310539198121</v>
      </c>
      <c r="AIB9" s="137">
        <f>(AHH9*100)/Deflators!$B$7</f>
        <v>0.74308739612151009</v>
      </c>
      <c r="AIC9" s="137">
        <f>(AHK9*100)/Deflators!$B$8</f>
        <v>1.0146886535564421</v>
      </c>
      <c r="AID9" s="137">
        <f>(AHN9*100)/Deflators!$B$9</f>
        <v>1.1582981333842846</v>
      </c>
      <c r="AIE9" s="137">
        <f>(AHQ9*100)/Deflators!$B$10</f>
        <v>0.74788170870004078</v>
      </c>
      <c r="AIF9" s="301">
        <f>(AHT9*100)/Deflators!$B$11</f>
        <v>0.76413126536007103</v>
      </c>
      <c r="AIG9" s="121">
        <v>3.4559994242999399</v>
      </c>
      <c r="AIH9" s="87">
        <v>1921</v>
      </c>
      <c r="AII9" s="87">
        <v>555845</v>
      </c>
      <c r="AIJ9" s="88">
        <v>5.258180148132003</v>
      </c>
      <c r="AIK9" s="87">
        <v>2702</v>
      </c>
      <c r="AIL9" s="87">
        <v>513866</v>
      </c>
      <c r="AIM9" s="123">
        <v>4.8779801786851555</v>
      </c>
      <c r="AIN9" s="87">
        <v>2428</v>
      </c>
      <c r="AIO9" s="32">
        <v>497747</v>
      </c>
      <c r="AIP9" s="116">
        <v>5.5037731279562951</v>
      </c>
      <c r="AIQ9" s="87">
        <v>2568</v>
      </c>
      <c r="AIR9" s="87">
        <v>466589</v>
      </c>
      <c r="AIS9" s="116">
        <v>5.2179933061869823</v>
      </c>
      <c r="AIT9" s="87">
        <v>2231</v>
      </c>
      <c r="AIU9" s="87">
        <v>427559</v>
      </c>
      <c r="AIV9" s="116">
        <v>4.578558482585362</v>
      </c>
      <c r="AIW9" s="87">
        <v>2074</v>
      </c>
      <c r="AIX9" s="87">
        <v>452981</v>
      </c>
      <c r="AIY9" s="116">
        <f t="shared" si="70"/>
        <v>4.462557839948702</v>
      </c>
      <c r="AIZ9" s="87">
        <f>INDEX('[2]All Previous Years'!$A$1:$EX$34,MATCH($A9,'[2]All Previous Years'!$A$1:$A$34,0),MATCH(AIZ$1,'[2]All Previous Years'!$A$1:$EX$1,0))</f>
        <v>1545</v>
      </c>
      <c r="AJA9" s="131">
        <f>INDEX('[29]SPI Raw Data 1617'!$A$3:$AN$37,MATCH($A9,'[29]SPI Raw Data 1617'!$A$3:$A$37,0),MATCH(AJA$1,'[29]SPI Raw Data 1617'!$A$37:$AN$37,0))</f>
        <v>346214</v>
      </c>
      <c r="AJB9" s="88">
        <f t="shared" si="71"/>
        <v>5.1935561433036792</v>
      </c>
      <c r="AJC9" s="32">
        <f>INDEX([4]Sheet1!$A$1:$CJ$34, MATCH($A9, [4]Sheet1!$A$1:$A$34, 0), MATCH(AJC$1, [4]Sheet1!$A$1:$CJ$1, 0))</f>
        <v>1512</v>
      </c>
      <c r="AJD9" s="32">
        <f>INDEX('[5]Finance Indicators'!$A$2:$BO$35,MATCH($A9,'[5]Finance Indicators'!$A$2:$A$35,0),MATCH(AJD$1,'[5]Finance Indicators'!$A$2:$BO$2,0))</f>
        <v>291130</v>
      </c>
      <c r="AJE9" s="88">
        <f>INDEX('[6]Finance Indicators'!$B$3:$BO$35,MATCH($A9,'[6]Finance Indicators'!$A$3:$A$35,0),MATCH(AJE$1,'[6]Finance Indicators'!$B$2:$BO$2,0))</f>
        <v>5.4113179089825154</v>
      </c>
      <c r="AJF9" s="88">
        <f>INDEX('[6]Finance Indicators'!$B$3:$BO$35,MATCH($A9,'[6]Finance Indicators'!$A$3:$A$35,0),MATCH(AJF$1,'[6]Finance Indicators'!$B$2:$BO$2,0))</f>
        <v>1593</v>
      </c>
      <c r="AJG9" s="88">
        <f>INDEX('[6]Finance Indicators'!$B$3:$BO$35,MATCH($A9,'[6]Finance Indicators'!$A$3:$A$35,0),MATCH(AJG$1,'[6]Finance Indicators'!$B$2:$BO$2,0))</f>
        <v>294383</v>
      </c>
      <c r="AJH9" s="88">
        <f t="array" ref="AJH9">INDEX('[7]Finance Indicators'!$A$2:$BO$35,MATCH($A9,'[7]Finance Indicators'!$A$2:$A$35,0),MATCH(AJH$1,'[7]Finance Indicators'!$A$2:$BO$2,0))</f>
        <v>5.8020407177696987</v>
      </c>
      <c r="AJI9" s="250">
        <f t="array" ref="AJI9">INDEX('[7]Finance Indicators'!$A$2:$BO$35,MATCH($A9,'[7]Finance Indicators'!$A$2:$A$35,0),MATCH(AJI$1,'[7]Finance Indicators'!$A$2:$BO$2,0))</f>
        <v>1682</v>
      </c>
      <c r="AJJ9" s="250">
        <f t="array" ref="AJJ9">INDEX('[7]Finance Indicators'!$A$2:$BO$35,MATCH($A9,'[7]Finance Indicators'!$A$2:$A$35,0),MATCH(AJJ$1,'[7]Finance Indicators'!$A$2:$BO$2,0))</f>
        <v>289898</v>
      </c>
      <c r="AJK9" s="119">
        <f>(AIG9*100)/Deflators!$B$2</f>
        <v>4.0712485391624371</v>
      </c>
      <c r="AJL9" s="137">
        <f>(AIJ9*100)/Deflators!$B$3</f>
        <v>6.1017483882438057</v>
      </c>
      <c r="AJM9" s="137">
        <f>(AIM9*100)/Deflators!$B$4</f>
        <v>5.5471352661980795</v>
      </c>
      <c r="AJN9" s="137">
        <f>(AIP9*100)/Deflators!$B$5</f>
        <v>6.147888994927051</v>
      </c>
      <c r="AJO9" s="137">
        <f>(AIS9*100)/Deflators!$B$6</f>
        <v>5.7493860623893838</v>
      </c>
      <c r="AJP9" s="137">
        <f>(AIV9*100)/Deflators!$B$7</f>
        <v>5.004001163507338</v>
      </c>
      <c r="AJQ9" s="137">
        <f>(AIY9*100)/Deflators!$B$8</f>
        <v>4.75943218171538</v>
      </c>
      <c r="AJR9" s="137">
        <f>(AJB9*100)/Deflators!$B$9</f>
        <v>5.4432174777467495</v>
      </c>
      <c r="AJS9" s="137">
        <f>(AJE9*100)/Deflators!$B$10</f>
        <v>5.5435240276366136</v>
      </c>
      <c r="AJT9" s="245">
        <f>(AJH9*100)/Deflators!$B$11</f>
        <v>5.8020407177696987</v>
      </c>
      <c r="AJU9" s="119">
        <v>3.4151451995958495</v>
      </c>
      <c r="AJV9" s="87">
        <v>916</v>
      </c>
      <c r="AJW9" s="87">
        <v>268217</v>
      </c>
      <c r="AJX9" s="88">
        <v>4.4662463432608064</v>
      </c>
      <c r="AJY9" s="87">
        <v>1200</v>
      </c>
      <c r="AJZ9" s="87">
        <v>268682</v>
      </c>
      <c r="AKA9" s="116">
        <v>3.3257936198424458</v>
      </c>
      <c r="AKB9" s="87">
        <v>1066</v>
      </c>
      <c r="AKC9" s="32">
        <v>320525</v>
      </c>
      <c r="AKD9" s="116">
        <v>2.9840360420761778</v>
      </c>
      <c r="AKE9" s="87">
        <v>1175</v>
      </c>
      <c r="AKF9" s="87">
        <v>393762</v>
      </c>
      <c r="AKG9" s="116">
        <v>1.9326715329771855</v>
      </c>
      <c r="AKH9" s="87">
        <v>865</v>
      </c>
      <c r="AKI9" s="87">
        <v>447567</v>
      </c>
      <c r="AKJ9" s="116">
        <v>1.8396083469561098</v>
      </c>
      <c r="AKK9" s="87">
        <v>862</v>
      </c>
      <c r="AKL9" s="87">
        <v>468578</v>
      </c>
      <c r="AKM9" s="116">
        <f t="shared" si="72"/>
        <v>1.8435612852130105</v>
      </c>
      <c r="AKN9" s="87">
        <f>INDEX('[2]All Previous Years'!$A$1:$EX$34,MATCH($A9,'[2]All Previous Years'!$A$1:$A$34,0),MATCH(AKN$1,'[2]All Previous Years'!$A$1:$EX$1,0))</f>
        <v>838</v>
      </c>
      <c r="AKO9" s="131">
        <f>INDEX('[29]SPI Raw Data 1617'!$A$3:$AN$37,MATCH($A9,'[29]SPI Raw Data 1617'!$A$3:$A$37,0),MATCH(AKO$1,'[29]SPI Raw Data 1617'!$A$37:$AN$37,0))</f>
        <v>454555</v>
      </c>
      <c r="AKP9" s="88">
        <f t="shared" si="73"/>
        <v>1.3051422605063951</v>
      </c>
      <c r="AKQ9" s="32">
        <f>INDEX([4]Sheet1!$A$1:$CJ$34, MATCH($A9, [4]Sheet1!$A$1:$A$34, 0), MATCH(AKQ$1, [4]Sheet1!$A$1:$CJ$1, 0))</f>
        <v>805</v>
      </c>
      <c r="AKR9" s="32">
        <f>INDEX('[5]Finance Indicators'!$A$2:$BO$35,MATCH($A9,'[5]Finance Indicators'!$A$2:$A$35,0),MATCH(AKR$1,'[5]Finance Indicators'!$A$2:$BO$2,0))</f>
        <v>616791</v>
      </c>
      <c r="AKS9" s="88">
        <f>INDEX('[6]Finance Indicators'!$B$3:$BO$35,MATCH($A9,'[6]Finance Indicators'!$A$3:$A$35,0),MATCH(AKS$1,'[6]Finance Indicators'!$B$2:$BO$2,0))</f>
        <v>1.7060207534612537</v>
      </c>
      <c r="AKT9" s="88">
        <f>INDEX('[6]Finance Indicators'!$B$3:$BO$35,MATCH($A9,'[6]Finance Indicators'!$A$3:$A$35,0),MATCH(AKT$1,'[6]Finance Indicators'!$B$2:$BO$2,0))</f>
        <v>728</v>
      </c>
      <c r="AKU9" s="88">
        <f>INDEX('[6]Finance Indicators'!$B$3:$BO$35,MATCH($A9,'[6]Finance Indicators'!$A$3:$A$35,0),MATCH(AKU$1,'[6]Finance Indicators'!$B$2:$BO$2,0))</f>
        <v>426724</v>
      </c>
      <c r="AKV9" s="88">
        <f t="array" ref="AKV9">INDEX('[7]Finance Indicators'!$A$2:$BO$35,MATCH($A9,'[7]Finance Indicators'!$A$2:$A$35,0),MATCH(AKV$1,'[7]Finance Indicators'!$A$2:$BO$2,0))</f>
        <v>1.4958681695425071</v>
      </c>
      <c r="AKW9" s="250">
        <f t="array" ref="AKW9">INDEX('[7]Finance Indicators'!$A$2:$BO$35,MATCH($A9,'[7]Finance Indicators'!$A$2:$A$35,0),MATCH(AKW$1,'[7]Finance Indicators'!$A$2:$BO$2,0))</f>
        <v>740</v>
      </c>
      <c r="AKX9" s="250">
        <f t="array" ref="AKX9">INDEX('[7]Finance Indicators'!$A$2:$BO$35,MATCH($A9,'[7]Finance Indicators'!$A$2:$A$35,0),MATCH(AKX$1,'[7]Finance Indicators'!$A$2:$BO$2,0))</f>
        <v>494696</v>
      </c>
      <c r="AKY9" s="119">
        <f>IFERROR((AJU9*100)/Deflators!$B$2,"NA")</f>
        <v>4.0231213023707726</v>
      </c>
      <c r="AKZ9" s="88">
        <f>IFERROR((AJX9*100)/Deflators!$B$3,"NA")</f>
        <v>5.1827648841915028</v>
      </c>
      <c r="ALA9" s="88">
        <f>IFERROR((AKA9*100)/Deflators!$B$4,"NA")</f>
        <v>3.7820217386978747</v>
      </c>
      <c r="ALB9" s="88">
        <f>IFERROR((AKD9*100)/Deflators!$B$5,"NA")</f>
        <v>3.3332628211653796</v>
      </c>
      <c r="ALC9" s="88">
        <f>IFERROR((AKG9*100)/Deflators!$B$6,"NA")</f>
        <v>2.1294919565536095</v>
      </c>
      <c r="ALD9" s="88">
        <f>IFERROR((AKJ9*100)/Deflators!$B$7,"NA")</f>
        <v>2.0105459706541073</v>
      </c>
      <c r="ALE9" s="88">
        <f>IFERROR((AKM9*100)/Deflators!$B$8,"NA")</f>
        <v>1.9662053074718762</v>
      </c>
      <c r="ALF9" s="88">
        <f>IFERROR((AKP9*100)/Deflators!$B$9,"NA")</f>
        <v>1.3678822308475649</v>
      </c>
      <c r="ALG9" s="88">
        <f>IFERROR((AKS9*100)/Deflators!$B$10,"NA")</f>
        <v>1.747701243491983</v>
      </c>
      <c r="ALH9" s="183">
        <f>IFERROR((AKV9*100)/Deflators!$B$11,"NA")</f>
        <v>1.4958681695425071</v>
      </c>
      <c r="ALI9" s="119">
        <v>14055.222887558217</v>
      </c>
      <c r="ALJ9" s="87">
        <v>1690</v>
      </c>
      <c r="ALK9" s="87">
        <v>120240</v>
      </c>
      <c r="ALL9" s="88">
        <v>8494.176372712147</v>
      </c>
      <c r="ALM9" s="87">
        <v>1021</v>
      </c>
      <c r="ALN9" s="87">
        <v>120200</v>
      </c>
      <c r="ALO9" s="116">
        <v>10030.96479791395</v>
      </c>
      <c r="ALP9" s="87">
        <v>1231</v>
      </c>
      <c r="ALQ9" s="87">
        <v>122720</v>
      </c>
      <c r="ALR9" s="116">
        <v>8248.9382554720687</v>
      </c>
      <c r="ALS9" s="87">
        <v>1010</v>
      </c>
      <c r="ALT9" s="87">
        <v>122440</v>
      </c>
      <c r="ALU9" s="116">
        <v>5869.8321735571017</v>
      </c>
      <c r="ALV9" s="87">
        <v>717</v>
      </c>
      <c r="ALW9" s="87">
        <v>122150</v>
      </c>
      <c r="ALX9" s="116">
        <v>5685.7283303293461</v>
      </c>
      <c r="ALY9" s="87">
        <v>694</v>
      </c>
      <c r="ALZ9" s="87">
        <v>122060</v>
      </c>
      <c r="AMA9" s="116">
        <f t="shared" si="74"/>
        <v>6759.4108019639934</v>
      </c>
      <c r="AMB9" s="87">
        <f>INDEX('[2]All Previous Years'!$A$1:$EX$34,MATCH($A9,'[2]All Previous Years'!$A$1:$A$34,0),MATCH(AMB$1,'[2]All Previous Years'!$A$1:$EX$1,0))</f>
        <v>826</v>
      </c>
      <c r="AMC9" s="32">
        <f>INDEX('[3]Raw data 16-17'!$B$2:$XA$34,MATCH($A9,'[3]Raw data 16-17'!$A$2:$A$34,0),MATCH(AMC$1,'[3]Raw data 16-17'!$B$1:$GU$1,0))</f>
        <v>122200</v>
      </c>
      <c r="AMD9" s="88">
        <f t="shared" si="75"/>
        <v>4239.7900606855828</v>
      </c>
      <c r="AME9" s="32">
        <f>INDEX([4]Sheet1!$A$1:$CJ$34, MATCH($A9, [4]Sheet1!$A$1:$A$34, 0), MATCH(AME$1, [4]Sheet1!$A$1:$CJ$1, 0))</f>
        <v>517</v>
      </c>
      <c r="AMF9" s="32">
        <f>INDEX('[5]Finance Indicators'!$A$2:$BO$35,MATCH($A9,'[5]Finance Indicators'!$A$2:$A$35,0),MATCH(AMF$1,'[5]Finance Indicators'!$A$2:$BO$2,0))</f>
        <v>121940</v>
      </c>
      <c r="AMG9" s="88">
        <f>INDEX('[6]Finance Indicators'!$B$3:$BO$35,MATCH($A9,'[6]Finance Indicators'!$A$3:$A$35,0),MATCH(AMG$1,'[6]Finance Indicators'!$B$2:$BO$2,0))</f>
        <v>2889.0347997373606</v>
      </c>
      <c r="AMH9" s="88">
        <f>INDEX('[6]Finance Indicators'!$B$3:$BO$35,MATCH($A9,'[6]Finance Indicators'!$A$3:$A$35,0),MATCH(AMH$1,'[6]Finance Indicators'!$B$2:$BO$2,0))</f>
        <v>352</v>
      </c>
      <c r="AMI9" s="88">
        <f>INDEX('[6]Finance Indicators'!$B$3:$BO$35,MATCH($A9,'[6]Finance Indicators'!$A$3:$A$35,0),MATCH(AMI$1,'[6]Finance Indicators'!$B$2:$BO$2,0))</f>
        <v>121840</v>
      </c>
      <c r="AMJ9" s="88">
        <f t="array" ref="AMJ9">INDEX('[7]Finance Indicators'!$A$2:$BO$35,MATCH($A9,'[7]Finance Indicators'!$A$2:$A$35,0),MATCH(AMJ$1,'[7]Finance Indicators'!$A$2:$BO$2,0))</f>
        <v>6196.2134251290881</v>
      </c>
      <c r="AMK9" s="250">
        <f t="array" ref="AMK9">INDEX('[7]Finance Indicators'!$A$2:$BO$35,MATCH($A9,'[7]Finance Indicators'!$A$2:$A$35,0),MATCH(AMK$1,'[7]Finance Indicators'!$A$2:$BO$2,0))</f>
        <v>756</v>
      </c>
      <c r="AML9" s="250">
        <f t="array" ref="AML9">INDEX('[7]Finance Indicators'!$A$2:$BO$35,MATCH($A9,'[7]Finance Indicators'!$A$2:$A$35,0),MATCH(AML$1,'[7]Finance Indicators'!$A$2:$BO$2,0))</f>
        <v>122010</v>
      </c>
      <c r="AMM9" s="119">
        <f>(ALI9*100)/Deflators!$B$2</f>
        <v>16557.38286477435</v>
      </c>
      <c r="AMN9" s="137">
        <f>(ALL9*100)/Deflators!$B$3</f>
        <v>9856.8945018111663</v>
      </c>
      <c r="AMO9" s="137">
        <f>(ALO9*100)/Deflators!$B$4</f>
        <v>11406.999730675083</v>
      </c>
      <c r="AMP9" s="137">
        <f>(ALR9*100)/Deflators!$B$5</f>
        <v>9214.325434864144</v>
      </c>
      <c r="AMQ9" s="137">
        <f>(ALU9*100)/Deflators!$B$6</f>
        <v>6467.6072403540666</v>
      </c>
      <c r="AMR9" s="137">
        <f>(ALX9*100)/Deflators!$B$7</f>
        <v>6214.0499654138112</v>
      </c>
      <c r="AMS9" s="137">
        <f>(AMA9*100)/Deflators!$B$8</f>
        <v>7209.0846671629488</v>
      </c>
      <c r="AMT9" s="137">
        <f>(AMD9*100)/Deflators!$B$9</f>
        <v>4443.6025573838278</v>
      </c>
      <c r="AMU9" s="138">
        <f>(AMG9*100)/Deflators!$B$10</f>
        <v>2959.6179892586933</v>
      </c>
      <c r="AMV9" s="137">
        <f>(AMJ9*100)/Deflators!$B$11</f>
        <v>6196.2134251290881</v>
      </c>
      <c r="AMW9" s="133">
        <f t="shared" si="3"/>
        <v>86.433333333333337</v>
      </c>
      <c r="AMX9" s="116">
        <f t="shared" si="3"/>
        <v>83.333333333333329</v>
      </c>
      <c r="AMY9" s="116">
        <f t="shared" si="3"/>
        <v>79</v>
      </c>
      <c r="AMZ9" s="116">
        <f t="shared" si="3"/>
        <v>75.666666666666671</v>
      </c>
      <c r="ANA9" s="136">
        <f t="shared" si="3"/>
        <v>71.333333333333329</v>
      </c>
      <c r="ANB9" s="116">
        <f t="shared" si="3"/>
        <v>71.899999999999991</v>
      </c>
      <c r="ANC9" s="248">
        <f t="shared" si="3"/>
        <v>68.899999999999991</v>
      </c>
      <c r="AND9" s="115">
        <f t="shared" si="4"/>
        <v>83.733333333333334</v>
      </c>
      <c r="ANE9" s="116">
        <f t="shared" si="4"/>
        <v>85.666666666666671</v>
      </c>
      <c r="ANF9" s="116">
        <f t="shared" si="4"/>
        <v>84.666666666666671</v>
      </c>
      <c r="ANG9" s="116">
        <f t="shared" si="4"/>
        <v>86</v>
      </c>
      <c r="ANH9" s="116">
        <f t="shared" si="4"/>
        <v>87.666666666666671</v>
      </c>
      <c r="ANI9" s="116">
        <f t="shared" si="4"/>
        <v>85.733333333333334</v>
      </c>
      <c r="ANJ9" s="248">
        <f t="shared" si="4"/>
        <v>82.733333333333334</v>
      </c>
      <c r="ANK9" s="115">
        <f t="shared" si="5"/>
        <v>73.80952380952381</v>
      </c>
      <c r="ANL9" s="116">
        <f t="shared" si="5"/>
        <v>75.666666666666671</v>
      </c>
      <c r="ANM9" s="116">
        <f t="shared" si="5"/>
        <v>73.333333333333329</v>
      </c>
      <c r="ANN9" s="116">
        <f t="shared" si="5"/>
        <v>72.666666666666671</v>
      </c>
      <c r="ANO9" s="116">
        <f t="shared" si="5"/>
        <v>72.333333333333329</v>
      </c>
      <c r="ANP9" s="116">
        <f t="shared" si="5"/>
        <v>75.833333333333329</v>
      </c>
      <c r="ANQ9" s="248">
        <f t="shared" si="5"/>
        <v>71.166666666666671</v>
      </c>
      <c r="ANR9" s="115">
        <f t="shared" si="6"/>
        <v>75.600000000000009</v>
      </c>
      <c r="ANS9" s="116">
        <f t="shared" si="6"/>
        <v>78</v>
      </c>
      <c r="ANT9" s="116">
        <f t="shared" si="6"/>
        <v>76.333333333333329</v>
      </c>
      <c r="ANU9" s="116">
        <f t="shared" si="6"/>
        <v>74.333333333333329</v>
      </c>
      <c r="ANV9" s="116">
        <f t="shared" si="6"/>
        <v>72.333333333333329</v>
      </c>
      <c r="ANW9" s="116">
        <f t="shared" si="6"/>
        <v>68.8</v>
      </c>
      <c r="ANX9" s="117">
        <f t="shared" si="6"/>
        <v>67.13333333333334</v>
      </c>
      <c r="ANY9" s="133">
        <f t="shared" si="76"/>
        <v>85.350472537535211</v>
      </c>
      <c r="ANZ9" s="131">
        <v>4940</v>
      </c>
      <c r="AOA9" s="131">
        <v>57879</v>
      </c>
      <c r="AOB9" s="116">
        <f t="shared" si="77"/>
        <v>62.985213364777167</v>
      </c>
      <c r="AOC9" s="131">
        <v>3659</v>
      </c>
      <c r="AOD9" s="131">
        <v>58093</v>
      </c>
      <c r="AOE9" s="116">
        <f t="shared" si="78"/>
        <v>60.486082544906075</v>
      </c>
      <c r="AOF9" s="131">
        <v>3529</v>
      </c>
      <c r="AOG9" s="32">
        <v>58344</v>
      </c>
      <c r="AOH9" s="116">
        <f t="shared" si="79"/>
        <v>75.845634247115498</v>
      </c>
      <c r="AOI9" s="131">
        <v>4424</v>
      </c>
      <c r="AOJ9" s="131">
        <v>58329</v>
      </c>
      <c r="AOK9" s="116">
        <f t="shared" si="80"/>
        <v>72.433952236451859</v>
      </c>
      <c r="AOL9" s="131">
        <v>4225</v>
      </c>
      <c r="AOM9" s="134">
        <v>58329</v>
      </c>
      <c r="AON9" s="115">
        <f>(ANY9*100)/Deflators!$B$2</f>
        <v>100.54486241867687</v>
      </c>
      <c r="AOO9" s="116">
        <f>(AOB9*100)/Deflators!$B$3</f>
        <v>73.089911966643641</v>
      </c>
      <c r="AOP9" s="116">
        <f>(AOE9*100)/Deflators!$B$4</f>
        <v>68.78348605538126</v>
      </c>
      <c r="AOQ9" s="116">
        <f>(AOH9*100)/Deflators!$B$5</f>
        <v>84.721976952972682</v>
      </c>
      <c r="AOR9" s="136">
        <f>(AOK9*100)/Deflators!$B$6</f>
        <v>79.810519292588651</v>
      </c>
      <c r="AOS9" s="115">
        <f t="shared" si="154"/>
        <v>47.888386123680242</v>
      </c>
      <c r="AOT9" s="131">
        <v>2794</v>
      </c>
      <c r="AOU9" s="32">
        <v>58344</v>
      </c>
      <c r="AOV9" s="116">
        <f t="shared" si="81"/>
        <v>45.62053181093453</v>
      </c>
      <c r="AOW9" s="131">
        <v>2661</v>
      </c>
      <c r="AOX9" s="131">
        <v>58329</v>
      </c>
      <c r="AOY9" s="116">
        <f t="shared" si="82"/>
        <v>56.318469372010497</v>
      </c>
      <c r="AOZ9" s="131">
        <v>3285</v>
      </c>
      <c r="APA9" s="131">
        <v>58329</v>
      </c>
      <c r="APB9" s="116">
        <f t="shared" si="83"/>
        <v>56.876402236881759</v>
      </c>
      <c r="APC9" s="131">
        <v>3397</v>
      </c>
      <c r="APD9" s="131">
        <v>59726</v>
      </c>
      <c r="APE9" s="116">
        <f t="shared" si="84"/>
        <v>60.827780196229448</v>
      </c>
      <c r="APF9" s="87">
        <f>INDEX('[2]All Previous Years'!$A$1:$EX$34,MATCH($A9,'[2]All Previous Years'!$A$1:$A$34,0),MATCH(APF$1,'[2]All Previous Years'!$A$1:$EX$1,0))</f>
        <v>3633</v>
      </c>
      <c r="APG9" s="131">
        <f>INDEX('[29]SPI Raw Data 1617'!$A$3:$AN$37,MATCH($A9,'[29]SPI Raw Data 1617'!$A$3:$A$37,0),MATCH(APG$1,'[29]SPI Raw Data 1617'!$A$37:$AN$37,0))</f>
        <v>59726</v>
      </c>
      <c r="APH9" s="88">
        <f t="shared" si="85"/>
        <v>61.162642735157213</v>
      </c>
      <c r="API9" s="32">
        <f>INDEX([4]Sheet1!$A$1:$CJ$34, MATCH($A9, [4]Sheet1!$A$1:$A$34, 0), MATCH(API$1, [4]Sheet1!$A$1:$CJ$1, 0))</f>
        <v>3653</v>
      </c>
      <c r="APJ9" s="32">
        <f>INDEX('[5]Finance Indicators'!$A$2:$BO$35,MATCH($A9,'[5]Finance Indicators'!$A$2:$A$35,0),MATCH(APJ$1,'[5]Finance Indicators'!$A$2:$BO$2,0))</f>
        <v>59726</v>
      </c>
      <c r="APK9" s="88">
        <f>INDEX('[6]Finance Indicators'!$B$3:$BO$35,MATCH($A9,'[6]Finance Indicators'!$A$3:$A$35,0),MATCH(APK$1,'[6]Finance Indicators'!$B$2:$BO$2,0))</f>
        <v>60.172445422858189</v>
      </c>
      <c r="APL9" s="88">
        <f>INDEX('[6]Finance Indicators'!$B$3:$BO$35,MATCH($A9,'[6]Finance Indicators'!$A$3:$A$35,0),MATCH(APL$1,'[6]Finance Indicators'!$B$2:$BO$2,0))</f>
        <v>3608</v>
      </c>
      <c r="APM9" s="88">
        <f>INDEX('[6]Finance Indicators'!$B$3:$BO$35,MATCH($A9,'[6]Finance Indicators'!$A$3:$A$35,0),MATCH(APM$1,'[6]Finance Indicators'!$B$2:$BO$2,0))</f>
        <v>59961</v>
      </c>
      <c r="APN9" s="88">
        <f t="array" ref="APN9">INDEX('[7]Finance Indicators'!$A$2:$BO$35,MATCH($A9,'[7]Finance Indicators'!$A$2:$A$35,0),MATCH(APN$1,'[7]Finance Indicators'!$A$2:$BO$2,0))</f>
        <v>57.736835968083156</v>
      </c>
      <c r="APO9" s="250">
        <f t="array" ref="APO9">INDEX('[7]Finance Indicators'!$A$2:$BO$35,MATCH($A9,'[7]Finance Indicators'!$A$2:$A$35,0),MATCH(APO$1,'[7]Finance Indicators'!$A$2:$BO$2,0))</f>
        <v>3466</v>
      </c>
      <c r="APP9" s="250">
        <f t="array" ref="APP9">INDEX('[7]Finance Indicators'!$A$2:$BO$35,MATCH($A9,'[7]Finance Indicators'!$A$2:$A$35,0),MATCH(APP$1,'[7]Finance Indicators'!$A$2:$BO$2,0))</f>
        <v>60031</v>
      </c>
      <c r="APQ9" s="139">
        <f>(AOS9*100)/Deflators!$B$4</f>
        <v>54.457653737244321</v>
      </c>
      <c r="APR9" s="137">
        <f>(AOV9*100)/Deflators!$B$5</f>
        <v>50.959579717870774</v>
      </c>
      <c r="APS9" s="137">
        <f>(AOY9*100)/Deflators!$B$6</f>
        <v>62.053859378971296</v>
      </c>
      <c r="APT9" s="137">
        <f>(APB9*100)/Deflators!$B$7</f>
        <v>62.161395131674276</v>
      </c>
      <c r="APU9" s="137">
        <f>(APE9*100)/Deflators!$B$8</f>
        <v>64.874384824012012</v>
      </c>
      <c r="APV9" s="137">
        <f>(APH9*100)/Deflators!$B$9</f>
        <v>64.102814475288014</v>
      </c>
      <c r="APW9" s="138">
        <f>(APK9*100)/Deflators!$B$10</f>
        <v>61.642543020723672</v>
      </c>
      <c r="APX9" s="143">
        <f>(APN9*100)/Deflators!$B$11</f>
        <v>57.736835968083163</v>
      </c>
      <c r="APY9" s="121">
        <f t="shared" si="86"/>
        <v>67.762055322310331</v>
      </c>
      <c r="APZ9" s="131">
        <v>3922</v>
      </c>
      <c r="AQA9" s="131">
        <v>57879</v>
      </c>
      <c r="AQB9" s="88">
        <f t="shared" si="87"/>
        <v>82.161361954108074</v>
      </c>
      <c r="AQC9" s="131">
        <v>4773</v>
      </c>
      <c r="AQD9" s="131">
        <v>58093</v>
      </c>
      <c r="AQE9" s="88">
        <f t="shared" si="88"/>
        <v>90.65199506375977</v>
      </c>
      <c r="AQF9" s="131">
        <v>5289</v>
      </c>
      <c r="AQG9" s="131">
        <v>58344</v>
      </c>
      <c r="AQH9" s="88">
        <f t="shared" si="89"/>
        <v>83.680501980147099</v>
      </c>
      <c r="AQI9" s="131">
        <v>4881</v>
      </c>
      <c r="AQJ9" s="131">
        <v>58329</v>
      </c>
      <c r="AQK9" s="88">
        <f t="shared" si="90"/>
        <v>82.806151314097619</v>
      </c>
      <c r="AQL9" s="131">
        <v>4830</v>
      </c>
      <c r="AQM9" s="134">
        <v>58329</v>
      </c>
      <c r="AQN9" s="115">
        <f>(APY9*100)/Deflators!$B$2</f>
        <v>79.825293604463695</v>
      </c>
      <c r="AQO9" s="116">
        <f>(AQB9*100)/Deflators!$B$3</f>
        <v>95.342484235252826</v>
      </c>
      <c r="AQP9" s="116">
        <f>(AQE9*100)/Deflators!$B$4</f>
        <v>103.0875199056139</v>
      </c>
      <c r="AQQ9" s="116">
        <f>(AQH9*100)/Deflators!$B$5</f>
        <v>93.473772492644585</v>
      </c>
      <c r="AQR9" s="136">
        <f>(AQK9*100)/Deflators!$B$6</f>
        <v>91.239007854012584</v>
      </c>
      <c r="AQS9" s="115">
        <f t="shared" si="91"/>
        <v>77.677224736048274</v>
      </c>
      <c r="AQT9" s="131">
        <v>4532</v>
      </c>
      <c r="AQU9" s="131">
        <v>58344</v>
      </c>
      <c r="AQV9" s="116">
        <f t="shared" si="92"/>
        <v>73.119717464725952</v>
      </c>
      <c r="AQW9" s="131">
        <v>4265</v>
      </c>
      <c r="AQX9" s="131">
        <v>58329</v>
      </c>
      <c r="AQY9" s="116">
        <f t="shared" si="93"/>
        <v>71.268151348385871</v>
      </c>
      <c r="AQZ9" s="131">
        <v>4157</v>
      </c>
      <c r="ARA9" s="131">
        <v>58329</v>
      </c>
      <c r="ARB9" s="116">
        <f t="shared" si="94"/>
        <v>69.500719954458688</v>
      </c>
      <c r="ARC9" s="131">
        <v>4151</v>
      </c>
      <c r="ARD9" s="131">
        <v>59726</v>
      </c>
      <c r="ARE9" s="116">
        <f t="shared" si="95"/>
        <v>67.759434752034295</v>
      </c>
      <c r="ARF9" s="87">
        <f>INDEX('[2]All Previous Years'!$A$1:$EX$34,MATCH($A9,'[2]All Previous Years'!$A$1:$A$34,0),MATCH(ARF$1,'[2]All Previous Years'!$A$1:$EX$1,0))</f>
        <v>4047</v>
      </c>
      <c r="ARG9" s="131">
        <f>INDEX('[29]SPI Raw Data 1617'!$A$3:$AN$37,MATCH($A9,'[29]SPI Raw Data 1617'!$A$3:$A$37,0),MATCH(ARG$1,'[29]SPI Raw Data 1617'!$A$37:$AN$37,0))</f>
        <v>59726</v>
      </c>
      <c r="ARH9" s="88">
        <f t="shared" si="96"/>
        <v>70.806683856277004</v>
      </c>
      <c r="ARI9" s="32">
        <f>INDEX([4]Sheet1!$A$1:$CJ$34, MATCH($A9, [4]Sheet1!$A$1:$A$34, 0), MATCH(ARI$1, [4]Sheet1!$A$1:$CJ$1, 0))</f>
        <v>4229</v>
      </c>
      <c r="ARJ9" s="32">
        <f>INDEX('[5]Finance Indicators'!$A$2:$BO$35,MATCH($A9,'[5]Finance Indicators'!$A$2:$A$35,0),MATCH(ARJ$1,'[5]Finance Indicators'!$A$2:$BO$2,0))</f>
        <v>59726</v>
      </c>
      <c r="ARK9" s="88">
        <f>INDEX('[6]Finance Indicators'!$B$3:$BO$35,MATCH($A9,'[6]Finance Indicators'!$A$3:$A$35,0),MATCH(ARK$1,'[6]Finance Indicators'!$B$2:$BO$2,0))</f>
        <v>73.280965961208111</v>
      </c>
      <c r="ARL9" s="88">
        <f>INDEX('[6]Finance Indicators'!$B$3:$BO$35,MATCH($A9,'[6]Finance Indicators'!$A$3:$A$35,0),MATCH(ARL$1,'[6]Finance Indicators'!$B$2:$BO$2,0))</f>
        <v>4394</v>
      </c>
      <c r="ARM9" s="88">
        <f>INDEX('[6]Finance Indicators'!$B$3:$BO$35,MATCH($A9,'[6]Finance Indicators'!$A$3:$A$35,0),MATCH(ARM$1,'[6]Finance Indicators'!$B$2:$BO$2,0))</f>
        <v>59961</v>
      </c>
      <c r="ARN9" s="250">
        <f t="array" ref="ARN9">INDEX('[7]Finance Indicators'!$A$2:$BO$35,MATCH($A9,'[7]Finance Indicators'!$A$2:$A$35,0),MATCH(ARN$1,'[7]Finance Indicators'!$A$2:$BO$2,0))</f>
        <v>78.576069031000642</v>
      </c>
      <c r="ARO9" s="250">
        <f t="array" ref="ARO9">INDEX('[7]Finance Indicators'!$A$2:$BO$35,MATCH($A9,'[7]Finance Indicators'!$A$2:$A$35,0),MATCH(ARO$1,'[7]Finance Indicators'!$A$2:$BO$2,0))</f>
        <v>4717</v>
      </c>
      <c r="ARP9" s="250">
        <f t="array" ref="ARP9">INDEX('[7]Finance Indicators'!$A$2:$BO$35,MATCH($A9,'[7]Finance Indicators'!$A$2:$A$35,0),MATCH(ARP$1,'[7]Finance Indicators'!$A$2:$BO$2,0))</f>
        <v>60031</v>
      </c>
      <c r="ARQ9" s="139">
        <f>(AQS9*100)/Deflators!$B$4</f>
        <v>88.332887164349074</v>
      </c>
      <c r="ARR9" s="137">
        <f>(AQV9*100)/Deflators!$B$5</f>
        <v>81.677041524509164</v>
      </c>
      <c r="ARS9" s="137">
        <f>(AQY9*100)/Deflators!$B$6</f>
        <v>78.525994958412056</v>
      </c>
      <c r="ART9" s="137">
        <f>(ARB9*100)/Deflators!$B$7</f>
        <v>75.958772797050315</v>
      </c>
      <c r="ARU9" s="116">
        <f>(ARE9*100)/Deflators!$B$8</f>
        <v>72.267171864237994</v>
      </c>
      <c r="ARV9" s="116">
        <f>(ARH9*100)/Deflators!$B$9</f>
        <v>74.210457819872161</v>
      </c>
      <c r="ARW9" s="116">
        <f>(ARK9*100)/Deflators!$B$10</f>
        <v>75.07132317989462</v>
      </c>
      <c r="ARX9" s="248">
        <f>(ARN9*100)/Deflators!$B$11</f>
        <v>78.576069031000642</v>
      </c>
      <c r="ARY9" s="140">
        <v>15826.679973386561</v>
      </c>
      <c r="ARZ9" s="131">
        <v>1903</v>
      </c>
      <c r="ASA9" s="131">
        <v>120240</v>
      </c>
      <c r="ASB9" s="132">
        <v>15890.18302828619</v>
      </c>
      <c r="ASC9" s="131">
        <v>1910</v>
      </c>
      <c r="ASD9" s="131">
        <v>120200</v>
      </c>
      <c r="ASE9" s="141">
        <v>14683.833116036507</v>
      </c>
      <c r="ASF9" s="131">
        <v>1802</v>
      </c>
      <c r="ASG9" s="131">
        <v>122720</v>
      </c>
      <c r="ASH9" s="141">
        <v>14031.362299901994</v>
      </c>
      <c r="ASI9" s="131">
        <v>1718</v>
      </c>
      <c r="ASJ9" s="131">
        <v>122440</v>
      </c>
      <c r="ASK9" s="141">
        <v>12435.530085959885</v>
      </c>
      <c r="ASL9" s="131">
        <v>1519</v>
      </c>
      <c r="ASM9" s="131">
        <v>122150</v>
      </c>
      <c r="ASN9" s="141">
        <v>10625.921677863345</v>
      </c>
      <c r="ASO9" s="131">
        <v>1297</v>
      </c>
      <c r="ASP9" s="131">
        <v>122060</v>
      </c>
      <c r="ASQ9" s="141">
        <f t="shared" si="97"/>
        <v>10793.78068739771</v>
      </c>
      <c r="ASR9" s="87">
        <f>INDEX('[2]All Previous Years'!$A$1:$EX$34,MATCH($A9,'[2]All Previous Years'!$A$1:$A$34,0),MATCH(ASR$1,'[2]All Previous Years'!$A$1:$EX$1,0))</f>
        <v>1319</v>
      </c>
      <c r="ASS9" s="32">
        <f>INDEX('[3]Raw data 16-17'!$B$2:$XA$34,MATCH($A9,'[3]Raw data 16-17'!$A$2:$A$34,0),MATCH(ASS$1,'[3]Raw data 16-17'!$B$1:$GU$1,0))</f>
        <v>122200</v>
      </c>
      <c r="AST9" s="132">
        <f t="shared" si="98"/>
        <v>11062.817779235689</v>
      </c>
      <c r="ASU9" s="32">
        <f>INDEX([4]Sheet1!$A$1:$CJ$34, MATCH($A9, [4]Sheet1!$A$1:$A$34, 0), MATCH(ASU$1, [4]Sheet1!$A$1:$CJ$1, 0))</f>
        <v>1349</v>
      </c>
      <c r="ASV9" s="32">
        <f>INDEX('[5]Finance Indicators'!$A$2:$BO$35,MATCH($A9,'[5]Finance Indicators'!$A$2:$A$35,0),MATCH(ASV$1,'[5]Finance Indicators'!$A$2:$BO$2,0))</f>
        <v>121940</v>
      </c>
      <c r="ASW9" s="88">
        <f>INDEX('[6]Finance Indicators'!$B$3:$BO$35,MATCH($A9,'[6]Finance Indicators'!$A$3:$A$35,0),MATCH(ASW$1,'[6]Finance Indicators'!$B$2:$BO$2,0))</f>
        <v>11071.897570584371</v>
      </c>
      <c r="ASX9" s="88">
        <f>INDEX('[6]Finance Indicators'!$B$3:$BO$35,MATCH($A9,'[6]Finance Indicators'!$A$3:$A$35,0),MATCH(ASX$1,'[6]Finance Indicators'!$B$2:$BO$2,0))</f>
        <v>1349</v>
      </c>
      <c r="ASY9" s="88">
        <f>INDEX('[6]Finance Indicators'!$B$3:$BO$35,MATCH($A9,'[6]Finance Indicators'!$A$3:$A$35,0),MATCH(ASY$1,'[6]Finance Indicators'!$B$2:$BO$2,0))</f>
        <v>121840</v>
      </c>
      <c r="ASZ9" s="88">
        <f t="array" ref="ASZ9">INDEX('[7]Finance Indicators'!$A$2:$BO$35,MATCH($A9,'[7]Finance Indicators'!$A$2:$A$35,0),MATCH(ASZ$1,'[7]Finance Indicators'!$A$2:$BO$2,0))</f>
        <v>10154.905335628227</v>
      </c>
      <c r="ATA9" s="250">
        <f t="array" ref="ATA9">INDEX('[7]Finance Indicators'!$A$2:$BO$35,MATCH($A9,'[7]Finance Indicators'!$A$2:$A$35,0),MATCH(ATA$1,'[7]Finance Indicators'!$A$2:$BO$2,0))</f>
        <v>1239</v>
      </c>
      <c r="ATB9" s="250">
        <f t="array" ref="ATB9">INDEX('[7]Finance Indicators'!$A$2:$BO$35,MATCH($A9,'[7]Finance Indicators'!$A$2:$A$35,0),MATCH(ATB$1,'[7]Finance Indicators'!$A$2:$BO$2,0))</f>
        <v>122010</v>
      </c>
      <c r="ATC9" s="142">
        <f>(ARY9*100)/Deflators!$B$2</f>
        <v>18644.200941813961</v>
      </c>
      <c r="ATD9" s="199">
        <f>(ASB9*100)/Deflators!$B$3</f>
        <v>18439.440253143315</v>
      </c>
      <c r="ATE9" s="199">
        <f>(ASE9*100)/Deflators!$B$4</f>
        <v>16698.142578941108</v>
      </c>
      <c r="ATF9" s="199">
        <f>(ASH9*100)/Deflators!$B$5</f>
        <v>15673.476333759008</v>
      </c>
      <c r="ATG9" s="199">
        <f>(ASK9*100)/Deflators!$B$6</f>
        <v>13701.946161921654</v>
      </c>
      <c r="ATH9" s="199">
        <f>(ASN9*100)/Deflators!$B$7</f>
        <v>11613.289344584602</v>
      </c>
      <c r="ATI9" s="199">
        <f>(ASQ9*100)/Deflators!$B$8</f>
        <v>11511.84343339943</v>
      </c>
      <c r="ATJ9" s="199">
        <f>(AST9*100)/Deflators!$B$9</f>
        <v>11594.622533676564</v>
      </c>
      <c r="ATK9" s="199">
        <f>(ASW9*100)/Deflators!$B$10</f>
        <v>11342.399623607889</v>
      </c>
      <c r="ATL9" s="259">
        <f>(ASZ9*100)/Deflators!$B$11</f>
        <v>10154.905335628227</v>
      </c>
      <c r="ATM9" s="115">
        <v>93.7</v>
      </c>
      <c r="ATN9" s="116">
        <v>93.7</v>
      </c>
      <c r="ATO9" s="116">
        <v>97.2</v>
      </c>
      <c r="ATP9" s="116">
        <v>97.1</v>
      </c>
      <c r="ATQ9" s="116">
        <v>91.304347826086953</v>
      </c>
      <c r="ATR9" s="116">
        <v>95.2</v>
      </c>
      <c r="ATS9" s="88">
        <f>INDEX('[3]Raw data 16-17'!$B$2:$XA$34,MATCH($A9,'[3]Raw data 16-17'!$A$2:$A$34,0),MATCH(ATS$1,'[3]Raw data 16-17'!$B$1:$GU$1,0))</f>
        <v>95.911949685534594</v>
      </c>
      <c r="ATT9" s="88">
        <f>INDEX('[14]1718 Collected Indicators'!$A$3:$CH$36,MATCH($A9,'[14]1718 Collected Indicators'!$A$3:$A$36,0),MATCH(ATT$1,'[14]1718 Collected Indicators'!$A$3:$CH$3,0))</f>
        <v>91.719745222929944</v>
      </c>
      <c r="ATU9" s="88">
        <f>INDEX('[15]1819 Collected Indicators'!$A$3:$CV$36,MATCH($A9,'[15]1819 Collected Indicators'!$A$3:$A$36,0),MATCH(ATU$1,'[15]1819 Collected Indicators'!$A$3:$CV$3,0))</f>
        <v>89</v>
      </c>
      <c r="ATV9" s="183">
        <f>INDEX('[11]1920 Collected Indicators'!$A$3:$CV$36,MATCH($A9,'[11]1920 Collected Indicators'!$A$3:$A$36,0),MATCH(ATV$1,'[11]1920 Collected Indicators'!$A$3:$CV$3,0))</f>
        <v>87.5</v>
      </c>
      <c r="ATW9" s="119">
        <f t="shared" si="99"/>
        <v>9065.6742556917688</v>
      </c>
      <c r="ATX9" s="111">
        <f>INDEX([37]Roads!$U$3:$AC$36,MATCH($A9,[37]Roads!$U$3:$U$36,0),MATCH(ATX$1,[37]Roads!$U$3:$AC$3,0))</f>
        <v>10353</v>
      </c>
      <c r="ATY9" s="131">
        <v>1142</v>
      </c>
      <c r="ATZ9" s="88">
        <f t="shared" si="100"/>
        <v>10931.89964157706</v>
      </c>
      <c r="AUA9" s="111">
        <f>INDEX([37]Roads!$U$3:$AC$36,MATCH($A9,[37]Roads!$U$3:$U$36,0),MATCH(AUA$1,[37]Roads!$U$3:$AC$3,0))</f>
        <v>12505</v>
      </c>
      <c r="AUB9" s="131">
        <v>1143.9000000000001</v>
      </c>
      <c r="AUC9" s="88">
        <f t="shared" si="101"/>
        <v>8834.0455219325049</v>
      </c>
      <c r="AUD9" s="111">
        <f>INDEX([37]Roads!$U$3:$AC$36,MATCH($A9,[37]Roads!$U$3:$U$36,0),MATCH(AUD$1,[37]Roads!$U$3:$AC$3,0))</f>
        <v>10130</v>
      </c>
      <c r="AUE9" s="32">
        <v>1146.6999999999998</v>
      </c>
      <c r="AUF9" s="88">
        <f t="shared" si="102"/>
        <v>8052.6685942017657</v>
      </c>
      <c r="AUG9" s="111">
        <f>INDEX([37]Roads!$U$3:$AC$36,MATCH($A9,[37]Roads!$U$3:$U$36,0),MATCH(AUG$1,[37]Roads!$U$3:$AC$3,0))</f>
        <v>10305</v>
      </c>
      <c r="AUH9" s="131">
        <v>1279.7</v>
      </c>
      <c r="AUI9" s="88">
        <f t="shared" si="103"/>
        <v>6907.6149980672599</v>
      </c>
      <c r="AUJ9" s="111">
        <f>INDEX([37]Roads!$U$3:$AC$36,MATCH($A9,[37]Roads!$U$3:$U$36,0),MATCH(AUJ$1,[37]Roads!$U$3:$AC$3,0))</f>
        <v>8935</v>
      </c>
      <c r="AUK9" s="131">
        <v>1293.5</v>
      </c>
      <c r="AUL9" s="88">
        <f t="shared" si="104"/>
        <v>9329.9458674718335</v>
      </c>
      <c r="AUM9" s="111">
        <f>INDEX([37]Roads!$U$3:$AC$36,MATCH($A9,[37]Roads!$U$3:$U$36,0),MATCH(AUM$1,[37]Roads!$U$3:$AC$3,0))</f>
        <v>12082</v>
      </c>
      <c r="AUN9" s="131">
        <v>1294.97</v>
      </c>
      <c r="AUO9" s="116">
        <f t="shared" si="105"/>
        <v>8548.6186607357722</v>
      </c>
      <c r="AUP9" s="111">
        <f>INDEX([37]Roads!$U$3:$AC$36,MATCH($A9,[37]Roads!$U$3:$U$36,0),MATCH(AUP$1,[37]Roads!$U$3:$AC$3,0))</f>
        <v>10301</v>
      </c>
      <c r="AUQ9" s="32">
        <f>INDEX('[3]Raw data 16-17'!$B$2:$XA$34,MATCH($A9,'[3]Raw data 16-17'!$A$2:$A$34,0),MATCH(AUQ$1,'[3]Raw data 16-17'!$B$1:$GU$1,0))</f>
        <v>1204.99</v>
      </c>
      <c r="AUR9" s="88">
        <f t="shared" si="7"/>
        <v>8553.8548376386207</v>
      </c>
      <c r="AUS9" s="32">
        <f>INDEX([4]Sheet1!$A$1:$CJ$34, MATCH($A9, [4]Sheet1!$A$1:$A$34, 0), MATCH(AUS$1, [4]Sheet1!$A$1:$CJ$1, 0))</f>
        <v>10305</v>
      </c>
      <c r="AUT9" s="32">
        <f>INDEX('[5]Finance Indicators'!$A$2:$BO$35,MATCH($A9,'[5]Finance Indicators'!$A$2:$A$35,0),MATCH(AUT$1,'[5]Finance Indicators'!$A$2:$BO$2,0))</f>
        <v>1204.72</v>
      </c>
      <c r="AUU9" s="88">
        <f>INDEX('[6]Finance Indicators'!$B$3:$BO$35,MATCH($A9,'[6]Finance Indicators'!$A$3:$A$35,0),MATCH(AUU$1,'[6]Finance Indicators'!$B$2:$BO$2,0))</f>
        <v>10943.386852368611</v>
      </c>
      <c r="AUV9" s="88">
        <f>INDEX('[6]Finance Indicators'!$B$3:$BO$35,MATCH($A9,'[6]Finance Indicators'!$A$3:$A$35,0),MATCH(AUV$1,'[6]Finance Indicators'!$B$2:$BO$2,0))</f>
        <v>13216</v>
      </c>
      <c r="AUW9" s="88">
        <f>INDEX('[6]Finance Indicators'!$B$3:$BO$35,MATCH($A9,'[6]Finance Indicators'!$A$3:$A$35,0),MATCH(AUW$1,'[6]Finance Indicators'!$B$2:$BO$2,0))</f>
        <v>1207.67</v>
      </c>
      <c r="AUX9" s="88">
        <f t="array" ref="AUX9">INDEX('[7]Finance Indicators'!$A$2:$BO$35,MATCH($A9,'[7]Finance Indicators'!$A$2:$A$35,0),MATCH(AUX$1,'[7]Finance Indicators'!$A$2:$BO$2,0))</f>
        <v>10008.598878838489</v>
      </c>
      <c r="AUY9" s="250">
        <f t="array" ref="AUY9">INDEX('[7]Finance Indicators'!$A$2:$BO$35,MATCH($A9,'[7]Finance Indicators'!$A$2:$A$35,0),MATCH(AUY$1,'[7]Finance Indicators'!$A$2:$BO$2,0))</f>
        <v>12105</v>
      </c>
      <c r="AUZ9" s="250">
        <f t="array" ref="AUZ9">INDEX('[7]Finance Indicators'!$A$2:$BO$35,MATCH($A9,'[7]Finance Indicators'!$A$2:$A$35,0),MATCH(AUZ$1,'[7]Finance Indicators'!$A$2:$BO$2,0))</f>
        <v>1209.46</v>
      </c>
      <c r="AVA9" s="119">
        <f>(ATW9*100)/Deflators!$B$2</f>
        <v>10679.577320092863</v>
      </c>
      <c r="AVB9" s="137">
        <f>(ATZ9*100)/Deflators!$B$3</f>
        <v>12685.700972442473</v>
      </c>
      <c r="AVC9" s="137">
        <f>(AUC9*100)/Deflators!$B$4</f>
        <v>10045.8885979155</v>
      </c>
      <c r="AVD9" s="137">
        <f>(AUF9*100)/Deflators!$B$5</f>
        <v>8995.0860035669793</v>
      </c>
      <c r="AVE9" s="137">
        <f>(AUI9*100)/Deflators!$B$6</f>
        <v>7611.0763398546669</v>
      </c>
      <c r="AVF9" s="137">
        <f>(AUL9*100)/Deflators!$B$7</f>
        <v>10196.890605168568</v>
      </c>
      <c r="AVG9" s="137">
        <f>(AUO9*100)/Deflators!$B$8</f>
        <v>9117.3206538396735</v>
      </c>
      <c r="AVH9" s="137">
        <f>(AUR9*100)/Deflators!$B$9</f>
        <v>8965.0503180515298</v>
      </c>
      <c r="AVI9" s="137">
        <f>(AUU9*100)/Deflators!$B$10</f>
        <v>11210.749207531731</v>
      </c>
      <c r="AVJ9" s="245">
        <f>(AUX9*100)/Deflators!$B$11</f>
        <v>10008.598878838489</v>
      </c>
      <c r="AVK9" s="115">
        <v>38.897021500543111</v>
      </c>
      <c r="AVL9" s="116">
        <v>35.519459158352269</v>
      </c>
      <c r="AVM9" s="116">
        <v>29.7</v>
      </c>
      <c r="AVN9" s="116">
        <v>26.200000000000003</v>
      </c>
      <c r="AVO9" s="116">
        <v>24.548437822534005</v>
      </c>
      <c r="AVP9" s="116">
        <v>21.285438323606169</v>
      </c>
      <c r="AVQ9" s="88">
        <f>INDEX('[3]Raw data 16-17'!$B$2:$XA$34,MATCH($A9,'[3]Raw data 16-17'!$A$2:$A$34,0),MATCH(AVQ$1,'[3]Raw data 16-17'!$B$1:$GU$1,0))</f>
        <v>19.127419830839248</v>
      </c>
      <c r="AVR9" s="88">
        <f>INDEX('[14]1718 Collected Indicators'!$A$3:$CH$36,MATCH($A9,'[14]1718 Collected Indicators'!$A$3:$A$36,0),MATCH(AVR$1,'[14]1718 Collected Indicators'!$A$3:$CH$3,0))</f>
        <v>19.783254210162909</v>
      </c>
      <c r="AVS9" s="88">
        <f>INDEX('[15]1819 Collected Indicators'!$A$3:$CV$36,MATCH($A9,'[15]1819 Collected Indicators'!$A$3:$A$36,0),MATCH(AVS$1,'[15]1819 Collected Indicators'!$A$3:$CV$3,0))</f>
        <v>21.220939970283723</v>
      </c>
      <c r="AVT9" s="183">
        <f>INDEX('[11]1920 Collected Indicators'!$A$3:$CV$36,MATCH($A9,'[11]1920 Collected Indicators'!$A$3:$A$36,0),MATCH(AVT$1,'[11]1920 Collected Indicators'!$A$3:$CV$3,0))</f>
        <v>23.030876435994259</v>
      </c>
      <c r="AVU9" s="115">
        <v>44.96631516003842</v>
      </c>
      <c r="AVV9" s="116">
        <v>44.722364544064234</v>
      </c>
      <c r="AVW9" s="116">
        <v>37.799999999999997</v>
      </c>
      <c r="AVX9" s="116">
        <v>37.799999999999997</v>
      </c>
      <c r="AVY9" s="116">
        <v>36.859466569501215</v>
      </c>
      <c r="AVZ9" s="116">
        <v>34.227900537694843</v>
      </c>
      <c r="AWA9" s="88">
        <f>INDEX('[3]Raw data 16-17'!$B$2:$XA$34,MATCH($A9,'[3]Raw data 16-17'!$A$2:$A$34,0),MATCH(AWA$1,'[3]Raw data 16-17'!$B$1:$GU$1,0))</f>
        <v>33.999249065546017</v>
      </c>
      <c r="AWB9" s="88">
        <f>INDEX('[14]1718 Collected Indicators'!$A$3:$CH$36,MATCH($A9,'[14]1718 Collected Indicators'!$A$3:$A$36,0),MATCH(AWB$1,'[14]1718 Collected Indicators'!$A$3:$CH$3,0))</f>
        <v>35.643353628528502</v>
      </c>
      <c r="AWC9" s="88">
        <f>INDEX('[15]1819 Collected Indicators'!$A$3:$CV$36,MATCH($A9,'[15]1819 Collected Indicators'!$A$3:$A$36,0),MATCH(AWC$1,'[15]1819 Collected Indicators'!$A$3:$CV$3,0))</f>
        <v>32.238593925884743</v>
      </c>
      <c r="AWD9" s="183">
        <f>INDEX('[11]1920 Collected Indicators'!$A$3:$CV$36,MATCH($A9,'[11]1920 Collected Indicators'!$A$3:$A$36,0),MATCH(AWD$1,'[11]1920 Collected Indicators'!$A$3:$CV$3,0))</f>
        <v>32.537470102624305</v>
      </c>
      <c r="AWE9" s="115">
        <v>48.945603991751938</v>
      </c>
      <c r="AWF9" s="116">
        <v>47.329667972583998</v>
      </c>
      <c r="AWG9" s="116">
        <v>42.1</v>
      </c>
      <c r="AWH9" s="116">
        <v>46.5</v>
      </c>
      <c r="AWI9" s="116">
        <v>45.44448615294489</v>
      </c>
      <c r="AWJ9" s="116">
        <v>40.265249141094081</v>
      </c>
      <c r="AWK9" s="88">
        <f>INDEX('[3]Raw data 16-17'!$B$2:$XA$34,MATCH($A9,'[3]Raw data 16-17'!$A$2:$A$34,0),MATCH(AWK$1,'[3]Raw data 16-17'!$B$1:$GU$1,0))</f>
        <v>38.465235113808923</v>
      </c>
      <c r="AWL9" s="88">
        <f>INDEX('[14]1718 Collected Indicators'!$A$3:$CH$36,MATCH($A9,'[14]1718 Collected Indicators'!$A$3:$A$36,0),MATCH(AWL$1,'[14]1718 Collected Indicators'!$A$3:$CH$3,0))</f>
        <v>40.455770684264458</v>
      </c>
      <c r="AWM9" s="88">
        <f>INDEX('[15]1819 Collected Indicators'!$A$3:$CV$36,MATCH($A9,'[15]1819 Collected Indicators'!$A$3:$A$36,0),MATCH(AWM$1,'[15]1819 Collected Indicators'!$A$3:$CV$3,0))</f>
        <v>40.598837365855687</v>
      </c>
      <c r="AWN9" s="183">
        <f>INDEX('[11]1920 Collected Indicators'!$A$3:$CV$36,MATCH($A9,'[11]1920 Collected Indicators'!$A$3:$A$36,0),MATCH(AWN$1,'[11]1920 Collected Indicators'!$A$3:$CV$3,0))</f>
        <v>38.782298893392927</v>
      </c>
      <c r="AWO9" s="115">
        <v>43.17094389263643</v>
      </c>
      <c r="AWP9" s="116">
        <v>42.021882326454659</v>
      </c>
      <c r="AWQ9" s="116">
        <v>43.6</v>
      </c>
      <c r="AWR9" s="116">
        <v>45</v>
      </c>
      <c r="AWS9" s="116">
        <v>44.119779518013125</v>
      </c>
      <c r="AWT9" s="116">
        <v>44.925164457585957</v>
      </c>
      <c r="AWU9" s="88">
        <f>INDEX('[3]Raw data 16-17'!$B$2:$XA$34,MATCH($A9,'[3]Raw data 16-17'!$A$2:$A$34,0),MATCH(AWU$1,'[3]Raw data 16-17'!$B$1:$GU$1,0))</f>
        <v>45.550005591409601</v>
      </c>
      <c r="AWV9" s="88">
        <f>INDEX('[14]1718 Collected Indicators'!$A$3:$CH$36,MATCH($A9,'[14]1718 Collected Indicators'!$A$3:$A$36,0),MATCH(AWV$1,'[14]1718 Collected Indicators'!$A$3:$CH$3,0))</f>
        <v>43.948763153435344</v>
      </c>
      <c r="AWW9" s="88">
        <f>INDEX('[15]1819 Collected Indicators'!$A$3:$CV$36,MATCH($A9,'[15]1819 Collected Indicators'!$A$3:$A$36,0),MATCH(AWW$1,'[15]1819 Collected Indicators'!$A$3:$CV$3,0))</f>
        <v>43.719781560145847</v>
      </c>
      <c r="AWX9" s="183">
        <f>INDEX('[11]1920 Collected Indicators'!$A$3:$CV$36,MATCH($A9,'[11]1920 Collected Indicators'!$A$3:$A$36,0),MATCH(AWX$1,'[11]1920 Collected Indicators'!$A$3:$CV$3,0))</f>
        <v>42.129608652893225</v>
      </c>
      <c r="AWY9" s="119">
        <v>20666.999334664008</v>
      </c>
      <c r="AWZ9" s="131">
        <v>2485</v>
      </c>
      <c r="AXA9" s="131">
        <v>120200</v>
      </c>
      <c r="AXB9" s="88">
        <f t="shared" si="106"/>
        <v>19267.886855241264</v>
      </c>
      <c r="AXC9" s="131">
        <v>2316</v>
      </c>
      <c r="AXD9" s="131">
        <v>120200</v>
      </c>
      <c r="AXE9" s="116">
        <f t="shared" si="107"/>
        <v>16370.599739243808</v>
      </c>
      <c r="AXF9" s="131">
        <f t="shared" si="108"/>
        <v>2009</v>
      </c>
      <c r="AXG9" s="131">
        <v>122720</v>
      </c>
      <c r="AXH9" s="141">
        <f t="shared" si="109"/>
        <v>17486.115648480885</v>
      </c>
      <c r="AXI9" s="131">
        <f t="shared" si="110"/>
        <v>2141</v>
      </c>
      <c r="AXJ9" s="131">
        <v>122440</v>
      </c>
      <c r="AXK9" s="141">
        <f t="shared" si="111"/>
        <v>18264.42898076136</v>
      </c>
      <c r="AXL9" s="131">
        <f t="shared" si="112"/>
        <v>2231</v>
      </c>
      <c r="AXM9" s="131">
        <v>122150</v>
      </c>
      <c r="AXN9" s="141">
        <f t="shared" si="113"/>
        <v>14574.799279043094</v>
      </c>
      <c r="AXO9" s="131">
        <f t="shared" si="114"/>
        <v>1779</v>
      </c>
      <c r="AXP9" s="131">
        <v>122060</v>
      </c>
      <c r="AXQ9" s="116">
        <f t="shared" si="115"/>
        <v>17823.240589198034</v>
      </c>
      <c r="AXR9" s="87">
        <f>INDEX('[2]All Previous Years'!$A$1:$EX$34,MATCH($A9,'[2]All Previous Years'!$A$1:$A$34,0),MATCH(AXR$1,'[2]All Previous Years'!$A$1:$EX$1,0))</f>
        <v>2178</v>
      </c>
      <c r="AXS9" s="32">
        <f>INDEX('[3]Raw data 16-17'!$B$2:$XA$34,MATCH($A9,'[3]Raw data 16-17'!$A$2:$A$34,0),MATCH(AXS$1,'[3]Raw data 16-17'!$B$1:$GU$1,0))</f>
        <v>122200</v>
      </c>
      <c r="AXT9" s="88">
        <f t="shared" si="116"/>
        <v>17090.372314252912</v>
      </c>
      <c r="AXU9" s="32">
        <f>INDEX([4]Sheet1!$A$1:$CJ$34, MATCH($A9, [4]Sheet1!$A$1:$A$34, 0), MATCH(AXU$1, [4]Sheet1!$A$1:$CJ$1, 0))</f>
        <v>2084</v>
      </c>
      <c r="AXV9" s="32">
        <f>INDEX('[5]Finance Indicators'!$A$2:$BO$35,MATCH($A9,'[5]Finance Indicators'!$A$2:$A$35,0),MATCH(AXV$1,'[5]Finance Indicators'!$A$2:$BO$2,0))</f>
        <v>121940</v>
      </c>
      <c r="AXW9" s="88">
        <f>INDEX('[6]Finance Indicators'!$B$3:$BO$35,MATCH($A9,'[6]Finance Indicators'!$A$3:$A$35,0),MATCH(AXW$1,'[6]Finance Indicators'!$B$2:$BO$2,0))</f>
        <v>14970.453053184503</v>
      </c>
      <c r="AXX9" s="88">
        <f>INDEX('[6]Finance Indicators'!$B$3:$BO$35,MATCH($A9,'[6]Finance Indicators'!$A$3:$A$35,0),MATCH(AXX$1,'[6]Finance Indicators'!$B$2:$BO$2,0))</f>
        <v>1824</v>
      </c>
      <c r="AXY9" s="88">
        <f>INDEX('[6]Finance Indicators'!$B$3:$BO$35,MATCH($A9,'[6]Finance Indicators'!$A$3:$A$35,0),MATCH(AXY$1,'[6]Finance Indicators'!$B$2:$BO$2,0))</f>
        <v>121840</v>
      </c>
      <c r="AXZ9" s="250">
        <f t="array" ref="AXZ9">INDEX('[7]Finance Indicators'!$A$2:$BO$35,MATCH($A9,'[7]Finance Indicators'!$A$2:$A$35,0),MATCH(AXZ$1,'[7]Finance Indicators'!$A$2:$BO$2,0))</f>
        <v>14949.594295549545</v>
      </c>
      <c r="AYA9" s="250">
        <f t="array" ref="AYA9">INDEX('[7]Finance Indicators'!$A$2:$BO$35,MATCH($A9,'[7]Finance Indicators'!$A$2:$A$35,0),MATCH(AYA$1,'[7]Finance Indicators'!$A$2:$BO$2,0))</f>
        <v>1824</v>
      </c>
      <c r="AYB9" s="250">
        <f t="array" ref="AYB9">INDEX('[7]Finance Indicators'!$A$2:$BO$35,MATCH($A9,'[7]Finance Indicators'!$A$2:$A$35,0),MATCH(AYB$1,'[7]Finance Indicators'!$A$2:$BO$2,0))</f>
        <v>122010</v>
      </c>
      <c r="AYC9" s="119">
        <f>(AWY9*100)/Deflators!$B$2</f>
        <v>24346.210898795423</v>
      </c>
      <c r="AYD9" s="137">
        <f>(AXB9*100)/Deflators!$B$3</f>
        <v>22359.028076586346</v>
      </c>
      <c r="AYE9" s="137">
        <f>(AXE9*100)/Deflators!$B$4</f>
        <v>18616.297692060311</v>
      </c>
      <c r="AYF9" s="137">
        <f>(AXH9*100)/Deflators!$B$5</f>
        <v>19532.545303013983</v>
      </c>
      <c r="AYG9" s="137">
        <f>(AXK9*100)/Deflators!$B$6</f>
        <v>20124.45153867493</v>
      </c>
      <c r="AYH9" s="137">
        <f>(AXN9*100)/Deflators!$B$7</f>
        <v>15929.099262926762</v>
      </c>
      <c r="AYI9" s="88">
        <f>(AXQ9*100)/Deflators!$B$8</f>
        <v>19008.942379032567</v>
      </c>
      <c r="AYJ9" s="88">
        <f>(AXT9*100)/Deflators!$B$9</f>
        <v>17911.929844464019</v>
      </c>
      <c r="AYK9" s="88">
        <f>(AXW9*100)/Deflators!$B$10</f>
        <v>15336.202307976866</v>
      </c>
      <c r="AYL9" s="182">
        <f>(AXZ9*100)/Deflators!$B$11</f>
        <v>14949.594295549545</v>
      </c>
      <c r="AYM9" s="119">
        <f t="shared" si="117"/>
        <v>6241.851368970013</v>
      </c>
      <c r="AYN9" s="131">
        <v>766</v>
      </c>
      <c r="AYO9" s="131">
        <v>122720</v>
      </c>
      <c r="AYP9" s="88">
        <f t="shared" si="118"/>
        <v>6786.9977131656324</v>
      </c>
      <c r="AYQ9" s="131">
        <v>831</v>
      </c>
      <c r="AYR9" s="131">
        <v>122440</v>
      </c>
      <c r="AYS9" s="116">
        <f t="shared" si="119"/>
        <v>6876.7908309455588</v>
      </c>
      <c r="AYT9" s="131">
        <v>840</v>
      </c>
      <c r="AYU9" s="32">
        <v>122150</v>
      </c>
      <c r="AYV9" s="116">
        <f t="shared" si="120"/>
        <v>3244.3060789775523</v>
      </c>
      <c r="AYW9" s="131">
        <v>396</v>
      </c>
      <c r="AYX9" s="32">
        <v>122060</v>
      </c>
      <c r="AYY9" s="116">
        <f t="shared" si="121"/>
        <v>2872.3404255319151</v>
      </c>
      <c r="AYZ9" s="87">
        <f>INDEX('[2]All Previous Years'!$A$1:$EX$34,MATCH($A9,'[2]All Previous Years'!$A$1:$A$34,0),MATCH(AYZ$1,'[2]All Previous Years'!$A$1:$EX$1,0))</f>
        <v>351</v>
      </c>
      <c r="AZA9" s="32">
        <f>INDEX('[3]Raw data 16-17'!$B$2:$XA$34,MATCH($A9,'[3]Raw data 16-17'!$A$2:$A$34,0),MATCH(AZA$1,'[3]Raw data 16-17'!$B$1:$GU$1,0))</f>
        <v>122200</v>
      </c>
      <c r="AZB9" s="88">
        <f t="shared" si="122"/>
        <v>4551.418730523209</v>
      </c>
      <c r="AZC9" s="32">
        <f>INDEX([4]Sheet1!$A$1:$CJ$34, MATCH($A9, [4]Sheet1!$A$1:$A$34, 0), MATCH(AZC$1, [4]Sheet1!$A$1:$CJ$1, 0))</f>
        <v>555</v>
      </c>
      <c r="AZD9" s="32">
        <f>INDEX('[5]Finance Indicators'!$A$2:$BO$35,MATCH($A9,'[5]Finance Indicators'!$A$2:$A$35,0),MATCH(AZD$1,'[5]Finance Indicators'!$A$2:$BO$2,0))</f>
        <v>121940</v>
      </c>
      <c r="AZE9" s="88">
        <f>INDEX('[6]Finance Indicators'!$B$3:$BO$35,MATCH($A9,'[6]Finance Indicators'!$A$3:$A$35,0),MATCH(AZE$1,'[6]Finance Indicators'!$B$2:$BO$2,0))</f>
        <v>4604.3992120814182</v>
      </c>
      <c r="AZF9" s="88">
        <f>INDEX('[6]Finance Indicators'!$B$3:$BO$35,MATCH($A9,'[6]Finance Indicators'!$A$3:$A$35,0),MATCH(AZF$1,'[6]Finance Indicators'!$B$2:$BO$2,0))</f>
        <v>561</v>
      </c>
      <c r="AZG9" s="88">
        <f>INDEX('[6]Finance Indicators'!$B$3:$BO$35,MATCH($A9,'[6]Finance Indicators'!$A$3:$A$35,0),MATCH(AZG$1,'[6]Finance Indicators'!$B$2:$BO$2,0))</f>
        <v>121840</v>
      </c>
      <c r="AZH9" s="250">
        <f t="array" ref="AZH9">INDEX('[7]Finance Indicators'!$A$2:$BO$35,MATCH($A9,'[7]Finance Indicators'!$A$2:$A$35,0),MATCH(AZH$1,'[7]Finance Indicators'!$A$2:$BO$2,0))</f>
        <v>4220.9654946315877</v>
      </c>
      <c r="AZI9" s="250">
        <f t="array" ref="AZI9">INDEX('[7]Finance Indicators'!$A$2:$BO$35,MATCH($A9,'[7]Finance Indicators'!$A$2:$A$35,0),MATCH(AZI$1,'[7]Finance Indicators'!$A$2:$BO$2,0))</f>
        <v>515</v>
      </c>
      <c r="AZJ9" s="250">
        <f t="array" ref="AZJ9">INDEX('[7]Finance Indicators'!$A$2:$BO$35,MATCH($A9,'[7]Finance Indicators'!$A$2:$A$35,0),MATCH(AZJ$1,'[7]Finance Indicators'!$A$2:$BO$2,0))</f>
        <v>122010</v>
      </c>
      <c r="AZK9" s="139">
        <f>(AYM9*100)/Deflators!$B$4</f>
        <v>7098.1005635232441</v>
      </c>
      <c r="AZL9" s="137">
        <f>(AYP9*100)/Deflators!$B$5</f>
        <v>7581.2915211604977</v>
      </c>
      <c r="AZM9" s="137">
        <f>(AYS9*100)/Deflators!$B$6</f>
        <v>7577.113084933635</v>
      </c>
      <c r="AZN9" s="137">
        <f>(AYV9*100)/Deflators!$B$7</f>
        <v>3545.7691445300716</v>
      </c>
      <c r="AZO9" s="88">
        <f>(AYY9*100)/Deflators!$B$8</f>
        <v>3063.4245982738444</v>
      </c>
      <c r="AZP9" s="88">
        <f>(AZB9*100)/Deflators!$B$9</f>
        <v>4770.2116428395066</v>
      </c>
      <c r="AZQ9" s="88">
        <f>(AZE9*100)/Deflators!$B$10</f>
        <v>4716.8911703810427</v>
      </c>
      <c r="AZR9" s="183">
        <f>(AZH9*100)/Deflators!$B$11</f>
        <v>4220.9654946315877</v>
      </c>
      <c r="AZS9" s="115">
        <f t="shared" si="123"/>
        <v>10128.748370273794</v>
      </c>
      <c r="AZT9" s="131">
        <v>1243</v>
      </c>
      <c r="AZU9" s="131">
        <v>122720</v>
      </c>
      <c r="AZV9" s="116">
        <f t="shared" si="124"/>
        <v>10699.117935315257</v>
      </c>
      <c r="AZW9" s="131">
        <v>1310</v>
      </c>
      <c r="AZX9" s="131">
        <v>122440</v>
      </c>
      <c r="AZY9" s="116">
        <f t="shared" si="125"/>
        <v>11387.638149815801</v>
      </c>
      <c r="AZZ9" s="131">
        <v>1391</v>
      </c>
      <c r="BAA9" s="32">
        <v>122150</v>
      </c>
      <c r="BAB9" s="116">
        <f t="shared" si="126"/>
        <v>11330.493200065541</v>
      </c>
      <c r="BAC9" s="131">
        <v>1383</v>
      </c>
      <c r="BAD9" s="32">
        <v>122060</v>
      </c>
      <c r="BAE9" s="116">
        <f t="shared" si="127"/>
        <v>14950.900163666121</v>
      </c>
      <c r="BAF9" s="87">
        <f>INDEX('[2]All Previous Years'!$A$1:$EX$34,MATCH($A9,'[2]All Previous Years'!$A$1:$A$34,0),MATCH(BAF$1,'[2]All Previous Years'!$A$1:$EX$1,0))</f>
        <v>1827</v>
      </c>
      <c r="BAG9" s="32">
        <f>INDEX('[3]Raw data 16-17'!$B$2:$XA$34,MATCH($A9,'[3]Raw data 16-17'!$A$2:$A$34,0),MATCH(BAG$1,'[3]Raw data 16-17'!$B$1:$GU$1,0))</f>
        <v>122200</v>
      </c>
      <c r="BAH9" s="88">
        <f t="shared" si="128"/>
        <v>12538.953583729704</v>
      </c>
      <c r="BAI9" s="32">
        <f>INDEX([4]Sheet1!$A$1:$CJ$34, MATCH($A9, [4]Sheet1!$A$1:$A$34, 0), MATCH(BAI$1, [4]Sheet1!$A$1:$CJ$1, 0))</f>
        <v>1529</v>
      </c>
      <c r="BAJ9" s="32">
        <f>INDEX('[5]Finance Indicators'!$A$2:$BO$35,MATCH($A9,'[5]Finance Indicators'!$A$2:$A$35,0),MATCH(BAJ$1,'[5]Finance Indicators'!$A$2:$BO$2,0))</f>
        <v>121940</v>
      </c>
      <c r="BAK9" s="88">
        <f>INDEX('[6]Finance Indicators'!$B$3:$BO$35,MATCH($A9,'[6]Finance Indicators'!$A$3:$A$35,0),MATCH(BAK$1,'[6]Finance Indicators'!$B$2:$BO$2,0))</f>
        <v>10366.053841103087</v>
      </c>
      <c r="BAL9" s="88">
        <f>INDEX('[6]Finance Indicators'!$B$3:$BO$35,MATCH($A9,'[6]Finance Indicators'!$A$3:$A$35,0),MATCH(BAL$1,'[6]Finance Indicators'!$B$2:$BO$2,0))</f>
        <v>1263</v>
      </c>
      <c r="BAM9" s="88">
        <f>INDEX('[6]Finance Indicators'!$B$3:$BO$35,MATCH($A9,'[6]Finance Indicators'!$A$3:$A$35,0),MATCH(BAM$1,'[6]Finance Indicators'!$B$2:$BO$2,0))</f>
        <v>121840</v>
      </c>
      <c r="BAN9" s="250">
        <f t="array" ref="BAN9">INDEX('[7]Finance Indicators'!$A$2:$BO$35,MATCH($A9,'[7]Finance Indicators'!$A$2:$A$35,0),MATCH(BAN$1,'[7]Finance Indicators'!$A$2:$BO$2,0))</f>
        <v>10728.628800917957</v>
      </c>
      <c r="BAO9" s="250">
        <f t="array" ref="BAO9">INDEX('[7]Finance Indicators'!$A$2:$BO$35,MATCH($A9,'[7]Finance Indicators'!$A$2:$A$35,0),MATCH(BAO$1,'[7]Finance Indicators'!$A$2:$BO$2,0))</f>
        <v>1309</v>
      </c>
      <c r="BAP9" s="250">
        <f t="array" ref="BAP9">INDEX('[7]Finance Indicators'!$A$2:$BO$35,MATCH($A9,'[7]Finance Indicators'!$A$2:$A$35,0),MATCH(BAP$1,'[7]Finance Indicators'!$A$2:$BO$2,0))</f>
        <v>122010</v>
      </c>
      <c r="BAQ9" s="139">
        <f>(AZS9*100)/Deflators!$B$4</f>
        <v>11518.197128537066</v>
      </c>
      <c r="BAR9" s="137">
        <f>(AZV9*100)/Deflators!$B$5</f>
        <v>11951.253781853493</v>
      </c>
      <c r="BAS9" s="137">
        <f>(AZY9*100)/Deflators!$B$6</f>
        <v>12547.338453741293</v>
      </c>
      <c r="BAT9" s="137">
        <f>(BAB9*100)/Deflators!$B$7</f>
        <v>12383.330118396687</v>
      </c>
      <c r="BAU9" s="137">
        <f>(BAE9*100)/Deflators!$B$8</f>
        <v>15945.517780758726</v>
      </c>
      <c r="BAV9" s="137">
        <f>(BAH9*100)/Deflators!$B$9</f>
        <v>13141.718201624515</v>
      </c>
      <c r="BAW9" s="137">
        <f>(BAK9*100)/Deflators!$B$10</f>
        <v>10619.311137595825</v>
      </c>
      <c r="BAX9" s="245">
        <f>(BAN9*100)/Deflators!$B$11</f>
        <v>10728.628800917957</v>
      </c>
      <c r="BAY9" s="144">
        <v>43.942201887994443</v>
      </c>
      <c r="BAZ9" s="145">
        <v>46.78108619164388</v>
      </c>
      <c r="BBA9" s="145">
        <v>44.407684968425386</v>
      </c>
      <c r="BBB9" s="145">
        <v>48.823616511490123</v>
      </c>
      <c r="BBC9" s="145">
        <v>50.3</v>
      </c>
      <c r="BBD9" s="145">
        <v>52.97721172928199</v>
      </c>
      <c r="BBE9" s="88">
        <f>INDEX('[3]Raw data 16-17'!$B$2:$XA$34,MATCH($A9,'[3]Raw data 16-17'!$A$2:$A$34,0),MATCH(BBE$1,'[3]Raw data 16-17'!$B$1:$GU$1,0))</f>
        <v>53.272076353666378</v>
      </c>
      <c r="BBF9" s="88">
        <f>INDEX('[14]1718 Collected Indicators'!$A$3:$CH$36,MATCH($A9,'[14]1718 Collected Indicators'!$A$3:$A$36,0),MATCH(BBF$1,'[14]1718 Collected Indicators'!$A$3:$CH$3,0))</f>
        <v>52.912554596296303</v>
      </c>
      <c r="BBG9" s="88">
        <f>INDEX('[15]1819 Collected Indicators'!$A$3:$CV$36,MATCH($A9,'[15]1819 Collected Indicators'!$A$3:$A$36,0),MATCH(BBG$1,'[15]1819 Collected Indicators'!$A$3:$CV$3,0))</f>
        <v>51.8</v>
      </c>
      <c r="BBH9" s="126">
        <f>INDEX('[11]1920 Collected Indicators'!$A$3:$CV$36,MATCH($A9,'[11]1920 Collected Indicators'!$A$3:$A$36,0),MATCH(BBH$1,'[11]1920 Collected Indicators'!$A$3:$CV$3,0))</f>
        <v>53.179135462461133</v>
      </c>
      <c r="BBI9" s="133">
        <f t="shared" si="8"/>
        <v>81.7</v>
      </c>
      <c r="BBJ9" s="116">
        <f t="shared" si="8"/>
        <v>84</v>
      </c>
      <c r="BBK9" s="116">
        <f t="shared" si="8"/>
        <v>82</v>
      </c>
      <c r="BBL9" s="116">
        <f t="shared" si="8"/>
        <v>77.333333333333329</v>
      </c>
      <c r="BBM9" s="136">
        <f t="shared" si="8"/>
        <v>71.666666666666671</v>
      </c>
      <c r="BBN9" s="116">
        <f t="shared" si="8"/>
        <v>67.933333333333337</v>
      </c>
      <c r="BBO9" s="248">
        <f t="shared" si="8"/>
        <v>66.933333333333337</v>
      </c>
      <c r="BBP9" s="144">
        <f t="shared" si="9"/>
        <v>69.066666666666663</v>
      </c>
      <c r="BBQ9" s="145">
        <f t="shared" si="9"/>
        <v>68</v>
      </c>
      <c r="BBR9" s="145">
        <f t="shared" si="9"/>
        <v>67</v>
      </c>
      <c r="BBS9" s="145">
        <f t="shared" si="9"/>
        <v>65.333333333333329</v>
      </c>
      <c r="BBT9" s="146">
        <f t="shared" si="9"/>
        <v>64.666666666666671</v>
      </c>
      <c r="BBU9" s="145">
        <f t="shared" si="9"/>
        <v>61.566666666666663</v>
      </c>
      <c r="BBV9" s="248">
        <f t="shared" si="9"/>
        <v>55.9</v>
      </c>
      <c r="BBW9" s="115">
        <v>2.6262043469809986</v>
      </c>
      <c r="BBX9" s="116">
        <v>2.8471175034730085</v>
      </c>
      <c r="BBY9" s="136">
        <v>4.6919383589111723</v>
      </c>
      <c r="BBZ9" s="115">
        <f>INDEX([38]HSN1b!$V$1:$AL$36,MATCH($A9,[38]HSN1b!$V$1:$V$36,0),MATCH(BBZ$1,[38]HSN1b!$V$1:$AL$1,0))</f>
        <v>4.24</v>
      </c>
      <c r="BCA9" s="131">
        <f>INDEX([38]HSN1b!$V$1:$AL$36,MATCH($A9,[38]HSN1b!$V$1:$V$36,0),MATCH(BCA$1,[38]HSN1b!$V$1:$AL$1,0))</f>
        <v>1673500</v>
      </c>
      <c r="BCB9" s="131">
        <f>INDEX([38]HSN1b!$V$1:$AL$36,MATCH($A9,[38]HSN1b!$V$1:$V$36,0),MATCH(BCB$1,[38]HSN1b!$V$1:$AL$1,0))</f>
        <v>39502764</v>
      </c>
      <c r="BCC9" s="116">
        <f>INDEX([38]HSN1b!$V$1:$AL$36,MATCH($A9,[38]HSN1b!$V$1:$V$36,0),MATCH(BCC$1,[38]HSN1b!$V$1:$AL$1,0))</f>
        <v>4.59</v>
      </c>
      <c r="BCD9" s="131">
        <f>INDEX([38]HSN1b!$V$1:$AL$36,MATCH($A9,[38]HSN1b!$V$1:$V$36,0),MATCH(BCD$1,[38]HSN1b!$V$1:$AL$1,0))</f>
        <v>1910063</v>
      </c>
      <c r="BCE9" s="131">
        <f>INDEX([38]HSN1b!$V$1:$AL$36,MATCH($A9,[38]HSN1b!$V$1:$V$36,0),MATCH(BCE$1,[38]HSN1b!$V$1:$AL$1,0))</f>
        <v>41621673</v>
      </c>
      <c r="BCF9" s="116">
        <f>INDEX([38]HSN1b!$V$1:$AL$36,MATCH($A9,[38]HSN1b!$V$1:$V$36,0),MATCH(BCF$1,[38]HSN1b!$V$1:$AL$1,0))</f>
        <v>5.27</v>
      </c>
      <c r="BCG9" s="131">
        <f>INDEX([38]HSN1b!$V$1:$AL$36,MATCH($A9,[38]HSN1b!$V$1:$V$36,0),MATCH(BCG$1,[38]HSN1b!$V$1:$AL$1,0))</f>
        <v>2281463</v>
      </c>
      <c r="BCH9" s="131">
        <f>INDEX([38]HSN1b!$V$1:$AL$36,MATCH($A9,[38]HSN1b!$V$1:$V$36,0),MATCH(BCH$1,[38]HSN1b!$V$1:$AL$1,0))</f>
        <v>43289384</v>
      </c>
      <c r="BCI9" s="116">
        <f>INDEX([38]HSN1b!$V$1:$AL$36,MATCH($A9,[38]HSN1b!$V$1:$V$36,0),MATCH(BCI$1,[38]HSN1b!$V$1:$AL$1,0))</f>
        <v>5.73</v>
      </c>
      <c r="BCJ9" s="131">
        <f>INDEX([38]HSN1b!$V$1:$AL$36,MATCH($A9,[38]HSN1b!$V$1:$V$36,0),MATCH(BCJ$1,[38]HSN1b!$V$1:$AL$1,0))</f>
        <v>2558696</v>
      </c>
      <c r="BCK9" s="131">
        <f>INDEX([38]HSN1b!$V$1:$AL$36,MATCH($A9,[38]HSN1b!$V$1:$V$36,0),MATCH(BCK$1,[38]HSN1b!$V$1:$AL$1,0))</f>
        <v>44692641</v>
      </c>
      <c r="BCL9" s="88">
        <f>INDEX('[14]1718 Collected Indicators'!$A$3:$CH$36,MATCH($A9,'[14]1718 Collected Indicators'!$A$3:$A$36,0),MATCH(BCL$1,'[14]1718 Collected Indicators'!$A$3:$CH$3,0))</f>
        <v>6.5272116222909595</v>
      </c>
      <c r="BCM9" s="32">
        <f>INDEX('[14]1718 Collected Indicators'!$A$3:$CH$36,MATCH($A9,'[14]1718 Collected Indicators'!$A$3:$A$36,0),MATCH(BCM$1,'[14]1718 Collected Indicators'!$A$3:$CH$3,0))</f>
        <v>2896055</v>
      </c>
      <c r="BCN9" s="32">
        <f>INDEX('[14]1718 Collected Indicators'!$A$3:$CH$36,MATCH($A9,'[14]1718 Collected Indicators'!$A$3:$A$36,0),MATCH(BCN$1,'[14]1718 Collected Indicators'!$A$3:$CH$3,0))</f>
        <v>44368946</v>
      </c>
      <c r="BCO9" s="88">
        <f>INDEX('[15]1819 Collected Indicators'!$A$3:$CV$36,MATCH($A9,'[15]1819 Collected Indicators'!$A$3:$A$36,0),MATCH(BCO$1,'[15]1819 Collected Indicators'!$A$3:$CV$3,0))</f>
        <v>7.5041836465623621</v>
      </c>
      <c r="BCP9" s="32">
        <f>INDEX('[15]1819 Collected Indicators'!$A$3:$CV$36,MATCH($A9,'[15]1819 Collected Indicators'!$A$3:$A$36,0),MATCH(BCP$1,'[15]1819 Collected Indicators'!$A$3:$CV$3,0))</f>
        <v>3326227</v>
      </c>
      <c r="BCQ9" s="40">
        <f>INDEX('[15]1819 Collected Indicators'!$A$3:$CV$36,MATCH($A9,'[15]1819 Collected Indicators'!$A$3:$A$36,0),MATCH(BCQ$1,'[15]1819 Collected Indicators'!$A$3:$CV$3,0))</f>
        <v>44324968</v>
      </c>
      <c r="BCR9" s="40">
        <f>INDEX('[11]1920 Collected Indicators'!$A$3:$CV$36,MATCH($A9,'[11]1920 Collected Indicators'!$A$3:$A$36,0),MATCH(BCR$1,'[11]1920 Collected Indicators'!$A$3:$CV$3,0))</f>
        <v>7.0009012096280925</v>
      </c>
      <c r="BCS9" s="32">
        <f>INDEX('[11]1920 Collected Indicators'!$A$3:$CV$36,MATCH($A9,'[11]1920 Collected Indicators'!$A$3:$A$36,0),MATCH(BCS$1,'[11]1920 Collected Indicators'!$A$3:$CV$3,0))</f>
        <v>3144701</v>
      </c>
      <c r="BCT9" s="262">
        <f>INDEX('[11]1920 Collected Indicators'!$A$3:$CV$36,MATCH($A9,'[11]1920 Collected Indicators'!$A$3:$A$36,0),MATCH(BCT$1,'[11]1920 Collected Indicators'!$A$3:$CV$3,0))</f>
        <v>44918517</v>
      </c>
      <c r="BCU9" s="115">
        <v>1.9489217041946252</v>
      </c>
      <c r="BCV9" s="116">
        <v>2.6434473322278751</v>
      </c>
      <c r="BCW9" s="116">
        <v>2.2109186037947399</v>
      </c>
      <c r="BCX9" s="116">
        <f>INDEX([38]HSN2!$V$1:$AL$36,MATCH($A9,[38]HSN2!$V$1:$V$36,0),MATCH(BCX$1,[38]HSN2!$V$1:$AL$1,0))</f>
        <v>2.0099999999999998</v>
      </c>
      <c r="BCY9" s="131">
        <f>INDEX([38]HSN2!$V$1:$AL$36,MATCH($A9,[38]HSN2!$V$1:$V$36,0),MATCH(BCY$1,[38]HSN2!$V$1:$AL$1,0))</f>
        <v>792278</v>
      </c>
      <c r="BCZ9" s="131">
        <f>INDEX([38]HSN2!$V$1:$AL$36,MATCH($A9,[38]HSN2!$V$1:$V$36,0),MATCH(BCZ$1,[38]HSN2!$V$1:$AL$1,0))</f>
        <v>39502764</v>
      </c>
      <c r="BDA9" s="116">
        <f>INDEX([38]HSN2!$V$1:$AL$36,MATCH($A9,[38]HSN2!$V$1:$V$36,0),MATCH(BDA$1,[38]HSN2!$V$1:$AL$1,0))</f>
        <v>2.66</v>
      </c>
      <c r="BDB9" s="131">
        <f>INDEX([38]HSN2!$V$1:$AL$36,MATCH($A9,[38]HSN2!$V$1:$V$36,0),MATCH(BDB$1,[38]HSN2!$V$1:$AL$1,0))</f>
        <v>1108920</v>
      </c>
      <c r="BDC9" s="131">
        <f>INDEX([38]HSN2!$V$1:$AL$36,MATCH($A9,[38]HSN2!$V$1:$V$36,0),MATCH(BDC$1,[38]HSN2!$V$1:$AL$1,0))</f>
        <v>41621673</v>
      </c>
      <c r="BDD9" s="116">
        <f>INDEX([38]HSN2!$V$1:$AL$36,MATCH($A9,[38]HSN2!$V$1:$V$36,0),MATCH(BDD$1,[38]HSN2!$V$1:$AL$1,0))</f>
        <v>3</v>
      </c>
      <c r="BDE9" s="131">
        <f>INDEX([38]HSN2!$V$1:$AL$36,MATCH($A9,[38]HSN2!$V$1:$V$36,0),MATCH(BDE$1,[38]HSN2!$V$1:$AL$1,0))</f>
        <v>1300340</v>
      </c>
      <c r="BDF9" s="131">
        <f>INDEX([38]HSN2!$V$1:$AL$36,MATCH($A9,[38]HSN2!$V$1:$V$36,0),MATCH(BDF$1,[38]HSN2!$V$1:$AL$1,0))</f>
        <v>43289384</v>
      </c>
      <c r="BDG9" s="116">
        <f>INDEX([38]HSN2!$V$1:$AL$36,MATCH($A9,[38]HSN2!$V$1:$V$36,0),MATCH(BDG$1,[38]HSN2!$V$1:$AL$1,0))</f>
        <v>2.92</v>
      </c>
      <c r="BDH9" s="131">
        <f>INDEX([38]HSN2!$V$1:$AL$36,MATCH($A9,[38]HSN2!$V$1:$V$36,0),MATCH(BDH$1,[38]HSN2!$V$1:$AL$1,0))</f>
        <v>1304256</v>
      </c>
      <c r="BDI9" s="131">
        <f>INDEX([38]HSN2!$V$1:$AL$36,MATCH($A9,[38]HSN2!$V$1:$V$36,0),MATCH(BDI$1,[38]HSN2!$V$1:$AL$1,0))</f>
        <v>44692641</v>
      </c>
      <c r="BDJ9" s="88">
        <f>INDEX('[14]1718 Collected Indicators'!$A$3:$CH$36,MATCH($A9,'[14]1718 Collected Indicators'!$A$3:$A$36,0),MATCH(BDJ$1,'[14]1718 Collected Indicators'!$A$3:$CH$3,0))</f>
        <v>1.7004550885657732</v>
      </c>
      <c r="BDK9" s="32">
        <f>INDEX('[14]1718 Collected Indicators'!$A$3:$CH$36,MATCH($A9,'[14]1718 Collected Indicators'!$A$3:$A$36,0),MATCH(BDK$1,'[14]1718 Collected Indicators'!$A$3:$CH$3,0))</f>
        <v>754474</v>
      </c>
      <c r="BDL9" s="32">
        <f>INDEX('[14]1718 Collected Indicators'!$A$3:$CH$36,MATCH($A9,'[14]1718 Collected Indicators'!$A$3:$A$36,0),MATCH(BDL$1,'[14]1718 Collected Indicators'!$A$3:$CH$3,0))</f>
        <v>44368946</v>
      </c>
      <c r="BDM9" s="88">
        <f>INDEX('[15]1819 Collected Indicators'!$A$3:$CV$36,MATCH($A9,'[15]1819 Collected Indicators'!$A$3:$A$36,0),MATCH(BDM$1,'[15]1819 Collected Indicators'!$A$3:$CV$3,0))</f>
        <v>1.4170207635570091</v>
      </c>
      <c r="BDN9" s="32">
        <f>INDEX('[15]1819 Collected Indicators'!$A$3:$CV$36,MATCH($A9,'[15]1819 Collected Indicators'!$A$3:$A$36,0),MATCH(BDN$1,'[15]1819 Collected Indicators'!$A$3:$CV$3,0))</f>
        <v>628094</v>
      </c>
      <c r="BDO9" s="40">
        <f>INDEX('[15]1819 Collected Indicators'!$A$3:$CV$36,MATCH($A9,'[15]1819 Collected Indicators'!$A$3:$A$36,0),MATCH(BDO$1,'[15]1819 Collected Indicators'!$A$3:$CV$3,0))</f>
        <v>44324968</v>
      </c>
      <c r="BDP9" s="32">
        <f>INDEX('[11]1920 Collected Indicators'!$A$3:$CV$36,MATCH($A9,'[11]1920 Collected Indicators'!$A$3:$A$36,0),MATCH(BDP$1,'[11]1920 Collected Indicators'!$A$3:$CV$3,0))</f>
        <v>1.5741815340876015</v>
      </c>
      <c r="BDQ9" s="262">
        <f>INDEX('[11]1920 Collected Indicators'!$A$3:$CV$36,MATCH($A9,'[11]1920 Collected Indicators'!$A$3:$A$36,0),MATCH(BDQ$1,'[11]1920 Collected Indicators'!$A$3:$CV$3,0))</f>
        <v>707099</v>
      </c>
      <c r="BDR9" s="33">
        <f>INDEX('[11]1920 Collected Indicators'!$A$3:$CV$36,MATCH($A9,'[11]1920 Collected Indicators'!$A$3:$A$36,0),MATCH(BDR$1,'[11]1920 Collected Indicators'!$A$3:$CV$3,0))</f>
        <v>44918517</v>
      </c>
      <c r="BDS9" s="133">
        <v>71.006420669915684</v>
      </c>
      <c r="BDT9" s="116">
        <v>78.090584768109196</v>
      </c>
      <c r="BDU9" s="116">
        <v>86.075949367088612</v>
      </c>
      <c r="BDV9" s="116">
        <f>INDEX([38]HSN3!$V$1:$AL$36,MATCH($A9,[38]HSN3!$V$1:$V$36,0),MATCH(BDV$1,[38]HSN3!$V$1:$AL$1,0))</f>
        <v>91.7</v>
      </c>
      <c r="BDW9" s="131">
        <f>INDEX([38]HSN3!$V$1:$AL$36,MATCH($A9,[38]HSN3!$V$1:$V$36,0),MATCH(BDW$1,[38]HSN3!$V$1:$AL$1,0))</f>
        <v>11706</v>
      </c>
      <c r="BDX9" s="131">
        <f>INDEX([38]HSN3!$V$1:$AL$36,MATCH($A9,[38]HSN3!$V$1:$V$36,0),MATCH(BDX$1,[38]HSN3!$V$1:$AL$1,0))</f>
        <v>12765</v>
      </c>
      <c r="BDY9" s="116">
        <f>INDEX([38]HSN3!$V$1:$AL$36,MATCH($A9,[38]HSN3!$V$1:$V$36,0),MATCH(BDY$1,[38]HSN3!$V$1:$AL$1,0))</f>
        <v>98.09</v>
      </c>
      <c r="BDZ9" s="131">
        <f>INDEX([38]HSN3!$V$1:$AL$36,MATCH($A9,[38]HSN3!$V$1:$V$36,0),MATCH(BDZ$1,[38]HSN3!$V$1:$AL$1,0))</f>
        <v>12481</v>
      </c>
      <c r="BEA9" s="131">
        <f>INDEX([38]HSN3!$V$1:$AL$36,MATCH($A9,[38]HSN3!$V$1:$V$36,0),MATCH(BEA$1,[38]HSN3!$V$1:$AL$1,0))</f>
        <v>12724</v>
      </c>
      <c r="BEB9" s="116">
        <f>INDEX([38]HSN3!$V$1:$AL$36,MATCH($A9,[38]HSN3!$V$1:$V$36,0),MATCH(BEB$1,[38]HSN3!$V$1:$AL$1,0))</f>
        <v>98.35</v>
      </c>
      <c r="BEC9" s="131">
        <f>INDEX([38]HSN3!$V$1:$AL$36,MATCH($A9,[38]HSN3!$V$1:$V$36,0),MATCH(BEC$1,[38]HSN3!$V$1:$AL$1,0))</f>
        <v>12521</v>
      </c>
      <c r="BED9" s="131">
        <f>INDEX([38]HSN3!$V$1:$AL$36,MATCH($A9,[38]HSN3!$V$1:$V$36,0),MATCH(BED$1,[38]HSN3!$V$1:$AL$1,0))</f>
        <v>12731</v>
      </c>
      <c r="BEE9" s="116">
        <f>INDEX([38]HSN3!$V$1:$AL$36,MATCH($A9,[38]HSN3!$V$1:$V$36,0),MATCH(BEE$1,[38]HSN3!$V$1:$AL$1,0))</f>
        <v>98.49</v>
      </c>
      <c r="BEF9" s="131">
        <f>INDEX([38]HSN3!$V$1:$AL$36,MATCH($A9,[38]HSN3!$V$1:$V$36,0),MATCH(BEF$1,[38]HSN3!$V$1:$AL$1,0))</f>
        <v>12338</v>
      </c>
      <c r="BEG9" s="131">
        <f>INDEX([38]HSN3!$V$1:$AL$36,MATCH($A9,[38]HSN3!$V$1:$V$36,0),MATCH(BEG$1,[38]HSN3!$V$1:$AL$1,0))</f>
        <v>12527</v>
      </c>
      <c r="BEH9" s="88">
        <f>INDEX('[14]1718 Collected Indicators'!$A$3:$CH$36,MATCH($A9,'[14]1718 Collected Indicators'!$A$3:$A$36,0),MATCH(BEH$1,'[14]1718 Collected Indicators'!$A$3:$CH$3,0))</f>
        <v>98.59143593045718</v>
      </c>
      <c r="BEI9" s="32">
        <f>INDEX('[14]1718 Collected Indicators'!$A$3:$CH$36,MATCH($A9,'[14]1718 Collected Indicators'!$A$3:$A$36,0),MATCH(BEI$1,'[14]1718 Collected Indicators'!$A$3:$CH$3,0))</f>
        <v>12249</v>
      </c>
      <c r="BEJ9" s="32">
        <f>INDEX('[14]1718 Collected Indicators'!$A$3:$CH$36,MATCH($A9,'[14]1718 Collected Indicators'!$A$3:$A$36,0),MATCH(BEJ$1,'[14]1718 Collected Indicators'!$A$3:$CH$3,0))</f>
        <v>12424</v>
      </c>
      <c r="BEK9" s="88">
        <f>INDEX('[15]1819 Collected Indicators'!$A$3:$CV$36,MATCH($A9,'[15]1819 Collected Indicators'!$A$3:$A$36,0),MATCH(BEK$1,'[15]1819 Collected Indicators'!$A$3:$CV$3,0))</f>
        <v>98.659870097837711</v>
      </c>
      <c r="BEL9" s="32">
        <f>INDEX('[15]1819 Collected Indicators'!$A$3:$CV$36,MATCH($A9,'[15]1819 Collected Indicators'!$A$3:$A$36,0),MATCH(BEL$1,'[15]1819 Collected Indicators'!$A$3:$CV$3,0))</f>
        <v>12000</v>
      </c>
      <c r="BEM9" s="32">
        <f>INDEX('[15]1819 Collected Indicators'!$A$3:$CV$36,MATCH($A9,'[15]1819 Collected Indicators'!$A$3:$A$36,0),MATCH(BEM$1,'[15]1819 Collected Indicators'!$A$3:$CV$3,0))</f>
        <v>12163</v>
      </c>
      <c r="BEN9" s="284">
        <f>INDEX('[11]1920 Collected Indicators'!$A$3:$CV$36,MATCH($A9,'[11]1920 Collected Indicators'!$A$3:$A$36,0),MATCH(BEN$1,'[11]1920 Collected Indicators'!$A$3:$CV$3,0))</f>
        <v>98.622339547929386</v>
      </c>
      <c r="BEO9" s="39">
        <f>INDEX('[11]1920 Collected Indicators'!$A$3:$CV$36,MATCH($A9,'[11]1920 Collected Indicators'!$A$3:$A$36,0),MATCH(BEO$1,'[11]1920 Collected Indicators'!$A$3:$CV$3,0))</f>
        <v>11955</v>
      </c>
      <c r="BEP9" s="287">
        <f>INDEX('[11]1920 Collected Indicators'!$A$3:$CV$36,MATCH($A9,'[11]1920 Collected Indicators'!$A$3:$A$36,0),MATCH(BEP$1,'[11]1920 Collected Indicators'!$A$3:$CV$3,0))</f>
        <v>12122</v>
      </c>
      <c r="BEQ9" s="133">
        <v>89.213756368689218</v>
      </c>
      <c r="BER9" s="116">
        <v>88.609784529763473</v>
      </c>
      <c r="BES9" s="136">
        <v>91.260760838294203</v>
      </c>
      <c r="BET9" s="115">
        <f>INDEX([38]HSN4b!$V$1:$AL$36,MATCH($A9,[38]HSN4b!$V$1:$V$36,0),MATCH(BET$1,[38]HSN4b!$V$1:$AL$1,0))</f>
        <v>2.89</v>
      </c>
      <c r="BEU9" s="131">
        <f>INDEX([38]HSN4b!$V$1:$AL$36,MATCH($A9,[38]HSN4b!$V$1:$V$36,0),MATCH(BEU$1,[38]HSN4b!$V$1:$AL$1,0))</f>
        <v>88789</v>
      </c>
      <c r="BEV9" s="131">
        <f>INDEX([38]HSN4b!$V$1:$AL$36,MATCH($A9,[38]HSN4b!$V$1:$V$36,0),MATCH(BEV$1,[38]HSN4b!$V$1:$AL$1,0))</f>
        <v>30722</v>
      </c>
      <c r="BEW9" s="116">
        <f>INDEX([38]HSN4b!$V$1:$AL$36,MATCH($A9,[38]HSN4b!$V$1:$V$36,0),MATCH(BEW$1,[38]HSN4b!$V$1:$AL$1,0))</f>
        <v>10.67</v>
      </c>
      <c r="BEX9" s="131">
        <f>INDEX([38]HSN4b!$V$1:$AL$36,MATCH($A9,[38]HSN4b!$V$1:$V$36,0),MATCH(BEX$1,[38]HSN4b!$V$1:$AL$1,0))</f>
        <v>436074</v>
      </c>
      <c r="BEY9" s="131">
        <f>INDEX([38]HSN4b!$V$1:$AL$36,MATCH($A9,[38]HSN4b!$V$1:$V$36,0),MATCH(BEY$1,[38]HSN4b!$V$1:$AL$1,0))</f>
        <v>40868</v>
      </c>
      <c r="BEZ9" s="116">
        <f>INDEX([38]HSN4b!$V$1:$AL$36,MATCH($A9,[38]HSN4b!$V$1:$V$36,0),MATCH(BEZ$1,[38]HSN4b!$V$1:$AL$1,0))</f>
        <v>9.0500000000000007</v>
      </c>
      <c r="BFA9" s="131">
        <f>INDEX([38]HSN4b!$V$1:$AL$36,MATCH($A9,[38]HSN4b!$V$1:$V$36,0),MATCH(BFA$1,[38]HSN4b!$V$1:$AL$1,0))</f>
        <v>320945</v>
      </c>
      <c r="BFB9" s="131">
        <f>INDEX([38]HSN4b!$V$1:$AL$36,MATCH($A9,[38]HSN4b!$V$1:$V$36,0),MATCH(BFB$1,[38]HSN4b!$V$1:$AL$1,0))</f>
        <v>35452</v>
      </c>
      <c r="BFC9" s="116">
        <f>INDEX([38]HSN4b!$V$1:$AL$36,MATCH($A9,[38]HSN4b!$V$1:$V$36,0),MATCH(BFC$1,[38]HSN4b!$V$1:$AL$1,0))</f>
        <v>7.46</v>
      </c>
      <c r="BFD9" s="131">
        <f>INDEX([38]HSN4b!$V$1:$AL$36,MATCH($A9,[38]HSN4b!$V$1:$V$36,0),MATCH(BFD$1,[38]HSN4b!$V$1:$AL$1,0))</f>
        <v>247883</v>
      </c>
      <c r="BFE9" s="131">
        <f>INDEX([38]HSN4b!$V$1:$AL$36,MATCH($A9,[38]HSN4b!$V$1:$V$36,0),MATCH(BFE$1,[38]HSN4b!$V$1:$AL$1,0))</f>
        <v>33243</v>
      </c>
      <c r="BFF9" s="88">
        <f>INDEX('[14]1718 Collected Indicators'!$A$3:$CH$36,MATCH($A9,'[14]1718 Collected Indicators'!$A$3:$A$36,0),MATCH(BFF$1,'[14]1718 Collected Indicators'!$A$3:$CH$3,0))</f>
        <v>5.3977615152819629</v>
      </c>
      <c r="BFG9" s="32">
        <f>INDEX('[14]1718 Collected Indicators'!$A$3:$CH$36,MATCH($A9,'[14]1718 Collected Indicators'!$A$3:$A$36,0),MATCH(BFG$1,'[14]1718 Collected Indicators'!$A$3:$CH$3,0))</f>
        <v>175546</v>
      </c>
      <c r="BFH9" s="32">
        <f>INDEX('[14]1718 Collected Indicators'!$A$3:$CH$36,MATCH($A9,'[14]1718 Collected Indicators'!$A$3:$A$36,0),MATCH(BFH$1,'[14]1718 Collected Indicators'!$A$3:$CH$3,0))</f>
        <v>32522</v>
      </c>
      <c r="BFI9" s="88">
        <f>INDEX('[15]1819 Collected Indicators'!$A$3:$CV$36,MATCH($A9,'[15]1819 Collected Indicators'!$A$3:$A$36,0),MATCH(BFI$1,'[15]1819 Collected Indicators'!$A$3:$CV$3,0))</f>
        <v>6.9305354558610706</v>
      </c>
      <c r="BFJ9" s="32">
        <f>INDEX('[15]1819 Collected Indicators'!$A$3:$CV$36,MATCH($A9,'[15]1819 Collected Indicators'!$A$3:$A$36,0),MATCH(BFJ$1,'[15]1819 Collected Indicators'!$A$3:$CV$3,0))</f>
        <v>234661</v>
      </c>
      <c r="BFK9" s="40">
        <f>INDEX('[15]1819 Collected Indicators'!$A$3:$CV$36,MATCH($A9,'[15]1819 Collected Indicators'!$A$3:$A$36,0),MATCH(BFK$1,'[15]1819 Collected Indicators'!$A$3:$CV$3,0))</f>
        <v>33859</v>
      </c>
      <c r="BFL9" s="32">
        <f>INDEX('[11]1920 Collected Indicators'!$A$3:$CV$36,MATCH($A9,'[11]1920 Collected Indicators'!$A$3:$A$36,0),MATCH(BFL$1,'[11]1920 Collected Indicators'!$A$3:$CV$3,0))</f>
        <v>7.5156993029770049</v>
      </c>
      <c r="BFM9" s="32">
        <f>INDEX('[11]1920 Collected Indicators'!$A$3:$CV$36,MATCH($A9,'[11]1920 Collected Indicators'!$A$3:$A$36,0),MATCH(BFM$1,'[11]1920 Collected Indicators'!$A$3:$CV$3,0))</f>
        <v>230747</v>
      </c>
      <c r="BFN9" s="262">
        <f>INDEX('[11]1920 Collected Indicators'!$A$3:$CV$36,MATCH($A9,'[11]1920 Collected Indicators'!$A$3:$A$36,0),MATCH(BFN$1,'[11]1920 Collected Indicators'!$A$3:$CV$3,0))</f>
        <v>30702</v>
      </c>
      <c r="BFO9" s="115">
        <v>95.180629689796547</v>
      </c>
      <c r="BFP9" s="116">
        <v>95.525050411043892</v>
      </c>
      <c r="BFQ9" s="116">
        <v>89.94330977712201</v>
      </c>
      <c r="BFR9" s="116">
        <f>INDEX([38]HSN5!$V$1:$AL$36,MATCH($A9,[38]HSN5!$V$1:$V$36,0),MATCH(BFR$1,[38]HSN5!$V$1:$AL$1,0))</f>
        <v>99.21</v>
      </c>
      <c r="BFS9" s="131">
        <f>INDEX([38]HSN5!$V$1:$AL$36,MATCH($A9,[38]HSN5!$V$1:$V$36,0),MATCH(BFS$1,[38]HSN5!$V$1:$AL$1,0))</f>
        <v>12664</v>
      </c>
      <c r="BFT9" s="131">
        <f>INDEX([38]HSN5!$V$1:$AL$36,MATCH($A9,[38]HSN5!$V$1:$V$36,0),MATCH(BFT$1,[38]HSN5!$V$1:$AL$1,0))</f>
        <v>12765</v>
      </c>
      <c r="BFU9" s="116">
        <f>INDEX([38]HSN5!$V$1:$AL$36,MATCH($A9,[38]HSN5!$V$1:$V$36,0),MATCH(BFU$1,[38]HSN5!$V$1:$AL$1,0))</f>
        <v>99.28</v>
      </c>
      <c r="BFV9" s="131">
        <f>INDEX([38]HSN5!$V$1:$AL$36,MATCH($A9,[38]HSN5!$V$1:$V$36,0),MATCH(BFV$1,[38]HSN5!$V$1:$AL$1,0))</f>
        <v>12633</v>
      </c>
      <c r="BFW9" s="131">
        <f>INDEX([38]HSN5!$V$1:$AL$36,MATCH($A9,[38]HSN5!$V$1:$V$36,0),MATCH(BFW$1,[38]HSN5!$V$1:$AL$1,0))</f>
        <v>12724</v>
      </c>
      <c r="BFX9" s="116">
        <f>INDEX([38]HSN5!$V$1:$AL$36,MATCH($A9,[38]HSN5!$V$1:$V$36,0),MATCH(BFX$1,[38]HSN5!$V$1:$AL$1,0))</f>
        <v>99.69</v>
      </c>
      <c r="BFY9" s="131">
        <f>INDEX([38]HSN5!$V$1:$AL$36,MATCH($A9,[38]HSN5!$V$1:$V$36,0),MATCH(BFY$1,[38]HSN5!$V$1:$AL$1,0))</f>
        <v>12692</v>
      </c>
      <c r="BFZ9" s="131">
        <f>INDEX([38]HSN5!$V$1:$AL$36,MATCH($A9,[38]HSN5!$V$1:$V$36,0),MATCH(BFZ$1,[38]HSN5!$V$1:$AL$1,0))</f>
        <v>12731</v>
      </c>
      <c r="BGA9" s="116">
        <f>INDEX([38]HSN5!$V$1:$AL$36,MATCH($A9,[38]HSN5!$V$1:$V$36,0),MATCH(BGA$1,[38]HSN5!$V$1:$AL$1,0))</f>
        <v>99.78</v>
      </c>
      <c r="BGB9" s="131">
        <f>INDEX([38]HSN5!$V$1:$AL$36,MATCH($A9,[38]HSN5!$V$1:$V$36,0),MATCH(BGB$1,[38]HSN5!$V$1:$AL$1,0))</f>
        <v>12499</v>
      </c>
      <c r="BGC9" s="131">
        <f>INDEX([38]HSN5!$V$1:$AL$36,MATCH($A9,[38]HSN5!$V$1:$V$36,0),MATCH(BGC$1,[38]HSN5!$V$1:$AL$1,0))</f>
        <v>12527</v>
      </c>
      <c r="BGD9" s="88">
        <f>INDEX('[14]1718 Collected Indicators'!$A$3:$CH$36,MATCH($A9,'[14]1718 Collected Indicators'!$A$3:$A$36,0),MATCH(BGD$1,'[14]1718 Collected Indicators'!$A$3:$CH$3,0))</f>
        <v>99.830972311654861</v>
      </c>
      <c r="BGE9" s="32">
        <f>INDEX('[14]1718 Collected Indicators'!$A$3:$CH$36,MATCH($A9,'[14]1718 Collected Indicators'!$A$3:$A$36,0),MATCH(BGE$1,'[14]1718 Collected Indicators'!$A$3:$CH$3,0))</f>
        <v>12403</v>
      </c>
      <c r="BGF9" s="32">
        <f>INDEX('[14]1718 Collected Indicators'!$A$3:$CH$36,MATCH($A9,'[14]1718 Collected Indicators'!$A$3:$A$36,0),MATCH(BGF$1,'[14]1718 Collected Indicators'!$A$3:$CH$3,0))</f>
        <v>12424</v>
      </c>
      <c r="BGG9" s="88">
        <f>INDEX('[15]1819 Collected Indicators'!$A$3:$CV$36,MATCH($A9,'[15]1819 Collected Indicators'!$A$3:$A$36,0),MATCH(BGG$1,'[15]1819 Collected Indicators'!$A$3:$CV$3,0))</f>
        <v>99.843788539011754</v>
      </c>
      <c r="BGH9" s="32">
        <f>INDEX('[15]1819 Collected Indicators'!$A$3:$CV$36,MATCH($A9,'[15]1819 Collected Indicators'!$A$3:$A$36,0),MATCH(BGH$1,'[15]1819 Collected Indicators'!$A$3:$CV$3,0))</f>
        <v>12144</v>
      </c>
      <c r="BGI9" s="40">
        <f>INDEX('[15]1819 Collected Indicators'!$A$3:$CV$36,MATCH($A9,'[15]1819 Collected Indicators'!$A$3:$A$36,0),MATCH(BGI$1,'[15]1819 Collected Indicators'!$A$3:$CV$3,0))</f>
        <v>12163</v>
      </c>
      <c r="BGJ9" s="140">
        <f t="array" ref="BGJ9">INDEX([39]Extraction!$A$3:$P$36,MATCH($A9,[39]Extraction!$P$3:$P$36,0),MATCH(BGJ$1,[39]Extraction!$A$3:$P$3,0))</f>
        <v>88.82</v>
      </c>
      <c r="BGK9" s="32">
        <f t="array" ref="BGK9">INDEX([39]Extraction!$A$3:$P$36,MATCH($A9,[39]Extraction!$P$3:$P$36,0),MATCH(BGK$1,[39]Extraction!$A$3:$P$3,0))</f>
        <v>11308</v>
      </c>
      <c r="BGL9" s="262">
        <f t="array" ref="BGL9">INDEX([39]Extraction!$A$3:$P$36,MATCH($A9,[39]Extraction!$P$3:$P$36,0),MATCH(BGL$1,[39]Extraction!$A$3:$P$3,0))</f>
        <v>12731</v>
      </c>
      <c r="BGM9" s="132">
        <f t="array" ref="BGM9">INDEX([39]Extraction!$A$3:$P$36,MATCH($A9,[39]Extraction!$P$3:$P$36,0),MATCH(BGM$1,[39]Extraction!$A$3:$P$3,0))</f>
        <v>94.44</v>
      </c>
      <c r="BGN9" s="32">
        <f t="array" ref="BGN9">INDEX([39]Extraction!$A$3:$P$36,MATCH($A9,[39]Extraction!$P$3:$P$36,0),MATCH(BGN$1,[39]Extraction!$A$3:$P$3,0))</f>
        <v>11831</v>
      </c>
      <c r="BGO9" s="32">
        <f t="array" ref="BGO9">INDEX([39]Extraction!$A$3:$P$36,MATCH($A9,[39]Extraction!$P$3:$P$36,0),MATCH(BGO$1,[39]Extraction!$A$3:$P$3,0))</f>
        <v>12527</v>
      </c>
      <c r="BGP9" s="132">
        <f t="array" ref="BGP9">INDEX([39]Extraction!$A$3:$P$36,MATCH($A9,[39]Extraction!$P$3:$P$36,0),MATCH(BGP$1,[39]Extraction!$A$3:$P$3,0))</f>
        <v>97.16</v>
      </c>
      <c r="BGQ9" s="32">
        <f t="array" ref="BGQ9">INDEX([39]Extraction!$A$3:$P$36,MATCH($A9,[39]Extraction!$P$3:$P$36,0),MATCH(BGQ$1,[39]Extraction!$A$3:$P$3,0))</f>
        <v>12071</v>
      </c>
      <c r="BGR9" s="32">
        <f t="array" ref="BGR9">INDEX([39]Extraction!$A$3:$P$36,MATCH($A9,[39]Extraction!$P$3:$P$36,0),MATCH(BGR$1,[39]Extraction!$A$3:$P$3,0))</f>
        <v>12424</v>
      </c>
      <c r="BGS9" s="132">
        <f t="array" ref="BGS9">INDEX([39]Extraction!$A$3:$P$36,MATCH($A9,[39]Extraction!$P$3:$P$36,0),MATCH(BGS$1,[39]Extraction!$A$3:$P$3,0))</f>
        <v>97.94</v>
      </c>
      <c r="BGT9" s="32">
        <f t="array" ref="BGT9">INDEX([39]Extraction!$A$3:$P$36,MATCH($A9,[39]Extraction!$P$3:$P$36,0),MATCH(BGT$1,[39]Extraction!$A$3:$P$3,0))</f>
        <v>11913</v>
      </c>
      <c r="BGU9" s="32">
        <f t="array" ref="BGU9">INDEX([39]Extraction!$A$3:$P$36,MATCH($A9,[39]Extraction!$P$3:$P$36,0),MATCH(BGU$1,[39]Extraction!$A$3:$P$3,0))</f>
        <v>12163</v>
      </c>
      <c r="BGV9" s="132">
        <f>INDEX('[11]1920 Collected Indicators'!$A$3:$CV$36,MATCH($A9,'[11]1920 Collected Indicators'!$A$3:$A$36,0),MATCH(BGV$1,'[11]1920 Collected Indicators'!$A$3:$CV$3,0))</f>
        <v>99.109057911235766</v>
      </c>
      <c r="BGW9" s="32">
        <f>INDEX('[11]1920 Collected Indicators'!$A$3:$CV$36,MATCH($A9,'[11]1920 Collected Indicators'!$A$3:$A$36,0),MATCH(BGW$1,'[11]1920 Collected Indicators'!$A$3:$CV$3,0))</f>
        <v>12014</v>
      </c>
      <c r="BGX9" s="33">
        <f>INDEX('[11]1920 Collected Indicators'!$A$3:$CV$36,MATCH($A9,'[11]1920 Collected Indicators'!$A$3:$A$36,0),MATCH(BGX$1,'[11]1920 Collected Indicators'!$A$3:$CV$3,0))</f>
        <v>12122</v>
      </c>
      <c r="BGY9" s="133">
        <f>INDEX('[25]Corporate Management'!$B$6:$EY$40,MATCH($A9,'[25]Corporate Management'!$B$6:$B$40,0),MATCH(BGY$1,'[25]Corporate Management'!$B$40:$EY$40,0))</f>
        <v>80.104712041884824</v>
      </c>
      <c r="BGZ9" s="131">
        <f>INDEX('[25]Corporate Management'!$B$6:$EY$40,MATCH($A9,'[25]Corporate Management'!$B$6:$B$40,0),MATCH(BGZ$1,'[25]Corporate Management'!$B$40:$EY$40,0))</f>
        <v>306</v>
      </c>
      <c r="BHA9" s="131">
        <f>INDEX('[25]Corporate Management'!$B$6:$EY$40,MATCH($A9,'[25]Corporate Management'!$B$6:$B$40,0),MATCH(BHA$1,'[25]Corporate Management'!$B$40:$EY$40,0))</f>
        <v>382</v>
      </c>
      <c r="BHB9" s="116">
        <f>INDEX('[25]Corporate Management'!$B$6:$EY$40,MATCH($A9,'[25]Corporate Management'!$B$6:$B$40,0),MATCH(BHB$1,'[25]Corporate Management'!$B$40:$EY$40,0))</f>
        <v>78.888888888888886</v>
      </c>
      <c r="BHC9" s="131">
        <f>INDEX('[25]Corporate Management'!$B$6:$EY$40,MATCH($A9,'[25]Corporate Management'!$B$6:$B$40,0),MATCH(BHC$1,'[25]Corporate Management'!$B$40:$EY$40,0))</f>
        <v>284</v>
      </c>
      <c r="BHD9" s="131">
        <f>INDEX('[25]Corporate Management'!$B$6:$EY$40,MATCH($A9,'[25]Corporate Management'!$B$6:$B$40,0),MATCH(BHD$1,'[25]Corporate Management'!$B$40:$EY$40,0))</f>
        <v>360</v>
      </c>
      <c r="BHE9" s="116">
        <f>INDEX('[25]Corporate Management'!$B$6:$EY$40,MATCH($A9,'[25]Corporate Management'!$B$6:$B$40,0),MATCH(BHE$1,'[25]Corporate Management'!$B$40:$EY$40,0))</f>
        <v>82.33695652173914</v>
      </c>
      <c r="BHF9" s="131">
        <f>INDEX('[25]Corporate Management'!$B$6:$EY$40,MATCH($A9,'[25]Corporate Management'!$B$6:$B$40,0),MATCH(BHF$1,'[25]Corporate Management'!$B$40:$EY$40,0))</f>
        <v>303</v>
      </c>
      <c r="BHG9" s="131">
        <f>INDEX('[25]Corporate Management'!$B$6:$EY$40,MATCH($A9,'[25]Corporate Management'!$B$6:$B$40,0),MATCH(BHG$1,'[25]Corporate Management'!$B$40:$EY$40,0))</f>
        <v>368</v>
      </c>
      <c r="BHH9" s="116">
        <f>INDEX('[26]All Data'!$A$1:$Y$34,MATCH($A9,'[26]All Data'!$A$1:$A$34,0),MATCH(BHH$1,'[26]All Data'!$A$1:$Y$1,0))</f>
        <v>88.705234159779607</v>
      </c>
      <c r="BHI9" s="131">
        <f>INDEX('[26]All Data'!$A$1:$Y$34,MATCH($A9,'[26]All Data'!$A$1:$A$34,0),MATCH(BHI$1,'[26]All Data'!$A$1:$Y$1,0))</f>
        <v>322</v>
      </c>
      <c r="BHJ9" s="131">
        <f>INDEX('[26]All Data'!$A$1:$Y$34,MATCH($A9,'[26]All Data'!$A$1:$A$34,0),MATCH(BHJ$1,'[26]All Data'!$A$1:$Y$1,0))</f>
        <v>363</v>
      </c>
      <c r="BHK9" s="116">
        <f>INDEX('[27]All Data'!$A$1:$Y$34,MATCH($A9,'[27]All Data'!$A$1:$A$34,0),MATCH(BHK$1,'[27]All Data'!$A$1:$Y$1,0))</f>
        <v>84.726224783861667</v>
      </c>
      <c r="BHL9" s="131">
        <f>INDEX('[27]All Data'!$A$1:$Y$34,MATCH($A9,'[27]All Data'!$A$1:$A$34,0),MATCH(BHL$1,'[27]All Data'!$A$1:$Y$1,0))</f>
        <v>294</v>
      </c>
      <c r="BHM9" s="131">
        <f>INDEX('[27]All Data'!$A$1:$Y$34,MATCH($A9,'[27]All Data'!$A$1:$A$34,0),MATCH(BHM$1,'[27]All Data'!$A$1:$Y$1,0))</f>
        <v>347</v>
      </c>
      <c r="BHN9" s="116">
        <f>INDEX('[28]All Data'!$A$1:$AB$34,MATCH($A9,'[28]All Data'!$A$1:$A$34,0),MATCH(BHN$1,'[28]All Data'!$A$1:$AB$1,0))</f>
        <v>81.5625</v>
      </c>
      <c r="BHO9" s="131">
        <f>INDEX('[28]All Data'!$A$1:$AB$34,MATCH($A9,'[28]All Data'!$A$1:$A$34,0),MATCH(BHO$1,'[28]All Data'!$A$1:$AB$1,0))</f>
        <v>261</v>
      </c>
      <c r="BHP9" s="131">
        <f>INDEX('[28]All Data'!$A$1:$AB$34,MATCH($A9,'[28]All Data'!$A$1:$A$34,0),MATCH(BHP$1,'[28]All Data'!$A$1:$AB$1,0))</f>
        <v>320</v>
      </c>
      <c r="BHQ9" s="116">
        <f>INDEX('[29]SPI Raw Data 1617'!$A$3:$AN$37,MATCH($A9,'[29]SPI Raw Data 1617'!$A$3:$A$37,0),MATCH(BHQ$1,'[29]SPI Raw Data 1617'!$A$37:$AN$37,0))</f>
        <v>81.395348837209298</v>
      </c>
      <c r="BHR9" s="131">
        <f>INDEX('[29]SPI Raw Data 1617'!$A$3:$AN$37,MATCH($A9,'[29]SPI Raw Data 1617'!$A$3:$A$37,0),MATCH(BHR$1,'[29]SPI Raw Data 1617'!$A$37:$AN$37,0))</f>
        <v>280</v>
      </c>
      <c r="BHS9" s="131">
        <f>INDEX('[29]SPI Raw Data 1617'!$A$3:$AN$37,MATCH($A9,'[29]SPI Raw Data 1617'!$A$3:$A$37,0),MATCH(BHS$1,'[29]SPI Raw Data 1617'!$A$37:$AN$37,0))</f>
        <v>344</v>
      </c>
      <c r="BHT9" s="116">
        <f>INDEX('[30]SPI Raw Data 1718'!$A$3:$AN$37,MATCH($A9,'[30]SPI Raw Data 1718'!$A$3:$A$37,0),MATCH(BHT$1,'[30]SPI Raw Data 1718'!$A$37:$AN$37,0))</f>
        <v>83.692307692307693</v>
      </c>
      <c r="BHU9" s="131">
        <f>INDEX('[30]SPI Raw Data 1718'!$A$3:$AN$37,MATCH($A9,'[30]SPI Raw Data 1718'!$A$3:$A$37,0),MATCH(BHU$1,'[30]SPI Raw Data 1718'!$A$37:$AN$37,0))</f>
        <v>272</v>
      </c>
      <c r="BHV9" s="131">
        <f>INDEX('[30]SPI Raw Data 1718'!$A$3:$AN$37,MATCH($A9,'[30]SPI Raw Data 1718'!$A$3:$A$37,0),MATCH(BHV$1,'[30]SPI Raw Data 1718'!$A$37:$AN$37,0))</f>
        <v>325</v>
      </c>
      <c r="BHW9" s="116">
        <f>INDEX('[31]SPI Raw Data 1819'!$A$1:$AN$37,MATCH($A9,'[31]SPI Raw Data 1819'!$A$1:$A$37,0),MATCH(BHW$1,'[31]SPI Raw Data 1819'!$A$37:$AN$37,0))</f>
        <v>88.562091503267965</v>
      </c>
      <c r="BHX9" s="197">
        <f>INDEX('[31]SPI Raw Data 1819'!$A$1:$AN$37,MATCH($A9,'[31]SPI Raw Data 1819'!$A$1:$A$37,0),MATCH(BHX$1,'[31]SPI Raw Data 1819'!$A$37:$AN$37,0))</f>
        <v>271</v>
      </c>
      <c r="BHY9" s="225">
        <f>INDEX('[31]SPI Raw Data 1819'!$A$1:$AN$37,MATCH($A9,'[31]SPI Raw Data 1819'!$A$1:$A$37,0),MATCH(BHY$1,'[31]SPI Raw Data 1819'!$A$37:$AN$37,0))</f>
        <v>306</v>
      </c>
      <c r="BHZ9" s="197">
        <f>INDEX('[32]SPI Raw Data 1920'!$A$1:$AN$35, MATCH($A9,'[32]SPI Raw Data 1920'!$A$1:$A$35,0),MATCH(BHZ$1,'[32]SPI Raw Data 1920'!$A$37:$AN$37,0))</f>
        <v>89.966555183946483</v>
      </c>
      <c r="BIA9" s="279">
        <f>INDEX('[32]SPI Raw Data 1920'!$A$1:$AN$35, MATCH($A9,'[32]SPI Raw Data 1920'!$A$1:$A$35,0),MATCH(BIA$1,'[32]SPI Raw Data 1920'!$A$37:$AN$37,0))</f>
        <v>269</v>
      </c>
      <c r="BIB9" s="252">
        <f>INDEX('[32]SPI Raw Data 1920'!$A$1:$AN$35, MATCH($A9,'[32]SPI Raw Data 1920'!$A$1:$A$35,0),MATCH(BIB$1,'[32]SPI Raw Data 1920'!$A$37:$AN$37,0))</f>
        <v>299</v>
      </c>
      <c r="BIC9" s="115">
        <f>INDEX('[25]Corporate Management'!$B$6:$EY$40,MATCH($A9,'[25]Corporate Management'!$B$6:$B$40,0),MATCH(BIC$1,'[25]Corporate Management'!$B$40:$EY$40,0))</f>
        <v>92.687602416721916</v>
      </c>
      <c r="BID9" s="131">
        <f>INDEX('[25]Corporate Management'!$B$6:$EY$40,MATCH($A9,'[25]Corporate Management'!$B$6:$B$40,0),MATCH(BID$1,'[25]Corporate Management'!$B$40:$EY$40,0))</f>
        <v>296389</v>
      </c>
      <c r="BIE9" s="131">
        <f>INDEX('[25]Corporate Management'!$B$6:$EY$40,MATCH($A9,'[25]Corporate Management'!$B$6:$B$40,0),MATCH(BIE$1,'[25]Corporate Management'!$B$40:$EY$40,0))</f>
        <v>319772</v>
      </c>
      <c r="BIF9" s="116">
        <f>INDEX('[25]Corporate Management'!$B$6:$EY$40,MATCH($A9,'[25]Corporate Management'!$B$6:$B$40,0),MATCH(BIF$1,'[25]Corporate Management'!$B$40:$EY$40,0))</f>
        <v>94.288214793629948</v>
      </c>
      <c r="BIG9" s="131">
        <f>INDEX('[25]Corporate Management'!$B$6:$EY$40,MATCH($A9,'[25]Corporate Management'!$B$6:$B$40,0),MATCH(BIG$1,'[25]Corporate Management'!$B$40:$EY$40,0))</f>
        <v>301661</v>
      </c>
      <c r="BIH9" s="131">
        <f>INDEX('[25]Corporate Management'!$B$6:$EY$40,MATCH($A9,'[25]Corporate Management'!$B$6:$B$40,0),MATCH(BIH$1,'[25]Corporate Management'!$B$40:$EY$40,0))</f>
        <v>319935</v>
      </c>
      <c r="BII9" s="116">
        <f>INDEX('[25]Corporate Management'!$B$6:$EY$40,MATCH($A9,'[25]Corporate Management'!$B$6:$B$40,0),MATCH(BII$1,'[25]Corporate Management'!$B$40:$EY$40,0))</f>
        <v>97.537658523643969</v>
      </c>
      <c r="BIJ9" s="131">
        <f>INDEX('[25]Corporate Management'!$B$6:$EY$40,MATCH($A9,'[25]Corporate Management'!$B$6:$B$40,0),MATCH(BIJ$1,'[25]Corporate Management'!$B$40:$EY$40,0))</f>
        <v>316181</v>
      </c>
      <c r="BIK9" s="131">
        <f>INDEX('[25]Corporate Management'!$B$6:$EY$40,MATCH($A9,'[25]Corporate Management'!$B$6:$B$40,0),MATCH(BIK$1,'[25]Corporate Management'!$B$40:$EY$40,0))</f>
        <v>324163</v>
      </c>
      <c r="BIL9" s="116">
        <f>INDEX('[26]All Data'!$A$1:$Y$34,MATCH($A9,'[26]All Data'!$A$1:$A$34,0),MATCH(BIL$1,'[26]All Data'!$A$1:$Y$1,0))</f>
        <v>97.813868198949933</v>
      </c>
      <c r="BIM9" s="131">
        <f>INDEX('[26]All Data'!$A$1:$Y$34,MATCH($A9,'[26]All Data'!$A$1:$A$34,0),MATCH(BIM$1,'[26]All Data'!$A$1:$Y$1,0))</f>
        <v>327518</v>
      </c>
      <c r="BIN9" s="131">
        <f>INDEX('[26]All Data'!$A$1:$Y$34,MATCH($A9,'[26]All Data'!$A$1:$A$34,0),MATCH(BIN$1,'[26]All Data'!$A$1:$Y$1,0))</f>
        <v>334838</v>
      </c>
      <c r="BIO9" s="116">
        <f>INDEX('[27]All Data'!$A$1:$Y$34,MATCH($A9,'[27]All Data'!$A$1:$A$34,0),MATCH(BIO$1,'[27]All Data'!$A$1:$Y$1,0))</f>
        <v>98.287002526037497</v>
      </c>
      <c r="BIP9" s="131">
        <f>INDEX('[27]All Data'!$A$1:$Y$34,MATCH($A9,'[27]All Data'!$A$1:$A$34,0),MATCH(BIP$1,'[27]All Data'!$A$1:$Y$1,0))</f>
        <v>325673</v>
      </c>
      <c r="BIQ9" s="131">
        <f>INDEX('[27]All Data'!$A$1:$Y$34,MATCH($A9,'[27]All Data'!$A$1:$A$34,0),MATCH(BIQ$1,'[27]All Data'!$A$1:$Y$1,0))</f>
        <v>331349</v>
      </c>
      <c r="BIR9" s="116">
        <f>INDEX('[28]All Data'!$A$1:$AB$34,MATCH($A9,'[28]All Data'!$A$1:$A$34,0),MATCH(BIR$1,'[28]All Data'!$A$1:$AB$1,0))</f>
        <v>97.226601290963259</v>
      </c>
      <c r="BIS9" s="131">
        <f>INDEX('[28]All Data'!$A$1:$AB$34,MATCH($A9,'[28]All Data'!$A$1:$A$34,0),MATCH(BIS$1,'[28]All Data'!$A$1:$AB$1,0))</f>
        <v>313303</v>
      </c>
      <c r="BIT9" s="131">
        <f>INDEX('[28]All Data'!$A$1:$AB$34,MATCH($A9,'[28]All Data'!$A$1:$A$34,0),MATCH(BIT$1,'[28]All Data'!$A$1:$AB$1,0))</f>
        <v>322240</v>
      </c>
      <c r="BIU9" s="116">
        <f>INDEX('[29]SPI Raw Data 1617'!$A$3:$AN$37,MATCH($A9,'[29]SPI Raw Data 1617'!$A$3:$A$37,0),MATCH(BIU$1,'[29]SPI Raw Data 1617'!$A$37:$AN$37,0))</f>
        <v>98.242849835494113</v>
      </c>
      <c r="BIV9" s="131">
        <f>INDEX('[29]SPI Raw Data 1617'!$A$3:$AN$37,MATCH($A9,'[29]SPI Raw Data 1617'!$A$3:$A$37,0),MATCH(BIV$1,'[29]SPI Raw Data 1617'!$A$37:$AN$37,0))</f>
        <v>311141</v>
      </c>
      <c r="BIW9" s="131">
        <f>INDEX('[29]SPI Raw Data 1617'!$A$3:$AN$37,MATCH($A9,'[29]SPI Raw Data 1617'!$A$3:$A$37,0),MATCH(BIW$1,'[29]SPI Raw Data 1617'!$A$37:$AN$37,0))</f>
        <v>316706</v>
      </c>
      <c r="BIX9" s="116">
        <f>INDEX('[30]SPI Raw Data 1718'!$A$3:$AN$37,MATCH($A9,'[30]SPI Raw Data 1718'!$A$3:$A$37,0),MATCH(BIX$1,'[30]SPI Raw Data 1718'!$A$37:$AN$37,0))</f>
        <v>97.997008189447527</v>
      </c>
      <c r="BIY9" s="131">
        <f>INDEX('[30]SPI Raw Data 1718'!$A$3:$AN$37,MATCH($A9,'[30]SPI Raw Data 1718'!$A$3:$A$37,0),MATCH(BIY$1,'[30]SPI Raw Data 1718'!$A$37:$AN$37,0))</f>
        <v>309208</v>
      </c>
      <c r="BIZ9" s="131">
        <f>INDEX('[30]SPI Raw Data 1718'!$A$3:$AN$37,MATCH($A9,'[30]SPI Raw Data 1718'!$A$3:$A$37,0),MATCH(BIZ$1,'[30]SPI Raw Data 1718'!$A$37:$AN$37,0))</f>
        <v>315528</v>
      </c>
      <c r="BJA9" s="116">
        <f>INDEX('[31]SPI Raw Data 1819'!$A$1:$AN$37,MATCH($A9,'[31]SPI Raw Data 1819'!$A$1:$A$37,0),MATCH(BJA$1,'[31]SPI Raw Data 1819'!$A$37:$AN$37,0))</f>
        <v>99.051272036560405</v>
      </c>
      <c r="BJB9" s="197">
        <f>INDEX('[31]SPI Raw Data 1819'!$A$1:$AN$37,MATCH($A9,'[31]SPI Raw Data 1819'!$A$1:$A$37,0),MATCH(BJB$1,'[31]SPI Raw Data 1819'!$A$37:$AN$37,0))</f>
        <v>296717</v>
      </c>
      <c r="BJC9" s="197">
        <f>INDEX('[31]SPI Raw Data 1819'!$A$1:$AN$37,MATCH($A9,'[31]SPI Raw Data 1819'!$A$1:$A$37,0),MATCH(BJC$1,'[31]SPI Raw Data 1819'!$A$37:$AN$37,0))</f>
        <v>299559</v>
      </c>
      <c r="BJD9" s="133">
        <f>INDEX('[32]SPI Raw Data 1920'!$A$1:$AN$35, MATCH($A9,'[32]SPI Raw Data 1920'!$A$1:$A$35,0),MATCH(BJD$1,'[32]SPI Raw Data 1920'!$A$37:$AN$37,0))</f>
        <v>96.847521302371163</v>
      </c>
      <c r="BJE9" s="197">
        <f>INDEX('[32]SPI Raw Data 1920'!$A$1:$AN$35, MATCH($A9,'[32]SPI Raw Data 1920'!$A$1:$A$35,0),MATCH(BJE$1,'[32]SPI Raw Data 1920'!$A$37:$AN$37,0))</f>
        <v>284600</v>
      </c>
      <c r="BJF9" s="252">
        <f>INDEX('[32]SPI Raw Data 1920'!$A$1:$AN$35, MATCH($A9,'[32]SPI Raw Data 1920'!$A$1:$A$35,0),MATCH(BJF$1,'[32]SPI Raw Data 1920'!$A$37:$AN$37,0))</f>
        <v>293864</v>
      </c>
      <c r="BJG9" s="115">
        <f t="shared" si="129"/>
        <v>5.625</v>
      </c>
      <c r="BJH9" s="87">
        <v>360</v>
      </c>
      <c r="BJI9" s="87">
        <f>INDEX('[40]Historic Data'!$L$2:$U$35,MATCH($A9,'[40]Historic Data'!$L$2:$L$35,0),MATCH(BJI$1,'[40]Historic Data'!$L$2:$U$2,0))</f>
        <v>6400</v>
      </c>
      <c r="BJJ9" s="116">
        <f t="shared" si="130"/>
        <v>6.7272727272727275</v>
      </c>
      <c r="BJK9" s="87">
        <v>444</v>
      </c>
      <c r="BJL9" s="87">
        <f>INDEX('[40]Historic Data'!$L$2:$U$35,MATCH($A9,'[40]Historic Data'!$L$2:$L$35,0),MATCH(BJL$1,'[40]Historic Data'!$L$2:$U$2,0))</f>
        <v>6600</v>
      </c>
      <c r="BJM9" s="116">
        <f t="shared" si="131"/>
        <v>8.3269230769230784</v>
      </c>
      <c r="BJN9" s="87">
        <v>433</v>
      </c>
      <c r="BJO9" s="87">
        <f>INDEX('[40]Historic Data'!$L$2:$U$35,MATCH($A9,'[40]Historic Data'!$L$2:$L$35,0),MATCH(BJO$1,'[40]Historic Data'!$L$2:$U$2,0))</f>
        <v>5200</v>
      </c>
      <c r="BJP9" s="116">
        <f t="shared" si="132"/>
        <v>16.261904761904759</v>
      </c>
      <c r="BJQ9" s="87">
        <v>683</v>
      </c>
      <c r="BJR9" s="87">
        <f>INDEX('[40]Historic Data'!$L$2:$U$35,MATCH($A9,'[40]Historic Data'!$L$2:$L$35,0),MATCH(BJR$1,'[40]Historic Data'!$L$2:$U$2,0))</f>
        <v>4200</v>
      </c>
      <c r="BJS9" s="116">
        <f t="shared" si="133"/>
        <v>15.647058823529411</v>
      </c>
      <c r="BJT9" s="87">
        <f>INDEX('[3]Raw data 16-17'!$B$2:$ACG$34,MATCH($A9,'[3]Raw data 16-17'!$A$2:$A$34,0),MATCH(BJT$1,'[3]Raw data 16-17'!$B$1:$MA$1,0))</f>
        <v>532</v>
      </c>
      <c r="BJU9" s="87">
        <f>INDEX('[40]Historic Data'!$L$2:$U$35,MATCH($A9,'[40]Historic Data'!$L$2:$L$35,0),MATCH(BJU$1,'[40]Historic Data'!$L$2:$U$2,0))</f>
        <v>3400</v>
      </c>
      <c r="BJV9" s="116">
        <f t="shared" si="134"/>
        <v>23.258064516129032</v>
      </c>
      <c r="BJW9" s="87">
        <f>INDEX('[14]1718 Collected Indicators'!$A$3:$CH$36,MATCH($A9,'[14]1718 Collected Indicators'!$A$3:$A$36,0),MATCH(BJW$1,'[14]1718 Collected Indicators'!$A$3:$CH$3,0))</f>
        <v>721</v>
      </c>
      <c r="BJX9" s="87">
        <f>INDEX('[40]Historic Data'!$L$2:$U$35,MATCH($A9,'[40]Historic Data'!$L$2:$L$35,0),MATCH(BJX$1,'[40]Historic Data'!$L$2:$U$2,0))</f>
        <v>3100</v>
      </c>
      <c r="BJY9" s="116">
        <f>INDEX('[15]1819 Collected Indicators'!$A$3:$CV$36,MATCH($A9,'[15]1819 Collected Indicators'!$A$3:$A$36,0),MATCH(BJY$1,'[15]1819 Collected Indicators'!$A$3:$CV$3,0))</f>
        <v>10.96875</v>
      </c>
      <c r="BJZ9" s="87">
        <f>INDEX('[15]1819 Collected Indicators'!$A$3:$CV$36,MATCH($A9,'[15]1819 Collected Indicators'!$A$3:$A$36,0),MATCH(BJZ$1,'[15]1819 Collected Indicators'!$A$3:$CV$3,0))</f>
        <v>351</v>
      </c>
      <c r="BKA9" s="87">
        <f>INDEX('[15]1819 Collected Indicators'!$A$3:$CV$36,MATCH($A9,'[15]1819 Collected Indicators'!$A$3:$A$36,0),MATCH(BKA$1,'[15]1819 Collected Indicators'!$A$3:$CV$3,0))</f>
        <v>3200</v>
      </c>
      <c r="BKB9" s="133">
        <f>INDEX('[11]1920 Collected Indicators'!$A$3:$CV$36,MATCH($A9,'[11]1920 Collected Indicators'!$A$3:$A$36,0),MATCH(BKB$1,'[11]1920 Collected Indicators'!$A$3:$CV$3,0))</f>
        <v>18.222222222222221</v>
      </c>
      <c r="BKC9" s="266">
        <f>INDEX('[11]1920 Collected Indicators'!$A$3:$CV$36,MATCH($A9,'[11]1920 Collected Indicators'!$A$3:$A$36,0),MATCH(BKC$1,'[11]1920 Collected Indicators'!$A$3:$CV$3,0))</f>
        <v>492</v>
      </c>
      <c r="BKD9" s="87">
        <f>INDEX('[11]1920 Collected Indicators'!$A$3:$CV$36,MATCH($A9,'[11]1920 Collected Indicators'!$A$3:$A$36,0),MATCH(BKD$1,'[11]1920 Collected Indicators'!$A$3:$CV$3,0))</f>
        <v>2700</v>
      </c>
      <c r="BKE9" s="133">
        <f t="shared" si="135"/>
        <v>4468.197879858657</v>
      </c>
      <c r="BKF9" s="131">
        <f>INDEX([41]Sheet1!$B$2:$I$34,MATCH($A9,[41]Sheet1!$A$2:$A$34,0),MATCH(BKF$1,[41]Sheet1!$B$1:$I$1,0))</f>
        <v>2529</v>
      </c>
      <c r="BKG9" s="131">
        <v>566</v>
      </c>
      <c r="BKH9" s="116">
        <f t="shared" si="136"/>
        <v>5292.0892494929012</v>
      </c>
      <c r="BKI9" s="131">
        <f>INDEX([41]Sheet1!$B$2:$I$34,MATCH($A9,[41]Sheet1!$A$2:$A$34,0),MATCH(BKI$1,[41]Sheet1!$B$1:$I$1,0))</f>
        <v>2609</v>
      </c>
      <c r="BKJ9" s="87">
        <v>493</v>
      </c>
      <c r="BKK9" s="116">
        <f t="shared" si="137"/>
        <v>4932.9268292682927</v>
      </c>
      <c r="BKL9" s="131">
        <f>INDEX([41]Sheet1!$B$2:$I$34,MATCH($A9,[41]Sheet1!$A$2:$A$34,0),MATCH(BKL$1,[41]Sheet1!$B$1:$I$1,0))</f>
        <v>2427</v>
      </c>
      <c r="BKM9" s="87">
        <v>492</v>
      </c>
      <c r="BKN9" s="116">
        <f t="shared" si="138"/>
        <v>5402.3255813953492</v>
      </c>
      <c r="BKO9" s="131">
        <f>INDEX([41]Sheet1!$B$2:$I$34,MATCH($A9,[41]Sheet1!$A$2:$A$34,0),MATCH(BKO$1,[41]Sheet1!$B$1:$I$1,0))</f>
        <v>2323</v>
      </c>
      <c r="BKP9" s="87">
        <v>430</v>
      </c>
      <c r="BKQ9" s="116">
        <f t="shared" si="139"/>
        <v>5703.9627039627039</v>
      </c>
      <c r="BKR9" s="131">
        <f>INDEX([41]Sheet1!$B$2:$I$34,MATCH($A9,[41]Sheet1!$A$2:$A$34,0),MATCH(BKR$1,[41]Sheet1!$B$1:$I$1,0))</f>
        <v>2447</v>
      </c>
      <c r="BKS9" s="87">
        <v>429</v>
      </c>
      <c r="BKT9" s="116">
        <f t="shared" si="140"/>
        <v>6354.166666666667</v>
      </c>
      <c r="BKU9" s="131">
        <f>INDEX([41]Sheet1!$B$2:$I$34,MATCH($A9,[41]Sheet1!$A$2:$A$34,0),MATCH(BKU$1,[41]Sheet1!$B$1:$I$1,0))</f>
        <v>2745</v>
      </c>
      <c r="BKV9" s="87">
        <v>432</v>
      </c>
      <c r="BKW9" s="116">
        <f t="shared" si="141"/>
        <v>5528.5996055226824</v>
      </c>
      <c r="BKX9" s="87">
        <f>INDEX([41]Sheet1!$B$2:$I$34,MATCH($A9,[41]Sheet1!$A$2:$A$34,0),MATCH(BKX$1,[41]Sheet1!$B$1:$I$1,0))</f>
        <v>2803</v>
      </c>
      <c r="BKY9" s="87">
        <f>INDEX('[3]Raw data 16-17'!$B$2:$ACG$34,MATCH($A9,'[3]Raw data 16-17'!$A$2:$A$34,0),MATCH(BKY$1,'[3]Raw data 16-17'!$B$1:$MA$1,0))</f>
        <v>507</v>
      </c>
      <c r="BKZ9" s="88">
        <f t="shared" si="142"/>
        <v>6896.1352657004827</v>
      </c>
      <c r="BLA9" s="32">
        <f>INDEX([4]Sheet1!$A$1:$CJ$34, MATCH($A9, [4]Sheet1!$A$1:$A$34, 0), MATCH(BLA$1, [4]Sheet1!$A$1:$CJ$1, 0))</f>
        <v>2855</v>
      </c>
      <c r="BLB9" s="32">
        <f>INDEX('[5]Finance Indicators'!$A$2:$BO$35,MATCH($A9,'[5]Finance Indicators'!$A$2:$A$35,0),MATCH(BLB$1,'[5]Finance Indicators'!$A$2:$BO$2,0))</f>
        <v>414</v>
      </c>
      <c r="BLC9" s="88">
        <f>INDEX('[6]Finance Indicators'!$B$3:$BO$35,MATCH($A9,'[6]Finance Indicators'!$A$3:$A$35,0),MATCH(BLC$1,'[6]Finance Indicators'!$B$2:$BO$2,0))</f>
        <v>6881.2351543942996</v>
      </c>
      <c r="BLD9" s="88">
        <f>INDEX('[6]Finance Indicators'!$B$3:$BO$35,MATCH($A9,'[6]Finance Indicators'!$A$3:$A$35,0),MATCH(BLD$1,'[6]Finance Indicators'!$B$2:$BO$2,0))</f>
        <v>2897</v>
      </c>
      <c r="BLE9" s="88">
        <f>INDEX('[6]Finance Indicators'!$B$3:$BO$35,MATCH($A9,'[6]Finance Indicators'!$A$3:$A$35,0),MATCH(BLE$1,'[6]Finance Indicators'!$B$2:$BO$2,0))</f>
        <v>421</v>
      </c>
      <c r="BLF9" s="250">
        <f t="array" ref="BLF9">INDEX('[7]Finance Indicators'!$A$2:$BO$35,MATCH($A9,'[7]Finance Indicators'!$A$2:$A$35,0),MATCH(BLF$1,'[7]Finance Indicators'!$A$2:$BO$2,0))</f>
        <v>7111.6751269035531</v>
      </c>
      <c r="BLG9" s="250">
        <f t="array" ref="BLG9">INDEX('[7]Finance Indicators'!$A$2:$BO$35,MATCH($A9,'[7]Finance Indicators'!$A$2:$A$35,0),MATCH(BLG$1,'[7]Finance Indicators'!$A$2:$BO$2,0))</f>
        <v>2802</v>
      </c>
      <c r="BLH9" s="277">
        <f t="array" ref="BLH9">INDEX('[7]Finance Indicators'!$A$2:$BO$35,MATCH($A9,'[7]Finance Indicators'!$A$2:$A$35,0),MATCH(BLH$1,'[7]Finance Indicators'!$A$2:$BO$2,0))</f>
        <v>394</v>
      </c>
      <c r="BLI9" s="121">
        <f>(BKE9*100)/Deflators!$B$2</f>
        <v>5263.6421068698892</v>
      </c>
      <c r="BLJ9" s="137">
        <f>(BKH9*100)/Deflators!$B$3</f>
        <v>6141.0975164111169</v>
      </c>
      <c r="BLK9" s="137">
        <f>(BKK9*100)/Deflators!$B$4</f>
        <v>5609.6194280938216</v>
      </c>
      <c r="BLL9" s="137">
        <f>(BKN9*100)/Deflators!$B$5</f>
        <v>6034.568870611537</v>
      </c>
      <c r="BLM9" s="137">
        <f>(BKQ9*100)/Deflators!$B$6</f>
        <v>6284.8458681746106</v>
      </c>
      <c r="BLN9" s="137">
        <f>(BKT9*100)/Deflators!$B$7</f>
        <v>6944.6000338441117</v>
      </c>
      <c r="BLO9" s="116">
        <f>(BKW9*100)/Deflators!$B$8</f>
        <v>5896.3930163079031</v>
      </c>
      <c r="BLP9" s="116">
        <f>(BKZ9*100)/Deflators!$B$9</f>
        <v>7227.6419030465677</v>
      </c>
      <c r="BLQ9" s="116">
        <f>(BLC9*100)/Deflators!$B$10</f>
        <v>7049.3534218127552</v>
      </c>
      <c r="BLR9" s="248">
        <f>(BLF9*100)/Deflators!$B$11</f>
        <v>7111.6751269035531</v>
      </c>
      <c r="BLS9" s="115">
        <v>12.74891774891775</v>
      </c>
      <c r="BLT9" s="116">
        <v>23.711309523809522</v>
      </c>
      <c r="BLU9" s="116">
        <v>11.352941176470589</v>
      </c>
      <c r="BLV9" s="116">
        <v>31.625258799171842</v>
      </c>
      <c r="BLW9" s="116">
        <f>INDEX('[3]Raw data 16-17'!$B$2:$ACG$34,MATCH($A9,'[3]Raw data 16-17'!$A$2:$A$34,0),MATCH(BLW$1,'[3]Raw data 16-17'!$B$1:$MA$1,0))</f>
        <v>11.166953528399313</v>
      </c>
      <c r="BLX9" s="116">
        <f>INDEX('[14]1718 Collected Indicators'!$A$3:$CH$36,MATCH($A9,'[14]1718 Collected Indicators'!$A$3:$A$36,0),MATCH(BLX$1,'[14]1718 Collected Indicators'!$A$3:$CH$3,0))</f>
        <v>8.2534562211981566</v>
      </c>
      <c r="BLY9" s="116">
        <f>INDEX('[15]1819 Collected Indicators'!$A$3:$CV$36,MATCH($A9,'[15]1819 Collected Indicators'!$A$3:$A$36,0),MATCH(BLY$1,'[15]1819 Collected Indicators'!$A$3:$CV$3,0))</f>
        <v>9.2440476190476186</v>
      </c>
      <c r="BLZ9" s="248">
        <f>INDEX('[11]1920 Collected Indicators'!$A$3:$CV$36,MATCH($A9,'[11]1920 Collected Indicators'!$A$3:$A$36,0),MATCH(BLZ$1,'[11]1920 Collected Indicators'!$A$3:$CV$3,0))</f>
        <v>9.3782696177062377</v>
      </c>
      <c r="BMA9" s="115">
        <f>INDEX([42]Sheet2!$A$1:$H$34,MATCH($A9,[42]Sheet2!$A$1:$A$34,0),MATCH(BMA$1,[42]Sheet2!$A$1:$H$1,0))</f>
        <v>21.476484819648348</v>
      </c>
      <c r="BMB9" s="116">
        <f>INDEX([42]Sheet2!$A$1:$H$34,MATCH($A9,[42]Sheet2!$A$1:$A$34,0),MATCH(BMB$1,[42]Sheet2!$A$1:$H$1,0))</f>
        <v>6.0289157988885602</v>
      </c>
      <c r="BMC9" s="116">
        <f>INDEX([42]Sheet2!$A$1:$H$34,MATCH($A9,[42]Sheet2!$A$1:$A$34,0),MATCH(BMC$1,[42]Sheet2!$A$1:$H$1,0))</f>
        <v>19.099194622892259</v>
      </c>
      <c r="BMD9" s="116">
        <f>INDEX([42]Sheet2!$A$1:$H$34,MATCH($A9,[42]Sheet2!$A$1:$A$34,0),MATCH(BMD$1,[42]Sheet2!$A$1:$H$1,0))</f>
        <v>22.438497336601685</v>
      </c>
      <c r="BME9" s="116">
        <f>INDEX([42]Sheet2!$A$1:$H$34,MATCH($A9,[42]Sheet2!$A$1:$A$34,0),MATCH(BME$1,[42]Sheet2!$A$1:$H$1,0))</f>
        <v>20.732784882696137</v>
      </c>
      <c r="BMF9" s="116">
        <f>INDEX([42]Sheet2!$A$1:$H$34,MATCH($A9,[42]Sheet2!$A$1:$A$34,0),MATCH(BMF$1,[42]Sheet2!$A$1:$H$1,0))</f>
        <v>21.725564971476924</v>
      </c>
      <c r="BMG9" s="116">
        <f>INDEX([42]Sheet2!$A$1:$H$34,MATCH($A9,[42]Sheet2!$A$1:$A$34,0),MATCH(BMG$1,[42]Sheet2!$A$1:$H$1,0))</f>
        <v>17.862824570430096</v>
      </c>
      <c r="BMH9" s="116">
        <f>INDEX('[14]1718 Collected Indicators'!$A$3:$CH$36,MATCH($A9,'[14]1718 Collected Indicators'!$A$3:$A$36,0),MATCH(BMH$1,'[14]1718 Collected Indicators'!$A$3:$CH$3,0))</f>
        <v>19.470411313130143</v>
      </c>
      <c r="BMI9" s="116">
        <f>INDEX('[15]1819 Collected Indicators'!$A$3:$CV$36,MATCH($A9,'[15]1819 Collected Indicators'!$A$3:$A$36,0),MATCH(BMI$1,'[15]1819 Collected Indicators'!$A$3:$CV$3,0))</f>
        <v>17.721022947939659</v>
      </c>
      <c r="BMJ9" s="248">
        <f>INDEX('[11]1920 Collected Indicators'!$A$3:$CV$36,MATCH($A9,'[11]1920 Collected Indicators'!$A$3:$A$36,0),MATCH(BMJ$1,'[11]1920 Collected Indicators'!$A$3:$CV$3,0))</f>
        <v>15.457506400000002</v>
      </c>
      <c r="BMK9" s="115">
        <v>17.724413950829046</v>
      </c>
      <c r="BML9" s="87">
        <v>217</v>
      </c>
      <c r="BMM9" s="87">
        <v>122430</v>
      </c>
      <c r="BMN9" s="116">
        <v>19.814951281421436</v>
      </c>
      <c r="BMO9" s="87">
        <v>242</v>
      </c>
      <c r="BMP9" s="87">
        <v>122130</v>
      </c>
      <c r="BMQ9" s="116">
        <v>12.125184335572669</v>
      </c>
      <c r="BMR9" s="87">
        <v>148</v>
      </c>
      <c r="BMS9" s="87">
        <v>122060</v>
      </c>
      <c r="BMT9" s="116">
        <f t="shared" si="143"/>
        <v>21.031096563011456</v>
      </c>
      <c r="BMU9" s="87">
        <f>INDEX('[3]Raw data 16-17'!$B$2:$ACG$34,MATCH($A9,'[3]Raw data 16-17'!$A$2:$A$34,0),MATCH(BMU$1,'[3]Raw data 16-17'!$B$1:$MA$1,0))</f>
        <v>257</v>
      </c>
      <c r="BMV9" s="87">
        <f t="shared" si="10"/>
        <v>122200</v>
      </c>
      <c r="BMW9" s="116">
        <f>INDEX('[14]1718 Collected Indicators'!$A$3:$CH$36,MATCH($A9,'[14]1718 Collected Indicators'!$A$3:$A$36,0),MATCH(BMW$1,'[14]1718 Collected Indicators'!$A$3:$CH$3,0))</f>
        <v>19.107757913728062</v>
      </c>
      <c r="BMX9" s="131">
        <f>INDEX('[14]1718 Collected Indicators'!$A$3:$CH$36,MATCH($A9,'[14]1718 Collected Indicators'!$A$3:$A$36,0),MATCH(BMX$1,'[14]1718 Collected Indicators'!$A$3:$CH$3,0))</f>
        <v>233</v>
      </c>
      <c r="BMY9" s="131">
        <f>INDEX('[14]1718 Collected Indicators'!$A$3:$CH$36,MATCH($A9,'[14]1718 Collected Indicators'!$A$3:$A$36,0),MATCH(BMY$1,'[14]1718 Collected Indicators'!$A$3:$CH$3,0))</f>
        <v>121940</v>
      </c>
      <c r="BMZ9" s="116">
        <f>INDEX('[15]1819 Collected Indicators'!$A$3:$CV$36,MATCH($A9,'[15]1819 Collected Indicators'!$A$3:$A$36,0),MATCH(BMZ$1,'[15]1819 Collected Indicators'!$A$3:$CV$3,0))</f>
        <v>19.287590282337494</v>
      </c>
      <c r="BNA9" s="131">
        <f>INDEX('[15]1819 Collected Indicators'!$A$3:$CV$36,MATCH($A9,'[15]1819 Collected Indicators'!$A$3:$A$36,0),MATCH(BNA$1,'[15]1819 Collected Indicators'!$A$3:$CV$3,0))</f>
        <v>235</v>
      </c>
      <c r="BNB9" s="131">
        <f>INDEX('[15]1819 Collected Indicators'!$A$3:$CV$36,MATCH($A9,'[15]1819 Collected Indicators'!$A$3:$A$36,0),MATCH(BNB$1,'[15]1819 Collected Indicators'!$A$3:$CV$3,0))</f>
        <v>121840</v>
      </c>
      <c r="BNC9" s="131">
        <f>INDEX('[11]1920 Collected Indicators'!$A$3:$CV$36,MATCH($A9,'[11]1920 Collected Indicators'!$A$3:$A$36,0),MATCH(BNC$1,'[11]1920 Collected Indicators'!$A$3:$CV$3,0))</f>
        <v>21.063847225637243</v>
      </c>
      <c r="BND9" s="131">
        <f>INDEX('[11]1920 Collected Indicators'!$A$3:$CV$36,MATCH($A9,'[11]1920 Collected Indicators'!$A$3:$A$36,0),MATCH(BND$1,'[11]1920 Collected Indicators'!$A$3:$CV$3,0))</f>
        <v>257</v>
      </c>
      <c r="BNE9" s="268">
        <f>INDEX('[11]1920 Collected Indicators'!$A$3:$CV$36,MATCH($A9,'[11]1920 Collected Indicators'!$A$3:$A$36,0),MATCH(BNE$1,'[11]1920 Collected Indicators'!$A$3:$CV$3,0))</f>
        <v>122010</v>
      </c>
      <c r="BNF9" s="119">
        <f t="shared" si="144"/>
        <v>128542.9141716567</v>
      </c>
      <c r="BNG9" s="87">
        <f>INDEX('[43]All Years'!$A$1:$I$34,MATCH($A9,'[43]All Years'!$A$1:$A$34,0),MATCH(BNG$1,'[43]All Years'!$A$1:$I$1,0))</f>
        <v>15456</v>
      </c>
      <c r="BNH9" s="87">
        <v>120240</v>
      </c>
      <c r="BNI9" s="88">
        <f t="shared" si="145"/>
        <v>99009.983361064893</v>
      </c>
      <c r="BNJ9" s="87">
        <f>INDEX('[43]All Years'!$A$1:$I$34,MATCH($A9,'[43]All Years'!$A$1:$A$34,0),MATCH(BNJ$1,'[43]All Years'!$A$1:$I$1,0))</f>
        <v>11901</v>
      </c>
      <c r="BNK9" s="87">
        <v>120200</v>
      </c>
      <c r="BNL9" s="88">
        <f t="shared" si="146"/>
        <v>117421.77314211213</v>
      </c>
      <c r="BNM9" s="87">
        <f>INDEX('[43]All Years'!$A$1:$I$34,MATCH($A9,'[43]All Years'!$A$1:$A$34,0),MATCH(BNM$1,'[43]All Years'!$A$1:$I$1,0))</f>
        <v>14410</v>
      </c>
      <c r="BNN9" s="87">
        <v>122720</v>
      </c>
      <c r="BNO9" s="88">
        <f t="shared" si="147"/>
        <v>74060.764456060104</v>
      </c>
      <c r="BNP9" s="87">
        <f>INDEX('[43]All Years'!$A$1:$I$34,MATCH($A9,'[43]All Years'!$A$1:$A$34,0),MATCH(BNP$1,'[43]All Years'!$A$1:$I$1,0))</f>
        <v>9068</v>
      </c>
      <c r="BNQ9" s="87">
        <v>122440</v>
      </c>
      <c r="BNR9" s="88">
        <f t="shared" si="148"/>
        <v>43724.928366762178</v>
      </c>
      <c r="BNS9" s="131">
        <f>INDEX('[43]All Years'!$A$1:$I$34,MATCH($A9,'[43]All Years'!$A$1:$A$34,0),MATCH(BNS$1,'[43]All Years'!$A$1:$I$1,0))</f>
        <v>5341</v>
      </c>
      <c r="BNT9" s="87">
        <v>122150</v>
      </c>
      <c r="BNU9" s="88">
        <f t="shared" si="149"/>
        <v>48345.076192036708</v>
      </c>
      <c r="BNV9" s="87">
        <f>INDEX('[43]All Years'!$A$1:$I$34,MATCH($A9,'[43]All Years'!$A$1:$A$34,0),MATCH(BNV$1,'[43]All Years'!$A$1:$I$1,0))</f>
        <v>5901</v>
      </c>
      <c r="BNW9" s="131">
        <v>122060</v>
      </c>
      <c r="BNX9" s="88">
        <f t="shared" si="150"/>
        <v>59738.134206219314</v>
      </c>
      <c r="BNY9" s="87">
        <f>INDEX('[43]All Years'!$A$1:$I$34,MATCH($A9,'[43]All Years'!$A$1:$A$34,0),MATCH(BNY$1,'[43]All Years'!$A$1:$I$1,0))</f>
        <v>7300</v>
      </c>
      <c r="BNZ9" s="32">
        <v>122200</v>
      </c>
      <c r="BOA9" s="88">
        <f t="shared" si="151"/>
        <v>108635.39445628997</v>
      </c>
      <c r="BOB9" s="32">
        <f>INDEX([4]Sheet1!$A$1:$CJ$34, MATCH($A9, [4]Sheet1!$A$1:$A$34, 0), MATCH(BOB$1, [4]Sheet1!$A$1:$CJ$1, 0))</f>
        <v>13247</v>
      </c>
      <c r="BOC9" s="32">
        <f>INDEX('[5]Finance Indicators'!$A$2:$BO$35,MATCH($A9,'[5]Finance Indicators'!$A$2:$A$35,0),MATCH(BOC$1,'[5]Finance Indicators'!$A$2:$BO$2,0))</f>
        <v>121940</v>
      </c>
      <c r="BOD9" s="88">
        <f>INDEX('[6]Finance Indicators'!$B$3:$BO$35,MATCH($A9,'[6]Finance Indicators'!$A$3:$A$35,0),MATCH(BOD$1,'[6]Finance Indicators'!$B$2:$BO$2,0))</f>
        <v>86597.17662508208</v>
      </c>
      <c r="BOE9" s="88">
        <f>INDEX('[6]Finance Indicators'!$B$3:$BO$35,MATCH($A9,'[6]Finance Indicators'!$A$3:$A$35,0),MATCH(BOE$1,'[6]Finance Indicators'!$B$2:$BO$2,0))</f>
        <v>10551</v>
      </c>
      <c r="BOF9" s="88">
        <f>INDEX('[6]Finance Indicators'!$B$3:$BO$35,MATCH($A9,'[6]Finance Indicators'!$A$3:$A$35,0),MATCH(BOF$1,'[6]Finance Indicators'!$B$2:$BO$2,0))</f>
        <v>121840</v>
      </c>
      <c r="BOG9" s="250">
        <f t="array" ref="BOG9">INDEX('[7]Finance Indicators'!$A$2:$BO$35,MATCH($A9,'[7]Finance Indicators'!$A$2:$A$35,0),MATCH(BOG$1,'[7]Finance Indicators'!$A$2:$BO$2,0))</f>
        <v>78509.958200147521</v>
      </c>
      <c r="BOH9" s="250">
        <f t="array" ref="BOH9">INDEX('[7]Finance Indicators'!$A$2:$BO$35,MATCH($A9,'[7]Finance Indicators'!$A$2:$A$35,0),MATCH(BOH$1,'[7]Finance Indicators'!$A$2:$BO$2,0))</f>
        <v>9579</v>
      </c>
      <c r="BOI9" s="250">
        <f t="array" ref="BOI9">INDEX('[7]Finance Indicators'!$A$2:$BO$35,MATCH($A9,'[7]Finance Indicators'!$A$2:$A$35,0),MATCH(BOI$1,'[7]Finance Indicators'!$A$2:$BO$2,0))</f>
        <v>122010</v>
      </c>
      <c r="BOJ9" s="115">
        <f>(BNF9*100)/Deflators!$B$2</f>
        <v>151426.57370293039</v>
      </c>
      <c r="BOK9" s="116">
        <f>(BNI9*100)/Deflators!$B$3</f>
        <v>114894.12484432387</v>
      </c>
      <c r="BOL9" s="116">
        <f>(BNL9*100)/Deflators!$B$4</f>
        <v>133529.54193259784</v>
      </c>
      <c r="BOM9" s="116">
        <f>(BNO9*100)/Deflators!$B$5</f>
        <v>82728.22083499805</v>
      </c>
      <c r="BON9" s="116">
        <f>(BNR9*100)/Deflators!$B$6</f>
        <v>48177.810698369693</v>
      </c>
      <c r="BOO9" s="116">
        <f>(BNU9*100)/Deflators!$B$7</f>
        <v>52837.332630989782</v>
      </c>
      <c r="BOP9" s="116">
        <f>(BNX9*100)/Deflators!$B$8</f>
        <v>63712.249479769402</v>
      </c>
      <c r="BOQ9" s="116">
        <f>(BOA9*100)/Deflators!$B$9</f>
        <v>113857.6461850359</v>
      </c>
      <c r="BOR9" s="116">
        <f>(BOD9*100)/Deflators!$B$10</f>
        <v>88712.867626899082</v>
      </c>
      <c r="BOS9" s="248">
        <f>(BOG9*100)/Deflators!$B$11</f>
        <v>78509.958200147521</v>
      </c>
      <c r="BOT9" s="115">
        <f>INDEX([44]IG1!$AL$4:$AX$40,MATCH($A9,[44]IG1!$AL$4:$AL$40,0),MATCH(BOT$1,[44]IG1!$AL$40:$AX$40,0))</f>
        <v>20.399999999999999</v>
      </c>
      <c r="BOU9" s="116">
        <f>INDEX([44]IG1!$AL$4:$AX$40,MATCH($A9,[44]IG1!$AL$4:$AL$40,0),MATCH(BOU$1,[44]IG1!$AL$40:$AX$40,0))</f>
        <v>22.7</v>
      </c>
      <c r="BOV9" s="116">
        <f>INDEX([44]IG1!$AL$4:$AX$40,MATCH($A9,[44]IG1!$AL$4:$AL$40,0),MATCH(BOV$1,[44]IG1!$AL$40:$AX$40,0))</f>
        <v>25.8</v>
      </c>
      <c r="BOW9" s="116">
        <f>INDEX([44]IG1!$AL$4:$AX$40,MATCH($A9,[44]IG1!$AL$4:$AL$40,0),MATCH(BOW$1,[44]IG1!$AL$40:$AX$40,0))</f>
        <v>26.900000000000002</v>
      </c>
      <c r="BOX9" s="116">
        <f>INDEX([44]IG1!$AL$4:$AX$40,MATCH($A9,[44]IG1!$AL$4:$AL$40,0),MATCH(BOX$1,[44]IG1!$AL$40:$AX$40,0))</f>
        <v>26.1</v>
      </c>
      <c r="BOY9" s="116">
        <f>INDEX('[14]1718 Collected Indicators'!$A$3:$CH$36,MATCH($A9,'[14]1718 Collected Indicators'!$A$3:$A$36,0),MATCH(BOY$1,'[14]1718 Collected Indicators'!$A$3:$CH$3,0))</f>
        <v>23.1</v>
      </c>
      <c r="BOZ9" s="116">
        <f>INDEX('[15]1819 Collected Indicators'!$A$3:$CV$36,MATCH($A9,'[15]1819 Collected Indicators'!$A$3:$A$36,0),MATCH(BOZ$1,'[15]1819 Collected Indicators'!$A$3:$CV$3,0))</f>
        <v>26.200000000000003</v>
      </c>
      <c r="BPA9" s="248">
        <f>INDEX('[11]1920 Collected Indicators'!$A$3:$CV$36,MATCH($A9,'[11]1920 Collected Indicators'!$A$3:$A$36,0),MATCH(BPA$1,'[11]1920 Collected Indicators'!$A$3:$CV$3,0))</f>
        <v>23.799999999999997</v>
      </c>
      <c r="BPB9" s="115">
        <f>INDEX([45]ALL!$A$2:$F$37,MATCH($A9,[45]ALL!$A$2:$A$37,0),MATCH(BPB$1,[45]ALL!$A$37:$F$37,0))</f>
        <v>54</v>
      </c>
      <c r="BPC9" s="116">
        <f>INDEX([45]ALL!$A$2:$F$37,MATCH($A9,[45]ALL!$A$2:$A$37,0),MATCH(BPC$1,[45]ALL!$A$37:$F$37,0))</f>
        <v>70</v>
      </c>
      <c r="BPD9" s="116">
        <f>INDEX([45]ALL!$A$2:$F$37,MATCH($A9,[45]ALL!$A$2:$A$37,0),MATCH(BPD$1,[45]ALL!$A$37:$F$37,0))</f>
        <v>86</v>
      </c>
      <c r="BPE9" s="116">
        <f>INDEX([45]ALL!$A$2:$F$37,MATCH($A9,[45]ALL!$A$2:$A$37,0),MATCH(BPE$1,[45]ALL!$A$37:$F$37,0))</f>
        <v>92</v>
      </c>
      <c r="BPF9" s="116">
        <f>INDEX('[14]1718 Collected Indicators'!$A$3:$CH$36,MATCH($A9,'[14]1718 Collected Indicators'!$A$3:$A$36,0),MATCH(BPF$1,'[14]1718 Collected Indicators'!$A$3:$CH$3,0))</f>
        <v>94.17</v>
      </c>
      <c r="BPG9" s="116">
        <f>INDEX('[15]1819 Collected Indicators'!$A$3:$CV$36,MATCH($A9,'[15]1819 Collected Indicators'!$A$3:$A$36,0),MATCH(BPG$1,'[15]1819 Collected Indicators'!$A$3:$CV$3,0))</f>
        <v>94.4</v>
      </c>
      <c r="BPH9" s="248">
        <f>INDEX('[11]1920 Collected Indicators'!$A$3:$CV$36,MATCH($A9,'[11]1920 Collected Indicators'!$A$3:$A$36,0),MATCH(BPH$1,'[11]1920 Collected Indicators'!$A$3:$CV$3,0))</f>
        <v>95.5</v>
      </c>
      <c r="BPI9" s="115">
        <f>INDEX('[46]2014-15'!$A$3:$G$37,MATCH($A9,'[46]2014-15'!$A$3:$A$37,0),MATCH(BPI$1,'[46]2014-15'!$A$37:$G$37,0))</f>
        <v>12.043010752688172</v>
      </c>
      <c r="BPJ9" s="116">
        <f>INDEX('[46]2015-16'!$A$3:$G$37,MATCH($A9,'[46]2015-16'!$A$3:$A$37,0),MATCH(BPJ$1,'[46]2015-16'!$A$37:$G$37,0))</f>
        <v>14.526315789473685</v>
      </c>
      <c r="BPK9" s="116">
        <f>INDEX('[46]2016-17'!$A$3:$G$37,MATCH($A9,'[46]2016-17'!$A$3:$A$37,0),MATCH(BPK$1,'[46]2016-17'!$A$37:$G$37,0))</f>
        <v>13.80952380952381</v>
      </c>
      <c r="BPL9" s="116">
        <f>INDEX('[14]1718 Collected Indicators'!$A$3:$CH$36,MATCH($A9,'[14]1718 Collected Indicators'!$A$3:$A$36,0),MATCH(BPL$1,'[14]1718 Collected Indicators'!$A$3:$CH$3,0))</f>
        <v>14</v>
      </c>
      <c r="BPM9" s="116">
        <f>INDEX('[15]1819 Collected Indicators'!$A$3:$CV$36,MATCH($A9,'[15]1819 Collected Indicators'!$A$3:$A$36,0),MATCH(BPM$1,'[15]1819 Collected Indicators'!$A$3:$CV$3,0))</f>
        <v>11.674008810572687</v>
      </c>
      <c r="BPN9" s="248">
        <f>INDEX('[11]1920 Collected Indicators'!$A$3:$CV$36,MATCH($A9,'[11]1920 Collected Indicators'!$A$3:$A$36,0),MATCH(BPN$1,'[11]1920 Collected Indicators'!$A$3:$CV$3,0))</f>
        <v>11.868131868131867</v>
      </c>
      <c r="BPO9" s="115">
        <f>INDEX('[46]2014-15'!$A$3:$G$37,MATCH($A9,'[46]2014-15'!$A$3:$A$37,0),MATCH(BPO$1,'[46]2014-15'!$A$37:$G$37,0))</f>
        <v>6.8</v>
      </c>
      <c r="BPP9" s="116">
        <f>INDEX('[46]2015-16'!$A$3:$G$37,MATCH($A9,'[46]2015-16'!$A$3:$A$37,0),MATCH(BPP$1,'[46]2015-16'!$A$37:$G$37,0))</f>
        <v>39.044259941319687</v>
      </c>
      <c r="BPQ9" s="116">
        <f>INDEX('[46]2016-17'!$A$3:$G$37,MATCH($A9,'[46]2016-17'!$A$3:$A$37,0),MATCH(BPQ$1,'[46]2016-17'!$A$37:$G$37,0))</f>
        <v>16.746242263483644</v>
      </c>
      <c r="BPR9" s="116">
        <f>INDEX('[14]1718 Collected Indicators'!$A$3:$CH$36,MATCH($A9,'[14]1718 Collected Indicators'!$A$3:$A$36,0),MATCH(BPR$1,'[14]1718 Collected Indicators'!$A$3:$CH$3,0))</f>
        <v>16.746242263483644</v>
      </c>
      <c r="BPS9" s="116">
        <f>INDEX('[15]1819 Collected Indicators'!$A$3:$CV$36,MATCH($A9,'[15]1819 Collected Indicators'!$A$3:$A$36,0),MATCH(BPS$1,'[15]1819 Collected Indicators'!$A$3:$CV$3,0))</f>
        <v>16.746242263483644</v>
      </c>
      <c r="BPT9" s="117">
        <f>INDEX('[11]1920 Collected Indicators'!$A$3:$CV$36,MATCH($A9,'[11]1920 Collected Indicators'!$A$3:$A$36,0),MATCH(BPT$1,'[11]1920 Collected Indicators'!$A$3:$CV$3,0))</f>
        <v>16.746242263483644</v>
      </c>
      <c r="BPU9" s="115">
        <f t="array" ref="BPU9">INDEX('[47]FINSUS Raw Data'!$A$2:$BH$35,MATCH($A9,'[47]FINSUS Raw Data'!$A$2:$A$35,0),MATCH(BPU$1,'[47]FINSUS Raw Data'!$A$2:$BH$2,0))</f>
        <v>15.4</v>
      </c>
      <c r="BPV9" s="116">
        <f t="array" ref="BPV9">INDEX('[47]FINSUS Raw Data'!$A$2:$BH$35,MATCH($A9,'[47]FINSUS Raw Data'!$A$2:$A$35,0),MATCH(BPV$1,'[47]FINSUS Raw Data'!$A$2:$BH$2,0))</f>
        <v>18.2</v>
      </c>
      <c r="BPW9" s="116">
        <f t="array" ref="BPW9">INDEX('[47]FINSUS Raw Data'!$A$2:$BH$35,MATCH($A9,'[47]FINSUS Raw Data'!$A$2:$A$35,0),MATCH(BPW$1,'[47]FINSUS Raw Data'!$A$2:$BH$2,0))</f>
        <v>20.3</v>
      </c>
      <c r="BPX9" s="116">
        <f t="array" ref="BPX9">INDEX('[47]FINSUS Raw Data'!$A$2:$BH$35,MATCH($A9,'[47]FINSUS Raw Data'!$A$2:$A$35,0),MATCH(BPX$1,'[47]FINSUS Raw Data'!$A$2:$BH$2,0))</f>
        <v>19.600000000000001</v>
      </c>
      <c r="BPY9" s="116">
        <f t="array" ref="BPY9">INDEX('[47]FINSUS Raw Data'!$A$2:$BH$35,MATCH($A9,'[47]FINSUS Raw Data'!$A$2:$A$35,0),MATCH(BPY$1,'[47]FINSUS Raw Data'!$A$2:$BH$2,0))</f>
        <v>20.8</v>
      </c>
      <c r="BPZ9" s="116">
        <f t="array" ref="BPZ9">INDEX('[47]FINSUS Raw Data'!$A$2:$BH$35,MATCH($A9,'[47]FINSUS Raw Data'!$A$2:$A$35,0),MATCH(BPZ$1,'[47]FINSUS Raw Data'!$A$2:$BH$2,0))</f>
        <v>21.3</v>
      </c>
      <c r="BQA9" s="117">
        <f t="array" ref="BQA9">INDEX('[47]FINSUS Raw Data'!$A$2:$BH$35,MATCH($A9,'[47]FINSUS Raw Data'!$A$2:$A$35,0),MATCH(BQA$1,'[47]FINSUS Raw Data'!$A$2:$BH$2,0))</f>
        <v>20.200000000000003</v>
      </c>
      <c r="BQB9" s="115">
        <f t="array" ref="BQB9">INDEX('[47]FINSUS Raw Data'!$A$2:$BH$35,MATCH($A9,'[47]FINSUS Raw Data'!$A$2:$A$35,0),MATCH(BQB$1,'[47]FINSUS Raw Data'!$A$2:$BH$2,0))</f>
        <v>2.8000000000000003</v>
      </c>
      <c r="BQC9" s="116">
        <f t="array" ref="BQC9">INDEX('[47]FINSUS Raw Data'!$A$2:$BH$35,MATCH($A9,'[47]FINSUS Raw Data'!$A$2:$A$35,0),MATCH(BQC$1,'[47]FINSUS Raw Data'!$A$2:$BH$2,0))</f>
        <v>3.2</v>
      </c>
      <c r="BQD9" s="116">
        <f t="array" ref="BQD9">INDEX('[47]FINSUS Raw Data'!$A$2:$BH$35,MATCH($A9,'[47]FINSUS Raw Data'!$A$2:$A$35,0),MATCH(BQD$1,'[47]FINSUS Raw Data'!$A$2:$BH$2,0))</f>
        <v>5.3</v>
      </c>
      <c r="BQE9" s="116">
        <f t="array" ref="BQE9">INDEX('[47]FINSUS Raw Data'!$A$2:$BH$35,MATCH($A9,'[47]FINSUS Raw Data'!$A$2:$A$35,0),MATCH(BQE$1,'[47]FINSUS Raw Data'!$A$2:$BH$2,0))</f>
        <v>4</v>
      </c>
      <c r="BQF9" s="116">
        <f t="array" ref="BQF9">INDEX('[47]FINSUS Raw Data'!$A$2:$BH$35,MATCH($A9,'[47]FINSUS Raw Data'!$A$2:$A$35,0),MATCH(BQF$1,'[47]FINSUS Raw Data'!$A$2:$BH$2,0))</f>
        <v>4</v>
      </c>
      <c r="BQG9" s="116">
        <f t="array" ref="BQG9">INDEX('[47]FINSUS Raw Data'!$A$2:$BH$35,MATCH($A9,'[47]FINSUS Raw Data'!$A$2:$A$35,0),MATCH(BQG$1,'[47]FINSUS Raw Data'!$A$2:$BH$2,0))</f>
        <v>3.6999999999999997</v>
      </c>
      <c r="BQH9" s="117">
        <f t="array" ref="BQH9">INDEX('[47]FINSUS Raw Data'!$A$2:$BH$35,MATCH($A9,'[47]FINSUS Raw Data'!$A$2:$A$35,0),MATCH(BQH$1,'[47]FINSUS Raw Data'!$A$2:$BH$2,0))</f>
        <v>2.7</v>
      </c>
      <c r="BQI9" s="115">
        <f t="array" ref="BQI9">INDEX('[47]FINSUS Raw Data'!$A$2:$BH$35,MATCH($A9,'[47]FINSUS Raw Data'!$A$2:$A$35,0),MATCH(BQI$1,'[47]FINSUS Raw Data'!$A$2:$BH$2,0))</f>
        <v>11.34</v>
      </c>
      <c r="BQJ9" s="116">
        <f t="array" ref="BQJ9">INDEX('[47]FINSUS Raw Data'!$A$2:$BH$35,MATCH($A9,'[47]FINSUS Raw Data'!$A$2:$A$35,0),MATCH(BQJ$1,'[47]FINSUS Raw Data'!$A$2:$BH$2,0))</f>
        <v>10.5</v>
      </c>
      <c r="BQK9" s="116">
        <f t="array" ref="BQK9">INDEX('[47]FINSUS Raw Data'!$A$2:$BH$35,MATCH($A9,'[47]FINSUS Raw Data'!$A$2:$A$35,0),MATCH(BQK$1,'[47]FINSUS Raw Data'!$A$2:$BH$2,0))</f>
        <v>10.73</v>
      </c>
      <c r="BQL9" s="116">
        <f t="array" ref="BQL9">INDEX('[47]FINSUS Raw Data'!$A$2:$BH$35,MATCH($A9,'[47]FINSUS Raw Data'!$A$2:$A$35,0),MATCH(BQL$1,'[47]FINSUS Raw Data'!$A$2:$BH$2,0))</f>
        <v>10.92</v>
      </c>
      <c r="BQM9" s="116">
        <f t="array" ref="BQM9">INDEX('[47]FINSUS Raw Data'!$A$2:$BH$35,MATCH($A9,'[47]FINSUS Raw Data'!$A$2:$A$35,0),MATCH(BQM$1,'[47]FINSUS Raw Data'!$A$2:$BH$2,0))</f>
        <v>9.6199999999999992</v>
      </c>
      <c r="BQN9" s="116">
        <f t="array" ref="BQN9">INDEX('[47]FINSUS Raw Data'!$A$2:$BH$35,MATCH($A9,'[47]FINSUS Raw Data'!$A$2:$A$35,0),MATCH(BQN$1,'[47]FINSUS Raw Data'!$A$2:$BH$2,0))</f>
        <v>10.040000000000001</v>
      </c>
      <c r="BQO9" s="117">
        <f t="array" ref="BQO9">INDEX('[47]FINSUS Raw Data'!$A$2:$BH$35,MATCH($A9,'[47]FINSUS Raw Data'!$A$2:$A$35,0),MATCH(BQO$1,'[47]FINSUS Raw Data'!$A$2:$BH$2,0))</f>
        <v>9.08</v>
      </c>
      <c r="BQP9" s="115">
        <f t="array" ref="BQP9">INDEX('[47]FINSUS Raw Data'!$A$2:$BH$35,MATCH($A9,'[47]FINSUS Raw Data'!$A$2:$A$35,0),MATCH(BQP$1,'[47]FINSUS Raw Data'!$A$2:$BH$2,0))</f>
        <v>16.489999999999998</v>
      </c>
      <c r="BQQ9" s="116">
        <f t="array" ref="BQQ9">INDEX('[47]FINSUS Raw Data'!$A$2:$BH$35,MATCH($A9,'[47]FINSUS Raw Data'!$A$2:$A$35,0),MATCH(BQQ$1,'[47]FINSUS Raw Data'!$A$2:$BH$2,0))</f>
        <v>14.63</v>
      </c>
      <c r="BQR9" s="116">
        <f t="array" ref="BQR9">INDEX('[47]FINSUS Raw Data'!$A$2:$BH$35,MATCH($A9,'[47]FINSUS Raw Data'!$A$2:$A$35,0),MATCH(BQR$1,'[47]FINSUS Raw Data'!$A$2:$BH$2,0))</f>
        <v>16.830000000000002</v>
      </c>
      <c r="BQS9" s="116">
        <f t="array" ref="BQS9">INDEX('[47]FINSUS Raw Data'!$A$2:$BH$35,MATCH($A9,'[47]FINSUS Raw Data'!$A$2:$A$35,0),MATCH(BQS$1,'[47]FINSUS Raw Data'!$A$2:$BH$2,0))</f>
        <v>16.09</v>
      </c>
      <c r="BQT9" s="116">
        <f t="array" ref="BQT9">INDEX('[47]FINSUS Raw Data'!$A$2:$BH$35,MATCH($A9,'[47]FINSUS Raw Data'!$A$2:$A$35,0),MATCH(BQT$1,'[47]FINSUS Raw Data'!$A$2:$BH$2,0))</f>
        <v>15.61</v>
      </c>
      <c r="BQU9" s="116">
        <f t="array" ref="BQU9">INDEX('[47]FINSUS Raw Data'!$A$2:$BH$35,MATCH($A9,'[47]FINSUS Raw Data'!$A$2:$A$35,0),MATCH(BQU$1,'[47]FINSUS Raw Data'!$A$2:$BH$2,0))</f>
        <v>15.42</v>
      </c>
      <c r="BQV9" s="117">
        <f t="array" ref="BQV9">INDEX('[47]FINSUS Raw Data'!$A$2:$BH$35,MATCH($A9,'[47]FINSUS Raw Data'!$A$2:$A$35,0),MATCH(BQV$1,'[47]FINSUS Raw Data'!$A$2:$BH$2,0))</f>
        <v>16.71</v>
      </c>
      <c r="BQW9" s="115">
        <f t="array" ref="BQW9">INDEX('[47]FINSUS Raw Data'!$A$2:$BH$35,MATCH($A9,'[47]FINSUS Raw Data'!$A$2:$A$35,0),MATCH(BQW$1,'[47]FINSUS Raw Data'!$A$2:$BH$2,0))</f>
        <v>95.368066734962682</v>
      </c>
      <c r="BQX9" s="213">
        <f t="array" ref="BQX9">INDEX('[47]FINSUS Raw Data'!$A$2:$BH$35,MATCH($A9,'[47]FINSUS Raw Data'!$A$2:$A$35,0),MATCH(BQX$1,'[47]FINSUS Raw Data'!$A$2:$BH$2,0))</f>
        <v>234594</v>
      </c>
      <c r="BQY9" s="213">
        <f t="array" ref="BQY9">INDEX('[47]FINSUS Raw Data'!$A$2:$BH$35,MATCH($A9,'[47]FINSUS Raw Data'!$A$2:$A$35,0),MATCH(BQY$1,'[47]FINSUS Raw Data'!$A$2:$BH$2,0))</f>
        <v>245988</v>
      </c>
      <c r="BQZ9" s="116">
        <f t="array" ref="BQZ9">INDEX('[47]FINSUS Raw Data'!$A$2:$BH$35,MATCH($A9,'[47]FINSUS Raw Data'!$A$2:$A$35,0),MATCH(BQZ$1,'[47]FINSUS Raw Data'!$A$2:$BH$2,0))</f>
        <v>94.978182751540047</v>
      </c>
      <c r="BRA9" s="213">
        <f t="array" ref="BRA9">INDEX('[47]FINSUS Raw Data'!$A$2:$BH$35,MATCH($A9,'[47]FINSUS Raw Data'!$A$2:$A$35,0),MATCH(BRA$1,'[47]FINSUS Raw Data'!$A$2:$BH$2,0))</f>
        <v>222021</v>
      </c>
      <c r="BRB9" s="213">
        <f t="array" ref="BRB9">INDEX('[47]FINSUS Raw Data'!$A$2:$BH$35,MATCH($A9,'[47]FINSUS Raw Data'!$A$2:$A$35,0),MATCH(BRB$1,'[47]FINSUS Raw Data'!$A$2:$BH$2,0))</f>
        <v>233760</v>
      </c>
      <c r="BRC9" s="116">
        <f t="array" ref="BRC9">INDEX('[47]FINSUS Raw Data'!$A$2:$BH$35,MATCH($A9,'[47]FINSUS Raw Data'!$A$2:$A$35,0),MATCH(BRC$1,'[47]FINSUS Raw Data'!$A$2:$BH$2,0))</f>
        <v>100</v>
      </c>
      <c r="BRD9" s="213">
        <f t="array" ref="BRD9">INDEX('[47]FINSUS Raw Data'!$A$2:$BH$35,MATCH($A9,'[47]FINSUS Raw Data'!$A$2:$A$35,0),MATCH(BRD$1,'[47]FINSUS Raw Data'!$A$2:$BH$2,0))</f>
        <v>240028</v>
      </c>
      <c r="BRE9" s="213">
        <f t="array" ref="BRE9">INDEX('[47]FINSUS Raw Data'!$A$2:$BH$35,MATCH($A9,'[47]FINSUS Raw Data'!$A$2:$A$35,0),MATCH(BRE$1,'[47]FINSUS Raw Data'!$A$2:$BH$2,0))</f>
        <v>240028</v>
      </c>
      <c r="BRF9" s="116">
        <f t="array" ref="BRF9">INDEX('[47]FINSUS Raw Data'!$A$2:$BH$35,MATCH($A9,'[47]FINSUS Raw Data'!$A$2:$A$35,0),MATCH(BRF$1,'[47]FINSUS Raw Data'!$A$2:$BH$2,0))</f>
        <v>99.998359122458695</v>
      </c>
      <c r="BRG9" s="213">
        <f t="array" ref="BRG9">INDEX('[47]FINSUS Raw Data'!$A$2:$BH$35,MATCH($A9,'[47]FINSUS Raw Data'!$A$2:$A$35,0),MATCH(BRG$1,'[47]FINSUS Raw Data'!$A$2:$BH$2,0))</f>
        <v>243768</v>
      </c>
      <c r="BRH9" s="213">
        <f t="array" ref="BRH9">INDEX('[47]FINSUS Raw Data'!$A$2:$BH$35,MATCH($A9,'[47]FINSUS Raw Data'!$A$2:$A$35,0),MATCH(BRH$1,'[47]FINSUS Raw Data'!$A$2:$BH$2,0))</f>
        <v>243772</v>
      </c>
      <c r="BRI9" s="116">
        <f t="array" ref="BRI9">INDEX('[47]FINSUS Raw Data'!$A$2:$BH$35,MATCH($A9,'[47]FINSUS Raw Data'!$A$2:$A$35,0),MATCH(BRI$1,'[47]FINSUS Raw Data'!$A$2:$BH$2,0))</f>
        <v>100.00287542823342</v>
      </c>
      <c r="BRJ9" s="213">
        <f t="array" ref="BRJ9">INDEX('[47]FINSUS Raw Data'!$A$2:$BH$35,MATCH($A9,'[47]FINSUS Raw Data'!$A$2:$A$35,0),MATCH(BRJ$1,'[47]FINSUS Raw Data'!$A$2:$BH$2,0))</f>
        <v>243449</v>
      </c>
      <c r="BRK9" s="213">
        <f t="array" ref="BRK9">INDEX('[47]FINSUS Raw Data'!$A$2:$BH$35,MATCH($A9,'[47]FINSUS Raw Data'!$A$2:$A$35,0),MATCH(BRK$1,'[47]FINSUS Raw Data'!$A$2:$BH$2,0))</f>
        <v>243442</v>
      </c>
      <c r="BRL9" s="116">
        <f t="array" ref="BRL9">INDEX('[47]FINSUS Raw Data'!$A$2:$BH$35,MATCH($A9,'[47]FINSUS Raw Data'!$A$2:$A$35,0),MATCH(BRL$1,'[47]FINSUS Raw Data'!$A$2:$BH$2,0))</f>
        <v>99.99276608741782</v>
      </c>
      <c r="BRM9" s="213">
        <f t="array" ref="BRM9">INDEX('[47]FINSUS Raw Data'!$A$2:$BH$35,MATCH($A9,'[47]FINSUS Raw Data'!$A$2:$A$35,0),MATCH(BRM$1,'[47]FINSUS Raw Data'!$A$2:$BH$2,0))</f>
        <v>248810</v>
      </c>
      <c r="BRN9" s="213">
        <f t="array" ref="BRN9">INDEX('[47]FINSUS Raw Data'!$A$2:$BH$35,MATCH($A9,'[47]FINSUS Raw Data'!$A$2:$A$35,0),MATCH(BRN$1,'[47]FINSUS Raw Data'!$A$2:$BH$2,0))</f>
        <v>248828</v>
      </c>
      <c r="BRO9" s="116">
        <f t="array" ref="BRO9">INDEX('[47]FINSUS Raw Data'!$A$2:$BH$35,MATCH($A9,'[47]FINSUS Raw Data'!$A$2:$A$35,0),MATCH(BRO$1,'[47]FINSUS Raw Data'!$A$2:$BH$2,0))</f>
        <v>99.923694804338396</v>
      </c>
      <c r="BRP9" s="213">
        <f t="array" ref="BRP9">INDEX('[47]FINSUS Raw Data'!$A$2:$BH$35,MATCH($A9,'[47]FINSUS Raw Data'!$A$2:$A$35,0),MATCH(BRP$1,'[47]FINSUS Raw Data'!$A$2:$BH$2,0))</f>
        <v>318215</v>
      </c>
      <c r="BRQ9" s="334">
        <f t="array" ref="BRQ9">INDEX('[47]FINSUS Raw Data'!$A$2:$BH$35,MATCH($A9,'[47]FINSUS Raw Data'!$A$2:$A$35,0),MATCH(BRQ$1,'[47]FINSUS Raw Data'!$A$2:$BH$2,0))</f>
        <v>318458</v>
      </c>
      <c r="BRR9" s="248">
        <f t="array" ref="BRR9">INDEX([48]CLIM1!$A$3:$N$37,MATCH($A9,[48]CLIM1!$N$3:$N$37,0),MATCH(BRR$1,[48]CLIM1!$A$3:$N$3,0))</f>
        <v>5.4573886286820539</v>
      </c>
      <c r="BRS9" s="248">
        <f t="array" ref="BRS9">INDEX([48]CLIM1!$A$3:$N$37,MATCH($A9,[48]CLIM1!$N$3:$N$37,0),MATCH(BRS$1,[48]CLIM1!$A$3:$N$3,0))</f>
        <v>4.8644387234312561</v>
      </c>
      <c r="BRT9" s="248">
        <f t="array" ref="BRT9">INDEX([48]CLIM1!$A$3:$N$37,MATCH($A9,[48]CLIM1!$N$3:$N$37,0),MATCH(BRT$1,[48]CLIM1!$A$3:$N$3,0))</f>
        <v>5.0929633260804366</v>
      </c>
      <c r="BRU9" s="248">
        <f t="array" ref="BRU9">INDEX([48]CLIM1!$A$3:$N$37,MATCH($A9,[48]CLIM1!$N$3:$N$37,0),MATCH(BRU$1,[48]CLIM1!$A$3:$N$3,0))</f>
        <v>4.9544188302639096</v>
      </c>
      <c r="BRV9" s="248">
        <f t="array" ref="BRV9">INDEX([48]CLIM1!$A$3:$N$37,MATCH($A9,[48]CLIM1!$N$3:$N$37,0),MATCH(BRV$1,[48]CLIM1!$A$3:$N$3,0))</f>
        <v>4.4698537893196217</v>
      </c>
      <c r="BRW9" s="248">
        <f t="array" ref="BRW9">INDEX([48]CLIM1!$A$3:$N$37,MATCH($A9,[48]CLIM1!$N$3:$N$37,0),MATCH(BRW$1,[48]CLIM1!$A$3:$N$3,0))</f>
        <v>4.2805285637320987</v>
      </c>
      <c r="BRX9" s="248">
        <f t="array" ref="BRX9">INDEX([48]CLIM1!$A$3:$N$37,MATCH($A9,[48]CLIM1!$N$3:$N$37,0),MATCH(BRX$1,[48]CLIM1!$A$3:$N$3,0))</f>
        <v>4.0556286173911325</v>
      </c>
      <c r="BRY9" s="248">
        <f t="array" ref="BRY9">INDEX([48]CLIM1!$A$3:$N$37,MATCH($A9,[48]CLIM1!$N$3:$N$37,0),MATCH(BRY$1,[48]CLIM1!$A$3:$N$3,0))</f>
        <v>3.9402343913437048</v>
      </c>
      <c r="BRZ9" s="248">
        <f t="array" ref="BRZ9">INDEX([48]CLIM1!$A$3:$N$37,MATCH($A9,[48]CLIM1!$N$3:$N$37,0),MATCH(BRZ$1,[48]CLIM1!$A$3:$N$3,0))</f>
        <v>3.8654780845238319</v>
      </c>
      <c r="BSA9" s="327" t="str">
        <f>INDEX('[11]1920 Collected Indicators'!$A$3:$CV$36,MATCH($A9,'[11]1920 Collected Indicators'!$A$3:$A$36,0),MATCH(BSA$1,'[11]1920 Collected Indicators'!$A$3:$CV$3,0))</f>
        <v>dna</v>
      </c>
      <c r="BSB9" s="248">
        <f t="array" ref="BSB9">INDEX([48]CLIM2!$A$2:$N$36,MATCH($A9,[48]CLIM2!$N$2:$N$36,0),MATCH(BSB$1,[48]CLIM2!$A$2:$N$2,0))</f>
        <v>6.3984568488848002</v>
      </c>
      <c r="BSC9" s="248">
        <f t="array" ref="BSC9">INDEX([48]CLIM2!$A$2:$N$36,MATCH($A9,[48]CLIM2!$N$2:$N$36,0),MATCH(BSC$1,[48]CLIM2!$A$2:$N$2,0))</f>
        <v>5.80868665704946</v>
      </c>
      <c r="BSD9" s="248">
        <f t="array" ref="BSD9">INDEX([48]CLIM2!$A$2:$N$36,MATCH($A9,[48]CLIM2!$N$2:$N$36,0),MATCH(BSD$1,[48]CLIM2!$A$2:$N$2,0))</f>
        <v>5.916353996008338</v>
      </c>
      <c r="BSE9" s="248">
        <f t="array" ref="BSE9">INDEX([48]CLIM2!$A$2:$N$36,MATCH($A9,[48]CLIM2!$N$2:$N$36,0),MATCH(BSE$1,[48]CLIM2!$A$2:$N$2,0))</f>
        <v>5.7804476215980092</v>
      </c>
      <c r="BSF9" s="248">
        <f t="array" ref="BSF9">INDEX([48]CLIM2!$A$2:$N$36,MATCH($A9,[48]CLIM2!$N$2:$N$36,0),MATCH(BSF$1,[48]CLIM2!$A$2:$N$2,0))</f>
        <v>5.2799599145794449</v>
      </c>
      <c r="BSG9" s="248">
        <f t="array" ref="BSG9">INDEX([48]CLIM2!$A$2:$N$36,MATCH($A9,[48]CLIM2!$N$2:$N$36,0),MATCH(BSG$1,[48]CLIM2!$A$2:$N$2,0))</f>
        <v>5.1101762272151099</v>
      </c>
      <c r="BSH9" s="248">
        <f t="array" ref="BSH9">INDEX([48]CLIM2!$A$2:$N$36,MATCH($A9,[48]CLIM2!$N$2:$N$36,0),MATCH(BSH$1,[48]CLIM2!$A$2:$N$2,0))</f>
        <v>4.9176489137742481</v>
      </c>
      <c r="BSI9" s="248">
        <f t="array" ref="BSI9">INDEX([48]CLIM2!$A$2:$N$36,MATCH($A9,[48]CLIM2!$N$2:$N$36,0),MATCH(BSI$1,[48]CLIM2!$A$2:$N$2,0))</f>
        <v>4.8476872887282401</v>
      </c>
      <c r="BSJ9" s="248">
        <f t="array" ref="BSJ9">INDEX([48]CLIM2!$A$2:$N$36,MATCH($A9,[48]CLIM2!$N$2:$N$36,0),MATCH(BSJ$1,[48]CLIM2!$A$2:$N$2,0))</f>
        <v>4.7947126152492263</v>
      </c>
      <c r="BSK9" s="327" t="str">
        <f>INDEX('[11]1920 Collected Indicators'!$A$3:$CV$36,MATCH($A9,'[11]1920 Collected Indicators'!$A$3:$A$36,0),MATCH(BSK$1,'[11]1920 Collected Indicators'!$A$3:$CV$3,0))</f>
        <v>dna</v>
      </c>
      <c r="BSL9" s="181"/>
      <c r="BSM9" s="115">
        <v>84</v>
      </c>
      <c r="BSN9" s="116">
        <v>86</v>
      </c>
      <c r="BSO9" s="116">
        <v>89</v>
      </c>
      <c r="BSP9" s="116">
        <v>88</v>
      </c>
      <c r="BSQ9" s="116">
        <v>81</v>
      </c>
      <c r="BSR9" s="116">
        <f>INDEX('[16]Raw Data'!$A$1:$BT$34,MATCH($A9,'[16]Raw Data'!$A$1:$A$34,0),MATCH(BSR$1,'[16]Raw Data'!$A$1:$BT$1,0))</f>
        <v>80</v>
      </c>
      <c r="BSS9" s="116">
        <f>INDEX('[14]1718 Collected Indicators'!$A$3:$CH$36,MATCH($A9,'[14]1718 Collected Indicators'!$A$3:$A$36,0),MATCH(BSS$1,'[14]1718 Collected Indicators'!$A$3:$CH$3,0))</f>
        <v>72</v>
      </c>
      <c r="BST9" s="136">
        <f>INDEX('[15]1819 Collected Indicators'!$A$3:$CV$36,MATCH($A9,'[15]1819 Collected Indicators'!$A$3:$A$36,0),MATCH(BST$1,'[15]1819 Collected Indicators'!$A$3:$CV$3,0))</f>
        <v>80.099999999999994</v>
      </c>
      <c r="BSU9" s="120">
        <f>INDEX('[11]1920 Collected Indicators'!$A$3:$CV$36,MATCH($A9,'[11]1920 Collected Indicators'!$A$3:$A$36,0),MATCH(BSU$1,'[11]1920 Collected Indicators'!$A$3:$CV$3,0))</f>
        <v>78</v>
      </c>
      <c r="BSV9" s="115">
        <f>INDEX('[16]Raw Data'!$A$1:$BT$34,MATCH($A9,'[16]Raw Data'!$A$1:$A$34,0),MATCH(BSV$1,'[16]Raw Data'!$A$1:$BT$1,0))</f>
        <v>89.3</v>
      </c>
      <c r="BSW9" s="116">
        <f>INDEX('[16]Raw Data'!$A$1:$BT$34,MATCH($A9,'[16]Raw Data'!$A$1:$A$34,0),MATCH(BSW$1,'[16]Raw Data'!$A$1:$BT$1,0))</f>
        <v>81</v>
      </c>
      <c r="BSX9" s="116">
        <f>INDEX('[16]Raw Data'!$A$1:$BT$34,MATCH($A9,'[16]Raw Data'!$A$1:$A$34,0),MATCH(BSX$1,'[16]Raw Data'!$A$1:$BT$1,0))</f>
        <v>89</v>
      </c>
      <c r="BSY9" s="116">
        <f>INDEX('[16]Raw Data'!$A$1:$BT$34,MATCH($A9,'[16]Raw Data'!$A$1:$A$34,0),MATCH(BSY$1,'[16]Raw Data'!$A$1:$BT$1,0))</f>
        <v>80</v>
      </c>
      <c r="BSZ9" s="116">
        <f>INDEX('[16]Raw Data'!$A$1:$BT$34,MATCH($A9,'[16]Raw Data'!$A$1:$A$34,0),MATCH(BSZ$1,'[16]Raw Data'!$A$1:$BT$1,0))</f>
        <v>68</v>
      </c>
      <c r="BTA9" s="116">
        <f>INDEX('[16]Raw Data'!$A$1:$BT$34,MATCH($A9,'[16]Raw Data'!$A$1:$A$34,0),MATCH(BTA$1,'[16]Raw Data'!$A$1:$BT$1,0))</f>
        <v>79</v>
      </c>
      <c r="BTB9" s="116">
        <f>INDEX('[14]1718 Collected Indicators'!$A$3:$CH$36,MATCH($A9,'[14]1718 Collected Indicators'!$A$3:$A$36,0),MATCH(BTB$1,'[14]1718 Collected Indicators'!$A$3:$CH$3,0))</f>
        <v>67</v>
      </c>
      <c r="BTC9" s="136">
        <f>INDEX('[15]1819 Collected Indicators'!$A$3:$CV$36,MATCH($A9,'[15]1819 Collected Indicators'!$A$3:$A$36,0),MATCH(BTC$1,'[15]1819 Collected Indicators'!$A$3:$CV$3,0))</f>
        <v>69.7</v>
      </c>
      <c r="BTD9" s="120">
        <f>INDEX('[11]1920 Collected Indicators'!$A$3:$CV$36,MATCH($A9,'[11]1920 Collected Indicators'!$A$3:$A$36,0),MATCH(BTD$1,'[11]1920 Collected Indicators'!$A$3:$CV$3,0))</f>
        <v>70</v>
      </c>
      <c r="BTE9" s="115">
        <f>INDEX('[16]Raw Data'!$A$1:$BT$34,MATCH($A9,'[16]Raw Data'!$A$1:$A$34,0),MATCH(BTE$1,'[16]Raw Data'!$A$1:$BT$1,0))</f>
        <v>77.2</v>
      </c>
      <c r="BTF9" s="116">
        <f>INDEX('[16]Raw Data'!$A$1:$BT$34,MATCH($A9,'[16]Raw Data'!$A$1:$A$34,0),MATCH(BTF$1,'[16]Raw Data'!$A$1:$BT$1,0))</f>
        <v>87</v>
      </c>
      <c r="BTG9" s="116">
        <f>INDEX('[16]Raw Data'!$A$1:$BT$34,MATCH($A9,'[16]Raw Data'!$A$1:$A$34,0),MATCH(BTG$1,'[16]Raw Data'!$A$1:$BT$1,0))</f>
        <v>87</v>
      </c>
      <c r="BTH9" s="116">
        <f>INDEX('[16]Raw Data'!$A$1:$BT$34,MATCH($A9,'[16]Raw Data'!$A$1:$A$34,0),MATCH(BTH$1,'[16]Raw Data'!$A$1:$BT$1,0))</f>
        <v>83</v>
      </c>
      <c r="BTI9" s="116">
        <f>INDEX('[16]Raw Data'!$A$1:$BT$34,MATCH($A9,'[16]Raw Data'!$A$1:$A$34,0),MATCH(BTI$1,'[16]Raw Data'!$A$1:$BT$1,0))</f>
        <v>84</v>
      </c>
      <c r="BTJ9" s="116">
        <f>INDEX('[16]Raw Data'!$A$1:$BT$34,MATCH($A9,'[16]Raw Data'!$A$1:$A$34,0),MATCH(BTJ$1,'[16]Raw Data'!$A$1:$BT$1,0))</f>
        <v>91</v>
      </c>
      <c r="BTK9" s="116">
        <f>INDEX('[14]1718 Collected Indicators'!$A$3:$CH$36,MATCH($A9,'[14]1718 Collected Indicators'!$A$3:$A$36,0),MATCH(BTK$1,'[14]1718 Collected Indicators'!$A$3:$CH$3,0))</f>
        <v>88</v>
      </c>
      <c r="BTL9" s="136">
        <f>INDEX('[15]1819 Collected Indicators'!$A$3:$CV$36,MATCH($A9,'[15]1819 Collected Indicators'!$A$3:$A$36,0),MATCH(BTL$1,'[15]1819 Collected Indicators'!$A$3:$CV$3,0))</f>
        <v>78.2</v>
      </c>
      <c r="BTM9" s="120">
        <f>INDEX('[11]1920 Collected Indicators'!$A$3:$CV$36,MATCH($A9,'[11]1920 Collected Indicators'!$A$3:$A$36,0),MATCH(BTM$1,'[11]1920 Collected Indicators'!$A$3:$CV$3,0))</f>
        <v>82</v>
      </c>
      <c r="BTN9" s="115">
        <f>INDEX('[16]Raw Data'!$A$1:$BT$34,MATCH($A9,'[16]Raw Data'!$A$1:$A$34,0),MATCH(BTN$1,'[16]Raw Data'!$A$1:$BT$1,0))</f>
        <v>71.428571428571416</v>
      </c>
      <c r="BTO9" s="116">
        <f>INDEX('[16]Raw Data'!$A$1:$BT$34,MATCH($A9,'[16]Raw Data'!$A$1:$A$34,0),MATCH(BTO$1,'[16]Raw Data'!$A$1:$BT$1,0))</f>
        <v>70</v>
      </c>
      <c r="BTP9" s="116">
        <f>INDEX('[16]Raw Data'!$A$1:$BT$34,MATCH($A9,'[16]Raw Data'!$A$1:$A$34,0),MATCH(BTP$1,'[16]Raw Data'!$A$1:$BT$1,0))</f>
        <v>80</v>
      </c>
      <c r="BTQ9" s="116">
        <f>INDEX('[16]Raw Data'!$A$1:$BT$34,MATCH($A9,'[16]Raw Data'!$A$1:$A$34,0),MATCH(BTQ$1,'[16]Raw Data'!$A$1:$BT$1,0))</f>
        <v>77</v>
      </c>
      <c r="BTR9" s="116">
        <f>INDEX('[16]Raw Data'!$A$1:$BT$34,MATCH($A9,'[16]Raw Data'!$A$1:$A$34,0),MATCH(BTR$1,'[16]Raw Data'!$A$1:$BT$1,0))</f>
        <v>63</v>
      </c>
      <c r="BTS9" s="116">
        <f>INDEX('[16]Raw Data'!$A$1:$BT$34,MATCH($A9,'[16]Raw Data'!$A$1:$A$34,0),MATCH(BTS$1,'[16]Raw Data'!$A$1:$BT$1,0))</f>
        <v>78</v>
      </c>
      <c r="BTT9" s="116">
        <f>INDEX('[14]1718 Collected Indicators'!$A$3:$CH$36,MATCH($A9,'[14]1718 Collected Indicators'!$A$3:$A$36,0),MATCH(BTT$1,'[14]1718 Collected Indicators'!$A$3:$CH$3,0))</f>
        <v>76</v>
      </c>
      <c r="BTU9" s="136">
        <f>INDEX('[15]1819 Collected Indicators'!$A$3:$CV$36,MATCH($A9,'[15]1819 Collected Indicators'!$A$3:$A$36,0),MATCH(BTU$1,'[15]1819 Collected Indicators'!$A$3:$CV$3,0))</f>
        <v>73.5</v>
      </c>
      <c r="BTV9" s="120">
        <f>INDEX('[11]1920 Collected Indicators'!$A$3:$CV$36,MATCH($A9,'[11]1920 Collected Indicators'!$A$3:$A$36,0),MATCH(BTV$1,'[11]1920 Collected Indicators'!$A$3:$CV$3,0))</f>
        <v>64</v>
      </c>
      <c r="BTW9" s="115">
        <f>INDEX('[16]Raw Data'!$A$1:$BT$34,MATCH($A9,'[16]Raw Data'!$A$1:$A$34,0),MATCH(BTW$1,'[16]Raw Data'!$A$1:$BT$1,0))</f>
        <v>66.8</v>
      </c>
      <c r="BTX9" s="116">
        <f>INDEX('[16]Raw Data'!$A$1:$BT$34,MATCH($A9,'[16]Raw Data'!$A$1:$A$34,0),MATCH(BTX$1,'[16]Raw Data'!$A$1:$BT$1,0))</f>
        <v>79</v>
      </c>
      <c r="BTY9" s="116">
        <f>INDEX('[16]Raw Data'!$A$1:$BT$34,MATCH($A9,'[16]Raw Data'!$A$1:$A$34,0),MATCH(BTY$1,'[16]Raw Data'!$A$1:$BT$1,0))</f>
        <v>81</v>
      </c>
      <c r="BTZ9" s="116">
        <f>INDEX('[16]Raw Data'!$A$1:$BT$34,MATCH($A9,'[16]Raw Data'!$A$1:$A$34,0),MATCH(BTZ$1,'[16]Raw Data'!$A$1:$BT$1,0))</f>
        <v>74</v>
      </c>
      <c r="BUA9" s="116">
        <f>INDEX('[16]Raw Data'!$A$1:$BT$34,MATCH($A9,'[16]Raw Data'!$A$1:$A$34,0),MATCH(BUA$1,'[16]Raw Data'!$A$1:$BT$1,0))</f>
        <v>74</v>
      </c>
      <c r="BUB9" s="116">
        <f>INDEX('[16]Raw Data'!$A$1:$BT$34,MATCH($A9,'[16]Raw Data'!$A$1:$A$34,0),MATCH(BUB$1,'[16]Raw Data'!$A$1:$BT$1,0))</f>
        <v>75</v>
      </c>
      <c r="BUC9" s="116">
        <f>INDEX('[14]1718 Collected Indicators'!$A$3:$CH$36,MATCH($A9,'[14]1718 Collected Indicators'!$A$3:$A$36,0),MATCH(BUC$1,'[14]1718 Collected Indicators'!$A$3:$CH$3,0))</f>
        <v>68</v>
      </c>
      <c r="BUD9" s="136">
        <f>INDEX('[15]1819 Collected Indicators'!$A$3:$CV$36,MATCH($A9,'[15]1819 Collected Indicators'!$A$3:$A$36,0),MATCH(BUD$1,'[15]1819 Collected Indicators'!$A$3:$CV$3,0))</f>
        <v>63.4</v>
      </c>
      <c r="BUE9" s="120">
        <f>INDEX('[11]1920 Collected Indicators'!$A$3:$CV$36,MATCH($A9,'[11]1920 Collected Indicators'!$A$3:$A$36,0),MATCH(BUE$1,'[11]1920 Collected Indicators'!$A$3:$CV$3,0))</f>
        <v>70</v>
      </c>
      <c r="BUF9" s="115">
        <f>INDEX('[16]Raw Data'!$A$1:$BT$34,MATCH($A9,'[16]Raw Data'!$A$1:$A$34,0),MATCH(BUF$1,'[16]Raw Data'!$A$1:$BT$1,0))</f>
        <v>77.099999999999994</v>
      </c>
      <c r="BUG9" s="116">
        <f>INDEX('[16]Raw Data'!$A$1:$BT$34,MATCH($A9,'[16]Raw Data'!$A$1:$A$34,0),MATCH(BUG$1,'[16]Raw Data'!$A$1:$BT$1,0))</f>
        <v>85</v>
      </c>
      <c r="BUH9" s="116">
        <f>INDEX('[16]Raw Data'!$A$1:$BT$34,MATCH($A9,'[16]Raw Data'!$A$1:$A$34,0),MATCH(BUH$1,'[16]Raw Data'!$A$1:$BT$1,0))</f>
        <v>83</v>
      </c>
      <c r="BUI9" s="116">
        <f>INDEX('[16]Raw Data'!$A$1:$BT$34,MATCH($A9,'[16]Raw Data'!$A$1:$A$34,0),MATCH(BUI$1,'[16]Raw Data'!$A$1:$BT$1,0))</f>
        <v>84</v>
      </c>
      <c r="BUJ9" s="116">
        <f>INDEX('[16]Raw Data'!$A$1:$BT$34,MATCH($A9,'[16]Raw Data'!$A$1:$A$34,0),MATCH(BUJ$1,'[16]Raw Data'!$A$1:$BT$1,0))</f>
        <v>79</v>
      </c>
      <c r="BUK9" s="116">
        <f>INDEX('[16]Raw Data'!$A$1:$BT$34,MATCH($A9,'[16]Raw Data'!$A$1:$A$34,0),MATCH(BUK$1,'[16]Raw Data'!$A$1:$BT$1,0))</f>
        <v>69</v>
      </c>
      <c r="BUL9" s="116">
        <f>INDEX('[14]1718 Collected Indicators'!$A$3:$CH$36,MATCH($A9,'[14]1718 Collected Indicators'!$A$3:$A$36,0),MATCH(BUL$1,'[14]1718 Collected Indicators'!$A$3:$CH$3,0))</f>
        <v>67</v>
      </c>
      <c r="BUM9" s="136">
        <f>INDEX('[15]1819 Collected Indicators'!$A$3:$CV$36,MATCH($A9,'[15]1819 Collected Indicators'!$A$3:$A$36,0),MATCH(BUM$1,'[15]1819 Collected Indicators'!$A$3:$CV$3,0))</f>
        <v>67.8</v>
      </c>
      <c r="BUN9" s="120">
        <f>INDEX('[11]1920 Collected Indicators'!$A$3:$CV$36,MATCH($A9,'[11]1920 Collected Indicators'!$A$3:$A$36,0),MATCH(BUN$1,'[11]1920 Collected Indicators'!$A$3:$CV$3,0))</f>
        <v>66</v>
      </c>
      <c r="BUO9" s="115">
        <f>INDEX('[16]Raw Data'!$A$1:$BT$34,MATCH($A9,'[16]Raw Data'!$A$1:$A$34,0),MATCH(BUO$1,'[16]Raw Data'!$A$1:$BT$1,0))</f>
        <v>71.2</v>
      </c>
      <c r="BUP9" s="116">
        <f>INDEX('[16]Raw Data'!$A$1:$BT$34,MATCH($A9,'[16]Raw Data'!$A$1:$A$34,0),MATCH(BUP$1,'[16]Raw Data'!$A$1:$BT$1,0))</f>
        <v>67</v>
      </c>
      <c r="BUQ9" s="116">
        <f>INDEX('[16]Raw Data'!$A$1:$BT$34,MATCH($A9,'[16]Raw Data'!$A$1:$A$34,0),MATCH(BUQ$1,'[16]Raw Data'!$A$1:$BT$1,0))</f>
        <v>69</v>
      </c>
      <c r="BUR9" s="116">
        <f>INDEX('[16]Raw Data'!$A$1:$BT$34,MATCH($A9,'[16]Raw Data'!$A$1:$A$34,0),MATCH(BUR$1,'[16]Raw Data'!$A$1:$BT$1,0))</f>
        <v>68</v>
      </c>
      <c r="BUS9" s="116">
        <f>INDEX('[16]Raw Data'!$A$1:$BT$34,MATCH($A9,'[16]Raw Data'!$A$1:$A$34,0),MATCH(BUS$1,'[16]Raw Data'!$A$1:$BT$1,0))</f>
        <v>64</v>
      </c>
      <c r="BUT9" s="116">
        <f>INDEX('[16]Raw Data'!$A$1:$BT$34,MATCH($A9,'[16]Raw Data'!$A$1:$A$34,0),MATCH(BUT$1,'[16]Raw Data'!$A$1:$BT$1,0))</f>
        <v>64</v>
      </c>
      <c r="BUU9" s="116">
        <f>INDEX('[14]1718 Collected Indicators'!$A$3:$CH$36,MATCH($A9,'[14]1718 Collected Indicators'!$A$3:$A$36,0),MATCH(BUU$1,'[14]1718 Collected Indicators'!$A$3:$CH$3,0))</f>
        <v>66</v>
      </c>
      <c r="BUV9" s="116">
        <f>INDEX('[15]1819 Collected Indicators'!$A$3:$CV$36,MATCH($A9,'[15]1819 Collected Indicators'!$A$3:$A$36,0),MATCH(BUV$1,'[15]1819 Collected Indicators'!$A$3:$CV$3,0))</f>
        <v>54.7</v>
      </c>
      <c r="BUW9" s="126">
        <f>INDEX('[11]1920 Collected Indicators'!$A$3:$CV$36,MATCH($A9,'[11]1920 Collected Indicators'!$A$3:$A$36,0),MATCH(BUW$1,'[11]1920 Collected Indicators'!$A$3:$CV$3,0))</f>
        <v>47</v>
      </c>
    </row>
    <row r="10" spans="1:1921" ht="15.75" thickBot="1">
      <c r="A10" s="118" t="s">
        <v>1863</v>
      </c>
      <c r="B10" s="119">
        <f t="shared" si="152"/>
        <v>4819.5479535736104</v>
      </c>
      <c r="C10" s="87">
        <v>39448</v>
      </c>
      <c r="D10" s="87">
        <v>8185</v>
      </c>
      <c r="E10" s="88">
        <f t="shared" si="11"/>
        <v>4757.7533577533577</v>
      </c>
      <c r="F10" s="87">
        <v>38966</v>
      </c>
      <c r="G10" s="87">
        <v>8190</v>
      </c>
      <c r="H10" s="88">
        <f t="shared" si="12"/>
        <v>4693.1268151016457</v>
      </c>
      <c r="I10" s="87">
        <v>38784</v>
      </c>
      <c r="J10" s="87">
        <v>8264</v>
      </c>
      <c r="K10" s="88">
        <f t="shared" si="13"/>
        <v>4581.0778727445395</v>
      </c>
      <c r="L10" s="87">
        <v>38591</v>
      </c>
      <c r="M10" s="87">
        <v>8424</v>
      </c>
      <c r="N10" s="88">
        <f t="shared" si="14"/>
        <v>4617.7015755329003</v>
      </c>
      <c r="O10" s="87">
        <v>39860</v>
      </c>
      <c r="P10" s="87">
        <v>8632</v>
      </c>
      <c r="Q10" s="88">
        <f t="shared" si="15"/>
        <v>4510.4178526699307</v>
      </c>
      <c r="R10" s="87">
        <v>39615</v>
      </c>
      <c r="S10" s="87">
        <v>8783</v>
      </c>
      <c r="T10" s="88">
        <f t="shared" si="16"/>
        <v>4776.7635789948163</v>
      </c>
      <c r="U10" s="87">
        <f>INDEX('[2]All Previous Years'!$A$1:$EX$34,MATCH($A10,'[2]All Previous Years'!$A$1:$A$34,0),MATCH(U$1,'[2]All Previous Years'!$A$1:$EX$1,0))</f>
        <v>42389</v>
      </c>
      <c r="V10" s="87">
        <f>INDEX('[3]Raw data 16-17'!$B$2:$MA$34,MATCH($A10,'[3]Raw data 16-17'!$A$2:$A$34,0),MATCH(V$1,'[3]Raw data 16-17'!$B$1:$MA$1,0))</f>
        <v>8874</v>
      </c>
      <c r="W10" s="88">
        <f t="shared" si="17"/>
        <v>4701.1225964210289</v>
      </c>
      <c r="X10" s="32">
        <f>INDEX([4]Sheet1!$A$1:$CJ$34, MATCH($A10, [4]Sheet1!$A$1:$A$34, 0), MATCH(X$1, [4]Sheet1!$A$1:$CJ$1, 0))</f>
        <v>42296</v>
      </c>
      <c r="Y10" s="32">
        <f>INDEX('[5]Finance Indicators'!$A$2:$BO$35,MATCH($A10,'[5]Finance Indicators'!$A$2:$A$35,0),MATCH(Y$1,'[5]Finance Indicators'!$A$2:$BO$2,0))</f>
        <v>8997</v>
      </c>
      <c r="Z10" s="132">
        <f>INDEX('[6]Finance Indicators'!$B$3:$BO$35,MATCH($A10,'[6]Finance Indicators'!$A$3:$A$35,0),MATCH(Z$1,'[6]Finance Indicators'!$B$2:$BO$2,0))</f>
        <v>4802.8798952765355</v>
      </c>
      <c r="AA10" s="132">
        <f>INDEX('[6]Finance Indicators'!$B$3:$BO$35,MATCH($A10,'[6]Finance Indicators'!$A$3:$A$35,0),MATCH(AA$1,'[6]Finance Indicators'!$B$2:$BO$2,0))</f>
        <v>44028</v>
      </c>
      <c r="AB10" s="132">
        <f>INDEX('[6]Finance Indicators'!$B$3:$BO$35,MATCH($A10,'[6]Finance Indicators'!$A$3:$A$35,0),MATCH(AB$1,'[6]Finance Indicators'!$B$2:$BO$2,0))</f>
        <v>9167</v>
      </c>
      <c r="AC10" s="132">
        <f t="array" ref="AC10">INDEX('[7]Finance Indicators'!$A$2:$BO$35,MATCH($A10,'[7]Finance Indicators'!$A$2:$A$35,0),MATCH(AC$1,'[7]Finance Indicators'!$A$2:$BO$2,0))</f>
        <v>5134.0520527060871</v>
      </c>
      <c r="AD10" s="132">
        <f t="array" ref="AD10">INDEX('[7]Finance Indicators'!$A$2:$BO$35,MATCH($A10,'[7]Finance Indicators'!$A$2:$A$35,0),MATCH(AD$1,'[7]Finance Indicators'!$A$2:$BO$2,0))</f>
        <v>47146</v>
      </c>
      <c r="AE10" s="238">
        <f t="array" ref="AE10">INDEX('[7]Finance Indicators'!$A$2:$BO$35,MATCH($A10,'[7]Finance Indicators'!$A$2:$A$35,0),MATCH(AE$1,'[7]Finance Indicators'!$A$2:$BO$2,0))</f>
        <v>9183</v>
      </c>
      <c r="AF10" s="119">
        <f>(B10*100)/Deflators!$B$2</f>
        <v>5677.5407505701469</v>
      </c>
      <c r="AG10" s="88">
        <f>(E10*100)/Deflators!$B$3</f>
        <v>5521.0382802586919</v>
      </c>
      <c r="AH10" s="88">
        <f>(H10*100)/Deflators!$B$4</f>
        <v>5336.9239544157881</v>
      </c>
      <c r="AI10" s="88">
        <f>(K10*100)/Deflators!$B$5</f>
        <v>5117.2091552414777</v>
      </c>
      <c r="AJ10" s="88">
        <f>(N10*100)/Deflators!$B$6</f>
        <v>5087.9615056545254</v>
      </c>
      <c r="AK10" s="88">
        <f>(Q10*100)/Deflators!$B$7</f>
        <v>4929.5288612148479</v>
      </c>
      <c r="AL10" s="122">
        <f>(T10*100)/Deflators!$B$8</f>
        <v>5094.5406463516456</v>
      </c>
      <c r="AM10" s="122">
        <f>(W10*100)/Deflators!$B$9</f>
        <v>4927.1119779580404</v>
      </c>
      <c r="AN10" s="122">
        <f>(Z10*100)/Deflators!$B$10</f>
        <v>4920.2210162375304</v>
      </c>
      <c r="AO10" s="241">
        <f>(AC10*100)/Deflators!$B$11</f>
        <v>5134.0520527060871</v>
      </c>
      <c r="AP10" s="119">
        <f t="shared" si="18"/>
        <v>7770.2455590386626</v>
      </c>
      <c r="AQ10" s="87">
        <v>59489</v>
      </c>
      <c r="AR10" s="87">
        <v>7656</v>
      </c>
      <c r="AS10" s="88">
        <f t="shared" si="19"/>
        <v>6480.54190463541</v>
      </c>
      <c r="AT10" s="87">
        <v>48792</v>
      </c>
      <c r="AU10" s="87">
        <v>7529</v>
      </c>
      <c r="AV10" s="88">
        <f t="shared" si="20"/>
        <v>6505.5076310550767</v>
      </c>
      <c r="AW10" s="87">
        <v>49019</v>
      </c>
      <c r="AX10" s="87">
        <v>7535</v>
      </c>
      <c r="AY10" s="88">
        <f t="shared" si="21"/>
        <v>6637.8941742383749</v>
      </c>
      <c r="AZ10" s="87">
        <v>49678</v>
      </c>
      <c r="BA10" s="87">
        <v>7484</v>
      </c>
      <c r="BB10" s="88">
        <f t="shared" si="22"/>
        <v>6837.1150729335495</v>
      </c>
      <c r="BC10" s="87">
        <v>50622</v>
      </c>
      <c r="BD10" s="87">
        <v>7404</v>
      </c>
      <c r="BE10" s="88">
        <f t="shared" si="23"/>
        <v>6729.7007113139171</v>
      </c>
      <c r="BF10" s="87">
        <v>50143</v>
      </c>
      <c r="BG10" s="87">
        <v>7451</v>
      </c>
      <c r="BH10" s="88">
        <f t="shared" si="24"/>
        <v>7092.642683256694</v>
      </c>
      <c r="BI10" s="87">
        <f>INDEX('[2]All Previous Years'!$A$1:$EX$34,MATCH($A10,'[2]All Previous Years'!$A$1:$A$34,0),MATCH(BI$1,'[2]All Previous Years'!$A$1:$EX$1,0))</f>
        <v>52443</v>
      </c>
      <c r="BJ10" s="87">
        <f>INDEX('[3]Raw data 16-17'!$B$2:$MA$34,MATCH($A10,'[3]Raw data 16-17'!$A$2:$A$34,0),MATCH(BJ$1,'[3]Raw data 16-17'!$B$1:$MA$1,0))</f>
        <v>7394</v>
      </c>
      <c r="BK10" s="88">
        <f t="shared" si="0"/>
        <v>7157.20350225524</v>
      </c>
      <c r="BL10" s="32">
        <f>INDEX([4]Sheet1!$A$1:$CJ$34, MATCH($A10, [4]Sheet1!$A$1:$A$34, 0), MATCH(BL$1, [4]Sheet1!$A$1:$CJ$1, 0))</f>
        <v>53951</v>
      </c>
      <c r="BM10" s="32">
        <f>INDEX('[5]Finance Indicators'!$A$2:$BO$35,MATCH($A10,'[5]Finance Indicators'!$A$2:$A$35,0),MATCH(BM$1,'[5]Finance Indicators'!$A$2:$BO$2,0))</f>
        <v>7538</v>
      </c>
      <c r="BN10" s="132">
        <f>INDEX('[6]Finance Indicators'!$B$3:$BO$35,MATCH($A10,'[6]Finance Indicators'!$A$3:$A$35,0),MATCH(BN$1,'[6]Finance Indicators'!$B$2:$BO$2,0))</f>
        <v>7406.3932922835056</v>
      </c>
      <c r="BO10" s="132">
        <f>INDEX('[6]Finance Indicators'!$B$3:$BO$35,MATCH($A10,'[6]Finance Indicators'!$A$3:$A$35,0),MATCH(BO$1,'[6]Finance Indicators'!$B$2:$BO$2,0))</f>
        <v>56533</v>
      </c>
      <c r="BP10" s="132">
        <f>INDEX('[6]Finance Indicators'!$B$3:$BO$35,MATCH($A10,'[6]Finance Indicators'!$A$3:$A$35,0),MATCH(BP$1,'[6]Finance Indicators'!$B$2:$BO$2,0))</f>
        <v>7633</v>
      </c>
      <c r="BQ10" s="238">
        <f t="array" ref="BQ10">INDEX('[7]Finance Indicators'!$A$2:$BO$35,MATCH($A10,'[7]Finance Indicators'!$A$2:$A$35,0),MATCH(BQ$1,'[7]Finance Indicators'!$A$2:$BO$2,0))</f>
        <v>7634.0621403912546</v>
      </c>
      <c r="BR10" s="238">
        <f t="array" ref="BR10">INDEX('[7]Finance Indicators'!$A$2:$BO$35,MATCH($A10,'[7]Finance Indicators'!$A$2:$A$35,0),MATCH(BR$1,'[7]Finance Indicators'!$A$2:$BO$2,0))</f>
        <v>59706</v>
      </c>
      <c r="BS10" s="238">
        <f t="array" ref="BS10">INDEX('[7]Finance Indicators'!$A$2:$BO$35,MATCH($A10,'[7]Finance Indicators'!$A$2:$A$35,0),MATCH(BS$1,'[7]Finance Indicators'!$A$2:$BO$2,0))</f>
        <v>7821</v>
      </c>
      <c r="BT10" s="119">
        <f>(AP10*100)/Deflators!$B$2</f>
        <v>9153.531872354868</v>
      </c>
      <c r="BU10" s="137">
        <f>(AS10*100)/Deflators!$B$3</f>
        <v>7520.2132691485076</v>
      </c>
      <c r="BV10" s="137">
        <f>(AV10*100)/Deflators!$B$4</f>
        <v>7397.9248547240841</v>
      </c>
      <c r="BW10" s="137">
        <f>(AY10*100)/Deflators!$B$5</f>
        <v>7414.7381431843332</v>
      </c>
      <c r="BX10" s="137">
        <f>(BB10*100)/Deflators!$B$6</f>
        <v>7533.3968061376254</v>
      </c>
      <c r="BY10" s="137">
        <f>(BE10*100)/Deflators!$B$7</f>
        <v>7355.0289501720181</v>
      </c>
      <c r="BZ10" s="137">
        <f>(BH10*100)/Deflators!$B$8</f>
        <v>7564.4849995911936</v>
      </c>
      <c r="CA10" s="137">
        <f>(BK10*100)/Deflators!$B$9</f>
        <v>7501.2600461625543</v>
      </c>
      <c r="CB10" s="137">
        <f>(BN10*100)/Deflators!$B$10</f>
        <v>7587.3419127245961</v>
      </c>
      <c r="CC10" s="245">
        <f>(BQ10*100)/Deflators!$B$11</f>
        <v>7634.0621403912546</v>
      </c>
      <c r="CD10" s="119">
        <f t="shared" si="153"/>
        <v>3126.7379679144387</v>
      </c>
      <c r="CE10" s="87">
        <v>5847</v>
      </c>
      <c r="CF10" s="87">
        <v>1870</v>
      </c>
      <c r="CG10" s="88">
        <f t="shared" si="25"/>
        <v>2778.8659793814431</v>
      </c>
      <c r="CH10" s="87">
        <v>5391</v>
      </c>
      <c r="CI10" s="87">
        <v>1940</v>
      </c>
      <c r="CJ10" s="88">
        <f t="shared" si="26"/>
        <v>2758.1060216160577</v>
      </c>
      <c r="CK10" s="87">
        <v>5359</v>
      </c>
      <c r="CL10" s="87">
        <v>1943</v>
      </c>
      <c r="CM10" s="88">
        <f t="shared" si="27"/>
        <v>2490.3073286052008</v>
      </c>
      <c r="CN10" s="87">
        <v>5267</v>
      </c>
      <c r="CO10" s="87">
        <v>2115</v>
      </c>
      <c r="CP10" s="88">
        <f t="shared" si="28"/>
        <v>3344.0088348978466</v>
      </c>
      <c r="CQ10" s="87">
        <v>6056</v>
      </c>
      <c r="CR10" s="87">
        <v>1811</v>
      </c>
      <c r="CS10" s="88">
        <f t="shared" si="29"/>
        <v>3732.8499721137759</v>
      </c>
      <c r="CT10" s="87">
        <v>6693</v>
      </c>
      <c r="CU10" s="87">
        <v>1793</v>
      </c>
      <c r="CV10" s="88">
        <f t="shared" si="30"/>
        <v>3865.364308342133</v>
      </c>
      <c r="CW10" s="87">
        <f>INDEX('[2]All Previous Years'!$A$1:$EX$34,MATCH($A10,'[2]All Previous Years'!$A$1:$A$34,0),MATCH(CW$1,'[2]All Previous Years'!$A$1:$EX$1,0))</f>
        <v>7321</v>
      </c>
      <c r="CX10" s="87">
        <f>INDEX('[3]Raw data 16-17'!$B$2:$XA$34,MATCH($A10,'[3]Raw data 16-17'!$A$2:$A$34,0),MATCH(CX$1,'[3]Raw data 16-17'!$B$1:$GU$1,0))</f>
        <v>1894</v>
      </c>
      <c r="CY10" s="88">
        <f t="shared" si="31"/>
        <v>4094.6225439503623</v>
      </c>
      <c r="CZ10" s="32">
        <f>INDEX([4]Sheet1!$A$1:$CJ$34, MATCH($A10, [4]Sheet1!$A$1:$A$34, 0), MATCH(CZ$1, [4]Sheet1!$A$1:$CJ$1, 0))</f>
        <v>7919</v>
      </c>
      <c r="DA10" s="32">
        <f>INDEX('[5]Finance Indicators'!$A$2:$BO$35,MATCH($A10,'[5]Finance Indicators'!$A$2:$A$35,0),MATCH(DA$1,'[5]Finance Indicators'!$A$2:$BO$2,0))</f>
        <v>1934</v>
      </c>
      <c r="DB10" s="132">
        <f>INDEX('[6]Finance Indicators'!$B$3:$BO$35,MATCH($A10,'[6]Finance Indicators'!$A$3:$A$35,0),MATCH(DB$1,'[6]Finance Indicators'!$B$2:$BO$2,0))</f>
        <v>4701.2257405515838</v>
      </c>
      <c r="DC10" s="132">
        <f>INDEX('[6]Finance Indicators'!$B$3:$BO$35,MATCH($A10,'[6]Finance Indicators'!$A$3:$A$35,0),MATCH(DC$1,'[6]Finance Indicators'!$B$2:$BO$2,0))</f>
        <v>9205</v>
      </c>
      <c r="DD10" s="132">
        <f>INDEX('[6]Finance Indicators'!$B$3:$BO$35,MATCH($A10,'[6]Finance Indicators'!$A$3:$A$35,0),MATCH(DD$1,'[6]Finance Indicators'!$B$2:$BO$2,0))</f>
        <v>1958</v>
      </c>
      <c r="DE10" s="132">
        <f t="array" ref="DE10">INDEX('[7]Finance Indicators'!$A$2:$BO$35,MATCH($A10,'[7]Finance Indicators'!$A$2:$A$35,0),MATCH(DE$1,'[7]Finance Indicators'!$A$2:$BO$2,0))</f>
        <v>6474.5057232049949</v>
      </c>
      <c r="DF10" s="132">
        <f t="array" ref="DF10">INDEX('[7]Finance Indicators'!$A$2:$BO$35,MATCH($A10,'[7]Finance Indicators'!$A$2:$A$35,0),MATCH(DF$1,'[7]Finance Indicators'!$A$2:$BO$2,0))</f>
        <v>12444</v>
      </c>
      <c r="DG10" s="132">
        <f t="array" ref="DG10">INDEX('[7]Finance Indicators'!$A$2:$BO$35,MATCH($A10,'[7]Finance Indicators'!$A$2:$A$35,0),MATCH(DG$1,'[7]Finance Indicators'!$A$2:$BO$2,0))</f>
        <v>1922</v>
      </c>
      <c r="DH10" s="127">
        <f>(CD10*100)/Deflators!$B$2</f>
        <v>3683.3708057674139</v>
      </c>
      <c r="DI10" s="122">
        <f>(CG10*100)/Deflators!$B$3</f>
        <v>3224.6786023221275</v>
      </c>
      <c r="DJ10" s="122">
        <f>(CJ10*100)/Deflators!$B$4</f>
        <v>3136.4594811747825</v>
      </c>
      <c r="DK10" s="122">
        <f>(CM10*100)/Deflators!$B$5</f>
        <v>2781.7522022756734</v>
      </c>
      <c r="DL10" s="122">
        <f>(CP10*100)/Deflators!$B$6</f>
        <v>3684.5577714851311</v>
      </c>
      <c r="DM10" s="122">
        <f>(CS10*100)/Deflators!$B$7</f>
        <v>4079.708859175289</v>
      </c>
      <c r="DN10" s="122">
        <f>(CV10*100)/Deflators!$B$8</f>
        <v>4122.5099915767214</v>
      </c>
      <c r="DO10" s="122">
        <f>(CY10*100)/Deflators!$B$9</f>
        <v>4291.4566399255054</v>
      </c>
      <c r="DP10" s="122">
        <f>(DB10*100)/Deflators!$B$10</f>
        <v>4816.0833073272033</v>
      </c>
      <c r="DQ10" s="247">
        <f>(DE10*100)/Deflators!$B$11</f>
        <v>6474.5057232049949</v>
      </c>
      <c r="DR10" s="119">
        <v>72</v>
      </c>
      <c r="DS10" s="122">
        <f>INDEX('[3]5+ Awards at Level 5 &amp; Level 6'!$A$2:$G$35,MATCH($A10,'[3]5+ Awards at Level 5 &amp; Level 6'!$A$2:$A$35,0),MATCH(DS$1,'[3]5+ Awards at Level 5 &amp; Level 6'!$A$2:$G$2,0))</f>
        <v>75</v>
      </c>
      <c r="DT10" s="125">
        <f>INDEX('[8]Breadth and Depth cohort'!$X$1:$AH$36,MATCH($A10,'[8]Breadth and Depth cohort'!$X$1:$X$36,0),MATCH(DT$1,'[8]Breadth and Depth cohort'!$X$1:$AH$1,0))</f>
        <v>74</v>
      </c>
      <c r="DU10" s="125">
        <f>INDEX('[9]Breadth and Depth cohort'!$U$1:$AC$36,MATCH($A10,'[9]Breadth and Depth cohort'!$U$1:$U$36,0),MATCH(DU$1,'[9]Breadth and Depth cohort'!$U$1:$AC$1,0))</f>
        <v>78</v>
      </c>
      <c r="DV10" s="125">
        <f>INDEX([10]Extraction!$G$3:$Q$36,MATCH($A10,[10]Extraction!$Q$3:$Q$36,0),MATCH(DV$1,[10]Extraction!$G$3:$Q$3,0))</f>
        <v>80</v>
      </c>
      <c r="DW10" s="125">
        <f>INDEX([10]Extraction!$G$3:$Q$36,MATCH($A10,[10]Extraction!$Q$3:$Q$36,0),MATCH(DW$1,[10]Extraction!$G$3:$Q$3,0))</f>
        <v>83</v>
      </c>
      <c r="DX10" s="125">
        <f>INDEX([10]Extraction!$G$3:$Q$36,MATCH($A10,[10]Extraction!$Q$3:$Q$36,0),MATCH(DX$1,[10]Extraction!$G$3:$Q$3,0))</f>
        <v>83</v>
      </c>
      <c r="DY10" s="125">
        <f>INDEX([10]Extraction!$G$3:$Q$36,MATCH($A10,[10]Extraction!$Q$3:$Q$36,0),MATCH(DY$1,[10]Extraction!$G$3:$Q$3,0))</f>
        <v>84</v>
      </c>
      <c r="DZ10" s="241">
        <f>INDEX('[11]1920 Collected Indicators'!$A$3:$CV$36,MATCH($A10,'[11]1920 Collected Indicators'!$A$3:$A$36,0),MATCH(DZ$1,'[11]1920 Collected Indicators'!$A$3:$CV$3,0))</f>
        <v>88</v>
      </c>
      <c r="EA10" s="119">
        <v>44</v>
      </c>
      <c r="EB10" s="122">
        <f>INDEX('[3]5+ Awards at Level 5 &amp; Level 6'!$I$2:$M$35,MATCH($A10,'[3]5+ Awards at Level 5 &amp; Level 6'!$A$2:$A$35,0),MATCH(EB$1,'[3]5+ Awards at Level 5 &amp; Level 6'!$I$2:$M$2,0))</f>
        <v>48</v>
      </c>
      <c r="EC10" s="125">
        <f>INDEX('[8]Breadth and Depth cohort'!$X$1:$AH$36,MATCH($A10,'[8]Breadth and Depth cohort'!$X$1:$X$36,0),MATCH(EC$1,'[8]Breadth and Depth cohort'!$X$1:$AH$1,0))</f>
        <v>49</v>
      </c>
      <c r="ED10" s="125">
        <f>INDEX('[9]Breadth and Depth cohort'!$U$1:$AC$36,MATCH($A10,'[9]Breadth and Depth cohort'!$U$1:$U$36,0),MATCH(ED$1,'[9]Breadth and Depth cohort'!$U$1:$AC$1,0))</f>
        <v>53</v>
      </c>
      <c r="EE10" s="125">
        <f>INDEX([10]Extraction!$G$3:$Q$36,MATCH($A10,[10]Extraction!$Q$3:$Q$36,0),MATCH(EE$1,[10]Extraction!$G$3:$Q$3,0))</f>
        <v>56</v>
      </c>
      <c r="EF10" s="125">
        <f>INDEX([10]Extraction!$G$3:$Q$36,MATCH($A10,[10]Extraction!$Q$3:$Q$36,0),MATCH(EF$1,[10]Extraction!$G$3:$Q$3,0))</f>
        <v>57</v>
      </c>
      <c r="EG10" s="125">
        <f>INDEX([10]Extraction!$G$3:$Q$36,MATCH($A10,[10]Extraction!$Q$3:$Q$36,0),MATCH(EG$1,[10]Extraction!$G$3:$Q$3,0))</f>
        <v>60</v>
      </c>
      <c r="EH10" s="120">
        <f>INDEX([10]Extraction!$G$3:$Q$36,MATCH($A10,[10]Extraction!$Q$3:$Q$36,0),MATCH(EH$1,[10]Extraction!$G$3:$Q$3,0))</f>
        <v>59</v>
      </c>
      <c r="EI10" s="126">
        <f>INDEX('[11]1920 Collected Indicators'!$A$3:$CV$36,MATCH($A10,'[11]1920 Collected Indicators'!$A$3:$A$36,0),MATCH(EI$1,'[11]1920 Collected Indicators'!$A$3:$CV$3,0))</f>
        <v>66</v>
      </c>
      <c r="EJ10" s="127">
        <v>52</v>
      </c>
      <c r="EK10" s="122">
        <f>INDEX('[3]Deprived 5+ Awards'!$A$2:$K$35,MATCH($A10,'[3]Deprived 5+ Awards'!$A$2:$A$35,0),MATCH(EK$1,'[3]Deprived 5+ Awards'!$A$2:$K$2,0))</f>
        <v>44</v>
      </c>
      <c r="EL10" s="125">
        <f>INDEX('[12]2014'!$S$1:$U$35,MATCH($A10,'[12]2014'!$S$1:$S$35,0),MATCH(EL$1,'[12]2014'!$S$1:$U$1,0))</f>
        <v>51</v>
      </c>
      <c r="EM10" s="125">
        <f>INDEX('[12]2015'!$S$1:$U$35,MATCH($A10,'[12]2015'!$S$1:$S$35,0),MATCH(EM$1,'[12]2015'!$S$1:$U$1,0))</f>
        <v>61</v>
      </c>
      <c r="EN10" s="125">
        <f>INDEX([13]Extraction!$B$2:$L$35,MATCH($A10,[13]Extraction!$L$2:$L$35,0),MATCH(EN$1,[13]Extraction!$B$2:$L$2,0))</f>
        <v>58</v>
      </c>
      <c r="EO10" s="125">
        <f>INDEX([13]Extraction!$B$2:$L$35,MATCH($A10,[13]Extraction!$L$2:$L$35,0),MATCH(EO$1,[13]Extraction!$B$2:$L$2,0))</f>
        <v>65</v>
      </c>
      <c r="EP10" s="122">
        <f>INDEX([13]Extraction!$B$2:$L$35,MATCH($A10,[13]Extraction!$L$2:$L$35,0),MATCH(EP$1,[13]Extraction!$B$2:$L$2,0))</f>
        <v>62</v>
      </c>
      <c r="EQ10" s="122">
        <f>INDEX([13]Extraction!$B$2:$L$35,MATCH($A10,[13]Extraction!$L$2:$L$35,0),MATCH(EQ$1,[13]Extraction!$B$2:$L$2,0))</f>
        <v>71</v>
      </c>
      <c r="ER10" s="337">
        <f>INDEX('[11]1920 Collected Indicators'!$A$3:$CV$36,MATCH($A10,'[11]1920 Collected Indicators'!$A$3:$A$36,0),MATCH(ER$1,'[11]1920 Collected Indicators'!$A$3:$CV$3,0))</f>
        <v>74</v>
      </c>
      <c r="ES10" s="124">
        <v>30</v>
      </c>
      <c r="ET10" s="122">
        <f>INDEX('[3]Deprived 5+ Awards'!$A$2:$K$35,MATCH($A10,'[3]Deprived 5+ Awards'!$A$2:$A$35,0),MATCH(ET$1,'[3]Deprived 5+ Awards'!$A$2:$K$2,0))</f>
        <v>18</v>
      </c>
      <c r="EU10" s="125">
        <f>INDEX('[12]2014'!$S$1:$U$35,MATCH($A10,'[12]2014'!$S$1:$S$35,0),MATCH(EU$1,'[12]2014'!$S$1:$U$1,0))</f>
        <v>29</v>
      </c>
      <c r="EV10" s="125">
        <f>INDEX('[12]2015'!$S$1:$U$35,MATCH($A10,'[12]2015'!$S$1:$S$35,0),MATCH(EV$1,'[12]2015'!$S$1:$U$1,0))</f>
        <v>27</v>
      </c>
      <c r="EW10" s="125">
        <f>INDEX([13]Extraction!$B$2:$L$35,MATCH($A10,[13]Extraction!$L$2:$L$35,0),MATCH(EW$1,[13]Extraction!$B$2:$L$2,0))</f>
        <v>38</v>
      </c>
      <c r="EX10" s="125">
        <f>INDEX([13]Extraction!$B$2:$L$35,MATCH($A10,[13]Extraction!$L$2:$L$35,0),MATCH(EX$1,[13]Extraction!$B$2:$L$2,0))</f>
        <v>33</v>
      </c>
      <c r="EY10" s="122">
        <f>INDEX([13]Extraction!$B$2:$L$35,MATCH($A10,[13]Extraction!$L$2:$L$35,0),MATCH(EY$1,[13]Extraction!$B$2:$L$2,0))</f>
        <v>33</v>
      </c>
      <c r="EZ10" s="122">
        <f>INDEX([13]Extraction!$B$2:$L$35,MATCH($A10,[13]Extraction!$L$2:$L$35,0),MATCH(EZ$1,[13]Extraction!$B$2:$L$2,0))</f>
        <v>35</v>
      </c>
      <c r="FA10" s="340">
        <f>INDEX('[11]1920 Collected Indicators'!$A$3:$CV$36,MATCH($A10,'[11]1920 Collected Indicators'!$A$3:$A$36,0),MATCH(FA$1,'[11]1920 Collected Indicators'!$A$3:$CV$3,0))</f>
        <v>43</v>
      </c>
      <c r="FB10" s="119">
        <v>2204.6153846153848</v>
      </c>
      <c r="FC10" s="87">
        <v>2866</v>
      </c>
      <c r="FD10" s="87">
        <v>25</v>
      </c>
      <c r="FE10" s="88">
        <v>3682.1862348178138</v>
      </c>
      <c r="FF10" s="87">
        <v>3638</v>
      </c>
      <c r="FG10" s="87">
        <v>19</v>
      </c>
      <c r="FH10" s="88">
        <v>2642.3076923076924</v>
      </c>
      <c r="FI10" s="87">
        <v>2748</v>
      </c>
      <c r="FJ10" s="87">
        <v>20</v>
      </c>
      <c r="FK10" s="88">
        <v>3008.361204013378</v>
      </c>
      <c r="FL10" s="87">
        <v>3598</v>
      </c>
      <c r="FM10" s="87">
        <v>23</v>
      </c>
      <c r="FN10" s="88">
        <v>2871.7948717948721</v>
      </c>
      <c r="FO10" s="39">
        <v>3136</v>
      </c>
      <c r="FP10" s="39">
        <v>21</v>
      </c>
      <c r="FQ10" s="88">
        <v>2822.7424749163879</v>
      </c>
      <c r="FR10" s="87">
        <v>3376</v>
      </c>
      <c r="FS10" s="87">
        <v>23</v>
      </c>
      <c r="FT10" s="88">
        <f t="shared" si="32"/>
        <v>3490.7692307692309</v>
      </c>
      <c r="FU10" s="87">
        <f>INDEX('[2]All Previous Years'!$A$1:$EX$34,MATCH($A10,'[2]All Previous Years'!$A$1:$A$34,0),MATCH(FU$1,'[2]All Previous Years'!$A$1:$EX$1,0))</f>
        <v>4538</v>
      </c>
      <c r="FV10" s="88">
        <f>INDEX('[3]Raw data 16-17'!$B$2:$XA$34,MATCH($A10,'[3]Raw data 16-17'!$A$2:$A$34,0),MATCH(FV$1,'[3]Raw data 16-17'!$B$1:$GU$1,0))</f>
        <v>25</v>
      </c>
      <c r="FW10" s="88">
        <f t="shared" si="33"/>
        <v>4444.9300699300702</v>
      </c>
      <c r="FX10" s="39">
        <f>INDEX([4]Sheet1!$A$1:$CJ$34, MATCH($A10, [4]Sheet1!$A$1:$A$34, 0), MATCH(FX$1, [4]Sheet1!$A$1:$CJ$1, 0))</f>
        <v>5085</v>
      </c>
      <c r="FY10" s="39">
        <f>INDEX('[5]Finance Indicators'!$A$2:$BO$35,MATCH($A10,'[5]Finance Indicators'!$A$2:$A$35,0),MATCH(FY$1,'[5]Finance Indicators'!$A$2:$BO$2,0))</f>
        <v>22</v>
      </c>
      <c r="FZ10" s="132">
        <f>INDEX('[6]Finance Indicators'!$B$3:$BO$35,MATCH($A10,'[6]Finance Indicators'!$A$3:$A$35,0),MATCH(FZ$1,'[6]Finance Indicators'!$B$2:$BO$2,0))</f>
        <v>4222.0279720279723</v>
      </c>
      <c r="GA10" s="132">
        <f>INDEX('[6]Finance Indicators'!$B$3:$BO$35,MATCH($A10,'[6]Finance Indicators'!$A$3:$A$35,0),MATCH(GA$1,'[6]Finance Indicators'!$B$2:$BO$2,0))</f>
        <v>4830</v>
      </c>
      <c r="GB10" s="132">
        <f>INDEX('[6]Finance Indicators'!$B$3:$BO$35,MATCH($A10,'[6]Finance Indicators'!$A$3:$A$35,0),MATCH(GB$1,'[6]Finance Indicators'!$B$2:$BO$2,0))</f>
        <v>22</v>
      </c>
      <c r="GC10" s="132" t="str">
        <f t="array" ref="GC10">INDEX('[7]Finance Indicators'!$A$2:$BO$35,MATCH($A10,'[7]Finance Indicators'!$A$2:$A$35,0),MATCH(GC$1,'[7]Finance Indicators'!$A$2:$BO$2,0))</f>
        <v>dna</v>
      </c>
      <c r="GD10" s="132">
        <f t="array" ref="GD10">INDEX('[7]Finance Indicators'!$A$2:$BO$35,MATCH($A10,'[7]Finance Indicators'!$A$2:$A$35,0),MATCH(GD$1,'[7]Finance Indicators'!$A$2:$BO$2,0))</f>
        <v>5363</v>
      </c>
      <c r="GE10" s="238" t="str">
        <f t="array" ref="GE10">INDEX('[7]Finance Indicators'!$A$2:$BO$35,MATCH($A10,'[7]Finance Indicators'!$A$2:$A$35,0),MATCH(GE$1,'[7]Finance Indicators'!$A$2:$BO$2,0))</f>
        <v>dna</v>
      </c>
      <c r="GF10" s="128">
        <f>(FB10*100)/Deflators!$B$2</f>
        <v>2597.088732400046</v>
      </c>
      <c r="GG10" s="125">
        <f>(FE10*100)/Deflators!$B$3</f>
        <v>4272.9182512879333</v>
      </c>
      <c r="GH10" s="125">
        <f>(FH10*100)/Deflators!$B$4</f>
        <v>3004.7760850265031</v>
      </c>
      <c r="GI10" s="125">
        <f>(FK10*100)/Deflators!$B$5</f>
        <v>3360.4347978978335</v>
      </c>
      <c r="GJ10" s="125">
        <f>(FN10*100)/Deflators!$B$6</f>
        <v>3164.2542335885246</v>
      </c>
      <c r="GK10" s="125">
        <f>(FQ10*100)/Deflators!$B$7</f>
        <v>3085.0335716990253</v>
      </c>
      <c r="GL10" s="125">
        <f>(FT10*100)/Deflators!$B$8</f>
        <v>3722.9947513813968</v>
      </c>
      <c r="GM10" s="125">
        <f>(FW10*100)/Deflators!$B$9</f>
        <v>4658.6039269453067</v>
      </c>
      <c r="GN10" s="125">
        <f>IFERROR((FZ10*100)/Deflators!$B$10,"dna")</f>
        <v>4325.1780623422574</v>
      </c>
      <c r="GO10" s="125" t="str">
        <f>IFERROR((GC10*100)/Deflators!$B$11,"dna")</f>
        <v>dna</v>
      </c>
      <c r="GP10" s="121">
        <v>236.85897435897434</v>
      </c>
      <c r="GQ10" s="87">
        <v>1478</v>
      </c>
      <c r="GR10" s="87">
        <v>120</v>
      </c>
      <c r="GS10" s="88">
        <v>184.64228079612695</v>
      </c>
      <c r="GT10" s="87">
        <v>1373</v>
      </c>
      <c r="GU10" s="87">
        <v>143</v>
      </c>
      <c r="GV10" s="88">
        <v>219.80168269230768</v>
      </c>
      <c r="GW10" s="87">
        <v>1463</v>
      </c>
      <c r="GX10" s="87">
        <v>128</v>
      </c>
      <c r="GY10" s="88">
        <v>203.46447445684086</v>
      </c>
      <c r="GZ10" s="87">
        <v>1386</v>
      </c>
      <c r="HA10" s="87">
        <v>131</v>
      </c>
      <c r="HB10" s="88">
        <v>136.7661943319838</v>
      </c>
      <c r="HC10" s="87">
        <v>1081</v>
      </c>
      <c r="HD10" s="87">
        <v>152</v>
      </c>
      <c r="HE10" s="88">
        <v>183.85160938352425</v>
      </c>
      <c r="HF10" s="87">
        <v>1348</v>
      </c>
      <c r="HG10" s="87">
        <v>141</v>
      </c>
      <c r="HH10" s="88">
        <f t="shared" si="34"/>
        <v>194.55362156092085</v>
      </c>
      <c r="HI10" s="87">
        <f>INDEX('[2]All Previous Years'!$A$1:$EX$34,MATCH($A10,'[2]All Previous Years'!$A$1:$A$34,0),MATCH(HI$1,'[2]All Previous Years'!$A$1:$EX$1,0))</f>
        <v>1386</v>
      </c>
      <c r="HJ10" s="32">
        <f>INDEX('[3]Raw data 16-17'!$B$2:$XA$34,MATCH($A10,'[3]Raw data 16-17'!$A$2:$A$34,0),MATCH(HJ$1,'[3]Raw data 16-17'!$B$1:$GU$1,0))</f>
        <v>137</v>
      </c>
      <c r="HK10" s="88">
        <f t="shared" si="35"/>
        <v>278.68318122555411</v>
      </c>
      <c r="HL10" s="32">
        <f>INDEX([4]Sheet1!$A$1:$CJ$34, MATCH($A10, [4]Sheet1!$A$1:$A$34, 0), MATCH(HL$1, [4]Sheet1!$A$1:$CJ$1, 0))</f>
        <v>1710</v>
      </c>
      <c r="HM10" s="32">
        <f>INDEX('[5]Finance Indicators'!$A$2:$BO$35,MATCH($A10,'[5]Finance Indicators'!$A$2:$A$35,0),MATCH(HM$1,'[5]Finance Indicators'!$A$2:$BO$2,0))</f>
        <v>118</v>
      </c>
      <c r="HN10" s="132">
        <f>INDEX('[6]Finance Indicators'!$B$3:$BO$35,MATCH($A10,'[6]Finance Indicators'!$A$3:$A$35,0),MATCH(HN$1,'[6]Finance Indicators'!$B$2:$BO$2,0))</f>
        <v>379.46698970321017</v>
      </c>
      <c r="HO10" s="132">
        <f>INDEX('[6]Finance Indicators'!$B$3:$BO$35,MATCH($A10,'[6]Finance Indicators'!$A$3:$A$35,0),MATCH(HO$1,'[6]Finance Indicators'!$B$2:$BO$2,0))</f>
        <v>2506</v>
      </c>
      <c r="HP10" s="132">
        <f>INDEX('[6]Finance Indicators'!$B$3:$BO$35,MATCH($A10,'[6]Finance Indicators'!$A$3:$A$35,0),MATCH(HP$1,'[6]Finance Indicators'!$B$2:$BO$2,0))</f>
        <v>127</v>
      </c>
      <c r="HQ10" s="132" t="str">
        <f t="array" ref="HQ10">INDEX('[7]Finance Indicators'!$A$2:$BO$35,MATCH($A10,'[7]Finance Indicators'!$A$2:$A$35,0),MATCH(HQ$1,'[7]Finance Indicators'!$A$2:$BO$2,0))</f>
        <v>dna</v>
      </c>
      <c r="HR10" s="238">
        <f t="array" ref="HR10">INDEX('[7]Finance Indicators'!$A$2:$BO$35,MATCH($A10,'[7]Finance Indicators'!$A$2:$A$35,0),MATCH(HR$1,'[7]Finance Indicators'!$A$2:$BO$2,0))</f>
        <v>2822</v>
      </c>
      <c r="HS10" s="238" t="str">
        <f t="array" ref="HS10">INDEX('[7]Finance Indicators'!$A$2:$BO$35,MATCH($A10,'[7]Finance Indicators'!$A$2:$A$35,0),MATCH(HS$1,'[7]Finance Indicators'!$A$2:$BO$2,0))</f>
        <v>dna</v>
      </c>
      <c r="HT10" s="128">
        <f>(GP10*100)/Deflators!$B$2</f>
        <v>279.02543807333592</v>
      </c>
      <c r="HU10" s="125">
        <f>(GS10*100)/Deflators!$B$3</f>
        <v>214.26438568288177</v>
      </c>
      <c r="HV10" s="125">
        <f>(GV10*100)/Deflators!$B$4</f>
        <v>249.95379664720787</v>
      </c>
      <c r="HW10" s="125">
        <f>(GY10*100)/Deflators!$B$5</f>
        <v>227.27626562548986</v>
      </c>
      <c r="HX10" s="125">
        <f>(HB10*100)/Deflators!$B$6</f>
        <v>150.69426221110763</v>
      </c>
      <c r="HY10" s="125">
        <f>(HE10*100)/Deflators!$B$7</f>
        <v>200.93522246512003</v>
      </c>
      <c r="HZ10" s="125">
        <f>(HH10*100)/Deflators!$B$8</f>
        <v>207.49641813874305</v>
      </c>
      <c r="IA10" s="125">
        <f>(HK10*100)/Deflators!$B$9</f>
        <v>292.07986222635941</v>
      </c>
      <c r="IB10" s="125">
        <f>IFERROR((HN10*100)/Deflators!$B$10,"dna")</f>
        <v>388.73790276169825</v>
      </c>
      <c r="IC10" s="125" t="str">
        <f>IFERROR((HQ10*100)/Deflators!$B$11,"dna")</f>
        <v>dna</v>
      </c>
      <c r="ID10" s="121">
        <v>82.758620689655174</v>
      </c>
      <c r="IE10" s="88">
        <v>88.271604938271608</v>
      </c>
      <c r="IF10" s="88">
        <v>86.486486486486484</v>
      </c>
      <c r="IG10" s="88">
        <v>85.064935064935071</v>
      </c>
      <c r="IH10" s="88">
        <v>87.861271676300575</v>
      </c>
      <c r="II10" s="88">
        <v>85.975609756097555</v>
      </c>
      <c r="IJ10" s="88">
        <f>INDEX('[3]Raw data 16-17'!$B$2:$XA$34,MATCH($A10,'[3]Raw data 16-17'!$A$2:$A$34,0),MATCH(IJ$1,'[3]Raw data 16-17'!$B$1:$GU$1,0))</f>
        <v>84.567901234567898</v>
      </c>
      <c r="IK10" s="88">
        <f>INDEX('[14]1718 Collected Indicators'!$A$3:$CH$36,MATCH($A10,'[14]1718 Collected Indicators'!$A$3:$A$36,0),MATCH(IK$1,'[14]1718 Collected Indicators'!$A$3:$CH$3,0))</f>
        <v>84.285714285714292</v>
      </c>
      <c r="IL10" s="120">
        <f>INDEX('[15]1819 Collected Indicators'!$A$3:$CV$36,MATCH($A10,'[15]1819 Collected Indicators'!$A$3:$A$36,0),MATCH(IL$1,'[15]1819 Collected Indicators'!$A$3:$CV$3,0))</f>
        <v>85.234899328859058</v>
      </c>
      <c r="IM10" s="120" t="str">
        <f>INDEX('[11]1920 Collected Indicators'!$A$3:$CV$36,MATCH($A10,'[11]1920 Collected Indicators'!$A$3:$A$36,0),MATCH(IM$1,'[11]1920 Collected Indicators'!$A$3:$CV$3,0))</f>
        <v>dna</v>
      </c>
      <c r="IN10" s="119">
        <v>89.566666666666663</v>
      </c>
      <c r="IO10" s="88">
        <v>90</v>
      </c>
      <c r="IP10" s="88">
        <v>85.333333333333329</v>
      </c>
      <c r="IQ10" s="88">
        <f>INDEX('[16]Raw Data'!$B$2:$BS$34,MATCH($A10,'[16]Raw Data'!$A$2:$A$34,0),MATCH(IQ$1,'[16]Raw Data'!$B$1:$BS$1,0))</f>
        <v>82</v>
      </c>
      <c r="IR10" s="88">
        <f t="shared" si="1"/>
        <v>76</v>
      </c>
      <c r="IS10" s="120">
        <f t="shared" si="1"/>
        <v>76.333333333333329</v>
      </c>
      <c r="IT10" s="120">
        <f t="shared" si="1"/>
        <v>78.333333333333329</v>
      </c>
      <c r="IU10" s="119">
        <v>95</v>
      </c>
      <c r="IV10" s="88">
        <v>96</v>
      </c>
      <c r="IW10" s="88">
        <v>97</v>
      </c>
      <c r="IX10" s="88">
        <v>96.8</v>
      </c>
      <c r="IY10" s="88">
        <v>97.5</v>
      </c>
      <c r="IZ10" s="88">
        <f>INDEX('[3]Raw data 16-17'!$B$2:$BV$34,MATCH($A10,'[3]Raw data 16-17'!$A$2:$A$34,0),MATCH(IZ$1,'[3]Raw data 16-17'!$B$1:$BV$1,0))</f>
        <v>98.3</v>
      </c>
      <c r="JA10" s="88">
        <f>INDEX('[14]1718 Collected Indicators'!$A$3:$CH$36,MATCH($A10,'[14]1718 Collected Indicators'!$A$3:$A$36,0),MATCH(JA$1,'[14]1718 Collected Indicators'!$A$3:$CH$3,0))</f>
        <v>98.8</v>
      </c>
      <c r="JB10" s="120">
        <f>INDEX('[15]1819 Collected Indicators'!$A$3:$CV$36,MATCH($A10,'[15]1819 Collected Indicators'!$A$3:$A$36,0),MATCH(JB$1,'[15]1819 Collected Indicators'!$A$3:$CV$3,0))</f>
        <v>97.251414713015365</v>
      </c>
      <c r="JC10" s="120" t="str">
        <f>INDEX('[11]1920 Collected Indicators'!$A$3:$CV$36,MATCH($A10,'[11]1920 Collected Indicators'!$A$3:$A$36,0),MATCH(JC$1,'[11]1920 Collected Indicators'!$A$3:$CV$3,0))</f>
        <v>dna</v>
      </c>
      <c r="JD10" s="119">
        <v>1090.78</v>
      </c>
      <c r="JE10" s="88">
        <v>1154.93</v>
      </c>
      <c r="JF10" s="88">
        <f>INDEX('[17]Cohort Attainment'!$O$40:$BR$75,MATCH($A10,'[17]Cohort Attainment'!$O$40:$O$75,0),MATCH(JF$1,'[17]Cohort Attainment'!$O$40:$BR$40,0))</f>
        <v>1134.98</v>
      </c>
      <c r="JG10" s="88">
        <f>INDEX('[18]Cohort Attainment'!$Q$40:$AQ$72,MATCH($A10,'[18]Cohort Attainment'!$O$40:$O$72,0),MATCH(JG$1,'[18]Cohort Attainment'!$Q$39:$AO$39,0))</f>
        <v>1192.83</v>
      </c>
      <c r="JH10" s="88">
        <f>INDEX('[19]Cohort Attainment'!$BP$3:$BU$36,MATCH($A10,'[19]Cohort Attainment'!$BU$3:$BU$36,0),MATCH(JH$1,'[19]Cohort Attainment'!$BP$36:$BU$36,0))</f>
        <v>1268.4000000000001</v>
      </c>
      <c r="JI10" s="88">
        <f>INDEX('[19]Cohort Attainment'!$BP$3:$BU$36,MATCH($A10,'[19]Cohort Attainment'!$BU$3:$BU$36,0),MATCH(JI$1,'[19]Cohort Attainment'!$BP$36:$BU$36,0))</f>
        <v>1304.52</v>
      </c>
      <c r="JJ10" s="88">
        <f>INDEX('[19]Cohort Attainment'!$BP$3:$BU$36,MATCH($A10,'[19]Cohort Attainment'!$BU$3:$BU$36,0),MATCH(JJ$1,'[19]Cohort Attainment'!$BP$36:$BU$36,0))</f>
        <v>1312.4</v>
      </c>
      <c r="JK10" s="88">
        <f>INDEX('[19]Cohort Attainment'!$BP$3:$BU$36,MATCH($A10,'[19]Cohort Attainment'!$BU$3:$BU$36,0),MATCH(JK$1,'[19]Cohort Attainment'!$BP$36:$BU$36,0))</f>
        <v>1245.9000000000001</v>
      </c>
      <c r="JL10" s="126">
        <f>INDEX('[11]1920 Collected Indicators'!$A$3:$CV$36,MATCH($A10,'[11]1920 Collected Indicators'!$A$3:$A$36,0),MATCH(JL$1,'[11]1920 Collected Indicators'!$A$3:$CV$3,0))</f>
        <v>1344.77</v>
      </c>
      <c r="JM10" s="121">
        <v>810</v>
      </c>
      <c r="JN10" s="88">
        <v>695</v>
      </c>
      <c r="JO10" s="88">
        <f>INDEX('[17]Cohort Attainment'!$O$40:$BR$75,MATCH($A10,'[17]Cohort Attainment'!$O$40:$O$75,0),MATCH(JO$1,'[17]Cohort Attainment'!$O$40:$BR$40,0))</f>
        <v>788</v>
      </c>
      <c r="JP10" s="88">
        <f>INDEX('[18]Cohort Attainment'!$Q$40:$AQ$72,MATCH($A10,'[18]Cohort Attainment'!$O$40:$O$72,0),MATCH(JP$1,'[18]Cohort Attainment'!$Q$39:$AO$39,0))</f>
        <v>823</v>
      </c>
      <c r="JQ10" s="88">
        <f>INDEX('[19]Cohort Attainment'!$P$3:$AO$36,MATCH($A10,'[19]Cohort Attainment'!$AO$3:$AO$36,0),MATCH(JQ$1,'[19]Cohort Attainment'!$P$36:$AO$36,0))</f>
        <v>972</v>
      </c>
      <c r="JR10" s="88">
        <f>INDEX('[19]Cohort Attainment'!$P$3:$AO$36,MATCH($A10,'[19]Cohort Attainment'!$AO$3:$AO$36,0),MATCH(JR$1,'[19]Cohort Attainment'!$P$36:$AO$36,0))</f>
        <v>948</v>
      </c>
      <c r="JS10" s="88">
        <f>INDEX('[19]Cohort Attainment'!$P$3:$AO$36,MATCH($A10,'[19]Cohort Attainment'!$AO$3:$AO$36,0),MATCH(JS$1,'[19]Cohort Attainment'!$P$36:$AO$36,0))</f>
        <v>920</v>
      </c>
      <c r="JT10" s="120">
        <f>INDEX('[19]Cohort Attainment'!$P$3:$AO$36,MATCH($A10,'[19]Cohort Attainment'!$AO$3:$AO$36,0),MATCH(JT$1,'[19]Cohort Attainment'!$P$36:$AO$36,0))</f>
        <v>977</v>
      </c>
      <c r="JU10" s="120">
        <f>INDEX('[11]1920 Collected Indicators'!$A$3:$CV$36,MATCH($A10,'[11]1920 Collected Indicators'!$A$3:$A$36,0),MATCH(JU$1,'[11]1920 Collected Indicators'!$A$3:$CV$3,0))</f>
        <v>1015</v>
      </c>
      <c r="JV10" s="119">
        <v>764</v>
      </c>
      <c r="JW10" s="88">
        <v>857</v>
      </c>
      <c r="JX10" s="88">
        <f>INDEX('[17]Cohort Attainment'!$O$40:$BR$75,MATCH($A10,'[17]Cohort Attainment'!$O$40:$O$75,0),MATCH(JX$1,'[17]Cohort Attainment'!$O$40:$BR$40,0))</f>
        <v>848</v>
      </c>
      <c r="JY10" s="88">
        <f>INDEX('[18]Cohort Attainment'!$Q$40:$AQ$72,MATCH($A10,'[18]Cohort Attainment'!$O$40:$O$72,0),MATCH(JY$1,'[18]Cohort Attainment'!$Q$39:$AO$39,0))</f>
        <v>936</v>
      </c>
      <c r="JZ10" s="88">
        <f>INDEX('[19]Cohort Attainment'!$P$3:$AO$36,MATCH($A10,'[19]Cohort Attainment'!$AO$3:$AO$36,0),MATCH(JZ$1,'[19]Cohort Attainment'!$P$36:$AO$36,0))</f>
        <v>973</v>
      </c>
      <c r="KA10" s="88">
        <f>INDEX('[19]Cohort Attainment'!$P$3:$AO$36,MATCH($A10,'[19]Cohort Attainment'!$AO$3:$AO$36,0),MATCH(KA$1,'[19]Cohort Attainment'!$P$36:$AO$36,0))</f>
        <v>1072</v>
      </c>
      <c r="KB10" s="88">
        <f>INDEX('[19]Cohort Attainment'!$P$3:$AO$36,MATCH($A10,'[19]Cohort Attainment'!$AO$3:$AO$36,0),MATCH(KB$1,'[19]Cohort Attainment'!$P$36:$AO$36,0))</f>
        <v>1012</v>
      </c>
      <c r="KC10" s="120">
        <f>INDEX('[19]Cohort Attainment'!$P$3:$AO$36,MATCH($A10,'[19]Cohort Attainment'!$AO$3:$AO$36,0),MATCH(KC$1,'[19]Cohort Attainment'!$P$36:$AO$36,0))</f>
        <v>1063</v>
      </c>
      <c r="KD10" s="120">
        <f>INDEX('[11]1920 Collected Indicators'!$A$3:$CV$36,MATCH($A10,'[11]1920 Collected Indicators'!$A$3:$A$36,0),MATCH(KD$1,'[11]1920 Collected Indicators'!$A$3:$CV$3,0))</f>
        <v>1125</v>
      </c>
      <c r="KE10" s="119">
        <v>956</v>
      </c>
      <c r="KF10" s="88">
        <v>1102</v>
      </c>
      <c r="KG10" s="88">
        <f>INDEX('[17]Cohort Attainment'!$O$40:$BR$75,MATCH($A10,'[17]Cohort Attainment'!$O$40:$O$75,0),MATCH(KG$1,'[17]Cohort Attainment'!$O$40:$BR$40,0))</f>
        <v>1046</v>
      </c>
      <c r="KH10" s="88">
        <f>INDEX('[18]Cohort Attainment'!$Q$40:$AQ$72,MATCH($A10,'[18]Cohort Attainment'!$O$40:$O$72,0),MATCH(KH$1,'[18]Cohort Attainment'!$Q$39:$AO$39,0))</f>
        <v>1196</v>
      </c>
      <c r="KI10" s="88">
        <f>INDEX('[19]Cohort Attainment'!$P$3:$AO$36,MATCH($A10,'[19]Cohort Attainment'!$AO$3:$AO$36,0),MATCH(KI$1,'[19]Cohort Attainment'!$P$36:$AO$36,0))</f>
        <v>1150</v>
      </c>
      <c r="KJ10" s="88">
        <f>INDEX('[19]Cohort Attainment'!$P$3:$AO$36,MATCH($A10,'[19]Cohort Attainment'!$AO$3:$AO$36,0),MATCH(KJ$1,'[19]Cohort Attainment'!$P$36:$AO$36,0))</f>
        <v>1155</v>
      </c>
      <c r="KK10" s="88">
        <f>INDEX('[19]Cohort Attainment'!$P$3:$AO$36,MATCH($A10,'[19]Cohort Attainment'!$AO$3:$AO$36,0),MATCH(KK$1,'[19]Cohort Attainment'!$P$36:$AO$36,0))</f>
        <v>1266</v>
      </c>
      <c r="KL10" s="120">
        <f>INDEX('[19]Cohort Attainment'!$P$3:$AO$36,MATCH($A10,'[19]Cohort Attainment'!$AO$3:$AO$36,0),MATCH(KL$1,'[19]Cohort Attainment'!$P$36:$AO$36,0))</f>
        <v>1104</v>
      </c>
      <c r="KM10" s="120">
        <f>INDEX('[11]1920 Collected Indicators'!$A$3:$CV$36,MATCH($A10,'[11]1920 Collected Indicators'!$A$3:$A$36,0),MATCH(KM$1,'[11]1920 Collected Indicators'!$A$3:$CV$3,0))</f>
        <v>1232</v>
      </c>
      <c r="KN10" s="119">
        <v>1154</v>
      </c>
      <c r="KO10" s="88">
        <v>1195</v>
      </c>
      <c r="KP10" s="88">
        <f>INDEX('[17]Cohort Attainment'!$O$40:$BR$75,MATCH($A10,'[17]Cohort Attainment'!$O$40:$O$75,0),MATCH(KP$1,'[17]Cohort Attainment'!$O$40:$BR$40,0))</f>
        <v>1155</v>
      </c>
      <c r="KQ10" s="88">
        <f>INDEX('[18]Cohort Attainment'!$Q$40:$AQ$72,MATCH($A10,'[18]Cohort Attainment'!$O$40:$O$72,0),MATCH(KQ$1,'[18]Cohort Attainment'!$Q$39:$AO$39,0))</f>
        <v>1167</v>
      </c>
      <c r="KR10" s="88">
        <f>INDEX('[19]Cohort Attainment'!$P$3:$AO$36,MATCH($A10,'[19]Cohort Attainment'!$AO$3:$AO$36,0),MATCH(KR$1,'[19]Cohort Attainment'!$P$36:$AO$36,0))</f>
        <v>1268</v>
      </c>
      <c r="KS10" s="88">
        <f>INDEX('[19]Cohort Attainment'!$P$3:$AO$36,MATCH($A10,'[19]Cohort Attainment'!$AO$3:$AO$36,0),MATCH(KS$1,'[19]Cohort Attainment'!$P$36:$AO$36,0))</f>
        <v>1395</v>
      </c>
      <c r="KT10" s="88">
        <f>INDEX('[19]Cohort Attainment'!$P$3:$AO$36,MATCH($A10,'[19]Cohort Attainment'!$AO$3:$AO$36,0),MATCH(KT$1,'[19]Cohort Attainment'!$P$36:$AO$36,0))</f>
        <v>1369</v>
      </c>
      <c r="KU10" s="120">
        <f>INDEX('[19]Cohort Attainment'!$P$3:$AO$36,MATCH($A10,'[19]Cohort Attainment'!$AO$3:$AO$36,0),MATCH(KU$1,'[19]Cohort Attainment'!$P$36:$AO$36,0))</f>
        <v>1326</v>
      </c>
      <c r="KV10" s="120">
        <f>INDEX('[11]1920 Collected Indicators'!$A$3:$CV$36,MATCH($A10,'[11]1920 Collected Indicators'!$A$3:$A$36,0),MATCH(KV$1,'[11]1920 Collected Indicators'!$A$3:$CV$3,0))</f>
        <v>1379</v>
      </c>
      <c r="KW10" s="119">
        <v>1255</v>
      </c>
      <c r="KX10" s="88">
        <v>1332</v>
      </c>
      <c r="KY10" s="88">
        <f>INDEX('[17]Cohort Attainment'!$O$40:$BR$75,MATCH($A10,'[17]Cohort Attainment'!$O$40:$O$75,0),MATCH(KY$1,'[17]Cohort Attainment'!$O$40:$BR$40,0))</f>
        <v>1336</v>
      </c>
      <c r="KZ10" s="88">
        <f>INDEX('[18]Cohort Attainment'!$Q$40:$AQ$72,MATCH($A10,'[18]Cohort Attainment'!$O$40:$O$72,0),MATCH(KZ$1,'[18]Cohort Attainment'!$Q$39:$AO$39,0))</f>
        <v>1368</v>
      </c>
      <c r="LA10" s="88">
        <f>INDEX('[19]Cohort Attainment'!$P$3:$AO$36,MATCH($A10,'[19]Cohort Attainment'!$AO$3:$AO$36,0),MATCH(LA$1,'[19]Cohort Attainment'!$P$36:$AO$36,0))</f>
        <v>1446</v>
      </c>
      <c r="LB10" s="88">
        <f>INDEX('[19]Cohort Attainment'!$P$3:$AO$36,MATCH($A10,'[19]Cohort Attainment'!$AO$3:$AO$36,0),MATCH(LB$1,'[19]Cohort Attainment'!$P$36:$AO$36,0))</f>
        <v>1460</v>
      </c>
      <c r="LC10" s="88">
        <f>INDEX('[19]Cohort Attainment'!$P$3:$AO$36,MATCH($A10,'[19]Cohort Attainment'!$AO$3:$AO$36,0),MATCH(LC$1,'[19]Cohort Attainment'!$P$36:$AO$36,0))</f>
        <v>1456</v>
      </c>
      <c r="LD10" s="120">
        <f>INDEX('[19]Cohort Attainment'!$P$3:$AO$36,MATCH($A10,'[19]Cohort Attainment'!$AO$3:$AO$36,0),MATCH(LD$1,'[19]Cohort Attainment'!$P$36:$AO$36,0))</f>
        <v>1388</v>
      </c>
      <c r="LE10" s="120">
        <f>INDEX('[11]1920 Collected Indicators'!$A$3:$CV$36,MATCH($A10,'[11]1920 Collected Indicators'!$A$3:$A$36,0),MATCH(LE$1,'[11]1920 Collected Indicators'!$A$3:$CV$3,0))</f>
        <v>1514</v>
      </c>
      <c r="LF10" s="119">
        <v>88.413685847589434</v>
      </c>
      <c r="LG10" s="88" t="str">
        <f>INDEX('[3]Raw data 16-17'!$B$2:$XA$34,MATCH($A10,'[3]Raw data 16-17'!$A$2:$A$34,0),MATCH(LG$1,'[3]Raw data 16-17'!$B$1:$GU$1,0))</f>
        <v>dna</v>
      </c>
      <c r="LH10" s="88" t="str">
        <f>INDEX('[14]1718 Collected Indicators'!$A$3:$CH$36,MATCH($A10,'[14]1718 Collected Indicators'!$A$3:$A$36,0),MATCH(LH$1,'[14]1718 Collected Indicators'!$A$3:$CH$3,0))</f>
        <v>dna</v>
      </c>
      <c r="LI10" s="120">
        <f>INDEX('[15]1819 Collected Indicators'!$A$3:$CV$36,MATCH($A10,'[15]1819 Collected Indicators'!$A$3:$A$36,0),MATCH(LI$1,'[15]1819 Collected Indicators'!$A$3:$CV$3,0))</f>
        <v>84.272540984000003</v>
      </c>
      <c r="LJ10" s="120" t="str">
        <f>INDEX('[11]1920 Collected Indicators'!$A$3:$CV$36,MATCH($A10,'[11]1920 Collected Indicators'!$A$3:$A$36,0),MATCH(LJ$1,'[11]1920 Collected Indicators'!$A$3:$CV$3,0))</f>
        <v>dna</v>
      </c>
      <c r="LK10" s="119">
        <v>81.230031948881788</v>
      </c>
      <c r="LL10" s="88" t="str">
        <f>INDEX('[3]Raw data 16-17'!$B$2:$XA$34,MATCH($A10,'[3]Raw data 16-17'!$A$2:$A$34,0),MATCH(LL$1,'[3]Raw data 16-17'!$B$1:$GU$1,0))</f>
        <v>dna</v>
      </c>
      <c r="LM10" s="88" t="str">
        <f>INDEX('[14]1718 Collected Indicators'!$A$3:$CH$36,MATCH($A10,'[14]1718 Collected Indicators'!$A$3:$A$36,0),MATCH(LM$1,'[14]1718 Collected Indicators'!$A$3:$CH$3,0))</f>
        <v>dna</v>
      </c>
      <c r="LN10" s="120">
        <f>INDEX('[15]1819 Collected Indicators'!$A$3:$CV$36,MATCH($A10,'[15]1819 Collected Indicators'!$A$3:$A$36,0),MATCH(LN$1,'[15]1819 Collected Indicators'!$A$3:$CV$3,0))</f>
        <v>88.973966309000005</v>
      </c>
      <c r="LO10" s="120" t="str">
        <f>INDEX('[11]1920 Collected Indicators'!$A$3:$CV$36,MATCH($A10,'[11]1920 Collected Indicators'!$A$3:$A$36,0),MATCH(LO$1,'[11]1920 Collected Indicators'!$A$3:$CV$3,0))</f>
        <v>dna</v>
      </c>
      <c r="LP10" s="119">
        <v>82.802013422818803</v>
      </c>
      <c r="LQ10" s="88" t="str">
        <f>INDEX('[3]Raw data 16-17'!$B$2:$XA$34,MATCH($A10,'[3]Raw data 16-17'!$A$2:$A$34,0),MATCH(LQ$1,'[3]Raw data 16-17'!$B$1:$GU$1,0))</f>
        <v>dna</v>
      </c>
      <c r="LR10" s="88" t="str">
        <f>INDEX('[14]1718 Collected Indicators'!$A$3:$CH$36,MATCH($A10,'[14]1718 Collected Indicators'!$A$3:$A$36,0),MATCH(LR$1,'[14]1718 Collected Indicators'!$A$3:$CH$3,0))</f>
        <v>dna</v>
      </c>
      <c r="LS10" s="120" t="e">
        <f>INDEX('[15]1819 Collected Indicators'!$A$3:$CV$36,MATCH($A10,'[15]1819 Collected Indicators'!$A$3:$A$36,0),MATCH(LS$1,'[15]1819 Collected Indicators'!$A$3:$CV$3,0))</f>
        <v>#N/A</v>
      </c>
      <c r="LT10" s="120" t="e">
        <f>INDEX('[11]1920 Collected Indicators'!$A$3:$CV$36,MATCH($A10,'[11]1920 Collected Indicators'!$A$3:$A$36,0),MATCH(LT$1,'[11]1920 Collected Indicators'!$A$3:$CV$3,0))</f>
        <v>#N/A</v>
      </c>
      <c r="LU10" s="119">
        <v>85.847589424572305</v>
      </c>
      <c r="LV10" s="88" t="str">
        <f>INDEX('[3]Raw data 16-17'!$B$2:$XA$34,MATCH($A10,'[3]Raw data 16-17'!$A$2:$A$34,0),MATCH(LV$1,'[3]Raw data 16-17'!$B$1:$GU$1,0))</f>
        <v>dna</v>
      </c>
      <c r="LW10" s="88" t="str">
        <f>INDEX('[14]1718 Collected Indicators'!$A$3:$CH$36,MATCH($A10,'[14]1718 Collected Indicators'!$A$3:$A$36,0),MATCH(LW$1,'[14]1718 Collected Indicators'!$A$3:$CH$3,0))</f>
        <v>dna</v>
      </c>
      <c r="LX10" s="120">
        <f>INDEX('[15]1819 Collected Indicators'!$A$3:$CV$36,MATCH($A10,'[15]1819 Collected Indicators'!$A$3:$A$36,0),MATCH(LX$1,'[15]1819 Collected Indicators'!$A$3:$CV$3,0))</f>
        <v>19.853794434999998</v>
      </c>
      <c r="LY10" s="120" t="str">
        <f>INDEX('[11]1920 Collected Indicators'!$A$3:$CV$36,MATCH($A10,'[11]1920 Collected Indicators'!$A$3:$A$36,0),MATCH(LY$1,'[11]1920 Collected Indicators'!$A$3:$CV$3,0))</f>
        <v>dna</v>
      </c>
      <c r="LZ10" s="119">
        <v>76.498800959232611</v>
      </c>
      <c r="MA10" s="88" t="str">
        <f>INDEX('[3]Raw data 16-17'!$B$2:$XA$34,MATCH($A10,'[3]Raw data 16-17'!$A$2:$A$34,0),MATCH(MA$1,'[3]Raw data 16-17'!$B$1:$GU$1,0))</f>
        <v>dna</v>
      </c>
      <c r="MB10" s="88" t="str">
        <f>INDEX('[14]1718 Collected Indicators'!$A$3:$CH$36,MATCH($A10,'[14]1718 Collected Indicators'!$A$3:$A$36,0),MATCH(MB$1,'[14]1718 Collected Indicators'!$A$3:$CH$3,0))</f>
        <v>dna</v>
      </c>
      <c r="MC10" s="120">
        <f>INDEX('[15]1819 Collected Indicators'!$A$3:$CV$36,MATCH($A10,'[15]1819 Collected Indicators'!$A$3:$A$36,0),MATCH(MC$1,'[15]1819 Collected Indicators'!$A$3:$CV$3,0))</f>
        <v>14.754813747</v>
      </c>
      <c r="MD10" s="120" t="str">
        <f>INDEX('[11]1920 Collected Indicators'!$A$3:$CV$36,MATCH($A10,'[11]1920 Collected Indicators'!$A$3:$A$36,0),MATCH(MD$1,'[11]1920 Collected Indicators'!$A$3:$CV$3,0))</f>
        <v>dna</v>
      </c>
      <c r="ME10" s="119">
        <v>75</v>
      </c>
      <c r="MF10" s="88" t="str">
        <f>INDEX('[3]Raw data 16-17'!$B$2:$XA$34,MATCH($A10,'[3]Raw data 16-17'!$A$2:$A$34,0),MATCH(MF$1,'[3]Raw data 16-17'!$B$1:$GU$1,0))</f>
        <v>dna</v>
      </c>
      <c r="MG10" s="88" t="str">
        <f>INDEX('[14]1718 Collected Indicators'!$A$3:$CH$36,MATCH($A10,'[14]1718 Collected Indicators'!$A$3:$A$36,0),MATCH(MG$1,'[14]1718 Collected Indicators'!$A$3:$CH$3,0))</f>
        <v>dna</v>
      </c>
      <c r="MH10" s="120" t="e">
        <f>INDEX('[15]1819 Collected Indicators'!$A$3:$CV$36,MATCH($A10,'[15]1819 Collected Indicators'!$A$3:$A$36,0),MATCH(MH$1,'[15]1819 Collected Indicators'!$A$3:$CV$3,0))</f>
        <v>#N/A</v>
      </c>
      <c r="MI10" s="120" t="e">
        <f>INDEX('[11]1920 Collected Indicators'!$A$3:$CV$36,MATCH($A10,'[11]1920 Collected Indicators'!$A$3:$A$36,0),MATCH(MI$1,'[11]1920 Collected Indicators'!$A$3:$CV$3,0))</f>
        <v>#N/A</v>
      </c>
      <c r="MJ10" s="119">
        <v>92.612752721617426</v>
      </c>
      <c r="MK10" s="88" t="str">
        <f>INDEX('[3]Raw data 16-17'!$B$2:$XA$34,MATCH($A10,'[3]Raw data 16-17'!$A$2:$A$34,0),MATCH(MK$1,'[3]Raw data 16-17'!$B$1:$GU$1,0))</f>
        <v>dna</v>
      </c>
      <c r="ML10" s="88" t="str">
        <f>INDEX('[14]1718 Collected Indicators'!$A$3:$CH$36,MATCH($A10,'[14]1718 Collected Indicators'!$A$3:$A$36,0),MATCH(ML$1,'[14]1718 Collected Indicators'!$A$3:$CH$3,0))</f>
        <v>dna</v>
      </c>
      <c r="MM10" s="120" t="str">
        <f>INDEX('[15]1819 Collected Indicators'!$A$3:$CV$36,MATCH($A10,'[15]1819 Collected Indicators'!$A$3:$A$36,0),MATCH(MM$1,'[15]1819 Collected Indicators'!$A$3:$CV$3,0))</f>
        <v>dna</v>
      </c>
      <c r="MN10" s="120" t="str">
        <f>INDEX('[11]1920 Collected Indicators'!$A$3:$CV$36,MATCH($A10,'[11]1920 Collected Indicators'!$A$3:$A$36,0),MATCH(MN$1,'[11]1920 Collected Indicators'!$A$3:$CV$3,0))</f>
        <v>dna</v>
      </c>
      <c r="MO10" s="119">
        <v>87.060702875399372</v>
      </c>
      <c r="MP10" s="88" t="str">
        <f>INDEX('[3]Raw data 16-17'!$B$2:$XA$34,MATCH($A10,'[3]Raw data 16-17'!$A$2:$A$34,0),MATCH(MP$1,'[3]Raw data 16-17'!$B$1:$GU$1,0))</f>
        <v>dna</v>
      </c>
      <c r="MQ10" s="88" t="str">
        <f>INDEX('[14]1718 Collected Indicators'!$A$3:$CH$36,MATCH($A10,'[14]1718 Collected Indicators'!$A$3:$A$36,0),MATCH(MQ$1,'[14]1718 Collected Indicators'!$A$3:$CH$3,0))</f>
        <v>dna</v>
      </c>
      <c r="MR10" s="120" t="str">
        <f>INDEX('[15]1819 Collected Indicators'!$A$3:$CV$36,MATCH($A10,'[15]1819 Collected Indicators'!$A$3:$A$36,0),MATCH(MR$1,'[15]1819 Collected Indicators'!$A$3:$CV$3,0))</f>
        <v>dna</v>
      </c>
      <c r="MS10" s="120" t="str">
        <f>INDEX('[11]1920 Collected Indicators'!$A$3:$CV$36,MATCH($A10,'[11]1920 Collected Indicators'!$A$3:$A$36,0),MATCH(MS$1,'[11]1920 Collected Indicators'!$A$3:$CV$3,0))</f>
        <v>dna</v>
      </c>
      <c r="MT10" s="119">
        <v>88.003355704697981</v>
      </c>
      <c r="MU10" s="88" t="str">
        <f>INDEX('[3]Raw data 16-17'!$B$2:$XA$34,MATCH($A10,'[3]Raw data 16-17'!$A$2:$A$34,0),MATCH(MU$1,'[3]Raw data 16-17'!$B$1:$GU$1,0))</f>
        <v>dna</v>
      </c>
      <c r="MV10" s="88" t="str">
        <f>INDEX('[14]1718 Collected Indicators'!$A$3:$CH$36,MATCH($A10,'[14]1718 Collected Indicators'!$A$3:$A$36,0),MATCH(MV$1,'[14]1718 Collected Indicators'!$A$3:$CH$3,0))</f>
        <v>dna</v>
      </c>
      <c r="MW10" s="120" t="e">
        <f>INDEX('[15]1819 Collected Indicators'!$A$3:$CV$36,MATCH($A10,'[15]1819 Collected Indicators'!$A$3:$A$36,0),MATCH(MW$1,'[15]1819 Collected Indicators'!$A$3:$CV$3,0))</f>
        <v>#N/A</v>
      </c>
      <c r="MX10" s="120" t="e">
        <f>INDEX('[11]1920 Collected Indicators'!$A$3:$CV$36,MATCH($A10,'[11]1920 Collected Indicators'!$A$3:$A$36,0),MATCH(MX$1,'[11]1920 Collected Indicators'!$A$3:$CV$3,0))</f>
        <v>#N/A</v>
      </c>
      <c r="MY10" s="119">
        <v>90.046656298600311</v>
      </c>
      <c r="MZ10" s="88" t="str">
        <f>INDEX('[3]Raw data 16-17'!$B$2:$XA$34,MATCH($A10,'[3]Raw data 16-17'!$A$2:$A$34,0),MATCH(MZ$1,'[3]Raw data 16-17'!$B$1:$GU$1,0))</f>
        <v>dna</v>
      </c>
      <c r="NA10" s="88" t="str">
        <f>INDEX('[14]1718 Collected Indicators'!$A$3:$CH$36,MATCH($A10,'[14]1718 Collected Indicators'!$A$3:$A$36,0),MATCH(NA$1,'[14]1718 Collected Indicators'!$A$3:$CH$3,0))</f>
        <v>dna</v>
      </c>
      <c r="NB10" s="120" t="e">
        <f>INDEX('[15]1819 Collected Indicators'!$A$3:$CV$36,MATCH($A10,'[15]1819 Collected Indicators'!$A$3:$A$36,0),MATCH(NB$1,'[15]1819 Collected Indicators'!$A$3:$CV$3,0))</f>
        <v>#N/A</v>
      </c>
      <c r="NC10" s="183"/>
      <c r="ND10" s="119">
        <v>75.43720190779014</v>
      </c>
      <c r="NE10" s="88" t="str">
        <f>INDEX('[3]Raw data 16-17'!$B$2:$XA$34,MATCH($A10,'[3]Raw data 16-17'!$A$2:$A$34,0),MATCH(NE$1,'[3]Raw data 16-17'!$B$1:$GU$1,0))</f>
        <v>dna</v>
      </c>
      <c r="NF10" s="88" t="str">
        <f>INDEX('[14]1718 Collected Indicators'!$A$3:$CH$36,MATCH($A10,'[14]1718 Collected Indicators'!$A$3:$A$36,0),MATCH(NF$1,'[14]1718 Collected Indicators'!$A$3:$CH$3,0))</f>
        <v>dna</v>
      </c>
      <c r="NG10" s="120" t="e">
        <f>INDEX('[15]1819 Collected Indicators'!$A$3:$CV$36,MATCH($A10,'[15]1819 Collected Indicators'!$A$3:$A$36,0),MATCH(NG$1,'[15]1819 Collected Indicators'!$A$3:$CV$3,0))</f>
        <v>#N/A</v>
      </c>
      <c r="NH10" s="183"/>
      <c r="NI10" s="119">
        <v>77.432885906040269</v>
      </c>
      <c r="NJ10" s="88" t="str">
        <f>INDEX('[3]Raw data 16-17'!$B$2:$XA$34,MATCH($A10,'[3]Raw data 16-17'!$A$2:$A$34,0),MATCH(NJ$1,'[3]Raw data 16-17'!$B$1:$GU$1,0))</f>
        <v>dna</v>
      </c>
      <c r="NK10" s="88" t="str">
        <f>INDEX('[14]1718 Collected Indicators'!$A$3:$CH$36,MATCH($A10,'[14]1718 Collected Indicators'!$A$3:$A$36,0),MATCH(NK$1,'[14]1718 Collected Indicators'!$A$3:$CH$3,0))</f>
        <v>dna</v>
      </c>
      <c r="NL10" s="120" t="e">
        <f>INDEX('[15]1819 Collected Indicators'!$A$3:$CV$36,MATCH($A10,'[15]1819 Collected Indicators'!$A$3:$A$36,0),MATCH(NL$1,'[15]1819 Collected Indicators'!$A$3:$CV$3,0))</f>
        <v>#N/A</v>
      </c>
      <c r="NM10" s="183"/>
      <c r="NN10" s="119">
        <f>INDEX([20]Extraction!$B$2:$I$36,MATCH($A10,[20]Extraction!$I$2:$I$36,0),MATCH(NN$1,[20]Extraction!$B$2:$I$2,0))</f>
        <v>82.635342185903895</v>
      </c>
      <c r="NO10" s="119">
        <f>INDEX([20]Extraction!$B$2:$I$36,MATCH($A10,[20]Extraction!$I$2:$I$36,0),MATCH(NO$1,[20]Extraction!$B$2:$I$2,0))</f>
        <v>80.445795339412314</v>
      </c>
      <c r="NP10" s="119">
        <f>INDEX([20]Extraction!$B$2:$I$36,MATCH($A10,[20]Extraction!$I$2:$I$36,0),MATCH(NP$1,[20]Extraction!$B$2:$I$2,0))</f>
        <v>83.893280632411006</v>
      </c>
      <c r="NQ10" s="119">
        <f>INDEX([20]Extraction!$B$2:$I$36,MATCH($A10,[20]Extraction!$I$2:$I$36,0),MATCH(NQ$1,[20]Extraction!$B$2:$I$2,0))</f>
        <v>85.583103764921901</v>
      </c>
      <c r="NR10" s="119">
        <f>INDEX([20]Extraction!$B$2:$I$36,MATCH($A10,[20]Extraction!$I$2:$I$36,0),MATCH(NR$1,[20]Extraction!$B$2:$I$2,0))</f>
        <v>84.580291970802861</v>
      </c>
      <c r="NS10" s="119">
        <f>INDEX([20]Extraction!$B$2:$I$36,MATCH($A10,[20]Extraction!$I$2:$I$36,0),MATCH(NS$1,[20]Extraction!$B$2:$I$2,0))</f>
        <v>85.990783410138093</v>
      </c>
      <c r="NT10" s="119" t="str">
        <f>INDEX([20]Extraction!$B$2:$I$36,MATCH($A10,[20]Extraction!$I$2:$I$36,0),MATCH(NT$1,[20]Extraction!$B$2:$I$2,0))</f>
        <v>dna</v>
      </c>
      <c r="NU10" s="129">
        <f>INDEX([21]Sheet1!$L$17:$T$50,MATCH($A10,[21]Sheet1!$L$17:$L$50,0),MATCH(NU$1,[21]Sheet1!$L$17:$T$17,0))</f>
        <v>80.434782608695656</v>
      </c>
      <c r="NV10" s="130">
        <f>INDEX([21]Sheet1!$L$17:$T$50,MATCH($A10,[21]Sheet1!$L$17:$L$50,0),MATCH(NV$1,[21]Sheet1!$L$17:$T$17,0))</f>
        <v>89.795918367346943</v>
      </c>
      <c r="NW10" s="130">
        <f>INDEX([21]Sheet1!$L$17:$T$50,MATCH($A10,[21]Sheet1!$L$17:$L$50,0),MATCH(NW$1,[21]Sheet1!$L$17:$T$17,0))</f>
        <v>93.478260869565219</v>
      </c>
      <c r="NX10" s="130">
        <f>INDEX([21]Sheet1!$L$17:$T$50,MATCH($A10,[21]Sheet1!$L$17:$L$50,0),MATCH(NX$1,[21]Sheet1!$L$17:$T$17,0))</f>
        <v>93.333333333333329</v>
      </c>
      <c r="NY10" s="130">
        <f>INDEX([21]Sheet1!$L$17:$T$50,MATCH($A10,[21]Sheet1!$L$17:$L$50,0),MATCH(NY$1,[21]Sheet1!$L$17:$T$17,0))</f>
        <v>95.238095238095227</v>
      </c>
      <c r="NZ10" s="130">
        <f>INDEX([21]Sheet1!$L$17:$T$50,MATCH($A10,[21]Sheet1!$L$17:$L$50,0),MATCH(NZ$1,[21]Sheet1!$L$17:$T$17,0))</f>
        <v>95.555555555555557</v>
      </c>
      <c r="OA10" s="130">
        <f>INDEX([21]Sheet1!$L$17:$T$50,MATCH($A10,[21]Sheet1!$L$17:$L$50,0),MATCH(OA$1,[21]Sheet1!$L$17:$T$17,0))</f>
        <v>97.674418604651152</v>
      </c>
      <c r="OB10" s="88">
        <f>INDEX('[14]1718 Collected Indicators'!$A$3:$CH$36,MATCH($A10,'[14]1718 Collected Indicators'!$A$3:$A$36,0),MATCH(OB$1,'[14]1718 Collected Indicators'!$A$3:$CH$3,0))</f>
        <v>100</v>
      </c>
      <c r="OC10" s="126">
        <f>INDEX('[15]1819 Collected Indicators'!$A$3:$CV$36,MATCH($A10,'[15]1819 Collected Indicators'!$A$3:$A$36,0),MATCH(OC$1,'[15]1819 Collected Indicators'!$A$3:$CV$3,0))</f>
        <v>100</v>
      </c>
      <c r="OD10" s="120">
        <f>INDEX('[11]1920 Collected Indicators'!$A$3:$CV$36,MATCH($A10,'[11]1920 Collected Indicators'!$A$3:$A$36,0),MATCH(OD$1,'[11]1920 Collected Indicators'!$A$3:$CV$3,0))</f>
        <v>100</v>
      </c>
      <c r="OE10" s="121">
        <v>94.6</v>
      </c>
      <c r="OF10" s="88">
        <v>95.2</v>
      </c>
      <c r="OG10" s="88">
        <v>95.3</v>
      </c>
      <c r="OH10" s="88">
        <f>INDEX('[3]Raw data 16-17'!$A$1:$BV$34,MATCH($A10,'[3]Raw data 16-17'!A$1:A$34,0),MATCH(OH$1,'[3]Raw data 16-17'!$A$1:$BV$1,0))</f>
        <v>95</v>
      </c>
      <c r="OI10" s="121">
        <f>INDEX('[15]1819 Collected Indicators'!$A$3:$CV$36,MATCH($A10,'[15]1819 Collected Indicators'!$A$3:$A$36,0),MATCH(OI$1,'[15]1819 Collected Indicators'!$A$3:$CV$3,0))</f>
        <v>94.872900000000001</v>
      </c>
      <c r="OJ10" s="120" t="str">
        <f>INDEX('[11]1920 Collected Indicators'!$A$3:$CV$36,MATCH($A10,'[11]1920 Collected Indicators'!$A$3:$A$36,0),MATCH(OJ$1,'[11]1920 Collected Indicators'!$A$3:$CV$3,0))</f>
        <v>dna</v>
      </c>
      <c r="OK10" s="119">
        <f>INDEX('[22]All years '!$A$1:$F$34,MATCH($A10,'[22]All years '!$A$1:$A$34,0),MATCH(OK$1,'[22]All years '!$A$1:$F$1,0))</f>
        <v>88.454531258133358</v>
      </c>
      <c r="OL10" s="88">
        <f>INDEX('[22]All years '!$A$1:$F$34,MATCH($A10,'[22]All years '!$A$1:$A$34,0),MATCH(OL$1,'[22]All years '!$A$1:$F$1,0))</f>
        <v>89.342288939691272</v>
      </c>
      <c r="OM10" s="88">
        <f>INDEX('[22]All years '!$A$1:$F$34,MATCH($A10,'[22]All years '!$A$1:$A$34,0),MATCH(OM$1,'[22]All years '!$A$1:$F$1,0))</f>
        <v>85.720309205903021</v>
      </c>
      <c r="ON10" s="88">
        <f>INDEX('[22]All years '!$A$1:$F$34,MATCH($A10,'[22]All years '!$A$1:$A$34,0),MATCH(ON$1,'[22]All years '!$A$1:$F$1,0))</f>
        <v>89.242184711102041</v>
      </c>
      <c r="OO10" s="121">
        <f>INDEX('[22]All years '!$A$1:$F$34,MATCH($A10,'[22]All years '!$A$1:$A$34,0),MATCH(OO$1,'[22]All years '!$A$1:$F$1,0))</f>
        <v>85.720309205903021</v>
      </c>
      <c r="OP10" s="120" t="str">
        <f>INDEX('[11]1920 Collected Indicators'!$A$3:$CV$36,MATCH($A10,'[11]1920 Collected Indicators'!$A$3:$A$36,0),MATCH(OP$1,'[11]1920 Collected Indicators'!$A$3:$CV$3,0))</f>
        <v>dna</v>
      </c>
      <c r="OQ10" s="119">
        <v>32.302491548766746</v>
      </c>
      <c r="OR10" s="88">
        <v>22</v>
      </c>
      <c r="OS10" s="88">
        <v>11.4</v>
      </c>
      <c r="OT10" s="116">
        <f>INDEX('[3]Raw data 16-17'!$B$2:$ACG$34,MATCH($A10,'[3]Raw data 16-17'!$A$2:$A$34,0),MATCH(OT$1,'[3]Raw data 16-17'!$B$1:$MA$1,0))</f>
        <v>9.8474256884079985</v>
      </c>
      <c r="OU10" s="133">
        <f>INDEX('[15]1819 Collected Indicators'!$A$3:$CV$36,MATCH($A10,'[15]1819 Collected Indicators'!$A$3:$A$36,0),MATCH(OU$1,'[15]1819 Collected Indicators'!$A$3:$CV$3,0))</f>
        <v>9.0025999999999993</v>
      </c>
      <c r="OV10" s="120" t="str">
        <f>INDEX('[11]1920 Collected Indicators'!$A$3:$CV$36,MATCH($A10,'[11]1920 Collected Indicators'!$A$3:$A$36,0),MATCH(OV$1,'[11]1920 Collected Indicators'!$A$3:$CV$3,0))</f>
        <v>dna</v>
      </c>
      <c r="OW10" s="119">
        <f>INDEX('[23]All years '!$A$2:$F$35,MATCH($A10,'[23]All years '!$A$2:$A$35,0),MATCH(OW$1,'[23]All years '!$A$2:$F$2,0))</f>
        <v>442.47787610619469</v>
      </c>
      <c r="OX10" s="88">
        <f>INDEX('[23]All years '!$A$2:$F$35,MATCH($A10,'[23]All years '!$A$2:$A$35,0),MATCH(OX$1,'[23]All years '!$A$2:$F$2,0))</f>
        <v>251.85185185185182</v>
      </c>
      <c r="OY10" s="88">
        <f>INDEX('[23]All years '!$A$2:$F$35,MATCH($A10,'[23]All years '!$A$2:$A$35,0),MATCH(OY$1,'[23]All years '!$A$2:$F$2,0))</f>
        <v>71.895424836601308</v>
      </c>
      <c r="OZ10" s="88">
        <f>INDEX('[23]All years '!$A$2:$F$35,MATCH($A10,'[23]All years '!$A$2:$A$35,0),MATCH(OZ$1,'[23]All years '!$A$2:$F$2,0))</f>
        <v>40.268456375838923</v>
      </c>
      <c r="PA10" s="183">
        <f>INDEX('[23]All years '!$A$2:$F$35,MATCH($A10,'[23]All years '!$A$2:$A$35,0),MATCH(PA$1,'[23]All years '!$A$2:$F$2,0))</f>
        <v>198.58156028368796</v>
      </c>
      <c r="PB10" s="120" t="str">
        <f>INDEX('[11]1920 Collected Indicators'!$A$3:$CV$36,MATCH($A10,'[11]1920 Collected Indicators'!$A$3:$A$36,0),MATCH(PB$1,'[11]1920 Collected Indicators'!$A$3:$CV$3,0))</f>
        <v>dna</v>
      </c>
      <c r="PC10" s="119">
        <v>95.6</v>
      </c>
      <c r="PD10" s="88">
        <f>INDEX('[3]Raw data 16-17'!$B$2:$XA$34,MATCH($A10,'[3]Raw data 16-17'!$A$2:$A$34,0),MATCH(PD$1,'[3]Raw data 16-17'!$B$1:$GU$1,0))</f>
        <v>96</v>
      </c>
      <c r="PE10" s="88">
        <f>INDEX('[14]1718 Collected Indicators'!$A$3:$CH$36,MATCH($A10,'[14]1718 Collected Indicators'!$A$3:$A$36,0),MATCH(PE$1,'[14]1718 Collected Indicators'!$A$3:$CH$3,0))</f>
        <v>96.2</v>
      </c>
      <c r="PF10" s="120">
        <f>INDEX('[15]1819 Collected Indicators'!$A$3:$CV$36,MATCH($A10,'[15]1819 Collected Indicators'!$A$3:$A$36,0),MATCH(PF$1,'[15]1819 Collected Indicators'!$A$3:$CV$3,0))</f>
        <v>96.50180940892642</v>
      </c>
      <c r="PG10" s="120">
        <f>INDEX('[11]1920 Collected Indicators'!$A$3:$CV$36,MATCH($A10,'[11]1920 Collected Indicators'!$A$3:$A$36,0),MATCH(PG$1,'[11]1920 Collected Indicators'!$A$3:$CV$3,0))</f>
        <v>96.147736298649718</v>
      </c>
      <c r="PH10" s="129">
        <v>16.129032258064516</v>
      </c>
      <c r="PI10" s="130">
        <v>4</v>
      </c>
      <c r="PJ10" s="130">
        <v>2.5641025641025639</v>
      </c>
      <c r="PK10" s="130">
        <v>3.8461538461538463</v>
      </c>
      <c r="PL10" s="88">
        <f>INDEX('[3]Raw data 16-17'!$B$2:$BV$34,MATCH($A10,'[3]Raw data 16-17'!$A$2:$A$34,0),MATCH(PL$1,'[3]Raw data 16-17'!$B$1:$BV$1,0))</f>
        <v>14.285714285714285</v>
      </c>
      <c r="PM10" s="130">
        <f>INDEX('[14]1718 Collected Indicators'!$A$3:$CH$36,MATCH($A10,'[14]1718 Collected Indicators'!$A$3:$A$36,0),MATCH(PM$1,'[14]1718 Collected Indicators'!$A$3:$CH$3,0))</f>
        <v>6.9306930693069315</v>
      </c>
      <c r="PN10" s="194">
        <f>INDEX('[15]1819 Collected Indicators'!$A$3:$CV$36,MATCH($A10,'[15]1819 Collected Indicators'!$A$3:$A$36,0),MATCH(PN$1,'[15]1819 Collected Indicators'!$A$3:$CV$3,0))</f>
        <v>9.7560975609756095</v>
      </c>
      <c r="PO10" s="120" t="str">
        <f>INDEX('[11]1920 Collected Indicators'!$A$3:$CV$36,MATCH($A10,'[11]1920 Collected Indicators'!$A$3:$A$36,0),MATCH(PO$1,'[11]1920 Collected Indicators'!$A$3:$CV$3,0))</f>
        <v>dna</v>
      </c>
      <c r="PP10" s="119">
        <v>20</v>
      </c>
      <c r="PQ10" s="88">
        <v>13.58</v>
      </c>
      <c r="PR10" s="88">
        <v>21.62</v>
      </c>
      <c r="PS10" s="88">
        <v>18.18</v>
      </c>
      <c r="PT10" s="88">
        <v>24.28</v>
      </c>
      <c r="PU10" s="88">
        <v>21.95</v>
      </c>
      <c r="PV10" s="88">
        <f>INDEX('[3]Raw data 16-17'!$B$2:$XA$34,MATCH($A10,'[3]Raw data 16-17'!$A$2:$A$34,0),MATCH(PV$1,'[3]Raw data 16-17'!$B$1:$GU$1,0))</f>
        <v>21.604938271604937</v>
      </c>
      <c r="PW10" s="88">
        <f>INDEX('[14]1718 Collected Indicators'!$A$3:$CH$36,MATCH($A10,'[14]1718 Collected Indicators'!$A$3:$A$36,0),MATCH(PW$1,'[14]1718 Collected Indicators'!$A$3:$CH$3,0))</f>
        <v>25</v>
      </c>
      <c r="PX10" s="120">
        <f>INDEX('[15]1819 Collected Indicators'!$A$3:$CV$36,MATCH($A10,'[15]1819 Collected Indicators'!$A$3:$A$36,0),MATCH(PX$1,'[15]1819 Collected Indicators'!$A$3:$CV$3,0))</f>
        <v>12.751677852348994</v>
      </c>
      <c r="PY10" s="120" t="str">
        <f>INDEX('[11]1920 Collected Indicators'!$A$3:$CV$36,MATCH($A10,'[11]1920 Collected Indicators'!$A$3:$A$36,0),MATCH(PY$1,'[11]1920 Collected Indicators'!$A$3:$CV$3,0))</f>
        <v>dna</v>
      </c>
      <c r="PZ10" s="119">
        <f t="shared" si="2"/>
        <v>6.2102755254966757</v>
      </c>
      <c r="QA10" s="87">
        <v>16161</v>
      </c>
      <c r="QB10" s="131">
        <f t="array" ref="QB10">INDEX('[24]Gross Exp for LGBF'!$A$3:$K$38,MATCH($A10,'[24]Gross Exp for LGBF'!$A$3:$A$38,0),MATCH(QB$1,'[24]Gross Exp for LGBF'!$A$3:$K$3,0))</f>
        <v>260230</v>
      </c>
      <c r="QC10" s="88">
        <f t="shared" si="36"/>
        <v>4.9840761820675743</v>
      </c>
      <c r="QD10" s="87">
        <v>12645</v>
      </c>
      <c r="QE10" s="131">
        <f t="array" ref="QE10">INDEX('[24]Gross Exp for LGBF'!$A$3:$K$38,MATCH($A10,'[24]Gross Exp for LGBF'!$A$3:$A$38,0),MATCH(QE$1,'[24]Gross Exp for LGBF'!$A$3:$K$3,0))</f>
        <v>253708</v>
      </c>
      <c r="QF10" s="116">
        <f t="shared" si="37"/>
        <v>5.0167314858257361</v>
      </c>
      <c r="QG10" s="87">
        <v>12938</v>
      </c>
      <c r="QH10" s="131">
        <f t="array" ref="QH10">INDEX('[24]Gross Exp for LGBF'!$A$3:$K$38,MATCH($A10,'[24]Gross Exp for LGBF'!$A$3:$A$38,0),MATCH(QH$1,'[24]Gross Exp for LGBF'!$A$3:$K$3,0))</f>
        <v>257897</v>
      </c>
      <c r="QI10" s="116">
        <f t="shared" si="38"/>
        <v>4.9922091511197211</v>
      </c>
      <c r="QJ10" s="87">
        <v>13168</v>
      </c>
      <c r="QK10" s="87">
        <f t="array" ref="QK10">INDEX('[24]Gross Exp for LGBF'!$A$3:$K$38,MATCH($A10,'[24]Gross Exp for LGBF'!$A$3:$A$38,0),MATCH(QK$1,'[24]Gross Exp for LGBF'!$A$3:$K$3,0))</f>
        <v>263771</v>
      </c>
      <c r="QL10" s="116">
        <f t="shared" si="39"/>
        <v>4.908739452064979</v>
      </c>
      <c r="QM10" s="87">
        <v>13205</v>
      </c>
      <c r="QN10" s="87">
        <f t="array" ref="QN10">INDEX('[24]Gross Exp for LGBF'!$A$3:$K$38,MATCH($A10,'[24]Gross Exp for LGBF'!$A$3:$A$38,0),MATCH(QN$1,'[24]Gross Exp for LGBF'!$A$3:$K$3,0))</f>
        <v>269010</v>
      </c>
      <c r="QO10" s="116">
        <f t="shared" si="40"/>
        <v>4.9890264211427962</v>
      </c>
      <c r="QP10" s="87">
        <v>13571</v>
      </c>
      <c r="QQ10" s="87">
        <f t="array" ref="QQ10">INDEX('[24]Gross Exp for LGBF'!$A$3:$K$38,MATCH($A10,'[24]Gross Exp for LGBF'!$A$3:$A$38,0),MATCH(QQ$1,'[24]Gross Exp for LGBF'!$A$3:$K$3,0))</f>
        <v>272017</v>
      </c>
      <c r="QR10" s="116">
        <f t="shared" si="41"/>
        <v>5.2137662328221941</v>
      </c>
      <c r="QS10" s="87">
        <f>INDEX('[2]All Previous Years'!$A$1:$EX$34,MATCH($A10,'[2]All Previous Years'!$A$1:$A$34,0),MATCH(QS$1,'[2]All Previous Years'!$A$1:$EX$1,0))</f>
        <v>14345</v>
      </c>
      <c r="QT10" s="87">
        <f t="array" ref="QT10">INDEX('[24]Gross Exp for LGBF'!$A$3:$K$38,MATCH($A10,'[24]Gross Exp for LGBF'!$A$3:$A$38,0),MATCH(QT$1,'[24]Gross Exp for LGBF'!$A$3:$K$3,0))</f>
        <v>275137</v>
      </c>
      <c r="QU10" s="88">
        <f t="shared" si="42"/>
        <v>5.2155431013037941</v>
      </c>
      <c r="QV10" s="32">
        <f>INDEX([4]Sheet1!$A$1:$CJ$34, MATCH($A10, [4]Sheet1!$A$1:$A$34, 0), MATCH(QV$1, [4]Sheet1!$A$1:$CJ$1, 0))</f>
        <v>14257</v>
      </c>
      <c r="QW10" s="32">
        <f t="array" ref="QW10">INDEX('[24]Gross Exp for LGBF'!$A$3:$K$38,MATCH($A10,'[24]Gross Exp for LGBF'!$A$3:$A$38,0),MATCH(QW$1,'[24]Gross Exp for LGBF'!$A$3:$K$3,0))</f>
        <v>273356</v>
      </c>
      <c r="QX10" s="88">
        <f t="shared" si="43"/>
        <v>4.4869693049935684</v>
      </c>
      <c r="QY10" s="88">
        <f>INDEX('[6]Finance Indicators'!$B$3:$BO$35,MATCH($A10,'[6]Finance Indicators'!$A$3:$A$35,0),MATCH(QY$1,'[6]Finance Indicators'!$B$2:$BO$2,0))</f>
        <v>12453</v>
      </c>
      <c r="QZ10" s="88">
        <f t="array" ref="QZ10">INDEX('[24]Gross Exp for LGBF'!$A$3:$K$38,MATCH($A10,'[24]Gross Exp for LGBF'!$A$3:$A$38,0),MATCH(QZ$1,'[24]Gross Exp for LGBF'!$A$3:$K$3,0))</f>
        <v>277537</v>
      </c>
      <c r="RA10" s="250">
        <f t="array" ref="RA10">INDEX('[7]Finance Indicators'!$A$2:$BO$35,MATCH($A10,'[7]Finance Indicators'!$A$2:$A$35,0),MATCH(RA$1,'[7]Finance Indicators'!$A$2:$BO$2,0))</f>
        <v>4.2393946089262045</v>
      </c>
      <c r="RB10" s="250">
        <f t="array" ref="RB10">INDEX('[7]Finance Indicators'!$A$2:$BO$35,MATCH($A10,'[7]Finance Indicators'!$A$2:$A$35,0),MATCH(RB$1,'[7]Finance Indicators'!$A$2:$BO$2,0))</f>
        <v>12280</v>
      </c>
      <c r="RC10" s="250">
        <f t="array" ref="RC10">INDEX('[7]Finance Indicators'!$A$2:$BO$35,MATCH($A10,'[7]Finance Indicators'!$A$2:$A$35,0),MATCH(RC$1,'[7]Finance Indicators'!$A$2:$BO$2,0))</f>
        <v>289664</v>
      </c>
      <c r="RD10" s="115">
        <f>INDEX('[25]Corporate Management'!$B$6:$EY$40,MATCH($A10,'[25]Corporate Management'!$B$6:$B$40,0),MATCH(RD$1,'[25]Corporate Management'!$B$40:$EY$40,0))</f>
        <v>44.444444444444443</v>
      </c>
      <c r="RE10" s="131">
        <f>INDEX('[25]Corporate Management'!$B$6:$EY$40,MATCH($A10,'[25]Corporate Management'!$B$6:$B$40,0),MATCH(RE$1,'[25]Corporate Management'!$B$40:$EY$40,0))</f>
        <v>76</v>
      </c>
      <c r="RF10" s="131">
        <f>INDEX('[25]Corporate Management'!$B$6:$EY$40,MATCH($A10,'[25]Corporate Management'!$B$6:$B$40,0),MATCH(RF$1,'[25]Corporate Management'!$B$40:$EY$40,0))</f>
        <v>171</v>
      </c>
      <c r="RG10" s="116">
        <f>INDEX('[25]Corporate Management'!$B$6:$EY$40,MATCH($A10,'[25]Corporate Management'!$B$6:$B$40,0),MATCH(RG$1,'[25]Corporate Management'!$B$40:$EY$40,0))</f>
        <v>47.169811320754718</v>
      </c>
      <c r="RH10" s="131">
        <f>INDEX('[25]Corporate Management'!$B$6:$EY$40,MATCH($A10,'[25]Corporate Management'!$B$6:$B$40,0),MATCH(RH$1,'[25]Corporate Management'!$B$40:$EY$40,0))</f>
        <v>75</v>
      </c>
      <c r="RI10" s="131">
        <f>INDEX('[25]Corporate Management'!$B$6:$EY$40,MATCH($A10,'[25]Corporate Management'!$B$6:$B$40,0),MATCH(RI$1,'[25]Corporate Management'!$B$40:$EY$40,0))</f>
        <v>159</v>
      </c>
      <c r="RJ10" s="116">
        <f>INDEX('[25]Corporate Management'!$B$6:$EY$40,MATCH($A10,'[25]Corporate Management'!$B$6:$B$40,0),MATCH(RJ$1,'[25]Corporate Management'!$B$40:$EY$40,0))</f>
        <v>49.673202614379086</v>
      </c>
      <c r="RK10" s="131">
        <f>INDEX('[25]Corporate Management'!$B$6:$EY$40,MATCH($A10,'[25]Corporate Management'!$B$6:$B$40,0),MATCH(RK$1,'[25]Corporate Management'!$B$40:$EY$40,0))</f>
        <v>76</v>
      </c>
      <c r="RL10" s="131">
        <f>INDEX('[25]Corporate Management'!$B$6:$EY$40,MATCH($A10,'[25]Corporate Management'!$B$6:$B$40,0),MATCH(RL$1,'[25]Corporate Management'!$B$40:$EY$40,0))</f>
        <v>153</v>
      </c>
      <c r="RM10" s="116">
        <f>INDEX('[26]All Data'!$A$1:$Y$34,MATCH($A10,'[26]All Data'!$A$1:$A$34,0),MATCH(RM$1,'[26]All Data'!$A$1:$Y$1,0))</f>
        <v>50.354609929078009</v>
      </c>
      <c r="RN10" s="131">
        <f>INDEX('[26]All Data'!$A$1:$Y$34,MATCH($A10,'[26]All Data'!$A$1:$A$34,0),MATCH(RN$1,'[26]All Data'!$A$1:$Y$1,0))</f>
        <v>71</v>
      </c>
      <c r="RO10" s="131">
        <f>INDEX('[26]All Data'!$A$1:$Y$34,MATCH($A10,'[26]All Data'!$A$1:$A$34,0),MATCH(RO$1,'[26]All Data'!$A$1:$Y$1,0))</f>
        <v>141</v>
      </c>
      <c r="RP10" s="116">
        <f>INDEX('[27]All Data'!$A$1:$Y$34,MATCH($A10,'[27]All Data'!$A$1:$A$34,0),MATCH(RP$1,'[27]All Data'!$A$1:$Y$1,0))</f>
        <v>53.793103448275858</v>
      </c>
      <c r="RQ10" s="131">
        <f>INDEX('[27]All Data'!$A$1:$Y$34,MATCH($A10,'[27]All Data'!$A$1:$A$34,0),MATCH(RQ$1,'[27]All Data'!$A$1:$Y$1,0))</f>
        <v>78</v>
      </c>
      <c r="RR10" s="131">
        <f>INDEX('[27]All Data'!$A$1:$Y$34,MATCH($A10,'[27]All Data'!$A$1:$A$34,0),MATCH(RR$1,'[27]All Data'!$A$1:$Y$1,0))</f>
        <v>145</v>
      </c>
      <c r="RS10" s="116">
        <f>INDEX('[28]All Data'!$A$1:$AB$34,MATCH($A10,'[28]All Data'!$A$1:$A$34,0),MATCH(RS$1,'[28]All Data'!$A$1:$AB$1,0))</f>
        <v>54.347826086956516</v>
      </c>
      <c r="RT10" s="131">
        <f>INDEX('[28]All Data'!$A$1:$AB$34,MATCH($A10,'[28]All Data'!$A$1:$A$34,0),MATCH(RT$1,'[28]All Data'!$A$1:$AB$1,0))</f>
        <v>75</v>
      </c>
      <c r="RU10" s="131">
        <f>INDEX('[28]All Data'!$A$1:$AB$34,MATCH($A10,'[28]All Data'!$A$1:$A$34,0),MATCH(RU$1,'[28]All Data'!$A$1:$AB$1,0))</f>
        <v>138</v>
      </c>
      <c r="RV10" s="116">
        <f>INDEX('[29]SPI Raw Data 1617'!$A$3:$AN$37,MATCH($A10,'[29]SPI Raw Data 1617'!$A$3:$A$37,0),MATCH(RV$1,'[29]SPI Raw Data 1617'!$A$37:$AN$37,0))</f>
        <v>59.235668789808912</v>
      </c>
      <c r="RW10" s="131">
        <f>INDEX('[29]SPI Raw Data 1617'!$A$3:$AN$37,MATCH($A10,'[29]SPI Raw Data 1617'!$A$3:$A$37,0),MATCH(RW$1,'[29]SPI Raw Data 1617'!$A$37:$AN$37,0))</f>
        <v>93</v>
      </c>
      <c r="RX10" s="131">
        <f>INDEX('[29]SPI Raw Data 1617'!$A$3:$AN$37,MATCH($A10,'[29]SPI Raw Data 1617'!$A$3:$A$37,0),MATCH(RX$1,'[29]SPI Raw Data 1617'!$A$37:$AN$37,0))</f>
        <v>157</v>
      </c>
      <c r="RY10" s="116">
        <f>INDEX('[30]SPI Raw Data 1718'!$A$3:$AN$37,MATCH($A10,'[30]SPI Raw Data 1718'!$A$3:$A$37,0),MATCH(RY$1,'[30]SPI Raw Data 1718'!$A$37:$AN$37,0))</f>
        <v>63.354037267080741</v>
      </c>
      <c r="RZ10" s="197">
        <f>INDEX('[30]SPI Raw Data 1718'!$A$3:$AN$37,MATCH($A10,'[30]SPI Raw Data 1718'!$A$3:$A$37,0),MATCH(RZ$1,'[30]SPI Raw Data 1718'!$A$37:$AN$37,0))</f>
        <v>102</v>
      </c>
      <c r="SA10" s="197">
        <f>INDEX('[30]SPI Raw Data 1718'!$A$3:$AN$37,MATCH($A10,'[30]SPI Raw Data 1718'!$A$3:$A$37,0),MATCH(SA$1,'[30]SPI Raw Data 1718'!$A$37:$AN$37,0))</f>
        <v>161</v>
      </c>
      <c r="SB10" s="116">
        <f>INDEX('[31]SPI Raw Data 1819'!$A$1:$AN$37,MATCH($A10,'[31]SPI Raw Data 1819'!$A$1:$A$37,0),MATCH(SB$1,'[31]SPI Raw Data 1819'!$A$37:$AN$37,0))</f>
        <v>58.108108108108105</v>
      </c>
      <c r="SC10" s="197">
        <f>INDEX('[31]SPI Raw Data 1819'!$A$1:$AN$37,MATCH($A10,'[31]SPI Raw Data 1819'!$A$1:$A$37,0),MATCH(SC$1,'[31]SPI Raw Data 1819'!$A$37:$AN$37,0))</f>
        <v>86</v>
      </c>
      <c r="SD10" s="225">
        <f>INDEX('[31]SPI Raw Data 1819'!$A$1:$AN$37,MATCH($A10,'[31]SPI Raw Data 1819'!$A$1:$A$37,0),MATCH(SD$1,'[31]SPI Raw Data 1819'!$A$37:$AN$37,0))</f>
        <v>148</v>
      </c>
      <c r="SE10" s="116">
        <f>INDEX('[32]SPI Raw Data 1920'!$A$1:$AN$35, MATCH($A10,'[32]SPI Raw Data 1920'!$A$1:$A$35,0),MATCH(SE$1,'[32]SPI Raw Data 1920'!$A$37:$AN$37,0))</f>
        <v>62.195121951219512</v>
      </c>
      <c r="SF10" s="116">
        <f>INDEX('[32]SPI Raw Data 1920'!$A$1:$AN$35, MATCH($A10,'[32]SPI Raw Data 1920'!$A$1:$A$35,0),MATCH(SF$1,'[32]SPI Raw Data 1920'!$A$37:$AN$37,0))</f>
        <v>102</v>
      </c>
      <c r="SG10" s="116">
        <f>INDEX('[32]SPI Raw Data 1920'!$A$1:$AN$35, MATCH($A10,'[32]SPI Raw Data 1920'!$A$1:$A$35,0),MATCH(SG$1,'[32]SPI Raw Data 1920'!$A$37:$AN$37,0))</f>
        <v>164</v>
      </c>
      <c r="SH10" s="115">
        <f>INDEX('[28]All Data'!$A$1:$AB$34,MATCH($A10,'[28]All Data'!$A$1:$A$34,0),MATCH(SH$1,'[28]All Data'!$A$1:$AB$1,0))</f>
        <v>6.7373674360574114</v>
      </c>
      <c r="SI10" s="135">
        <f>INDEX('[28]All Data'!$A$1:$AB$34,MATCH($A10,'[28]All Data'!$A$1:$A$34,0),MATCH(SI$1,'[28]All Data'!$A$1:$AB$1,0))</f>
        <v>14.95</v>
      </c>
      <c r="SJ10" s="135">
        <f>INDEX('[28]All Data'!$A$1:$AB$34,MATCH($A10,'[28]All Data'!$A$1:$A$34,0),MATCH(SJ$1,'[28]All Data'!$A$1:$AB$1,0))</f>
        <v>16.03</v>
      </c>
      <c r="SK10" s="116">
        <f>INDEX('[29]SPI Raw Data 1617'!$A$3:$AN$37,MATCH($A10,'[29]SPI Raw Data 1617'!$A$3:$A$37,0),MATCH(SK$1,'[29]SPI Raw Data 1617'!$A$37:$AN$37,0))</f>
        <v>5.5522027761013959</v>
      </c>
      <c r="SL10" s="135">
        <f>INDEX('[29]SPI Raw Data 1617'!$A$3:$AN$37,MATCH($A10,'[29]SPI Raw Data 1617'!$A$3:$A$37,0),MATCH(SL$1,'[29]SPI Raw Data 1617'!$A$37:$AN$37,0))</f>
        <v>15.65</v>
      </c>
      <c r="SM10" s="135">
        <f>INDEX('[29]SPI Raw Data 1617'!$A$3:$AN$37,MATCH($A10,'[29]SPI Raw Data 1617'!$A$3:$A$37,0),MATCH(SM$1,'[29]SPI Raw Data 1617'!$A$37:$AN$37,0))</f>
        <v>16.57</v>
      </c>
      <c r="SN10" s="116">
        <f>INDEX('[30]SPI Raw Data 1718'!$A$3:$AN$37,MATCH($A10,'[30]SPI Raw Data 1718'!$A$3:$A$37,0),MATCH(SN$1,'[30]SPI Raw Data 1718'!$A$37:$AN$37,0))</f>
        <v>5.512282804074303</v>
      </c>
      <c r="SO10" s="135">
        <f>INDEX('[30]SPI Raw Data 1718'!$A$3:$AN$37,MATCH($A10,'[30]SPI Raw Data 1718'!$A$3:$A$37,0),MATCH(SO$1,'[30]SPI Raw Data 1718'!$A$37:$AN$37,0))</f>
        <v>15.77</v>
      </c>
      <c r="SP10" s="135">
        <f>INDEX('[30]SPI Raw Data 1718'!$A$3:$AN$37,MATCH($A10,'[30]SPI Raw Data 1718'!$A$3:$A$37,0),MATCH(SP$1,'[30]SPI Raw Data 1718'!$A$37:$AN$37,0))</f>
        <v>16.690000000000001</v>
      </c>
      <c r="SQ10" s="116">
        <f>INDEX('[31]SPI Raw Data 1819'!$A$1:$AN$37,MATCH($A10,'[31]SPI Raw Data 1819'!$A$1:$A$37,0),MATCH(SQ$1,'[31]SPI Raw Data 1819'!$A$37:$AN$37,0))</f>
        <v>6.3329312424607878</v>
      </c>
      <c r="SR10" s="213">
        <f>INDEX('[31]SPI Raw Data 1819'!$A$1:$AN$37,MATCH($A10,'[31]SPI Raw Data 1819'!$A$1:$A$37,0),MATCH(SR$1,'[31]SPI Raw Data 1819'!$A$37:$AN$37,0))</f>
        <v>15.53</v>
      </c>
      <c r="SS10" s="228">
        <f>INDEX('[31]SPI Raw Data 1819'!$A$1:$AN$37,MATCH($A10,'[31]SPI Raw Data 1819'!$A$1:$A$37,0),MATCH(SS$1,'[31]SPI Raw Data 1819'!$A$37:$AN$37,0))</f>
        <v>16.579999999999998</v>
      </c>
      <c r="ST10" s="116">
        <f>INDEX('[32]SPI Raw Data 1920'!$A$1:$AN$35, MATCH($A10,'[32]SPI Raw Data 1920'!$A$1:$A$35,0),MATCH(ST$1,'[32]SPI Raw Data 1920'!$A$37:$AN$37,0))</f>
        <v>6.1388410786001231</v>
      </c>
      <c r="SU10" s="116">
        <f>INDEX('[32]SPI Raw Data 1920'!$A$1:$AN$35, MATCH($A10,'[32]SPI Raw Data 1920'!$A$1:$A$35,0),MATCH(SU$1,'[32]SPI Raw Data 1920'!$A$37:$AN$37,0))</f>
        <v>16.36</v>
      </c>
      <c r="SV10" s="116">
        <f>INDEX('[32]SPI Raw Data 1920'!$A$1:$AN$35, MATCH($A10,'[32]SPI Raw Data 1920'!$A$1:$A$35,0),MATCH(SV$1,'[32]SPI Raw Data 1920'!$A$37:$AN$37,0))</f>
        <v>17.43</v>
      </c>
      <c r="SW10" s="115">
        <f>INDEX('[25]Corporate Management'!$B$6:$EY$40,MATCH($A10,'[25]Corporate Management'!$B$6:$B$40,0),MATCH(SW$1,'[25]Corporate Management'!$B$40:$EY$40,0))</f>
        <v>8.3815994402184959</v>
      </c>
      <c r="SX10" s="131">
        <f>INDEX('[25]Corporate Management'!$B$6:$EY$40,MATCH($A10,'[25]Corporate Management'!$B$6:$B$40,0),MATCH(SX$1,'[25]Corporate Management'!$B$40:$EY$40,0))</f>
        <v>371330</v>
      </c>
      <c r="SY10" s="131">
        <f>INDEX('[25]Corporate Management'!$B$6:$EY$40,MATCH($A10,'[25]Corporate Management'!$B$6:$B$40,0),MATCH(SY$1,'[25]Corporate Management'!$B$40:$EY$40,0))</f>
        <v>44303</v>
      </c>
      <c r="SZ10" s="116">
        <f>INDEX('[25]Corporate Management'!$B$6:$EY$40,MATCH($A10,'[25]Corporate Management'!$B$6:$B$40,0),MATCH(SZ$1,'[25]Corporate Management'!$B$40:$EY$40,0))</f>
        <v>9.0807933006168113</v>
      </c>
      <c r="TA10" s="131">
        <f>INDEX('[25]Corporate Management'!$B$6:$EY$40,MATCH($A10,'[25]Corporate Management'!$B$6:$B$40,0),MATCH(TA$1,'[25]Corporate Management'!$B$40:$EY$40,0))</f>
        <v>403387</v>
      </c>
      <c r="TB10" s="131">
        <f>INDEX('[25]Corporate Management'!$B$6:$EY$40,MATCH($A10,'[25]Corporate Management'!$B$6:$B$40,0),MATCH(TB$1,'[25]Corporate Management'!$B$40:$EY$40,0))</f>
        <v>44422</v>
      </c>
      <c r="TC10" s="116">
        <f>INDEX('[25]Corporate Management'!$B$6:$EY$40,MATCH($A10,'[25]Corporate Management'!$B$6:$B$40,0),MATCH(TC$1,'[25]Corporate Management'!$B$40:$EY$40,0))</f>
        <v>9.0086814854490278</v>
      </c>
      <c r="TD10" s="131">
        <f>INDEX('[25]Corporate Management'!$B$6:$EY$40,MATCH($A10,'[25]Corporate Management'!$B$6:$B$40,0),MATCH(TD$1,'[25]Corporate Management'!$B$40:$EY$40,0))</f>
        <v>403661</v>
      </c>
      <c r="TE10" s="131">
        <f>INDEX('[25]Corporate Management'!$B$6:$EY$40,MATCH($A10,'[25]Corporate Management'!$B$6:$B$40,0),MATCH(TE$1,'[25]Corporate Management'!$B$40:$EY$40,0))</f>
        <v>44808</v>
      </c>
      <c r="TF10" s="116">
        <f>INDEX('[26]All Data'!$A$1:$Y$34,MATCH($A10,'[26]All Data'!$A$1:$A$34,0),MATCH(TF$1,'[26]All Data'!$A$1:$Y$1,0))</f>
        <v>8.0978369384359397</v>
      </c>
      <c r="TG10" s="131">
        <f>INDEX('[26]All Data'!$A$1:$Y$34,MATCH($A10,'[26]All Data'!$A$1:$A$34,0),MATCH(TG$1,'[26]All Data'!$A$1:$Y$1,0))</f>
        <v>365010</v>
      </c>
      <c r="TH10" s="131">
        <f>INDEX('[26]All Data'!$A$1:$Y$34,MATCH($A10,'[26]All Data'!$A$1:$A$34,0),MATCH(TH$1,'[26]All Data'!$A$1:$Y$1,0))</f>
        <v>45075</v>
      </c>
      <c r="TI10" s="116">
        <f>INDEX('[27]All Data'!$A$1:$Y$34,MATCH($A10,'[27]All Data'!$A$1:$A$34,0),MATCH(TI$1,'[27]All Data'!$A$1:$Y$1,0))</f>
        <v>4.6456827816460562</v>
      </c>
      <c r="TJ10" s="131">
        <f>INDEX('[27]All Data'!$A$1:$Y$34,MATCH($A10,'[27]All Data'!$A$1:$A$34,0),MATCH(TJ$1,'[27]All Data'!$A$1:$Y$1,0))</f>
        <v>211504</v>
      </c>
      <c r="TK10" s="131">
        <f>INDEX('[27]All Data'!$A$1:$Y$34,MATCH($A10,'[27]All Data'!$A$1:$A$34,0),MATCH(TK$1,'[27]All Data'!$A$1:$Y$1,0))</f>
        <v>45527</v>
      </c>
      <c r="TL10" s="116">
        <f>INDEX('[28]All Data'!$A$1:$AB$34,MATCH($A10,'[28]All Data'!$A$1:$A$34,0),MATCH(TL$1,'[28]All Data'!$A$1:$AB$1,0))</f>
        <v>4.8348841770358906</v>
      </c>
      <c r="TM10" s="131">
        <f>INDEX('[28]All Data'!$A$1:$AB$34,MATCH($A10,'[28]All Data'!$A$1:$A$34,0),MATCH(TM$1,'[28]All Data'!$A$1:$AB$1,0))</f>
        <v>221868</v>
      </c>
      <c r="TN10" s="131">
        <f>INDEX('[28]All Data'!$A$1:$AB$34,MATCH($A10,'[28]All Data'!$A$1:$A$34,0),MATCH(TN$1,'[28]All Data'!$A$1:$AB$1,0))</f>
        <v>45889</v>
      </c>
      <c r="TO10" s="116">
        <f>INDEX('[29]SPI Raw Data 1617'!$A$3:$AN$37,MATCH($A10,'[29]SPI Raw Data 1617'!$A$3:$A$37,0),MATCH(TO$1,'[29]SPI Raw Data 1617'!$A$37:$AN$37,0))</f>
        <v>4.8852701803688134</v>
      </c>
      <c r="TP10" s="131">
        <f>INDEX('[29]SPI Raw Data 1617'!$A$3:$AN$37,MATCH($A10,'[29]SPI Raw Data 1617'!$A$3:$A$37,0),MATCH(TP$1,'[29]SPI Raw Data 1617'!$A$37:$AN$37,0))</f>
        <v>225953.51638241834</v>
      </c>
      <c r="TQ10" s="131">
        <f>INDEX('[29]SPI Raw Data 1617'!$A$3:$AN$37,MATCH($A10,'[29]SPI Raw Data 1617'!$A$3:$A$37,0),MATCH(TQ$1,'[29]SPI Raw Data 1617'!$A$37:$AN$37,0))</f>
        <v>46252</v>
      </c>
      <c r="TR10" s="116">
        <f>INDEX('[30]SPI Raw Data 1718'!$A$3:$AN$37,MATCH($A10,'[30]SPI Raw Data 1718'!$A$3:$A$37,0),MATCH(TR$1,'[30]SPI Raw Data 1718'!$A$37:$AN$37,0))</f>
        <v>6.1171606529209619</v>
      </c>
      <c r="TS10" s="131">
        <f>INDEX('[30]SPI Raw Data 1718'!$A$3:$AN$37,MATCH($A10,'[30]SPI Raw Data 1718'!$A$3:$A$37,0),MATCH(TS$1,'[30]SPI Raw Data 1718'!$A$37:$AN$37,0))</f>
        <v>284815</v>
      </c>
      <c r="TT10" s="131">
        <f>INDEX('[30]SPI Raw Data 1718'!$A$3:$AN$37,MATCH($A10,'[30]SPI Raw Data 1718'!$A$3:$A$37,0),MATCH(TT$1,'[30]SPI Raw Data 1718'!$A$37:$AN$37,0))</f>
        <v>46560</v>
      </c>
      <c r="TU10" s="116">
        <f>INDEX('[31]SPI Raw Data 1819'!$A$1:$AN$37,MATCH($A10,'[31]SPI Raw Data 1819'!$A$1:$A$37,0),MATCH(TU$1,'[31]SPI Raw Data 1819'!$A$37:$AN$37,0))</f>
        <v>6.2911684318414762</v>
      </c>
      <c r="TV10" s="197">
        <f>INDEX('[31]SPI Raw Data 1819'!$A$1:$AN$37,MATCH($A10,'[31]SPI Raw Data 1819'!$A$1:$A$37,0),MATCH(TV$1,'[31]SPI Raw Data 1819'!$A$37:$AN$37,0))</f>
        <v>294628</v>
      </c>
      <c r="TW10" s="197">
        <f>INDEX('[31]SPI Raw Data 1819'!$A$1:$AN$37,MATCH($A10,'[31]SPI Raw Data 1819'!$A$1:$A$37,0),MATCH(TW$1,'[31]SPI Raw Data 1819'!$A$37:$AN$37,0))</f>
        <v>46832</v>
      </c>
      <c r="TX10" s="116">
        <f>INDEX('[32]SPI Raw Data 1920'!$A$1:$AN$35, MATCH($A10,'[32]SPI Raw Data 1920'!$A$1:$A$35,0),MATCH(TX$1,'[32]SPI Raw Data 1920'!$A$37:$AN$37,0))</f>
        <v>6.4817004683493336</v>
      </c>
      <c r="TY10" s="116">
        <f>INDEX('[32]SPI Raw Data 1920'!$A$1:$AN$35, MATCH($A10,'[32]SPI Raw Data 1920'!$A$1:$A$35,0),MATCH(TY$1,'[32]SPI Raw Data 1920'!$A$37:$AN$37,0))</f>
        <v>305852</v>
      </c>
      <c r="TZ10" s="116">
        <f>INDEX('[32]SPI Raw Data 1920'!$A$1:$AN$35, MATCH($A10,'[32]SPI Raw Data 1920'!$A$1:$A$35,0),MATCH(TZ$1,'[32]SPI Raw Data 1920'!$A$37:$AN$37,0))</f>
        <v>47187</v>
      </c>
      <c r="UA10" s="133">
        <f>(SW10*100)/Deflators!$B$2</f>
        <v>9.873721111439842</v>
      </c>
      <c r="UB10" s="116">
        <f>(SZ10*100)/Deflators!$B$3</f>
        <v>10.537622204841732</v>
      </c>
      <c r="UC10" s="116">
        <f>(TC10*100)/Deflators!$B$4</f>
        <v>10.244480899746071</v>
      </c>
      <c r="UD10" s="116">
        <f>(TF10*100)/Deflators!$B$5</f>
        <v>9.0455404754320767</v>
      </c>
      <c r="UE10" s="116">
        <f>(TI10*100)/Deflators!$B$6</f>
        <v>5.1187922766034015</v>
      </c>
      <c r="UF10" s="116">
        <f>(TL10*100)/Deflators!$B$7</f>
        <v>5.2841448109338964</v>
      </c>
      <c r="UG10" s="116">
        <f>(TO10*100)/Deflators!$B$8</f>
        <v>5.2102657145815519</v>
      </c>
      <c r="UH10" s="116">
        <f>(TR10*100)/Deflators!$B$9</f>
        <v>6.4112209171158563</v>
      </c>
      <c r="UI10" s="116">
        <f>(TU10*100)/Deflators!$B$10</f>
        <v>6.4448705380866693</v>
      </c>
      <c r="UJ10" s="248">
        <f>(TX10*100)/Deflators!$B$11</f>
        <v>6.4817004683493336</v>
      </c>
      <c r="UK10" s="115">
        <f>INDEX('[25]Corporate Management'!$B$6:$EY$40,MATCH($A10,'[25]Corporate Management'!$B$6:$B$40,0),MATCH(UK$1,'[25]Corporate Management'!$B$40:$EY$40,0))</f>
        <v>4.7755399174957534</v>
      </c>
      <c r="UL10" s="131">
        <f>INDEX('[25]Corporate Management'!$B$6:$EY$40,MATCH($A10,'[25]Corporate Management'!$B$6:$B$40,0),MATCH(UL$1,'[25]Corporate Management'!$B$40:$EY$40,0))</f>
        <v>5904</v>
      </c>
      <c r="UM10" s="131">
        <f>INDEX('[25]Corporate Management'!$B$6:$EY$40,MATCH($A10,'[25]Corporate Management'!$B$6:$B$40,0),MATCH(UM$1,'[25]Corporate Management'!$B$40:$EY$40,0))</f>
        <v>1236.3</v>
      </c>
      <c r="UN10" s="116">
        <f>INDEX('[25]Corporate Management'!$B$6:$EY$40,MATCH($A10,'[25]Corporate Management'!$B$6:$B$40,0),MATCH(UN$1,'[25]Corporate Management'!$B$40:$EY$40,0))</f>
        <v>7.7451701931922727</v>
      </c>
      <c r="UO10" s="131">
        <f>INDEX('[25]Corporate Management'!$B$6:$EY$40,MATCH($A10,'[25]Corporate Management'!$B$6:$B$40,0),MATCH(UO$1,'[25]Corporate Management'!$B$40:$EY$40,0))</f>
        <v>8419</v>
      </c>
      <c r="UP10" s="131">
        <f>INDEX('[25]Corporate Management'!$B$6:$EY$40,MATCH($A10,'[25]Corporate Management'!$B$6:$B$40,0),MATCH(UP$1,'[25]Corporate Management'!$B$40:$EY$40,0))</f>
        <v>1087</v>
      </c>
      <c r="UQ10" s="116">
        <f>INDEX('[25]Corporate Management'!$B$6:$EY$40,MATCH($A10,'[25]Corporate Management'!$B$6:$B$40,0),MATCH(UQ$1,'[25]Corporate Management'!$B$40:$EY$40,0))</f>
        <v>6.6678340726904812</v>
      </c>
      <c r="UR10" s="131">
        <f>INDEX('[25]Corporate Management'!$B$6:$EY$40,MATCH($A10,'[25]Corporate Management'!$B$6:$B$40,0),MATCH(UR$1,'[25]Corporate Management'!$B$40:$EY$40,0))</f>
        <v>6854</v>
      </c>
      <c r="US10" s="131">
        <f>INDEX('[25]Corporate Management'!$B$6:$EY$40,MATCH($A10,'[25]Corporate Management'!$B$6:$B$40,0),MATCH(US$1,'[25]Corporate Management'!$B$40:$EY$40,0))</f>
        <v>1027.92</v>
      </c>
      <c r="UT10" s="116">
        <f>INDEX('[26]All Data'!$A$1:$Y$34,MATCH($A10,'[26]All Data'!$A$1:$A$34,0),MATCH(UT$1,'[26]All Data'!$A$1:$Y$1,0))</f>
        <v>6.9235181644359463</v>
      </c>
      <c r="UU10" s="131">
        <f>INDEX('[26]All Data'!$A$1:$Y$34,MATCH($A10,'[26]All Data'!$A$1:$A$34,0),MATCH(UU$1,'[26]All Data'!$A$1:$Y$1,0))</f>
        <v>7242</v>
      </c>
      <c r="UV10" s="131">
        <f>INDEX('[26]All Data'!$A$1:$Y$34,MATCH($A10,'[26]All Data'!$A$1:$A$34,0),MATCH(UV$1,'[26]All Data'!$A$1:$Y$1,0))</f>
        <v>1046</v>
      </c>
      <c r="UW10" s="116">
        <f>INDEX('[27]All Data'!$A$1:$Y$34,MATCH($A10,'[27]All Data'!$A$1:$A$34,0),MATCH(UW$1,'[27]All Data'!$A$1:$Y$1,0))</f>
        <v>6.1422967814240188</v>
      </c>
      <c r="UX10" s="131">
        <f>INDEX('[27]All Data'!$A$1:$Y$34,MATCH($A10,'[27]All Data'!$A$1:$A$34,0),MATCH(UX$1,'[27]All Data'!$A$1:$Y$1,0))</f>
        <v>7015.24</v>
      </c>
      <c r="UY10" s="131">
        <f>INDEX('[27]All Data'!$A$1:$Y$34,MATCH($A10,'[27]All Data'!$A$1:$A$34,0),MATCH(UY$1,'[27]All Data'!$A$1:$Y$1,0))</f>
        <v>1142.1199999999999</v>
      </c>
      <c r="UZ10" s="116">
        <f>INDEX('[28]All Data'!$A$1:$AB$34,MATCH($A10,'[28]All Data'!$A$1:$A$34,0),MATCH(UZ$1,'[28]All Data'!$A$1:$AB$1,0))</f>
        <v>6.4038738768755756</v>
      </c>
      <c r="VA10" s="131">
        <f>INDEX('[28]All Data'!$A$1:$AB$34,MATCH($A10,'[28]All Data'!$A$1:$A$34,0),MATCH(VA$1,'[28]All Data'!$A$1:$AB$1,0))</f>
        <v>7207.4800000000005</v>
      </c>
      <c r="VB10" s="131">
        <f>INDEX('[28]All Data'!$A$1:$AB$34,MATCH($A10,'[28]All Data'!$A$1:$A$34,0),MATCH(VB$1,'[28]All Data'!$A$1:$AB$1,0))</f>
        <v>1125.4875000000002</v>
      </c>
      <c r="VC10" s="116">
        <f>INDEX('[29]SPI Raw Data 1617'!$A$3:$AN$37,MATCH($A10,'[29]SPI Raw Data 1617'!$A$3:$A$37,0),MATCH(VC$1,'[29]SPI Raw Data 1617'!$A$37:$AN$37,0))</f>
        <v>5.2707838479809972</v>
      </c>
      <c r="VD10" s="131">
        <f>INDEX('[29]SPI Raw Data 1617'!$A$3:$AN$37,MATCH($A10,'[29]SPI Raw Data 1617'!$A$3:$A$37,0),MATCH(VD$1,'[29]SPI Raw Data 1617'!$A$37:$AN$37,0))</f>
        <v>6657</v>
      </c>
      <c r="VE10" s="131">
        <f>INDEX('[29]SPI Raw Data 1617'!$A$3:$AN$37,MATCH($A10,'[29]SPI Raw Data 1617'!$A$3:$A$37,0),MATCH(VE$1,'[29]SPI Raw Data 1617'!$A$37:$AN$37,0))</f>
        <v>1263</v>
      </c>
      <c r="VF10" s="116">
        <f>INDEX('[30]SPI Raw Data 1718'!$A$3:$AN$37,MATCH($A10,'[30]SPI Raw Data 1718'!$A$3:$A$37,0),MATCH(VF$1,'[30]SPI Raw Data 1718'!$A$37:$AN$37,0))</f>
        <v>4.9574632637277647</v>
      </c>
      <c r="VG10" s="131">
        <f>INDEX('[30]SPI Raw Data 1718'!$A$3:$AN$37,MATCH($A10,'[30]SPI Raw Data 1718'!$A$3:$A$37,0),MATCH(VG$1,'[30]SPI Raw Data 1718'!$A$37:$AN$37,0))</f>
        <v>6410</v>
      </c>
      <c r="VH10" s="131">
        <f>INDEX('[30]SPI Raw Data 1718'!$A$3:$AN$37,MATCH($A10,'[30]SPI Raw Data 1718'!$A$3:$A$37,0),MATCH(VH$1,'[30]SPI Raw Data 1718'!$A$37:$AN$37,0))</f>
        <v>1293</v>
      </c>
      <c r="VI10" s="116">
        <f>INDEX('[31]SPI Raw Data 1819'!$A$1:$AN$37,MATCH($A10,'[31]SPI Raw Data 1819'!$A$1:$A$37,0),MATCH(VI$1,'[31]SPI Raw Data 1819'!$A$37:$AN$37,0))</f>
        <v>5.2433257055682683</v>
      </c>
      <c r="VJ10" s="197">
        <f>INDEX('[31]SPI Raw Data 1819'!$A$1:$AN$37,MATCH($A10,'[31]SPI Raw Data 1819'!$A$1:$A$37,0),MATCH(VJ$1,'[31]SPI Raw Data 1819'!$A$37:$AN$37,0))</f>
        <v>6874</v>
      </c>
      <c r="VK10" s="225">
        <f>INDEX('[31]SPI Raw Data 1819'!$A$1:$AN$37,MATCH($A10,'[31]SPI Raw Data 1819'!$A$1:$A$37,0),MATCH(VK$1,'[31]SPI Raw Data 1819'!$A$37:$AN$37,0))</f>
        <v>1311</v>
      </c>
      <c r="VL10" s="116">
        <f>INDEX('[32]SPI Raw Data 1920'!$A$1:$AN$35, MATCH($A10,'[32]SPI Raw Data 1920'!$A$1:$A$35,0),MATCH(VL$1,'[32]SPI Raw Data 1920'!$A$37:$AN$37,0))</f>
        <v>5.3381441900426578</v>
      </c>
      <c r="VM10" s="116">
        <f>INDEX('[32]SPI Raw Data 1920'!$A$1:$AN$35, MATCH($A10,'[32]SPI Raw Data 1920'!$A$1:$A$35,0),MATCH(VM$1,'[32]SPI Raw Data 1920'!$A$37:$AN$37,0))</f>
        <v>7082.97</v>
      </c>
      <c r="VN10" s="116">
        <f>INDEX('[32]SPI Raw Data 1920'!$A$1:$AN$35, MATCH($A10,'[32]SPI Raw Data 1920'!$A$1:$A$35,0),MATCH(VN$1,'[32]SPI Raw Data 1920'!$A$37:$AN$37,0))</f>
        <v>1326.86</v>
      </c>
      <c r="VO10" s="115">
        <f>INDEX('[25]Corporate Management'!$B$6:$EY$40,MATCH($A10,'[25]Corporate Management'!$B$6:$B$40,0),MATCH(VO$1,'[25]Corporate Management'!$B$40:$EY$40,0))</f>
        <v>11.927893435431123</v>
      </c>
      <c r="VP10" s="131">
        <f>INDEX('[25]Corporate Management'!$B$6:$EY$40,MATCH($A10,'[25]Corporate Management'!$B$6:$B$40,0),MATCH(VP$1,'[25]Corporate Management'!$B$40:$EY$40,0))</f>
        <v>29908</v>
      </c>
      <c r="VQ10" s="131">
        <f>INDEX('[25]Corporate Management'!$B$6:$EY$40,MATCH($A10,'[25]Corporate Management'!$B$6:$B$40,0),MATCH(VQ$1,'[25]Corporate Management'!$B$40:$EY$40,0))</f>
        <v>2507.4</v>
      </c>
      <c r="VR10" s="116">
        <f>INDEX('[25]Corporate Management'!$B$6:$EY$40,MATCH($A10,'[25]Corporate Management'!$B$6:$B$40,0),MATCH(VR$1,'[25]Corporate Management'!$B$40:$EY$40,0))</f>
        <v>16.051143451143449</v>
      </c>
      <c r="VS10" s="131">
        <f>INDEX('[25]Corporate Management'!$B$6:$EY$40,MATCH($A10,'[25]Corporate Management'!$B$6:$B$40,0),MATCH(VS$1,'[25]Corporate Management'!$B$40:$EY$40,0))</f>
        <v>38603</v>
      </c>
      <c r="VT10" s="131">
        <f>INDEX('[25]Corporate Management'!$B$6:$EY$40,MATCH($A10,'[25]Corporate Management'!$B$6:$B$40,0),MATCH(VT$1,'[25]Corporate Management'!$B$40:$EY$40,0))</f>
        <v>2405</v>
      </c>
      <c r="VU10" s="116">
        <f>INDEX('[25]Corporate Management'!$B$6:$EY$40,MATCH($A10,'[25]Corporate Management'!$B$6:$B$40,0),MATCH(VU$1,'[25]Corporate Management'!$B$40:$EY$40,0))</f>
        <v>13.781849169152109</v>
      </c>
      <c r="VV10" s="131">
        <f>INDEX('[25]Corporate Management'!$B$6:$EY$40,MATCH($A10,'[25]Corporate Management'!$B$6:$B$40,0),MATCH(VV$1,'[25]Corporate Management'!$B$40:$EY$40,0))</f>
        <v>32346</v>
      </c>
      <c r="VW10" s="131">
        <f>INDEX('[25]Corporate Management'!$B$6:$EY$40,MATCH($A10,'[25]Corporate Management'!$B$6:$B$40,0),MATCH(VW$1,'[25]Corporate Management'!$B$40:$EY$40,0))</f>
        <v>2347</v>
      </c>
      <c r="VX10" s="116">
        <f>INDEX('[26]All Data'!$A$1:$Y$34,MATCH($A10,'[26]All Data'!$A$1:$A$34,0),MATCH(VX$1,'[26]All Data'!$A$1:$Y$1,0))</f>
        <v>13.068863540346429</v>
      </c>
      <c r="VY10" s="131">
        <f>INDEX('[26]All Data'!$A$1:$Y$34,MATCH($A10,'[26]All Data'!$A$1:$A$34,0),MATCH(VY$1,'[26]All Data'!$A$1:$Y$1,0))</f>
        <v>30934</v>
      </c>
      <c r="VZ10" s="131">
        <f>INDEX('[26]All Data'!$A$1:$Y$34,MATCH($A10,'[26]All Data'!$A$1:$A$34,0),MATCH(VZ$1,'[26]All Data'!$A$1:$Y$1,0))</f>
        <v>2367</v>
      </c>
      <c r="WA10" s="116">
        <f>INDEX('[27]All Data'!$A$1:$Y$34,MATCH($A10,'[27]All Data'!$A$1:$A$34,0),MATCH(WA$1,'[27]All Data'!$A$1:$Y$1,0))</f>
        <v>12.67866031925668</v>
      </c>
      <c r="WB10" s="131">
        <f>INDEX('[27]All Data'!$A$1:$Y$34,MATCH($A10,'[27]All Data'!$A$1:$A$34,0),MATCH(WB$1,'[27]All Data'!$A$1:$Y$1,0))</f>
        <v>30920.59</v>
      </c>
      <c r="WC10" s="131">
        <f>INDEX('[27]All Data'!$A$1:$Y$34,MATCH($A10,'[27]All Data'!$A$1:$A$34,0),MATCH(WC$1,'[27]All Data'!$A$1:$Y$1,0))</f>
        <v>2438.79</v>
      </c>
      <c r="WD10" s="116">
        <f>INDEX('[28]All Data'!$A$1:$AB$34,MATCH($A10,'[28]All Data'!$A$1:$A$34,0),MATCH(WD$1,'[28]All Data'!$A$1:$AB$1,0))</f>
        <v>11.654678687927239</v>
      </c>
      <c r="WE10" s="131">
        <f>INDEX('[28]All Data'!$A$1:$AB$34,MATCH($A10,'[28]All Data'!$A$1:$A$34,0),MATCH(WE$1,'[28]All Data'!$A$1:$AB$1,0))</f>
        <v>28306.33</v>
      </c>
      <c r="WF10" s="131">
        <f>INDEX('[28]All Data'!$A$1:$AB$34,MATCH($A10,'[28]All Data'!$A$1:$A$34,0),MATCH(WF$1,'[28]All Data'!$A$1:$AB$1,0))</f>
        <v>2428.7525000000001</v>
      </c>
      <c r="WG10" s="116">
        <f>INDEX('[29]SPI Raw Data 1617'!$A$3:$AN$37,MATCH($A10,'[29]SPI Raw Data 1617'!$A$3:$A$37,0),MATCH(WG$1,'[29]SPI Raw Data 1617'!$A$37:$AN$37,0))</f>
        <v>11.813525410164065</v>
      </c>
      <c r="WH10" s="131">
        <f>INDEX('[29]SPI Raw Data 1617'!$A$3:$AN$37,MATCH($A10,'[29]SPI Raw Data 1617'!$A$3:$A$37,0),MATCH(WH$1,'[29]SPI Raw Data 1617'!$A$37:$AN$37,0))</f>
        <v>29522</v>
      </c>
      <c r="WI10" s="131">
        <f>INDEX('[29]SPI Raw Data 1617'!$A$3:$AN$37,MATCH($A10,'[29]SPI Raw Data 1617'!$A$3:$A$37,0),MATCH(WI$1,'[29]SPI Raw Data 1617'!$A$37:$AN$37,0))</f>
        <v>2499</v>
      </c>
      <c r="WJ10" s="116">
        <f>INDEX('[30]SPI Raw Data 1718'!$A$3:$AN$37,MATCH($A10,'[30]SPI Raw Data 1718'!$A$3:$A$37,0),MATCH(WJ$1,'[30]SPI Raw Data 1718'!$A$37:$AN$37,0))</f>
        <v>11.768263943440692</v>
      </c>
      <c r="WK10" s="131">
        <f>INDEX('[30]SPI Raw Data 1718'!$A$3:$AN$37,MATCH($A10,'[30]SPI Raw Data 1718'!$A$3:$A$37,0),MATCH(WK$1,'[30]SPI Raw Data 1718'!$A$37:$AN$37,0))</f>
        <v>29962</v>
      </c>
      <c r="WL10" s="131">
        <f>INDEX('[30]SPI Raw Data 1718'!$A$3:$AN$37,MATCH($A10,'[30]SPI Raw Data 1718'!$A$3:$A$37,0),MATCH(WL$1,'[30]SPI Raw Data 1718'!$A$37:$AN$37,0))</f>
        <v>2546</v>
      </c>
      <c r="WM10" s="116">
        <f>INDEX('[31]SPI Raw Data 1819'!$A$1:$AN$37,MATCH($A10,'[31]SPI Raw Data 1819'!$A$1:$A$37,0),MATCH(WM$1,'[31]SPI Raw Data 1819'!$A$37:$AN$37,0))</f>
        <v>13.618732996502137</v>
      </c>
      <c r="WN10" s="197">
        <f>INDEX('[31]SPI Raw Data 1819'!$A$1:$AN$37,MATCH($A10,'[31]SPI Raw Data 1819'!$A$1:$A$37,0),MATCH(WN$1,'[31]SPI Raw Data 1819'!$A$37:$AN$37,0))</f>
        <v>35041</v>
      </c>
      <c r="WO10" s="225">
        <f>INDEX('[31]SPI Raw Data 1819'!$A$1:$AN$37,MATCH($A10,'[31]SPI Raw Data 1819'!$A$1:$A$37,0),MATCH(WO$1,'[31]SPI Raw Data 1819'!$A$37:$AN$37,0))</f>
        <v>2573</v>
      </c>
      <c r="WP10" s="116">
        <f>INDEX('[32]SPI Raw Data 1920'!$A$1:$AN$35, MATCH($A10,'[32]SPI Raw Data 1920'!$A$1:$A$35,0),MATCH(WP$1,'[32]SPI Raw Data 1920'!$A$37:$AN$37,0))</f>
        <v>11.481372222306376</v>
      </c>
      <c r="WQ10" s="116">
        <f>INDEX('[32]SPI Raw Data 1920'!$A$1:$AN$35, MATCH($A10,'[32]SPI Raw Data 1920'!$A$1:$A$35,0),MATCH(WQ$1,'[32]SPI Raw Data 1920'!$A$37:$AN$37,0))</f>
        <v>30318.63</v>
      </c>
      <c r="WR10" s="116">
        <f>INDEX('[32]SPI Raw Data 1920'!$A$1:$AN$35, MATCH($A10,'[32]SPI Raw Data 1920'!$A$1:$A$35,0),MATCH(WR$1,'[32]SPI Raw Data 1920'!$A$37:$AN$37,0))</f>
        <v>2640.68</v>
      </c>
      <c r="WS10" s="115">
        <f>INDEX('[25]Corporate Management'!$B$6:$EY$40,MATCH($A10,'[25]Corporate Management'!$B$6:$B$40,0),MATCH(WS$1,'[25]Corporate Management'!$B$40:$EY$40,0))</f>
        <v>96.586622136267707</v>
      </c>
      <c r="WT10" s="131">
        <f>INDEX('[25]Corporate Management'!$B$6:$EY$40,MATCH($A10,'[25]Corporate Management'!$B$6:$B$40,0),MATCH(WT$1,'[25]Corporate Management'!$B$40:$EY$40,0))</f>
        <v>46890874.579999998</v>
      </c>
      <c r="WU10" s="131">
        <f>INDEX('[25]Corporate Management'!$B$6:$EY$40,MATCH($A10,'[25]Corporate Management'!$B$6:$B$40,0),MATCH(WU$1,'[25]Corporate Management'!$B$40:$EY$40,0))</f>
        <v>48548001.310000002</v>
      </c>
      <c r="WV10" s="116">
        <f>INDEX('[25]Corporate Management'!$B$6:$EY$40,MATCH($A10,'[25]Corporate Management'!$B$6:$B$40,0),MATCH(WV$1,'[25]Corporate Management'!$B$40:$EY$40,0))</f>
        <v>96.558045265006768</v>
      </c>
      <c r="WW10" s="131">
        <f>INDEX('[25]Corporate Management'!$B$6:$EY$40,MATCH($A10,'[25]Corporate Management'!$B$6:$B$40,0),MATCH(WW$1,'[25]Corporate Management'!$B$40:$EY$40,0))</f>
        <v>47138451</v>
      </c>
      <c r="WX10" s="131">
        <f>INDEX('[25]Corporate Management'!$B$6:$EY$40,MATCH($A10,'[25]Corporate Management'!$B$6:$B$40,0),MATCH(WX$1,'[25]Corporate Management'!$B$40:$EY$40,0))</f>
        <v>48818771</v>
      </c>
      <c r="WY10" s="116">
        <f>INDEX('[25]Corporate Management'!$B$6:$EY$40,MATCH($A10,'[25]Corporate Management'!$B$6:$B$40,0),MATCH(WY$1,'[25]Corporate Management'!$B$40:$EY$40,0))</f>
        <v>96.579093772169585</v>
      </c>
      <c r="WZ10" s="131">
        <f>INDEX('[25]Corporate Management'!$B$6:$EY$40,MATCH($A10,'[25]Corporate Management'!$B$6:$B$40,0),MATCH(WZ$1,'[25]Corporate Management'!$B$40:$EY$40,0))</f>
        <v>47465451</v>
      </c>
      <c r="XA10" s="131">
        <f>INDEX('[25]Corporate Management'!$B$6:$EY$40,MATCH($A10,'[25]Corporate Management'!$B$6:$B$40,0),MATCH(XA$1,'[25]Corporate Management'!$B$40:$EY$40,0))</f>
        <v>49146714</v>
      </c>
      <c r="XB10" s="116">
        <f>INDEX('[26]All Data'!$A$1:$Y$34,MATCH($A10,'[26]All Data'!$A$1:$A$34,0),MATCH(XB$1,'[26]All Data'!$A$1:$Y$1,0))</f>
        <v>96.185024572738513</v>
      </c>
      <c r="XC10" s="131">
        <f>INDEX('[26]All Data'!$A$1:$Y$34,MATCH($A10,'[26]All Data'!$A$1:$A$34,0),MATCH(XC$1,'[26]All Data'!$A$1:$Y$1,0))</f>
        <v>47801996</v>
      </c>
      <c r="XD10" s="131">
        <f>INDEX('[26]All Data'!$A$1:$Y$34,MATCH($A10,'[26]All Data'!$A$1:$A$34,0),MATCH(XD$1,'[26]All Data'!$A$1:$Y$1,0))</f>
        <v>49697961</v>
      </c>
      <c r="XE10" s="116">
        <f>INDEX('[27]All Data'!$A$1:$Y$34,MATCH($A10,'[27]All Data'!$A$1:$A$34,0),MATCH(XE$1,'[27]All Data'!$A$1:$Y$1,0))</f>
        <v>96.58059485600414</v>
      </c>
      <c r="XF10" s="131">
        <f>INDEX('[27]All Data'!$A$1:$Y$34,MATCH($A10,'[27]All Data'!$A$1:$A$34,0),MATCH(XF$1,'[27]All Data'!$A$1:$Y$1,0))</f>
        <v>48816574.109999999</v>
      </c>
      <c r="XG10" s="131">
        <f>INDEX('[27]All Data'!$A$1:$Y$34,MATCH($A10,'[27]All Data'!$A$1:$A$34,0),MATCH(XG$1,'[27]All Data'!$A$1:$Y$1,0))</f>
        <v>50544909.340000004</v>
      </c>
      <c r="XH10" s="116">
        <f>INDEX('[28]All Data'!$A$1:$AB$34,MATCH($A10,'[28]All Data'!$A$1:$A$34,0),MATCH(XH$1,'[28]All Data'!$A$1:$AB$1,0))</f>
        <v>96.710707719039931</v>
      </c>
      <c r="XI10" s="131">
        <f>INDEX('[28]All Data'!$A$1:$AB$34,MATCH($A10,'[28]All Data'!$A$1:$A$34,0),MATCH(XI$1,'[28]All Data'!$A$1:$AB$1,0))</f>
        <v>49660083.82</v>
      </c>
      <c r="XJ10" s="131">
        <f>INDEX('[28]All Data'!$A$1:$AB$34,MATCH($A10,'[28]All Data'!$A$1:$A$34,0),MATCH(XJ$1,'[28]All Data'!$A$1:$AB$1,0))</f>
        <v>51349106</v>
      </c>
      <c r="XK10" s="116">
        <f>INDEX('[29]SPI Raw Data 1617'!$A$3:$AN$37,MATCH($A10,'[29]SPI Raw Data 1617'!$A$3:$A$37,0),MATCH(XK$1,'[29]SPI Raw Data 1617'!$A$37:$AN$37,0))</f>
        <v>96.837090740217107</v>
      </c>
      <c r="XL10" s="131">
        <f>INDEX('[29]SPI Raw Data 1617'!$A$3:$AN$37,MATCH($A10,'[29]SPI Raw Data 1617'!$A$3:$A$37,0),MATCH(XL$1,'[29]SPI Raw Data 1617'!$A$37:$AN$37,0))</f>
        <v>50424790.534867898</v>
      </c>
      <c r="XM10" s="131">
        <f>INDEX('[29]SPI Raw Data 1617'!$A$3:$AN$37,MATCH($A10,'[29]SPI Raw Data 1617'!$A$3:$A$37,0),MATCH(XM$1,'[29]SPI Raw Data 1617'!$A$37:$AN$37,0))</f>
        <v>52071773.479999989</v>
      </c>
      <c r="XN10" s="116">
        <f>INDEX('[30]SPI Raw Data 1718'!$A$3:$AN$37,MATCH($A10,'[30]SPI Raw Data 1718'!$A$3:$A$37,0),MATCH(XN$1,'[30]SPI Raw Data 1718'!$A$37:$AN$37,0))</f>
        <v>96.992962447334406</v>
      </c>
      <c r="XO10" s="131">
        <f>INDEX('[30]SPI Raw Data 1718'!$A$3:$AN$37,MATCH($A10,'[30]SPI Raw Data 1718'!$A$3:$A$37,0),MATCH(XO$1,'[30]SPI Raw Data 1718'!$A$37:$AN$37,0))</f>
        <v>57207296</v>
      </c>
      <c r="XP10" s="131">
        <f>INDEX('[30]SPI Raw Data 1718'!$A$3:$AN$37,MATCH($A10,'[30]SPI Raw Data 1718'!$A$3:$A$37,0),MATCH(XP$1,'[30]SPI Raw Data 1718'!$A$37:$AN$37,0))</f>
        <v>58980873</v>
      </c>
      <c r="XQ10" s="116">
        <f>INDEX('[31]SPI Raw Data 1819'!$A$1:$AN$37,MATCH($A10,'[31]SPI Raw Data 1819'!$A$1:$A$37,0),MATCH(XQ$1,'[31]SPI Raw Data 1819'!$A$37:$AN$37,0))</f>
        <v>96.78998435167037</v>
      </c>
      <c r="XR10" s="197">
        <f>INDEX('[31]SPI Raw Data 1819'!$A$1:$AN$37,MATCH($A10,'[31]SPI Raw Data 1819'!$A$1:$A$37,0),MATCH(XR$1,'[31]SPI Raw Data 1819'!$A$37:$AN$37,0))</f>
        <v>59366737</v>
      </c>
      <c r="XS10" s="225">
        <f>INDEX('[31]SPI Raw Data 1819'!$A$1:$AN$37,MATCH($A10,'[31]SPI Raw Data 1819'!$A$1:$A$37,0),MATCH(XS$1,'[31]SPI Raw Data 1819'!$A$37:$AN$37,0))</f>
        <v>61335620</v>
      </c>
      <c r="XT10" s="116">
        <f>INDEX('[32]SPI Raw Data 1920'!$A$1:$AN$35, MATCH($A10,'[32]SPI Raw Data 1920'!$A$1:$A$35,0),MATCH(XT$1,'[32]SPI Raw Data 1920'!$A$37:$AN$37,0))</f>
        <v>97.018222576083431</v>
      </c>
      <c r="XU10" s="116">
        <f>INDEX('[32]SPI Raw Data 1920'!$A$1:$AN$35, MATCH($A10,'[32]SPI Raw Data 1920'!$A$1:$A$35,0),MATCH(XU$1,'[32]SPI Raw Data 1920'!$A$37:$AN$37,0))</f>
        <v>62486449</v>
      </c>
      <c r="XV10" s="116">
        <f>INDEX('[32]SPI Raw Data 1920'!$A$1:$AN$35, MATCH($A10,'[32]SPI Raw Data 1920'!$A$1:$A$35,0),MATCH(XV$1,'[32]SPI Raw Data 1920'!$A$37:$AN$37,0))</f>
        <v>64406920</v>
      </c>
      <c r="XW10" s="115">
        <f>INDEX('[25]Corporate Management'!$B$6:$EY$40,MATCH($A10,'[25]Corporate Management'!$B$6:$B$40,0),MATCH(XW$1,'[25]Corporate Management'!$B$40:$EY$40,0))</f>
        <v>73.955156166300441</v>
      </c>
      <c r="XX10" s="131">
        <f>INDEX('[25]Corporate Management'!$B$6:$EY$40,MATCH($A10,'[25]Corporate Management'!$B$6:$B$40,0),MATCH(XX$1,'[25]Corporate Management'!$B$40:$EY$40,0))</f>
        <v>67649</v>
      </c>
      <c r="XY10" s="131">
        <f>INDEX('[25]Corporate Management'!$B$6:$EY$40,MATCH($A10,'[25]Corporate Management'!$B$6:$B$40,0),MATCH(XY$1,'[25]Corporate Management'!$B$40:$EY$40,0))</f>
        <v>91473</v>
      </c>
      <c r="XZ10" s="116">
        <f>INDEX('[25]Corporate Management'!$B$6:$EY$40,MATCH($A10,'[25]Corporate Management'!$B$6:$B$40,0),MATCH(XZ$1,'[25]Corporate Management'!$B$40:$EY$40,0))</f>
        <v>85.270049099836328</v>
      </c>
      <c r="YA10" s="131">
        <f>INDEX('[25]Corporate Management'!$B$6:$EY$40,MATCH($A10,'[25]Corporate Management'!$B$6:$B$40,0),MATCH(YA$1,'[25]Corporate Management'!$B$40:$EY$40,0))</f>
        <v>521</v>
      </c>
      <c r="YB10" s="131">
        <f>INDEX('[25]Corporate Management'!$B$6:$EY$40,MATCH($A10,'[25]Corporate Management'!$B$6:$B$40,0),MATCH(YB$1,'[25]Corporate Management'!$B$40:$EY$40,0))</f>
        <v>611</v>
      </c>
      <c r="YC10" s="116">
        <f>INDEX('[25]Corporate Management'!$B$6:$EY$40,MATCH($A10,'[25]Corporate Management'!$B$6:$B$40,0),MATCH(YC$1,'[25]Corporate Management'!$B$40:$EY$40,0))</f>
        <v>85.666242874133616</v>
      </c>
      <c r="YD10" s="131">
        <f>INDEX('[25]Corporate Management'!$B$6:$EY$40,MATCH($A10,'[25]Corporate Management'!$B$6:$B$40,0),MATCH(YD$1,'[25]Corporate Management'!$B$40:$EY$40,0))</f>
        <v>62664</v>
      </c>
      <c r="YE10" s="131">
        <f>INDEX('[25]Corporate Management'!$B$6:$EY$40,MATCH($A10,'[25]Corporate Management'!$B$6:$B$40,0),MATCH(YE$1,'[25]Corporate Management'!$B$40:$EY$40,0))</f>
        <v>73149</v>
      </c>
      <c r="YF10" s="116">
        <f>INDEX('[26]All Data'!$A$1:$Y$34,MATCH($A10,'[26]All Data'!$A$1:$A$34,0),MATCH(YF$1,'[26]All Data'!$A$1:$Y$1,0))</f>
        <v>92.635596191709141</v>
      </c>
      <c r="YG10" s="131">
        <f>INDEX('[26]All Data'!$A$1:$Y$34,MATCH($A10,'[26]All Data'!$A$1:$A$34,0),MATCH(YG$1,'[26]All Data'!$A$1:$Y$1,0))</f>
        <v>68693</v>
      </c>
      <c r="YH10" s="131">
        <f>INDEX('[26]All Data'!$A$1:$Y$34,MATCH($A10,'[26]All Data'!$A$1:$A$34,0),MATCH(YH$1,'[26]All Data'!$A$1:$Y$1,0))</f>
        <v>74154</v>
      </c>
      <c r="YI10" s="116">
        <f>INDEX('[27]All Data'!$A$1:$Y$34,MATCH($A10,'[27]All Data'!$A$1:$A$34,0),MATCH(YI$1,'[27]All Data'!$A$1:$Y$1,0))</f>
        <v>91.811277525563241</v>
      </c>
      <c r="YJ10" s="131">
        <f>INDEX('[27]All Data'!$A$1:$Y$34,MATCH($A10,'[27]All Data'!$A$1:$A$34,0),MATCH(YJ$1,'[27]All Data'!$A$1:$Y$1,0))</f>
        <v>64917</v>
      </c>
      <c r="YK10" s="131">
        <f>INDEX('[27]All Data'!$A$1:$Y$34,MATCH($A10,'[27]All Data'!$A$1:$A$34,0),MATCH(YK$1,'[27]All Data'!$A$1:$Y$1,0))</f>
        <v>70707</v>
      </c>
      <c r="YL10" s="116">
        <f>INDEX('[28]All Data'!$A$1:$AB$34,MATCH($A10,'[28]All Data'!$A$1:$A$34,0),MATCH(YL$1,'[28]All Data'!$A$1:$AB$1,0))</f>
        <v>86.349257023450193</v>
      </c>
      <c r="YM10" s="131">
        <f>INDEX('[28]All Data'!$A$1:$AB$34,MATCH($A10,'[28]All Data'!$A$1:$A$34,0),MATCH(YM$1,'[28]All Data'!$A$1:$AB$1,0))</f>
        <v>59505</v>
      </c>
      <c r="YN10" s="131">
        <f>INDEX('[28]All Data'!$A$1:$AB$34,MATCH($A10,'[28]All Data'!$A$1:$A$34,0),MATCH(YN$1,'[28]All Data'!$A$1:$AB$1,0))</f>
        <v>68912</v>
      </c>
      <c r="YO10" s="116">
        <f>INDEX('[29]SPI Raw Data 1617'!$A$3:$AN$37,MATCH($A10,'[29]SPI Raw Data 1617'!$A$3:$A$37,0),MATCH(YO$1,'[29]SPI Raw Data 1617'!$A$37:$AN$37,0))</f>
        <v>80.709915701034703</v>
      </c>
      <c r="YP10" s="131">
        <f>INDEX('[29]SPI Raw Data 1617'!$A$3:$AN$37,MATCH($A10,'[29]SPI Raw Data 1617'!$A$3:$A$37,0),MATCH(YP$1,'[29]SPI Raw Data 1617'!$A$37:$AN$37,0))</f>
        <v>57254</v>
      </c>
      <c r="YQ10" s="131">
        <f>INDEX('[29]SPI Raw Data 1617'!$A$3:$AN$37,MATCH($A10,'[29]SPI Raw Data 1617'!$A$3:$A$37,0),MATCH(YQ$1,'[29]SPI Raw Data 1617'!$A$37:$AN$37,0))</f>
        <v>70938</v>
      </c>
      <c r="YR10" s="116">
        <f>INDEX('[30]SPI Raw Data 1718'!$A$3:$AN$37,MATCH($A10,'[30]SPI Raw Data 1718'!$A$3:$A$37,0),MATCH(YR$1,'[30]SPI Raw Data 1718'!$A$37:$AN$37,0))</f>
        <v>90.404553189663801</v>
      </c>
      <c r="YS10" s="131">
        <f>INDEX('[30]SPI Raw Data 1718'!$A$3:$AN$37,MATCH($A10,'[30]SPI Raw Data 1718'!$A$3:$A$37,0),MATCH(YS$1,'[30]SPI Raw Data 1718'!$A$37:$AN$37,0))</f>
        <v>63219</v>
      </c>
      <c r="YT10" s="131">
        <f>INDEX('[30]SPI Raw Data 1718'!$A$3:$AN$37,MATCH($A10,'[30]SPI Raw Data 1718'!$A$3:$A$37,0),MATCH(YT$1,'[30]SPI Raw Data 1718'!$A$37:$AN$37,0))</f>
        <v>69929</v>
      </c>
      <c r="YU10" s="116">
        <f>INDEX('[31]SPI Raw Data 1819'!$A$1:$AN$37,MATCH($A10,'[31]SPI Raw Data 1819'!$A$1:$A$37,0),MATCH(YU$1,'[31]SPI Raw Data 1819'!$A$37:$AN$37,0))</f>
        <v>90.757452218736617</v>
      </c>
      <c r="YV10" s="197">
        <f>INDEX('[31]SPI Raw Data 1819'!$A$1:$AN$37,MATCH($A10,'[31]SPI Raw Data 1819'!$A$1:$A$37,0),MATCH(YV$1,'[31]SPI Raw Data 1819'!$A$37:$AN$37,0))</f>
        <v>65673</v>
      </c>
      <c r="YW10" s="225">
        <f>INDEX('[31]SPI Raw Data 1819'!$A$1:$AN$37,MATCH($A10,'[31]SPI Raw Data 1819'!$A$1:$A$37,0),MATCH(YW$1,'[31]SPI Raw Data 1819'!$A$37:$AN$37,0))</f>
        <v>72361</v>
      </c>
      <c r="YX10" s="116">
        <f>INDEX('[32]SPI Raw Data 1920'!$A$1:$AN$35, MATCH($A10,'[32]SPI Raw Data 1920'!$A$1:$A$35,0),MATCH(YX$1,'[32]SPI Raw Data 1920'!$A$37:$AN$37,0))</f>
        <v>94.267594783469988</v>
      </c>
      <c r="YY10" s="116">
        <f>INDEX('[32]SPI Raw Data 1920'!$A$1:$AN$35, MATCH($A10,'[32]SPI Raw Data 1920'!$A$1:$A$35,0),MATCH(YY$1,'[32]SPI Raw Data 1920'!$A$37:$AN$37,0))</f>
        <v>68525</v>
      </c>
      <c r="YZ10" s="116">
        <f>INDEX('[32]SPI Raw Data 1920'!$A$1:$AN$35, MATCH($A10,'[32]SPI Raw Data 1920'!$A$1:$A$35,0),MATCH(YZ$1,'[32]SPI Raw Data 1920'!$A$37:$AN$37,0))</f>
        <v>72692</v>
      </c>
      <c r="ZA10" s="119">
        <f t="shared" si="44"/>
        <v>23.767342215301667</v>
      </c>
      <c r="ZB10" s="87">
        <v>9334</v>
      </c>
      <c r="ZC10" s="131">
        <f>INDEX([33]historic!$B$2:$K$35,MATCH($A10,[33]historic!$B$2:$B$35,0),MATCH(ZC$1,[33]historic!$B$2:$K$2,0))</f>
        <v>392723.76</v>
      </c>
      <c r="ZD10" s="116">
        <f t="shared" si="45"/>
        <v>23.989982443306367</v>
      </c>
      <c r="ZE10" s="131">
        <v>9829</v>
      </c>
      <c r="ZF10" s="131">
        <f>INDEX([33]historic!$B$2:$K$35,MATCH($A10,[33]historic!$B$2:$B$35,0),MATCH(ZF$1,[33]historic!$B$2:$K$2,0))</f>
        <v>409712.68</v>
      </c>
      <c r="ZG10" s="116">
        <f t="shared" si="46"/>
        <v>21.119373058850215</v>
      </c>
      <c r="ZH10" s="131">
        <v>10038</v>
      </c>
      <c r="ZI10" s="131">
        <f>INDEX([33]historic!$B$2:$K$35,MATCH($A10,[33]historic!$B$2:$B$35,0),MATCH(ZI$1,[33]historic!$B$2:$K$2,0))</f>
        <v>475298.2</v>
      </c>
      <c r="ZJ10" s="116">
        <f t="shared" si="47"/>
        <v>19.573279724051623</v>
      </c>
      <c r="ZK10" s="87">
        <v>11171</v>
      </c>
      <c r="ZL10" s="131">
        <f>INDEX([33]historic!$B$2:$K$35,MATCH($A10,[33]historic!$B$2:$B$35,0),MATCH(ZL$1,[33]historic!$B$2:$K$2,0))</f>
        <v>570727.04</v>
      </c>
      <c r="ZM10" s="116">
        <f t="shared" si="48"/>
        <v>21.104434762536791</v>
      </c>
      <c r="ZN10" s="87">
        <v>11703</v>
      </c>
      <c r="ZO10" s="131">
        <f>INDEX([33]historic!$B$2:$K$35,MATCH($A10,[33]historic!$B$2:$B$35,0),MATCH(ZO$1,[33]historic!$B$2:$K$2,0))</f>
        <v>554528</v>
      </c>
      <c r="ZP10" s="116">
        <f t="shared" si="49"/>
        <v>20.988962837613574</v>
      </c>
      <c r="ZQ10" s="87">
        <v>11408</v>
      </c>
      <c r="ZR10" s="131">
        <f>INDEX([33]historic!$B$2:$K$35,MATCH($A10,[33]historic!$B$2:$B$35,0),MATCH(ZR$1,[33]historic!$B$2:$K$2,0))</f>
        <v>543523.76</v>
      </c>
      <c r="ZS10" s="116">
        <f t="shared" si="50"/>
        <v>20.863514565457027</v>
      </c>
      <c r="ZT10" s="87">
        <f>INDEX('[2]All Previous Years'!$A$1:$EX$34,MATCH($A10,'[2]All Previous Years'!$A$1:$A$34,0),MATCH(ZT$1,'[2]All Previous Years'!$A$1:$EX$1,0))</f>
        <v>11811</v>
      </c>
      <c r="ZU10" s="131">
        <f>INDEX([33]historic!$B$2:$K$35,MATCH($A10,[33]historic!$B$2:$B$35,0),MATCH(ZU$1,[33]historic!$B$2:$K$2,0))</f>
        <v>566107.88</v>
      </c>
      <c r="ZV10" s="116">
        <f t="shared" si="51"/>
        <v>21.240175821750196</v>
      </c>
      <c r="ZW10" s="32">
        <f>INDEX([4]Sheet1!$A$1:$CJ$34, MATCH($A10, [4]Sheet1!$A$1:$A$34, 0), MATCH(ZW$1, [4]Sheet1!$A$1:$CJ$1, 0))</f>
        <v>12009</v>
      </c>
      <c r="ZX10" s="131">
        <f>INDEX([33]historic!$B$2:$K$35,MATCH($A10,[33]historic!$B$2:$B$35,0),MATCH(ZX$1,[33]historic!$B$2:$K$2,0))</f>
        <v>565390.79999999993</v>
      </c>
      <c r="ZY10" s="88">
        <f>INDEX('[6]Finance Indicators'!$B$3:$BO$35,MATCH($A10,'[6]Finance Indicators'!$A$3:$A$35,0),MATCH(ZY$1,'[6]Finance Indicators'!$B$2:$BO$2,0))</f>
        <v>20.521851398449364</v>
      </c>
      <c r="ZZ10" s="88">
        <f>INDEX('[6]Finance Indicators'!$B$3:$BO$35,MATCH($A10,'[6]Finance Indicators'!$A$3:$A$35,0),MATCH(ZZ$1,'[6]Finance Indicators'!$B$2:$BO$2,0))</f>
        <v>12271</v>
      </c>
      <c r="AAA10" s="88">
        <f>INDEX('[6]Finance Indicators'!$B$3:$BO$35,MATCH($A10,'[6]Finance Indicators'!$A$3:$A$35,0),MATCH(AAA$1,'[6]Finance Indicators'!$B$2:$BO$2,0))</f>
        <v>597948</v>
      </c>
      <c r="AAB10" s="88">
        <f t="array" ref="AAB10">INDEX('[7]Finance Indicators'!$A$2:$BO$35,MATCH($A10,'[7]Finance Indicators'!$A$2:$A$35,0),MATCH(AAB$1,'[7]Finance Indicators'!$A$2:$BO$2,0))</f>
        <v>20.844349069634635</v>
      </c>
      <c r="AAC10" s="250">
        <f t="array" ref="AAC10">INDEX('[7]Finance Indicators'!$A$2:$BO$35,MATCH($A10,'[7]Finance Indicators'!$A$2:$A$35,0),MATCH(AAC$1,'[7]Finance Indicators'!$A$2:$BO$2,0))</f>
        <v>12812</v>
      </c>
      <c r="AAD10" s="277">
        <f t="array" ref="AAD10">INDEX('[7]Finance Indicators'!$A$2:$BO$35,MATCH($A10,'[7]Finance Indicators'!$A$2:$A$35,0),MATCH(AAD$1,'[7]Finance Indicators'!$A$2:$BO$2,0))</f>
        <v>614651</v>
      </c>
      <c r="AAE10" s="121">
        <f>(ZA10*100)/Deflators!$B$2</f>
        <v>27.998487671455926</v>
      </c>
      <c r="AAF10" s="137">
        <f>(ZD10*100)/Deflators!$B$3</f>
        <v>27.83868802202306</v>
      </c>
      <c r="AAG10" s="137">
        <f>(ZG10*100)/Deflators!$B$4</f>
        <v>24.016501667360117</v>
      </c>
      <c r="AAH10" s="137">
        <f>(ZJ10*100)/Deflators!$B$5</f>
        <v>21.863973716302016</v>
      </c>
      <c r="AAI10" s="137">
        <f>(ZM10*100)/Deflators!$B$6</f>
        <v>23.253679328117364</v>
      </c>
      <c r="AAJ10" s="137">
        <f>(ZP10*100)/Deflators!$B$7</f>
        <v>22.939271139532174</v>
      </c>
      <c r="AAK10" s="137">
        <f>(ZS10*100)/Deflators!$B$8</f>
        <v>22.251472408403608</v>
      </c>
      <c r="AAL10" s="137">
        <f>(ZV10*100)/Deflators!$B$9</f>
        <v>22.261220072191357</v>
      </c>
      <c r="AAM10" s="137">
        <f>(ZY10*100)/Deflators!$B$10</f>
        <v>21.023229134265168</v>
      </c>
      <c r="AAN10" s="245">
        <f>(AAB10*100)/Deflators!$B$11</f>
        <v>20.844349069634635</v>
      </c>
      <c r="AAO10" s="124">
        <f t="shared" si="52"/>
        <v>2.7646711884399879</v>
      </c>
      <c r="AAP10" s="87">
        <v>1125</v>
      </c>
      <c r="AAQ10" s="131">
        <v>40692</v>
      </c>
      <c r="AAR10" s="122">
        <f t="shared" si="53"/>
        <v>2.2149302707136997</v>
      </c>
      <c r="AAS10" s="131">
        <v>1296</v>
      </c>
      <c r="AAT10" s="131">
        <v>58512</v>
      </c>
      <c r="AAU10" s="122">
        <f t="shared" si="54"/>
        <v>2.1852715980414708</v>
      </c>
      <c r="AAV10" s="87">
        <v>1330</v>
      </c>
      <c r="AAW10" s="131">
        <v>60862</v>
      </c>
      <c r="AAX10" s="122">
        <f t="shared" si="55"/>
        <v>2.9756795422031477</v>
      </c>
      <c r="AAY10" s="87">
        <v>1976</v>
      </c>
      <c r="AAZ10" s="87">
        <v>66405</v>
      </c>
      <c r="ABA10" s="122">
        <f t="shared" si="56"/>
        <v>3.1182304484298324</v>
      </c>
      <c r="ABB10" s="87">
        <v>2116</v>
      </c>
      <c r="ABC10" s="87">
        <v>67859</v>
      </c>
      <c r="ABD10" s="122">
        <f t="shared" si="57"/>
        <v>4.0191893088136608</v>
      </c>
      <c r="ABE10" s="87">
        <v>2815</v>
      </c>
      <c r="ABF10" s="87">
        <v>70039</v>
      </c>
      <c r="ABG10" s="122">
        <f t="shared" si="58"/>
        <v>6.1150302332277571</v>
      </c>
      <c r="ABH10" s="87">
        <f>INDEX('[2]All Previous Years'!$A$1:$EX$34,MATCH($A10,'[2]All Previous Years'!$A$1:$A$34,0),MATCH(ABH$1,'[2]All Previous Years'!$A$1:$EX$1,0))</f>
        <v>3398</v>
      </c>
      <c r="ABI10" s="87">
        <f>INDEX('[2]All Previous Years'!$A$1:$EX$34,MATCH($A10,'[2]All Previous Years'!$A$1:$A$34,0),MATCH(ABI$1,'[2]All Previous Years'!$A$1:$EX$1,0))</f>
        <v>55568</v>
      </c>
      <c r="ABJ10" s="88">
        <f t="shared" si="59"/>
        <v>5.9837897334978818</v>
      </c>
      <c r="ABK10" s="32">
        <f>INDEX([4]Sheet1!$A$1:$CJ$34, MATCH($A10, [4]Sheet1!$A$1:$A$34, 0), MATCH(ABK$1, [4]Sheet1!$A$1:$CJ$1, 0))</f>
        <v>3588</v>
      </c>
      <c r="ABL10" s="32">
        <f>INDEX([4]Sheet1!$A$1:$CJ$34, MATCH($A10, [4]Sheet1!$A$1:$A$34, 0), MATCH(ABL$1, [4]Sheet1!$A$1:$CJ$1, 0))</f>
        <v>59962</v>
      </c>
      <c r="ABM10" s="88">
        <f>INDEX('[6]Finance Indicators'!$B$3:$BO$35,MATCH($A10,'[6]Finance Indicators'!$A$3:$A$35,0),MATCH(ABM$1,'[6]Finance Indicators'!$B$2:$BO$2,0))</f>
        <v>6.1785633793747383</v>
      </c>
      <c r="ABN10" s="88">
        <f>INDEX('[6]Finance Indicators'!$B$3:$BO$35,MATCH($A10,'[6]Finance Indicators'!$A$3:$A$35,0),MATCH(ABN$1,'[6]Finance Indicators'!$B$2:$BO$2,0))</f>
        <v>3838</v>
      </c>
      <c r="ABO10" s="88">
        <f>INDEX('[6]Finance Indicators'!$B$3:$BO$35,MATCH($A10,'[6]Finance Indicators'!$A$3:$A$35,0),MATCH(ABO$1,'[6]Finance Indicators'!$B$2:$BO$2,0))</f>
        <v>62118</v>
      </c>
      <c r="ABP10" s="250">
        <f t="array" ref="ABP10">INDEX('[7]Finance Indicators'!$A$2:$BO$35,MATCH($A10,'[7]Finance Indicators'!$A$2:$A$35,0),MATCH(ABP$1,'[7]Finance Indicators'!$A$2:$BO$2,0))</f>
        <v>6.3032234878669975</v>
      </c>
      <c r="ABQ10" s="250">
        <f t="array" ref="ABQ10">INDEX('[7]Finance Indicators'!$A$2:$BO$35,MATCH($A10,'[7]Finance Indicators'!$A$2:$A$35,0),MATCH(ABQ$1,'[7]Finance Indicators'!$A$2:$BO$2,0))</f>
        <v>4034</v>
      </c>
      <c r="ABR10" s="250">
        <f t="array" ref="ABR10">INDEX('[7]Finance Indicators'!$A$2:$BO$35,MATCH($A10,'[7]Finance Indicators'!$A$2:$A$35,0),MATCH(ABR$1,'[7]Finance Indicators'!$A$2:$BO$2,0))</f>
        <v>63999</v>
      </c>
      <c r="ABS10" s="115">
        <f>INDEX([34]historic!$L$1:$U$34,MATCH($A10,[34]historic!$L$1:$L$34,0),MATCH(ABS$1,[34]historic!$L$1:$U$1,0))</f>
        <v>62.037037037037038</v>
      </c>
      <c r="ABT10" s="116">
        <f>INDEX([34]historic!$L$1:$U$34,MATCH($A10,[34]historic!$L$1:$L$34,0),MATCH(ABT$1,[34]historic!$L$1:$U$1,0))</f>
        <v>60.648442466624289</v>
      </c>
      <c r="ABU10" s="116">
        <f>INDEX([34]historic!$L$1:$U$34,MATCH($A10,[34]historic!$L$1:$L$34,0),MATCH(ABU$1,[34]historic!$L$1:$U$1,0))</f>
        <v>60.25</v>
      </c>
      <c r="ABV10" s="116">
        <f>INDEX([34]historic!$L$1:$U$34,MATCH($A10,[34]historic!$L$1:$L$34,0),MATCH(ABV$1,[34]historic!$L$1:$U$1,0))</f>
        <v>60.683265778807183</v>
      </c>
      <c r="ABW10" s="116">
        <f>INDEX([34]historic!$L$1:$U$34,MATCH($A10,[34]historic!$L$1:$L$34,0),MATCH(ABW$1,[34]historic!$L$1:$U$1,0))</f>
        <v>62.309859154929583</v>
      </c>
      <c r="ABX10" s="116">
        <f>INDEX([34]historic!$L$1:$U$34,MATCH($A10,[34]historic!$L$1:$L$34,0),MATCH(ABX$1,[34]historic!$L$1:$U$1,0))</f>
        <v>63.675910821098427</v>
      </c>
      <c r="ABY10" s="116">
        <f>INDEX([34]historic!$L$1:$U$34,MATCH($A10,[34]historic!$L$1:$L$34,0),MATCH(ABY$1,[34]historic!$L$1:$U$1,0))</f>
        <v>63.713080168776372</v>
      </c>
      <c r="ABZ10" s="116">
        <f>INDEX([34]historic!$L$1:$U$34,MATCH($A10,[34]historic!$L$1:$L$34,0),MATCH(ABZ$1,[34]historic!$L$1:$U$1,0))</f>
        <v>62.131979695431468</v>
      </c>
      <c r="ACA10" s="88">
        <f>INDEX('[15]1819 Collected Indicators'!$A$3:$CV$36,MATCH($A10,'[15]1819 Collected Indicators'!$A$3:$A$36,0),MATCH(ACA$1,'[15]1819 Collected Indicators'!$A$3:$CV$3,0))</f>
        <v>62.638956017399707</v>
      </c>
      <c r="ACB10" s="255">
        <f>INDEX('[11]1920 Collected Indicators'!$A$3:$CV$36,MATCH($A10,'[11]1920 Collected Indicators'!$A$3:$A$36,0),MATCH(ACB$1,'[11]1920 Collected Indicators'!$A$3:$CV$3,0))</f>
        <v>63.06</v>
      </c>
      <c r="ACC10" s="133">
        <v>82.402299999999997</v>
      </c>
      <c r="ACD10" s="116">
        <v>84.196677453465327</v>
      </c>
      <c r="ACE10" s="88">
        <f>INDEX('[14]1718 Collected Indicators'!$A$3:$CH$36,MATCH($A10,'[14]1718 Collected Indicators'!$A$3:$A$36,0),MATCH(ACE$1,'[14]1718 Collected Indicators'!$A$3:$CH$3,0))</f>
        <v>83.97</v>
      </c>
      <c r="ACF10" s="120" t="e">
        <f>INDEX('[11]1920 Collected Indicators'!$A$3:$CV$36,MATCH($A10,'[11]1920 Collected Indicators'!$A$3:$A$36,0),MATCH(ACF$1,'[11]1920 Collected Indicators'!$A$3:$CV$3,0))</f>
        <v>#N/A</v>
      </c>
      <c r="ACG10" s="115">
        <v>83.449600000000004</v>
      </c>
      <c r="ACH10" s="116">
        <v>86.268792618832634</v>
      </c>
      <c r="ACI10" s="116">
        <f>INDEX('[14]1718 Collected Indicators'!$A$3:$CH$36,MATCH($A10,'[14]1718 Collected Indicators'!$A$3:$A$36,0),MATCH(ACI$1,'[14]1718 Collected Indicators'!$A$3:$CH$3,0))</f>
        <v>83.23</v>
      </c>
      <c r="ACJ10" s="120">
        <f>INDEX('[11]1920 Collected Indicators'!$A$3:$CV$36,MATCH($A10,'[11]1920 Collected Indicators'!$A$3:$A$36,0),MATCH(ACJ$1,'[11]1920 Collected Indicators'!$A$3:$CV$3,0))</f>
        <v>85.793099999999995</v>
      </c>
      <c r="ACK10" s="115">
        <f>INDEX('[35]Raw Data'!$A$1:$BK$34,MATCH($A10,'[35]Raw Data'!$A$1:$A$34,0),MATCH(ACK$1,'[35]Raw Data'!$A$1:$BK$1,0))</f>
        <v>78.41</v>
      </c>
      <c r="ACL10" s="116">
        <f>INDEX('[35]Raw Data'!$A$1:$BK$34,MATCH($A10,'[35]Raw Data'!$A$1:$A$34,0),MATCH(ACL$1,'[35]Raw Data'!$A$1:$BK$1,0))</f>
        <v>85.55</v>
      </c>
      <c r="ACM10" s="136">
        <f>INDEX('[35]Raw Data'!$A$1:$BK$34,MATCH($A10,'[35]Raw Data'!$A$1:$A$34,0),MATCH(ACM$1,'[35]Raw Data'!$A$1:$BK$1,0))</f>
        <v>84.43</v>
      </c>
      <c r="ACN10" s="120">
        <f>INDEX('[11]1920 Collected Indicators'!$A$3:$CV$36,MATCH($A10,'[11]1920 Collected Indicators'!$A$3:$A$36,0),MATCH(ACN$1,'[11]1920 Collected Indicators'!$A$3:$CV$3,0))</f>
        <v>77.836600000000004</v>
      </c>
      <c r="ACO10" s="115">
        <f>INDEX('[35]Raw Data'!$A$1:$BK$34,MATCH($A10,'[35]Raw Data'!$A$1:$A$34,0),MATCH(ACO$1,'[35]Raw Data'!$A$1:$BK$1,0))</f>
        <v>75.930000000000007</v>
      </c>
      <c r="ACP10" s="116">
        <f>INDEX('[35]Raw Data'!$A$1:$BK$34,MATCH($A10,'[35]Raw Data'!$A$1:$A$34,0),MATCH(ACP$1,'[35]Raw Data'!$A$1:$BK$1,0))</f>
        <v>83.77</v>
      </c>
      <c r="ACQ10" s="136">
        <f>INDEX('[35]Raw Data'!$A$1:$BK$34,MATCH($A10,'[35]Raw Data'!$A$1:$A$34,0),MATCH(ACQ$1,'[35]Raw Data'!$A$1:$BK$1,0))</f>
        <v>86.02</v>
      </c>
      <c r="ACR10" s="120">
        <f>INDEX('[11]1920 Collected Indicators'!$A$3:$CV$36,MATCH($A10,'[11]1920 Collected Indicators'!$A$3:$A$36,0),MATCH(ACR$1,'[11]1920 Collected Indicators'!$A$3:$CV$3,0))</f>
        <v>73.623199999999997</v>
      </c>
      <c r="ACS10" s="115">
        <f>INDEX('[35]Raw Data'!$A$1:$BK$34,MATCH($A10,'[35]Raw Data'!$A$1:$A$34,0),MATCH(ACS$1,'[35]Raw Data'!$A$1:$BK$1,0))</f>
        <v>38</v>
      </c>
      <c r="ACT10" s="116">
        <f>INDEX('[35]Raw Data'!$A$1:$BK$34,MATCH($A10,'[35]Raw Data'!$A$1:$A$34,0),MATCH(ACT$1,'[35]Raw Data'!$A$1:$BK$1,0))</f>
        <v>42.97</v>
      </c>
      <c r="ACU10" s="136">
        <f>INDEX('[35]Raw Data'!$A$1:$BK$34,MATCH($A10,'[35]Raw Data'!$A$1:$A$34,0),MATCH(ACU$1,'[35]Raw Data'!$A$1:$BK$1,0))</f>
        <v>41.32</v>
      </c>
      <c r="ACV10" s="120">
        <f>INDEX('[11]1920 Collected Indicators'!$A$3:$CV$36,MATCH($A10,'[11]1920 Collected Indicators'!$A$3:$A$36,0),MATCH(ACV$1,'[11]1920 Collected Indicators'!$A$3:$CV$3,0))</f>
        <v>37.566800000000001</v>
      </c>
      <c r="ACW10" s="115">
        <f t="shared" si="60"/>
        <v>212.66578249336868</v>
      </c>
      <c r="ACX10" s="87">
        <v>6414</v>
      </c>
      <c r="ACY10" s="87">
        <f t="array" ref="ACY10">INDEX([36]Historic!$B$2:$K$35,MATCH($A10,[36]Historic!$B$2:$B$35,0),MATCH(ACY$1,[36]Historic!$B$2:$K$2,0))</f>
        <v>580</v>
      </c>
      <c r="ACZ10" s="116">
        <f t="shared" si="61"/>
        <v>187.10212201591514</v>
      </c>
      <c r="ADA10" s="87">
        <v>5643</v>
      </c>
      <c r="ADB10" s="87">
        <f t="array" ref="ADB10">INDEX([36]Historic!$B$2:$K$35,MATCH($A10,[36]Historic!$B$2:$B$35,0),MATCH(ADB$1,[36]Historic!$B$2:$K$2,0))</f>
        <v>580</v>
      </c>
      <c r="ADC10" s="116">
        <f t="shared" si="62"/>
        <v>182.40857503152586</v>
      </c>
      <c r="ADD10" s="87">
        <v>5786</v>
      </c>
      <c r="ADE10" s="87">
        <f t="array" ref="ADE10">INDEX([36]Historic!$B$2:$K$35,MATCH($A10,[36]Historic!$B$2:$B$35,0),MATCH(ADE$1,[36]Historic!$B$2:$K$2,0))</f>
        <v>610</v>
      </c>
      <c r="ADF10" s="116">
        <f t="shared" si="63"/>
        <v>194.05325443786981</v>
      </c>
      <c r="ADG10" s="87">
        <v>6559</v>
      </c>
      <c r="ADH10" s="87">
        <f t="array" ref="ADH10">INDEX([36]Historic!$B$2:$K$35,MATCH($A10,[36]Historic!$B$2:$B$35,0),MATCH(ADH$1,[36]Historic!$B$2:$K$2,0))</f>
        <v>650</v>
      </c>
      <c r="ADI10" s="116">
        <f t="shared" si="64"/>
        <v>224.39903846153845</v>
      </c>
      <c r="ADJ10" s="87">
        <v>7468</v>
      </c>
      <c r="ADK10" s="87">
        <f t="array" ref="ADK10">INDEX([36]Historic!$B$2:$K$35,MATCH($A10,[36]Historic!$B$2:$B$35,0),MATCH(ADK$1,[36]Historic!$B$2:$K$2,0))</f>
        <v>640</v>
      </c>
      <c r="ADL10" s="116">
        <f t="shared" si="65"/>
        <v>262.86982248520712</v>
      </c>
      <c r="ADM10" s="87">
        <v>8885</v>
      </c>
      <c r="ADN10" s="87">
        <f t="array" ref="ADN10">INDEX([36]Historic!$B$2:$K$35,MATCH($A10,[36]Historic!$B$2:$B$35,0),MATCH(ADN$1,[36]Historic!$B$2:$K$2,0))</f>
        <v>650</v>
      </c>
      <c r="ADO10" s="116">
        <f t="shared" si="66"/>
        <v>229.75113122171948</v>
      </c>
      <c r="ADP10" s="87">
        <f>INDEX('[2]All Previous Years'!$A$1:$EX$34,MATCH($A10,'[2]All Previous Years'!$A$1:$A$34,0),MATCH(ADP$1,'[2]All Previous Years'!$A$1:$EX$1,0))</f>
        <v>8124</v>
      </c>
      <c r="ADQ10" s="87">
        <f t="array" ref="ADQ10">INDEX([36]Historic!$B$2:$K$35,MATCH($A10,[36]Historic!$B$2:$B$35,0),MATCH(ADQ$1,[36]Historic!$B$2:$K$2,0))</f>
        <v>680</v>
      </c>
      <c r="ADR10" s="116">
        <f t="shared" si="67"/>
        <v>311.33056133056135</v>
      </c>
      <c r="ADS10" s="32">
        <f>INDEX([4]Sheet1!$A$1:$CJ$34, MATCH($A10, [4]Sheet1!$A$1:$A$34, 0), MATCH(ADS$1, [4]Sheet1!$A$1:$CJ$1, 0))</f>
        <v>11980</v>
      </c>
      <c r="ADT10" s="87">
        <f t="array" ref="ADT10">INDEX([36]Historic!$B$2:$K$35,MATCH($A10,[36]Historic!$B$2:$B$35,0),MATCH(ADT$1,[36]Historic!$B$2:$K$2,0))</f>
        <v>740</v>
      </c>
      <c r="ADU10" s="88">
        <f>INDEX('[6]Finance Indicators'!$B$3:$BO$35,MATCH($A10,'[6]Finance Indicators'!$A$3:$A$35,0),MATCH(ADU$1,'[6]Finance Indicators'!$B$2:$BO$2,0))</f>
        <v>287.38761238761242</v>
      </c>
      <c r="ADV10" s="88">
        <f>INDEX('[6]Finance Indicators'!$B$3:$BO$35,MATCH($A10,'[6]Finance Indicators'!$A$3:$A$35,0),MATCH(ADV$1,'[6]Finance Indicators'!$B$2:$BO$2,0))</f>
        <v>11507</v>
      </c>
      <c r="ADW10" s="88">
        <f>INDEX('[6]Finance Indicators'!$B$3:$BO$35,MATCH($A10,'[6]Finance Indicators'!$A$3:$A$35,0),MATCH(ADW$1,'[6]Finance Indicators'!$B$2:$BO$2,0))</f>
        <v>770</v>
      </c>
      <c r="ADX10" s="88">
        <f t="array" ref="ADX10">INDEX('[7]Finance Indicators'!$A$2:$BO$35,MATCH($A10,'[7]Finance Indicators'!$A$2:$A$35,0),MATCH(ADX$1,'[7]Finance Indicators'!$A$2:$BO$2,0))</f>
        <v>299.75345167652858</v>
      </c>
      <c r="ADY10" s="250">
        <f t="array" ref="ADY10">INDEX('[7]Finance Indicators'!$A$2:$BO$35,MATCH($A10,'[7]Finance Indicators'!$A$2:$A$35,0),MATCH(ADY$1,'[7]Finance Indicators'!$A$2:$BO$2,0))</f>
        <v>12158</v>
      </c>
      <c r="ADZ10" s="277">
        <f t="array" ref="ADZ10">INDEX('[7]Finance Indicators'!$A$2:$BO$35,MATCH($A10,'[7]Finance Indicators'!$A$2:$A$35,0),MATCH(ADZ$1,'[7]Finance Indicators'!$A$2:$BO$2,0))</f>
        <v>780</v>
      </c>
      <c r="AEA10" s="121">
        <f>(ACW10*100)/Deflators!$B$2</f>
        <v>250.5252895061887</v>
      </c>
      <c r="AEB10" s="137">
        <f>(ACZ10*100)/Deflators!$B$3</f>
        <v>217.11885848056835</v>
      </c>
      <c r="AEC10" s="137">
        <f>(ADC10*100)/Deflators!$B$4</f>
        <v>207.43115026085556</v>
      </c>
      <c r="AED10" s="137">
        <f>(ADF10*100)/Deflators!$B$5</f>
        <v>216.76363462884225</v>
      </c>
      <c r="AEE10" s="137">
        <f>(ADI10*100)/Deflators!$B$6</f>
        <v>247.25150617088903</v>
      </c>
      <c r="AEF10" s="137">
        <f>(ADL10*100)/Deflators!$B$7</f>
        <v>287.29586016430659</v>
      </c>
      <c r="AEG10" s="137">
        <f>(ADO10*100)/Deflators!$B$8</f>
        <v>245.03546327922433</v>
      </c>
      <c r="AEH10" s="137">
        <f>(ADR10*100)/Deflators!$B$9</f>
        <v>326.29664646567943</v>
      </c>
      <c r="AEI10" s="137">
        <f>(ADU10*100)/Deflators!$B$10</f>
        <v>294.4088965594342</v>
      </c>
      <c r="AEJ10" s="245">
        <f>(ADX10*100)/Deflators!$B$11</f>
        <v>299.75345167652858</v>
      </c>
      <c r="AEK10" s="115">
        <f>INDEX('[35]Raw Data'!$A$1:$BK$34,MATCH($A10,'[35]Raw Data'!$A$1:$A$34,0),MATCH(AEK$1,'[35]Raw Data'!$A$1:$BK$1,0))</f>
        <v>79.042161277118296</v>
      </c>
      <c r="AEL10" s="197">
        <f>INDEX('[35]Raw Data'!$A$1:$BK$34,MATCH($A10,'[35]Raw Data'!$A$1:$A$34,0),MATCH(AEL$1,'[35]Raw Data'!$A$1:$BK$1,0))</f>
        <v>1931</v>
      </c>
      <c r="AEM10" s="197">
        <f>INDEX('[35]Raw Data'!$A$1:$BK$34,MATCH($A10,'[35]Raw Data'!$A$1:$A$34,0),MATCH(AEM$1,'[35]Raw Data'!$A$1:$BK$1,0))</f>
        <v>24430</v>
      </c>
      <c r="AEN10" s="116">
        <f>INDEX('[35]Raw Data'!$A$1:$BK$34,MATCH($A10,'[35]Raw Data'!$A$1:$A$34,0),MATCH(AEN$1,'[35]Raw Data'!$A$1:$BK$1,0))</f>
        <v>75.773217161498124</v>
      </c>
      <c r="AEO10" s="197">
        <f>INDEX('[35]Raw Data'!$A$1:$BK$34,MATCH($A10,'[35]Raw Data'!$A$1:$A$34,0),MATCH(AEO$1,'[35]Raw Data'!$A$1:$BK$1,0))</f>
        <v>1835</v>
      </c>
      <c r="AEP10" s="197">
        <f>INDEX('[35]Raw Data'!$A$1:$BK$34,MATCH($A10,'[35]Raw Data'!$A$1:$A$34,0),MATCH(AEP$1,'[35]Raw Data'!$A$1:$BK$1,0))</f>
        <v>24217</v>
      </c>
      <c r="AEQ10" s="116">
        <f>INDEX('[35]Raw Data'!$A$1:$BK$34,MATCH($A10,'[35]Raw Data'!$A$1:$A$34,0),MATCH(AEQ$1,'[35]Raw Data'!$A$1:$BK$1,0))</f>
        <v>79.372054006551096</v>
      </c>
      <c r="AER10" s="197">
        <f>INDEX('[35]Raw Data'!$A$1:$BK$34,MATCH($A10,'[35]Raw Data'!$A$1:$A$34,0),MATCH(AER$1,'[35]Raw Data'!$A$1:$BK$1,0))</f>
        <v>1987</v>
      </c>
      <c r="AES10" s="197">
        <f>INDEX('[35]Raw Data'!$A$1:$BK$34,MATCH($A10,'[35]Raw Data'!$A$1:$A$34,0),MATCH(AES$1,'[35]Raw Data'!$A$1:$BK$1,0))</f>
        <v>25034</v>
      </c>
      <c r="AET10" s="116">
        <f>INDEX('[35]Raw Data'!$A$1:$BK$34,MATCH($A10,'[35]Raw Data'!$A$1:$A$34,0),MATCH(AET$1,'[35]Raw Data'!$A$1:$BK$1,0))</f>
        <v>81.134073173601038</v>
      </c>
      <c r="AEU10" s="197">
        <f>INDEX('[35]Raw Data'!$A$1:$BK$34,MATCH($A10,'[35]Raw Data'!$A$1:$A$34,0),MATCH(AEU$1,'[35]Raw Data'!$A$1:$BK$1,0))</f>
        <v>2069</v>
      </c>
      <c r="AEV10" s="197">
        <f>INDEX('[35]Raw Data'!$A$1:$BK$34,MATCH($A10,'[35]Raw Data'!$A$1:$A$34,0),MATCH(AEV$1,'[35]Raw Data'!$A$1:$BK$1,0))</f>
        <v>25501</v>
      </c>
      <c r="AEW10" s="116">
        <f>INDEX('[35]Raw Data'!$A$1:$BK$34,MATCH($A10,'[35]Raw Data'!$A$1:$A$34,0),MATCH(AEW$1,'[35]Raw Data'!$A$1:$BK$1,0))</f>
        <v>79.945799457994582</v>
      </c>
      <c r="AEX10" s="197">
        <f>INDEX('[35]Raw Data'!$A$1:$BK$34,MATCH($A10,'[35]Raw Data'!$A$1:$A$34,0),MATCH(AEX$1,'[35]Raw Data'!$A$1:$BK$1,0))</f>
        <v>2183</v>
      </c>
      <c r="AEY10" s="197">
        <f>INDEX('[35]Raw Data'!$A$1:$BK$34,MATCH($A10,'[35]Raw Data'!$A$1:$A$34,0),MATCH(AEY$1,'[35]Raw Data'!$A$1:$BK$1,0))</f>
        <v>27306</v>
      </c>
      <c r="AEZ10" s="116">
        <f>INDEX('[35]Raw Data'!$A$1:$BK$34,MATCH($A10,'[35]Raw Data'!$A$1:$A$34,0),MATCH(AEZ$1,'[35]Raw Data'!$A$1:$BK$1,0))</f>
        <v>79.851306430282008</v>
      </c>
      <c r="AFA10" s="197">
        <f>INDEX('[35]Raw Data'!$A$1:$BK$34,MATCH($A10,'[35]Raw Data'!$A$1:$A$34,0),MATCH(AFA$1,'[35]Raw Data'!$A$1:$BK$1,0))</f>
        <v>2234</v>
      </c>
      <c r="AFB10" s="197">
        <f>INDEX('[35]Raw Data'!$A$1:$BK$34,MATCH($A10,'[35]Raw Data'!$A$1:$A$34,0),MATCH(AFB$1,'[35]Raw Data'!$A$1:$BK$1,0))</f>
        <v>27977</v>
      </c>
      <c r="AFC10" s="116">
        <f>INDEX('[35]Raw Data'!$A$1:$BK$34,MATCH($A10,'[35]Raw Data'!$A$1:$A$34,0),MATCH(AFC$1,'[35]Raw Data'!$A$1:$BK$1,0))</f>
        <v>82.047116165718933</v>
      </c>
      <c r="AFD10" s="197">
        <f>INDEX('[35]Raw Data'!$A$1:$BK$34,MATCH($A10,'[35]Raw Data'!$A$1:$A$34,0),MATCH(AFD$1,'[35]Raw Data'!$A$1:$BK$1,0))</f>
        <v>2222</v>
      </c>
      <c r="AFE10" s="197">
        <f>INDEX('[35]Raw Data'!$A$1:$BK$34,MATCH($A10,'[35]Raw Data'!$A$1:$A$34,0),MATCH(AFE$1,'[35]Raw Data'!$A$1:$BK$1,0))</f>
        <v>27082</v>
      </c>
      <c r="AFF10" s="116">
        <f>INDEX('[35]Raw Data'!$A$1:$BK$34,MATCH($A10,'[35]Raw Data'!$A$1:$A$34,0),MATCH(AFF$1,'[35]Raw Data'!$A$1:$BK$1,0))</f>
        <v>77.818294669873538</v>
      </c>
      <c r="AFG10" s="197">
        <f>INDEX('[35]Raw Data'!$A$1:$BK$34,MATCH($A10,'[35]Raw Data'!$A$1:$A$34,0),MATCH(AFG$1,'[35]Raw Data'!$A$1:$BK$1,0))</f>
        <v>2006</v>
      </c>
      <c r="AFH10" s="197">
        <f>INDEX('[35]Raw Data'!$A$1:$BK$34,MATCH($A10,'[35]Raw Data'!$A$1:$A$34,0),MATCH(AFH$1,'[35]Raw Data'!$A$1:$BK$1,0))</f>
        <v>25778</v>
      </c>
      <c r="AFI10" s="116">
        <f>INDEX('[15]1819 Collected Indicators'!$A$3:$CV$36,MATCH($A10,'[15]1819 Collected Indicators'!$A$3:$A$36,0),MATCH(AFI$1,'[15]1819 Collected Indicators'!$A$3:$CV$3,0))</f>
        <v>74.877432773733474</v>
      </c>
      <c r="AFJ10" s="197">
        <f>INDEX('[15]1819 Collected Indicators'!$A$3:$CV$36,MATCH($A10,'[15]1819 Collected Indicators'!$A$3:$A$36,0),MATCH(AFJ$1,'[15]1819 Collected Indicators'!$A$3:$CV$3,0))</f>
        <v>2016</v>
      </c>
      <c r="AFK10" s="222">
        <f>INDEX('[15]1819 Collected Indicators'!$A$3:$CV$36,MATCH($A10,'[15]1819 Collected Indicators'!$A$3:$A$36,0),MATCH(AFK$1,'[15]1819 Collected Indicators'!$A$3:$CV$3,0))</f>
        <v>26924</v>
      </c>
      <c r="AFL10" s="311">
        <f>INDEX('[11]1920 Collected Indicators'!$A$3:$CV$36,MATCH($A10,'[11]1920 Collected Indicators'!$A$3:$A$36,0),MATCH(AFL$1,'[11]1920 Collected Indicators'!$A$3:$CV$3,0))</f>
        <v>74.436680243638122</v>
      </c>
      <c r="AFM10" s="197">
        <f>INDEX('[11]1920 Collected Indicators'!$A$3:$CV$36,MATCH($A10,'[11]1920 Collected Indicators'!$A$3:$A$36,0),MATCH(AFM$1,'[11]1920 Collected Indicators'!$A$3:$CV$3,0))</f>
        <v>1992</v>
      </c>
      <c r="AFN10" s="197">
        <f>INDEX('[11]1920 Collected Indicators'!$A$3:$CV$36,MATCH($A10,'[11]1920 Collected Indicators'!$A$3:$A$36,0),MATCH(AFN$1,'[11]1920 Collected Indicators'!$A$3:$CV$3,0))</f>
        <v>26761</v>
      </c>
      <c r="AFO10" s="133">
        <f>INDEX('[35]Raw Data'!$A$1:$BK$34,MATCH($A10,'[35]Raw Data'!$A$1:$A$34,0),MATCH(AFO$1,'[35]Raw Data'!$A$1:$BK$1,0))</f>
        <v>83.333333333333343</v>
      </c>
      <c r="AFP10" s="133">
        <f>INDEX('[35]Raw Data'!$A$1:$BK$34,MATCH($A10,'[35]Raw Data'!$A$1:$A$34,0),MATCH(AFP$1,'[35]Raw Data'!$A$1:$BK$1,0))</f>
        <v>82.692307692307693</v>
      </c>
      <c r="AFQ10" s="133">
        <f>INDEX('[35]Raw Data'!$A$1:$BK$34,MATCH($A10,'[35]Raw Data'!$A$1:$A$34,0),MATCH(AFQ$1,'[35]Raw Data'!$A$1:$BK$1,0))</f>
        <v>67.272727272727266</v>
      </c>
      <c r="AFR10" s="133">
        <f>INDEX('[35]Raw Data'!$A$1:$BK$34,MATCH($A10,'[35]Raw Data'!$A$1:$A$34,0),MATCH(AFR$1,'[35]Raw Data'!$A$1:$BK$1,0))</f>
        <v>86.885245901639337</v>
      </c>
      <c r="AFS10" s="133">
        <f>INDEX('[35]Raw Data'!$A$1:$BK$34,MATCH($A10,'[35]Raw Data'!$A$1:$A$34,0),MATCH(AFS$1,'[35]Raw Data'!$A$1:$BK$1,0))</f>
        <v>89.473684210526315</v>
      </c>
      <c r="AFT10" s="133">
        <f>INDEX('[35]Raw Data'!$A$1:$BK$34,MATCH($A10,'[35]Raw Data'!$A$1:$A$34,0),MATCH(AFT$1,'[35]Raw Data'!$A$1:$BK$1,0))</f>
        <v>92.982456140350877</v>
      </c>
      <c r="AFU10" s="133">
        <f>INDEX('[35]Raw Data'!$A$1:$BK$34,MATCH($A10,'[35]Raw Data'!$A$1:$A$34,0),MATCH(AFU$1,'[35]Raw Data'!$A$1:$BK$1,0))</f>
        <v>85.964912280701753</v>
      </c>
      <c r="AFV10" s="136">
        <f>INDEX('[15]1819 Collected Indicators'!$A$3:$CV$36,MATCH($A10,'[15]1819 Collected Indicators'!$A$3:$A$36,0),MATCH(AFV$1,'[15]1819 Collected Indicators'!$A$3:$CV$3,0))</f>
        <v>79.31</v>
      </c>
      <c r="AFW10" s="120">
        <f>INDEX('[11]1920 Collected Indicators'!$A$3:$CV$36,MATCH($A10,'[11]1920 Collected Indicators'!$A$3:$A$36,0),MATCH(AFW$1,'[11]1920 Collected Indicators'!$A$3:$CV$3,0))</f>
        <v>83.333333333333343</v>
      </c>
      <c r="AFX10" s="115">
        <f>INDEX('[35]Raw Data'!$A$1:$BK$34,MATCH($A10,'[35]Raw Data'!$A$1:$A$34,0),MATCH(AFX$1,'[35]Raw Data'!$A$1:$BK$1,0))</f>
        <v>291.65455074149457</v>
      </c>
      <c r="AFY10" s="213">
        <f>INDEX('[35]Raw Data'!$A$1:$BK$34,MATCH($A10,'[35]Raw Data'!$A$1:$A$34,0),MATCH(AFY$1,'[35]Raw Data'!$A$1:$BK$1,0))</f>
        <v>3009</v>
      </c>
      <c r="AFZ10" s="213">
        <f>INDEX('[35]Raw Data'!$A$1:$BK$34,MATCH($A10,'[35]Raw Data'!$A$1:$A$34,0),MATCH(AFZ$1,'[35]Raw Data'!$A$1:$BK$1,0))</f>
        <v>10317</v>
      </c>
      <c r="AGA10" s="116">
        <f>INDEX('[35]Raw Data'!$A$1:$BK$34,MATCH($A10,'[35]Raw Data'!$A$1:$A$34,0),MATCH(AGA$1,'[35]Raw Data'!$A$1:$BK$1,0))</f>
        <v>489.10502197699429</v>
      </c>
      <c r="AGB10" s="213">
        <f>INDEX('[35]Raw Data'!$A$1:$BK$34,MATCH($A10,'[35]Raw Data'!$A$1:$A$34,0),MATCH(AGB$1,'[35]Raw Data'!$A$1:$BK$1,0))</f>
        <v>5230</v>
      </c>
      <c r="AGC10" s="213">
        <f>INDEX('[35]Raw Data'!$A$1:$BK$34,MATCH($A10,'[35]Raw Data'!$A$1:$A$34,0),MATCH(AGC$1,'[35]Raw Data'!$A$1:$BK$1,0))</f>
        <v>10693</v>
      </c>
      <c r="AGD10" s="116">
        <f>INDEX('[35]Raw Data'!$A$1:$BK$34,MATCH($A10,'[35]Raw Data'!$A$1:$A$34,0),MATCH(AGD$1,'[35]Raw Data'!$A$1:$BK$1,0))</f>
        <v>379.37062937062939</v>
      </c>
      <c r="AGE10" s="213">
        <f>INDEX('[35]Raw Data'!$A$1:$BK$34,MATCH($A10,'[35]Raw Data'!$A$1:$A$34,0),MATCH(AGE$1,'[35]Raw Data'!$A$1:$BK$1,0))</f>
        <v>4123</v>
      </c>
      <c r="AGF10" s="213">
        <f>INDEX('[35]Raw Data'!$A$1:$BK$34,MATCH($A10,'[35]Raw Data'!$A$1:$A$34,0),MATCH(AGF$1,'[35]Raw Data'!$A$1:$BK$1,0))</f>
        <v>10868</v>
      </c>
      <c r="AGG10" s="116">
        <f>INDEX('[35]Raw Data'!$A$1:$BK$34,MATCH($A10,'[35]Raw Data'!$A$1:$A$34,0),MATCH(AGG$1,'[35]Raw Data'!$A$1:$BK$1,0))</f>
        <v>186.43147896879239</v>
      </c>
      <c r="AGH10" s="213">
        <f>INDEX('[35]Raw Data'!$A$1:$BK$34,MATCH($A10,'[35]Raw Data'!$A$1:$A$34,0),MATCH(AGH$1,'[35]Raw Data'!$A$1:$BK$1,0))</f>
        <v>2061</v>
      </c>
      <c r="AGI10" s="213">
        <f>INDEX('[35]Raw Data'!$A$1:$BK$34,MATCH($A10,'[35]Raw Data'!$A$1:$A$34,0),MATCH(AGI$1,'[35]Raw Data'!$A$1:$BK$1,0))</f>
        <v>11055</v>
      </c>
      <c r="AGJ10" s="116">
        <f>INDEX('[35]Raw Data'!$A$1:$BK$34,MATCH($A10,'[35]Raw Data'!$A$1:$A$34,0),MATCH(AGJ$1,'[35]Raw Data'!$A$1:$BK$1,0))</f>
        <v>227.87294789436115</v>
      </c>
      <c r="AGK10" s="213">
        <f>INDEX('[35]Raw Data'!$A$1:$BK$34,MATCH($A10,'[35]Raw Data'!$A$1:$A$34,0),MATCH(AGK$1,'[35]Raw Data'!$A$1:$BK$1,0))</f>
        <v>2554</v>
      </c>
      <c r="AGL10" s="213">
        <f>INDEX('[35]Raw Data'!$A$1:$BK$34,MATCH($A10,'[35]Raw Data'!$A$1:$A$34,0),MATCH(AGL$1,'[35]Raw Data'!$A$1:$BK$1,0))</f>
        <v>11208</v>
      </c>
      <c r="AGM10" s="116">
        <f>INDEX('[15]1819 Collected Indicators'!$A$3:$CV$36,MATCH($A10,'[15]1819 Collected Indicators'!$A$3:$A$36,0),MATCH(AGM$1,'[15]1819 Collected Indicators'!$A$3:$CV$3,0))</f>
        <v>356.82</v>
      </c>
      <c r="AGN10" s="213">
        <f>INDEX('[15]1819 Collected Indicators'!$A$3:$CV$36,MATCH($A10,'[15]1819 Collected Indicators'!$A$3:$A$36,0),MATCH(AGN$1,'[15]1819 Collected Indicators'!$A$3:$CV$3,0))</f>
        <v>4072</v>
      </c>
      <c r="AGO10" s="228">
        <f>INDEX('[15]1819 Collected Indicators'!$A$3:$CV$36,MATCH($A10,'[15]1819 Collected Indicators'!$A$3:$A$36,0),MATCH(AGO$1,'[15]1819 Collected Indicators'!$A$3:$CV$3,0))</f>
        <v>11412</v>
      </c>
      <c r="AGP10" s="213">
        <f>INDEX('[11]1920 Collected Indicators'!$A$3:$CV$36,MATCH($A10,'[11]1920 Collected Indicators'!$A$3:$A$36,0),MATCH(AGP$1,'[11]1920 Collected Indicators'!$A$3:$CV$3,0))</f>
        <v>324.577861163227</v>
      </c>
      <c r="AGQ10" s="213">
        <f>INDEX('[11]1920 Collected Indicators'!$A$3:$CV$36,MATCH($A10,'[11]1920 Collected Indicators'!$A$3:$A$36,0),MATCH(AGQ$1,'[11]1920 Collected Indicators'!$A$3:$CV$3,0))</f>
        <v>3806</v>
      </c>
      <c r="AGR10" s="306">
        <f>INDEX('[11]1920 Collected Indicators'!$A$3:$CV$36,MATCH($A10,'[11]1920 Collected Indicators'!$A$3:$A$36,0),MATCH(AGR$1,'[11]1920 Collected Indicators'!$A$3:$CV$3,0))</f>
        <v>11726</v>
      </c>
      <c r="AGS10" s="217">
        <v>2.65</v>
      </c>
      <c r="AGT10" s="208">
        <v>2619</v>
      </c>
      <c r="AGU10" s="87">
        <v>987719</v>
      </c>
      <c r="AGV10" s="88">
        <v>3.072077132270044</v>
      </c>
      <c r="AGW10" s="87">
        <v>3041</v>
      </c>
      <c r="AGX10" s="87">
        <v>989884</v>
      </c>
      <c r="AGY10" s="116">
        <v>2.6835824732165889</v>
      </c>
      <c r="AGZ10" s="87">
        <v>2944</v>
      </c>
      <c r="AHA10" s="32">
        <v>1097041</v>
      </c>
      <c r="AHB10" s="116">
        <v>2.0823093907095278</v>
      </c>
      <c r="AHC10" s="87">
        <v>2470</v>
      </c>
      <c r="AHD10" s="87">
        <v>1186183</v>
      </c>
      <c r="AHE10" s="116">
        <v>2.1348135182850836</v>
      </c>
      <c r="AHF10" s="87">
        <v>2393</v>
      </c>
      <c r="AHG10" s="87">
        <v>1120941</v>
      </c>
      <c r="AHH10" s="116">
        <v>2.0663783473841653</v>
      </c>
      <c r="AHI10" s="87">
        <v>2292</v>
      </c>
      <c r="AHJ10" s="87">
        <v>1109187</v>
      </c>
      <c r="AHK10" s="116">
        <f t="shared" si="68"/>
        <v>2.221660586756264</v>
      </c>
      <c r="AHL10" s="87">
        <f>INDEX('[2]All Previous Years'!$A$1:$EX$34,MATCH($A10,'[2]All Previous Years'!$A$1:$A$34,0),MATCH(AHL$1,'[2]All Previous Years'!$A$1:$EX$1,0))</f>
        <v>2391</v>
      </c>
      <c r="AHM10" s="131">
        <f>INDEX('[29]SPI Raw Data 1617'!$A$3:$AN$37,MATCH($A10,'[29]SPI Raw Data 1617'!$A$3:$A$37,0),MATCH(AHM$1,'[29]SPI Raw Data 1617'!$A$37:$AN$37,0))</f>
        <v>1076222</v>
      </c>
      <c r="AHN10" s="88">
        <f t="shared" si="69"/>
        <v>2.5305681240328042</v>
      </c>
      <c r="AHO10" s="32">
        <f>INDEX([4]Sheet1!$A$1:$CJ$34, MATCH($A10, [4]Sheet1!$A$1:$A$34, 0), MATCH(AHO$1, [4]Sheet1!$A$1:$CJ$1, 0))</f>
        <v>2533</v>
      </c>
      <c r="AHP10" s="32">
        <f>INDEX('[5]Finance Indicators'!$A$2:$BO$35,MATCH($A10,'[5]Finance Indicators'!$A$2:$A$35,0),MATCH(AHP$1,'[5]Finance Indicators'!$A$2:$BO$2,0))</f>
        <v>1000961</v>
      </c>
      <c r="AHQ10" s="88">
        <f>INDEX('[6]Finance Indicators'!$B$3:$BO$35,MATCH($A10,'[6]Finance Indicators'!$A$3:$A$35,0),MATCH(AHQ$1,'[6]Finance Indicators'!$B$2:$BO$2,0))</f>
        <v>2.3115937618944962</v>
      </c>
      <c r="AHR10" s="88">
        <f>INDEX('[6]Finance Indicators'!$B$3:$BO$35,MATCH($A10,'[6]Finance Indicators'!$A$3:$A$35,0),MATCH(AHR$1,'[6]Finance Indicators'!$B$2:$BO$2,0))</f>
        <v>2241</v>
      </c>
      <c r="AHS10" s="88">
        <f>INDEX('[6]Finance Indicators'!$B$3:$BO$35,MATCH($A10,'[6]Finance Indicators'!$A$3:$A$35,0),MATCH(AHS$1,'[6]Finance Indicators'!$B$2:$BO$2,0))</f>
        <v>969461</v>
      </c>
      <c r="AHT10" s="88">
        <f t="array" ref="AHT10">INDEX('[7]Finance Indicators'!$A$2:$BO$35,MATCH($A10,'[7]Finance Indicators'!$A$2:$A$35,0),MATCH(AHT$1,'[7]Finance Indicators'!$A$2:$BO$2,0))</f>
        <v>2.4370656657240737</v>
      </c>
      <c r="AHU10" s="250">
        <f t="array" ref="AHU10">INDEX('[7]Finance Indicators'!$A$2:$BO$35,MATCH($A10,'[7]Finance Indicators'!$A$2:$A$35,0),MATCH(AHU$1,'[7]Finance Indicators'!$A$2:$BO$2,0))</f>
        <v>2364</v>
      </c>
      <c r="AHV10" s="250">
        <f t="array" ref="AHV10">INDEX('[7]Finance Indicators'!$A$2:$BO$35,MATCH($A10,'[7]Finance Indicators'!$A$2:$A$35,0),MATCH(AHV$1,'[7]Finance Indicators'!$A$2:$BO$2,0))</f>
        <v>970019</v>
      </c>
      <c r="AHW10" s="119">
        <f>(AGS10*100)/Deflators!$B$2</f>
        <v>3.1217622760356449</v>
      </c>
      <c r="AHX10" s="137">
        <f>(AGV10*100)/Deflators!$B$3</f>
        <v>3.5649295311893545</v>
      </c>
      <c r="AHY10" s="137">
        <f>(AGY10*100)/Deflators!$B$4</f>
        <v>3.0517128876368931</v>
      </c>
      <c r="AHZ10" s="137">
        <f>(AHB10*100)/Deflators!$B$5</f>
        <v>2.3260055764562426</v>
      </c>
      <c r="AIA10" s="137">
        <f>(AHE10*100)/Deflators!$B$6</f>
        <v>2.3522197840452499</v>
      </c>
      <c r="AIB10" s="137">
        <f>(AHH10*100)/Deflators!$B$7</f>
        <v>2.2583875894314196</v>
      </c>
      <c r="AIC10" s="137">
        <f>(AHK10*100)/Deflators!$B$8</f>
        <v>2.3694578922428007</v>
      </c>
      <c r="AID10" s="137">
        <f>(AHN10*100)/Deflators!$B$9</f>
        <v>2.6522159886774794</v>
      </c>
      <c r="AIE10" s="137">
        <f>(AHQ10*100)/Deflators!$B$10</f>
        <v>2.3680692535039998</v>
      </c>
      <c r="AIF10" s="301">
        <f>(AHT10*100)/Deflators!$B$11</f>
        <v>2.4370656657240737</v>
      </c>
      <c r="AIG10" s="121">
        <v>6.4267869617210716</v>
      </c>
      <c r="AIH10" s="87">
        <v>2714</v>
      </c>
      <c r="AII10" s="87">
        <v>422295</v>
      </c>
      <c r="AIJ10" s="88">
        <v>4.986743824957939</v>
      </c>
      <c r="AIK10" s="87">
        <v>2306</v>
      </c>
      <c r="AIL10" s="87">
        <v>462426</v>
      </c>
      <c r="AIM10" s="123">
        <v>3.3401473136655722</v>
      </c>
      <c r="AIN10" s="87">
        <v>2232</v>
      </c>
      <c r="AIO10" s="32">
        <v>668234</v>
      </c>
      <c r="AIP10" s="116">
        <v>3.2220222290242693</v>
      </c>
      <c r="AIQ10" s="87">
        <v>2200</v>
      </c>
      <c r="AIR10" s="87">
        <v>682801</v>
      </c>
      <c r="AIS10" s="116">
        <v>4.3730286479898028</v>
      </c>
      <c r="AIT10" s="87">
        <v>2350</v>
      </c>
      <c r="AIU10" s="87">
        <v>537385</v>
      </c>
      <c r="AIV10" s="116">
        <v>4.0770371199194386</v>
      </c>
      <c r="AIW10" s="87">
        <v>2332</v>
      </c>
      <c r="AIX10" s="87">
        <v>571984</v>
      </c>
      <c r="AIY10" s="116">
        <f t="shared" si="70"/>
        <v>4.1608976707998853</v>
      </c>
      <c r="AIZ10" s="87">
        <f>INDEX('[2]All Previous Years'!$A$1:$EX$34,MATCH($A10,'[2]All Previous Years'!$A$1:$A$34,0),MATCH(AIZ$1,'[2]All Previous Years'!$A$1:$EX$1,0))</f>
        <v>2305</v>
      </c>
      <c r="AJA10" s="131">
        <f>INDEX('[29]SPI Raw Data 1617'!$A$3:$AN$37,MATCH($A10,'[29]SPI Raw Data 1617'!$A$3:$A$37,0),MATCH(AJA$1,'[29]SPI Raw Data 1617'!$A$37:$AN$37,0))</f>
        <v>553967</v>
      </c>
      <c r="AJB10" s="88">
        <f t="shared" si="71"/>
        <v>5.0054674795927836</v>
      </c>
      <c r="AJC10" s="32">
        <f>INDEX([4]Sheet1!$A$1:$CJ$34, MATCH($A10, [4]Sheet1!$A$1:$A$34, 0), MATCH(AJC$1, [4]Sheet1!$A$1:$CJ$1, 0))</f>
        <v>2481</v>
      </c>
      <c r="AJD10" s="32">
        <f>INDEX('[5]Finance Indicators'!$A$2:$BO$35,MATCH($A10,'[5]Finance Indicators'!$A$2:$A$35,0),MATCH(AJD$1,'[5]Finance Indicators'!$A$2:$BO$2,0))</f>
        <v>495658</v>
      </c>
      <c r="AJE10" s="88">
        <f>INDEX('[6]Finance Indicators'!$B$3:$BO$35,MATCH($A10,'[6]Finance Indicators'!$A$3:$A$35,0),MATCH(AJE$1,'[6]Finance Indicators'!$B$2:$BO$2,0))</f>
        <v>3.9346534653465346</v>
      </c>
      <c r="AJF10" s="88">
        <f>INDEX('[6]Finance Indicators'!$B$3:$BO$35,MATCH($A10,'[6]Finance Indicators'!$A$3:$A$35,0),MATCH(AJF$1,'[6]Finance Indicators'!$B$2:$BO$2,0))</f>
        <v>1987</v>
      </c>
      <c r="AJG10" s="88">
        <f>INDEX('[6]Finance Indicators'!$B$3:$BO$35,MATCH($A10,'[6]Finance Indicators'!$A$3:$A$35,0),MATCH(AJG$1,'[6]Finance Indicators'!$B$2:$BO$2,0))</f>
        <v>505000</v>
      </c>
      <c r="AJH10" s="88">
        <f t="array" ref="AJH10">INDEX('[7]Finance Indicators'!$A$2:$BO$35,MATCH($A10,'[7]Finance Indicators'!$A$2:$A$35,0),MATCH(AJH$1,'[7]Finance Indicators'!$A$2:$BO$2,0))</f>
        <v>2.9042485204967856</v>
      </c>
      <c r="AJI10" s="250">
        <f t="array" ref="AJI10">INDEX('[7]Finance Indicators'!$A$2:$BO$35,MATCH($A10,'[7]Finance Indicators'!$A$2:$A$35,0),MATCH(AJI$1,'[7]Finance Indicators'!$A$2:$BO$2,0))</f>
        <v>2095</v>
      </c>
      <c r="AJJ10" s="250">
        <f t="array" ref="AJJ10">INDEX('[7]Finance Indicators'!$A$2:$BO$35,MATCH($A10,'[7]Finance Indicators'!$A$2:$A$35,0),MATCH(AJJ$1,'[7]Finance Indicators'!$A$2:$BO$2,0))</f>
        <v>721357</v>
      </c>
      <c r="AJK10" s="119">
        <f>(AIG10*100)/Deflators!$B$2</f>
        <v>7.5709060729126714</v>
      </c>
      <c r="AJL10" s="137">
        <f>(AIJ10*100)/Deflators!$B$3</f>
        <v>5.7867656183920433</v>
      </c>
      <c r="AJM10" s="137">
        <f>(AIM10*100)/Deflators!$B$4</f>
        <v>3.798344453897577</v>
      </c>
      <c r="AJN10" s="137">
        <f>(AIP10*100)/Deflators!$B$5</f>
        <v>3.5991009336142694</v>
      </c>
      <c r="AJO10" s="137">
        <f>(AIS10*100)/Deflators!$B$6</f>
        <v>4.818371447385891</v>
      </c>
      <c r="AJP10" s="137">
        <f>(AIV10*100)/Deflators!$B$7</f>
        <v>4.4558781042847837</v>
      </c>
      <c r="AJQ10" s="137">
        <f>(AIY10*100)/Deflators!$B$8</f>
        <v>4.4377038885522175</v>
      </c>
      <c r="AJR10" s="137">
        <f>(AJB10*100)/Deflators!$B$9</f>
        <v>5.2460871351784455</v>
      </c>
      <c r="AJS10" s="137">
        <f>(AJE10*100)/Deflators!$B$10</f>
        <v>4.0307825916798592</v>
      </c>
      <c r="AJT10" s="245">
        <f>(AJH10*100)/Deflators!$B$11</f>
        <v>2.9042485204967856</v>
      </c>
      <c r="AJU10" s="119">
        <v>15.866282029526557</v>
      </c>
      <c r="AJV10" s="87">
        <v>374</v>
      </c>
      <c r="AJW10" s="87">
        <v>23572</v>
      </c>
      <c r="AJX10" s="88">
        <v>10.244870162555888</v>
      </c>
      <c r="AJY10" s="87">
        <v>346</v>
      </c>
      <c r="AJZ10" s="87">
        <v>33773</v>
      </c>
      <c r="AKA10" s="116">
        <v>10.468196470175215</v>
      </c>
      <c r="AKB10" s="87">
        <v>328</v>
      </c>
      <c r="AKC10" s="32">
        <v>31333</v>
      </c>
      <c r="AKD10" s="116">
        <v>8.8737616240199362</v>
      </c>
      <c r="AKE10" s="87">
        <v>292</v>
      </c>
      <c r="AKF10" s="87">
        <v>32906</v>
      </c>
      <c r="AKG10" s="116">
        <v>5.6947900366826563</v>
      </c>
      <c r="AKH10" s="87">
        <v>222</v>
      </c>
      <c r="AKI10" s="87">
        <v>38983</v>
      </c>
      <c r="AKJ10" s="116">
        <v>4.936772354074817</v>
      </c>
      <c r="AKK10" s="87">
        <v>187</v>
      </c>
      <c r="AKL10" s="87">
        <v>37879</v>
      </c>
      <c r="AKM10" s="116">
        <f t="shared" si="72"/>
        <v>5.2357518883039598</v>
      </c>
      <c r="AKN10" s="87">
        <f>INDEX('[2]All Previous Years'!$A$1:$EX$34,MATCH($A10,'[2]All Previous Years'!$A$1:$A$34,0),MATCH(AKN$1,'[2]All Previous Years'!$A$1:$EX$1,0))</f>
        <v>183</v>
      </c>
      <c r="AKO10" s="131">
        <f>INDEX('[29]SPI Raw Data 1617'!$A$3:$AN$37,MATCH($A10,'[29]SPI Raw Data 1617'!$A$3:$A$37,0),MATCH(AKO$1,'[29]SPI Raw Data 1617'!$A$37:$AN$37,0))</f>
        <v>34952</v>
      </c>
      <c r="AKP10" s="88">
        <f t="shared" si="73"/>
        <v>5.7022894266504016</v>
      </c>
      <c r="AKQ10" s="32">
        <f>INDEX([4]Sheet1!$A$1:$CJ$34, MATCH($A10, [4]Sheet1!$A$1:$A$34, 0), MATCH(AKQ$1, [4]Sheet1!$A$1:$CJ$1, 0))</f>
        <v>201</v>
      </c>
      <c r="AKR10" s="32">
        <f>INDEX('[5]Finance Indicators'!$A$2:$BO$35,MATCH($A10,'[5]Finance Indicators'!$A$2:$A$35,0),MATCH(AKR$1,'[5]Finance Indicators'!$A$2:$BO$2,0))</f>
        <v>35249</v>
      </c>
      <c r="AKS10" s="88">
        <f>INDEX('[6]Finance Indicators'!$B$3:$BO$35,MATCH($A10,'[6]Finance Indicators'!$A$3:$A$35,0),MATCH(AKS$1,'[6]Finance Indicators'!$B$2:$BO$2,0))</f>
        <v>5.518192791860665</v>
      </c>
      <c r="AKT10" s="88">
        <f>INDEX('[6]Finance Indicators'!$B$3:$BO$35,MATCH($A10,'[6]Finance Indicators'!$A$3:$A$35,0),MATCH(AKT$1,'[6]Finance Indicators'!$B$2:$BO$2,0))</f>
        <v>224</v>
      </c>
      <c r="AKU10" s="88">
        <f>INDEX('[6]Finance Indicators'!$B$3:$BO$35,MATCH($A10,'[6]Finance Indicators'!$A$3:$A$35,0),MATCH(AKU$1,'[6]Finance Indicators'!$B$2:$BO$2,0))</f>
        <v>40593</v>
      </c>
      <c r="AKV10" s="88">
        <f t="array" ref="AKV10">INDEX('[7]Finance Indicators'!$A$2:$BO$35,MATCH($A10,'[7]Finance Indicators'!$A$2:$A$35,0),MATCH(AKV$1,'[7]Finance Indicators'!$A$2:$BO$2,0))</f>
        <v>5.8532542539690766</v>
      </c>
      <c r="AKW10" s="250">
        <f t="array" ref="AKW10">INDEX('[7]Finance Indicators'!$A$2:$BO$35,MATCH($A10,'[7]Finance Indicators'!$A$2:$A$35,0),MATCH(AKW$1,'[7]Finance Indicators'!$A$2:$BO$2,0))</f>
        <v>226</v>
      </c>
      <c r="AKX10" s="250">
        <f t="array" ref="AKX10">INDEX('[7]Finance Indicators'!$A$2:$BO$35,MATCH($A10,'[7]Finance Indicators'!$A$2:$A$35,0),MATCH(AKX$1,'[7]Finance Indicators'!$A$2:$BO$2,0))</f>
        <v>38611</v>
      </c>
      <c r="AKY10" s="119">
        <f>IFERROR((AJU10*100)/Deflators!$B$2,"NA")</f>
        <v>18.69085309461067</v>
      </c>
      <c r="AKZ10" s="88">
        <f>IFERROR((AJX10*100)/Deflators!$B$3,"NA")</f>
        <v>11.8884515632942</v>
      </c>
      <c r="ALA10" s="88">
        <f>IFERROR((AKA10*100)/Deflators!$B$4,"NA")</f>
        <v>11.904210285014189</v>
      </c>
      <c r="ALB10" s="88">
        <f>IFERROR((AKD10*100)/Deflators!$B$5,"NA")</f>
        <v>9.9122729377793082</v>
      </c>
      <c r="ALC10" s="88">
        <f>IFERROR((AKG10*100)/Deflators!$B$6,"NA")</f>
        <v>6.2747390699630614</v>
      </c>
      <c r="ALD10" s="88">
        <f>IFERROR((AKJ10*100)/Deflators!$B$7,"NA")</f>
        <v>5.3955005047378846</v>
      </c>
      <c r="ALE10" s="88">
        <f>IFERROR((AKM10*100)/Deflators!$B$8,"NA")</f>
        <v>5.5840634287347157</v>
      </c>
      <c r="ALF10" s="88">
        <f>IFERROR((AKP10*100)/Deflators!$B$9,"NA")</f>
        <v>5.9764062645849876</v>
      </c>
      <c r="ALG10" s="88">
        <f>IFERROR((AKS10*100)/Deflators!$B$10,"NA")</f>
        <v>5.6530100144426028</v>
      </c>
      <c r="ALH10" s="183">
        <f>IFERROR((AKV10*100)/Deflators!$B$11,"NA")</f>
        <v>5.8532542539690766</v>
      </c>
      <c r="ALI10" s="119">
        <v>22595.142474660548</v>
      </c>
      <c r="ALJ10" s="87">
        <v>2363</v>
      </c>
      <c r="ALK10" s="87">
        <v>104580</v>
      </c>
      <c r="ALL10" s="88">
        <v>22233.910299321029</v>
      </c>
      <c r="ALM10" s="87">
        <v>2325</v>
      </c>
      <c r="ALN10" s="87">
        <v>104570</v>
      </c>
      <c r="ALO10" s="116">
        <v>22893.842085379678</v>
      </c>
      <c r="ALP10" s="87">
        <v>2424</v>
      </c>
      <c r="ALQ10" s="87">
        <v>105880</v>
      </c>
      <c r="ALR10" s="116">
        <v>25911.581333837144</v>
      </c>
      <c r="ALS10" s="87">
        <v>2743</v>
      </c>
      <c r="ALT10" s="87">
        <v>105860</v>
      </c>
      <c r="ALU10" s="116">
        <v>24838.377213529468</v>
      </c>
      <c r="ALV10" s="87">
        <v>2651</v>
      </c>
      <c r="ALW10" s="87">
        <v>106730</v>
      </c>
      <c r="ALX10" s="116">
        <v>25906.881077038146</v>
      </c>
      <c r="ALY10" s="87">
        <v>2771</v>
      </c>
      <c r="ALZ10" s="87">
        <v>106960</v>
      </c>
      <c r="AMA10" s="116">
        <f t="shared" si="74"/>
        <v>24521.108424772177</v>
      </c>
      <c r="AMB10" s="87">
        <f>INDEX('[2]All Previous Years'!$A$1:$EX$34,MATCH($A10,'[2]All Previous Years'!$A$1:$A$34,0),MATCH(AMB$1,'[2]All Previous Years'!$A$1:$EX$1,0))</f>
        <v>2637</v>
      </c>
      <c r="AMC10" s="32">
        <f>INDEX('[3]Raw data 16-17'!$B$2:$XA$34,MATCH($A10,'[3]Raw data 16-17'!$A$2:$A$34,0),MATCH(AMC$1,'[3]Raw data 16-17'!$B$1:$GU$1,0))</f>
        <v>107540</v>
      </c>
      <c r="AMD10" s="88">
        <f t="shared" si="75"/>
        <v>25524.83122167761</v>
      </c>
      <c r="AME10" s="32">
        <f>INDEX([4]Sheet1!$A$1:$CJ$34, MATCH($A10, [4]Sheet1!$A$1:$A$34, 0), MATCH(AME$1, [4]Sheet1!$A$1:$CJ$1, 0))</f>
        <v>2760</v>
      </c>
      <c r="AMF10" s="32">
        <f>INDEX('[5]Finance Indicators'!$A$2:$BO$35,MATCH($A10,'[5]Finance Indicators'!$A$2:$A$35,0),MATCH(AMF$1,'[5]Finance Indicators'!$A$2:$BO$2,0))</f>
        <v>108130</v>
      </c>
      <c r="AMG10" s="88">
        <f>INDEX('[6]Finance Indicators'!$B$3:$BO$35,MATCH($A10,'[6]Finance Indicators'!$A$3:$A$35,0),MATCH(AMG$1,'[6]Finance Indicators'!$B$2:$BO$2,0))</f>
        <v>27222.376073109943</v>
      </c>
      <c r="AMH10" s="88">
        <f>INDEX('[6]Finance Indicators'!$B$3:$BO$35,MATCH($A10,'[6]Finance Indicators'!$A$3:$A$35,0),MATCH(AMH$1,'[6]Finance Indicators'!$B$2:$BO$2,0))</f>
        <v>2949</v>
      </c>
      <c r="AMI10" s="88">
        <f>INDEX('[6]Finance Indicators'!$B$3:$BO$35,MATCH($A10,'[6]Finance Indicators'!$A$3:$A$35,0),MATCH(AMI$1,'[6]Finance Indicators'!$B$2:$BO$2,0))</f>
        <v>108330</v>
      </c>
      <c r="AMJ10" s="88">
        <f t="array" ref="AMJ10">INDEX('[7]Finance Indicators'!$A$2:$BO$35,MATCH($A10,'[7]Finance Indicators'!$A$2:$A$35,0),MATCH(AMJ$1,'[7]Finance Indicators'!$A$2:$BO$2,0))</f>
        <v>24613.402061855668</v>
      </c>
      <c r="AMK10" s="250">
        <f t="array" ref="AMK10">INDEX('[7]Finance Indicators'!$A$2:$BO$35,MATCH($A10,'[7]Finance Indicators'!$A$2:$A$35,0),MATCH(AMK$1,'[7]Finance Indicators'!$A$2:$BO$2,0))</f>
        <v>2674</v>
      </c>
      <c r="AML10" s="250">
        <f t="array" ref="AML10">INDEX('[7]Finance Indicators'!$A$2:$BO$35,MATCH($A10,'[7]Finance Indicators'!$A$2:$A$35,0),MATCH(AML$1,'[7]Finance Indicators'!$A$2:$BO$2,0))</f>
        <v>108640</v>
      </c>
      <c r="AMM10" s="119">
        <f>(ALI10*100)/Deflators!$B$2</f>
        <v>26617.608829828674</v>
      </c>
      <c r="AMN10" s="137">
        <f>(ALL10*100)/Deflators!$B$3</f>
        <v>25800.889758681136</v>
      </c>
      <c r="AMO10" s="137">
        <f>(ALO10*100)/Deflators!$B$4</f>
        <v>26034.390087417407</v>
      </c>
      <c r="AMP10" s="137">
        <f>(ALR10*100)/Deflators!$B$5</f>
        <v>28944.057471098502</v>
      </c>
      <c r="AMQ10" s="137">
        <f>(ALU10*100)/Deflators!$B$6</f>
        <v>27367.880981087459</v>
      </c>
      <c r="AMR10" s="137">
        <f>(ALX10*100)/Deflators!$B$7</f>
        <v>28314.165592822737</v>
      </c>
      <c r="AMS10" s="137">
        <f>(AMA10*100)/Deflators!$B$8</f>
        <v>26152.38989698661</v>
      </c>
      <c r="AMT10" s="137">
        <f>(AMD10*100)/Deflators!$B$9</f>
        <v>26751.844706927917</v>
      </c>
      <c r="AMU10" s="138">
        <f>(AMG10*100)/Deflators!$B$10</f>
        <v>27887.457064783699</v>
      </c>
      <c r="AMV10" s="137">
        <f>(AMJ10*100)/Deflators!$B$11</f>
        <v>24613.402061855668</v>
      </c>
      <c r="AMW10" s="133">
        <f t="shared" si="3"/>
        <v>84.7</v>
      </c>
      <c r="AMX10" s="116">
        <f t="shared" si="3"/>
        <v>84.333333333333329</v>
      </c>
      <c r="AMY10" s="116">
        <f t="shared" si="3"/>
        <v>81.333333333333329</v>
      </c>
      <c r="AMZ10" s="116">
        <f t="shared" si="3"/>
        <v>77</v>
      </c>
      <c r="ANA10" s="136">
        <f t="shared" si="3"/>
        <v>74.666666666666671</v>
      </c>
      <c r="ANB10" s="116">
        <f t="shared" si="3"/>
        <v>74.033333333333331</v>
      </c>
      <c r="ANC10" s="248">
        <f t="shared" si="3"/>
        <v>77.36666666666666</v>
      </c>
      <c r="AND10" s="115">
        <f t="shared" si="4"/>
        <v>82.333333333333329</v>
      </c>
      <c r="ANE10" s="116">
        <f t="shared" si="4"/>
        <v>83.333333333333329</v>
      </c>
      <c r="ANF10" s="116">
        <f t="shared" si="4"/>
        <v>82.666666666666671</v>
      </c>
      <c r="ANG10" s="116">
        <f t="shared" si="4"/>
        <v>82.666666666666671</v>
      </c>
      <c r="ANH10" s="116">
        <f t="shared" si="4"/>
        <v>85</v>
      </c>
      <c r="ANI10" s="116">
        <f t="shared" si="4"/>
        <v>83.233333333333334</v>
      </c>
      <c r="ANJ10" s="248">
        <f t="shared" si="4"/>
        <v>83.899999999999991</v>
      </c>
      <c r="ANK10" s="115">
        <f t="shared" si="5"/>
        <v>77.975609756097569</v>
      </c>
      <c r="ANL10" s="116">
        <f t="shared" si="5"/>
        <v>75</v>
      </c>
      <c r="ANM10" s="116">
        <f t="shared" si="5"/>
        <v>70</v>
      </c>
      <c r="ANN10" s="116">
        <f t="shared" si="5"/>
        <v>62</v>
      </c>
      <c r="ANO10" s="116">
        <f t="shared" si="5"/>
        <v>54.333333333333336</v>
      </c>
      <c r="ANP10" s="116">
        <f t="shared" si="5"/>
        <v>51.5</v>
      </c>
      <c r="ANQ10" s="248">
        <f t="shared" si="5"/>
        <v>57.5</v>
      </c>
      <c r="ANR10" s="115">
        <f t="shared" si="6"/>
        <v>80.566666666666663</v>
      </c>
      <c r="ANS10" s="116">
        <f t="shared" si="6"/>
        <v>82.333333333333329</v>
      </c>
      <c r="ANT10" s="116">
        <f t="shared" si="6"/>
        <v>77.333333333333329</v>
      </c>
      <c r="ANU10" s="116">
        <f t="shared" si="6"/>
        <v>78</v>
      </c>
      <c r="ANV10" s="116">
        <f t="shared" si="6"/>
        <v>73.666666666666671</v>
      </c>
      <c r="ANW10" s="116">
        <f t="shared" si="6"/>
        <v>72.86666666666666</v>
      </c>
      <c r="ANX10" s="117">
        <f t="shared" si="6"/>
        <v>72.86666666666666</v>
      </c>
      <c r="ANY10" s="133">
        <f t="shared" si="76"/>
        <v>114.24335676901997</v>
      </c>
      <c r="ANZ10" s="131">
        <v>5086</v>
      </c>
      <c r="AOA10" s="131">
        <v>44519</v>
      </c>
      <c r="AOB10" s="116">
        <f t="shared" si="77"/>
        <v>118.10514102106391</v>
      </c>
      <c r="AOC10" s="131">
        <v>5293</v>
      </c>
      <c r="AOD10" s="131">
        <v>44816</v>
      </c>
      <c r="AOE10" s="116">
        <f t="shared" si="78"/>
        <v>89.94440522414402</v>
      </c>
      <c r="AOF10" s="131">
        <v>4077</v>
      </c>
      <c r="AOG10" s="32">
        <v>45328</v>
      </c>
      <c r="AOH10" s="116">
        <f t="shared" si="79"/>
        <v>108.31890979996933</v>
      </c>
      <c r="AOI10" s="131">
        <v>4944</v>
      </c>
      <c r="AOJ10" s="131">
        <v>45643</v>
      </c>
      <c r="AOK10" s="116">
        <f t="shared" si="80"/>
        <v>85.621481160675614</v>
      </c>
      <c r="AOL10" s="131">
        <v>3954</v>
      </c>
      <c r="AOM10" s="134">
        <v>46180</v>
      </c>
      <c r="AON10" s="115">
        <f>(ANY10*100)/Deflators!$B$2</f>
        <v>134.58135903743698</v>
      </c>
      <c r="AOO10" s="116">
        <f>(AOB10*100)/Deflators!$B$3</f>
        <v>137.05271283346926</v>
      </c>
      <c r="AOP10" s="116">
        <f>(AOE10*100)/Deflators!$B$4</f>
        <v>102.28286379600381</v>
      </c>
      <c r="AOQ10" s="116">
        <f>(AOH10*100)/Deflators!$B$5</f>
        <v>120.99565480254574</v>
      </c>
      <c r="AOR10" s="136">
        <f>(AOK10*100)/Deflators!$B$6</f>
        <v>94.341046747345786</v>
      </c>
      <c r="AOS10" s="115">
        <f t="shared" si="154"/>
        <v>81.69343452170844</v>
      </c>
      <c r="AOT10" s="131">
        <v>3703</v>
      </c>
      <c r="AOU10" s="32">
        <v>45328</v>
      </c>
      <c r="AOV10" s="116">
        <f t="shared" si="81"/>
        <v>97.649146638038701</v>
      </c>
      <c r="AOW10" s="131">
        <v>4457</v>
      </c>
      <c r="AOX10" s="131">
        <v>45643</v>
      </c>
      <c r="AOY10" s="116">
        <f t="shared" si="82"/>
        <v>81.117366825465567</v>
      </c>
      <c r="AOZ10" s="131">
        <v>3746</v>
      </c>
      <c r="APA10" s="131">
        <v>46180</v>
      </c>
      <c r="APB10" s="116">
        <f t="shared" si="83"/>
        <v>73.481672578738042</v>
      </c>
      <c r="APC10" s="131">
        <v>3418</v>
      </c>
      <c r="APD10" s="131">
        <v>46515</v>
      </c>
      <c r="APE10" s="116">
        <f t="shared" si="84"/>
        <v>78.23194524403506</v>
      </c>
      <c r="APF10" s="87">
        <f>INDEX('[2]All Previous Years'!$A$1:$EX$34,MATCH($A10,'[2]All Previous Years'!$A$1:$A$34,0),MATCH(APF$1,'[2]All Previous Years'!$A$1:$EX$1,0))</f>
        <v>3669</v>
      </c>
      <c r="APG10" s="131">
        <f>INDEX('[29]SPI Raw Data 1617'!$A$3:$AN$37,MATCH($A10,'[29]SPI Raw Data 1617'!$A$3:$A$37,0),MATCH(APG$1,'[29]SPI Raw Data 1617'!$A$37:$AN$37,0))</f>
        <v>46899</v>
      </c>
      <c r="APH10" s="88">
        <f t="shared" si="85"/>
        <v>81.920664519410082</v>
      </c>
      <c r="API10" s="32">
        <f>INDEX([4]Sheet1!$A$1:$CJ$34, MATCH($A10, [4]Sheet1!$A$1:$A$34, 0), MATCH(API$1, [4]Sheet1!$A$1:$CJ$1, 0))</f>
        <v>3866</v>
      </c>
      <c r="APJ10" s="32">
        <f>INDEX('[5]Finance Indicators'!$A$2:$BO$35,MATCH($A10,'[5]Finance Indicators'!$A$2:$A$35,0),MATCH(APJ$1,'[5]Finance Indicators'!$A$2:$BO$2,0))</f>
        <v>47192</v>
      </c>
      <c r="APK10" s="88">
        <f>INDEX('[6]Finance Indicators'!$B$3:$BO$35,MATCH($A10,'[6]Finance Indicators'!$A$3:$A$35,0),MATCH(APK$1,'[6]Finance Indicators'!$B$2:$BO$2,0))</f>
        <v>76.891920699211255</v>
      </c>
      <c r="APL10" s="88">
        <f>INDEX('[6]Finance Indicators'!$B$3:$BO$35,MATCH($A10,'[6]Finance Indicators'!$A$3:$A$35,0),MATCH(APL$1,'[6]Finance Indicators'!$B$2:$BO$2,0))</f>
        <v>3607</v>
      </c>
      <c r="APM10" s="88">
        <f>INDEX('[6]Finance Indicators'!$B$3:$BO$35,MATCH($A10,'[6]Finance Indicators'!$A$3:$A$35,0),MATCH(APM$1,'[6]Finance Indicators'!$B$2:$BO$2,0))</f>
        <v>46910</v>
      </c>
      <c r="APN10" s="88">
        <f t="array" ref="APN10">INDEX('[7]Finance Indicators'!$A$2:$BO$35,MATCH($A10,'[7]Finance Indicators'!$A$2:$A$35,0),MATCH(APN$1,'[7]Finance Indicators'!$A$2:$BO$2,0))</f>
        <v>85.829095247064743</v>
      </c>
      <c r="APO10" s="250">
        <f t="array" ref="APO10">INDEX('[7]Finance Indicators'!$A$2:$BO$35,MATCH($A10,'[7]Finance Indicators'!$A$2:$A$35,0),MATCH(APO$1,'[7]Finance Indicators'!$A$2:$BO$2,0))</f>
        <v>4101</v>
      </c>
      <c r="APP10" s="250">
        <f t="array" ref="APP10">INDEX('[7]Finance Indicators'!$A$2:$BO$35,MATCH($A10,'[7]Finance Indicators'!$A$2:$A$35,0),MATCH(APP$1,'[7]Finance Indicators'!$A$2:$BO$2,0))</f>
        <v>47781</v>
      </c>
      <c r="APQ10" s="139">
        <f>(AOS10*100)/Deflators!$B$4</f>
        <v>92.900035476233043</v>
      </c>
      <c r="APR10" s="137">
        <f>(AOV10*100)/Deflators!$B$5</f>
        <v>109.07719123279659</v>
      </c>
      <c r="APS10" s="137">
        <f>(AOY10*100)/Deflators!$B$6</f>
        <v>89.378240039341762</v>
      </c>
      <c r="APT10" s="137">
        <f>(APB10*100)/Deflators!$B$7</f>
        <v>80.309638170842135</v>
      </c>
      <c r="APU10" s="137">
        <f>(APE10*100)/Deflators!$B$8</f>
        <v>83.43637240944669</v>
      </c>
      <c r="APV10" s="137">
        <f>(APH10*100)/Deflators!$B$9</f>
        <v>85.858702707126483</v>
      </c>
      <c r="APW10" s="138">
        <f>(APK10*100)/Deflators!$B$10</f>
        <v>78.77049862837471</v>
      </c>
      <c r="APX10" s="143">
        <f>(APN10*100)/Deflators!$B$11</f>
        <v>85.829095247064743</v>
      </c>
      <c r="APY10" s="121">
        <f t="shared" si="86"/>
        <v>108.33576675127473</v>
      </c>
      <c r="APZ10" s="131">
        <v>4823</v>
      </c>
      <c r="AQA10" s="131">
        <v>44519</v>
      </c>
      <c r="AQB10" s="88">
        <f t="shared" si="87"/>
        <v>103.04355587290253</v>
      </c>
      <c r="AQC10" s="131">
        <v>4618</v>
      </c>
      <c r="AQD10" s="131">
        <v>44816</v>
      </c>
      <c r="AQE10" s="88">
        <f t="shared" si="88"/>
        <v>114.87380868337452</v>
      </c>
      <c r="AQF10" s="131">
        <v>5207</v>
      </c>
      <c r="AQG10" s="131">
        <v>45328</v>
      </c>
      <c r="AQH10" s="88">
        <f t="shared" si="89"/>
        <v>102.4691628508205</v>
      </c>
      <c r="AQI10" s="131">
        <v>4677</v>
      </c>
      <c r="AQJ10" s="131">
        <v>45643</v>
      </c>
      <c r="AQK10" s="88">
        <f t="shared" si="90"/>
        <v>122.08748375920311</v>
      </c>
      <c r="AQL10" s="131">
        <v>5638</v>
      </c>
      <c r="AQM10" s="134">
        <v>46180</v>
      </c>
      <c r="AQN10" s="115">
        <f>(APY10*100)/Deflators!$B$2</f>
        <v>127.62207916585893</v>
      </c>
      <c r="AQO10" s="116">
        <f>(AQB10*100)/Deflators!$B$3</f>
        <v>119.57480216606099</v>
      </c>
      <c r="AQP10" s="116">
        <f>(AQE10*100)/Deflators!$B$4</f>
        <v>130.63205096536467</v>
      </c>
      <c r="AQQ10" s="116">
        <f>(AQH10*100)/Deflators!$B$5</f>
        <v>114.46130208566069</v>
      </c>
      <c r="AQR10" s="136">
        <f>(AQK10*100)/Deflators!$B$6</f>
        <v>134.52069336407069</v>
      </c>
      <c r="AQS10" s="115">
        <f t="shared" si="91"/>
        <v>105.45358277444406</v>
      </c>
      <c r="AQT10" s="131">
        <v>4780</v>
      </c>
      <c r="AQU10" s="131">
        <v>45328</v>
      </c>
      <c r="AQV10" s="116">
        <f t="shared" si="92"/>
        <v>90.813487281729948</v>
      </c>
      <c r="AQW10" s="131">
        <v>4145</v>
      </c>
      <c r="AQX10" s="131">
        <v>45643</v>
      </c>
      <c r="AQY10" s="116">
        <f t="shared" si="93"/>
        <v>111.4118666089216</v>
      </c>
      <c r="AQZ10" s="131">
        <v>5145</v>
      </c>
      <c r="ARA10" s="131">
        <v>46180</v>
      </c>
      <c r="ARB10" s="116">
        <f t="shared" si="94"/>
        <v>119.83231215736859</v>
      </c>
      <c r="ARC10" s="131">
        <v>5574</v>
      </c>
      <c r="ARD10" s="131">
        <v>46515</v>
      </c>
      <c r="ARE10" s="116">
        <f t="shared" si="95"/>
        <v>124.54423335252352</v>
      </c>
      <c r="ARF10" s="87">
        <f>INDEX('[2]All Previous Years'!$A$1:$EX$34,MATCH($A10,'[2]All Previous Years'!$A$1:$A$34,0),MATCH(ARF$1,'[2]All Previous Years'!$A$1:$EX$1,0))</f>
        <v>5841</v>
      </c>
      <c r="ARG10" s="131">
        <f>INDEX('[29]SPI Raw Data 1617'!$A$3:$AN$37,MATCH($A10,'[29]SPI Raw Data 1617'!$A$3:$A$37,0),MATCH(ARG$1,'[29]SPI Raw Data 1617'!$A$37:$AN$37,0))</f>
        <v>46899</v>
      </c>
      <c r="ARH10" s="88">
        <f t="shared" si="96"/>
        <v>110.84505848448889</v>
      </c>
      <c r="ARI10" s="32">
        <f>INDEX([4]Sheet1!$A$1:$CJ$34, MATCH($A10, [4]Sheet1!$A$1:$A$34, 0), MATCH(ARI$1, [4]Sheet1!$A$1:$CJ$1, 0))</f>
        <v>5231</v>
      </c>
      <c r="ARJ10" s="32">
        <f>INDEX('[5]Finance Indicators'!$A$2:$BO$35,MATCH($A10,'[5]Finance Indicators'!$A$2:$A$35,0),MATCH(ARJ$1,'[5]Finance Indicators'!$A$2:$BO$2,0))</f>
        <v>47192</v>
      </c>
      <c r="ARK10" s="88">
        <f>INDEX('[6]Finance Indicators'!$B$3:$BO$35,MATCH($A10,'[6]Finance Indicators'!$A$3:$A$35,0),MATCH(ARK$1,'[6]Finance Indicators'!$B$2:$BO$2,0))</f>
        <v>110.72266041355789</v>
      </c>
      <c r="ARL10" s="88">
        <f>INDEX('[6]Finance Indicators'!$B$3:$BO$35,MATCH($A10,'[6]Finance Indicators'!$A$3:$A$35,0),MATCH(ARL$1,'[6]Finance Indicators'!$B$2:$BO$2,0))</f>
        <v>5194</v>
      </c>
      <c r="ARM10" s="88">
        <f>INDEX('[6]Finance Indicators'!$B$3:$BO$35,MATCH($A10,'[6]Finance Indicators'!$A$3:$A$35,0),MATCH(ARM$1,'[6]Finance Indicators'!$B$2:$BO$2,0))</f>
        <v>46910</v>
      </c>
      <c r="ARN10" s="250">
        <f t="array" ref="ARN10">INDEX('[7]Finance Indicators'!$A$2:$BO$35,MATCH($A10,'[7]Finance Indicators'!$A$2:$A$35,0),MATCH(ARN$1,'[7]Finance Indicators'!$A$2:$BO$2,0))</f>
        <v>115.25501768485381</v>
      </c>
      <c r="ARO10" s="250">
        <f t="array" ref="ARO10">INDEX('[7]Finance Indicators'!$A$2:$BO$35,MATCH($A10,'[7]Finance Indicators'!$A$2:$A$35,0),MATCH(ARO$1,'[7]Finance Indicators'!$A$2:$BO$2,0))</f>
        <v>5507</v>
      </c>
      <c r="ARP10" s="250">
        <f t="array" ref="ARP10">INDEX('[7]Finance Indicators'!$A$2:$BO$35,MATCH($A10,'[7]Finance Indicators'!$A$2:$A$35,0),MATCH(ARP$1,'[7]Finance Indicators'!$A$2:$BO$2,0))</f>
        <v>47781</v>
      </c>
      <c r="ARQ10" s="139">
        <f>(AQS10*100)/Deflators!$B$4</f>
        <v>119.91957050402212</v>
      </c>
      <c r="ARR10" s="137">
        <f>(AQV10*100)/Deflators!$B$5</f>
        <v>101.44154311418933</v>
      </c>
      <c r="ARS10" s="137">
        <f>(AQY10*100)/Deflators!$B$6</f>
        <v>122.75788708019576</v>
      </c>
      <c r="ART10" s="137">
        <f>(ARB10*100)/Deflators!$B$7</f>
        <v>130.96720981985783</v>
      </c>
      <c r="ARU10" s="116">
        <f>(ARE10*100)/Deflators!$B$8</f>
        <v>132.82961331250425</v>
      </c>
      <c r="ARV10" s="116">
        <f>(ARH10*100)/Deflators!$B$9</f>
        <v>116.1735317798703</v>
      </c>
      <c r="ARW10" s="116">
        <f>(ARK10*100)/Deflators!$B$10</f>
        <v>113.42777096639264</v>
      </c>
      <c r="ARX10" s="248">
        <f>(ARN10*100)/Deflators!$B$11</f>
        <v>115.25501768485381</v>
      </c>
      <c r="ARY10" s="140">
        <v>11933.448078026391</v>
      </c>
      <c r="ARZ10" s="131">
        <v>1248</v>
      </c>
      <c r="ASA10" s="131">
        <v>104580</v>
      </c>
      <c r="ASB10" s="132">
        <v>10461.891555895572</v>
      </c>
      <c r="ASC10" s="131">
        <v>1094</v>
      </c>
      <c r="ASD10" s="131">
        <v>104570</v>
      </c>
      <c r="ASE10" s="141">
        <v>17529.278428409521</v>
      </c>
      <c r="ASF10" s="131">
        <v>1856</v>
      </c>
      <c r="ASG10" s="131">
        <v>105880</v>
      </c>
      <c r="ASH10" s="141">
        <v>7651.615341016437</v>
      </c>
      <c r="ASI10" s="131">
        <v>810</v>
      </c>
      <c r="ASJ10" s="131">
        <v>105860</v>
      </c>
      <c r="ASK10" s="141">
        <v>12798.650801086855</v>
      </c>
      <c r="ASL10" s="131">
        <v>1366</v>
      </c>
      <c r="ASM10" s="131">
        <v>106730</v>
      </c>
      <c r="ASN10" s="141">
        <v>7068.0628272251315</v>
      </c>
      <c r="ASO10" s="131">
        <v>756</v>
      </c>
      <c r="ASP10" s="131">
        <v>106960</v>
      </c>
      <c r="ASQ10" s="141">
        <f t="shared" si="97"/>
        <v>6788.1718430351493</v>
      </c>
      <c r="ASR10" s="87">
        <f>INDEX('[2]All Previous Years'!$A$1:$EX$34,MATCH($A10,'[2]All Previous Years'!$A$1:$A$34,0),MATCH(ASR$1,'[2]All Previous Years'!$A$1:$EX$1,0))</f>
        <v>730</v>
      </c>
      <c r="ASS10" s="32">
        <f>INDEX('[3]Raw data 16-17'!$B$2:$XA$34,MATCH($A10,'[3]Raw data 16-17'!$A$2:$A$34,0),MATCH(ASS$1,'[3]Raw data 16-17'!$B$1:$GU$1,0))</f>
        <v>107540</v>
      </c>
      <c r="AST10" s="132">
        <f t="shared" si="98"/>
        <v>5141.9587533524455</v>
      </c>
      <c r="ASU10" s="32">
        <f>INDEX([4]Sheet1!$A$1:$CJ$34, MATCH($A10, [4]Sheet1!$A$1:$A$34, 0), MATCH(ASU$1, [4]Sheet1!$A$1:$CJ$1, 0))</f>
        <v>556</v>
      </c>
      <c r="ASV10" s="32">
        <f>INDEX('[5]Finance Indicators'!$A$2:$BO$35,MATCH($A10,'[5]Finance Indicators'!$A$2:$A$35,0),MATCH(ASV$1,'[5]Finance Indicators'!$A$2:$BO$2,0))</f>
        <v>108130</v>
      </c>
      <c r="ASW10" s="88">
        <f>INDEX('[6]Finance Indicators'!$B$3:$BO$35,MATCH($A10,'[6]Finance Indicators'!$A$3:$A$35,0),MATCH(ASW$1,'[6]Finance Indicators'!$B$2:$BO$2,0))</f>
        <v>6350.964645066002</v>
      </c>
      <c r="ASX10" s="88">
        <f>INDEX('[6]Finance Indicators'!$B$3:$BO$35,MATCH($A10,'[6]Finance Indicators'!$A$3:$A$35,0),MATCH(ASX$1,'[6]Finance Indicators'!$B$2:$BO$2,0))</f>
        <v>688</v>
      </c>
      <c r="ASY10" s="88">
        <f>INDEX('[6]Finance Indicators'!$B$3:$BO$35,MATCH($A10,'[6]Finance Indicators'!$A$3:$A$35,0),MATCH(ASY$1,'[6]Finance Indicators'!$B$2:$BO$2,0))</f>
        <v>108330</v>
      </c>
      <c r="ASZ10" s="88">
        <f t="array" ref="ASZ10">INDEX('[7]Finance Indicators'!$A$2:$BO$35,MATCH($A10,'[7]Finance Indicators'!$A$2:$A$35,0),MATCH(ASZ$1,'[7]Finance Indicators'!$A$2:$BO$2,0))</f>
        <v>6157.9528718703978</v>
      </c>
      <c r="ATA10" s="250">
        <f t="array" ref="ATA10">INDEX('[7]Finance Indicators'!$A$2:$BO$35,MATCH($A10,'[7]Finance Indicators'!$A$2:$A$35,0),MATCH(ATA$1,'[7]Finance Indicators'!$A$2:$BO$2,0))</f>
        <v>669</v>
      </c>
      <c r="ATB10" s="250">
        <f t="array" ref="ATB10">INDEX('[7]Finance Indicators'!$A$2:$BO$35,MATCH($A10,'[7]Finance Indicators'!$A$2:$A$35,0),MATCH(ATB$1,'[7]Finance Indicators'!$A$2:$BO$2,0))</f>
        <v>108640</v>
      </c>
      <c r="ATC10" s="142">
        <f>(ARY10*100)/Deflators!$B$2</f>
        <v>14057.882276608627</v>
      </c>
      <c r="ATD10" s="199">
        <f>(ASB10*100)/Deflators!$B$3</f>
        <v>12140.28963268695</v>
      </c>
      <c r="ATE10" s="199">
        <f>(ASE10*100)/Deflators!$B$4</f>
        <v>19933.922443171079</v>
      </c>
      <c r="ATF10" s="199">
        <f>(ASH10*100)/Deflators!$B$5</f>
        <v>8547.0968106415548</v>
      </c>
      <c r="ATG10" s="199">
        <f>(ASK10*100)/Deflators!$B$6</f>
        <v>14102.046556079013</v>
      </c>
      <c r="ATH10" s="199">
        <f>(ASN10*100)/Deflators!$B$7</f>
        <v>7724.8318975727134</v>
      </c>
      <c r="ATI10" s="199">
        <f>(ASQ10*100)/Deflators!$B$8</f>
        <v>7239.7590537733122</v>
      </c>
      <c r="ATJ10" s="199">
        <f>(AST10*100)/Deflators!$B$9</f>
        <v>5389.139730815913</v>
      </c>
      <c r="ATK10" s="199">
        <f>(ASW10*100)/Deflators!$B$10</f>
        <v>6506.1276570265127</v>
      </c>
      <c r="ATL10" s="259">
        <f>(ASZ10*100)/Deflators!$B$11</f>
        <v>6157.9528718703978</v>
      </c>
      <c r="ATM10" s="115">
        <v>92.9</v>
      </c>
      <c r="ATN10" s="116">
        <v>95</v>
      </c>
      <c r="ATO10" s="116">
        <v>96</v>
      </c>
      <c r="ATP10" s="116">
        <v>95.9</v>
      </c>
      <c r="ATQ10" s="116">
        <v>89.078498293515366</v>
      </c>
      <c r="ATR10" s="116">
        <v>88.2</v>
      </c>
      <c r="ATS10" s="88">
        <f>INDEX('[3]Raw data 16-17'!$B$2:$XA$34,MATCH($A10,'[3]Raw data 16-17'!$A$2:$A$34,0),MATCH(ATS$1,'[3]Raw data 16-17'!$B$1:$GU$1,0))</f>
        <v>92.332268370607025</v>
      </c>
      <c r="ATT10" s="88">
        <f>INDEX('[14]1718 Collected Indicators'!$A$3:$CH$36,MATCH($A10,'[14]1718 Collected Indicators'!$A$3:$A$36,0),MATCH(ATT$1,'[14]1718 Collected Indicators'!$A$3:$CH$3,0))</f>
        <v>92.2</v>
      </c>
      <c r="ATU10" s="88">
        <f>INDEX('[15]1819 Collected Indicators'!$A$3:$CV$36,MATCH($A10,'[15]1819 Collected Indicators'!$A$3:$A$36,0),MATCH(ATU$1,'[15]1819 Collected Indicators'!$A$3:$CV$3,0))</f>
        <v>89.6</v>
      </c>
      <c r="ATV10" s="183">
        <f>INDEX('[11]1920 Collected Indicators'!$A$3:$CV$36,MATCH($A10,'[11]1920 Collected Indicators'!$A$3:$A$36,0),MATCH(ATV$1,'[11]1920 Collected Indicators'!$A$3:$CV$3,0))</f>
        <v>91.16719242902208</v>
      </c>
      <c r="ATW10" s="119">
        <f t="shared" si="99"/>
        <v>38795.634920634919</v>
      </c>
      <c r="ATX10" s="111">
        <f>INDEX([37]Roads!$U$3:$AC$36,MATCH($A10,[37]Roads!$U$3:$U$36,0),MATCH(ATX$1,[37]Roads!$U$3:$AC$3,0))</f>
        <v>19553</v>
      </c>
      <c r="ATY10" s="131">
        <v>504</v>
      </c>
      <c r="ATZ10" s="88">
        <f t="shared" si="100"/>
        <v>19765.82655288748</v>
      </c>
      <c r="AUA10" s="111">
        <f>INDEX([37]Roads!$U$3:$AC$36,MATCH($A10,[37]Roads!$U$3:$U$36,0),MATCH(AUA$1,[37]Roads!$U$3:$AC$3,0))</f>
        <v>9960</v>
      </c>
      <c r="AUB10" s="131">
        <v>503.9</v>
      </c>
      <c r="AUC10" s="88">
        <f t="shared" si="101"/>
        <v>23874.231303312834</v>
      </c>
      <c r="AUD10" s="111">
        <f>INDEX([37]Roads!$U$3:$AC$36,MATCH($A10,[37]Roads!$U$3:$U$36,0),MATCH(AUD$1,[37]Roads!$U$3:$AC$3,0))</f>
        <v>12035</v>
      </c>
      <c r="AUE10" s="32">
        <v>504.1</v>
      </c>
      <c r="AUF10" s="88">
        <f t="shared" si="102"/>
        <v>16624.031007751939</v>
      </c>
      <c r="AUG10" s="111">
        <f>INDEX([37]Roads!$U$3:$AC$36,MATCH($A10,[37]Roads!$U$3:$U$36,0),MATCH(AUG$1,[37]Roads!$U$3:$AC$3,0))</f>
        <v>8578</v>
      </c>
      <c r="AUH10" s="131">
        <v>516</v>
      </c>
      <c r="AUI10" s="88">
        <f t="shared" si="103"/>
        <v>17707.364341085271</v>
      </c>
      <c r="AUJ10" s="111">
        <f>INDEX([37]Roads!$U$3:$AC$36,MATCH($A10,[37]Roads!$U$3:$U$36,0),MATCH(AUJ$1,[37]Roads!$U$3:$AC$3,0))</f>
        <v>9137</v>
      </c>
      <c r="AUK10" s="131">
        <v>516</v>
      </c>
      <c r="AUL10" s="88">
        <f t="shared" si="104"/>
        <v>24184.284004786598</v>
      </c>
      <c r="AUM10" s="111">
        <f>INDEX([37]Roads!$U$3:$AC$36,MATCH($A10,[37]Roads!$U$3:$U$36,0),MATCH(AUM$1,[37]Roads!$U$3:$AC$3,0))</f>
        <v>12126</v>
      </c>
      <c r="AUN10" s="131">
        <v>501.4</v>
      </c>
      <c r="AUO10" s="116">
        <f t="shared" si="105"/>
        <v>27162.844928099494</v>
      </c>
      <c r="AUP10" s="111">
        <f>INDEX([37]Roads!$U$3:$AC$36,MATCH($A10,[37]Roads!$U$3:$U$36,0),MATCH(AUP$1,[37]Roads!$U$3:$AC$3,0))</f>
        <v>13978</v>
      </c>
      <c r="AUQ10" s="32">
        <f>INDEX('[3]Raw data 16-17'!$B$2:$XA$34,MATCH($A10,'[3]Raw data 16-17'!$A$2:$A$34,0),MATCH(AUQ$1,'[3]Raw data 16-17'!$B$1:$GU$1,0))</f>
        <v>514.6</v>
      </c>
      <c r="AUR10" s="88">
        <f t="shared" si="7"/>
        <v>20983.574879227053</v>
      </c>
      <c r="AUS10" s="32">
        <f>INDEX([4]Sheet1!$A$1:$CJ$34, MATCH($A10, [4]Sheet1!$A$1:$A$34, 0), MATCH(AUS$1, [4]Sheet1!$A$1:$CJ$1, 0))</f>
        <v>10859</v>
      </c>
      <c r="AUT10" s="32">
        <f>INDEX('[5]Finance Indicators'!$A$2:$BO$35,MATCH($A10,'[5]Finance Indicators'!$A$2:$A$35,0),MATCH(AUT$1,'[5]Finance Indicators'!$A$2:$BO$2,0))</f>
        <v>517.5</v>
      </c>
      <c r="AUU10" s="88">
        <f>INDEX('[6]Finance Indicators'!$B$3:$BO$35,MATCH($A10,'[6]Finance Indicators'!$A$3:$A$35,0),MATCH(AUU$1,'[6]Finance Indicators'!$B$2:$BO$2,0))</f>
        <v>19744.083124879737</v>
      </c>
      <c r="AUV10" s="88">
        <f>INDEX('[6]Finance Indicators'!$B$3:$BO$35,MATCH($A10,'[6]Finance Indicators'!$A$3:$A$35,0),MATCH(AUV$1,'[6]Finance Indicators'!$B$2:$BO$2,0))</f>
        <v>10261</v>
      </c>
      <c r="AUW10" s="88">
        <f>INDEX('[6]Finance Indicators'!$B$3:$BO$35,MATCH($A10,'[6]Finance Indicators'!$A$3:$A$35,0),MATCH(AUW$1,'[6]Finance Indicators'!$B$2:$BO$2,0))</f>
        <v>519.70000000000005</v>
      </c>
      <c r="AUX10" s="88">
        <f t="array" ref="AUX10">INDEX('[7]Finance Indicators'!$A$2:$BO$35,MATCH($A10,'[7]Finance Indicators'!$A$2:$A$35,0),MATCH(AUX$1,'[7]Finance Indicators'!$A$2:$BO$2,0))</f>
        <v>14646.911679815277</v>
      </c>
      <c r="AUY10" s="250">
        <f t="array" ref="AUY10">INDEX('[7]Finance Indicators'!$A$2:$BO$35,MATCH($A10,'[7]Finance Indicators'!$A$2:$A$35,0),MATCH(AUY$1,'[7]Finance Indicators'!$A$2:$BO$2,0))</f>
        <v>7612</v>
      </c>
      <c r="AUZ10" s="250">
        <f t="array" ref="AUZ10">INDEX('[7]Finance Indicators'!$A$2:$BO$35,MATCH($A10,'[7]Finance Indicators'!$A$2:$A$35,0),MATCH(AUZ$1,'[7]Finance Indicators'!$A$2:$BO$2,0))</f>
        <v>519.70000000000005</v>
      </c>
      <c r="AVA10" s="119">
        <f>(ATW10*100)/Deflators!$B$2</f>
        <v>45702.169649090269</v>
      </c>
      <c r="AVB10" s="137">
        <f>(ATZ10*100)/Deflators!$B$3</f>
        <v>22936.852088309257</v>
      </c>
      <c r="AVC10" s="137">
        <f>(AUC10*100)/Deflators!$B$4</f>
        <v>27149.267845461771</v>
      </c>
      <c r="AVD10" s="137">
        <f>(AUF10*100)/Deflators!$B$5</f>
        <v>18569.569440416763</v>
      </c>
      <c r="AVE10" s="137">
        <f>(AUI10*100)/Deflators!$B$6</f>
        <v>19510.65625622293</v>
      </c>
      <c r="AVF10" s="137">
        <f>(AUL10*100)/Deflators!$B$7</f>
        <v>26431.503661870676</v>
      </c>
      <c r="AVG10" s="137">
        <f>(AUO10*100)/Deflators!$B$8</f>
        <v>28969.869508565789</v>
      </c>
      <c r="AVH10" s="137">
        <f>(AUR10*100)/Deflators!$B$9</f>
        <v>21992.283972030171</v>
      </c>
      <c r="AVI10" s="137">
        <f>(AUU10*100)/Deflators!$B$10</f>
        <v>20226.458886243025</v>
      </c>
      <c r="AVJ10" s="245">
        <f>(AUX10*100)/Deflators!$B$11</f>
        <v>14646.911679815277</v>
      </c>
      <c r="AVK10" s="115">
        <v>37.37125766217212</v>
      </c>
      <c r="AVL10" s="116">
        <v>38.824969495090635</v>
      </c>
      <c r="AVM10" s="116">
        <v>38.299999999999997</v>
      </c>
      <c r="AVN10" s="116">
        <v>33.97</v>
      </c>
      <c r="AVO10" s="116">
        <v>31.109663288132108</v>
      </c>
      <c r="AVP10" s="116">
        <v>29.657933251134057</v>
      </c>
      <c r="AVQ10" s="88">
        <f>INDEX('[3]Raw data 16-17'!$B$2:$XA$34,MATCH($A10,'[3]Raw data 16-17'!$A$2:$A$34,0),MATCH(AVQ$1,'[3]Raw data 16-17'!$B$1:$GU$1,0))</f>
        <v>29.497618056198274</v>
      </c>
      <c r="AVR10" s="88">
        <f>INDEX('[14]1718 Collected Indicators'!$A$3:$CH$36,MATCH($A10,'[14]1718 Collected Indicators'!$A$3:$A$36,0),MATCH(AVR$1,'[14]1718 Collected Indicators'!$A$3:$CH$3,0))</f>
        <v>27.590607379566698</v>
      </c>
      <c r="AVS10" s="88">
        <f>INDEX('[15]1819 Collected Indicators'!$A$3:$CV$36,MATCH($A10,'[15]1819 Collected Indicators'!$A$3:$A$36,0),MATCH(AVS$1,'[15]1819 Collected Indicators'!$A$3:$CV$3,0))</f>
        <v>26.756126086815463</v>
      </c>
      <c r="AVT10" s="183">
        <f>INDEX('[11]1920 Collected Indicators'!$A$3:$CV$36,MATCH($A10,'[11]1920 Collected Indicators'!$A$3:$A$36,0),MATCH(AVT$1,'[11]1920 Collected Indicators'!$A$3:$CV$3,0))</f>
        <v>28.211752796564351</v>
      </c>
      <c r="AVU10" s="115">
        <v>31.660977153307247</v>
      </c>
      <c r="AVV10" s="116">
        <v>32.46792156136204</v>
      </c>
      <c r="AVW10" s="116">
        <v>33.4</v>
      </c>
      <c r="AVX10" s="116">
        <v>29.330000000000002</v>
      </c>
      <c r="AVY10" s="116">
        <v>28.214300253950302</v>
      </c>
      <c r="AVZ10" s="116">
        <v>27.402393051487316</v>
      </c>
      <c r="AWA10" s="88">
        <f>INDEX('[3]Raw data 16-17'!$B$2:$XA$34,MATCH($A10,'[3]Raw data 16-17'!$A$2:$A$34,0),MATCH(AWA$1,'[3]Raw data 16-17'!$B$1:$GU$1,0))</f>
        <v>29.020081888357346</v>
      </c>
      <c r="AWB10" s="88">
        <f>INDEX('[14]1718 Collected Indicators'!$A$3:$CH$36,MATCH($A10,'[14]1718 Collected Indicators'!$A$3:$A$36,0),MATCH(AWB$1,'[14]1718 Collected Indicators'!$A$3:$CH$3,0))</f>
        <v>30.067230097109203</v>
      </c>
      <c r="AWC10" s="88">
        <f>INDEX('[15]1819 Collected Indicators'!$A$3:$CV$36,MATCH($A10,'[15]1819 Collected Indicators'!$A$3:$A$36,0),MATCH(AWC$1,'[15]1819 Collected Indicators'!$A$3:$CV$3,0))</f>
        <v>25.551338294646975</v>
      </c>
      <c r="AWD10" s="183">
        <f>INDEX('[11]1920 Collected Indicators'!$A$3:$CV$36,MATCH($A10,'[11]1920 Collected Indicators'!$A$3:$A$36,0),MATCH(AWD$1,'[11]1920 Collected Indicators'!$A$3:$CV$3,0))</f>
        <v>28.315042896253956</v>
      </c>
      <c r="AWE10" s="115">
        <v>30.139523519786305</v>
      </c>
      <c r="AWF10" s="116">
        <v>29.497045171417852</v>
      </c>
      <c r="AWG10" s="116">
        <v>36.4</v>
      </c>
      <c r="AWH10" s="116">
        <v>34.57</v>
      </c>
      <c r="AWI10" s="116">
        <v>32.164004560240443</v>
      </c>
      <c r="AWJ10" s="116">
        <v>27.136351666365726</v>
      </c>
      <c r="AWK10" s="88">
        <f>INDEX('[3]Raw data 16-17'!$B$2:$XA$34,MATCH($A10,'[3]Raw data 16-17'!$A$2:$A$34,0),MATCH(AWK$1,'[3]Raw data 16-17'!$B$1:$GU$1,0))</f>
        <v>26.354026526323842</v>
      </c>
      <c r="AWL10" s="88">
        <f>INDEX('[14]1718 Collected Indicators'!$A$3:$CH$36,MATCH($A10,'[14]1718 Collected Indicators'!$A$3:$A$36,0),MATCH(AWL$1,'[14]1718 Collected Indicators'!$A$3:$CH$3,0))</f>
        <v>26.115636412135235</v>
      </c>
      <c r="AWM10" s="88">
        <f>INDEX('[15]1819 Collected Indicators'!$A$3:$CV$36,MATCH($A10,'[15]1819 Collected Indicators'!$A$3:$A$36,0),MATCH(AWM$1,'[15]1819 Collected Indicators'!$A$3:$CV$3,0))</f>
        <v>26.320646883184288</v>
      </c>
      <c r="AWN10" s="183">
        <f>INDEX('[11]1920 Collected Indicators'!$A$3:$CV$36,MATCH($A10,'[11]1920 Collected Indicators'!$A$3:$A$36,0),MATCH(AWN$1,'[11]1920 Collected Indicators'!$A$3:$CV$3,0))</f>
        <v>29.096351236629094</v>
      </c>
      <c r="AWO10" s="115">
        <v>48.34543330245279</v>
      </c>
      <c r="AWP10" s="116">
        <v>46.662848668506541</v>
      </c>
      <c r="AWQ10" s="116">
        <v>46.5</v>
      </c>
      <c r="AWR10" s="116">
        <v>44.47</v>
      </c>
      <c r="AWS10" s="116">
        <v>44.846886108547523</v>
      </c>
      <c r="AWT10" s="116">
        <v>43.205312855777763</v>
      </c>
      <c r="AWU10" s="88">
        <f>INDEX('[3]Raw data 16-17'!$B$2:$XA$34,MATCH($A10,'[3]Raw data 16-17'!$A$2:$A$34,0),MATCH(AWU$1,'[3]Raw data 16-17'!$B$1:$GU$1,0))</f>
        <v>40.701789387132749</v>
      </c>
      <c r="AWV10" s="88">
        <f>INDEX('[14]1718 Collected Indicators'!$A$3:$CH$36,MATCH($A10,'[14]1718 Collected Indicators'!$A$3:$A$36,0),MATCH(AWV$1,'[14]1718 Collected Indicators'!$A$3:$CH$3,0))</f>
        <v>37.76688386937893</v>
      </c>
      <c r="AWW10" s="88">
        <f>INDEX('[15]1819 Collected Indicators'!$A$3:$CV$36,MATCH($A10,'[15]1819 Collected Indicators'!$A$3:$A$36,0),MATCH(AWW$1,'[15]1819 Collected Indicators'!$A$3:$CV$3,0))</f>
        <v>36.86467997697649</v>
      </c>
      <c r="AWX10" s="183">
        <f>INDEX('[11]1920 Collected Indicators'!$A$3:$CV$36,MATCH($A10,'[11]1920 Collected Indicators'!$A$3:$A$36,0),MATCH(AWX$1,'[11]1920 Collected Indicators'!$A$3:$CV$3,0))</f>
        <v>34.958646040771868</v>
      </c>
      <c r="AWY10" s="119">
        <v>20013.38688085676</v>
      </c>
      <c r="AWZ10" s="131">
        <v>2093</v>
      </c>
      <c r="AXA10" s="131">
        <v>104570</v>
      </c>
      <c r="AXB10" s="88">
        <f t="shared" si="106"/>
        <v>20981.160944821651</v>
      </c>
      <c r="AXC10" s="131">
        <v>2194</v>
      </c>
      <c r="AXD10" s="131">
        <v>104570</v>
      </c>
      <c r="AXE10" s="116">
        <f t="shared" si="107"/>
        <v>19418.209293539858</v>
      </c>
      <c r="AXF10" s="131">
        <f t="shared" si="108"/>
        <v>2056</v>
      </c>
      <c r="AXG10" s="131">
        <v>105880</v>
      </c>
      <c r="AXH10" s="141">
        <f t="shared" si="109"/>
        <v>20375.968259965994</v>
      </c>
      <c r="AXI10" s="131">
        <f t="shared" si="110"/>
        <v>2157</v>
      </c>
      <c r="AXJ10" s="131">
        <v>105860</v>
      </c>
      <c r="AXK10" s="141">
        <f t="shared" si="111"/>
        <v>20125.550454417691</v>
      </c>
      <c r="AXL10" s="131">
        <f t="shared" si="112"/>
        <v>2148</v>
      </c>
      <c r="AXM10" s="131">
        <v>106730</v>
      </c>
      <c r="AXN10" s="141">
        <f t="shared" si="113"/>
        <v>18427.449513836946</v>
      </c>
      <c r="AXO10" s="131">
        <f t="shared" si="114"/>
        <v>1971</v>
      </c>
      <c r="AXP10" s="131">
        <v>106960</v>
      </c>
      <c r="AXQ10" s="116">
        <f t="shared" si="115"/>
        <v>16635.670448205317</v>
      </c>
      <c r="AXR10" s="87">
        <f>INDEX('[2]All Previous Years'!$A$1:$EX$34,MATCH($A10,'[2]All Previous Years'!$A$1:$A$34,0),MATCH(AXR$1,'[2]All Previous Years'!$A$1:$EX$1,0))</f>
        <v>1789</v>
      </c>
      <c r="AXS10" s="32">
        <f>INDEX('[3]Raw data 16-17'!$B$2:$XA$34,MATCH($A10,'[3]Raw data 16-17'!$A$2:$A$34,0),MATCH(AXS$1,'[3]Raw data 16-17'!$B$1:$GU$1,0))</f>
        <v>107540</v>
      </c>
      <c r="AXT10" s="88">
        <f t="shared" si="116"/>
        <v>18496.254508462036</v>
      </c>
      <c r="AXU10" s="32">
        <f>INDEX([4]Sheet1!$A$1:$CJ$34, MATCH($A10, [4]Sheet1!$A$1:$A$34, 0), MATCH(AXU$1, [4]Sheet1!$A$1:$CJ$1, 0))</f>
        <v>2000</v>
      </c>
      <c r="AXV10" s="32">
        <f>INDEX('[5]Finance Indicators'!$A$2:$BO$35,MATCH($A10,'[5]Finance Indicators'!$A$2:$A$35,0),MATCH(AXV$1,'[5]Finance Indicators'!$A$2:$BO$2,0))</f>
        <v>108130</v>
      </c>
      <c r="AXW10" s="88">
        <f>INDEX('[6]Finance Indicators'!$B$3:$BO$35,MATCH($A10,'[6]Finance Indicators'!$A$3:$A$35,0),MATCH(AXW$1,'[6]Finance Indicators'!$B$2:$BO$2,0))</f>
        <v>20049.847687621157</v>
      </c>
      <c r="AXX10" s="88">
        <f>INDEX('[6]Finance Indicators'!$B$3:$BO$35,MATCH($A10,'[6]Finance Indicators'!$A$3:$A$35,0),MATCH(AXX$1,'[6]Finance Indicators'!$B$2:$BO$2,0))</f>
        <v>2172</v>
      </c>
      <c r="AXY10" s="88">
        <f>INDEX('[6]Finance Indicators'!$B$3:$BO$35,MATCH($A10,'[6]Finance Indicators'!$A$3:$A$35,0),MATCH(AXY$1,'[6]Finance Indicators'!$B$2:$BO$2,0))</f>
        <v>108330</v>
      </c>
      <c r="AXZ10" s="250">
        <f t="array" ref="AXZ10">INDEX('[7]Finance Indicators'!$A$2:$BO$35,MATCH($A10,'[7]Finance Indicators'!$A$2:$A$35,0),MATCH(AXZ$1,'[7]Finance Indicators'!$A$2:$BO$2,0))</f>
        <v>18501.472754050075</v>
      </c>
      <c r="AYA10" s="250">
        <f t="array" ref="AYA10">INDEX('[7]Finance Indicators'!$A$2:$BO$35,MATCH($A10,'[7]Finance Indicators'!$A$2:$A$35,0),MATCH(AYA$1,'[7]Finance Indicators'!$A$2:$BO$2,0))</f>
        <v>2010</v>
      </c>
      <c r="AYB10" s="250">
        <f t="array" ref="AYB10">INDEX('[7]Finance Indicators'!$A$2:$BO$35,MATCH($A10,'[7]Finance Indicators'!$A$2:$A$35,0),MATCH(AYB$1,'[7]Finance Indicators'!$A$2:$BO$2,0))</f>
        <v>108640</v>
      </c>
      <c r="AYC10" s="119">
        <f>(AWY10*100)/Deflators!$B$2</f>
        <v>23576.240068062383</v>
      </c>
      <c r="AYD10" s="137">
        <f>(AXB10*100)/Deflators!$B$3</f>
        <v>24347.162206686629</v>
      </c>
      <c r="AYE10" s="137">
        <f>(AXE10*100)/Deflators!$B$4</f>
        <v>22081.974430581758</v>
      </c>
      <c r="AYF10" s="137">
        <f>(AXH10*100)/Deflators!$B$5</f>
        <v>22760.602247597326</v>
      </c>
      <c r="AYG10" s="137">
        <f>(AXK10*100)/Deflators!$B$6</f>
        <v>22175.106883204775</v>
      </c>
      <c r="AYH10" s="137">
        <f>(AXN10*100)/Deflators!$B$7</f>
        <v>20139.740304385996</v>
      </c>
      <c r="AYI10" s="88">
        <f>(AXQ10*100)/Deflators!$B$8</f>
        <v>17742.368420822542</v>
      </c>
      <c r="AYJ10" s="88">
        <f>(AXT10*100)/Deflators!$B$9</f>
        <v>19385.394715165156</v>
      </c>
      <c r="AYK10" s="88">
        <f>(AXW10*100)/Deflators!$B$10</f>
        <v>20539.69370793835</v>
      </c>
      <c r="AYL10" s="182">
        <f>(AXZ10*100)/Deflators!$B$11</f>
        <v>18501.472754050075</v>
      </c>
      <c r="AYM10" s="119">
        <f t="shared" si="117"/>
        <v>4495.6554590101996</v>
      </c>
      <c r="AYN10" s="131">
        <v>476</v>
      </c>
      <c r="AYO10" s="131">
        <v>105880</v>
      </c>
      <c r="AYP10" s="88">
        <f t="shared" si="118"/>
        <v>7339.8828641602122</v>
      </c>
      <c r="AYQ10" s="131">
        <v>777</v>
      </c>
      <c r="AYR10" s="131">
        <v>105860</v>
      </c>
      <c r="AYS10" s="116">
        <f t="shared" si="119"/>
        <v>7767.2631874824319</v>
      </c>
      <c r="AYT10" s="131">
        <v>829</v>
      </c>
      <c r="AYU10" s="32">
        <v>106730</v>
      </c>
      <c r="AYV10" s="116">
        <f t="shared" si="120"/>
        <v>7675.7666417352284</v>
      </c>
      <c r="AYW10" s="131">
        <v>821</v>
      </c>
      <c r="AYX10" s="32">
        <v>106960</v>
      </c>
      <c r="AYY10" s="116">
        <f t="shared" si="121"/>
        <v>7076.4366747256836</v>
      </c>
      <c r="AYZ10" s="87">
        <f>INDEX('[2]All Previous Years'!$A$1:$EX$34,MATCH($A10,'[2]All Previous Years'!$A$1:$A$34,0),MATCH(AYZ$1,'[2]All Previous Years'!$A$1:$EX$1,0))</f>
        <v>761</v>
      </c>
      <c r="AZA10" s="32">
        <f>INDEX('[3]Raw data 16-17'!$B$2:$XA$34,MATCH($A10,'[3]Raw data 16-17'!$A$2:$A$34,0),MATCH(AZA$1,'[3]Raw data 16-17'!$B$1:$GU$1,0))</f>
        <v>107540</v>
      </c>
      <c r="AZB10" s="88">
        <f t="shared" si="122"/>
        <v>7176.5467492832695</v>
      </c>
      <c r="AZC10" s="32">
        <f>INDEX([4]Sheet1!$A$1:$CJ$34, MATCH($A10, [4]Sheet1!$A$1:$A$34, 0), MATCH(AZC$1, [4]Sheet1!$A$1:$CJ$1, 0))</f>
        <v>776</v>
      </c>
      <c r="AZD10" s="32">
        <f>INDEX('[5]Finance Indicators'!$A$2:$BO$35,MATCH($A10,'[5]Finance Indicators'!$A$2:$A$35,0),MATCH(AZD$1,'[5]Finance Indicators'!$A$2:$BO$2,0))</f>
        <v>108130</v>
      </c>
      <c r="AZE10" s="88">
        <f>INDEX('[6]Finance Indicators'!$B$3:$BO$35,MATCH($A10,'[6]Finance Indicators'!$A$3:$A$35,0),MATCH(AZE$1,'[6]Finance Indicators'!$B$2:$BO$2,0))</f>
        <v>7504.8463029631685</v>
      </c>
      <c r="AZF10" s="88">
        <f>INDEX('[6]Finance Indicators'!$B$3:$BO$35,MATCH($A10,'[6]Finance Indicators'!$A$3:$A$35,0),MATCH(AZF$1,'[6]Finance Indicators'!$B$2:$BO$2,0))</f>
        <v>813</v>
      </c>
      <c r="AZG10" s="88">
        <f>INDEX('[6]Finance Indicators'!$B$3:$BO$35,MATCH($A10,'[6]Finance Indicators'!$A$3:$A$35,0),MATCH(AZG$1,'[6]Finance Indicators'!$B$2:$BO$2,0))</f>
        <v>108330</v>
      </c>
      <c r="AZH10" s="250">
        <f t="array" ref="AZH10">INDEX('[7]Finance Indicators'!$A$2:$BO$35,MATCH($A10,'[7]Finance Indicators'!$A$2:$A$35,0),MATCH(AZH$1,'[7]Finance Indicators'!$A$2:$BO$2,0))</f>
        <v>7133.6524300441824</v>
      </c>
      <c r="AZI10" s="250">
        <f t="array" ref="AZI10">INDEX('[7]Finance Indicators'!$A$2:$BO$35,MATCH($A10,'[7]Finance Indicators'!$A$2:$A$35,0),MATCH(AZI$1,'[7]Finance Indicators'!$A$2:$BO$2,0))</f>
        <v>775</v>
      </c>
      <c r="AZJ10" s="250">
        <f t="array" ref="AZJ10">INDEX('[7]Finance Indicators'!$A$2:$BO$35,MATCH($A10,'[7]Finance Indicators'!$A$2:$A$35,0),MATCH(AZJ$1,'[7]Finance Indicators'!$A$2:$BO$2,0))</f>
        <v>108640</v>
      </c>
      <c r="AZK10" s="139">
        <f>(AYM10*100)/Deflators!$B$4</f>
        <v>5112.3637300374094</v>
      </c>
      <c r="AZL10" s="137">
        <f>(AYP10*100)/Deflators!$B$5</f>
        <v>8198.8817553931949</v>
      </c>
      <c r="AZM10" s="137">
        <f>(AYS10*100)/Deflators!$B$6</f>
        <v>8558.2698352778189</v>
      </c>
      <c r="AZN10" s="137">
        <f>(AYV10*100)/Deflators!$B$7</f>
        <v>8389.0039522581974</v>
      </c>
      <c r="AZO10" s="88">
        <f>(AYY10*100)/Deflators!$B$8</f>
        <v>7547.200876604782</v>
      </c>
      <c r="AZP10" s="88">
        <f>(AZB10*100)/Deflators!$B$9</f>
        <v>7521.5331494840812</v>
      </c>
      <c r="AZQ10" s="88">
        <f>(AZE10*100)/Deflators!$B$10</f>
        <v>7688.2002691316202</v>
      </c>
      <c r="AZR10" s="183">
        <f>(AZH10*100)/Deflators!$B$11</f>
        <v>7133.6524300441824</v>
      </c>
      <c r="AZS10" s="115">
        <f t="shared" si="123"/>
        <v>14922.553834529657</v>
      </c>
      <c r="AZT10" s="131">
        <v>1580</v>
      </c>
      <c r="AZU10" s="131">
        <v>105880</v>
      </c>
      <c r="AZV10" s="116">
        <f t="shared" si="124"/>
        <v>13036.085395805781</v>
      </c>
      <c r="AZW10" s="131">
        <v>1380</v>
      </c>
      <c r="AZX10" s="131">
        <v>105860</v>
      </c>
      <c r="AZY10" s="116">
        <f t="shared" si="125"/>
        <v>12358.287266935258</v>
      </c>
      <c r="AZZ10" s="131">
        <v>1319</v>
      </c>
      <c r="BAA10" s="32">
        <v>106730</v>
      </c>
      <c r="BAB10" s="116">
        <f t="shared" si="126"/>
        <v>10751.682872101721</v>
      </c>
      <c r="BAC10" s="131">
        <v>1150</v>
      </c>
      <c r="BAD10" s="32">
        <v>106960</v>
      </c>
      <c r="BAE10" s="116">
        <f t="shared" si="127"/>
        <v>9559.2337734796347</v>
      </c>
      <c r="BAF10" s="87">
        <f>INDEX('[2]All Previous Years'!$A$1:$EX$34,MATCH($A10,'[2]All Previous Years'!$A$1:$A$34,0),MATCH(BAF$1,'[2]All Previous Years'!$A$1:$EX$1,0))</f>
        <v>1028</v>
      </c>
      <c r="BAG10" s="32">
        <f>INDEX('[3]Raw data 16-17'!$B$2:$XA$34,MATCH($A10,'[3]Raw data 16-17'!$A$2:$A$34,0),MATCH(BAG$1,'[3]Raw data 16-17'!$B$1:$GU$1,0))</f>
        <v>107540</v>
      </c>
      <c r="BAH10" s="88">
        <f t="shared" si="128"/>
        <v>11319.707759178767</v>
      </c>
      <c r="BAI10" s="32">
        <f>INDEX([4]Sheet1!$A$1:$CJ$34, MATCH($A10, [4]Sheet1!$A$1:$A$34, 0), MATCH(BAI$1, [4]Sheet1!$A$1:$CJ$1, 0))</f>
        <v>1224</v>
      </c>
      <c r="BAJ10" s="32">
        <f>INDEX('[5]Finance Indicators'!$A$2:$BO$35,MATCH($A10,'[5]Finance Indicators'!$A$2:$A$35,0),MATCH(BAJ$1,'[5]Finance Indicators'!$A$2:$BO$2,0))</f>
        <v>108130</v>
      </c>
      <c r="BAK10" s="88">
        <f>INDEX('[6]Finance Indicators'!$B$3:$BO$35,MATCH($A10,'[6]Finance Indicators'!$A$3:$A$35,0),MATCH(BAK$1,'[6]Finance Indicators'!$B$2:$BO$2,0))</f>
        <v>12545.00138465799</v>
      </c>
      <c r="BAL10" s="88">
        <f>INDEX('[6]Finance Indicators'!$B$3:$BO$35,MATCH($A10,'[6]Finance Indicators'!$A$3:$A$35,0),MATCH(BAL$1,'[6]Finance Indicators'!$B$2:$BO$2,0))</f>
        <v>1359</v>
      </c>
      <c r="BAM10" s="88">
        <f>INDEX('[6]Finance Indicators'!$B$3:$BO$35,MATCH($A10,'[6]Finance Indicators'!$A$3:$A$35,0),MATCH(BAM$1,'[6]Finance Indicators'!$B$2:$BO$2,0))</f>
        <v>108330</v>
      </c>
      <c r="BAN10" s="250">
        <f t="array" ref="BAN10">INDEX('[7]Finance Indicators'!$A$2:$BO$35,MATCH($A10,'[7]Finance Indicators'!$A$2:$A$35,0),MATCH(BAN$1,'[7]Finance Indicators'!$A$2:$BO$2,0))</f>
        <v>11367.82032400589</v>
      </c>
      <c r="BAO10" s="250">
        <f t="array" ref="BAO10">INDEX('[7]Finance Indicators'!$A$2:$BO$35,MATCH($A10,'[7]Finance Indicators'!$A$2:$A$35,0),MATCH(BAO$1,'[7]Finance Indicators'!$A$2:$BO$2,0))</f>
        <v>1235</v>
      </c>
      <c r="BAP10" s="250">
        <f t="array" ref="BAP10">INDEX('[7]Finance Indicators'!$A$2:$BO$35,MATCH($A10,'[7]Finance Indicators'!$A$2:$A$35,0),MATCH(BAP$1,'[7]Finance Indicators'!$A$2:$BO$2,0))</f>
        <v>108640</v>
      </c>
      <c r="BAQ10" s="139">
        <f>(AZS10*100)/Deflators!$B$4</f>
        <v>16969.610700544345</v>
      </c>
      <c r="BAR10" s="137">
        <f>(AZV10*100)/Deflators!$B$5</f>
        <v>14561.720492204131</v>
      </c>
      <c r="BAS10" s="137">
        <f>(AZY10*100)/Deflators!$B$6</f>
        <v>13616.837047926956</v>
      </c>
      <c r="BAT10" s="137">
        <f>(BAB10*100)/Deflators!$B$7</f>
        <v>11750.736352127804</v>
      </c>
      <c r="BAU10" s="137">
        <f>(BAE10*100)/Deflators!$B$8</f>
        <v>10195.16754421776</v>
      </c>
      <c r="BAV10" s="137">
        <f>(BAH10*100)/Deflators!$B$9</f>
        <v>11863.861565681078</v>
      </c>
      <c r="BAW10" s="137">
        <f>(BAK10*100)/Deflators!$B$10</f>
        <v>12851.49343880673</v>
      </c>
      <c r="BAX10" s="245">
        <f>(BAN10*100)/Deflators!$B$11</f>
        <v>11367.82032400589</v>
      </c>
      <c r="BAY10" s="144">
        <v>40.430928428580081</v>
      </c>
      <c r="BAZ10" s="145">
        <v>37.740238088130837</v>
      </c>
      <c r="BBA10" s="145">
        <v>38.686331994715538</v>
      </c>
      <c r="BBB10" s="145">
        <v>44.931350569910187</v>
      </c>
      <c r="BBC10" s="145">
        <v>44.5</v>
      </c>
      <c r="BBD10" s="145">
        <v>50.662045981720247</v>
      </c>
      <c r="BBE10" s="88">
        <f>INDEX('[3]Raw data 16-17'!$B$2:$XA$34,MATCH($A10,'[3]Raw data 16-17'!$A$2:$A$34,0),MATCH(BBE$1,'[3]Raw data 16-17'!$B$1:$GU$1,0))</f>
        <v>48.494234763303012</v>
      </c>
      <c r="BBF10" s="88">
        <f>INDEX('[14]1718 Collected Indicators'!$A$3:$CH$36,MATCH($A10,'[14]1718 Collected Indicators'!$A$3:$A$36,0),MATCH(BBF$1,'[14]1718 Collected Indicators'!$A$3:$CH$3,0))</f>
        <v>47.910355213039239</v>
      </c>
      <c r="BBG10" s="88">
        <f>INDEX('[15]1819 Collected Indicators'!$A$3:$CV$36,MATCH($A10,'[15]1819 Collected Indicators'!$A$3:$A$36,0),MATCH(BBG$1,'[15]1819 Collected Indicators'!$A$3:$CV$3,0))</f>
        <v>54.6</v>
      </c>
      <c r="BBH10" s="126">
        <f>INDEX('[11]1920 Collected Indicators'!$A$3:$CV$36,MATCH($A10,'[11]1920 Collected Indicators'!$A$3:$A$36,0),MATCH(BBH$1,'[11]1920 Collected Indicators'!$A$3:$CV$3,0))</f>
        <v>55.311801126244788</v>
      </c>
      <c r="BBI10" s="133">
        <f t="shared" si="8"/>
        <v>86.666666666666671</v>
      </c>
      <c r="BBJ10" s="116">
        <f t="shared" si="8"/>
        <v>87.666666666666671</v>
      </c>
      <c r="BBK10" s="116">
        <f t="shared" si="8"/>
        <v>84.333333333333329</v>
      </c>
      <c r="BBL10" s="116">
        <f t="shared" si="8"/>
        <v>85.333333333333329</v>
      </c>
      <c r="BBM10" s="136">
        <f t="shared" si="8"/>
        <v>85</v>
      </c>
      <c r="BBN10" s="116">
        <f t="shared" si="8"/>
        <v>84.433333333333337</v>
      </c>
      <c r="BBO10" s="248">
        <f t="shared" si="8"/>
        <v>84.433333333333337</v>
      </c>
      <c r="BBP10" s="144">
        <f t="shared" si="9"/>
        <v>80.13333333333334</v>
      </c>
      <c r="BBQ10" s="145">
        <f t="shared" si="9"/>
        <v>80.666666666666671</v>
      </c>
      <c r="BBR10" s="145">
        <f t="shared" si="9"/>
        <v>77.333333333333329</v>
      </c>
      <c r="BBS10" s="145">
        <f t="shared" si="9"/>
        <v>75.666666666666671</v>
      </c>
      <c r="BBT10" s="146">
        <f t="shared" si="9"/>
        <v>70</v>
      </c>
      <c r="BBU10" s="145">
        <f t="shared" si="9"/>
        <v>66.933333333333337</v>
      </c>
      <c r="BBV10" s="248">
        <f t="shared" si="9"/>
        <v>63.266666666666673</v>
      </c>
      <c r="BBW10" s="115">
        <v>6.2617113235676287</v>
      </c>
      <c r="BBX10" s="116">
        <v>5.3233236151603496</v>
      </c>
      <c r="BBY10" s="136">
        <v>6.6133619568151918</v>
      </c>
      <c r="BBZ10" s="115">
        <f>INDEX([38]HSN1b!$V$1:$AL$36,MATCH($A10,[38]HSN1b!$V$1:$V$36,0),MATCH(BBZ$1,[38]HSN1b!$V$1:$AL$1,0))</f>
        <v>5.83</v>
      </c>
      <c r="BCA10" s="131">
        <f>INDEX([38]HSN1b!$V$1:$AL$36,MATCH($A10,[38]HSN1b!$V$1:$V$36,0),MATCH(BCA$1,[38]HSN1b!$V$1:$AL$1,0))</f>
        <v>673921</v>
      </c>
      <c r="BCB10" s="131">
        <f>INDEX([38]HSN1b!$V$1:$AL$36,MATCH($A10,[38]HSN1b!$V$1:$V$36,0),MATCH(BCB$1,[38]HSN1b!$V$1:$AL$1,0))</f>
        <v>11564711</v>
      </c>
      <c r="BCC10" s="116">
        <f>INDEX([38]HSN1b!$V$1:$AL$36,MATCH($A10,[38]HSN1b!$V$1:$V$36,0),MATCH(BCC$1,[38]HSN1b!$V$1:$AL$1,0))</f>
        <v>7.55</v>
      </c>
      <c r="BCD10" s="131">
        <f>INDEX([38]HSN1b!$V$1:$AL$36,MATCH($A10,[38]HSN1b!$V$1:$V$36,0),MATCH(BCD$1,[38]HSN1b!$V$1:$AL$1,0))</f>
        <v>915916</v>
      </c>
      <c r="BCE10" s="131">
        <f>INDEX([38]HSN1b!$V$1:$AL$36,MATCH($A10,[38]HSN1b!$V$1:$V$36,0),MATCH(BCE$1,[38]HSN1b!$V$1:$AL$1,0))</f>
        <v>12127525</v>
      </c>
      <c r="BCF10" s="116">
        <f>INDEX([38]HSN1b!$V$1:$AL$36,MATCH($A10,[38]HSN1b!$V$1:$V$36,0),MATCH(BCF$1,[38]HSN1b!$V$1:$AL$1,0))</f>
        <v>7.81</v>
      </c>
      <c r="BCG10" s="131">
        <f>INDEX([38]HSN1b!$V$1:$AL$36,MATCH($A10,[38]HSN1b!$V$1:$V$36,0),MATCH(BCG$1,[38]HSN1b!$V$1:$AL$1,0))</f>
        <v>984129</v>
      </c>
      <c r="BCH10" s="131">
        <f>INDEX([38]HSN1b!$V$1:$AL$36,MATCH($A10,[38]HSN1b!$V$1:$V$36,0),MATCH(BCH$1,[38]HSN1b!$V$1:$AL$1,0))</f>
        <v>12593813</v>
      </c>
      <c r="BCI10" s="116">
        <f>INDEX([38]HSN1b!$V$1:$AL$36,MATCH($A10,[38]HSN1b!$V$1:$V$36,0),MATCH(BCI$1,[38]HSN1b!$V$1:$AL$1,0))</f>
        <v>9.76</v>
      </c>
      <c r="BCJ10" s="131">
        <f>INDEX([38]HSN1b!$V$1:$AL$36,MATCH($A10,[38]HSN1b!$V$1:$V$36,0),MATCH(BCJ$1,[38]HSN1b!$V$1:$AL$1,0))</f>
        <v>1245401</v>
      </c>
      <c r="BCK10" s="131">
        <f>INDEX([38]HSN1b!$V$1:$AL$36,MATCH($A10,[38]HSN1b!$V$1:$V$36,0),MATCH(BCK$1,[38]HSN1b!$V$1:$AL$1,0))</f>
        <v>12763696</v>
      </c>
      <c r="BCL10" s="88">
        <f>INDEX('[14]1718 Collected Indicators'!$A$3:$CH$36,MATCH($A10,'[14]1718 Collected Indicators'!$A$3:$A$36,0),MATCH(BCL$1,'[14]1718 Collected Indicators'!$A$3:$CH$3,0))</f>
        <v>10.611008413011829</v>
      </c>
      <c r="BCM10" s="32">
        <f>INDEX('[14]1718 Collected Indicators'!$A$3:$CH$36,MATCH($A10,'[14]1718 Collected Indicators'!$A$3:$A$36,0),MATCH(BCM$1,'[14]1718 Collected Indicators'!$A$3:$CH$3,0))</f>
        <v>1374876</v>
      </c>
      <c r="BCN10" s="32">
        <f>INDEX('[14]1718 Collected Indicators'!$A$3:$CH$36,MATCH($A10,'[14]1718 Collected Indicators'!$A$3:$A$36,0),MATCH(BCN$1,'[14]1718 Collected Indicators'!$A$3:$CH$3,0))</f>
        <v>12957072</v>
      </c>
      <c r="BCO10" s="88">
        <f>INDEX('[15]1819 Collected Indicators'!$A$3:$CV$36,MATCH($A10,'[15]1819 Collected Indicators'!$A$3:$A$36,0),MATCH(BCO$1,'[15]1819 Collected Indicators'!$A$3:$CV$3,0))</f>
        <v>10.519749005579976</v>
      </c>
      <c r="BCP10" s="32">
        <f>INDEX('[15]1819 Collected Indicators'!$A$3:$CV$36,MATCH($A10,'[15]1819 Collected Indicators'!$A$3:$A$36,0),MATCH(BCP$1,'[15]1819 Collected Indicators'!$A$3:$CV$3,0))</f>
        <v>1409728</v>
      </c>
      <c r="BCQ10" s="40">
        <f>INDEX('[15]1819 Collected Indicators'!$A$3:$CV$36,MATCH($A10,'[15]1819 Collected Indicators'!$A$3:$A$36,0),MATCH(BCQ$1,'[15]1819 Collected Indicators'!$A$3:$CV$3,0))</f>
        <v>13400776</v>
      </c>
      <c r="BCR10" s="40">
        <f>INDEX('[11]1920 Collected Indicators'!$A$3:$CV$36,MATCH($A10,'[11]1920 Collected Indicators'!$A$3:$A$36,0),MATCH(BCR$1,'[11]1920 Collected Indicators'!$A$3:$CV$3,0))</f>
        <v>9.6764185654559736</v>
      </c>
      <c r="BCS10" s="32">
        <f>INDEX('[11]1920 Collected Indicators'!$A$3:$CV$36,MATCH($A10,'[11]1920 Collected Indicators'!$A$3:$A$36,0),MATCH(BCS$1,'[11]1920 Collected Indicators'!$A$3:$CV$3,0))</f>
        <v>1350823</v>
      </c>
      <c r="BCT10" s="262">
        <f>INDEX('[11]1920 Collected Indicators'!$A$3:$CV$36,MATCH($A10,'[11]1920 Collected Indicators'!$A$3:$A$36,0),MATCH(BCT$1,'[11]1920 Collected Indicators'!$A$3:$CV$3,0))</f>
        <v>13959948</v>
      </c>
      <c r="BCU10" s="115">
        <v>0.47760460997704585</v>
      </c>
      <c r="BCV10" s="116">
        <v>0.57666085775503129</v>
      </c>
      <c r="BCW10" s="116">
        <v>0.65148694105617166</v>
      </c>
      <c r="BCX10" s="116">
        <f>INDEX([38]HSN2!$V$1:$AL$36,MATCH($A10,[38]HSN2!$V$1:$V$36,0),MATCH(BCX$1,[38]HSN2!$V$1:$AL$1,0))</f>
        <v>0.82</v>
      </c>
      <c r="BCY10" s="131">
        <f>INDEX([38]HSN2!$V$1:$AL$36,MATCH($A10,[38]HSN2!$V$1:$V$36,0),MATCH(BCY$1,[38]HSN2!$V$1:$AL$1,0))</f>
        <v>94790</v>
      </c>
      <c r="BCZ10" s="131">
        <f>INDEX([38]HSN2!$V$1:$AL$36,MATCH($A10,[38]HSN2!$V$1:$V$36,0),MATCH(BCZ$1,[38]HSN2!$V$1:$AL$1,0))</f>
        <v>11564711</v>
      </c>
      <c r="BDA10" s="116">
        <f>INDEX([38]HSN2!$V$1:$AL$36,MATCH($A10,[38]HSN2!$V$1:$V$36,0),MATCH(BDA$1,[38]HSN2!$V$1:$AL$1,0))</f>
        <v>0.86</v>
      </c>
      <c r="BDB10" s="131">
        <f>INDEX([38]HSN2!$V$1:$AL$36,MATCH($A10,[38]HSN2!$V$1:$V$36,0),MATCH(BDB$1,[38]HSN2!$V$1:$AL$1,0))</f>
        <v>104530</v>
      </c>
      <c r="BDC10" s="131">
        <f>INDEX([38]HSN2!$V$1:$AL$36,MATCH($A10,[38]HSN2!$V$1:$V$36,0),MATCH(BDC$1,[38]HSN2!$V$1:$AL$1,0))</f>
        <v>12127525</v>
      </c>
      <c r="BDD10" s="116">
        <f>INDEX([38]HSN2!$V$1:$AL$36,MATCH($A10,[38]HSN2!$V$1:$V$36,0),MATCH(BDD$1,[38]HSN2!$V$1:$AL$1,0))</f>
        <v>1.19</v>
      </c>
      <c r="BDE10" s="131">
        <f>INDEX([38]HSN2!$V$1:$AL$36,MATCH($A10,[38]HSN2!$V$1:$V$36,0),MATCH(BDE$1,[38]HSN2!$V$1:$AL$1,0))</f>
        <v>150396</v>
      </c>
      <c r="BDF10" s="131">
        <f>INDEX([38]HSN2!$V$1:$AL$36,MATCH($A10,[38]HSN2!$V$1:$V$36,0),MATCH(BDF$1,[38]HSN2!$V$1:$AL$1,0))</f>
        <v>12593813</v>
      </c>
      <c r="BDG10" s="116">
        <f>INDEX([38]HSN2!$V$1:$AL$36,MATCH($A10,[38]HSN2!$V$1:$V$36,0),MATCH(BDG$1,[38]HSN2!$V$1:$AL$1,0))</f>
        <v>1.38</v>
      </c>
      <c r="BDH10" s="131">
        <f>INDEX([38]HSN2!$V$1:$AL$36,MATCH($A10,[38]HSN2!$V$1:$V$36,0),MATCH(BDH$1,[38]HSN2!$V$1:$AL$1,0))</f>
        <v>175647</v>
      </c>
      <c r="BDI10" s="131">
        <f>INDEX([38]HSN2!$V$1:$AL$36,MATCH($A10,[38]HSN2!$V$1:$V$36,0),MATCH(BDI$1,[38]HSN2!$V$1:$AL$1,0))</f>
        <v>12763696</v>
      </c>
      <c r="BDJ10" s="88">
        <f>INDEX('[14]1718 Collected Indicators'!$A$3:$CH$36,MATCH($A10,'[14]1718 Collected Indicators'!$A$3:$A$36,0),MATCH(BDJ$1,'[14]1718 Collected Indicators'!$A$3:$CH$3,0))</f>
        <v>1.3415530916244041</v>
      </c>
      <c r="BDK10" s="32">
        <f>INDEX('[14]1718 Collected Indicators'!$A$3:$CH$36,MATCH($A10,'[14]1718 Collected Indicators'!$A$3:$A$36,0),MATCH(BDK$1,'[14]1718 Collected Indicators'!$A$3:$CH$3,0))</f>
        <v>173826</v>
      </c>
      <c r="BDL10" s="32">
        <f>INDEX('[14]1718 Collected Indicators'!$A$3:$CH$36,MATCH($A10,'[14]1718 Collected Indicators'!$A$3:$A$36,0),MATCH(BDL$1,'[14]1718 Collected Indicators'!$A$3:$CH$3,0))</f>
        <v>12957072</v>
      </c>
      <c r="BDM10" s="88">
        <f>INDEX('[15]1819 Collected Indicators'!$A$3:$CV$36,MATCH($A10,'[15]1819 Collected Indicators'!$A$3:$A$36,0),MATCH(BDM$1,'[15]1819 Collected Indicators'!$A$3:$CV$3,0))</f>
        <v>0.98027159024223676</v>
      </c>
      <c r="BDN10" s="32">
        <f>INDEX('[15]1819 Collected Indicators'!$A$3:$CV$36,MATCH($A10,'[15]1819 Collected Indicators'!$A$3:$A$36,0),MATCH(BDN$1,'[15]1819 Collected Indicators'!$A$3:$CV$3,0))</f>
        <v>131364</v>
      </c>
      <c r="BDO10" s="40">
        <f>INDEX('[15]1819 Collected Indicators'!$A$3:$CV$36,MATCH($A10,'[15]1819 Collected Indicators'!$A$3:$A$36,0),MATCH(BDO$1,'[15]1819 Collected Indicators'!$A$3:$CV$3,0))</f>
        <v>13400776</v>
      </c>
      <c r="BDP10" s="32">
        <f>INDEX('[11]1920 Collected Indicators'!$A$3:$CV$36,MATCH($A10,'[11]1920 Collected Indicators'!$A$3:$A$36,0),MATCH(BDP$1,'[11]1920 Collected Indicators'!$A$3:$CV$3,0))</f>
        <v>1.0278046880976921</v>
      </c>
      <c r="BDQ10" s="262">
        <f>INDEX('[11]1920 Collected Indicators'!$A$3:$CV$36,MATCH($A10,'[11]1920 Collected Indicators'!$A$3:$A$36,0),MATCH(BDQ$1,'[11]1920 Collected Indicators'!$A$3:$CV$3,0))</f>
        <v>143481</v>
      </c>
      <c r="BDR10" s="33">
        <f>INDEX('[11]1920 Collected Indicators'!$A$3:$CV$36,MATCH($A10,'[11]1920 Collected Indicators'!$A$3:$A$36,0),MATCH(BDR$1,'[11]1920 Collected Indicators'!$A$3:$CV$3,0))</f>
        <v>13959948</v>
      </c>
      <c r="BDS10" s="133">
        <v>32.726763717805149</v>
      </c>
      <c r="BDT10" s="116">
        <v>70.103961787018818</v>
      </c>
      <c r="BDU10" s="116">
        <v>78.736122971818958</v>
      </c>
      <c r="BDV10" s="116">
        <f>INDEX([38]HSN3!$V$1:$AL$36,MATCH($A10,[38]HSN3!$V$1:$V$36,0),MATCH(BDV$1,[38]HSN3!$V$1:$AL$1,0))</f>
        <v>81.66</v>
      </c>
      <c r="BDW10" s="131" t="str">
        <f>INDEX([38]HSN3!$V$1:$AL$36,MATCH($A10,[38]HSN3!$V$1:$V$36,0),MATCH(BDW$1,[38]HSN3!$V$1:$AL$1,0))</f>
        <v>NA</v>
      </c>
      <c r="BDX10" s="131" t="str">
        <f>INDEX([38]HSN3!$V$1:$AL$36,MATCH($A10,[38]HSN3!$V$1:$V$36,0),MATCH(BDX$1,[38]HSN3!$V$1:$AL$1,0))</f>
        <v>NA</v>
      </c>
      <c r="BDY10" s="116">
        <f>INDEX([38]HSN3!$V$1:$AL$36,MATCH($A10,[38]HSN3!$V$1:$V$36,0),MATCH(BDY$1,[38]HSN3!$V$1:$AL$1,0))</f>
        <v>78.72</v>
      </c>
      <c r="BDZ10" s="131">
        <f>INDEX([38]HSN3!$V$1:$AL$36,MATCH($A10,[38]HSN3!$V$1:$V$36,0),MATCH(BDZ$1,[38]HSN3!$V$1:$AL$1,0))</f>
        <v>2834</v>
      </c>
      <c r="BEA10" s="131">
        <f>INDEX([38]HSN3!$V$1:$AL$36,MATCH($A10,[38]HSN3!$V$1:$V$36,0),MATCH(BEA$1,[38]HSN3!$V$1:$AL$1,0))</f>
        <v>3600</v>
      </c>
      <c r="BEB10" s="116">
        <f>INDEX([38]HSN3!$V$1:$AL$36,MATCH($A10,[38]HSN3!$V$1:$V$36,0),MATCH(BEB$1,[38]HSN3!$V$1:$AL$1,0))</f>
        <v>97.46</v>
      </c>
      <c r="BEC10" s="131">
        <f>INDEX([38]HSN3!$V$1:$AL$36,MATCH($A10,[38]HSN3!$V$1:$V$36,0),MATCH(BEC$1,[38]HSN3!$V$1:$AL$1,0))</f>
        <v>3487</v>
      </c>
      <c r="BED10" s="131">
        <f>INDEX([38]HSN3!$V$1:$AL$36,MATCH($A10,[38]HSN3!$V$1:$V$36,0),MATCH(BED$1,[38]HSN3!$V$1:$AL$1,0))</f>
        <v>3578</v>
      </c>
      <c r="BEE10" s="116">
        <f>INDEX([38]HSN3!$V$1:$AL$36,MATCH($A10,[38]HSN3!$V$1:$V$36,0),MATCH(BEE$1,[38]HSN3!$V$1:$AL$1,0))</f>
        <v>98.2</v>
      </c>
      <c r="BEF10" s="131">
        <f>INDEX([38]HSN3!$V$1:$AL$36,MATCH($A10,[38]HSN3!$V$1:$V$36,0),MATCH(BEF$1,[38]HSN3!$V$1:$AL$1,0))</f>
        <v>3497</v>
      </c>
      <c r="BEG10" s="131">
        <f>INDEX([38]HSN3!$V$1:$AL$36,MATCH($A10,[38]HSN3!$V$1:$V$36,0),MATCH(BEG$1,[38]HSN3!$V$1:$AL$1,0))</f>
        <v>3561</v>
      </c>
      <c r="BEH10" s="88">
        <f>INDEX('[14]1718 Collected Indicators'!$A$3:$CH$36,MATCH($A10,'[14]1718 Collected Indicators'!$A$3:$A$36,0),MATCH(BEH$1,'[14]1718 Collected Indicators'!$A$3:$CH$3,0))</f>
        <v>96.883852691218124</v>
      </c>
      <c r="BEI10" s="32">
        <f>INDEX('[14]1718 Collected Indicators'!$A$3:$CH$36,MATCH($A10,'[14]1718 Collected Indicators'!$A$3:$A$36,0),MATCH(BEI$1,'[14]1718 Collected Indicators'!$A$3:$CH$3,0))</f>
        <v>3420</v>
      </c>
      <c r="BEJ10" s="32">
        <f>INDEX('[14]1718 Collected Indicators'!$A$3:$CH$36,MATCH($A10,'[14]1718 Collected Indicators'!$A$3:$A$36,0),MATCH(BEJ$1,'[14]1718 Collected Indicators'!$A$3:$CH$3,0))</f>
        <v>3530</v>
      </c>
      <c r="BEK10" s="88">
        <f>INDEX('[15]1819 Collected Indicators'!$A$3:$CV$36,MATCH($A10,'[15]1819 Collected Indicators'!$A$3:$A$36,0),MATCH(BEK$1,'[15]1819 Collected Indicators'!$A$3:$CV$3,0))</f>
        <v>97.830374753451679</v>
      </c>
      <c r="BEL10" s="32">
        <f>INDEX('[15]1819 Collected Indicators'!$A$3:$CV$36,MATCH($A10,'[15]1819 Collected Indicators'!$A$3:$A$36,0),MATCH(BEL$1,'[15]1819 Collected Indicators'!$A$3:$CV$3,0))</f>
        <v>3472</v>
      </c>
      <c r="BEM10" s="32">
        <f>INDEX('[15]1819 Collected Indicators'!$A$3:$CV$36,MATCH($A10,'[15]1819 Collected Indicators'!$A$3:$A$36,0),MATCH(BEM$1,'[15]1819 Collected Indicators'!$A$3:$CV$3,0))</f>
        <v>3549</v>
      </c>
      <c r="BEN10" s="284">
        <f>INDEX('[11]1920 Collected Indicators'!$A$3:$CV$36,MATCH($A10,'[11]1920 Collected Indicators'!$A$3:$A$36,0),MATCH(BEN$1,'[11]1920 Collected Indicators'!$A$3:$CV$3,0))</f>
        <v>95.066889632107021</v>
      </c>
      <c r="BEO10" s="39">
        <f>INDEX('[11]1920 Collected Indicators'!$A$3:$CV$36,MATCH($A10,'[11]1920 Collected Indicators'!$A$3:$A$36,0),MATCH(BEO$1,'[11]1920 Collected Indicators'!$A$3:$CV$3,0))</f>
        <v>3411</v>
      </c>
      <c r="BEP10" s="287">
        <f>INDEX('[11]1920 Collected Indicators'!$A$3:$CV$36,MATCH($A10,'[11]1920 Collected Indicators'!$A$3:$A$36,0),MATCH(BEP$1,'[11]1920 Collected Indicators'!$A$3:$CV$3,0))</f>
        <v>3588</v>
      </c>
      <c r="BEQ10" s="133">
        <v>96.233330733837647</v>
      </c>
      <c r="BER10" s="116">
        <v>96.85325264750378</v>
      </c>
      <c r="BES10" s="136">
        <v>97.569479031776069</v>
      </c>
      <c r="BET10" s="115">
        <f>INDEX([38]HSN4b!$V$1:$AL$36,MATCH($A10,[38]HSN4b!$V$1:$V$36,0),MATCH(BET$1,[38]HSN4b!$V$1:$AL$1,0))</f>
        <v>15.05</v>
      </c>
      <c r="BEU10" s="131">
        <f>INDEX([38]HSN4b!$V$1:$AL$36,MATCH($A10,[38]HSN4b!$V$1:$V$36,0),MATCH(BEU$1,[38]HSN4b!$V$1:$AL$1,0))</f>
        <v>90791</v>
      </c>
      <c r="BEV10" s="131">
        <f>INDEX([38]HSN4b!$V$1:$AL$36,MATCH($A10,[38]HSN4b!$V$1:$V$36,0),MATCH(BEV$1,[38]HSN4b!$V$1:$AL$1,0))</f>
        <v>6033</v>
      </c>
      <c r="BEW10" s="116">
        <f>INDEX([38]HSN4b!$V$1:$AL$36,MATCH($A10,[38]HSN4b!$V$1:$V$36,0),MATCH(BEW$1,[38]HSN4b!$V$1:$AL$1,0))</f>
        <v>13.42</v>
      </c>
      <c r="BEX10" s="131">
        <f>INDEX([38]HSN4b!$V$1:$AL$36,MATCH($A10,[38]HSN4b!$V$1:$V$36,0),MATCH(BEX$1,[38]HSN4b!$V$1:$AL$1,0))</f>
        <v>75632</v>
      </c>
      <c r="BEY10" s="131">
        <f>INDEX([38]HSN4b!$V$1:$AL$36,MATCH($A10,[38]HSN4b!$V$1:$V$36,0),MATCH(BEY$1,[38]HSN4b!$V$1:$AL$1,0))</f>
        <v>5634</v>
      </c>
      <c r="BEZ10" s="116">
        <f>INDEX([38]HSN4b!$V$1:$AL$36,MATCH($A10,[38]HSN4b!$V$1:$V$36,0),MATCH(BEZ$1,[38]HSN4b!$V$1:$AL$1,0))</f>
        <v>10.58</v>
      </c>
      <c r="BFA10" s="131">
        <f>INDEX([38]HSN4b!$V$1:$AL$36,MATCH($A10,[38]HSN4b!$V$1:$V$36,0),MATCH(BFA$1,[38]HSN4b!$V$1:$AL$1,0))</f>
        <v>58154</v>
      </c>
      <c r="BFB10" s="131">
        <f>INDEX([38]HSN4b!$V$1:$AL$36,MATCH($A10,[38]HSN4b!$V$1:$V$36,0),MATCH(BFB$1,[38]HSN4b!$V$1:$AL$1,0))</f>
        <v>5499</v>
      </c>
      <c r="BFC10" s="116">
        <f>INDEX([38]HSN4b!$V$1:$AL$36,MATCH($A10,[38]HSN4b!$V$1:$V$36,0),MATCH(BFC$1,[38]HSN4b!$V$1:$AL$1,0))</f>
        <v>9.66</v>
      </c>
      <c r="BFD10" s="131">
        <f>INDEX([38]HSN4b!$V$1:$AL$36,MATCH($A10,[38]HSN4b!$V$1:$V$36,0),MATCH(BFD$1,[38]HSN4b!$V$1:$AL$1,0))</f>
        <v>55687</v>
      </c>
      <c r="BFE10" s="131">
        <f>INDEX([38]HSN4b!$V$1:$AL$36,MATCH($A10,[38]HSN4b!$V$1:$V$36,0),MATCH(BFE$1,[38]HSN4b!$V$1:$AL$1,0))</f>
        <v>5763</v>
      </c>
      <c r="BFF10" s="88">
        <f>INDEX('[14]1718 Collected Indicators'!$A$3:$CH$36,MATCH($A10,'[14]1718 Collected Indicators'!$A$3:$A$36,0),MATCH(BFF$1,'[14]1718 Collected Indicators'!$A$3:$CH$3,0))</f>
        <v>12.161603673613564</v>
      </c>
      <c r="BFG10" s="32">
        <f>INDEX('[14]1718 Collected Indicators'!$A$3:$CH$36,MATCH($A10,'[14]1718 Collected Indicators'!$A$3:$A$36,0),MATCH(BFG$1,'[14]1718 Collected Indicators'!$A$3:$CH$3,0))</f>
        <v>68859</v>
      </c>
      <c r="BFH10" s="32">
        <f>INDEX('[14]1718 Collected Indicators'!$A$3:$CH$36,MATCH($A10,'[14]1718 Collected Indicators'!$A$3:$A$36,0),MATCH(BFH$1,'[14]1718 Collected Indicators'!$A$3:$CH$3,0))</f>
        <v>5662</v>
      </c>
      <c r="BFI10" s="88">
        <f>INDEX('[15]1819 Collected Indicators'!$A$3:$CV$36,MATCH($A10,'[15]1819 Collected Indicators'!$A$3:$A$36,0),MATCH(BFI$1,'[15]1819 Collected Indicators'!$A$3:$CV$3,0))</f>
        <v>16.423474178403755</v>
      </c>
      <c r="BFJ10" s="32">
        <f>INDEX('[15]1819 Collected Indicators'!$A$3:$CV$36,MATCH($A10,'[15]1819 Collected Indicators'!$A$3:$A$36,0),MATCH(BFJ$1,'[15]1819 Collected Indicators'!$A$3:$CV$3,0))</f>
        <v>69964</v>
      </c>
      <c r="BFK10" s="40">
        <f>INDEX('[15]1819 Collected Indicators'!$A$3:$CV$36,MATCH($A10,'[15]1819 Collected Indicators'!$A$3:$A$36,0),MATCH(BFK$1,'[15]1819 Collected Indicators'!$A$3:$CV$3,0))</f>
        <v>4260</v>
      </c>
      <c r="BFL10" s="32">
        <f>INDEX('[11]1920 Collected Indicators'!$A$3:$CV$36,MATCH($A10,'[11]1920 Collected Indicators'!$A$3:$A$36,0),MATCH(BFL$1,'[11]1920 Collected Indicators'!$A$3:$CV$3,0))</f>
        <v>14.252792990142387</v>
      </c>
      <c r="BFM10" s="32">
        <f>INDEX('[11]1920 Collected Indicators'!$A$3:$CV$36,MATCH($A10,'[11]1920 Collected Indicators'!$A$3:$A$36,0),MATCH(BFM$1,'[11]1920 Collected Indicators'!$A$3:$CV$3,0))</f>
        <v>65064</v>
      </c>
      <c r="BFN10" s="262">
        <f>INDEX('[11]1920 Collected Indicators'!$A$3:$CV$36,MATCH($A10,'[11]1920 Collected Indicators'!$A$3:$A$36,0),MATCH(BFN$1,'[11]1920 Collected Indicators'!$A$3:$CV$3,0))</f>
        <v>4565</v>
      </c>
      <c r="BFO10" s="115">
        <v>93.505039193729004</v>
      </c>
      <c r="BFP10" s="116">
        <v>100</v>
      </c>
      <c r="BFQ10" s="116">
        <v>94.819242812411048</v>
      </c>
      <c r="BFR10" s="116" t="str">
        <f>INDEX([38]HSN5!$V$1:$AL$36,MATCH($A10,[38]HSN5!$V$1:$V$36,0),MATCH(BFR$1,[38]HSN5!$V$1:$AL$1,0))</f>
        <v>NA</v>
      </c>
      <c r="BFS10" s="131" t="str">
        <f>INDEX([38]HSN5!$V$1:$AL$36,MATCH($A10,[38]HSN5!$V$1:$V$36,0),MATCH(BFS$1,[38]HSN5!$V$1:$AL$1,0))</f>
        <v>NA</v>
      </c>
      <c r="BFT10" s="131">
        <f>INDEX([38]HSN5!$V$1:$AL$36,MATCH($A10,[38]HSN5!$V$1:$V$36,0),MATCH(BFT$1,[38]HSN5!$V$1:$AL$1,0))</f>
        <v>3593</v>
      </c>
      <c r="BFU10" s="116">
        <f>INDEX([38]HSN5!$V$1:$AL$36,MATCH($A10,[38]HSN5!$V$1:$V$36,0),MATCH(BFU$1,[38]HSN5!$V$1:$AL$1,0))</f>
        <v>96.45</v>
      </c>
      <c r="BFV10" s="131" t="str">
        <f>INDEX([38]HSN5!$V$1:$AL$36,MATCH($A10,[38]HSN5!$V$1:$V$36,0),MATCH(BFV$1,[38]HSN5!$V$1:$AL$1,0))</f>
        <v>NA</v>
      </c>
      <c r="BFW10" s="131" t="str">
        <f>INDEX([38]HSN5!$V$1:$AL$36,MATCH($A10,[38]HSN5!$V$1:$V$36,0),MATCH(BFW$1,[38]HSN5!$V$1:$AL$1,0))</f>
        <v>NA</v>
      </c>
      <c r="BFX10" s="116">
        <f>INDEX([38]HSN5!$V$1:$AL$36,MATCH($A10,[38]HSN5!$V$1:$V$36,0),MATCH(BFX$1,[38]HSN5!$V$1:$AL$1,0))</f>
        <v>97.51</v>
      </c>
      <c r="BFY10" s="131">
        <f>INDEX([38]HSN5!$V$1:$AL$36,MATCH($A10,[38]HSN5!$V$1:$V$36,0),MATCH(BFY$1,[38]HSN5!$V$1:$AL$1,0))</f>
        <v>3489</v>
      </c>
      <c r="BFZ10" s="131">
        <f>INDEX([38]HSN5!$V$1:$AL$36,MATCH($A10,[38]HSN5!$V$1:$V$36,0),MATCH(BFZ$1,[38]HSN5!$V$1:$AL$1,0))</f>
        <v>3578</v>
      </c>
      <c r="BGA10" s="116">
        <f>INDEX([38]HSN5!$V$1:$AL$36,MATCH($A10,[38]HSN5!$V$1:$V$36,0),MATCH(BGA$1,[38]HSN5!$V$1:$AL$1,0))</f>
        <v>98.43</v>
      </c>
      <c r="BGB10" s="131">
        <f>INDEX([38]HSN5!$V$1:$AL$36,MATCH($A10,[38]HSN5!$V$1:$V$36,0),MATCH(BGB$1,[38]HSN5!$V$1:$AL$1,0))</f>
        <v>3505</v>
      </c>
      <c r="BGC10" s="131">
        <f>INDEX([38]HSN5!$V$1:$AL$36,MATCH($A10,[38]HSN5!$V$1:$V$36,0),MATCH(BGC$1,[38]HSN5!$V$1:$AL$1,0))</f>
        <v>3561</v>
      </c>
      <c r="BGD10" s="88">
        <f>INDEX('[14]1718 Collected Indicators'!$A$3:$CH$36,MATCH($A10,'[14]1718 Collected Indicators'!$A$3:$A$36,0),MATCH(BGD$1,'[14]1718 Collected Indicators'!$A$3:$CH$3,0))</f>
        <v>75.3257790368272</v>
      </c>
      <c r="BGE10" s="32">
        <f>INDEX('[14]1718 Collected Indicators'!$A$3:$CH$36,MATCH($A10,'[14]1718 Collected Indicators'!$A$3:$A$36,0),MATCH(BGE$1,'[14]1718 Collected Indicators'!$A$3:$CH$3,0))</f>
        <v>2659</v>
      </c>
      <c r="BGF10" s="32">
        <f>INDEX('[14]1718 Collected Indicators'!$A$3:$CH$36,MATCH($A10,'[14]1718 Collected Indicators'!$A$3:$A$36,0),MATCH(BGF$1,'[14]1718 Collected Indicators'!$A$3:$CH$3,0))</f>
        <v>3530</v>
      </c>
      <c r="BGG10" s="88">
        <f>INDEX('[15]1819 Collected Indicators'!$A$3:$CV$36,MATCH($A10,'[15]1819 Collected Indicators'!$A$3:$A$36,0),MATCH(BGG$1,'[15]1819 Collected Indicators'!$A$3:$CV$3,0))</f>
        <v>91.096083403775708</v>
      </c>
      <c r="BGH10" s="32">
        <f>INDEX('[15]1819 Collected Indicators'!$A$3:$CV$36,MATCH($A10,'[15]1819 Collected Indicators'!$A$3:$A$36,0),MATCH(BGH$1,'[15]1819 Collected Indicators'!$A$3:$CV$3,0))</f>
        <v>3233</v>
      </c>
      <c r="BGI10" s="40">
        <f>INDEX('[15]1819 Collected Indicators'!$A$3:$CV$36,MATCH($A10,'[15]1819 Collected Indicators'!$A$3:$A$36,0),MATCH(BGI$1,'[15]1819 Collected Indicators'!$A$3:$CV$3,0))</f>
        <v>3549</v>
      </c>
      <c r="BGJ10" s="140">
        <f t="array" ref="BGJ10">INDEX([39]Extraction!$A$3:$P$36,MATCH($A10,[39]Extraction!$P$3:$P$36,0),MATCH(BGJ$1,[39]Extraction!$A$3:$P$3,0))</f>
        <v>43.28</v>
      </c>
      <c r="BGK10" s="284">
        <f t="array" ref="BGK10">INDEX([39]Extraction!$A$3:$P$36,MATCH($A10,[39]Extraction!$P$3:$P$36,0),MATCH(BGK$1,[39]Extraction!$A$3:$P$3,0))</f>
        <v>1551</v>
      </c>
      <c r="BGL10" s="262">
        <f t="array" ref="BGL10">INDEX([39]Extraction!$A$3:$P$36,MATCH($A10,[39]Extraction!$P$3:$P$36,0),MATCH(BGL$1,[39]Extraction!$A$3:$P$3,0))</f>
        <v>3584</v>
      </c>
      <c r="BGM10" s="132">
        <f t="array" ref="BGM10">INDEX([39]Extraction!$A$3:$P$36,MATCH($A10,[39]Extraction!$P$3:$P$36,0),MATCH(BGM$1,[39]Extraction!$A$3:$P$3,0))</f>
        <v>58.21</v>
      </c>
      <c r="BGN10" s="32">
        <f t="array" ref="BGN10">INDEX([39]Extraction!$A$3:$P$36,MATCH($A10,[39]Extraction!$P$3:$P$36,0),MATCH(BGN$1,[39]Extraction!$A$3:$P$3,0))</f>
        <v>2073</v>
      </c>
      <c r="BGO10" s="32">
        <f t="array" ref="BGO10">INDEX([39]Extraction!$A$3:$P$36,MATCH($A10,[39]Extraction!$P$3:$P$36,0),MATCH(BGO$1,[39]Extraction!$A$3:$P$3,0))</f>
        <v>3561</v>
      </c>
      <c r="BGP10" s="132">
        <f t="array" ref="BGP10">INDEX([39]Extraction!$A$3:$P$36,MATCH($A10,[39]Extraction!$P$3:$P$36,0),MATCH(BGP$1,[39]Extraction!$A$3:$P$3,0))</f>
        <v>75.33</v>
      </c>
      <c r="BGQ10" s="32">
        <f t="array" ref="BGQ10">INDEX([39]Extraction!$A$3:$P$36,MATCH($A10,[39]Extraction!$P$3:$P$36,0),MATCH(BGQ$1,[39]Extraction!$A$3:$P$3,0))</f>
        <v>2659</v>
      </c>
      <c r="BGR10" s="32">
        <f t="array" ref="BGR10">INDEX([39]Extraction!$A$3:$P$36,MATCH($A10,[39]Extraction!$P$3:$P$36,0),MATCH(BGR$1,[39]Extraction!$A$3:$P$3,0))</f>
        <v>3530</v>
      </c>
      <c r="BGS10" s="132">
        <f t="array" ref="BGS10">INDEX([39]Extraction!$A$3:$P$36,MATCH($A10,[39]Extraction!$P$3:$P$36,0),MATCH(BGS$1,[39]Extraction!$A$3:$P$3,0))</f>
        <v>91.1</v>
      </c>
      <c r="BGT10" s="32">
        <f t="array" ref="BGT10">INDEX([39]Extraction!$A$3:$P$36,MATCH($A10,[39]Extraction!$P$3:$P$36,0),MATCH(BGT$1,[39]Extraction!$A$3:$P$3,0))</f>
        <v>3233</v>
      </c>
      <c r="BGU10" s="32">
        <f t="array" ref="BGU10">INDEX([39]Extraction!$A$3:$P$36,MATCH($A10,[39]Extraction!$P$3:$P$36,0),MATCH(BGU$1,[39]Extraction!$A$3:$P$3,0))</f>
        <v>3549</v>
      </c>
      <c r="BGV10" s="132">
        <f>INDEX('[11]1920 Collected Indicators'!$A$3:$CV$36,MATCH($A10,'[11]1920 Collected Indicators'!$A$3:$A$36,0),MATCH(BGV$1,'[11]1920 Collected Indicators'!$A$3:$CV$3,0))</f>
        <v>85.033444816053517</v>
      </c>
      <c r="BGW10" s="32">
        <f>INDEX('[11]1920 Collected Indicators'!$A$3:$CV$36,MATCH($A10,'[11]1920 Collected Indicators'!$A$3:$A$36,0),MATCH(BGW$1,'[11]1920 Collected Indicators'!$A$3:$CV$3,0))</f>
        <v>3051</v>
      </c>
      <c r="BGX10" s="33">
        <f>INDEX('[11]1920 Collected Indicators'!$A$3:$CV$36,MATCH($A10,'[11]1920 Collected Indicators'!$A$3:$A$36,0),MATCH(BGX$1,'[11]1920 Collected Indicators'!$A$3:$CV$3,0))</f>
        <v>3588</v>
      </c>
      <c r="BGY10" s="133">
        <f>INDEX('[25]Corporate Management'!$B$6:$EY$40,MATCH($A10,'[25]Corporate Management'!$B$6:$B$40,0),MATCH(BGY$1,'[25]Corporate Management'!$B$40:$EY$40,0))</f>
        <v>61.53846153846154</v>
      </c>
      <c r="BGZ10" s="131">
        <f>INDEX('[25]Corporate Management'!$B$6:$EY$40,MATCH($A10,'[25]Corporate Management'!$B$6:$B$40,0),MATCH(BGZ$1,'[25]Corporate Management'!$B$40:$EY$40,0))</f>
        <v>64</v>
      </c>
      <c r="BHA10" s="131">
        <f>INDEX('[25]Corporate Management'!$B$6:$EY$40,MATCH($A10,'[25]Corporate Management'!$B$6:$B$40,0),MATCH(BHA$1,'[25]Corporate Management'!$B$40:$EY$40,0))</f>
        <v>104</v>
      </c>
      <c r="BHB10" s="116">
        <f>INDEX('[25]Corporate Management'!$B$6:$EY$40,MATCH($A10,'[25]Corporate Management'!$B$6:$B$40,0),MATCH(BHB$1,'[25]Corporate Management'!$B$40:$EY$40,0))</f>
        <v>61.458333333333336</v>
      </c>
      <c r="BHC10" s="131">
        <f>INDEX('[25]Corporate Management'!$B$6:$EY$40,MATCH($A10,'[25]Corporate Management'!$B$6:$B$40,0),MATCH(BHC$1,'[25]Corporate Management'!$B$40:$EY$40,0))</f>
        <v>59</v>
      </c>
      <c r="BHD10" s="131">
        <f>INDEX('[25]Corporate Management'!$B$6:$EY$40,MATCH($A10,'[25]Corporate Management'!$B$6:$B$40,0),MATCH(BHD$1,'[25]Corporate Management'!$B$40:$EY$40,0))</f>
        <v>96</v>
      </c>
      <c r="BHE10" s="116">
        <f>INDEX('[25]Corporate Management'!$B$6:$EY$40,MATCH($A10,'[25]Corporate Management'!$B$6:$B$40,0),MATCH(BHE$1,'[25]Corporate Management'!$B$40:$EY$40,0))</f>
        <v>63.917525773195869</v>
      </c>
      <c r="BHF10" s="131">
        <f>INDEX('[25]Corporate Management'!$B$6:$EY$40,MATCH($A10,'[25]Corporate Management'!$B$6:$B$40,0),MATCH(BHF$1,'[25]Corporate Management'!$B$40:$EY$40,0))</f>
        <v>62</v>
      </c>
      <c r="BHG10" s="131">
        <f>INDEX('[25]Corporate Management'!$B$6:$EY$40,MATCH($A10,'[25]Corporate Management'!$B$6:$B$40,0),MATCH(BHG$1,'[25]Corporate Management'!$B$40:$EY$40,0))</f>
        <v>97</v>
      </c>
      <c r="BHH10" s="116">
        <f>INDEX('[26]All Data'!$A$1:$Y$34,MATCH($A10,'[26]All Data'!$A$1:$A$34,0),MATCH(BHH$1,'[26]All Data'!$A$1:$Y$1,0))</f>
        <v>70.212765957446805</v>
      </c>
      <c r="BHI10" s="131">
        <f>INDEX('[26]All Data'!$A$1:$Y$34,MATCH($A10,'[26]All Data'!$A$1:$A$34,0),MATCH(BHI$1,'[26]All Data'!$A$1:$Y$1,0))</f>
        <v>66</v>
      </c>
      <c r="BHJ10" s="131">
        <f>INDEX('[26]All Data'!$A$1:$Y$34,MATCH($A10,'[26]All Data'!$A$1:$A$34,0),MATCH(BHJ$1,'[26]All Data'!$A$1:$Y$1,0))</f>
        <v>94</v>
      </c>
      <c r="BHK10" s="116">
        <f>INDEX('[27]All Data'!$A$1:$Y$34,MATCH($A10,'[27]All Data'!$A$1:$A$34,0),MATCH(BHK$1,'[27]All Data'!$A$1:$Y$1,0))</f>
        <v>71.875</v>
      </c>
      <c r="BHL10" s="131">
        <f>INDEX('[27]All Data'!$A$1:$Y$34,MATCH($A10,'[27]All Data'!$A$1:$A$34,0),MATCH(BHL$1,'[27]All Data'!$A$1:$Y$1,0))</f>
        <v>69</v>
      </c>
      <c r="BHM10" s="131">
        <f>INDEX('[27]All Data'!$A$1:$Y$34,MATCH($A10,'[27]All Data'!$A$1:$A$34,0),MATCH(BHM$1,'[27]All Data'!$A$1:$Y$1,0))</f>
        <v>96</v>
      </c>
      <c r="BHN10" s="116">
        <f>INDEX('[28]All Data'!$A$1:$AB$34,MATCH($A10,'[28]All Data'!$A$1:$A$34,0),MATCH(BHN$1,'[28]All Data'!$A$1:$AB$1,0))</f>
        <v>78.448275862068968</v>
      </c>
      <c r="BHO10" s="131">
        <f>INDEX('[28]All Data'!$A$1:$AB$34,MATCH($A10,'[28]All Data'!$A$1:$A$34,0),MATCH(BHO$1,'[28]All Data'!$A$1:$AB$1,0))</f>
        <v>91</v>
      </c>
      <c r="BHP10" s="131">
        <f>INDEX('[28]All Data'!$A$1:$AB$34,MATCH($A10,'[28]All Data'!$A$1:$A$34,0),MATCH(BHP$1,'[28]All Data'!$A$1:$AB$1,0))</f>
        <v>116</v>
      </c>
      <c r="BHQ10" s="116">
        <f>INDEX('[29]SPI Raw Data 1617'!$A$3:$AN$37,MATCH($A10,'[29]SPI Raw Data 1617'!$A$3:$A$37,0),MATCH(BHQ$1,'[29]SPI Raw Data 1617'!$A$37:$AN$37,0))</f>
        <v>82.727272727272734</v>
      </c>
      <c r="BHR10" s="131">
        <f>INDEX('[29]SPI Raw Data 1617'!$A$3:$AN$37,MATCH($A10,'[29]SPI Raw Data 1617'!$A$3:$A$37,0),MATCH(BHR$1,'[29]SPI Raw Data 1617'!$A$37:$AN$37,0))</f>
        <v>91</v>
      </c>
      <c r="BHS10" s="131">
        <f>INDEX('[29]SPI Raw Data 1617'!$A$3:$AN$37,MATCH($A10,'[29]SPI Raw Data 1617'!$A$3:$A$37,0),MATCH(BHS$1,'[29]SPI Raw Data 1617'!$A$37:$AN$37,0))</f>
        <v>110</v>
      </c>
      <c r="BHT10" s="116">
        <f>INDEX('[30]SPI Raw Data 1718'!$A$3:$AN$37,MATCH($A10,'[30]SPI Raw Data 1718'!$A$3:$A$37,0),MATCH(BHT$1,'[30]SPI Raw Data 1718'!$A$37:$AN$37,0))</f>
        <v>83.177570093457945</v>
      </c>
      <c r="BHU10" s="131">
        <f>INDEX('[30]SPI Raw Data 1718'!$A$3:$AN$37,MATCH($A10,'[30]SPI Raw Data 1718'!$A$3:$A$37,0),MATCH(BHU$1,'[30]SPI Raw Data 1718'!$A$37:$AN$37,0))</f>
        <v>89</v>
      </c>
      <c r="BHV10" s="131">
        <f>INDEX('[30]SPI Raw Data 1718'!$A$3:$AN$37,MATCH($A10,'[30]SPI Raw Data 1718'!$A$3:$A$37,0),MATCH(BHV$1,'[30]SPI Raw Data 1718'!$A$37:$AN$37,0))</f>
        <v>107</v>
      </c>
      <c r="BHW10" s="116">
        <f>INDEX('[31]SPI Raw Data 1819'!$A$1:$AN$37,MATCH($A10,'[31]SPI Raw Data 1819'!$A$1:$A$37,0),MATCH(BHW$1,'[31]SPI Raw Data 1819'!$A$37:$AN$37,0))</f>
        <v>80.952380952380949</v>
      </c>
      <c r="BHX10" s="197">
        <f>INDEX('[31]SPI Raw Data 1819'!$A$1:$AN$37,MATCH($A10,'[31]SPI Raw Data 1819'!$A$1:$A$37,0),MATCH(BHX$1,'[31]SPI Raw Data 1819'!$A$37:$AN$37,0))</f>
        <v>85</v>
      </c>
      <c r="BHY10" s="225">
        <f>INDEX('[31]SPI Raw Data 1819'!$A$1:$AN$37,MATCH($A10,'[31]SPI Raw Data 1819'!$A$1:$A$37,0),MATCH(BHY$1,'[31]SPI Raw Data 1819'!$A$37:$AN$37,0))</f>
        <v>105</v>
      </c>
      <c r="BHZ10" s="197">
        <f>INDEX('[32]SPI Raw Data 1920'!$A$1:$AN$35, MATCH($A10,'[32]SPI Raw Data 1920'!$A$1:$A$35,0),MATCH(BHZ$1,'[32]SPI Raw Data 1920'!$A$37:$AN$37,0))</f>
        <v>83.177570093457945</v>
      </c>
      <c r="BIA10" s="279">
        <f>INDEX('[32]SPI Raw Data 1920'!$A$1:$AN$35, MATCH($A10,'[32]SPI Raw Data 1920'!$A$1:$A$35,0),MATCH(BIA$1,'[32]SPI Raw Data 1920'!$A$37:$AN$37,0))</f>
        <v>89</v>
      </c>
      <c r="BIB10" s="252">
        <f>INDEX('[32]SPI Raw Data 1920'!$A$1:$AN$35, MATCH($A10,'[32]SPI Raw Data 1920'!$A$1:$A$35,0),MATCH(BIB$1,'[32]SPI Raw Data 1920'!$A$37:$AN$37,0))</f>
        <v>107</v>
      </c>
      <c r="BIC10" s="115">
        <f>INDEX('[25]Corporate Management'!$B$6:$EY$40,MATCH($A10,'[25]Corporate Management'!$B$6:$B$40,0),MATCH(BIC$1,'[25]Corporate Management'!$B$40:$EY$40,0))</f>
        <v>97.536856342382379</v>
      </c>
      <c r="BID10" s="131">
        <f>INDEX('[25]Corporate Management'!$B$6:$EY$40,MATCH($A10,'[25]Corporate Management'!$B$6:$B$40,0),MATCH(BID$1,'[25]Corporate Management'!$B$40:$EY$40,0))</f>
        <v>252401</v>
      </c>
      <c r="BIE10" s="131">
        <f>INDEX('[25]Corporate Management'!$B$6:$EY$40,MATCH($A10,'[25]Corporate Management'!$B$6:$B$40,0),MATCH(BIE$1,'[25]Corporate Management'!$B$40:$EY$40,0))</f>
        <v>258775</v>
      </c>
      <c r="BIF10" s="116">
        <f>INDEX('[25]Corporate Management'!$B$6:$EY$40,MATCH($A10,'[25]Corporate Management'!$B$6:$B$40,0),MATCH(BIF$1,'[25]Corporate Management'!$B$40:$EY$40,0))</f>
        <v>97.650459054877558</v>
      </c>
      <c r="BIG10" s="131">
        <f>INDEX('[25]Corporate Management'!$B$6:$EY$40,MATCH($A10,'[25]Corporate Management'!$B$6:$B$40,0),MATCH(BIG$1,'[25]Corporate Management'!$B$40:$EY$40,0))</f>
        <v>242927</v>
      </c>
      <c r="BIH10" s="131">
        <f>INDEX('[25]Corporate Management'!$B$6:$EY$40,MATCH($A10,'[25]Corporate Management'!$B$6:$B$40,0),MATCH(BIH$1,'[25]Corporate Management'!$B$40:$EY$40,0))</f>
        <v>248772</v>
      </c>
      <c r="BII10" s="116">
        <f>INDEX('[25]Corporate Management'!$B$6:$EY$40,MATCH($A10,'[25]Corporate Management'!$B$6:$B$40,0),MATCH(BII$1,'[25]Corporate Management'!$B$40:$EY$40,0))</f>
        <v>97.719643199693067</v>
      </c>
      <c r="BIJ10" s="131">
        <f>INDEX('[25]Corporate Management'!$B$6:$EY$40,MATCH($A10,'[25]Corporate Management'!$B$6:$B$40,0),MATCH(BIJ$1,'[25]Corporate Management'!$B$40:$EY$40,0))</f>
        <v>244518</v>
      </c>
      <c r="BIK10" s="131">
        <f>INDEX('[25]Corporate Management'!$B$6:$EY$40,MATCH($A10,'[25]Corporate Management'!$B$6:$B$40,0),MATCH(BIK$1,'[25]Corporate Management'!$B$40:$EY$40,0))</f>
        <v>250224</v>
      </c>
      <c r="BIL10" s="116">
        <f>INDEX('[26]All Data'!$A$1:$Y$34,MATCH($A10,'[26]All Data'!$A$1:$A$34,0),MATCH(BIL$1,'[26]All Data'!$A$1:$Y$1,0))</f>
        <v>95.529269521410569</v>
      </c>
      <c r="BIM10" s="131">
        <f>INDEX('[26]All Data'!$A$1:$Y$34,MATCH($A10,'[26]All Data'!$A$1:$A$34,0),MATCH(BIM$1,'[26]All Data'!$A$1:$Y$1,0))</f>
        <v>237032</v>
      </c>
      <c r="BIN10" s="131">
        <f>INDEX('[26]All Data'!$A$1:$Y$34,MATCH($A10,'[26]All Data'!$A$1:$A$34,0),MATCH(BIN$1,'[26]All Data'!$A$1:$Y$1,0))</f>
        <v>248125</v>
      </c>
      <c r="BIO10" s="116">
        <f>INDEX('[27]All Data'!$A$1:$Y$34,MATCH($A10,'[27]All Data'!$A$1:$A$34,0),MATCH(BIO$1,'[27]All Data'!$A$1:$Y$1,0))</f>
        <v>93.981598544849462</v>
      </c>
      <c r="BIP10" s="131">
        <f>INDEX('[27]All Data'!$A$1:$Y$34,MATCH($A10,'[27]All Data'!$A$1:$A$34,0),MATCH(BIP$1,'[27]All Data'!$A$1:$Y$1,0))</f>
        <v>230441</v>
      </c>
      <c r="BIQ10" s="131">
        <f>INDEX('[27]All Data'!$A$1:$Y$34,MATCH($A10,'[27]All Data'!$A$1:$A$34,0),MATCH(BIQ$1,'[27]All Data'!$A$1:$Y$1,0))</f>
        <v>245198</v>
      </c>
      <c r="BIR10" s="116">
        <f>INDEX('[28]All Data'!$A$1:$AB$34,MATCH($A10,'[28]All Data'!$A$1:$A$34,0),MATCH(BIR$1,'[28]All Data'!$A$1:$AB$1,0))</f>
        <v>94.608062402398161</v>
      </c>
      <c r="BIS10" s="131">
        <f>INDEX('[28]All Data'!$A$1:$AB$34,MATCH($A10,'[28]All Data'!$A$1:$A$34,0),MATCH(BIS$1,'[28]All Data'!$A$1:$AB$1,0))</f>
        <v>241120</v>
      </c>
      <c r="BIT10" s="131">
        <f>INDEX('[28]All Data'!$A$1:$AB$34,MATCH($A10,'[28]All Data'!$A$1:$A$34,0),MATCH(BIT$1,'[28]All Data'!$A$1:$AB$1,0))</f>
        <v>254862</v>
      </c>
      <c r="BIU10" s="116">
        <f>INDEX('[29]SPI Raw Data 1617'!$A$3:$AN$37,MATCH($A10,'[29]SPI Raw Data 1617'!$A$3:$A$37,0),MATCH(BIU$1,'[29]SPI Raw Data 1617'!$A$37:$AN$37,0))</f>
        <v>97.533618933802373</v>
      </c>
      <c r="BIV10" s="131">
        <f>INDEX('[29]SPI Raw Data 1617'!$A$3:$AN$37,MATCH($A10,'[29]SPI Raw Data 1617'!$A$3:$A$37,0),MATCH(BIV$1,'[29]SPI Raw Data 1617'!$A$37:$AN$37,0))</f>
        <v>245655</v>
      </c>
      <c r="BIW10" s="131">
        <f>INDEX('[29]SPI Raw Data 1617'!$A$3:$AN$37,MATCH($A10,'[29]SPI Raw Data 1617'!$A$3:$A$37,0),MATCH(BIW$1,'[29]SPI Raw Data 1617'!$A$37:$AN$37,0))</f>
        <v>251867</v>
      </c>
      <c r="BIX10" s="116">
        <f>INDEX('[30]SPI Raw Data 1718'!$A$3:$AN$37,MATCH($A10,'[30]SPI Raw Data 1718'!$A$3:$A$37,0),MATCH(BIX$1,'[30]SPI Raw Data 1718'!$A$37:$AN$37,0))</f>
        <v>97.937764902824441</v>
      </c>
      <c r="BIY10" s="131">
        <f>INDEX('[30]SPI Raw Data 1718'!$A$3:$AN$37,MATCH($A10,'[30]SPI Raw Data 1718'!$A$3:$A$37,0),MATCH(BIY$1,'[30]SPI Raw Data 1718'!$A$37:$AN$37,0))</f>
        <v>247476</v>
      </c>
      <c r="BIZ10" s="131">
        <f>INDEX('[30]SPI Raw Data 1718'!$A$3:$AN$37,MATCH($A10,'[30]SPI Raw Data 1718'!$A$3:$A$37,0),MATCH(BIZ$1,'[30]SPI Raw Data 1718'!$A$37:$AN$37,0))</f>
        <v>252687</v>
      </c>
      <c r="BJA10" s="116">
        <f>INDEX('[31]SPI Raw Data 1819'!$A$1:$AN$37,MATCH($A10,'[31]SPI Raw Data 1819'!$A$1:$A$37,0),MATCH(BJA$1,'[31]SPI Raw Data 1819'!$A$37:$AN$37,0))</f>
        <v>92.520587452479035</v>
      </c>
      <c r="BJB10" s="197">
        <f>INDEX('[31]SPI Raw Data 1819'!$A$1:$AN$37,MATCH($A10,'[31]SPI Raw Data 1819'!$A$1:$A$37,0),MATCH(BJB$1,'[31]SPI Raw Data 1819'!$A$37:$AN$37,0))</f>
        <v>232903</v>
      </c>
      <c r="BJC10" s="197">
        <f>INDEX('[31]SPI Raw Data 1819'!$A$1:$AN$37,MATCH($A10,'[31]SPI Raw Data 1819'!$A$1:$A$37,0),MATCH(BJC$1,'[31]SPI Raw Data 1819'!$A$37:$AN$37,0))</f>
        <v>251731</v>
      </c>
      <c r="BJD10" s="133">
        <f>INDEX('[32]SPI Raw Data 1920'!$A$1:$AN$35, MATCH($A10,'[32]SPI Raw Data 1920'!$A$1:$A$35,0),MATCH(BJD$1,'[32]SPI Raw Data 1920'!$A$37:$AN$37,0))</f>
        <v>92.493361720450679</v>
      </c>
      <c r="BJE10" s="197">
        <f>INDEX('[32]SPI Raw Data 1920'!$A$1:$AN$35, MATCH($A10,'[32]SPI Raw Data 1920'!$A$1:$A$35,0),MATCH(BJE$1,'[32]SPI Raw Data 1920'!$A$37:$AN$37,0))</f>
        <v>231990</v>
      </c>
      <c r="BJF10" s="252">
        <f>INDEX('[32]SPI Raw Data 1920'!$A$1:$AN$35, MATCH($A10,'[32]SPI Raw Data 1920'!$A$1:$A$35,0),MATCH(BJF$1,'[32]SPI Raw Data 1920'!$A$37:$AN$37,0))</f>
        <v>250818</v>
      </c>
      <c r="BJG10" s="115">
        <f t="shared" si="129"/>
        <v>7.3571428571428568</v>
      </c>
      <c r="BJH10" s="87">
        <v>206</v>
      </c>
      <c r="BJI10" s="87">
        <f>INDEX('[40]Historic Data'!$L$2:$U$35,MATCH($A10,'[40]Historic Data'!$L$2:$L$35,0),MATCH(BJI$1,'[40]Historic Data'!$L$2:$U$2,0))</f>
        <v>2800</v>
      </c>
      <c r="BJJ10" s="116">
        <f t="shared" si="130"/>
        <v>11.307692307692307</v>
      </c>
      <c r="BJK10" s="87">
        <v>294</v>
      </c>
      <c r="BJL10" s="87">
        <f>INDEX('[40]Historic Data'!$L$2:$U$35,MATCH($A10,'[40]Historic Data'!$L$2:$L$35,0),MATCH(BJL$1,'[40]Historic Data'!$L$2:$U$2,0))</f>
        <v>2600</v>
      </c>
      <c r="BJM10" s="116">
        <f t="shared" si="131"/>
        <v>9.76</v>
      </c>
      <c r="BJN10" s="87">
        <v>244</v>
      </c>
      <c r="BJO10" s="87">
        <f>INDEX('[40]Historic Data'!$L$2:$U$35,MATCH($A10,'[40]Historic Data'!$L$2:$L$35,0),MATCH(BJO$1,'[40]Historic Data'!$L$2:$U$2,0))</f>
        <v>2500</v>
      </c>
      <c r="BJP10" s="116">
        <f t="shared" si="132"/>
        <v>7.7619047619047619</v>
      </c>
      <c r="BJQ10" s="87">
        <v>163</v>
      </c>
      <c r="BJR10" s="87">
        <f>INDEX('[40]Historic Data'!$L$2:$U$35,MATCH($A10,'[40]Historic Data'!$L$2:$L$35,0),MATCH(BJR$1,'[40]Historic Data'!$L$2:$U$2,0))</f>
        <v>2100</v>
      </c>
      <c r="BJS10" s="116">
        <f t="shared" si="133"/>
        <v>9</v>
      </c>
      <c r="BJT10" s="87">
        <f>INDEX('[3]Raw data 16-17'!$B$2:$ACG$34,MATCH($A10,'[3]Raw data 16-17'!$A$2:$A$34,0),MATCH(BJT$1,'[3]Raw data 16-17'!$B$1:$MA$1,0))</f>
        <v>153</v>
      </c>
      <c r="BJU10" s="87">
        <f>INDEX('[40]Historic Data'!$L$2:$U$35,MATCH($A10,'[40]Historic Data'!$L$2:$L$35,0),MATCH(BJU$1,'[40]Historic Data'!$L$2:$U$2,0))</f>
        <v>1700</v>
      </c>
      <c r="BJV10" s="116">
        <f t="shared" si="134"/>
        <v>6.0526315789473681</v>
      </c>
      <c r="BJW10" s="87">
        <f>INDEX('[14]1718 Collected Indicators'!$A$3:$CH$36,MATCH($A10,'[14]1718 Collected Indicators'!$A$3:$A$36,0),MATCH(BJW$1,'[14]1718 Collected Indicators'!$A$3:$CH$3,0))</f>
        <v>115</v>
      </c>
      <c r="BJX10" s="87">
        <f>INDEX('[40]Historic Data'!$L$2:$U$35,MATCH($A10,'[40]Historic Data'!$L$2:$L$35,0),MATCH(BJX$1,'[40]Historic Data'!$L$2:$U$2,0))</f>
        <v>1900</v>
      </c>
      <c r="BJY10" s="116">
        <f>INDEX('[15]1819 Collected Indicators'!$A$3:$CV$36,MATCH($A10,'[15]1819 Collected Indicators'!$A$3:$A$36,0),MATCH(BJY$1,'[15]1819 Collected Indicators'!$A$3:$CV$3,0))</f>
        <v>6.4375</v>
      </c>
      <c r="BJZ10" s="87">
        <f>INDEX('[15]1819 Collected Indicators'!$A$3:$CV$36,MATCH($A10,'[15]1819 Collected Indicators'!$A$3:$A$36,0),MATCH(BJZ$1,'[15]1819 Collected Indicators'!$A$3:$CV$3,0))</f>
        <v>103</v>
      </c>
      <c r="BKA10" s="87">
        <f>INDEX('[15]1819 Collected Indicators'!$A$3:$CV$36,MATCH($A10,'[15]1819 Collected Indicators'!$A$3:$A$36,0),MATCH(BKA$1,'[15]1819 Collected Indicators'!$A$3:$CV$3,0))</f>
        <v>1600</v>
      </c>
      <c r="BKB10" s="133">
        <f>INDEX('[11]1920 Collected Indicators'!$A$3:$CV$36,MATCH($A10,'[11]1920 Collected Indicators'!$A$3:$A$36,0),MATCH(BKB$1,'[11]1920 Collected Indicators'!$A$3:$CV$3,0))</f>
        <v>9.1666666666666661</v>
      </c>
      <c r="BKC10" s="266">
        <f>INDEX('[11]1920 Collected Indicators'!$A$3:$CV$36,MATCH($A10,'[11]1920 Collected Indicators'!$A$3:$A$36,0),MATCH(BKC$1,'[11]1920 Collected Indicators'!$A$3:$CV$3,0))</f>
        <v>110</v>
      </c>
      <c r="BKD10" s="87">
        <f>INDEX('[11]1920 Collected Indicators'!$A$3:$CV$36,MATCH($A10,'[11]1920 Collected Indicators'!$A$3:$A$36,0),MATCH(BKD$1,'[11]1920 Collected Indicators'!$A$3:$CV$3,0))</f>
        <v>1200</v>
      </c>
      <c r="BKE10" s="133">
        <f t="shared" si="135"/>
        <v>3231.8840579710145</v>
      </c>
      <c r="BKF10" s="131">
        <f>INDEX([41]Sheet1!$B$2:$I$34,MATCH($A10,[41]Sheet1!$A$2:$A$34,0),MATCH(BKF$1,[41]Sheet1!$B$1:$I$1,0))</f>
        <v>2230</v>
      </c>
      <c r="BKG10" s="131">
        <v>690</v>
      </c>
      <c r="BKH10" s="116">
        <f t="shared" si="136"/>
        <v>2565.2797704447635</v>
      </c>
      <c r="BKI10" s="131">
        <f>INDEX([41]Sheet1!$B$2:$I$34,MATCH($A10,[41]Sheet1!$A$2:$A$34,0),MATCH(BKI$1,[41]Sheet1!$B$1:$I$1,0))</f>
        <v>1788</v>
      </c>
      <c r="BKJ10" s="87">
        <v>697</v>
      </c>
      <c r="BKK10" s="116">
        <f t="shared" si="137"/>
        <v>2424.4712990936555</v>
      </c>
      <c r="BKL10" s="131">
        <f>INDEX([41]Sheet1!$B$2:$I$34,MATCH($A10,[41]Sheet1!$A$2:$A$34,0),MATCH(BKL$1,[41]Sheet1!$B$1:$I$1,0))</f>
        <v>1605</v>
      </c>
      <c r="BKM10" s="87">
        <v>662</v>
      </c>
      <c r="BKN10" s="116">
        <f t="shared" si="138"/>
        <v>2627.8317152103559</v>
      </c>
      <c r="BKO10" s="131">
        <f>INDEX([41]Sheet1!$B$2:$I$34,MATCH($A10,[41]Sheet1!$A$2:$A$34,0),MATCH(BKO$1,[41]Sheet1!$B$1:$I$1,0))</f>
        <v>1624</v>
      </c>
      <c r="BKP10" s="87">
        <v>618</v>
      </c>
      <c r="BKQ10" s="116">
        <f t="shared" si="139"/>
        <v>2796.1476725521666</v>
      </c>
      <c r="BKR10" s="131">
        <f>INDEX([41]Sheet1!$B$2:$I$34,MATCH($A10,[41]Sheet1!$A$2:$A$34,0),MATCH(BKR$1,[41]Sheet1!$B$1:$I$1,0))</f>
        <v>1742</v>
      </c>
      <c r="BKS10" s="87">
        <v>623</v>
      </c>
      <c r="BKT10" s="116">
        <f t="shared" si="140"/>
        <v>3027.8637770897831</v>
      </c>
      <c r="BKU10" s="131">
        <f>INDEX([41]Sheet1!$B$2:$I$34,MATCH($A10,[41]Sheet1!$A$2:$A$34,0),MATCH(BKU$1,[41]Sheet1!$B$1:$I$1,0))</f>
        <v>1956</v>
      </c>
      <c r="BKV10" s="87">
        <v>646</v>
      </c>
      <c r="BKW10" s="116">
        <f t="shared" si="141"/>
        <v>3709.0620031796502</v>
      </c>
      <c r="BKX10" s="87">
        <f>INDEX([41]Sheet1!$B$2:$I$34,MATCH($A10,[41]Sheet1!$A$2:$A$34,0),MATCH(BKX$1,[41]Sheet1!$B$1:$I$1,0))</f>
        <v>2333</v>
      </c>
      <c r="BKY10" s="87">
        <f>INDEX('[3]Raw data 16-17'!$B$2:$ACG$34,MATCH($A10,'[3]Raw data 16-17'!$A$2:$A$34,0),MATCH(BKY$1,'[3]Raw data 16-17'!$B$1:$MA$1,0))</f>
        <v>629</v>
      </c>
      <c r="BKZ10" s="88">
        <f t="shared" si="142"/>
        <v>3274.678111587983</v>
      </c>
      <c r="BLA10" s="32">
        <f>INDEX([4]Sheet1!$A$1:$CJ$34, MATCH($A10, [4]Sheet1!$A$1:$A$34, 0), MATCH(BLA$1, [4]Sheet1!$A$1:$CJ$1, 0))</f>
        <v>2289</v>
      </c>
      <c r="BLB10" s="32">
        <f>INDEX('[5]Finance Indicators'!$A$2:$BO$35,MATCH($A10,'[5]Finance Indicators'!$A$2:$A$35,0),MATCH(BLB$1,'[5]Finance Indicators'!$A$2:$BO$2,0))</f>
        <v>699</v>
      </c>
      <c r="BLC10" s="88">
        <f>INDEX('[6]Finance Indicators'!$B$3:$BO$35,MATCH($A10,'[6]Finance Indicators'!$A$3:$A$35,0),MATCH(BLC$1,'[6]Finance Indicators'!$B$2:$BO$2,0))</f>
        <v>3587.4015748031497</v>
      </c>
      <c r="BLD10" s="88">
        <f>INDEX('[6]Finance Indicators'!$B$3:$BO$35,MATCH($A10,'[6]Finance Indicators'!$A$3:$A$35,0),MATCH(BLD$1,'[6]Finance Indicators'!$B$2:$BO$2,0))</f>
        <v>2278</v>
      </c>
      <c r="BLE10" s="88">
        <f>INDEX('[6]Finance Indicators'!$B$3:$BO$35,MATCH($A10,'[6]Finance Indicators'!$A$3:$A$35,0),MATCH(BLE$1,'[6]Finance Indicators'!$B$2:$BO$2,0))</f>
        <v>635</v>
      </c>
      <c r="BLF10" s="250">
        <f t="array" ref="BLF10">INDEX('[7]Finance Indicators'!$A$2:$BO$35,MATCH($A10,'[7]Finance Indicators'!$A$2:$A$35,0),MATCH(BLF$1,'[7]Finance Indicators'!$A$2:$BO$2,0))</f>
        <v>3833.3333333333335</v>
      </c>
      <c r="BLG10" s="250">
        <f t="array" ref="BLG10">INDEX('[7]Finance Indicators'!$A$2:$BO$35,MATCH($A10,'[7]Finance Indicators'!$A$2:$A$35,0),MATCH(BLG$1,'[7]Finance Indicators'!$A$2:$BO$2,0))</f>
        <v>2346</v>
      </c>
      <c r="BLH10" s="277">
        <f t="array" ref="BLH10">INDEX('[7]Finance Indicators'!$A$2:$BO$35,MATCH($A10,'[7]Finance Indicators'!$A$2:$A$35,0),MATCH(BLH$1,'[7]Finance Indicators'!$A$2:$BO$2,0))</f>
        <v>612</v>
      </c>
      <c r="BLI10" s="121">
        <f>(BKE10*100)/Deflators!$B$2</f>
        <v>3807.2353708282681</v>
      </c>
      <c r="BLJ10" s="137">
        <f>(BKH10*100)/Deflators!$B$3</f>
        <v>2976.8268229201844</v>
      </c>
      <c r="BLK10" s="137">
        <f>(BKK10*100)/Deflators!$B$4</f>
        <v>2757.0571737568212</v>
      </c>
      <c r="BLL10" s="137">
        <f>(BKN10*100)/Deflators!$B$5</f>
        <v>2935.3713001722249</v>
      </c>
      <c r="BLM10" s="137">
        <f>(BKQ10*100)/Deflators!$B$6</f>
        <v>3080.9032349452127</v>
      </c>
      <c r="BLN10" s="137">
        <f>(BKT10*100)/Deflators!$B$7</f>
        <v>3309.2148808686788</v>
      </c>
      <c r="BLO10" s="116">
        <f>(BKW10*100)/Deflators!$B$8</f>
        <v>3955.8095816442942</v>
      </c>
      <c r="BLP10" s="116">
        <f>(BKZ10*100)/Deflators!$B$9</f>
        <v>3432.0963592494995</v>
      </c>
      <c r="BLQ10" s="116">
        <f>(BLC10*100)/Deflators!$B$10</f>
        <v>3675.0468483271925</v>
      </c>
      <c r="BLR10" s="248">
        <f>(BLF10*100)/Deflators!$B$11</f>
        <v>3833.3333333333339</v>
      </c>
      <c r="BLS10" s="115">
        <v>65.857142857142904</v>
      </c>
      <c r="BLT10" s="116">
        <v>15.553571428571429</v>
      </c>
      <c r="BLU10" s="116">
        <v>14.5</v>
      </c>
      <c r="BLV10" s="116">
        <v>8.4285714285714288</v>
      </c>
      <c r="BLW10" s="116">
        <f>INDEX('[3]Raw data 16-17'!$B$2:$ACG$34,MATCH($A10,'[3]Raw data 16-17'!$A$2:$A$34,0),MATCH(BLW$1,'[3]Raw data 16-17'!$B$1:$MA$1,0))</f>
        <v>8.5357142857142865</v>
      </c>
      <c r="BLX10" s="116">
        <f>INDEX('[14]1718 Collected Indicators'!$A$3:$CH$36,MATCH($A10,'[14]1718 Collected Indicators'!$A$3:$A$36,0),MATCH(BLX$1,'[14]1718 Collected Indicators'!$A$3:$CH$3,0))</f>
        <v>8.1428571428571423</v>
      </c>
      <c r="BLY10" s="116">
        <f>INDEX('[15]1819 Collected Indicators'!$A$3:$CV$36,MATCH($A10,'[15]1819 Collected Indicators'!$A$3:$A$36,0),MATCH(BLY$1,'[15]1819 Collected Indicators'!$A$3:$CV$3,0))</f>
        <v>12.607142857142858</v>
      </c>
      <c r="BLZ10" s="248">
        <f>INDEX('[11]1920 Collected Indicators'!$A$3:$CV$36,MATCH($A10,'[11]1920 Collected Indicators'!$A$3:$A$36,0),MATCH(BLZ$1,'[11]1920 Collected Indicators'!$A$3:$CV$3,0))</f>
        <v>8.4285714285714288</v>
      </c>
      <c r="BMA10" s="115">
        <f>INDEX([42]Sheet2!$A$1:$H$34,MATCH($A10,[42]Sheet2!$A$1:$A$34,0),MATCH(BMA$1,[42]Sheet2!$A$1:$H$1,0))</f>
        <v>24.868802635925039</v>
      </c>
      <c r="BMB10" s="116">
        <f>INDEX([42]Sheet2!$A$1:$H$34,MATCH($A10,[42]Sheet2!$A$1:$A$34,0),MATCH(BMB$1,[42]Sheet2!$A$1:$H$1,0))</f>
        <v>16.266764148274998</v>
      </c>
      <c r="BMC10" s="116">
        <f>INDEX([42]Sheet2!$A$1:$H$34,MATCH($A10,[42]Sheet2!$A$1:$A$34,0),MATCH(BMC$1,[42]Sheet2!$A$1:$H$1,0))</f>
        <v>15.796916152409873</v>
      </c>
      <c r="BMD10" s="116">
        <f>INDEX([42]Sheet2!$A$1:$H$34,MATCH($A10,[42]Sheet2!$A$1:$A$34,0),MATCH(BMD$1,[42]Sheet2!$A$1:$H$1,0))</f>
        <v>11.875070664692927</v>
      </c>
      <c r="BME10" s="116">
        <f>INDEX([42]Sheet2!$A$1:$H$34,MATCH($A10,[42]Sheet2!$A$1:$A$34,0),MATCH(BME$1,[42]Sheet2!$A$1:$H$1,0))</f>
        <v>14.101865962442853</v>
      </c>
      <c r="BMF10" s="116">
        <f>INDEX([42]Sheet2!$A$1:$H$34,MATCH($A10,[42]Sheet2!$A$1:$A$34,0),MATCH(BMF$1,[42]Sheet2!$A$1:$H$1,0))</f>
        <v>10.741437507730589</v>
      </c>
      <c r="BMG10" s="116">
        <f>INDEX([42]Sheet2!$A$1:$H$34,MATCH($A10,[42]Sheet2!$A$1:$A$34,0),MATCH(BMG$1,[42]Sheet2!$A$1:$H$1,0))</f>
        <v>18.718230407644523</v>
      </c>
      <c r="BMH10" s="116">
        <f>INDEX('[14]1718 Collected Indicators'!$A$3:$CH$36,MATCH($A10,'[14]1718 Collected Indicators'!$A$3:$A$36,0),MATCH(BMH$1,'[14]1718 Collected Indicators'!$A$3:$CH$3,0))</f>
        <v>16.620025639280765</v>
      </c>
      <c r="BMI10" s="116">
        <f>INDEX('[15]1819 Collected Indicators'!$A$3:$CV$36,MATCH($A10,'[15]1819 Collected Indicators'!$A$3:$A$36,0),MATCH(BMI$1,'[15]1819 Collected Indicators'!$A$3:$CV$3,0))</f>
        <v>17.225404133183225</v>
      </c>
      <c r="BMJ10" s="248">
        <f>INDEX('[11]1920 Collected Indicators'!$A$3:$CV$36,MATCH($A10,'[11]1920 Collected Indicators'!$A$3:$A$36,0),MATCH(BMJ$1,'[11]1920 Collected Indicators'!$A$3:$CV$3,0))</f>
        <v>18.270622700000001</v>
      </c>
      <c r="BMK10" s="115">
        <v>19.841269841269842</v>
      </c>
      <c r="BML10" s="87">
        <v>210</v>
      </c>
      <c r="BMM10" s="87">
        <v>105840</v>
      </c>
      <c r="BMN10" s="116">
        <v>12.088838909193141</v>
      </c>
      <c r="BMO10" s="87">
        <v>129</v>
      </c>
      <c r="BMP10" s="87">
        <v>106710</v>
      </c>
      <c r="BMQ10" s="116">
        <v>9.2557965594614817</v>
      </c>
      <c r="BMR10" s="87">
        <v>99</v>
      </c>
      <c r="BMS10" s="87">
        <v>106960</v>
      </c>
      <c r="BMT10" s="116">
        <f t="shared" si="143"/>
        <v>9.2988655384043142</v>
      </c>
      <c r="BMU10" s="87">
        <f>INDEX('[3]Raw data 16-17'!$B$2:$ACG$34,MATCH($A10,'[3]Raw data 16-17'!$A$2:$A$34,0),MATCH(BMU$1,'[3]Raw data 16-17'!$B$1:$MA$1,0))</f>
        <v>100</v>
      </c>
      <c r="BMV10" s="87">
        <f t="shared" si="10"/>
        <v>107540</v>
      </c>
      <c r="BMW10" s="116">
        <f>INDEX('[14]1718 Collected Indicators'!$A$3:$CH$36,MATCH($A10,'[14]1718 Collected Indicators'!$A$3:$A$36,0),MATCH(BMW$1,'[14]1718 Collected Indicators'!$A$3:$CH$3,0))</f>
        <v>13.594747063719597</v>
      </c>
      <c r="BMX10" s="131">
        <f>INDEX('[14]1718 Collected Indicators'!$A$3:$CH$36,MATCH($A10,'[14]1718 Collected Indicators'!$A$3:$A$36,0),MATCH(BMX$1,'[14]1718 Collected Indicators'!$A$3:$CH$3,0))</f>
        <v>147</v>
      </c>
      <c r="BMY10" s="131">
        <f>INDEX('[14]1718 Collected Indicators'!$A$3:$CH$36,MATCH($A10,'[14]1718 Collected Indicators'!$A$3:$A$36,0),MATCH(BMY$1,'[14]1718 Collected Indicators'!$A$3:$CH$3,0))</f>
        <v>108130</v>
      </c>
      <c r="BMZ10" s="116">
        <f>INDEX('[15]1819 Collected Indicators'!$A$3:$CV$36,MATCH($A10,'[15]1819 Collected Indicators'!$A$3:$A$36,0),MATCH(BMZ$1,'[15]1819 Collected Indicators'!$A$3:$CV$3,0))</f>
        <v>14.861995753715499</v>
      </c>
      <c r="BNA10" s="131">
        <f>INDEX('[15]1819 Collected Indicators'!$A$3:$CV$36,MATCH($A10,'[15]1819 Collected Indicators'!$A$3:$A$36,0),MATCH(BNA$1,'[15]1819 Collected Indicators'!$A$3:$CV$3,0))</f>
        <v>161</v>
      </c>
      <c r="BNB10" s="131">
        <f>INDEX('[15]1819 Collected Indicators'!$A$3:$CV$36,MATCH($A10,'[15]1819 Collected Indicators'!$A$3:$A$36,0),MATCH(BNB$1,'[15]1819 Collected Indicators'!$A$3:$CV$3,0))</f>
        <v>108330</v>
      </c>
      <c r="BNC10" s="131">
        <f>INDEX('[11]1920 Collected Indicators'!$A$3:$CV$36,MATCH($A10,'[11]1920 Collected Indicators'!$A$3:$A$36,0),MATCH(BNC$1,'[11]1920 Collected Indicators'!$A$3:$CV$3,0))</f>
        <v>14.727540500736376</v>
      </c>
      <c r="BND10" s="131">
        <f>INDEX('[11]1920 Collected Indicators'!$A$3:$CV$36,MATCH($A10,'[11]1920 Collected Indicators'!$A$3:$A$36,0),MATCH(BND$1,'[11]1920 Collected Indicators'!$A$3:$CV$3,0))</f>
        <v>160</v>
      </c>
      <c r="BNE10" s="268">
        <f>INDEX('[11]1920 Collected Indicators'!$A$3:$CV$36,MATCH($A10,'[11]1920 Collected Indicators'!$A$3:$A$36,0),MATCH(BNE$1,'[11]1920 Collected Indicators'!$A$3:$CV$3,0))</f>
        <v>108640</v>
      </c>
      <c r="BNF10" s="119">
        <f t="shared" si="144"/>
        <v>26353.031172308281</v>
      </c>
      <c r="BNG10" s="87">
        <f>INDEX('[43]All Years'!$A$1:$I$34,MATCH($A10,'[43]All Years'!$A$1:$A$34,0),MATCH(BNG$1,'[43]All Years'!$A$1:$I$1,0))</f>
        <v>2756</v>
      </c>
      <c r="BNH10" s="87">
        <v>104580</v>
      </c>
      <c r="BNI10" s="88">
        <f t="shared" si="145"/>
        <v>71244.142679544806</v>
      </c>
      <c r="BNJ10" s="87">
        <f>INDEX('[43]All Years'!$A$1:$I$34,MATCH($A10,'[43]All Years'!$A$1:$A$34,0),MATCH(BNJ$1,'[43]All Years'!$A$1:$I$1,0))</f>
        <v>7450</v>
      </c>
      <c r="BNK10" s="87">
        <v>104570</v>
      </c>
      <c r="BNL10" s="88">
        <f t="shared" si="146"/>
        <v>33849.641103135626</v>
      </c>
      <c r="BNM10" s="87">
        <f>INDEX('[43]All Years'!$A$1:$I$34,MATCH($A10,'[43]All Years'!$A$1:$A$34,0),MATCH(BNM$1,'[43]All Years'!$A$1:$I$1,0))</f>
        <v>3584</v>
      </c>
      <c r="BNN10" s="87">
        <v>105880</v>
      </c>
      <c r="BNO10" s="88">
        <f t="shared" si="147"/>
        <v>32032.873606650297</v>
      </c>
      <c r="BNP10" s="87">
        <f>INDEX('[43]All Years'!$A$1:$I$34,MATCH($A10,'[43]All Years'!$A$1:$A$34,0),MATCH(BNP$1,'[43]All Years'!$A$1:$I$1,0))</f>
        <v>3391</v>
      </c>
      <c r="BNQ10" s="87">
        <v>105860</v>
      </c>
      <c r="BNR10" s="88">
        <f t="shared" si="148"/>
        <v>28483.088166401198</v>
      </c>
      <c r="BNS10" s="131">
        <f>INDEX('[43]All Years'!$A$1:$I$34,MATCH($A10,'[43]All Years'!$A$1:$A$34,0),MATCH(BNS$1,'[43]All Years'!$A$1:$I$1,0))</f>
        <v>3040</v>
      </c>
      <c r="BNT10" s="87">
        <v>106730</v>
      </c>
      <c r="BNU10" s="88">
        <f t="shared" si="149"/>
        <v>26626.776364996262</v>
      </c>
      <c r="BNV10" s="87">
        <f>INDEX('[43]All Years'!$A$1:$I$34,MATCH($A10,'[43]All Years'!$A$1:$A$34,0),MATCH(BNV$1,'[43]All Years'!$A$1:$I$1,0))</f>
        <v>2848</v>
      </c>
      <c r="BNW10" s="131">
        <v>106960</v>
      </c>
      <c r="BNX10" s="88">
        <f t="shared" si="150"/>
        <v>38488.004463455458</v>
      </c>
      <c r="BNY10" s="87">
        <f>INDEX('[43]All Years'!$A$1:$I$34,MATCH($A10,'[43]All Years'!$A$1:$A$34,0),MATCH(BNY$1,'[43]All Years'!$A$1:$I$1,0))</f>
        <v>4139</v>
      </c>
      <c r="BNZ10" s="32">
        <v>107540</v>
      </c>
      <c r="BOA10" s="88">
        <f t="shared" si="151"/>
        <v>26875.057800795341</v>
      </c>
      <c r="BOB10" s="32">
        <f>INDEX([4]Sheet1!$A$1:$CJ$34, MATCH($A10, [4]Sheet1!$A$1:$A$34, 0), MATCH(BOB$1, [4]Sheet1!$A$1:$CJ$1, 0))</f>
        <v>2906</v>
      </c>
      <c r="BOC10" s="32">
        <f>INDEX('[5]Finance Indicators'!$A$2:$BO$35,MATCH($A10,'[5]Finance Indicators'!$A$2:$A$35,0),MATCH(BOC$1,'[5]Finance Indicators'!$A$2:$BO$2,0))</f>
        <v>108130</v>
      </c>
      <c r="BOD10" s="88">
        <f>INDEX('[6]Finance Indicators'!$B$3:$BO$35,MATCH($A10,'[6]Finance Indicators'!$A$3:$A$35,0),MATCH(BOD$1,'[6]Finance Indicators'!$B$2:$BO$2,0))</f>
        <v>28939.351980060925</v>
      </c>
      <c r="BOE10" s="88">
        <f>INDEX('[6]Finance Indicators'!$B$3:$BO$35,MATCH($A10,'[6]Finance Indicators'!$A$3:$A$35,0),MATCH(BOE$1,'[6]Finance Indicators'!$B$2:$BO$2,0))</f>
        <v>3135</v>
      </c>
      <c r="BOF10" s="88">
        <f>INDEX('[6]Finance Indicators'!$B$3:$BO$35,MATCH($A10,'[6]Finance Indicators'!$A$3:$A$35,0),MATCH(BOF$1,'[6]Finance Indicators'!$B$2:$BO$2,0))</f>
        <v>108330</v>
      </c>
      <c r="BOG10" s="250">
        <f t="array" ref="BOG10">INDEX('[7]Finance Indicators'!$A$2:$BO$35,MATCH($A10,'[7]Finance Indicators'!$A$2:$A$35,0),MATCH(BOG$1,'[7]Finance Indicators'!$A$2:$BO$2,0))</f>
        <v>40031.296023564064</v>
      </c>
      <c r="BOH10" s="250">
        <f t="array" ref="BOH10">INDEX('[7]Finance Indicators'!$A$2:$BO$35,MATCH($A10,'[7]Finance Indicators'!$A$2:$A$35,0),MATCH(BOH$1,'[7]Finance Indicators'!$A$2:$BO$2,0))</f>
        <v>4349</v>
      </c>
      <c r="BOI10" s="250">
        <f t="array" ref="BOI10">INDEX('[7]Finance Indicators'!$A$2:$BO$35,MATCH($A10,'[7]Finance Indicators'!$A$2:$A$35,0),MATCH(BOI$1,'[7]Finance Indicators'!$A$2:$BO$2,0))</f>
        <v>108640</v>
      </c>
      <c r="BOJ10" s="115">
        <f>(BNF10*100)/Deflators!$B$2</f>
        <v>31044.490027510714</v>
      </c>
      <c r="BOK10" s="116">
        <f>(BNI10*100)/Deflators!$B$3</f>
        <v>82673.818796634179</v>
      </c>
      <c r="BOL10" s="116">
        <f>(BNL10*100)/Deflators!$B$4</f>
        <v>38493.091614399331</v>
      </c>
      <c r="BOM10" s="116">
        <f>(BNO10*100)/Deflators!$B$5</f>
        <v>35781.73491961175</v>
      </c>
      <c r="BON10" s="116">
        <f>(BNR10*100)/Deflators!$B$6</f>
        <v>31383.763931537484</v>
      </c>
      <c r="BOO10" s="116">
        <f>(BNU10*100)/Deflators!$B$7</f>
        <v>29100.95402683477</v>
      </c>
      <c r="BOP10" s="116">
        <f>(BNX10*100)/Deflators!$B$8</f>
        <v>41048.4420870791</v>
      </c>
      <c r="BOQ10" s="116">
        <f>(BOA10*100)/Deflators!$B$9</f>
        <v>28166.978521134977</v>
      </c>
      <c r="BOR10" s="116">
        <f>(BOD10*100)/Deflators!$B$10</f>
        <v>29646.3811115961</v>
      </c>
      <c r="BOS10" s="248">
        <f>(BOG10*100)/Deflators!$B$11</f>
        <v>40031.296023564064</v>
      </c>
      <c r="BOT10" s="115">
        <f>INDEX([44]IG1!$AL$4:$AX$40,MATCH($A10,[44]IG1!$AL$4:$AL$40,0),MATCH(BOT$1,[44]IG1!$AL$40:$AX$40,0))</f>
        <v>20.599999999999998</v>
      </c>
      <c r="BOU10" s="116">
        <f>INDEX([44]IG1!$AL$4:$AX$40,MATCH($A10,[44]IG1!$AL$4:$AL$40,0),MATCH(BOU$1,[44]IG1!$AL$40:$AX$40,0))</f>
        <v>21</v>
      </c>
      <c r="BOV10" s="116">
        <f>INDEX([44]IG1!$AL$4:$AX$40,MATCH($A10,[44]IG1!$AL$4:$AL$40,0),MATCH(BOV$1,[44]IG1!$AL$40:$AX$40,0))</f>
        <v>20.599999999999998</v>
      </c>
      <c r="BOW10" s="116">
        <f>INDEX([44]IG1!$AL$4:$AX$40,MATCH($A10,[44]IG1!$AL$4:$AL$40,0),MATCH(BOW$1,[44]IG1!$AL$40:$AX$40,0))</f>
        <v>23.7</v>
      </c>
      <c r="BOX10" s="116">
        <f>INDEX([44]IG1!$AL$4:$AX$40,MATCH($A10,[44]IG1!$AL$4:$AL$40,0),MATCH(BOX$1,[44]IG1!$AL$40:$AX$40,0))</f>
        <v>28.599999999999998</v>
      </c>
      <c r="BOY10" s="116">
        <f>INDEX('[14]1718 Collected Indicators'!$A$3:$CH$36,MATCH($A10,'[14]1718 Collected Indicators'!$A$3:$A$36,0),MATCH(BOY$1,'[14]1718 Collected Indicators'!$A$3:$CH$3,0))</f>
        <v>18.600000000000001</v>
      </c>
      <c r="BOZ10" s="116">
        <f>INDEX('[15]1819 Collected Indicators'!$A$3:$CV$36,MATCH($A10,'[15]1819 Collected Indicators'!$A$3:$A$36,0),MATCH(BOZ$1,'[15]1819 Collected Indicators'!$A$3:$CV$3,0))</f>
        <v>26.3</v>
      </c>
      <c r="BPA10" s="248">
        <f>INDEX('[11]1920 Collected Indicators'!$A$3:$CV$36,MATCH($A10,'[11]1920 Collected Indicators'!$A$3:$A$36,0),MATCH(BPA$1,'[11]1920 Collected Indicators'!$A$3:$CV$3,0))</f>
        <v>25</v>
      </c>
      <c r="BPB10" s="115">
        <f>INDEX([45]ALL!$A$2:$F$37,MATCH($A10,[45]ALL!$A$2:$A$37,0),MATCH(BPB$1,[45]ALL!$A$37:$F$37,0))</f>
        <v>75</v>
      </c>
      <c r="BPC10" s="116">
        <f>INDEX([45]ALL!$A$2:$F$37,MATCH($A10,[45]ALL!$A$2:$A$37,0),MATCH(BPC$1,[45]ALL!$A$37:$F$37,0))</f>
        <v>83</v>
      </c>
      <c r="BPD10" s="116">
        <f>INDEX([45]ALL!$A$2:$F$37,MATCH($A10,[45]ALL!$A$2:$A$37,0),MATCH(BPD$1,[45]ALL!$A$37:$F$37,0))</f>
        <v>89</v>
      </c>
      <c r="BPE10" s="116">
        <f>INDEX([45]ALL!$A$2:$F$37,MATCH($A10,[45]ALL!$A$2:$A$37,0),MATCH(BPE$1,[45]ALL!$A$37:$F$37,0))</f>
        <v>91</v>
      </c>
      <c r="BPF10" s="116">
        <f>INDEX('[14]1718 Collected Indicators'!$A$3:$CH$36,MATCH($A10,'[14]1718 Collected Indicators'!$A$3:$A$36,0),MATCH(BPF$1,'[14]1718 Collected Indicators'!$A$3:$CH$3,0))</f>
        <v>94.63</v>
      </c>
      <c r="BPG10" s="116">
        <f>INDEX('[15]1819 Collected Indicators'!$A$3:$CV$36,MATCH($A10,'[15]1819 Collected Indicators'!$A$3:$A$36,0),MATCH(BPG$1,'[15]1819 Collected Indicators'!$A$3:$CV$3,0))</f>
        <v>96</v>
      </c>
      <c r="BPH10" s="248">
        <f>INDEX('[11]1920 Collected Indicators'!$A$3:$CV$36,MATCH($A10,'[11]1920 Collected Indicators'!$A$3:$A$36,0),MATCH(BPH$1,'[11]1920 Collected Indicators'!$A$3:$CV$3,0))</f>
        <v>96.8</v>
      </c>
      <c r="BPI10" s="115">
        <f>INDEX('[46]2014-15'!$A$3:$G$37,MATCH($A10,'[46]2014-15'!$A$3:$A$37,0),MATCH(BPI$1,'[46]2014-15'!$A$37:$G$37,0))</f>
        <v>7.6419213973799121</v>
      </c>
      <c r="BPJ10" s="116">
        <f>INDEX('[46]2015-16'!$A$3:$G$37,MATCH($A10,'[46]2015-16'!$A$3:$A$37,0),MATCH(BPJ$1,'[46]2015-16'!$A$37:$G$37,0))</f>
        <v>6.5502183406113534</v>
      </c>
      <c r="BPK10" s="116">
        <f>INDEX('[46]2016-17'!$A$3:$G$37,MATCH($A10,'[46]2016-17'!$A$3:$A$37,0),MATCH(BPK$1,'[46]2016-17'!$A$37:$G$37,0))</f>
        <v>8.5152838427947604</v>
      </c>
      <c r="BPL10" s="116">
        <f>INDEX('[14]1718 Collected Indicators'!$A$3:$CH$36,MATCH($A10,'[14]1718 Collected Indicators'!$A$3:$A$36,0),MATCH(BPL$1,'[14]1718 Collected Indicators'!$A$3:$CH$3,0))</f>
        <v>8.9130434782608692</v>
      </c>
      <c r="BPM10" s="116">
        <f>INDEX('[15]1819 Collected Indicators'!$A$3:$CV$36,MATCH($A10,'[15]1819 Collected Indicators'!$A$3:$A$36,0),MATCH(BPM$1,'[15]1819 Collected Indicators'!$A$3:$CV$3,0))</f>
        <v>9.1304347826086953</v>
      </c>
      <c r="BPN10" s="248">
        <f>INDEX('[11]1920 Collected Indicators'!$A$3:$CV$36,MATCH($A10,'[11]1920 Collected Indicators'!$A$3:$A$36,0),MATCH(BPN$1,'[11]1920 Collected Indicators'!$A$3:$CV$3,0))</f>
        <v>9.7826086956521738</v>
      </c>
      <c r="BPO10" s="115">
        <f>INDEX('[46]2014-15'!$A$3:$G$37,MATCH($A10,'[46]2014-15'!$A$3:$A$37,0),MATCH(BPO$1,'[46]2014-15'!$A$37:$G$37,0))</f>
        <v>86.040228159711802</v>
      </c>
      <c r="BPP10" s="116">
        <f>INDEX('[46]2015-16'!$A$3:$G$37,MATCH($A10,'[46]2015-16'!$A$3:$A$37,0),MATCH(BPP$1,'[46]2015-16'!$A$37:$G$37,0))</f>
        <v>93.406593406593416</v>
      </c>
      <c r="BPQ10" s="116">
        <f>INDEX('[46]2016-17'!$A$3:$G$37,MATCH($A10,'[46]2016-17'!$A$3:$A$37,0),MATCH(BPQ$1,'[46]2016-17'!$A$37:$G$37,0))</f>
        <v>89.915174363807722</v>
      </c>
      <c r="BPR10" s="116">
        <f>INDEX('[14]1718 Collected Indicators'!$A$3:$CH$36,MATCH($A10,'[14]1718 Collected Indicators'!$A$3:$A$36,0),MATCH(BPR$1,'[14]1718 Collected Indicators'!$A$3:$CH$3,0))</f>
        <v>39.704604691572548</v>
      </c>
      <c r="BPS10" s="116">
        <f>INDEX('[15]1819 Collected Indicators'!$A$3:$CV$36,MATCH($A10,'[15]1819 Collected Indicators'!$A$3:$A$36,0),MATCH(BPS$1,'[15]1819 Collected Indicators'!$A$3:$CV$3,0))</f>
        <v>37.743888764296926</v>
      </c>
      <c r="BPT10" s="117">
        <f>INDEX('[11]1920 Collected Indicators'!$A$3:$CV$36,MATCH($A10,'[11]1920 Collected Indicators'!$A$3:$A$36,0),MATCH(BPT$1,'[11]1920 Collected Indicators'!$A$3:$CV$3,0))</f>
        <v>37.700000000000003</v>
      </c>
      <c r="BPU10" s="115">
        <f t="array" ref="BPU10">INDEX('[47]FINSUS Raw Data'!$A$2:$BH$35,MATCH($A10,'[47]FINSUS Raw Data'!$A$2:$A$35,0),MATCH(BPU$1,'[47]FINSUS Raw Data'!$A$2:$BH$2,0))</f>
        <v>11.34</v>
      </c>
      <c r="BPV10" s="116">
        <f t="array" ref="BPV10">INDEX('[47]FINSUS Raw Data'!$A$2:$BH$35,MATCH($A10,'[47]FINSUS Raw Data'!$A$2:$A$35,0),MATCH(BPV$1,'[47]FINSUS Raw Data'!$A$2:$BH$2,0))</f>
        <v>12.08</v>
      </c>
      <c r="BPW10" s="116">
        <f t="array" ref="BPW10">INDEX('[47]FINSUS Raw Data'!$A$2:$BH$35,MATCH($A10,'[47]FINSUS Raw Data'!$A$2:$A$35,0),MATCH(BPW$1,'[47]FINSUS Raw Data'!$A$2:$BH$2,0))</f>
        <v>12.11</v>
      </c>
      <c r="BPX10" s="116">
        <f t="array" ref="BPX10">INDEX('[47]FINSUS Raw Data'!$A$2:$BH$35,MATCH($A10,'[47]FINSUS Raw Data'!$A$2:$A$35,0),MATCH(BPX$1,'[47]FINSUS Raw Data'!$A$2:$BH$2,0))</f>
        <v>12.16</v>
      </c>
      <c r="BPY10" s="116">
        <f t="array" ref="BPY10">INDEX('[47]FINSUS Raw Data'!$A$2:$BH$35,MATCH($A10,'[47]FINSUS Raw Data'!$A$2:$A$35,0),MATCH(BPY$1,'[47]FINSUS Raw Data'!$A$2:$BH$2,0))</f>
        <v>11.690000000000001</v>
      </c>
      <c r="BPZ10" s="116">
        <f t="array" ref="BPZ10">INDEX('[47]FINSUS Raw Data'!$A$2:$BH$35,MATCH($A10,'[47]FINSUS Raw Data'!$A$2:$A$35,0),MATCH(BPZ$1,'[47]FINSUS Raw Data'!$A$2:$BH$2,0))</f>
        <v>14.63</v>
      </c>
      <c r="BQA10" s="117">
        <f t="array" ref="BQA10">INDEX('[47]FINSUS Raw Data'!$A$2:$BH$35,MATCH($A10,'[47]FINSUS Raw Data'!$A$2:$A$35,0),MATCH(BQA$1,'[47]FINSUS Raw Data'!$A$2:$BH$2,0))</f>
        <v>14.95</v>
      </c>
      <c r="BQB10" s="115">
        <f>INDEX('[47]FINSUS Raw Data'!$A$2:$BH$35,MATCH($A10,'[47]FINSUS Raw Data'!$A$2:$A$35,0),MATCH(BQB$1,'[47]FINSUS Raw Data'!$A$2:$BH$2,0))</f>
        <v>0.33</v>
      </c>
      <c r="BQC10" s="116">
        <f t="array" ref="BQC10">INDEX('[47]FINSUS Raw Data'!$A$2:$BH$35,MATCH($A10,'[47]FINSUS Raw Data'!$A$2:$A$35,0),MATCH(BQC$1,'[47]FINSUS Raw Data'!$A$2:$BH$2,0))</f>
        <v>1.25</v>
      </c>
      <c r="BQD10" s="116">
        <f t="array" ref="BQD10">INDEX('[47]FINSUS Raw Data'!$A$2:$BH$35,MATCH($A10,'[47]FINSUS Raw Data'!$A$2:$A$35,0),MATCH(BQD$1,'[47]FINSUS Raw Data'!$A$2:$BH$2,0))</f>
        <v>1.94</v>
      </c>
      <c r="BQE10" s="116">
        <f t="array" ref="BQE10">INDEX('[47]FINSUS Raw Data'!$A$2:$BH$35,MATCH($A10,'[47]FINSUS Raw Data'!$A$2:$A$35,0),MATCH(BQE$1,'[47]FINSUS Raw Data'!$A$2:$BH$2,0))</f>
        <v>1.96</v>
      </c>
      <c r="BQF10" s="116">
        <f t="array" ref="BQF10">INDEX('[47]FINSUS Raw Data'!$A$2:$BH$35,MATCH($A10,'[47]FINSUS Raw Data'!$A$2:$A$35,0),MATCH(BQF$1,'[47]FINSUS Raw Data'!$A$2:$BH$2,0))</f>
        <v>2.04</v>
      </c>
      <c r="BQG10" s="116">
        <f t="array" ref="BQG10">INDEX('[47]FINSUS Raw Data'!$A$2:$BH$35,MATCH($A10,'[47]FINSUS Raw Data'!$A$2:$A$35,0),MATCH(BQG$1,'[47]FINSUS Raw Data'!$A$2:$BH$2,0))</f>
        <v>4.43</v>
      </c>
      <c r="BQH10" s="117">
        <f t="array" ref="BQH10">INDEX('[47]FINSUS Raw Data'!$A$2:$BH$35,MATCH($A10,'[47]FINSUS Raw Data'!$A$2:$A$35,0),MATCH(BQH$1,'[47]FINSUS Raw Data'!$A$2:$BH$2,0))</f>
        <v>2.09</v>
      </c>
      <c r="BQI10" s="115">
        <f t="array" ref="BQI10">INDEX('[47]FINSUS Raw Data'!$A$2:$BH$35,MATCH($A10,'[47]FINSUS Raw Data'!$A$2:$A$35,0),MATCH(BQI$1,'[47]FINSUS Raw Data'!$A$2:$BH$2,0))</f>
        <v>11.200000000000001</v>
      </c>
      <c r="BQJ10" s="116">
        <f t="array" ref="BQJ10">INDEX('[47]FINSUS Raw Data'!$A$2:$BH$35,MATCH($A10,'[47]FINSUS Raw Data'!$A$2:$A$35,0),MATCH(BQJ$1,'[47]FINSUS Raw Data'!$A$2:$BH$2,0))</f>
        <v>11.1</v>
      </c>
      <c r="BQK10" s="116">
        <f t="array" ref="BQK10">INDEX('[47]FINSUS Raw Data'!$A$2:$BH$35,MATCH($A10,'[47]FINSUS Raw Data'!$A$2:$A$35,0),MATCH(BQK$1,'[47]FINSUS Raw Data'!$A$2:$BH$2,0))</f>
        <v>10.8</v>
      </c>
      <c r="BQL10" s="116">
        <f t="array" ref="BQL10">INDEX('[47]FINSUS Raw Data'!$A$2:$BH$35,MATCH($A10,'[47]FINSUS Raw Data'!$A$2:$A$35,0),MATCH(BQL$1,'[47]FINSUS Raw Data'!$A$2:$BH$2,0))</f>
        <v>10.8</v>
      </c>
      <c r="BQM10" s="116">
        <f t="array" ref="BQM10">INDEX('[47]FINSUS Raw Data'!$A$2:$BH$35,MATCH($A10,'[47]FINSUS Raw Data'!$A$2:$A$35,0),MATCH(BQM$1,'[47]FINSUS Raw Data'!$A$2:$BH$2,0))</f>
        <v>10.5</v>
      </c>
      <c r="BQN10" s="116">
        <f t="array" ref="BQN10">INDEX('[47]FINSUS Raw Data'!$A$2:$BH$35,MATCH($A10,'[47]FINSUS Raw Data'!$A$2:$A$35,0),MATCH(BQN$1,'[47]FINSUS Raw Data'!$A$2:$BH$2,0))</f>
        <v>8</v>
      </c>
      <c r="BQO10" s="117">
        <f t="array" ref="BQO10">INDEX('[47]FINSUS Raw Data'!$A$2:$BH$35,MATCH($A10,'[47]FINSUS Raw Data'!$A$2:$A$35,0),MATCH(BQO$1,'[47]FINSUS Raw Data'!$A$2:$BH$2,0))</f>
        <v>7.9</v>
      </c>
      <c r="BQP10" s="115">
        <f t="array" ref="BQP10">INDEX('[47]FINSUS Raw Data'!$A$2:$BH$35,MATCH($A10,'[47]FINSUS Raw Data'!$A$2:$A$35,0),MATCH(BQP$1,'[47]FINSUS Raw Data'!$A$2:$BH$2,0))</f>
        <v>30</v>
      </c>
      <c r="BQQ10" s="116">
        <f t="array" ref="BQQ10">INDEX('[47]FINSUS Raw Data'!$A$2:$BH$35,MATCH($A10,'[47]FINSUS Raw Data'!$A$2:$A$35,0),MATCH(BQQ$1,'[47]FINSUS Raw Data'!$A$2:$BH$2,0))</f>
        <v>28.999999999999996</v>
      </c>
      <c r="BQR10" s="116">
        <f t="array" ref="BQR10">INDEX('[47]FINSUS Raw Data'!$A$2:$BH$35,MATCH($A10,'[47]FINSUS Raw Data'!$A$2:$A$35,0),MATCH(BQR$1,'[47]FINSUS Raw Data'!$A$2:$BH$2,0))</f>
        <v>29.599999999999998</v>
      </c>
      <c r="BQS10" s="116">
        <f t="array" ref="BQS10">INDEX('[47]FINSUS Raw Data'!$A$2:$BH$35,MATCH($A10,'[47]FINSUS Raw Data'!$A$2:$A$35,0),MATCH(BQS$1,'[47]FINSUS Raw Data'!$A$2:$BH$2,0))</f>
        <v>18.899999999999999</v>
      </c>
      <c r="BQT10" s="116">
        <f t="array" ref="BQT10">INDEX('[47]FINSUS Raw Data'!$A$2:$BH$35,MATCH($A10,'[47]FINSUS Raw Data'!$A$2:$A$35,0),MATCH(BQT$1,'[47]FINSUS Raw Data'!$A$2:$BH$2,0))</f>
        <v>17.2</v>
      </c>
      <c r="BQU10" s="116">
        <f t="array" ref="BQU10">INDEX('[47]FINSUS Raw Data'!$A$2:$BH$35,MATCH($A10,'[47]FINSUS Raw Data'!$A$2:$A$35,0),MATCH(BQU$1,'[47]FINSUS Raw Data'!$A$2:$BH$2,0))</f>
        <v>11.799999999999999</v>
      </c>
      <c r="BQV10" s="117">
        <f t="array" ref="BQV10">INDEX('[47]FINSUS Raw Data'!$A$2:$BH$35,MATCH($A10,'[47]FINSUS Raw Data'!$A$2:$A$35,0),MATCH(BQV$1,'[47]FINSUS Raw Data'!$A$2:$BH$2,0))</f>
        <v>12</v>
      </c>
      <c r="BQW10" s="115">
        <f t="array" ref="BQW10">INDEX('[47]FINSUS Raw Data'!$A$2:$BH$35,MATCH($A10,'[47]FINSUS Raw Data'!$A$2:$A$35,0),MATCH(BQW$1,'[47]FINSUS Raw Data'!$A$2:$BH$2,0))</f>
        <v>99.419148285237839</v>
      </c>
      <c r="BQX10" s="213">
        <f t="array" ref="BQX10">INDEX('[47]FINSUS Raw Data'!$A$2:$BH$35,MATCH($A10,'[47]FINSUS Raw Data'!$A$2:$A$35,0),MATCH(BQX$1,'[47]FINSUS Raw Data'!$A$2:$BH$2,0))</f>
        <v>230725</v>
      </c>
      <c r="BQY10" s="213">
        <f t="array" ref="BQY10">INDEX('[47]FINSUS Raw Data'!$A$2:$BH$35,MATCH($A10,'[47]FINSUS Raw Data'!$A$2:$A$35,0),MATCH(BQY$1,'[47]FINSUS Raw Data'!$A$2:$BH$2,0))</f>
        <v>232073</v>
      </c>
      <c r="BQZ10" s="116">
        <f t="array" ref="BQZ10">INDEX('[47]FINSUS Raw Data'!$A$2:$BH$35,MATCH($A10,'[47]FINSUS Raw Data'!$A$2:$A$35,0),MATCH(BQZ$1,'[47]FINSUS Raw Data'!$A$2:$BH$2,0))</f>
        <v>100.1269057222944</v>
      </c>
      <c r="BRA10" s="213">
        <f t="array" ref="BRA10">INDEX('[47]FINSUS Raw Data'!$A$2:$BH$35,MATCH($A10,'[47]FINSUS Raw Data'!$A$2:$A$35,0),MATCH(BRA$1,'[47]FINSUS Raw Data'!$A$2:$BH$2,0))</f>
        <v>234329</v>
      </c>
      <c r="BRB10" s="213">
        <f t="array" ref="BRB10">INDEX('[47]FINSUS Raw Data'!$A$2:$BH$35,MATCH($A10,'[47]FINSUS Raw Data'!$A$2:$A$35,0),MATCH(BRB$1,'[47]FINSUS Raw Data'!$A$2:$BH$2,0))</f>
        <v>234032</v>
      </c>
      <c r="BRC10" s="116">
        <f t="array" ref="BRC10">INDEX('[47]FINSUS Raw Data'!$A$2:$BH$35,MATCH($A10,'[47]FINSUS Raw Data'!$A$2:$A$35,0),MATCH(BRC$1,'[47]FINSUS Raw Data'!$A$2:$BH$2,0))</f>
        <v>98.174351129807292</v>
      </c>
      <c r="BRD10" s="213">
        <f t="array" ref="BRD10">INDEX('[47]FINSUS Raw Data'!$A$2:$BH$35,MATCH($A10,'[47]FINSUS Raw Data'!$A$2:$A$35,0),MATCH(BRD$1,'[47]FINSUS Raw Data'!$A$2:$BH$2,0))</f>
        <v>236180</v>
      </c>
      <c r="BRE10" s="213">
        <f t="array" ref="BRE10">INDEX('[47]FINSUS Raw Data'!$A$2:$BH$35,MATCH($A10,'[47]FINSUS Raw Data'!$A$2:$A$35,0),MATCH(BRE$1,'[47]FINSUS Raw Data'!$A$2:$BH$2,0))</f>
        <v>240572</v>
      </c>
      <c r="BRF10" s="116">
        <f t="array" ref="BRF10">INDEX('[47]FINSUS Raw Data'!$A$2:$BH$35,MATCH($A10,'[47]FINSUS Raw Data'!$A$2:$A$35,0),MATCH(BRF$1,'[47]FINSUS Raw Data'!$A$2:$BH$2,0))</f>
        <v>99.790308325968411</v>
      </c>
      <c r="BRG10" s="213">
        <f t="array" ref="BRG10">INDEX('[47]FINSUS Raw Data'!$A$2:$BH$35,MATCH($A10,'[47]FINSUS Raw Data'!$A$2:$A$35,0),MATCH(BRG$1,'[47]FINSUS Raw Data'!$A$2:$BH$2,0))</f>
        <v>239373</v>
      </c>
      <c r="BRH10" s="213">
        <f t="array" ref="BRH10">INDEX('[47]FINSUS Raw Data'!$A$2:$BH$35,MATCH($A10,'[47]FINSUS Raw Data'!$A$2:$A$35,0),MATCH(BRH$1,'[47]FINSUS Raw Data'!$A$2:$BH$2,0))</f>
        <v>239876</v>
      </c>
      <c r="BRI10" s="116">
        <f t="array" ref="BRI10">INDEX('[47]FINSUS Raw Data'!$A$2:$BH$35,MATCH($A10,'[47]FINSUS Raw Data'!$A$2:$A$35,0),MATCH(BRI$1,'[47]FINSUS Raw Data'!$A$2:$BH$2,0))</f>
        <v>98.611168095843766</v>
      </c>
      <c r="BRJ10" s="213">
        <f t="array" ref="BRJ10">INDEX('[47]FINSUS Raw Data'!$A$2:$BH$35,MATCH($A10,'[47]FINSUS Raw Data'!$A$2:$A$35,0),MATCH(BRJ$1,'[47]FINSUS Raw Data'!$A$2:$BH$2,0))</f>
        <v>240345</v>
      </c>
      <c r="BRK10" s="213">
        <f t="array" ref="BRK10">INDEX('[47]FINSUS Raw Data'!$A$2:$BH$35,MATCH($A10,'[47]FINSUS Raw Data'!$A$2:$A$35,0),MATCH(BRK$1,'[47]FINSUS Raw Data'!$A$2:$BH$2,0))</f>
        <v>243730</v>
      </c>
      <c r="BRL10" s="116">
        <f t="array" ref="BRL10">INDEX('[47]FINSUS Raw Data'!$A$2:$BH$35,MATCH($A10,'[47]FINSUS Raw Data'!$A$2:$A$35,0),MATCH(BRL$1,'[47]FINSUS Raw Data'!$A$2:$BH$2,0))</f>
        <v>97.886693574637064</v>
      </c>
      <c r="BRM10" s="213">
        <f t="array" ref="BRM10">INDEX('[47]FINSUS Raw Data'!$A$2:$BH$35,MATCH($A10,'[47]FINSUS Raw Data'!$A$2:$A$35,0),MATCH(BRM$1,'[47]FINSUS Raw Data'!$A$2:$BH$2,0))</f>
        <v>240582</v>
      </c>
      <c r="BRN10" s="213">
        <f t="array" ref="BRN10">INDEX('[47]FINSUS Raw Data'!$A$2:$BH$35,MATCH($A10,'[47]FINSUS Raw Data'!$A$2:$A$35,0),MATCH(BRN$1,'[47]FINSUS Raw Data'!$A$2:$BH$2,0))</f>
        <v>245776</v>
      </c>
      <c r="BRO10" s="116">
        <f t="array" ref="BRO10">INDEX('[47]FINSUS Raw Data'!$A$2:$BH$35,MATCH($A10,'[47]FINSUS Raw Data'!$A$2:$A$35,0),MATCH(BRO$1,'[47]FINSUS Raw Data'!$A$2:$BH$2,0))</f>
        <v>97.924947012176659</v>
      </c>
      <c r="BRP10" s="213">
        <f t="array" ref="BRP10">INDEX('[47]FINSUS Raw Data'!$A$2:$BH$35,MATCH($A10,'[47]FINSUS Raw Data'!$A$2:$A$35,0),MATCH(BRP$1,'[47]FINSUS Raw Data'!$A$2:$BH$2,0))</f>
        <v>255495</v>
      </c>
      <c r="BRQ10" s="334">
        <f t="array" ref="BRQ10">INDEX('[47]FINSUS Raw Data'!$A$2:$BH$35,MATCH($A10,'[47]FINSUS Raw Data'!$A$2:$A$35,0),MATCH(BRQ$1,'[47]FINSUS Raw Data'!$A$2:$BH$2,0))</f>
        <v>260909</v>
      </c>
      <c r="BRR10" s="248">
        <f t="array" ref="BRR10">INDEX([48]CLIM1!$A$3:$N$37,MATCH($A10,[48]CLIM1!$N$3:$N$37,0),MATCH(BRR$1,[48]CLIM1!$A$3:$N$3,0))</f>
        <v>5.4865911668108849</v>
      </c>
      <c r="BRS10" s="248">
        <f t="array" ref="BRS10">INDEX([48]CLIM1!$A$3:$N$37,MATCH($A10,[48]CLIM1!$N$3:$N$37,0),MATCH(BRS$1,[48]CLIM1!$A$3:$N$3,0))</f>
        <v>5.0523159346987869</v>
      </c>
      <c r="BRT10" s="248">
        <f t="array" ref="BRT10">INDEX([48]CLIM1!$A$3:$N$37,MATCH($A10,[48]CLIM1!$N$3:$N$37,0),MATCH(BRT$1,[48]CLIM1!$A$3:$N$3,0))</f>
        <v>5.0594870694041258</v>
      </c>
      <c r="BRU10" s="248">
        <f t="array" ref="BRU10">INDEX([48]CLIM1!$A$3:$N$37,MATCH($A10,[48]CLIM1!$N$3:$N$37,0),MATCH(BRU$1,[48]CLIM1!$A$3:$N$3,0))</f>
        <v>4.9372432220298723</v>
      </c>
      <c r="BRV10" s="248">
        <f t="array" ref="BRV10">INDEX([48]CLIM1!$A$3:$N$37,MATCH($A10,[48]CLIM1!$N$3:$N$37,0),MATCH(BRV$1,[48]CLIM1!$A$3:$N$3,0))</f>
        <v>4.4760026434916771</v>
      </c>
      <c r="BRW10" s="248">
        <f t="array" ref="BRW10">INDEX([48]CLIM1!$A$3:$N$37,MATCH($A10,[48]CLIM1!$N$3:$N$37,0),MATCH(BRW$1,[48]CLIM1!$A$3:$N$3,0))</f>
        <v>4.2654779326003975</v>
      </c>
      <c r="BRX10" s="248">
        <f t="array" ref="BRX10">INDEX([48]CLIM1!$A$3:$N$37,MATCH($A10,[48]CLIM1!$N$3:$N$37,0),MATCH(BRX$1,[48]CLIM1!$A$3:$N$3,0))</f>
        <v>4.0962727529280354</v>
      </c>
      <c r="BRY10" s="248">
        <f t="array" ref="BRY10">INDEX([48]CLIM1!$A$3:$N$37,MATCH($A10,[48]CLIM1!$N$3:$N$37,0),MATCH(BRY$1,[48]CLIM1!$A$3:$N$3,0))</f>
        <v>3.9332719129217071</v>
      </c>
      <c r="BRZ10" s="248">
        <f t="array" ref="BRZ10">INDEX([48]CLIM1!$A$3:$N$37,MATCH($A10,[48]CLIM1!$N$3:$N$37,0),MATCH(BRZ$1,[48]CLIM1!$A$3:$N$3,0))</f>
        <v>3.8747556472904967</v>
      </c>
      <c r="BSA10" s="327" t="str">
        <f>INDEX('[11]1920 Collected Indicators'!$A$3:$CV$36,MATCH($A10,'[11]1920 Collected Indicators'!$A$3:$A$36,0),MATCH(BSA$1,'[11]1920 Collected Indicators'!$A$3:$CV$3,0))</f>
        <v>dna</v>
      </c>
      <c r="BSB10" s="248">
        <f t="array" ref="BSB10">INDEX([48]CLIM2!$A$2:$N$36,MATCH($A10,[48]CLIM2!$N$2:$N$36,0),MATCH(BSB$1,[48]CLIM2!$A$2:$N$2,0))</f>
        <v>5.2404444043227532</v>
      </c>
      <c r="BSC10" s="248">
        <f t="array" ref="BSC10">INDEX([48]CLIM2!$A$2:$N$36,MATCH($A10,[48]CLIM2!$N$2:$N$36,0),MATCH(BSC$1,[48]CLIM2!$A$2:$N$2,0))</f>
        <v>4.8189965437929327</v>
      </c>
      <c r="BSD10" s="248">
        <f t="array" ref="BSD10">INDEX([48]CLIM2!$A$2:$N$36,MATCH($A10,[48]CLIM2!$N$2:$N$36,0),MATCH(BSD$1,[48]CLIM2!$A$2:$N$2,0))</f>
        <v>4.8315744632894075</v>
      </c>
      <c r="BSE10" s="248">
        <f t="array" ref="BSE10">INDEX([48]CLIM2!$A$2:$N$36,MATCH($A10,[48]CLIM2!$N$2:$N$36,0),MATCH(BSE$1,[48]CLIM2!$A$2:$N$2,0))</f>
        <v>4.7175719635958036</v>
      </c>
      <c r="BSF10" s="248">
        <f t="array" ref="BSF10">INDEX([48]CLIM2!$A$2:$N$36,MATCH($A10,[48]CLIM2!$N$2:$N$36,0),MATCH(BSF$1,[48]CLIM2!$A$2:$N$2,0))</f>
        <v>4.2569851053533903</v>
      </c>
      <c r="BSG10" s="248">
        <f t="array" ref="BSG10">INDEX([48]CLIM2!$A$2:$N$36,MATCH($A10,[48]CLIM2!$N$2:$N$36,0),MATCH(BSG$1,[48]CLIM2!$A$2:$N$2,0))</f>
        <v>4.0555197602077095</v>
      </c>
      <c r="BSH10" s="248">
        <f t="array" ref="BSH10">INDEX([48]CLIM2!$A$2:$N$36,MATCH($A10,[48]CLIM2!$N$2:$N$36,0),MATCH(BSH$1,[48]CLIM2!$A$2:$N$2,0))</f>
        <v>3.8914426623122087</v>
      </c>
      <c r="BSI10" s="248">
        <f t="array" ref="BSI10">INDEX([48]CLIM2!$A$2:$N$36,MATCH($A10,[48]CLIM2!$N$2:$N$36,0),MATCH(BSI$1,[48]CLIM2!$A$2:$N$2,0))</f>
        <v>3.7386549016456767</v>
      </c>
      <c r="BSJ10" s="248">
        <f t="array" ref="BSJ10">INDEX([48]CLIM2!$A$2:$N$36,MATCH($A10,[48]CLIM2!$N$2:$N$36,0),MATCH(BSJ$1,[48]CLIM2!$A$2:$N$2,0))</f>
        <v>3.6937111801928428</v>
      </c>
      <c r="BSK10" s="327" t="str">
        <f>INDEX('[11]1920 Collected Indicators'!$A$3:$CV$36,MATCH($A10,'[11]1920 Collected Indicators'!$A$3:$A$36,0),MATCH(BSK$1,'[11]1920 Collected Indicators'!$A$3:$CV$3,0))</f>
        <v>dna</v>
      </c>
      <c r="BSL10" s="181"/>
      <c r="BSM10" s="115">
        <v>89.7</v>
      </c>
      <c r="BSN10" s="116">
        <v>91</v>
      </c>
      <c r="BSO10" s="116">
        <v>88</v>
      </c>
      <c r="BSP10" s="116">
        <v>91</v>
      </c>
      <c r="BSQ10" s="116">
        <v>77</v>
      </c>
      <c r="BSR10" s="116">
        <f>INDEX('[16]Raw Data'!$A$1:$BT$34,MATCH($A10,'[16]Raw Data'!$A$1:$A$34,0),MATCH(BSR$1,'[16]Raw Data'!$A$1:$BT$1,0))</f>
        <v>78</v>
      </c>
      <c r="BSS10" s="116">
        <f>INDEX('[14]1718 Collected Indicators'!$A$3:$CH$36,MATCH($A10,'[14]1718 Collected Indicators'!$A$3:$A$36,0),MATCH(BSS$1,'[14]1718 Collected Indicators'!$A$3:$CH$3,0))</f>
        <v>73</v>
      </c>
      <c r="BST10" s="136">
        <f>INDEX('[15]1819 Collected Indicators'!$A$3:$CV$36,MATCH($A10,'[15]1819 Collected Indicators'!$A$3:$A$36,0),MATCH(BST$1,'[15]1819 Collected Indicators'!$A$3:$CV$3,0))</f>
        <v>78</v>
      </c>
      <c r="BSU10" s="120">
        <f>INDEX('[11]1920 Collected Indicators'!$A$3:$CV$36,MATCH($A10,'[11]1920 Collected Indicators'!$A$3:$A$36,0),MATCH(BSU$1,'[11]1920 Collected Indicators'!$A$3:$CV$3,0))</f>
        <v>84</v>
      </c>
      <c r="BSV10" s="115">
        <f>INDEX('[16]Raw Data'!$A$1:$BT$34,MATCH($A10,'[16]Raw Data'!$A$1:$A$34,0),MATCH(BSV$1,'[16]Raw Data'!$A$1:$BT$1,0))</f>
        <v>87.1</v>
      </c>
      <c r="BSW10" s="116">
        <f>INDEX('[16]Raw Data'!$A$1:$BT$34,MATCH($A10,'[16]Raw Data'!$A$1:$A$34,0),MATCH(BSW$1,'[16]Raw Data'!$A$1:$BT$1,0))</f>
        <v>83</v>
      </c>
      <c r="BSX10" s="116">
        <f>INDEX('[16]Raw Data'!$A$1:$BT$34,MATCH($A10,'[16]Raw Data'!$A$1:$A$34,0),MATCH(BSX$1,'[16]Raw Data'!$A$1:$BT$1,0))</f>
        <v>84</v>
      </c>
      <c r="BSY10" s="116">
        <f>INDEX('[16]Raw Data'!$A$1:$BT$34,MATCH($A10,'[16]Raw Data'!$A$1:$A$34,0),MATCH(BSY$1,'[16]Raw Data'!$A$1:$BT$1,0))</f>
        <v>86</v>
      </c>
      <c r="BSZ10" s="116">
        <f>INDEX('[16]Raw Data'!$A$1:$BT$34,MATCH($A10,'[16]Raw Data'!$A$1:$A$34,0),MATCH(BSZ$1,'[16]Raw Data'!$A$1:$BT$1,0))</f>
        <v>74</v>
      </c>
      <c r="BTA10" s="116">
        <f>INDEX('[16]Raw Data'!$A$1:$BT$34,MATCH($A10,'[16]Raw Data'!$A$1:$A$34,0),MATCH(BTA$1,'[16]Raw Data'!$A$1:$BT$1,0))</f>
        <v>71</v>
      </c>
      <c r="BTB10" s="116">
        <f>INDEX('[14]1718 Collected Indicators'!$A$3:$CH$36,MATCH($A10,'[14]1718 Collected Indicators'!$A$3:$A$36,0),MATCH(BTB$1,'[14]1718 Collected Indicators'!$A$3:$CH$3,0))</f>
        <v>79</v>
      </c>
      <c r="BTC10" s="136">
        <f>INDEX('[15]1819 Collected Indicators'!$A$3:$CV$36,MATCH($A10,'[15]1819 Collected Indicators'!$A$3:$A$36,0),MATCH(BTC$1,'[15]1819 Collected Indicators'!$A$3:$CV$3,0))</f>
        <v>72.099999999999994</v>
      </c>
      <c r="BTD10" s="120">
        <f>INDEX('[11]1920 Collected Indicators'!$A$3:$CV$36,MATCH($A10,'[11]1920 Collected Indicators'!$A$3:$A$36,0),MATCH(BTD$1,'[11]1920 Collected Indicators'!$A$3:$CV$3,0))</f>
        <v>81</v>
      </c>
      <c r="BTE10" s="115">
        <f>INDEX('[16]Raw Data'!$A$1:$BT$34,MATCH($A10,'[16]Raw Data'!$A$1:$A$34,0),MATCH(BTE$1,'[16]Raw Data'!$A$1:$BT$1,0))</f>
        <v>81</v>
      </c>
      <c r="BTF10" s="116">
        <f>INDEX('[16]Raw Data'!$A$1:$BT$34,MATCH($A10,'[16]Raw Data'!$A$1:$A$34,0),MATCH(BTF$1,'[16]Raw Data'!$A$1:$BT$1,0))</f>
        <v>83</v>
      </c>
      <c r="BTG10" s="116">
        <f>INDEX('[16]Raw Data'!$A$1:$BT$34,MATCH($A10,'[16]Raw Data'!$A$1:$A$34,0),MATCH(BTG$1,'[16]Raw Data'!$A$1:$BT$1,0))</f>
        <v>83</v>
      </c>
      <c r="BTH10" s="116">
        <f>INDEX('[16]Raw Data'!$A$1:$BT$34,MATCH($A10,'[16]Raw Data'!$A$1:$A$34,0),MATCH(BTH$1,'[16]Raw Data'!$A$1:$BT$1,0))</f>
        <v>84</v>
      </c>
      <c r="BTI10" s="116">
        <f>INDEX('[16]Raw Data'!$A$1:$BT$34,MATCH($A10,'[16]Raw Data'!$A$1:$A$34,0),MATCH(BTI$1,'[16]Raw Data'!$A$1:$BT$1,0))</f>
        <v>81</v>
      </c>
      <c r="BTJ10" s="116">
        <f>INDEX('[16]Raw Data'!$A$1:$BT$34,MATCH($A10,'[16]Raw Data'!$A$1:$A$34,0),MATCH(BTJ$1,'[16]Raw Data'!$A$1:$BT$1,0))</f>
        <v>83</v>
      </c>
      <c r="BTK10" s="116">
        <f>INDEX('[14]1718 Collected Indicators'!$A$3:$CH$36,MATCH($A10,'[14]1718 Collected Indicators'!$A$3:$A$36,0),MATCH(BTK$1,'[14]1718 Collected Indicators'!$A$3:$CH$3,0))</f>
        <v>91</v>
      </c>
      <c r="BTL10" s="136">
        <f>INDEX('[15]1819 Collected Indicators'!$A$3:$CV$36,MATCH($A10,'[15]1819 Collected Indicators'!$A$3:$A$36,0),MATCH(BTL$1,'[15]1819 Collected Indicators'!$A$3:$CV$3,0))</f>
        <v>75.7</v>
      </c>
      <c r="BTM10" s="120">
        <f>INDEX('[11]1920 Collected Indicators'!$A$3:$CV$36,MATCH($A10,'[11]1920 Collected Indicators'!$A$3:$A$36,0),MATCH(BTM$1,'[11]1920 Collected Indicators'!$A$3:$CV$3,0))</f>
        <v>85</v>
      </c>
      <c r="BTN10" s="115">
        <f>INDEX('[16]Raw Data'!$A$1:$BT$34,MATCH($A10,'[16]Raw Data'!$A$1:$A$34,0),MATCH(BTN$1,'[16]Raw Data'!$A$1:$BT$1,0))</f>
        <v>82.926829268292693</v>
      </c>
      <c r="BTO10" s="116">
        <f>INDEX('[16]Raw Data'!$A$1:$BT$34,MATCH($A10,'[16]Raw Data'!$A$1:$A$34,0),MATCH(BTO$1,'[16]Raw Data'!$A$1:$BT$1,0))</f>
        <v>80</v>
      </c>
      <c r="BTP10" s="116">
        <f>INDEX('[16]Raw Data'!$A$1:$BT$34,MATCH($A10,'[16]Raw Data'!$A$1:$A$34,0),MATCH(BTP$1,'[16]Raw Data'!$A$1:$BT$1,0))</f>
        <v>71</v>
      </c>
      <c r="BTQ10" s="116">
        <f>INDEX('[16]Raw Data'!$A$1:$BT$34,MATCH($A10,'[16]Raw Data'!$A$1:$A$34,0),MATCH(BTQ$1,'[16]Raw Data'!$A$1:$BT$1,0))</f>
        <v>74</v>
      </c>
      <c r="BTR10" s="116">
        <f>INDEX('[16]Raw Data'!$A$1:$BT$34,MATCH($A10,'[16]Raw Data'!$A$1:$A$34,0),MATCH(BTR$1,'[16]Raw Data'!$A$1:$BT$1,0))</f>
        <v>65</v>
      </c>
      <c r="BTS10" s="116">
        <f>INDEX('[16]Raw Data'!$A$1:$BT$34,MATCH($A10,'[16]Raw Data'!$A$1:$A$34,0),MATCH(BTS$1,'[16]Raw Data'!$A$1:$BT$1,0))</f>
        <v>47</v>
      </c>
      <c r="BTT10" s="116">
        <f>INDEX('[14]1718 Collected Indicators'!$A$3:$CH$36,MATCH($A10,'[14]1718 Collected Indicators'!$A$3:$A$36,0),MATCH(BTT$1,'[14]1718 Collected Indicators'!$A$3:$CH$3,0))</f>
        <v>51</v>
      </c>
      <c r="BTU10" s="136">
        <f>INDEX('[15]1819 Collected Indicators'!$A$3:$CV$36,MATCH($A10,'[15]1819 Collected Indicators'!$A$3:$A$36,0),MATCH(BTU$1,'[15]1819 Collected Indicators'!$A$3:$CV$3,0))</f>
        <v>56.5</v>
      </c>
      <c r="BTV10" s="120">
        <f>INDEX('[11]1920 Collected Indicators'!$A$3:$CV$36,MATCH($A10,'[11]1920 Collected Indicators'!$A$3:$A$36,0),MATCH(BTV$1,'[11]1920 Collected Indicators'!$A$3:$CV$3,0))</f>
        <v>65</v>
      </c>
      <c r="BTW10" s="115">
        <f>INDEX('[16]Raw Data'!$A$1:$BT$34,MATCH($A10,'[16]Raw Data'!$A$1:$A$34,0),MATCH(BTW$1,'[16]Raw Data'!$A$1:$BT$1,0))</f>
        <v>80.7</v>
      </c>
      <c r="BTX10" s="116">
        <f>INDEX('[16]Raw Data'!$A$1:$BT$34,MATCH($A10,'[16]Raw Data'!$A$1:$A$34,0),MATCH(BTX$1,'[16]Raw Data'!$A$1:$BT$1,0))</f>
        <v>87</v>
      </c>
      <c r="BTY10" s="116">
        <f>INDEX('[16]Raw Data'!$A$1:$BT$34,MATCH($A10,'[16]Raw Data'!$A$1:$A$34,0),MATCH(BTY$1,'[16]Raw Data'!$A$1:$BT$1,0))</f>
        <v>74</v>
      </c>
      <c r="BTZ10" s="116">
        <f>INDEX('[16]Raw Data'!$A$1:$BT$34,MATCH($A10,'[16]Raw Data'!$A$1:$A$34,0),MATCH(BTZ$1,'[16]Raw Data'!$A$1:$BT$1,0))</f>
        <v>86</v>
      </c>
      <c r="BUA10" s="116">
        <f>INDEX('[16]Raw Data'!$A$1:$BT$34,MATCH($A10,'[16]Raw Data'!$A$1:$A$34,0),MATCH(BUA$1,'[16]Raw Data'!$A$1:$BT$1,0))</f>
        <v>72</v>
      </c>
      <c r="BUB10" s="116">
        <f>INDEX('[16]Raw Data'!$A$1:$BT$34,MATCH($A10,'[16]Raw Data'!$A$1:$A$34,0),MATCH(BUB$1,'[16]Raw Data'!$A$1:$BT$1,0))</f>
        <v>76</v>
      </c>
      <c r="BUC10" s="116">
        <f>INDEX('[14]1718 Collected Indicators'!$A$3:$CH$36,MATCH($A10,'[14]1718 Collected Indicators'!$A$3:$A$36,0),MATCH(BUC$1,'[14]1718 Collected Indicators'!$A$3:$CH$3,0))</f>
        <v>73</v>
      </c>
      <c r="BUD10" s="136">
        <f>INDEX('[15]1819 Collected Indicators'!$A$3:$CV$36,MATCH($A10,'[15]1819 Collected Indicators'!$A$3:$A$36,0),MATCH(BUD$1,'[15]1819 Collected Indicators'!$A$3:$CV$3,0))</f>
        <v>69.599999999999994</v>
      </c>
      <c r="BUE10" s="120">
        <f>INDEX('[11]1920 Collected Indicators'!$A$3:$CV$36,MATCH($A10,'[11]1920 Collected Indicators'!$A$3:$A$36,0),MATCH(BUE$1,'[11]1920 Collected Indicators'!$A$3:$CV$3,0))</f>
        <v>76</v>
      </c>
      <c r="BUF10" s="115">
        <f>INDEX('[16]Raw Data'!$A$1:$BT$34,MATCH($A10,'[16]Raw Data'!$A$1:$A$34,0),MATCH(BUF$1,'[16]Raw Data'!$A$1:$BT$1,0))</f>
        <v>83</v>
      </c>
      <c r="BUG10" s="116">
        <f>INDEX('[16]Raw Data'!$A$1:$BT$34,MATCH($A10,'[16]Raw Data'!$A$1:$A$34,0),MATCH(BUG$1,'[16]Raw Data'!$A$1:$BT$1,0))</f>
        <v>93</v>
      </c>
      <c r="BUH10" s="116">
        <f>INDEX('[16]Raw Data'!$A$1:$BT$34,MATCH($A10,'[16]Raw Data'!$A$1:$A$34,0),MATCH(BUH$1,'[16]Raw Data'!$A$1:$BT$1,0))</f>
        <v>84</v>
      </c>
      <c r="BUI10" s="116">
        <f>INDEX('[16]Raw Data'!$A$1:$BT$34,MATCH($A10,'[16]Raw Data'!$A$1:$A$34,0),MATCH(BUI$1,'[16]Raw Data'!$A$1:$BT$1,0))</f>
        <v>86</v>
      </c>
      <c r="BUJ10" s="116">
        <f>INDEX('[16]Raw Data'!$A$1:$BT$34,MATCH($A10,'[16]Raw Data'!$A$1:$A$34,0),MATCH(BUJ$1,'[16]Raw Data'!$A$1:$BT$1,0))</f>
        <v>83</v>
      </c>
      <c r="BUK10" s="116">
        <f>INDEX('[16]Raw Data'!$A$1:$BT$34,MATCH($A10,'[16]Raw Data'!$A$1:$A$34,0),MATCH(BUK$1,'[16]Raw Data'!$A$1:$BT$1,0))</f>
        <v>87</v>
      </c>
      <c r="BUL10" s="116">
        <f>INDEX('[14]1718 Collected Indicators'!$A$3:$CH$36,MATCH($A10,'[14]1718 Collected Indicators'!$A$3:$A$36,0),MATCH(BUL$1,'[14]1718 Collected Indicators'!$A$3:$CH$3,0))</f>
        <v>85</v>
      </c>
      <c r="BUM10" s="136">
        <f>INDEX('[15]1819 Collected Indicators'!$A$3:$CV$36,MATCH($A10,'[15]1819 Collected Indicators'!$A$3:$A$36,0),MATCH(BUM$1,'[15]1819 Collected Indicators'!$A$3:$CV$3,0))</f>
        <v>81.3</v>
      </c>
      <c r="BUN10" s="120">
        <f>INDEX('[11]1920 Collected Indicators'!$A$3:$CV$36,MATCH($A10,'[11]1920 Collected Indicators'!$A$3:$A$36,0),MATCH(BUN$1,'[11]1920 Collected Indicators'!$A$3:$CV$3,0))</f>
        <v>87</v>
      </c>
      <c r="BUO10" s="115">
        <f>INDEX('[16]Raw Data'!$A$1:$BT$34,MATCH($A10,'[16]Raw Data'!$A$1:$A$34,0),MATCH(BUO$1,'[16]Raw Data'!$A$1:$BT$1,0))</f>
        <v>79.400000000000006</v>
      </c>
      <c r="BUP10" s="116">
        <f>INDEX('[16]Raw Data'!$A$1:$BT$34,MATCH($A10,'[16]Raw Data'!$A$1:$A$34,0),MATCH(BUP$1,'[16]Raw Data'!$A$1:$BT$1,0))</f>
        <v>82</v>
      </c>
      <c r="BUQ10" s="116">
        <f>INDEX('[16]Raw Data'!$A$1:$BT$34,MATCH($A10,'[16]Raw Data'!$A$1:$A$34,0),MATCH(BUQ$1,'[16]Raw Data'!$A$1:$BT$1,0))</f>
        <v>79</v>
      </c>
      <c r="BUR10" s="116">
        <f>INDEX('[16]Raw Data'!$A$1:$BT$34,MATCH($A10,'[16]Raw Data'!$A$1:$A$34,0),MATCH(BUR$1,'[16]Raw Data'!$A$1:$BT$1,0))</f>
        <v>81</v>
      </c>
      <c r="BUS10" s="116">
        <f>INDEX('[16]Raw Data'!$A$1:$BT$34,MATCH($A10,'[16]Raw Data'!$A$1:$A$34,0),MATCH(BUS$1,'[16]Raw Data'!$A$1:$BT$1,0))</f>
        <v>72</v>
      </c>
      <c r="BUT10" s="116">
        <f>INDEX('[16]Raw Data'!$A$1:$BT$34,MATCH($A10,'[16]Raw Data'!$A$1:$A$34,0),MATCH(BUT$1,'[16]Raw Data'!$A$1:$BT$1,0))</f>
        <v>74</v>
      </c>
      <c r="BUU10" s="116">
        <f>INDEX('[14]1718 Collected Indicators'!$A$3:$CH$36,MATCH($A10,'[14]1718 Collected Indicators'!$A$3:$A$36,0),MATCH(BUU$1,'[14]1718 Collected Indicators'!$A$3:$CH$3,0))</f>
        <v>64</v>
      </c>
      <c r="BUV10" s="116">
        <f>INDEX('[15]1819 Collected Indicators'!$A$3:$CV$36,MATCH($A10,'[15]1819 Collected Indicators'!$A$3:$A$36,0),MATCH(BUV$1,'[15]1819 Collected Indicators'!$A$3:$CV$3,0))</f>
        <v>62.8</v>
      </c>
      <c r="BUW10" s="126">
        <f>INDEX('[11]1920 Collected Indicators'!$A$3:$CV$36,MATCH($A10,'[11]1920 Collected Indicators'!$A$3:$A$36,0),MATCH(BUW$1,'[11]1920 Collected Indicators'!$A$3:$CV$3,0))</f>
        <v>63</v>
      </c>
    </row>
    <row r="11" spans="1:1921" ht="15.75" thickBot="1">
      <c r="A11" s="118" t="s">
        <v>1864</v>
      </c>
      <c r="B11" s="119">
        <f t="shared" si="152"/>
        <v>4565.2522017614092</v>
      </c>
      <c r="C11" s="87">
        <v>34212</v>
      </c>
      <c r="D11" s="87">
        <v>7494</v>
      </c>
      <c r="E11" s="88">
        <f t="shared" si="11"/>
        <v>4773.567467652495</v>
      </c>
      <c r="F11" s="87">
        <v>36155</v>
      </c>
      <c r="G11" s="87">
        <v>7574</v>
      </c>
      <c r="H11" s="88">
        <f t="shared" si="12"/>
        <v>4521.6998191681732</v>
      </c>
      <c r="I11" s="87">
        <v>35007</v>
      </c>
      <c r="J11" s="87">
        <v>7742</v>
      </c>
      <c r="K11" s="88">
        <f t="shared" si="13"/>
        <v>4185.3911285226841</v>
      </c>
      <c r="L11" s="87">
        <v>33119</v>
      </c>
      <c r="M11" s="87">
        <v>7913</v>
      </c>
      <c r="N11" s="88">
        <f t="shared" si="14"/>
        <v>4216.9788072942338</v>
      </c>
      <c r="O11" s="87">
        <v>34225</v>
      </c>
      <c r="P11" s="87">
        <v>8116</v>
      </c>
      <c r="Q11" s="88">
        <f t="shared" si="15"/>
        <v>4340.8348457350266</v>
      </c>
      <c r="R11" s="87">
        <v>35877</v>
      </c>
      <c r="S11" s="87">
        <v>8265</v>
      </c>
      <c r="T11" s="88">
        <f t="shared" si="16"/>
        <v>4327.4846914743284</v>
      </c>
      <c r="U11" s="87">
        <f>INDEX('[2]All Previous Years'!$A$1:$EX$34,MATCH($A11,'[2]All Previous Years'!$A$1:$A$34,0),MATCH(U$1,'[2]All Previous Years'!$A$1:$EX$1,0))</f>
        <v>36749</v>
      </c>
      <c r="V11" s="87">
        <f>INDEX('[3]Raw data 16-17'!$B$2:$MA$34,MATCH($A11,'[3]Raw data 16-17'!$A$2:$A$34,0),MATCH(V$1,'[3]Raw data 16-17'!$B$1:$MA$1,0))</f>
        <v>8492</v>
      </c>
      <c r="W11" s="88">
        <f t="shared" si="17"/>
        <v>4518.9695550351289</v>
      </c>
      <c r="X11" s="32">
        <f>INDEX([4]Sheet1!$A$1:$CJ$34, MATCH($A11, [4]Sheet1!$A$1:$A$34, 0), MATCH(X$1, [4]Sheet1!$A$1:$CJ$1, 0))</f>
        <v>38592</v>
      </c>
      <c r="Y11" s="32">
        <f>INDEX('[5]Finance Indicators'!$A$2:$BO$35,MATCH($A11,'[5]Finance Indicators'!$A$2:$A$35,0),MATCH(Y$1,'[5]Finance Indicators'!$A$2:$BO$2,0))</f>
        <v>8540</v>
      </c>
      <c r="Z11" s="132">
        <f>INDEX('[6]Finance Indicators'!$B$3:$BO$35,MATCH($A11,'[6]Finance Indicators'!$A$3:$A$35,0),MATCH(Z$1,'[6]Finance Indicators'!$B$2:$BO$2,0))</f>
        <v>4681.9074009929573</v>
      </c>
      <c r="AA11" s="132">
        <f>INDEX('[6]Finance Indicators'!$B$3:$BO$35,MATCH($A11,'[6]Finance Indicators'!$A$3:$A$35,0),MATCH(AA$1,'[6]Finance Indicators'!$B$2:$BO$2,0))</f>
        <v>40550</v>
      </c>
      <c r="AB11" s="132">
        <f>INDEX('[6]Finance Indicators'!$B$3:$BO$35,MATCH($A11,'[6]Finance Indicators'!$A$3:$A$35,0),MATCH(AB$1,'[6]Finance Indicators'!$B$2:$BO$2,0))</f>
        <v>8661</v>
      </c>
      <c r="AC11" s="132">
        <f t="array" ref="AC11">INDEX('[7]Finance Indicators'!$A$2:$BO$35,MATCH($A11,'[7]Finance Indicators'!$A$2:$A$35,0),MATCH(AC$1,'[7]Finance Indicators'!$A$2:$BO$2,0))</f>
        <v>5000.4637143519585</v>
      </c>
      <c r="AD11" s="132">
        <f t="array" ref="AD11">INDEX('[7]Finance Indicators'!$A$2:$BO$35,MATCH($A11,'[7]Finance Indicators'!$A$2:$A$35,0),MATCH(AD$1,'[7]Finance Indicators'!$A$2:$BO$2,0))</f>
        <v>43134</v>
      </c>
      <c r="AE11" s="238">
        <f t="array" ref="AE11">INDEX('[7]Finance Indicators'!$A$2:$BO$35,MATCH($A11,'[7]Finance Indicators'!$A$2:$A$35,0),MATCH(AE$1,'[7]Finance Indicators'!$A$2:$BO$2,0))</f>
        <v>8626</v>
      </c>
      <c r="AF11" s="119">
        <f>(B11*100)/Deflators!$B$2</f>
        <v>5377.974378885825</v>
      </c>
      <c r="AG11" s="88">
        <f>(E11*100)/Deflators!$B$3</f>
        <v>5539.38944299374</v>
      </c>
      <c r="AH11" s="88">
        <f>(H11*100)/Deflators!$B$4</f>
        <v>5141.9808222406837</v>
      </c>
      <c r="AI11" s="88">
        <f>(K11*100)/Deflators!$B$5</f>
        <v>4675.2145228894415</v>
      </c>
      <c r="AJ11" s="88">
        <f>(N11*100)/Deflators!$B$6</f>
        <v>4646.429720655543</v>
      </c>
      <c r="AK11" s="88">
        <f>(Q11*100)/Deflators!$B$7</f>
        <v>4744.188089170334</v>
      </c>
      <c r="AL11" s="122">
        <f>(T11*100)/Deflators!$B$8</f>
        <v>4615.3732108759241</v>
      </c>
      <c r="AM11" s="122">
        <f>(W11*100)/Deflators!$B$9</f>
        <v>4736.2025911836536</v>
      </c>
      <c r="AN11" s="122">
        <f>(Z11*100)/Deflators!$B$10</f>
        <v>4796.2929935222201</v>
      </c>
      <c r="AO11" s="241">
        <f>(AC11*100)/Deflators!$B$11</f>
        <v>5000.4637143519585</v>
      </c>
      <c r="AP11" s="119">
        <f t="shared" si="18"/>
        <v>5752.6416074831104</v>
      </c>
      <c r="AQ11" s="87">
        <v>33210</v>
      </c>
      <c r="AR11" s="87">
        <v>5773</v>
      </c>
      <c r="AS11" s="88">
        <f t="shared" si="19"/>
        <v>6035.2715208660729</v>
      </c>
      <c r="AT11" s="87">
        <v>34564</v>
      </c>
      <c r="AU11" s="87">
        <v>5727</v>
      </c>
      <c r="AV11" s="88">
        <f t="shared" si="20"/>
        <v>6160.5520614954576</v>
      </c>
      <c r="AW11" s="87">
        <v>35263</v>
      </c>
      <c r="AX11" s="87">
        <v>5724</v>
      </c>
      <c r="AY11" s="88">
        <f t="shared" si="21"/>
        <v>5868.9295039164499</v>
      </c>
      <c r="AZ11" s="87">
        <v>33717</v>
      </c>
      <c r="BA11" s="87">
        <v>5745</v>
      </c>
      <c r="BB11" s="88">
        <f t="shared" si="22"/>
        <v>6193.0357142857138</v>
      </c>
      <c r="BC11" s="87">
        <v>34681</v>
      </c>
      <c r="BD11" s="87">
        <v>5600</v>
      </c>
      <c r="BE11" s="88">
        <f t="shared" si="23"/>
        <v>6259.4642857142853</v>
      </c>
      <c r="BF11" s="87">
        <v>35053</v>
      </c>
      <c r="BG11" s="87">
        <v>5600</v>
      </c>
      <c r="BH11" s="88">
        <f t="shared" si="24"/>
        <v>6257.4839629365651</v>
      </c>
      <c r="BI11" s="87">
        <f>INDEX('[2]All Previous Years'!$A$1:$EX$34,MATCH($A11,'[2]All Previous Years'!$A$1:$A$34,0),MATCH(BI$1,'[2]All Previous Years'!$A$1:$EX$1,0))</f>
        <v>35117</v>
      </c>
      <c r="BJ11" s="87">
        <f>INDEX('[3]Raw data 16-17'!$B$2:$MA$34,MATCH($A11,'[3]Raw data 16-17'!$A$2:$A$34,0),MATCH(BJ$1,'[3]Raw data 16-17'!$B$1:$MA$1,0))</f>
        <v>5612</v>
      </c>
      <c r="BK11" s="88">
        <f t="shared" si="0"/>
        <v>6241.9440042260958</v>
      </c>
      <c r="BL11" s="32">
        <f>INDEX([4]Sheet1!$A$1:$CJ$34, MATCH($A11, [4]Sheet1!$A$1:$A$34, 0), MATCH(BL$1, [4]Sheet1!$A$1:$CJ$1, 0))</f>
        <v>35448</v>
      </c>
      <c r="BM11" s="32">
        <f>INDEX('[5]Finance Indicators'!$A$2:$BO$35,MATCH($A11,'[5]Finance Indicators'!$A$2:$A$35,0),MATCH(BM$1,'[5]Finance Indicators'!$A$2:$BO$2,0))</f>
        <v>5679</v>
      </c>
      <c r="BN11" s="132">
        <f>INDEX('[6]Finance Indicators'!$B$3:$BO$35,MATCH($A11,'[6]Finance Indicators'!$A$3:$A$35,0),MATCH(BN$1,'[6]Finance Indicators'!$B$2:$BO$2,0))</f>
        <v>6407.4392973996901</v>
      </c>
      <c r="BO11" s="132">
        <f>INDEX('[6]Finance Indicators'!$B$3:$BO$35,MATCH($A11,'[6]Finance Indicators'!$A$3:$A$35,0),MATCH(BO$1,'[6]Finance Indicators'!$B$2:$BO$2,0))</f>
        <v>37208</v>
      </c>
      <c r="BP11" s="132">
        <f>INDEX('[6]Finance Indicators'!$B$3:$BO$35,MATCH($A11,'[6]Finance Indicators'!$A$3:$A$35,0),MATCH(BP$1,'[6]Finance Indicators'!$B$2:$BO$2,0))</f>
        <v>5807</v>
      </c>
      <c r="BQ11" s="238">
        <f t="array" ref="BQ11">INDEX('[7]Finance Indicators'!$A$2:$BO$35,MATCH($A11,'[7]Finance Indicators'!$A$2:$A$35,0),MATCH(BQ$1,'[7]Finance Indicators'!$A$2:$BO$2,0))</f>
        <v>6849.9834052439428</v>
      </c>
      <c r="BR11" s="238">
        <f t="array" ref="BR11">INDEX('[7]Finance Indicators'!$A$2:$BO$35,MATCH($A11,'[7]Finance Indicators'!$A$2:$A$35,0),MATCH(BR$1,'[7]Finance Indicators'!$A$2:$BO$2,0))</f>
        <v>41278</v>
      </c>
      <c r="BS11" s="238">
        <f t="array" ref="BS11">INDEX('[7]Finance Indicators'!$A$2:$BO$35,MATCH($A11,'[7]Finance Indicators'!$A$2:$A$35,0),MATCH(BS$1,'[7]Finance Indicators'!$A$2:$BO$2,0))</f>
        <v>6026</v>
      </c>
      <c r="BT11" s="119">
        <f>(AP11*100)/Deflators!$B$2</f>
        <v>6776.747002941067</v>
      </c>
      <c r="BU11" s="137">
        <f>(AS11*100)/Deflators!$B$3</f>
        <v>7003.5082932905671</v>
      </c>
      <c r="BV11" s="137">
        <f>(AV11*100)/Deflators!$B$4</f>
        <v>7005.6487209388515</v>
      </c>
      <c r="BW11" s="137">
        <f>(AY11*100)/Deflators!$B$5</f>
        <v>6555.7802384432034</v>
      </c>
      <c r="BX11" s="137">
        <f>(BB11*100)/Deflators!$B$6</f>
        <v>6823.7253538397017</v>
      </c>
      <c r="BY11" s="137">
        <f>(BE11*100)/Deflators!$B$7</f>
        <v>6841.0978450493003</v>
      </c>
      <c r="BZ11" s="137">
        <f>(BH11*100)/Deflators!$B$8</f>
        <v>6673.7668435711594</v>
      </c>
      <c r="CA11" s="137">
        <f>(BK11*100)/Deflators!$B$9</f>
        <v>6542.0027744818672</v>
      </c>
      <c r="CB11" s="137">
        <f>(BN11*100)/Deflators!$B$10</f>
        <v>6563.9820646643529</v>
      </c>
      <c r="CC11" s="245">
        <f>(BQ11*100)/Deflators!$B$11</f>
        <v>6849.9834052439428</v>
      </c>
      <c r="CD11" s="119">
        <f t="shared" si="153"/>
        <v>2830.5699481865286</v>
      </c>
      <c r="CE11" s="87">
        <v>5463</v>
      </c>
      <c r="CF11" s="87">
        <v>1930</v>
      </c>
      <c r="CG11" s="88">
        <f t="shared" si="25"/>
        <v>3010.5263157894738</v>
      </c>
      <c r="CH11" s="87">
        <v>5720</v>
      </c>
      <c r="CI11" s="87">
        <v>1900</v>
      </c>
      <c r="CJ11" s="88">
        <f t="shared" si="26"/>
        <v>2663.825757575758</v>
      </c>
      <c r="CK11" s="87">
        <v>5626</v>
      </c>
      <c r="CL11" s="87">
        <v>2112</v>
      </c>
      <c r="CM11" s="88">
        <f t="shared" si="27"/>
        <v>2799.6118389131489</v>
      </c>
      <c r="CN11" s="87">
        <v>5770</v>
      </c>
      <c r="CO11" s="87">
        <v>2061</v>
      </c>
      <c r="CP11" s="88">
        <f t="shared" si="28"/>
        <v>3231.4911366006254</v>
      </c>
      <c r="CQ11" s="87">
        <v>6198</v>
      </c>
      <c r="CR11" s="87">
        <v>1918</v>
      </c>
      <c r="CS11" s="88">
        <f t="shared" si="29"/>
        <v>3042.1686746987953</v>
      </c>
      <c r="CT11" s="87">
        <v>6060</v>
      </c>
      <c r="CU11" s="87">
        <v>1992</v>
      </c>
      <c r="CV11" s="88">
        <f t="shared" si="30"/>
        <v>3248.9837398373984</v>
      </c>
      <c r="CW11" s="87">
        <f>INDEX('[2]All Previous Years'!$A$1:$EX$34,MATCH($A11,'[2]All Previous Years'!$A$1:$A$34,0),MATCH(CW$1,'[2]All Previous Years'!$A$1:$EX$1,0))</f>
        <v>6394</v>
      </c>
      <c r="CX11" s="87">
        <f>INDEX('[3]Raw data 16-17'!$B$2:$XA$34,MATCH($A11,'[3]Raw data 16-17'!$A$2:$A$34,0),MATCH(CX$1,'[3]Raw data 16-17'!$B$1:$GU$1,0))</f>
        <v>1968</v>
      </c>
      <c r="CY11" s="88">
        <f t="shared" si="31"/>
        <v>3477.4535809018571</v>
      </c>
      <c r="CZ11" s="32">
        <f>INDEX([4]Sheet1!$A$1:$CJ$34, MATCH($A11, [4]Sheet1!$A$1:$A$34, 0), MATCH(CZ$1, [4]Sheet1!$A$1:$CJ$1, 0))</f>
        <v>6555</v>
      </c>
      <c r="DA11" s="32">
        <f>INDEX('[5]Finance Indicators'!$A$2:$BO$35,MATCH($A11,'[5]Finance Indicators'!$A$2:$A$35,0),MATCH(DA$1,'[5]Finance Indicators'!$A$2:$BO$2,0))</f>
        <v>1885</v>
      </c>
      <c r="DB11" s="132">
        <f>INDEX('[6]Finance Indicators'!$B$3:$BO$35,MATCH($A11,'[6]Finance Indicators'!$A$3:$A$35,0),MATCH(DB$1,'[6]Finance Indicators'!$B$2:$BO$2,0))</f>
        <v>3860.1511879049676</v>
      </c>
      <c r="DC11" s="132">
        <f>INDEX('[6]Finance Indicators'!$B$3:$BO$35,MATCH($A11,'[6]Finance Indicators'!$A$3:$A$35,0),MATCH(DC$1,'[6]Finance Indicators'!$B$2:$BO$2,0))</f>
        <v>7149</v>
      </c>
      <c r="DD11" s="132">
        <f>INDEX('[6]Finance Indicators'!$B$3:$BO$35,MATCH($A11,'[6]Finance Indicators'!$A$3:$A$35,0),MATCH(DD$1,'[6]Finance Indicators'!$B$2:$BO$2,0))</f>
        <v>1852</v>
      </c>
      <c r="DE11" s="132">
        <f t="array" ref="DE11">INDEX('[7]Finance Indicators'!$A$2:$BO$35,MATCH($A11,'[7]Finance Indicators'!$A$2:$A$35,0),MATCH(DE$1,'[7]Finance Indicators'!$A$2:$BO$2,0))</f>
        <v>5564.2570281124499</v>
      </c>
      <c r="DF11" s="132">
        <f t="array" ref="DF11">INDEX('[7]Finance Indicators'!$A$2:$BO$35,MATCH($A11,'[7]Finance Indicators'!$A$2:$A$35,0),MATCH(DF$1,'[7]Finance Indicators'!$A$2:$BO$2,0))</f>
        <v>11084</v>
      </c>
      <c r="DG11" s="132">
        <f t="array" ref="DG11">INDEX('[7]Finance Indicators'!$A$2:$BO$35,MATCH($A11,'[7]Finance Indicators'!$A$2:$A$35,0),MATCH(DG$1,'[7]Finance Indicators'!$A$2:$BO$2,0))</f>
        <v>1992</v>
      </c>
      <c r="DH11" s="127">
        <f>(CD11*100)/Deflators!$B$2</f>
        <v>3334.4779184637264</v>
      </c>
      <c r="DI11" s="122">
        <f>(CG11*100)/Deflators!$B$3</f>
        <v>3493.5041359622946</v>
      </c>
      <c r="DJ11" s="122">
        <f>(CJ11*100)/Deflators!$B$4</f>
        <v>3029.245970990864</v>
      </c>
      <c r="DK11" s="122">
        <f>(CM11*100)/Deflators!$B$5</f>
        <v>3127.2551419489232</v>
      </c>
      <c r="DL11" s="122">
        <f>(CP11*100)/Deflators!$B$6</f>
        <v>3560.5814364455409</v>
      </c>
      <c r="DM11" s="122">
        <f>(CS11*100)/Deflators!$B$7</f>
        <v>3324.8489990199732</v>
      </c>
      <c r="DN11" s="122">
        <f>(CV11*100)/Deflators!$B$8</f>
        <v>3465.124335381131</v>
      </c>
      <c r="DO11" s="122">
        <f>(CY11*100)/Deflators!$B$9</f>
        <v>3644.619522217653</v>
      </c>
      <c r="DP11" s="122">
        <f>(DB11*100)/Deflators!$B$10</f>
        <v>3954.460118659857</v>
      </c>
      <c r="DQ11" s="247">
        <f>(DE11*100)/Deflators!$B$11</f>
        <v>5564.2570281124499</v>
      </c>
      <c r="DR11" s="119">
        <v>54</v>
      </c>
      <c r="DS11" s="122">
        <f>INDEX('[3]5+ Awards at Level 5 &amp; Level 6'!$A$2:$G$35,MATCH($A11,'[3]5+ Awards at Level 5 &amp; Level 6'!$A$2:$A$35,0),MATCH(DS$1,'[3]5+ Awards at Level 5 &amp; Level 6'!$A$2:$G$2,0))</f>
        <v>55</v>
      </c>
      <c r="DT11" s="125">
        <f>INDEX('[8]Breadth and Depth cohort'!$X$1:$AH$36,MATCH($A11,'[8]Breadth and Depth cohort'!$X$1:$X$36,0),MATCH(DT$1,'[8]Breadth and Depth cohort'!$X$1:$AH$1,0))</f>
        <v>56</v>
      </c>
      <c r="DU11" s="125">
        <f>INDEX('[9]Breadth and Depth cohort'!$U$1:$AC$36,MATCH($A11,'[9]Breadth and Depth cohort'!$U$1:$U$36,0),MATCH(DU$1,'[9]Breadth and Depth cohort'!$U$1:$AC$1,0))</f>
        <v>53</v>
      </c>
      <c r="DV11" s="125">
        <f>INDEX([10]Extraction!$G$3:$Q$36,MATCH($A11,[10]Extraction!$Q$3:$Q$36,0),MATCH(DV$1,[10]Extraction!$G$3:$Q$3,0))</f>
        <v>60</v>
      </c>
      <c r="DW11" s="125">
        <f>INDEX([10]Extraction!$G$3:$Q$36,MATCH($A11,[10]Extraction!$Q$3:$Q$36,0),MATCH(DW$1,[10]Extraction!$G$3:$Q$3,0))</f>
        <v>60</v>
      </c>
      <c r="DX11" s="125">
        <f>INDEX([10]Extraction!$G$3:$Q$36,MATCH($A11,[10]Extraction!$Q$3:$Q$36,0),MATCH(DX$1,[10]Extraction!$G$3:$Q$3,0))</f>
        <v>64</v>
      </c>
      <c r="DY11" s="125">
        <f>INDEX([10]Extraction!$G$3:$Q$36,MATCH($A11,[10]Extraction!$Q$3:$Q$36,0),MATCH(DY$1,[10]Extraction!$G$3:$Q$3,0))</f>
        <v>61</v>
      </c>
      <c r="DZ11" s="241">
        <f>INDEX('[11]1920 Collected Indicators'!$A$3:$CV$36,MATCH($A11,'[11]1920 Collected Indicators'!$A$3:$A$36,0),MATCH(DZ$1,'[11]1920 Collected Indicators'!$A$3:$CV$3,0))</f>
        <v>60</v>
      </c>
      <c r="EA11" s="119">
        <v>29</v>
      </c>
      <c r="EB11" s="122">
        <f>INDEX('[3]5+ Awards at Level 5 &amp; Level 6'!$I$2:$M$35,MATCH($A11,'[3]5+ Awards at Level 5 &amp; Level 6'!$A$2:$A$35,0),MATCH(EB$1,'[3]5+ Awards at Level 5 &amp; Level 6'!$I$2:$M$2,0))</f>
        <v>31</v>
      </c>
      <c r="EC11" s="125">
        <f>INDEX('[8]Breadth and Depth cohort'!$X$1:$AH$36,MATCH($A11,'[8]Breadth and Depth cohort'!$X$1:$X$36,0),MATCH(EC$1,'[8]Breadth and Depth cohort'!$X$1:$AH$1,0))</f>
        <v>30</v>
      </c>
      <c r="ED11" s="125">
        <f>INDEX('[9]Breadth and Depth cohort'!$U$1:$AC$36,MATCH($A11,'[9]Breadth and Depth cohort'!$U$1:$U$36,0),MATCH(ED$1,'[9]Breadth and Depth cohort'!$U$1:$AC$1,0))</f>
        <v>32</v>
      </c>
      <c r="EE11" s="125">
        <f>INDEX([10]Extraction!$G$3:$Q$36,MATCH($A11,[10]Extraction!$Q$3:$Q$36,0),MATCH(EE$1,[10]Extraction!$G$3:$Q$3,0))</f>
        <v>35</v>
      </c>
      <c r="EF11" s="125">
        <f>INDEX([10]Extraction!$G$3:$Q$36,MATCH($A11,[10]Extraction!$Q$3:$Q$36,0),MATCH(EF$1,[10]Extraction!$G$3:$Q$3,0))</f>
        <v>35</v>
      </c>
      <c r="EG11" s="125">
        <f>INDEX([10]Extraction!$G$3:$Q$36,MATCH($A11,[10]Extraction!$Q$3:$Q$36,0),MATCH(EG$1,[10]Extraction!$G$3:$Q$3,0))</f>
        <v>36</v>
      </c>
      <c r="EH11" s="120">
        <f>INDEX([10]Extraction!$G$3:$Q$36,MATCH($A11,[10]Extraction!$Q$3:$Q$36,0),MATCH(EH$1,[10]Extraction!$G$3:$Q$3,0))</f>
        <v>37</v>
      </c>
      <c r="EI11" s="126">
        <f>INDEX('[11]1920 Collected Indicators'!$A$3:$CV$36,MATCH($A11,'[11]1920 Collected Indicators'!$A$3:$A$36,0),MATCH(EI$1,'[11]1920 Collected Indicators'!$A$3:$CV$3,0))</f>
        <v>35</v>
      </c>
      <c r="EJ11" s="127">
        <v>40</v>
      </c>
      <c r="EK11" s="122">
        <f>INDEX('[3]Deprived 5+ Awards'!$A$2:$K$35,MATCH($A11,'[3]Deprived 5+ Awards'!$A$2:$A$35,0),MATCH(EK$1,'[3]Deprived 5+ Awards'!$A$2:$K$2,0))</f>
        <v>31</v>
      </c>
      <c r="EL11" s="125">
        <f>INDEX('[12]2014'!$S$1:$U$35,MATCH($A11,'[12]2014'!$S$1:$S$35,0),MATCH(EL$1,'[12]2014'!$S$1:$U$1,0))</f>
        <v>30</v>
      </c>
      <c r="EM11" s="125">
        <f>INDEX('[12]2015'!$S$1:$U$35,MATCH($A11,'[12]2015'!$S$1:$S$35,0),MATCH(EM$1,'[12]2015'!$S$1:$U$1,0))</f>
        <v>30</v>
      </c>
      <c r="EN11" s="125">
        <f>INDEX([13]Extraction!$B$2:$L$35,MATCH($A11,[13]Extraction!$L$2:$L$35,0),MATCH(EN$1,[13]Extraction!$B$2:$L$2,0))</f>
        <v>42</v>
      </c>
      <c r="EO11" s="125">
        <f>INDEX([13]Extraction!$B$2:$L$35,MATCH($A11,[13]Extraction!$L$2:$L$35,0),MATCH(EO$1,[13]Extraction!$B$2:$L$2,0))</f>
        <v>35</v>
      </c>
      <c r="EP11" s="122">
        <f>INDEX([13]Extraction!$B$2:$L$35,MATCH($A11,[13]Extraction!$L$2:$L$35,0),MATCH(EP$1,[13]Extraction!$B$2:$L$2,0))</f>
        <v>31</v>
      </c>
      <c r="EQ11" s="122">
        <f>INDEX([13]Extraction!$B$2:$L$35,MATCH($A11,[13]Extraction!$L$2:$L$35,0),MATCH(EQ$1,[13]Extraction!$B$2:$L$2,0))</f>
        <v>27</v>
      </c>
      <c r="ER11" s="337">
        <f>INDEX('[11]1920 Collected Indicators'!$A$3:$CV$36,MATCH($A11,'[11]1920 Collected Indicators'!$A$3:$A$36,0),MATCH(ER$1,'[11]1920 Collected Indicators'!$A$3:$CV$3,0))</f>
        <v>32</v>
      </c>
      <c r="ES11" s="124">
        <v>15</v>
      </c>
      <c r="ET11" s="122">
        <f>INDEX('[3]Deprived 5+ Awards'!$A$2:$K$35,MATCH($A11,'[3]Deprived 5+ Awards'!$A$2:$A$35,0),MATCH(ET$1,'[3]Deprived 5+ Awards'!$A$2:$K$2,0))</f>
        <v>11</v>
      </c>
      <c r="EU11" s="125">
        <f>INDEX('[12]2014'!$S$1:$U$35,MATCH($A11,'[12]2014'!$S$1:$S$35,0),MATCH(EU$1,'[12]2014'!$S$1:$U$1,0))</f>
        <v>8</v>
      </c>
      <c r="EV11" s="125" t="str">
        <f>INDEX('[12]2015'!$S$1:$U$35,MATCH($A11,'[12]2015'!$S$1:$S$35,0),MATCH(EV$1,'[12]2015'!$S$1:$U$1,0))</f>
        <v>*</v>
      </c>
      <c r="EW11" s="125">
        <f>INDEX([13]Extraction!$B$2:$L$35,MATCH($A11,[13]Extraction!$L$2:$L$35,0),MATCH(EW$1,[13]Extraction!$B$2:$L$2,0))</f>
        <v>18</v>
      </c>
      <c r="EX11" s="125">
        <f>INDEX([13]Extraction!$B$2:$L$35,MATCH($A11,[13]Extraction!$L$2:$L$35,0),MATCH(EX$1,[13]Extraction!$B$2:$L$2,0))</f>
        <v>12</v>
      </c>
      <c r="EY11" s="122" t="str">
        <f>INDEX([13]Extraction!$B$2:$L$35,MATCH($A11,[13]Extraction!$L$2:$L$35,0),MATCH(EY$1,[13]Extraction!$B$2:$L$2,0))</f>
        <v>*</v>
      </c>
      <c r="EZ11" s="122" t="str">
        <f>INDEX([13]Extraction!$B$2:$L$35,MATCH($A11,[13]Extraction!$L$2:$L$35,0),MATCH(EZ$1,[13]Extraction!$B$2:$L$2,0))</f>
        <v>*</v>
      </c>
      <c r="FA11" s="340">
        <f>INDEX('[11]1920 Collected Indicators'!$A$3:$CV$36,MATCH($A11,'[11]1920 Collected Indicators'!$A$3:$A$36,0),MATCH(FA$1,'[11]1920 Collected Indicators'!$A$3:$CV$3,0))</f>
        <v>13</v>
      </c>
      <c r="FB11" s="119">
        <v>1977.4247491638796</v>
      </c>
      <c r="FC11" s="87">
        <v>2365</v>
      </c>
      <c r="FD11" s="87">
        <v>23</v>
      </c>
      <c r="FE11" s="88">
        <v>2246.7948717948716</v>
      </c>
      <c r="FF11" s="87">
        <v>2804</v>
      </c>
      <c r="FG11" s="87">
        <v>24</v>
      </c>
      <c r="FH11" s="88">
        <v>2212.9120879120878</v>
      </c>
      <c r="FI11" s="87">
        <v>3222</v>
      </c>
      <c r="FJ11" s="87">
        <v>28</v>
      </c>
      <c r="FK11" s="88">
        <v>2503.0769230769229</v>
      </c>
      <c r="FL11" s="87">
        <v>3254</v>
      </c>
      <c r="FM11" s="87">
        <v>25</v>
      </c>
      <c r="FN11" s="88">
        <v>3335.0202429149799</v>
      </c>
      <c r="FO11" s="39">
        <v>3295</v>
      </c>
      <c r="FP11" s="39">
        <v>19</v>
      </c>
      <c r="FQ11" s="88">
        <v>3128.2051282051279</v>
      </c>
      <c r="FR11" s="87">
        <v>2928</v>
      </c>
      <c r="FS11" s="87">
        <v>18</v>
      </c>
      <c r="FT11" s="88">
        <f t="shared" si="32"/>
        <v>2515.2243589743589</v>
      </c>
      <c r="FU11" s="87">
        <f>INDEX('[2]All Previous Years'!$A$1:$EX$34,MATCH($A11,'[2]All Previous Years'!$A$1:$A$34,0),MATCH(FU$1,'[2]All Previous Years'!$A$1:$EX$1,0))</f>
        <v>3139</v>
      </c>
      <c r="FV11" s="88">
        <f>INDEX('[3]Raw data 16-17'!$B$2:$XA$34,MATCH($A11,'[3]Raw data 16-17'!$A$2:$A$34,0),MATCH(FV$1,'[3]Raw data 16-17'!$B$1:$GU$1,0))</f>
        <v>24</v>
      </c>
      <c r="FW11" s="88">
        <f t="shared" si="33"/>
        <v>1947.1153846153845</v>
      </c>
      <c r="FX11" s="39">
        <f>INDEX([4]Sheet1!$A$1:$CJ$34, MATCH($A11, [4]Sheet1!$A$1:$A$34, 0), MATCH(FX$1, [4]Sheet1!$A$1:$CJ$1, 0))</f>
        <v>3240</v>
      </c>
      <c r="FY11" s="39">
        <f>INDEX('[5]Finance Indicators'!$A$2:$BO$35,MATCH($A11,'[5]Finance Indicators'!$A$2:$A$35,0),MATCH(FY$1,'[5]Finance Indicators'!$A$2:$BO$2,0))</f>
        <v>32</v>
      </c>
      <c r="FZ11" s="132">
        <f>INDEX('[6]Finance Indicators'!$B$3:$BO$35,MATCH($A11,'[6]Finance Indicators'!$A$3:$A$35,0),MATCH(FZ$1,'[6]Finance Indicators'!$B$2:$BO$2,0))</f>
        <v>2648.0322003577817</v>
      </c>
      <c r="GA11" s="132">
        <f>INDEX('[6]Finance Indicators'!$B$3:$BO$35,MATCH($A11,'[6]Finance Indicators'!$A$3:$A$35,0),MATCH(GA$1,'[6]Finance Indicators'!$B$2:$BO$2,0))</f>
        <v>5921</v>
      </c>
      <c r="GB11" s="132">
        <f>INDEX('[6]Finance Indicators'!$B$3:$BO$35,MATCH($A11,'[6]Finance Indicators'!$A$3:$A$35,0),MATCH(GB$1,'[6]Finance Indicators'!$B$2:$BO$2,0))</f>
        <v>43</v>
      </c>
      <c r="GC11" s="132" t="str">
        <f t="array" ref="GC11">INDEX('[7]Finance Indicators'!$A$2:$BO$35,MATCH($A11,'[7]Finance Indicators'!$A$2:$A$35,0),MATCH(GC$1,'[7]Finance Indicators'!$A$2:$BO$2,0))</f>
        <v>dna</v>
      </c>
      <c r="GD11" s="132">
        <f t="array" ref="GD11">INDEX('[7]Finance Indicators'!$A$2:$BO$35,MATCH($A11,'[7]Finance Indicators'!$A$2:$A$35,0),MATCH(GD$1,'[7]Finance Indicators'!$A$2:$BO$2,0))</f>
        <v>7403</v>
      </c>
      <c r="GE11" s="238" t="str">
        <f t="array" ref="GE11">INDEX('[7]Finance Indicators'!$A$2:$BO$35,MATCH($A11,'[7]Finance Indicators'!$A$2:$A$35,0),MATCH(GE$1,'[7]Finance Indicators'!$A$2:$BO$2,0))</f>
        <v>dna</v>
      </c>
      <c r="GF11" s="128">
        <f>(FB11*100)/Deflators!$B$2</f>
        <v>2329.4528247694516</v>
      </c>
      <c r="GG11" s="125">
        <f>(FE11*100)/Deflators!$B$3</f>
        <v>2607.2474889547361</v>
      </c>
      <c r="GH11" s="125">
        <f>(FH11*100)/Deflators!$B$4</f>
        <v>2516.4765403294323</v>
      </c>
      <c r="GI11" s="125">
        <f>(FK11*100)/Deflators!$B$5</f>
        <v>2796.0162439607516</v>
      </c>
      <c r="GJ11" s="125">
        <f>(FN11*100)/Deflators!$B$6</f>
        <v>3674.6537945280274</v>
      </c>
      <c r="GK11" s="125">
        <f>(FQ11*100)/Deflators!$B$7</f>
        <v>3418.8800166617161</v>
      </c>
      <c r="GL11" s="125">
        <f>(FT11*100)/Deflators!$B$8</f>
        <v>2682.5511708044573</v>
      </c>
      <c r="GM11" s="125">
        <f>(FW11*100)/Deflators!$B$9</f>
        <v>2040.7158795025898</v>
      </c>
      <c r="GN11" s="125">
        <f>IFERROR((FZ11*100)/Deflators!$B$10,"dna")</f>
        <v>2712.7273569109107</v>
      </c>
      <c r="GO11" s="125" t="str">
        <f>IFERROR((GC11*100)/Deflators!$B$11,"dna")</f>
        <v>dna</v>
      </c>
      <c r="GP11" s="121">
        <v>250.2172968274663</v>
      </c>
      <c r="GQ11" s="87">
        <v>2303</v>
      </c>
      <c r="GR11" s="87">
        <v>177</v>
      </c>
      <c r="GS11" s="88">
        <v>288.35227272727275</v>
      </c>
      <c r="GT11" s="87">
        <v>2639</v>
      </c>
      <c r="GU11" s="87">
        <v>176</v>
      </c>
      <c r="GV11" s="88">
        <v>317.58884390463334</v>
      </c>
      <c r="GW11" s="87">
        <v>2824</v>
      </c>
      <c r="GX11" s="87">
        <v>171</v>
      </c>
      <c r="GY11" s="88">
        <v>312.60451505016721</v>
      </c>
      <c r="GZ11" s="87">
        <v>2991</v>
      </c>
      <c r="HA11" s="87">
        <v>184</v>
      </c>
      <c r="HB11" s="88">
        <v>275.1711639146194</v>
      </c>
      <c r="HC11" s="87">
        <v>2733</v>
      </c>
      <c r="HD11" s="87">
        <v>191</v>
      </c>
      <c r="HE11" s="88">
        <v>250.91141086401751</v>
      </c>
      <c r="HF11" s="87">
        <v>2753</v>
      </c>
      <c r="HG11" s="87">
        <v>211</v>
      </c>
      <c r="HH11" s="88">
        <f t="shared" si="34"/>
        <v>229.26958362738179</v>
      </c>
      <c r="HI11" s="87">
        <f>INDEX('[2]All Previous Years'!$A$1:$EX$34,MATCH($A11,'[2]All Previous Years'!$A$1:$A$34,0),MATCH(HI$1,'[2]All Previous Years'!$A$1:$EX$1,0))</f>
        <v>2599</v>
      </c>
      <c r="HJ11" s="32">
        <f>INDEX('[3]Raw data 16-17'!$B$2:$XA$34,MATCH($A11,'[3]Raw data 16-17'!$A$2:$A$34,0),MATCH(HJ$1,'[3]Raw data 16-17'!$B$1:$GU$1,0))</f>
        <v>218</v>
      </c>
      <c r="HK11" s="88">
        <f t="shared" si="35"/>
        <v>264.62621885157097</v>
      </c>
      <c r="HL11" s="32">
        <f>INDEX([4]Sheet1!$A$1:$CJ$34, MATCH($A11, [4]Sheet1!$A$1:$A$34, 0), MATCH(HL$1, [4]Sheet1!$A$1:$CJ$1, 0))</f>
        <v>2931</v>
      </c>
      <c r="HM11" s="32">
        <f>INDEX('[5]Finance Indicators'!$A$2:$BO$35,MATCH($A11,'[5]Finance Indicators'!$A$2:$A$35,0),MATCH(HM$1,'[5]Finance Indicators'!$A$2:$BO$2,0))</f>
        <v>213</v>
      </c>
      <c r="HN11" s="132">
        <f>INDEX('[6]Finance Indicators'!$B$3:$BO$35,MATCH($A11,'[6]Finance Indicators'!$A$3:$A$35,0),MATCH(HN$1,'[6]Finance Indicators'!$B$2:$BO$2,0))</f>
        <v>277.75672603258812</v>
      </c>
      <c r="HO11" s="132">
        <f>INDEX('[6]Finance Indicators'!$B$3:$BO$35,MATCH($A11,'[6]Finance Indicators'!$A$3:$A$35,0),MATCH(HO$1,'[6]Finance Indicators'!$B$2:$BO$2,0))</f>
        <v>2932</v>
      </c>
      <c r="HP11" s="132">
        <f>INDEX('[6]Finance Indicators'!$B$3:$BO$35,MATCH($A11,'[6]Finance Indicators'!$A$3:$A$35,0),MATCH(HP$1,'[6]Finance Indicators'!$B$2:$BO$2,0))</f>
        <v>203</v>
      </c>
      <c r="HQ11" s="132" t="str">
        <f t="array" ref="HQ11">INDEX('[7]Finance Indicators'!$A$2:$BO$35,MATCH($A11,'[7]Finance Indicators'!$A$2:$A$35,0),MATCH(HQ$1,'[7]Finance Indicators'!$A$2:$BO$2,0))</f>
        <v>dna</v>
      </c>
      <c r="HR11" s="238">
        <f t="array" ref="HR11">INDEX('[7]Finance Indicators'!$A$2:$BO$35,MATCH($A11,'[7]Finance Indicators'!$A$2:$A$35,0),MATCH(HR$1,'[7]Finance Indicators'!$A$2:$BO$2,0))</f>
        <v>2654</v>
      </c>
      <c r="HS11" s="238" t="str">
        <f t="array" ref="HS11">INDEX('[7]Finance Indicators'!$A$2:$BO$35,MATCH($A11,'[7]Finance Indicators'!$A$2:$A$35,0),MATCH(HS$1,'[7]Finance Indicators'!$A$2:$BO$2,0))</f>
        <v>dna</v>
      </c>
      <c r="HT11" s="128">
        <f>(GP11*100)/Deflators!$B$2</f>
        <v>294.76185586701803</v>
      </c>
      <c r="HU11" s="125">
        <f>(GS11*100)/Deflators!$B$3</f>
        <v>334.61254004108821</v>
      </c>
      <c r="HV11" s="125">
        <f>(GV11*100)/Deflators!$B$4</f>
        <v>361.15527567587031</v>
      </c>
      <c r="HW11" s="125">
        <f>(GY11*100)/Deflators!$B$5</f>
        <v>349.18914954531749</v>
      </c>
      <c r="HX11" s="125">
        <f>(HB11*100)/Deflators!$B$6</f>
        <v>303.19419013173513</v>
      </c>
      <c r="HY11" s="125">
        <f>(HE11*100)/Deflators!$B$7</f>
        <v>274.22626503000072</v>
      </c>
      <c r="HZ11" s="125">
        <f>(HH11*100)/Deflators!$B$8</f>
        <v>244.52188044182077</v>
      </c>
      <c r="IA11" s="125">
        <f>(HK11*100)/Deflators!$B$9</f>
        <v>277.3471624794339</v>
      </c>
      <c r="IB11" s="125">
        <f>IFERROR((HN11*100)/Deflators!$B$10,"dna")</f>
        <v>284.54271408512574</v>
      </c>
      <c r="IC11" s="125" t="str">
        <f>IFERROR((HQ11*100)/Deflators!$B$11,"dna")</f>
        <v>dna</v>
      </c>
      <c r="ID11" s="121">
        <v>88.5</v>
      </c>
      <c r="IE11" s="88">
        <v>88</v>
      </c>
      <c r="IF11" s="88">
        <v>85.929648241206024</v>
      </c>
      <c r="IG11" s="88">
        <v>88.038277511961724</v>
      </c>
      <c r="IH11" s="88">
        <v>90.952380952380949</v>
      </c>
      <c r="II11" s="88">
        <v>92.139737991266372</v>
      </c>
      <c r="IJ11" s="88">
        <f>INDEX('[3]Raw data 16-17'!$B$2:$XA$34,MATCH($A11,'[3]Raw data 16-17'!$A$2:$A$34,0),MATCH(IJ$1,'[3]Raw data 16-17'!$B$1:$GU$1,0))</f>
        <v>90.082644628099175</v>
      </c>
      <c r="IK11" s="88">
        <f>INDEX('[14]1718 Collected Indicators'!$A$3:$CH$36,MATCH($A11,'[14]1718 Collected Indicators'!$A$3:$A$36,0),MATCH(IK$1,'[14]1718 Collected Indicators'!$A$3:$CH$3,0))</f>
        <v>86.938775510204081</v>
      </c>
      <c r="IL11" s="120">
        <f>INDEX('[15]1819 Collected Indicators'!$A$3:$CV$36,MATCH($A11,'[15]1819 Collected Indicators'!$A$3:$A$36,0),MATCH(IL$1,'[15]1819 Collected Indicators'!$A$3:$CV$3,0))</f>
        <v>82.520325203252028</v>
      </c>
      <c r="IM11" s="120" t="str">
        <f>INDEX('[11]1920 Collected Indicators'!$A$3:$CV$36,MATCH($A11,'[11]1920 Collected Indicators'!$A$3:$A$36,0),MATCH(IM$1,'[11]1920 Collected Indicators'!$A$3:$CV$3,0))</f>
        <v>dna</v>
      </c>
      <c r="IN11" s="119">
        <v>89.266666666666666</v>
      </c>
      <c r="IO11" s="88">
        <v>87.333333333333329</v>
      </c>
      <c r="IP11" s="88">
        <v>82</v>
      </c>
      <c r="IQ11" s="88">
        <f>INDEX('[16]Raw Data'!$B$2:$BS$34,MATCH($A11,'[16]Raw Data'!$A$2:$A$34,0),MATCH(IQ$1,'[16]Raw Data'!$B$1:$BS$1,0))</f>
        <v>80</v>
      </c>
      <c r="IR11" s="88">
        <f t="shared" si="1"/>
        <v>73.666666666666671</v>
      </c>
      <c r="IS11" s="120">
        <f t="shared" si="1"/>
        <v>71.86666666666666</v>
      </c>
      <c r="IT11" s="120">
        <f t="shared" si="1"/>
        <v>69.2</v>
      </c>
      <c r="IU11" s="119">
        <v>88.4</v>
      </c>
      <c r="IV11" s="88">
        <v>90</v>
      </c>
      <c r="IW11" s="88">
        <v>92.4</v>
      </c>
      <c r="IX11" s="88">
        <v>91.8</v>
      </c>
      <c r="IY11" s="88">
        <v>93.5</v>
      </c>
      <c r="IZ11" s="88">
        <f>INDEX('[3]Raw data 16-17'!$B$2:$BV$34,MATCH($A11,'[3]Raw data 16-17'!$A$2:$A$34,0),MATCH(IZ$1,'[3]Raw data 16-17'!$B$1:$BV$1,0))</f>
        <v>94</v>
      </c>
      <c r="JA11" s="88">
        <f>INDEX('[14]1718 Collected Indicators'!$A$3:$CH$36,MATCH($A11,'[14]1718 Collected Indicators'!$A$3:$A$36,0),MATCH(JA$1,'[14]1718 Collected Indicators'!$A$3:$CH$3,0))</f>
        <v>95.4</v>
      </c>
      <c r="JB11" s="120">
        <f>INDEX('[15]1819 Collected Indicators'!$A$3:$CV$36,MATCH($A11,'[15]1819 Collected Indicators'!$A$3:$A$36,0),MATCH(JB$1,'[15]1819 Collected Indicators'!$A$3:$CV$3,0))</f>
        <v>95.791583166332657</v>
      </c>
      <c r="JC11" s="120" t="str">
        <f>INDEX('[11]1920 Collected Indicators'!$A$3:$CV$36,MATCH($A11,'[11]1920 Collected Indicators'!$A$3:$A$36,0),MATCH(JC$1,'[11]1920 Collected Indicators'!$A$3:$CV$3,0))</f>
        <v>dna</v>
      </c>
      <c r="JD11" s="119">
        <v>798.84</v>
      </c>
      <c r="JE11" s="88">
        <v>829.71</v>
      </c>
      <c r="JF11" s="88">
        <f>INDEX('[17]Cohort Attainment'!$O$40:$BR$75,MATCH($A11,'[17]Cohort Attainment'!$O$40:$O$75,0),MATCH(JF$1,'[17]Cohort Attainment'!$O$40:$BR$40,0))</f>
        <v>877.49</v>
      </c>
      <c r="JG11" s="88">
        <f>INDEX('[18]Cohort Attainment'!$Q$40:$AQ$72,MATCH($A11,'[18]Cohort Attainment'!$O$40:$O$72,0),MATCH(JG$1,'[18]Cohort Attainment'!$Q$39:$AO$39,0))</f>
        <v>873.85</v>
      </c>
      <c r="JH11" s="88">
        <f>INDEX('[19]Cohort Attainment'!$BP$3:$BU$36,MATCH($A11,'[19]Cohort Attainment'!$BU$3:$BU$36,0),MATCH(JH$1,'[19]Cohort Attainment'!$BP$36:$BU$36,0))</f>
        <v>934.97</v>
      </c>
      <c r="JI11" s="88">
        <f>INDEX('[19]Cohort Attainment'!$BP$3:$BU$36,MATCH($A11,'[19]Cohort Attainment'!$BU$3:$BU$36,0),MATCH(JI$1,'[19]Cohort Attainment'!$BP$36:$BU$36,0))</f>
        <v>922.85</v>
      </c>
      <c r="JJ11" s="88">
        <f>INDEX('[19]Cohort Attainment'!$BP$3:$BU$36,MATCH($A11,'[19]Cohort Attainment'!$BU$3:$BU$36,0),MATCH(JJ$1,'[19]Cohort Attainment'!$BP$36:$BU$36,0))</f>
        <v>926.25</v>
      </c>
      <c r="JK11" s="88">
        <f>INDEX('[19]Cohort Attainment'!$BP$3:$BU$36,MATCH($A11,'[19]Cohort Attainment'!$BU$3:$BU$36,0),MATCH(JK$1,'[19]Cohort Attainment'!$BP$36:$BU$36,0))</f>
        <v>899.71</v>
      </c>
      <c r="JL11" s="126">
        <f>INDEX('[11]1920 Collected Indicators'!$A$3:$CV$36,MATCH($A11,'[11]1920 Collected Indicators'!$A$3:$A$36,0),MATCH(JL$1,'[11]1920 Collected Indicators'!$A$3:$CV$3,0))</f>
        <v>853.46</v>
      </c>
      <c r="JM11" s="121">
        <v>551</v>
      </c>
      <c r="JN11" s="88">
        <v>448</v>
      </c>
      <c r="JO11" s="88">
        <f>INDEX('[17]Cohort Attainment'!$O$40:$BR$75,MATCH($A11,'[17]Cohort Attainment'!$O$40:$O$75,0),MATCH(JO$1,'[17]Cohort Attainment'!$O$40:$BR$40,0))</f>
        <v>440</v>
      </c>
      <c r="JP11" s="88">
        <f>INDEX('[18]Cohort Attainment'!$Q$40:$AQ$72,MATCH($A11,'[18]Cohort Attainment'!$O$40:$O$72,0),MATCH(JP$1,'[18]Cohort Attainment'!$Q$39:$AO$39,0))</f>
        <v>525</v>
      </c>
      <c r="JQ11" s="88">
        <f>INDEX('[19]Cohort Attainment'!$P$3:$AO$36,MATCH($A11,'[19]Cohort Attainment'!$AO$3:$AO$36,0),MATCH(JQ$1,'[19]Cohort Attainment'!$P$36:$AO$36,0))</f>
        <v>576</v>
      </c>
      <c r="JR11" s="88">
        <f>INDEX('[19]Cohort Attainment'!$P$3:$AO$36,MATCH($A11,'[19]Cohort Attainment'!$AO$3:$AO$36,0),MATCH(JR$1,'[19]Cohort Attainment'!$P$36:$AO$36,0))</f>
        <v>507</v>
      </c>
      <c r="JS11" s="88">
        <f>INDEX('[19]Cohort Attainment'!$P$3:$AO$36,MATCH($A11,'[19]Cohort Attainment'!$AO$3:$AO$36,0),MATCH(JS$1,'[19]Cohort Attainment'!$P$36:$AO$36,0))</f>
        <v>487</v>
      </c>
      <c r="JT11" s="120">
        <f>INDEX('[19]Cohort Attainment'!$P$3:$AO$36,MATCH($A11,'[19]Cohort Attainment'!$AO$3:$AO$36,0),MATCH(JT$1,'[19]Cohort Attainment'!$P$36:$AO$36,0))</f>
        <v>417</v>
      </c>
      <c r="JU11" s="120">
        <f>INDEX('[11]1920 Collected Indicators'!$A$3:$CV$36,MATCH($A11,'[11]1920 Collected Indicators'!$A$3:$A$36,0),MATCH(JU$1,'[11]1920 Collected Indicators'!$A$3:$CV$3,0))</f>
        <v>481</v>
      </c>
      <c r="JV11" s="119">
        <v>545</v>
      </c>
      <c r="JW11" s="88">
        <v>536</v>
      </c>
      <c r="JX11" s="88">
        <f>INDEX('[17]Cohort Attainment'!$O$40:$BR$75,MATCH($A11,'[17]Cohort Attainment'!$O$40:$O$75,0),MATCH(JX$1,'[17]Cohort Attainment'!$O$40:$BR$40,0))</f>
        <v>624</v>
      </c>
      <c r="JY11" s="88">
        <f>INDEX('[18]Cohort Attainment'!$Q$40:$AQ$72,MATCH($A11,'[18]Cohort Attainment'!$O$40:$O$72,0),MATCH(JY$1,'[18]Cohort Attainment'!$Q$39:$AO$39,0))</f>
        <v>577</v>
      </c>
      <c r="JZ11" s="88">
        <f>INDEX('[19]Cohort Attainment'!$P$3:$AO$36,MATCH($A11,'[19]Cohort Attainment'!$AO$3:$AO$36,0),MATCH(JZ$1,'[19]Cohort Attainment'!$P$36:$AO$36,0))</f>
        <v>660</v>
      </c>
      <c r="KA11" s="88">
        <f>INDEX('[19]Cohort Attainment'!$P$3:$AO$36,MATCH($A11,'[19]Cohort Attainment'!$AO$3:$AO$36,0),MATCH(KA$1,'[19]Cohort Attainment'!$P$36:$AO$36,0))</f>
        <v>699</v>
      </c>
      <c r="KB11" s="88">
        <f>INDEX('[19]Cohort Attainment'!$P$3:$AO$36,MATCH($A11,'[19]Cohort Attainment'!$AO$3:$AO$36,0),MATCH(KB$1,'[19]Cohort Attainment'!$P$36:$AO$36,0))</f>
        <v>731</v>
      </c>
      <c r="KC11" s="120">
        <f>INDEX('[19]Cohort Attainment'!$P$3:$AO$36,MATCH($A11,'[19]Cohort Attainment'!$AO$3:$AO$36,0),MATCH(KC$1,'[19]Cohort Attainment'!$P$36:$AO$36,0))</f>
        <v>646</v>
      </c>
      <c r="KD11" s="120">
        <f>INDEX('[11]1920 Collected Indicators'!$A$3:$CV$36,MATCH($A11,'[11]1920 Collected Indicators'!$A$3:$A$36,0),MATCH(KD$1,'[11]1920 Collected Indicators'!$A$3:$CV$3,0))</f>
        <v>627</v>
      </c>
      <c r="KE11" s="119">
        <v>782</v>
      </c>
      <c r="KF11" s="88">
        <v>704</v>
      </c>
      <c r="KG11" s="88">
        <f>INDEX('[17]Cohort Attainment'!$O$40:$BR$75,MATCH($A11,'[17]Cohort Attainment'!$O$40:$O$75,0),MATCH(KG$1,'[17]Cohort Attainment'!$O$40:$BR$40,0))</f>
        <v>790</v>
      </c>
      <c r="KH11" s="88">
        <f>INDEX('[18]Cohort Attainment'!$Q$40:$AQ$72,MATCH($A11,'[18]Cohort Attainment'!$O$40:$O$72,0),MATCH(KH$1,'[18]Cohort Attainment'!$Q$39:$AO$39,0))</f>
        <v>777</v>
      </c>
      <c r="KI11" s="88">
        <f>INDEX('[19]Cohort Attainment'!$P$3:$AO$36,MATCH($A11,'[19]Cohort Attainment'!$AO$3:$AO$36,0),MATCH(KI$1,'[19]Cohort Attainment'!$P$36:$AO$36,0))</f>
        <v>905</v>
      </c>
      <c r="KJ11" s="88">
        <f>INDEX('[19]Cohort Attainment'!$P$3:$AO$36,MATCH($A11,'[19]Cohort Attainment'!$AO$3:$AO$36,0),MATCH(KJ$1,'[19]Cohort Attainment'!$P$36:$AO$36,0))</f>
        <v>859</v>
      </c>
      <c r="KK11" s="88">
        <f>INDEX('[19]Cohort Attainment'!$P$3:$AO$36,MATCH($A11,'[19]Cohort Attainment'!$AO$3:$AO$36,0),MATCH(KK$1,'[19]Cohort Attainment'!$P$36:$AO$36,0))</f>
        <v>888</v>
      </c>
      <c r="KL11" s="120">
        <f>INDEX('[19]Cohort Attainment'!$P$3:$AO$36,MATCH($A11,'[19]Cohort Attainment'!$AO$3:$AO$36,0),MATCH(KL$1,'[19]Cohort Attainment'!$P$36:$AO$36,0))</f>
        <v>911</v>
      </c>
      <c r="KM11" s="120">
        <f>INDEX('[11]1920 Collected Indicators'!$A$3:$CV$36,MATCH($A11,'[11]1920 Collected Indicators'!$A$3:$A$36,0),MATCH(KM$1,'[11]1920 Collected Indicators'!$A$3:$CV$3,0))</f>
        <v>847</v>
      </c>
      <c r="KN11" s="119">
        <v>860</v>
      </c>
      <c r="KO11" s="88">
        <v>943</v>
      </c>
      <c r="KP11" s="88">
        <f>INDEX('[17]Cohort Attainment'!$O$40:$BR$75,MATCH($A11,'[17]Cohort Attainment'!$O$40:$O$75,0),MATCH(KP$1,'[17]Cohort Attainment'!$O$40:$BR$40,0))</f>
        <v>961</v>
      </c>
      <c r="KQ11" s="88">
        <f>INDEX('[18]Cohort Attainment'!$Q$40:$AQ$72,MATCH($A11,'[18]Cohort Attainment'!$O$40:$O$72,0),MATCH(KQ$1,'[18]Cohort Attainment'!$Q$39:$AO$39,0))</f>
        <v>988</v>
      </c>
      <c r="KR11" s="88">
        <f>INDEX('[19]Cohort Attainment'!$P$3:$AO$36,MATCH($A11,'[19]Cohort Attainment'!$AO$3:$AO$36,0),MATCH(KR$1,'[19]Cohort Attainment'!$P$36:$AO$36,0))</f>
        <v>995</v>
      </c>
      <c r="KS11" s="88">
        <f>INDEX('[19]Cohort Attainment'!$P$3:$AO$36,MATCH($A11,'[19]Cohort Attainment'!$AO$3:$AO$36,0),MATCH(KS$1,'[19]Cohort Attainment'!$P$36:$AO$36,0))</f>
        <v>966</v>
      </c>
      <c r="KT11" s="88">
        <f>INDEX('[19]Cohort Attainment'!$P$3:$AO$36,MATCH($A11,'[19]Cohort Attainment'!$AO$3:$AO$36,0),MATCH(KT$1,'[19]Cohort Attainment'!$P$36:$AO$36,0))</f>
        <v>1005</v>
      </c>
      <c r="KU11" s="120">
        <f>INDEX('[19]Cohort Attainment'!$P$3:$AO$36,MATCH($A11,'[19]Cohort Attainment'!$AO$3:$AO$36,0),MATCH(KU$1,'[19]Cohort Attainment'!$P$36:$AO$36,0))</f>
        <v>1015</v>
      </c>
      <c r="KV11" s="120">
        <f>INDEX('[11]1920 Collected Indicators'!$A$3:$CV$36,MATCH($A11,'[11]1920 Collected Indicators'!$A$3:$A$36,0),MATCH(KV$1,'[11]1920 Collected Indicators'!$A$3:$CV$3,0))</f>
        <v>944</v>
      </c>
      <c r="KW11" s="119">
        <v>1069</v>
      </c>
      <c r="KX11" s="88">
        <v>1157</v>
      </c>
      <c r="KY11" s="88">
        <f>INDEX('[17]Cohort Attainment'!$O$40:$BR$75,MATCH($A11,'[17]Cohort Attainment'!$O$40:$O$75,0),MATCH(KY$1,'[17]Cohort Attainment'!$O$40:$BR$40,0))</f>
        <v>1190</v>
      </c>
      <c r="KZ11" s="88">
        <f>INDEX('[18]Cohort Attainment'!$Q$40:$AQ$72,MATCH($A11,'[18]Cohort Attainment'!$O$40:$O$72,0),MATCH(KZ$1,'[18]Cohort Attainment'!$Q$39:$AO$39,0))</f>
        <v>1191</v>
      </c>
      <c r="LA11" s="88">
        <f>INDEX('[19]Cohort Attainment'!$P$3:$AO$36,MATCH($A11,'[19]Cohort Attainment'!$AO$3:$AO$36,0),MATCH(LA$1,'[19]Cohort Attainment'!$P$36:$AO$36,0))</f>
        <v>1214</v>
      </c>
      <c r="LB11" s="88">
        <f>INDEX('[19]Cohort Attainment'!$P$3:$AO$36,MATCH($A11,'[19]Cohort Attainment'!$AO$3:$AO$36,0),MATCH(LB$1,'[19]Cohort Attainment'!$P$36:$AO$36,0))</f>
        <v>1278</v>
      </c>
      <c r="LC11" s="88">
        <f>INDEX('[19]Cohort Attainment'!$P$3:$AO$36,MATCH($A11,'[19]Cohort Attainment'!$AO$3:$AO$36,0),MATCH(LC$1,'[19]Cohort Attainment'!$P$36:$AO$36,0))</f>
        <v>1179</v>
      </c>
      <c r="LD11" s="120">
        <f>INDEX('[19]Cohort Attainment'!$P$3:$AO$36,MATCH($A11,'[19]Cohort Attainment'!$AO$3:$AO$36,0),MATCH(LD$1,'[19]Cohort Attainment'!$P$36:$AO$36,0))</f>
        <v>1136</v>
      </c>
      <c r="LE11" s="120">
        <f>INDEX('[11]1920 Collected Indicators'!$A$3:$CV$36,MATCH($A11,'[11]1920 Collected Indicators'!$A$3:$A$36,0),MATCH(LE$1,'[11]1920 Collected Indicators'!$A$3:$CV$3,0))</f>
        <v>1110</v>
      </c>
      <c r="LF11" s="119">
        <v>72.675367047308313</v>
      </c>
      <c r="LG11" s="88" t="str">
        <f>INDEX('[3]Raw data 16-17'!$B$2:$XA$34,MATCH($A11,'[3]Raw data 16-17'!$A$2:$A$34,0),MATCH(LG$1,'[3]Raw data 16-17'!$B$1:$GU$1,0))</f>
        <v>dna</v>
      </c>
      <c r="LH11" s="88" t="str">
        <f>INDEX('[14]1718 Collected Indicators'!$A$3:$CH$36,MATCH($A11,'[14]1718 Collected Indicators'!$A$3:$A$36,0),MATCH(LH$1,'[14]1718 Collected Indicators'!$A$3:$CH$3,0))</f>
        <v>dna</v>
      </c>
      <c r="LI11" s="120">
        <f>INDEX('[15]1819 Collected Indicators'!$A$3:$CV$36,MATCH($A11,'[15]1819 Collected Indicators'!$A$3:$A$36,0),MATCH(LI$1,'[15]1819 Collected Indicators'!$A$3:$CV$3,0))</f>
        <v>69.905277401999996</v>
      </c>
      <c r="LJ11" s="120" t="str">
        <f>INDEX('[11]1920 Collected Indicators'!$A$3:$CV$36,MATCH($A11,'[11]1920 Collected Indicators'!$A$3:$A$36,0),MATCH(LJ$1,'[11]1920 Collected Indicators'!$A$3:$CV$3,0))</f>
        <v>dna</v>
      </c>
      <c r="LK11" s="119">
        <v>69.356153219233903</v>
      </c>
      <c r="LL11" s="88" t="str">
        <f>INDEX('[3]Raw data 16-17'!$B$2:$XA$34,MATCH($A11,'[3]Raw data 16-17'!$A$2:$A$34,0),MATCH(LL$1,'[3]Raw data 16-17'!$B$1:$GU$1,0))</f>
        <v>dna</v>
      </c>
      <c r="LM11" s="88" t="str">
        <f>INDEX('[14]1718 Collected Indicators'!$A$3:$CH$36,MATCH($A11,'[14]1718 Collected Indicators'!$A$3:$A$36,0),MATCH(LM$1,'[14]1718 Collected Indicators'!$A$3:$CH$3,0))</f>
        <v>dna</v>
      </c>
      <c r="LN11" s="120">
        <f>INDEX('[15]1819 Collected Indicators'!$A$3:$CV$36,MATCH($A11,'[15]1819 Collected Indicators'!$A$3:$A$36,0),MATCH(LN$1,'[15]1819 Collected Indicators'!$A$3:$CV$3,0))</f>
        <v>76.854358418999993</v>
      </c>
      <c r="LO11" s="120" t="str">
        <f>INDEX('[11]1920 Collected Indicators'!$A$3:$CV$36,MATCH($A11,'[11]1920 Collected Indicators'!$A$3:$A$36,0),MATCH(LO$1,'[11]1920 Collected Indicators'!$A$3:$CV$3,0))</f>
        <v>dna</v>
      </c>
      <c r="LP11" s="119">
        <v>60.451977401129945</v>
      </c>
      <c r="LQ11" s="88" t="str">
        <f>INDEX('[3]Raw data 16-17'!$B$2:$XA$34,MATCH($A11,'[3]Raw data 16-17'!$A$2:$A$34,0),MATCH(LQ$1,'[3]Raw data 16-17'!$B$1:$GU$1,0))</f>
        <v>dna</v>
      </c>
      <c r="LR11" s="88" t="str">
        <f>INDEX('[14]1718 Collected Indicators'!$A$3:$CH$36,MATCH($A11,'[14]1718 Collected Indicators'!$A$3:$A$36,0),MATCH(LR$1,'[14]1718 Collected Indicators'!$A$3:$CH$3,0))</f>
        <v>dna</v>
      </c>
      <c r="LS11" s="120" t="e">
        <f>INDEX('[15]1819 Collected Indicators'!$A$3:$CV$36,MATCH($A11,'[15]1819 Collected Indicators'!$A$3:$A$36,0),MATCH(LS$1,'[15]1819 Collected Indicators'!$A$3:$CV$3,0))</f>
        <v>#N/A</v>
      </c>
      <c r="LT11" s="120" t="e">
        <f>INDEX('[11]1920 Collected Indicators'!$A$3:$CV$36,MATCH($A11,'[11]1920 Collected Indicators'!$A$3:$A$36,0),MATCH(LT$1,'[11]1920 Collected Indicators'!$A$3:$CV$3,0))</f>
        <v>#N/A</v>
      </c>
      <c r="LU11" s="119">
        <v>64.274061990212076</v>
      </c>
      <c r="LV11" s="88" t="str">
        <f>INDEX('[3]Raw data 16-17'!$B$2:$XA$34,MATCH($A11,'[3]Raw data 16-17'!$A$2:$A$34,0),MATCH(LV$1,'[3]Raw data 16-17'!$B$1:$GU$1,0))</f>
        <v>dna</v>
      </c>
      <c r="LW11" s="88" t="str">
        <f>INDEX('[14]1718 Collected Indicators'!$A$3:$CH$36,MATCH($A11,'[14]1718 Collected Indicators'!$A$3:$A$36,0),MATCH(LW$1,'[14]1718 Collected Indicators'!$A$3:$CH$3,0))</f>
        <v>dna</v>
      </c>
      <c r="LX11" s="120">
        <f>INDEX('[15]1819 Collected Indicators'!$A$3:$CV$36,MATCH($A11,'[15]1819 Collected Indicators'!$A$3:$A$36,0),MATCH(LX$1,'[15]1819 Collected Indicators'!$A$3:$CV$3,0))</f>
        <v>27.069322781000004</v>
      </c>
      <c r="LY11" s="120" t="str">
        <f>INDEX('[11]1920 Collected Indicators'!$A$3:$CV$36,MATCH($A11,'[11]1920 Collected Indicators'!$A$3:$A$36,0),MATCH(LY$1,'[11]1920 Collected Indicators'!$A$3:$CV$3,0))</f>
        <v>dna</v>
      </c>
      <c r="LZ11" s="119">
        <v>62.754686226568865</v>
      </c>
      <c r="MA11" s="88" t="str">
        <f>INDEX('[3]Raw data 16-17'!$B$2:$XA$34,MATCH($A11,'[3]Raw data 16-17'!$A$2:$A$34,0),MATCH(MA$1,'[3]Raw data 16-17'!$B$1:$GU$1,0))</f>
        <v>dna</v>
      </c>
      <c r="MB11" s="88" t="str">
        <f>INDEX('[14]1718 Collected Indicators'!$A$3:$CH$36,MATCH($A11,'[14]1718 Collected Indicators'!$A$3:$A$36,0),MATCH(MB$1,'[14]1718 Collected Indicators'!$A$3:$CH$3,0))</f>
        <v>dna</v>
      </c>
      <c r="MC11" s="120">
        <f>INDEX('[15]1819 Collected Indicators'!$A$3:$CV$36,MATCH($A11,'[15]1819 Collected Indicators'!$A$3:$A$36,0),MATCH(MC$1,'[15]1819 Collected Indicators'!$A$3:$CV$3,0))</f>
        <v>23.548949349000004</v>
      </c>
      <c r="MD11" s="120" t="str">
        <f>INDEX('[11]1920 Collected Indicators'!$A$3:$CV$36,MATCH($A11,'[11]1920 Collected Indicators'!$A$3:$A$36,0),MATCH(MD$1,'[11]1920 Collected Indicators'!$A$3:$CV$3,0))</f>
        <v>dna</v>
      </c>
      <c r="ME11" s="119">
        <v>51.694915254237287</v>
      </c>
      <c r="MF11" s="88" t="str">
        <f>INDEX('[3]Raw data 16-17'!$B$2:$XA$34,MATCH($A11,'[3]Raw data 16-17'!$A$2:$A$34,0),MATCH(MF$1,'[3]Raw data 16-17'!$B$1:$GU$1,0))</f>
        <v>dna</v>
      </c>
      <c r="MG11" s="88" t="str">
        <f>INDEX('[14]1718 Collected Indicators'!$A$3:$CH$36,MATCH($A11,'[14]1718 Collected Indicators'!$A$3:$A$36,0),MATCH(MG$1,'[14]1718 Collected Indicators'!$A$3:$CH$3,0))</f>
        <v>dna</v>
      </c>
      <c r="MH11" s="120" t="e">
        <f>INDEX('[15]1819 Collected Indicators'!$A$3:$CV$36,MATCH($A11,'[15]1819 Collected Indicators'!$A$3:$A$36,0),MATCH(MH$1,'[15]1819 Collected Indicators'!$A$3:$CV$3,0))</f>
        <v>#N/A</v>
      </c>
      <c r="MI11" s="120" t="e">
        <f>INDEX('[11]1920 Collected Indicators'!$A$3:$CV$36,MATCH($A11,'[11]1920 Collected Indicators'!$A$3:$A$36,0),MATCH(MI$1,'[11]1920 Collected Indicators'!$A$3:$CV$3,0))</f>
        <v>#N/A</v>
      </c>
      <c r="MJ11" s="119">
        <v>81.647634584013048</v>
      </c>
      <c r="MK11" s="88" t="str">
        <f>INDEX('[3]Raw data 16-17'!$B$2:$XA$34,MATCH($A11,'[3]Raw data 16-17'!$A$2:$A$34,0),MATCH(MK$1,'[3]Raw data 16-17'!$B$1:$GU$1,0))</f>
        <v>dna</v>
      </c>
      <c r="ML11" s="88" t="str">
        <f>INDEX('[14]1718 Collected Indicators'!$A$3:$CH$36,MATCH($A11,'[14]1718 Collected Indicators'!$A$3:$A$36,0),MATCH(ML$1,'[14]1718 Collected Indicators'!$A$3:$CH$3,0))</f>
        <v>dna</v>
      </c>
      <c r="MM11" s="120" t="str">
        <f>INDEX('[15]1819 Collected Indicators'!$A$3:$CV$36,MATCH($A11,'[15]1819 Collected Indicators'!$A$3:$A$36,0),MATCH(MM$1,'[15]1819 Collected Indicators'!$A$3:$CV$3,0))</f>
        <v>dna</v>
      </c>
      <c r="MN11" s="120" t="str">
        <f>INDEX('[11]1920 Collected Indicators'!$A$3:$CV$36,MATCH($A11,'[11]1920 Collected Indicators'!$A$3:$A$36,0),MATCH(MN$1,'[11]1920 Collected Indicators'!$A$3:$CV$3,0))</f>
        <v>dna</v>
      </c>
      <c r="MO11" s="119">
        <v>78.158109209453954</v>
      </c>
      <c r="MP11" s="88" t="str">
        <f>INDEX('[3]Raw data 16-17'!$B$2:$XA$34,MATCH($A11,'[3]Raw data 16-17'!$A$2:$A$34,0),MATCH(MP$1,'[3]Raw data 16-17'!$B$1:$GU$1,0))</f>
        <v>dna</v>
      </c>
      <c r="MQ11" s="88" t="str">
        <f>INDEX('[14]1718 Collected Indicators'!$A$3:$CH$36,MATCH($A11,'[14]1718 Collected Indicators'!$A$3:$A$36,0),MATCH(MQ$1,'[14]1718 Collected Indicators'!$A$3:$CH$3,0))</f>
        <v>dna</v>
      </c>
      <c r="MR11" s="120" t="str">
        <f>INDEX('[15]1819 Collected Indicators'!$A$3:$CV$36,MATCH($A11,'[15]1819 Collected Indicators'!$A$3:$A$36,0),MATCH(MR$1,'[15]1819 Collected Indicators'!$A$3:$CV$3,0))</f>
        <v>dna</v>
      </c>
      <c r="MS11" s="120" t="str">
        <f>INDEX('[11]1920 Collected Indicators'!$A$3:$CV$36,MATCH($A11,'[11]1920 Collected Indicators'!$A$3:$A$36,0),MATCH(MS$1,'[11]1920 Collected Indicators'!$A$3:$CV$3,0))</f>
        <v>dna</v>
      </c>
      <c r="MT11" s="119">
        <v>68.644067796610159</v>
      </c>
      <c r="MU11" s="88" t="str">
        <f>INDEX('[3]Raw data 16-17'!$B$2:$XA$34,MATCH($A11,'[3]Raw data 16-17'!$A$2:$A$34,0),MATCH(MU$1,'[3]Raw data 16-17'!$B$1:$GU$1,0))</f>
        <v>dna</v>
      </c>
      <c r="MV11" s="88" t="str">
        <f>INDEX('[14]1718 Collected Indicators'!$A$3:$CH$36,MATCH($A11,'[14]1718 Collected Indicators'!$A$3:$A$36,0),MATCH(MV$1,'[14]1718 Collected Indicators'!$A$3:$CH$3,0))</f>
        <v>dna</v>
      </c>
      <c r="MW11" s="120" t="e">
        <f>INDEX('[15]1819 Collected Indicators'!$A$3:$CV$36,MATCH($A11,'[15]1819 Collected Indicators'!$A$3:$A$36,0),MATCH(MW$1,'[15]1819 Collected Indicators'!$A$3:$CV$3,0))</f>
        <v>#N/A</v>
      </c>
      <c r="MX11" s="120" t="e">
        <f>INDEX('[11]1920 Collected Indicators'!$A$3:$CV$36,MATCH($A11,'[11]1920 Collected Indicators'!$A$3:$A$36,0),MATCH(MX$1,'[11]1920 Collected Indicators'!$A$3:$CV$3,0))</f>
        <v>#N/A</v>
      </c>
      <c r="MY11" s="119">
        <v>74.327628361858189</v>
      </c>
      <c r="MZ11" s="88" t="str">
        <f>INDEX('[3]Raw data 16-17'!$B$2:$XA$34,MATCH($A11,'[3]Raw data 16-17'!$A$2:$A$34,0),MATCH(MZ$1,'[3]Raw data 16-17'!$B$1:$GU$1,0))</f>
        <v>dna</v>
      </c>
      <c r="NA11" s="88" t="str">
        <f>INDEX('[14]1718 Collected Indicators'!$A$3:$CH$36,MATCH($A11,'[14]1718 Collected Indicators'!$A$3:$A$36,0),MATCH(NA$1,'[14]1718 Collected Indicators'!$A$3:$CH$3,0))</f>
        <v>dna</v>
      </c>
      <c r="NB11" s="120" t="e">
        <f>INDEX('[15]1819 Collected Indicators'!$A$3:$CV$36,MATCH($A11,'[15]1819 Collected Indicators'!$A$3:$A$36,0),MATCH(NB$1,'[15]1819 Collected Indicators'!$A$3:$CV$3,0))</f>
        <v>#N/A</v>
      </c>
      <c r="NC11" s="183"/>
      <c r="ND11" s="119">
        <v>66.666666666666657</v>
      </c>
      <c r="NE11" s="88" t="str">
        <f>INDEX('[3]Raw data 16-17'!$B$2:$XA$34,MATCH($A11,'[3]Raw data 16-17'!$A$2:$A$34,0),MATCH(NE$1,'[3]Raw data 16-17'!$B$1:$GU$1,0))</f>
        <v>dna</v>
      </c>
      <c r="NF11" s="88" t="str">
        <f>INDEX('[14]1718 Collected Indicators'!$A$3:$CH$36,MATCH($A11,'[14]1718 Collected Indicators'!$A$3:$A$36,0),MATCH(NF$1,'[14]1718 Collected Indicators'!$A$3:$CH$3,0))</f>
        <v>dna</v>
      </c>
      <c r="NG11" s="120" t="e">
        <f>INDEX('[15]1819 Collected Indicators'!$A$3:$CV$36,MATCH($A11,'[15]1819 Collected Indicators'!$A$3:$A$36,0),MATCH(NG$1,'[15]1819 Collected Indicators'!$A$3:$CV$3,0))</f>
        <v>#N/A</v>
      </c>
      <c r="NH11" s="183"/>
      <c r="NI11" s="119">
        <v>55.555555555555557</v>
      </c>
      <c r="NJ11" s="88" t="str">
        <f>INDEX('[3]Raw data 16-17'!$B$2:$XA$34,MATCH($A11,'[3]Raw data 16-17'!$A$2:$A$34,0),MATCH(NJ$1,'[3]Raw data 16-17'!$B$1:$GU$1,0))</f>
        <v>dna</v>
      </c>
      <c r="NK11" s="88" t="str">
        <f>INDEX('[14]1718 Collected Indicators'!$A$3:$CH$36,MATCH($A11,'[14]1718 Collected Indicators'!$A$3:$A$36,0),MATCH(NK$1,'[14]1718 Collected Indicators'!$A$3:$CH$3,0))</f>
        <v>dna</v>
      </c>
      <c r="NL11" s="120" t="e">
        <f>INDEX('[15]1819 Collected Indicators'!$A$3:$CV$36,MATCH($A11,'[15]1819 Collected Indicators'!$A$3:$A$36,0),MATCH(NL$1,'[15]1819 Collected Indicators'!$A$3:$CV$3,0))</f>
        <v>#N/A</v>
      </c>
      <c r="NM11" s="183"/>
      <c r="NN11" s="119">
        <f>INDEX([20]Extraction!$B$2:$I$36,MATCH($A11,[20]Extraction!$I$2:$I$36,0),MATCH(NN$1,[20]Extraction!$B$2:$I$2,0))</f>
        <v>83.489096573208627</v>
      </c>
      <c r="NO11" s="119">
        <f>INDEX([20]Extraction!$B$2:$I$36,MATCH($A11,[20]Extraction!$I$2:$I$36,0),MATCH(NO$1,[20]Extraction!$B$2:$I$2,0))</f>
        <v>84.30769230769225</v>
      </c>
      <c r="NP11" s="119">
        <f>INDEX([20]Extraction!$B$2:$I$36,MATCH($A11,[20]Extraction!$I$2:$I$36,0),MATCH(NP$1,[20]Extraction!$B$2:$I$2,0))</f>
        <v>86.653771760154697</v>
      </c>
      <c r="NQ11" s="119">
        <f>INDEX([20]Extraction!$B$2:$I$36,MATCH($A11,[20]Extraction!$I$2:$I$36,0),MATCH(NQ$1,[20]Extraction!$B$2:$I$2,0))</f>
        <v>83.606557377049143</v>
      </c>
      <c r="NR11" s="119">
        <f>INDEX([20]Extraction!$B$2:$I$36,MATCH($A11,[20]Extraction!$I$2:$I$36,0),MATCH(NR$1,[20]Extraction!$B$2:$I$2,0))</f>
        <v>81.604696673189707</v>
      </c>
      <c r="NS11" s="119">
        <f>INDEX([20]Extraction!$B$2:$I$36,MATCH($A11,[20]Extraction!$I$2:$I$36,0),MATCH(NS$1,[20]Extraction!$B$2:$I$2,0))</f>
        <v>85.812133072406994</v>
      </c>
      <c r="NT11" s="119" t="str">
        <f>INDEX([20]Extraction!$B$2:$I$36,MATCH($A11,[20]Extraction!$I$2:$I$36,0),MATCH(NT$1,[20]Extraction!$B$2:$I$2,0))</f>
        <v>dna</v>
      </c>
      <c r="NU11" s="129">
        <f>INDEX([21]Sheet1!$L$17:$T$50,MATCH($A11,[21]Sheet1!$L$17:$L$50,0),MATCH(NU$1,[21]Sheet1!$L$17:$T$17,0))</f>
        <v>90.909090909090907</v>
      </c>
      <c r="NV11" s="130">
        <f>INDEX([21]Sheet1!$L$17:$T$50,MATCH($A11,[21]Sheet1!$L$17:$L$50,0),MATCH(NV$1,[21]Sheet1!$L$17:$T$17,0))</f>
        <v>93.333333333333329</v>
      </c>
      <c r="NW11" s="130">
        <f>INDEX([21]Sheet1!$L$17:$T$50,MATCH($A11,[21]Sheet1!$L$17:$L$50,0),MATCH(NW$1,[21]Sheet1!$L$17:$T$17,0))</f>
        <v>93.61702127659575</v>
      </c>
      <c r="NX11" s="130">
        <f>INDEX([21]Sheet1!$L$17:$T$50,MATCH($A11,[21]Sheet1!$L$17:$L$50,0),MATCH(NX$1,[21]Sheet1!$L$17:$T$17,0))</f>
        <v>96.226415094339629</v>
      </c>
      <c r="NY11" s="130">
        <f>INDEX([21]Sheet1!$L$17:$T$50,MATCH($A11,[21]Sheet1!$L$17:$L$50,0),MATCH(NY$1,[21]Sheet1!$L$17:$T$17,0))</f>
        <v>87.037037037037038</v>
      </c>
      <c r="NZ11" s="130">
        <f>INDEX([21]Sheet1!$L$17:$T$50,MATCH($A11,[21]Sheet1!$L$17:$L$50,0),MATCH(NZ$1,[21]Sheet1!$L$17:$T$17,0))</f>
        <v>90</v>
      </c>
      <c r="OA11" s="130">
        <f>INDEX([21]Sheet1!$L$17:$T$50,MATCH($A11,[21]Sheet1!$L$17:$L$50,0),MATCH(OA$1,[21]Sheet1!$L$17:$T$17,0))</f>
        <v>88.888888888888886</v>
      </c>
      <c r="OB11" s="88">
        <f>INDEX('[14]1718 Collected Indicators'!$A$3:$CH$36,MATCH($A11,'[14]1718 Collected Indicators'!$A$3:$A$36,0),MATCH(OB$1,'[14]1718 Collected Indicators'!$A$3:$CH$3,0))</f>
        <v>82.758620689655174</v>
      </c>
      <c r="OC11" s="126">
        <f>INDEX('[15]1819 Collected Indicators'!$A$3:$CV$36,MATCH($A11,'[15]1819 Collected Indicators'!$A$3:$A$36,0),MATCH(OC$1,'[15]1819 Collected Indicators'!$A$3:$CV$3,0))</f>
        <v>83.928571428571431</v>
      </c>
      <c r="OD11" s="120">
        <f>INDEX('[11]1920 Collected Indicators'!$A$3:$CV$36,MATCH($A11,'[11]1920 Collected Indicators'!$A$3:$A$36,0),MATCH(OD$1,'[11]1920 Collected Indicators'!$A$3:$CV$3,0))</f>
        <v>84.2</v>
      </c>
      <c r="OE11" s="121">
        <v>93.8</v>
      </c>
      <c r="OF11" s="88">
        <v>94.2</v>
      </c>
      <c r="OG11" s="88">
        <v>93.9</v>
      </c>
      <c r="OH11" s="88">
        <f>INDEX('[3]Raw data 16-17'!$A$1:$BV$34,MATCH($A11,'[3]Raw data 16-17'!A$1:A$34,0),MATCH(OH$1,'[3]Raw data 16-17'!$A$1:$BV$1,0))</f>
        <v>93.7</v>
      </c>
      <c r="OI11" s="121">
        <f>INDEX('[15]1819 Collected Indicators'!$A$3:$CV$36,MATCH($A11,'[15]1819 Collected Indicators'!$A$3:$A$36,0),MATCH(OI$1,'[15]1819 Collected Indicators'!$A$3:$CV$3,0))</f>
        <v>93.060299999999998</v>
      </c>
      <c r="OJ11" s="120" t="str">
        <f>INDEX('[11]1920 Collected Indicators'!$A$3:$CV$36,MATCH($A11,'[11]1920 Collected Indicators'!$A$3:$A$36,0),MATCH(OJ$1,'[11]1920 Collected Indicators'!$A$3:$CV$3,0))</f>
        <v>dna</v>
      </c>
      <c r="OK11" s="119">
        <f>INDEX('[22]All years '!$A$1:$F$34,MATCH($A11,'[22]All years '!$A$1:$A$34,0),MATCH(OK$1,'[22]All years '!$A$1:$F$1,0))</f>
        <v>88.840736728060676</v>
      </c>
      <c r="OL11" s="88">
        <f>INDEX('[22]All years '!$A$1:$F$34,MATCH($A11,'[22]All years '!$A$1:$A$34,0),MATCH(OL$1,'[22]All years '!$A$1:$F$1,0))</f>
        <v>87.931154866638735</v>
      </c>
      <c r="OM11" s="88">
        <f>INDEX('[22]All years '!$A$1:$F$34,MATCH($A11,'[22]All years '!$A$1:$A$34,0),MATCH(OM$1,'[22]All years '!$A$1:$F$1,0))</f>
        <v>85.159375645673279</v>
      </c>
      <c r="ON11" s="88">
        <f>INDEX('[22]All years '!$A$1:$F$34,MATCH($A11,'[22]All years '!$A$1:$A$34,0),MATCH(ON$1,'[22]All years '!$A$1:$F$1,0))</f>
        <v>87.896769758206773</v>
      </c>
      <c r="OO11" s="121">
        <f>INDEX('[22]All years '!$A$1:$F$34,MATCH($A11,'[22]All years '!$A$1:$A$34,0),MATCH(OO$1,'[22]All years '!$A$1:$F$1,0))</f>
        <v>85.159375645673279</v>
      </c>
      <c r="OP11" s="120" t="str">
        <f>INDEX('[11]1920 Collected Indicators'!$A$3:$CV$36,MATCH($A11,'[11]1920 Collected Indicators'!$A$3:$A$36,0),MATCH(OP$1,'[11]1920 Collected Indicators'!$A$3:$CV$3,0))</f>
        <v>dna</v>
      </c>
      <c r="OQ11" s="119">
        <v>48.390743951157006</v>
      </c>
      <c r="OR11" s="88">
        <v>35</v>
      </c>
      <c r="OS11" s="88">
        <v>35.9</v>
      </c>
      <c r="OT11" s="116">
        <f>INDEX('[3]Raw data 16-17'!$B$2:$ACG$34,MATCH($A11,'[3]Raw data 16-17'!$A$2:$A$34,0),MATCH(OT$1,'[3]Raw data 16-17'!$B$1:$MA$1,0))</f>
        <v>34.138395070472413</v>
      </c>
      <c r="OU11" s="133">
        <f>INDEX('[15]1819 Collected Indicators'!$A$3:$CV$36,MATCH($A11,'[15]1819 Collected Indicators'!$A$3:$A$36,0),MATCH(OU$1,'[15]1819 Collected Indicators'!$A$3:$CV$3,0))</f>
        <v>16.779499999999999</v>
      </c>
      <c r="OV11" s="120" t="str">
        <f>INDEX('[11]1920 Collected Indicators'!$A$3:$CV$36,MATCH($A11,'[11]1920 Collected Indicators'!$A$3:$A$36,0),MATCH(OV$1,'[11]1920 Collected Indicators'!$A$3:$CV$3,0))</f>
        <v>dna</v>
      </c>
      <c r="OW11" s="119">
        <f>INDEX('[23]All years '!$A$2:$F$35,MATCH($A11,'[23]All years '!$A$2:$A$35,0),MATCH(OW$1,'[23]All years '!$A$2:$F$2,0))</f>
        <v>540.22988505747128</v>
      </c>
      <c r="OX11" s="88">
        <f>INDEX('[23]All years '!$A$2:$F$35,MATCH($A11,'[23]All years '!$A$2:$A$35,0),MATCH(OX$1,'[23]All years '!$A$2:$F$2,0))</f>
        <v>440.67796610169489</v>
      </c>
      <c r="OY11" s="88">
        <f>INDEX('[23]All years '!$A$2:$F$35,MATCH($A11,'[23]All years '!$A$2:$A$35,0),MATCH(OY$1,'[23]All years '!$A$2:$F$2,0))</f>
        <v>474.07407407407408</v>
      </c>
      <c r="OZ11" s="88">
        <f>INDEX('[23]All years '!$A$2:$F$35,MATCH($A11,'[23]All years '!$A$2:$A$35,0),MATCH(OZ$1,'[23]All years '!$A$2:$F$2,0))</f>
        <v>335.02538071065993</v>
      </c>
      <c r="PA11" s="183">
        <f>INDEX('[23]All years '!$A$2:$F$35,MATCH($A11,'[23]All years '!$A$2:$A$35,0),MATCH(PA$1,'[23]All years '!$A$2:$F$2,0))</f>
        <v>206.89655172413794</v>
      </c>
      <c r="PB11" s="120" t="str">
        <f>INDEX('[11]1920 Collected Indicators'!$A$3:$CV$36,MATCH($A11,'[11]1920 Collected Indicators'!$A$3:$A$36,0),MATCH(PB$1,'[11]1920 Collected Indicators'!$A$3:$CV$3,0))</f>
        <v>dna</v>
      </c>
      <c r="PC11" s="119">
        <v>90.6</v>
      </c>
      <c r="PD11" s="88">
        <f>INDEX('[3]Raw data 16-17'!$B$2:$XA$34,MATCH($A11,'[3]Raw data 16-17'!$A$2:$A$34,0),MATCH(PD$1,'[3]Raw data 16-17'!$B$1:$GU$1,0))</f>
        <v>93.1</v>
      </c>
      <c r="PE11" s="88">
        <f>INDEX('[14]1718 Collected Indicators'!$A$3:$CH$36,MATCH($A11,'[14]1718 Collected Indicators'!$A$3:$A$36,0),MATCH(PE$1,'[14]1718 Collected Indicators'!$A$3:$CH$3,0))</f>
        <v>94.7</v>
      </c>
      <c r="PF11" s="120">
        <f>INDEX('[15]1819 Collected Indicators'!$A$3:$CV$36,MATCH($A11,'[15]1819 Collected Indicators'!$A$3:$A$36,0),MATCH(PF$1,'[15]1819 Collected Indicators'!$A$3:$CV$3,0))</f>
        <v>93.999016232169211</v>
      </c>
      <c r="PG11" s="120">
        <f>INDEX('[11]1920 Collected Indicators'!$A$3:$CV$36,MATCH($A11,'[11]1920 Collected Indicators'!$A$3:$A$36,0),MATCH(PG$1,'[11]1920 Collected Indicators'!$A$3:$CV$3,0))</f>
        <v>94.46349828515433</v>
      </c>
      <c r="PH11" s="129">
        <v>4</v>
      </c>
      <c r="PI11" s="130">
        <v>3.6144578313253009</v>
      </c>
      <c r="PJ11" s="130">
        <v>0</v>
      </c>
      <c r="PK11" s="130">
        <v>3.0769230769230771</v>
      </c>
      <c r="PL11" s="88">
        <f>INDEX('[3]Raw data 16-17'!$B$2:$BV$34,MATCH($A11,'[3]Raw data 16-17'!$A$2:$A$34,0),MATCH(PL$1,'[3]Raw data 16-17'!$B$1:$BV$1,0))</f>
        <v>6.4516129032258061</v>
      </c>
      <c r="PM11" s="130">
        <f>INDEX('[14]1718 Collected Indicators'!$A$3:$CH$36,MATCH($A11,'[14]1718 Collected Indicators'!$A$3:$A$36,0),MATCH(PM$1,'[14]1718 Collected Indicators'!$A$3:$CH$3,0))</f>
        <v>1.3157894736842104</v>
      </c>
      <c r="PN11" s="194">
        <f>INDEX('[15]1819 Collected Indicators'!$A$3:$CV$36,MATCH($A11,'[15]1819 Collected Indicators'!$A$3:$A$36,0),MATCH(PN$1,'[15]1819 Collected Indicators'!$A$3:$CV$3,0))</f>
        <v>4.7619047619047619</v>
      </c>
      <c r="PO11" s="120" t="str">
        <f>INDEX('[11]1920 Collected Indicators'!$A$3:$CV$36,MATCH($A11,'[11]1920 Collected Indicators'!$A$3:$A$36,0),MATCH(PO$1,'[11]1920 Collected Indicators'!$A$3:$CV$3,0))</f>
        <v>dna</v>
      </c>
      <c r="PP11" s="119">
        <v>29</v>
      </c>
      <c r="PQ11" s="88">
        <v>23</v>
      </c>
      <c r="PR11" s="88">
        <v>25.63</v>
      </c>
      <c r="PS11" s="88">
        <v>19.14</v>
      </c>
      <c r="PT11" s="88">
        <v>13.81</v>
      </c>
      <c r="PU11" s="88">
        <v>21.83</v>
      </c>
      <c r="PV11" s="88">
        <f>INDEX('[3]Raw data 16-17'!$B$2:$XA$34,MATCH($A11,'[3]Raw data 16-17'!$A$2:$A$34,0),MATCH(PV$1,'[3]Raw data 16-17'!$B$1:$GU$1,0))</f>
        <v>19.008264462809919</v>
      </c>
      <c r="PW11" s="88">
        <f>INDEX('[14]1718 Collected Indicators'!$A$3:$CH$36,MATCH($A11,'[14]1718 Collected Indicators'!$A$3:$A$36,0),MATCH(PW$1,'[14]1718 Collected Indicators'!$A$3:$CH$3,0))</f>
        <v>14.285714285714285</v>
      </c>
      <c r="PX11" s="120">
        <f>INDEX('[15]1819 Collected Indicators'!$A$3:$CV$36,MATCH($A11,'[15]1819 Collected Indicators'!$A$3:$A$36,0),MATCH(PX$1,'[15]1819 Collected Indicators'!$A$3:$CV$3,0))</f>
        <v>26.422764227642276</v>
      </c>
      <c r="PY11" s="120" t="str">
        <f>INDEX('[11]1920 Collected Indicators'!$A$3:$CV$36,MATCH($A11,'[11]1920 Collected Indicators'!$A$3:$A$36,0),MATCH(PY$1,'[11]1920 Collected Indicators'!$A$3:$CV$3,0))</f>
        <v>dna</v>
      </c>
      <c r="PZ11" s="119">
        <f t="shared" si="2"/>
        <v>4.089799240368964</v>
      </c>
      <c r="QA11" s="87">
        <v>9648</v>
      </c>
      <c r="QB11" s="131">
        <f t="array" ref="QB11">INDEX('[24]Gross Exp for LGBF'!$A$3:$K$38,MATCH($A11,'[24]Gross Exp for LGBF'!$A$3:$A$38,0),MATCH(QB$1,'[24]Gross Exp for LGBF'!$A$3:$K$3,0))</f>
        <v>235904</v>
      </c>
      <c r="QC11" s="88">
        <f t="shared" si="36"/>
        <v>3.8805339256631592</v>
      </c>
      <c r="QD11" s="87">
        <v>9364</v>
      </c>
      <c r="QE11" s="131">
        <f t="array" ref="QE11">INDEX('[24]Gross Exp for LGBF'!$A$3:$K$38,MATCH($A11,'[24]Gross Exp for LGBF'!$A$3:$A$38,0),MATCH(QE$1,'[24]Gross Exp for LGBF'!$A$3:$K$3,0))</f>
        <v>241307</v>
      </c>
      <c r="QF11" s="116">
        <f t="shared" si="37"/>
        <v>4.9331937277607905</v>
      </c>
      <c r="QG11" s="87">
        <v>11826</v>
      </c>
      <c r="QH11" s="131">
        <f t="array" ref="QH11">INDEX('[24]Gross Exp for LGBF'!$A$3:$K$38,MATCH($A11,'[24]Gross Exp for LGBF'!$A$3:$A$38,0),MATCH(QH$1,'[24]Gross Exp for LGBF'!$A$3:$K$3,0))</f>
        <v>239723</v>
      </c>
      <c r="QI11" s="116">
        <f t="shared" si="38"/>
        <v>4.8322418474834175</v>
      </c>
      <c r="QJ11" s="87">
        <v>11496</v>
      </c>
      <c r="QK11" s="87">
        <f t="array" ref="QK11">INDEX('[24]Gross Exp for LGBF'!$A$3:$K$38,MATCH($A11,'[24]Gross Exp for LGBF'!$A$3:$A$38,0),MATCH(QK$1,'[24]Gross Exp for LGBF'!$A$3:$K$3,0))</f>
        <v>237902</v>
      </c>
      <c r="QL11" s="116">
        <f t="shared" si="39"/>
        <v>4.3765594443320524</v>
      </c>
      <c r="QM11" s="87">
        <v>11033</v>
      </c>
      <c r="QN11" s="87">
        <f t="array" ref="QN11">INDEX('[24]Gross Exp for LGBF'!$A$3:$K$38,MATCH($A11,'[24]Gross Exp for LGBF'!$A$3:$A$38,0),MATCH(QN$1,'[24]Gross Exp for LGBF'!$A$3:$K$3,0))</f>
        <v>252093</v>
      </c>
      <c r="QO11" s="116">
        <f t="shared" si="40"/>
        <v>4.0590895434450953</v>
      </c>
      <c r="QP11" s="87">
        <v>10403</v>
      </c>
      <c r="QQ11" s="87">
        <f t="array" ref="QQ11">INDEX('[24]Gross Exp for LGBF'!$A$3:$K$38,MATCH($A11,'[24]Gross Exp for LGBF'!$A$3:$A$38,0),MATCH(QQ$1,'[24]Gross Exp for LGBF'!$A$3:$K$3,0))</f>
        <v>256289</v>
      </c>
      <c r="QR11" s="116">
        <f t="shared" si="41"/>
        <v>5.0984218495696325</v>
      </c>
      <c r="QS11" s="87">
        <f>INDEX('[2]All Previous Years'!$A$1:$EX$34,MATCH($A11,'[2]All Previous Years'!$A$1:$A$34,0),MATCH(QS$1,'[2]All Previous Years'!$A$1:$EX$1,0))</f>
        <v>12593</v>
      </c>
      <c r="QT11" s="87">
        <f t="array" ref="QT11">INDEX('[24]Gross Exp for LGBF'!$A$3:$K$38,MATCH($A11,'[24]Gross Exp for LGBF'!$A$3:$A$38,0),MATCH(QT$1,'[24]Gross Exp for LGBF'!$A$3:$K$3,0))</f>
        <v>246998</v>
      </c>
      <c r="QU11" s="88">
        <f t="shared" si="42"/>
        <v>5.7424228088434734</v>
      </c>
      <c r="QV11" s="32">
        <f>INDEX([4]Sheet1!$A$1:$CJ$34, MATCH($A11, [4]Sheet1!$A$1:$A$34, 0), MATCH(QV$1, [4]Sheet1!$A$1:$CJ$1, 0))</f>
        <v>14566</v>
      </c>
      <c r="QW11" s="32">
        <f t="array" ref="QW11">INDEX('[24]Gross Exp for LGBF'!$A$3:$K$38,MATCH($A11,'[24]Gross Exp for LGBF'!$A$3:$A$38,0),MATCH(QW$1,'[24]Gross Exp for LGBF'!$A$3:$K$3,0))</f>
        <v>253656</v>
      </c>
      <c r="QX11" s="88">
        <f t="shared" si="43"/>
        <v>5.2658047080140662</v>
      </c>
      <c r="QY11" s="88">
        <f>INDEX('[6]Finance Indicators'!$B$3:$BO$35,MATCH($A11,'[6]Finance Indicators'!$A$3:$A$35,0),MATCH(QY$1,'[6]Finance Indicators'!$B$2:$BO$2,0))</f>
        <v>13717</v>
      </c>
      <c r="QZ11" s="88">
        <f t="array" ref="QZ11">INDEX('[24]Gross Exp for LGBF'!$A$3:$K$38,MATCH($A11,'[24]Gross Exp for LGBF'!$A$3:$A$38,0),MATCH(QZ$1,'[24]Gross Exp for LGBF'!$A$3:$K$3,0))</f>
        <v>260492</v>
      </c>
      <c r="RA11" s="250">
        <f t="array" ref="RA11">INDEX('[7]Finance Indicators'!$A$2:$BO$35,MATCH($A11,'[7]Finance Indicators'!$A$2:$A$35,0),MATCH(RA$1,'[7]Finance Indicators'!$A$2:$BO$2,0))</f>
        <v>5.0300144142171623</v>
      </c>
      <c r="RB11" s="250">
        <f t="array" ref="RB11">INDEX('[7]Finance Indicators'!$A$2:$BO$35,MATCH($A11,'[7]Finance Indicators'!$A$2:$A$35,0),MATCH(RB$1,'[7]Finance Indicators'!$A$2:$BO$2,0))</f>
        <v>13784</v>
      </c>
      <c r="RC11" s="250">
        <f t="array" ref="RC11">INDEX('[7]Finance Indicators'!$A$2:$BO$35,MATCH($A11,'[7]Finance Indicators'!$A$2:$A$35,0),MATCH(RC$1,'[7]Finance Indicators'!$A$2:$BO$2,0))</f>
        <v>274035</v>
      </c>
      <c r="RD11" s="115">
        <f>INDEX('[25]Corporate Management'!$B$6:$EY$40,MATCH($A11,'[25]Corporate Management'!$B$6:$B$40,0),MATCH(RD$1,'[25]Corporate Management'!$B$40:$EY$40,0))</f>
        <v>48.823529411764703</v>
      </c>
      <c r="RE11" s="131">
        <f>INDEX('[25]Corporate Management'!$B$6:$EY$40,MATCH($A11,'[25]Corporate Management'!$B$6:$B$40,0),MATCH(RE$1,'[25]Corporate Management'!$B$40:$EY$40,0))</f>
        <v>83</v>
      </c>
      <c r="RF11" s="131">
        <f>INDEX('[25]Corporate Management'!$B$6:$EY$40,MATCH($A11,'[25]Corporate Management'!$B$6:$B$40,0),MATCH(RF$1,'[25]Corporate Management'!$B$40:$EY$40,0))</f>
        <v>170</v>
      </c>
      <c r="RG11" s="116">
        <f>INDEX('[25]Corporate Management'!$B$6:$EY$40,MATCH($A11,'[25]Corporate Management'!$B$6:$B$40,0),MATCH(RG$1,'[25]Corporate Management'!$B$40:$EY$40,0))</f>
        <v>47.5</v>
      </c>
      <c r="RH11" s="131">
        <f>INDEX('[25]Corporate Management'!$B$6:$EY$40,MATCH($A11,'[25]Corporate Management'!$B$6:$B$40,0),MATCH(RH$1,'[25]Corporate Management'!$B$40:$EY$40,0))</f>
        <v>76</v>
      </c>
      <c r="RI11" s="131">
        <f>INDEX('[25]Corporate Management'!$B$6:$EY$40,MATCH($A11,'[25]Corporate Management'!$B$6:$B$40,0),MATCH(RI$1,'[25]Corporate Management'!$B$40:$EY$40,0))</f>
        <v>160</v>
      </c>
      <c r="RJ11" s="116">
        <f>INDEX('[25]Corporate Management'!$B$6:$EY$40,MATCH($A11,'[25]Corporate Management'!$B$6:$B$40,0),MATCH(RJ$1,'[25]Corporate Management'!$B$40:$EY$40,0))</f>
        <v>52.439024390243901</v>
      </c>
      <c r="RK11" s="131">
        <f>INDEX('[25]Corporate Management'!$B$6:$EY$40,MATCH($A11,'[25]Corporate Management'!$B$6:$B$40,0),MATCH(RK$1,'[25]Corporate Management'!$B$40:$EY$40,0))</f>
        <v>129</v>
      </c>
      <c r="RL11" s="131">
        <f>INDEX('[25]Corporate Management'!$B$6:$EY$40,MATCH($A11,'[25]Corporate Management'!$B$6:$B$40,0),MATCH(RL$1,'[25]Corporate Management'!$B$40:$EY$40,0))</f>
        <v>246</v>
      </c>
      <c r="RM11" s="116">
        <f>INDEX('[26]All Data'!$A$1:$Y$34,MATCH($A11,'[26]All Data'!$A$1:$A$34,0),MATCH(RM$1,'[26]All Data'!$A$1:$Y$1,0))</f>
        <v>51.428571428571423</v>
      </c>
      <c r="RN11" s="131">
        <f>INDEX('[26]All Data'!$A$1:$Y$34,MATCH($A11,'[26]All Data'!$A$1:$A$34,0),MATCH(RN$1,'[26]All Data'!$A$1:$Y$1,0))</f>
        <v>108</v>
      </c>
      <c r="RO11" s="131">
        <f>INDEX('[26]All Data'!$A$1:$Y$34,MATCH($A11,'[26]All Data'!$A$1:$A$34,0),MATCH(RO$1,'[26]All Data'!$A$1:$Y$1,0))</f>
        <v>210</v>
      </c>
      <c r="RP11" s="116">
        <f>INDEX('[27]All Data'!$A$1:$Y$34,MATCH($A11,'[27]All Data'!$A$1:$A$34,0),MATCH(RP$1,'[27]All Data'!$A$1:$Y$1,0))</f>
        <v>51.923076923076927</v>
      </c>
      <c r="RQ11" s="131">
        <f>INDEX('[27]All Data'!$A$1:$Y$34,MATCH($A11,'[27]All Data'!$A$1:$A$34,0),MATCH(RQ$1,'[27]All Data'!$A$1:$Y$1,0))</f>
        <v>108</v>
      </c>
      <c r="RR11" s="131">
        <f>INDEX('[27]All Data'!$A$1:$Y$34,MATCH($A11,'[27]All Data'!$A$1:$A$34,0),MATCH(RR$1,'[27]All Data'!$A$1:$Y$1,0))</f>
        <v>208</v>
      </c>
      <c r="RS11" s="116">
        <f>INDEX('[28]All Data'!$A$1:$AB$34,MATCH($A11,'[28]All Data'!$A$1:$A$34,0),MATCH(RS$1,'[28]All Data'!$A$1:$AB$1,0))</f>
        <v>53.63636363636364</v>
      </c>
      <c r="RT11" s="131">
        <f>INDEX('[28]All Data'!$A$1:$AB$34,MATCH($A11,'[28]All Data'!$A$1:$A$34,0),MATCH(RT$1,'[28]All Data'!$A$1:$AB$1,0))</f>
        <v>118</v>
      </c>
      <c r="RU11" s="131">
        <f>INDEX('[28]All Data'!$A$1:$AB$34,MATCH($A11,'[28]All Data'!$A$1:$A$34,0),MATCH(RU$1,'[28]All Data'!$A$1:$AB$1,0))</f>
        <v>220</v>
      </c>
      <c r="RV11" s="116">
        <f>INDEX('[29]SPI Raw Data 1617'!$A$3:$AN$37,MATCH($A11,'[29]SPI Raw Data 1617'!$A$3:$A$37,0),MATCH(RV$1,'[29]SPI Raw Data 1617'!$A$37:$AN$37,0))</f>
        <v>52.702702702702695</v>
      </c>
      <c r="RW11" s="131">
        <f>INDEX('[29]SPI Raw Data 1617'!$A$3:$AN$37,MATCH($A11,'[29]SPI Raw Data 1617'!$A$3:$A$37,0),MATCH(RW$1,'[29]SPI Raw Data 1617'!$A$37:$AN$37,0))</f>
        <v>117</v>
      </c>
      <c r="RX11" s="131">
        <f>INDEX('[29]SPI Raw Data 1617'!$A$3:$AN$37,MATCH($A11,'[29]SPI Raw Data 1617'!$A$3:$A$37,0),MATCH(RX$1,'[29]SPI Raw Data 1617'!$A$37:$AN$37,0))</f>
        <v>222</v>
      </c>
      <c r="RY11" s="116">
        <f>INDEX('[30]SPI Raw Data 1718'!$A$3:$AN$37,MATCH($A11,'[30]SPI Raw Data 1718'!$A$3:$A$37,0),MATCH(RY$1,'[30]SPI Raw Data 1718'!$A$37:$AN$37,0))</f>
        <v>53.881278538812779</v>
      </c>
      <c r="RZ11" s="197">
        <f>INDEX('[30]SPI Raw Data 1718'!$A$3:$AN$37,MATCH($A11,'[30]SPI Raw Data 1718'!$A$3:$A$37,0),MATCH(RZ$1,'[30]SPI Raw Data 1718'!$A$37:$AN$37,0))</f>
        <v>118</v>
      </c>
      <c r="SA11" s="197">
        <f>INDEX('[30]SPI Raw Data 1718'!$A$3:$AN$37,MATCH($A11,'[30]SPI Raw Data 1718'!$A$3:$A$37,0),MATCH(SA$1,'[30]SPI Raw Data 1718'!$A$37:$AN$37,0))</f>
        <v>219</v>
      </c>
      <c r="SB11" s="116">
        <f>INDEX('[31]SPI Raw Data 1819'!$A$1:$AN$37,MATCH($A11,'[31]SPI Raw Data 1819'!$A$1:$A$37,0),MATCH(SB$1,'[31]SPI Raw Data 1819'!$A$37:$AN$37,0))</f>
        <v>54.090909090909086</v>
      </c>
      <c r="SC11" s="197">
        <f>INDEX('[31]SPI Raw Data 1819'!$A$1:$AN$37,MATCH($A11,'[31]SPI Raw Data 1819'!$A$1:$A$37,0),MATCH(SC$1,'[31]SPI Raw Data 1819'!$A$37:$AN$37,0))</f>
        <v>119</v>
      </c>
      <c r="SD11" s="225">
        <f>INDEX('[31]SPI Raw Data 1819'!$A$1:$AN$37,MATCH($A11,'[31]SPI Raw Data 1819'!$A$1:$A$37,0),MATCH(SD$1,'[31]SPI Raw Data 1819'!$A$37:$AN$37,0))</f>
        <v>220</v>
      </c>
      <c r="SE11" s="116">
        <f>INDEX('[32]SPI Raw Data 1920'!$A$1:$AN$35, MATCH($A11,'[32]SPI Raw Data 1920'!$A$1:$A$35,0),MATCH(SE$1,'[32]SPI Raw Data 1920'!$A$37:$AN$37,0))</f>
        <v>56.30252100840336</v>
      </c>
      <c r="SF11" s="116">
        <f>INDEX('[32]SPI Raw Data 1920'!$A$1:$AN$35, MATCH($A11,'[32]SPI Raw Data 1920'!$A$1:$A$35,0),MATCH(SF$1,'[32]SPI Raw Data 1920'!$A$37:$AN$37,0))</f>
        <v>134</v>
      </c>
      <c r="SG11" s="116">
        <f>INDEX('[32]SPI Raw Data 1920'!$A$1:$AN$35, MATCH($A11,'[32]SPI Raw Data 1920'!$A$1:$A$35,0),MATCH(SG$1,'[32]SPI Raw Data 1920'!$A$37:$AN$37,0))</f>
        <v>238</v>
      </c>
      <c r="SH11" s="115">
        <f>INDEX('[28]All Data'!$A$1:$AB$34,MATCH($A11,'[28]All Data'!$A$1:$A$34,0),MATCH(SH$1,'[28]All Data'!$A$1:$AB$1,0))</f>
        <v>-1.1596180081855323</v>
      </c>
      <c r="SI11" s="135">
        <f>INDEX('[28]All Data'!$A$1:$AB$34,MATCH($A11,'[28]All Data'!$A$1:$A$34,0),MATCH(SI$1,'[28]All Data'!$A$1:$AB$1,0))</f>
        <v>14.83</v>
      </c>
      <c r="SJ11" s="135">
        <f>INDEX('[28]All Data'!$A$1:$AB$34,MATCH($A11,'[28]All Data'!$A$1:$A$34,0),MATCH(SJ$1,'[28]All Data'!$A$1:$AB$1,0))</f>
        <v>14.66</v>
      </c>
      <c r="SK11" s="116">
        <f>INDEX('[29]SPI Raw Data 1617'!$A$3:$AN$37,MATCH($A11,'[29]SPI Raw Data 1617'!$A$3:$A$37,0),MATCH(SK$1,'[29]SPI Raw Data 1617'!$A$37:$AN$37,0))</f>
        <v>1.7902813299232889</v>
      </c>
      <c r="SL11" s="135">
        <f>INDEX('[29]SPI Raw Data 1617'!$A$3:$AN$37,MATCH($A11,'[29]SPI Raw Data 1617'!$A$3:$A$37,0),MATCH(SL$1,'[29]SPI Raw Data 1617'!$A$37:$AN$37,0))</f>
        <v>15.36</v>
      </c>
      <c r="SM11" s="135">
        <f>INDEX('[29]SPI Raw Data 1617'!$A$3:$AN$37,MATCH($A11,'[29]SPI Raw Data 1617'!$A$3:$A$37,0),MATCH(SM$1,'[29]SPI Raw Data 1617'!$A$37:$AN$37,0))</f>
        <v>15.64</v>
      </c>
      <c r="SN11" s="116">
        <f>INDEX('[30]SPI Raw Data 1718'!$A$3:$AN$37,MATCH($A11,'[30]SPI Raw Data 1718'!$A$3:$A$37,0),MATCH(SN$1,'[30]SPI Raw Data 1718'!$A$37:$AN$37,0))</f>
        <v>1.9503323717546692</v>
      </c>
      <c r="SO11" s="135">
        <f>INDEX('[30]SPI Raw Data 1718'!$A$3:$AN$37,MATCH($A11,'[30]SPI Raw Data 1718'!$A$3:$A$37,0),MATCH(SO$1,'[30]SPI Raw Data 1718'!$A$37:$AN$37,0))</f>
        <v>15.635</v>
      </c>
      <c r="SP11" s="135">
        <f>INDEX('[30]SPI Raw Data 1718'!$A$3:$AN$37,MATCH($A11,'[30]SPI Raw Data 1718'!$A$3:$A$37,0),MATCH(SP$1,'[30]SPI Raw Data 1718'!$A$37:$AN$37,0))</f>
        <v>15.946</v>
      </c>
      <c r="SQ11" s="116">
        <f>INDEX('[31]SPI Raw Data 1819'!$A$1:$AN$37,MATCH($A11,'[31]SPI Raw Data 1819'!$A$1:$A$37,0),MATCH(SQ$1,'[31]SPI Raw Data 1819'!$A$37:$AN$37,0))</f>
        <v>-3.5931790499390956</v>
      </c>
      <c r="SR11" s="213">
        <f>INDEX('[31]SPI Raw Data 1819'!$A$1:$AN$37,MATCH($A11,'[31]SPI Raw Data 1819'!$A$1:$A$37,0),MATCH(SR$1,'[31]SPI Raw Data 1819'!$A$37:$AN$37,0))</f>
        <v>17.010000000000002</v>
      </c>
      <c r="SS11" s="228">
        <f>INDEX('[31]SPI Raw Data 1819'!$A$1:$AN$37,MATCH($A11,'[31]SPI Raw Data 1819'!$A$1:$A$37,0),MATCH(SS$1,'[31]SPI Raw Data 1819'!$A$37:$AN$37,0))</f>
        <v>16.420000000000002</v>
      </c>
      <c r="ST11" s="116">
        <f>INDEX('[32]SPI Raw Data 1920'!$A$1:$AN$35, MATCH($A11,'[32]SPI Raw Data 1920'!$A$1:$A$35,0),MATCH(ST$1,'[32]SPI Raw Data 1920'!$A$37:$AN$37,0))</f>
        <v>3.0127462340672224</v>
      </c>
      <c r="SU11" s="116">
        <f>INDEX('[32]SPI Raw Data 1920'!$A$1:$AN$35, MATCH($A11,'[32]SPI Raw Data 1920'!$A$1:$A$35,0),MATCH(SU$1,'[32]SPI Raw Data 1920'!$A$37:$AN$37,0))</f>
        <v>16.739999999999998</v>
      </c>
      <c r="SV11" s="116">
        <f>INDEX('[32]SPI Raw Data 1920'!$A$1:$AN$35, MATCH($A11,'[32]SPI Raw Data 1920'!$A$1:$A$35,0),MATCH(SV$1,'[32]SPI Raw Data 1920'!$A$37:$AN$37,0))</f>
        <v>17.260000000000002</v>
      </c>
      <c r="SW11" s="115">
        <f>INDEX('[25]Corporate Management'!$B$6:$EY$40,MATCH($A11,'[25]Corporate Management'!$B$6:$B$40,0),MATCH(SW$1,'[25]Corporate Management'!$B$40:$EY$40,0))</f>
        <v>12.067907702597259</v>
      </c>
      <c r="SX11" s="131">
        <f>INDEX('[25]Corporate Management'!$B$6:$EY$40,MATCH($A11,'[25]Corporate Management'!$B$6:$B$40,0),MATCH(SX$1,'[25]Corporate Management'!$B$40:$EY$40,0))</f>
        <v>541306</v>
      </c>
      <c r="SY11" s="131">
        <f>INDEX('[25]Corporate Management'!$B$6:$EY$40,MATCH($A11,'[25]Corporate Management'!$B$6:$B$40,0),MATCH(SY$1,'[25]Corporate Management'!$B$40:$EY$40,0))</f>
        <v>44855</v>
      </c>
      <c r="SZ11" s="116">
        <f>INDEX('[25]Corporate Management'!$B$6:$EY$40,MATCH($A11,'[25]Corporate Management'!$B$6:$B$40,0),MATCH(SZ$1,'[25]Corporate Management'!$B$40:$EY$40,0))</f>
        <v>12.113489606368864</v>
      </c>
      <c r="TA11" s="131">
        <f>INDEX('[25]Corporate Management'!$B$6:$EY$40,MATCH($A11,'[25]Corporate Management'!$B$6:$B$40,0),MATCH(TA$1,'[25]Corporate Management'!$B$40:$EY$40,0))</f>
        <v>547772</v>
      </c>
      <c r="TB11" s="131">
        <f>INDEX('[25]Corporate Management'!$B$6:$EY$40,MATCH($A11,'[25]Corporate Management'!$B$6:$B$40,0),MATCH(TB$1,'[25]Corporate Management'!$B$40:$EY$40,0))</f>
        <v>45220</v>
      </c>
      <c r="TC11" s="116">
        <f>INDEX('[25]Corporate Management'!$B$6:$EY$40,MATCH($A11,'[25]Corporate Management'!$B$6:$B$40,0),MATCH(TC$1,'[25]Corporate Management'!$B$40:$EY$40,0))</f>
        <v>12.399568889670949</v>
      </c>
      <c r="TD11" s="131">
        <f>INDEX('[25]Corporate Management'!$B$6:$EY$40,MATCH($A11,'[25]Corporate Management'!$B$6:$B$40,0),MATCH(TD$1,'[25]Corporate Management'!$B$40:$EY$40,0))</f>
        <v>563734</v>
      </c>
      <c r="TE11" s="131">
        <f>INDEX('[25]Corporate Management'!$B$6:$EY$40,MATCH($A11,'[25]Corporate Management'!$B$6:$B$40,0),MATCH(TE$1,'[25]Corporate Management'!$B$40:$EY$40,0))</f>
        <v>45464</v>
      </c>
      <c r="TF11" s="116">
        <f>INDEX('[26]All Data'!$A$1:$Y$34,MATCH($A11,'[26]All Data'!$A$1:$A$34,0),MATCH(TF$1,'[26]All Data'!$A$1:$Y$1,0))</f>
        <v>12.475786951312493</v>
      </c>
      <c r="TG11" s="131">
        <f>INDEX('[26]All Data'!$A$1:$Y$34,MATCH($A11,'[26]All Data'!$A$1:$A$34,0),MATCH(TG$1,'[26]All Data'!$A$1:$Y$1,0))</f>
        <v>572701</v>
      </c>
      <c r="TH11" s="131">
        <f>INDEX('[26]All Data'!$A$1:$Y$34,MATCH($A11,'[26]All Data'!$A$1:$A$34,0),MATCH(TH$1,'[26]All Data'!$A$1:$Y$1,0))</f>
        <v>45905</v>
      </c>
      <c r="TI11" s="116">
        <f>INDEX('[27]All Data'!$A$1:$Y$34,MATCH($A11,'[27]All Data'!$A$1:$A$34,0),MATCH(TI$1,'[27]All Data'!$A$1:$Y$1,0))</f>
        <v>10.900913484461013</v>
      </c>
      <c r="TJ11" s="131">
        <f>INDEX('[27]All Data'!$A$1:$Y$34,MATCH($A11,'[27]All Data'!$A$1:$A$34,0),MATCH(TJ$1,'[27]All Data'!$A$1:$Y$1,0))</f>
        <v>502989.95</v>
      </c>
      <c r="TK11" s="131">
        <f>INDEX('[27]All Data'!$A$1:$Y$34,MATCH($A11,'[27]All Data'!$A$1:$A$34,0),MATCH(TK$1,'[27]All Data'!$A$1:$Y$1,0))</f>
        <v>46142</v>
      </c>
      <c r="TL11" s="116">
        <f>INDEX('[28]All Data'!$A$1:$AB$34,MATCH($A11,'[28]All Data'!$A$1:$A$34,0),MATCH(TL$1,'[28]All Data'!$A$1:$AB$1,0))</f>
        <v>8.5257092579080656</v>
      </c>
      <c r="TM11" s="131">
        <f>INDEX('[28]All Data'!$A$1:$AB$34,MATCH($A11,'[28]All Data'!$A$1:$A$34,0),MATCH(TM$1,'[28]All Data'!$A$1:$AB$1,0))</f>
        <v>397281</v>
      </c>
      <c r="TN11" s="131">
        <f>INDEX('[28]All Data'!$A$1:$AB$34,MATCH($A11,'[28]All Data'!$A$1:$A$34,0),MATCH(TN$1,'[28]All Data'!$A$1:$AB$1,0))</f>
        <v>46598</v>
      </c>
      <c r="TO11" s="116">
        <f>INDEX('[29]SPI Raw Data 1617'!$A$3:$AN$37,MATCH($A11,'[29]SPI Raw Data 1617'!$A$3:$A$37,0),MATCH(TO$1,'[29]SPI Raw Data 1617'!$A$37:$AN$37,0))</f>
        <v>10.251683260999064</v>
      </c>
      <c r="TP11" s="131">
        <f>INDEX('[29]SPI Raw Data 1617'!$A$3:$AN$37,MATCH($A11,'[29]SPI Raw Data 1617'!$A$3:$A$37,0),MATCH(TP$1,'[29]SPI Raw Data 1617'!$A$37:$AN$37,0))</f>
        <v>481870.12</v>
      </c>
      <c r="TQ11" s="131">
        <f>INDEX('[29]SPI Raw Data 1617'!$A$3:$AN$37,MATCH($A11,'[29]SPI Raw Data 1617'!$A$3:$A$37,0),MATCH(TQ$1,'[29]SPI Raw Data 1617'!$A$37:$AN$37,0))</f>
        <v>47004</v>
      </c>
      <c r="TR11" s="116">
        <f>INDEX('[30]SPI Raw Data 1718'!$A$3:$AN$37,MATCH($A11,'[30]SPI Raw Data 1718'!$A$3:$A$37,0),MATCH(TR$1,'[30]SPI Raw Data 1718'!$A$37:$AN$37,0))</f>
        <v>8.646272310686113</v>
      </c>
      <c r="TS11" s="131">
        <f>INDEX('[30]SPI Raw Data 1718'!$A$3:$AN$37,MATCH($A11,'[30]SPI Raw Data 1718'!$A$3:$A$37,0),MATCH(TS$1,'[30]SPI Raw Data 1718'!$A$37:$AN$37,0))</f>
        <v>413214</v>
      </c>
      <c r="TT11" s="131">
        <f>INDEX('[30]SPI Raw Data 1718'!$A$3:$AN$37,MATCH($A11,'[30]SPI Raw Data 1718'!$A$3:$A$37,0),MATCH(TT$1,'[30]SPI Raw Data 1718'!$A$37:$AN$37,0))</f>
        <v>47791</v>
      </c>
      <c r="TU11" s="116">
        <f>INDEX('[31]SPI Raw Data 1819'!$A$1:$AN$37,MATCH($A11,'[31]SPI Raw Data 1819'!$A$1:$A$37,0),MATCH(TU$1,'[31]SPI Raw Data 1819'!$A$37:$AN$37,0))</f>
        <v>6.6493383157503558</v>
      </c>
      <c r="TV11" s="197">
        <f>INDEX('[31]SPI Raw Data 1819'!$A$1:$AN$37,MATCH($A11,'[31]SPI Raw Data 1819'!$A$1:$A$37,0),MATCH(TV$1,'[31]SPI Raw Data 1819'!$A$37:$AN$37,0))</f>
        <v>322074</v>
      </c>
      <c r="TW11" s="197">
        <f>INDEX('[31]SPI Raw Data 1819'!$A$1:$AN$37,MATCH($A11,'[31]SPI Raw Data 1819'!$A$1:$A$37,0),MATCH(TW$1,'[31]SPI Raw Data 1819'!$A$37:$AN$37,0))</f>
        <v>48437</v>
      </c>
      <c r="TX11" s="116">
        <f>INDEX('[32]SPI Raw Data 1920'!$A$1:$AN$35, MATCH($A11,'[32]SPI Raw Data 1920'!$A$1:$A$35,0),MATCH(TX$1,'[32]SPI Raw Data 1920'!$A$37:$AN$37,0))</f>
        <v>5.1225186982009294</v>
      </c>
      <c r="TY11" s="116">
        <f>INDEX('[32]SPI Raw Data 1920'!$A$1:$AN$35, MATCH($A11,'[32]SPI Raw Data 1920'!$A$1:$A$35,0),MATCH(TY$1,'[32]SPI Raw Data 1920'!$A$37:$AN$37,0))</f>
        <v>253411</v>
      </c>
      <c r="TZ11" s="116">
        <f>INDEX('[32]SPI Raw Data 1920'!$A$1:$AN$35, MATCH($A11,'[32]SPI Raw Data 1920'!$A$1:$A$35,0),MATCH(TZ$1,'[32]SPI Raw Data 1920'!$A$37:$AN$37,0))</f>
        <v>49470</v>
      </c>
      <c r="UA11" s="133">
        <f>(SW11*100)/Deflators!$B$2</f>
        <v>14.216278874206834</v>
      </c>
      <c r="UB11" s="116">
        <f>(SZ11*100)/Deflators!$B$3</f>
        <v>14.056853055505805</v>
      </c>
      <c r="UC11" s="116">
        <f>(TC11*100)/Deflators!$B$4</f>
        <v>14.100525904983543</v>
      </c>
      <c r="UD11" s="116">
        <f>(TF11*100)/Deflators!$B$5</f>
        <v>13.935849374210914</v>
      </c>
      <c r="UE11" s="116">
        <f>(TI11*100)/Deflators!$B$6</f>
        <v>12.011046465038676</v>
      </c>
      <c r="UF11" s="116">
        <f>(TL11*100)/Deflators!$B$7</f>
        <v>9.3179237981922718</v>
      </c>
      <c r="UG11" s="116">
        <f>(TO11*100)/Deflators!$B$8</f>
        <v>10.93368264997383</v>
      </c>
      <c r="UH11" s="116">
        <f>(TR11*100)/Deflators!$B$9</f>
        <v>9.0619104252037186</v>
      </c>
      <c r="UI11" s="116">
        <f>(TU11*100)/Deflators!$B$10</f>
        <v>6.8117910167613429</v>
      </c>
      <c r="UJ11" s="248">
        <f>(TX11*100)/Deflators!$B$11</f>
        <v>5.1225186982009294</v>
      </c>
      <c r="UK11" s="115">
        <f>INDEX('[25]Corporate Management'!$B$6:$EY$40,MATCH($A11,'[25]Corporate Management'!$B$6:$B$40,0),MATCH(UK$1,'[25]Corporate Management'!$B$40:$EY$40,0))</f>
        <v>6.7621832358674467</v>
      </c>
      <c r="UL11" s="131">
        <f>INDEX('[25]Corporate Management'!$B$6:$EY$40,MATCH($A11,'[25]Corporate Management'!$B$6:$B$40,0),MATCH(UL$1,'[25]Corporate Management'!$B$40:$EY$40,0))</f>
        <v>6938</v>
      </c>
      <c r="UM11" s="131">
        <f>INDEX('[25]Corporate Management'!$B$6:$EY$40,MATCH($A11,'[25]Corporate Management'!$B$6:$B$40,0),MATCH(UM$1,'[25]Corporate Management'!$B$40:$EY$40,0))</f>
        <v>1026</v>
      </c>
      <c r="UN11" s="116">
        <f>INDEX('[25]Corporate Management'!$B$6:$EY$40,MATCH($A11,'[25]Corporate Management'!$B$6:$B$40,0),MATCH(UN$1,'[25]Corporate Management'!$B$40:$EY$40,0))</f>
        <v>5.6741573033707864</v>
      </c>
      <c r="UO11" s="131">
        <f>INDEX('[25]Corporate Management'!$B$6:$EY$40,MATCH($A11,'[25]Corporate Management'!$B$6:$B$40,0),MATCH(UO$1,'[25]Corporate Management'!$B$40:$EY$40,0))</f>
        <v>6565</v>
      </c>
      <c r="UP11" s="131">
        <f>INDEX('[25]Corporate Management'!$B$6:$EY$40,MATCH($A11,'[25]Corporate Management'!$B$6:$B$40,0),MATCH(UP$1,'[25]Corporate Management'!$B$40:$EY$40,0))</f>
        <v>1157</v>
      </c>
      <c r="UQ11" s="116">
        <f>INDEX('[25]Corporate Management'!$B$6:$EY$40,MATCH($A11,'[25]Corporate Management'!$B$6:$B$40,0),MATCH(UQ$1,'[25]Corporate Management'!$B$40:$EY$40,0))</f>
        <v>5.4936673430830592</v>
      </c>
      <c r="UR11" s="131">
        <f>INDEX('[25]Corporate Management'!$B$6:$EY$40,MATCH($A11,'[25]Corporate Management'!$B$6:$B$40,0),MATCH(UR$1,'[25]Corporate Management'!$B$40:$EY$40,0))</f>
        <v>6280.8</v>
      </c>
      <c r="US11" s="131">
        <f>INDEX('[25]Corporate Management'!$B$6:$EY$40,MATCH($A11,'[25]Corporate Management'!$B$6:$B$40,0),MATCH(US$1,'[25]Corporate Management'!$B$40:$EY$40,0))</f>
        <v>1143.28</v>
      </c>
      <c r="UT11" s="116">
        <f>INDEX('[26]All Data'!$A$1:$Y$34,MATCH($A11,'[26]All Data'!$A$1:$A$34,0),MATCH(UT$1,'[26]All Data'!$A$1:$Y$1,0))</f>
        <v>5.7624045801526718</v>
      </c>
      <c r="UU11" s="131">
        <f>INDEX('[26]All Data'!$A$1:$Y$34,MATCH($A11,'[26]All Data'!$A$1:$A$34,0),MATCH(UU$1,'[26]All Data'!$A$1:$Y$1,0))</f>
        <v>6039</v>
      </c>
      <c r="UV11" s="131">
        <f>INDEX('[26]All Data'!$A$1:$Y$34,MATCH($A11,'[26]All Data'!$A$1:$A$34,0),MATCH(UV$1,'[26]All Data'!$A$1:$Y$1,0))</f>
        <v>1048</v>
      </c>
      <c r="UW11" s="116">
        <f>INDEX('[27]All Data'!$A$1:$Y$34,MATCH($A11,'[27]All Data'!$A$1:$A$34,0),MATCH(UW$1,'[27]All Data'!$A$1:$Y$1,0))</f>
        <v>8.2706766917293226</v>
      </c>
      <c r="UX11" s="131">
        <f>INDEX('[27]All Data'!$A$1:$Y$34,MATCH($A11,'[27]All Data'!$A$1:$A$34,0),MATCH(UX$1,'[27]All Data'!$A$1:$Y$1,0))</f>
        <v>8800</v>
      </c>
      <c r="UY11" s="131">
        <f>INDEX('[27]All Data'!$A$1:$Y$34,MATCH($A11,'[27]All Data'!$A$1:$A$34,0),MATCH(UY$1,'[27]All Data'!$A$1:$Y$1,0))</f>
        <v>1064</v>
      </c>
      <c r="UZ11" s="116">
        <f>INDEX('[28]All Data'!$A$1:$AB$34,MATCH($A11,'[28]All Data'!$A$1:$A$34,0),MATCH(UZ$1,'[28]All Data'!$A$1:$AB$1,0))</f>
        <v>6.979139110388874</v>
      </c>
      <c r="VA11" s="131">
        <f>INDEX('[28]All Data'!$A$1:$AB$34,MATCH($A11,'[28]All Data'!$A$1:$A$34,0),MATCH(VA$1,'[28]All Data'!$A$1:$AB$1,0))</f>
        <v>7387</v>
      </c>
      <c r="VB11" s="131">
        <f>INDEX('[28]All Data'!$A$1:$AB$34,MATCH($A11,'[28]All Data'!$A$1:$A$34,0),MATCH(VB$1,'[28]All Data'!$A$1:$AB$1,0))</f>
        <v>1058.44</v>
      </c>
      <c r="VC11" s="116">
        <f>INDEX('[29]SPI Raw Data 1617'!$A$3:$AN$37,MATCH($A11,'[29]SPI Raw Data 1617'!$A$3:$A$37,0),MATCH(VC$1,'[29]SPI Raw Data 1617'!$A$37:$AN$37,0))</f>
        <v>7.41</v>
      </c>
      <c r="VD11" s="131">
        <f>INDEX('[29]SPI Raw Data 1617'!$A$3:$AN$37,MATCH($A11,'[29]SPI Raw Data 1617'!$A$3:$A$37,0),MATCH(VD$1,'[29]SPI Raw Data 1617'!$A$37:$AN$37,0))</f>
        <v>7827.59</v>
      </c>
      <c r="VE11" s="131">
        <f>INDEX('[29]SPI Raw Data 1617'!$A$3:$AN$37,MATCH($A11,'[29]SPI Raw Data 1617'!$A$3:$A$37,0),MATCH(VE$1,'[29]SPI Raw Data 1617'!$A$37:$AN$37,0))</f>
        <v>1056.7</v>
      </c>
      <c r="VF11" s="116">
        <f>INDEX('[30]SPI Raw Data 1718'!$A$3:$AN$37,MATCH($A11,'[30]SPI Raw Data 1718'!$A$3:$A$37,0),MATCH(VF$1,'[30]SPI Raw Data 1718'!$A$37:$AN$37,0))</f>
        <v>6.9842300556586272</v>
      </c>
      <c r="VG11" s="131">
        <f>INDEX('[30]SPI Raw Data 1718'!$A$3:$AN$37,MATCH($A11,'[30]SPI Raw Data 1718'!$A$3:$A$37,0),MATCH(VG$1,'[30]SPI Raw Data 1718'!$A$37:$AN$37,0))</f>
        <v>7529</v>
      </c>
      <c r="VH11" s="131">
        <f>INDEX('[30]SPI Raw Data 1718'!$A$3:$AN$37,MATCH($A11,'[30]SPI Raw Data 1718'!$A$3:$A$37,0),MATCH(VH$1,'[30]SPI Raw Data 1718'!$A$37:$AN$37,0))</f>
        <v>1078</v>
      </c>
      <c r="VI11" s="116">
        <f>INDEX('[31]SPI Raw Data 1819'!$A$1:$AN$37,MATCH($A11,'[31]SPI Raw Data 1819'!$A$1:$A$37,0),MATCH(VI$1,'[31]SPI Raw Data 1819'!$A$37:$AN$37,0))</f>
        <v>6.4017004274298461</v>
      </c>
      <c r="VJ11" s="197">
        <f>INDEX('[31]SPI Raw Data 1819'!$A$1:$AN$37,MATCH($A11,'[31]SPI Raw Data 1819'!$A$1:$A$37,0),MATCH(VJ$1,'[31]SPI Raw Data 1819'!$A$37:$AN$37,0))</f>
        <v>6889.51</v>
      </c>
      <c r="VK11" s="225">
        <f>INDEX('[31]SPI Raw Data 1819'!$A$1:$AN$37,MATCH($A11,'[31]SPI Raw Data 1819'!$A$1:$A$37,0),MATCH(VK$1,'[31]SPI Raw Data 1819'!$A$37:$AN$37,0))</f>
        <v>1076.2</v>
      </c>
      <c r="VL11" s="116">
        <f>INDEX('[32]SPI Raw Data 1920'!$A$1:$AN$35, MATCH($A11,'[32]SPI Raw Data 1920'!$A$1:$A$35,0),MATCH(VL$1,'[32]SPI Raw Data 1920'!$A$37:$AN$37,0))</f>
        <v>4.2318848144764889</v>
      </c>
      <c r="VM11" s="116">
        <f>INDEX('[32]SPI Raw Data 1920'!$A$1:$AN$35, MATCH($A11,'[32]SPI Raw Data 1920'!$A$1:$A$35,0),MATCH(VM$1,'[32]SPI Raw Data 1920'!$A$37:$AN$37,0))</f>
        <v>4864.34</v>
      </c>
      <c r="VN11" s="116">
        <f>INDEX('[32]SPI Raw Data 1920'!$A$1:$AN$35, MATCH($A11,'[32]SPI Raw Data 1920'!$A$1:$A$35,0),MATCH(VN$1,'[32]SPI Raw Data 1920'!$A$37:$AN$37,0))</f>
        <v>1149.45</v>
      </c>
      <c r="VO11" s="115">
        <f>INDEX('[25]Corporate Management'!$B$6:$EY$40,MATCH($A11,'[25]Corporate Management'!$B$6:$B$40,0),MATCH(VO$1,'[25]Corporate Management'!$B$40:$EY$40,0))</f>
        <v>11.326062429484768</v>
      </c>
      <c r="VP11" s="131">
        <f>INDEX('[25]Corporate Management'!$B$6:$EY$40,MATCH($A11,'[25]Corporate Management'!$B$6:$B$40,0),MATCH(VP$1,'[25]Corporate Management'!$B$40:$EY$40,0))</f>
        <v>30116</v>
      </c>
      <c r="VQ11" s="131">
        <f>INDEX('[25]Corporate Management'!$B$6:$EY$40,MATCH($A11,'[25]Corporate Management'!$B$6:$B$40,0),MATCH(VQ$1,'[25]Corporate Management'!$B$40:$EY$40,0))</f>
        <v>2659</v>
      </c>
      <c r="VR11" s="116">
        <f>INDEX('[25]Corporate Management'!$B$6:$EY$40,MATCH($A11,'[25]Corporate Management'!$B$6:$B$40,0),MATCH(VR$1,'[25]Corporate Management'!$B$40:$EY$40,0))</f>
        <v>10.978169014084507</v>
      </c>
      <c r="VS11" s="131">
        <f>INDEX('[25]Corporate Management'!$B$6:$EY$40,MATCH($A11,'[25]Corporate Management'!$B$6:$B$40,0),MATCH(VS$1,'[25]Corporate Management'!$B$40:$EY$40,0))</f>
        <v>31178</v>
      </c>
      <c r="VT11" s="131">
        <f>INDEX('[25]Corporate Management'!$B$6:$EY$40,MATCH($A11,'[25]Corporate Management'!$B$6:$B$40,0),MATCH(VT$1,'[25]Corporate Management'!$B$40:$EY$40,0))</f>
        <v>2840</v>
      </c>
      <c r="VU11" s="116">
        <f>INDEX('[25]Corporate Management'!$B$6:$EY$40,MATCH($A11,'[25]Corporate Management'!$B$6:$B$40,0),MATCH(VU$1,'[25]Corporate Management'!$B$40:$EY$40,0))</f>
        <v>10.524528032036613</v>
      </c>
      <c r="VV11" s="131">
        <f>INDEX('[25]Corporate Management'!$B$6:$EY$40,MATCH($A11,'[25]Corporate Management'!$B$6:$B$40,0),MATCH(VV$1,'[25]Corporate Management'!$B$40:$EY$40,0))</f>
        <v>29435</v>
      </c>
      <c r="VW11" s="131">
        <f>INDEX('[25]Corporate Management'!$B$6:$EY$40,MATCH($A11,'[25]Corporate Management'!$B$6:$B$40,0),MATCH(VW$1,'[25]Corporate Management'!$B$40:$EY$40,0))</f>
        <v>2796.8</v>
      </c>
      <c r="VX11" s="116">
        <f>INDEX('[26]All Data'!$A$1:$Y$34,MATCH($A11,'[26]All Data'!$A$1:$A$34,0),MATCH(VX$1,'[26]All Data'!$A$1:$Y$1,0))</f>
        <v>9.7641296156744541</v>
      </c>
      <c r="VY11" s="131">
        <f>INDEX('[26]All Data'!$A$1:$Y$34,MATCH($A11,'[26]All Data'!$A$1:$A$34,0),MATCH(VY$1,'[26]All Data'!$A$1:$Y$1,0))</f>
        <v>25914</v>
      </c>
      <c r="VZ11" s="131">
        <f>INDEX('[26]All Data'!$A$1:$Y$34,MATCH($A11,'[26]All Data'!$A$1:$A$34,0),MATCH(VZ$1,'[26]All Data'!$A$1:$Y$1,0))</f>
        <v>2654</v>
      </c>
      <c r="WA11" s="116">
        <f>INDEX('[27]All Data'!$A$1:$Y$34,MATCH($A11,'[27]All Data'!$A$1:$A$34,0),MATCH(WA$1,'[27]All Data'!$A$1:$Y$1,0))</f>
        <v>11.109822119102862</v>
      </c>
      <c r="WB11" s="131">
        <f>INDEX('[27]All Data'!$A$1:$Y$34,MATCH($A11,'[27]All Data'!$A$1:$A$34,0),MATCH(WB$1,'[27]All Data'!$A$1:$Y$1,0))</f>
        <v>28730</v>
      </c>
      <c r="WC11" s="131">
        <f>INDEX('[27]All Data'!$A$1:$Y$34,MATCH($A11,'[27]All Data'!$A$1:$A$34,0),MATCH(WC$1,'[27]All Data'!$A$1:$Y$1,0))</f>
        <v>2586</v>
      </c>
      <c r="WD11" s="116">
        <f>INDEX('[28]All Data'!$A$1:$AB$34,MATCH($A11,'[28]All Data'!$A$1:$A$34,0),MATCH(WD$1,'[28]All Data'!$A$1:$AB$1,0))</f>
        <v>10.792906178489703</v>
      </c>
      <c r="WE11" s="131">
        <f>INDEX('[28]All Data'!$A$1:$AB$34,MATCH($A11,'[28]All Data'!$A$1:$A$34,0),MATCH(WE$1,'[28]All Data'!$A$1:$AB$1,0))</f>
        <v>28299</v>
      </c>
      <c r="WF11" s="131">
        <f>INDEX('[28]All Data'!$A$1:$AB$34,MATCH($A11,'[28]All Data'!$A$1:$A$34,0),MATCH(WF$1,'[28]All Data'!$A$1:$AB$1,0))</f>
        <v>2622</v>
      </c>
      <c r="WG11" s="116">
        <f>INDEX('[29]SPI Raw Data 1617'!$A$3:$AN$37,MATCH($A11,'[29]SPI Raw Data 1617'!$A$3:$A$37,0),MATCH(WG$1,'[29]SPI Raw Data 1617'!$A$37:$AN$37,0))</f>
        <v>10.752236240477366</v>
      </c>
      <c r="WH11" s="131">
        <f>INDEX('[29]SPI Raw Data 1617'!$A$3:$AN$37,MATCH($A11,'[29]SPI Raw Data 1617'!$A$3:$A$37,0),MATCH(WH$1,'[29]SPI Raw Data 1617'!$A$37:$AN$37,0))</f>
        <v>28524.5</v>
      </c>
      <c r="WI11" s="131">
        <f>INDEX('[29]SPI Raw Data 1617'!$A$3:$AN$37,MATCH($A11,'[29]SPI Raw Data 1617'!$A$3:$A$37,0),MATCH(WI$1,'[29]SPI Raw Data 1617'!$A$37:$AN$37,0))</f>
        <v>2652.89</v>
      </c>
      <c r="WJ11" s="116">
        <f>INDEX('[30]SPI Raw Data 1718'!$A$3:$AN$37,MATCH($A11,'[30]SPI Raw Data 1718'!$A$3:$A$37,0),MATCH(WJ$1,'[30]SPI Raw Data 1718'!$A$37:$AN$37,0))</f>
        <v>12.108679245283019</v>
      </c>
      <c r="WK11" s="131">
        <f>INDEX('[30]SPI Raw Data 1718'!$A$3:$AN$37,MATCH($A11,'[30]SPI Raw Data 1718'!$A$3:$A$37,0),MATCH(WK$1,'[30]SPI Raw Data 1718'!$A$37:$AN$37,0))</f>
        <v>32088</v>
      </c>
      <c r="WL11" s="131">
        <f>INDEX('[30]SPI Raw Data 1718'!$A$3:$AN$37,MATCH($A11,'[30]SPI Raw Data 1718'!$A$3:$A$37,0),MATCH(WL$1,'[30]SPI Raw Data 1718'!$A$37:$AN$37,0))</f>
        <v>2650</v>
      </c>
      <c r="WM11" s="116">
        <f>INDEX('[31]SPI Raw Data 1819'!$A$1:$AN$37,MATCH($A11,'[31]SPI Raw Data 1819'!$A$1:$A$37,0),MATCH(WM$1,'[31]SPI Raw Data 1819'!$A$37:$AN$37,0))</f>
        <v>11.722324022346369</v>
      </c>
      <c r="WN11" s="197">
        <f>INDEX('[31]SPI Raw Data 1819'!$A$1:$AN$37,MATCH($A11,'[31]SPI Raw Data 1819'!$A$1:$A$37,0),MATCH(WN$1,'[31]SPI Raw Data 1819'!$A$37:$AN$37,0))</f>
        <v>31474.44</v>
      </c>
      <c r="WO11" s="225">
        <f>INDEX('[31]SPI Raw Data 1819'!$A$1:$AN$37,MATCH($A11,'[31]SPI Raw Data 1819'!$A$1:$A$37,0),MATCH(WO$1,'[31]SPI Raw Data 1819'!$A$37:$AN$37,0))</f>
        <v>2685</v>
      </c>
      <c r="WP11" s="116">
        <f>INDEX('[32]SPI Raw Data 1920'!$A$1:$AN$35, MATCH($A11,'[32]SPI Raw Data 1920'!$A$1:$A$35,0),MATCH(WP$1,'[32]SPI Raw Data 1920'!$A$37:$AN$37,0))</f>
        <v>8.1604708316290147</v>
      </c>
      <c r="WQ11" s="116">
        <f>INDEX('[32]SPI Raw Data 1920'!$A$1:$AN$35, MATCH($A11,'[32]SPI Raw Data 1920'!$A$1:$A$35,0),MATCH(WQ$1,'[32]SPI Raw Data 1920'!$A$37:$AN$37,0))</f>
        <v>24140.06</v>
      </c>
      <c r="WR11" s="116">
        <f>INDEX('[32]SPI Raw Data 1920'!$A$1:$AN$35, MATCH($A11,'[32]SPI Raw Data 1920'!$A$1:$A$35,0),MATCH(WR$1,'[32]SPI Raw Data 1920'!$A$37:$AN$37,0))</f>
        <v>2958.17</v>
      </c>
      <c r="WS11" s="115">
        <f>INDEX('[25]Corporate Management'!$B$6:$EY$40,MATCH($A11,'[25]Corporate Management'!$B$6:$B$40,0),MATCH(WS$1,'[25]Corporate Management'!$B$40:$EY$40,0))</f>
        <v>95.339657458384323</v>
      </c>
      <c r="WT11" s="131">
        <f>INDEX('[25]Corporate Management'!$B$6:$EY$40,MATCH($A11,'[25]Corporate Management'!$B$6:$B$40,0),MATCH(WT$1,'[25]Corporate Management'!$B$40:$EY$40,0))</f>
        <v>38970670.200000003</v>
      </c>
      <c r="WU11" s="131">
        <f>INDEX('[25]Corporate Management'!$B$6:$EY$40,MATCH($A11,'[25]Corporate Management'!$B$6:$B$40,0),MATCH(WU$1,'[25]Corporate Management'!$B$40:$EY$40,0))</f>
        <v>40875613.82</v>
      </c>
      <c r="WV11" s="116">
        <f>INDEX('[25]Corporate Management'!$B$6:$EY$40,MATCH($A11,'[25]Corporate Management'!$B$6:$B$40,0),MATCH(WV$1,'[25]Corporate Management'!$B$40:$EY$40,0))</f>
        <v>95.820673127150386</v>
      </c>
      <c r="WW11" s="131">
        <f>INDEX('[25]Corporate Management'!$B$6:$EY$40,MATCH($A11,'[25]Corporate Management'!$B$6:$B$40,0),MATCH(WW$1,'[25]Corporate Management'!$B$40:$EY$40,0))</f>
        <v>39475557</v>
      </c>
      <c r="WX11" s="131">
        <f>INDEX('[25]Corporate Management'!$B$6:$EY$40,MATCH($A11,'[25]Corporate Management'!$B$6:$B$40,0),MATCH(WX$1,'[25]Corporate Management'!$B$40:$EY$40,0))</f>
        <v>41197328</v>
      </c>
      <c r="WY11" s="116">
        <f>INDEX('[25]Corporate Management'!$B$6:$EY$40,MATCH($A11,'[25]Corporate Management'!$B$6:$B$40,0),MATCH(WY$1,'[25]Corporate Management'!$B$40:$EY$40,0))</f>
        <v>96.447914481928493</v>
      </c>
      <c r="WZ11" s="131">
        <f>INDEX('[25]Corporate Management'!$B$6:$EY$40,MATCH($A11,'[25]Corporate Management'!$B$6:$B$40,0),MATCH(WZ$1,'[25]Corporate Management'!$B$40:$EY$40,0))</f>
        <v>40191447</v>
      </c>
      <c r="XA11" s="131">
        <f>INDEX('[25]Corporate Management'!$B$6:$EY$40,MATCH($A11,'[25]Corporate Management'!$B$6:$B$40,0),MATCH(XA$1,'[25]Corporate Management'!$B$40:$EY$40,0))</f>
        <v>41671660</v>
      </c>
      <c r="XB11" s="116">
        <f>INDEX('[26]All Data'!$A$1:$Y$34,MATCH($A11,'[26]All Data'!$A$1:$A$34,0),MATCH(XB$1,'[26]All Data'!$A$1:$Y$1,0))</f>
        <v>96.400283508987556</v>
      </c>
      <c r="XC11" s="131">
        <f>INDEX('[26]All Data'!$A$1:$Y$34,MATCH($A11,'[26]All Data'!$A$1:$A$34,0),MATCH(XC$1,'[26]All Data'!$A$1:$Y$1,0))</f>
        <v>40759536</v>
      </c>
      <c r="XD11" s="131">
        <f>INDEX('[26]All Data'!$A$1:$Y$34,MATCH($A11,'[26]All Data'!$A$1:$A$34,0),MATCH(XD$1,'[26]All Data'!$A$1:$Y$1,0))</f>
        <v>42281552</v>
      </c>
      <c r="XE11" s="116">
        <f>INDEX('[27]All Data'!$A$1:$Y$34,MATCH($A11,'[27]All Data'!$A$1:$A$34,0),MATCH(XE$1,'[27]All Data'!$A$1:$Y$1,0))</f>
        <v>96.633336847532163</v>
      </c>
      <c r="XF11" s="131">
        <f>INDEX('[27]All Data'!$A$1:$Y$34,MATCH($A11,'[27]All Data'!$A$1:$A$34,0),MATCH(XF$1,'[27]All Data'!$A$1:$Y$1,0))</f>
        <v>41411944</v>
      </c>
      <c r="XG11" s="131">
        <f>INDEX('[27]All Data'!$A$1:$Y$34,MATCH($A11,'[27]All Data'!$A$1:$A$34,0),MATCH(XG$1,'[27]All Data'!$A$1:$Y$1,0))</f>
        <v>42854718</v>
      </c>
      <c r="XH11" s="116">
        <f>INDEX('[28]All Data'!$A$1:$AB$34,MATCH($A11,'[28]All Data'!$A$1:$A$34,0),MATCH(XH$1,'[28]All Data'!$A$1:$AB$1,0))</f>
        <v>96.782546757550648</v>
      </c>
      <c r="XI11" s="131">
        <f>INDEX('[28]All Data'!$A$1:$AB$34,MATCH($A11,'[28]All Data'!$A$1:$A$34,0),MATCH(XI$1,'[28]All Data'!$A$1:$AB$1,0))</f>
        <v>42219251</v>
      </c>
      <c r="XJ11" s="131">
        <f>INDEX('[28]All Data'!$A$1:$AB$34,MATCH($A11,'[28]All Data'!$A$1:$A$34,0),MATCH(XJ$1,'[28]All Data'!$A$1:$AB$1,0))</f>
        <v>43622794</v>
      </c>
      <c r="XK11" s="116">
        <f>INDEX('[29]SPI Raw Data 1617'!$A$3:$AN$37,MATCH($A11,'[29]SPI Raw Data 1617'!$A$3:$A$37,0),MATCH(XK$1,'[29]SPI Raw Data 1617'!$A$37:$AN$37,0))</f>
        <v>97.588338698366215</v>
      </c>
      <c r="XL11" s="131">
        <f>INDEX('[29]SPI Raw Data 1617'!$A$3:$AN$37,MATCH($A11,'[29]SPI Raw Data 1617'!$A$3:$A$37,0),MATCH(XL$1,'[29]SPI Raw Data 1617'!$A$37:$AN$37,0))</f>
        <v>43462166</v>
      </c>
      <c r="XM11" s="131">
        <f>INDEX('[29]SPI Raw Data 1617'!$A$3:$AN$37,MATCH($A11,'[29]SPI Raw Data 1617'!$A$3:$A$37,0),MATCH(XM$1,'[29]SPI Raw Data 1617'!$A$37:$AN$37,0))</f>
        <v>44536229</v>
      </c>
      <c r="XN11" s="116">
        <f>INDEX('[30]SPI Raw Data 1718'!$A$3:$AN$37,MATCH($A11,'[30]SPI Raw Data 1718'!$A$3:$A$37,0),MATCH(XN$1,'[30]SPI Raw Data 1718'!$A$37:$AN$37,0))</f>
        <v>97.026870259045225</v>
      </c>
      <c r="XO11" s="131">
        <f>INDEX('[30]SPI Raw Data 1718'!$A$3:$AN$37,MATCH($A11,'[30]SPI Raw Data 1718'!$A$3:$A$37,0),MATCH(XO$1,'[30]SPI Raw Data 1718'!$A$37:$AN$37,0))</f>
        <v>48526689</v>
      </c>
      <c r="XP11" s="131">
        <f>INDEX('[30]SPI Raw Data 1718'!$A$3:$AN$37,MATCH($A11,'[30]SPI Raw Data 1718'!$A$3:$A$37,0),MATCH(XP$1,'[30]SPI Raw Data 1718'!$A$37:$AN$37,0))</f>
        <v>50013660</v>
      </c>
      <c r="XQ11" s="116">
        <f>INDEX('[31]SPI Raw Data 1819'!$A$1:$AN$37,MATCH($A11,'[31]SPI Raw Data 1819'!$A$1:$A$37,0),MATCH(XQ$1,'[31]SPI Raw Data 1819'!$A$37:$AN$37,0))</f>
        <v>96.876178505874421</v>
      </c>
      <c r="XR11" s="197">
        <f>INDEX('[31]SPI Raw Data 1819'!$A$1:$AN$37,MATCH($A11,'[31]SPI Raw Data 1819'!$A$1:$A$37,0),MATCH(XR$1,'[31]SPI Raw Data 1819'!$A$37:$AN$37,0))</f>
        <v>51055485</v>
      </c>
      <c r="XS11" s="225">
        <f>INDEX('[31]SPI Raw Data 1819'!$A$1:$AN$37,MATCH($A11,'[31]SPI Raw Data 1819'!$A$1:$A$37,0),MATCH(XS$1,'[31]SPI Raw Data 1819'!$A$37:$AN$37,0))</f>
        <v>52701795</v>
      </c>
      <c r="XT11" s="116">
        <f>INDEX('[32]SPI Raw Data 1920'!$A$1:$AN$35, MATCH($A11,'[32]SPI Raw Data 1920'!$A$1:$A$35,0),MATCH(XT$1,'[32]SPI Raw Data 1920'!$A$37:$AN$37,0))</f>
        <v>96.753779366653916</v>
      </c>
      <c r="XU11" s="116">
        <f>INDEX('[32]SPI Raw Data 1920'!$A$1:$AN$35, MATCH($A11,'[32]SPI Raw Data 1920'!$A$1:$A$35,0),MATCH(XU$1,'[32]SPI Raw Data 1920'!$A$37:$AN$37,0))</f>
        <v>54905707</v>
      </c>
      <c r="XV11" s="116">
        <f>INDEX('[32]SPI Raw Data 1920'!$A$1:$AN$35, MATCH($A11,'[32]SPI Raw Data 1920'!$A$1:$A$35,0),MATCH(XV$1,'[32]SPI Raw Data 1920'!$A$37:$AN$37,0))</f>
        <v>56747868</v>
      </c>
      <c r="XW11" s="115">
        <f>INDEX('[25]Corporate Management'!$B$6:$EY$40,MATCH($A11,'[25]Corporate Management'!$B$6:$B$40,0),MATCH(XW$1,'[25]Corporate Management'!$B$40:$EY$40,0))</f>
        <v>87.850728253722338</v>
      </c>
      <c r="XX11" s="131">
        <f>INDEX('[25]Corporate Management'!$B$6:$EY$40,MATCH($A11,'[25]Corporate Management'!$B$6:$B$40,0),MATCH(XX$1,'[25]Corporate Management'!$B$40:$EY$40,0))</f>
        <v>97531</v>
      </c>
      <c r="XY11" s="131">
        <f>INDEX('[25]Corporate Management'!$B$6:$EY$40,MATCH($A11,'[25]Corporate Management'!$B$6:$B$40,0),MATCH(XY$1,'[25]Corporate Management'!$B$40:$EY$40,0))</f>
        <v>111019</v>
      </c>
      <c r="XZ11" s="116">
        <f>INDEX('[25]Corporate Management'!$B$6:$EY$40,MATCH($A11,'[25]Corporate Management'!$B$6:$B$40,0),MATCH(XZ$1,'[25]Corporate Management'!$B$40:$EY$40,0))</f>
        <v>89.107307645430325</v>
      </c>
      <c r="YA11" s="131">
        <f>INDEX('[25]Corporate Management'!$B$6:$EY$40,MATCH($A11,'[25]Corporate Management'!$B$6:$B$40,0),MATCH(YA$1,'[25]Corporate Management'!$B$40:$EY$40,0))</f>
        <v>102354</v>
      </c>
      <c r="YB11" s="131">
        <f>INDEX('[25]Corporate Management'!$B$6:$EY$40,MATCH($A11,'[25]Corporate Management'!$B$6:$B$40,0),MATCH(YB$1,'[25]Corporate Management'!$B$40:$EY$40,0))</f>
        <v>114866</v>
      </c>
      <c r="YC11" s="116">
        <f>INDEX('[25]Corporate Management'!$B$6:$EY$40,MATCH($A11,'[25]Corporate Management'!$B$6:$B$40,0),MATCH(YC$1,'[25]Corporate Management'!$B$40:$EY$40,0))</f>
        <v>86.521689487690708</v>
      </c>
      <c r="YD11" s="131">
        <f>INDEX('[25]Corporate Management'!$B$6:$EY$40,MATCH($A11,'[25]Corporate Management'!$B$6:$B$40,0),MATCH(YD$1,'[25]Corporate Management'!$B$40:$EY$40,0))</f>
        <v>98511</v>
      </c>
      <c r="YE11" s="131">
        <f>INDEX('[25]Corporate Management'!$B$6:$EY$40,MATCH($A11,'[25]Corporate Management'!$B$6:$B$40,0),MATCH(YE$1,'[25]Corporate Management'!$B$40:$EY$40,0))</f>
        <v>113857</v>
      </c>
      <c r="YF11" s="116">
        <f>INDEX('[26]All Data'!$A$1:$Y$34,MATCH($A11,'[26]All Data'!$A$1:$A$34,0),MATCH(YF$1,'[26]All Data'!$A$1:$Y$1,0))</f>
        <v>91.661556757158507</v>
      </c>
      <c r="YG11" s="131">
        <f>INDEX('[26]All Data'!$A$1:$Y$34,MATCH($A11,'[26]All Data'!$A$1:$A$34,0),MATCH(YG$1,'[26]All Data'!$A$1:$Y$1,0))</f>
        <v>98659</v>
      </c>
      <c r="YH11" s="131">
        <f>INDEX('[26]All Data'!$A$1:$Y$34,MATCH($A11,'[26]All Data'!$A$1:$A$34,0),MATCH(YH$1,'[26]All Data'!$A$1:$Y$1,0))</f>
        <v>107634</v>
      </c>
      <c r="YI11" s="116">
        <f>INDEX('[27]All Data'!$A$1:$Y$34,MATCH($A11,'[27]All Data'!$A$1:$A$34,0),MATCH(YI$1,'[27]All Data'!$A$1:$Y$1,0))</f>
        <v>89.390768294075116</v>
      </c>
      <c r="YJ11" s="131">
        <f>INDEX('[27]All Data'!$A$1:$Y$34,MATCH($A11,'[27]All Data'!$A$1:$A$34,0),MATCH(YJ$1,'[27]All Data'!$A$1:$Y$1,0))</f>
        <v>93964</v>
      </c>
      <c r="YK11" s="131">
        <f>INDEX('[27]All Data'!$A$1:$Y$34,MATCH($A11,'[27]All Data'!$A$1:$A$34,0),MATCH(YK$1,'[27]All Data'!$A$1:$Y$1,0))</f>
        <v>105116</v>
      </c>
      <c r="YL11" s="116">
        <f>INDEX('[28]All Data'!$A$1:$AB$34,MATCH($A11,'[28]All Data'!$A$1:$A$34,0),MATCH(YL$1,'[28]All Data'!$A$1:$AB$1,0))</f>
        <v>90.015178512505784</v>
      </c>
      <c r="YM11" s="131">
        <f>INDEX('[28]All Data'!$A$1:$AB$34,MATCH($A11,'[28]All Data'!$A$1:$A$34,0),MATCH(YM$1,'[28]All Data'!$A$1:$AB$1,0))</f>
        <v>95480</v>
      </c>
      <c r="YN11" s="131">
        <f>INDEX('[28]All Data'!$A$1:$AB$34,MATCH($A11,'[28]All Data'!$A$1:$A$34,0),MATCH(YN$1,'[28]All Data'!$A$1:$AB$1,0))</f>
        <v>106071</v>
      </c>
      <c r="YO11" s="116">
        <f>INDEX('[29]SPI Raw Data 1617'!$A$3:$AN$37,MATCH($A11,'[29]SPI Raw Data 1617'!$A$3:$A$37,0),MATCH(YO$1,'[29]SPI Raw Data 1617'!$A$37:$AN$37,0))</f>
        <v>89.517811753101412</v>
      </c>
      <c r="YP11" s="131">
        <f>INDEX('[29]SPI Raw Data 1617'!$A$3:$AN$37,MATCH($A11,'[29]SPI Raw Data 1617'!$A$3:$A$37,0),MATCH(YP$1,'[29]SPI Raw Data 1617'!$A$37:$AN$37,0))</f>
        <v>94384</v>
      </c>
      <c r="YQ11" s="131">
        <f>INDEX('[29]SPI Raw Data 1617'!$A$3:$AN$37,MATCH($A11,'[29]SPI Raw Data 1617'!$A$3:$A$37,0),MATCH(YQ$1,'[29]SPI Raw Data 1617'!$A$37:$AN$37,0))</f>
        <v>105436</v>
      </c>
      <c r="YR11" s="116">
        <f>INDEX('[30]SPI Raw Data 1718'!$A$3:$AN$37,MATCH($A11,'[30]SPI Raw Data 1718'!$A$3:$A$37,0),MATCH(YR$1,'[30]SPI Raw Data 1718'!$A$37:$AN$37,0))</f>
        <v>86.456023831615951</v>
      </c>
      <c r="YS11" s="131">
        <f>INDEX('[30]SPI Raw Data 1718'!$A$3:$AN$37,MATCH($A11,'[30]SPI Raw Data 1718'!$A$3:$A$37,0),MATCH(YS$1,'[30]SPI Raw Data 1718'!$A$37:$AN$37,0))</f>
        <v>88518</v>
      </c>
      <c r="YT11" s="131">
        <f>INDEX('[30]SPI Raw Data 1718'!$A$3:$AN$37,MATCH($A11,'[30]SPI Raw Data 1718'!$A$3:$A$37,0),MATCH(YT$1,'[30]SPI Raw Data 1718'!$A$37:$AN$37,0))</f>
        <v>102385</v>
      </c>
      <c r="YU11" s="116">
        <f>INDEX('[31]SPI Raw Data 1819'!$A$1:$AN$37,MATCH($A11,'[31]SPI Raw Data 1819'!$A$1:$A$37,0),MATCH(YU$1,'[31]SPI Raw Data 1819'!$A$37:$AN$37,0))</f>
        <v>86.068041725936467</v>
      </c>
      <c r="YV11" s="197">
        <f>INDEX('[31]SPI Raw Data 1819'!$A$1:$AN$37,MATCH($A11,'[31]SPI Raw Data 1819'!$A$1:$A$37,0),MATCH(YV$1,'[31]SPI Raw Data 1819'!$A$37:$AN$37,0))</f>
        <v>72607</v>
      </c>
      <c r="YW11" s="225">
        <f>INDEX('[31]SPI Raw Data 1819'!$A$1:$AN$37,MATCH($A11,'[31]SPI Raw Data 1819'!$A$1:$A$37,0),MATCH(YW$1,'[31]SPI Raw Data 1819'!$A$37:$AN$37,0))</f>
        <v>84360</v>
      </c>
      <c r="YX11" s="116">
        <f>INDEX('[32]SPI Raw Data 1920'!$A$1:$AN$35, MATCH($A11,'[32]SPI Raw Data 1920'!$A$1:$A$35,0),MATCH(YX$1,'[32]SPI Raw Data 1920'!$A$37:$AN$37,0))</f>
        <v>86.004698332664873</v>
      </c>
      <c r="YY11" s="116">
        <f>INDEX('[32]SPI Raw Data 1920'!$A$1:$AN$35, MATCH($A11,'[32]SPI Raw Data 1920'!$A$1:$A$35,0),MATCH(YY$1,'[32]SPI Raw Data 1920'!$A$37:$AN$37,0))</f>
        <v>75052</v>
      </c>
      <c r="YZ11" s="116">
        <f>INDEX('[32]SPI Raw Data 1920'!$A$1:$AN$35, MATCH($A11,'[32]SPI Raw Data 1920'!$A$1:$A$35,0),MATCH(YZ$1,'[32]SPI Raw Data 1920'!$A$37:$AN$37,0))</f>
        <v>87265</v>
      </c>
      <c r="ZA11" s="119">
        <f t="shared" si="44"/>
        <v>15.974981511888794</v>
      </c>
      <c r="ZB11" s="87">
        <v>7647</v>
      </c>
      <c r="ZC11" s="131">
        <f>INDEX([33]historic!$B$2:$K$35,MATCH($A11,[33]historic!$B$2:$B$35,0),MATCH(ZC$1,[33]historic!$B$2:$K$2,0))</f>
        <v>478686</v>
      </c>
      <c r="ZD11" s="116">
        <f t="shared" si="45"/>
        <v>14.924357188167107</v>
      </c>
      <c r="ZE11" s="131">
        <v>8244</v>
      </c>
      <c r="ZF11" s="131">
        <f>INDEX([33]historic!$B$2:$K$35,MATCH($A11,[33]historic!$B$2:$B$35,0),MATCH(ZF$1,[33]historic!$B$2:$K$2,0))</f>
        <v>552385.6</v>
      </c>
      <c r="ZG11" s="116">
        <f t="shared" si="46"/>
        <v>9.698043877229015</v>
      </c>
      <c r="ZH11" s="131">
        <v>5431</v>
      </c>
      <c r="ZI11" s="131">
        <f>INDEX([33]historic!$B$2:$K$35,MATCH($A11,[33]historic!$B$2:$B$35,0),MATCH(ZI$1,[33]historic!$B$2:$K$2,0))</f>
        <v>560009.84</v>
      </c>
      <c r="ZJ11" s="116">
        <f t="shared" si="47"/>
        <v>13.006407844032088</v>
      </c>
      <c r="ZK11" s="87">
        <v>7638</v>
      </c>
      <c r="ZL11" s="131">
        <f>INDEX([33]historic!$B$2:$K$35,MATCH($A11,[33]historic!$B$2:$B$35,0),MATCH(ZL$1,[33]historic!$B$2:$K$2,0))</f>
        <v>587249</v>
      </c>
      <c r="ZM11" s="116">
        <f t="shared" si="48"/>
        <v>14.25408013153282</v>
      </c>
      <c r="ZN11" s="87">
        <v>8467</v>
      </c>
      <c r="ZO11" s="131">
        <f>INDEX([33]historic!$B$2:$K$35,MATCH($A11,[33]historic!$B$2:$B$35,0),MATCH(ZO$1,[33]historic!$B$2:$K$2,0))</f>
        <v>594005.36</v>
      </c>
      <c r="ZP11" s="116">
        <f t="shared" si="49"/>
        <v>15.408742183547325</v>
      </c>
      <c r="ZQ11" s="87">
        <v>8558</v>
      </c>
      <c r="ZR11" s="131">
        <f>INDEX([33]historic!$B$2:$K$35,MATCH($A11,[33]historic!$B$2:$B$35,0),MATCH(ZR$1,[33]historic!$B$2:$K$2,0))</f>
        <v>555399</v>
      </c>
      <c r="ZS11" s="116">
        <f t="shared" si="50"/>
        <v>15.631784878978289</v>
      </c>
      <c r="ZT11" s="87">
        <f>INDEX('[2]All Previous Years'!$A$1:$EX$34,MATCH($A11,'[2]All Previous Years'!$A$1:$A$34,0),MATCH(ZT$1,'[2]All Previous Years'!$A$1:$EX$1,0))</f>
        <v>8680</v>
      </c>
      <c r="ZU11" s="131">
        <f>INDEX([33]historic!$B$2:$K$35,MATCH($A11,[33]historic!$B$2:$B$35,0),MATCH(ZU$1,[33]historic!$B$2:$K$2,0))</f>
        <v>555278.88</v>
      </c>
      <c r="ZV11" s="116">
        <f t="shared" si="51"/>
        <v>16.754248658318428</v>
      </c>
      <c r="ZW11" s="32">
        <f>INDEX([4]Sheet1!$A$1:$CJ$34, MATCH($A11, [4]Sheet1!$A$1:$A$34, 0), MATCH(ZW$1, [4]Sheet1!$A$1:$CJ$1, 0))</f>
        <v>8991</v>
      </c>
      <c r="ZX11" s="131">
        <f>INDEX([33]historic!$B$2:$K$35,MATCH($A11,[33]historic!$B$2:$B$35,0),MATCH(ZX$1,[33]historic!$B$2:$K$2,0))</f>
        <v>536640</v>
      </c>
      <c r="ZY11" s="88">
        <f>INDEX('[6]Finance Indicators'!$B$3:$BO$35,MATCH($A11,'[6]Finance Indicators'!$A$3:$A$35,0),MATCH(ZY$1,'[6]Finance Indicators'!$B$2:$BO$2,0))</f>
        <v>16.071979508226129</v>
      </c>
      <c r="ZZ11" s="88">
        <f>INDEX('[6]Finance Indicators'!$B$3:$BO$35,MATCH($A11,'[6]Finance Indicators'!$A$3:$A$35,0),MATCH(ZZ$1,'[6]Finance Indicators'!$B$2:$BO$2,0))</f>
        <v>8960</v>
      </c>
      <c r="AAA11" s="88">
        <f>INDEX('[6]Finance Indicators'!$B$3:$BO$35,MATCH($A11,'[6]Finance Indicators'!$A$3:$A$35,0),MATCH(AAA$1,'[6]Finance Indicators'!$B$2:$BO$2,0))</f>
        <v>557492</v>
      </c>
      <c r="AAB11" s="88">
        <f t="array" ref="AAB11">INDEX('[7]Finance Indicators'!$A$2:$BO$35,MATCH($A11,'[7]Finance Indicators'!$A$2:$A$35,0),MATCH(AAB$1,'[7]Finance Indicators'!$A$2:$BO$2,0))</f>
        <v>15.21044577094837</v>
      </c>
      <c r="AAC11" s="250">
        <f t="array" ref="AAC11">INDEX('[7]Finance Indicators'!$A$2:$BO$35,MATCH($A11,'[7]Finance Indicators'!$A$2:$A$35,0),MATCH(AAC$1,'[7]Finance Indicators'!$A$2:$BO$2,0))</f>
        <v>8498</v>
      </c>
      <c r="AAD11" s="277">
        <f t="array" ref="AAD11">INDEX('[7]Finance Indicators'!$A$2:$BO$35,MATCH($A11,'[7]Finance Indicators'!$A$2:$A$35,0),MATCH(AAD$1,'[7]Finance Indicators'!$A$2:$BO$2,0))</f>
        <v>558695</v>
      </c>
      <c r="AAE11" s="121">
        <f>(ZA11*100)/Deflators!$B$2</f>
        <v>18.818903639313703</v>
      </c>
      <c r="AAF11" s="137">
        <f>(ZD11*100)/Deflators!$B$3</f>
        <v>17.318667267576355</v>
      </c>
      <c r="AAG11" s="137">
        <f>(ZG11*100)/Deflators!$B$4</f>
        <v>11.028409143518511</v>
      </c>
      <c r="AAH11" s="137">
        <f>(ZJ11*100)/Deflators!$B$5</f>
        <v>14.528569726410552</v>
      </c>
      <c r="AAI11" s="137">
        <f>(ZM11*100)/Deflators!$B$6</f>
        <v>15.705694666807137</v>
      </c>
      <c r="AAJ11" s="137">
        <f>(ZP11*100)/Deflators!$B$7</f>
        <v>16.840532693407148</v>
      </c>
      <c r="AAK11" s="137">
        <f>(ZS11*100)/Deflators!$B$8</f>
        <v>16.671698760887399</v>
      </c>
      <c r="AAL11" s="137">
        <f>(ZV11*100)/Deflators!$B$9</f>
        <v>17.559648265487404</v>
      </c>
      <c r="AAM11" s="137">
        <f>(ZY11*100)/Deflators!$B$10</f>
        <v>16.464640605875502</v>
      </c>
      <c r="AAN11" s="245">
        <f>(AAB11*100)/Deflators!$B$11</f>
        <v>15.21044577094837</v>
      </c>
      <c r="AAO11" s="124">
        <f t="shared" si="52"/>
        <v>3.3510721204159335</v>
      </c>
      <c r="AAP11" s="87">
        <v>1505</v>
      </c>
      <c r="AAQ11" s="131">
        <v>44911</v>
      </c>
      <c r="AAR11" s="122">
        <f t="shared" si="53"/>
        <v>4.3871805976613256</v>
      </c>
      <c r="AAS11" s="131">
        <v>2026</v>
      </c>
      <c r="AAT11" s="131">
        <v>46180</v>
      </c>
      <c r="AAU11" s="122">
        <f t="shared" si="54"/>
        <v>2.9329820090278829</v>
      </c>
      <c r="AAV11" s="87">
        <v>1358</v>
      </c>
      <c r="AAW11" s="131">
        <v>46301</v>
      </c>
      <c r="AAX11" s="122">
        <f t="shared" si="55"/>
        <v>4.1267807341524083</v>
      </c>
      <c r="AAY11" s="87">
        <v>2190</v>
      </c>
      <c r="AAZ11" s="87">
        <v>53068</v>
      </c>
      <c r="ABA11" s="122">
        <f t="shared" si="56"/>
        <v>3.6525801656402632</v>
      </c>
      <c r="ABB11" s="87">
        <v>1892</v>
      </c>
      <c r="ABC11" s="87">
        <v>51799</v>
      </c>
      <c r="ABD11" s="122">
        <f t="shared" si="57"/>
        <v>3.6647016954720493</v>
      </c>
      <c r="ABE11" s="87">
        <v>2008</v>
      </c>
      <c r="ABF11" s="87">
        <v>54793</v>
      </c>
      <c r="ABG11" s="122">
        <f t="shared" si="58"/>
        <v>4.3798660148470034</v>
      </c>
      <c r="ABH11" s="87">
        <f>INDEX('[2]All Previous Years'!$A$1:$EX$34,MATCH($A11,'[2]All Previous Years'!$A$1:$A$34,0),MATCH(ABH$1,'[2]All Previous Years'!$A$1:$EX$1,0))</f>
        <v>2419</v>
      </c>
      <c r="ABI11" s="87">
        <f>INDEX('[2]All Previous Years'!$A$1:$EX$34,MATCH($A11,'[2]All Previous Years'!$A$1:$A$34,0),MATCH(ABI$1,'[2]All Previous Years'!$A$1:$EX$1,0))</f>
        <v>55230</v>
      </c>
      <c r="ABJ11" s="88">
        <f t="shared" si="59"/>
        <v>3.8785449302881658</v>
      </c>
      <c r="ABK11" s="32">
        <f>INDEX([4]Sheet1!$A$1:$CJ$34, MATCH($A11, [4]Sheet1!$A$1:$A$34, 0), MATCH(ABK$1, [4]Sheet1!$A$1:$CJ$1, 0))</f>
        <v>2206</v>
      </c>
      <c r="ABL11" s="32">
        <f>INDEX([4]Sheet1!$A$1:$CJ$34, MATCH($A11, [4]Sheet1!$A$1:$A$34, 0), MATCH(ABL$1, [4]Sheet1!$A$1:$CJ$1, 0))</f>
        <v>56877</v>
      </c>
      <c r="ABM11" s="88">
        <f>INDEX('[6]Finance Indicators'!$B$3:$BO$35,MATCH($A11,'[6]Finance Indicators'!$A$3:$A$35,0),MATCH(ABM$1,'[6]Finance Indicators'!$B$2:$BO$2,0))</f>
        <v>4.3590798450409682</v>
      </c>
      <c r="ABN11" s="88">
        <f>INDEX('[6]Finance Indicators'!$B$3:$BO$35,MATCH($A11,'[6]Finance Indicators'!$A$3:$A$35,0),MATCH(ABN$1,'[6]Finance Indicators'!$B$2:$BO$2,0))</f>
        <v>2543</v>
      </c>
      <c r="ABO11" s="88">
        <f>INDEX('[6]Finance Indicators'!$B$3:$BO$35,MATCH($A11,'[6]Finance Indicators'!$A$3:$A$35,0),MATCH(ABO$1,'[6]Finance Indicators'!$B$2:$BO$2,0))</f>
        <v>58338</v>
      </c>
      <c r="ABP11" s="250">
        <f t="array" ref="ABP11">INDEX('[7]Finance Indicators'!$A$2:$BO$35,MATCH($A11,'[7]Finance Indicators'!$A$2:$A$35,0),MATCH(ABP$1,'[7]Finance Indicators'!$A$2:$BO$2,0))</f>
        <v>7.1718406257638714</v>
      </c>
      <c r="ABQ11" s="250">
        <f t="array" ref="ABQ11">INDEX('[7]Finance Indicators'!$A$2:$BO$35,MATCH($A11,'[7]Finance Indicators'!$A$2:$A$35,0),MATCH(ABQ$1,'[7]Finance Indicators'!$A$2:$BO$2,0))</f>
        <v>4401</v>
      </c>
      <c r="ABR11" s="250">
        <f t="array" ref="ABR11">INDEX('[7]Finance Indicators'!$A$2:$BO$35,MATCH($A11,'[7]Finance Indicators'!$A$2:$A$35,0),MATCH(ABR$1,'[7]Finance Indicators'!$A$2:$BO$2,0))</f>
        <v>61365</v>
      </c>
      <c r="ABS11" s="115">
        <f>INDEX([34]historic!$L$1:$U$34,MATCH($A11,[34]historic!$L$1:$L$34,0),MATCH(ABS$1,[34]historic!$L$1:$U$1,0))</f>
        <v>60.024600246002457</v>
      </c>
      <c r="ABT11" s="116">
        <f>INDEX([34]historic!$L$1:$U$34,MATCH($A11,[34]historic!$L$1:$L$34,0),MATCH(ABT$1,[34]historic!$L$1:$U$1,0))</f>
        <v>60.68633353401566</v>
      </c>
      <c r="ABU11" s="116">
        <f>INDEX([34]historic!$L$1:$U$34,MATCH($A11,[34]historic!$L$1:$L$34,0),MATCH(ABU$1,[34]historic!$L$1:$U$1,0))</f>
        <v>62.879238548483038</v>
      </c>
      <c r="ABV11" s="116">
        <f>INDEX([34]historic!$L$1:$U$34,MATCH($A11,[34]historic!$L$1:$L$34,0),MATCH(ABV$1,[34]historic!$L$1:$U$1,0))</f>
        <v>63.042220936957783</v>
      </c>
      <c r="ABW11" s="116">
        <f>INDEX([34]historic!$L$1:$U$34,MATCH($A11,[34]historic!$L$1:$L$34,0),MATCH(ABW$1,[34]historic!$L$1:$U$1,0))</f>
        <v>64.523536165327215</v>
      </c>
      <c r="ABX11" s="116">
        <f>INDEX([34]historic!$L$1:$U$34,MATCH($A11,[34]historic!$L$1:$L$34,0),MATCH(ABX$1,[34]historic!$L$1:$U$1,0))</f>
        <v>63.313953488372086</v>
      </c>
      <c r="ABY11" s="116">
        <f>INDEX([34]historic!$L$1:$U$34,MATCH($A11,[34]historic!$L$1:$L$34,0),MATCH(ABY$1,[34]historic!$L$1:$U$1,0))</f>
        <v>63.523131672597863</v>
      </c>
      <c r="ABZ11" s="116">
        <f>INDEX([34]historic!$L$1:$U$34,MATCH($A11,[34]historic!$L$1:$L$34,0),MATCH(ABZ$1,[34]historic!$L$1:$U$1,0))</f>
        <v>63.937282229965156</v>
      </c>
      <c r="ACA11" s="88">
        <f>INDEX('[15]1819 Collected Indicators'!$A$3:$CV$36,MATCH($A11,'[15]1819 Collected Indicators'!$A$3:$A$36,0),MATCH(ACA$1,'[15]1819 Collected Indicators'!$A$3:$CV$3,0))</f>
        <v>60.0375234521576</v>
      </c>
      <c r="ACB11" s="255">
        <f>INDEX('[11]1920 Collected Indicators'!$A$3:$CV$36,MATCH($A11,'[11]1920 Collected Indicators'!$A$3:$A$36,0),MATCH(ACB$1,'[11]1920 Collected Indicators'!$A$3:$CV$3,0))</f>
        <v>60.97</v>
      </c>
      <c r="ACC11" s="133">
        <v>88.234099999999998</v>
      </c>
      <c r="ACD11" s="116">
        <v>83.874379620537397</v>
      </c>
      <c r="ACE11" s="88">
        <f>INDEX('[14]1718 Collected Indicators'!$A$3:$CH$36,MATCH($A11,'[14]1718 Collected Indicators'!$A$3:$A$36,0),MATCH(ACE$1,'[14]1718 Collected Indicators'!$A$3:$CH$3,0))</f>
        <v>74.739999999999995</v>
      </c>
      <c r="ACF11" s="120" t="e">
        <f>INDEX('[11]1920 Collected Indicators'!$A$3:$CV$36,MATCH($A11,'[11]1920 Collected Indicators'!$A$3:$A$36,0),MATCH(ACF$1,'[11]1920 Collected Indicators'!$A$3:$CV$3,0))</f>
        <v>#N/A</v>
      </c>
      <c r="ACG11" s="115">
        <v>87.761799999999994</v>
      </c>
      <c r="ACH11" s="116">
        <v>92.390788516564811</v>
      </c>
      <c r="ACI11" s="116">
        <f>INDEX('[14]1718 Collected Indicators'!$A$3:$CH$36,MATCH($A11,'[14]1718 Collected Indicators'!$A$3:$A$36,0),MATCH(ACI$1,'[14]1718 Collected Indicators'!$A$3:$CH$3,0))</f>
        <v>74.89</v>
      </c>
      <c r="ACJ11" s="120">
        <f>INDEX('[11]1920 Collected Indicators'!$A$3:$CV$36,MATCH($A11,'[11]1920 Collected Indicators'!$A$3:$A$36,0),MATCH(ACJ$1,'[11]1920 Collected Indicators'!$A$3:$CV$3,0))</f>
        <v>70.016000000000005</v>
      </c>
      <c r="ACK11" s="115">
        <f>INDEX('[35]Raw Data'!$A$1:$BK$34,MATCH($A11,'[35]Raw Data'!$A$1:$A$34,0),MATCH(ACK$1,'[35]Raw Data'!$A$1:$BK$1,0))</f>
        <v>81.900000000000006</v>
      </c>
      <c r="ACL11" s="116">
        <f>INDEX('[35]Raw Data'!$A$1:$BK$34,MATCH($A11,'[35]Raw Data'!$A$1:$A$34,0),MATCH(ACL$1,'[35]Raw Data'!$A$1:$BK$1,0))</f>
        <v>84.17</v>
      </c>
      <c r="ACM11" s="136">
        <f>INDEX('[35]Raw Data'!$A$1:$BK$34,MATCH($A11,'[35]Raw Data'!$A$1:$A$34,0),MATCH(ACM$1,'[35]Raw Data'!$A$1:$BK$1,0))</f>
        <v>71.59</v>
      </c>
      <c r="ACN11" s="120">
        <f>INDEX('[11]1920 Collected Indicators'!$A$3:$CV$36,MATCH($A11,'[11]1920 Collected Indicators'!$A$3:$A$36,0),MATCH(ACN$1,'[11]1920 Collected Indicators'!$A$3:$CV$3,0))</f>
        <v>71.625</v>
      </c>
      <c r="ACO11" s="115">
        <f>INDEX('[35]Raw Data'!$A$1:$BK$34,MATCH($A11,'[35]Raw Data'!$A$1:$A$34,0),MATCH(ACO$1,'[35]Raw Data'!$A$1:$BK$1,0))</f>
        <v>82.44</v>
      </c>
      <c r="ACP11" s="116">
        <f>INDEX('[35]Raw Data'!$A$1:$BK$34,MATCH($A11,'[35]Raw Data'!$A$1:$A$34,0),MATCH(ACP$1,'[35]Raw Data'!$A$1:$BK$1,0))</f>
        <v>79.48</v>
      </c>
      <c r="ACQ11" s="136">
        <f>INDEX('[35]Raw Data'!$A$1:$BK$34,MATCH($A11,'[35]Raw Data'!$A$1:$A$34,0),MATCH(ACQ$1,'[35]Raw Data'!$A$1:$BK$1,0))</f>
        <v>67.930000000000007</v>
      </c>
      <c r="ACR11" s="120">
        <f>INDEX('[11]1920 Collected Indicators'!$A$3:$CV$36,MATCH($A11,'[11]1920 Collected Indicators'!$A$3:$A$36,0),MATCH(ACR$1,'[11]1920 Collected Indicators'!$A$3:$CV$3,0))</f>
        <v>75.487200000000001</v>
      </c>
      <c r="ACS11" s="115">
        <f>INDEX('[35]Raw Data'!$A$1:$BK$34,MATCH($A11,'[35]Raw Data'!$A$1:$A$34,0),MATCH(ACS$1,'[35]Raw Data'!$A$1:$BK$1,0))</f>
        <v>43.72</v>
      </c>
      <c r="ACT11" s="116">
        <f>INDEX('[35]Raw Data'!$A$1:$BK$34,MATCH($A11,'[35]Raw Data'!$A$1:$A$34,0),MATCH(ACT$1,'[35]Raw Data'!$A$1:$BK$1,0))</f>
        <v>44.76</v>
      </c>
      <c r="ACU11" s="136">
        <f>INDEX('[35]Raw Data'!$A$1:$BK$34,MATCH($A11,'[35]Raw Data'!$A$1:$A$34,0),MATCH(ACU$1,'[35]Raw Data'!$A$1:$BK$1,0))</f>
        <v>36.03</v>
      </c>
      <c r="ACV11" s="120">
        <f>INDEX('[11]1920 Collected Indicators'!$A$3:$CV$36,MATCH($A11,'[11]1920 Collected Indicators'!$A$3:$A$36,0),MATCH(ACV$1,'[11]1920 Collected Indicators'!$A$3:$CV$3,0))</f>
        <v>32.673499999999997</v>
      </c>
      <c r="ACW11" s="115">
        <f t="shared" si="60"/>
        <v>402.01923076923077</v>
      </c>
      <c r="ACX11" s="87">
        <v>12543</v>
      </c>
      <c r="ACY11" s="87">
        <f t="array" ref="ACY11">INDEX([36]Historic!$B$2:$K$35,MATCH($A11,[36]Historic!$B$2:$B$35,0),MATCH(ACY$1,[36]Historic!$B$2:$K$2,0))</f>
        <v>600</v>
      </c>
      <c r="ACZ11" s="116">
        <f t="shared" si="61"/>
        <v>409.74148802017652</v>
      </c>
      <c r="ADA11" s="87">
        <v>12997</v>
      </c>
      <c r="ADB11" s="87">
        <f t="array" ref="ADB11">INDEX([36]Historic!$B$2:$K$35,MATCH($A11,[36]Historic!$B$2:$B$35,0),MATCH(ADB$1,[36]Historic!$B$2:$K$2,0))</f>
        <v>610</v>
      </c>
      <c r="ADC11" s="116">
        <f t="shared" si="62"/>
        <v>546.48541114058355</v>
      </c>
      <c r="ADD11" s="87">
        <v>16482</v>
      </c>
      <c r="ADE11" s="87">
        <f t="array" ref="ADE11">INDEX([36]Historic!$B$2:$K$35,MATCH($A11,[36]Historic!$B$2:$B$35,0),MATCH(ADE$1,[36]Historic!$B$2:$K$2,0))</f>
        <v>580</v>
      </c>
      <c r="ADF11" s="116">
        <f t="shared" si="63"/>
        <v>410.12820512820514</v>
      </c>
      <c r="ADG11" s="87">
        <v>12796</v>
      </c>
      <c r="ADH11" s="87">
        <f t="array" ref="ADH11">INDEX([36]Historic!$B$2:$K$35,MATCH($A11,[36]Historic!$B$2:$B$35,0),MATCH(ADH$1,[36]Historic!$B$2:$K$2,0))</f>
        <v>600</v>
      </c>
      <c r="ADI11" s="116">
        <f t="shared" si="64"/>
        <v>432.65856950067479</v>
      </c>
      <c r="ADJ11" s="87">
        <v>12824</v>
      </c>
      <c r="ADK11" s="87">
        <f t="array" ref="ADK11">INDEX([36]Historic!$B$2:$K$35,MATCH($A11,[36]Historic!$B$2:$B$35,0),MATCH(ADK$1,[36]Historic!$B$2:$K$2,0))</f>
        <v>570</v>
      </c>
      <c r="ADL11" s="116">
        <f t="shared" si="65"/>
        <v>422.32724902216427</v>
      </c>
      <c r="ADM11" s="87">
        <v>12957</v>
      </c>
      <c r="ADN11" s="87">
        <f t="array" ref="ADN11">INDEX([36]Historic!$B$2:$K$35,MATCH($A11,[36]Historic!$B$2:$B$35,0),MATCH(ADN$1,[36]Historic!$B$2:$K$2,0))</f>
        <v>590</v>
      </c>
      <c r="ADO11" s="116">
        <f t="shared" si="66"/>
        <v>445.68965517241384</v>
      </c>
      <c r="ADP11" s="87">
        <f>INDEX('[2]All Previous Years'!$A$1:$EX$34,MATCH($A11,'[2]All Previous Years'!$A$1:$A$34,0),MATCH(ADP$1,'[2]All Previous Years'!$A$1:$EX$1,0))</f>
        <v>13442</v>
      </c>
      <c r="ADQ11" s="87">
        <f t="array" ref="ADQ11">INDEX([36]Historic!$B$2:$K$35,MATCH($A11,[36]Historic!$B$2:$B$35,0),MATCH(ADQ$1,[36]Historic!$B$2:$K$2,0))</f>
        <v>580</v>
      </c>
      <c r="ADR11" s="116">
        <f t="shared" si="67"/>
        <v>408.10897435897436</v>
      </c>
      <c r="ADS11" s="32">
        <f>INDEX([4]Sheet1!$A$1:$CJ$34, MATCH($A11, [4]Sheet1!$A$1:$A$34, 0), MATCH(ADS$1, [4]Sheet1!$A$1:$CJ$1, 0))</f>
        <v>12733</v>
      </c>
      <c r="ADT11" s="87">
        <f t="array" ref="ADT11">INDEX([36]Historic!$B$2:$K$35,MATCH($A11,[36]Historic!$B$2:$B$35,0),MATCH(ADT$1,[36]Historic!$B$2:$K$2,0))</f>
        <v>600</v>
      </c>
      <c r="ADU11" s="88">
        <f>INDEX('[6]Finance Indicators'!$B$3:$BO$35,MATCH($A11,'[6]Finance Indicators'!$A$3:$A$35,0),MATCH(ADU$1,'[6]Finance Indicators'!$B$2:$BO$2,0))</f>
        <v>428.62547288776801</v>
      </c>
      <c r="ADV11" s="88">
        <f>INDEX('[6]Finance Indicators'!$B$3:$BO$35,MATCH($A11,'[6]Finance Indicators'!$A$3:$A$35,0),MATCH(ADV$1,'[6]Finance Indicators'!$B$2:$BO$2,0))</f>
        <v>13596</v>
      </c>
      <c r="ADW11" s="88">
        <f>INDEX('[6]Finance Indicators'!$B$3:$BO$35,MATCH($A11,'[6]Finance Indicators'!$A$3:$A$35,0),MATCH(ADW$1,'[6]Finance Indicators'!$B$2:$BO$2,0))</f>
        <v>610</v>
      </c>
      <c r="ADX11" s="88">
        <f t="array" ref="ADX11">INDEX('[7]Finance Indicators'!$A$2:$BO$35,MATCH($A11,'[7]Finance Indicators'!$A$2:$A$35,0),MATCH(ADX$1,'[7]Finance Indicators'!$A$2:$BO$2,0))</f>
        <v>406.57568238213395</v>
      </c>
      <c r="ADY11" s="250">
        <f t="array" ref="ADY11">INDEX('[7]Finance Indicators'!$A$2:$BO$35,MATCH($A11,'[7]Finance Indicators'!$A$2:$A$35,0),MATCH(ADY$1,'[7]Finance Indicators'!$A$2:$BO$2,0))</f>
        <v>13108</v>
      </c>
      <c r="ADZ11" s="277">
        <f t="array" ref="ADZ11">INDEX('[7]Finance Indicators'!$A$2:$BO$35,MATCH($A11,'[7]Finance Indicators'!$A$2:$A$35,0),MATCH(ADZ$1,'[7]Finance Indicators'!$A$2:$BO$2,0))</f>
        <v>620</v>
      </c>
      <c r="AEA11" s="121">
        <f>(ACW11*100)/Deflators!$B$2</f>
        <v>473.58810145518987</v>
      </c>
      <c r="AEB11" s="137">
        <f>(ACZ11*100)/Deflators!$B$3</f>
        <v>475.4761901818672</v>
      </c>
      <c r="AEC11" s="137">
        <f>(ADC11*100)/Deflators!$B$4</f>
        <v>621.45158150638485</v>
      </c>
      <c r="AED11" s="137">
        <f>(ADF11*100)/Deflators!$B$5</f>
        <v>458.12620182495624</v>
      </c>
      <c r="AEE11" s="137">
        <f>(ADI11*100)/Deflators!$B$6</f>
        <v>476.71988124458699</v>
      </c>
      <c r="AEF11" s="137">
        <f>(ADL11*100)/Deflators!$B$7</f>
        <v>461.57017618664059</v>
      </c>
      <c r="AEG11" s="137">
        <f>(ADO11*100)/Deflators!$B$8</f>
        <v>475.33942728899194</v>
      </c>
      <c r="AEH11" s="137">
        <f>(ADR11*100)/Deflators!$B$9</f>
        <v>427.72732993755523</v>
      </c>
      <c r="AEI11" s="137">
        <f>(ADU11*100)/Deflators!$B$10</f>
        <v>439.09739693287082</v>
      </c>
      <c r="AEJ11" s="245">
        <f>(ADX11*100)/Deflators!$B$11</f>
        <v>406.57568238213395</v>
      </c>
      <c r="AEK11" s="115">
        <f>INDEX('[35]Raw Data'!$A$1:$BK$34,MATCH($A11,'[35]Raw Data'!$A$1:$A$34,0),MATCH(AEK$1,'[35]Raw Data'!$A$1:$BK$1,0))</f>
        <v>93.196004993757796</v>
      </c>
      <c r="AEL11" s="197">
        <f>INDEX('[35]Raw Data'!$A$1:$BK$34,MATCH($A11,'[35]Raw Data'!$A$1:$A$34,0),MATCH(AEL$1,'[35]Raw Data'!$A$1:$BK$1,0))</f>
        <v>1493</v>
      </c>
      <c r="AEM11" s="197">
        <f>INDEX('[35]Raw Data'!$A$1:$BK$34,MATCH($A11,'[35]Raw Data'!$A$1:$A$34,0),MATCH(AEM$1,'[35]Raw Data'!$A$1:$BK$1,0))</f>
        <v>16020</v>
      </c>
      <c r="AEN11" s="116">
        <f>INDEX('[35]Raw Data'!$A$1:$BK$34,MATCH($A11,'[35]Raw Data'!$A$1:$A$34,0),MATCH(AEN$1,'[35]Raw Data'!$A$1:$BK$1,0))</f>
        <v>100.77194662198552</v>
      </c>
      <c r="AEO11" s="197">
        <f>INDEX('[35]Raw Data'!$A$1:$BK$34,MATCH($A11,'[35]Raw Data'!$A$1:$A$34,0),MATCH(AEO$1,'[35]Raw Data'!$A$1:$BK$1,0))</f>
        <v>1684</v>
      </c>
      <c r="AEP11" s="197">
        <f>INDEX('[35]Raw Data'!$A$1:$BK$34,MATCH($A11,'[35]Raw Data'!$A$1:$A$34,0),MATCH(AEP$1,'[35]Raw Data'!$A$1:$BK$1,0))</f>
        <v>16711</v>
      </c>
      <c r="AEQ11" s="116">
        <f>INDEX('[35]Raw Data'!$A$1:$BK$34,MATCH($A11,'[35]Raw Data'!$A$1:$A$34,0),MATCH(AEQ$1,'[35]Raw Data'!$A$1:$BK$1,0))</f>
        <v>90.940054495912804</v>
      </c>
      <c r="AER11" s="197">
        <f>INDEX('[35]Raw Data'!$A$1:$BK$34,MATCH($A11,'[35]Raw Data'!$A$1:$A$34,0),MATCH(AER$1,'[35]Raw Data'!$A$1:$BK$1,0))</f>
        <v>1602</v>
      </c>
      <c r="AES11" s="197">
        <f>INDEX('[35]Raw Data'!$A$1:$BK$34,MATCH($A11,'[35]Raw Data'!$A$1:$A$34,0),MATCH(AES$1,'[35]Raw Data'!$A$1:$BK$1,0))</f>
        <v>17616</v>
      </c>
      <c r="AET11" s="116">
        <f>INDEX('[35]Raw Data'!$A$1:$BK$34,MATCH($A11,'[35]Raw Data'!$A$1:$A$34,0),MATCH(AET$1,'[35]Raw Data'!$A$1:$BK$1,0))</f>
        <v>95.661411159566143</v>
      </c>
      <c r="AEU11" s="197">
        <f>INDEX('[35]Raw Data'!$A$1:$BK$34,MATCH($A11,'[35]Raw Data'!$A$1:$A$34,0),MATCH(AEU$1,'[35]Raw Data'!$A$1:$BK$1,0))</f>
        <v>1711</v>
      </c>
      <c r="AEV11" s="197">
        <f>INDEX('[35]Raw Data'!$A$1:$BK$34,MATCH($A11,'[35]Raw Data'!$A$1:$A$34,0),MATCH(AEV$1,'[35]Raw Data'!$A$1:$BK$1,0))</f>
        <v>17886</v>
      </c>
      <c r="AEW11" s="116">
        <f>INDEX('[35]Raw Data'!$A$1:$BK$34,MATCH($A11,'[35]Raw Data'!$A$1:$A$34,0),MATCH(AEW$1,'[35]Raw Data'!$A$1:$BK$1,0))</f>
        <v>96.297119982208386</v>
      </c>
      <c r="AEX11" s="197">
        <f>INDEX('[35]Raw Data'!$A$1:$BK$34,MATCH($A11,'[35]Raw Data'!$A$1:$A$34,0),MATCH(AEX$1,'[35]Raw Data'!$A$1:$BK$1,0))</f>
        <v>1732</v>
      </c>
      <c r="AEY11" s="197">
        <f>INDEX('[35]Raw Data'!$A$1:$BK$34,MATCH($A11,'[35]Raw Data'!$A$1:$A$34,0),MATCH(AEY$1,'[35]Raw Data'!$A$1:$BK$1,0))</f>
        <v>17986</v>
      </c>
      <c r="AEZ11" s="116">
        <f>INDEX('[35]Raw Data'!$A$1:$BK$34,MATCH($A11,'[35]Raw Data'!$A$1:$A$34,0),MATCH(AEZ$1,'[35]Raw Data'!$A$1:$BK$1,0))</f>
        <v>98.841245260853313</v>
      </c>
      <c r="AFA11" s="197">
        <f>INDEX('[35]Raw Data'!$A$1:$BK$34,MATCH($A11,'[35]Raw Data'!$A$1:$A$34,0),MATCH(AFA$1,'[35]Raw Data'!$A$1:$BK$1,0))</f>
        <v>1851</v>
      </c>
      <c r="AFB11" s="197">
        <f>INDEX('[35]Raw Data'!$A$1:$BK$34,MATCH($A11,'[35]Raw Data'!$A$1:$A$34,0),MATCH(AFB$1,'[35]Raw Data'!$A$1:$BK$1,0))</f>
        <v>18727</v>
      </c>
      <c r="AFC11" s="116">
        <f>INDEX('[35]Raw Data'!$A$1:$BK$34,MATCH($A11,'[35]Raw Data'!$A$1:$A$34,0),MATCH(AFC$1,'[35]Raw Data'!$A$1:$BK$1,0))</f>
        <v>100.12740328932129</v>
      </c>
      <c r="AFD11" s="197">
        <f>INDEX('[35]Raw Data'!$A$1:$BK$34,MATCH($A11,'[35]Raw Data'!$A$1:$A$34,0),MATCH(AFD$1,'[35]Raw Data'!$A$1:$BK$1,0))</f>
        <v>1729</v>
      </c>
      <c r="AFE11" s="197">
        <f>INDEX('[35]Raw Data'!$A$1:$BK$34,MATCH($A11,'[35]Raw Data'!$A$1:$A$34,0),MATCH(AFE$1,'[35]Raw Data'!$A$1:$BK$1,0))</f>
        <v>17268</v>
      </c>
      <c r="AFF11" s="116">
        <f>INDEX('[35]Raw Data'!$A$1:$BK$34,MATCH($A11,'[35]Raw Data'!$A$1:$A$34,0),MATCH(AFF$1,'[35]Raw Data'!$A$1:$BK$1,0))</f>
        <v>105.63740827123272</v>
      </c>
      <c r="AFG11" s="197">
        <f>INDEX('[35]Raw Data'!$A$1:$BK$34,MATCH($A11,'[35]Raw Data'!$A$1:$A$34,0),MATCH(AFG$1,'[35]Raw Data'!$A$1:$BK$1,0))</f>
        <v>1857</v>
      </c>
      <c r="AFH11" s="197">
        <f>INDEX('[35]Raw Data'!$A$1:$BK$34,MATCH($A11,'[35]Raw Data'!$A$1:$A$34,0),MATCH(AFH$1,'[35]Raw Data'!$A$1:$BK$1,0))</f>
        <v>17579</v>
      </c>
      <c r="AFI11" s="116">
        <f>INDEX('[15]1819 Collected Indicators'!$A$3:$CV$36,MATCH($A11,'[15]1819 Collected Indicators'!$A$3:$A$36,0),MATCH(AFI$1,'[15]1819 Collected Indicators'!$A$3:$CV$3,0))</f>
        <v>99.336668116572426</v>
      </c>
      <c r="AFJ11" s="197">
        <f>INDEX('[15]1819 Collected Indicators'!$A$3:$CV$36,MATCH($A11,'[15]1819 Collected Indicators'!$A$3:$A$36,0),MATCH(AFJ$1,'[15]1819 Collected Indicators'!$A$3:$CV$3,0))</f>
        <v>1827</v>
      </c>
      <c r="AFK11" s="222">
        <f>INDEX('[15]1819 Collected Indicators'!$A$3:$CV$36,MATCH($A11,'[15]1819 Collected Indicators'!$A$3:$A$36,0),MATCH(AFK$1,'[15]1819 Collected Indicators'!$A$3:$CV$3,0))</f>
        <v>18392</v>
      </c>
      <c r="AFL11" s="311">
        <f>INDEX('[11]1920 Collected Indicators'!$A$3:$CV$36,MATCH($A11,'[11]1920 Collected Indicators'!$A$3:$A$36,0),MATCH(AFL$1,'[11]1920 Collected Indicators'!$A$3:$CV$3,0))</f>
        <v>101.70030192277135</v>
      </c>
      <c r="AFM11" s="197">
        <f>INDEX('[11]1920 Collected Indicators'!$A$3:$CV$36,MATCH($A11,'[11]1920 Collected Indicators'!$A$3:$A$36,0),MATCH(AFM$1,'[11]1920 Collected Indicators'!$A$3:$CV$3,0))</f>
        <v>1920</v>
      </c>
      <c r="AFN11" s="197">
        <f>INDEX('[11]1920 Collected Indicators'!$A$3:$CV$36,MATCH($A11,'[11]1920 Collected Indicators'!$A$3:$A$36,0),MATCH(AFN$1,'[11]1920 Collected Indicators'!$A$3:$CV$3,0))</f>
        <v>18879</v>
      </c>
      <c r="AFO11" s="133">
        <f>INDEX('[35]Raw Data'!$A$1:$BK$34,MATCH($A11,'[35]Raw Data'!$A$1:$A$34,0),MATCH(AFO$1,'[35]Raw Data'!$A$1:$BK$1,0))</f>
        <v>75</v>
      </c>
      <c r="AFP11" s="133">
        <f>INDEX('[35]Raw Data'!$A$1:$BK$34,MATCH($A11,'[35]Raw Data'!$A$1:$A$34,0),MATCH(AFP$1,'[35]Raw Data'!$A$1:$BK$1,0))</f>
        <v>76.785714285714292</v>
      </c>
      <c r="AFQ11" s="133">
        <f>INDEX('[35]Raw Data'!$A$1:$BK$34,MATCH($A11,'[35]Raw Data'!$A$1:$A$34,0),MATCH(AFQ$1,'[35]Raw Data'!$A$1:$BK$1,0))</f>
        <v>76.923076923076934</v>
      </c>
      <c r="AFR11" s="133">
        <f>INDEX('[35]Raw Data'!$A$1:$BK$34,MATCH($A11,'[35]Raw Data'!$A$1:$A$34,0),MATCH(AFR$1,'[35]Raw Data'!$A$1:$BK$1,0))</f>
        <v>75</v>
      </c>
      <c r="AFS11" s="133">
        <f>INDEX('[35]Raw Data'!$A$1:$BK$34,MATCH($A11,'[35]Raw Data'!$A$1:$A$34,0),MATCH(AFS$1,'[35]Raw Data'!$A$1:$BK$1,0))</f>
        <v>77.192982456140342</v>
      </c>
      <c r="AFT11" s="133">
        <f>INDEX('[35]Raw Data'!$A$1:$BK$34,MATCH($A11,'[35]Raw Data'!$A$1:$A$34,0),MATCH(AFT$1,'[35]Raw Data'!$A$1:$BK$1,0))</f>
        <v>73.770491803278688</v>
      </c>
      <c r="AFU11" s="133">
        <f>INDEX('[35]Raw Data'!$A$1:$BK$34,MATCH($A11,'[35]Raw Data'!$A$1:$A$34,0),MATCH(AFU$1,'[35]Raw Data'!$A$1:$BK$1,0))</f>
        <v>78.333333333333329</v>
      </c>
      <c r="AFV11" s="136">
        <f>INDEX('[15]1819 Collected Indicators'!$A$3:$CV$36,MATCH($A11,'[15]1819 Collected Indicators'!$A$3:$A$36,0),MATCH(AFV$1,'[15]1819 Collected Indicators'!$A$3:$CV$3,0))</f>
        <v>76.47</v>
      </c>
      <c r="AFW11" s="120">
        <f>INDEX('[11]1920 Collected Indicators'!$A$3:$CV$36,MATCH($A11,'[11]1920 Collected Indicators'!$A$3:$A$36,0),MATCH(AFW$1,'[11]1920 Collected Indicators'!$A$3:$CV$3,0))</f>
        <v>80</v>
      </c>
      <c r="AFX11" s="115">
        <f>INDEX('[35]Raw Data'!$A$1:$BK$34,MATCH($A11,'[35]Raw Data'!$A$1:$A$34,0),MATCH(AFX$1,'[35]Raw Data'!$A$1:$BK$1,0))</f>
        <v>1530.1788805539527</v>
      </c>
      <c r="AFY11" s="213">
        <f>INDEX('[35]Raw Data'!$A$1:$BK$34,MATCH($A11,'[35]Raw Data'!$A$1:$A$34,0),MATCH(AFY$1,'[35]Raw Data'!$A$1:$BK$1,0))</f>
        <v>13259</v>
      </c>
      <c r="AFZ11" s="213">
        <f>INDEX('[35]Raw Data'!$A$1:$BK$34,MATCH($A11,'[35]Raw Data'!$A$1:$A$34,0),MATCH(AFZ$1,'[35]Raw Data'!$A$1:$BK$1,0))</f>
        <v>8665</v>
      </c>
      <c r="AGA11" s="116">
        <f>INDEX('[35]Raw Data'!$A$1:$BK$34,MATCH($A11,'[35]Raw Data'!$A$1:$A$34,0),MATCH(AGA$1,'[35]Raw Data'!$A$1:$BK$1,0))</f>
        <v>1803.5917253921345</v>
      </c>
      <c r="AGB11" s="213">
        <f>INDEX('[35]Raw Data'!$A$1:$BK$34,MATCH($A11,'[35]Raw Data'!$A$1:$A$34,0),MATCH(AGB$1,'[35]Raw Data'!$A$1:$BK$1,0))</f>
        <v>15868</v>
      </c>
      <c r="AGC11" s="213">
        <f>INDEX('[35]Raw Data'!$A$1:$BK$34,MATCH($A11,'[35]Raw Data'!$A$1:$A$34,0),MATCH(AGC$1,'[35]Raw Data'!$A$1:$BK$1,0))</f>
        <v>8798</v>
      </c>
      <c r="AGD11" s="116">
        <f>INDEX('[35]Raw Data'!$A$1:$BK$34,MATCH($A11,'[35]Raw Data'!$A$1:$A$34,0),MATCH(AGD$1,'[35]Raw Data'!$A$1:$BK$1,0))</f>
        <v>1313.9587073608618</v>
      </c>
      <c r="AGE11" s="213">
        <f>INDEX('[35]Raw Data'!$A$1:$BK$34,MATCH($A11,'[35]Raw Data'!$A$1:$A$34,0),MATCH(AGE$1,'[35]Raw Data'!$A$1:$BK$1,0))</f>
        <v>11710</v>
      </c>
      <c r="AGF11" s="213">
        <f>INDEX('[35]Raw Data'!$A$1:$BK$34,MATCH($A11,'[35]Raw Data'!$A$1:$A$34,0),MATCH(AGF$1,'[35]Raw Data'!$A$1:$BK$1,0))</f>
        <v>8912</v>
      </c>
      <c r="AGG11" s="116">
        <f>INDEX('[35]Raw Data'!$A$1:$BK$34,MATCH($A11,'[35]Raw Data'!$A$1:$A$34,0),MATCH(AGG$1,'[35]Raw Data'!$A$1:$BK$1,0))</f>
        <v>1158.0910586944597</v>
      </c>
      <c r="AGH11" s="213">
        <f>INDEX('[35]Raw Data'!$A$1:$BK$34,MATCH($A11,'[35]Raw Data'!$A$1:$A$34,0),MATCH(AGH$1,'[35]Raw Data'!$A$1:$BK$1,0))</f>
        <v>10556</v>
      </c>
      <c r="AGI11" s="213">
        <f>INDEX('[35]Raw Data'!$A$1:$BK$34,MATCH($A11,'[35]Raw Data'!$A$1:$A$34,0),MATCH(AGI$1,'[35]Raw Data'!$A$1:$BK$1,0))</f>
        <v>9115</v>
      </c>
      <c r="AGJ11" s="116">
        <f>INDEX('[35]Raw Data'!$A$1:$BK$34,MATCH($A11,'[35]Raw Data'!$A$1:$A$34,0),MATCH(AGJ$1,'[35]Raw Data'!$A$1:$BK$1,0))</f>
        <v>774.86069438491211</v>
      </c>
      <c r="AGK11" s="213">
        <f>INDEX('[35]Raw Data'!$A$1:$BK$34,MATCH($A11,'[35]Raw Data'!$A$1:$A$34,0),MATCH(AGK$1,'[35]Raw Data'!$A$1:$BK$1,0))</f>
        <v>7231</v>
      </c>
      <c r="AGL11" s="213">
        <f>INDEX('[35]Raw Data'!$A$1:$BK$34,MATCH($A11,'[35]Raw Data'!$A$1:$A$34,0),MATCH(AGL$1,'[35]Raw Data'!$A$1:$BK$1,0))</f>
        <v>9332</v>
      </c>
      <c r="AGM11" s="116">
        <f>INDEX('[15]1819 Collected Indicators'!$A$3:$CV$36,MATCH($A11,'[15]1819 Collected Indicators'!$A$3:$A$36,0),MATCH(AGM$1,'[15]1819 Collected Indicators'!$A$3:$CV$3,0))</f>
        <v>640.66999999999996</v>
      </c>
      <c r="AGN11" s="213">
        <f>INDEX('[15]1819 Collected Indicators'!$A$3:$CV$36,MATCH($A11,'[15]1819 Collected Indicators'!$A$3:$A$36,0),MATCH(AGN$1,'[15]1819 Collected Indicators'!$A$3:$CV$3,0))</f>
        <v>6046</v>
      </c>
      <c r="AGO11" s="228">
        <f>INDEX('[15]1819 Collected Indicators'!$A$3:$CV$36,MATCH($A11,'[15]1819 Collected Indicators'!$A$3:$A$36,0),MATCH(AGO$1,'[15]1819 Collected Indicators'!$A$3:$CV$3,0))</f>
        <v>9437</v>
      </c>
      <c r="AGP11" s="213">
        <f>INDEX('[11]1920 Collected Indicators'!$A$3:$CV$36,MATCH($A11,'[11]1920 Collected Indicators'!$A$3:$A$36,0),MATCH(AGP$1,'[11]1920 Collected Indicators'!$A$3:$CV$3,0))</f>
        <v>326.98348363562673</v>
      </c>
      <c r="AGQ11" s="213">
        <f>INDEX('[11]1920 Collected Indicators'!$A$3:$CV$36,MATCH($A11,'[11]1920 Collected Indicators'!$A$3:$A$36,0),MATCH(AGQ$1,'[11]1920 Collected Indicators'!$A$3:$CV$3,0))</f>
        <v>3227</v>
      </c>
      <c r="AGR11" s="306">
        <f>INDEX('[11]1920 Collected Indicators'!$A$3:$CV$36,MATCH($A11,'[11]1920 Collected Indicators'!$A$3:$A$36,0),MATCH(AGR$1,'[11]1920 Collected Indicators'!$A$3:$CV$3,0))</f>
        <v>9869</v>
      </c>
      <c r="AGS11" s="217">
        <v>5.1100000000000003</v>
      </c>
      <c r="AGT11" s="208">
        <v>4732</v>
      </c>
      <c r="AGU11" s="87">
        <v>926802</v>
      </c>
      <c r="AGV11" s="88">
        <v>4.5417056921829984</v>
      </c>
      <c r="AGW11" s="87">
        <v>4466</v>
      </c>
      <c r="AGX11" s="87">
        <v>983331</v>
      </c>
      <c r="AGY11" s="116">
        <v>4.1843547896816666</v>
      </c>
      <c r="AGZ11" s="87">
        <v>3992</v>
      </c>
      <c r="AHA11" s="32">
        <v>954030</v>
      </c>
      <c r="AHB11" s="116">
        <v>3.8392269982662759</v>
      </c>
      <c r="AHC11" s="87">
        <v>4110</v>
      </c>
      <c r="AHD11" s="87">
        <v>1070528</v>
      </c>
      <c r="AHE11" s="116">
        <v>4.0029327685038441</v>
      </c>
      <c r="AHF11" s="87">
        <v>4324</v>
      </c>
      <c r="AHG11" s="87">
        <v>1080208</v>
      </c>
      <c r="AHH11" s="116">
        <v>3.994444153707172</v>
      </c>
      <c r="AHI11" s="87">
        <v>4656</v>
      </c>
      <c r="AHJ11" s="87">
        <v>1165619</v>
      </c>
      <c r="AHK11" s="116">
        <f t="shared" si="68"/>
        <v>3.3321340870073333</v>
      </c>
      <c r="AHL11" s="87">
        <f>INDEX('[2]All Previous Years'!$A$1:$EX$34,MATCH($A11,'[2]All Previous Years'!$A$1:$A$34,0),MATCH(AHL$1,'[2]All Previous Years'!$A$1:$EX$1,0))</f>
        <v>4140</v>
      </c>
      <c r="AHM11" s="131">
        <f>INDEX('[29]SPI Raw Data 1617'!$A$3:$AN$37,MATCH($A11,'[29]SPI Raw Data 1617'!$A$3:$A$37,0),MATCH(AHM$1,'[29]SPI Raw Data 1617'!$A$37:$AN$37,0))</f>
        <v>1242447</v>
      </c>
      <c r="AHN11" s="88">
        <f t="shared" si="69"/>
        <v>3.1939778544411386</v>
      </c>
      <c r="AHO11" s="32">
        <f>INDEX([4]Sheet1!$A$1:$CJ$34, MATCH($A11, [4]Sheet1!$A$1:$A$34, 0), MATCH(AHO$1, [4]Sheet1!$A$1:$CJ$1, 0))</f>
        <v>3957</v>
      </c>
      <c r="AHP11" s="32">
        <f>INDEX('[5]Finance Indicators'!$A$2:$BO$35,MATCH($A11,'[5]Finance Indicators'!$A$2:$A$35,0),MATCH(AHP$1,'[5]Finance Indicators'!$A$2:$BO$2,0))</f>
        <v>1238894</v>
      </c>
      <c r="AHQ11" s="88">
        <f>INDEX('[6]Finance Indicators'!$B$3:$BO$35,MATCH($A11,'[6]Finance Indicators'!$A$3:$A$35,0),MATCH(AHQ$1,'[6]Finance Indicators'!$B$2:$BO$2,0))</f>
        <v>3.3830503295686327</v>
      </c>
      <c r="AHR11" s="88">
        <f>INDEX('[6]Finance Indicators'!$B$3:$BO$35,MATCH($A11,'[6]Finance Indicators'!$A$3:$A$35,0),MATCH(AHR$1,'[6]Finance Indicators'!$B$2:$BO$2,0))</f>
        <v>3853</v>
      </c>
      <c r="AHS11" s="88">
        <f>INDEX('[6]Finance Indicators'!$B$3:$BO$35,MATCH($A11,'[6]Finance Indicators'!$A$3:$A$35,0),MATCH(AHS$1,'[6]Finance Indicators'!$B$2:$BO$2,0))</f>
        <v>1138913</v>
      </c>
      <c r="AHT11" s="88">
        <f t="array" ref="AHT11">INDEX('[7]Finance Indicators'!$A$2:$BO$35,MATCH($A11,'[7]Finance Indicators'!$A$2:$A$35,0),MATCH(AHT$1,'[7]Finance Indicators'!$A$2:$BO$2,0))</f>
        <v>3.7097480235858478</v>
      </c>
      <c r="AHU11" s="250">
        <f t="array" ref="AHU11">INDEX('[7]Finance Indicators'!$A$2:$BO$35,MATCH($A11,'[7]Finance Indicators'!$A$2:$A$35,0),MATCH(AHU$1,'[7]Finance Indicators'!$A$2:$BO$2,0))</f>
        <v>3678</v>
      </c>
      <c r="AHV11" s="250">
        <f t="array" ref="AHV11">INDEX('[7]Finance Indicators'!$A$2:$BO$35,MATCH($A11,'[7]Finance Indicators'!$A$2:$A$35,0),MATCH(AHV$1,'[7]Finance Indicators'!$A$2:$BO$2,0))</f>
        <v>991442</v>
      </c>
      <c r="AHW11" s="119">
        <f>(AGS11*100)/Deflators!$B$2</f>
        <v>6.0197000869970365</v>
      </c>
      <c r="AHX11" s="137">
        <f>(AGV11*100)/Deflators!$B$3</f>
        <v>5.2703301534848119</v>
      </c>
      <c r="AHY11" s="137">
        <f>(AGY11*100)/Deflators!$B$4</f>
        <v>4.7583592326905526</v>
      </c>
      <c r="AHZ11" s="137">
        <f>(AHB11*100)/Deflators!$B$5</f>
        <v>4.2885382196763189</v>
      </c>
      <c r="AIA11" s="137">
        <f>(AHE11*100)/Deflators!$B$6</f>
        <v>4.4105855484002889</v>
      </c>
      <c r="AIB11" s="137">
        <f>(AHH11*100)/Deflators!$B$7</f>
        <v>4.3656105450528369</v>
      </c>
      <c r="AIC11" s="137">
        <f>(AHK11*100)/Deflators!$B$8</f>
        <v>3.5538063093599703</v>
      </c>
      <c r="AID11" s="137">
        <f>(AHN11*100)/Deflators!$B$9</f>
        <v>3.3475167305635307</v>
      </c>
      <c r="AIE11" s="137">
        <f>(AHQ11*100)/Deflators!$B$10</f>
        <v>3.4657030143316749</v>
      </c>
      <c r="AIF11" s="301">
        <f>(AHT11*100)/Deflators!$B$11</f>
        <v>3.7097480235858478</v>
      </c>
      <c r="AIG11" s="121">
        <v>4.1552074614372829</v>
      </c>
      <c r="AIH11" s="87">
        <v>2085</v>
      </c>
      <c r="AII11" s="87">
        <v>501780</v>
      </c>
      <c r="AIJ11" s="88">
        <v>4.367434039847228</v>
      </c>
      <c r="AIK11" s="87">
        <v>2239</v>
      </c>
      <c r="AIL11" s="87">
        <v>512658</v>
      </c>
      <c r="AIM11" s="123">
        <v>2.340404587291431</v>
      </c>
      <c r="AIN11" s="87">
        <v>1902</v>
      </c>
      <c r="AIO11" s="32">
        <v>812680</v>
      </c>
      <c r="AIP11" s="116">
        <v>2.3885333474374568</v>
      </c>
      <c r="AIQ11" s="87">
        <v>2258</v>
      </c>
      <c r="AIR11" s="87">
        <v>945350</v>
      </c>
      <c r="AIS11" s="116">
        <v>1.9905026286518297</v>
      </c>
      <c r="AIT11" s="87">
        <v>1675</v>
      </c>
      <c r="AIU11" s="87">
        <v>841496</v>
      </c>
      <c r="AIV11" s="116">
        <v>1.9441139773089982</v>
      </c>
      <c r="AIW11" s="87">
        <v>1675</v>
      </c>
      <c r="AIX11" s="87">
        <v>861575</v>
      </c>
      <c r="AIY11" s="116">
        <f t="shared" si="70"/>
        <v>2.0320300849380795</v>
      </c>
      <c r="AIZ11" s="87">
        <f>INDEX('[2]All Previous Years'!$A$1:$EX$34,MATCH($A11,'[2]All Previous Years'!$A$1:$A$34,0),MATCH(AIZ$1,'[2]All Previous Years'!$A$1:$EX$1,0))</f>
        <v>1567</v>
      </c>
      <c r="AJA11" s="131">
        <f>INDEX('[29]SPI Raw Data 1617'!$A$3:$AN$37,MATCH($A11,'[29]SPI Raw Data 1617'!$A$3:$A$37,0),MATCH(AJA$1,'[29]SPI Raw Data 1617'!$A$37:$AN$37,0))</f>
        <v>771150</v>
      </c>
      <c r="AJB11" s="88">
        <f t="shared" si="71"/>
        <v>1.8664208412784604</v>
      </c>
      <c r="AJC11" s="32">
        <f>INDEX([4]Sheet1!$A$1:$CJ$34, MATCH($A11, [4]Sheet1!$A$1:$A$34, 0), MATCH(AJC$1, [4]Sheet1!$A$1:$CJ$1, 0))</f>
        <v>1478</v>
      </c>
      <c r="AJD11" s="32">
        <f>INDEX('[5]Finance Indicators'!$A$2:$BO$35,MATCH($A11,'[5]Finance Indicators'!$A$2:$A$35,0),MATCH(AJD$1,'[5]Finance Indicators'!$A$2:$BO$2,0))</f>
        <v>791890</v>
      </c>
      <c r="AJE11" s="88">
        <f>INDEX('[6]Finance Indicators'!$B$3:$BO$35,MATCH($A11,'[6]Finance Indicators'!$A$3:$A$35,0),MATCH(AJE$1,'[6]Finance Indicators'!$B$2:$BO$2,0))</f>
        <v>1.8525822910437315</v>
      </c>
      <c r="AJF11" s="88">
        <f>INDEX('[6]Finance Indicators'!$B$3:$BO$35,MATCH($A11,'[6]Finance Indicators'!$A$3:$A$35,0),MATCH(AJF$1,'[6]Finance Indicators'!$B$2:$BO$2,0))</f>
        <v>1456</v>
      </c>
      <c r="AJG11" s="88">
        <f>INDEX('[6]Finance Indicators'!$B$3:$BO$35,MATCH($A11,'[6]Finance Indicators'!$A$3:$A$35,0),MATCH(AJG$1,'[6]Finance Indicators'!$B$2:$BO$2,0))</f>
        <v>785930</v>
      </c>
      <c r="AJH11" s="88">
        <f t="array" ref="AJH11">INDEX('[7]Finance Indicators'!$A$2:$BO$35,MATCH($A11,'[7]Finance Indicators'!$A$2:$A$35,0),MATCH(AJH$1,'[7]Finance Indicators'!$A$2:$BO$2,0))</f>
        <v>2.0288621600310397</v>
      </c>
      <c r="AJI11" s="250">
        <f t="array" ref="AJI11">INDEX('[7]Finance Indicators'!$A$2:$BO$35,MATCH($A11,'[7]Finance Indicators'!$A$2:$A$35,0),MATCH(AJI$1,'[7]Finance Indicators'!$A$2:$BO$2,0))</f>
        <v>1621</v>
      </c>
      <c r="AJJ11" s="250">
        <f t="array" ref="AJJ11">INDEX('[7]Finance Indicators'!$A$2:$BO$35,MATCH($A11,'[7]Finance Indicators'!$A$2:$A$35,0),MATCH(AJJ$1,'[7]Finance Indicators'!$A$2:$BO$2,0))</f>
        <v>798970</v>
      </c>
      <c r="AJK11" s="119">
        <f>(AIG11*100)/Deflators!$B$2</f>
        <v>4.8949320385723576</v>
      </c>
      <c r="AJL11" s="137">
        <f>(AIJ11*100)/Deflators!$B$3</f>
        <v>5.0681001530284497</v>
      </c>
      <c r="AJM11" s="137">
        <f>(AIM11*100)/Deflators!$B$4</f>
        <v>2.6614582978554582</v>
      </c>
      <c r="AJN11" s="137">
        <f>(AIP11*100)/Deflators!$B$5</f>
        <v>2.6680674401598661</v>
      </c>
      <c r="AJO11" s="137">
        <f>(AIS11*100)/Deflators!$B$6</f>
        <v>2.1932124858709368</v>
      </c>
      <c r="AJP11" s="137">
        <f>(AIV11*100)/Deflators!$B$7</f>
        <v>2.1247623332642953</v>
      </c>
      <c r="AJQ11" s="137">
        <f>(AIY11*100)/Deflators!$B$8</f>
        <v>2.1672121073458861</v>
      </c>
      <c r="AJR11" s="137">
        <f>(AJB11*100)/Deflators!$B$9</f>
        <v>1.9561422392971846</v>
      </c>
      <c r="AJS11" s="137">
        <f>(AJE11*100)/Deflators!$B$10</f>
        <v>1.8978434858775537</v>
      </c>
      <c r="AJT11" s="245">
        <f>(AJH11*100)/Deflators!$B$11</f>
        <v>2.0288621600310397</v>
      </c>
      <c r="AJU11" s="119">
        <v>0.95962921560520442</v>
      </c>
      <c r="AJV11" s="87">
        <v>376</v>
      </c>
      <c r="AJW11" s="87">
        <v>391818</v>
      </c>
      <c r="AJX11" s="88">
        <v>1.2934893618935785</v>
      </c>
      <c r="AJY11" s="87">
        <v>575</v>
      </c>
      <c r="AJZ11" s="87">
        <v>444534</v>
      </c>
      <c r="AKA11" s="116">
        <v>2.383415029005711</v>
      </c>
      <c r="AKB11" s="87">
        <v>530</v>
      </c>
      <c r="AKC11" s="32">
        <v>222370</v>
      </c>
      <c r="AKD11" s="116">
        <v>2.2325572760016339</v>
      </c>
      <c r="AKE11" s="87">
        <v>481</v>
      </c>
      <c r="AKF11" s="87">
        <v>215448</v>
      </c>
      <c r="AKG11" s="116">
        <v>1.1864054191099034</v>
      </c>
      <c r="AKH11" s="87">
        <v>365</v>
      </c>
      <c r="AKI11" s="87">
        <v>307652</v>
      </c>
      <c r="AKJ11" s="116">
        <v>1.5627058433387393</v>
      </c>
      <c r="AKK11" s="87">
        <v>344</v>
      </c>
      <c r="AKL11" s="87">
        <v>220131</v>
      </c>
      <c r="AKM11" s="116">
        <f t="shared" si="72"/>
        <v>1.5460117298825911</v>
      </c>
      <c r="AKN11" s="87">
        <f>INDEX('[2]All Previous Years'!$A$1:$EX$34,MATCH($A11,'[2]All Previous Years'!$A$1:$A$34,0),MATCH(AKN$1,'[2]All Previous Years'!$A$1:$EX$1,0))</f>
        <v>281</v>
      </c>
      <c r="AKO11" s="131">
        <f>INDEX('[29]SPI Raw Data 1617'!$A$3:$AN$37,MATCH($A11,'[29]SPI Raw Data 1617'!$A$3:$A$37,0),MATCH(AKO$1,'[29]SPI Raw Data 1617'!$A$37:$AN$37,0))</f>
        <v>181758</v>
      </c>
      <c r="AKP11" s="88">
        <f t="shared" si="73"/>
        <v>1.561409586351975</v>
      </c>
      <c r="AKQ11" s="32">
        <f>INDEX([4]Sheet1!$A$1:$CJ$34, MATCH($A11, [4]Sheet1!$A$1:$A$34, 0), MATCH(AKQ$1, [4]Sheet1!$A$1:$CJ$1, 0))</f>
        <v>311</v>
      </c>
      <c r="AKR11" s="32">
        <f>INDEX('[5]Finance Indicators'!$A$2:$BO$35,MATCH($A11,'[5]Finance Indicators'!$A$2:$A$35,0),MATCH(AKR$1,'[5]Finance Indicators'!$A$2:$BO$2,0))</f>
        <v>199179</v>
      </c>
      <c r="AKS11" s="88">
        <f>INDEX('[6]Finance Indicators'!$B$3:$BO$35,MATCH($A11,'[6]Finance Indicators'!$A$3:$A$35,0),MATCH(AKS$1,'[6]Finance Indicators'!$B$2:$BO$2,0))</f>
        <v>1.7282562152736576</v>
      </c>
      <c r="AKT11" s="88">
        <f>INDEX('[6]Finance Indicators'!$B$3:$BO$35,MATCH($A11,'[6]Finance Indicators'!$A$3:$A$35,0),MATCH(AKT$1,'[6]Finance Indicators'!$B$2:$BO$2,0))</f>
        <v>335</v>
      </c>
      <c r="AKU11" s="88">
        <f>INDEX('[6]Finance Indicators'!$B$3:$BO$35,MATCH($A11,'[6]Finance Indicators'!$A$3:$A$35,0),MATCH(AKU$1,'[6]Finance Indicators'!$B$2:$BO$2,0))</f>
        <v>193837</v>
      </c>
      <c r="AKV11" s="88">
        <f t="array" ref="AKV11">INDEX('[7]Finance Indicators'!$A$2:$BO$35,MATCH($A11,'[7]Finance Indicators'!$A$2:$A$35,0),MATCH(AKV$1,'[7]Finance Indicators'!$A$2:$BO$2,0))</f>
        <v>1.8655786892233768</v>
      </c>
      <c r="AKW11" s="250">
        <f t="array" ref="AKW11">INDEX('[7]Finance Indicators'!$A$2:$BO$35,MATCH($A11,'[7]Finance Indicators'!$A$2:$A$35,0),MATCH(AKW$1,'[7]Finance Indicators'!$A$2:$BO$2,0))</f>
        <v>337</v>
      </c>
      <c r="AKX11" s="250">
        <f t="array" ref="AKX11">INDEX('[7]Finance Indicators'!$A$2:$BO$35,MATCH($A11,'[7]Finance Indicators'!$A$2:$A$35,0),MATCH(AKX$1,'[7]Finance Indicators'!$A$2:$BO$2,0))</f>
        <v>180641</v>
      </c>
      <c r="AKY11" s="119">
        <f>IFERROR((AJU11*100)/Deflators!$B$2,"NA")</f>
        <v>1.1304657676445298</v>
      </c>
      <c r="AKZ11" s="88">
        <f>IFERROR((AJX11*100)/Deflators!$B$3,"NA")</f>
        <v>1.5010034663701133</v>
      </c>
      <c r="ALA11" s="88">
        <f>IFERROR((AKA11*100)/Deflators!$B$4,"NA")</f>
        <v>2.7103688570025741</v>
      </c>
      <c r="ALB11" s="88">
        <f>IFERROR((AKD11*100)/Deflators!$B$5,"NA")</f>
        <v>2.493837225585537</v>
      </c>
      <c r="ALC11" s="88">
        <f>IFERROR((AKG11*100)/Deflators!$B$6,"NA")</f>
        <v>1.30722720032736</v>
      </c>
      <c r="ALD11" s="88">
        <f>IFERROR((AKJ11*100)/Deflators!$B$7,"NA")</f>
        <v>1.7079135033503368</v>
      </c>
      <c r="ALE11" s="88">
        <f>IFERROR((AKM11*100)/Deflators!$B$8,"NA")</f>
        <v>1.6488610891813678</v>
      </c>
      <c r="ALF11" s="88">
        <f>IFERROR((AKP11*100)/Deflators!$B$9,"NA")</f>
        <v>1.6364686769220187</v>
      </c>
      <c r="ALG11" s="88">
        <f>IFERROR((AKS11*100)/Deflators!$B$10,"NA")</f>
        <v>1.7704799489563299</v>
      </c>
      <c r="ALH11" s="183">
        <f>IFERROR((AKV11*100)/Deflators!$B$11,"NA")</f>
        <v>1.865578689223377</v>
      </c>
      <c r="ALI11" s="119">
        <v>32307.692307692309</v>
      </c>
      <c r="ALJ11" s="87">
        <v>3150</v>
      </c>
      <c r="ALK11" s="87">
        <v>97500</v>
      </c>
      <c r="ALL11" s="88">
        <v>41468.880513395132</v>
      </c>
      <c r="ALM11" s="87">
        <v>4071</v>
      </c>
      <c r="ALN11" s="87">
        <v>98170</v>
      </c>
      <c r="ALO11" s="116">
        <v>42359.940505701539</v>
      </c>
      <c r="ALP11" s="87">
        <v>4272</v>
      </c>
      <c r="ALQ11" s="87">
        <v>100850</v>
      </c>
      <c r="ALR11" s="116">
        <v>39729.676400947123</v>
      </c>
      <c r="ALS11" s="87">
        <v>4027</v>
      </c>
      <c r="ALT11" s="87">
        <v>101360</v>
      </c>
      <c r="ALU11" s="116">
        <v>26418.422341989222</v>
      </c>
      <c r="ALV11" s="87">
        <v>2696</v>
      </c>
      <c r="ALW11" s="87">
        <v>102050</v>
      </c>
      <c r="ALX11" s="116">
        <v>25327.51091703057</v>
      </c>
      <c r="ALY11" s="87">
        <v>2610</v>
      </c>
      <c r="ALZ11" s="87">
        <v>103050</v>
      </c>
      <c r="AMA11" s="116">
        <f t="shared" si="74"/>
        <v>25084.061869535981</v>
      </c>
      <c r="AMB11" s="87">
        <f>INDEX('[2]All Previous Years'!$A$1:$EX$34,MATCH($A11,'[2]All Previous Years'!$A$1:$A$34,0),MATCH(AMB$1,'[2]All Previous Years'!$A$1:$EX$1,0))</f>
        <v>2611</v>
      </c>
      <c r="AMC11" s="32">
        <f>INDEX('[3]Raw data 16-17'!$B$2:$XA$34,MATCH($A11,'[3]Raw data 16-17'!$A$2:$A$34,0),MATCH(AMC$1,'[3]Raw data 16-17'!$B$1:$GU$1,0))</f>
        <v>104090</v>
      </c>
      <c r="AMD11" s="88">
        <f t="shared" si="75"/>
        <v>24170.164059519269</v>
      </c>
      <c r="AME11" s="32">
        <f>INDEX([4]Sheet1!$A$1:$CJ$34, MATCH($A11, [4]Sheet1!$A$1:$A$34, 0), MATCH(AME$1, [4]Sheet1!$A$1:$CJ$1, 0))</f>
        <v>2534</v>
      </c>
      <c r="AMF11" s="32">
        <f>INDEX('[5]Finance Indicators'!$A$2:$BO$35,MATCH($A11,'[5]Finance Indicators'!$A$2:$A$35,0),MATCH(AMF$1,'[5]Finance Indicators'!$A$2:$BO$2,0))</f>
        <v>104840</v>
      </c>
      <c r="AMG11" s="88">
        <f>INDEX('[6]Finance Indicators'!$B$3:$BO$35,MATCH($A11,'[6]Finance Indicators'!$A$3:$A$35,0),MATCH(AMG$1,'[6]Finance Indicators'!$B$2:$BO$2,0))</f>
        <v>27195.38708762643</v>
      </c>
      <c r="AMH11" s="88">
        <f>INDEX('[6]Finance Indicators'!$B$3:$BO$35,MATCH($A11,'[6]Finance Indicators'!$A$3:$A$35,0),MATCH(AMH$1,'[6]Finance Indicators'!$B$2:$BO$2,0))</f>
        <v>2877</v>
      </c>
      <c r="AMI11" s="88">
        <f>INDEX('[6]Finance Indicators'!$B$3:$BO$35,MATCH($A11,'[6]Finance Indicators'!$A$3:$A$35,0),MATCH(AMI$1,'[6]Finance Indicators'!$B$2:$BO$2,0))</f>
        <v>105790</v>
      </c>
      <c r="AMJ11" s="88">
        <f t="array" ref="AMJ11">INDEX('[7]Finance Indicators'!$A$2:$BO$35,MATCH($A11,'[7]Finance Indicators'!$A$2:$A$35,0),MATCH(AMJ$1,'[7]Finance Indicators'!$A$2:$BO$2,0))</f>
        <v>25688.673078718835</v>
      </c>
      <c r="AMK11" s="250">
        <f t="array" ref="AMK11">INDEX('[7]Finance Indicators'!$A$2:$BO$35,MATCH($A11,'[7]Finance Indicators'!$A$2:$A$35,0),MATCH(AMK$1,'[7]Finance Indicators'!$A$2:$BO$2,0))</f>
        <v>2751</v>
      </c>
      <c r="AML11" s="250">
        <f t="array" ref="AML11">INDEX('[7]Finance Indicators'!$A$2:$BO$35,MATCH($A11,'[7]Finance Indicators'!$A$2:$A$35,0),MATCH(AML$1,'[7]Finance Indicators'!$A$2:$BO$2,0))</f>
        <v>107090</v>
      </c>
      <c r="AMM11" s="119">
        <f>(ALI11*100)/Deflators!$B$2</f>
        <v>38059.220781856922</v>
      </c>
      <c r="AMN11" s="137">
        <f>(ALL11*100)/Deflators!$B$3</f>
        <v>48121.720387380592</v>
      </c>
      <c r="AMO11" s="137">
        <f>(ALO11*100)/Deflators!$B$4</f>
        <v>48170.823013997287</v>
      </c>
      <c r="AMP11" s="137">
        <f>(ALR11*100)/Deflators!$B$5</f>
        <v>44379.30754752858</v>
      </c>
      <c r="AMQ11" s="137">
        <f>(ALU11*100)/Deflators!$B$6</f>
        <v>29108.835579235656</v>
      </c>
      <c r="AMR11" s="137">
        <f>(ALX11*100)/Deflators!$B$7</f>
        <v>27680.959974546502</v>
      </c>
      <c r="AMS11" s="137">
        <f>(AMA11*100)/Deflators!$B$8</f>
        <v>26752.794157931086</v>
      </c>
      <c r="AMT11" s="137">
        <f>(AMD11*100)/Deflators!$B$9</f>
        <v>25332.056844790866</v>
      </c>
      <c r="AMU11" s="138">
        <f>(AMG11*100)/Deflators!$B$10</f>
        <v>27859.808700369362</v>
      </c>
      <c r="AMV11" s="137">
        <f>(AMJ11*100)/Deflators!$B$11</f>
        <v>25688.673078718839</v>
      </c>
      <c r="AMW11" s="133">
        <f t="shared" si="3"/>
        <v>89</v>
      </c>
      <c r="AMX11" s="116">
        <f t="shared" si="3"/>
        <v>87.333333333333329</v>
      </c>
      <c r="AMY11" s="116">
        <f t="shared" si="3"/>
        <v>78.333333333333329</v>
      </c>
      <c r="AMZ11" s="116">
        <f t="shared" si="3"/>
        <v>71.666666666666671</v>
      </c>
      <c r="ANA11" s="136">
        <f t="shared" si="3"/>
        <v>68</v>
      </c>
      <c r="ANB11" s="116">
        <f t="shared" si="3"/>
        <v>69.166666666666671</v>
      </c>
      <c r="ANC11" s="248">
        <f t="shared" si="3"/>
        <v>74.5</v>
      </c>
      <c r="AND11" s="115">
        <f t="shared" si="4"/>
        <v>93.133333333333326</v>
      </c>
      <c r="ANE11" s="116">
        <f t="shared" si="4"/>
        <v>91.333333333333329</v>
      </c>
      <c r="ANF11" s="116">
        <f t="shared" si="4"/>
        <v>89.666666666666671</v>
      </c>
      <c r="ANG11" s="116">
        <f t="shared" si="4"/>
        <v>87</v>
      </c>
      <c r="ANH11" s="116">
        <f t="shared" si="4"/>
        <v>88.666666666666671</v>
      </c>
      <c r="ANI11" s="116">
        <f t="shared" si="4"/>
        <v>85.366666666666674</v>
      </c>
      <c r="ANJ11" s="248">
        <f t="shared" si="4"/>
        <v>87.366666666666674</v>
      </c>
      <c r="ANK11" s="115">
        <f t="shared" si="5"/>
        <v>77.8735632183908</v>
      </c>
      <c r="ANL11" s="116">
        <f t="shared" si="5"/>
        <v>80.666666666666671</v>
      </c>
      <c r="ANM11" s="116">
        <f t="shared" si="5"/>
        <v>72.333333333333329</v>
      </c>
      <c r="ANN11" s="116">
        <f t="shared" si="5"/>
        <v>63</v>
      </c>
      <c r="ANO11" s="116">
        <f t="shared" si="5"/>
        <v>61.666666666666664</v>
      </c>
      <c r="ANP11" s="116">
        <f t="shared" si="5"/>
        <v>60.966666666666669</v>
      </c>
      <c r="ANQ11" s="248">
        <f t="shared" si="5"/>
        <v>64.3</v>
      </c>
      <c r="ANR11" s="115">
        <f t="shared" si="6"/>
        <v>87.266666666666666</v>
      </c>
      <c r="ANS11" s="116">
        <f t="shared" si="6"/>
        <v>89</v>
      </c>
      <c r="ANT11" s="116">
        <f t="shared" si="6"/>
        <v>84</v>
      </c>
      <c r="ANU11" s="116">
        <f t="shared" si="6"/>
        <v>78.333333333333329</v>
      </c>
      <c r="ANV11" s="116">
        <f t="shared" si="6"/>
        <v>71.666666666666671</v>
      </c>
      <c r="ANW11" s="116">
        <f t="shared" si="6"/>
        <v>68.2</v>
      </c>
      <c r="ANX11" s="117">
        <f t="shared" si="6"/>
        <v>71.86666666666666</v>
      </c>
      <c r="ANY11" s="133">
        <f t="shared" si="76"/>
        <v>78.729161211486428</v>
      </c>
      <c r="ANZ11" s="131">
        <v>3608</v>
      </c>
      <c r="AOA11" s="131">
        <v>45828</v>
      </c>
      <c r="AOB11" s="116">
        <f t="shared" si="77"/>
        <v>89.392281165465548</v>
      </c>
      <c r="AOC11" s="131">
        <v>4329</v>
      </c>
      <c r="AOD11" s="131">
        <v>48427</v>
      </c>
      <c r="AOE11" s="116">
        <f t="shared" si="78"/>
        <v>69.258559816076854</v>
      </c>
      <c r="AOF11" s="131">
        <v>3374</v>
      </c>
      <c r="AOG11" s="32">
        <v>48716</v>
      </c>
      <c r="AOH11" s="116">
        <f t="shared" si="79"/>
        <v>70.676600396809334</v>
      </c>
      <c r="AOI11" s="131">
        <v>3491</v>
      </c>
      <c r="AOJ11" s="131">
        <v>49394</v>
      </c>
      <c r="AOK11" s="116">
        <f t="shared" si="80"/>
        <v>76.320663552907064</v>
      </c>
      <c r="AOL11" s="131">
        <v>3791</v>
      </c>
      <c r="AOM11" s="134">
        <v>49672</v>
      </c>
      <c r="AON11" s="115">
        <f>(ANY11*100)/Deflators!$B$2</f>
        <v>92.744802073187586</v>
      </c>
      <c r="AOO11" s="116">
        <f>(AOB11*100)/Deflators!$B$3</f>
        <v>103.73345761395991</v>
      </c>
      <c r="AOP11" s="116">
        <f>(AOE11*100)/Deflators!$B$4</f>
        <v>78.759360548571436</v>
      </c>
      <c r="AOQ11" s="116">
        <f>(AOH11*100)/Deflators!$B$5</f>
        <v>78.948002338851381</v>
      </c>
      <c r="AOR11" s="136">
        <f>(AOK11*100)/Deflators!$B$6</f>
        <v>84.093047567368671</v>
      </c>
      <c r="AOS11" s="115">
        <f t="shared" si="154"/>
        <v>63.244108711716891</v>
      </c>
      <c r="AOT11" s="131">
        <v>3081</v>
      </c>
      <c r="AOU11" s="32">
        <v>48716</v>
      </c>
      <c r="AOV11" s="116">
        <f t="shared" si="81"/>
        <v>70.676600396809334</v>
      </c>
      <c r="AOW11" s="131">
        <v>3491</v>
      </c>
      <c r="AOX11" s="131">
        <v>49394</v>
      </c>
      <c r="AOY11" s="116">
        <f t="shared" si="82"/>
        <v>76.320663552907064</v>
      </c>
      <c r="AOZ11" s="131">
        <v>3791</v>
      </c>
      <c r="APA11" s="131">
        <v>49672</v>
      </c>
      <c r="APB11" s="116">
        <f t="shared" si="83"/>
        <v>81.829097458475076</v>
      </c>
      <c r="APC11" s="131">
        <v>4089</v>
      </c>
      <c r="APD11" s="131">
        <v>49970</v>
      </c>
      <c r="APE11" s="116">
        <f t="shared" si="84"/>
        <v>67.285472940171275</v>
      </c>
      <c r="APF11" s="87">
        <f>INDEX('[2]All Previous Years'!$A$1:$EX$34,MATCH($A11,'[2]All Previous Years'!$A$1:$A$34,0),MATCH(APF$1,'[2]All Previous Years'!$A$1:$EX$1,0))</f>
        <v>3465</v>
      </c>
      <c r="APG11" s="131">
        <f>INDEX('[29]SPI Raw Data 1617'!$A$3:$AN$37,MATCH($A11,'[29]SPI Raw Data 1617'!$A$3:$A$37,0),MATCH(APG$1,'[29]SPI Raw Data 1617'!$A$37:$AN$37,0))</f>
        <v>51497</v>
      </c>
      <c r="APH11" s="88">
        <f t="shared" si="85"/>
        <v>56.636221194634459</v>
      </c>
      <c r="API11" s="32">
        <f>INDEX([4]Sheet1!$A$1:$CJ$34, MATCH($A11, [4]Sheet1!$A$1:$A$34, 0), MATCH(API$1, [4]Sheet1!$A$1:$CJ$1, 0))</f>
        <v>2964</v>
      </c>
      <c r="APJ11" s="32">
        <f>INDEX('[5]Finance Indicators'!$A$2:$BO$35,MATCH($A11,'[5]Finance Indicators'!$A$2:$A$35,0),MATCH(APJ$1,'[5]Finance Indicators'!$A$2:$BO$2,0))</f>
        <v>52334</v>
      </c>
      <c r="APK11" s="88">
        <f>INDEX('[6]Finance Indicators'!$B$3:$BO$35,MATCH($A11,'[6]Finance Indicators'!$A$3:$A$35,0),MATCH(APK$1,'[6]Finance Indicators'!$B$2:$BO$2,0))</f>
        <v>57.516680955753536</v>
      </c>
      <c r="APL11" s="88">
        <f>INDEX('[6]Finance Indicators'!$B$3:$BO$35,MATCH($A11,'[6]Finance Indicators'!$A$3:$A$35,0),MATCH(APL$1,'[6]Finance Indicators'!$B$2:$BO$2,0))</f>
        <v>3086</v>
      </c>
      <c r="APM11" s="88">
        <f>INDEX('[6]Finance Indicators'!$B$3:$BO$35,MATCH($A11,'[6]Finance Indicators'!$A$3:$A$35,0),MATCH(APM$1,'[6]Finance Indicators'!$B$2:$BO$2,0))</f>
        <v>53654</v>
      </c>
      <c r="APN11" s="88">
        <f t="array" ref="APN11">INDEX('[7]Finance Indicators'!$A$2:$BO$35,MATCH($A11,'[7]Finance Indicators'!$A$2:$A$35,0),MATCH(APN$1,'[7]Finance Indicators'!$A$2:$BO$2,0))</f>
        <v>58.241311814455067</v>
      </c>
      <c r="APO11" s="250">
        <f t="array" ref="APO11">INDEX('[7]Finance Indicators'!$A$2:$BO$35,MATCH($A11,'[7]Finance Indicators'!$A$2:$A$35,0),MATCH(APO$1,'[7]Finance Indicators'!$A$2:$BO$2,0))</f>
        <v>3154</v>
      </c>
      <c r="APP11" s="250">
        <f t="array" ref="APP11">INDEX('[7]Finance Indicators'!$A$2:$BO$35,MATCH($A11,'[7]Finance Indicators'!$A$2:$A$35,0),MATCH(APP$1,'[7]Finance Indicators'!$A$2:$BO$2,0))</f>
        <v>54154</v>
      </c>
      <c r="APQ11" s="139">
        <f>(AOS11*100)/Deflators!$B$4</f>
        <v>71.919854727370662</v>
      </c>
      <c r="APR11" s="137">
        <f>(AOV11*100)/Deflators!$B$5</f>
        <v>78.948002338851381</v>
      </c>
      <c r="APS11" s="137">
        <f>(AOY11*100)/Deflators!$B$6</f>
        <v>84.093047567368671</v>
      </c>
      <c r="APT11" s="137">
        <f>(APB11*100)/Deflators!$B$7</f>
        <v>89.432711288586347</v>
      </c>
      <c r="APU11" s="137">
        <f>(APE11*100)/Deflators!$B$8</f>
        <v>71.761679458046359</v>
      </c>
      <c r="APV11" s="137">
        <f>(APH11*100)/Deflators!$B$9</f>
        <v>59.358801671500316</v>
      </c>
      <c r="APW11" s="138">
        <f>(APK11*100)/Deflators!$B$10</f>
        <v>58.921894486897941</v>
      </c>
      <c r="APX11" s="143">
        <f>(APN11*100)/Deflators!$B$11</f>
        <v>58.241311814455067</v>
      </c>
      <c r="APY11" s="121">
        <f t="shared" si="86"/>
        <v>57.432137557824909</v>
      </c>
      <c r="APZ11" s="131">
        <v>2632</v>
      </c>
      <c r="AQA11" s="131">
        <v>45828</v>
      </c>
      <c r="AQB11" s="88">
        <f t="shared" si="87"/>
        <v>51.706692547545792</v>
      </c>
      <c r="AQC11" s="131">
        <v>2504</v>
      </c>
      <c r="AQD11" s="131">
        <v>48427</v>
      </c>
      <c r="AQE11" s="88">
        <f t="shared" si="88"/>
        <v>82.190656047294524</v>
      </c>
      <c r="AQF11" s="131">
        <v>4004</v>
      </c>
      <c r="AQG11" s="131">
        <v>48716</v>
      </c>
      <c r="AQH11" s="88">
        <f t="shared" si="89"/>
        <v>71.101753249382512</v>
      </c>
      <c r="AQI11" s="131">
        <v>3512</v>
      </c>
      <c r="AQJ11" s="131">
        <v>49394</v>
      </c>
      <c r="AQK11" s="88">
        <f t="shared" si="90"/>
        <v>72.555967144467715</v>
      </c>
      <c r="AQL11" s="131">
        <v>3604</v>
      </c>
      <c r="AQM11" s="134">
        <v>49672</v>
      </c>
      <c r="AQN11" s="115">
        <f>(APY11*100)/Deflators!$B$2</f>
        <v>67.656407720795372</v>
      </c>
      <c r="AQO11" s="116">
        <f>(AQB11*100)/Deflators!$B$3</f>
        <v>60.001981488878634</v>
      </c>
      <c r="AQP11" s="116">
        <f>(AQE11*100)/Deflators!$B$4</f>
        <v>93.465465215317138</v>
      </c>
      <c r="AQQ11" s="116">
        <f>(AQH11*100)/Deflators!$B$5</f>
        <v>79.422911547993692</v>
      </c>
      <c r="AQR11" s="136">
        <f>(AQK11*100)/Deflators!$B$6</f>
        <v>79.944960019202526</v>
      </c>
      <c r="AQS11" s="115">
        <f t="shared" si="91"/>
        <v>76.648329091058386</v>
      </c>
      <c r="AQT11" s="131">
        <v>3734</v>
      </c>
      <c r="AQU11" s="131">
        <v>48716</v>
      </c>
      <c r="AQV11" s="116">
        <f t="shared" si="92"/>
        <v>56.747783131554435</v>
      </c>
      <c r="AQW11" s="131">
        <v>2803</v>
      </c>
      <c r="AQX11" s="131">
        <v>49394</v>
      </c>
      <c r="AQY11" s="116">
        <f t="shared" si="93"/>
        <v>60.557255596714448</v>
      </c>
      <c r="AQZ11" s="131">
        <v>3008</v>
      </c>
      <c r="ARA11" s="131">
        <v>49672</v>
      </c>
      <c r="ARB11" s="116">
        <f t="shared" si="94"/>
        <v>55.713428056834104</v>
      </c>
      <c r="ARC11" s="131">
        <v>2784</v>
      </c>
      <c r="ARD11" s="131">
        <v>49970</v>
      </c>
      <c r="ARE11" s="116">
        <f t="shared" si="95"/>
        <v>65.265937821620668</v>
      </c>
      <c r="ARF11" s="87">
        <f>INDEX('[2]All Previous Years'!$A$1:$EX$34,MATCH($A11,'[2]All Previous Years'!$A$1:$A$34,0),MATCH(ARF$1,'[2]All Previous Years'!$A$1:$EX$1,0))</f>
        <v>3361</v>
      </c>
      <c r="ARG11" s="131">
        <f>INDEX('[29]SPI Raw Data 1617'!$A$3:$AN$37,MATCH($A11,'[29]SPI Raw Data 1617'!$A$3:$A$37,0),MATCH(ARG$1,'[29]SPI Raw Data 1617'!$A$37:$AN$37,0))</f>
        <v>51497</v>
      </c>
      <c r="ARH11" s="88">
        <f t="shared" si="96"/>
        <v>72.457675698398745</v>
      </c>
      <c r="ARI11" s="32">
        <f>INDEX([4]Sheet1!$A$1:$CJ$34, MATCH($A11, [4]Sheet1!$A$1:$A$34, 0), MATCH(ARI$1, [4]Sheet1!$A$1:$CJ$1, 0))</f>
        <v>3792</v>
      </c>
      <c r="ARJ11" s="32">
        <f>INDEX('[5]Finance Indicators'!$A$2:$BO$35,MATCH($A11,'[5]Finance Indicators'!$A$2:$A$35,0),MATCH(ARJ$1,'[5]Finance Indicators'!$A$2:$BO$2,0))</f>
        <v>52334</v>
      </c>
      <c r="ARK11" s="88">
        <f>INDEX('[6]Finance Indicators'!$B$3:$BO$35,MATCH($A11,'[6]Finance Indicators'!$A$3:$A$35,0),MATCH(ARK$1,'[6]Finance Indicators'!$B$2:$BO$2,0))</f>
        <v>66.611995377791033</v>
      </c>
      <c r="ARL11" s="88">
        <f>INDEX('[6]Finance Indicators'!$B$3:$BO$35,MATCH($A11,'[6]Finance Indicators'!$A$3:$A$35,0),MATCH(ARL$1,'[6]Finance Indicators'!$B$2:$BO$2,0))</f>
        <v>3574</v>
      </c>
      <c r="ARM11" s="88">
        <f>INDEX('[6]Finance Indicators'!$B$3:$BO$35,MATCH($A11,'[6]Finance Indicators'!$A$3:$A$35,0),MATCH(ARM$1,'[6]Finance Indicators'!$B$2:$BO$2,0))</f>
        <v>53654</v>
      </c>
      <c r="ARN11" s="250">
        <f t="array" ref="ARN11">INDEX('[7]Finance Indicators'!$A$2:$BO$35,MATCH($A11,'[7]Finance Indicators'!$A$2:$A$35,0),MATCH(ARN$1,'[7]Finance Indicators'!$A$2:$BO$2,0))</f>
        <v>71.204343169479628</v>
      </c>
      <c r="ARO11" s="250">
        <f t="array" ref="ARO11">INDEX('[7]Finance Indicators'!$A$2:$BO$35,MATCH($A11,'[7]Finance Indicators'!$A$2:$A$35,0),MATCH(ARO$1,'[7]Finance Indicators'!$A$2:$BO$2,0))</f>
        <v>3856</v>
      </c>
      <c r="ARP11" s="250">
        <f t="array" ref="ARP11">INDEX('[7]Finance Indicators'!$A$2:$BO$35,MATCH($A11,'[7]Finance Indicators'!$A$2:$A$35,0),MATCH(ARP$1,'[7]Finance Indicators'!$A$2:$BO$2,0))</f>
        <v>54154</v>
      </c>
      <c r="ARQ11" s="139">
        <f>(AQS11*100)/Deflators!$B$4</f>
        <v>87.162848929568995</v>
      </c>
      <c r="ARR11" s="137">
        <f>(AQV11*100)/Deflators!$B$5</f>
        <v>63.389072058378794</v>
      </c>
      <c r="ARS11" s="137">
        <f>(AQY11*100)/Deflators!$B$6</f>
        <v>66.724317352319972</v>
      </c>
      <c r="ART11" s="137">
        <f>(ARB11*100)/Deflators!$B$7</f>
        <v>60.890356622016242</v>
      </c>
      <c r="ARU11" s="116">
        <f>(ARE11*100)/Deflators!$B$8</f>
        <v>69.607793552234853</v>
      </c>
      <c r="ARV11" s="116">
        <f>(ARH11*100)/Deflators!$B$9</f>
        <v>75.940815093903254</v>
      </c>
      <c r="ARW11" s="116">
        <f>(ARK11*100)/Deflators!$B$10</f>
        <v>68.239420251514332</v>
      </c>
      <c r="ARX11" s="248">
        <f>(ARN11*100)/Deflators!$B$11</f>
        <v>71.204343169479628</v>
      </c>
      <c r="ARY11" s="140">
        <v>17948.717948717949</v>
      </c>
      <c r="ARZ11" s="131">
        <v>1750</v>
      </c>
      <c r="ASA11" s="131">
        <v>97500</v>
      </c>
      <c r="ASB11" s="132">
        <v>13792.400937149841</v>
      </c>
      <c r="ASC11" s="131">
        <v>1354</v>
      </c>
      <c r="ASD11" s="131">
        <v>98170</v>
      </c>
      <c r="ASE11" s="141">
        <v>13009.419930589986</v>
      </c>
      <c r="ASF11" s="131">
        <v>1312</v>
      </c>
      <c r="ASG11" s="131">
        <v>100850</v>
      </c>
      <c r="ASH11" s="141">
        <v>16041.831097079716</v>
      </c>
      <c r="ASI11" s="131">
        <v>1626</v>
      </c>
      <c r="ASJ11" s="131">
        <v>101360</v>
      </c>
      <c r="ASK11" s="141">
        <v>12748.652621264087</v>
      </c>
      <c r="ASL11" s="131">
        <v>1301</v>
      </c>
      <c r="ASM11" s="131">
        <v>102050</v>
      </c>
      <c r="ASN11" s="141">
        <v>13013.100436681223</v>
      </c>
      <c r="ASO11" s="131">
        <v>1341</v>
      </c>
      <c r="ASP11" s="131">
        <v>103050</v>
      </c>
      <c r="ASQ11" s="141">
        <f t="shared" si="97"/>
        <v>11989.62436353156</v>
      </c>
      <c r="ASR11" s="87">
        <f>INDEX('[2]All Previous Years'!$A$1:$EX$34,MATCH($A11,'[2]All Previous Years'!$A$1:$A$34,0),MATCH(ASR$1,'[2]All Previous Years'!$A$1:$EX$1,0))</f>
        <v>1248</v>
      </c>
      <c r="ASS11" s="32">
        <f>INDEX('[3]Raw data 16-17'!$B$2:$XA$34,MATCH($A11,'[3]Raw data 16-17'!$A$2:$A$34,0),MATCH(ASS$1,'[3]Raw data 16-17'!$B$1:$GU$1,0))</f>
        <v>104090</v>
      </c>
      <c r="AST11" s="132">
        <f t="shared" si="98"/>
        <v>12476.15413964136</v>
      </c>
      <c r="ASU11" s="32">
        <f>INDEX([4]Sheet1!$A$1:$CJ$34, MATCH($A11, [4]Sheet1!$A$1:$A$34, 0), MATCH(ASU$1, [4]Sheet1!$A$1:$CJ$1, 0))</f>
        <v>1308</v>
      </c>
      <c r="ASV11" s="32">
        <f>INDEX('[5]Finance Indicators'!$A$2:$BO$35,MATCH($A11,'[5]Finance Indicators'!$A$2:$A$35,0),MATCH(ASV$1,'[5]Finance Indicators'!$A$2:$BO$2,0))</f>
        <v>104840</v>
      </c>
      <c r="ASW11" s="88">
        <f>INDEX('[6]Finance Indicators'!$B$3:$BO$35,MATCH($A11,'[6]Finance Indicators'!$A$3:$A$35,0),MATCH(ASW$1,'[6]Finance Indicators'!$B$2:$BO$2,0))</f>
        <v>12761.130541639097</v>
      </c>
      <c r="ASX11" s="88">
        <f>INDEX('[6]Finance Indicators'!$B$3:$BO$35,MATCH($A11,'[6]Finance Indicators'!$A$3:$A$35,0),MATCH(ASX$1,'[6]Finance Indicators'!$B$2:$BO$2,0))</f>
        <v>1350</v>
      </c>
      <c r="ASY11" s="88">
        <f>INDEX('[6]Finance Indicators'!$B$3:$BO$35,MATCH($A11,'[6]Finance Indicators'!$A$3:$A$35,0),MATCH(ASY$1,'[6]Finance Indicators'!$B$2:$BO$2,0))</f>
        <v>105790</v>
      </c>
      <c r="ASZ11" s="88">
        <f t="array" ref="ASZ11">INDEX('[7]Finance Indicators'!$A$2:$BO$35,MATCH($A11,'[7]Finance Indicators'!$A$2:$A$35,0),MATCH(ASZ$1,'[7]Finance Indicators'!$A$2:$BO$2,0))</f>
        <v>11737.790643384069</v>
      </c>
      <c r="ATA11" s="250">
        <f t="array" ref="ATA11">INDEX('[7]Finance Indicators'!$A$2:$BO$35,MATCH($A11,'[7]Finance Indicators'!$A$2:$A$35,0),MATCH(ATA$1,'[7]Finance Indicators'!$A$2:$BO$2,0))</f>
        <v>1257</v>
      </c>
      <c r="ATB11" s="250">
        <f t="array" ref="ATB11">INDEX('[7]Finance Indicators'!$A$2:$BO$35,MATCH($A11,'[7]Finance Indicators'!$A$2:$A$35,0),MATCH(ATB$1,'[7]Finance Indicators'!$A$2:$BO$2,0))</f>
        <v>107090</v>
      </c>
      <c r="ATC11" s="142">
        <f>(ARY11*100)/Deflators!$B$2</f>
        <v>21144.011545476067</v>
      </c>
      <c r="ATD11" s="199">
        <f>(ASB11*100)/Deflators!$B$3</f>
        <v>16005.111619875539</v>
      </c>
      <c r="ATE11" s="199">
        <f>(ASE11*100)/Deflators!$B$4</f>
        <v>14794.035532388682</v>
      </c>
      <c r="ATF11" s="199">
        <f>(ASH11*100)/Deflators!$B$5</f>
        <v>17919.233690658421</v>
      </c>
      <c r="ATG11" s="199">
        <f>(ASK11*100)/Deflators!$B$6</f>
        <v>14046.956635232043</v>
      </c>
      <c r="ATH11" s="199">
        <f>(ASN11*100)/Deflators!$B$7</f>
        <v>14222.286331749754</v>
      </c>
      <c r="ATI11" s="199">
        <f>(ASQ11*100)/Deflators!$B$8</f>
        <v>12787.24132864726</v>
      </c>
      <c r="ATJ11" s="199">
        <f>(AST11*100)/Deflators!$B$9</f>
        <v>13075.899902520307</v>
      </c>
      <c r="ATK11" s="199">
        <f>(ASW11*100)/Deflators!$B$10</f>
        <v>13072.902935522643</v>
      </c>
      <c r="ATL11" s="259">
        <f>(ASZ11*100)/Deflators!$B$11</f>
        <v>11737.790643384071</v>
      </c>
      <c r="ATM11" s="115">
        <v>95.6</v>
      </c>
      <c r="ATN11" s="116">
        <v>93.7</v>
      </c>
      <c r="ATO11" s="116">
        <v>93.5</v>
      </c>
      <c r="ATP11" s="116">
        <v>96.3</v>
      </c>
      <c r="ATQ11" s="116">
        <v>87.179487179487182</v>
      </c>
      <c r="ATR11" s="116">
        <v>85.8</v>
      </c>
      <c r="ATS11" s="88">
        <f>INDEX('[3]Raw data 16-17'!$B$2:$XA$34,MATCH($A11,'[3]Raw data 16-17'!$A$2:$A$34,0),MATCH(ATS$1,'[3]Raw data 16-17'!$B$1:$GU$1,0))</f>
        <v>91.111111111111114</v>
      </c>
      <c r="ATT11" s="88">
        <f>INDEX('[14]1718 Collected Indicators'!$A$3:$CH$36,MATCH($A11,'[14]1718 Collected Indicators'!$A$3:$A$36,0),MATCH(ATT$1,'[14]1718 Collected Indicators'!$A$3:$CH$3,0))</f>
        <v>94.491525423728817</v>
      </c>
      <c r="ATU11" s="88">
        <f>INDEX('[15]1819 Collected Indicators'!$A$3:$CV$36,MATCH($A11,'[15]1819 Collected Indicators'!$A$3:$A$36,0),MATCH(ATU$1,'[15]1819 Collected Indicators'!$A$3:$CV$3,0))</f>
        <v>91.8</v>
      </c>
      <c r="ATV11" s="183">
        <f>INDEX('[11]1920 Collected Indicators'!$A$3:$CV$36,MATCH($A11,'[11]1920 Collected Indicators'!$A$3:$A$36,0),MATCH(ATV$1,'[11]1920 Collected Indicators'!$A$3:$CV$3,0))</f>
        <v>91.4</v>
      </c>
      <c r="ATW11" s="119">
        <f t="shared" si="99"/>
        <v>15673.469387755102</v>
      </c>
      <c r="ATX11" s="111">
        <f>INDEX([37]Roads!$U$3:$AC$36,MATCH($A11,[37]Roads!$U$3:$U$36,0),MATCH(ATX$1,[37]Roads!$U$3:$AC$3,0))</f>
        <v>14592</v>
      </c>
      <c r="ATY11" s="131">
        <v>931</v>
      </c>
      <c r="ATZ11" s="88">
        <f t="shared" si="100"/>
        <v>14247.825620100935</v>
      </c>
      <c r="AUA11" s="111">
        <f>INDEX([37]Roads!$U$3:$AC$36,MATCH($A11,[37]Roads!$U$3:$U$36,0),MATCH(AUA$1,[37]Roads!$U$3:$AC$3,0))</f>
        <v>13269</v>
      </c>
      <c r="AUB11" s="131">
        <v>931.3</v>
      </c>
      <c r="AUC11" s="88">
        <f t="shared" si="101"/>
        <v>11802.856222484699</v>
      </c>
      <c r="AUD11" s="111">
        <f>INDEX([37]Roads!$U$3:$AC$36,MATCH($A11,[37]Roads!$U$3:$U$36,0),MATCH(AUD$1,[37]Roads!$U$3:$AC$3,0))</f>
        <v>10992</v>
      </c>
      <c r="AUE11" s="32">
        <v>931.3</v>
      </c>
      <c r="AUF11" s="88">
        <f t="shared" si="102"/>
        <v>9782.7273719838413</v>
      </c>
      <c r="AUG11" s="111">
        <f>INDEX([37]Roads!$U$3:$AC$36,MATCH($A11,[37]Roads!$U$3:$U$36,0),MATCH(AUG$1,[37]Roads!$U$3:$AC$3,0))</f>
        <v>8960</v>
      </c>
      <c r="AUH11" s="131">
        <v>915.9</v>
      </c>
      <c r="AUI11" s="88">
        <f t="shared" si="103"/>
        <v>9656.0759908286909</v>
      </c>
      <c r="AUJ11" s="111">
        <f>INDEX([37]Roads!$U$3:$AC$36,MATCH($A11,[37]Roads!$U$3:$U$36,0),MATCH(AUJ$1,[37]Roads!$U$3:$AC$3,0))</f>
        <v>8844</v>
      </c>
      <c r="AUK11" s="131">
        <v>915.90000000000009</v>
      </c>
      <c r="AUL11" s="88">
        <f t="shared" si="104"/>
        <v>10848.345889289221</v>
      </c>
      <c r="AUM11" s="111">
        <f>INDEX([37]Roads!$U$3:$AC$36,MATCH($A11,[37]Roads!$U$3:$U$36,0),MATCH(AUM$1,[37]Roads!$U$3:$AC$3,0))</f>
        <v>9936</v>
      </c>
      <c r="AUN11" s="131">
        <v>915.90000000000009</v>
      </c>
      <c r="AUO11" s="116">
        <f t="shared" si="105"/>
        <v>11217.381810241292</v>
      </c>
      <c r="AUP11" s="111">
        <f>INDEX([37]Roads!$U$3:$AC$36,MATCH($A11,[37]Roads!$U$3:$U$36,0),MATCH(AUP$1,[37]Roads!$U$3:$AC$3,0))</f>
        <v>10274</v>
      </c>
      <c r="AUQ11" s="32">
        <f>INDEX('[3]Raw data 16-17'!$B$2:$XA$34,MATCH($A11,'[3]Raw data 16-17'!$A$2:$A$34,0),MATCH(AUQ$1,'[3]Raw data 16-17'!$B$1:$GU$1,0))</f>
        <v>915.90000000000009</v>
      </c>
      <c r="AUR11" s="88">
        <f t="shared" si="7"/>
        <v>9345.9984714488473</v>
      </c>
      <c r="AUS11" s="32">
        <f>INDEX([4]Sheet1!$A$1:$CJ$34, MATCH($A11, [4]Sheet1!$A$1:$A$34, 0), MATCH(AUS$1, [4]Sheet1!$A$1:$CJ$1, 0))</f>
        <v>8560</v>
      </c>
      <c r="AUT11" s="32">
        <f>INDEX('[5]Finance Indicators'!$A$2:$BO$35,MATCH($A11,'[5]Finance Indicators'!$A$2:$A$35,0),MATCH(AUT$1,'[5]Finance Indicators'!$A$2:$BO$2,0))</f>
        <v>915.9</v>
      </c>
      <c r="AUU11" s="88">
        <f>INDEX('[6]Finance Indicators'!$B$3:$BO$35,MATCH($A11,'[6]Finance Indicators'!$A$3:$A$35,0),MATCH(AUU$1,'[6]Finance Indicators'!$B$2:$BO$2,0))</f>
        <v>6614.0119935644288</v>
      </c>
      <c r="AUV11" s="88">
        <f>INDEX('[6]Finance Indicators'!$B$3:$BO$35,MATCH($A11,'[6]Finance Indicators'!$A$3:$A$35,0),MATCH(AUV$1,'[6]Finance Indicators'!$B$2:$BO$2,0))</f>
        <v>9044</v>
      </c>
      <c r="AUW11" s="88">
        <f>INDEX('[6]Finance Indicators'!$B$3:$BO$35,MATCH($A11,'[6]Finance Indicators'!$A$3:$A$35,0),MATCH(AUW$1,'[6]Finance Indicators'!$B$2:$BO$2,0))</f>
        <v>1367.4</v>
      </c>
      <c r="AUX11" s="88">
        <f t="array" ref="AUX11">INDEX('[7]Finance Indicators'!$A$2:$BO$35,MATCH($A11,'[7]Finance Indicators'!$A$2:$A$35,0),MATCH(AUX$1,'[7]Finance Indicators'!$A$2:$BO$2,0))</f>
        <v>8323.094924674564</v>
      </c>
      <c r="AUY11" s="250">
        <f t="array" ref="AUY11">INDEX('[7]Finance Indicators'!$A$2:$BO$35,MATCH($A11,'[7]Finance Indicators'!$A$2:$A$35,0),MATCH(AUY$1,'[7]Finance Indicators'!$A$2:$BO$2,0))</f>
        <v>11381</v>
      </c>
      <c r="AUZ11" s="250">
        <f t="array" ref="AUZ11">INDEX('[7]Finance Indicators'!$A$2:$BO$35,MATCH($A11,'[7]Finance Indicators'!$A$2:$A$35,0),MATCH(AUZ$1,'[7]Finance Indicators'!$A$2:$BO$2,0))</f>
        <v>1367.4</v>
      </c>
      <c r="AVA11" s="119">
        <f>(ATW11*100)/Deflators!$B$2</f>
        <v>18463.715271431462</v>
      </c>
      <c r="AVB11" s="137">
        <f>(ATZ11*100)/Deflators!$B$3</f>
        <v>16533.599946041104</v>
      </c>
      <c r="AVC11" s="137">
        <f>(AUC11*100)/Deflators!$B$4</f>
        <v>13421.956956630787</v>
      </c>
      <c r="AVD11" s="137">
        <f>(AUF11*100)/Deflators!$B$5</f>
        <v>10927.616482789856</v>
      </c>
      <c r="AVE11" s="137">
        <f>(AUI11*100)/Deflators!$B$6</f>
        <v>10639.436553745139</v>
      </c>
      <c r="AVF11" s="137">
        <f>(AUL11*100)/Deflators!$B$7</f>
        <v>11856.381360772806</v>
      </c>
      <c r="AVG11" s="137">
        <f>(AUO11*100)/Deflators!$B$8</f>
        <v>11963.624875473844</v>
      </c>
      <c r="AVH11" s="137">
        <f>(AUR11*100)/Deflators!$B$9</f>
        <v>9795.2733778332349</v>
      </c>
      <c r="AVI11" s="137">
        <f>(AUU11*100)/Deflators!$B$10</f>
        <v>6775.6016227653536</v>
      </c>
      <c r="AVJ11" s="245">
        <f>(AUX11*100)/Deflators!$B$11</f>
        <v>8323.094924674564</v>
      </c>
      <c r="AVK11" s="115">
        <v>25.169516420473151</v>
      </c>
      <c r="AVL11" s="116">
        <v>23.00681296288716</v>
      </c>
      <c r="AVM11" s="116">
        <v>26.2</v>
      </c>
      <c r="AVN11" s="116">
        <v>28.000000000000004</v>
      </c>
      <c r="AVO11" s="116">
        <v>31.657045946310799</v>
      </c>
      <c r="AVP11" s="116">
        <v>33.946459554129255</v>
      </c>
      <c r="AVQ11" s="88">
        <f>INDEX('[3]Raw data 16-17'!$B$2:$XA$34,MATCH($A11,'[3]Raw data 16-17'!$A$2:$A$34,0),MATCH(AVQ$1,'[3]Raw data 16-17'!$B$1:$GU$1,0))</f>
        <v>29.41928276691414</v>
      </c>
      <c r="AVR11" s="88">
        <f>INDEX('[14]1718 Collected Indicators'!$A$3:$CH$36,MATCH($A11,'[14]1718 Collected Indicators'!$A$3:$A$36,0),MATCH(AVR$1,'[14]1718 Collected Indicators'!$A$3:$CH$3,0))</f>
        <v>29.273833678319409</v>
      </c>
      <c r="AVS11" s="88">
        <f>INDEX('[15]1819 Collected Indicators'!$A$3:$CV$36,MATCH($A11,'[15]1819 Collected Indicators'!$A$3:$A$36,0),MATCH(AVS$1,'[15]1819 Collected Indicators'!$A$3:$CV$3,0))</f>
        <v>31.779556165882628</v>
      </c>
      <c r="AVT11" s="183">
        <f>INDEX('[11]1920 Collected Indicators'!$A$3:$CV$36,MATCH($A11,'[11]1920 Collected Indicators'!$A$3:$A$36,0),MATCH(AVT$1,'[11]1920 Collected Indicators'!$A$3:$CV$3,0))</f>
        <v>30.449920612043357</v>
      </c>
      <c r="AVU11" s="115">
        <v>28.941738734485988</v>
      </c>
      <c r="AVV11" s="116">
        <v>26.607790731264526</v>
      </c>
      <c r="AVW11" s="116">
        <v>33.340000000000003</v>
      </c>
      <c r="AVX11" s="116">
        <v>34.07</v>
      </c>
      <c r="AVY11" s="116">
        <v>36.45036107520226</v>
      </c>
      <c r="AVZ11" s="116">
        <v>36.95175663441649</v>
      </c>
      <c r="AWA11" s="88">
        <f>INDEX('[3]Raw data 16-17'!$B$2:$XA$34,MATCH($A11,'[3]Raw data 16-17'!$A$2:$A$34,0),MATCH(AWA$1,'[3]Raw data 16-17'!$B$1:$GU$1,0))</f>
        <v>35.683741543080266</v>
      </c>
      <c r="AWB11" s="88">
        <f>INDEX('[14]1718 Collected Indicators'!$A$3:$CH$36,MATCH($A11,'[14]1718 Collected Indicators'!$A$3:$A$36,0),MATCH(AWB$1,'[14]1718 Collected Indicators'!$A$3:$CH$3,0))</f>
        <v>40.29963941666923</v>
      </c>
      <c r="AWC11" s="88">
        <f>INDEX('[15]1819 Collected Indicators'!$A$3:$CV$36,MATCH($A11,'[15]1819 Collected Indicators'!$A$3:$A$36,0),MATCH(AWC$1,'[15]1819 Collected Indicators'!$A$3:$CV$3,0))</f>
        <v>42.722434191249349</v>
      </c>
      <c r="AWD11" s="183">
        <f>INDEX('[11]1920 Collected Indicators'!$A$3:$CV$36,MATCH($A11,'[11]1920 Collected Indicators'!$A$3:$A$36,0),MATCH(AWD$1,'[11]1920 Collected Indicators'!$A$3:$CV$3,0))</f>
        <v>38.319446180208793</v>
      </c>
      <c r="AWE11" s="115">
        <v>26.966230633303311</v>
      </c>
      <c r="AWF11" s="116">
        <v>26.391939494687808</v>
      </c>
      <c r="AWG11" s="116">
        <v>29.65</v>
      </c>
      <c r="AWH11" s="116">
        <v>28.689999999999998</v>
      </c>
      <c r="AWI11" s="116">
        <v>30.6679756243987</v>
      </c>
      <c r="AWJ11" s="116">
        <v>31.166318190684336</v>
      </c>
      <c r="AWK11" s="88">
        <f>INDEX('[3]Raw data 16-17'!$B$2:$XA$34,MATCH($A11,'[3]Raw data 16-17'!$A$2:$A$34,0),MATCH(AWK$1,'[3]Raw data 16-17'!$B$1:$GU$1,0))</f>
        <v>30.580147272473482</v>
      </c>
      <c r="AWL11" s="88">
        <f>INDEX('[14]1718 Collected Indicators'!$A$3:$CH$36,MATCH($A11,'[14]1718 Collected Indicators'!$A$3:$A$36,0),MATCH(AWL$1,'[14]1718 Collected Indicators'!$A$3:$CH$3,0))</f>
        <v>33.538425479199404</v>
      </c>
      <c r="AWM11" s="88">
        <f>INDEX('[15]1819 Collected Indicators'!$A$3:$CV$36,MATCH($A11,'[15]1819 Collected Indicators'!$A$3:$A$36,0),MATCH(AWM$1,'[15]1819 Collected Indicators'!$A$3:$CV$3,0))</f>
        <v>34.280113588297624</v>
      </c>
      <c r="AWN11" s="183">
        <f>INDEX('[11]1920 Collected Indicators'!$A$3:$CV$36,MATCH($A11,'[11]1920 Collected Indicators'!$A$3:$A$36,0),MATCH(AWN$1,'[11]1920 Collected Indicators'!$A$3:$CV$3,0))</f>
        <v>30.847226060405436</v>
      </c>
      <c r="AWO11" s="115">
        <v>36.346963476638955</v>
      </c>
      <c r="AWP11" s="116">
        <v>32.700000000000003</v>
      </c>
      <c r="AWQ11" s="116">
        <v>33.15</v>
      </c>
      <c r="AWR11" s="116">
        <v>29.57</v>
      </c>
      <c r="AWS11" s="116">
        <v>31.275268225721646</v>
      </c>
      <c r="AWT11" s="116">
        <v>31.601743648706048</v>
      </c>
      <c r="AWU11" s="88">
        <f>INDEX('[3]Raw data 16-17'!$B$2:$XA$34,MATCH($A11,'[3]Raw data 16-17'!$A$2:$A$34,0),MATCH(AWU$1,'[3]Raw data 16-17'!$B$1:$GU$1,0))</f>
        <v>31.657104136177264</v>
      </c>
      <c r="AWV11" s="88">
        <f>INDEX('[14]1718 Collected Indicators'!$A$3:$CH$36,MATCH($A11,'[14]1718 Collected Indicators'!$A$3:$A$36,0),MATCH(AWV$1,'[14]1718 Collected Indicators'!$A$3:$CH$3,0))</f>
        <v>33.108111564449594</v>
      </c>
      <c r="AWW11" s="88">
        <f>INDEX('[15]1819 Collected Indicators'!$A$3:$CV$36,MATCH($A11,'[15]1819 Collected Indicators'!$A$3:$A$36,0),MATCH(AWW$1,'[15]1819 Collected Indicators'!$A$3:$CV$3,0))</f>
        <v>33.0045871925171</v>
      </c>
      <c r="AWX11" s="183">
        <f>INDEX('[11]1920 Collected Indicators'!$A$3:$CV$36,MATCH($A11,'[11]1920 Collected Indicators'!$A$3:$A$36,0),MATCH(AWX$1,'[11]1920 Collected Indicators'!$A$3:$CV$3,0))</f>
        <v>33.237528933805343</v>
      </c>
      <c r="AWY11" s="119">
        <v>22892.307692307691</v>
      </c>
      <c r="AWZ11" s="131">
        <v>2232</v>
      </c>
      <c r="AXA11" s="131">
        <v>98170</v>
      </c>
      <c r="AXB11" s="88">
        <f t="shared" si="106"/>
        <v>20831.211164306813</v>
      </c>
      <c r="AXC11" s="131">
        <v>2045</v>
      </c>
      <c r="AXD11" s="131">
        <v>98170</v>
      </c>
      <c r="AXE11" s="116">
        <f t="shared" si="107"/>
        <v>21527.020327218641</v>
      </c>
      <c r="AXF11" s="131">
        <f t="shared" si="108"/>
        <v>2171</v>
      </c>
      <c r="AXG11" s="131">
        <v>100850</v>
      </c>
      <c r="AXH11" s="141">
        <f t="shared" si="109"/>
        <v>19820.441988950279</v>
      </c>
      <c r="AXI11" s="131">
        <f t="shared" si="110"/>
        <v>2009</v>
      </c>
      <c r="AXJ11" s="131">
        <v>101360</v>
      </c>
      <c r="AXK11" s="141">
        <f t="shared" si="111"/>
        <v>16903.478686918177</v>
      </c>
      <c r="AXL11" s="131">
        <f t="shared" si="112"/>
        <v>1725</v>
      </c>
      <c r="AXM11" s="131">
        <v>102050</v>
      </c>
      <c r="AXN11" s="141">
        <f t="shared" si="113"/>
        <v>13313.92527899078</v>
      </c>
      <c r="AXO11" s="131">
        <f t="shared" si="114"/>
        <v>1372</v>
      </c>
      <c r="AXP11" s="131">
        <v>103050</v>
      </c>
      <c r="AXQ11" s="116">
        <f t="shared" si="115"/>
        <v>12373.907195696032</v>
      </c>
      <c r="AXR11" s="87">
        <f>INDEX('[2]All Previous Years'!$A$1:$EX$34,MATCH($A11,'[2]All Previous Years'!$A$1:$A$34,0),MATCH(AXR$1,'[2]All Previous Years'!$A$1:$EX$1,0))</f>
        <v>1288</v>
      </c>
      <c r="AXS11" s="32">
        <f>INDEX('[3]Raw data 16-17'!$B$2:$XA$34,MATCH($A11,'[3]Raw data 16-17'!$A$2:$A$34,0),MATCH(AXS$1,'[3]Raw data 16-17'!$B$1:$GU$1,0))</f>
        <v>104090</v>
      </c>
      <c r="AXT11" s="88">
        <f t="shared" si="116"/>
        <v>11341.091186570013</v>
      </c>
      <c r="AXU11" s="32">
        <f>INDEX([4]Sheet1!$A$1:$CJ$34, MATCH($A11, [4]Sheet1!$A$1:$A$34, 0), MATCH(AXU$1, [4]Sheet1!$A$1:$CJ$1, 0))</f>
        <v>1189</v>
      </c>
      <c r="AXV11" s="32">
        <f>INDEX('[5]Finance Indicators'!$A$2:$BO$35,MATCH($A11,'[5]Finance Indicators'!$A$2:$A$35,0),MATCH(AXV$1,'[5]Finance Indicators'!$A$2:$BO$2,0))</f>
        <v>104840</v>
      </c>
      <c r="AXW11" s="88">
        <f>INDEX('[6]Finance Indicators'!$B$3:$BO$35,MATCH($A11,'[6]Finance Indicators'!$A$3:$A$35,0),MATCH(AXW$1,'[6]Finance Indicators'!$B$2:$BO$2,0))</f>
        <v>12250.685319973532</v>
      </c>
      <c r="AXX11" s="88">
        <f>INDEX('[6]Finance Indicators'!$B$3:$BO$35,MATCH($A11,'[6]Finance Indicators'!$A$3:$A$35,0),MATCH(AXX$1,'[6]Finance Indicators'!$B$2:$BO$2,0))</f>
        <v>1296</v>
      </c>
      <c r="AXY11" s="88">
        <f>INDEX('[6]Finance Indicators'!$B$3:$BO$35,MATCH($A11,'[6]Finance Indicators'!$A$3:$A$35,0),MATCH(AXY$1,'[6]Finance Indicators'!$B$2:$BO$2,0))</f>
        <v>105790</v>
      </c>
      <c r="AXZ11" s="250">
        <f t="array" ref="AXZ11">INDEX('[7]Finance Indicators'!$A$2:$BO$35,MATCH($A11,'[7]Finance Indicators'!$A$2:$A$35,0),MATCH(AXZ$1,'[7]Finance Indicators'!$A$2:$BO$2,0))</f>
        <v>14371.089737603885</v>
      </c>
      <c r="AYA11" s="250">
        <f t="array" ref="AYA11">INDEX('[7]Finance Indicators'!$A$2:$BO$35,MATCH($A11,'[7]Finance Indicators'!$A$2:$A$35,0),MATCH(AYA$1,'[7]Finance Indicators'!$A$2:$BO$2,0))</f>
        <v>1539</v>
      </c>
      <c r="AYB11" s="250">
        <f t="array" ref="AYB11">INDEX('[7]Finance Indicators'!$A$2:$BO$35,MATCH($A11,'[7]Finance Indicators'!$A$2:$A$35,0),MATCH(AYB$1,'[7]Finance Indicators'!$A$2:$BO$2,0))</f>
        <v>107090</v>
      </c>
      <c r="AYC11" s="119">
        <f>(AWY11*100)/Deflators!$B$2</f>
        <v>26967.676439715757</v>
      </c>
      <c r="AYD11" s="137">
        <f>(AXB11*100)/Deflators!$B$3</f>
        <v>24173.156028541711</v>
      </c>
      <c r="AYE11" s="137">
        <f>(AXE11*100)/Deflators!$B$4</f>
        <v>24480.069467085232</v>
      </c>
      <c r="AYF11" s="137">
        <f>(AXH11*100)/Deflators!$B$5</f>
        <v>22140.061798605642</v>
      </c>
      <c r="AYG11" s="137">
        <f>(AXK11*100)/Deflators!$B$6</f>
        <v>18624.904070542099</v>
      </c>
      <c r="AYH11" s="137">
        <f>(AXN11*100)/Deflators!$B$7</f>
        <v>14551.064017271188</v>
      </c>
      <c r="AYI11" s="88">
        <f>(AXQ11*100)/Deflators!$B$8</f>
        <v>13197.088807129543</v>
      </c>
      <c r="AYJ11" s="88">
        <f>(AXT11*100)/Deflators!$B$9</f>
        <v>11886.272923621287</v>
      </c>
      <c r="AYK11" s="88">
        <f>(AXW11*100)/Deflators!$B$10</f>
        <v>12549.986818101735</v>
      </c>
      <c r="AYL11" s="182">
        <f>(AXZ11*100)/Deflators!$B$11</f>
        <v>14371.089737603885</v>
      </c>
      <c r="AYM11" s="119">
        <f t="shared" si="117"/>
        <v>5919.6826970748634</v>
      </c>
      <c r="AYN11" s="131">
        <v>597</v>
      </c>
      <c r="AYO11" s="131">
        <v>100850</v>
      </c>
      <c r="AYP11" s="88">
        <f t="shared" si="118"/>
        <v>6018.153117600632</v>
      </c>
      <c r="AYQ11" s="131">
        <v>610</v>
      </c>
      <c r="AYR11" s="131">
        <v>101360</v>
      </c>
      <c r="AYS11" s="116">
        <f t="shared" si="119"/>
        <v>4879.9608035276824</v>
      </c>
      <c r="AYT11" s="131">
        <v>498</v>
      </c>
      <c r="AYU11" s="32">
        <v>102050</v>
      </c>
      <c r="AYV11" s="116">
        <f t="shared" si="120"/>
        <v>1999.0295972828724</v>
      </c>
      <c r="AYW11" s="131">
        <v>206</v>
      </c>
      <c r="AYX11" s="32">
        <v>103050</v>
      </c>
      <c r="AYY11" s="116">
        <f t="shared" si="121"/>
        <v>2046.3060812758188</v>
      </c>
      <c r="AYZ11" s="87">
        <f>INDEX('[2]All Previous Years'!$A$1:$EX$34,MATCH($A11,'[2]All Previous Years'!$A$1:$A$34,0),MATCH(AYZ$1,'[2]All Previous Years'!$A$1:$EX$1,0))</f>
        <v>213</v>
      </c>
      <c r="AZA11" s="32">
        <f>INDEX('[3]Raw data 16-17'!$B$2:$XA$34,MATCH($A11,'[3]Raw data 16-17'!$A$2:$A$34,0),MATCH(AZA$1,'[3]Raw data 16-17'!$B$1:$GU$1,0))</f>
        <v>104090</v>
      </c>
      <c r="AZB11" s="88">
        <f t="shared" si="122"/>
        <v>1316.291491797024</v>
      </c>
      <c r="AZC11" s="32">
        <f>INDEX([4]Sheet1!$A$1:$CJ$34, MATCH($A11, [4]Sheet1!$A$1:$A$34, 0), MATCH(AZC$1, [4]Sheet1!$A$1:$CJ$1, 0))</f>
        <v>138</v>
      </c>
      <c r="AZD11" s="32">
        <f>INDEX('[5]Finance Indicators'!$A$2:$BO$35,MATCH($A11,'[5]Finance Indicators'!$A$2:$A$35,0),MATCH(AZD$1,'[5]Finance Indicators'!$A$2:$BO$2,0))</f>
        <v>104840</v>
      </c>
      <c r="AZE11" s="88">
        <f>INDEX('[6]Finance Indicators'!$B$3:$BO$35,MATCH($A11,'[6]Finance Indicators'!$A$3:$A$35,0),MATCH(AZE$1,'[6]Finance Indicators'!$B$2:$BO$2,0))</f>
        <v>1304.4711220342188</v>
      </c>
      <c r="AZF11" s="88">
        <f>INDEX('[6]Finance Indicators'!$B$3:$BO$35,MATCH($A11,'[6]Finance Indicators'!$A$3:$A$35,0),MATCH(AZF$1,'[6]Finance Indicators'!$B$2:$BO$2,0))</f>
        <v>138</v>
      </c>
      <c r="AZG11" s="88">
        <f>INDEX('[6]Finance Indicators'!$B$3:$BO$35,MATCH($A11,'[6]Finance Indicators'!$A$3:$A$35,0),MATCH(AZG$1,'[6]Finance Indicators'!$B$2:$BO$2,0))</f>
        <v>105790</v>
      </c>
      <c r="AZH11" s="250">
        <f t="array" ref="AZH11">INDEX('[7]Finance Indicators'!$A$2:$BO$35,MATCH($A11,'[7]Finance Indicators'!$A$2:$A$35,0),MATCH(AZH$1,'[7]Finance Indicators'!$A$2:$BO$2,0))</f>
        <v>3090.8581566906341</v>
      </c>
      <c r="AZI11" s="250">
        <f t="array" ref="AZI11">INDEX('[7]Finance Indicators'!$A$2:$BO$35,MATCH($A11,'[7]Finance Indicators'!$A$2:$A$35,0),MATCH(AZI$1,'[7]Finance Indicators'!$A$2:$BO$2,0))</f>
        <v>331</v>
      </c>
      <c r="AZJ11" s="250">
        <f t="array" ref="AZJ11">INDEX('[7]Finance Indicators'!$A$2:$BO$35,MATCH($A11,'[7]Finance Indicators'!$A$2:$A$35,0),MATCH(AZJ$1,'[7]Finance Indicators'!$A$2:$BO$2,0))</f>
        <v>107090</v>
      </c>
      <c r="AZK11" s="139">
        <f>(AYM11*100)/Deflators!$B$4</f>
        <v>6731.7372049055202</v>
      </c>
      <c r="AZL11" s="137">
        <f>(AYP11*100)/Deflators!$B$5</f>
        <v>6722.4677437279443</v>
      </c>
      <c r="AZM11" s="137">
        <f>(AYS11*100)/Deflators!$B$6</f>
        <v>5376.9288273217198</v>
      </c>
      <c r="AZN11" s="137">
        <f>(AYV11*100)/Deflators!$B$7</f>
        <v>2184.780748948881</v>
      </c>
      <c r="AZO11" s="88">
        <f>(AYY11*100)/Deflators!$B$8</f>
        <v>2182.4378229181621</v>
      </c>
      <c r="AZP11" s="88">
        <f>(AZB11*100)/Deflators!$B$9</f>
        <v>1379.5674209081055</v>
      </c>
      <c r="AZQ11" s="88">
        <f>(AZE11*100)/Deflators!$B$10</f>
        <v>1336.3411889645365</v>
      </c>
      <c r="AZR11" s="183">
        <f>(AZH11*100)/Deflators!$B$11</f>
        <v>3090.8581566906341</v>
      </c>
      <c r="AZS11" s="115">
        <f t="shared" si="123"/>
        <v>15607.337630143778</v>
      </c>
      <c r="AZT11" s="131">
        <v>1574</v>
      </c>
      <c r="AZU11" s="131">
        <v>100850</v>
      </c>
      <c r="AZV11" s="116">
        <f t="shared" si="124"/>
        <v>13802.288871349645</v>
      </c>
      <c r="AZW11" s="131">
        <v>1399</v>
      </c>
      <c r="AZX11" s="131">
        <v>101360</v>
      </c>
      <c r="AZY11" s="116">
        <f t="shared" si="125"/>
        <v>12023.517883390496</v>
      </c>
      <c r="AZZ11" s="131">
        <v>1227</v>
      </c>
      <c r="BAA11" s="32">
        <v>102050</v>
      </c>
      <c r="BAB11" s="116">
        <f t="shared" si="126"/>
        <v>11314.895681707909</v>
      </c>
      <c r="BAC11" s="131">
        <v>1166</v>
      </c>
      <c r="BAD11" s="32">
        <v>103050</v>
      </c>
      <c r="BAE11" s="116">
        <f t="shared" si="127"/>
        <v>10327.601114420213</v>
      </c>
      <c r="BAF11" s="87">
        <f>INDEX('[2]All Previous Years'!$A$1:$EX$34,MATCH($A11,'[2]All Previous Years'!$A$1:$A$34,0),MATCH(BAF$1,'[2]All Previous Years'!$A$1:$EX$1,0))</f>
        <v>1075</v>
      </c>
      <c r="BAG11" s="32">
        <f>INDEX('[3]Raw data 16-17'!$B$2:$XA$34,MATCH($A11,'[3]Raw data 16-17'!$A$2:$A$34,0),MATCH(BAG$1,'[3]Raw data 16-17'!$B$1:$GU$1,0))</f>
        <v>104090</v>
      </c>
      <c r="BAH11" s="88">
        <f t="shared" si="128"/>
        <v>10024.799694772986</v>
      </c>
      <c r="BAI11" s="32">
        <f>INDEX([4]Sheet1!$A$1:$CJ$34, MATCH($A11, [4]Sheet1!$A$1:$A$34, 0), MATCH(BAI$1, [4]Sheet1!$A$1:$CJ$1, 0))</f>
        <v>1051</v>
      </c>
      <c r="BAJ11" s="32">
        <f>INDEX('[5]Finance Indicators'!$A$2:$BO$35,MATCH($A11,'[5]Finance Indicators'!$A$2:$A$35,0),MATCH(BAJ$1,'[5]Finance Indicators'!$A$2:$BO$2,0))</f>
        <v>104840</v>
      </c>
      <c r="BAK11" s="88">
        <f>INDEX('[6]Finance Indicators'!$B$3:$BO$35,MATCH($A11,'[6]Finance Indicators'!$A$3:$A$35,0),MATCH(BAK$1,'[6]Finance Indicators'!$B$2:$BO$2,0))</f>
        <v>10946.214197939313</v>
      </c>
      <c r="BAL11" s="88">
        <f>INDEX('[6]Finance Indicators'!$B$3:$BO$35,MATCH($A11,'[6]Finance Indicators'!$A$3:$A$35,0),MATCH(BAL$1,'[6]Finance Indicators'!$B$2:$BO$2,0))</f>
        <v>1158</v>
      </c>
      <c r="BAM11" s="88">
        <f>INDEX('[6]Finance Indicators'!$B$3:$BO$35,MATCH($A11,'[6]Finance Indicators'!$A$3:$A$35,0),MATCH(BAM$1,'[6]Finance Indicators'!$B$2:$BO$2,0))</f>
        <v>105790</v>
      </c>
      <c r="BAN11" s="250">
        <f t="array" ref="BAN11">INDEX('[7]Finance Indicators'!$A$2:$BO$35,MATCH($A11,'[7]Finance Indicators'!$A$2:$A$35,0),MATCH(BAN$1,'[7]Finance Indicators'!$A$2:$BO$2,0))</f>
        <v>11280.231580913251</v>
      </c>
      <c r="BAO11" s="250">
        <f t="array" ref="BAO11">INDEX('[7]Finance Indicators'!$A$2:$BO$35,MATCH($A11,'[7]Finance Indicators'!$A$2:$A$35,0),MATCH(BAO$1,'[7]Finance Indicators'!$A$2:$BO$2,0))</f>
        <v>1208</v>
      </c>
      <c r="BAP11" s="250">
        <f t="array" ref="BAP11">INDEX('[7]Finance Indicators'!$A$2:$BO$35,MATCH($A11,'[7]Finance Indicators'!$A$2:$A$35,0),MATCH(BAP$1,'[7]Finance Indicators'!$A$2:$BO$2,0))</f>
        <v>107090</v>
      </c>
      <c r="BAQ11" s="139">
        <f>(AZS11*100)/Deflators!$B$4</f>
        <v>17748.332262179712</v>
      </c>
      <c r="BAR11" s="137">
        <f>(AZV11*100)/Deflators!$B$5</f>
        <v>15417.594054877694</v>
      </c>
      <c r="BAS11" s="137">
        <f>(AZY11*100)/Deflators!$B$6</f>
        <v>13247.975243220382</v>
      </c>
      <c r="BAT11" s="137">
        <f>(BAB11*100)/Deflators!$B$7</f>
        <v>12366.283268322306</v>
      </c>
      <c r="BAU11" s="137">
        <f>(BAE11*100)/Deflators!$B$8</f>
        <v>11014.650984211381</v>
      </c>
      <c r="BAV11" s="137">
        <f>(BAH11*100)/Deflators!$B$9</f>
        <v>10506.705502713179</v>
      </c>
      <c r="BAW11" s="137">
        <f>(BAK11*100)/Deflators!$B$10</f>
        <v>11213.645629137198</v>
      </c>
      <c r="BAX11" s="245">
        <f>(BAN11*100)/Deflators!$B$11</f>
        <v>11280.231580913251</v>
      </c>
      <c r="BAY11" s="144">
        <v>43.374310328138613</v>
      </c>
      <c r="BAZ11" s="145">
        <v>44.076414834222795</v>
      </c>
      <c r="BBA11" s="145">
        <v>44.883454245679992</v>
      </c>
      <c r="BBB11" s="145">
        <v>42.32119344366501</v>
      </c>
      <c r="BBC11" s="145">
        <v>42.8</v>
      </c>
      <c r="BBD11" s="145">
        <v>51.394231090335566</v>
      </c>
      <c r="BBE11" s="88">
        <f>INDEX('[3]Raw data 16-17'!$B$2:$XA$34,MATCH($A11,'[3]Raw data 16-17'!$A$2:$A$34,0),MATCH(BBE$1,'[3]Raw data 16-17'!$B$1:$GU$1,0))</f>
        <v>51.768767124333301</v>
      </c>
      <c r="BBF11" s="88">
        <f>INDEX('[14]1718 Collected Indicators'!$A$3:$CH$36,MATCH($A11,'[14]1718 Collected Indicators'!$A$3:$A$36,0),MATCH(BBF$1,'[14]1718 Collected Indicators'!$A$3:$CH$3,0))</f>
        <v>53.119845569610234</v>
      </c>
      <c r="BBG11" s="88">
        <f>INDEX('[15]1819 Collected Indicators'!$A$3:$CV$36,MATCH($A11,'[15]1819 Collected Indicators'!$A$3:$A$36,0),MATCH(BBG$1,'[15]1819 Collected Indicators'!$A$3:$CV$3,0))</f>
        <v>53.1</v>
      </c>
      <c r="BBH11" s="126">
        <f>INDEX('[11]1920 Collected Indicators'!$A$3:$CV$36,MATCH($A11,'[11]1920 Collected Indicators'!$A$3:$A$36,0),MATCH(BBH$1,'[11]1920 Collected Indicators'!$A$3:$CV$3,0))</f>
        <v>55.310381422273636</v>
      </c>
      <c r="BBI11" s="133">
        <f t="shared" si="8"/>
        <v>93.033333333333346</v>
      </c>
      <c r="BBJ11" s="116">
        <f t="shared" si="8"/>
        <v>93.666666666666671</v>
      </c>
      <c r="BBK11" s="116">
        <f t="shared" si="8"/>
        <v>89.666666666666671</v>
      </c>
      <c r="BBL11" s="116">
        <f t="shared" si="8"/>
        <v>85.666666666666671</v>
      </c>
      <c r="BBM11" s="136">
        <f t="shared" si="8"/>
        <v>81</v>
      </c>
      <c r="BBN11" s="116">
        <f t="shared" si="8"/>
        <v>79.766666666666666</v>
      </c>
      <c r="BBO11" s="248">
        <f t="shared" si="8"/>
        <v>79.433333333333337</v>
      </c>
      <c r="BBP11" s="144">
        <f t="shared" si="9"/>
        <v>83.433333333333337</v>
      </c>
      <c r="BBQ11" s="145">
        <f t="shared" si="9"/>
        <v>85.666666666666671</v>
      </c>
      <c r="BBR11" s="145">
        <f t="shared" si="9"/>
        <v>85.666666666666671</v>
      </c>
      <c r="BBS11" s="145">
        <f t="shared" si="9"/>
        <v>84.666666666666671</v>
      </c>
      <c r="BBT11" s="146">
        <f t="shared" si="9"/>
        <v>82.666666666666671</v>
      </c>
      <c r="BBU11" s="145">
        <f t="shared" si="9"/>
        <v>78.899999999999991</v>
      </c>
      <c r="BBV11" s="248">
        <f t="shared" si="9"/>
        <v>77.566666666666663</v>
      </c>
      <c r="BBW11" s="115">
        <v>8.5772648291442728</v>
      </c>
      <c r="BBX11" s="116">
        <v>9.2027647206194541</v>
      </c>
      <c r="BBY11" s="136">
        <v>10.995327502804621</v>
      </c>
      <c r="BBZ11" s="115">
        <f>INDEX([38]HSN1b!$V$1:$AL$36,MATCH($A11,[38]HSN1b!$V$1:$V$36,0),MATCH(BBZ$1,[38]HSN1b!$V$1:$AL$1,0))</f>
        <v>9.26</v>
      </c>
      <c r="BCA11" s="131">
        <f>INDEX([38]HSN1b!$V$1:$AL$36,MATCH($A11,[38]HSN1b!$V$1:$V$36,0),MATCH(BCA$1,[38]HSN1b!$V$1:$AL$1,0))</f>
        <v>2073833</v>
      </c>
      <c r="BCB11" s="131">
        <f>INDEX([38]HSN1b!$V$1:$AL$36,MATCH($A11,[38]HSN1b!$V$1:$V$36,0),MATCH(BCB$1,[38]HSN1b!$V$1:$AL$1,0))</f>
        <v>22392851</v>
      </c>
      <c r="BCC11" s="116">
        <f>INDEX([38]HSN1b!$V$1:$AL$36,MATCH($A11,[38]HSN1b!$V$1:$V$36,0),MATCH(BCC$1,[38]HSN1b!$V$1:$AL$1,0))</f>
        <v>9.1</v>
      </c>
      <c r="BCD11" s="131">
        <f>INDEX([38]HSN1b!$V$1:$AL$36,MATCH($A11,[38]HSN1b!$V$1:$V$36,0),MATCH(BCD$1,[38]HSN1b!$V$1:$AL$1,0))</f>
        <v>2132813</v>
      </c>
      <c r="BCE11" s="131">
        <f>INDEX([38]HSN1b!$V$1:$AL$36,MATCH($A11,[38]HSN1b!$V$1:$V$36,0),MATCH(BCE$1,[38]HSN1b!$V$1:$AL$1,0))</f>
        <v>23444073</v>
      </c>
      <c r="BCF11" s="116">
        <f>INDEX([38]HSN1b!$V$1:$AL$36,MATCH($A11,[38]HSN1b!$V$1:$V$36,0),MATCH(BCF$1,[38]HSN1b!$V$1:$AL$1,0))</f>
        <v>8.6199999999999992</v>
      </c>
      <c r="BCG11" s="131">
        <f>INDEX([38]HSN1b!$V$1:$AL$36,MATCH($A11,[38]HSN1b!$V$1:$V$36,0),MATCH(BCG$1,[38]HSN1b!$V$1:$AL$1,0))</f>
        <v>2114298</v>
      </c>
      <c r="BCH11" s="131">
        <f>INDEX([38]HSN1b!$V$1:$AL$36,MATCH($A11,[38]HSN1b!$V$1:$V$36,0),MATCH(BCH$1,[38]HSN1b!$V$1:$AL$1,0))</f>
        <v>24521818</v>
      </c>
      <c r="BCI11" s="116">
        <f>INDEX([38]HSN1b!$V$1:$AL$36,MATCH($A11,[38]HSN1b!$V$1:$V$36,0),MATCH(BCI$1,[38]HSN1b!$V$1:$AL$1,0))</f>
        <v>9.36</v>
      </c>
      <c r="BCJ11" s="131">
        <f>INDEX([38]HSN1b!$V$1:$AL$36,MATCH($A11,[38]HSN1b!$V$1:$V$36,0),MATCH(BCJ$1,[38]HSN1b!$V$1:$AL$1,0))</f>
        <v>2418533</v>
      </c>
      <c r="BCK11" s="131">
        <f>INDEX([38]HSN1b!$V$1:$AL$36,MATCH($A11,[38]HSN1b!$V$1:$V$36,0),MATCH(BCK$1,[38]HSN1b!$V$1:$AL$1,0))</f>
        <v>25830971</v>
      </c>
      <c r="BCL11" s="88">
        <f>INDEX('[14]1718 Collected Indicators'!$A$3:$CH$36,MATCH($A11,'[14]1718 Collected Indicators'!$A$3:$A$36,0),MATCH(BCL$1,'[14]1718 Collected Indicators'!$A$3:$CH$3,0))</f>
        <v>9.2834540266412713</v>
      </c>
      <c r="BCM11" s="32">
        <f>INDEX('[14]1718 Collected Indicators'!$A$3:$CH$36,MATCH($A11,'[14]1718 Collected Indicators'!$A$3:$A$36,0),MATCH(BCM$1,'[14]1718 Collected Indicators'!$A$3:$CH$3,0))</f>
        <v>2508915</v>
      </c>
      <c r="BCN11" s="32">
        <f>INDEX('[14]1718 Collected Indicators'!$A$3:$CH$36,MATCH($A11,'[14]1718 Collected Indicators'!$A$3:$A$36,0),MATCH(BCN$1,'[14]1718 Collected Indicators'!$A$3:$CH$3,0))</f>
        <v>27025663</v>
      </c>
      <c r="BCO11" s="88">
        <f>INDEX('[15]1819 Collected Indicators'!$A$3:$CV$36,MATCH($A11,'[15]1819 Collected Indicators'!$A$3:$A$36,0),MATCH(BCO$1,'[15]1819 Collected Indicators'!$A$3:$CV$3,0))</f>
        <v>7.4916850237435524</v>
      </c>
      <c r="BCP11" s="32">
        <f>INDEX('[15]1819 Collected Indicators'!$A$3:$CV$36,MATCH($A11,'[15]1819 Collected Indicators'!$A$3:$A$36,0),MATCH(BCP$1,'[15]1819 Collected Indicators'!$A$3:$CV$3,0))</f>
        <v>2152638</v>
      </c>
      <c r="BCQ11" s="40">
        <f>INDEX('[15]1819 Collected Indicators'!$A$3:$CV$36,MATCH($A11,'[15]1819 Collected Indicators'!$A$3:$A$36,0),MATCH(BCQ$1,'[15]1819 Collected Indicators'!$A$3:$CV$3,0))</f>
        <v>28733696</v>
      </c>
      <c r="BCR11" s="40">
        <f>INDEX('[11]1920 Collected Indicators'!$A$3:$CV$36,MATCH($A11,'[11]1920 Collected Indicators'!$A$3:$A$36,0),MATCH(BCR$1,'[11]1920 Collected Indicators'!$A$3:$CV$3,0))</f>
        <v>6.2873453111964794</v>
      </c>
      <c r="BCS11" s="32">
        <f>INDEX('[11]1920 Collected Indicators'!$A$3:$CV$36,MATCH($A11,'[11]1920 Collected Indicators'!$A$3:$A$36,0),MATCH(BCS$1,'[11]1920 Collected Indicators'!$A$3:$CV$3,0))</f>
        <v>1874929</v>
      </c>
      <c r="BCT11" s="262">
        <f>INDEX('[11]1920 Collected Indicators'!$A$3:$CV$36,MATCH($A11,'[11]1920 Collected Indicators'!$A$3:$A$36,0),MATCH(BCT$1,'[11]1920 Collected Indicators'!$A$3:$CV$3,0))</f>
        <v>29820678</v>
      </c>
      <c r="BCU11" s="115">
        <v>0.89883928926616297</v>
      </c>
      <c r="BCV11" s="116">
        <v>1.0334988491772557</v>
      </c>
      <c r="BCW11" s="116">
        <v>1.0032344247465148</v>
      </c>
      <c r="BCX11" s="116">
        <f>INDEX([38]HSN2!$V$1:$AL$36,MATCH($A11,[38]HSN2!$V$1:$V$36,0),MATCH(BCX$1,[38]HSN2!$V$1:$AL$1,0))</f>
        <v>1.06</v>
      </c>
      <c r="BCY11" s="131">
        <f>INDEX([38]HSN2!$V$1:$AL$36,MATCH($A11,[38]HSN2!$V$1:$V$36,0),MATCH(BCY$1,[38]HSN2!$V$1:$AL$1,0))</f>
        <v>236809</v>
      </c>
      <c r="BCZ11" s="131">
        <f>INDEX([38]HSN2!$V$1:$AL$36,MATCH($A11,[38]HSN2!$V$1:$V$36,0),MATCH(BCZ$1,[38]HSN2!$V$1:$AL$1,0))</f>
        <v>22392851</v>
      </c>
      <c r="BDA11" s="116">
        <f>INDEX([38]HSN2!$V$1:$AL$36,MATCH($A11,[38]HSN2!$V$1:$V$36,0),MATCH(BDA$1,[38]HSN2!$V$1:$AL$1,0))</f>
        <v>1.1100000000000001</v>
      </c>
      <c r="BDB11" s="131">
        <f>INDEX([38]HSN2!$V$1:$AL$36,MATCH($A11,[38]HSN2!$V$1:$V$36,0),MATCH(BDB$1,[38]HSN2!$V$1:$AL$1,0))</f>
        <v>260121</v>
      </c>
      <c r="BDC11" s="131">
        <f>INDEX([38]HSN2!$V$1:$AL$36,MATCH($A11,[38]HSN2!$V$1:$V$36,0),MATCH(BDC$1,[38]HSN2!$V$1:$AL$1,0))</f>
        <v>23444073</v>
      </c>
      <c r="BDD11" s="116">
        <f>INDEX([38]HSN2!$V$1:$AL$36,MATCH($A11,[38]HSN2!$V$1:$V$36,0),MATCH(BDD$1,[38]HSN2!$V$1:$AL$1,0))</f>
        <v>0.55000000000000004</v>
      </c>
      <c r="BDE11" s="131">
        <f>INDEX([38]HSN2!$V$1:$AL$36,MATCH($A11,[38]HSN2!$V$1:$V$36,0),MATCH(BDE$1,[38]HSN2!$V$1:$AL$1,0))</f>
        <v>135911</v>
      </c>
      <c r="BDF11" s="131">
        <f>INDEX([38]HSN2!$V$1:$AL$36,MATCH($A11,[38]HSN2!$V$1:$V$36,0),MATCH(BDF$1,[38]HSN2!$V$1:$AL$1,0))</f>
        <v>24521818</v>
      </c>
      <c r="BDG11" s="116">
        <f>INDEX([38]HSN2!$V$1:$AL$36,MATCH($A11,[38]HSN2!$V$1:$V$36,0),MATCH(BDG$1,[38]HSN2!$V$1:$AL$1,0))</f>
        <v>0.74</v>
      </c>
      <c r="BDH11" s="131">
        <f>INDEX([38]HSN2!$V$1:$AL$36,MATCH($A11,[38]HSN2!$V$1:$V$36,0),MATCH(BDH$1,[38]HSN2!$V$1:$AL$1,0))</f>
        <v>192245</v>
      </c>
      <c r="BDI11" s="131">
        <f>INDEX([38]HSN2!$V$1:$AL$36,MATCH($A11,[38]HSN2!$V$1:$V$36,0),MATCH(BDI$1,[38]HSN2!$V$1:$AL$1,0))</f>
        <v>25830971</v>
      </c>
      <c r="BDJ11" s="88">
        <f>INDEX('[14]1718 Collected Indicators'!$A$3:$CH$36,MATCH($A11,'[14]1718 Collected Indicators'!$A$3:$A$36,0),MATCH(BDJ$1,'[14]1718 Collected Indicators'!$A$3:$CH$3,0))</f>
        <v>0.8151955421038144</v>
      </c>
      <c r="BDK11" s="32">
        <f>INDEX('[14]1718 Collected Indicators'!$A$3:$CH$36,MATCH($A11,'[14]1718 Collected Indicators'!$A$3:$A$36,0),MATCH(BDK$1,'[14]1718 Collected Indicators'!$A$3:$CH$3,0))</f>
        <v>220312</v>
      </c>
      <c r="BDL11" s="32">
        <f>INDEX('[14]1718 Collected Indicators'!$A$3:$CH$36,MATCH($A11,'[14]1718 Collected Indicators'!$A$3:$A$36,0),MATCH(BDL$1,'[14]1718 Collected Indicators'!$A$3:$CH$3,0))</f>
        <v>27025663</v>
      </c>
      <c r="BDM11" s="88">
        <f>INDEX('[15]1819 Collected Indicators'!$A$3:$CV$36,MATCH($A11,'[15]1819 Collected Indicators'!$A$3:$A$36,0),MATCH(BDM$1,'[15]1819 Collected Indicators'!$A$3:$CV$3,0))</f>
        <v>1.1887819791787315</v>
      </c>
      <c r="BDN11" s="32">
        <f>INDEX('[15]1819 Collected Indicators'!$A$3:$CV$36,MATCH($A11,'[15]1819 Collected Indicators'!$A$3:$A$36,0),MATCH(BDN$1,'[15]1819 Collected Indicators'!$A$3:$CV$3,0))</f>
        <v>341581</v>
      </c>
      <c r="BDO11" s="40">
        <f>INDEX('[15]1819 Collected Indicators'!$A$3:$CV$36,MATCH($A11,'[15]1819 Collected Indicators'!$A$3:$A$36,0),MATCH(BDO$1,'[15]1819 Collected Indicators'!$A$3:$CV$3,0))</f>
        <v>28733696</v>
      </c>
      <c r="BDP11" s="32">
        <f>INDEX('[11]1920 Collected Indicators'!$A$3:$CV$36,MATCH($A11,'[11]1920 Collected Indicators'!$A$3:$A$36,0),MATCH(BDP$1,'[11]1920 Collected Indicators'!$A$3:$CV$3,0))</f>
        <v>0.52647361002321946</v>
      </c>
      <c r="BDQ11" s="262">
        <f>INDEX('[11]1920 Collected Indicators'!$A$3:$CV$36,MATCH($A11,'[11]1920 Collected Indicators'!$A$3:$A$36,0),MATCH(BDQ$1,'[11]1920 Collected Indicators'!$A$3:$CV$3,0))</f>
        <v>156998</v>
      </c>
      <c r="BDR11" s="33">
        <f>INDEX('[11]1920 Collected Indicators'!$A$3:$CV$36,MATCH($A11,'[11]1920 Collected Indicators'!$A$3:$A$36,0),MATCH(BDR$1,'[11]1920 Collected Indicators'!$A$3:$CV$3,0))</f>
        <v>29820678</v>
      </c>
      <c r="BDS11" s="133">
        <v>55.026261145718827</v>
      </c>
      <c r="BDT11" s="116">
        <v>62.441707521224444</v>
      </c>
      <c r="BDU11" s="116">
        <v>76.680547293277812</v>
      </c>
      <c r="BDV11" s="116">
        <f>INDEX([38]HSN3!$V$1:$AL$36,MATCH($A11,[38]HSN3!$V$1:$V$36,0),MATCH(BDV$1,[38]HSN3!$V$1:$AL$1,0))</f>
        <v>71.39</v>
      </c>
      <c r="BDW11" s="131">
        <f>INDEX([38]HSN3!$V$1:$AL$36,MATCH($A11,[38]HSN3!$V$1:$V$36,0),MATCH(BDW$1,[38]HSN3!$V$1:$AL$1,0))</f>
        <v>6099</v>
      </c>
      <c r="BDX11" s="131">
        <f>INDEX([38]HSN3!$V$1:$AL$36,MATCH($A11,[38]HSN3!$V$1:$V$36,0),MATCH(BDX$1,[38]HSN3!$V$1:$AL$1,0))</f>
        <v>8543</v>
      </c>
      <c r="BDY11" s="116">
        <f>INDEX([38]HSN3!$V$1:$AL$36,MATCH($A11,[38]HSN3!$V$1:$V$36,0),MATCH(BDY$1,[38]HSN3!$V$1:$AL$1,0))</f>
        <v>81.599999999999994</v>
      </c>
      <c r="BDZ11" s="131">
        <f>INDEX([38]HSN3!$V$1:$AL$36,MATCH($A11,[38]HSN3!$V$1:$V$36,0),MATCH(BDZ$1,[38]HSN3!$V$1:$AL$1,0))</f>
        <v>7016</v>
      </c>
      <c r="BEA11" s="131">
        <f>INDEX([38]HSN3!$V$1:$AL$36,MATCH($A11,[38]HSN3!$V$1:$V$36,0),MATCH(BEA$1,[38]HSN3!$V$1:$AL$1,0))</f>
        <v>8598</v>
      </c>
      <c r="BEB11" s="116">
        <f>INDEX([38]HSN3!$V$1:$AL$36,MATCH($A11,[38]HSN3!$V$1:$V$36,0),MATCH(BEB$1,[38]HSN3!$V$1:$AL$1,0))</f>
        <v>91.97</v>
      </c>
      <c r="BEC11" s="131">
        <f>INDEX([38]HSN3!$V$1:$AL$36,MATCH($A11,[38]HSN3!$V$1:$V$36,0),MATCH(BEC$1,[38]HSN3!$V$1:$AL$1,0))</f>
        <v>7936</v>
      </c>
      <c r="BED11" s="131">
        <f>INDEX([38]HSN3!$V$1:$AL$36,MATCH($A11,[38]HSN3!$V$1:$V$36,0),MATCH(BED$1,[38]HSN3!$V$1:$AL$1,0))</f>
        <v>8629</v>
      </c>
      <c r="BEE11" s="116">
        <f>INDEX([38]HSN3!$V$1:$AL$36,MATCH($A11,[38]HSN3!$V$1:$V$36,0),MATCH(BEE$1,[38]HSN3!$V$1:$AL$1,0))</f>
        <v>95.98</v>
      </c>
      <c r="BEF11" s="131">
        <f>INDEX([38]HSN3!$V$1:$AL$36,MATCH($A11,[38]HSN3!$V$1:$V$36,0),MATCH(BEF$1,[38]HSN3!$V$1:$AL$1,0))</f>
        <v>8290</v>
      </c>
      <c r="BEG11" s="131">
        <f>INDEX([38]HSN3!$V$1:$AL$36,MATCH($A11,[38]HSN3!$V$1:$V$36,0),MATCH(BEG$1,[38]HSN3!$V$1:$AL$1,0))</f>
        <v>8637</v>
      </c>
      <c r="BEH11" s="88">
        <f>INDEX('[14]1718 Collected Indicators'!$A$3:$CH$36,MATCH($A11,'[14]1718 Collected Indicators'!$A$3:$A$36,0),MATCH(BEH$1,'[14]1718 Collected Indicators'!$A$3:$CH$3,0))</f>
        <v>96.615242919640792</v>
      </c>
      <c r="BEI11" s="32">
        <f>INDEX('[14]1718 Collected Indicators'!$A$3:$CH$36,MATCH($A11,'[14]1718 Collected Indicators'!$A$3:$A$36,0),MATCH(BEI$1,'[14]1718 Collected Indicators'!$A$3:$CH$3,0))</f>
        <v>8392</v>
      </c>
      <c r="BEJ11" s="32">
        <f>INDEX('[14]1718 Collected Indicators'!$A$3:$CH$36,MATCH($A11,'[14]1718 Collected Indicators'!$A$3:$A$36,0),MATCH(BEJ$1,'[14]1718 Collected Indicators'!$A$3:$CH$3,0))</f>
        <v>8686</v>
      </c>
      <c r="BEK11" s="88">
        <f>INDEX('[15]1819 Collected Indicators'!$A$3:$CV$36,MATCH($A11,'[15]1819 Collected Indicators'!$A$3:$A$36,0),MATCH(BEK$1,'[15]1819 Collected Indicators'!$A$3:$CV$3,0))</f>
        <v>96.68843818035981</v>
      </c>
      <c r="BEL11" s="32">
        <f>INDEX('[15]1819 Collected Indicators'!$A$3:$CV$36,MATCH($A11,'[15]1819 Collected Indicators'!$A$3:$A$36,0),MATCH(BEL$1,'[15]1819 Collected Indicators'!$A$3:$CV$3,0))</f>
        <v>8438</v>
      </c>
      <c r="BEM11" s="32">
        <f>INDEX('[15]1819 Collected Indicators'!$A$3:$CV$36,MATCH($A11,'[15]1819 Collected Indicators'!$A$3:$A$36,0),MATCH(BEM$1,'[15]1819 Collected Indicators'!$A$3:$CV$3,0))</f>
        <v>8727</v>
      </c>
      <c r="BEN11" s="284">
        <f>INDEX('[11]1920 Collected Indicators'!$A$3:$CV$36,MATCH($A11,'[11]1920 Collected Indicators'!$A$3:$A$36,0),MATCH(BEN$1,'[11]1920 Collected Indicators'!$A$3:$CV$3,0))</f>
        <v>97.450713800135958</v>
      </c>
      <c r="BEO11" s="39">
        <f>INDEX('[11]1920 Collected Indicators'!$A$3:$CV$36,MATCH($A11,'[11]1920 Collected Indicators'!$A$3:$A$36,0),MATCH(BEO$1,'[11]1920 Collected Indicators'!$A$3:$CV$3,0))</f>
        <v>8601</v>
      </c>
      <c r="BEP11" s="287">
        <f>INDEX('[11]1920 Collected Indicators'!$A$3:$CV$36,MATCH($A11,'[11]1920 Collected Indicators'!$A$3:$A$36,0),MATCH(BEP$1,'[11]1920 Collected Indicators'!$A$3:$CV$3,0))</f>
        <v>8826</v>
      </c>
      <c r="BEQ11" s="133">
        <v>83.737734844451211</v>
      </c>
      <c r="BER11" s="116">
        <v>82.329867380611418</v>
      </c>
      <c r="BES11" s="136">
        <v>86.599569139625686</v>
      </c>
      <c r="BET11" s="115">
        <f>INDEX([38]HSN4b!$V$1:$AL$36,MATCH($A11,[38]HSN4b!$V$1:$V$36,0),MATCH(BET$1,[38]HSN4b!$V$1:$AL$1,0))</f>
        <v>17.41</v>
      </c>
      <c r="BEU11" s="131">
        <f>INDEX([38]HSN4b!$V$1:$AL$36,MATCH($A11,[38]HSN4b!$V$1:$V$36,0),MATCH(BEU$1,[38]HSN4b!$V$1:$AL$1,0))</f>
        <v>349634</v>
      </c>
      <c r="BEV11" s="131">
        <f>INDEX([38]HSN4b!$V$1:$AL$36,MATCH($A11,[38]HSN4b!$V$1:$V$36,0),MATCH(BEV$1,[38]HSN4b!$V$1:$AL$1,0))</f>
        <v>20079</v>
      </c>
      <c r="BEW11" s="116">
        <f>INDEX([38]HSN4b!$V$1:$AL$36,MATCH($A11,[38]HSN4b!$V$1:$V$36,0),MATCH(BEW$1,[38]HSN4b!$V$1:$AL$1,0))</f>
        <v>14.81</v>
      </c>
      <c r="BEX11" s="131">
        <f>INDEX([38]HSN4b!$V$1:$AL$36,MATCH($A11,[38]HSN4b!$V$1:$V$36,0),MATCH(BEX$1,[38]HSN4b!$V$1:$AL$1,0))</f>
        <v>243578</v>
      </c>
      <c r="BEY11" s="131">
        <f>INDEX([38]HSN4b!$V$1:$AL$36,MATCH($A11,[38]HSN4b!$V$1:$V$36,0),MATCH(BEY$1,[38]HSN4b!$V$1:$AL$1,0))</f>
        <v>16448</v>
      </c>
      <c r="BEZ11" s="116">
        <f>INDEX([38]HSN4b!$V$1:$AL$36,MATCH($A11,[38]HSN4b!$V$1:$V$36,0),MATCH(BEZ$1,[38]HSN4b!$V$1:$AL$1,0))</f>
        <v>13.75</v>
      </c>
      <c r="BFA11" s="131">
        <f>INDEX([38]HSN4b!$V$1:$AL$36,MATCH($A11,[38]HSN4b!$V$1:$V$36,0),MATCH(BFA$1,[38]HSN4b!$V$1:$AL$1,0))</f>
        <v>209888</v>
      </c>
      <c r="BFB11" s="131">
        <f>INDEX([38]HSN4b!$V$1:$AL$36,MATCH($A11,[38]HSN4b!$V$1:$V$36,0),MATCH(BFB$1,[38]HSN4b!$V$1:$AL$1,0))</f>
        <v>15262</v>
      </c>
      <c r="BFC11" s="116">
        <f>INDEX([38]HSN4b!$V$1:$AL$36,MATCH($A11,[38]HSN4b!$V$1:$V$36,0),MATCH(BFC$1,[38]HSN4b!$V$1:$AL$1,0))</f>
        <v>12.75</v>
      </c>
      <c r="BFD11" s="131">
        <f>INDEX([38]HSN4b!$V$1:$AL$36,MATCH($A11,[38]HSN4b!$V$1:$V$36,0),MATCH(BFD$1,[38]HSN4b!$V$1:$AL$1,0))</f>
        <v>163628</v>
      </c>
      <c r="BFE11" s="131">
        <f>INDEX([38]HSN4b!$V$1:$AL$36,MATCH($A11,[38]HSN4b!$V$1:$V$36,0),MATCH(BFE$1,[38]HSN4b!$V$1:$AL$1,0))</f>
        <v>12838</v>
      </c>
      <c r="BFF11" s="88">
        <f>INDEX('[14]1718 Collected Indicators'!$A$3:$CH$36,MATCH($A11,'[14]1718 Collected Indicators'!$A$3:$A$36,0),MATCH(BFF$1,'[14]1718 Collected Indicators'!$A$3:$CH$3,0))</f>
        <v>7.1567731277533042</v>
      </c>
      <c r="BFG11" s="32">
        <f>INDEX('[14]1718 Collected Indicators'!$A$3:$CH$36,MATCH($A11,'[14]1718 Collected Indicators'!$A$3:$A$36,0),MATCH(BFG$1,'[14]1718 Collected Indicators'!$A$3:$CH$3,0))</f>
        <v>129967</v>
      </c>
      <c r="BFH11" s="32">
        <f>INDEX('[14]1718 Collected Indicators'!$A$3:$CH$36,MATCH($A11,'[14]1718 Collected Indicators'!$A$3:$A$36,0),MATCH(BFH$1,'[14]1718 Collected Indicators'!$A$3:$CH$3,0))</f>
        <v>18160</v>
      </c>
      <c r="BFI11" s="88">
        <f>INDEX('[15]1819 Collected Indicators'!$A$3:$CV$36,MATCH($A11,'[15]1819 Collected Indicators'!$A$3:$A$36,0),MATCH(BFI$1,'[15]1819 Collected Indicators'!$A$3:$CV$3,0))</f>
        <v>8.9756606751871271</v>
      </c>
      <c r="BFJ11" s="32">
        <f>INDEX('[15]1819 Collected Indicators'!$A$3:$CV$36,MATCH($A11,'[15]1819 Collected Indicators'!$A$3:$A$36,0),MATCH(BFJ$1,'[15]1819 Collected Indicators'!$A$3:$CV$3,0))</f>
        <v>176273</v>
      </c>
      <c r="BFK11" s="40">
        <f>INDEX('[15]1819 Collected Indicators'!$A$3:$CV$36,MATCH($A11,'[15]1819 Collected Indicators'!$A$3:$A$36,0),MATCH(BFK$1,'[15]1819 Collected Indicators'!$A$3:$CV$3,0))</f>
        <v>19639</v>
      </c>
      <c r="BFL11" s="32">
        <f>INDEX('[11]1920 Collected Indicators'!$A$3:$CV$36,MATCH($A11,'[11]1920 Collected Indicators'!$A$3:$A$36,0),MATCH(BFL$1,'[11]1920 Collected Indicators'!$A$3:$CV$3,0))</f>
        <v>7.2348901818944276</v>
      </c>
      <c r="BFM11" s="32">
        <f>INDEX('[11]1920 Collected Indicators'!$A$3:$CV$36,MATCH($A11,'[11]1920 Collected Indicators'!$A$3:$A$36,0),MATCH(BFM$1,'[11]1920 Collected Indicators'!$A$3:$CV$3,0))</f>
        <v>138020</v>
      </c>
      <c r="BFN11" s="262">
        <f>INDEX('[11]1920 Collected Indicators'!$A$3:$CV$36,MATCH($A11,'[11]1920 Collected Indicators'!$A$3:$A$36,0),MATCH(BFN$1,'[11]1920 Collected Indicators'!$A$3:$CV$3,0))</f>
        <v>19077</v>
      </c>
      <c r="BFO11" s="115">
        <v>72.871625748137291</v>
      </c>
      <c r="BFP11" s="116">
        <v>75.881860576348203</v>
      </c>
      <c r="BFQ11" s="116">
        <v>88.126115407495547</v>
      </c>
      <c r="BFR11" s="116">
        <f>INDEX([38]HSN5!$V$1:$AL$36,MATCH($A11,[38]HSN5!$V$1:$V$36,0),MATCH(BFR$1,[38]HSN5!$V$1:$AL$1,0))</f>
        <v>94.63</v>
      </c>
      <c r="BFS11" s="131">
        <f>INDEX([38]HSN5!$V$1:$AL$36,MATCH($A11,[38]HSN5!$V$1:$V$36,0),MATCH(BFS$1,[38]HSN5!$V$1:$AL$1,0))</f>
        <v>8084</v>
      </c>
      <c r="BFT11" s="131">
        <f>INDEX([38]HSN5!$V$1:$AL$36,MATCH($A11,[38]HSN5!$V$1:$V$36,0),MATCH(BFT$1,[38]HSN5!$V$1:$AL$1,0))</f>
        <v>8543</v>
      </c>
      <c r="BFU11" s="116">
        <f>INDEX([38]HSN5!$V$1:$AL$36,MATCH($A11,[38]HSN5!$V$1:$V$36,0),MATCH(BFU$1,[38]HSN5!$V$1:$AL$1,0))</f>
        <v>96.95</v>
      </c>
      <c r="BFV11" s="131">
        <f>INDEX([38]HSN5!$V$1:$AL$36,MATCH($A11,[38]HSN5!$V$1:$V$36,0),MATCH(BFV$1,[38]HSN5!$V$1:$AL$1,0))</f>
        <v>8336</v>
      </c>
      <c r="BFW11" s="131">
        <f>INDEX([38]HSN5!$V$1:$AL$36,MATCH($A11,[38]HSN5!$V$1:$V$36,0),MATCH(BFW$1,[38]HSN5!$V$1:$AL$1,0))</f>
        <v>8598</v>
      </c>
      <c r="BFX11" s="116">
        <f>INDEX([38]HSN5!$V$1:$AL$36,MATCH($A11,[38]HSN5!$V$1:$V$36,0),MATCH(BFX$1,[38]HSN5!$V$1:$AL$1,0))</f>
        <v>93.81</v>
      </c>
      <c r="BFY11" s="131">
        <f>INDEX([38]HSN5!$V$1:$AL$36,MATCH($A11,[38]HSN5!$V$1:$V$36,0),MATCH(BFY$1,[38]HSN5!$V$1:$AL$1,0))</f>
        <v>8095</v>
      </c>
      <c r="BFZ11" s="131">
        <f>INDEX([38]HSN5!$V$1:$AL$36,MATCH($A11,[38]HSN5!$V$1:$V$36,0),MATCH(BFZ$1,[38]HSN5!$V$1:$AL$1,0))</f>
        <v>8629</v>
      </c>
      <c r="BGA11" s="116">
        <f>INDEX([38]HSN5!$V$1:$AL$36,MATCH($A11,[38]HSN5!$V$1:$V$36,0),MATCH(BGA$1,[38]HSN5!$V$1:$AL$1,0))</f>
        <v>94.32</v>
      </c>
      <c r="BGB11" s="131">
        <f>INDEX([38]HSN5!$V$1:$AL$36,MATCH($A11,[38]HSN5!$V$1:$V$36,0),MATCH(BGB$1,[38]HSN5!$V$1:$AL$1,0))</f>
        <v>8146</v>
      </c>
      <c r="BGC11" s="131">
        <f>INDEX([38]HSN5!$V$1:$AL$36,MATCH($A11,[38]HSN5!$V$1:$V$36,0),MATCH(BGC$1,[38]HSN5!$V$1:$AL$1,0))</f>
        <v>8637</v>
      </c>
      <c r="BGD11" s="88">
        <f>INDEX('[14]1718 Collected Indicators'!$A$3:$CH$36,MATCH($A11,'[14]1718 Collected Indicators'!$A$3:$A$36,0),MATCH(BGD$1,'[14]1718 Collected Indicators'!$A$3:$CH$3,0))</f>
        <v>96.546166244531435</v>
      </c>
      <c r="BGE11" s="32">
        <f>INDEX('[14]1718 Collected Indicators'!$A$3:$CH$36,MATCH($A11,'[14]1718 Collected Indicators'!$A$3:$A$36,0),MATCH(BGE$1,'[14]1718 Collected Indicators'!$A$3:$CH$3,0))</f>
        <v>8386</v>
      </c>
      <c r="BGF11" s="32">
        <f>INDEX('[14]1718 Collected Indicators'!$A$3:$CH$36,MATCH($A11,'[14]1718 Collected Indicators'!$A$3:$A$36,0),MATCH(BGF$1,'[14]1718 Collected Indicators'!$A$3:$CH$3,0))</f>
        <v>8686</v>
      </c>
      <c r="BGG11" s="88">
        <f>INDEX('[15]1819 Collected Indicators'!$A$3:$CV$36,MATCH($A11,'[15]1819 Collected Indicators'!$A$3:$A$36,0),MATCH(BGG$1,'[15]1819 Collected Indicators'!$A$3:$CV$3,0))</f>
        <v>96.860318551621404</v>
      </c>
      <c r="BGH11" s="32">
        <f>INDEX('[15]1819 Collected Indicators'!$A$3:$CV$36,MATCH($A11,'[15]1819 Collected Indicators'!$A$3:$A$36,0),MATCH(BGH$1,'[15]1819 Collected Indicators'!$A$3:$CV$3,0))</f>
        <v>8453</v>
      </c>
      <c r="BGI11" s="40">
        <f>INDEX('[15]1819 Collected Indicators'!$A$3:$CV$36,MATCH($A11,'[15]1819 Collected Indicators'!$A$3:$A$36,0),MATCH(BGI$1,'[15]1819 Collected Indicators'!$A$3:$CV$3,0))</f>
        <v>8727</v>
      </c>
      <c r="BGJ11" s="140">
        <f t="array" ref="BGJ11">INDEX([39]Extraction!$A$3:$P$36,MATCH($A11,[39]Extraction!$P$3:$P$36,0),MATCH(BGJ$1,[39]Extraction!$A$3:$P$3,0))</f>
        <v>33.75</v>
      </c>
      <c r="BGK11" s="284">
        <f t="array" ref="BGK11">INDEX([39]Extraction!$A$3:$P$36,MATCH($A11,[39]Extraction!$P$3:$P$36,0),MATCH(BGK$1,[39]Extraction!$A$3:$P$3,0))</f>
        <v>2912</v>
      </c>
      <c r="BGL11" s="262">
        <f t="array" ref="BGL11">INDEX([39]Extraction!$A$3:$P$36,MATCH($A11,[39]Extraction!$P$3:$P$36,0),MATCH(BGL$1,[39]Extraction!$A$3:$P$3,0))</f>
        <v>8629</v>
      </c>
      <c r="BGM11" s="132">
        <f t="array" ref="BGM11">INDEX([39]Extraction!$A$3:$P$36,MATCH($A11,[39]Extraction!$P$3:$P$36,0),MATCH(BGM$1,[39]Extraction!$A$3:$P$3,0))</f>
        <v>36.97</v>
      </c>
      <c r="BGN11" s="32">
        <f t="array" ref="BGN11">INDEX([39]Extraction!$A$3:$P$36,MATCH($A11,[39]Extraction!$P$3:$P$36,0),MATCH(BGN$1,[39]Extraction!$A$3:$P$3,0))</f>
        <v>3196</v>
      </c>
      <c r="BGO11" s="32">
        <f t="array" ref="BGO11">INDEX([39]Extraction!$A$3:$P$36,MATCH($A11,[39]Extraction!$P$3:$P$36,0),MATCH(BGO$1,[39]Extraction!$A$3:$P$3,0))</f>
        <v>8645</v>
      </c>
      <c r="BGP11" s="132">
        <f t="array" ref="BGP11">INDEX([39]Extraction!$A$3:$P$36,MATCH($A11,[39]Extraction!$P$3:$P$36,0),MATCH(BGP$1,[39]Extraction!$A$3:$P$3,0))</f>
        <v>58.05</v>
      </c>
      <c r="BGQ11" s="32">
        <f t="array" ref="BGQ11">INDEX([39]Extraction!$A$3:$P$36,MATCH($A11,[39]Extraction!$P$3:$P$36,0),MATCH(BGQ$1,[39]Extraction!$A$3:$P$3,0))</f>
        <v>5042</v>
      </c>
      <c r="BGR11" s="32">
        <f t="array" ref="BGR11">INDEX([39]Extraction!$A$3:$P$36,MATCH($A11,[39]Extraction!$P$3:$P$36,0),MATCH(BGR$1,[39]Extraction!$A$3:$P$3,0))</f>
        <v>8686</v>
      </c>
      <c r="BGS11" s="132">
        <f t="array" ref="BGS11">INDEX([39]Extraction!$A$3:$P$36,MATCH($A11,[39]Extraction!$P$3:$P$36,0),MATCH(BGS$1,[39]Extraction!$A$3:$P$3,0))</f>
        <v>58.52</v>
      </c>
      <c r="BGT11" s="32">
        <f t="array" ref="BGT11">INDEX([39]Extraction!$A$3:$P$36,MATCH($A11,[39]Extraction!$P$3:$P$36,0),MATCH(BGT$1,[39]Extraction!$A$3:$P$3,0))</f>
        <v>5107</v>
      </c>
      <c r="BGU11" s="32">
        <f t="array" ref="BGU11">INDEX([39]Extraction!$A$3:$P$36,MATCH($A11,[39]Extraction!$P$3:$P$36,0),MATCH(BGU$1,[39]Extraction!$A$3:$P$3,0))</f>
        <v>8727</v>
      </c>
      <c r="BGV11" s="132">
        <f>INDEX('[11]1920 Collected Indicators'!$A$3:$CV$36,MATCH($A11,'[11]1920 Collected Indicators'!$A$3:$A$36,0),MATCH(BGV$1,'[11]1920 Collected Indicators'!$A$3:$CV$3,0))</f>
        <v>82.807892946246326</v>
      </c>
      <c r="BGW11" s="32">
        <f>INDEX('[11]1920 Collected Indicators'!$A$3:$CV$36,MATCH($A11,'[11]1920 Collected Indicators'!$A$3:$A$36,0),MATCH(BGW$1,'[11]1920 Collected Indicators'!$A$3:$CV$3,0))</f>
        <v>7302</v>
      </c>
      <c r="BGX11" s="33">
        <f>INDEX('[11]1920 Collected Indicators'!$A$3:$CV$36,MATCH($A11,'[11]1920 Collected Indicators'!$A$3:$A$36,0),MATCH(BGX$1,'[11]1920 Collected Indicators'!$A$3:$CV$3,0))</f>
        <v>8818</v>
      </c>
      <c r="BGY11" s="133">
        <f>INDEX('[25]Corporate Management'!$B$6:$EY$40,MATCH($A11,'[25]Corporate Management'!$B$6:$B$40,0),MATCH(BGY$1,'[25]Corporate Management'!$B$40:$EY$40,0))</f>
        <v>78.172588832487307</v>
      </c>
      <c r="BGZ11" s="131">
        <f>INDEX('[25]Corporate Management'!$B$6:$EY$40,MATCH($A11,'[25]Corporate Management'!$B$6:$B$40,0),MATCH(BGZ$1,'[25]Corporate Management'!$B$40:$EY$40,0))</f>
        <v>154</v>
      </c>
      <c r="BHA11" s="131">
        <f>INDEX('[25]Corporate Management'!$B$6:$EY$40,MATCH($A11,'[25]Corporate Management'!$B$6:$B$40,0),MATCH(BHA$1,'[25]Corporate Management'!$B$40:$EY$40,0))</f>
        <v>197</v>
      </c>
      <c r="BHB11" s="116">
        <f>INDEX('[25]Corporate Management'!$B$6:$EY$40,MATCH($A11,'[25]Corporate Management'!$B$6:$B$40,0),MATCH(BHB$1,'[25]Corporate Management'!$B$40:$EY$40,0))</f>
        <v>80.104712041884824</v>
      </c>
      <c r="BHC11" s="131">
        <f>INDEX('[25]Corporate Management'!$B$6:$EY$40,MATCH($A11,'[25]Corporate Management'!$B$6:$B$40,0),MATCH(BHC$1,'[25]Corporate Management'!$B$40:$EY$40,0))</f>
        <v>153</v>
      </c>
      <c r="BHD11" s="131">
        <f>INDEX('[25]Corporate Management'!$B$6:$EY$40,MATCH($A11,'[25]Corporate Management'!$B$6:$B$40,0),MATCH(BHD$1,'[25]Corporate Management'!$B$40:$EY$40,0))</f>
        <v>191</v>
      </c>
      <c r="BHE11" s="116">
        <f>INDEX('[25]Corporate Management'!$B$6:$EY$40,MATCH($A11,'[25]Corporate Management'!$B$6:$B$40,0),MATCH(BHE$1,'[25]Corporate Management'!$B$40:$EY$40,0))</f>
        <v>83.248730964467015</v>
      </c>
      <c r="BHF11" s="131">
        <f>INDEX('[25]Corporate Management'!$B$6:$EY$40,MATCH($A11,'[25]Corporate Management'!$B$6:$B$40,0),MATCH(BHF$1,'[25]Corporate Management'!$B$40:$EY$40,0))</f>
        <v>164</v>
      </c>
      <c r="BHG11" s="131">
        <f>INDEX('[25]Corporate Management'!$B$6:$EY$40,MATCH($A11,'[25]Corporate Management'!$B$6:$B$40,0),MATCH(BHG$1,'[25]Corporate Management'!$B$40:$EY$40,0))</f>
        <v>197</v>
      </c>
      <c r="BHH11" s="116">
        <f>INDEX('[26]All Data'!$A$1:$Y$34,MATCH($A11,'[26]All Data'!$A$1:$A$34,0),MATCH(BHH$1,'[26]All Data'!$A$1:$Y$1,0))</f>
        <v>83.838383838383834</v>
      </c>
      <c r="BHI11" s="131">
        <f>INDEX('[26]All Data'!$A$1:$Y$34,MATCH($A11,'[26]All Data'!$A$1:$A$34,0),MATCH(BHI$1,'[26]All Data'!$A$1:$Y$1,0))</f>
        <v>166</v>
      </c>
      <c r="BHJ11" s="131">
        <f>INDEX('[26]All Data'!$A$1:$Y$34,MATCH($A11,'[26]All Data'!$A$1:$A$34,0),MATCH(BHJ$1,'[26]All Data'!$A$1:$Y$1,0))</f>
        <v>198</v>
      </c>
      <c r="BHK11" s="116">
        <f>INDEX('[27]All Data'!$A$1:$Y$34,MATCH($A11,'[27]All Data'!$A$1:$A$34,0),MATCH(BHK$1,'[27]All Data'!$A$1:$Y$1,0))</f>
        <v>84.771573604060919</v>
      </c>
      <c r="BHL11" s="131">
        <f>INDEX('[27]All Data'!$A$1:$Y$34,MATCH($A11,'[27]All Data'!$A$1:$A$34,0),MATCH(BHL$1,'[27]All Data'!$A$1:$Y$1,0))</f>
        <v>167</v>
      </c>
      <c r="BHM11" s="131">
        <f>INDEX('[27]All Data'!$A$1:$Y$34,MATCH($A11,'[27]All Data'!$A$1:$A$34,0),MATCH(BHM$1,'[27]All Data'!$A$1:$Y$1,0))</f>
        <v>197</v>
      </c>
      <c r="BHN11" s="116">
        <f>INDEX('[28]All Data'!$A$1:$AB$34,MATCH($A11,'[28]All Data'!$A$1:$A$34,0),MATCH(BHN$1,'[28]All Data'!$A$1:$AB$1,0))</f>
        <v>84.771573604060919</v>
      </c>
      <c r="BHO11" s="131">
        <f>INDEX('[28]All Data'!$A$1:$AB$34,MATCH($A11,'[28]All Data'!$A$1:$A$34,0),MATCH(BHO$1,'[28]All Data'!$A$1:$AB$1,0))</f>
        <v>167</v>
      </c>
      <c r="BHP11" s="131">
        <f>INDEX('[28]All Data'!$A$1:$AB$34,MATCH($A11,'[28]All Data'!$A$1:$A$34,0),MATCH(BHP$1,'[28]All Data'!$A$1:$AB$1,0))</f>
        <v>197</v>
      </c>
      <c r="BHQ11" s="116">
        <f>INDEX('[29]SPI Raw Data 1617'!$A$3:$AN$37,MATCH($A11,'[29]SPI Raw Data 1617'!$A$3:$A$37,0),MATCH(BHQ$1,'[29]SPI Raw Data 1617'!$A$37:$AN$37,0))</f>
        <v>85.279187817258887</v>
      </c>
      <c r="BHR11" s="131">
        <f>INDEX('[29]SPI Raw Data 1617'!$A$3:$AN$37,MATCH($A11,'[29]SPI Raw Data 1617'!$A$3:$A$37,0),MATCH(BHR$1,'[29]SPI Raw Data 1617'!$A$37:$AN$37,0))</f>
        <v>168</v>
      </c>
      <c r="BHS11" s="131">
        <f>INDEX('[29]SPI Raw Data 1617'!$A$3:$AN$37,MATCH($A11,'[29]SPI Raw Data 1617'!$A$3:$A$37,0),MATCH(BHS$1,'[29]SPI Raw Data 1617'!$A$37:$AN$37,0))</f>
        <v>197</v>
      </c>
      <c r="BHT11" s="116">
        <f>INDEX('[30]SPI Raw Data 1718'!$A$3:$AN$37,MATCH($A11,'[30]SPI Raw Data 1718'!$A$3:$A$37,0),MATCH(BHT$1,'[30]SPI Raw Data 1718'!$A$37:$AN$37,0))</f>
        <v>84.848484848484844</v>
      </c>
      <c r="BHU11" s="131">
        <f>INDEX('[30]SPI Raw Data 1718'!$A$3:$AN$37,MATCH($A11,'[30]SPI Raw Data 1718'!$A$3:$A$37,0),MATCH(BHU$1,'[30]SPI Raw Data 1718'!$A$37:$AN$37,0))</f>
        <v>168</v>
      </c>
      <c r="BHV11" s="131">
        <f>INDEX('[30]SPI Raw Data 1718'!$A$3:$AN$37,MATCH($A11,'[30]SPI Raw Data 1718'!$A$3:$A$37,0),MATCH(BHV$1,'[30]SPI Raw Data 1718'!$A$37:$AN$37,0))</f>
        <v>198</v>
      </c>
      <c r="BHW11" s="116">
        <f>INDEX('[31]SPI Raw Data 1819'!$A$1:$AN$37,MATCH($A11,'[31]SPI Raw Data 1819'!$A$1:$A$37,0),MATCH(BHW$1,'[31]SPI Raw Data 1819'!$A$37:$AN$37,0))</f>
        <v>84.924623115577887</v>
      </c>
      <c r="BHX11" s="197">
        <f>INDEX('[31]SPI Raw Data 1819'!$A$1:$AN$37,MATCH($A11,'[31]SPI Raw Data 1819'!$A$1:$A$37,0),MATCH(BHX$1,'[31]SPI Raw Data 1819'!$A$37:$AN$37,0))</f>
        <v>169</v>
      </c>
      <c r="BHY11" s="225">
        <f>INDEX('[31]SPI Raw Data 1819'!$A$1:$AN$37,MATCH($A11,'[31]SPI Raw Data 1819'!$A$1:$A$37,0),MATCH(BHY$1,'[31]SPI Raw Data 1819'!$A$37:$AN$37,0))</f>
        <v>199</v>
      </c>
      <c r="BHZ11" s="197">
        <f>INDEX('[32]SPI Raw Data 1920'!$A$1:$AN$35, MATCH($A11,'[32]SPI Raw Data 1920'!$A$1:$A$35,0),MATCH(BHZ$1,'[32]SPI Raw Data 1920'!$A$37:$AN$37,0))</f>
        <v>81.313131313131322</v>
      </c>
      <c r="BIA11" s="279">
        <f>INDEX('[32]SPI Raw Data 1920'!$A$1:$AN$35, MATCH($A11,'[32]SPI Raw Data 1920'!$A$1:$A$35,0),MATCH(BIA$1,'[32]SPI Raw Data 1920'!$A$37:$AN$37,0))</f>
        <v>161</v>
      </c>
      <c r="BIB11" s="252">
        <f>INDEX('[32]SPI Raw Data 1920'!$A$1:$AN$35, MATCH($A11,'[32]SPI Raw Data 1920'!$A$1:$A$35,0),MATCH(BIB$1,'[32]SPI Raw Data 1920'!$A$37:$AN$37,0))</f>
        <v>198</v>
      </c>
      <c r="BIC11" s="115">
        <f>INDEX('[25]Corporate Management'!$B$6:$EY$40,MATCH($A11,'[25]Corporate Management'!$B$6:$B$40,0),MATCH(BIC$1,'[25]Corporate Management'!$B$40:$EY$40,0))</f>
        <v>95.272728799614413</v>
      </c>
      <c r="BID11" s="131">
        <f>INDEX('[25]Corporate Management'!$B$6:$EY$40,MATCH($A11,'[25]Corporate Management'!$B$6:$B$40,0),MATCH(BID$1,'[25]Corporate Management'!$B$40:$EY$40,0))</f>
        <v>235973</v>
      </c>
      <c r="BIE11" s="131">
        <f>INDEX('[25]Corporate Management'!$B$6:$EY$40,MATCH($A11,'[25]Corporate Management'!$B$6:$B$40,0),MATCH(BIE$1,'[25]Corporate Management'!$B$40:$EY$40,0))</f>
        <v>247681.58</v>
      </c>
      <c r="BIF11" s="116">
        <f>INDEX('[25]Corporate Management'!$B$6:$EY$40,MATCH($A11,'[25]Corporate Management'!$B$6:$B$40,0),MATCH(BIF$1,'[25]Corporate Management'!$B$40:$EY$40,0))</f>
        <v>96.482129216419409</v>
      </c>
      <c r="BIG11" s="131">
        <f>INDEX('[25]Corporate Management'!$B$6:$EY$40,MATCH($A11,'[25]Corporate Management'!$B$6:$B$40,0),MATCH(BIG$1,'[25]Corporate Management'!$B$40:$EY$40,0))</f>
        <v>239980</v>
      </c>
      <c r="BIH11" s="131">
        <f>INDEX('[25]Corporate Management'!$B$6:$EY$40,MATCH($A11,'[25]Corporate Management'!$B$6:$B$40,0),MATCH(BIH$1,'[25]Corporate Management'!$B$40:$EY$40,0))</f>
        <v>248730</v>
      </c>
      <c r="BII11" s="116">
        <f>INDEX('[25]Corporate Management'!$B$6:$EY$40,MATCH($A11,'[25]Corporate Management'!$B$6:$B$40,0),MATCH(BII$1,'[25]Corporate Management'!$B$40:$EY$40,0))</f>
        <v>96.133340093682847</v>
      </c>
      <c r="BIJ11" s="131">
        <f>INDEX('[25]Corporate Management'!$B$6:$EY$40,MATCH($A11,'[25]Corporate Management'!$B$6:$B$40,0),MATCH(BIJ$1,'[25]Corporate Management'!$B$40:$EY$40,0))</f>
        <v>246483</v>
      </c>
      <c r="BIK11" s="131">
        <f>INDEX('[25]Corporate Management'!$B$6:$EY$40,MATCH($A11,'[25]Corporate Management'!$B$6:$B$40,0),MATCH(BIK$1,'[25]Corporate Management'!$B$40:$EY$40,0))</f>
        <v>256397</v>
      </c>
      <c r="BIL11" s="116">
        <f>INDEX('[26]All Data'!$A$1:$Y$34,MATCH($A11,'[26]All Data'!$A$1:$A$34,0),MATCH(BIL$1,'[26]All Data'!$A$1:$Y$1,0))</f>
        <v>95.974037025862401</v>
      </c>
      <c r="BIM11" s="131">
        <f>INDEX('[26]All Data'!$A$1:$Y$34,MATCH($A11,'[26]All Data'!$A$1:$A$34,0),MATCH(BIM$1,'[26]All Data'!$A$1:$Y$1,0))</f>
        <v>248114</v>
      </c>
      <c r="BIN11" s="131">
        <f>INDEX('[26]All Data'!$A$1:$Y$34,MATCH($A11,'[26]All Data'!$A$1:$A$34,0),MATCH(BIN$1,'[26]All Data'!$A$1:$Y$1,0))</f>
        <v>258522</v>
      </c>
      <c r="BIO11" s="116">
        <f>INDEX('[27]All Data'!$A$1:$Y$34,MATCH($A11,'[27]All Data'!$A$1:$A$34,0),MATCH(BIO$1,'[27]All Data'!$A$1:$Y$1,0))</f>
        <v>96.03160241330319</v>
      </c>
      <c r="BIP11" s="131">
        <f>INDEX('[27]All Data'!$A$1:$Y$34,MATCH($A11,'[27]All Data'!$A$1:$A$34,0),MATCH(BIP$1,'[27]All Data'!$A$1:$Y$1,0))</f>
        <v>249420</v>
      </c>
      <c r="BIQ11" s="131">
        <f>INDEX('[27]All Data'!$A$1:$Y$34,MATCH($A11,'[27]All Data'!$A$1:$A$34,0),MATCH(BIQ$1,'[27]All Data'!$A$1:$Y$1,0))</f>
        <v>259727</v>
      </c>
      <c r="BIR11" s="116">
        <f>INDEX('[28]All Data'!$A$1:$AB$34,MATCH($A11,'[28]All Data'!$A$1:$A$34,0),MATCH(BIR$1,'[28]All Data'!$A$1:$AB$1,0))</f>
        <v>95.648598807618285</v>
      </c>
      <c r="BIS11" s="131">
        <f>INDEX('[28]All Data'!$A$1:$AB$34,MATCH($A11,'[28]All Data'!$A$1:$A$34,0),MATCH(BIS$1,'[28]All Data'!$A$1:$AB$1,0))</f>
        <v>250324.98</v>
      </c>
      <c r="BIT11" s="131">
        <f>INDEX('[28]All Data'!$A$1:$AB$34,MATCH($A11,'[28]All Data'!$A$1:$A$34,0),MATCH(BIT$1,'[28]All Data'!$A$1:$AB$1,0))</f>
        <v>261713.17</v>
      </c>
      <c r="BIU11" s="116">
        <f>INDEX('[29]SPI Raw Data 1617'!$A$3:$AN$37,MATCH($A11,'[29]SPI Raw Data 1617'!$A$3:$A$37,0),MATCH(BIU$1,'[29]SPI Raw Data 1617'!$A$37:$AN$37,0))</f>
        <v>84.089331875753743</v>
      </c>
      <c r="BIV11" s="131">
        <f>INDEX('[29]SPI Raw Data 1617'!$A$3:$AN$37,MATCH($A11,'[29]SPI Raw Data 1617'!$A$3:$A$37,0),MATCH(BIV$1,'[29]SPI Raw Data 1617'!$A$37:$AN$37,0))</f>
        <v>219149.16</v>
      </c>
      <c r="BIW11" s="131">
        <f>INDEX('[29]SPI Raw Data 1617'!$A$3:$AN$37,MATCH($A11,'[29]SPI Raw Data 1617'!$A$3:$A$37,0),MATCH(BIW$1,'[29]SPI Raw Data 1617'!$A$37:$AN$37,0))</f>
        <v>260614.7</v>
      </c>
      <c r="BIX11" s="116">
        <f>INDEX('[30]SPI Raw Data 1718'!$A$3:$AN$37,MATCH($A11,'[30]SPI Raw Data 1718'!$A$3:$A$37,0),MATCH(BIX$1,'[30]SPI Raw Data 1718'!$A$37:$AN$37,0))</f>
        <v>92.795636676096748</v>
      </c>
      <c r="BIY11" s="131">
        <f>INDEX('[30]SPI Raw Data 1718'!$A$3:$AN$37,MATCH($A11,'[30]SPI Raw Data 1718'!$A$3:$A$37,0),MATCH(BIY$1,'[30]SPI Raw Data 1718'!$A$37:$AN$37,0))</f>
        <v>254866</v>
      </c>
      <c r="BIZ11" s="131">
        <f>INDEX('[30]SPI Raw Data 1718'!$A$3:$AN$37,MATCH($A11,'[30]SPI Raw Data 1718'!$A$3:$A$37,0),MATCH(BIZ$1,'[30]SPI Raw Data 1718'!$A$37:$AN$37,0))</f>
        <v>274653</v>
      </c>
      <c r="BJA11" s="116">
        <f>INDEX('[31]SPI Raw Data 1819'!$A$1:$AN$37,MATCH($A11,'[31]SPI Raw Data 1819'!$A$1:$A$37,0),MATCH(BJA$1,'[31]SPI Raw Data 1819'!$A$37:$AN$37,0))</f>
        <v>89.146875087936522</v>
      </c>
      <c r="BJB11" s="197">
        <f>INDEX('[31]SPI Raw Data 1819'!$A$1:$AN$37,MATCH($A11,'[31]SPI Raw Data 1819'!$A$1:$A$37,0),MATCH(BJB$1,'[31]SPI Raw Data 1819'!$A$37:$AN$37,0))</f>
        <v>253441</v>
      </c>
      <c r="BJC11" s="197">
        <f>INDEX('[31]SPI Raw Data 1819'!$A$1:$AN$37,MATCH($A11,'[31]SPI Raw Data 1819'!$A$1:$A$37,0),MATCH(BJC$1,'[31]SPI Raw Data 1819'!$A$37:$AN$37,0))</f>
        <v>284296</v>
      </c>
      <c r="BJD11" s="133">
        <f>INDEX('[32]SPI Raw Data 1920'!$A$1:$AN$35, MATCH($A11,'[32]SPI Raw Data 1920'!$A$1:$A$35,0),MATCH(BJD$1,'[32]SPI Raw Data 1920'!$A$37:$AN$37,0))</f>
        <v>89.302766119264248</v>
      </c>
      <c r="BJE11" s="197">
        <f>INDEX('[32]SPI Raw Data 1920'!$A$1:$AN$35, MATCH($A11,'[32]SPI Raw Data 1920'!$A$1:$A$35,0),MATCH(BJE$1,'[32]SPI Raw Data 1920'!$A$37:$AN$37,0))</f>
        <v>253627</v>
      </c>
      <c r="BJF11" s="252">
        <f>INDEX('[32]SPI Raw Data 1920'!$A$1:$AN$35, MATCH($A11,'[32]SPI Raw Data 1920'!$A$1:$A$35,0),MATCH(BJF$1,'[32]SPI Raw Data 1920'!$A$37:$AN$37,0))</f>
        <v>284008</v>
      </c>
      <c r="BJG11" s="115" t="s">
        <v>1853</v>
      </c>
      <c r="BJH11" s="87" t="s">
        <v>1853</v>
      </c>
      <c r="BJI11" s="87">
        <f>INDEX('[40]Historic Data'!$L$2:$U$35,MATCH($A11,'[40]Historic Data'!$L$2:$L$35,0),MATCH(BJI$1,'[40]Historic Data'!$L$2:$U$2,0))</f>
        <v>3300</v>
      </c>
      <c r="BJJ11" s="116">
        <f t="shared" si="130"/>
        <v>2.21875</v>
      </c>
      <c r="BJK11" s="87">
        <v>71</v>
      </c>
      <c r="BJL11" s="87">
        <f>INDEX('[40]Historic Data'!$L$2:$U$35,MATCH($A11,'[40]Historic Data'!$L$2:$L$35,0),MATCH(BJL$1,'[40]Historic Data'!$L$2:$U$2,0))</f>
        <v>3200</v>
      </c>
      <c r="BJM11" s="116">
        <f t="shared" si="131"/>
        <v>8.6923076923076916</v>
      </c>
      <c r="BJN11" s="87">
        <v>226</v>
      </c>
      <c r="BJO11" s="87">
        <f>INDEX('[40]Historic Data'!$L$2:$U$35,MATCH($A11,'[40]Historic Data'!$L$2:$L$35,0),MATCH(BJO$1,'[40]Historic Data'!$L$2:$U$2,0))</f>
        <v>2600</v>
      </c>
      <c r="BJP11" s="116">
        <f t="shared" si="132"/>
        <v>2.8076923076923075</v>
      </c>
      <c r="BJQ11" s="87">
        <v>73</v>
      </c>
      <c r="BJR11" s="87">
        <f>INDEX('[40]Historic Data'!$L$2:$U$35,MATCH($A11,'[40]Historic Data'!$L$2:$L$35,0),MATCH(BJR$1,'[40]Historic Data'!$L$2:$U$2,0))</f>
        <v>2600</v>
      </c>
      <c r="BJS11" s="116">
        <f t="shared" si="133"/>
        <v>5.2857142857142856</v>
      </c>
      <c r="BJT11" s="87">
        <f>INDEX('[3]Raw data 16-17'!$B$2:$ACG$34,MATCH($A11,'[3]Raw data 16-17'!$A$2:$A$34,0),MATCH(BJT$1,'[3]Raw data 16-17'!$B$1:$MA$1,0))</f>
        <v>111</v>
      </c>
      <c r="BJU11" s="87">
        <f>INDEX('[40]Historic Data'!$L$2:$U$35,MATCH($A11,'[40]Historic Data'!$L$2:$L$35,0),MATCH(BJU$1,'[40]Historic Data'!$L$2:$U$2,0))</f>
        <v>2100</v>
      </c>
      <c r="BJV11" s="116">
        <f t="shared" si="134"/>
        <v>3.0454545454545454</v>
      </c>
      <c r="BJW11" s="87">
        <f>INDEX('[14]1718 Collected Indicators'!$A$3:$CH$36,MATCH($A11,'[14]1718 Collected Indicators'!$A$3:$A$36,0),MATCH(BJW$1,'[14]1718 Collected Indicators'!$A$3:$CH$3,0))</f>
        <v>67</v>
      </c>
      <c r="BJX11" s="87">
        <f>INDEX('[40]Historic Data'!$L$2:$U$35,MATCH($A11,'[40]Historic Data'!$L$2:$L$35,0),MATCH(BJX$1,'[40]Historic Data'!$L$2:$U$2,0))</f>
        <v>2200</v>
      </c>
      <c r="BJY11" s="116">
        <f>INDEX('[15]1819 Collected Indicators'!$A$3:$CV$36,MATCH($A11,'[15]1819 Collected Indicators'!$A$3:$A$36,0),MATCH(BJY$1,'[15]1819 Collected Indicators'!$A$3:$CV$3,0))</f>
        <v>5.65</v>
      </c>
      <c r="BJZ11" s="87">
        <f>INDEX('[15]1819 Collected Indicators'!$A$3:$CV$36,MATCH($A11,'[15]1819 Collected Indicators'!$A$3:$A$36,0),MATCH(BJZ$1,'[15]1819 Collected Indicators'!$A$3:$CV$3,0))</f>
        <v>113</v>
      </c>
      <c r="BKA11" s="87">
        <f>INDEX('[15]1819 Collected Indicators'!$A$3:$CV$36,MATCH($A11,'[15]1819 Collected Indicators'!$A$3:$A$36,0),MATCH(BKA$1,'[15]1819 Collected Indicators'!$A$3:$CV$3,0))</f>
        <v>2000</v>
      </c>
      <c r="BKB11" s="133">
        <f>INDEX('[11]1920 Collected Indicators'!$A$3:$CV$36,MATCH($A11,'[11]1920 Collected Indicators'!$A$3:$A$36,0),MATCH(BKB$1,'[11]1920 Collected Indicators'!$A$3:$CV$3,0))</f>
        <v>5.7142857142857144</v>
      </c>
      <c r="BKC11" s="266">
        <f>INDEX('[11]1920 Collected Indicators'!$A$3:$CV$36,MATCH($A11,'[11]1920 Collected Indicators'!$A$3:$A$36,0),MATCH(BKC$1,'[11]1920 Collected Indicators'!$A$3:$CV$3,0))</f>
        <v>80</v>
      </c>
      <c r="BKD11" s="87">
        <f>INDEX('[11]1920 Collected Indicators'!$A$3:$CV$36,MATCH($A11,'[11]1920 Collected Indicators'!$A$3:$A$36,0),MATCH(BKD$1,'[11]1920 Collected Indicators'!$A$3:$CV$3,0))</f>
        <v>1400</v>
      </c>
      <c r="BKE11" s="133">
        <f t="shared" si="135"/>
        <v>2233.6561743341404</v>
      </c>
      <c r="BKF11" s="131">
        <f>INDEX([41]Sheet1!$B$2:$I$34,MATCH($A11,[41]Sheet1!$A$2:$A$34,0),MATCH(BKF$1,[41]Sheet1!$B$1:$I$1,0))</f>
        <v>1845</v>
      </c>
      <c r="BKG11" s="131">
        <v>826</v>
      </c>
      <c r="BKH11" s="116">
        <f t="shared" si="136"/>
        <v>2852.3644752018454</v>
      </c>
      <c r="BKI11" s="131">
        <f>INDEX([41]Sheet1!$B$2:$I$34,MATCH($A11,[41]Sheet1!$A$2:$A$34,0),MATCH(BKI$1,[41]Sheet1!$B$1:$I$1,0))</f>
        <v>2473</v>
      </c>
      <c r="BKJ11" s="87">
        <v>867</v>
      </c>
      <c r="BKK11" s="116">
        <f t="shared" si="137"/>
        <v>3031.1653116531165</v>
      </c>
      <c r="BKL11" s="131">
        <f>INDEX([41]Sheet1!$B$2:$I$34,MATCH($A11,[41]Sheet1!$A$2:$A$34,0),MATCH(BKL$1,[41]Sheet1!$B$1:$I$1,0))</f>
        <v>2237</v>
      </c>
      <c r="BKM11" s="87">
        <v>738</v>
      </c>
      <c r="BKN11" s="116">
        <f t="shared" si="138"/>
        <v>1688.0952380952381</v>
      </c>
      <c r="BKO11" s="131">
        <f>INDEX([41]Sheet1!$B$2:$I$34,MATCH($A11,[41]Sheet1!$A$2:$A$34,0),MATCH(BKO$1,[41]Sheet1!$B$1:$I$1,0))</f>
        <v>1418</v>
      </c>
      <c r="BKP11" s="87">
        <v>840</v>
      </c>
      <c r="BKQ11" s="116">
        <f t="shared" si="139"/>
        <v>2391.1882510013347</v>
      </c>
      <c r="BKR11" s="131">
        <f>INDEX([41]Sheet1!$B$2:$I$34,MATCH($A11,[41]Sheet1!$A$2:$A$34,0),MATCH(BKR$1,[41]Sheet1!$B$1:$I$1,0))</f>
        <v>1791</v>
      </c>
      <c r="BKS11" s="87">
        <v>749</v>
      </c>
      <c r="BKT11" s="116">
        <f t="shared" si="140"/>
        <v>2504.4585987261144</v>
      </c>
      <c r="BKU11" s="131">
        <f>INDEX([41]Sheet1!$B$2:$I$34,MATCH($A11,[41]Sheet1!$A$2:$A$34,0),MATCH(BKU$1,[41]Sheet1!$B$1:$I$1,0))</f>
        <v>1966</v>
      </c>
      <c r="BKV11" s="87">
        <v>785</v>
      </c>
      <c r="BKW11" s="116">
        <f t="shared" si="141"/>
        <v>2823.1469440832248</v>
      </c>
      <c r="BKX11" s="87">
        <f>INDEX([41]Sheet1!$B$2:$I$34,MATCH($A11,[41]Sheet1!$A$2:$A$34,0),MATCH(BKX$1,[41]Sheet1!$B$1:$I$1,0))</f>
        <v>2171</v>
      </c>
      <c r="BKY11" s="87">
        <f>INDEX('[3]Raw data 16-17'!$B$2:$ACG$34,MATCH($A11,'[3]Raw data 16-17'!$A$2:$A$34,0),MATCH(BKY$1,'[3]Raw data 16-17'!$B$1:$MA$1,0))</f>
        <v>769</v>
      </c>
      <c r="BKZ11" s="88">
        <f t="shared" si="142"/>
        <v>2536.159600997506</v>
      </c>
      <c r="BLA11" s="32">
        <f>INDEX([4]Sheet1!$A$1:$CJ$34, MATCH($A11, [4]Sheet1!$A$1:$A$34, 0), MATCH(BLA$1, [4]Sheet1!$A$1:$CJ$1, 0))</f>
        <v>2034</v>
      </c>
      <c r="BLB11" s="32">
        <f>INDEX('[5]Finance Indicators'!$A$2:$BO$35,MATCH($A11,'[5]Finance Indicators'!$A$2:$A$35,0),MATCH(BLB$1,'[5]Finance Indicators'!$A$2:$BO$2,0))</f>
        <v>802</v>
      </c>
      <c r="BLC11" s="88">
        <f>INDEX('[6]Finance Indicators'!$B$3:$BO$35,MATCH($A11,'[6]Finance Indicators'!$A$3:$A$35,0),MATCH(BLC$1,'[6]Finance Indicators'!$B$2:$BO$2,0))</f>
        <v>2988.262910798122</v>
      </c>
      <c r="BLD11" s="88">
        <f>INDEX('[6]Finance Indicators'!$B$3:$BO$35,MATCH($A11,'[6]Finance Indicators'!$A$3:$A$35,0),MATCH(BLD$1,'[6]Finance Indicators'!$B$2:$BO$2,0))</f>
        <v>2546</v>
      </c>
      <c r="BLE11" s="88">
        <f>INDEX('[6]Finance Indicators'!$B$3:$BO$35,MATCH($A11,'[6]Finance Indicators'!$A$3:$A$35,0),MATCH(BLE$1,'[6]Finance Indicators'!$B$2:$BO$2,0))</f>
        <v>852</v>
      </c>
      <c r="BLF11" s="250">
        <f t="array" ref="BLF11">INDEX('[7]Finance Indicators'!$A$2:$BO$35,MATCH($A11,'[7]Finance Indicators'!$A$2:$A$35,0),MATCH(BLF$1,'[7]Finance Indicators'!$A$2:$BO$2,0))</f>
        <v>3536.7156208277706</v>
      </c>
      <c r="BLG11" s="250">
        <f t="array" ref="BLG11">INDEX('[7]Finance Indicators'!$A$2:$BO$35,MATCH($A11,'[7]Finance Indicators'!$A$2:$A$35,0),MATCH(BLG$1,'[7]Finance Indicators'!$A$2:$BO$2,0))</f>
        <v>2649</v>
      </c>
      <c r="BLH11" s="277">
        <f t="array" ref="BLH11">INDEX('[7]Finance Indicators'!$A$2:$BO$35,MATCH($A11,'[7]Finance Indicators'!$A$2:$A$35,0),MATCH(BLH$1,'[7]Finance Indicators'!$A$2:$BO$2,0))</f>
        <v>749</v>
      </c>
      <c r="BLI11" s="121">
        <f>(BKE11*100)/Deflators!$B$2</f>
        <v>2631.2994651586482</v>
      </c>
      <c r="BLJ11" s="137">
        <f>(BKH11*100)/Deflators!$B$3</f>
        <v>3309.9684394475839</v>
      </c>
      <c r="BLK11" s="137">
        <f>(BKK11*100)/Deflators!$B$4</f>
        <v>3446.9766956862732</v>
      </c>
      <c r="BLL11" s="137">
        <f>(BKN11*100)/Deflators!$B$5</f>
        <v>1885.6558755953297</v>
      </c>
      <c r="BLM11" s="137">
        <f>(BKQ11*100)/Deflators!$B$6</f>
        <v>2634.7033420980929</v>
      </c>
      <c r="BLN11" s="137">
        <f>(BKT11*100)/Deflators!$B$7</f>
        <v>2737.1745473271421</v>
      </c>
      <c r="BLO11" s="116">
        <f>(BKW11*100)/Deflators!$B$8</f>
        <v>3010.9584909123741</v>
      </c>
      <c r="BLP11" s="116">
        <f>(BKZ11*100)/Deflators!$B$9</f>
        <v>2658.0762555737806</v>
      </c>
      <c r="BLQ11" s="116">
        <f>(BLC11*100)/Deflators!$B$10</f>
        <v>3061.2703828408989</v>
      </c>
      <c r="BLR11" s="248">
        <f>(BLF11*100)/Deflators!$B$11</f>
        <v>3536.7156208277711</v>
      </c>
      <c r="BLS11" s="115">
        <v>20.745535714285715</v>
      </c>
      <c r="BLT11" s="116">
        <v>31.603174603174605</v>
      </c>
      <c r="BLU11" s="116">
        <v>8.9359605911330053</v>
      </c>
      <c r="BLV11" s="116">
        <v>10.375</v>
      </c>
      <c r="BLW11" s="116">
        <f>INDEX('[3]Raw data 16-17'!$B$2:$ACG$34,MATCH($A11,'[3]Raw data 16-17'!$A$2:$A$34,0),MATCH(BLW$1,'[3]Raw data 16-17'!$B$1:$MA$1,0))</f>
        <v>12.428571428571429</v>
      </c>
      <c r="BLX11" s="116">
        <f>INDEX('[14]1718 Collected Indicators'!$A$3:$CH$36,MATCH($A11,'[14]1718 Collected Indicators'!$A$3:$A$36,0),MATCH(BLX$1,'[14]1718 Collected Indicators'!$A$3:$CH$3,0))</f>
        <v>10.709183673469386</v>
      </c>
      <c r="BLY11" s="116">
        <f>INDEX('[15]1819 Collected Indicators'!$A$3:$CV$36,MATCH($A11,'[15]1819 Collected Indicators'!$A$3:$A$36,0),MATCH(BLY$1,'[15]1819 Collected Indicators'!$A$3:$CV$3,0))</f>
        <v>10.847290640394089</v>
      </c>
      <c r="BLZ11" s="248">
        <f>INDEX('[11]1920 Collected Indicators'!$A$3:$CV$36,MATCH($A11,'[11]1920 Collected Indicators'!$A$3:$A$36,0),MATCH(BLZ$1,'[11]1920 Collected Indicators'!$A$3:$CV$3,0))</f>
        <v>10.744047619047619</v>
      </c>
      <c r="BMA11" s="115">
        <f>INDEX([42]Sheet2!$A$1:$H$34,MATCH($A11,[42]Sheet2!$A$1:$A$34,0),MATCH(BMA$1,[42]Sheet2!$A$1:$H$1,0))</f>
        <v>22.934766547917896</v>
      </c>
      <c r="BMB11" s="116">
        <f>INDEX([42]Sheet2!$A$1:$H$34,MATCH($A11,[42]Sheet2!$A$1:$A$34,0),MATCH(BMB$1,[42]Sheet2!$A$1:$H$1,0))</f>
        <v>26.398802927742189</v>
      </c>
      <c r="BMC11" s="116">
        <f>INDEX([42]Sheet2!$A$1:$H$34,MATCH($A11,[42]Sheet2!$A$1:$A$34,0),MATCH(BMC$1,[42]Sheet2!$A$1:$H$1,0))</f>
        <v>30.358216938372507</v>
      </c>
      <c r="BMD11" s="116">
        <f>INDEX([42]Sheet2!$A$1:$H$34,MATCH($A11,[42]Sheet2!$A$1:$A$34,0),MATCH(BMD$1,[42]Sheet2!$A$1:$H$1,0))</f>
        <v>31.806927197203976</v>
      </c>
      <c r="BME11" s="116">
        <f>INDEX([42]Sheet2!$A$1:$H$34,MATCH($A11,[42]Sheet2!$A$1:$A$34,0),MATCH(BME$1,[42]Sheet2!$A$1:$H$1,0))</f>
        <v>27.077960936025828</v>
      </c>
      <c r="BMF11" s="116">
        <f>INDEX([42]Sheet2!$A$1:$H$34,MATCH($A11,[42]Sheet2!$A$1:$A$34,0),MATCH(BMF$1,[42]Sheet2!$A$1:$H$1,0))</f>
        <v>24.572687810830995</v>
      </c>
      <c r="BMG11" s="116">
        <f>INDEX([42]Sheet2!$A$1:$H$34,MATCH($A11,[42]Sheet2!$A$1:$A$34,0),MATCH(BMG$1,[42]Sheet2!$A$1:$H$1,0))</f>
        <v>23.050568371564637</v>
      </c>
      <c r="BMH11" s="116">
        <f>INDEX('[14]1718 Collected Indicators'!$A$3:$CH$36,MATCH($A11,'[14]1718 Collected Indicators'!$A$3:$A$36,0),MATCH(BMH$1,'[14]1718 Collected Indicators'!$A$3:$CH$3,0))</f>
        <v>20.960654412939867</v>
      </c>
      <c r="BMI11" s="116">
        <f>INDEX('[15]1819 Collected Indicators'!$A$3:$CV$36,MATCH($A11,'[15]1819 Collected Indicators'!$A$3:$A$36,0),MATCH(BMI$1,'[15]1819 Collected Indicators'!$A$3:$CV$3,0))</f>
        <v>19.369168155470014</v>
      </c>
      <c r="BMJ11" s="248">
        <f>INDEX('[11]1920 Collected Indicators'!$A$3:$CV$36,MATCH($A11,'[11]1920 Collected Indicators'!$A$3:$A$36,0),MATCH(BMJ$1,'[11]1920 Collected Indicators'!$A$3:$CV$3,0))</f>
        <v>24.898776300000002</v>
      </c>
      <c r="BMK11" s="115">
        <v>19.824440280106522</v>
      </c>
      <c r="BML11" s="87">
        <v>201</v>
      </c>
      <c r="BMM11" s="87">
        <v>101390</v>
      </c>
      <c r="BMN11" s="116">
        <v>18.708982270545597</v>
      </c>
      <c r="BMO11" s="87">
        <v>191</v>
      </c>
      <c r="BMP11" s="87">
        <v>102090</v>
      </c>
      <c r="BMQ11" s="116">
        <v>14.361960213488597</v>
      </c>
      <c r="BMR11" s="87">
        <v>148</v>
      </c>
      <c r="BMS11" s="87">
        <v>103050</v>
      </c>
      <c r="BMT11" s="116">
        <f t="shared" si="143"/>
        <v>21.711980017292728</v>
      </c>
      <c r="BMU11" s="87">
        <f>INDEX('[3]Raw data 16-17'!$B$2:$ACG$34,MATCH($A11,'[3]Raw data 16-17'!$A$2:$A$34,0),MATCH(BMU$1,'[3]Raw data 16-17'!$B$1:$MA$1,0))</f>
        <v>226</v>
      </c>
      <c r="BMV11" s="87">
        <f t="shared" si="10"/>
        <v>104090</v>
      </c>
      <c r="BMW11" s="116">
        <f>INDEX('[14]1718 Collected Indicators'!$A$3:$CH$36,MATCH($A11,'[14]1718 Collected Indicators'!$A$3:$A$36,0),MATCH(BMW$1,'[14]1718 Collected Indicators'!$A$3:$CH$3,0))</f>
        <v>19.553605494086227</v>
      </c>
      <c r="BMX11" s="131">
        <f>INDEX('[14]1718 Collected Indicators'!$A$3:$CH$36,MATCH($A11,'[14]1718 Collected Indicators'!$A$3:$A$36,0),MATCH(BMX$1,'[14]1718 Collected Indicators'!$A$3:$CH$3,0))</f>
        <v>205</v>
      </c>
      <c r="BMY11" s="131">
        <f>INDEX('[14]1718 Collected Indicators'!$A$3:$CH$36,MATCH($A11,'[14]1718 Collected Indicators'!$A$3:$A$36,0),MATCH(BMY$1,'[14]1718 Collected Indicators'!$A$3:$CH$3,0))</f>
        <v>104840</v>
      </c>
      <c r="BMZ11" s="116">
        <f>INDEX('[15]1819 Collected Indicators'!$A$3:$CV$36,MATCH($A11,'[15]1819 Collected Indicators'!$A$3:$A$36,0),MATCH(BMZ$1,'[15]1819 Collected Indicators'!$A$3:$CV$3,0))</f>
        <v>18.527271008601947</v>
      </c>
      <c r="BNA11" s="131">
        <f>INDEX('[15]1819 Collected Indicators'!$A$3:$CV$36,MATCH($A11,'[15]1819 Collected Indicators'!$A$3:$A$36,0),MATCH(BNA$1,'[15]1819 Collected Indicators'!$A$3:$CV$3,0))</f>
        <v>196</v>
      </c>
      <c r="BNB11" s="131">
        <f>INDEX('[15]1819 Collected Indicators'!$A$3:$CV$36,MATCH($A11,'[15]1819 Collected Indicators'!$A$3:$A$36,0),MATCH(BNB$1,'[15]1819 Collected Indicators'!$A$3:$CV$3,0))</f>
        <v>105790</v>
      </c>
      <c r="BNC11" s="131">
        <f>INDEX('[11]1920 Collected Indicators'!$A$3:$CV$36,MATCH($A11,'[11]1920 Collected Indicators'!$A$3:$A$36,0),MATCH(BNC$1,'[11]1920 Collected Indicators'!$A$3:$CV$3,0))</f>
        <v>16.71491269026053</v>
      </c>
      <c r="BND11" s="131">
        <f>INDEX('[11]1920 Collected Indicators'!$A$3:$CV$36,MATCH($A11,'[11]1920 Collected Indicators'!$A$3:$A$36,0),MATCH(BND$1,'[11]1920 Collected Indicators'!$A$3:$CV$3,0))</f>
        <v>179</v>
      </c>
      <c r="BNE11" s="268">
        <f>INDEX('[11]1920 Collected Indicators'!$A$3:$CV$36,MATCH($A11,'[11]1920 Collected Indicators'!$A$3:$A$36,0),MATCH(BNE$1,'[11]1920 Collected Indicators'!$A$3:$CV$3,0))</f>
        <v>107090</v>
      </c>
      <c r="BNF11" s="119">
        <f t="shared" si="144"/>
        <v>19333.333333333336</v>
      </c>
      <c r="BNG11" s="87">
        <f>INDEX('[43]All Years'!$A$1:$I$34,MATCH($A11,'[43]All Years'!$A$1:$A$34,0),MATCH(BNG$1,'[43]All Years'!$A$1:$I$1,0))</f>
        <v>1885</v>
      </c>
      <c r="BNH11" s="87">
        <v>97500</v>
      </c>
      <c r="BNI11" s="88">
        <f t="shared" si="145"/>
        <v>23041.662422328613</v>
      </c>
      <c r="BNJ11" s="87">
        <f>INDEX('[43]All Years'!$A$1:$I$34,MATCH($A11,'[43]All Years'!$A$1:$A$34,0),MATCH(BNJ$1,'[43]All Years'!$A$1:$I$1,0))</f>
        <v>2262</v>
      </c>
      <c r="BNK11" s="87">
        <v>98170</v>
      </c>
      <c r="BNL11" s="88">
        <f t="shared" si="146"/>
        <v>14110.064452156668</v>
      </c>
      <c r="BNM11" s="87">
        <f>INDEX('[43]All Years'!$A$1:$I$34,MATCH($A11,'[43]All Years'!$A$1:$A$34,0),MATCH(BNM$1,'[43]All Years'!$A$1:$I$1,0))</f>
        <v>1423</v>
      </c>
      <c r="BNN11" s="87">
        <v>100850</v>
      </c>
      <c r="BNO11" s="88">
        <f t="shared" si="147"/>
        <v>29735.595895816889</v>
      </c>
      <c r="BNP11" s="87">
        <f>INDEX('[43]All Years'!$A$1:$I$34,MATCH($A11,'[43]All Years'!$A$1:$A$34,0),MATCH(BNP$1,'[43]All Years'!$A$1:$I$1,0))</f>
        <v>3014</v>
      </c>
      <c r="BNQ11" s="87">
        <v>101360</v>
      </c>
      <c r="BNR11" s="88">
        <f t="shared" si="148"/>
        <v>48711.41597256247</v>
      </c>
      <c r="BNS11" s="131">
        <f>INDEX('[43]All Years'!$A$1:$I$34,MATCH($A11,'[43]All Years'!$A$1:$A$34,0),MATCH(BNS$1,'[43]All Years'!$A$1:$I$1,0))</f>
        <v>4971</v>
      </c>
      <c r="BNT11" s="87">
        <v>102050</v>
      </c>
      <c r="BNU11" s="88">
        <f t="shared" si="149"/>
        <v>65152.838427947601</v>
      </c>
      <c r="BNV11" s="87">
        <f>INDEX('[43]All Years'!$A$1:$I$34,MATCH($A11,'[43]All Years'!$A$1:$A$34,0),MATCH(BNV$1,'[43]All Years'!$A$1:$I$1,0))</f>
        <v>6714</v>
      </c>
      <c r="BNW11" s="131">
        <v>103050</v>
      </c>
      <c r="BNX11" s="88">
        <f t="shared" si="150"/>
        <v>56883.466231146122</v>
      </c>
      <c r="BNY11" s="87">
        <f>INDEX('[43]All Years'!$A$1:$I$34,MATCH($A11,'[43]All Years'!$A$1:$A$34,0),MATCH(BNY$1,'[43]All Years'!$A$1:$I$1,0))</f>
        <v>5921</v>
      </c>
      <c r="BNZ11" s="32">
        <v>104090</v>
      </c>
      <c r="BOA11" s="88">
        <f t="shared" si="151"/>
        <v>59786.341091186572</v>
      </c>
      <c r="BOB11" s="32">
        <f>INDEX([4]Sheet1!$A$1:$CJ$34, MATCH($A11, [4]Sheet1!$A$1:$A$34, 0), MATCH(BOB$1, [4]Sheet1!$A$1:$CJ$1, 0))</f>
        <v>6268</v>
      </c>
      <c r="BOC11" s="32">
        <f>INDEX('[5]Finance Indicators'!$A$2:$BO$35,MATCH($A11,'[5]Finance Indicators'!$A$2:$A$35,0),MATCH(BOC$1,'[5]Finance Indicators'!$A$2:$BO$2,0))</f>
        <v>104840</v>
      </c>
      <c r="BOD11" s="88">
        <f>INDEX('[6]Finance Indicators'!$B$3:$BO$35,MATCH($A11,'[6]Finance Indicators'!$A$3:$A$35,0),MATCH(BOD$1,'[6]Finance Indicators'!$B$2:$BO$2,0))</f>
        <v>52528.594385102559</v>
      </c>
      <c r="BOE11" s="88">
        <f>INDEX('[6]Finance Indicators'!$B$3:$BO$35,MATCH($A11,'[6]Finance Indicators'!$A$3:$A$35,0),MATCH(BOE$1,'[6]Finance Indicators'!$B$2:$BO$2,0))</f>
        <v>5557</v>
      </c>
      <c r="BOF11" s="88">
        <f>INDEX('[6]Finance Indicators'!$B$3:$BO$35,MATCH($A11,'[6]Finance Indicators'!$A$3:$A$35,0),MATCH(BOF$1,'[6]Finance Indicators'!$B$2:$BO$2,0))</f>
        <v>105790</v>
      </c>
      <c r="BOG11" s="250">
        <f t="array" ref="BOG11">INDEX('[7]Finance Indicators'!$A$2:$BO$35,MATCH($A11,'[7]Finance Indicators'!$A$2:$A$35,0),MATCH(BOG$1,'[7]Finance Indicators'!$A$2:$BO$2,0))</f>
        <v>48930.80586422635</v>
      </c>
      <c r="BOH11" s="250">
        <f t="array" ref="BOH11">INDEX('[7]Finance Indicators'!$A$2:$BO$35,MATCH($A11,'[7]Finance Indicators'!$A$2:$A$35,0),MATCH(BOH$1,'[7]Finance Indicators'!$A$2:$BO$2,0))</f>
        <v>5240</v>
      </c>
      <c r="BOI11" s="250">
        <f t="array" ref="BOI11">INDEX('[7]Finance Indicators'!$A$2:$BO$35,MATCH($A11,'[7]Finance Indicators'!$A$2:$A$35,0),MATCH(BOI$1,'[7]Finance Indicators'!$A$2:$BO$2,0))</f>
        <v>107090</v>
      </c>
      <c r="BOJ11" s="115">
        <f>(BNF11*100)/Deflators!$B$2</f>
        <v>22775.121007555652</v>
      </c>
      <c r="BOK11" s="116">
        <f>(BNI11*100)/Deflators!$B$3</f>
        <v>26738.22930883196</v>
      </c>
      <c r="BOL11" s="116">
        <f>(BNL11*100)/Deflators!$B$4</f>
        <v>16045.665062949005</v>
      </c>
      <c r="BOM11" s="116">
        <f>(BNO11*100)/Deflators!$B$5</f>
        <v>33215.602917370525</v>
      </c>
      <c r="BON11" s="116">
        <f>(BNR11*100)/Deflators!$B$6</f>
        <v>53672.114860675239</v>
      </c>
      <c r="BOO11" s="116">
        <f>(BNU11*100)/Deflators!$B$7</f>
        <v>71206.883244867902</v>
      </c>
      <c r="BOP11" s="116">
        <f>(BNX11*100)/Deflators!$B$8</f>
        <v>60667.673002340074</v>
      </c>
      <c r="BOQ11" s="116">
        <f>(BOA11*100)/Deflators!$B$9</f>
        <v>62660.352132260909</v>
      </c>
      <c r="BOR11" s="116">
        <f>(BOD11*100)/Deflators!$B$10</f>
        <v>53811.941935332827</v>
      </c>
      <c r="BOS11" s="248">
        <f>(BOG11*100)/Deflators!$B$11</f>
        <v>48930.80586422635</v>
      </c>
      <c r="BOT11" s="115">
        <f>INDEX([44]IG1!$AL$4:$AX$40,MATCH($A11,[44]IG1!$AL$4:$AL$40,0),MATCH(BOT$1,[44]IG1!$AL$40:$AX$40,0))</f>
        <v>22.400000000000002</v>
      </c>
      <c r="BOU11" s="116">
        <f>INDEX([44]IG1!$AL$4:$AX$40,MATCH($A11,[44]IG1!$AL$4:$AL$40,0),MATCH(BOU$1,[44]IG1!$AL$40:$AX$40,0))</f>
        <v>18.399999999999999</v>
      </c>
      <c r="BOV11" s="116">
        <f>INDEX([44]IG1!$AL$4:$AX$40,MATCH($A11,[44]IG1!$AL$4:$AL$40,0),MATCH(BOV$1,[44]IG1!$AL$40:$AX$40,0))</f>
        <v>20.8</v>
      </c>
      <c r="BOW11" s="116">
        <f>INDEX([44]IG1!$AL$4:$AX$40,MATCH($A11,[44]IG1!$AL$4:$AL$40,0),MATCH(BOW$1,[44]IG1!$AL$40:$AX$40,0))</f>
        <v>23.200000000000003</v>
      </c>
      <c r="BOX11" s="116">
        <f>INDEX([44]IG1!$AL$4:$AX$40,MATCH($A11,[44]IG1!$AL$4:$AL$40,0),MATCH(BOX$1,[44]IG1!$AL$40:$AX$40,0))</f>
        <v>22.8</v>
      </c>
      <c r="BOY11" s="116">
        <f>INDEX('[14]1718 Collected Indicators'!$A$3:$CH$36,MATCH($A11,'[14]1718 Collected Indicators'!$A$3:$A$36,0),MATCH(BOY$1,'[14]1718 Collected Indicators'!$A$3:$CH$3,0))</f>
        <v>19.3</v>
      </c>
      <c r="BOZ11" s="116">
        <f>INDEX('[15]1819 Collected Indicators'!$A$3:$CV$36,MATCH($A11,'[15]1819 Collected Indicators'!$A$3:$A$36,0),MATCH(BOZ$1,'[15]1819 Collected Indicators'!$A$3:$CV$3,0))</f>
        <v>20.8</v>
      </c>
      <c r="BPA11" s="248">
        <f>INDEX('[11]1920 Collected Indicators'!$A$3:$CV$36,MATCH($A11,'[11]1920 Collected Indicators'!$A$3:$A$36,0),MATCH(BPA$1,'[11]1920 Collected Indicators'!$A$3:$CV$3,0))</f>
        <v>16.600000000000001</v>
      </c>
      <c r="BPB11" s="115">
        <f>INDEX([45]ALL!$A$2:$F$37,MATCH($A11,[45]ALL!$A$2:$A$37,0),MATCH(BPB$1,[45]ALL!$A$37:$F$37,0))</f>
        <v>45</v>
      </c>
      <c r="BPC11" s="116">
        <f>INDEX([45]ALL!$A$2:$F$37,MATCH($A11,[45]ALL!$A$2:$A$37,0),MATCH(BPC$1,[45]ALL!$A$37:$F$37,0))</f>
        <v>57</v>
      </c>
      <c r="BPD11" s="116">
        <f>INDEX([45]ALL!$A$2:$F$37,MATCH($A11,[45]ALL!$A$2:$A$37,0),MATCH(BPD$1,[45]ALL!$A$37:$F$37,0))</f>
        <v>76</v>
      </c>
      <c r="BPE11" s="116">
        <f>INDEX([45]ALL!$A$2:$F$37,MATCH($A11,[45]ALL!$A$2:$A$37,0),MATCH(BPE$1,[45]ALL!$A$37:$F$37,0))</f>
        <v>85</v>
      </c>
      <c r="BPF11" s="116">
        <f>INDEX('[14]1718 Collected Indicators'!$A$3:$CH$36,MATCH($A11,'[14]1718 Collected Indicators'!$A$3:$A$36,0),MATCH(BPF$1,'[14]1718 Collected Indicators'!$A$3:$CH$3,0))</f>
        <v>87.97</v>
      </c>
      <c r="BPG11" s="116">
        <f>INDEX('[15]1819 Collected Indicators'!$A$3:$CV$36,MATCH($A11,'[15]1819 Collected Indicators'!$A$3:$A$36,0),MATCH(BPG$1,'[15]1819 Collected Indicators'!$A$3:$CV$3,0))</f>
        <v>88.9</v>
      </c>
      <c r="BPH11" s="248">
        <f>INDEX('[11]1920 Collected Indicators'!$A$3:$CV$36,MATCH($A11,'[11]1920 Collected Indicators'!$A$3:$A$36,0),MATCH(BPH$1,'[11]1920 Collected Indicators'!$A$3:$CV$3,0))</f>
        <v>92.8</v>
      </c>
      <c r="BPI11" s="115">
        <f>INDEX('[46]2014-15'!$A$3:$G$37,MATCH($A11,'[46]2014-15'!$A$3:$A$37,0),MATCH(BPI$1,'[46]2014-15'!$A$37:$G$37,0))</f>
        <v>7.4438202247191017</v>
      </c>
      <c r="BPJ11" s="116">
        <f>INDEX('[46]2015-16'!$A$3:$G$37,MATCH($A11,'[46]2015-16'!$A$3:$A$37,0),MATCH(BPJ$1,'[46]2015-16'!$A$37:$G$37,0))</f>
        <v>7.2592592592592595</v>
      </c>
      <c r="BPK11" s="116">
        <f>INDEX('[46]2016-17'!$A$3:$G$37,MATCH($A11,'[46]2016-17'!$A$3:$A$37,0),MATCH(BPK$1,'[46]2016-17'!$A$37:$G$37,0))</f>
        <v>5.6100981767180924</v>
      </c>
      <c r="BPL11" s="116">
        <f>INDEX('[14]1718 Collected Indicators'!$A$3:$CH$36,MATCH($A11,'[14]1718 Collected Indicators'!$A$3:$A$36,0),MATCH(BPL$1,'[14]1718 Collected Indicators'!$A$3:$CH$3,0))</f>
        <v>6.1079545454545459</v>
      </c>
      <c r="BPM11" s="116">
        <f>INDEX('[15]1819 Collected Indicators'!$A$3:$CV$36,MATCH($A11,'[15]1819 Collected Indicators'!$A$3:$A$36,0),MATCH(BPM$1,'[15]1819 Collected Indicators'!$A$3:$CV$3,0))</f>
        <v>8.3916083916083917</v>
      </c>
      <c r="BPN11" s="248">
        <f>INDEX('[11]1920 Collected Indicators'!$A$3:$CV$36,MATCH($A11,'[11]1920 Collected Indicators'!$A$3:$A$36,0),MATCH(BPN$1,'[11]1920 Collected Indicators'!$A$3:$CV$3,0))</f>
        <v>9.1799265605875142</v>
      </c>
      <c r="BPO11" s="115">
        <f>INDEX('[46]2014-15'!$A$3:$G$37,MATCH($A11,'[46]2014-15'!$A$3:$A$37,0),MATCH(BPO$1,'[46]2014-15'!$A$37:$G$37,0))</f>
        <v>0</v>
      </c>
      <c r="BPP11" s="116">
        <f>INDEX('[46]2015-16'!$A$3:$G$37,MATCH($A11,'[46]2015-16'!$A$3:$A$37,0),MATCH(BPP$1,'[46]2015-16'!$A$37:$G$37,0))</f>
        <v>12.993817457822487</v>
      </c>
      <c r="BPQ11" s="116">
        <f>INDEX('[46]2016-17'!$A$3:$G$37,MATCH($A11,'[46]2016-17'!$A$3:$A$37,0),MATCH(BPQ$1,'[46]2016-17'!$A$37:$G$37,0))</f>
        <v>0</v>
      </c>
      <c r="BPR11" s="116" t="str">
        <f>INDEX('[14]1718 Collected Indicators'!$A$3:$CH$36,MATCH($A11,'[14]1718 Collected Indicators'!$A$3:$A$36,0),MATCH(BPR$1,'[14]1718 Collected Indicators'!$A$3:$CH$3,0))</f>
        <v>NA</v>
      </c>
      <c r="BPS11" s="116">
        <f>INDEX('[15]1819 Collected Indicators'!$A$3:$CV$36,MATCH($A11,'[15]1819 Collected Indicators'!$A$3:$A$36,0),MATCH(BPS$1,'[15]1819 Collected Indicators'!$A$3:$CV$3,0))</f>
        <v>7.3049645390070932</v>
      </c>
      <c r="BPT11" s="117">
        <f>INDEX('[11]1920 Collected Indicators'!$A$3:$CV$36,MATCH($A11,'[11]1920 Collected Indicators'!$A$3:$A$36,0),MATCH(BPT$1,'[11]1920 Collected Indicators'!$A$3:$CV$3,0))</f>
        <v>7.2946175637393775</v>
      </c>
      <c r="BPU11" s="115">
        <f t="array" ref="BPU11">INDEX('[47]FINSUS Raw Data'!$A$2:$BH$35,MATCH($A11,'[47]FINSUS Raw Data'!$A$2:$A$35,0),MATCH(BPU$1,'[47]FINSUS Raw Data'!$A$2:$BH$2,0))</f>
        <v>7.25</v>
      </c>
      <c r="BPV11" s="116">
        <f t="array" ref="BPV11">INDEX('[47]FINSUS Raw Data'!$A$2:$BH$35,MATCH($A11,'[47]FINSUS Raw Data'!$A$2:$A$35,0),MATCH(BPV$1,'[47]FINSUS Raw Data'!$A$2:$BH$2,0))</f>
        <v>11.61</v>
      </c>
      <c r="BPW11" s="116">
        <f t="array" ref="BPW11">INDEX('[47]FINSUS Raw Data'!$A$2:$BH$35,MATCH($A11,'[47]FINSUS Raw Data'!$A$2:$A$35,0),MATCH(BPW$1,'[47]FINSUS Raw Data'!$A$2:$BH$2,0))</f>
        <v>14.02</v>
      </c>
      <c r="BPX11" s="116">
        <f t="array" ref="BPX11">INDEX('[47]FINSUS Raw Data'!$A$2:$BH$35,MATCH($A11,'[47]FINSUS Raw Data'!$A$2:$A$35,0),MATCH(BPX$1,'[47]FINSUS Raw Data'!$A$2:$BH$2,0))</f>
        <v>11.53</v>
      </c>
      <c r="BPY11" s="116">
        <f t="array" ref="BPY11">INDEX('[47]FINSUS Raw Data'!$A$2:$BH$35,MATCH($A11,'[47]FINSUS Raw Data'!$A$2:$A$35,0),MATCH(BPY$1,'[47]FINSUS Raw Data'!$A$2:$BH$2,0))</f>
        <v>10.72</v>
      </c>
      <c r="BPZ11" s="116">
        <f t="array" ref="BPZ11">INDEX('[47]FINSUS Raw Data'!$A$2:$BH$35,MATCH($A11,'[47]FINSUS Raw Data'!$A$2:$A$35,0),MATCH(BPZ$1,'[47]FINSUS Raw Data'!$A$2:$BH$2,0))</f>
        <v>11.18</v>
      </c>
      <c r="BQA11" s="117">
        <f t="array" ref="BQA11">INDEX('[47]FINSUS Raw Data'!$A$2:$BH$35,MATCH($A11,'[47]FINSUS Raw Data'!$A$2:$A$35,0),MATCH(BQA$1,'[47]FINSUS Raw Data'!$A$2:$BH$2,0))</f>
        <v>8.69</v>
      </c>
      <c r="BQB11" s="115">
        <f t="array" ref="BQB11">INDEX('[47]FINSUS Raw Data'!$A$2:$BH$35,MATCH($A11,'[47]FINSUS Raw Data'!$A$2:$A$35,0),MATCH(BQB$1,'[47]FINSUS Raw Data'!$A$2:$BH$2,0))</f>
        <v>2.66</v>
      </c>
      <c r="BQC11" s="116">
        <f t="array" ref="BQC11">INDEX('[47]FINSUS Raw Data'!$A$2:$BH$35,MATCH($A11,'[47]FINSUS Raw Data'!$A$2:$A$35,0),MATCH(BQC$1,'[47]FINSUS Raw Data'!$A$2:$BH$2,0))</f>
        <v>6.38</v>
      </c>
      <c r="BQD11" s="116">
        <f t="array" ref="BQD11">INDEX('[47]FINSUS Raw Data'!$A$2:$BH$35,MATCH($A11,'[47]FINSUS Raw Data'!$A$2:$A$35,0),MATCH(BQD$1,'[47]FINSUS Raw Data'!$A$2:$BH$2,0))</f>
        <v>8.07</v>
      </c>
      <c r="BQE11" s="116">
        <f t="array" ref="BQE11">INDEX('[47]FINSUS Raw Data'!$A$2:$BH$35,MATCH($A11,'[47]FINSUS Raw Data'!$A$2:$A$35,0),MATCH(BQE$1,'[47]FINSUS Raw Data'!$A$2:$BH$2,0))</f>
        <v>4.8600000000000003</v>
      </c>
      <c r="BQF11" s="116">
        <f t="array" ref="BQF11">INDEX('[47]FINSUS Raw Data'!$A$2:$BH$35,MATCH($A11,'[47]FINSUS Raw Data'!$A$2:$A$35,0),MATCH(BQF$1,'[47]FINSUS Raw Data'!$A$2:$BH$2,0))</f>
        <v>3.44</v>
      </c>
      <c r="BQG11" s="116">
        <f t="array" ref="BQG11">INDEX('[47]FINSUS Raw Data'!$A$2:$BH$35,MATCH($A11,'[47]FINSUS Raw Data'!$A$2:$A$35,0),MATCH(BQG$1,'[47]FINSUS Raw Data'!$A$2:$BH$2,0))</f>
        <v>1.67</v>
      </c>
      <c r="BQH11" s="117">
        <f t="array" ref="BQH11">INDEX('[47]FINSUS Raw Data'!$A$2:$BH$35,MATCH($A11,'[47]FINSUS Raw Data'!$A$2:$A$35,0),MATCH(BQH$1,'[47]FINSUS Raw Data'!$A$2:$BH$2,0))</f>
        <v>1.62</v>
      </c>
      <c r="BQI11" s="115">
        <f t="array" ref="BQI11">INDEX('[47]FINSUS Raw Data'!$A$2:$BH$35,MATCH($A11,'[47]FINSUS Raw Data'!$A$2:$A$35,0),MATCH(BQI$1,'[47]FINSUS Raw Data'!$A$2:$BH$2,0))</f>
        <v>8.34</v>
      </c>
      <c r="BQJ11" s="116">
        <f t="array" ref="BQJ11">INDEX('[47]FINSUS Raw Data'!$A$2:$BH$35,MATCH($A11,'[47]FINSUS Raw Data'!$A$2:$A$35,0),MATCH(BQJ$1,'[47]FINSUS Raw Data'!$A$2:$BH$2,0))</f>
        <v>8.44</v>
      </c>
      <c r="BQK11" s="116">
        <f t="array" ref="BQK11">INDEX('[47]FINSUS Raw Data'!$A$2:$BH$35,MATCH($A11,'[47]FINSUS Raw Data'!$A$2:$A$35,0),MATCH(BQK$1,'[47]FINSUS Raw Data'!$A$2:$BH$2,0))</f>
        <v>8.11</v>
      </c>
      <c r="BQL11" s="116">
        <f t="array" ref="BQL11">INDEX('[47]FINSUS Raw Data'!$A$2:$BH$35,MATCH($A11,'[47]FINSUS Raw Data'!$A$2:$A$35,0),MATCH(BQL$1,'[47]FINSUS Raw Data'!$A$2:$BH$2,0))</f>
        <v>8.4499999999999993</v>
      </c>
      <c r="BQM11" s="116">
        <f t="array" ref="BQM11">INDEX('[47]FINSUS Raw Data'!$A$2:$BH$35,MATCH($A11,'[47]FINSUS Raw Data'!$A$2:$A$35,0),MATCH(BQM$1,'[47]FINSUS Raw Data'!$A$2:$BH$2,0))</f>
        <v>8.41</v>
      </c>
      <c r="BQN11" s="116">
        <f t="array" ref="BQN11">INDEX('[47]FINSUS Raw Data'!$A$2:$BH$35,MATCH($A11,'[47]FINSUS Raw Data'!$A$2:$A$35,0),MATCH(BQN$1,'[47]FINSUS Raw Data'!$A$2:$BH$2,0))</f>
        <v>6.94</v>
      </c>
      <c r="BQO11" s="117">
        <f t="array" ref="BQO11">INDEX('[47]FINSUS Raw Data'!$A$2:$BH$35,MATCH($A11,'[47]FINSUS Raw Data'!$A$2:$A$35,0),MATCH(BQO$1,'[47]FINSUS Raw Data'!$A$2:$BH$2,0))</f>
        <v>6.03</v>
      </c>
      <c r="BQP11" s="115">
        <f t="array" ref="BQP11">INDEX('[47]FINSUS Raw Data'!$A$2:$BH$35,MATCH($A11,'[47]FINSUS Raw Data'!$A$2:$A$35,0),MATCH(BQP$1,'[47]FINSUS Raw Data'!$A$2:$BH$2,0))</f>
        <v>26.98</v>
      </c>
      <c r="BQQ11" s="116">
        <f t="array" ref="BQQ11">INDEX('[47]FINSUS Raw Data'!$A$2:$BH$35,MATCH($A11,'[47]FINSUS Raw Data'!$A$2:$A$35,0),MATCH(BQQ$1,'[47]FINSUS Raw Data'!$A$2:$BH$2,0))</f>
        <v>30.42</v>
      </c>
      <c r="BQR11" s="116">
        <f t="array" ref="BQR11">INDEX('[47]FINSUS Raw Data'!$A$2:$BH$35,MATCH($A11,'[47]FINSUS Raw Data'!$A$2:$A$35,0),MATCH(BQR$1,'[47]FINSUS Raw Data'!$A$2:$BH$2,0))</f>
        <v>33.21</v>
      </c>
      <c r="BQS11" s="116">
        <f t="array" ref="BQS11">INDEX('[47]FINSUS Raw Data'!$A$2:$BH$35,MATCH($A11,'[47]FINSUS Raw Data'!$A$2:$A$35,0),MATCH(BQS$1,'[47]FINSUS Raw Data'!$A$2:$BH$2,0))</f>
        <v>34.36</v>
      </c>
      <c r="BQT11" s="116">
        <f t="array" ref="BQT11">INDEX('[47]FINSUS Raw Data'!$A$2:$BH$35,MATCH($A11,'[47]FINSUS Raw Data'!$A$2:$A$35,0),MATCH(BQT$1,'[47]FINSUS Raw Data'!$A$2:$BH$2,0))</f>
        <v>32.159999999999997</v>
      </c>
      <c r="BQU11" s="116">
        <f t="array" ref="BQU11">INDEX('[47]FINSUS Raw Data'!$A$2:$BH$35,MATCH($A11,'[47]FINSUS Raw Data'!$A$2:$A$35,0),MATCH(BQU$1,'[47]FINSUS Raw Data'!$A$2:$BH$2,0))</f>
        <v>29.84</v>
      </c>
      <c r="BQV11" s="117">
        <f t="array" ref="BQV11">INDEX('[47]FINSUS Raw Data'!$A$2:$BH$35,MATCH($A11,'[47]FINSUS Raw Data'!$A$2:$A$35,0),MATCH(BQV$1,'[47]FINSUS Raw Data'!$A$2:$BH$2,0))</f>
        <v>31.92</v>
      </c>
      <c r="BQW11" s="115">
        <f t="array" ref="BQW11">INDEX('[47]FINSUS Raw Data'!$A$2:$BH$35,MATCH($A11,'[47]FINSUS Raw Data'!$A$2:$A$35,0),MATCH(BQW$1,'[47]FINSUS Raw Data'!$A$2:$BH$2,0))</f>
        <v>98.491215510520306</v>
      </c>
      <c r="BQX11" s="213">
        <f t="array" ref="BQX11">INDEX('[47]FINSUS Raw Data'!$A$2:$BH$35,MATCH($A11,'[47]FINSUS Raw Data'!$A$2:$A$35,0),MATCH(BQX$1,'[47]FINSUS Raw Data'!$A$2:$BH$2,0))</f>
        <v>200862</v>
      </c>
      <c r="BQY11" s="213">
        <f t="array" ref="BQY11">INDEX('[47]FINSUS Raw Data'!$A$2:$BH$35,MATCH($A11,'[47]FINSUS Raw Data'!$A$2:$A$35,0),MATCH(BQY$1,'[47]FINSUS Raw Data'!$A$2:$BH$2,0))</f>
        <v>203939</v>
      </c>
      <c r="BQZ11" s="116">
        <f t="array" ref="BQZ11">INDEX('[47]FINSUS Raw Data'!$A$2:$BH$35,MATCH($A11,'[47]FINSUS Raw Data'!$A$2:$A$35,0),MATCH(BQZ$1,'[47]FINSUS Raw Data'!$A$2:$BH$2,0))</f>
        <v>99.175635006620922</v>
      </c>
      <c r="BRA11" s="213">
        <f t="array" ref="BRA11">INDEX('[47]FINSUS Raw Data'!$A$2:$BH$35,MATCH($A11,'[47]FINSUS Raw Data'!$A$2:$A$35,0),MATCH(BRA$1,'[47]FINSUS Raw Data'!$A$2:$BH$2,0))</f>
        <v>205963</v>
      </c>
      <c r="BRB11" s="213">
        <f t="array" ref="BRB11">INDEX('[47]FINSUS Raw Data'!$A$2:$BH$35,MATCH($A11,'[47]FINSUS Raw Data'!$A$2:$A$35,0),MATCH(BRB$1,'[47]FINSUS Raw Data'!$A$2:$BH$2,0))</f>
        <v>207675</v>
      </c>
      <c r="BRC11" s="116">
        <f t="array" ref="BRC11">INDEX('[47]FINSUS Raw Data'!$A$2:$BH$35,MATCH($A11,'[47]FINSUS Raw Data'!$A$2:$A$35,0),MATCH(BRC$1,'[47]FINSUS Raw Data'!$A$2:$BH$2,0))</f>
        <v>97.836462381790341</v>
      </c>
      <c r="BRD11" s="213">
        <f t="array" ref="BRD11">INDEX('[47]FINSUS Raw Data'!$A$2:$BH$35,MATCH($A11,'[47]FINSUS Raw Data'!$A$2:$A$35,0),MATCH(BRD$1,'[47]FINSUS Raw Data'!$A$2:$BH$2,0))</f>
        <v>231846</v>
      </c>
      <c r="BRE11" s="213">
        <f t="array" ref="BRE11">INDEX('[47]FINSUS Raw Data'!$A$2:$BH$35,MATCH($A11,'[47]FINSUS Raw Data'!$A$2:$A$35,0),MATCH(BRE$1,'[47]FINSUS Raw Data'!$A$2:$BH$2,0))</f>
        <v>236973</v>
      </c>
      <c r="BRF11" s="116">
        <f t="array" ref="BRF11">INDEX('[47]FINSUS Raw Data'!$A$2:$BH$35,MATCH($A11,'[47]FINSUS Raw Data'!$A$2:$A$35,0),MATCH(BRF$1,'[47]FINSUS Raw Data'!$A$2:$BH$2,0))</f>
        <v>101.1276289100032</v>
      </c>
      <c r="BRG11" s="213">
        <f t="array" ref="BRG11">INDEX('[47]FINSUS Raw Data'!$A$2:$BH$35,MATCH($A11,'[47]FINSUS Raw Data'!$A$2:$A$35,0),MATCH(BRG$1,'[47]FINSUS Raw Data'!$A$2:$BH$2,0))</f>
        <v>227343</v>
      </c>
      <c r="BRH11" s="213">
        <f t="array" ref="BRH11">INDEX('[47]FINSUS Raw Data'!$A$2:$BH$35,MATCH($A11,'[47]FINSUS Raw Data'!$A$2:$A$35,0),MATCH(BRH$1,'[47]FINSUS Raw Data'!$A$2:$BH$2,0))</f>
        <v>224808</v>
      </c>
      <c r="BRI11" s="116">
        <f t="array" ref="BRI11">INDEX('[47]FINSUS Raw Data'!$A$2:$BH$35,MATCH($A11,'[47]FINSUS Raw Data'!$A$2:$A$35,0),MATCH(BRI$1,'[47]FINSUS Raw Data'!$A$2:$BH$2,0))</f>
        <v>100.55480924792985</v>
      </c>
      <c r="BRJ11" s="213">
        <f t="array" ref="BRJ11">INDEX('[47]FINSUS Raw Data'!$A$2:$BH$35,MATCH($A11,'[47]FINSUS Raw Data'!$A$2:$A$35,0),MATCH(BRJ$1,'[47]FINSUS Raw Data'!$A$2:$BH$2,0))</f>
        <v>241777</v>
      </c>
      <c r="BRK11" s="213">
        <f t="array" ref="BRK11">INDEX('[47]FINSUS Raw Data'!$A$2:$BH$35,MATCH($A11,'[47]FINSUS Raw Data'!$A$2:$A$35,0),MATCH(BRK$1,'[47]FINSUS Raw Data'!$A$2:$BH$2,0))</f>
        <v>240443</v>
      </c>
      <c r="BRL11" s="116">
        <f t="array" ref="BRL11">INDEX('[47]FINSUS Raw Data'!$A$2:$BH$35,MATCH($A11,'[47]FINSUS Raw Data'!$A$2:$A$35,0),MATCH(BRL$1,'[47]FINSUS Raw Data'!$A$2:$BH$2,0))</f>
        <v>98.780279519276831</v>
      </c>
      <c r="BRM11" s="213">
        <f t="array" ref="BRM11">INDEX('[47]FINSUS Raw Data'!$A$2:$BH$35,MATCH($A11,'[47]FINSUS Raw Data'!$A$2:$A$35,0),MATCH(BRM$1,'[47]FINSUS Raw Data'!$A$2:$BH$2,0))</f>
        <v>237127</v>
      </c>
      <c r="BRN11" s="213">
        <f t="array" ref="BRN11">INDEX('[47]FINSUS Raw Data'!$A$2:$BH$35,MATCH($A11,'[47]FINSUS Raw Data'!$A$2:$A$35,0),MATCH(BRN$1,'[47]FINSUS Raw Data'!$A$2:$BH$2,0))</f>
        <v>240055</v>
      </c>
      <c r="BRO11" s="116">
        <f t="array" ref="BRO11">INDEX('[47]FINSUS Raw Data'!$A$2:$BH$35,MATCH($A11,'[47]FINSUS Raw Data'!$A$2:$A$35,0),MATCH(BRO$1,'[47]FINSUS Raw Data'!$A$2:$BH$2,0))</f>
        <v>101.30825691366223</v>
      </c>
      <c r="BRP11" s="213">
        <f t="array" ref="BRP11">INDEX('[47]FINSUS Raw Data'!$A$2:$BH$35,MATCH($A11,'[47]FINSUS Raw Data'!$A$2:$A$35,0),MATCH(BRP$1,'[47]FINSUS Raw Data'!$A$2:$BH$2,0))</f>
        <v>225808</v>
      </c>
      <c r="BRQ11" s="334">
        <f t="array" ref="BRQ11">INDEX('[47]FINSUS Raw Data'!$A$2:$BH$35,MATCH($A11,'[47]FINSUS Raw Data'!$A$2:$A$35,0),MATCH(BRQ$1,'[47]FINSUS Raw Data'!$A$2:$BH$2,0))</f>
        <v>222892</v>
      </c>
      <c r="BRR11" s="248">
        <f t="array" ref="BRR11">INDEX([48]CLIM1!$A$3:$N$37,MATCH($A11,[48]CLIM1!$N$3:$N$37,0),MATCH(BRR$1,[48]CLIM1!$A$3:$N$3,0))</f>
        <v>11.697807039368403</v>
      </c>
      <c r="BRS11" s="248">
        <f t="array" ref="BRS11">INDEX([48]CLIM1!$A$3:$N$37,MATCH($A11,[48]CLIM1!$N$3:$N$37,0),MATCH(BRS$1,[48]CLIM1!$A$3:$N$3,0))</f>
        <v>11.637522001801203</v>
      </c>
      <c r="BRT11" s="248">
        <f t="array" ref="BRT11">INDEX([48]CLIM1!$A$3:$N$37,MATCH($A11,[48]CLIM1!$N$3:$N$37,0),MATCH(BRT$1,[48]CLIM1!$A$3:$N$3,0))</f>
        <v>11.57928534451823</v>
      </c>
      <c r="BRU11" s="248">
        <f t="array" ref="BRU11">INDEX([48]CLIM1!$A$3:$N$37,MATCH($A11,[48]CLIM1!$N$3:$N$37,0),MATCH(BRU$1,[48]CLIM1!$A$3:$N$3,0))</f>
        <v>11.813410724464688</v>
      </c>
      <c r="BRV11" s="248">
        <f t="array" ref="BRV11">INDEX([48]CLIM1!$A$3:$N$37,MATCH($A11,[48]CLIM1!$N$3:$N$37,0),MATCH(BRV$1,[48]CLIM1!$A$3:$N$3,0))</f>
        <v>11.395752838369434</v>
      </c>
      <c r="BRW11" s="248">
        <f t="array" ref="BRW11">INDEX([48]CLIM1!$A$3:$N$37,MATCH($A11,[48]CLIM1!$N$3:$N$37,0),MATCH(BRW$1,[48]CLIM1!$A$3:$N$3,0))</f>
        <v>9.9686739406086602</v>
      </c>
      <c r="BRX11" s="248">
        <f t="array" ref="BRX11">INDEX([48]CLIM1!$A$3:$N$37,MATCH($A11,[48]CLIM1!$N$3:$N$37,0),MATCH(BRX$1,[48]CLIM1!$A$3:$N$3,0))</f>
        <v>10.741101851084485</v>
      </c>
      <c r="BRY11" s="248">
        <f t="array" ref="BRY11">INDEX([48]CLIM1!$A$3:$N$37,MATCH($A11,[48]CLIM1!$N$3:$N$37,0),MATCH(BRY$1,[48]CLIM1!$A$3:$N$3,0))</f>
        <v>11.143096405519268</v>
      </c>
      <c r="BRZ11" s="248">
        <f t="array" ref="BRZ11">INDEX([48]CLIM1!$A$3:$N$37,MATCH($A11,[48]CLIM1!$N$3:$N$37,0),MATCH(BRZ$1,[48]CLIM1!$A$3:$N$3,0))</f>
        <v>10.808999946728795</v>
      </c>
      <c r="BSA11" s="327" t="str">
        <f>INDEX('[11]1920 Collected Indicators'!$A$3:$CV$36,MATCH($A11,'[11]1920 Collected Indicators'!$A$3:$A$36,0),MATCH(BSA$1,'[11]1920 Collected Indicators'!$A$3:$CV$3,0))</f>
        <v>dna</v>
      </c>
      <c r="BSB11" s="248">
        <f t="array" ref="BSB11">INDEX([48]CLIM2!$A$2:$N$36,MATCH($A11,[48]CLIM2!$N$2:$N$36,0),MATCH(BSB$1,[48]CLIM2!$A$2:$N$2,0))</f>
        <v>6.8683879564222154</v>
      </c>
      <c r="BSC11" s="248">
        <f t="array" ref="BSC11">INDEX([48]CLIM2!$A$2:$N$36,MATCH($A11,[48]CLIM2!$N$2:$N$36,0),MATCH(BSC$1,[48]CLIM2!$A$2:$N$2,0))</f>
        <v>6.1715145754363983</v>
      </c>
      <c r="BSD11" s="248">
        <f t="array" ref="BSD11">INDEX([48]CLIM2!$A$2:$N$36,MATCH($A11,[48]CLIM2!$N$2:$N$36,0),MATCH(BSD$1,[48]CLIM2!$A$2:$N$2,0))</f>
        <v>6.5555664317488151</v>
      </c>
      <c r="BSE11" s="248">
        <f t="array" ref="BSE11">INDEX([48]CLIM2!$A$2:$N$36,MATCH($A11,[48]CLIM2!$N$2:$N$36,0),MATCH(BSE$1,[48]CLIM2!$A$2:$N$2,0))</f>
        <v>6.4085830318207915</v>
      </c>
      <c r="BSF11" s="248">
        <f t="array" ref="BSF11">INDEX([48]CLIM2!$A$2:$N$36,MATCH($A11,[48]CLIM2!$N$2:$N$36,0),MATCH(BSF$1,[48]CLIM2!$A$2:$N$2,0))</f>
        <v>5.7557685878439511</v>
      </c>
      <c r="BSG11" s="248">
        <f t="array" ref="BSG11">INDEX([48]CLIM2!$A$2:$N$36,MATCH($A11,[48]CLIM2!$N$2:$N$36,0),MATCH(BSG$1,[48]CLIM2!$A$2:$N$2,0))</f>
        <v>5.4201330720625602</v>
      </c>
      <c r="BSH11" s="248">
        <f t="array" ref="BSH11">INDEX([48]CLIM2!$A$2:$N$36,MATCH($A11,[48]CLIM2!$N$2:$N$36,0),MATCH(BSH$1,[48]CLIM2!$A$2:$N$2,0))</f>
        <v>5.2136816771168686</v>
      </c>
      <c r="BSI11" s="248">
        <f t="array" ref="BSI11">INDEX([48]CLIM2!$A$2:$N$36,MATCH($A11,[48]CLIM2!$N$2:$N$36,0),MATCH(BSI$1,[48]CLIM2!$A$2:$N$2,0))</f>
        <v>5.1917751288096312</v>
      </c>
      <c r="BSJ11" s="248">
        <f t="array" ref="BSJ11">INDEX([48]CLIM2!$A$2:$N$36,MATCH($A11,[48]CLIM2!$N$2:$N$36,0),MATCH(BSJ$1,[48]CLIM2!$A$2:$N$2,0))</f>
        <v>5.056055279272762</v>
      </c>
      <c r="BSK11" s="327" t="str">
        <f>INDEX('[11]1920 Collected Indicators'!$A$3:$CV$36,MATCH($A11,'[11]1920 Collected Indicators'!$A$3:$A$36,0),MATCH(BSK$1,'[11]1920 Collected Indicators'!$A$3:$CV$3,0))</f>
        <v>dna</v>
      </c>
      <c r="BSL11" s="181"/>
      <c r="BSM11" s="115">
        <v>87.8</v>
      </c>
      <c r="BSN11" s="116">
        <v>91</v>
      </c>
      <c r="BSO11" s="116">
        <v>89</v>
      </c>
      <c r="BSP11" s="116">
        <v>82</v>
      </c>
      <c r="BSQ11" s="116">
        <v>75</v>
      </c>
      <c r="BSR11" s="116">
        <f>INDEX('[16]Raw Data'!$A$1:$BT$34,MATCH($A11,'[16]Raw Data'!$A$1:$A$34,0),MATCH(BSR$1,'[16]Raw Data'!$A$1:$BT$1,0))</f>
        <v>83</v>
      </c>
      <c r="BSS11" s="116">
        <f>INDEX('[14]1718 Collected Indicators'!$A$3:$CH$36,MATCH($A11,'[14]1718 Collected Indicators'!$A$3:$A$36,0),MATCH(BSS$1,'[14]1718 Collected Indicators'!$A$3:$CH$3,0))</f>
        <v>63</v>
      </c>
      <c r="BST11" s="136">
        <f>INDEX('[15]1819 Collected Indicators'!$A$3:$CV$36,MATCH($A11,'[15]1819 Collected Indicators'!$A$3:$A$36,0),MATCH(BST$1,'[15]1819 Collected Indicators'!$A$3:$CV$3,0))</f>
        <v>69.599999999999994</v>
      </c>
      <c r="BSU11" s="120">
        <f>INDEX('[11]1920 Collected Indicators'!$A$3:$CV$36,MATCH($A11,'[11]1920 Collected Indicators'!$A$3:$A$36,0),MATCH(BSU$1,'[11]1920 Collected Indicators'!$A$3:$CV$3,0))</f>
        <v>75</v>
      </c>
      <c r="BSV11" s="115">
        <f>INDEX('[16]Raw Data'!$A$1:$BT$34,MATCH($A11,'[16]Raw Data'!$A$1:$A$34,0),MATCH(BSV$1,'[16]Raw Data'!$A$1:$BT$1,0))</f>
        <v>83</v>
      </c>
      <c r="BSW11" s="116">
        <f>INDEX('[16]Raw Data'!$A$1:$BT$34,MATCH($A11,'[16]Raw Data'!$A$1:$A$34,0),MATCH(BSW$1,'[16]Raw Data'!$A$1:$BT$1,0))</f>
        <v>94</v>
      </c>
      <c r="BSX11" s="116">
        <f>INDEX('[16]Raw Data'!$A$1:$BT$34,MATCH($A11,'[16]Raw Data'!$A$1:$A$34,0),MATCH(BSX$1,'[16]Raw Data'!$A$1:$BT$1,0))</f>
        <v>90</v>
      </c>
      <c r="BSY11" s="116">
        <f>INDEX('[16]Raw Data'!$A$1:$BT$34,MATCH($A11,'[16]Raw Data'!$A$1:$A$34,0),MATCH(BSY$1,'[16]Raw Data'!$A$1:$BT$1,0))</f>
        <v>78</v>
      </c>
      <c r="BSZ11" s="116">
        <f>INDEX('[16]Raw Data'!$A$1:$BT$34,MATCH($A11,'[16]Raw Data'!$A$1:$A$34,0),MATCH(BSZ$1,'[16]Raw Data'!$A$1:$BT$1,0))</f>
        <v>67</v>
      </c>
      <c r="BTA11" s="116">
        <f>INDEX('[16]Raw Data'!$A$1:$BT$34,MATCH($A11,'[16]Raw Data'!$A$1:$A$34,0),MATCH(BTA$1,'[16]Raw Data'!$A$1:$BT$1,0))</f>
        <v>70</v>
      </c>
      <c r="BTB11" s="116">
        <f>INDEX('[14]1718 Collected Indicators'!$A$3:$CH$36,MATCH($A11,'[14]1718 Collected Indicators'!$A$3:$A$36,0),MATCH(BTB$1,'[14]1718 Collected Indicators'!$A$3:$CH$3,0))</f>
        <v>67</v>
      </c>
      <c r="BTC11" s="136">
        <f>INDEX('[15]1819 Collected Indicators'!$A$3:$CV$36,MATCH($A11,'[15]1819 Collected Indicators'!$A$3:$A$36,0),MATCH(BTC$1,'[15]1819 Collected Indicators'!$A$3:$CV$3,0))</f>
        <v>70.5</v>
      </c>
      <c r="BTD11" s="120">
        <f>INDEX('[11]1920 Collected Indicators'!$A$3:$CV$36,MATCH($A11,'[11]1920 Collected Indicators'!$A$3:$A$36,0),MATCH(BTD$1,'[11]1920 Collected Indicators'!$A$3:$CV$3,0))</f>
        <v>86</v>
      </c>
      <c r="BTE11" s="115">
        <f>INDEX('[16]Raw Data'!$A$1:$BT$34,MATCH($A11,'[16]Raw Data'!$A$1:$A$34,0),MATCH(BTE$1,'[16]Raw Data'!$A$1:$BT$1,0))</f>
        <v>90.4</v>
      </c>
      <c r="BTF11" s="116">
        <f>INDEX('[16]Raw Data'!$A$1:$BT$34,MATCH($A11,'[16]Raw Data'!$A$1:$A$34,0),MATCH(BTF$1,'[16]Raw Data'!$A$1:$BT$1,0))</f>
        <v>96</v>
      </c>
      <c r="BTG11" s="116">
        <f>INDEX('[16]Raw Data'!$A$1:$BT$34,MATCH($A11,'[16]Raw Data'!$A$1:$A$34,0),MATCH(BTG$1,'[16]Raw Data'!$A$1:$BT$1,0))</f>
        <v>93</v>
      </c>
      <c r="BTH11" s="116">
        <f>INDEX('[16]Raw Data'!$A$1:$BT$34,MATCH($A11,'[16]Raw Data'!$A$1:$A$34,0),MATCH(BTH$1,'[16]Raw Data'!$A$1:$BT$1,0))</f>
        <v>85</v>
      </c>
      <c r="BTI11" s="116">
        <f>INDEX('[16]Raw Data'!$A$1:$BT$34,MATCH($A11,'[16]Raw Data'!$A$1:$A$34,0),MATCH(BTI$1,'[16]Raw Data'!$A$1:$BT$1,0))</f>
        <v>91</v>
      </c>
      <c r="BTJ11" s="116">
        <f>INDEX('[16]Raw Data'!$A$1:$BT$34,MATCH($A11,'[16]Raw Data'!$A$1:$A$34,0),MATCH(BTJ$1,'[16]Raw Data'!$A$1:$BT$1,0))</f>
        <v>85</v>
      </c>
      <c r="BTK11" s="116">
        <f>INDEX('[14]1718 Collected Indicators'!$A$3:$CH$36,MATCH($A11,'[14]1718 Collected Indicators'!$A$3:$A$36,0),MATCH(BTK$1,'[14]1718 Collected Indicators'!$A$3:$CH$3,0))</f>
        <v>90</v>
      </c>
      <c r="BTL11" s="136">
        <f>INDEX('[15]1819 Collected Indicators'!$A$3:$CV$36,MATCH($A11,'[15]1819 Collected Indicators'!$A$3:$A$36,0),MATCH(BTL$1,'[15]1819 Collected Indicators'!$A$3:$CV$3,0))</f>
        <v>81.099999999999994</v>
      </c>
      <c r="BTM11" s="120">
        <f>INDEX('[11]1920 Collected Indicators'!$A$3:$CV$36,MATCH($A11,'[11]1920 Collected Indicators'!$A$3:$A$36,0),MATCH(BTM$1,'[11]1920 Collected Indicators'!$A$3:$CV$3,0))</f>
        <v>91</v>
      </c>
      <c r="BTN11" s="115">
        <f>INDEX('[16]Raw Data'!$A$1:$BT$34,MATCH($A11,'[16]Raw Data'!$A$1:$A$34,0),MATCH(BTN$1,'[16]Raw Data'!$A$1:$BT$1,0))</f>
        <v>58.62068965517242</v>
      </c>
      <c r="BTO11" s="116">
        <f>INDEX('[16]Raw Data'!$A$1:$BT$34,MATCH($A11,'[16]Raw Data'!$A$1:$A$34,0),MATCH(BTO$1,'[16]Raw Data'!$A$1:$BT$1,0))</f>
        <v>88</v>
      </c>
      <c r="BTP11" s="116">
        <f>INDEX('[16]Raw Data'!$A$1:$BT$34,MATCH($A11,'[16]Raw Data'!$A$1:$A$34,0),MATCH(BTP$1,'[16]Raw Data'!$A$1:$BT$1,0))</f>
        <v>87</v>
      </c>
      <c r="BTQ11" s="116">
        <f>INDEX('[16]Raw Data'!$A$1:$BT$34,MATCH($A11,'[16]Raw Data'!$A$1:$A$34,0),MATCH(BTQ$1,'[16]Raw Data'!$A$1:$BT$1,0))</f>
        <v>67</v>
      </c>
      <c r="BTR11" s="116">
        <f>INDEX('[16]Raw Data'!$A$1:$BT$34,MATCH($A11,'[16]Raw Data'!$A$1:$A$34,0),MATCH(BTR$1,'[16]Raw Data'!$A$1:$BT$1,0))</f>
        <v>63</v>
      </c>
      <c r="BTS11" s="116">
        <f>INDEX('[16]Raw Data'!$A$1:$BT$34,MATCH($A11,'[16]Raw Data'!$A$1:$A$34,0),MATCH(BTS$1,'[16]Raw Data'!$A$1:$BT$1,0))</f>
        <v>59</v>
      </c>
      <c r="BTT11" s="116">
        <f>INDEX('[14]1718 Collected Indicators'!$A$3:$CH$36,MATCH($A11,'[14]1718 Collected Indicators'!$A$3:$A$36,0),MATCH(BTT$1,'[14]1718 Collected Indicators'!$A$3:$CH$3,0))</f>
        <v>63</v>
      </c>
      <c r="BTU11" s="136">
        <f>INDEX('[15]1819 Collected Indicators'!$A$3:$CV$36,MATCH($A11,'[15]1819 Collected Indicators'!$A$3:$A$36,0),MATCH(BTU$1,'[15]1819 Collected Indicators'!$A$3:$CV$3,0))</f>
        <v>60.9</v>
      </c>
      <c r="BTV11" s="120">
        <f>INDEX('[11]1920 Collected Indicators'!$A$3:$CV$36,MATCH($A11,'[11]1920 Collected Indicators'!$A$3:$A$36,0),MATCH(BTV$1,'[11]1920 Collected Indicators'!$A$3:$CV$3,0))</f>
        <v>69</v>
      </c>
      <c r="BTW11" s="115">
        <f>INDEX('[16]Raw Data'!$A$1:$BT$34,MATCH($A11,'[16]Raw Data'!$A$1:$A$34,0),MATCH(BTW$1,'[16]Raw Data'!$A$1:$BT$1,0))</f>
        <v>80.8</v>
      </c>
      <c r="BTX11" s="116">
        <f>INDEX('[16]Raw Data'!$A$1:$BT$34,MATCH($A11,'[16]Raw Data'!$A$1:$A$34,0),MATCH(BTX$1,'[16]Raw Data'!$A$1:$BT$1,0))</f>
        <v>93</v>
      </c>
      <c r="BTY11" s="116">
        <f>INDEX('[16]Raw Data'!$A$1:$BT$34,MATCH($A11,'[16]Raw Data'!$A$1:$A$34,0),MATCH(BTY$1,'[16]Raw Data'!$A$1:$BT$1,0))</f>
        <v>88</v>
      </c>
      <c r="BTZ11" s="116">
        <f>INDEX('[16]Raw Data'!$A$1:$BT$34,MATCH($A11,'[16]Raw Data'!$A$1:$A$34,0),MATCH(BTZ$1,'[16]Raw Data'!$A$1:$BT$1,0))</f>
        <v>86</v>
      </c>
      <c r="BUA11" s="116">
        <f>INDEX('[16]Raw Data'!$A$1:$BT$34,MATCH($A11,'[16]Raw Data'!$A$1:$A$34,0),MATCH(BUA$1,'[16]Raw Data'!$A$1:$BT$1,0))</f>
        <v>78</v>
      </c>
      <c r="BUB11" s="116">
        <f>INDEX('[16]Raw Data'!$A$1:$BT$34,MATCH($A11,'[16]Raw Data'!$A$1:$A$34,0),MATCH(BUB$1,'[16]Raw Data'!$A$1:$BT$1,0))</f>
        <v>71</v>
      </c>
      <c r="BUC11" s="116">
        <f>INDEX('[14]1718 Collected Indicators'!$A$3:$CH$36,MATCH($A11,'[14]1718 Collected Indicators'!$A$3:$A$36,0),MATCH(BUC$1,'[14]1718 Collected Indicators'!$A$3:$CH$3,0))</f>
        <v>66</v>
      </c>
      <c r="BUD11" s="136">
        <f>INDEX('[15]1819 Collected Indicators'!$A$3:$CV$36,MATCH($A11,'[15]1819 Collected Indicators'!$A$3:$A$36,0),MATCH(BUD$1,'[15]1819 Collected Indicators'!$A$3:$CV$3,0))</f>
        <v>67.599999999999994</v>
      </c>
      <c r="BUE11" s="120">
        <f>INDEX('[11]1920 Collected Indicators'!$A$3:$CV$36,MATCH($A11,'[11]1920 Collected Indicators'!$A$3:$A$36,0),MATCH(BUE$1,'[11]1920 Collected Indicators'!$A$3:$CV$3,0))</f>
        <v>82</v>
      </c>
      <c r="BUF11" s="115">
        <f>INDEX('[16]Raw Data'!$A$1:$BT$34,MATCH($A11,'[16]Raw Data'!$A$1:$A$34,0),MATCH(BUF$1,'[16]Raw Data'!$A$1:$BT$1,0))</f>
        <v>93.1</v>
      </c>
      <c r="BUG11" s="116">
        <f>INDEX('[16]Raw Data'!$A$1:$BT$34,MATCH($A11,'[16]Raw Data'!$A$1:$A$34,0),MATCH(BUG$1,'[16]Raw Data'!$A$1:$BT$1,0))</f>
        <v>94</v>
      </c>
      <c r="BUH11" s="116">
        <f>INDEX('[16]Raw Data'!$A$1:$BT$34,MATCH($A11,'[16]Raw Data'!$A$1:$A$34,0),MATCH(BUH$1,'[16]Raw Data'!$A$1:$BT$1,0))</f>
        <v>92</v>
      </c>
      <c r="BUI11" s="116">
        <f>INDEX('[16]Raw Data'!$A$1:$BT$34,MATCH($A11,'[16]Raw Data'!$A$1:$A$34,0),MATCH(BUI$1,'[16]Raw Data'!$A$1:$BT$1,0))</f>
        <v>95</v>
      </c>
      <c r="BUJ11" s="116">
        <f>INDEX('[16]Raw Data'!$A$1:$BT$34,MATCH($A11,'[16]Raw Data'!$A$1:$A$34,0),MATCH(BUJ$1,'[16]Raw Data'!$A$1:$BT$1,0))</f>
        <v>82</v>
      </c>
      <c r="BUK11" s="116">
        <f>INDEX('[16]Raw Data'!$A$1:$BT$34,MATCH($A11,'[16]Raw Data'!$A$1:$A$34,0),MATCH(BUK$1,'[16]Raw Data'!$A$1:$BT$1,0))</f>
        <v>80</v>
      </c>
      <c r="BUL11" s="116">
        <f>INDEX('[14]1718 Collected Indicators'!$A$3:$CH$36,MATCH($A11,'[14]1718 Collected Indicators'!$A$3:$A$36,0),MATCH(BUL$1,'[14]1718 Collected Indicators'!$A$3:$CH$3,0))</f>
        <v>81</v>
      </c>
      <c r="BUM11" s="136">
        <f>INDEX('[15]1819 Collected Indicators'!$A$3:$CV$36,MATCH($A11,'[15]1819 Collected Indicators'!$A$3:$A$36,0),MATCH(BUM$1,'[15]1819 Collected Indicators'!$A$3:$CV$3,0))</f>
        <v>78.3</v>
      </c>
      <c r="BUN11" s="120">
        <f>INDEX('[11]1920 Collected Indicators'!$A$3:$CV$36,MATCH($A11,'[11]1920 Collected Indicators'!$A$3:$A$36,0),MATCH(BUN$1,'[11]1920 Collected Indicators'!$A$3:$CV$3,0))</f>
        <v>79</v>
      </c>
      <c r="BUO11" s="115">
        <f>INDEX('[16]Raw Data'!$A$1:$BT$34,MATCH($A11,'[16]Raw Data'!$A$1:$A$34,0),MATCH(BUO$1,'[16]Raw Data'!$A$1:$BT$1,0))</f>
        <v>79.3</v>
      </c>
      <c r="BUP11" s="116">
        <f>INDEX('[16]Raw Data'!$A$1:$BT$34,MATCH($A11,'[16]Raw Data'!$A$1:$A$34,0),MATCH(BUP$1,'[16]Raw Data'!$A$1:$BT$1,0))</f>
        <v>87</v>
      </c>
      <c r="BUQ11" s="116">
        <f>INDEX('[16]Raw Data'!$A$1:$BT$34,MATCH($A11,'[16]Raw Data'!$A$1:$A$34,0),MATCH(BUQ$1,'[16]Raw Data'!$A$1:$BT$1,0))</f>
        <v>84</v>
      </c>
      <c r="BUR11" s="116">
        <f>INDEX('[16]Raw Data'!$A$1:$BT$34,MATCH($A11,'[16]Raw Data'!$A$1:$A$34,0),MATCH(BUR$1,'[16]Raw Data'!$A$1:$BT$1,0))</f>
        <v>86</v>
      </c>
      <c r="BUS11" s="116">
        <f>INDEX('[16]Raw Data'!$A$1:$BT$34,MATCH($A11,'[16]Raw Data'!$A$1:$A$34,0),MATCH(BUS$1,'[16]Raw Data'!$A$1:$BT$1,0))</f>
        <v>87</v>
      </c>
      <c r="BUT11" s="116">
        <f>INDEX('[16]Raw Data'!$A$1:$BT$34,MATCH($A11,'[16]Raw Data'!$A$1:$A$34,0),MATCH(BUT$1,'[16]Raw Data'!$A$1:$BT$1,0))</f>
        <v>81</v>
      </c>
      <c r="BUU11" s="116">
        <f>INDEX('[14]1718 Collected Indicators'!$A$3:$CH$36,MATCH($A11,'[14]1718 Collected Indicators'!$A$3:$A$36,0),MATCH(BUU$1,'[14]1718 Collected Indicators'!$A$3:$CH$3,0))</f>
        <v>80</v>
      </c>
      <c r="BUV11" s="116">
        <f>INDEX('[15]1819 Collected Indicators'!$A$3:$CV$36,MATCH($A11,'[15]1819 Collected Indicators'!$A$3:$A$36,0),MATCH(BUV$1,'[15]1819 Collected Indicators'!$A$3:$CV$3,0))</f>
        <v>75.7</v>
      </c>
      <c r="BUW11" s="126">
        <f>INDEX('[11]1920 Collected Indicators'!$A$3:$CV$36,MATCH($A11,'[11]1920 Collected Indicators'!$A$3:$A$36,0),MATCH(BUW$1,'[11]1920 Collected Indicators'!$A$3:$CV$3,0))</f>
        <v>77</v>
      </c>
    </row>
    <row r="12" spans="1:1921" ht="15.75" thickBot="1">
      <c r="A12" s="118" t="s">
        <v>1865</v>
      </c>
      <c r="B12" s="119">
        <f t="shared" si="152"/>
        <v>4381.3352826510727</v>
      </c>
      <c r="C12" s="87">
        <v>35962</v>
      </c>
      <c r="D12" s="87">
        <v>8208</v>
      </c>
      <c r="E12" s="88">
        <f t="shared" si="11"/>
        <v>4535.8680940076292</v>
      </c>
      <c r="F12" s="87">
        <v>36863</v>
      </c>
      <c r="G12" s="87">
        <v>8127</v>
      </c>
      <c r="H12" s="88">
        <f t="shared" si="12"/>
        <v>4611.8179593834111</v>
      </c>
      <c r="I12" s="87">
        <v>37697</v>
      </c>
      <c r="J12" s="87">
        <v>8174</v>
      </c>
      <c r="K12" s="88">
        <f t="shared" si="13"/>
        <v>4544.4994565873685</v>
      </c>
      <c r="L12" s="87">
        <v>37633</v>
      </c>
      <c r="M12" s="87">
        <v>8281</v>
      </c>
      <c r="N12" s="88">
        <f t="shared" si="14"/>
        <v>4535.9461692834384</v>
      </c>
      <c r="O12" s="87">
        <v>38424</v>
      </c>
      <c r="P12" s="87">
        <v>8471</v>
      </c>
      <c r="Q12" s="88">
        <f t="shared" si="15"/>
        <v>4476.0482481332565</v>
      </c>
      <c r="R12" s="87">
        <v>38964</v>
      </c>
      <c r="S12" s="87">
        <v>8705</v>
      </c>
      <c r="T12" s="88">
        <f t="shared" si="16"/>
        <v>4529.0868094701245</v>
      </c>
      <c r="U12" s="87">
        <f>INDEX('[2]All Previous Years'!$A$1:$EX$34,MATCH($A12,'[2]All Previous Years'!$A$1:$A$34,0),MATCH(U$1,'[2]All Previous Years'!$A$1:$EX$1,0))</f>
        <v>40173</v>
      </c>
      <c r="V12" s="87">
        <f>INDEX('[3]Raw data 16-17'!$B$2:$MA$34,MATCH($A12,'[3]Raw data 16-17'!$A$2:$A$34,0),MATCH(V$1,'[3]Raw data 16-17'!$B$1:$MA$1,0))</f>
        <v>8870</v>
      </c>
      <c r="W12" s="88">
        <f t="shared" si="17"/>
        <v>4662.0689655172418</v>
      </c>
      <c r="X12" s="32">
        <f>INDEX([4]Sheet1!$A$1:$CJ$34, MATCH($A12, [4]Sheet1!$A$1:$A$34, 0), MATCH(X$1, [4]Sheet1!$A$1:$CJ$1, 0))</f>
        <v>42588</v>
      </c>
      <c r="Y12" s="32">
        <f>INDEX('[5]Finance Indicators'!$A$2:$BO$35,MATCH($A12,'[5]Finance Indicators'!$A$2:$A$35,0),MATCH(Y$1,'[5]Finance Indicators'!$A$2:$BO$2,0))</f>
        <v>9135</v>
      </c>
      <c r="Z12" s="132">
        <f>INDEX('[6]Finance Indicators'!$B$3:$BO$35,MATCH($A12,'[6]Finance Indicators'!$A$3:$A$35,0),MATCH(Z$1,'[6]Finance Indicators'!$B$2:$BO$2,0))</f>
        <v>4881.1188811188804</v>
      </c>
      <c r="AA12" s="132">
        <f>INDEX('[6]Finance Indicators'!$B$3:$BO$35,MATCH($A12,'[6]Finance Indicators'!$A$3:$A$35,0),MATCH(AA$1,'[6]Finance Indicators'!$B$2:$BO$2,0))</f>
        <v>45370</v>
      </c>
      <c r="AB12" s="132">
        <f>INDEX('[6]Finance Indicators'!$B$3:$BO$35,MATCH($A12,'[6]Finance Indicators'!$A$3:$A$35,0),MATCH(AB$1,'[6]Finance Indicators'!$B$2:$BO$2,0))</f>
        <v>9295</v>
      </c>
      <c r="AC12" s="132">
        <f t="array" ref="AC12">INDEX('[7]Finance Indicators'!$A$2:$BO$35,MATCH($A12,'[7]Finance Indicators'!$A$2:$A$35,0),MATCH(AC$1,'[7]Finance Indicators'!$A$2:$BO$2,0))</f>
        <v>5263.6773224629906</v>
      </c>
      <c r="AD12" s="132">
        <f t="array" ref="AD12">INDEX('[7]Finance Indicators'!$A$2:$BO$35,MATCH($A12,'[7]Finance Indicators'!$A$2:$A$35,0),MATCH(AD$1,'[7]Finance Indicators'!$A$2:$BO$2,0))</f>
        <v>49068</v>
      </c>
      <c r="AE12" s="238">
        <f t="array" ref="AE12">INDEX('[7]Finance Indicators'!$A$2:$BO$35,MATCH($A12,'[7]Finance Indicators'!$A$2:$A$35,0),MATCH(AE$1,'[7]Finance Indicators'!$A$2:$BO$2,0))</f>
        <v>9322</v>
      </c>
      <c r="AF12" s="119">
        <f>(B12*100)/Deflators!$B$2</f>
        <v>5161.3159260543725</v>
      </c>
      <c r="AG12" s="88">
        <f>(E12*100)/Deflators!$B$3</f>
        <v>5263.5560312116468</v>
      </c>
      <c r="AH12" s="88">
        <f>(H12*100)/Deflators!$B$4</f>
        <v>5244.4612537718494</v>
      </c>
      <c r="AI12" s="88">
        <f>(K12*100)/Deflators!$B$5</f>
        <v>5076.34990524764</v>
      </c>
      <c r="AJ12" s="88">
        <f>(N12*100)/Deflators!$B$6</f>
        <v>4997.8802491955894</v>
      </c>
      <c r="AK12" s="88">
        <f>(Q12*100)/Deflators!$B$7</f>
        <v>4891.9656103041189</v>
      </c>
      <c r="AL12" s="122">
        <f>(T12*100)/Deflators!$B$8</f>
        <v>4830.3870309101767</v>
      </c>
      <c r="AM12" s="122">
        <f>(W12*100)/Deflators!$B$9</f>
        <v>4886.180985697747</v>
      </c>
      <c r="AN12" s="122">
        <f>(Z12*100)/Deflators!$B$10</f>
        <v>5000.3714907079002</v>
      </c>
      <c r="AO12" s="241">
        <f>(AC12*100)/Deflators!$B$11</f>
        <v>5263.6773224629906</v>
      </c>
      <c r="AP12" s="119">
        <f t="shared" si="18"/>
        <v>6120.9616829451543</v>
      </c>
      <c r="AQ12" s="87">
        <v>48882</v>
      </c>
      <c r="AR12" s="87">
        <v>7986</v>
      </c>
      <c r="AS12" s="88">
        <f t="shared" si="19"/>
        <v>6281.5789473684208</v>
      </c>
      <c r="AT12" s="87">
        <v>50127</v>
      </c>
      <c r="AU12" s="87">
        <v>7980</v>
      </c>
      <c r="AV12" s="88">
        <f t="shared" si="20"/>
        <v>6414.0426612493648</v>
      </c>
      <c r="AW12" s="87">
        <v>50517</v>
      </c>
      <c r="AX12" s="87">
        <v>7876</v>
      </c>
      <c r="AY12" s="88">
        <f t="shared" si="21"/>
        <v>6336.138740117317</v>
      </c>
      <c r="AZ12" s="87">
        <v>49688</v>
      </c>
      <c r="BA12" s="87">
        <v>7842</v>
      </c>
      <c r="BB12" s="88">
        <f t="shared" si="22"/>
        <v>6395.7750063629428</v>
      </c>
      <c r="BC12" s="87">
        <v>50258</v>
      </c>
      <c r="BD12" s="87">
        <v>7858</v>
      </c>
      <c r="BE12" s="88">
        <f t="shared" si="23"/>
        <v>6452.9101888731848</v>
      </c>
      <c r="BF12" s="87">
        <v>50223</v>
      </c>
      <c r="BG12" s="87">
        <v>7783</v>
      </c>
      <c r="BH12" s="88">
        <f t="shared" si="24"/>
        <v>6558.0231065468552</v>
      </c>
      <c r="BI12" s="87">
        <f>INDEX('[2]All Previous Years'!$A$1:$EX$34,MATCH($A12,'[2]All Previous Years'!$A$1:$A$34,0),MATCH(BI$1,'[2]All Previous Years'!$A$1:$EX$1,0))</f>
        <v>51087</v>
      </c>
      <c r="BJ12" s="87">
        <f>INDEX('[3]Raw data 16-17'!$B$2:$MA$34,MATCH($A12,'[3]Raw data 16-17'!$A$2:$A$34,0),MATCH(BJ$1,'[3]Raw data 16-17'!$B$1:$MA$1,0))</f>
        <v>7790</v>
      </c>
      <c r="BK12" s="88">
        <f t="shared" si="0"/>
        <v>6620.8178438661716</v>
      </c>
      <c r="BL12" s="32">
        <f>INDEX([4]Sheet1!$A$1:$CJ$34, MATCH($A12, [4]Sheet1!$A$1:$A$34, 0), MATCH(BL$1, [4]Sheet1!$A$1:$CJ$1, 0))</f>
        <v>51649</v>
      </c>
      <c r="BM12" s="32">
        <f>INDEX('[5]Finance Indicators'!$A$2:$BO$35,MATCH($A12,'[5]Finance Indicators'!$A$2:$A$35,0),MATCH(BM$1,'[5]Finance Indicators'!$A$2:$BO$2,0))</f>
        <v>7801</v>
      </c>
      <c r="BN12" s="132">
        <f>INDEX('[6]Finance Indicators'!$B$3:$BO$35,MATCH($A12,'[6]Finance Indicators'!$A$3:$A$35,0),MATCH(BN$1,'[6]Finance Indicators'!$B$2:$BO$2,0))</f>
        <v>7003.9969056214541</v>
      </c>
      <c r="BO12" s="132">
        <f>INDEX('[6]Finance Indicators'!$B$3:$BO$35,MATCH($A12,'[6]Finance Indicators'!$A$3:$A$35,0),MATCH(BO$1,'[6]Finance Indicators'!$B$2:$BO$2,0))</f>
        <v>54323</v>
      </c>
      <c r="BP12" s="132">
        <f>INDEX('[6]Finance Indicators'!$B$3:$BO$35,MATCH($A12,'[6]Finance Indicators'!$A$3:$A$35,0),MATCH(BP$1,'[6]Finance Indicators'!$B$2:$BO$2,0))</f>
        <v>7756</v>
      </c>
      <c r="BQ12" s="238">
        <f t="array" ref="BQ12">INDEX('[7]Finance Indicators'!$A$2:$BO$35,MATCH($A12,'[7]Finance Indicators'!$A$2:$A$35,0),MATCH(BQ$1,'[7]Finance Indicators'!$A$2:$BO$2,0))</f>
        <v>7313.6954858454474</v>
      </c>
      <c r="BR12" s="238">
        <f t="array" ref="BR12">INDEX('[7]Finance Indicators'!$A$2:$BO$35,MATCH($A12,'[7]Finance Indicators'!$A$2:$A$35,0),MATCH(BR$1,'[7]Finance Indicators'!$A$2:$BO$2,0))</f>
        <v>57354</v>
      </c>
      <c r="BS12" s="238">
        <f t="array" ref="BS12">INDEX('[7]Finance Indicators'!$A$2:$BO$35,MATCH($A12,'[7]Finance Indicators'!$A$2:$A$35,0),MATCH(BS$1,'[7]Finance Indicators'!$A$2:$BO$2,0))</f>
        <v>7842</v>
      </c>
      <c r="BT12" s="119">
        <f>(AP12*100)/Deflators!$B$2</f>
        <v>7210.6367075010712</v>
      </c>
      <c r="BU12" s="137">
        <f>(AS12*100)/Deflators!$B$3</f>
        <v>7289.3307452290192</v>
      </c>
      <c r="BV12" s="137">
        <f>(AV12*100)/Deflators!$B$4</f>
        <v>7293.9128372402893</v>
      </c>
      <c r="BW12" s="137">
        <f>(AY12*100)/Deflators!$B$5</f>
        <v>7077.6677608371674</v>
      </c>
      <c r="BX12" s="137">
        <f>(BB12*100)/Deflators!$B$6</f>
        <v>7047.1113169426872</v>
      </c>
      <c r="BY12" s="137">
        <f>(BE12*100)/Deflators!$B$7</f>
        <v>7052.5188694098451</v>
      </c>
      <c r="BZ12" s="137">
        <f>(BH12*100)/Deflators!$B$8</f>
        <v>6994.2995342982413</v>
      </c>
      <c r="CA12" s="137">
        <f>(BK12*100)/Deflators!$B$9</f>
        <v>6939.0895968605764</v>
      </c>
      <c r="CB12" s="137">
        <f>(BN12*100)/Deflators!$B$10</f>
        <v>7175.1144155390402</v>
      </c>
      <c r="CC12" s="245">
        <f>(BQ12*100)/Deflators!$B$11</f>
        <v>7313.6954858454465</v>
      </c>
      <c r="CD12" s="119">
        <f t="shared" si="153"/>
        <v>3911.834319526627</v>
      </c>
      <c r="CE12" s="87">
        <v>6611</v>
      </c>
      <c r="CF12" s="87">
        <v>1690</v>
      </c>
      <c r="CG12" s="88">
        <f t="shared" si="25"/>
        <v>3926.1904761904761</v>
      </c>
      <c r="CH12" s="87">
        <v>6596</v>
      </c>
      <c r="CI12" s="87">
        <v>1680</v>
      </c>
      <c r="CJ12" s="88">
        <f t="shared" si="26"/>
        <v>4235.1135666052796</v>
      </c>
      <c r="CK12" s="87">
        <v>6899</v>
      </c>
      <c r="CL12" s="87">
        <v>1629</v>
      </c>
      <c r="CM12" s="88">
        <f t="shared" si="27"/>
        <v>3945.9311851447296</v>
      </c>
      <c r="CN12" s="87">
        <v>7225</v>
      </c>
      <c r="CO12" s="87">
        <v>1831</v>
      </c>
      <c r="CP12" s="88">
        <f t="shared" si="28"/>
        <v>3885.759829968119</v>
      </c>
      <c r="CQ12" s="87">
        <v>7313</v>
      </c>
      <c r="CR12" s="87">
        <v>1882</v>
      </c>
      <c r="CS12" s="88">
        <f t="shared" si="29"/>
        <v>4575.7749712973591</v>
      </c>
      <c r="CT12" s="87">
        <v>7971</v>
      </c>
      <c r="CU12" s="87">
        <v>1742</v>
      </c>
      <c r="CV12" s="88">
        <f t="shared" si="30"/>
        <v>4989.4347596407815</v>
      </c>
      <c r="CW12" s="87">
        <f>INDEX('[2]All Previous Years'!$A$1:$EX$34,MATCH($A12,'[2]All Previous Years'!$A$1:$A$34,0),MATCH(CW$1,'[2]All Previous Years'!$A$1:$EX$1,0))</f>
        <v>9445</v>
      </c>
      <c r="CX12" s="87">
        <f>INDEX('[3]Raw data 16-17'!$B$2:$XA$34,MATCH($A12,'[3]Raw data 16-17'!$A$2:$A$34,0),MATCH(CX$1,'[3]Raw data 16-17'!$B$1:$GU$1,0))</f>
        <v>1893</v>
      </c>
      <c r="CY12" s="88">
        <f t="shared" si="31"/>
        <v>5243.7199358631751</v>
      </c>
      <c r="CZ12" s="32">
        <f>INDEX([4]Sheet1!$A$1:$CJ$34, MATCH($A12, [4]Sheet1!$A$1:$A$34, 0), MATCH(CZ$1, [4]Sheet1!$A$1:$CJ$1, 0))</f>
        <v>9811</v>
      </c>
      <c r="DA12" s="32">
        <f>INDEX('[5]Finance Indicators'!$A$2:$BO$35,MATCH($A12,'[5]Finance Indicators'!$A$2:$A$35,0),MATCH(DA$1,'[5]Finance Indicators'!$A$2:$BO$2,0))</f>
        <v>1871</v>
      </c>
      <c r="DB12" s="132">
        <f>INDEX('[6]Finance Indicators'!$B$3:$BO$35,MATCH($A12,'[6]Finance Indicators'!$A$3:$A$35,0),MATCH(DB$1,'[6]Finance Indicators'!$B$2:$BO$2,0))</f>
        <v>5994.2226890756301</v>
      </c>
      <c r="DC12" s="132">
        <f>INDEX('[6]Finance Indicators'!$B$3:$BO$35,MATCH($A12,'[6]Finance Indicators'!$A$3:$A$35,0),MATCH(DC$1,'[6]Finance Indicators'!$B$2:$BO$2,0))</f>
        <v>11413</v>
      </c>
      <c r="DD12" s="132">
        <f>INDEX('[6]Finance Indicators'!$B$3:$BO$35,MATCH($A12,'[6]Finance Indicators'!$A$3:$A$35,0),MATCH(DD$1,'[6]Finance Indicators'!$B$2:$BO$2,0))</f>
        <v>1904</v>
      </c>
      <c r="DE12" s="132">
        <f t="array" ref="DE12">INDEX('[7]Finance Indicators'!$A$2:$BO$35,MATCH($A12,'[7]Finance Indicators'!$A$2:$A$35,0),MATCH(DE$1,'[7]Finance Indicators'!$A$2:$BO$2,0))</f>
        <v>7004.3173232595791</v>
      </c>
      <c r="DF12" s="132">
        <f t="array" ref="DF12">INDEX('[7]Finance Indicators'!$A$2:$BO$35,MATCH($A12,'[7]Finance Indicators'!$A$2:$A$35,0),MATCH(DF$1,'[7]Finance Indicators'!$A$2:$BO$2,0))</f>
        <v>12979</v>
      </c>
      <c r="DG12" s="132">
        <f t="array" ref="DG12">INDEX('[7]Finance Indicators'!$A$2:$BO$35,MATCH($A12,'[7]Finance Indicators'!$A$2:$A$35,0),MATCH(DG$1,'[7]Finance Indicators'!$A$2:$BO$2,0))</f>
        <v>1853</v>
      </c>
      <c r="DH12" s="127">
        <f>(CD12*100)/Deflators!$B$2</f>
        <v>4608.2327580376577</v>
      </c>
      <c r="DI12" s="122">
        <f>(CG12*100)/Deflators!$B$3</f>
        <v>4556.0680188076367</v>
      </c>
      <c r="DJ12" s="122">
        <f>(CJ12*100)/Deflators!$B$4</f>
        <v>4816.081033769693</v>
      </c>
      <c r="DK12" s="122">
        <f>(CM12*100)/Deflators!$B$5</f>
        <v>4407.73017780601</v>
      </c>
      <c r="DL12" s="122">
        <f>(CP12*100)/Deflators!$B$6</f>
        <v>4281.4798903099017</v>
      </c>
      <c r="DM12" s="122">
        <f>(CS12*100)/Deflators!$B$7</f>
        <v>5000.9590065103748</v>
      </c>
      <c r="DN12" s="122">
        <f>(CV12*100)/Deflators!$B$8</f>
        <v>5321.359905080054</v>
      </c>
      <c r="DO12" s="122">
        <f>(CY12*100)/Deflators!$B$9</f>
        <v>5495.7927123019736</v>
      </c>
      <c r="DP12" s="122">
        <f>(DB12*100)/Deflators!$B$10</f>
        <v>6140.6699925607127</v>
      </c>
      <c r="DQ12" s="247">
        <f>(DE12*100)/Deflators!$B$11</f>
        <v>7004.3173232595782</v>
      </c>
      <c r="DR12" s="119">
        <v>78</v>
      </c>
      <c r="DS12" s="122">
        <f>INDEX('[3]5+ Awards at Level 5 &amp; Level 6'!$A$2:$G$35,MATCH($A12,'[3]5+ Awards at Level 5 &amp; Level 6'!$A$2:$A$35,0),MATCH(DS$1,'[3]5+ Awards at Level 5 &amp; Level 6'!$A$2:$G$2,0))</f>
        <v>76</v>
      </c>
      <c r="DT12" s="125">
        <f>INDEX('[8]Breadth and Depth cohort'!$X$1:$AH$36,MATCH($A12,'[8]Breadth and Depth cohort'!$X$1:$X$36,0),MATCH(DT$1,'[8]Breadth and Depth cohort'!$X$1:$AH$1,0))</f>
        <v>82</v>
      </c>
      <c r="DU12" s="125">
        <f>INDEX('[9]Breadth and Depth cohort'!$U$1:$AC$36,MATCH($A12,'[9]Breadth and Depth cohort'!$U$1:$U$36,0),MATCH(DU$1,'[9]Breadth and Depth cohort'!$U$1:$AC$1,0))</f>
        <v>82</v>
      </c>
      <c r="DV12" s="125">
        <f>INDEX([10]Extraction!$G$3:$Q$36,MATCH($A12,[10]Extraction!$Q$3:$Q$36,0),MATCH(DV$1,[10]Extraction!$G$3:$Q$3,0))</f>
        <v>83</v>
      </c>
      <c r="DW12" s="125">
        <f>INDEX([10]Extraction!$G$3:$Q$36,MATCH($A12,[10]Extraction!$Q$3:$Q$36,0),MATCH(DW$1,[10]Extraction!$G$3:$Q$3,0))</f>
        <v>85</v>
      </c>
      <c r="DX12" s="125">
        <f>INDEX([10]Extraction!$G$3:$Q$36,MATCH($A12,[10]Extraction!$Q$3:$Q$36,0),MATCH(DX$1,[10]Extraction!$G$3:$Q$3,0))</f>
        <v>87</v>
      </c>
      <c r="DY12" s="125">
        <f>INDEX([10]Extraction!$G$3:$Q$36,MATCH($A12,[10]Extraction!$Q$3:$Q$36,0),MATCH(DY$1,[10]Extraction!$G$3:$Q$3,0))</f>
        <v>86</v>
      </c>
      <c r="DZ12" s="241">
        <f>INDEX('[11]1920 Collected Indicators'!$A$3:$CV$36,MATCH($A12,'[11]1920 Collected Indicators'!$A$3:$A$36,0),MATCH(DZ$1,'[11]1920 Collected Indicators'!$A$3:$CV$3,0))</f>
        <v>88</v>
      </c>
      <c r="EA12" s="119">
        <v>52</v>
      </c>
      <c r="EB12" s="122">
        <f>INDEX('[3]5+ Awards at Level 5 &amp; Level 6'!$I$2:$M$35,MATCH($A12,'[3]5+ Awards at Level 5 &amp; Level 6'!$A$2:$A$35,0),MATCH(EB$1,'[3]5+ Awards at Level 5 &amp; Level 6'!$I$2:$M$2,0))</f>
        <v>48</v>
      </c>
      <c r="EC12" s="125">
        <f>INDEX('[8]Breadth and Depth cohort'!$X$1:$AH$36,MATCH($A12,'[8]Breadth and Depth cohort'!$X$1:$X$36,0),MATCH(EC$1,'[8]Breadth and Depth cohort'!$X$1:$AH$1,0))</f>
        <v>58</v>
      </c>
      <c r="ED12" s="125">
        <f>INDEX('[9]Breadth and Depth cohort'!$U$1:$AC$36,MATCH($A12,'[9]Breadth and Depth cohort'!$U$1:$U$36,0),MATCH(ED$1,'[9]Breadth and Depth cohort'!$U$1:$AC$1,0))</f>
        <v>59</v>
      </c>
      <c r="EE12" s="125">
        <f>INDEX([10]Extraction!$G$3:$Q$36,MATCH($A12,[10]Extraction!$Q$3:$Q$36,0),MATCH(EE$1,[10]Extraction!$G$3:$Q$3,0))</f>
        <v>62</v>
      </c>
      <c r="EF12" s="125">
        <f>INDEX([10]Extraction!$G$3:$Q$36,MATCH($A12,[10]Extraction!$Q$3:$Q$36,0),MATCH(EF$1,[10]Extraction!$G$3:$Q$3,0))</f>
        <v>63</v>
      </c>
      <c r="EG12" s="125">
        <f>INDEX([10]Extraction!$G$3:$Q$36,MATCH($A12,[10]Extraction!$Q$3:$Q$36,0),MATCH(EG$1,[10]Extraction!$G$3:$Q$3,0))</f>
        <v>63</v>
      </c>
      <c r="EH12" s="120">
        <f>INDEX([10]Extraction!$G$3:$Q$36,MATCH($A12,[10]Extraction!$Q$3:$Q$36,0),MATCH(EH$1,[10]Extraction!$G$3:$Q$3,0))</f>
        <v>65</v>
      </c>
      <c r="EI12" s="126">
        <f>INDEX('[11]1920 Collected Indicators'!$A$3:$CV$36,MATCH($A12,'[11]1920 Collected Indicators'!$A$3:$A$36,0),MATCH(EI$1,'[11]1920 Collected Indicators'!$A$3:$CV$3,0))</f>
        <v>69</v>
      </c>
      <c r="EJ12" s="127">
        <v>40</v>
      </c>
      <c r="EK12" s="122">
        <f>INDEX('[3]Deprived 5+ Awards'!$A$2:$K$35,MATCH($A12,'[3]Deprived 5+ Awards'!$A$2:$A$35,0),MATCH(EK$1,'[3]Deprived 5+ Awards'!$A$2:$K$2,0))</f>
        <v>49</v>
      </c>
      <c r="EL12" s="125">
        <f>INDEX('[12]2014'!$S$1:$U$35,MATCH($A12,'[12]2014'!$S$1:$S$35,0),MATCH(EL$1,'[12]2014'!$S$1:$U$1,0))</f>
        <v>55</v>
      </c>
      <c r="EM12" s="125">
        <f>INDEX('[12]2015'!$S$1:$U$35,MATCH($A12,'[12]2015'!$S$1:$S$35,0),MATCH(EM$1,'[12]2015'!$S$1:$U$1,0))</f>
        <v>59</v>
      </c>
      <c r="EN12" s="125">
        <f>INDEX([13]Extraction!$B$2:$L$35,MATCH($A12,[13]Extraction!$L$2:$L$35,0),MATCH(EN$1,[13]Extraction!$B$2:$L$2,0))</f>
        <v>56</v>
      </c>
      <c r="EO12" s="125">
        <f>INDEX([13]Extraction!$B$2:$L$35,MATCH($A12,[13]Extraction!$L$2:$L$35,0),MATCH(EO$1,[13]Extraction!$B$2:$L$2,0))</f>
        <v>56</v>
      </c>
      <c r="EP12" s="122">
        <f>INDEX([13]Extraction!$B$2:$L$35,MATCH($A12,[13]Extraction!$L$2:$L$35,0),MATCH(EP$1,[13]Extraction!$B$2:$L$2,0))</f>
        <v>69</v>
      </c>
      <c r="EQ12" s="122">
        <f>INDEX([13]Extraction!$B$2:$L$35,MATCH($A12,[13]Extraction!$L$2:$L$35,0),MATCH(EQ$1,[13]Extraction!$B$2:$L$2,0))</f>
        <v>69</v>
      </c>
      <c r="ER12" s="337">
        <f>INDEX('[11]1920 Collected Indicators'!$A$3:$CV$36,MATCH($A12,'[11]1920 Collected Indicators'!$A$3:$A$36,0),MATCH(ER$1,'[11]1920 Collected Indicators'!$A$3:$CV$3,0))</f>
        <v>61</v>
      </c>
      <c r="ES12" s="124">
        <v>18</v>
      </c>
      <c r="ET12" s="122">
        <f>INDEX('[3]Deprived 5+ Awards'!$A$2:$K$35,MATCH($A12,'[3]Deprived 5+ Awards'!$A$2:$A$35,0),MATCH(ET$1,'[3]Deprived 5+ Awards'!$A$2:$K$2,0))</f>
        <v>15</v>
      </c>
      <c r="EU12" s="125">
        <f>INDEX('[12]2014'!$S$1:$U$35,MATCH($A12,'[12]2014'!$S$1:$S$35,0),MATCH(EU$1,'[12]2014'!$S$1:$U$1,0))</f>
        <v>20</v>
      </c>
      <c r="EV12" s="125">
        <f>INDEX('[12]2015'!$S$1:$U$35,MATCH($A12,'[12]2015'!$S$1:$S$35,0),MATCH(EV$1,'[12]2015'!$S$1:$U$1,0))</f>
        <v>26</v>
      </c>
      <c r="EW12" s="125">
        <f>INDEX([13]Extraction!$B$2:$L$35,MATCH($A12,[13]Extraction!$L$2:$L$35,0),MATCH(EW$1,[13]Extraction!$B$2:$L$2,0))</f>
        <v>25</v>
      </c>
      <c r="EX12" s="125">
        <f>INDEX([13]Extraction!$B$2:$L$35,MATCH($A12,[13]Extraction!$L$2:$L$35,0),MATCH(EX$1,[13]Extraction!$B$2:$L$2,0))</f>
        <v>30</v>
      </c>
      <c r="EY12" s="122">
        <f>INDEX([13]Extraction!$B$2:$L$35,MATCH($A12,[13]Extraction!$L$2:$L$35,0),MATCH(EY$1,[13]Extraction!$B$2:$L$2,0))</f>
        <v>37</v>
      </c>
      <c r="EZ12" s="122">
        <f>INDEX([13]Extraction!$B$2:$L$35,MATCH($A12,[13]Extraction!$L$2:$L$35,0),MATCH(EZ$1,[13]Extraction!$B$2:$L$2,0))</f>
        <v>42</v>
      </c>
      <c r="FA12" s="340">
        <f>INDEX('[11]1920 Collected Indicators'!$A$3:$CV$36,MATCH($A12,'[11]1920 Collected Indicators'!$A$3:$A$36,0),MATCH(FA$1,'[11]1920 Collected Indicators'!$A$3:$CV$3,0))</f>
        <v>42</v>
      </c>
      <c r="FB12" s="119">
        <v>4829.670329670329</v>
      </c>
      <c r="FC12" s="87">
        <v>1758</v>
      </c>
      <c r="FD12" s="87">
        <v>7</v>
      </c>
      <c r="FE12" s="88">
        <v>3009.6153846153848</v>
      </c>
      <c r="FF12" s="87">
        <v>2191</v>
      </c>
      <c r="FG12" s="87">
        <v>14</v>
      </c>
      <c r="FH12" s="88">
        <v>5809.6153846153848</v>
      </c>
      <c r="FI12" s="87">
        <v>3021</v>
      </c>
      <c r="FJ12" s="87">
        <v>10</v>
      </c>
      <c r="FK12" s="88">
        <v>4356.5088757396452</v>
      </c>
      <c r="FL12" s="87">
        <v>2945</v>
      </c>
      <c r="FM12" s="87">
        <v>13</v>
      </c>
      <c r="FN12" s="88">
        <v>6889.4230769230771</v>
      </c>
      <c r="FO12" s="39">
        <v>2866</v>
      </c>
      <c r="FP12" s="39">
        <v>8</v>
      </c>
      <c r="FQ12" s="88">
        <v>7775.6410256410254</v>
      </c>
      <c r="FR12" s="87">
        <v>2426</v>
      </c>
      <c r="FS12" s="87">
        <v>6</v>
      </c>
      <c r="FT12" s="88">
        <f t="shared" si="32"/>
        <v>2982.6923076923076</v>
      </c>
      <c r="FU12" s="87">
        <f>INDEX('[2]All Previous Years'!$A$1:$EX$34,MATCH($A12,'[2]All Previous Years'!$A$1:$A$34,0),MATCH(FU$1,'[2]All Previous Years'!$A$1:$EX$1,0))</f>
        <v>1551</v>
      </c>
      <c r="FV12" s="88">
        <f>INDEX('[3]Raw data 16-17'!$B$2:$XA$34,MATCH($A12,'[3]Raw data 16-17'!$A$2:$A$34,0),MATCH(FV$1,'[3]Raw data 16-17'!$B$1:$GU$1,0))</f>
        <v>10</v>
      </c>
      <c r="FW12" s="88">
        <f t="shared" si="33"/>
        <v>3895.6043956043959</v>
      </c>
      <c r="FX12" s="39">
        <f>INDEX([4]Sheet1!$A$1:$CJ$34, MATCH($A12, [4]Sheet1!$A$1:$A$34, 0), MATCH(FX$1, [4]Sheet1!$A$1:$CJ$1, 0))</f>
        <v>1418</v>
      </c>
      <c r="FY12" s="39">
        <f>INDEX('[5]Finance Indicators'!$A$2:$BO$35,MATCH($A12,'[5]Finance Indicators'!$A$2:$A$35,0),MATCH(FY$1,'[5]Finance Indicators'!$A$2:$BO$2,0))</f>
        <v>7</v>
      </c>
      <c r="FZ12" s="132">
        <f>INDEX('[6]Finance Indicators'!$B$3:$BO$35,MATCH($A12,'[6]Finance Indicators'!$A$3:$A$35,0),MATCH(FZ$1,'[6]Finance Indicators'!$B$2:$BO$2,0))</f>
        <v>12307.692307692309</v>
      </c>
      <c r="GA12" s="132">
        <f>INDEX('[6]Finance Indicators'!$B$3:$BO$35,MATCH($A12,'[6]Finance Indicators'!$A$3:$A$35,0),MATCH(GA$1,'[6]Finance Indicators'!$B$2:$BO$2,0))</f>
        <v>1280</v>
      </c>
      <c r="GB12" s="132">
        <f>INDEX('[6]Finance Indicators'!$B$3:$BO$35,MATCH($A12,'[6]Finance Indicators'!$A$3:$A$35,0),MATCH(GB$1,'[6]Finance Indicators'!$B$2:$BO$2,0))</f>
        <v>2</v>
      </c>
      <c r="GC12" s="132" t="str">
        <f t="array" ref="GC12">INDEX('[7]Finance Indicators'!$A$2:$BO$35,MATCH($A12,'[7]Finance Indicators'!$A$2:$A$35,0),MATCH(GC$1,'[7]Finance Indicators'!$A$2:$BO$2,0))</f>
        <v>dna</v>
      </c>
      <c r="GD12" s="132">
        <f t="array" ref="GD12">INDEX('[7]Finance Indicators'!$A$2:$BO$35,MATCH($A12,'[7]Finance Indicators'!$A$2:$A$35,0),MATCH(GD$1,'[7]Finance Indicators'!$A$2:$BO$2,0))</f>
        <v>1282</v>
      </c>
      <c r="GE12" s="238" t="str">
        <f t="array" ref="GE12">INDEX('[7]Finance Indicators'!$A$2:$BO$35,MATCH($A12,'[7]Finance Indicators'!$A$2:$A$35,0),MATCH(GE$1,'[7]Finance Indicators'!$A$2:$BO$2,0))</f>
        <v>dna</v>
      </c>
      <c r="GF12" s="128">
        <f>(FB12*100)/Deflators!$B$2</f>
        <v>5689.4651474918755</v>
      </c>
      <c r="GG12" s="125">
        <f>(FE12*100)/Deflators!$B$3</f>
        <v>3492.4470643773147</v>
      </c>
      <c r="GH12" s="125">
        <f>(FH12*100)/Deflators!$B$4</f>
        <v>6606.5709991739932</v>
      </c>
      <c r="GI12" s="125">
        <f>(FK12*100)/Deflators!$B$5</f>
        <v>4866.3584691411843</v>
      </c>
      <c r="GJ12" s="125">
        <f>(FN12*100)/Deflators!$B$6</f>
        <v>7591.0317802438994</v>
      </c>
      <c r="GK12" s="125">
        <f>(FQ12*100)/Deflators!$B$7</f>
        <v>8498.1587299398798</v>
      </c>
      <c r="GL12" s="125">
        <f>(FT12*100)/Deflators!$B$8</f>
        <v>3181.1177057032533</v>
      </c>
      <c r="GM12" s="125">
        <f>(FW12*100)/Deflators!$B$9</f>
        <v>4082.8714174739653</v>
      </c>
      <c r="GN12" s="125">
        <f>IFERROR((FZ12*100)/Deflators!$B$10,"dna")</f>
        <v>12608.386566827945</v>
      </c>
      <c r="GO12" s="125" t="str">
        <f>IFERROR((GC12*100)/Deflators!$B$11,"dna")</f>
        <v>dna</v>
      </c>
      <c r="GP12" s="121">
        <v>146.52014652014651</v>
      </c>
      <c r="GQ12" s="87">
        <v>1120</v>
      </c>
      <c r="GR12" s="87">
        <v>147</v>
      </c>
      <c r="GS12" s="88">
        <v>95.432692307692307</v>
      </c>
      <c r="GT12" s="87">
        <v>794</v>
      </c>
      <c r="GU12" s="87">
        <v>160</v>
      </c>
      <c r="GV12" s="88">
        <v>107.99652325076053</v>
      </c>
      <c r="GW12" s="87">
        <v>994</v>
      </c>
      <c r="GX12" s="87">
        <v>177</v>
      </c>
      <c r="GY12" s="88">
        <v>150.87844254510921</v>
      </c>
      <c r="GZ12" s="87">
        <v>1271</v>
      </c>
      <c r="HA12" s="87">
        <v>162</v>
      </c>
      <c r="HB12" s="88">
        <v>186.3154960981048</v>
      </c>
      <c r="HC12" s="87">
        <v>1337</v>
      </c>
      <c r="HD12" s="87">
        <v>138</v>
      </c>
      <c r="HE12" s="88">
        <v>190.91191066997519</v>
      </c>
      <c r="HF12" s="87">
        <v>1231</v>
      </c>
      <c r="HG12" s="87">
        <v>124</v>
      </c>
      <c r="HH12" s="88">
        <f t="shared" si="34"/>
        <v>178.46872753414812</v>
      </c>
      <c r="HI12" s="87">
        <f>INDEX('[2]All Previous Years'!$A$1:$EX$34,MATCH($A12,'[2]All Previous Years'!$A$1:$A$34,0),MATCH(HI$1,'[2]All Previous Years'!$A$1:$EX$1,0))</f>
        <v>993</v>
      </c>
      <c r="HJ12" s="32">
        <f>INDEX('[3]Raw data 16-17'!$B$2:$XA$34,MATCH($A12,'[3]Raw data 16-17'!$A$2:$A$34,0),MATCH(HJ$1,'[3]Raw data 16-17'!$B$1:$GU$1,0))</f>
        <v>107</v>
      </c>
      <c r="HK12" s="88">
        <f t="shared" si="35"/>
        <v>205.19044062733383</v>
      </c>
      <c r="HL12" s="32">
        <f>INDEX([4]Sheet1!$A$1:$CJ$34, MATCH($A12, [4]Sheet1!$A$1:$A$34, 0), MATCH(HL$1, [4]Sheet1!$A$1:$CJ$1, 0))</f>
        <v>1099</v>
      </c>
      <c r="HM12" s="32">
        <f>INDEX('[5]Finance Indicators'!$A$2:$BO$35,MATCH($A12,'[5]Finance Indicators'!$A$2:$A$35,0),MATCH(HM$1,'[5]Finance Indicators'!$A$2:$BO$2,0))</f>
        <v>103</v>
      </c>
      <c r="HN12" s="132">
        <f>INDEX('[6]Finance Indicators'!$B$3:$BO$35,MATCH($A12,'[6]Finance Indicators'!$A$3:$A$35,0),MATCH(HN$1,'[6]Finance Indicators'!$B$2:$BO$2,0))</f>
        <v>216.53846153846155</v>
      </c>
      <c r="HO12" s="132">
        <f>INDEX('[6]Finance Indicators'!$B$3:$BO$35,MATCH($A12,'[6]Finance Indicators'!$A$3:$A$35,0),MATCH(HO$1,'[6]Finance Indicators'!$B$2:$BO$2,0))</f>
        <v>1126</v>
      </c>
      <c r="HP12" s="132">
        <f>INDEX('[6]Finance Indicators'!$B$3:$BO$35,MATCH($A12,'[6]Finance Indicators'!$A$3:$A$35,0),MATCH(HP$1,'[6]Finance Indicators'!$B$2:$BO$2,0))</f>
        <v>100</v>
      </c>
      <c r="HQ12" s="132" t="str">
        <f t="array" ref="HQ12">INDEX('[7]Finance Indicators'!$A$2:$BO$35,MATCH($A12,'[7]Finance Indicators'!$A$2:$A$35,0),MATCH(HQ$1,'[7]Finance Indicators'!$A$2:$BO$2,0))</f>
        <v>dna</v>
      </c>
      <c r="HR12" s="238">
        <f t="array" ref="HR12">INDEX('[7]Finance Indicators'!$A$2:$BO$35,MATCH($A12,'[7]Finance Indicators'!$A$2:$A$35,0),MATCH(HR$1,'[7]Finance Indicators'!$A$2:$BO$2,0))</f>
        <v>1288</v>
      </c>
      <c r="HS12" s="238" t="str">
        <f t="array" ref="HS12">INDEX('[7]Finance Indicators'!$A$2:$BO$35,MATCH($A12,'[7]Finance Indicators'!$A$2:$A$35,0),MATCH(HS$1,'[7]Finance Indicators'!$A$2:$BO$2,0))</f>
        <v>dna</v>
      </c>
      <c r="HT12" s="128">
        <f>(GP12*100)/Deflators!$B$2</f>
        <v>172.60417588143727</v>
      </c>
      <c r="HU12" s="125">
        <f>(GS12*100)/Deflators!$B$3</f>
        <v>110.7429300765011</v>
      </c>
      <c r="HV12" s="125">
        <f>(GV12*100)/Deflators!$B$4</f>
        <v>122.81134830534559</v>
      </c>
      <c r="HW12" s="125">
        <f>(GY12*100)/Deflators!$B$5</f>
        <v>168.53600156284932</v>
      </c>
      <c r="HX12" s="125">
        <f>(HB12*100)/Deflators!$B$6</f>
        <v>205.28959192099467</v>
      </c>
      <c r="HY12" s="125">
        <f>(HE12*100)/Deflators!$B$7</f>
        <v>208.65157161441891</v>
      </c>
      <c r="HZ12" s="125">
        <f>(HH12*100)/Deflators!$B$8</f>
        <v>190.34146687173975</v>
      </c>
      <c r="IA12" s="125">
        <f>(HK12*100)/Deflators!$B$9</f>
        <v>215.05422524975151</v>
      </c>
      <c r="IB12" s="125">
        <f>IFERROR((HN12*100)/Deflators!$B$10,"dna")</f>
        <v>221.82880116012919</v>
      </c>
      <c r="IC12" s="125" t="str">
        <f>IFERROR((HQ12*100)/Deflators!$B$11,"dna")</f>
        <v>dna</v>
      </c>
      <c r="ID12" s="121">
        <v>95.454545454545453</v>
      </c>
      <c r="IE12" s="88">
        <v>91.954022988505741</v>
      </c>
      <c r="IF12" s="88">
        <v>94.652406417112303</v>
      </c>
      <c r="IG12" s="88">
        <v>92.571428571428569</v>
      </c>
      <c r="IH12" s="88">
        <v>94.520547945205479</v>
      </c>
      <c r="II12" s="88">
        <v>95.384615384615387</v>
      </c>
      <c r="IJ12" s="88">
        <f>INDEX('[3]Raw data 16-17'!$B$2:$XA$34,MATCH($A12,'[3]Raw data 16-17'!$A$2:$A$34,0),MATCH(IJ$1,'[3]Raw data 16-17'!$B$1:$GU$1,0))</f>
        <v>91.452991452991455</v>
      </c>
      <c r="IK12" s="88">
        <f>INDEX('[14]1718 Collected Indicators'!$A$3:$CH$36,MATCH($A12,'[14]1718 Collected Indicators'!$A$3:$A$36,0),MATCH(IK$1,'[14]1718 Collected Indicators'!$A$3:$CH$3,0))</f>
        <v>93.63636363636364</v>
      </c>
      <c r="IL12" s="120">
        <f>INDEX('[15]1819 Collected Indicators'!$A$3:$CV$36,MATCH($A12,'[15]1819 Collected Indicators'!$A$3:$A$36,0),MATCH(IL$1,'[15]1819 Collected Indicators'!$A$3:$CV$3,0))</f>
        <v>98.039215686274503</v>
      </c>
      <c r="IM12" s="120" t="str">
        <f>INDEX('[11]1920 Collected Indicators'!$A$3:$CV$36,MATCH($A12,'[11]1920 Collected Indicators'!$A$3:$A$36,0),MATCH(IM$1,'[11]1920 Collected Indicators'!$A$3:$CV$3,0))</f>
        <v>dna</v>
      </c>
      <c r="IN12" s="119">
        <v>86.966666666666654</v>
      </c>
      <c r="IO12" s="88">
        <v>86</v>
      </c>
      <c r="IP12" s="88">
        <v>83.666666666666671</v>
      </c>
      <c r="IQ12" s="88">
        <f>INDEX('[16]Raw Data'!$B$2:$BS$34,MATCH($A12,'[16]Raw Data'!$A$2:$A$34,0),MATCH(IQ$1,'[16]Raw Data'!$B$1:$BS$1,0))</f>
        <v>80.666666666666671</v>
      </c>
      <c r="IR12" s="88">
        <f t="shared" si="1"/>
        <v>81</v>
      </c>
      <c r="IS12" s="120">
        <f t="shared" si="1"/>
        <v>81.966666666666669</v>
      </c>
      <c r="IT12" s="120">
        <f t="shared" si="1"/>
        <v>84.3</v>
      </c>
      <c r="IU12" s="119">
        <v>95.2</v>
      </c>
      <c r="IV12" s="88">
        <v>95.7</v>
      </c>
      <c r="IW12" s="88">
        <v>96.1</v>
      </c>
      <c r="IX12" s="88">
        <v>96.1</v>
      </c>
      <c r="IY12" s="88">
        <v>96.6</v>
      </c>
      <c r="IZ12" s="88">
        <f>INDEX('[3]Raw data 16-17'!$B$2:$BV$34,MATCH($A12,'[3]Raw data 16-17'!$A$2:$A$34,0),MATCH(IZ$1,'[3]Raw data 16-17'!$B$1:$BV$1,0))</f>
        <v>96.1</v>
      </c>
      <c r="JA12" s="88">
        <f>INDEX('[14]1718 Collected Indicators'!$A$3:$CH$36,MATCH($A12,'[14]1718 Collected Indicators'!$A$3:$A$36,0),MATCH(JA$1,'[14]1718 Collected Indicators'!$A$3:$CH$3,0))</f>
        <v>97.4</v>
      </c>
      <c r="JB12" s="120">
        <f>INDEX('[15]1819 Collected Indicators'!$A$3:$CV$36,MATCH($A12,'[15]1819 Collected Indicators'!$A$3:$A$36,0),MATCH(JB$1,'[15]1819 Collected Indicators'!$A$3:$CV$3,0))</f>
        <v>97.498104624715694</v>
      </c>
      <c r="JC12" s="120" t="str">
        <f>INDEX('[11]1920 Collected Indicators'!$A$3:$CV$36,MATCH($A12,'[11]1920 Collected Indicators'!$A$3:$A$36,0),MATCH(JC$1,'[11]1920 Collected Indicators'!$A$3:$CV$3,0))</f>
        <v>dna</v>
      </c>
      <c r="JD12" s="119">
        <v>1184.55</v>
      </c>
      <c r="JE12" s="88">
        <v>1155.29</v>
      </c>
      <c r="JF12" s="88">
        <f>INDEX('[17]Cohort Attainment'!$O$40:$BR$75,MATCH($A12,'[17]Cohort Attainment'!$O$40:$O$75,0),MATCH(JF$1,'[17]Cohort Attainment'!$O$40:$BR$40,0))</f>
        <v>1265.28</v>
      </c>
      <c r="JG12" s="88">
        <f>INDEX('[18]Cohort Attainment'!$Q$40:$AQ$72,MATCH($A12,'[18]Cohort Attainment'!$O$40:$O$72,0),MATCH(JG$1,'[18]Cohort Attainment'!$Q$39:$AO$39,0))</f>
        <v>1297.1400000000001</v>
      </c>
      <c r="JH12" s="88">
        <f>INDEX('[19]Cohort Attainment'!$BP$3:$BU$36,MATCH($A12,'[19]Cohort Attainment'!$BU$3:$BU$36,0),MATCH(JH$1,'[19]Cohort Attainment'!$BP$36:$BU$36,0))</f>
        <v>1319.28</v>
      </c>
      <c r="JI12" s="88">
        <f>INDEX('[19]Cohort Attainment'!$BP$3:$BU$36,MATCH($A12,'[19]Cohort Attainment'!$BU$3:$BU$36,0),MATCH(JI$1,'[19]Cohort Attainment'!$BP$36:$BU$36,0))</f>
        <v>1352.79</v>
      </c>
      <c r="JJ12" s="88">
        <f>INDEX('[19]Cohort Attainment'!$BP$3:$BU$36,MATCH($A12,'[19]Cohort Attainment'!$BU$3:$BU$36,0),MATCH(JJ$1,'[19]Cohort Attainment'!$BP$36:$BU$36,0))</f>
        <v>1388.06</v>
      </c>
      <c r="JK12" s="88">
        <f>INDEX('[19]Cohort Attainment'!$BP$3:$BU$36,MATCH($A12,'[19]Cohort Attainment'!$BU$3:$BU$36,0),MATCH(JK$1,'[19]Cohort Attainment'!$BP$36:$BU$36,0))</f>
        <v>1354.86</v>
      </c>
      <c r="JL12" s="126">
        <f>INDEX('[11]1920 Collected Indicators'!$A$3:$CV$36,MATCH($A12,'[11]1920 Collected Indicators'!$A$3:$A$36,0),MATCH(JL$1,'[11]1920 Collected Indicators'!$A$3:$CV$3,0))</f>
        <v>1400.62</v>
      </c>
      <c r="JM12" s="121">
        <v>601</v>
      </c>
      <c r="JN12" s="88">
        <v>666</v>
      </c>
      <c r="JO12" s="88">
        <f>INDEX('[17]Cohort Attainment'!$O$40:$BR$75,MATCH($A12,'[17]Cohort Attainment'!$O$40:$O$75,0),MATCH(JO$1,'[17]Cohort Attainment'!$O$40:$BR$40,0))</f>
        <v>754</v>
      </c>
      <c r="JP12" s="88">
        <f>INDEX('[18]Cohort Attainment'!$Q$40:$AQ$72,MATCH($A12,'[18]Cohort Attainment'!$O$40:$O$72,0),MATCH(JP$1,'[18]Cohort Attainment'!$Q$39:$AO$39,0))</f>
        <v>834</v>
      </c>
      <c r="JQ12" s="88">
        <f>INDEX('[19]Cohort Attainment'!$P$3:$AO$36,MATCH($A12,'[19]Cohort Attainment'!$AO$3:$AO$36,0),MATCH(JQ$1,'[19]Cohort Attainment'!$P$36:$AO$36,0))</f>
        <v>808</v>
      </c>
      <c r="JR12" s="88">
        <f>INDEX('[19]Cohort Attainment'!$P$3:$AO$36,MATCH($A12,'[19]Cohort Attainment'!$AO$3:$AO$36,0),MATCH(JR$1,'[19]Cohort Attainment'!$P$36:$AO$36,0))</f>
        <v>844</v>
      </c>
      <c r="JS12" s="88">
        <f>INDEX('[19]Cohort Attainment'!$P$3:$AO$36,MATCH($A12,'[19]Cohort Attainment'!$AO$3:$AO$36,0),MATCH(JS$1,'[19]Cohort Attainment'!$P$36:$AO$36,0))</f>
        <v>972</v>
      </c>
      <c r="JT12" s="120">
        <f>INDEX('[19]Cohort Attainment'!$P$3:$AO$36,MATCH($A12,'[19]Cohort Attainment'!$AO$3:$AO$36,0),MATCH(JT$1,'[19]Cohort Attainment'!$P$36:$AO$36,0))</f>
        <v>1039</v>
      </c>
      <c r="JU12" s="120">
        <f>INDEX('[11]1920 Collected Indicators'!$A$3:$CV$36,MATCH($A12,'[11]1920 Collected Indicators'!$A$3:$A$36,0),MATCH(JU$1,'[11]1920 Collected Indicators'!$A$3:$CV$3,0))</f>
        <v>968</v>
      </c>
      <c r="JV12" s="119">
        <v>877</v>
      </c>
      <c r="JW12" s="88">
        <v>909</v>
      </c>
      <c r="JX12" s="88">
        <f>INDEX('[17]Cohort Attainment'!$O$40:$BR$75,MATCH($A12,'[17]Cohort Attainment'!$O$40:$O$75,0),MATCH(JX$1,'[17]Cohort Attainment'!$O$40:$BR$40,0))</f>
        <v>1030</v>
      </c>
      <c r="JY12" s="88">
        <f>INDEX('[18]Cohort Attainment'!$Q$40:$AQ$72,MATCH($A12,'[18]Cohort Attainment'!$O$40:$O$72,0),MATCH(JY$1,'[18]Cohort Attainment'!$Q$39:$AO$39,0))</f>
        <v>1155</v>
      </c>
      <c r="JZ12" s="88">
        <f>INDEX('[19]Cohort Attainment'!$P$3:$AO$36,MATCH($A12,'[19]Cohort Attainment'!$AO$3:$AO$36,0),MATCH(JZ$1,'[19]Cohort Attainment'!$P$36:$AO$36,0))</f>
        <v>1160</v>
      </c>
      <c r="KA12" s="88">
        <f>INDEX('[19]Cohort Attainment'!$P$3:$AO$36,MATCH($A12,'[19]Cohort Attainment'!$AO$3:$AO$36,0),MATCH(KA$1,'[19]Cohort Attainment'!$P$36:$AO$36,0))</f>
        <v>1220</v>
      </c>
      <c r="KB12" s="88">
        <f>INDEX('[19]Cohort Attainment'!$P$3:$AO$36,MATCH($A12,'[19]Cohort Attainment'!$AO$3:$AO$36,0),MATCH(KB$1,'[19]Cohort Attainment'!$P$36:$AO$36,0))</f>
        <v>1139</v>
      </c>
      <c r="KC12" s="120">
        <f>INDEX('[19]Cohort Attainment'!$P$3:$AO$36,MATCH($A12,'[19]Cohort Attainment'!$AO$3:$AO$36,0),MATCH(KC$1,'[19]Cohort Attainment'!$P$36:$AO$36,0))</f>
        <v>1090</v>
      </c>
      <c r="KD12" s="120">
        <f>INDEX('[11]1920 Collected Indicators'!$A$3:$CV$36,MATCH($A12,'[11]1920 Collected Indicators'!$A$3:$A$36,0),MATCH(KD$1,'[11]1920 Collected Indicators'!$A$3:$CV$3,0))</f>
        <v>1127</v>
      </c>
      <c r="KE12" s="119">
        <v>1096</v>
      </c>
      <c r="KF12" s="88">
        <v>1007</v>
      </c>
      <c r="KG12" s="88">
        <f>INDEX('[17]Cohort Attainment'!$O$40:$BR$75,MATCH($A12,'[17]Cohort Attainment'!$O$40:$O$75,0),MATCH(KG$1,'[17]Cohort Attainment'!$O$40:$BR$40,0))</f>
        <v>1204</v>
      </c>
      <c r="KH12" s="88">
        <f>INDEX('[18]Cohort Attainment'!$Q$40:$AQ$72,MATCH($A12,'[18]Cohort Attainment'!$O$40:$O$72,0),MATCH(KH$1,'[18]Cohort Attainment'!$Q$39:$AO$39,0))</f>
        <v>1263</v>
      </c>
      <c r="KI12" s="88">
        <f>INDEX('[19]Cohort Attainment'!$P$3:$AO$36,MATCH($A12,'[19]Cohort Attainment'!$AO$3:$AO$36,0),MATCH(KI$1,'[19]Cohort Attainment'!$P$36:$AO$36,0))</f>
        <v>1243</v>
      </c>
      <c r="KJ12" s="88">
        <f>INDEX('[19]Cohort Attainment'!$P$3:$AO$36,MATCH($A12,'[19]Cohort Attainment'!$AO$3:$AO$36,0),MATCH(KJ$1,'[19]Cohort Attainment'!$P$36:$AO$36,0))</f>
        <v>1281</v>
      </c>
      <c r="KK12" s="88">
        <f>INDEX('[19]Cohort Attainment'!$P$3:$AO$36,MATCH($A12,'[19]Cohort Attainment'!$AO$3:$AO$36,0),MATCH(KK$1,'[19]Cohort Attainment'!$P$36:$AO$36,0))</f>
        <v>1324</v>
      </c>
      <c r="KL12" s="120">
        <f>INDEX('[19]Cohort Attainment'!$P$3:$AO$36,MATCH($A12,'[19]Cohort Attainment'!$AO$3:$AO$36,0),MATCH(KL$1,'[19]Cohort Attainment'!$P$36:$AO$36,0))</f>
        <v>1276</v>
      </c>
      <c r="KM12" s="120">
        <f>INDEX('[11]1920 Collected Indicators'!$A$3:$CV$36,MATCH($A12,'[11]1920 Collected Indicators'!$A$3:$A$36,0),MATCH(KM$1,'[11]1920 Collected Indicators'!$A$3:$CV$3,0))</f>
        <v>1328</v>
      </c>
      <c r="KN12" s="119">
        <v>1182</v>
      </c>
      <c r="KO12" s="88">
        <v>1200</v>
      </c>
      <c r="KP12" s="88">
        <f>INDEX('[17]Cohort Attainment'!$O$40:$BR$75,MATCH($A12,'[17]Cohort Attainment'!$O$40:$O$75,0),MATCH(KP$1,'[17]Cohort Attainment'!$O$40:$BR$40,0))</f>
        <v>1292</v>
      </c>
      <c r="KQ12" s="88">
        <f>INDEX('[18]Cohort Attainment'!$Q$40:$AQ$72,MATCH($A12,'[18]Cohort Attainment'!$O$40:$O$72,0),MATCH(KQ$1,'[18]Cohort Attainment'!$Q$39:$AO$39,0))</f>
        <v>1275</v>
      </c>
      <c r="KR12" s="88">
        <f>INDEX('[19]Cohort Attainment'!$P$3:$AO$36,MATCH($A12,'[19]Cohort Attainment'!$AO$3:$AO$36,0),MATCH(KR$1,'[19]Cohort Attainment'!$P$36:$AO$36,0))</f>
        <v>1340</v>
      </c>
      <c r="KS12" s="88">
        <f>INDEX('[19]Cohort Attainment'!$P$3:$AO$36,MATCH($A12,'[19]Cohort Attainment'!$AO$3:$AO$36,0),MATCH(KS$1,'[19]Cohort Attainment'!$P$36:$AO$36,0))</f>
        <v>1369</v>
      </c>
      <c r="KT12" s="88">
        <f>INDEX('[19]Cohort Attainment'!$P$3:$AO$36,MATCH($A12,'[19]Cohort Attainment'!$AO$3:$AO$36,0),MATCH(KT$1,'[19]Cohort Attainment'!$P$36:$AO$36,0))</f>
        <v>1300</v>
      </c>
      <c r="KU12" s="120">
        <f>INDEX('[19]Cohort Attainment'!$P$3:$AO$36,MATCH($A12,'[19]Cohort Attainment'!$AO$3:$AO$36,0),MATCH(KU$1,'[19]Cohort Attainment'!$P$36:$AO$36,0))</f>
        <v>1298</v>
      </c>
      <c r="KV12" s="120">
        <f>INDEX('[11]1920 Collected Indicators'!$A$3:$CV$36,MATCH($A12,'[11]1920 Collected Indicators'!$A$3:$A$36,0),MATCH(KV$1,'[11]1920 Collected Indicators'!$A$3:$CV$3,0))</f>
        <v>1388</v>
      </c>
      <c r="KW12" s="119">
        <v>1356</v>
      </c>
      <c r="KX12" s="88">
        <v>1325</v>
      </c>
      <c r="KY12" s="88">
        <f>INDEX('[17]Cohort Attainment'!$O$40:$BR$75,MATCH($A12,'[17]Cohort Attainment'!$O$40:$O$75,0),MATCH(KY$1,'[17]Cohort Attainment'!$O$40:$BR$40,0))</f>
        <v>1442</v>
      </c>
      <c r="KZ12" s="88">
        <f>INDEX('[18]Cohort Attainment'!$Q$40:$AQ$72,MATCH($A12,'[18]Cohort Attainment'!$O$40:$O$72,0),MATCH(KZ$1,'[18]Cohort Attainment'!$Q$39:$AO$39,0))</f>
        <v>1425</v>
      </c>
      <c r="LA12" s="88">
        <f>INDEX('[19]Cohort Attainment'!$P$3:$AO$36,MATCH($A12,'[19]Cohort Attainment'!$AO$3:$AO$36,0),MATCH(LA$1,'[19]Cohort Attainment'!$P$36:$AO$36,0))</f>
        <v>1452</v>
      </c>
      <c r="LB12" s="88">
        <f>INDEX('[19]Cohort Attainment'!$P$3:$AO$36,MATCH($A12,'[19]Cohort Attainment'!$AO$3:$AO$36,0),MATCH(LB$1,'[19]Cohort Attainment'!$P$36:$AO$36,0))</f>
        <v>1493</v>
      </c>
      <c r="LC12" s="88">
        <f>INDEX('[19]Cohort Attainment'!$P$3:$AO$36,MATCH($A12,'[19]Cohort Attainment'!$AO$3:$AO$36,0),MATCH(LC$1,'[19]Cohort Attainment'!$P$36:$AO$36,0))</f>
        <v>1528</v>
      </c>
      <c r="LD12" s="120">
        <f>INDEX('[19]Cohort Attainment'!$P$3:$AO$36,MATCH($A12,'[19]Cohort Attainment'!$AO$3:$AO$36,0),MATCH(LD$1,'[19]Cohort Attainment'!$P$36:$AO$36,0))</f>
        <v>1479</v>
      </c>
      <c r="LE12" s="120">
        <f>INDEX('[11]1920 Collected Indicators'!$A$3:$CV$36,MATCH($A12,'[11]1920 Collected Indicators'!$A$3:$A$36,0),MATCH(LE$1,'[11]1920 Collected Indicators'!$A$3:$CV$3,0))</f>
        <v>1530</v>
      </c>
      <c r="LF12" s="119">
        <v>90.802805923616532</v>
      </c>
      <c r="LG12" s="88" t="str">
        <f>INDEX('[3]Raw data 16-17'!$B$2:$XA$34,MATCH($A12,'[3]Raw data 16-17'!$A$2:$A$34,0),MATCH(LG$1,'[3]Raw data 16-17'!$B$1:$GU$1,0))</f>
        <v>dna</v>
      </c>
      <c r="LH12" s="88" t="str">
        <f>INDEX('[14]1718 Collected Indicators'!$A$3:$CH$36,MATCH($A12,'[14]1718 Collected Indicators'!$A$3:$A$36,0),MATCH(LH$1,'[14]1718 Collected Indicators'!$A$3:$CH$3,0))</f>
        <v>dna</v>
      </c>
      <c r="LI12" s="120">
        <f>INDEX('[15]1819 Collected Indicators'!$A$3:$CV$36,MATCH($A12,'[15]1819 Collected Indicators'!$A$3:$A$36,0),MATCH(LI$1,'[15]1819 Collected Indicators'!$A$3:$CV$3,0))</f>
        <v>86.577181207999999</v>
      </c>
      <c r="LJ12" s="120" t="str">
        <f>INDEX('[11]1920 Collected Indicators'!$A$3:$CV$36,MATCH($A12,'[11]1920 Collected Indicators'!$A$3:$A$36,0),MATCH(LJ$1,'[11]1920 Collected Indicators'!$A$3:$CV$3,0))</f>
        <v>dna</v>
      </c>
      <c r="LK12" s="119">
        <v>88.810641627543035</v>
      </c>
      <c r="LL12" s="88" t="str">
        <f>INDEX('[3]Raw data 16-17'!$B$2:$XA$34,MATCH($A12,'[3]Raw data 16-17'!$A$2:$A$34,0),MATCH(LL$1,'[3]Raw data 16-17'!$B$1:$GU$1,0))</f>
        <v>dna</v>
      </c>
      <c r="LM12" s="88" t="str">
        <f>INDEX('[14]1718 Collected Indicators'!$A$3:$CH$36,MATCH($A12,'[14]1718 Collected Indicators'!$A$3:$A$36,0),MATCH(LM$1,'[14]1718 Collected Indicators'!$A$3:$CH$3,0))</f>
        <v>dna</v>
      </c>
      <c r="LN12" s="120">
        <f>INDEX('[15]1819 Collected Indicators'!$A$3:$CV$36,MATCH($A12,'[15]1819 Collected Indicators'!$A$3:$A$36,0),MATCH(LN$1,'[15]1819 Collected Indicators'!$A$3:$CV$3,0))</f>
        <v>90.653740988999999</v>
      </c>
      <c r="LO12" s="120" t="str">
        <f>INDEX('[11]1920 Collected Indicators'!$A$3:$CV$36,MATCH($A12,'[11]1920 Collected Indicators'!$A$3:$A$36,0),MATCH(LO$1,'[11]1920 Collected Indicators'!$A$3:$CV$3,0))</f>
        <v>dna</v>
      </c>
      <c r="LP12" s="119">
        <v>85.552193645990926</v>
      </c>
      <c r="LQ12" s="88" t="str">
        <f>INDEX('[3]Raw data 16-17'!$B$2:$XA$34,MATCH($A12,'[3]Raw data 16-17'!$A$2:$A$34,0),MATCH(LQ$1,'[3]Raw data 16-17'!$B$1:$GU$1,0))</f>
        <v>dna</v>
      </c>
      <c r="LR12" s="88" t="str">
        <f>INDEX('[14]1718 Collected Indicators'!$A$3:$CH$36,MATCH($A12,'[14]1718 Collected Indicators'!$A$3:$A$36,0),MATCH(LR$1,'[14]1718 Collected Indicators'!$A$3:$CH$3,0))</f>
        <v>dna</v>
      </c>
      <c r="LS12" s="120" t="e">
        <f>INDEX('[15]1819 Collected Indicators'!$A$3:$CV$36,MATCH($A12,'[15]1819 Collected Indicators'!$A$3:$A$36,0),MATCH(LS$1,'[15]1819 Collected Indicators'!$A$3:$CV$3,0))</f>
        <v>#N/A</v>
      </c>
      <c r="LT12" s="120" t="e">
        <f>INDEX('[11]1920 Collected Indicators'!$A$3:$CV$36,MATCH($A12,'[11]1920 Collected Indicators'!$A$3:$A$36,0),MATCH(LT$1,'[11]1920 Collected Indicators'!$A$3:$CV$3,0))</f>
        <v>#N/A</v>
      </c>
      <c r="LU12" s="119">
        <v>88.776305533904903</v>
      </c>
      <c r="LV12" s="88" t="str">
        <f>INDEX('[3]Raw data 16-17'!$B$2:$XA$34,MATCH($A12,'[3]Raw data 16-17'!$A$2:$A$34,0),MATCH(LV$1,'[3]Raw data 16-17'!$B$1:$GU$1,0))</f>
        <v>dna</v>
      </c>
      <c r="LW12" s="88" t="str">
        <f>INDEX('[14]1718 Collected Indicators'!$A$3:$CH$36,MATCH($A12,'[14]1718 Collected Indicators'!$A$3:$A$36,0),MATCH(LW$1,'[14]1718 Collected Indicators'!$A$3:$CH$3,0))</f>
        <v>dna</v>
      </c>
      <c r="LX12" s="120">
        <f>INDEX('[15]1819 Collected Indicators'!$A$3:$CV$36,MATCH($A12,'[15]1819 Collected Indicators'!$A$3:$A$36,0),MATCH(LX$1,'[15]1819 Collected Indicators'!$A$3:$CV$3,0))</f>
        <v>20.348390668999997</v>
      </c>
      <c r="LY12" s="120" t="str">
        <f>INDEX('[11]1920 Collected Indicators'!$A$3:$CV$36,MATCH($A12,'[11]1920 Collected Indicators'!$A$3:$A$36,0),MATCH(LY$1,'[11]1920 Collected Indicators'!$A$3:$CV$3,0))</f>
        <v>dna</v>
      </c>
      <c r="LZ12" s="119">
        <v>86.93270735524257</v>
      </c>
      <c r="MA12" s="88" t="str">
        <f>INDEX('[3]Raw data 16-17'!$B$2:$XA$34,MATCH($A12,'[3]Raw data 16-17'!$A$2:$A$34,0),MATCH(MA$1,'[3]Raw data 16-17'!$B$1:$GU$1,0))</f>
        <v>dna</v>
      </c>
      <c r="MB12" s="88" t="str">
        <f>INDEX('[14]1718 Collected Indicators'!$A$3:$CH$36,MATCH($A12,'[14]1718 Collected Indicators'!$A$3:$A$36,0),MATCH(MB$1,'[14]1718 Collected Indicators'!$A$3:$CH$3,0))</f>
        <v>dna</v>
      </c>
      <c r="MC12" s="120">
        <f>INDEX('[15]1819 Collected Indicators'!$A$3:$CV$36,MATCH($A12,'[15]1819 Collected Indicators'!$A$3:$A$36,0),MATCH(MC$1,'[15]1819 Collected Indicators'!$A$3:$CV$3,0))</f>
        <v>13.068743377000004</v>
      </c>
      <c r="MD12" s="120" t="str">
        <f>INDEX('[11]1920 Collected Indicators'!$A$3:$CV$36,MATCH($A12,'[11]1920 Collected Indicators'!$A$3:$A$36,0),MATCH(MD$1,'[11]1920 Collected Indicators'!$A$3:$CV$3,0))</f>
        <v>dna</v>
      </c>
      <c r="ME12" s="119">
        <v>80.937972768532532</v>
      </c>
      <c r="MF12" s="88" t="str">
        <f>INDEX('[3]Raw data 16-17'!$B$2:$XA$34,MATCH($A12,'[3]Raw data 16-17'!$A$2:$A$34,0),MATCH(MF$1,'[3]Raw data 16-17'!$B$1:$GU$1,0))</f>
        <v>dna</v>
      </c>
      <c r="MG12" s="88" t="str">
        <f>INDEX('[14]1718 Collected Indicators'!$A$3:$CH$36,MATCH($A12,'[14]1718 Collected Indicators'!$A$3:$A$36,0),MATCH(MG$1,'[14]1718 Collected Indicators'!$A$3:$CH$3,0))</f>
        <v>dna</v>
      </c>
      <c r="MH12" s="120" t="e">
        <f>INDEX('[15]1819 Collected Indicators'!$A$3:$CV$36,MATCH($A12,'[15]1819 Collected Indicators'!$A$3:$A$36,0),MATCH(MH$1,'[15]1819 Collected Indicators'!$A$3:$CV$3,0))</f>
        <v>#N/A</v>
      </c>
      <c r="MI12" s="120" t="e">
        <f>INDEX('[11]1920 Collected Indicators'!$A$3:$CV$36,MATCH($A12,'[11]1920 Collected Indicators'!$A$3:$A$36,0),MATCH(MI$1,'[11]1920 Collected Indicators'!$A$3:$CV$3,0))</f>
        <v>#N/A</v>
      </c>
      <c r="MJ12" s="119">
        <v>92.283710054559634</v>
      </c>
      <c r="MK12" s="88" t="str">
        <f>INDEX('[3]Raw data 16-17'!$B$2:$XA$34,MATCH($A12,'[3]Raw data 16-17'!$A$2:$A$34,0),MATCH(MK$1,'[3]Raw data 16-17'!$B$1:$GU$1,0))</f>
        <v>dna</v>
      </c>
      <c r="ML12" s="88" t="str">
        <f>INDEX('[14]1718 Collected Indicators'!$A$3:$CH$36,MATCH($A12,'[14]1718 Collected Indicators'!$A$3:$A$36,0),MATCH(ML$1,'[14]1718 Collected Indicators'!$A$3:$CH$3,0))</f>
        <v>dna</v>
      </c>
      <c r="MM12" s="120" t="str">
        <f>INDEX('[15]1819 Collected Indicators'!$A$3:$CV$36,MATCH($A12,'[15]1819 Collected Indicators'!$A$3:$A$36,0),MATCH(MM$1,'[15]1819 Collected Indicators'!$A$3:$CV$3,0))</f>
        <v>dna</v>
      </c>
      <c r="MN12" s="120" t="str">
        <f>INDEX('[11]1920 Collected Indicators'!$A$3:$CV$36,MATCH($A12,'[11]1920 Collected Indicators'!$A$3:$A$36,0),MATCH(MN$1,'[11]1920 Collected Indicators'!$A$3:$CV$3,0))</f>
        <v>dna</v>
      </c>
      <c r="MO12" s="119">
        <v>92.72300469483568</v>
      </c>
      <c r="MP12" s="88" t="str">
        <f>INDEX('[3]Raw data 16-17'!$B$2:$XA$34,MATCH($A12,'[3]Raw data 16-17'!$A$2:$A$34,0),MATCH(MP$1,'[3]Raw data 16-17'!$B$1:$GU$1,0))</f>
        <v>dna</v>
      </c>
      <c r="MQ12" s="88" t="str">
        <f>INDEX('[14]1718 Collected Indicators'!$A$3:$CH$36,MATCH($A12,'[14]1718 Collected Indicators'!$A$3:$A$36,0),MATCH(MQ$1,'[14]1718 Collected Indicators'!$A$3:$CH$3,0))</f>
        <v>dna</v>
      </c>
      <c r="MR12" s="120" t="str">
        <f>INDEX('[15]1819 Collected Indicators'!$A$3:$CV$36,MATCH($A12,'[15]1819 Collected Indicators'!$A$3:$A$36,0),MATCH(MR$1,'[15]1819 Collected Indicators'!$A$3:$CV$3,0))</f>
        <v>dna</v>
      </c>
      <c r="MS12" s="120" t="str">
        <f>INDEX('[11]1920 Collected Indicators'!$A$3:$CV$36,MATCH($A12,'[11]1920 Collected Indicators'!$A$3:$A$36,0),MATCH(MS$1,'[11]1920 Collected Indicators'!$A$3:$CV$3,0))</f>
        <v>dna</v>
      </c>
      <c r="MT12" s="119">
        <v>86.686838124054461</v>
      </c>
      <c r="MU12" s="88" t="str">
        <f>INDEX('[3]Raw data 16-17'!$B$2:$XA$34,MATCH($A12,'[3]Raw data 16-17'!$A$2:$A$34,0),MATCH(MU$1,'[3]Raw data 16-17'!$B$1:$GU$1,0))</f>
        <v>dna</v>
      </c>
      <c r="MV12" s="88" t="str">
        <f>INDEX('[14]1718 Collected Indicators'!$A$3:$CH$36,MATCH($A12,'[14]1718 Collected Indicators'!$A$3:$A$36,0),MATCH(MV$1,'[14]1718 Collected Indicators'!$A$3:$CH$3,0))</f>
        <v>dna</v>
      </c>
      <c r="MW12" s="120" t="e">
        <f>INDEX('[15]1819 Collected Indicators'!$A$3:$CV$36,MATCH($A12,'[15]1819 Collected Indicators'!$A$3:$A$36,0),MATCH(MW$1,'[15]1819 Collected Indicators'!$A$3:$CV$3,0))</f>
        <v>#N/A</v>
      </c>
      <c r="MX12" s="120" t="e">
        <f>INDEX('[11]1920 Collected Indicators'!$A$3:$CV$36,MATCH($A12,'[11]1920 Collected Indicators'!$A$3:$A$36,0),MATCH(MX$1,'[11]1920 Collected Indicators'!$A$3:$CV$3,0))</f>
        <v>#N/A</v>
      </c>
      <c r="MY12" s="119">
        <v>92.1278254091972</v>
      </c>
      <c r="MZ12" s="88" t="str">
        <f>INDEX('[3]Raw data 16-17'!$B$2:$XA$34,MATCH($A12,'[3]Raw data 16-17'!$A$2:$A$34,0),MATCH(MZ$1,'[3]Raw data 16-17'!$B$1:$GU$1,0))</f>
        <v>dna</v>
      </c>
      <c r="NA12" s="88" t="str">
        <f>INDEX('[14]1718 Collected Indicators'!$A$3:$CH$36,MATCH($A12,'[14]1718 Collected Indicators'!$A$3:$A$36,0),MATCH(NA$1,'[14]1718 Collected Indicators'!$A$3:$CH$3,0))</f>
        <v>dna</v>
      </c>
      <c r="NB12" s="120" t="e">
        <f>INDEX('[15]1819 Collected Indicators'!$A$3:$CV$36,MATCH($A12,'[15]1819 Collected Indicators'!$A$3:$A$36,0),MATCH(NB$1,'[15]1819 Collected Indicators'!$A$3:$CV$3,0))</f>
        <v>#N/A</v>
      </c>
      <c r="NC12" s="183"/>
      <c r="ND12" s="119">
        <v>89.906103286384976</v>
      </c>
      <c r="NE12" s="88" t="str">
        <f>INDEX('[3]Raw data 16-17'!$B$2:$XA$34,MATCH($A12,'[3]Raw data 16-17'!$A$2:$A$34,0),MATCH(NE$1,'[3]Raw data 16-17'!$B$1:$GU$1,0))</f>
        <v>dna</v>
      </c>
      <c r="NF12" s="88" t="str">
        <f>INDEX('[14]1718 Collected Indicators'!$A$3:$CH$36,MATCH($A12,'[14]1718 Collected Indicators'!$A$3:$A$36,0),MATCH(NF$1,'[14]1718 Collected Indicators'!$A$3:$CH$3,0))</f>
        <v>dna</v>
      </c>
      <c r="NG12" s="120" t="e">
        <f>INDEX('[15]1819 Collected Indicators'!$A$3:$CV$36,MATCH($A12,'[15]1819 Collected Indicators'!$A$3:$A$36,0),MATCH(NG$1,'[15]1819 Collected Indicators'!$A$3:$CV$3,0))</f>
        <v>#N/A</v>
      </c>
      <c r="NH12" s="183"/>
      <c r="NI12" s="119">
        <v>84.039334341906198</v>
      </c>
      <c r="NJ12" s="88" t="str">
        <f>INDEX('[3]Raw data 16-17'!$B$2:$XA$34,MATCH($A12,'[3]Raw data 16-17'!$A$2:$A$34,0),MATCH(NJ$1,'[3]Raw data 16-17'!$B$1:$GU$1,0))</f>
        <v>dna</v>
      </c>
      <c r="NK12" s="88" t="str">
        <f>INDEX('[14]1718 Collected Indicators'!$A$3:$CH$36,MATCH($A12,'[14]1718 Collected Indicators'!$A$3:$A$36,0),MATCH(NK$1,'[14]1718 Collected Indicators'!$A$3:$CH$3,0))</f>
        <v>dna</v>
      </c>
      <c r="NL12" s="120" t="e">
        <f>INDEX('[15]1819 Collected Indicators'!$A$3:$CV$36,MATCH($A12,'[15]1819 Collected Indicators'!$A$3:$A$36,0),MATCH(NL$1,'[15]1819 Collected Indicators'!$A$3:$CV$3,0))</f>
        <v>#N/A</v>
      </c>
      <c r="NM12" s="183"/>
      <c r="NN12" s="119">
        <f>INDEX([20]Extraction!$B$2:$I$36,MATCH($A12,[20]Extraction!$I$2:$I$36,0),MATCH(NN$1,[20]Extraction!$B$2:$I$2,0))</f>
        <v>81.857923497267706</v>
      </c>
      <c r="NO12" s="119">
        <f>INDEX([20]Extraction!$B$2:$I$36,MATCH($A12,[20]Extraction!$I$2:$I$36,0),MATCH(NO$1,[20]Extraction!$B$2:$I$2,0))</f>
        <v>79.863813229571903</v>
      </c>
      <c r="NP12" s="119">
        <f>INDEX([20]Extraction!$B$2:$I$36,MATCH($A12,[20]Extraction!$I$2:$I$36,0),MATCH(NP$1,[20]Extraction!$B$2:$I$2,0))</f>
        <v>81.854436689930196</v>
      </c>
      <c r="NQ12" s="119">
        <f>INDEX([20]Extraction!$B$2:$I$36,MATCH($A12,[20]Extraction!$I$2:$I$36,0),MATCH(NQ$1,[20]Extraction!$B$2:$I$2,0))</f>
        <v>83.649052841475509</v>
      </c>
      <c r="NR12" s="119">
        <f>INDEX([20]Extraction!$B$2:$I$36,MATCH($A12,[20]Extraction!$I$2:$I$36,0),MATCH(NR$1,[20]Extraction!$B$2:$I$2,0))</f>
        <v>85.264227642276353</v>
      </c>
      <c r="NS12" s="119">
        <f>INDEX([20]Extraction!$B$2:$I$36,MATCH($A12,[20]Extraction!$I$2:$I$36,0),MATCH(NS$1,[20]Extraction!$B$2:$I$2,0))</f>
        <v>85.348360655737594</v>
      </c>
      <c r="NT12" s="119" t="str">
        <f>INDEX([20]Extraction!$B$2:$I$36,MATCH($A12,[20]Extraction!$I$2:$I$36,0),MATCH(NT$1,[20]Extraction!$B$2:$I$2,0))</f>
        <v>dna</v>
      </c>
      <c r="NU12" s="129">
        <f>INDEX([21]Sheet1!$L$17:$T$50,MATCH($A12,[21]Sheet1!$L$17:$L$50,0),MATCH(NU$1,[21]Sheet1!$L$17:$T$17,0))</f>
        <v>95.652173913043484</v>
      </c>
      <c r="NV12" s="130">
        <f>INDEX([21]Sheet1!$L$17:$T$50,MATCH($A12,[21]Sheet1!$L$17:$L$50,0),MATCH(NV$1,[21]Sheet1!$L$17:$T$17,0))</f>
        <v>92</v>
      </c>
      <c r="NW12" s="130">
        <f>INDEX([21]Sheet1!$L$17:$T$50,MATCH($A12,[21]Sheet1!$L$17:$L$50,0),MATCH(NW$1,[21]Sheet1!$L$17:$T$17,0))</f>
        <v>95.652173913043484</v>
      </c>
      <c r="NX12" s="130">
        <f>INDEX([21]Sheet1!$L$17:$T$50,MATCH($A12,[21]Sheet1!$L$17:$L$50,0),MATCH(NX$1,[21]Sheet1!$L$17:$T$17,0))</f>
        <v>92.857142857142861</v>
      </c>
      <c r="NY12" s="130">
        <f>INDEX([21]Sheet1!$L$17:$T$50,MATCH($A12,[21]Sheet1!$L$17:$L$50,0),MATCH(NY$1,[21]Sheet1!$L$17:$T$17,0))</f>
        <v>92.592592592592595</v>
      </c>
      <c r="NZ12" s="130">
        <f>INDEX([21]Sheet1!$L$17:$T$50,MATCH($A12,[21]Sheet1!$L$17:$L$50,0),MATCH(NZ$1,[21]Sheet1!$L$17:$T$17,0))</f>
        <v>93.103448275862064</v>
      </c>
      <c r="OA12" s="130">
        <f>INDEX([21]Sheet1!$L$17:$T$50,MATCH($A12,[21]Sheet1!$L$17:$L$50,0),MATCH(OA$1,[21]Sheet1!$L$17:$T$17,0))</f>
        <v>92.9</v>
      </c>
      <c r="OB12" s="88">
        <f>INDEX('[14]1718 Collected Indicators'!$A$3:$CH$36,MATCH($A12,'[14]1718 Collected Indicators'!$A$3:$A$36,0),MATCH(OB$1,'[14]1718 Collected Indicators'!$A$3:$CH$3,0))</f>
        <v>100</v>
      </c>
      <c r="OC12" s="126">
        <f>INDEX('[15]1819 Collected Indicators'!$A$3:$CV$36,MATCH($A12,'[15]1819 Collected Indicators'!$A$3:$A$36,0),MATCH(OC$1,'[15]1819 Collected Indicators'!$A$3:$CV$3,0))</f>
        <v>96.875</v>
      </c>
      <c r="OD12" s="120">
        <f>INDEX('[11]1920 Collected Indicators'!$A$3:$CV$36,MATCH($A12,'[11]1920 Collected Indicators'!$A$3:$A$36,0),MATCH(OD$1,'[11]1920 Collected Indicators'!$A$3:$CV$3,0))</f>
        <v>97</v>
      </c>
      <c r="OE12" s="121">
        <v>95.2</v>
      </c>
      <c r="OF12" s="88">
        <v>95.5</v>
      </c>
      <c r="OG12" s="88">
        <v>95.6</v>
      </c>
      <c r="OH12" s="88">
        <f>INDEX('[3]Raw data 16-17'!$A$1:$BV$34,MATCH($A12,'[3]Raw data 16-17'!A$1:A$34,0),MATCH(OH$1,'[3]Raw data 16-17'!$A$1:$BV$1,0))</f>
        <v>95.3</v>
      </c>
      <c r="OI12" s="121">
        <f>INDEX('[15]1819 Collected Indicators'!$A$3:$CV$36,MATCH($A12,'[15]1819 Collected Indicators'!$A$3:$A$36,0),MATCH(OI$1,'[15]1819 Collected Indicators'!$A$3:$CV$3,0))</f>
        <v>95.213999999999999</v>
      </c>
      <c r="OJ12" s="120" t="str">
        <f>INDEX('[11]1920 Collected Indicators'!$A$3:$CV$36,MATCH($A12,'[11]1920 Collected Indicators'!$A$3:$A$36,0),MATCH(OJ$1,'[11]1920 Collected Indicators'!$A$3:$CV$3,0))</f>
        <v>dna</v>
      </c>
      <c r="OK12" s="119">
        <f>INDEX('[22]All years '!$A$1:$F$34,MATCH($A12,'[22]All years '!$A$1:$A$34,0),MATCH(OK$1,'[22]All years '!$A$1:$F$1,0))</f>
        <v>87.06478204666341</v>
      </c>
      <c r="OL12" s="88">
        <f>INDEX('[22]All years '!$A$1:$F$34,MATCH($A12,'[22]All years '!$A$1:$A$34,0),MATCH(OL$1,'[22]All years '!$A$1:$F$1,0))</f>
        <v>90.422723103860363</v>
      </c>
      <c r="OM12" s="88">
        <f>INDEX('[22]All years '!$A$1:$F$34,MATCH($A12,'[22]All years '!$A$1:$A$34,0),MATCH(OM$1,'[22]All years '!$A$1:$F$1,0))</f>
        <v>90.621125861062069</v>
      </c>
      <c r="ON12" s="88">
        <f>INDEX('[22]All years '!$A$1:$F$34,MATCH($A12,'[22]All years '!$A$1:$A$34,0),MATCH(ON$1,'[22]All years '!$A$1:$F$1,0))</f>
        <v>90.442634629084111</v>
      </c>
      <c r="OO12" s="121">
        <f>INDEX('[22]All years '!$A$1:$F$34,MATCH($A12,'[22]All years '!$A$1:$A$34,0),MATCH(OO$1,'[22]All years '!$A$1:$F$1,0))</f>
        <v>90.621125861062069</v>
      </c>
      <c r="OP12" s="120" t="str">
        <f>INDEX('[11]1920 Collected Indicators'!$A$3:$CV$36,MATCH($A12,'[11]1920 Collected Indicators'!$A$3:$A$36,0),MATCH(OP$1,'[11]1920 Collected Indicators'!$A$3:$CV$3,0))</f>
        <v>dna</v>
      </c>
      <c r="OQ12" s="119">
        <v>6.6383920339295592</v>
      </c>
      <c r="OR12" s="88">
        <v>3</v>
      </c>
      <c r="OS12" s="88">
        <v>1.1000000000000001</v>
      </c>
      <c r="OT12" s="116">
        <f>INDEX('[3]Raw data 16-17'!$B$2:$ACG$34,MATCH($A12,'[3]Raw data 16-17'!$A$2:$A$34,0),MATCH(OT$1,'[3]Raw data 16-17'!$B$1:$MA$1,0))</f>
        <v>3.1581456322250032</v>
      </c>
      <c r="OU12" s="133">
        <f>INDEX('[15]1819 Collected Indicators'!$A$3:$CV$36,MATCH($A12,'[15]1819 Collected Indicators'!$A$3:$A$36,0),MATCH(OU$1,'[15]1819 Collected Indicators'!$A$3:$CV$3,0))</f>
        <v>3.0844</v>
      </c>
      <c r="OV12" s="120" t="str">
        <f>INDEX('[11]1920 Collected Indicators'!$A$3:$CV$36,MATCH($A12,'[11]1920 Collected Indicators'!$A$3:$A$36,0),MATCH(OV$1,'[11]1920 Collected Indicators'!$A$3:$CV$3,0))</f>
        <v>dna</v>
      </c>
      <c r="OW12" s="119">
        <f>INDEX('[23]All years '!$A$2:$F$35,MATCH($A12,'[23]All years '!$A$2:$A$35,0),MATCH(OW$1,'[23]All years '!$A$2:$F$2,0))</f>
        <v>106.06060606060606</v>
      </c>
      <c r="OX12" s="88">
        <f>INDEX('[23]All years '!$A$2:$F$35,MATCH($A12,'[23]All years '!$A$2:$A$35,0),MATCH(OX$1,'[23]All years '!$A$2:$F$2,0))</f>
        <v>111.1111111111111</v>
      </c>
      <c r="OY12" s="88" t="str">
        <f>INDEX('[23]All years '!$A$2:$F$35,MATCH($A12,'[23]All years '!$A$2:$A$35,0),MATCH(OY$1,'[23]All years '!$A$2:$F$2,0))</f>
        <v>*</v>
      </c>
      <c r="OZ12" s="88">
        <f>INDEX('[23]All years '!$A$2:$F$35,MATCH($A12,'[23]All years '!$A$2:$A$35,0),MATCH(OZ$1,'[23]All years '!$A$2:$F$2,0))</f>
        <v>65.420560747663544</v>
      </c>
      <c r="PA12" s="183">
        <f>INDEX('[23]All years '!$A$2:$F$35,MATCH($A12,'[23]All years '!$A$2:$A$35,0),MATCH(PA$1,'[23]All years '!$A$2:$F$2,0))</f>
        <v>51.546391752577314</v>
      </c>
      <c r="PB12" s="120" t="str">
        <f>INDEX('[11]1920 Collected Indicators'!$A$3:$CV$36,MATCH($A12,'[11]1920 Collected Indicators'!$A$3:$A$36,0),MATCH(PB$1,'[11]1920 Collected Indicators'!$A$3:$CV$3,0))</f>
        <v>dna</v>
      </c>
      <c r="PC12" s="119">
        <v>96.4</v>
      </c>
      <c r="PD12" s="88">
        <f>INDEX('[3]Raw data 16-17'!$B$2:$XA$34,MATCH($A12,'[3]Raw data 16-17'!$A$2:$A$34,0),MATCH(PD$1,'[3]Raw data 16-17'!$B$1:$GU$1,0))</f>
        <v>96.2</v>
      </c>
      <c r="PE12" s="88">
        <f>INDEX('[14]1718 Collected Indicators'!$A$3:$CH$36,MATCH($A12,'[14]1718 Collected Indicators'!$A$3:$A$36,0),MATCH(PE$1,'[14]1718 Collected Indicators'!$A$3:$CH$3,0))</f>
        <v>96.8</v>
      </c>
      <c r="PF12" s="120">
        <f>INDEX('[15]1819 Collected Indicators'!$A$3:$CV$36,MATCH($A12,'[15]1819 Collected Indicators'!$A$3:$A$36,0),MATCH(PF$1,'[15]1819 Collected Indicators'!$A$3:$CV$3,0))</f>
        <v>96.8964839913573</v>
      </c>
      <c r="PG12" s="120">
        <f>INDEX('[11]1920 Collected Indicators'!$A$3:$CV$36,MATCH($A12,'[11]1920 Collected Indicators'!$A$3:$A$36,0),MATCH(PG$1,'[11]1920 Collected Indicators'!$A$3:$CV$3,0))</f>
        <v>96.749559428235756</v>
      </c>
      <c r="PH12" s="129">
        <v>11.76470588235294</v>
      </c>
      <c r="PI12" s="130">
        <v>11.627906976744185</v>
      </c>
      <c r="PJ12" s="130">
        <v>21.052631578947366</v>
      </c>
      <c r="PK12" s="130">
        <v>17.241379310344829</v>
      </c>
      <c r="PL12" s="88">
        <f>INDEX('[3]Raw data 16-17'!$B$2:$BV$34,MATCH($A12,'[3]Raw data 16-17'!$A$2:$A$34,0),MATCH(PL$1,'[3]Raw data 16-17'!$B$1:$BV$1,0))</f>
        <v>8.5714285714285712</v>
      </c>
      <c r="PM12" s="130">
        <f>INDEX('[14]1718 Collected Indicators'!$A$3:$CH$36,MATCH($A12,'[14]1718 Collected Indicators'!$A$3:$A$36,0),MATCH(PM$1,'[14]1718 Collected Indicators'!$A$3:$CH$3,0))</f>
        <v>0</v>
      </c>
      <c r="PN12" s="194">
        <f>INDEX('[15]1819 Collected Indicators'!$A$3:$CV$36,MATCH($A12,'[15]1819 Collected Indicators'!$A$3:$A$36,0),MATCH(PN$1,'[15]1819 Collected Indicators'!$A$3:$CV$3,0))</f>
        <v>7.6923076923076925</v>
      </c>
      <c r="PO12" s="120" t="str">
        <f>INDEX('[11]1920 Collected Indicators'!$A$3:$CV$36,MATCH($A12,'[11]1920 Collected Indicators'!$A$3:$A$36,0),MATCH(PO$1,'[11]1920 Collected Indicators'!$A$3:$CV$3,0))</f>
        <v>dna</v>
      </c>
      <c r="PP12" s="119">
        <v>16.23</v>
      </c>
      <c r="PQ12" s="88">
        <v>5.17</v>
      </c>
      <c r="PR12" s="88">
        <v>10.7</v>
      </c>
      <c r="PS12" s="88">
        <v>7.43</v>
      </c>
      <c r="PT12" s="88">
        <v>21.23</v>
      </c>
      <c r="PU12" s="88">
        <v>21.54</v>
      </c>
      <c r="PV12" s="88">
        <f>INDEX('[3]Raw data 16-17'!$B$2:$XA$34,MATCH($A12,'[3]Raw data 16-17'!$A$2:$A$34,0),MATCH(PV$1,'[3]Raw data 16-17'!$B$1:$GU$1,0))</f>
        <v>19.658119658119659</v>
      </c>
      <c r="PW12" s="88">
        <f>INDEX('[14]1718 Collected Indicators'!$A$3:$CH$36,MATCH($A12,'[14]1718 Collected Indicators'!$A$3:$A$36,0),MATCH(PW$1,'[14]1718 Collected Indicators'!$A$3:$CH$3,0))</f>
        <v>29.09090909090909</v>
      </c>
      <c r="PX12" s="120">
        <f>INDEX('[15]1819 Collected Indicators'!$A$3:$CV$36,MATCH($A12,'[15]1819 Collected Indicators'!$A$3:$A$36,0),MATCH(PX$1,'[15]1819 Collected Indicators'!$A$3:$CV$3,0))</f>
        <v>24.509803921568626</v>
      </c>
      <c r="PY12" s="120" t="str">
        <f>INDEX('[11]1920 Collected Indicators'!$A$3:$CV$36,MATCH($A12,'[11]1920 Collected Indicators'!$A$3:$A$36,0),MATCH(PY$1,'[11]1920 Collected Indicators'!$A$3:$CV$3,0))</f>
        <v>dna</v>
      </c>
      <c r="PZ12" s="119">
        <f t="shared" si="2"/>
        <v>6.4344553819324943</v>
      </c>
      <c r="QA12" s="87">
        <v>14021</v>
      </c>
      <c r="QB12" s="131">
        <f t="array" ref="QB12">INDEX('[24]Gross Exp for LGBF'!$A$3:$K$38,MATCH($A12,'[24]Gross Exp for LGBF'!$A$3:$A$38,0),MATCH(QB$1,'[24]Gross Exp for LGBF'!$A$3:$K$3,0))</f>
        <v>217905</v>
      </c>
      <c r="QC12" s="88">
        <f t="shared" si="36"/>
        <v>6.2242667274653645</v>
      </c>
      <c r="QD12" s="87">
        <v>13923</v>
      </c>
      <c r="QE12" s="131">
        <f t="array" ref="QE12">INDEX('[24]Gross Exp for LGBF'!$A$3:$K$38,MATCH($A12,'[24]Gross Exp for LGBF'!$A$3:$A$38,0),MATCH(QE$1,'[24]Gross Exp for LGBF'!$A$3:$K$3,0))</f>
        <v>223689</v>
      </c>
      <c r="QF12" s="116">
        <f t="shared" si="37"/>
        <v>5.865430577421491</v>
      </c>
      <c r="QG12" s="87">
        <v>13375</v>
      </c>
      <c r="QH12" s="131">
        <f t="array" ref="QH12">INDEX('[24]Gross Exp for LGBF'!$A$3:$K$38,MATCH($A12,'[24]Gross Exp for LGBF'!$A$3:$A$38,0),MATCH(QH$1,'[24]Gross Exp for LGBF'!$A$3:$K$3,0))</f>
        <v>228031</v>
      </c>
      <c r="QI12" s="116">
        <f t="shared" si="38"/>
        <v>6.2607344050563345</v>
      </c>
      <c r="QJ12" s="87">
        <v>14581</v>
      </c>
      <c r="QK12" s="87">
        <f t="array" ref="QK12">INDEX('[24]Gross Exp for LGBF'!$A$3:$K$38,MATCH($A12,'[24]Gross Exp for LGBF'!$A$3:$A$38,0),MATCH(QK$1,'[24]Gross Exp for LGBF'!$A$3:$K$3,0))</f>
        <v>232896</v>
      </c>
      <c r="QL12" s="116">
        <f t="shared" si="39"/>
        <v>6.100967520759796</v>
      </c>
      <c r="QM12" s="87">
        <v>14415</v>
      </c>
      <c r="QN12" s="87">
        <f t="array" ref="QN12">INDEX('[24]Gross Exp for LGBF'!$A$3:$K$38,MATCH($A12,'[24]Gross Exp for LGBF'!$A$3:$A$38,0),MATCH(QN$1,'[24]Gross Exp for LGBF'!$A$3:$K$3,0))</f>
        <v>236274</v>
      </c>
      <c r="QO12" s="116">
        <f t="shared" si="40"/>
        <v>5.7357578216800658</v>
      </c>
      <c r="QP12" s="87">
        <v>13570</v>
      </c>
      <c r="QQ12" s="87">
        <f t="array" ref="QQ12">INDEX('[24]Gross Exp for LGBF'!$A$3:$K$38,MATCH($A12,'[24]Gross Exp for LGBF'!$A$3:$A$38,0),MATCH(QQ$1,'[24]Gross Exp for LGBF'!$A$3:$K$3,0))</f>
        <v>236586</v>
      </c>
      <c r="QR12" s="116">
        <f t="shared" si="41"/>
        <v>5.7898543756297638</v>
      </c>
      <c r="QS12" s="87">
        <f>INDEX('[2]All Previous Years'!$A$1:$EX$34,MATCH($A12,'[2]All Previous Years'!$A$1:$A$34,0),MATCH(QS$1,'[2]All Previous Years'!$A$1:$EX$1,0))</f>
        <v>13848</v>
      </c>
      <c r="QT12" s="87">
        <f t="array" ref="QT12">INDEX('[24]Gross Exp for LGBF'!$A$3:$K$38,MATCH($A12,'[24]Gross Exp for LGBF'!$A$3:$A$38,0),MATCH(QT$1,'[24]Gross Exp for LGBF'!$A$3:$K$3,0))</f>
        <v>239177</v>
      </c>
      <c r="QU12" s="88">
        <f t="shared" si="42"/>
        <v>5.256600777639802</v>
      </c>
      <c r="QV12" s="32">
        <f>INDEX([4]Sheet1!$A$1:$CJ$34, MATCH($A12, [4]Sheet1!$A$1:$A$34, 0), MATCH(QV$1, [4]Sheet1!$A$1:$CJ$1, 0))</f>
        <v>12911</v>
      </c>
      <c r="QW12" s="32">
        <f t="array" ref="QW12">INDEX('[24]Gross Exp for LGBF'!$A$3:$K$38,MATCH($A12,'[24]Gross Exp for LGBF'!$A$3:$A$38,0),MATCH(QW$1,'[24]Gross Exp for LGBF'!$A$3:$K$3,0))</f>
        <v>245615</v>
      </c>
      <c r="QX12" s="88">
        <f t="shared" si="43"/>
        <v>4.800012431239705</v>
      </c>
      <c r="QY12" s="88">
        <f>INDEX('[6]Finance Indicators'!$B$3:$BO$35,MATCH($A12,'[6]Finance Indicators'!$A$3:$A$35,0),MATCH(QY$1,'[6]Finance Indicators'!$B$2:$BO$2,0))</f>
        <v>12356</v>
      </c>
      <c r="QZ12" s="88">
        <f t="array" ref="QZ12">INDEX('[24]Gross Exp for LGBF'!$A$3:$K$38,MATCH($A12,'[24]Gross Exp for LGBF'!$A$3:$A$38,0),MATCH(QZ$1,'[24]Gross Exp for LGBF'!$A$3:$K$3,0))</f>
        <v>257416</v>
      </c>
      <c r="RA12" s="250">
        <f t="array" ref="RA12">INDEX('[7]Finance Indicators'!$A$2:$BO$35,MATCH($A12,'[7]Finance Indicators'!$A$2:$A$35,0),MATCH(RA$1,'[7]Finance Indicators'!$A$2:$BO$2,0))</f>
        <v>5.0468418328695401</v>
      </c>
      <c r="RB12" s="250">
        <f t="array" ref="RB12">INDEX('[7]Finance Indicators'!$A$2:$BO$35,MATCH($A12,'[7]Finance Indicators'!$A$2:$A$35,0),MATCH(RB$1,'[7]Finance Indicators'!$A$2:$BO$2,0))</f>
        <v>13457</v>
      </c>
      <c r="RC12" s="250">
        <f t="array" ref="RC12">INDEX('[7]Finance Indicators'!$A$2:$BO$35,MATCH($A12,'[7]Finance Indicators'!$A$2:$A$35,0),MATCH(RC$1,'[7]Finance Indicators'!$A$2:$BO$2,0))</f>
        <v>266642</v>
      </c>
      <c r="RD12" s="115">
        <f>INDEX('[25]Corporate Management'!$B$6:$EY$40,MATCH($A12,'[25]Corporate Management'!$B$6:$B$40,0),MATCH(RD$1,'[25]Corporate Management'!$B$40:$EY$40,0))</f>
        <v>51.875000000000007</v>
      </c>
      <c r="RE12" s="131">
        <f>INDEX('[25]Corporate Management'!$B$6:$EY$40,MATCH($A12,'[25]Corporate Management'!$B$6:$B$40,0),MATCH(RE$1,'[25]Corporate Management'!$B$40:$EY$40,0))</f>
        <v>83</v>
      </c>
      <c r="RF12" s="131">
        <f>INDEX('[25]Corporate Management'!$B$6:$EY$40,MATCH($A12,'[25]Corporate Management'!$B$6:$B$40,0),MATCH(RF$1,'[25]Corporate Management'!$B$40:$EY$40,0))</f>
        <v>160</v>
      </c>
      <c r="RG12" s="116">
        <f>INDEX('[25]Corporate Management'!$B$6:$EY$40,MATCH($A12,'[25]Corporate Management'!$B$6:$B$40,0),MATCH(RG$1,'[25]Corporate Management'!$B$40:$EY$40,0))</f>
        <v>50.318471337579616</v>
      </c>
      <c r="RH12" s="131">
        <f>INDEX('[25]Corporate Management'!$B$6:$EY$40,MATCH($A12,'[25]Corporate Management'!$B$6:$B$40,0),MATCH(RH$1,'[25]Corporate Management'!$B$40:$EY$40,0))</f>
        <v>79</v>
      </c>
      <c r="RI12" s="131">
        <f>INDEX('[25]Corporate Management'!$B$6:$EY$40,MATCH($A12,'[25]Corporate Management'!$B$6:$B$40,0),MATCH(RI$1,'[25]Corporate Management'!$B$40:$EY$40,0))</f>
        <v>157</v>
      </c>
      <c r="RJ12" s="116">
        <f>INDEX('[25]Corporate Management'!$B$6:$EY$40,MATCH($A12,'[25]Corporate Management'!$B$6:$B$40,0),MATCH(RJ$1,'[25]Corporate Management'!$B$40:$EY$40,0))</f>
        <v>51.219512195121951</v>
      </c>
      <c r="RK12" s="131">
        <f>INDEX('[25]Corporate Management'!$B$6:$EY$40,MATCH($A12,'[25]Corporate Management'!$B$6:$B$40,0),MATCH(RK$1,'[25]Corporate Management'!$B$40:$EY$40,0))</f>
        <v>84</v>
      </c>
      <c r="RL12" s="131">
        <f>INDEX('[25]Corporate Management'!$B$6:$EY$40,MATCH($A12,'[25]Corporate Management'!$B$6:$B$40,0),MATCH(RL$1,'[25]Corporate Management'!$B$40:$EY$40,0))</f>
        <v>164</v>
      </c>
      <c r="RM12" s="116">
        <f>INDEX('[26]All Data'!$A$1:$Y$34,MATCH($A12,'[26]All Data'!$A$1:$A$34,0),MATCH(RM$1,'[26]All Data'!$A$1:$Y$1,0))</f>
        <v>50.887573964497044</v>
      </c>
      <c r="RN12" s="131">
        <f>INDEX('[26]All Data'!$A$1:$Y$34,MATCH($A12,'[26]All Data'!$A$1:$A$34,0),MATCH(RN$1,'[26]All Data'!$A$1:$Y$1,0))</f>
        <v>86</v>
      </c>
      <c r="RO12" s="131">
        <f>INDEX('[26]All Data'!$A$1:$Y$34,MATCH($A12,'[26]All Data'!$A$1:$A$34,0),MATCH(RO$1,'[26]All Data'!$A$1:$Y$1,0))</f>
        <v>169</v>
      </c>
      <c r="RP12" s="116">
        <f>INDEX('[27]All Data'!$A$1:$Y$34,MATCH($A12,'[27]All Data'!$A$1:$A$34,0),MATCH(RP$1,'[27]All Data'!$A$1:$Y$1,0))</f>
        <v>50</v>
      </c>
      <c r="RQ12" s="131">
        <f>INDEX('[27]All Data'!$A$1:$Y$34,MATCH($A12,'[27]All Data'!$A$1:$A$34,0),MATCH(RQ$1,'[27]All Data'!$A$1:$Y$1,0))</f>
        <v>87</v>
      </c>
      <c r="RR12" s="131">
        <f>INDEX('[27]All Data'!$A$1:$Y$34,MATCH($A12,'[27]All Data'!$A$1:$A$34,0),MATCH(RR$1,'[27]All Data'!$A$1:$Y$1,0))</f>
        <v>174</v>
      </c>
      <c r="RS12" s="116">
        <f>INDEX('[28]All Data'!$A$1:$AB$34,MATCH($A12,'[28]All Data'!$A$1:$A$34,0),MATCH(RS$1,'[28]All Data'!$A$1:$AB$1,0))</f>
        <v>51.445086705202314</v>
      </c>
      <c r="RT12" s="131">
        <f>INDEX('[28]All Data'!$A$1:$AB$34,MATCH($A12,'[28]All Data'!$A$1:$A$34,0),MATCH(RT$1,'[28]All Data'!$A$1:$AB$1,0))</f>
        <v>89</v>
      </c>
      <c r="RU12" s="131">
        <f>INDEX('[28]All Data'!$A$1:$AB$34,MATCH($A12,'[28]All Data'!$A$1:$A$34,0),MATCH(RU$1,'[28]All Data'!$A$1:$AB$1,0))</f>
        <v>173</v>
      </c>
      <c r="RV12" s="116">
        <f>INDEX('[29]SPI Raw Data 1617'!$A$3:$AN$37,MATCH($A12,'[29]SPI Raw Data 1617'!$A$3:$A$37,0),MATCH(RV$1,'[29]SPI Raw Data 1617'!$A$37:$AN$37,0))</f>
        <v>52.272727272727273</v>
      </c>
      <c r="RW12" s="131">
        <f>INDEX('[29]SPI Raw Data 1617'!$A$3:$AN$37,MATCH($A12,'[29]SPI Raw Data 1617'!$A$3:$A$37,0),MATCH(RW$1,'[29]SPI Raw Data 1617'!$A$37:$AN$37,0))</f>
        <v>92</v>
      </c>
      <c r="RX12" s="131">
        <f>INDEX('[29]SPI Raw Data 1617'!$A$3:$AN$37,MATCH($A12,'[29]SPI Raw Data 1617'!$A$3:$A$37,0),MATCH(RX$1,'[29]SPI Raw Data 1617'!$A$37:$AN$37,0))</f>
        <v>176</v>
      </c>
      <c r="RY12" s="116">
        <f>INDEX('[30]SPI Raw Data 1718'!$A$3:$AN$37,MATCH($A12,'[30]SPI Raw Data 1718'!$A$3:$A$37,0),MATCH(RY$1,'[30]SPI Raw Data 1718'!$A$37:$AN$37,0))</f>
        <v>55.882352941176471</v>
      </c>
      <c r="RZ12" s="197">
        <f>INDEX('[30]SPI Raw Data 1718'!$A$3:$AN$37,MATCH($A12,'[30]SPI Raw Data 1718'!$A$3:$A$37,0),MATCH(RZ$1,'[30]SPI Raw Data 1718'!$A$37:$AN$37,0))</f>
        <v>95</v>
      </c>
      <c r="SA12" s="197">
        <f>INDEX('[30]SPI Raw Data 1718'!$A$3:$AN$37,MATCH($A12,'[30]SPI Raw Data 1718'!$A$3:$A$37,0),MATCH(SA$1,'[30]SPI Raw Data 1718'!$A$37:$AN$37,0))</f>
        <v>170</v>
      </c>
      <c r="SB12" s="116">
        <f>INDEX('[31]SPI Raw Data 1819'!$A$1:$AN$37,MATCH($A12,'[31]SPI Raw Data 1819'!$A$1:$A$37,0),MATCH(SB$1,'[31]SPI Raw Data 1819'!$A$37:$AN$37,0))</f>
        <v>59.887005649717516</v>
      </c>
      <c r="SC12" s="197">
        <f>INDEX('[31]SPI Raw Data 1819'!$A$1:$AN$37,MATCH($A12,'[31]SPI Raw Data 1819'!$A$1:$A$37,0),MATCH(SC$1,'[31]SPI Raw Data 1819'!$A$37:$AN$37,0))</f>
        <v>106</v>
      </c>
      <c r="SD12" s="225">
        <f>INDEX('[31]SPI Raw Data 1819'!$A$1:$AN$37,MATCH($A12,'[31]SPI Raw Data 1819'!$A$1:$A$37,0),MATCH(SD$1,'[31]SPI Raw Data 1819'!$A$37:$AN$37,0))</f>
        <v>177</v>
      </c>
      <c r="SE12" s="116">
        <f>INDEX('[32]SPI Raw Data 1920'!$A$1:$AN$35, MATCH($A12,'[32]SPI Raw Data 1920'!$A$1:$A$35,0),MATCH(SE$1,'[32]SPI Raw Data 1920'!$A$37:$AN$37,0))</f>
        <v>59.322033898305079</v>
      </c>
      <c r="SF12" s="116">
        <f>INDEX('[32]SPI Raw Data 1920'!$A$1:$AN$35, MATCH($A12,'[32]SPI Raw Data 1920'!$A$1:$A$35,0),MATCH(SF$1,'[32]SPI Raw Data 1920'!$A$37:$AN$37,0))</f>
        <v>105</v>
      </c>
      <c r="SG12" s="116">
        <f>INDEX('[32]SPI Raw Data 1920'!$A$1:$AN$35, MATCH($A12,'[32]SPI Raw Data 1920'!$A$1:$A$35,0),MATCH(SG$1,'[32]SPI Raw Data 1920'!$A$37:$AN$37,0))</f>
        <v>177</v>
      </c>
      <c r="SH12" s="115">
        <f>INDEX('[28]All Data'!$A$1:$AB$34,MATCH($A12,'[28]All Data'!$A$1:$A$34,0),MATCH(SH$1,'[28]All Data'!$A$1:$AB$1,0))</f>
        <v>9.278350515463913</v>
      </c>
      <c r="SI12" s="135">
        <f>INDEX('[28]All Data'!$A$1:$AB$34,MATCH($A12,'[28]All Data'!$A$1:$A$34,0),MATCH(SI$1,'[28]All Data'!$A$1:$AB$1,0))</f>
        <v>14.96</v>
      </c>
      <c r="SJ12" s="135">
        <f>INDEX('[28]All Data'!$A$1:$AB$34,MATCH($A12,'[28]All Data'!$A$1:$A$34,0),MATCH(SJ$1,'[28]All Data'!$A$1:$AB$1,0))</f>
        <v>16.489999999999998</v>
      </c>
      <c r="SK12" s="116">
        <f>INDEX('[29]SPI Raw Data 1617'!$A$3:$AN$37,MATCH($A12,'[29]SPI Raw Data 1617'!$A$3:$A$37,0),MATCH(SK$1,'[29]SPI Raw Data 1617'!$A$37:$AN$37,0))</f>
        <v>8.7216248506571077</v>
      </c>
      <c r="SL12" s="135">
        <f>INDEX('[29]SPI Raw Data 1617'!$A$3:$AN$37,MATCH($A12,'[29]SPI Raw Data 1617'!$A$3:$A$37,0),MATCH(SL$1,'[29]SPI Raw Data 1617'!$A$37:$AN$37,0))</f>
        <v>15.28</v>
      </c>
      <c r="SM12" s="135">
        <f>INDEX('[29]SPI Raw Data 1617'!$A$3:$AN$37,MATCH($A12,'[29]SPI Raw Data 1617'!$A$3:$A$37,0),MATCH(SM$1,'[29]SPI Raw Data 1617'!$A$37:$AN$37,0))</f>
        <v>16.739999999999998</v>
      </c>
      <c r="SN12" s="116">
        <f>INDEX('[30]SPI Raw Data 1718'!$A$3:$AN$37,MATCH($A12,'[30]SPI Raw Data 1718'!$A$3:$A$37,0),MATCH(SN$1,'[30]SPI Raw Data 1718'!$A$37:$AN$37,0))</f>
        <v>7.7744807121661808</v>
      </c>
      <c r="SO12" s="135">
        <f>INDEX('[30]SPI Raw Data 1718'!$A$3:$AN$37,MATCH($A12,'[30]SPI Raw Data 1718'!$A$3:$A$37,0),MATCH(SO$1,'[30]SPI Raw Data 1718'!$A$37:$AN$37,0))</f>
        <v>15.54</v>
      </c>
      <c r="SP12" s="135">
        <f>INDEX('[30]SPI Raw Data 1718'!$A$3:$AN$37,MATCH($A12,'[30]SPI Raw Data 1718'!$A$3:$A$37,0),MATCH(SP$1,'[30]SPI Raw Data 1718'!$A$37:$AN$37,0))</f>
        <v>16.850000000000001</v>
      </c>
      <c r="SQ12" s="116">
        <f>INDEX('[31]SPI Raw Data 1819'!$A$1:$AN$37,MATCH($A12,'[31]SPI Raw Data 1819'!$A$1:$A$37,0),MATCH(SQ$1,'[31]SPI Raw Data 1819'!$A$37:$AN$37,0))</f>
        <v>7.4857142857142662</v>
      </c>
      <c r="SR12" s="213">
        <f>INDEX('[31]SPI Raw Data 1819'!$A$1:$AN$37,MATCH($A12,'[31]SPI Raw Data 1819'!$A$1:$A$37,0),MATCH(SR$1,'[31]SPI Raw Data 1819'!$A$37:$AN$37,0))</f>
        <v>16.190000000000001</v>
      </c>
      <c r="SS12" s="228">
        <f>INDEX('[31]SPI Raw Data 1819'!$A$1:$AN$37,MATCH($A12,'[31]SPI Raw Data 1819'!$A$1:$A$37,0),MATCH(SS$1,'[31]SPI Raw Data 1819'!$A$37:$AN$37,0))</f>
        <v>17.5</v>
      </c>
      <c r="ST12" s="116">
        <f>INDEX('[32]SPI Raw Data 1920'!$A$1:$AN$35, MATCH($A12,'[32]SPI Raw Data 1920'!$A$1:$A$35,0),MATCH(ST$1,'[32]SPI Raw Data 1920'!$A$37:$AN$37,0))</f>
        <v>6.3221550302364165</v>
      </c>
      <c r="SU12" s="116">
        <f>INDEX('[32]SPI Raw Data 1920'!$A$1:$AN$35, MATCH($A12,'[32]SPI Raw Data 1920'!$A$1:$A$35,0),MATCH(SU$1,'[32]SPI Raw Data 1920'!$A$37:$AN$37,0))</f>
        <v>17.04</v>
      </c>
      <c r="SV12" s="116">
        <f>INDEX('[32]SPI Raw Data 1920'!$A$1:$AN$35, MATCH($A12,'[32]SPI Raw Data 1920'!$A$1:$A$35,0),MATCH(SV$1,'[32]SPI Raw Data 1920'!$A$37:$AN$37,0))</f>
        <v>18.190000000000001</v>
      </c>
      <c r="SW12" s="115">
        <f>INDEX('[25]Corporate Management'!$B$6:$EY$40,MATCH($A12,'[25]Corporate Management'!$B$6:$B$40,0),MATCH(SW$1,'[25]Corporate Management'!$B$40:$EY$40,0))</f>
        <v>9.5469809493057802</v>
      </c>
      <c r="SX12" s="131">
        <f>INDEX('[25]Corporate Management'!$B$6:$EY$40,MATCH($A12,'[25]Corporate Management'!$B$6:$B$40,0),MATCH(SX$1,'[25]Corporate Management'!$B$40:$EY$40,0))</f>
        <v>354804</v>
      </c>
      <c r="SY12" s="131">
        <f>INDEX('[25]Corporate Management'!$B$6:$EY$40,MATCH($A12,'[25]Corporate Management'!$B$6:$B$40,0),MATCH(SY$1,'[25]Corporate Management'!$B$40:$EY$40,0))</f>
        <v>37164</v>
      </c>
      <c r="SZ12" s="116">
        <f>INDEX('[25]Corporate Management'!$B$6:$EY$40,MATCH($A12,'[25]Corporate Management'!$B$6:$B$40,0),MATCH(SZ$1,'[25]Corporate Management'!$B$40:$EY$40,0))</f>
        <v>11.294861850375799</v>
      </c>
      <c r="TA12" s="131">
        <f>INDEX('[25]Corporate Management'!$B$6:$EY$40,MATCH($A12,'[25]Corporate Management'!$B$6:$B$40,0),MATCH(TA$1,'[25]Corporate Management'!$B$40:$EY$40,0))</f>
        <v>422281</v>
      </c>
      <c r="TB12" s="131">
        <f>INDEX('[25]Corporate Management'!$B$6:$EY$40,MATCH($A12,'[25]Corporate Management'!$B$6:$B$40,0),MATCH(TB$1,'[25]Corporate Management'!$B$40:$EY$40,0))</f>
        <v>37387</v>
      </c>
      <c r="TC12" s="116">
        <f>INDEX('[25]Corporate Management'!$B$6:$EY$40,MATCH($A12,'[25]Corporate Management'!$B$6:$B$40,0),MATCH(TC$1,'[25]Corporate Management'!$B$40:$EY$40,0))</f>
        <v>7.0103903023844412</v>
      </c>
      <c r="TD12" s="131">
        <f>INDEX('[25]Corporate Management'!$B$6:$EY$40,MATCH($A12,'[25]Corporate Management'!$B$6:$B$40,0),MATCH(TD$1,'[25]Corporate Management'!$B$40:$EY$40,0))</f>
        <v>263135</v>
      </c>
      <c r="TE12" s="131">
        <f>INDEX('[25]Corporate Management'!$B$6:$EY$40,MATCH($A12,'[25]Corporate Management'!$B$6:$B$40,0),MATCH(TE$1,'[25]Corporate Management'!$B$40:$EY$40,0))</f>
        <v>37535</v>
      </c>
      <c r="TF12" s="116">
        <f>INDEX('[26]All Data'!$A$1:$Y$34,MATCH($A12,'[26]All Data'!$A$1:$A$34,0),MATCH(TF$1,'[26]All Data'!$A$1:$Y$1,0))</f>
        <v>6.0568522001748484</v>
      </c>
      <c r="TG12" s="131">
        <f>INDEX('[26]All Data'!$A$1:$Y$34,MATCH($A12,'[26]All Data'!$A$1:$A$34,0),MATCH(TG$1,'[26]All Data'!$A$1:$Y$1,0))</f>
        <v>228628</v>
      </c>
      <c r="TH12" s="131">
        <f>INDEX('[26]All Data'!$A$1:$Y$34,MATCH($A12,'[26]All Data'!$A$1:$A$34,0),MATCH(TH$1,'[26]All Data'!$A$1:$Y$1,0))</f>
        <v>37747</v>
      </c>
      <c r="TI12" s="116">
        <f>INDEX('[27]All Data'!$A$1:$Y$34,MATCH($A12,'[27]All Data'!$A$1:$A$34,0),MATCH(TI$1,'[27]All Data'!$A$1:$Y$1,0))</f>
        <v>8.1072202185073063</v>
      </c>
      <c r="TJ12" s="131">
        <f>INDEX('[27]All Data'!$A$1:$Y$34,MATCH($A12,'[27]All Data'!$A$1:$A$34,0),MATCH(TJ$1,'[27]All Data'!$A$1:$Y$1,0))</f>
        <v>307952.76</v>
      </c>
      <c r="TK12" s="131">
        <f>INDEX('[27]All Data'!$A$1:$Y$34,MATCH($A12,'[27]All Data'!$A$1:$A$34,0),MATCH(TK$1,'[27]All Data'!$A$1:$Y$1,0))</f>
        <v>37985</v>
      </c>
      <c r="TL12" s="116">
        <f>INDEX('[28]All Data'!$A$1:$AB$34,MATCH($A12,'[28]All Data'!$A$1:$A$34,0),MATCH(TL$1,'[28]All Data'!$A$1:$AB$1,0))</f>
        <v>9.5428057045662698</v>
      </c>
      <c r="TM12" s="131">
        <f>INDEX('[28]All Data'!$A$1:$AB$34,MATCH($A12,'[28]All Data'!$A$1:$A$34,0),MATCH(TM$1,'[28]All Data'!$A$1:$AB$1,0))</f>
        <v>364678.32</v>
      </c>
      <c r="TN12" s="131">
        <f>INDEX('[28]All Data'!$A$1:$AB$34,MATCH($A12,'[28]All Data'!$A$1:$A$34,0),MATCH(TN$1,'[28]All Data'!$A$1:$AB$1,0))</f>
        <v>38215</v>
      </c>
      <c r="TO12" s="116">
        <f>INDEX('[29]SPI Raw Data 1617'!$A$3:$AN$37,MATCH($A12,'[29]SPI Raw Data 1617'!$A$3:$A$37,0),MATCH(TO$1,'[29]SPI Raw Data 1617'!$A$37:$AN$37,0))</f>
        <v>8.9457042892315659</v>
      </c>
      <c r="TP12" s="131">
        <f>INDEX('[29]SPI Raw Data 1617'!$A$3:$AN$37,MATCH($A12,'[29]SPI Raw Data 1617'!$A$3:$A$37,0),MATCH(TP$1,'[29]SPI Raw Data 1617'!$A$37:$AN$37,0))</f>
        <v>345170</v>
      </c>
      <c r="TQ12" s="131">
        <f>INDEX('[29]SPI Raw Data 1617'!$A$3:$AN$37,MATCH($A12,'[29]SPI Raw Data 1617'!$A$3:$A$37,0),MATCH(TQ$1,'[29]SPI Raw Data 1617'!$A$37:$AN$37,0))</f>
        <v>38585</v>
      </c>
      <c r="TR12" s="116">
        <f>INDEX('[30]SPI Raw Data 1718'!$A$3:$AN$37,MATCH($A12,'[30]SPI Raw Data 1718'!$A$3:$A$37,0),MATCH(TR$1,'[30]SPI Raw Data 1718'!$A$37:$AN$37,0))</f>
        <v>7.322542399092737</v>
      </c>
      <c r="TS12" s="131">
        <f>INDEX('[30]SPI Raw Data 1718'!$A$3:$AN$37,MATCH($A12,'[30]SPI Raw Data 1718'!$A$3:$A$37,0),MATCH(TS$1,'[30]SPI Raw Data 1718'!$A$37:$AN$37,0))</f>
        <v>284100</v>
      </c>
      <c r="TT12" s="131">
        <f>INDEX('[30]SPI Raw Data 1718'!$A$3:$AN$37,MATCH($A12,'[30]SPI Raw Data 1718'!$A$3:$A$37,0),MATCH(TT$1,'[30]SPI Raw Data 1718'!$A$37:$AN$37,0))</f>
        <v>38798</v>
      </c>
      <c r="TU12" s="116">
        <f>INDEX('[31]SPI Raw Data 1819'!$A$1:$AN$37,MATCH($A12,'[31]SPI Raw Data 1819'!$A$1:$A$37,0),MATCH(TU$1,'[31]SPI Raw Data 1819'!$A$37:$AN$37,0))</f>
        <v>9.7200000000000006</v>
      </c>
      <c r="TV12" s="197">
        <f>INDEX('[31]SPI Raw Data 1819'!$A$1:$AN$37,MATCH($A12,'[31]SPI Raw Data 1819'!$A$1:$A$37,0),MATCH(TV$1,'[31]SPI Raw Data 1819'!$A$37:$AN$37,0))</f>
        <v>379124</v>
      </c>
      <c r="TW12" s="197">
        <f>INDEX('[31]SPI Raw Data 1819'!$A$1:$AN$37,MATCH($A12,'[31]SPI Raw Data 1819'!$A$1:$A$37,0),MATCH(TW$1,'[31]SPI Raw Data 1819'!$A$37:$AN$37,0))</f>
        <v>38991</v>
      </c>
      <c r="TX12" s="116">
        <f>INDEX('[32]SPI Raw Data 1920'!$A$1:$AN$35, MATCH($A12,'[32]SPI Raw Data 1920'!$A$1:$A$35,0),MATCH(TX$1,'[32]SPI Raw Data 1920'!$A$37:$AN$37,0))</f>
        <v>13.089898477157361</v>
      </c>
      <c r="TY12" s="116">
        <f>INDEX('[32]SPI Raw Data 1920'!$A$1:$AN$35, MATCH($A12,'[32]SPI Raw Data 1920'!$A$1:$A$35,0),MATCH(TY$1,'[32]SPI Raw Data 1920'!$A$37:$AN$37,0))</f>
        <v>515742</v>
      </c>
      <c r="TZ12" s="116">
        <f>INDEX('[32]SPI Raw Data 1920'!$A$1:$AN$35, MATCH($A12,'[32]SPI Raw Data 1920'!$A$1:$A$35,0),MATCH(TZ$1,'[32]SPI Raw Data 1920'!$A$37:$AN$37,0))</f>
        <v>39400</v>
      </c>
      <c r="UA12" s="133">
        <f>(SW12*100)/Deflators!$B$2</f>
        <v>11.246567916065567</v>
      </c>
      <c r="UB12" s="116">
        <f>(SZ12*100)/Deflators!$B$3</f>
        <v>13.106893097881141</v>
      </c>
      <c r="UC12" s="116">
        <f>(TC12*100)/Deflators!$B$4</f>
        <v>7.9720666857346227</v>
      </c>
      <c r="UD12" s="116">
        <f>(TF12*100)/Deflators!$B$5</f>
        <v>6.7656958453121652</v>
      </c>
      <c r="UE12" s="116">
        <f>(TI12*100)/Deflators!$B$6</f>
        <v>8.9328475898464532</v>
      </c>
      <c r="UF12" s="116">
        <f>(TL12*100)/Deflators!$B$7</f>
        <v>10.429529519039793</v>
      </c>
      <c r="UG12" s="116">
        <f>(TO12*100)/Deflators!$B$8</f>
        <v>9.54082264237217</v>
      </c>
      <c r="UH12" s="116">
        <f>(TR12*100)/Deflators!$B$9</f>
        <v>7.6745470095041588</v>
      </c>
      <c r="UI12" s="116">
        <f>(TU12*100)/Deflators!$B$10</f>
        <v>9.95747329115237</v>
      </c>
      <c r="UJ12" s="248">
        <f>(TX12*100)/Deflators!$B$11</f>
        <v>13.089898477157361</v>
      </c>
      <c r="UK12" s="115">
        <f>INDEX('[25]Corporate Management'!$B$6:$EY$40,MATCH($A12,'[25]Corporate Management'!$B$6:$B$40,0),MATCH(UK$1,'[25]Corporate Management'!$B$40:$EY$40,0))</f>
        <v>4.4923559388475107</v>
      </c>
      <c r="UL12" s="131">
        <f>INDEX('[25]Corporate Management'!$B$6:$EY$40,MATCH($A12,'[25]Corporate Management'!$B$6:$B$40,0),MATCH(UL$1,'[25]Corporate Management'!$B$40:$EY$40,0))</f>
        <v>5730</v>
      </c>
      <c r="UM12" s="131">
        <f>INDEX('[25]Corporate Management'!$B$6:$EY$40,MATCH($A12,'[25]Corporate Management'!$B$6:$B$40,0),MATCH(UM$1,'[25]Corporate Management'!$B$40:$EY$40,0))</f>
        <v>1275.5</v>
      </c>
      <c r="UN12" s="116">
        <f>INDEX('[25]Corporate Management'!$B$6:$EY$40,MATCH($A12,'[25]Corporate Management'!$B$6:$B$40,0),MATCH(UN$1,'[25]Corporate Management'!$B$40:$EY$40,0))</f>
        <v>5.3860911270983216</v>
      </c>
      <c r="UO12" s="131">
        <f>INDEX('[25]Corporate Management'!$B$6:$EY$40,MATCH($A12,'[25]Corporate Management'!$B$6:$B$40,0),MATCH(UO$1,'[25]Corporate Management'!$B$40:$EY$40,0))</f>
        <v>6738</v>
      </c>
      <c r="UP12" s="131">
        <f>INDEX('[25]Corporate Management'!$B$6:$EY$40,MATCH($A12,'[25]Corporate Management'!$B$6:$B$40,0),MATCH(UP$1,'[25]Corporate Management'!$B$40:$EY$40,0))</f>
        <v>1251</v>
      </c>
      <c r="UQ12" s="116">
        <f>INDEX('[25]Corporate Management'!$B$6:$EY$40,MATCH($A12,'[25]Corporate Management'!$B$6:$B$40,0),MATCH(UQ$1,'[25]Corporate Management'!$B$40:$EY$40,0))</f>
        <v>5.4322409211691767</v>
      </c>
      <c r="UR12" s="131">
        <f>INDEX('[25]Corporate Management'!$B$6:$EY$40,MATCH($A12,'[25]Corporate Management'!$B$6:$B$40,0),MATCH(UR$1,'[25]Corporate Management'!$B$40:$EY$40,0))</f>
        <v>6133</v>
      </c>
      <c r="US12" s="131">
        <f>INDEX('[25]Corporate Management'!$B$6:$EY$40,MATCH($A12,'[25]Corporate Management'!$B$6:$B$40,0),MATCH(US$1,'[25]Corporate Management'!$B$40:$EY$40,0))</f>
        <v>1129</v>
      </c>
      <c r="UT12" s="116">
        <f>INDEX('[26]All Data'!$A$1:$Y$34,MATCH($A12,'[26]All Data'!$A$1:$A$34,0),MATCH(UT$1,'[26]All Data'!$A$1:$Y$1,0))</f>
        <v>6.1042807143498159</v>
      </c>
      <c r="UU12" s="131">
        <f>INDEX('[26]All Data'!$A$1:$Y$34,MATCH($A12,'[26]All Data'!$A$1:$A$34,0),MATCH(UU$1,'[26]All Data'!$A$1:$Y$1,0))</f>
        <v>6802</v>
      </c>
      <c r="UV12" s="131">
        <f>INDEX('[26]All Data'!$A$1:$Y$34,MATCH($A12,'[26]All Data'!$A$1:$A$34,0),MATCH(UV$1,'[26]All Data'!$A$1:$Y$1,0))</f>
        <v>1114.3</v>
      </c>
      <c r="UW12" s="116">
        <f>INDEX('[27]All Data'!$A$1:$Y$34,MATCH($A12,'[27]All Data'!$A$1:$A$34,0),MATCH(UW$1,'[27]All Data'!$A$1:$Y$1,0))</f>
        <v>6.2730894603404561</v>
      </c>
      <c r="UX12" s="131">
        <f>INDEX('[27]All Data'!$A$1:$Y$34,MATCH($A12,'[27]All Data'!$A$1:$A$34,0),MATCH(UX$1,'[27]All Data'!$A$1:$Y$1,0))</f>
        <v>6928</v>
      </c>
      <c r="UY12" s="131">
        <f>INDEX('[27]All Data'!$A$1:$Y$34,MATCH($A12,'[27]All Data'!$A$1:$A$34,0),MATCH(UY$1,'[27]All Data'!$A$1:$Y$1,0))</f>
        <v>1104.4000000000001</v>
      </c>
      <c r="UZ12" s="116">
        <f>INDEX('[28]All Data'!$A$1:$AB$34,MATCH($A12,'[28]All Data'!$A$1:$A$34,0),MATCH(UZ$1,'[28]All Data'!$A$1:$AB$1,0))</f>
        <v>5.6064185424559838</v>
      </c>
      <c r="VA12" s="131">
        <f>INDEX('[28]All Data'!$A$1:$AB$34,MATCH($A12,'[28]All Data'!$A$1:$A$34,0),MATCH(VA$1,'[28]All Data'!$A$1:$AB$1,0))</f>
        <v>6289</v>
      </c>
      <c r="VB12" s="131">
        <f>INDEX('[28]All Data'!$A$1:$AB$34,MATCH($A12,'[28]All Data'!$A$1:$A$34,0),MATCH(VB$1,'[28]All Data'!$A$1:$AB$1,0))</f>
        <v>1121.75</v>
      </c>
      <c r="VC12" s="116">
        <f>INDEX('[29]SPI Raw Data 1617'!$A$3:$AN$37,MATCH($A12,'[29]SPI Raw Data 1617'!$A$3:$A$37,0),MATCH(VC$1,'[29]SPI Raw Data 1617'!$A$37:$AN$37,0))</f>
        <v>4.0999999999999996</v>
      </c>
      <c r="VD12" s="131">
        <f>INDEX('[29]SPI Raw Data 1617'!$A$3:$AN$37,MATCH($A12,'[29]SPI Raw Data 1617'!$A$3:$A$37,0),MATCH(VD$1,'[29]SPI Raw Data 1617'!$A$37:$AN$37,0))</f>
        <v>4669.7</v>
      </c>
      <c r="VE12" s="131">
        <f>INDEX('[29]SPI Raw Data 1617'!$A$3:$AN$37,MATCH($A12,'[29]SPI Raw Data 1617'!$A$3:$A$37,0),MATCH(VE$1,'[29]SPI Raw Data 1617'!$A$37:$AN$37,0))</f>
        <v>1139.82</v>
      </c>
      <c r="VF12" s="116">
        <f>INDEX('[30]SPI Raw Data 1718'!$A$3:$AN$37,MATCH($A12,'[30]SPI Raw Data 1718'!$A$3:$A$37,0),MATCH(VF$1,'[30]SPI Raw Data 1718'!$A$37:$AN$37,0))</f>
        <v>4.5800344234079171</v>
      </c>
      <c r="VG12" s="131">
        <f>INDEX('[30]SPI Raw Data 1718'!$A$3:$AN$37,MATCH($A12,'[30]SPI Raw Data 1718'!$A$3:$A$37,0),MATCH(VG$1,'[30]SPI Raw Data 1718'!$A$37:$AN$37,0))</f>
        <v>5322</v>
      </c>
      <c r="VH12" s="131">
        <f>INDEX('[30]SPI Raw Data 1718'!$A$3:$AN$37,MATCH($A12,'[30]SPI Raw Data 1718'!$A$3:$A$37,0),MATCH(VH$1,'[30]SPI Raw Data 1718'!$A$37:$AN$37,0))</f>
        <v>1162</v>
      </c>
      <c r="VI12" s="116">
        <f>INDEX('[31]SPI Raw Data 1819'!$A$1:$AN$37,MATCH($A12,'[31]SPI Raw Data 1819'!$A$1:$A$37,0),MATCH(VI$1,'[31]SPI Raw Data 1819'!$A$37:$AN$37,0))</f>
        <v>5.6786472550803762</v>
      </c>
      <c r="VJ12" s="197">
        <f>INDEX('[31]SPI Raw Data 1819'!$A$1:$AN$37,MATCH($A12,'[31]SPI Raw Data 1819'!$A$1:$A$37,0),MATCH(VJ$1,'[31]SPI Raw Data 1819'!$A$37:$AN$37,0))</f>
        <v>7489</v>
      </c>
      <c r="VK12" s="225">
        <f>INDEX('[31]SPI Raw Data 1819'!$A$1:$AN$37,MATCH($A12,'[31]SPI Raw Data 1819'!$A$1:$A$37,0),MATCH(VK$1,'[31]SPI Raw Data 1819'!$A$37:$AN$37,0))</f>
        <v>1318.8</v>
      </c>
      <c r="VL12" s="116">
        <f>INDEX('[32]SPI Raw Data 1920'!$A$1:$AN$35, MATCH($A12,'[32]SPI Raw Data 1920'!$A$1:$A$35,0),MATCH(VL$1,'[32]SPI Raw Data 1920'!$A$37:$AN$37,0))</f>
        <v>5.1723625557206541</v>
      </c>
      <c r="VM12" s="116">
        <f>INDEX('[32]SPI Raw Data 1920'!$A$1:$AN$35, MATCH($A12,'[32]SPI Raw Data 1920'!$A$1:$A$35,0),MATCH(VM$1,'[32]SPI Raw Data 1920'!$A$37:$AN$37,0))</f>
        <v>6962</v>
      </c>
      <c r="VN12" s="116">
        <f>INDEX('[32]SPI Raw Data 1920'!$A$1:$AN$35, MATCH($A12,'[32]SPI Raw Data 1920'!$A$1:$A$35,0),MATCH(VN$1,'[32]SPI Raw Data 1920'!$A$37:$AN$37,0))</f>
        <v>1346</v>
      </c>
      <c r="VO12" s="115">
        <f>INDEX('[25]Corporate Management'!$B$6:$EY$40,MATCH($A12,'[25]Corporate Management'!$B$6:$B$40,0),MATCH(VO$1,'[25]Corporate Management'!$B$40:$EY$40,0))</f>
        <v>10.833364957686616</v>
      </c>
      <c r="VP12" s="131">
        <f>INDEX('[25]Corporate Management'!$B$6:$EY$40,MATCH($A12,'[25]Corporate Management'!$B$6:$B$40,0),MATCH(VP$1,'[25]Corporate Management'!$B$40:$EY$40,0))</f>
        <v>28547</v>
      </c>
      <c r="VQ12" s="131">
        <f>INDEX('[25]Corporate Management'!$B$6:$EY$40,MATCH($A12,'[25]Corporate Management'!$B$6:$B$40,0),MATCH(VQ$1,'[25]Corporate Management'!$B$40:$EY$40,0))</f>
        <v>2635.1</v>
      </c>
      <c r="VR12" s="116">
        <f>INDEX('[25]Corporate Management'!$B$6:$EY$40,MATCH($A12,'[25]Corporate Management'!$B$6:$B$40,0),MATCH(VR$1,'[25]Corporate Management'!$B$40:$EY$40,0))</f>
        <v>10.709388391118036</v>
      </c>
      <c r="VS12" s="131">
        <f>INDEX('[25]Corporate Management'!$B$6:$EY$40,MATCH($A12,'[25]Corporate Management'!$B$6:$B$40,0),MATCH(VS$1,'[25]Corporate Management'!$B$40:$EY$40,0))</f>
        <v>27491</v>
      </c>
      <c r="VT12" s="131">
        <f>INDEX('[25]Corporate Management'!$B$6:$EY$40,MATCH($A12,'[25]Corporate Management'!$B$6:$B$40,0),MATCH(VT$1,'[25]Corporate Management'!$B$40:$EY$40,0))</f>
        <v>2567</v>
      </c>
      <c r="VU12" s="116">
        <f>INDEX('[25]Corporate Management'!$B$6:$EY$40,MATCH($A12,'[25]Corporate Management'!$B$6:$B$40,0),MATCH(VU$1,'[25]Corporate Management'!$B$40:$EY$40,0))</f>
        <v>11.324990067540723</v>
      </c>
      <c r="VV12" s="131">
        <f>INDEX('[25]Corporate Management'!$B$6:$EY$40,MATCH($A12,'[25]Corporate Management'!$B$6:$B$40,0),MATCH(VV$1,'[25]Corporate Management'!$B$40:$EY$40,0))</f>
        <v>28505</v>
      </c>
      <c r="VW12" s="131">
        <f>INDEX('[25]Corporate Management'!$B$6:$EY$40,MATCH($A12,'[25]Corporate Management'!$B$6:$B$40,0),MATCH(VW$1,'[25]Corporate Management'!$B$40:$EY$40,0))</f>
        <v>2517</v>
      </c>
      <c r="VX12" s="116">
        <f>INDEX('[26]All Data'!$A$1:$Y$34,MATCH($A12,'[26]All Data'!$A$1:$A$34,0),MATCH(VX$1,'[26]All Data'!$A$1:$Y$1,0))</f>
        <v>12.189524190323871</v>
      </c>
      <c r="VY12" s="131">
        <f>INDEX('[26]All Data'!$A$1:$Y$34,MATCH($A12,'[26]All Data'!$A$1:$A$34,0),MATCH(VY$1,'[26]All Data'!$A$1:$Y$1,0))</f>
        <v>30486</v>
      </c>
      <c r="VZ12" s="131">
        <f>INDEX('[26]All Data'!$A$1:$Y$34,MATCH($A12,'[26]All Data'!$A$1:$A$34,0),MATCH(VZ$1,'[26]All Data'!$A$1:$Y$1,0))</f>
        <v>2501</v>
      </c>
      <c r="WA12" s="116">
        <f>INDEX('[27]All Data'!$A$1:$Y$34,MATCH($A12,'[27]All Data'!$A$1:$A$34,0),MATCH(WA$1,'[27]All Data'!$A$1:$Y$1,0))</f>
        <v>13.36606923643506</v>
      </c>
      <c r="WB12" s="131">
        <f>INDEX('[27]All Data'!$A$1:$Y$34,MATCH($A12,'[27]All Data'!$A$1:$A$34,0),MATCH(WB$1,'[27]All Data'!$A$1:$Y$1,0))</f>
        <v>32664</v>
      </c>
      <c r="WC12" s="131">
        <f>INDEX('[27]All Data'!$A$1:$Y$34,MATCH($A12,'[27]All Data'!$A$1:$A$34,0),MATCH(WC$1,'[27]All Data'!$A$1:$Y$1,0))</f>
        <v>2443.8000000000002</v>
      </c>
      <c r="WD12" s="116">
        <f>INDEX('[28]All Data'!$A$1:$AB$34,MATCH($A12,'[28]All Data'!$A$1:$A$34,0),MATCH(WD$1,'[28]All Data'!$A$1:$AB$1,0))</f>
        <v>11.846541714465172</v>
      </c>
      <c r="WE12" s="131">
        <f>INDEX('[28]All Data'!$A$1:$AB$34,MATCH($A12,'[28]All Data'!$A$1:$A$34,0),MATCH(WE$1,'[28]All Data'!$A$1:$AB$1,0))</f>
        <v>27159.5</v>
      </c>
      <c r="WF12" s="131">
        <f>INDEX('[28]All Data'!$A$1:$AB$34,MATCH($A12,'[28]All Data'!$A$1:$A$34,0),MATCH(WF$1,'[28]All Data'!$A$1:$AB$1,0))</f>
        <v>2292.61</v>
      </c>
      <c r="WG12" s="116">
        <f>INDEX('[29]SPI Raw Data 1617'!$A$3:$AN$37,MATCH($A12,'[29]SPI Raw Data 1617'!$A$3:$A$37,0),MATCH(WG$1,'[29]SPI Raw Data 1617'!$A$37:$AN$37,0))</f>
        <v>11.544181790723911</v>
      </c>
      <c r="WH12" s="131">
        <f>INDEX('[29]SPI Raw Data 1617'!$A$3:$AN$37,MATCH($A12,'[29]SPI Raw Data 1617'!$A$3:$A$37,0),MATCH(WH$1,'[29]SPI Raw Data 1617'!$A$37:$AN$37,0))</f>
        <v>25990.34</v>
      </c>
      <c r="WI12" s="131">
        <f>INDEX('[29]SPI Raw Data 1617'!$A$3:$AN$37,MATCH($A12,'[29]SPI Raw Data 1617'!$A$3:$A$37,0),MATCH(WI$1,'[29]SPI Raw Data 1617'!$A$37:$AN$37,0))</f>
        <v>2251.38</v>
      </c>
      <c r="WJ12" s="116">
        <f>INDEX('[30]SPI Raw Data 1718'!$A$3:$AN$37,MATCH($A12,'[30]SPI Raw Data 1718'!$A$3:$A$37,0),MATCH(WJ$1,'[30]SPI Raw Data 1718'!$A$37:$AN$37,0))</f>
        <v>10.522375215146299</v>
      </c>
      <c r="WK12" s="131">
        <f>INDEX('[30]SPI Raw Data 1718'!$A$3:$AN$37,MATCH($A12,'[30]SPI Raw Data 1718'!$A$3:$A$37,0),MATCH(WK$1,'[30]SPI Raw Data 1718'!$A$37:$AN$37,0))</f>
        <v>24454</v>
      </c>
      <c r="WL12" s="131">
        <f>INDEX('[30]SPI Raw Data 1718'!$A$3:$AN$37,MATCH($A12,'[30]SPI Raw Data 1718'!$A$3:$A$37,0),MATCH(WL$1,'[30]SPI Raw Data 1718'!$A$37:$AN$37,0))</f>
        <v>2324</v>
      </c>
      <c r="WM12" s="116">
        <f>INDEX('[31]SPI Raw Data 1819'!$A$1:$AN$37,MATCH($A12,'[31]SPI Raw Data 1819'!$A$1:$A$37,0),MATCH(WM$1,'[31]SPI Raw Data 1819'!$A$37:$AN$37,0))</f>
        <v>12.35014839359078</v>
      </c>
      <c r="WN12" s="197">
        <f>INDEX('[31]SPI Raw Data 1819'!$A$1:$AN$37,MATCH($A12,'[31]SPI Raw Data 1819'!$A$1:$A$37,0),MATCH(WN$1,'[31]SPI Raw Data 1819'!$A$37:$AN$37,0))</f>
        <v>28588</v>
      </c>
      <c r="WO12" s="225">
        <f>INDEX('[31]SPI Raw Data 1819'!$A$1:$AN$37,MATCH($A12,'[31]SPI Raw Data 1819'!$A$1:$A$37,0),MATCH(WO$1,'[31]SPI Raw Data 1819'!$A$37:$AN$37,0))</f>
        <v>2314.79</v>
      </c>
      <c r="WP12" s="116">
        <f>INDEX('[32]SPI Raw Data 1920'!$A$1:$AN$35, MATCH($A12,'[32]SPI Raw Data 1920'!$A$1:$A$35,0),MATCH(WP$1,'[32]SPI Raw Data 1920'!$A$37:$AN$37,0))</f>
        <v>12.974688974688975</v>
      </c>
      <c r="WQ12" s="116">
        <f>INDEX('[32]SPI Raw Data 1920'!$A$1:$AN$35, MATCH($A12,'[32]SPI Raw Data 1920'!$A$1:$A$35,0),MATCH(WQ$1,'[32]SPI Raw Data 1920'!$A$37:$AN$37,0))</f>
        <v>30244</v>
      </c>
      <c r="WR12" s="116">
        <f>INDEX('[32]SPI Raw Data 1920'!$A$1:$AN$35, MATCH($A12,'[32]SPI Raw Data 1920'!$A$1:$A$35,0),MATCH(WR$1,'[32]SPI Raw Data 1920'!$A$37:$AN$37,0))</f>
        <v>2331</v>
      </c>
      <c r="WS12" s="115">
        <f>INDEX('[25]Corporate Management'!$B$6:$EY$40,MATCH($A12,'[25]Corporate Management'!$B$6:$B$40,0),MATCH(WS$1,'[25]Corporate Management'!$B$40:$EY$40,0))</f>
        <v>96.769956495318596</v>
      </c>
      <c r="WT12" s="131">
        <f>INDEX('[25]Corporate Management'!$B$6:$EY$40,MATCH($A12,'[25]Corporate Management'!$B$6:$B$40,0),MATCH(WT$1,'[25]Corporate Management'!$B$40:$EY$40,0))</f>
        <v>39283040</v>
      </c>
      <c r="WU12" s="131">
        <f>INDEX('[25]Corporate Management'!$B$6:$EY$40,MATCH($A12,'[25]Corporate Management'!$B$6:$B$40,0),MATCH(WU$1,'[25]Corporate Management'!$B$40:$EY$40,0))</f>
        <v>40594252</v>
      </c>
      <c r="WV12" s="116">
        <f>INDEX('[25]Corporate Management'!$B$6:$EY$40,MATCH($A12,'[25]Corporate Management'!$B$6:$B$40,0),MATCH(WV$1,'[25]Corporate Management'!$B$40:$EY$40,0))</f>
        <v>97.235593321987039</v>
      </c>
      <c r="WW12" s="131">
        <f>INDEX('[25]Corporate Management'!$B$6:$EY$40,MATCH($A12,'[25]Corporate Management'!$B$6:$B$40,0),MATCH(WW$1,'[25]Corporate Management'!$B$40:$EY$40,0))</f>
        <v>39674200</v>
      </c>
      <c r="WX12" s="131">
        <f>INDEX('[25]Corporate Management'!$B$6:$EY$40,MATCH($A12,'[25]Corporate Management'!$B$6:$B$40,0),MATCH(WX$1,'[25]Corporate Management'!$B$40:$EY$40,0))</f>
        <v>40802137</v>
      </c>
      <c r="WY12" s="116">
        <f>INDEX('[25]Corporate Management'!$B$6:$EY$40,MATCH($A12,'[25]Corporate Management'!$B$6:$B$40,0),MATCH(WY$1,'[25]Corporate Management'!$B$40:$EY$40,0))</f>
        <v>97.617875246068863</v>
      </c>
      <c r="WZ12" s="131">
        <f>INDEX('[25]Corporate Management'!$B$6:$EY$40,MATCH($A12,'[25]Corporate Management'!$B$6:$B$40,0),MATCH(WZ$1,'[25]Corporate Management'!$B$40:$EY$40,0))</f>
        <v>40100760.149999999</v>
      </c>
      <c r="XA12" s="131">
        <f>INDEX('[25]Corporate Management'!$B$6:$EY$40,MATCH($A12,'[25]Corporate Management'!$B$6:$B$40,0),MATCH(XA$1,'[25]Corporate Management'!$B$40:$EY$40,0))</f>
        <v>41079320.820000008</v>
      </c>
      <c r="XB12" s="116">
        <f>INDEX('[26]All Data'!$A$1:$Y$34,MATCH($A12,'[26]All Data'!$A$1:$A$34,0),MATCH(XB$1,'[26]All Data'!$A$1:$Y$1,0))</f>
        <v>97.851377479705832</v>
      </c>
      <c r="XC12" s="131">
        <f>INDEX('[26]All Data'!$A$1:$Y$34,MATCH($A12,'[26]All Data'!$A$1:$A$34,0),MATCH(XC$1,'[26]All Data'!$A$1:$Y$1,0))</f>
        <v>40557436.560000002</v>
      </c>
      <c r="XD12" s="131">
        <f>INDEX('[26]All Data'!$A$1:$Y$34,MATCH($A12,'[26]All Data'!$A$1:$A$34,0),MATCH(XD$1,'[26]All Data'!$A$1:$Y$1,0))</f>
        <v>41447997.57</v>
      </c>
      <c r="XE12" s="116">
        <f>INDEX('[27]All Data'!$A$1:$Y$34,MATCH($A12,'[27]All Data'!$A$1:$A$34,0),MATCH(XE$1,'[27]All Data'!$A$1:$Y$1,0))</f>
        <v>97.983776013283659</v>
      </c>
      <c r="XF12" s="131">
        <f>INDEX('[27]All Data'!$A$1:$Y$34,MATCH($A12,'[27]All Data'!$A$1:$A$34,0),MATCH(XF$1,'[27]All Data'!$A$1:$Y$1,0))</f>
        <v>41151287</v>
      </c>
      <c r="XG12" s="131">
        <f>INDEX('[27]All Data'!$A$1:$Y$34,MATCH($A12,'[27]All Data'!$A$1:$A$34,0),MATCH(XG$1,'[27]All Data'!$A$1:$Y$1,0))</f>
        <v>41998062</v>
      </c>
      <c r="XH12" s="116">
        <f>INDEX('[28]All Data'!$A$1:$AB$34,MATCH($A12,'[28]All Data'!$A$1:$A$34,0),MATCH(XH$1,'[28]All Data'!$A$1:$AB$1,0))</f>
        <v>97.64477830228526</v>
      </c>
      <c r="XI12" s="131">
        <f>INDEX('[28]All Data'!$A$1:$AB$34,MATCH($A12,'[28]All Data'!$A$1:$A$34,0),MATCH(XI$1,'[28]All Data'!$A$1:$AB$1,0))</f>
        <v>41588780</v>
      </c>
      <c r="XJ12" s="131">
        <f>INDEX('[28]All Data'!$A$1:$AB$34,MATCH($A12,'[28]All Data'!$A$1:$A$34,0),MATCH(XJ$1,'[28]All Data'!$A$1:$AB$1,0))</f>
        <v>42591914</v>
      </c>
      <c r="XK12" s="116">
        <f>INDEX('[29]SPI Raw Data 1617'!$A$3:$AN$37,MATCH($A12,'[29]SPI Raw Data 1617'!$A$3:$A$37,0),MATCH(XK$1,'[29]SPI Raw Data 1617'!$A$37:$AN$37,0))</f>
        <v>97.755418305538257</v>
      </c>
      <c r="XL12" s="131">
        <f>INDEX('[29]SPI Raw Data 1617'!$A$3:$AN$37,MATCH($A12,'[29]SPI Raw Data 1617'!$A$3:$A$37,0),MATCH(XL$1,'[29]SPI Raw Data 1617'!$A$37:$AN$37,0))</f>
        <v>42289689</v>
      </c>
      <c r="XM12" s="131">
        <f>INDEX('[29]SPI Raw Data 1617'!$A$3:$AN$37,MATCH($A12,'[29]SPI Raw Data 1617'!$A$3:$A$37,0),MATCH(XM$1,'[29]SPI Raw Data 1617'!$A$37:$AN$37,0))</f>
        <v>43260711</v>
      </c>
      <c r="XN12" s="116">
        <f>INDEX('[30]SPI Raw Data 1718'!$A$3:$AN$37,MATCH($A12,'[30]SPI Raw Data 1718'!$A$3:$A$37,0),MATCH(XN$1,'[30]SPI Raw Data 1718'!$A$37:$AN$37,0))</f>
        <v>97.761650952023075</v>
      </c>
      <c r="XO12" s="131">
        <f>INDEX('[30]SPI Raw Data 1718'!$A$3:$AN$37,MATCH($A12,'[30]SPI Raw Data 1718'!$A$3:$A$37,0),MATCH(XO$1,'[30]SPI Raw Data 1718'!$A$37:$AN$37,0))</f>
        <v>48167446</v>
      </c>
      <c r="XP12" s="131">
        <f>INDEX('[30]SPI Raw Data 1718'!$A$3:$AN$37,MATCH($A12,'[30]SPI Raw Data 1718'!$A$3:$A$37,0),MATCH(XP$1,'[30]SPI Raw Data 1718'!$A$37:$AN$37,0))</f>
        <v>49270287</v>
      </c>
      <c r="XQ12" s="116">
        <f>INDEX('[31]SPI Raw Data 1819'!$A$1:$AN$37,MATCH($A12,'[31]SPI Raw Data 1819'!$A$1:$A$37,0),MATCH(XQ$1,'[31]SPI Raw Data 1819'!$A$37:$AN$37,0))</f>
        <v>97.63618278626177</v>
      </c>
      <c r="XR12" s="197">
        <f>INDEX('[31]SPI Raw Data 1819'!$A$1:$AN$37,MATCH($A12,'[31]SPI Raw Data 1819'!$A$1:$A$37,0),MATCH(XR$1,'[31]SPI Raw Data 1819'!$A$37:$AN$37,0))</f>
        <v>50061000</v>
      </c>
      <c r="XS12" s="225">
        <f>INDEX('[31]SPI Raw Data 1819'!$A$1:$AN$37,MATCH($A12,'[31]SPI Raw Data 1819'!$A$1:$A$37,0),MATCH(XS$1,'[31]SPI Raw Data 1819'!$A$37:$AN$37,0))</f>
        <v>51273000</v>
      </c>
      <c r="XT12" s="116">
        <f>INDEX('[32]SPI Raw Data 1920'!$A$1:$AN$35, MATCH($A12,'[32]SPI Raw Data 1920'!$A$1:$A$35,0),MATCH(XT$1,'[32]SPI Raw Data 1920'!$A$37:$AN$37,0))</f>
        <v>97.474169254606721</v>
      </c>
      <c r="XU12" s="116">
        <f>INDEX('[32]SPI Raw Data 1920'!$A$1:$AN$35, MATCH($A12,'[32]SPI Raw Data 1920'!$A$1:$A$35,0),MATCH(XU$1,'[32]SPI Raw Data 1920'!$A$37:$AN$37,0))</f>
        <v>52004063</v>
      </c>
      <c r="XV12" s="116">
        <f>INDEX('[32]SPI Raw Data 1920'!$A$1:$AN$35, MATCH($A12,'[32]SPI Raw Data 1920'!$A$1:$A$35,0),MATCH(XV$1,'[32]SPI Raw Data 1920'!$A$37:$AN$37,0))</f>
        <v>53351635</v>
      </c>
      <c r="XW12" s="115">
        <f>INDEX('[25]Corporate Management'!$B$6:$EY$40,MATCH($A12,'[25]Corporate Management'!$B$6:$B$40,0),MATCH(XW$1,'[25]Corporate Management'!$B$40:$EY$40,0))</f>
        <v>88.544034570457569</v>
      </c>
      <c r="XX12" s="131">
        <f>INDEX('[25]Corporate Management'!$B$6:$EY$40,MATCH($A12,'[25]Corporate Management'!$B$6:$B$40,0),MATCH(XX$1,'[25]Corporate Management'!$B$40:$EY$40,0))</f>
        <v>39341</v>
      </c>
      <c r="XY12" s="131">
        <f>INDEX('[25]Corporate Management'!$B$6:$EY$40,MATCH($A12,'[25]Corporate Management'!$B$6:$B$40,0),MATCH(XY$1,'[25]Corporate Management'!$B$40:$EY$40,0))</f>
        <v>44431</v>
      </c>
      <c r="XZ12" s="116">
        <f>INDEX('[25]Corporate Management'!$B$6:$EY$40,MATCH($A12,'[25]Corporate Management'!$B$6:$B$40,0),MATCH(XZ$1,'[25]Corporate Management'!$B$40:$EY$40,0))</f>
        <v>83.09695874736525</v>
      </c>
      <c r="YA12" s="131">
        <f>INDEX('[25]Corporate Management'!$B$6:$EY$40,MATCH($A12,'[25]Corporate Management'!$B$6:$B$40,0),MATCH(YA$1,'[25]Corporate Management'!$B$40:$EY$40,0))</f>
        <v>55193</v>
      </c>
      <c r="YB12" s="131">
        <f>INDEX('[25]Corporate Management'!$B$6:$EY$40,MATCH($A12,'[25]Corporate Management'!$B$6:$B$40,0),MATCH(YB$1,'[25]Corporate Management'!$B$40:$EY$40,0))</f>
        <v>66420</v>
      </c>
      <c r="YC12" s="116">
        <f>INDEX('[25]Corporate Management'!$B$6:$EY$40,MATCH($A12,'[25]Corporate Management'!$B$6:$B$40,0),MATCH(YC$1,'[25]Corporate Management'!$B$40:$EY$40,0))</f>
        <v>80.107614015753143</v>
      </c>
      <c r="YD12" s="131">
        <f>INDEX('[25]Corporate Management'!$B$6:$EY$40,MATCH($A12,'[25]Corporate Management'!$B$6:$B$40,0),MATCH(YD$1,'[25]Corporate Management'!$B$40:$EY$40,0))</f>
        <v>49428</v>
      </c>
      <c r="YE12" s="131">
        <f>INDEX('[25]Corporate Management'!$B$6:$EY$40,MATCH($A12,'[25]Corporate Management'!$B$6:$B$40,0),MATCH(YE$1,'[25]Corporate Management'!$B$40:$EY$40,0))</f>
        <v>61702</v>
      </c>
      <c r="YF12" s="116">
        <f>INDEX('[26]All Data'!$A$1:$Y$34,MATCH($A12,'[26]All Data'!$A$1:$A$34,0),MATCH(YF$1,'[26]All Data'!$A$1:$Y$1,0))</f>
        <v>79.460949464012259</v>
      </c>
      <c r="YG12" s="131">
        <f>INDEX('[26]All Data'!$A$1:$Y$34,MATCH($A12,'[26]All Data'!$A$1:$A$34,0),MATCH(YG$1,'[26]All Data'!$A$1:$Y$1,0))</f>
        <v>51888</v>
      </c>
      <c r="YH12" s="131">
        <f>INDEX('[26]All Data'!$A$1:$Y$34,MATCH($A12,'[26]All Data'!$A$1:$A$34,0),MATCH(YH$1,'[26]All Data'!$A$1:$Y$1,0))</f>
        <v>65300</v>
      </c>
      <c r="YI12" s="116">
        <f>INDEX('[27]All Data'!$A$1:$Y$34,MATCH($A12,'[27]All Data'!$A$1:$A$34,0),MATCH(YI$1,'[27]All Data'!$A$1:$Y$1,0))</f>
        <v>84.558143834350147</v>
      </c>
      <c r="YJ12" s="131">
        <f>INDEX('[27]All Data'!$A$1:$Y$34,MATCH($A12,'[27]All Data'!$A$1:$A$34,0),MATCH(YJ$1,'[27]All Data'!$A$1:$Y$1,0))</f>
        <v>54885</v>
      </c>
      <c r="YK12" s="131">
        <f>INDEX('[27]All Data'!$A$1:$Y$34,MATCH($A12,'[27]All Data'!$A$1:$A$34,0),MATCH(YK$1,'[27]All Data'!$A$1:$Y$1,0))</f>
        <v>64908</v>
      </c>
      <c r="YL12" s="116" t="str">
        <f>INDEX('[28]All Data'!$A$1:$AB$34,MATCH($A12,'[28]All Data'!$A$1:$A$34,0),MATCH(YL$1,'[28]All Data'!$A$1:$AB$1,0))</f>
        <v>NA</v>
      </c>
      <c r="YM12" s="131" t="str">
        <f>INDEX('[28]All Data'!$A$1:$AB$34,MATCH($A12,'[28]All Data'!$A$1:$A$34,0),MATCH(YM$1,'[28]All Data'!$A$1:$AB$1,0))</f>
        <v>NA</v>
      </c>
      <c r="YN12" s="131" t="str">
        <f>INDEX('[28]All Data'!$A$1:$AB$34,MATCH($A12,'[28]All Data'!$A$1:$A$34,0),MATCH(YN$1,'[28]All Data'!$A$1:$AB$1,0))</f>
        <v>NA</v>
      </c>
      <c r="YO12" s="116">
        <f>INDEX('[29]SPI Raw Data 1617'!$A$3:$AN$37,MATCH($A12,'[29]SPI Raw Data 1617'!$A$3:$A$37,0),MATCH(YO$1,'[29]SPI Raw Data 1617'!$A$37:$AN$37,0))</f>
        <v>70.997340425531917</v>
      </c>
      <c r="YP12" s="131">
        <f>INDEX('[29]SPI Raw Data 1617'!$A$3:$AN$37,MATCH($A12,'[29]SPI Raw Data 1617'!$A$3:$A$37,0),MATCH(YP$1,'[29]SPI Raw Data 1617'!$A$37:$AN$37,0))</f>
        <v>42712</v>
      </c>
      <c r="YQ12" s="131">
        <f>INDEX('[29]SPI Raw Data 1617'!$A$3:$AN$37,MATCH($A12,'[29]SPI Raw Data 1617'!$A$3:$A$37,0),MATCH(YQ$1,'[29]SPI Raw Data 1617'!$A$37:$AN$37,0))</f>
        <v>60160</v>
      </c>
      <c r="YR12" s="116">
        <f>INDEX('[30]SPI Raw Data 1718'!$A$3:$AN$37,MATCH($A12,'[30]SPI Raw Data 1718'!$A$3:$A$37,0),MATCH(YR$1,'[30]SPI Raw Data 1718'!$A$37:$AN$37,0))</f>
        <v>83.281369701936612</v>
      </c>
      <c r="YS12" s="131">
        <f>INDEX('[30]SPI Raw Data 1718'!$A$3:$AN$37,MATCH($A12,'[30]SPI Raw Data 1718'!$A$3:$A$37,0),MATCH(YS$1,'[30]SPI Raw Data 1718'!$A$37:$AN$37,0))</f>
        <v>46745</v>
      </c>
      <c r="YT12" s="131">
        <f>INDEX('[30]SPI Raw Data 1718'!$A$3:$AN$37,MATCH($A12,'[30]SPI Raw Data 1718'!$A$3:$A$37,0),MATCH(YT$1,'[30]SPI Raw Data 1718'!$A$37:$AN$37,0))</f>
        <v>56129</v>
      </c>
      <c r="YU12" s="116">
        <f>INDEX('[31]SPI Raw Data 1819'!$A$1:$AN$37,MATCH($A12,'[31]SPI Raw Data 1819'!$A$1:$A$37,0),MATCH(YU$1,'[31]SPI Raw Data 1819'!$A$37:$AN$37,0))</f>
        <v>81.400000000000006</v>
      </c>
      <c r="YV12" s="197">
        <f>INDEX('[31]SPI Raw Data 1819'!$A$1:$AN$37,MATCH($A12,'[31]SPI Raw Data 1819'!$A$1:$A$37,0),MATCH(YV$1,'[31]SPI Raw Data 1819'!$A$37:$AN$37,0))</f>
        <v>44146</v>
      </c>
      <c r="YW12" s="225">
        <f>INDEX('[31]SPI Raw Data 1819'!$A$1:$AN$37,MATCH($A12,'[31]SPI Raw Data 1819'!$A$1:$A$37,0),MATCH(YW$1,'[31]SPI Raw Data 1819'!$A$37:$AN$37,0))</f>
        <v>54233.415233415231</v>
      </c>
      <c r="YX12" s="116">
        <f>INDEX('[32]SPI Raw Data 1920'!$A$1:$AN$35, MATCH($A12,'[32]SPI Raw Data 1920'!$A$1:$A$35,0),MATCH(YX$1,'[32]SPI Raw Data 1920'!$A$37:$AN$37,0))</f>
        <v>75.344446186270915</v>
      </c>
      <c r="YY12" s="116">
        <f>INDEX('[32]SPI Raw Data 1920'!$A$1:$AN$35, MATCH($A12,'[32]SPI Raw Data 1920'!$A$1:$A$35,0),MATCH(YY$1,'[32]SPI Raw Data 1920'!$A$37:$AN$37,0))</f>
        <v>43256</v>
      </c>
      <c r="YZ12" s="116">
        <f>INDEX('[32]SPI Raw Data 1920'!$A$1:$AN$35, MATCH($A12,'[32]SPI Raw Data 1920'!$A$1:$A$35,0),MATCH(YZ$1,'[32]SPI Raw Data 1920'!$A$37:$AN$37,0))</f>
        <v>57411</v>
      </c>
      <c r="ZA12" s="119">
        <f t="shared" si="44"/>
        <v>8.5241860942795533</v>
      </c>
      <c r="ZB12" s="87">
        <v>3320</v>
      </c>
      <c r="ZC12" s="131">
        <f>INDEX([33]historic!$B$2:$K$35,MATCH($A12,[33]historic!$B$2:$B$35,0),MATCH(ZC$1,[33]historic!$B$2:$K$2,0))</f>
        <v>389480</v>
      </c>
      <c r="ZD12" s="116">
        <f t="shared" si="45"/>
        <v>11.27858627858628</v>
      </c>
      <c r="ZE12" s="131">
        <v>4557</v>
      </c>
      <c r="ZF12" s="131">
        <f>INDEX([33]historic!$B$2:$K$35,MATCH($A12,[33]historic!$B$2:$B$35,0),MATCH(ZF$1,[33]historic!$B$2:$K$2,0))</f>
        <v>404040</v>
      </c>
      <c r="ZG12" s="116">
        <f t="shared" si="46"/>
        <v>10.014193902136906</v>
      </c>
      <c r="ZH12" s="131">
        <v>6065</v>
      </c>
      <c r="ZI12" s="131">
        <f>INDEX([33]historic!$B$2:$K$35,MATCH($A12,[33]historic!$B$2:$B$35,0),MATCH(ZI$1,[33]historic!$B$2:$K$2,0))</f>
        <v>605640.36</v>
      </c>
      <c r="ZJ12" s="116">
        <f t="shared" si="47"/>
        <v>18.145980696031732</v>
      </c>
      <c r="ZK12" s="87">
        <v>6490</v>
      </c>
      <c r="ZL12" s="131">
        <f>INDEX([33]historic!$B$2:$K$35,MATCH($A12,[33]historic!$B$2:$B$35,0),MATCH(ZL$1,[33]historic!$B$2:$K$2,0))</f>
        <v>357654.95999999996</v>
      </c>
      <c r="ZM12" s="116">
        <f t="shared" si="48"/>
        <v>21.728497842064215</v>
      </c>
      <c r="ZN12" s="87">
        <v>6527</v>
      </c>
      <c r="ZO12" s="131">
        <f>INDEX([33]historic!$B$2:$K$35,MATCH($A12,[33]historic!$B$2:$B$35,0),MATCH(ZO$1,[33]historic!$B$2:$K$2,0))</f>
        <v>300388.92</v>
      </c>
      <c r="ZP12" s="116">
        <f t="shared" si="49"/>
        <v>25.325679098543194</v>
      </c>
      <c r="ZQ12" s="87">
        <v>7153</v>
      </c>
      <c r="ZR12" s="131">
        <f>INDEX([33]historic!$B$2:$K$35,MATCH($A12,[33]historic!$B$2:$B$35,0),MATCH(ZR$1,[33]historic!$B$2:$K$2,0))</f>
        <v>282440.60000000003</v>
      </c>
      <c r="ZS12" s="116">
        <f t="shared" si="50"/>
        <v>22.703677888498646</v>
      </c>
      <c r="ZT12" s="87">
        <f>INDEX('[2]All Previous Years'!$A$1:$EX$34,MATCH($A12,'[2]All Previous Years'!$A$1:$A$34,0),MATCH(ZT$1,'[2]All Previous Years'!$A$1:$EX$1,0))</f>
        <v>8039</v>
      </c>
      <c r="ZU12" s="131">
        <f>INDEX([33]historic!$B$2:$K$35,MATCH($A12,[33]historic!$B$2:$B$35,0),MATCH(ZU$1,[33]historic!$B$2:$K$2,0))</f>
        <v>354083.60000000003</v>
      </c>
      <c r="ZV12" s="116">
        <f t="shared" si="51"/>
        <v>22.687894341103011</v>
      </c>
      <c r="ZW12" s="32">
        <f>INDEX([4]Sheet1!$A$1:$CJ$34, MATCH($A12, [4]Sheet1!$A$1:$A$34, 0), MATCH(ZW$1, [4]Sheet1!$A$1:$CJ$1, 0))</f>
        <v>8328</v>
      </c>
      <c r="ZX12" s="131">
        <f>INDEX([33]historic!$B$2:$K$35,MATCH($A12,[33]historic!$B$2:$B$35,0),MATCH(ZX$1,[33]historic!$B$2:$K$2,0))</f>
        <v>367068</v>
      </c>
      <c r="ZY12" s="88">
        <f>INDEX('[6]Finance Indicators'!$B$3:$BO$35,MATCH($A12,'[6]Finance Indicators'!$A$3:$A$35,0),MATCH(ZY$1,'[6]Finance Indicators'!$B$2:$BO$2,0))</f>
        <v>24.768973178349487</v>
      </c>
      <c r="ZZ12" s="88">
        <f>INDEX('[6]Finance Indicators'!$B$3:$BO$35,MATCH($A12,'[6]Finance Indicators'!$A$3:$A$35,0),MATCH(ZZ$1,'[6]Finance Indicators'!$B$2:$BO$2,0))</f>
        <v>9231</v>
      </c>
      <c r="AAA12" s="88">
        <f>INDEX('[6]Finance Indicators'!$B$3:$BO$35,MATCH($A12,'[6]Finance Indicators'!$A$3:$A$35,0),MATCH(AAA$1,'[6]Finance Indicators'!$B$2:$BO$2,0))</f>
        <v>372684</v>
      </c>
      <c r="AAB12" s="88">
        <f t="array" ref="AAB12">INDEX('[7]Finance Indicators'!$A$2:$BO$35,MATCH($A12,'[7]Finance Indicators'!$A$2:$A$35,0),MATCH(AAB$1,'[7]Finance Indicators'!$A$2:$BO$2,0))</f>
        <v>25.279360765783121</v>
      </c>
      <c r="AAC12" s="250">
        <f t="array" ref="AAC12">INDEX('[7]Finance Indicators'!$A$2:$BO$35,MATCH($A12,'[7]Finance Indicators'!$A$2:$A$35,0),MATCH(AAC$1,'[7]Finance Indicators'!$A$2:$BO$2,0))</f>
        <v>9972</v>
      </c>
      <c r="AAD12" s="277">
        <f t="array" ref="AAD12">INDEX('[7]Finance Indicators'!$A$2:$BO$35,MATCH($A12,'[7]Finance Indicators'!$A$2:$A$35,0),MATCH(AAD$1,'[7]Finance Indicators'!$A$2:$BO$2,0))</f>
        <v>394472</v>
      </c>
      <c r="AAE12" s="121">
        <f>(ZA12*100)/Deflators!$B$2</f>
        <v>10.041691540765861</v>
      </c>
      <c r="AAF12" s="137">
        <f>(ZD12*100)/Deflators!$B$3</f>
        <v>13.088006441065147</v>
      </c>
      <c r="AAG12" s="137">
        <f>(ZG12*100)/Deflators!$B$4</f>
        <v>11.387928224846281</v>
      </c>
      <c r="AAH12" s="137">
        <f>(ZJ12*100)/Deflators!$B$5</f>
        <v>20.269635471823552</v>
      </c>
      <c r="AAI12" s="137">
        <f>(ZM12*100)/Deflators!$B$6</f>
        <v>23.941296072897874</v>
      </c>
      <c r="AAJ12" s="137">
        <f>(ZP12*100)/Deflators!$B$7</f>
        <v>27.678957942274334</v>
      </c>
      <c r="AAK12" s="137">
        <f>(ZS12*100)/Deflators!$B$8</f>
        <v>24.21405370222887</v>
      </c>
      <c r="AAL12" s="137">
        <f>(ZV12*100)/Deflators!$B$9</f>
        <v>23.778532397303952</v>
      </c>
      <c r="AAM12" s="137">
        <f>(ZY12*100)/Deflators!$B$10</f>
        <v>25.374114081551898</v>
      </c>
      <c r="AAN12" s="245">
        <f>(AAB12*100)/Deflators!$B$11</f>
        <v>25.279360765783121</v>
      </c>
      <c r="AAO12" s="124">
        <f t="shared" si="52"/>
        <v>1.1799008120333532</v>
      </c>
      <c r="AAP12" s="87">
        <v>433</v>
      </c>
      <c r="AAQ12" s="131">
        <v>36698</v>
      </c>
      <c r="AAR12" s="122">
        <f t="shared" si="53"/>
        <v>3.2857925188694965</v>
      </c>
      <c r="AAS12" s="131">
        <v>1380</v>
      </c>
      <c r="AAT12" s="131">
        <v>41999</v>
      </c>
      <c r="AAU12" s="122">
        <f t="shared" si="54"/>
        <v>2.4309819438759268</v>
      </c>
      <c r="AAV12" s="87">
        <v>1069</v>
      </c>
      <c r="AAW12" s="131">
        <v>43974</v>
      </c>
      <c r="AAX12" s="122">
        <f t="shared" si="55"/>
        <v>3.0095790212640683</v>
      </c>
      <c r="AAY12" s="87">
        <v>1329</v>
      </c>
      <c r="AAZ12" s="87">
        <v>44159</v>
      </c>
      <c r="ABA12" s="122">
        <f t="shared" si="56"/>
        <v>5.4374551230444528</v>
      </c>
      <c r="ABB12" s="87">
        <v>2499</v>
      </c>
      <c r="ABC12" s="87">
        <v>45959</v>
      </c>
      <c r="ABD12" s="122">
        <f t="shared" si="57"/>
        <v>5.7601069161376541</v>
      </c>
      <c r="ABE12" s="87">
        <v>2586</v>
      </c>
      <c r="ABF12" s="87">
        <v>44895</v>
      </c>
      <c r="ABG12" s="122">
        <f t="shared" si="58"/>
        <v>6.6314798186636299</v>
      </c>
      <c r="ABH12" s="87">
        <f>INDEX('[2]All Previous Years'!$A$1:$EX$34,MATCH($A12,'[2]All Previous Years'!$A$1:$A$34,0),MATCH(ABH$1,'[2]All Previous Years'!$A$1:$EX$1,0))</f>
        <v>3028</v>
      </c>
      <c r="ABI12" s="87">
        <f>INDEX('[2]All Previous Years'!$A$1:$EX$34,MATCH($A12,'[2]All Previous Years'!$A$1:$A$34,0),MATCH(ABI$1,'[2]All Previous Years'!$A$1:$EX$1,0))</f>
        <v>45661</v>
      </c>
      <c r="ABJ12" s="88">
        <f t="shared" si="59"/>
        <v>7.5218405997645554</v>
      </c>
      <c r="ABK12" s="32">
        <f>INDEX([4]Sheet1!$A$1:$CJ$34, MATCH($A12, [4]Sheet1!$A$1:$A$34, 0), MATCH(ABK$1, [4]Sheet1!$A$1:$CJ$1, 0))</f>
        <v>3642</v>
      </c>
      <c r="ABL12" s="32">
        <f>INDEX([4]Sheet1!$A$1:$CJ$34, MATCH($A12, [4]Sheet1!$A$1:$A$34, 0), MATCH(ABL$1, [4]Sheet1!$A$1:$CJ$1, 0))</f>
        <v>48419</v>
      </c>
      <c r="ABM12" s="88">
        <f>INDEX('[6]Finance Indicators'!$B$3:$BO$35,MATCH($A12,'[6]Finance Indicators'!$A$3:$A$35,0),MATCH(ABM$1,'[6]Finance Indicators'!$B$2:$BO$2,0))</f>
        <v>8.14565997404382</v>
      </c>
      <c r="ABN12" s="88">
        <f>INDEX('[6]Finance Indicators'!$B$3:$BO$35,MATCH($A12,'[6]Finance Indicators'!$A$3:$A$35,0),MATCH(ABN$1,'[6]Finance Indicators'!$B$2:$BO$2,0))</f>
        <v>4268</v>
      </c>
      <c r="ABO12" s="88">
        <f>INDEX('[6]Finance Indicators'!$B$3:$BO$35,MATCH($A12,'[6]Finance Indicators'!$A$3:$A$35,0),MATCH(ABO$1,'[6]Finance Indicators'!$B$2:$BO$2,0))</f>
        <v>52396</v>
      </c>
      <c r="ABP12" s="250">
        <f t="array" ref="ABP12">INDEX('[7]Finance Indicators'!$A$2:$BO$35,MATCH($A12,'[7]Finance Indicators'!$A$2:$A$35,0),MATCH(ABP$1,'[7]Finance Indicators'!$A$2:$BO$2,0))</f>
        <v>8.4449116594740143</v>
      </c>
      <c r="ABQ12" s="250">
        <f t="array" ref="ABQ12">INDEX('[7]Finance Indicators'!$A$2:$BO$35,MATCH($A12,'[7]Finance Indicators'!$A$2:$A$35,0),MATCH(ABQ$1,'[7]Finance Indicators'!$A$2:$BO$2,0))</f>
        <v>4579</v>
      </c>
      <c r="ABR12" s="250">
        <f t="array" ref="ABR12">INDEX('[7]Finance Indicators'!$A$2:$BO$35,MATCH($A12,'[7]Finance Indicators'!$A$2:$A$35,0),MATCH(ABR$1,'[7]Finance Indicators'!$A$2:$BO$2,0))</f>
        <v>54222</v>
      </c>
      <c r="ABS12" s="115">
        <f>INDEX([34]historic!$L$1:$U$34,MATCH($A12,[34]historic!$L$1:$L$34,0),MATCH(ABS$1,[34]historic!$L$1:$U$1,0))</f>
        <v>60.361010830324915</v>
      </c>
      <c r="ABT12" s="116">
        <f>INDEX([34]historic!$L$1:$U$34,MATCH($A12,[34]historic!$L$1:$L$34,0),MATCH(ABT$1,[34]historic!$L$1:$U$1,0))</f>
        <v>60.956459671663097</v>
      </c>
      <c r="ABU12" s="116">
        <f>INDEX([34]historic!$L$1:$U$34,MATCH($A12,[34]historic!$L$1:$L$34,0),MATCH(ABU$1,[34]historic!$L$1:$U$1,0))</f>
        <v>59.703504043126685</v>
      </c>
      <c r="ABV12" s="116">
        <f>INDEX([34]historic!$L$1:$U$34,MATCH($A12,[34]historic!$L$1:$L$34,0),MATCH(ABV$1,[34]historic!$L$1:$U$1,0))</f>
        <v>59.543010752688176</v>
      </c>
      <c r="ABW12" s="116">
        <f>INDEX([34]historic!$L$1:$U$34,MATCH($A12,[34]historic!$L$1:$L$34,0),MATCH(ABW$1,[34]historic!$L$1:$U$1,0))</f>
        <v>59.651474530831095</v>
      </c>
      <c r="ABX12" s="116">
        <f>INDEX([34]historic!$L$1:$U$34,MATCH($A12,[34]historic!$L$1:$L$34,0),MATCH(ABX$1,[34]historic!$L$1:$U$1,0))</f>
        <v>56.962025316455701</v>
      </c>
      <c r="ABY12" s="116">
        <f>INDEX([34]historic!$L$1:$U$34,MATCH($A12,[34]historic!$L$1:$L$34,0),MATCH(ABY$1,[34]historic!$L$1:$U$1,0))</f>
        <v>61.121613106490237</v>
      </c>
      <c r="ABZ12" s="116">
        <f>INDEX([34]historic!$L$1:$U$34,MATCH($A12,[34]historic!$L$1:$L$34,0),MATCH(ABZ$1,[34]historic!$L$1:$U$1,0))</f>
        <v>59.22047702152414</v>
      </c>
      <c r="ACA12" s="88">
        <f>INDEX('[15]1819 Collected Indicators'!$A$3:$CV$36,MATCH($A12,'[15]1819 Collected Indicators'!$A$3:$A$36,0),MATCH(ACA$1,'[15]1819 Collected Indicators'!$A$3:$CV$3,0))</f>
        <v>57.394843962008146</v>
      </c>
      <c r="ACB12" s="255">
        <f>INDEX('[11]1920 Collected Indicators'!$A$3:$CV$36,MATCH($A12,'[11]1920 Collected Indicators'!$A$3:$A$36,0),MATCH(ACB$1,'[11]1920 Collected Indicators'!$A$3:$CV$3,0))</f>
        <v>57.62</v>
      </c>
      <c r="ACC12" s="133">
        <v>87.187600000000003</v>
      </c>
      <c r="ACD12" s="116">
        <v>83.298920222052502</v>
      </c>
      <c r="ACE12" s="88">
        <f>INDEX('[14]1718 Collected Indicators'!$A$3:$CH$36,MATCH($A12,'[14]1718 Collected Indicators'!$A$3:$A$36,0),MATCH(ACE$1,'[14]1718 Collected Indicators'!$A$3:$CH$3,0))</f>
        <v>77.27</v>
      </c>
      <c r="ACF12" s="120" t="e">
        <f>INDEX('[11]1920 Collected Indicators'!$A$3:$CV$36,MATCH($A12,'[11]1920 Collected Indicators'!$A$3:$A$36,0),MATCH(ACF$1,'[11]1920 Collected Indicators'!$A$3:$CV$3,0))</f>
        <v>#N/A</v>
      </c>
      <c r="ACG12" s="115">
        <v>85.269599999999997</v>
      </c>
      <c r="ACH12" s="116">
        <v>81.689894059451234</v>
      </c>
      <c r="ACI12" s="116">
        <f>INDEX('[14]1718 Collected Indicators'!$A$3:$CH$36,MATCH($A12,'[14]1718 Collected Indicators'!$A$3:$A$36,0),MATCH(ACI$1,'[14]1718 Collected Indicators'!$A$3:$CH$3,0))</f>
        <v>76.459999999999994</v>
      </c>
      <c r="ACJ12" s="120">
        <f>INDEX('[11]1920 Collected Indicators'!$A$3:$CV$36,MATCH($A12,'[11]1920 Collected Indicators'!$A$3:$A$36,0),MATCH(ACJ$1,'[11]1920 Collected Indicators'!$A$3:$CV$3,0))</f>
        <v>77.778899999999993</v>
      </c>
      <c r="ACK12" s="115">
        <f>INDEX('[35]Raw Data'!$A$1:$BK$34,MATCH($A12,'[35]Raw Data'!$A$1:$A$34,0),MATCH(ACK$1,'[35]Raw Data'!$A$1:$BK$1,0))</f>
        <v>78.510000000000005</v>
      </c>
      <c r="ACL12" s="116">
        <f>INDEX('[35]Raw Data'!$A$1:$BK$34,MATCH($A12,'[35]Raw Data'!$A$1:$A$34,0),MATCH(ACL$1,'[35]Raw Data'!$A$1:$BK$1,0))</f>
        <v>79.94</v>
      </c>
      <c r="ACM12" s="136">
        <f>INDEX('[35]Raw Data'!$A$1:$BK$34,MATCH($A12,'[35]Raw Data'!$A$1:$A$34,0),MATCH(ACM$1,'[35]Raw Data'!$A$1:$BK$1,0))</f>
        <v>73.89</v>
      </c>
      <c r="ACN12" s="120">
        <f>INDEX('[11]1920 Collected Indicators'!$A$3:$CV$36,MATCH($A12,'[11]1920 Collected Indicators'!$A$3:$A$36,0),MATCH(ACN$1,'[11]1920 Collected Indicators'!$A$3:$CV$3,0))</f>
        <v>78.251599999999996</v>
      </c>
      <c r="ACO12" s="115">
        <f>INDEX('[35]Raw Data'!$A$1:$BK$34,MATCH($A12,'[35]Raw Data'!$A$1:$A$34,0),MATCH(ACO$1,'[35]Raw Data'!$A$1:$BK$1,0))</f>
        <v>88.12</v>
      </c>
      <c r="ACP12" s="116">
        <f>INDEX('[35]Raw Data'!$A$1:$BK$34,MATCH($A12,'[35]Raw Data'!$A$1:$A$34,0),MATCH(ACP$1,'[35]Raw Data'!$A$1:$BK$1,0))</f>
        <v>76.760000000000005</v>
      </c>
      <c r="ACQ12" s="136">
        <f>INDEX('[35]Raw Data'!$A$1:$BK$34,MATCH($A12,'[35]Raw Data'!$A$1:$A$34,0),MATCH(ACQ$1,'[35]Raw Data'!$A$1:$BK$1,0))</f>
        <v>63.89</v>
      </c>
      <c r="ACR12" s="120">
        <f>INDEX('[11]1920 Collected Indicators'!$A$3:$CV$36,MATCH($A12,'[11]1920 Collected Indicators'!$A$3:$A$36,0),MATCH(ACR$1,'[11]1920 Collected Indicators'!$A$3:$CV$3,0))</f>
        <v>74.763199999999998</v>
      </c>
      <c r="ACS12" s="115">
        <f>INDEX('[35]Raw Data'!$A$1:$BK$34,MATCH($A12,'[35]Raw Data'!$A$1:$A$34,0),MATCH(ACS$1,'[35]Raw Data'!$A$1:$BK$1,0))</f>
        <v>43.18</v>
      </c>
      <c r="ACT12" s="116">
        <f>INDEX('[35]Raw Data'!$A$1:$BK$34,MATCH($A12,'[35]Raw Data'!$A$1:$A$34,0),MATCH(ACT$1,'[35]Raw Data'!$A$1:$BK$1,0))</f>
        <v>45.11</v>
      </c>
      <c r="ACU12" s="136">
        <f>INDEX('[35]Raw Data'!$A$1:$BK$34,MATCH($A12,'[35]Raw Data'!$A$1:$A$34,0),MATCH(ACU$1,'[35]Raw Data'!$A$1:$BK$1,0))</f>
        <v>37.479999999999997</v>
      </c>
      <c r="ACV12" s="120">
        <f>INDEX('[11]1920 Collected Indicators'!$A$3:$CV$36,MATCH($A12,'[11]1920 Collected Indicators'!$A$3:$A$36,0),MATCH(ACV$1,'[11]1920 Collected Indicators'!$A$3:$CV$3,0))</f>
        <v>35.255600000000001</v>
      </c>
      <c r="ACW12" s="115">
        <f t="shared" si="60"/>
        <v>352.56410256410254</v>
      </c>
      <c r="ACX12" s="87">
        <v>9350</v>
      </c>
      <c r="ACY12" s="87">
        <f t="array" ref="ACY12">INDEX([36]Historic!$B$2:$K$35,MATCH($A12,[36]Historic!$B$2:$B$35,0),MATCH(ACY$1,[36]Historic!$B$2:$K$2,0))</f>
        <v>510</v>
      </c>
      <c r="ACZ12" s="116">
        <f t="shared" si="61"/>
        <v>387.63197586726994</v>
      </c>
      <c r="ADA12" s="87">
        <v>10280</v>
      </c>
      <c r="ADB12" s="87">
        <f t="array" ref="ADB12">INDEX([36]Historic!$B$2:$K$35,MATCH($A12,[36]Historic!$B$2:$B$35,0),MATCH(ADB$1,[36]Historic!$B$2:$K$2,0))</f>
        <v>510</v>
      </c>
      <c r="ADC12" s="116">
        <f t="shared" si="62"/>
        <v>376.82005494505495</v>
      </c>
      <c r="ADD12" s="87">
        <v>10973</v>
      </c>
      <c r="ADE12" s="87">
        <f t="array" ref="ADE12">INDEX([36]Historic!$B$2:$K$35,MATCH($A12,[36]Historic!$B$2:$B$35,0),MATCH(ADE$1,[36]Historic!$B$2:$K$2,0))</f>
        <v>560</v>
      </c>
      <c r="ADF12" s="116">
        <f t="shared" si="63"/>
        <v>370.41160593792176</v>
      </c>
      <c r="ADG12" s="87">
        <v>10979</v>
      </c>
      <c r="ADH12" s="87">
        <f t="array" ref="ADH12">INDEX([36]Historic!$B$2:$K$35,MATCH($A12,[36]Historic!$B$2:$B$35,0),MATCH(ADH$1,[36]Historic!$B$2:$K$2,0))</f>
        <v>570</v>
      </c>
      <c r="ADI12" s="116">
        <f t="shared" si="64"/>
        <v>363.66396761133603</v>
      </c>
      <c r="ADJ12" s="87">
        <v>10779</v>
      </c>
      <c r="ADK12" s="87">
        <f t="array" ref="ADK12">INDEX([36]Historic!$B$2:$K$35,MATCH($A12,[36]Historic!$B$2:$B$35,0),MATCH(ADK$1,[36]Historic!$B$2:$K$2,0))</f>
        <v>570</v>
      </c>
      <c r="ADL12" s="116">
        <f t="shared" si="65"/>
        <v>326.19363395225469</v>
      </c>
      <c r="ADM12" s="87">
        <v>9838</v>
      </c>
      <c r="ADN12" s="87">
        <f t="array" ref="ADN12">INDEX([36]Historic!$B$2:$K$35,MATCH($A12,[36]Historic!$B$2:$B$35,0),MATCH(ADN$1,[36]Historic!$B$2:$K$2,0))</f>
        <v>580</v>
      </c>
      <c r="ADO12" s="116">
        <f t="shared" si="66"/>
        <v>233.27900912646675</v>
      </c>
      <c r="ADP12" s="87">
        <f>INDEX('[2]All Previous Years'!$A$1:$EX$34,MATCH($A12,'[2]All Previous Years'!$A$1:$A$34,0),MATCH(ADP$1,'[2]All Previous Years'!$A$1:$EX$1,0))</f>
        <v>7157</v>
      </c>
      <c r="ADQ12" s="87">
        <f t="array" ref="ADQ12">INDEX([36]Historic!$B$2:$K$35,MATCH($A12,[36]Historic!$B$2:$B$35,0),MATCH(ADQ$1,[36]Historic!$B$2:$K$2,0))</f>
        <v>590</v>
      </c>
      <c r="ADR12" s="116">
        <f t="shared" si="67"/>
        <v>164.56447963800903</v>
      </c>
      <c r="ADS12" s="32">
        <f>INDEX([4]Sheet1!$A$1:$CJ$34, MATCH($A12, [4]Sheet1!$A$1:$A$34, 0), MATCH(ADS$1, [4]Sheet1!$A$1:$CJ$1, 0))</f>
        <v>5819</v>
      </c>
      <c r="ADT12" s="87">
        <f t="array" ref="ADT12">INDEX([36]Historic!$B$2:$K$35,MATCH($A12,[36]Historic!$B$2:$B$35,0),MATCH(ADT$1,[36]Historic!$B$2:$K$2,0))</f>
        <v>680</v>
      </c>
      <c r="ADU12" s="88">
        <f>INDEX('[6]Finance Indicators'!$B$3:$BO$35,MATCH($A12,'[6]Finance Indicators'!$A$3:$A$35,0),MATCH(ADU$1,'[6]Finance Indicators'!$B$2:$BO$2,0))</f>
        <v>159.79978925184406</v>
      </c>
      <c r="ADV12" s="88">
        <f>INDEX('[6]Finance Indicators'!$B$3:$BO$35,MATCH($A12,'[6]Finance Indicators'!$A$3:$A$35,0),MATCH(ADV$1,'[6]Finance Indicators'!$B$2:$BO$2,0))</f>
        <v>6066</v>
      </c>
      <c r="ADW12" s="88">
        <f>INDEX('[6]Finance Indicators'!$B$3:$BO$35,MATCH($A12,'[6]Finance Indicators'!$A$3:$A$35,0),MATCH(ADW$1,'[6]Finance Indicators'!$B$2:$BO$2,0))</f>
        <v>730</v>
      </c>
      <c r="ADX12" s="88">
        <f t="array" ref="ADX12">INDEX('[7]Finance Indicators'!$A$2:$BO$35,MATCH($A12,'[7]Finance Indicators'!$A$2:$A$35,0),MATCH(ADX$1,'[7]Finance Indicators'!$A$2:$BO$2,0))</f>
        <v>169.85702469573437</v>
      </c>
      <c r="ADY12" s="250">
        <f t="array" ref="ADY12">INDEX('[7]Finance Indicators'!$A$2:$BO$35,MATCH($A12,'[7]Finance Indicators'!$A$2:$A$35,0),MATCH(ADY$1,'[7]Finance Indicators'!$A$2:$BO$2,0))</f>
        <v>5750</v>
      </c>
      <c r="ADZ12" s="277">
        <f t="array" ref="ADZ12">INDEX('[7]Finance Indicators'!$A$2:$BO$35,MATCH($A12,'[7]Finance Indicators'!$A$2:$A$35,0),MATCH(ADZ$1,'[7]Finance Indicators'!$A$2:$BO$2,0))</f>
        <v>651</v>
      </c>
      <c r="AEA12" s="121">
        <f>(ACW12*100)/Deflators!$B$2</f>
        <v>415.3287982147084</v>
      </c>
      <c r="AEB12" s="137">
        <f>(ACZ12*100)/Deflators!$B$3</f>
        <v>449.81965572635204</v>
      </c>
      <c r="AEC12" s="137">
        <f>(ADC12*100)/Deflators!$B$4</f>
        <v>428.51174855733802</v>
      </c>
      <c r="AED12" s="137">
        <f>(ADF12*100)/Deflators!$B$5</f>
        <v>413.7615019361474</v>
      </c>
      <c r="AEE12" s="137">
        <f>(ADI12*100)/Deflators!$B$6</f>
        <v>400.69897067493781</v>
      </c>
      <c r="AEF12" s="137">
        <f>(ADL12*100)/Deflators!$B$7</f>
        <v>356.50376205396373</v>
      </c>
      <c r="AEG12" s="137">
        <f>(ADO12*100)/Deflators!$B$8</f>
        <v>248.79803538141803</v>
      </c>
      <c r="AEH12" s="137">
        <f>(ADR12*100)/Deflators!$B$9</f>
        <v>172.4753188500446</v>
      </c>
      <c r="AEI12" s="137">
        <f>(ADU12*100)/Deflators!$B$10</f>
        <v>163.7039231900221</v>
      </c>
      <c r="AEJ12" s="245">
        <f>(ADX12*100)/Deflators!$B$11</f>
        <v>169.85702469573437</v>
      </c>
      <c r="AEK12" s="115">
        <f>INDEX('[35]Raw Data'!$A$1:$BK$34,MATCH($A12,'[35]Raw Data'!$A$1:$A$34,0),MATCH(AEK$1,'[35]Raw Data'!$A$1:$BK$1,0))</f>
        <v>70.861262885146175</v>
      </c>
      <c r="AEL12" s="197">
        <f>INDEX('[35]Raw Data'!$A$1:$BK$34,MATCH($A12,'[35]Raw Data'!$A$1:$A$34,0),MATCH(AEL$1,'[35]Raw Data'!$A$1:$BK$1,0))</f>
        <v>1258</v>
      </c>
      <c r="AEM12" s="197">
        <f>INDEX('[35]Raw Data'!$A$1:$BK$34,MATCH($A12,'[35]Raw Data'!$A$1:$A$34,0),MATCH(AEM$1,'[35]Raw Data'!$A$1:$BK$1,0))</f>
        <v>17753</v>
      </c>
      <c r="AEN12" s="116">
        <f>INDEX('[35]Raw Data'!$A$1:$BK$34,MATCH($A12,'[35]Raw Data'!$A$1:$A$34,0),MATCH(AEN$1,'[35]Raw Data'!$A$1:$BK$1,0))</f>
        <v>76.197541331072486</v>
      </c>
      <c r="AEO12" s="197">
        <f>INDEX('[35]Raw Data'!$A$1:$BK$34,MATCH($A12,'[35]Raw Data'!$A$1:$A$34,0),MATCH(AEO$1,'[35]Raw Data'!$A$1:$BK$1,0))</f>
        <v>1438</v>
      </c>
      <c r="AEP12" s="197">
        <f>INDEX('[35]Raw Data'!$A$1:$BK$34,MATCH($A12,'[35]Raw Data'!$A$1:$A$34,0),MATCH(AEP$1,'[35]Raw Data'!$A$1:$BK$1,0))</f>
        <v>18872</v>
      </c>
      <c r="AEQ12" s="116">
        <f>INDEX('[35]Raw Data'!$A$1:$BK$34,MATCH($A12,'[35]Raw Data'!$A$1:$A$34,0),MATCH(AEQ$1,'[35]Raw Data'!$A$1:$BK$1,0))</f>
        <v>78.647594278283478</v>
      </c>
      <c r="AER12" s="197">
        <f>INDEX('[35]Raw Data'!$A$1:$BK$34,MATCH($A12,'[35]Raw Data'!$A$1:$A$34,0),MATCH(AER$1,'[35]Raw Data'!$A$1:$BK$1,0))</f>
        <v>1512</v>
      </c>
      <c r="AES12" s="197">
        <f>INDEX('[35]Raw Data'!$A$1:$BK$34,MATCH($A12,'[35]Raw Data'!$A$1:$A$34,0),MATCH(AES$1,'[35]Raw Data'!$A$1:$BK$1,0))</f>
        <v>19225</v>
      </c>
      <c r="AET12" s="116">
        <f>INDEX('[35]Raw Data'!$A$1:$BK$34,MATCH($A12,'[35]Raw Data'!$A$1:$A$34,0),MATCH(AET$1,'[35]Raw Data'!$A$1:$BK$1,0))</f>
        <v>74.372759856630822</v>
      </c>
      <c r="AEU12" s="197">
        <f>INDEX('[35]Raw Data'!$A$1:$BK$34,MATCH($A12,'[35]Raw Data'!$A$1:$A$34,0),MATCH(AEU$1,'[35]Raw Data'!$A$1:$BK$1,0))</f>
        <v>1494</v>
      </c>
      <c r="AEV12" s="197">
        <f>INDEX('[35]Raw Data'!$A$1:$BK$34,MATCH($A12,'[35]Raw Data'!$A$1:$A$34,0),MATCH(AEV$1,'[35]Raw Data'!$A$1:$BK$1,0))</f>
        <v>20088</v>
      </c>
      <c r="AEW12" s="116">
        <f>INDEX('[35]Raw Data'!$A$1:$BK$34,MATCH($A12,'[35]Raw Data'!$A$1:$A$34,0),MATCH(AEW$1,'[35]Raw Data'!$A$1:$BK$1,0))</f>
        <v>77.019653290839742</v>
      </c>
      <c r="AEX12" s="197">
        <f>INDEX('[35]Raw Data'!$A$1:$BK$34,MATCH($A12,'[35]Raw Data'!$A$1:$A$34,0),MATCH(AEX$1,'[35]Raw Data'!$A$1:$BK$1,0))</f>
        <v>1595</v>
      </c>
      <c r="AEY12" s="197">
        <f>INDEX('[35]Raw Data'!$A$1:$BK$34,MATCH($A12,'[35]Raw Data'!$A$1:$A$34,0),MATCH(AEY$1,'[35]Raw Data'!$A$1:$BK$1,0))</f>
        <v>20709</v>
      </c>
      <c r="AEZ12" s="116">
        <f>INDEX('[35]Raw Data'!$A$1:$BK$34,MATCH($A12,'[35]Raw Data'!$A$1:$A$34,0),MATCH(AEZ$1,'[35]Raw Data'!$A$1:$BK$1,0))</f>
        <v>79.004590480792459</v>
      </c>
      <c r="AFA12" s="197">
        <f>INDEX('[35]Raw Data'!$A$1:$BK$34,MATCH($A12,'[35]Raw Data'!$A$1:$A$34,0),MATCH(AFA$1,'[35]Raw Data'!$A$1:$BK$1,0))</f>
        <v>1635</v>
      </c>
      <c r="AFB12" s="197">
        <f>INDEX('[35]Raw Data'!$A$1:$BK$34,MATCH($A12,'[35]Raw Data'!$A$1:$A$34,0),MATCH(AFB$1,'[35]Raw Data'!$A$1:$BK$1,0))</f>
        <v>20695</v>
      </c>
      <c r="AFC12" s="116">
        <f>INDEX('[35]Raw Data'!$A$1:$BK$34,MATCH($A12,'[35]Raw Data'!$A$1:$A$34,0),MATCH(AFC$1,'[35]Raw Data'!$A$1:$BK$1,0))</f>
        <v>82.82674772036475</v>
      </c>
      <c r="AFD12" s="197">
        <f>INDEX('[35]Raw Data'!$A$1:$BK$34,MATCH($A12,'[35]Raw Data'!$A$1:$A$34,0),MATCH(AFD$1,'[35]Raw Data'!$A$1:$BK$1,0))</f>
        <v>1744</v>
      </c>
      <c r="AFE12" s="197">
        <f>INDEX('[35]Raw Data'!$A$1:$BK$34,MATCH($A12,'[35]Raw Data'!$A$1:$A$34,0),MATCH(AFE$1,'[35]Raw Data'!$A$1:$BK$1,0))</f>
        <v>21056</v>
      </c>
      <c r="AFF12" s="116">
        <f>INDEX('[35]Raw Data'!$A$1:$BK$34,MATCH($A12,'[35]Raw Data'!$A$1:$A$34,0),MATCH(AFF$1,'[35]Raw Data'!$A$1:$BK$1,0))</f>
        <v>79.29338552644785</v>
      </c>
      <c r="AFG12" s="197">
        <f>INDEX('[35]Raw Data'!$A$1:$BK$34,MATCH($A12,'[35]Raw Data'!$A$1:$A$34,0),MATCH(AFG$1,'[35]Raw Data'!$A$1:$BK$1,0))</f>
        <v>1580</v>
      </c>
      <c r="AFH12" s="197">
        <f>INDEX('[35]Raw Data'!$A$1:$BK$34,MATCH($A12,'[35]Raw Data'!$A$1:$A$34,0),MATCH(AFH$1,'[35]Raw Data'!$A$1:$BK$1,0))</f>
        <v>19926</v>
      </c>
      <c r="AFI12" s="116">
        <f>INDEX('[15]1819 Collected Indicators'!$A$3:$CV$36,MATCH($A12,'[15]1819 Collected Indicators'!$A$3:$A$36,0),MATCH(AFI$1,'[15]1819 Collected Indicators'!$A$3:$CV$3,0))</f>
        <v>78.843626806833115</v>
      </c>
      <c r="AFJ12" s="197">
        <f>INDEX('[15]1819 Collected Indicators'!$A$3:$CV$36,MATCH($A12,'[15]1819 Collected Indicators'!$A$3:$A$36,0),MATCH(AFJ$1,'[15]1819 Collected Indicators'!$A$3:$CV$3,0))</f>
        <v>1560</v>
      </c>
      <c r="AFK12" s="222">
        <f>INDEX('[15]1819 Collected Indicators'!$A$3:$CV$36,MATCH($A12,'[15]1819 Collected Indicators'!$A$3:$A$36,0),MATCH(AFK$1,'[15]1819 Collected Indicators'!$A$3:$CV$3,0))</f>
        <v>19786</v>
      </c>
      <c r="AFL12" s="311">
        <f>INDEX('[11]1920 Collected Indicators'!$A$3:$CV$36,MATCH($A12,'[11]1920 Collected Indicators'!$A$3:$A$36,0),MATCH(AFL$1,'[11]1920 Collected Indicators'!$A$3:$CV$3,0))</f>
        <v>76.190950767390873</v>
      </c>
      <c r="AFM12" s="197">
        <f>INDEX('[11]1920 Collected Indicators'!$A$3:$CV$36,MATCH($A12,'[11]1920 Collected Indicators'!$A$3:$A$36,0),MATCH(AFM$1,'[11]1920 Collected Indicators'!$A$3:$CV$3,0))</f>
        <v>1529</v>
      </c>
      <c r="AFN12" s="197">
        <f>INDEX('[11]1920 Collected Indicators'!$A$3:$CV$36,MATCH($A12,'[11]1920 Collected Indicators'!$A$3:$A$36,0),MATCH(AFN$1,'[11]1920 Collected Indicators'!$A$3:$CV$3,0))</f>
        <v>20068</v>
      </c>
      <c r="AFO12" s="133">
        <f>INDEX('[35]Raw Data'!$A$1:$BK$34,MATCH($A12,'[35]Raw Data'!$A$1:$A$34,0),MATCH(AFO$1,'[35]Raw Data'!$A$1:$BK$1,0))</f>
        <v>88</v>
      </c>
      <c r="AFP12" s="133">
        <f>INDEX('[35]Raw Data'!$A$1:$BK$34,MATCH($A12,'[35]Raw Data'!$A$1:$A$34,0),MATCH(AFP$1,'[35]Raw Data'!$A$1:$BK$1,0))</f>
        <v>87.5</v>
      </c>
      <c r="AFQ12" s="133">
        <f>INDEX('[35]Raw Data'!$A$1:$BK$34,MATCH($A12,'[35]Raw Data'!$A$1:$A$34,0),MATCH(AFQ$1,'[35]Raw Data'!$A$1:$BK$1,0))</f>
        <v>91.304347826086953</v>
      </c>
      <c r="AFR12" s="133">
        <f>INDEX('[35]Raw Data'!$A$1:$BK$34,MATCH($A12,'[35]Raw Data'!$A$1:$A$34,0),MATCH(AFR$1,'[35]Raw Data'!$A$1:$BK$1,0))</f>
        <v>85.106382978723403</v>
      </c>
      <c r="AFS12" s="133">
        <f>INDEX('[35]Raw Data'!$A$1:$BK$34,MATCH($A12,'[35]Raw Data'!$A$1:$A$34,0),MATCH(AFS$1,'[35]Raw Data'!$A$1:$BK$1,0))</f>
        <v>81.25</v>
      </c>
      <c r="AFT12" s="133">
        <f>INDEX('[35]Raw Data'!$A$1:$BK$34,MATCH($A12,'[35]Raw Data'!$A$1:$A$34,0),MATCH(AFT$1,'[35]Raw Data'!$A$1:$BK$1,0))</f>
        <v>86.956521739130437</v>
      </c>
      <c r="AFU12" s="133">
        <f>INDEX('[35]Raw Data'!$A$1:$BK$34,MATCH($A12,'[35]Raw Data'!$A$1:$A$34,0),MATCH(AFU$1,'[35]Raw Data'!$A$1:$BK$1,0))</f>
        <v>86.36363636363636</v>
      </c>
      <c r="AFV12" s="136">
        <f>INDEX('[15]1819 Collected Indicators'!$A$3:$CV$36,MATCH($A12,'[15]1819 Collected Indicators'!$A$3:$A$36,0),MATCH(AFV$1,'[15]1819 Collected Indicators'!$A$3:$CV$3,0))</f>
        <v>75</v>
      </c>
      <c r="AFW12" s="120">
        <f>INDEX('[11]1920 Collected Indicators'!$A$3:$CV$36,MATCH($A12,'[11]1920 Collected Indicators'!$A$3:$A$36,0),MATCH(AFW$1,'[11]1920 Collected Indicators'!$A$3:$CV$3,0))</f>
        <v>75</v>
      </c>
      <c r="AFX12" s="115">
        <f>INDEX('[35]Raw Data'!$A$1:$BK$34,MATCH($A12,'[35]Raw Data'!$A$1:$A$34,0),MATCH(AFX$1,'[35]Raw Data'!$A$1:$BK$1,0))</f>
        <v>344.12513641324114</v>
      </c>
      <c r="AFY12" s="213">
        <f>INDEX('[35]Raw Data'!$A$1:$BK$34,MATCH($A12,'[35]Raw Data'!$A$1:$A$34,0),MATCH(AFY$1,'[35]Raw Data'!$A$1:$BK$1,0))</f>
        <v>2838</v>
      </c>
      <c r="AFZ12" s="213">
        <f>INDEX('[35]Raw Data'!$A$1:$BK$34,MATCH($A12,'[35]Raw Data'!$A$1:$A$34,0),MATCH(AFZ$1,'[35]Raw Data'!$A$1:$BK$1,0))</f>
        <v>8247</v>
      </c>
      <c r="AGA12" s="116">
        <f>INDEX('[35]Raw Data'!$A$1:$BK$34,MATCH($A12,'[35]Raw Data'!$A$1:$A$34,0),MATCH(AGA$1,'[35]Raw Data'!$A$1:$BK$1,0))</f>
        <v>371.77362064882783</v>
      </c>
      <c r="AGB12" s="213">
        <f>INDEX('[35]Raw Data'!$A$1:$BK$34,MATCH($A12,'[35]Raw Data'!$A$1:$A$34,0),MATCH(AGB$1,'[35]Raw Data'!$A$1:$BK$1,0))</f>
        <v>3140</v>
      </c>
      <c r="AGC12" s="213">
        <f>INDEX('[35]Raw Data'!$A$1:$BK$34,MATCH($A12,'[35]Raw Data'!$A$1:$A$34,0),MATCH(AGC$1,'[35]Raw Data'!$A$1:$BK$1,0))</f>
        <v>8446</v>
      </c>
      <c r="AGD12" s="116">
        <f>INDEX('[35]Raw Data'!$A$1:$BK$34,MATCH($A12,'[35]Raw Data'!$A$1:$A$34,0),MATCH(AGD$1,'[35]Raw Data'!$A$1:$BK$1,0))</f>
        <v>208.95176252319109</v>
      </c>
      <c r="AGE12" s="213">
        <f>INDEX('[35]Raw Data'!$A$1:$BK$34,MATCH($A12,'[35]Raw Data'!$A$1:$A$34,0),MATCH(AGE$1,'[35]Raw Data'!$A$1:$BK$1,0))</f>
        <v>1802</v>
      </c>
      <c r="AGF12" s="213">
        <f>INDEX('[35]Raw Data'!$A$1:$BK$34,MATCH($A12,'[35]Raw Data'!$A$1:$A$34,0),MATCH(AGF$1,'[35]Raw Data'!$A$1:$BK$1,0))</f>
        <v>8624</v>
      </c>
      <c r="AGG12" s="116">
        <f>INDEX('[35]Raw Data'!$A$1:$BK$34,MATCH($A12,'[35]Raw Data'!$A$1:$A$34,0),MATCH(AGG$1,'[35]Raw Data'!$A$1:$BK$1,0))</f>
        <v>227.87535410764872</v>
      </c>
      <c r="AGH12" s="213">
        <f>INDEX('[35]Raw Data'!$A$1:$BK$34,MATCH($A12,'[35]Raw Data'!$A$1:$A$34,0),MATCH(AGH$1,'[35]Raw Data'!$A$1:$BK$1,0))</f>
        <v>2011</v>
      </c>
      <c r="AGI12" s="213">
        <f>INDEX('[35]Raw Data'!$A$1:$BK$34,MATCH($A12,'[35]Raw Data'!$A$1:$A$34,0),MATCH(AGI$1,'[35]Raw Data'!$A$1:$BK$1,0))</f>
        <v>8825</v>
      </c>
      <c r="AGJ12" s="116">
        <f>INDEX('[35]Raw Data'!$A$1:$BK$34,MATCH($A12,'[35]Raw Data'!$A$1:$A$34,0),MATCH(AGJ$1,'[35]Raw Data'!$A$1:$BK$1,0))</f>
        <v>117.41661070069398</v>
      </c>
      <c r="AGK12" s="213">
        <f>INDEX('[35]Raw Data'!$A$1:$BK$34,MATCH($A12,'[35]Raw Data'!$A$1:$A$34,0),MATCH(AGK$1,'[35]Raw Data'!$A$1:$BK$1,0))</f>
        <v>1049</v>
      </c>
      <c r="AGL12" s="213">
        <f>INDEX('[35]Raw Data'!$A$1:$BK$34,MATCH($A12,'[35]Raw Data'!$A$1:$A$34,0),MATCH(AGL$1,'[35]Raw Data'!$A$1:$BK$1,0))</f>
        <v>8934</v>
      </c>
      <c r="AGM12" s="116">
        <f>INDEX('[15]1819 Collected Indicators'!$A$3:$CV$36,MATCH($A12,'[15]1819 Collected Indicators'!$A$3:$A$36,0),MATCH(AGM$1,'[15]1819 Collected Indicators'!$A$3:$CV$3,0))</f>
        <v>170.47</v>
      </c>
      <c r="AGN12" s="213">
        <f>INDEX('[15]1819 Collected Indicators'!$A$3:$CV$36,MATCH($A12,'[15]1819 Collected Indicators'!$A$3:$A$36,0),MATCH(AGN$1,'[15]1819 Collected Indicators'!$A$3:$CV$3,0))</f>
        <v>1532</v>
      </c>
      <c r="AGO12" s="228">
        <f>INDEX('[15]1819 Collected Indicators'!$A$3:$CV$36,MATCH($A12,'[15]1819 Collected Indicators'!$A$3:$A$36,0),MATCH(AGO$1,'[15]1819 Collected Indicators'!$A$3:$CV$3,0))</f>
        <v>8987</v>
      </c>
      <c r="AGP12" s="213">
        <f>INDEX('[11]1920 Collected Indicators'!$A$3:$CV$36,MATCH($A12,'[11]1920 Collected Indicators'!$A$3:$A$36,0),MATCH(AGP$1,'[11]1920 Collected Indicators'!$A$3:$CV$3,0))</f>
        <v>155.75816780636058</v>
      </c>
      <c r="AGQ12" s="213">
        <f>INDEX('[11]1920 Collected Indicators'!$A$3:$CV$36,MATCH($A12,'[11]1920 Collected Indicators'!$A$3:$A$36,0),MATCH(AGQ$1,'[11]1920 Collected Indicators'!$A$3:$CV$3,0))</f>
        <v>1435</v>
      </c>
      <c r="AGR12" s="306">
        <f>INDEX('[11]1920 Collected Indicators'!$A$3:$CV$36,MATCH($A12,'[11]1920 Collected Indicators'!$A$3:$A$36,0),MATCH(AGR$1,'[11]1920 Collected Indicators'!$A$3:$CV$3,0))</f>
        <v>9213</v>
      </c>
      <c r="AGS12" s="217">
        <v>5.0199999999999996</v>
      </c>
      <c r="AGT12" s="208">
        <v>3639</v>
      </c>
      <c r="AGU12" s="87">
        <v>724197</v>
      </c>
      <c r="AGV12" s="88">
        <v>3.8128509461313311</v>
      </c>
      <c r="AGW12" s="87">
        <v>2746</v>
      </c>
      <c r="AGX12" s="87">
        <v>720196</v>
      </c>
      <c r="AGY12" s="116">
        <v>4.1683501300297614</v>
      </c>
      <c r="AGZ12" s="87">
        <v>2930</v>
      </c>
      <c r="AHA12" s="32">
        <v>702916</v>
      </c>
      <c r="AHB12" s="116">
        <v>4.8129605812978022</v>
      </c>
      <c r="AHC12" s="87">
        <v>3035</v>
      </c>
      <c r="AHD12" s="87">
        <v>630589</v>
      </c>
      <c r="AHE12" s="116">
        <v>4.7102380245960171</v>
      </c>
      <c r="AHF12" s="87">
        <v>3318</v>
      </c>
      <c r="AHG12" s="87">
        <v>704423</v>
      </c>
      <c r="AHH12" s="116">
        <v>4.312002473337472</v>
      </c>
      <c r="AHI12" s="87">
        <v>3431</v>
      </c>
      <c r="AHJ12" s="87">
        <v>795686</v>
      </c>
      <c r="AHK12" s="116">
        <f t="shared" si="68"/>
        <v>3.851542641748686</v>
      </c>
      <c r="AHL12" s="87">
        <f>INDEX('[2]All Previous Years'!$A$1:$EX$34,MATCH($A12,'[2]All Previous Years'!$A$1:$A$34,0),MATCH(AHL$1,'[2]All Previous Years'!$A$1:$EX$1,0))</f>
        <v>3329</v>
      </c>
      <c r="AHM12" s="131">
        <f>INDEX('[29]SPI Raw Data 1617'!$A$3:$AN$37,MATCH($A12,'[29]SPI Raw Data 1617'!$A$3:$A$37,0),MATCH(AHM$1,'[29]SPI Raw Data 1617'!$A$37:$AN$37,0))</f>
        <v>864329</v>
      </c>
      <c r="AHN12" s="88">
        <f t="shared" si="69"/>
        <v>4.3445426485245235</v>
      </c>
      <c r="AHO12" s="32">
        <f>INDEX([4]Sheet1!$A$1:$CJ$34, MATCH($A12, [4]Sheet1!$A$1:$A$34, 0), MATCH(AHO$1, [4]Sheet1!$A$1:$CJ$1, 0))</f>
        <v>3958</v>
      </c>
      <c r="AHP12" s="32">
        <f>INDEX('[5]Finance Indicators'!$A$2:$BO$35,MATCH($A12,'[5]Finance Indicators'!$A$2:$A$35,0),MATCH(AHP$1,'[5]Finance Indicators'!$A$2:$BO$2,0))</f>
        <v>911028</v>
      </c>
      <c r="AHQ12" s="88">
        <f>INDEX('[6]Finance Indicators'!$B$3:$BO$35,MATCH($A12,'[6]Finance Indicators'!$A$3:$A$35,0),MATCH(AHQ$1,'[6]Finance Indicators'!$B$2:$BO$2,0))</f>
        <v>4.1378891023201447</v>
      </c>
      <c r="AHR12" s="88">
        <f>INDEX('[6]Finance Indicators'!$B$3:$BO$35,MATCH($A12,'[6]Finance Indicators'!$A$3:$A$35,0),MATCH(AHR$1,'[6]Finance Indicators'!$B$2:$BO$2,0))</f>
        <v>3675</v>
      </c>
      <c r="AHS12" s="88">
        <f>INDEX('[6]Finance Indicators'!$B$3:$BO$35,MATCH($A12,'[6]Finance Indicators'!$A$3:$A$35,0),MATCH(AHS$1,'[6]Finance Indicators'!$B$2:$BO$2,0))</f>
        <v>888134</v>
      </c>
      <c r="AHT12" s="88">
        <f t="array" ref="AHT12">INDEX('[7]Finance Indicators'!$A$2:$BO$35,MATCH($A12,'[7]Finance Indicators'!$A$2:$A$35,0),MATCH(AHT$1,'[7]Finance Indicators'!$A$2:$BO$2,0))</f>
        <v>5.6001320620691724</v>
      </c>
      <c r="AHU12" s="250">
        <f t="array" ref="AHU12">INDEX('[7]Finance Indicators'!$A$2:$BO$35,MATCH($A12,'[7]Finance Indicators'!$A$2:$A$35,0),MATCH(AHU$1,'[7]Finance Indicators'!$A$2:$BO$2,0))</f>
        <v>4478</v>
      </c>
      <c r="AHV12" s="250">
        <f t="array" ref="AHV12">INDEX('[7]Finance Indicators'!$A$2:$BO$35,MATCH($A12,'[7]Finance Indicators'!$A$2:$A$35,0),MATCH(AHV$1,'[7]Finance Indicators'!$A$2:$BO$2,0))</f>
        <v>799624</v>
      </c>
      <c r="AHW12" s="119">
        <f>(AGS12*100)/Deflators!$B$2</f>
        <v>5.9136779719618628</v>
      </c>
      <c r="AHX12" s="137">
        <f>(AGV12*100)/Deflators!$B$3</f>
        <v>4.4245454624516354</v>
      </c>
      <c r="AHY12" s="137">
        <f>(AGY12*100)/Deflators!$B$4</f>
        <v>4.74015907427939</v>
      </c>
      <c r="AHZ12" s="137">
        <f>(AHB12*100)/Deflators!$B$5</f>
        <v>5.3762294889080735</v>
      </c>
      <c r="AIA12" s="137">
        <f>(AHE12*100)/Deflators!$B$6</f>
        <v>5.1899217304550556</v>
      </c>
      <c r="AIB12" s="137">
        <f>(AHH12*100)/Deflators!$B$7</f>
        <v>4.7126765936695545</v>
      </c>
      <c r="AIC12" s="137">
        <f>(AHK12*100)/Deflators!$B$8</f>
        <v>4.1077688303079762</v>
      </c>
      <c r="AID12" s="137">
        <f>(AHN12*100)/Deflators!$B$9</f>
        <v>4.5533907451363183</v>
      </c>
      <c r="AIE12" s="137">
        <f>(AHQ12*100)/Deflators!$B$10</f>
        <v>4.2389835615332609</v>
      </c>
      <c r="AIF12" s="301">
        <f>(AHT12*100)/Deflators!$B$11</f>
        <v>5.6001320620691732</v>
      </c>
      <c r="AIG12" s="121">
        <v>4.55635945407791</v>
      </c>
      <c r="AIH12" s="87">
        <v>2167</v>
      </c>
      <c r="AII12" s="87">
        <v>475599</v>
      </c>
      <c r="AIJ12" s="88">
        <v>3.7753167382758557</v>
      </c>
      <c r="AIK12" s="87">
        <v>1818</v>
      </c>
      <c r="AIL12" s="87">
        <v>481549</v>
      </c>
      <c r="AIM12" s="123">
        <v>3.6576275812835291</v>
      </c>
      <c r="AIN12" s="87">
        <v>1742</v>
      </c>
      <c r="AIO12" s="32">
        <v>476265</v>
      </c>
      <c r="AIP12" s="116">
        <v>3.7680396645559746</v>
      </c>
      <c r="AIQ12" s="87">
        <v>1618</v>
      </c>
      <c r="AIR12" s="87">
        <v>429401</v>
      </c>
      <c r="AIS12" s="116">
        <v>3.4729722993070671</v>
      </c>
      <c r="AIT12" s="87">
        <v>1672</v>
      </c>
      <c r="AIU12" s="87">
        <v>481432</v>
      </c>
      <c r="AIV12" s="116">
        <v>4.128636339264248</v>
      </c>
      <c r="AIW12" s="87">
        <v>2387</v>
      </c>
      <c r="AIX12" s="87">
        <v>578157</v>
      </c>
      <c r="AIY12" s="116">
        <f t="shared" si="70"/>
        <v>1.8232997128248229</v>
      </c>
      <c r="AIZ12" s="87">
        <f>INDEX('[2]All Previous Years'!$A$1:$EX$34,MATCH($A12,'[2]All Previous Years'!$A$1:$A$34,0),MATCH(AIZ$1,'[2]All Previous Years'!$A$1:$EX$1,0))</f>
        <v>1666</v>
      </c>
      <c r="AJA12" s="131">
        <f>INDEX('[29]SPI Raw Data 1617'!$A$3:$AN$37,MATCH($A12,'[29]SPI Raw Data 1617'!$A$3:$A$37,0),MATCH(AJA$1,'[29]SPI Raw Data 1617'!$A$37:$AN$37,0))</f>
        <v>913728</v>
      </c>
      <c r="AJB12" s="88">
        <f t="shared" si="71"/>
        <v>1.0561079258421602</v>
      </c>
      <c r="AJC12" s="32">
        <f>INDEX([4]Sheet1!$A$1:$CJ$34, MATCH($A12, [4]Sheet1!$A$1:$A$34, 0), MATCH(AJC$1, [4]Sheet1!$A$1:$CJ$1, 0))</f>
        <v>1385</v>
      </c>
      <c r="AJD12" s="32">
        <f>INDEX('[5]Finance Indicators'!$A$2:$BO$35,MATCH($A12,'[5]Finance Indicators'!$A$2:$A$35,0),MATCH(AJD$1,'[5]Finance Indicators'!$A$2:$BO$2,0))</f>
        <v>1311419</v>
      </c>
      <c r="AJE12" s="88">
        <f>INDEX('[6]Finance Indicators'!$B$3:$BO$35,MATCH($A12,'[6]Finance Indicators'!$A$3:$A$35,0),MATCH(AJE$1,'[6]Finance Indicators'!$B$2:$BO$2,0))</f>
        <v>1.4441292644480757</v>
      </c>
      <c r="AJF12" s="88">
        <f>INDEX('[6]Finance Indicators'!$B$3:$BO$35,MATCH($A12,'[6]Finance Indicators'!$A$3:$A$35,0),MATCH(AJF$1,'[6]Finance Indicators'!$B$2:$BO$2,0))</f>
        <v>1650</v>
      </c>
      <c r="AJG12" s="88">
        <f>INDEX('[6]Finance Indicators'!$B$3:$BO$35,MATCH($A12,'[6]Finance Indicators'!$A$3:$A$35,0),MATCH(AJG$1,'[6]Finance Indicators'!$B$2:$BO$2,0))</f>
        <v>1142557</v>
      </c>
      <c r="AJH12" s="88">
        <f t="array" ref="AJH12">INDEX('[7]Finance Indicators'!$A$2:$BO$35,MATCH($A12,'[7]Finance Indicators'!$A$2:$A$35,0),MATCH(AJH$1,'[7]Finance Indicators'!$A$2:$BO$2,0))</f>
        <v>1.9282535781694647</v>
      </c>
      <c r="AJI12" s="250">
        <f t="array" ref="AJI12">INDEX('[7]Finance Indicators'!$A$2:$BO$35,MATCH($A12,'[7]Finance Indicators'!$A$2:$A$35,0),MATCH(AJI$1,'[7]Finance Indicators'!$A$2:$BO$2,0))</f>
        <v>1654</v>
      </c>
      <c r="AJJ12" s="250">
        <f t="array" ref="AJJ12">INDEX('[7]Finance Indicators'!$A$2:$BO$35,MATCH($A12,'[7]Finance Indicators'!$A$2:$A$35,0),MATCH(AJJ$1,'[7]Finance Indicators'!$A$2:$BO$2,0))</f>
        <v>857771</v>
      </c>
      <c r="AJK12" s="119">
        <f>(AIG12*100)/Deflators!$B$2</f>
        <v>5.3674985131316166</v>
      </c>
      <c r="AJL12" s="137">
        <f>(AIJ12*100)/Deflators!$B$3</f>
        <v>4.3809896530586236</v>
      </c>
      <c r="AJM12" s="137">
        <f>(AIM12*100)/Deflators!$B$4</f>
        <v>4.1593762589305108</v>
      </c>
      <c r="AJN12" s="137">
        <f>(AIP12*100)/Deflators!$B$5</f>
        <v>4.2090197120414894</v>
      </c>
      <c r="AJO12" s="137">
        <f>(AIS12*100)/Deflators!$B$6</f>
        <v>3.8266546852455741</v>
      </c>
      <c r="AJP12" s="137">
        <f>(AIV12*100)/Deflators!$B$7</f>
        <v>4.5122719572014987</v>
      </c>
      <c r="AJQ12" s="137">
        <f>(AIY12*100)/Deflators!$B$8</f>
        <v>1.9445958218057799</v>
      </c>
      <c r="AJR12" s="137">
        <f>(AJB12*100)/Deflators!$B$9</f>
        <v>1.1068764757155682</v>
      </c>
      <c r="AJS12" s="137">
        <f>(AJE12*100)/Deflators!$B$10</f>
        <v>1.4794113765137069</v>
      </c>
      <c r="AJT12" s="245">
        <f>(AJH12*100)/Deflators!$B$11</f>
        <v>1.9282535781694647</v>
      </c>
      <c r="AJU12" s="119" t="s">
        <v>1853</v>
      </c>
      <c r="AJV12" s="39" t="s">
        <v>1853</v>
      </c>
      <c r="AJW12" s="39" t="s">
        <v>1853</v>
      </c>
      <c r="AJX12" s="88" t="s">
        <v>1853</v>
      </c>
      <c r="AJY12" s="39" t="s">
        <v>1853</v>
      </c>
      <c r="AJZ12" s="39" t="s">
        <v>1853</v>
      </c>
      <c r="AKA12" s="88" t="s">
        <v>1853</v>
      </c>
      <c r="AKB12" s="39" t="s">
        <v>1853</v>
      </c>
      <c r="AKC12" s="39" t="s">
        <v>1853</v>
      </c>
      <c r="AKD12" s="88" t="s">
        <v>1853</v>
      </c>
      <c r="AKE12" s="39" t="s">
        <v>1853</v>
      </c>
      <c r="AKF12" s="39" t="s">
        <v>1853</v>
      </c>
      <c r="AKG12" s="88" t="s">
        <v>1853</v>
      </c>
      <c r="AKH12" s="39" t="s">
        <v>1853</v>
      </c>
      <c r="AKI12" s="39" t="s">
        <v>1853</v>
      </c>
      <c r="AKJ12" s="88" t="s">
        <v>1853</v>
      </c>
      <c r="AKK12" s="39" t="s">
        <v>1853</v>
      </c>
      <c r="AKL12" s="39" t="s">
        <v>1853</v>
      </c>
      <c r="AKM12" s="116" t="str">
        <f t="shared" si="72"/>
        <v>NA</v>
      </c>
      <c r="AKN12" s="87" t="str">
        <f>INDEX('[2]All Previous Years'!$A$1:$EX$34,MATCH($A12,'[2]All Previous Years'!$A$1:$A$34,0),MATCH(AKN$1,'[2]All Previous Years'!$A$1:$EX$1,0))</f>
        <v>NA</v>
      </c>
      <c r="AKO12" s="131" t="str">
        <f>INDEX('[29]SPI Raw Data 1617'!$A$3:$AN$37,MATCH($A12,'[29]SPI Raw Data 1617'!$A$3:$A$37,0),MATCH(AKO$1,'[29]SPI Raw Data 1617'!$A$37:$AN$37,0))</f>
        <v>NA</v>
      </c>
      <c r="AKP12" s="88" t="str">
        <f t="shared" si="73"/>
        <v>NA</v>
      </c>
      <c r="AKQ12" s="32">
        <f>INDEX([4]Sheet1!$A$1:$CJ$34, MATCH($A12, [4]Sheet1!$A$1:$A$34, 0), MATCH(AKQ$1, [4]Sheet1!$A$1:$CJ$1, 0))</f>
        <v>21</v>
      </c>
      <c r="AKR12" s="32" t="str">
        <f>INDEX('[5]Finance Indicators'!$A$2:$BO$35,MATCH($A12,'[5]Finance Indicators'!$A$2:$A$35,0),MATCH(AKR$1,'[5]Finance Indicators'!$A$2:$BO$2,0))</f>
        <v>NA</v>
      </c>
      <c r="AKS12" s="88" t="str">
        <f>INDEX('[6]Finance Indicators'!$B$3:$BO$35,MATCH($A12,'[6]Finance Indicators'!$A$3:$A$35,0),MATCH(AKS$1,'[6]Finance Indicators'!$B$2:$BO$2,0))</f>
        <v>NA</v>
      </c>
      <c r="AKT12" s="88">
        <f>INDEX('[6]Finance Indicators'!$B$3:$BO$35,MATCH($A12,'[6]Finance Indicators'!$A$3:$A$35,0),MATCH(AKT$1,'[6]Finance Indicators'!$B$2:$BO$2,0))</f>
        <v>0</v>
      </c>
      <c r="AKU12" s="88" t="str">
        <f>INDEX('[6]Finance Indicators'!$B$3:$BO$35,MATCH($A12,'[6]Finance Indicators'!$A$3:$A$35,0),MATCH(AKU$1,'[6]Finance Indicators'!$B$2:$BO$2,0))</f>
        <v>NA</v>
      </c>
      <c r="AKV12" s="88" t="str">
        <f t="array" ref="AKV12">INDEX('[7]Finance Indicators'!$A$2:$BO$35,MATCH($A12,'[7]Finance Indicators'!$A$2:$A$35,0),MATCH(AKV$1,'[7]Finance Indicators'!$A$2:$BO$2,0))</f>
        <v>NA</v>
      </c>
      <c r="AKW12" s="250">
        <f t="array" ref="AKW12">INDEX('[7]Finance Indicators'!$A$2:$BO$35,MATCH($A12,'[7]Finance Indicators'!$A$2:$A$35,0),MATCH(AKW$1,'[7]Finance Indicators'!$A$2:$BO$2,0))</f>
        <v>0</v>
      </c>
      <c r="AKX12" s="250" t="str">
        <f t="array" ref="AKX12">INDEX('[7]Finance Indicators'!$A$2:$BO$35,MATCH($A12,'[7]Finance Indicators'!$A$2:$A$35,0),MATCH(AKX$1,'[7]Finance Indicators'!$A$2:$BO$2,0))</f>
        <v>NA</v>
      </c>
      <c r="AKY12" s="119" t="str">
        <f>IFERROR((AJU12*100)/Deflators!$B$2,"NA")</f>
        <v>NA</v>
      </c>
      <c r="AKZ12" s="88" t="str">
        <f>IFERROR((AJX12*100)/Deflators!$B$3,"NA")</f>
        <v>NA</v>
      </c>
      <c r="ALA12" s="88" t="str">
        <f>IFERROR((AKA12*100)/Deflators!$B$4,"NA")</f>
        <v>NA</v>
      </c>
      <c r="ALB12" s="88" t="str">
        <f>IFERROR((AKD12*100)/Deflators!$B$5,"NA")</f>
        <v>NA</v>
      </c>
      <c r="ALC12" s="88" t="str">
        <f>IFERROR((AKG12*100)/Deflators!$B$6,"NA")</f>
        <v>NA</v>
      </c>
      <c r="ALD12" s="88" t="str">
        <f>IFERROR((AKJ12*100)/Deflators!$B$7,"NA")</f>
        <v>NA</v>
      </c>
      <c r="ALE12" s="88" t="str">
        <f>IFERROR((AKM12*100)/Deflators!$B$8,"NA")</f>
        <v>NA</v>
      </c>
      <c r="ALF12" s="88" t="str">
        <f>IFERROR((AKP12*100)/Deflators!$B$9,"NA")</f>
        <v>NA</v>
      </c>
      <c r="ALG12" s="88" t="str">
        <f>IFERROR((AKS12*100)/Deflators!$B$10,"NA")</f>
        <v>NA</v>
      </c>
      <c r="ALH12" s="183" t="str">
        <f>IFERROR((AKV12*100)/Deflators!$B$11,"NA")</f>
        <v>NA</v>
      </c>
      <c r="ALI12" s="119">
        <v>18192.986374804554</v>
      </c>
      <c r="ALJ12" s="87">
        <v>1629</v>
      </c>
      <c r="ALK12" s="87">
        <v>89540</v>
      </c>
      <c r="ALL12" s="88">
        <v>16149.137451307735</v>
      </c>
      <c r="ALM12" s="87">
        <v>1451</v>
      </c>
      <c r="ALN12" s="87">
        <v>89850</v>
      </c>
      <c r="ALO12" s="116">
        <v>13402.175107107547</v>
      </c>
      <c r="ALP12" s="87">
        <v>1220</v>
      </c>
      <c r="ALQ12" s="87">
        <v>91030</v>
      </c>
      <c r="ALR12" s="116">
        <v>20950.819672131147</v>
      </c>
      <c r="ALS12" s="87">
        <v>1917</v>
      </c>
      <c r="ALT12" s="87">
        <v>91500</v>
      </c>
      <c r="ALU12" s="116">
        <v>17525.43840658151</v>
      </c>
      <c r="ALV12" s="87">
        <v>1619</v>
      </c>
      <c r="ALW12" s="87">
        <v>92380</v>
      </c>
      <c r="ALX12" s="116">
        <v>17150.85001075963</v>
      </c>
      <c r="ALY12" s="87">
        <v>1594</v>
      </c>
      <c r="ALZ12" s="87">
        <v>92940</v>
      </c>
      <c r="AMA12" s="116">
        <f t="shared" si="74"/>
        <v>15179.618377571687</v>
      </c>
      <c r="AMB12" s="87">
        <f>INDEX('[2]All Previous Years'!$A$1:$EX$34,MATCH($A12,'[2]All Previous Years'!$A$1:$A$34,0),MATCH(AMB$1,'[2]All Previous Years'!$A$1:$EX$1,0))</f>
        <v>1424</v>
      </c>
      <c r="AMC12" s="32">
        <f>INDEX('[3]Raw data 16-17'!$B$2:$XA$34,MATCH($A12,'[3]Raw data 16-17'!$A$2:$A$34,0),MATCH(AMC$1,'[3]Raw data 16-17'!$B$1:$GU$1,0))</f>
        <v>93810</v>
      </c>
      <c r="AMD12" s="88">
        <f t="shared" si="75"/>
        <v>17317.433516251582</v>
      </c>
      <c r="AME12" s="32">
        <f>INDEX([4]Sheet1!$A$1:$CJ$34, MATCH($A12, [4]Sheet1!$A$1:$A$34, 0), MATCH(AME$1, [4]Sheet1!$A$1:$CJ$1, 0))</f>
        <v>1641</v>
      </c>
      <c r="AMF12" s="32">
        <f>INDEX('[5]Finance Indicators'!$A$2:$BO$35,MATCH($A12,'[5]Finance Indicators'!$A$2:$A$35,0),MATCH(AMF$1,'[5]Finance Indicators'!$A$2:$BO$2,0))</f>
        <v>94760</v>
      </c>
      <c r="AMG12" s="88">
        <f>INDEX('[6]Finance Indicators'!$B$3:$BO$35,MATCH($A12,'[6]Finance Indicators'!$A$3:$A$35,0),MATCH(AMG$1,'[6]Finance Indicators'!$B$2:$BO$2,0))</f>
        <v>23957.129347483453</v>
      </c>
      <c r="AMH12" s="88">
        <f>INDEX('[6]Finance Indicators'!$B$3:$BO$35,MATCH($A12,'[6]Finance Indicators'!$A$3:$A$35,0),MATCH(AMH$1,'[6]Finance Indicators'!$B$2:$BO$2,0))</f>
        <v>2280</v>
      </c>
      <c r="AMI12" s="88">
        <f>INDEX('[6]Finance Indicators'!$B$3:$BO$35,MATCH($A12,'[6]Finance Indicators'!$A$3:$A$35,0),MATCH(AMI$1,'[6]Finance Indicators'!$B$2:$BO$2,0))</f>
        <v>95170</v>
      </c>
      <c r="AMJ12" s="88">
        <f t="array" ref="AMJ12">INDEX('[7]Finance Indicators'!$A$2:$BO$35,MATCH($A12,'[7]Finance Indicators'!$A$2:$A$35,0),MATCH(AMJ$1,'[7]Finance Indicators'!$A$2:$BO$2,0))</f>
        <v>16309.012875536482</v>
      </c>
      <c r="AMK12" s="250">
        <f t="array" ref="AMK12">INDEX('[7]Finance Indicators'!$A$2:$BO$35,MATCH($A12,'[7]Finance Indicators'!$A$2:$A$35,0),MATCH(AMK$1,'[7]Finance Indicators'!$A$2:$BO$2,0))</f>
        <v>1558</v>
      </c>
      <c r="AML12" s="250">
        <f t="array" ref="AML12">INDEX('[7]Finance Indicators'!$A$2:$BO$35,MATCH($A12,'[7]Finance Indicators'!$A$2:$A$35,0),MATCH(AML$1,'[7]Finance Indicators'!$A$2:$BO$2,0))</f>
        <v>95530</v>
      </c>
      <c r="AMM12" s="119">
        <f>(ALI12*100)/Deflators!$B$2</f>
        <v>21431.765491809565</v>
      </c>
      <c r="AMN12" s="137">
        <f>(ALL12*100)/Deflators!$B$3</f>
        <v>18739.938655401682</v>
      </c>
      <c r="AMO12" s="137">
        <f>(ALO12*100)/Deflators!$B$4</f>
        <v>15240.66836213291</v>
      </c>
      <c r="AMP12" s="137">
        <f>(ALR12*100)/Deflators!$B$5</f>
        <v>23402.729491654121</v>
      </c>
      <c r="AMQ12" s="137">
        <f>(ALU12*100)/Deflators!$B$6</f>
        <v>19310.203252386593</v>
      </c>
      <c r="AMR12" s="137">
        <f>(ALX12*100)/Deflators!$B$7</f>
        <v>18744.518331568775</v>
      </c>
      <c r="AMS12" s="137">
        <f>(AMA12*100)/Deflators!$B$8</f>
        <v>16189.45161127668</v>
      </c>
      <c r="AMT12" s="137">
        <f>(AMD12*100)/Deflators!$B$9</f>
        <v>18149.906188443842</v>
      </c>
      <c r="AMU12" s="138">
        <f>(AMG12*100)/Deflators!$B$10</f>
        <v>24542.4357623713</v>
      </c>
      <c r="AMV12" s="137">
        <f>(AMJ12*100)/Deflators!$B$11</f>
        <v>16309.012875536482</v>
      </c>
      <c r="AMW12" s="133">
        <f t="shared" si="3"/>
        <v>86.100000000000009</v>
      </c>
      <c r="AMX12" s="116">
        <f t="shared" si="3"/>
        <v>83</v>
      </c>
      <c r="AMY12" s="116">
        <f t="shared" si="3"/>
        <v>76.333333333333329</v>
      </c>
      <c r="AMZ12" s="116">
        <f t="shared" si="3"/>
        <v>69.333333333333329</v>
      </c>
      <c r="ANA12" s="136">
        <f t="shared" si="3"/>
        <v>68.333333333333329</v>
      </c>
      <c r="ANB12" s="116">
        <f t="shared" si="3"/>
        <v>71.3</v>
      </c>
      <c r="ANC12" s="248">
        <f t="shared" si="3"/>
        <v>75.3</v>
      </c>
      <c r="AND12" s="115">
        <f t="shared" si="4"/>
        <v>89.733333333333334</v>
      </c>
      <c r="ANE12" s="116">
        <f t="shared" si="4"/>
        <v>89</v>
      </c>
      <c r="ANF12" s="116">
        <f t="shared" si="4"/>
        <v>88.666666666666671</v>
      </c>
      <c r="ANG12" s="116">
        <f t="shared" si="4"/>
        <v>85.666666666666671</v>
      </c>
      <c r="ANH12" s="116">
        <f t="shared" si="4"/>
        <v>85.666666666666671</v>
      </c>
      <c r="ANI12" s="116">
        <f t="shared" si="4"/>
        <v>87.2</v>
      </c>
      <c r="ANJ12" s="248">
        <f t="shared" si="4"/>
        <v>90.533333333333346</v>
      </c>
      <c r="ANK12" s="115">
        <f t="shared" si="5"/>
        <v>76.542483660130713</v>
      </c>
      <c r="ANL12" s="116">
        <f t="shared" si="5"/>
        <v>75.666666666666671</v>
      </c>
      <c r="ANM12" s="116">
        <f t="shared" si="5"/>
        <v>67.666666666666671</v>
      </c>
      <c r="ANN12" s="116">
        <f t="shared" si="5"/>
        <v>55</v>
      </c>
      <c r="ANO12" s="116">
        <f t="shared" si="5"/>
        <v>47.333333333333336</v>
      </c>
      <c r="ANP12" s="116">
        <f t="shared" si="5"/>
        <v>45.866666666666667</v>
      </c>
      <c r="ANQ12" s="248">
        <f t="shared" si="5"/>
        <v>50.866666666666667</v>
      </c>
      <c r="ANR12" s="115">
        <f t="shared" si="6"/>
        <v>81.399999999999991</v>
      </c>
      <c r="ANS12" s="116">
        <f t="shared" si="6"/>
        <v>78.666666666666671</v>
      </c>
      <c r="ANT12" s="116">
        <f t="shared" si="6"/>
        <v>72.666666666666671</v>
      </c>
      <c r="ANU12" s="116">
        <f t="shared" si="6"/>
        <v>66</v>
      </c>
      <c r="ANV12" s="116">
        <f t="shared" si="6"/>
        <v>65.333333333333329</v>
      </c>
      <c r="ANW12" s="116">
        <f t="shared" si="6"/>
        <v>64.266666666666666</v>
      </c>
      <c r="ANX12" s="117">
        <f t="shared" si="6"/>
        <v>67.266666666666666</v>
      </c>
      <c r="ANY12" s="133">
        <f t="shared" si="76"/>
        <v>90.80788804071247</v>
      </c>
      <c r="ANZ12" s="131">
        <v>3426</v>
      </c>
      <c r="AOA12" s="131">
        <v>37728</v>
      </c>
      <c r="AOB12" s="116">
        <f t="shared" si="77"/>
        <v>84.023322062777879</v>
      </c>
      <c r="AOC12" s="131">
        <v>3156</v>
      </c>
      <c r="AOD12" s="131">
        <v>37561</v>
      </c>
      <c r="AOE12" s="116">
        <f t="shared" si="78"/>
        <v>81.34222548968124</v>
      </c>
      <c r="AOF12" s="131">
        <v>3098</v>
      </c>
      <c r="AOG12" s="32">
        <v>38086</v>
      </c>
      <c r="AOH12" s="116">
        <f t="shared" si="79"/>
        <v>78.900383342960666</v>
      </c>
      <c r="AOI12" s="131">
        <v>3005</v>
      </c>
      <c r="AOJ12" s="131">
        <v>38086</v>
      </c>
      <c r="AOK12" s="116">
        <f t="shared" si="80"/>
        <v>76.064695688704518</v>
      </c>
      <c r="AOL12" s="131">
        <v>2897</v>
      </c>
      <c r="AOM12" s="134">
        <v>38086</v>
      </c>
      <c r="AON12" s="115">
        <f>(ANY12*100)/Deflators!$B$2</f>
        <v>106.97382613281684</v>
      </c>
      <c r="AOO12" s="116">
        <f>(AOB12*100)/Deflators!$B$3</f>
        <v>97.503158037211932</v>
      </c>
      <c r="AOP12" s="116">
        <f>(AOE12*100)/Deflators!$B$4</f>
        <v>92.500648037990004</v>
      </c>
      <c r="AOQ12" s="116">
        <f>(AOH12*100)/Deflators!$B$5</f>
        <v>88.13422849604882</v>
      </c>
      <c r="AOR12" s="136">
        <f>(AOK12*100)/Deflators!$B$6</f>
        <v>83.811012312719967</v>
      </c>
      <c r="AOS12" s="115">
        <f t="shared" si="154"/>
        <v>65.61466155542719</v>
      </c>
      <c r="AOT12" s="131">
        <v>2499</v>
      </c>
      <c r="AOU12" s="32">
        <v>38086</v>
      </c>
      <c r="AOV12" s="116">
        <f t="shared" si="81"/>
        <v>64.95825237620123</v>
      </c>
      <c r="AOW12" s="131">
        <v>2474</v>
      </c>
      <c r="AOX12" s="131">
        <v>38086</v>
      </c>
      <c r="AOY12" s="116">
        <f t="shared" si="82"/>
        <v>62.385128393635455</v>
      </c>
      <c r="AOZ12" s="131">
        <v>2376</v>
      </c>
      <c r="APA12" s="131">
        <v>38086</v>
      </c>
      <c r="APB12" s="116">
        <f t="shared" si="83"/>
        <v>64.43753240020736</v>
      </c>
      <c r="APC12" s="131">
        <v>2486</v>
      </c>
      <c r="APD12" s="131">
        <v>38580</v>
      </c>
      <c r="APE12" s="116">
        <f t="shared" si="84"/>
        <v>67.712082262210799</v>
      </c>
      <c r="APF12" s="87">
        <f>INDEX('[2]All Previous Years'!$A$1:$EX$34,MATCH($A12,'[2]All Previous Years'!$A$1:$A$34,0),MATCH(APF$1,'[2]All Previous Years'!$A$1:$EX$1,0))</f>
        <v>2634</v>
      </c>
      <c r="APG12" s="131">
        <f>INDEX('[29]SPI Raw Data 1617'!$A$3:$AN$37,MATCH($A12,'[29]SPI Raw Data 1617'!$A$3:$A$37,0),MATCH(APG$1,'[29]SPI Raw Data 1617'!$A$37:$AN$37,0))</f>
        <v>38900</v>
      </c>
      <c r="APH12" s="88">
        <f t="shared" si="85"/>
        <v>68.478880924626097</v>
      </c>
      <c r="API12" s="32">
        <f>INDEX([4]Sheet1!$A$1:$CJ$34, MATCH($A12, [4]Sheet1!$A$1:$A$34, 0), MATCH(API$1, [4]Sheet1!$A$1:$CJ$1, 0))</f>
        <v>2761</v>
      </c>
      <c r="APJ12" s="32">
        <f>INDEX('[5]Finance Indicators'!$A$2:$BO$35,MATCH($A12,'[5]Finance Indicators'!$A$2:$A$35,0),MATCH(APJ$1,'[5]Finance Indicators'!$A$2:$BO$2,0))</f>
        <v>40319</v>
      </c>
      <c r="APK12" s="88">
        <f>INDEX('[6]Finance Indicators'!$B$3:$BO$35,MATCH($A12,'[6]Finance Indicators'!$A$3:$A$35,0),MATCH(APK$1,'[6]Finance Indicators'!$B$2:$BO$2,0))</f>
        <v>68.149681850318146</v>
      </c>
      <c r="APL12" s="88">
        <f>INDEX('[6]Finance Indicators'!$B$3:$BO$35,MATCH($A12,'[6]Finance Indicators'!$A$3:$A$35,0),MATCH(APL$1,'[6]Finance Indicators'!$B$2:$BO$2,0))</f>
        <v>2699</v>
      </c>
      <c r="APM12" s="88">
        <f>INDEX('[6]Finance Indicators'!$B$3:$BO$35,MATCH($A12,'[6]Finance Indicators'!$A$3:$A$35,0),MATCH(APM$1,'[6]Finance Indicators'!$B$2:$BO$2,0))</f>
        <v>39604</v>
      </c>
      <c r="APN12" s="88">
        <f t="array" ref="APN12">INDEX('[7]Finance Indicators'!$A$2:$BO$35,MATCH($A12,'[7]Finance Indicators'!$A$2:$A$35,0),MATCH(APN$1,'[7]Finance Indicators'!$A$2:$BO$2,0))</f>
        <v>77.246874295307066</v>
      </c>
      <c r="APO12" s="250">
        <f t="array" ref="APO12">INDEX('[7]Finance Indicators'!$A$2:$BO$35,MATCH($A12,'[7]Finance Indicators'!$A$2:$A$35,0),MATCH(APO$1,'[7]Finance Indicators'!$A$2:$BO$2,0))</f>
        <v>3083</v>
      </c>
      <c r="APP12" s="250">
        <f t="array" ref="APP12">INDEX('[7]Finance Indicators'!$A$2:$BO$35,MATCH($A12,'[7]Finance Indicators'!$A$2:$A$35,0),MATCH(APP$1,'[7]Finance Indicators'!$A$2:$BO$2,0))</f>
        <v>39911</v>
      </c>
      <c r="APQ12" s="139">
        <f>(AOS12*100)/Deflators!$B$4</f>
        <v>74.615596980935138</v>
      </c>
      <c r="APR12" s="137">
        <f>(AOV12*100)/Deflators!$B$5</f>
        <v>72.560426389093109</v>
      </c>
      <c r="APS12" s="137">
        <f>(AOY12*100)/Deflators!$B$6</f>
        <v>68.738338023825563</v>
      </c>
      <c r="APT12" s="137">
        <f>(APB12*100)/Deflators!$B$7</f>
        <v>70.425110508166981</v>
      </c>
      <c r="APU12" s="137">
        <f>(APE12*100)/Deflators!$B$8</f>
        <v>72.216669221575799</v>
      </c>
      <c r="APV12" s="137">
        <f>(APH12*100)/Deflators!$B$9</f>
        <v>71.770754223204719</v>
      </c>
      <c r="APW12" s="138">
        <f>(APK12*100)/Deflators!$B$10</f>
        <v>69.814674570480904</v>
      </c>
      <c r="APX12" s="143">
        <f>(APN12*100)/Deflators!$B$11</f>
        <v>77.246874295307066</v>
      </c>
      <c r="APY12" s="121">
        <f t="shared" si="86"/>
        <v>81.212892281594577</v>
      </c>
      <c r="APZ12" s="131">
        <v>3064</v>
      </c>
      <c r="AQA12" s="131">
        <v>37728</v>
      </c>
      <c r="AQB12" s="88">
        <f t="shared" si="87"/>
        <v>87.936955885093582</v>
      </c>
      <c r="AQC12" s="131">
        <v>3303</v>
      </c>
      <c r="AQD12" s="131">
        <v>37561</v>
      </c>
      <c r="AQE12" s="88">
        <f t="shared" si="88"/>
        <v>85.333193299375097</v>
      </c>
      <c r="AQF12" s="131">
        <v>3250</v>
      </c>
      <c r="AQG12" s="131">
        <v>38086</v>
      </c>
      <c r="AQH12" s="88">
        <f t="shared" si="89"/>
        <v>83.28519666019011</v>
      </c>
      <c r="AQI12" s="131">
        <v>3172</v>
      </c>
      <c r="AQJ12" s="131">
        <v>38086</v>
      </c>
      <c r="AQK12" s="88">
        <f t="shared" si="90"/>
        <v>92.212361497663181</v>
      </c>
      <c r="AQL12" s="131">
        <v>3512</v>
      </c>
      <c r="AQM12" s="134">
        <v>38086</v>
      </c>
      <c r="AQN12" s="115">
        <f>(APY12*100)/Deflators!$B$2</f>
        <v>95.670695642425798</v>
      </c>
      <c r="AQO12" s="116">
        <f>(AQB12*100)/Deflators!$B$3</f>
        <v>102.04465494198701</v>
      </c>
      <c r="AQP12" s="116">
        <f>(AQE12*100)/Deflators!$B$4</f>
        <v>97.039091711900411</v>
      </c>
      <c r="AQQ12" s="116">
        <f>(AQH12*100)/Deflators!$B$5</f>
        <v>93.03220392328349</v>
      </c>
      <c r="AQR12" s="136">
        <f>(AQK12*100)/Deflators!$B$6</f>
        <v>101.6031326345435</v>
      </c>
      <c r="AQS12" s="115">
        <f t="shared" si="91"/>
        <v>73.937929948012396</v>
      </c>
      <c r="AQT12" s="131">
        <v>2816</v>
      </c>
      <c r="AQU12" s="131">
        <v>38086</v>
      </c>
      <c r="AQV12" s="116">
        <f t="shared" si="92"/>
        <v>74.016699049519502</v>
      </c>
      <c r="AQW12" s="131">
        <v>2819</v>
      </c>
      <c r="AQX12" s="131">
        <v>38086</v>
      </c>
      <c r="AQY12" s="116">
        <f t="shared" si="93"/>
        <v>83.967862206585096</v>
      </c>
      <c r="AQZ12" s="131">
        <v>3198</v>
      </c>
      <c r="ARA12" s="131">
        <v>38086</v>
      </c>
      <c r="ARB12" s="116">
        <f t="shared" si="94"/>
        <v>90.331778123379991</v>
      </c>
      <c r="ARC12" s="131">
        <v>3485</v>
      </c>
      <c r="ARD12" s="131">
        <v>38580</v>
      </c>
      <c r="ARE12" s="116">
        <f t="shared" si="95"/>
        <v>85.347043701799493</v>
      </c>
      <c r="ARF12" s="87">
        <f>INDEX('[2]All Previous Years'!$A$1:$EX$34,MATCH($A12,'[2]All Previous Years'!$A$1:$A$34,0),MATCH(ARF$1,'[2]All Previous Years'!$A$1:$EX$1,0))</f>
        <v>3320</v>
      </c>
      <c r="ARG12" s="131">
        <f>INDEX('[29]SPI Raw Data 1617'!$A$3:$AN$37,MATCH($A12,'[29]SPI Raw Data 1617'!$A$3:$A$37,0),MATCH(ARG$1,'[29]SPI Raw Data 1617'!$A$37:$AN$37,0))</f>
        <v>38900</v>
      </c>
      <c r="ARH12" s="88">
        <f t="shared" si="96"/>
        <v>81.376026191125774</v>
      </c>
      <c r="ARI12" s="32">
        <f>INDEX([4]Sheet1!$A$1:$CJ$34, MATCH($A12, [4]Sheet1!$A$1:$A$34, 0), MATCH(ARI$1, [4]Sheet1!$A$1:$CJ$1, 0))</f>
        <v>3281</v>
      </c>
      <c r="ARJ12" s="32">
        <f>INDEX('[5]Finance Indicators'!$A$2:$BO$35,MATCH($A12,'[5]Finance Indicators'!$A$2:$A$35,0),MATCH(ARJ$1,'[5]Finance Indicators'!$A$2:$BO$2,0))</f>
        <v>40319</v>
      </c>
      <c r="ARK12" s="88">
        <f>INDEX('[6]Finance Indicators'!$B$3:$BO$35,MATCH($A12,'[6]Finance Indicators'!$A$3:$A$35,0),MATCH(ARK$1,'[6]Finance Indicators'!$B$2:$BO$2,0))</f>
        <v>84.966165033834969</v>
      </c>
      <c r="ARL12" s="88">
        <f>INDEX('[6]Finance Indicators'!$B$3:$BO$35,MATCH($A12,'[6]Finance Indicators'!$A$3:$A$35,0),MATCH(ARL$1,'[6]Finance Indicators'!$B$2:$BO$2,0))</f>
        <v>3365</v>
      </c>
      <c r="ARM12" s="88">
        <f>INDEX('[6]Finance Indicators'!$B$3:$BO$35,MATCH($A12,'[6]Finance Indicators'!$A$3:$A$35,0),MATCH(ARM$1,'[6]Finance Indicators'!$B$2:$BO$2,0))</f>
        <v>39604</v>
      </c>
      <c r="ARN12" s="250">
        <f t="array" ref="ARN12">INDEX('[7]Finance Indicators'!$A$2:$BO$35,MATCH($A12,'[7]Finance Indicators'!$A$2:$A$35,0),MATCH(ARN$1,'[7]Finance Indicators'!$A$2:$BO$2,0))</f>
        <v>87.018616421537928</v>
      </c>
      <c r="ARO12" s="250">
        <f t="array" ref="ARO12">INDEX('[7]Finance Indicators'!$A$2:$BO$35,MATCH($A12,'[7]Finance Indicators'!$A$2:$A$35,0),MATCH(ARO$1,'[7]Finance Indicators'!$A$2:$BO$2,0))</f>
        <v>3473</v>
      </c>
      <c r="ARP12" s="250">
        <f t="array" ref="ARP12">INDEX('[7]Finance Indicators'!$A$2:$BO$35,MATCH($A12,'[7]Finance Indicators'!$A$2:$A$35,0),MATCH(ARP$1,'[7]Finance Indicators'!$A$2:$BO$2,0))</f>
        <v>39911</v>
      </c>
      <c r="ARQ12" s="139">
        <f>(AQS12*100)/Deflators!$B$4</f>
        <v>84.080640695603577</v>
      </c>
      <c r="ARR12" s="137">
        <f>(AQV12*100)/Deflators!$B$5</f>
        <v>82.678998379488064</v>
      </c>
      <c r="ARS12" s="137">
        <f>(AQY12*100)/Deflators!$B$6</f>
        <v>92.519025673482361</v>
      </c>
      <c r="ART12" s="137">
        <f>(ARB12*100)/Deflators!$B$7</f>
        <v>98.725466661690234</v>
      </c>
      <c r="ARU12" s="116">
        <f>(ARE12*100)/Deflators!$B$8</f>
        <v>91.02480706743799</v>
      </c>
      <c r="ARV12" s="116">
        <f>(ARH12*100)/Deflators!$B$9</f>
        <v>85.287882870820241</v>
      </c>
      <c r="ARW12" s="116">
        <f>(ARK12*100)/Deflators!$B$10</f>
        <v>87.042008125108651</v>
      </c>
      <c r="ARX12" s="248">
        <f>(ARN12*100)/Deflators!$B$11</f>
        <v>87.018616421537942</v>
      </c>
      <c r="ARY12" s="140">
        <v>5505.919142282778</v>
      </c>
      <c r="ARZ12" s="131">
        <v>493</v>
      </c>
      <c r="ASA12" s="131">
        <v>89540</v>
      </c>
      <c r="ASB12" s="132">
        <v>6688.9259877573741</v>
      </c>
      <c r="ASC12" s="131">
        <v>601</v>
      </c>
      <c r="ASD12" s="131">
        <v>89850</v>
      </c>
      <c r="ASE12" s="141">
        <v>7327.2547511809289</v>
      </c>
      <c r="ASF12" s="131">
        <v>667</v>
      </c>
      <c r="ASG12" s="131">
        <v>91030</v>
      </c>
      <c r="ASH12" s="141">
        <v>7289.6174863387978</v>
      </c>
      <c r="ASI12" s="131">
        <v>667</v>
      </c>
      <c r="ASJ12" s="131">
        <v>91500</v>
      </c>
      <c r="ASK12" s="141">
        <v>8811.4310456808835</v>
      </c>
      <c r="ASL12" s="131">
        <v>814</v>
      </c>
      <c r="ASM12" s="131">
        <v>92380</v>
      </c>
      <c r="ASN12" s="141">
        <v>8908.973531310523</v>
      </c>
      <c r="ASO12" s="131">
        <v>828</v>
      </c>
      <c r="ASP12" s="131">
        <v>92940</v>
      </c>
      <c r="ASQ12" s="141">
        <f t="shared" si="97"/>
        <v>8996.9086451337807</v>
      </c>
      <c r="ASR12" s="87">
        <f>INDEX('[2]All Previous Years'!$A$1:$EX$34,MATCH($A12,'[2]All Previous Years'!$A$1:$A$34,0),MATCH(ASR$1,'[2]All Previous Years'!$A$1:$EX$1,0))</f>
        <v>844</v>
      </c>
      <c r="ASS12" s="32">
        <f>INDEX('[3]Raw data 16-17'!$B$2:$XA$34,MATCH($A12,'[3]Raw data 16-17'!$A$2:$A$34,0),MATCH(ASS$1,'[3]Raw data 16-17'!$B$1:$GU$1,0))</f>
        <v>93810</v>
      </c>
      <c r="AST12" s="132">
        <f t="shared" si="98"/>
        <v>8389.6158716758127</v>
      </c>
      <c r="ASU12" s="32">
        <f>INDEX([4]Sheet1!$A$1:$CJ$34, MATCH($A12, [4]Sheet1!$A$1:$A$34, 0), MATCH(ASU$1, [4]Sheet1!$A$1:$CJ$1, 0))</f>
        <v>795</v>
      </c>
      <c r="ASV12" s="32">
        <f>INDEX('[5]Finance Indicators'!$A$2:$BO$35,MATCH($A12,'[5]Finance Indicators'!$A$2:$A$35,0),MATCH(ASV$1,'[5]Finance Indicators'!$A$2:$BO$2,0))</f>
        <v>94760</v>
      </c>
      <c r="ASW12" s="88">
        <f>INDEX('[6]Finance Indicators'!$B$3:$BO$35,MATCH($A12,'[6]Finance Indicators'!$A$3:$A$35,0),MATCH(ASW$1,'[6]Finance Indicators'!$B$2:$BO$2,0))</f>
        <v>8910.3709152043721</v>
      </c>
      <c r="ASX12" s="88">
        <f>INDEX('[6]Finance Indicators'!$B$3:$BO$35,MATCH($A12,'[6]Finance Indicators'!$A$3:$A$35,0),MATCH(ASX$1,'[6]Finance Indicators'!$B$2:$BO$2,0))</f>
        <v>848</v>
      </c>
      <c r="ASY12" s="88">
        <f>INDEX('[6]Finance Indicators'!$B$3:$BO$35,MATCH($A12,'[6]Finance Indicators'!$A$3:$A$35,0),MATCH(ASY$1,'[6]Finance Indicators'!$B$2:$BO$2,0))</f>
        <v>95170</v>
      </c>
      <c r="ASZ12" s="88">
        <f t="array" ref="ASZ12">INDEX('[7]Finance Indicators'!$A$2:$BO$35,MATCH($A12,'[7]Finance Indicators'!$A$2:$A$35,0),MATCH(ASZ$1,'[7]Finance Indicators'!$A$2:$BO$2,0))</f>
        <v>9483.9317491887359</v>
      </c>
      <c r="ATA12" s="250">
        <f t="array" ref="ATA12">INDEX('[7]Finance Indicators'!$A$2:$BO$35,MATCH($A12,'[7]Finance Indicators'!$A$2:$A$35,0),MATCH(ATA$1,'[7]Finance Indicators'!$A$2:$BO$2,0))</f>
        <v>906</v>
      </c>
      <c r="ATB12" s="250">
        <f t="array" ref="ATB12">INDEX('[7]Finance Indicators'!$A$2:$BO$35,MATCH($A12,'[7]Finance Indicators'!$A$2:$A$35,0),MATCH(ATB$1,'[7]Finance Indicators'!$A$2:$BO$2,0))</f>
        <v>95530</v>
      </c>
      <c r="ATC12" s="142">
        <f>(ARY12*100)/Deflators!$B$2</f>
        <v>6486.1021408607203</v>
      </c>
      <c r="ATD12" s="199">
        <f>(ASB12*100)/Deflators!$B$3</f>
        <v>7762.0283472752672</v>
      </c>
      <c r="ATE12" s="199">
        <f>(ASE12*100)/Deflators!$B$4</f>
        <v>8332.3981947070897</v>
      </c>
      <c r="ATF12" s="199">
        <f>(ASH12*100)/Deflators!$B$5</f>
        <v>8142.7337354894626</v>
      </c>
      <c r="ATG12" s="199">
        <f>(ASK12*100)/Deflators!$B$6</f>
        <v>9708.7742108972743</v>
      </c>
      <c r="ATH12" s="199">
        <f>(ASN12*100)/Deflators!$B$7</f>
        <v>9736.8012412414973</v>
      </c>
      <c r="ATI12" s="199">
        <f>(ASQ12*100)/Deflators!$B$8</f>
        <v>9595.4333988184808</v>
      </c>
      <c r="ATJ12" s="199">
        <f>(AST12*100)/Deflators!$B$9</f>
        <v>8792.9161607634705</v>
      </c>
      <c r="ATK12" s="199">
        <f>(ASW12*100)/Deflators!$B$10</f>
        <v>9128.0638274082739</v>
      </c>
      <c r="ATL12" s="259">
        <f>(ASZ12*100)/Deflators!$B$11</f>
        <v>9483.9317491887359</v>
      </c>
      <c r="ATM12" s="115">
        <v>92.5</v>
      </c>
      <c r="ATN12" s="116">
        <v>96.6</v>
      </c>
      <c r="ATO12" s="116">
        <v>94.2</v>
      </c>
      <c r="ATP12" s="116">
        <v>94.5</v>
      </c>
      <c r="ATQ12" s="116">
        <v>94.444444444444443</v>
      </c>
      <c r="ATR12" s="116">
        <v>91.6</v>
      </c>
      <c r="ATS12" s="88">
        <f>INDEX('[3]Raw data 16-17'!$B$2:$XA$34,MATCH($A12,'[3]Raw data 16-17'!$A$2:$A$34,0),MATCH(ATS$1,'[3]Raw data 16-17'!$B$1:$GU$1,0))</f>
        <v>94.907407407407405</v>
      </c>
      <c r="ATT12" s="88">
        <f>INDEX('[14]1718 Collected Indicators'!$A$3:$CH$36,MATCH($A12,'[14]1718 Collected Indicators'!$A$3:$A$36,0),MATCH(ATT$1,'[14]1718 Collected Indicators'!$A$3:$CH$3,0))</f>
        <v>94.444444444444443</v>
      </c>
      <c r="ATU12" s="88">
        <f>INDEX('[15]1819 Collected Indicators'!$A$3:$CV$36,MATCH($A12,'[15]1819 Collected Indicators'!$A$3:$A$36,0),MATCH(ATU$1,'[15]1819 Collected Indicators'!$A$3:$CV$3,0))</f>
        <v>94.9</v>
      </c>
      <c r="ATV12" s="183">
        <f>INDEX('[11]1920 Collected Indicators'!$A$3:$CV$36,MATCH($A12,'[11]1920 Collected Indicators'!$A$3:$A$36,0),MATCH(ATV$1,'[11]1920 Collected Indicators'!$A$3:$CV$3,0))</f>
        <v>92.626728110599075</v>
      </c>
      <c r="ATW12" s="119">
        <f t="shared" si="99"/>
        <v>14070.063694267516</v>
      </c>
      <c r="ATX12" s="111">
        <f>INDEX([37]Roads!$U$3:$AC$36,MATCH($A12,[37]Roads!$U$3:$U$36,0),MATCH(ATX$1,[37]Roads!$U$3:$AC$3,0))</f>
        <v>6627</v>
      </c>
      <c r="ATY12" s="131">
        <v>471</v>
      </c>
      <c r="ATZ12" s="88">
        <f t="shared" si="100"/>
        <v>18520.559559135225</v>
      </c>
      <c r="AUA12" s="111">
        <f>INDEX([37]Roads!$U$3:$AC$36,MATCH($A12,[37]Roads!$U$3:$U$36,0),MATCH(AUA$1,[37]Roads!$U$3:$AC$3,0))</f>
        <v>8738</v>
      </c>
      <c r="AUB12" s="131">
        <v>471.8</v>
      </c>
      <c r="AUC12" s="88">
        <f t="shared" si="101"/>
        <v>18297.377326565143</v>
      </c>
      <c r="AUD12" s="111">
        <f>INDEX([37]Roads!$U$3:$AC$36,MATCH($A12,[37]Roads!$U$3:$U$36,0),MATCH(AUD$1,[37]Roads!$U$3:$AC$3,0))</f>
        <v>8651</v>
      </c>
      <c r="AUE12" s="32">
        <v>472.79999999999995</v>
      </c>
      <c r="AUF12" s="88">
        <f t="shared" si="102"/>
        <v>17842.349957734572</v>
      </c>
      <c r="AUG12" s="111">
        <f>INDEX([37]Roads!$U$3:$AC$36,MATCH($A12,[37]Roads!$U$3:$U$36,0),MATCH(AUG$1,[37]Roads!$U$3:$AC$3,0))</f>
        <v>8443</v>
      </c>
      <c r="AUH12" s="131">
        <v>473.2</v>
      </c>
      <c r="AUI12" s="88">
        <f t="shared" si="103"/>
        <v>15100.316789862723</v>
      </c>
      <c r="AUJ12" s="111">
        <f>INDEX([37]Roads!$U$3:$AC$36,MATCH($A12,[37]Roads!$U$3:$U$36,0),MATCH(AUJ$1,[37]Roads!$U$3:$AC$3,0))</f>
        <v>7150</v>
      </c>
      <c r="AUK12" s="131">
        <v>473.5</v>
      </c>
      <c r="AUL12" s="88">
        <f t="shared" si="104"/>
        <v>14664.723032069973</v>
      </c>
      <c r="AUM12" s="111">
        <f>INDEX([37]Roads!$U$3:$AC$36,MATCH($A12,[37]Roads!$U$3:$U$36,0),MATCH(AUM$1,[37]Roads!$U$3:$AC$3,0))</f>
        <v>7042</v>
      </c>
      <c r="AUN12" s="131">
        <v>480.2</v>
      </c>
      <c r="AUO12" s="116">
        <f t="shared" si="105"/>
        <v>16776.138017044272</v>
      </c>
      <c r="AUP12" s="111">
        <f>INDEX([37]Roads!$U$3:$AC$36,MATCH($A12,[37]Roads!$U$3:$U$36,0),MATCH(AUP$1,[37]Roads!$U$3:$AC$3,0))</f>
        <v>8071</v>
      </c>
      <c r="AUQ12" s="32">
        <f>INDEX('[3]Raw data 16-17'!$B$2:$XA$34,MATCH($A12,'[3]Raw data 16-17'!$A$2:$A$34,0),MATCH(AUQ$1,'[3]Raw data 16-17'!$B$1:$GU$1,0))</f>
        <v>481.1</v>
      </c>
      <c r="AUR12" s="88">
        <f t="shared" si="7"/>
        <v>19056.20866247849</v>
      </c>
      <c r="AUS12" s="32">
        <f>INDEX([4]Sheet1!$A$1:$CJ$34, MATCH($A12, [4]Sheet1!$A$1:$A$34, 0), MATCH(AUS$1, [4]Sheet1!$A$1:$CJ$1, 0))</f>
        <v>9191</v>
      </c>
      <c r="AUT12" s="32">
        <f>INDEX('[5]Finance Indicators'!$A$2:$BO$35,MATCH($A12,'[5]Finance Indicators'!$A$2:$A$35,0),MATCH(AUT$1,'[5]Finance Indicators'!$A$2:$BO$2,0))</f>
        <v>482.31</v>
      </c>
      <c r="AUU12" s="88">
        <f>INDEX('[6]Finance Indicators'!$B$3:$BO$35,MATCH($A12,'[6]Finance Indicators'!$A$3:$A$35,0),MATCH(AUU$1,'[6]Finance Indicators'!$B$2:$BO$2,0))</f>
        <v>21135.790213839598</v>
      </c>
      <c r="AUV12" s="88">
        <f>INDEX('[6]Finance Indicators'!$B$3:$BO$35,MATCH($A12,'[6]Finance Indicators'!$A$3:$A$35,0),MATCH(AUV$1,'[6]Finance Indicators'!$B$2:$BO$2,0))</f>
        <v>10220</v>
      </c>
      <c r="AUW12" s="88">
        <f>INDEX('[6]Finance Indicators'!$B$3:$BO$35,MATCH($A12,'[6]Finance Indicators'!$A$3:$A$35,0),MATCH(AUW$1,'[6]Finance Indicators'!$B$2:$BO$2,0))</f>
        <v>483.54</v>
      </c>
      <c r="AUX12" s="88">
        <f t="array" ref="AUX12">INDEX('[7]Finance Indicators'!$A$2:$BO$35,MATCH($A12,'[7]Finance Indicators'!$A$2:$A$35,0),MATCH(AUX$1,'[7]Finance Indicators'!$A$2:$BO$2,0))</f>
        <v>24513.562536070574</v>
      </c>
      <c r="AUY12" s="250">
        <f t="array" ref="AUY12">INDEX('[7]Finance Indicators'!$A$2:$BO$35,MATCH($A12,'[7]Finance Indicators'!$A$2:$A$35,0),MATCH(AUY$1,'[7]Finance Indicators'!$A$2:$BO$2,0))</f>
        <v>11893</v>
      </c>
      <c r="AUZ12" s="250">
        <f t="array" ref="AUZ12">INDEX('[7]Finance Indicators'!$A$2:$BO$35,MATCH($A12,'[7]Finance Indicators'!$A$2:$A$35,0),MATCH(AUZ$1,'[7]Finance Indicators'!$A$2:$BO$2,0))</f>
        <v>485.16</v>
      </c>
      <c r="AVA12" s="119">
        <f>(ATW12*100)/Deflators!$B$2</f>
        <v>16574.865683842661</v>
      </c>
      <c r="AVB12" s="137">
        <f>(ATZ12*100)/Deflators!$B$3</f>
        <v>21491.807289918244</v>
      </c>
      <c r="AVC12" s="137">
        <f>(AUC12*100)/Deflators!$B$4</f>
        <v>20807.388166649154</v>
      </c>
      <c r="AVD12" s="137">
        <f>(AUF12*100)/Deflators!$B$5</f>
        <v>19930.470315284507</v>
      </c>
      <c r="AVE12" s="137">
        <f>(AUI12*100)/Deflators!$B$6</f>
        <v>16638.110820564187</v>
      </c>
      <c r="AVF12" s="137">
        <f>(AUL12*100)/Deflators!$B$7</f>
        <v>16027.378790530251</v>
      </c>
      <c r="AVG12" s="137">
        <f>(AUO12*100)/Deflators!$B$8</f>
        <v>17892.180679082736</v>
      </c>
      <c r="AVH12" s="137">
        <f>(AUR12*100)/Deflators!$B$9</f>
        <v>19972.266629856818</v>
      </c>
      <c r="AVI12" s="137">
        <f>(AUU12*100)/Deflators!$B$10</f>
        <v>21652.167339681833</v>
      </c>
      <c r="AVJ12" s="245">
        <f>(AUX12*100)/Deflators!$B$11</f>
        <v>24513.562536070574</v>
      </c>
      <c r="AVK12" s="115">
        <v>26.422418867005888</v>
      </c>
      <c r="AVL12" s="116">
        <v>23.67574205140297</v>
      </c>
      <c r="AVM12" s="116">
        <v>18.2</v>
      </c>
      <c r="AVN12" s="116">
        <v>21.6</v>
      </c>
      <c r="AVO12" s="116">
        <v>23.889541670322672</v>
      </c>
      <c r="AVP12" s="116">
        <v>18.77770231745837</v>
      </c>
      <c r="AVQ12" s="88">
        <f>INDEX('[3]Raw data 16-17'!$B$2:$XA$34,MATCH($A12,'[3]Raw data 16-17'!$A$2:$A$34,0),MATCH(AVQ$1,'[3]Raw data 16-17'!$B$1:$GU$1,0))</f>
        <v>16.261864158594687</v>
      </c>
      <c r="AVR12" s="88">
        <f>INDEX('[14]1718 Collected Indicators'!$A$3:$CH$36,MATCH($A12,'[14]1718 Collected Indicators'!$A$3:$A$36,0),MATCH(AVR$1,'[14]1718 Collected Indicators'!$A$3:$CH$3,0))</f>
        <v>17.012755001420661</v>
      </c>
      <c r="AVS12" s="88">
        <f>INDEX('[15]1819 Collected Indicators'!$A$3:$CV$36,MATCH($A12,'[15]1819 Collected Indicators'!$A$3:$A$36,0),MATCH(AVS$1,'[15]1819 Collected Indicators'!$A$3:$CV$3,0))</f>
        <v>17.243340218967337</v>
      </c>
      <c r="AVT12" s="183">
        <f>INDEX('[11]1920 Collected Indicators'!$A$3:$CV$36,MATCH($A12,'[11]1920 Collected Indicators'!$A$3:$A$36,0),MATCH(AVT$1,'[11]1920 Collected Indicators'!$A$3:$CV$3,0))</f>
        <v>15.48024490562506</v>
      </c>
      <c r="AVU12" s="115">
        <v>41.5965503061867</v>
      </c>
      <c r="AVV12" s="116">
        <v>41.50314622147215</v>
      </c>
      <c r="AVW12" s="116">
        <v>28.2</v>
      </c>
      <c r="AVX12" s="116">
        <v>28.000000000000004</v>
      </c>
      <c r="AVY12" s="116">
        <v>32.897160061278178</v>
      </c>
      <c r="AVZ12" s="116">
        <v>31.045729558086673</v>
      </c>
      <c r="AWA12" s="88">
        <f>INDEX('[3]Raw data 16-17'!$B$2:$XA$34,MATCH($A12,'[3]Raw data 16-17'!$A$2:$A$34,0),MATCH(AWA$1,'[3]Raw data 16-17'!$B$1:$GU$1,0))</f>
        <v>30.219944143398262</v>
      </c>
      <c r="AWB12" s="88">
        <f>INDEX('[14]1718 Collected Indicators'!$A$3:$CH$36,MATCH($A12,'[14]1718 Collected Indicators'!$A$3:$A$36,0),MATCH(AWB$1,'[14]1718 Collected Indicators'!$A$3:$CH$3,0))</f>
        <v>31.600542100186466</v>
      </c>
      <c r="AWC12" s="88">
        <f>INDEX('[15]1819 Collected Indicators'!$A$3:$CV$36,MATCH($A12,'[15]1819 Collected Indicators'!$A$3:$A$36,0),MATCH(AWC$1,'[15]1819 Collected Indicators'!$A$3:$CV$3,0))</f>
        <v>29.625194179205788</v>
      </c>
      <c r="AWD12" s="183">
        <f>INDEX('[11]1920 Collected Indicators'!$A$3:$CV$36,MATCH($A12,'[11]1920 Collected Indicators'!$A$3:$A$36,0),MATCH(AWD$1,'[11]1920 Collected Indicators'!$A$3:$CV$3,0))</f>
        <v>26.269125395755047</v>
      </c>
      <c r="AWE12" s="115">
        <v>39.044863847506917</v>
      </c>
      <c r="AWF12" s="116">
        <v>37.025494276387121</v>
      </c>
      <c r="AWG12" s="116">
        <v>34.5</v>
      </c>
      <c r="AWH12" s="116">
        <v>36.700000000000003</v>
      </c>
      <c r="AWI12" s="116">
        <v>36.156694306416377</v>
      </c>
      <c r="AWJ12" s="116">
        <v>31.681662172464385</v>
      </c>
      <c r="AWK12" s="88">
        <f>INDEX('[3]Raw data 16-17'!$B$2:$XA$34,MATCH($A12,'[3]Raw data 16-17'!$A$2:$A$34,0),MATCH(AWK$1,'[3]Raw data 16-17'!$B$1:$GU$1,0))</f>
        <v>32.746766269088852</v>
      </c>
      <c r="AWL12" s="88">
        <f>INDEX('[14]1718 Collected Indicators'!$A$3:$CH$36,MATCH($A12,'[14]1718 Collected Indicators'!$A$3:$A$36,0),MATCH(AWL$1,'[14]1718 Collected Indicators'!$A$3:$CH$3,0))</f>
        <v>34.465031355848417</v>
      </c>
      <c r="AWM12" s="88">
        <f>INDEX('[15]1819 Collected Indicators'!$A$3:$CV$36,MATCH($A12,'[15]1819 Collected Indicators'!$A$3:$A$36,0),MATCH(AWM$1,'[15]1819 Collected Indicators'!$A$3:$CV$3,0))</f>
        <v>34.483687256209947</v>
      </c>
      <c r="AWN12" s="183">
        <f>INDEX('[11]1920 Collected Indicators'!$A$3:$CV$36,MATCH($A12,'[11]1920 Collected Indicators'!$A$3:$A$36,0),MATCH(AWN$1,'[11]1920 Collected Indicators'!$A$3:$CV$3,0))</f>
        <v>32.997398219876153</v>
      </c>
      <c r="AWO12" s="115">
        <v>51.881332692881003</v>
      </c>
      <c r="AWP12" s="116">
        <v>50.116605399501971</v>
      </c>
      <c r="AWQ12" s="116">
        <v>51.6</v>
      </c>
      <c r="AWR12" s="116">
        <v>50.3</v>
      </c>
      <c r="AWS12" s="116">
        <v>42.545323395139896</v>
      </c>
      <c r="AWT12" s="116">
        <v>44.670469348197564</v>
      </c>
      <c r="AWU12" s="88">
        <f>INDEX('[3]Raw data 16-17'!$B$2:$XA$34,MATCH($A12,'[3]Raw data 16-17'!$A$2:$A$34,0),MATCH(AWU$1,'[3]Raw data 16-17'!$B$1:$GU$1,0))</f>
        <v>44.82132317125965</v>
      </c>
      <c r="AWV12" s="88">
        <f>INDEX('[14]1718 Collected Indicators'!$A$3:$CH$36,MATCH($A12,'[14]1718 Collected Indicators'!$A$3:$A$36,0),MATCH(AWV$1,'[14]1718 Collected Indicators'!$A$3:$CH$3,0))</f>
        <v>41.34281702803024</v>
      </c>
      <c r="AWW12" s="88">
        <f>INDEX('[15]1819 Collected Indicators'!$A$3:$CV$36,MATCH($A12,'[15]1819 Collected Indicators'!$A$3:$A$36,0),MATCH(AWW$1,'[15]1819 Collected Indicators'!$A$3:$CV$3,0))</f>
        <v>44.182473504750931</v>
      </c>
      <c r="AWX12" s="183">
        <f>INDEX('[11]1920 Collected Indicators'!$A$3:$CV$36,MATCH($A12,'[11]1920 Collected Indicators'!$A$3:$A$36,0),MATCH(AWX$1,'[11]1920 Collected Indicators'!$A$3:$CV$3,0))</f>
        <v>39.945584529933953</v>
      </c>
      <c r="AWY12" s="119">
        <v>12296.18047799866</v>
      </c>
      <c r="AWZ12" s="131">
        <v>1101</v>
      </c>
      <c r="AXA12" s="131">
        <v>89850</v>
      </c>
      <c r="AXB12" s="88">
        <f t="shared" si="106"/>
        <v>10428.491930996104</v>
      </c>
      <c r="AXC12" s="131">
        <v>937</v>
      </c>
      <c r="AXD12" s="131">
        <v>89850</v>
      </c>
      <c r="AXE12" s="116">
        <f t="shared" si="107"/>
        <v>13874.546852685928</v>
      </c>
      <c r="AXF12" s="131">
        <f t="shared" si="108"/>
        <v>1263</v>
      </c>
      <c r="AXG12" s="131">
        <v>91030</v>
      </c>
      <c r="AXH12" s="141">
        <f t="shared" si="109"/>
        <v>14677.5956284153</v>
      </c>
      <c r="AXI12" s="131">
        <f t="shared" si="110"/>
        <v>1343</v>
      </c>
      <c r="AXJ12" s="131">
        <v>91500</v>
      </c>
      <c r="AXK12" s="141">
        <f t="shared" si="111"/>
        <v>15219.744533448798</v>
      </c>
      <c r="AXL12" s="131">
        <f t="shared" si="112"/>
        <v>1406</v>
      </c>
      <c r="AXM12" s="131">
        <v>92380</v>
      </c>
      <c r="AXN12" s="141">
        <f t="shared" si="113"/>
        <v>15063.481816225521</v>
      </c>
      <c r="AXO12" s="131">
        <f t="shared" si="114"/>
        <v>1400</v>
      </c>
      <c r="AXP12" s="131">
        <v>92940</v>
      </c>
      <c r="AXQ12" s="116">
        <f t="shared" si="115"/>
        <v>16949.152542372882</v>
      </c>
      <c r="AXR12" s="87">
        <f>INDEX('[2]All Previous Years'!$A$1:$EX$34,MATCH($A12,'[2]All Previous Years'!$A$1:$A$34,0),MATCH(AXR$1,'[2]All Previous Years'!$A$1:$EX$1,0))</f>
        <v>1590</v>
      </c>
      <c r="AXS12" s="32">
        <f>INDEX('[3]Raw data 16-17'!$B$2:$XA$34,MATCH($A12,'[3]Raw data 16-17'!$A$2:$A$34,0),MATCH(AXS$1,'[3]Raw data 16-17'!$B$1:$GU$1,0))</f>
        <v>93810</v>
      </c>
      <c r="AXT12" s="88">
        <f t="shared" si="116"/>
        <v>14985.225833685099</v>
      </c>
      <c r="AXU12" s="32">
        <f>INDEX([4]Sheet1!$A$1:$CJ$34, MATCH($A12, [4]Sheet1!$A$1:$A$34, 0), MATCH(AXU$1, [4]Sheet1!$A$1:$CJ$1, 0))</f>
        <v>1420</v>
      </c>
      <c r="AXV12" s="32">
        <f>INDEX('[5]Finance Indicators'!$A$2:$BO$35,MATCH($A12,'[5]Finance Indicators'!$A$2:$A$35,0),MATCH(AXV$1,'[5]Finance Indicators'!$A$2:$BO$2,0))</f>
        <v>94760</v>
      </c>
      <c r="AXW12" s="88">
        <f>INDEX('[6]Finance Indicators'!$B$3:$BO$35,MATCH($A12,'[6]Finance Indicators'!$A$3:$A$35,0),MATCH(AXW$1,'[6]Finance Indicators'!$B$2:$BO$2,0))</f>
        <v>17484.501418514235</v>
      </c>
      <c r="AXX12" s="88">
        <f>INDEX('[6]Finance Indicators'!$B$3:$BO$35,MATCH($A12,'[6]Finance Indicators'!$A$3:$A$35,0),MATCH(AXX$1,'[6]Finance Indicators'!$B$2:$BO$2,0))</f>
        <v>1664</v>
      </c>
      <c r="AXY12" s="88">
        <f>INDEX('[6]Finance Indicators'!$B$3:$BO$35,MATCH($A12,'[6]Finance Indicators'!$A$3:$A$35,0),MATCH(AXY$1,'[6]Finance Indicators'!$B$2:$BO$2,0))</f>
        <v>95170</v>
      </c>
      <c r="AXZ12" s="250">
        <f t="array" ref="AXZ12">INDEX('[7]Finance Indicators'!$A$2:$BO$35,MATCH($A12,'[7]Finance Indicators'!$A$2:$A$35,0),MATCH(AXZ$1,'[7]Finance Indicators'!$A$2:$BO$2,0))</f>
        <v>15974.039568721868</v>
      </c>
      <c r="AYA12" s="250">
        <f t="array" ref="AYA12">INDEX('[7]Finance Indicators'!$A$2:$BO$35,MATCH($A12,'[7]Finance Indicators'!$A$2:$A$35,0),MATCH(AYA$1,'[7]Finance Indicators'!$A$2:$BO$2,0))</f>
        <v>1526</v>
      </c>
      <c r="AYB12" s="250">
        <f t="array" ref="AYB12">INDEX('[7]Finance Indicators'!$A$2:$BO$35,MATCH($A12,'[7]Finance Indicators'!$A$2:$A$35,0),MATCH(AYB$1,'[7]Finance Indicators'!$A$2:$BO$2,0))</f>
        <v>95530</v>
      </c>
      <c r="AYC12" s="119">
        <f>(AWY12*100)/Deflators!$B$2</f>
        <v>14485.189568129117</v>
      </c>
      <c r="AYD12" s="137">
        <f>(AXB12*100)/Deflators!$B$3</f>
        <v>12101.531716134648</v>
      </c>
      <c r="AYE12" s="137">
        <f>(AXE12*100)/Deflators!$B$4</f>
        <v>15777.839460142513</v>
      </c>
      <c r="AYF12" s="137">
        <f>(AXH12*100)/Deflators!$B$5</f>
        <v>16395.339440423308</v>
      </c>
      <c r="AYG12" s="137">
        <f>(AXK12*100)/Deflators!$B$6</f>
        <v>16769.700909731655</v>
      </c>
      <c r="AYH12" s="137">
        <f>(AXN12*100)/Deflators!$B$7</f>
        <v>16463.190504514609</v>
      </c>
      <c r="AYI12" s="88">
        <f>(AXQ12*100)/Deflators!$B$8</f>
        <v>18076.705099669889</v>
      </c>
      <c r="AYJ12" s="88">
        <f>(AXT12*100)/Deflators!$B$9</f>
        <v>15705.586098470601</v>
      </c>
      <c r="AYK12" s="88">
        <f>(AXW12*100)/Deflators!$B$10</f>
        <v>17911.672416046422</v>
      </c>
      <c r="AYL12" s="182">
        <f>(AXZ12*100)/Deflators!$B$11</f>
        <v>15974.039568721868</v>
      </c>
      <c r="AYM12" s="119">
        <f t="shared" si="117"/>
        <v>6129.8473030868936</v>
      </c>
      <c r="AYN12" s="131">
        <v>558</v>
      </c>
      <c r="AYO12" s="131">
        <v>91030</v>
      </c>
      <c r="AYP12" s="88">
        <f t="shared" si="118"/>
        <v>7617.4863387978139</v>
      </c>
      <c r="AYQ12" s="131">
        <v>697</v>
      </c>
      <c r="AYR12" s="131">
        <v>91500</v>
      </c>
      <c r="AYS12" s="116">
        <f t="shared" si="119"/>
        <v>8021.2167135743675</v>
      </c>
      <c r="AYT12" s="131">
        <v>741</v>
      </c>
      <c r="AYU12" s="32">
        <v>92380</v>
      </c>
      <c r="AYV12" s="116">
        <f t="shared" si="120"/>
        <v>7865.2894340434686</v>
      </c>
      <c r="AYW12" s="131">
        <v>731</v>
      </c>
      <c r="AYX12" s="32">
        <v>92940</v>
      </c>
      <c r="AYY12" s="116">
        <f t="shared" si="121"/>
        <v>7024.8374373734141</v>
      </c>
      <c r="AYZ12" s="87">
        <f>INDEX('[2]All Previous Years'!$A$1:$EX$34,MATCH($A12,'[2]All Previous Years'!$A$1:$A$34,0),MATCH(AYZ$1,'[2]All Previous Years'!$A$1:$EX$1,0))</f>
        <v>659</v>
      </c>
      <c r="AZA12" s="32">
        <f>INDEX('[3]Raw data 16-17'!$B$2:$XA$34,MATCH($A12,'[3]Raw data 16-17'!$A$2:$A$34,0),MATCH(AZA$1,'[3]Raw data 16-17'!$B$1:$GU$1,0))</f>
        <v>93810</v>
      </c>
      <c r="AZB12" s="88">
        <f t="shared" si="122"/>
        <v>8136.3444491346563</v>
      </c>
      <c r="AZC12" s="32">
        <f>INDEX([4]Sheet1!$A$1:$CJ$34, MATCH($A12, [4]Sheet1!$A$1:$A$34, 0), MATCH(AZC$1, [4]Sheet1!$A$1:$CJ$1, 0))</f>
        <v>771</v>
      </c>
      <c r="AZD12" s="32">
        <f>INDEX('[5]Finance Indicators'!$A$2:$BO$35,MATCH($A12,'[5]Finance Indicators'!$A$2:$A$35,0),MATCH(AZD$1,'[5]Finance Indicators'!$A$2:$BO$2,0))</f>
        <v>94760</v>
      </c>
      <c r="AZE12" s="88">
        <f>INDEX('[6]Finance Indicators'!$B$3:$BO$35,MATCH($A12,'[6]Finance Indicators'!$A$3:$A$35,0),MATCH(AZE$1,'[6]Finance Indicators'!$B$2:$BO$2,0))</f>
        <v>9814.0170221708522</v>
      </c>
      <c r="AZF12" s="88">
        <f>INDEX('[6]Finance Indicators'!$B$3:$BO$35,MATCH($A12,'[6]Finance Indicators'!$A$3:$A$35,0),MATCH(AZF$1,'[6]Finance Indicators'!$B$2:$BO$2,0))</f>
        <v>934</v>
      </c>
      <c r="AZG12" s="88">
        <f>INDEX('[6]Finance Indicators'!$B$3:$BO$35,MATCH($A12,'[6]Finance Indicators'!$A$3:$A$35,0),MATCH(AZG$1,'[6]Finance Indicators'!$B$2:$BO$2,0))</f>
        <v>95170</v>
      </c>
      <c r="AZH12" s="250">
        <f t="array" ref="AZH12">INDEX('[7]Finance Indicators'!$A$2:$BO$35,MATCH($A12,'[7]Finance Indicators'!$A$2:$A$35,0),MATCH(AZH$1,'[7]Finance Indicators'!$A$2:$BO$2,0))</f>
        <v>8782.5813880456408</v>
      </c>
      <c r="AZI12" s="250">
        <f t="array" ref="AZI12">INDEX('[7]Finance Indicators'!$A$2:$BO$35,MATCH($A12,'[7]Finance Indicators'!$A$2:$A$35,0),MATCH(AZI$1,'[7]Finance Indicators'!$A$2:$BO$2,0))</f>
        <v>839</v>
      </c>
      <c r="AZJ12" s="250">
        <f t="array" ref="AZJ12">INDEX('[7]Finance Indicators'!$A$2:$BO$35,MATCH($A12,'[7]Finance Indicators'!$A$2:$A$35,0),MATCH(AZJ$1,'[7]Finance Indicators'!$A$2:$BO$2,0))</f>
        <v>95530</v>
      </c>
      <c r="AZK12" s="139">
        <f>(AYM12*100)/Deflators!$B$4</f>
        <v>6970.7319230083313</v>
      </c>
      <c r="AZL12" s="137">
        <f>(AYP12*100)/Deflators!$B$5</f>
        <v>8508.9736336374135</v>
      </c>
      <c r="AZM12" s="137">
        <f>(AYS12*100)/Deflators!$B$6</f>
        <v>8838.0856145883063</v>
      </c>
      <c r="AZN12" s="137">
        <f>(AYV12*100)/Deflators!$B$7</f>
        <v>8596.1373277144121</v>
      </c>
      <c r="AZO12" s="88">
        <f>(AYY12*100)/Deflators!$B$8</f>
        <v>7492.1689689826762</v>
      </c>
      <c r="AZP12" s="88">
        <f>(AZB12*100)/Deflators!$B$9</f>
        <v>8527.4696351555158</v>
      </c>
      <c r="AZQ12" s="88">
        <f>(AZE12*100)/Deflators!$B$10</f>
        <v>10053.787281602979</v>
      </c>
      <c r="AZR12" s="183">
        <f>(AZH12*100)/Deflators!$B$11</f>
        <v>8782.5813880456408</v>
      </c>
      <c r="AZS12" s="115">
        <f t="shared" si="123"/>
        <v>7744.6995495990341</v>
      </c>
      <c r="AZT12" s="131">
        <v>705</v>
      </c>
      <c r="AZU12" s="131">
        <v>91030</v>
      </c>
      <c r="AZV12" s="116">
        <f t="shared" si="124"/>
        <v>7060.1092896174869</v>
      </c>
      <c r="AZW12" s="131">
        <v>646</v>
      </c>
      <c r="AZX12" s="131">
        <v>91500</v>
      </c>
      <c r="AZY12" s="116">
        <f t="shared" si="125"/>
        <v>7198.5278198744318</v>
      </c>
      <c r="AZZ12" s="131">
        <v>665</v>
      </c>
      <c r="BAA12" s="32">
        <v>92380</v>
      </c>
      <c r="BAB12" s="116">
        <f t="shared" si="126"/>
        <v>7198.1923821820537</v>
      </c>
      <c r="BAC12" s="131">
        <v>669</v>
      </c>
      <c r="BAD12" s="32">
        <v>92940</v>
      </c>
      <c r="BAE12" s="116">
        <f t="shared" si="127"/>
        <v>9924.3151049994667</v>
      </c>
      <c r="BAF12" s="87">
        <f>INDEX('[2]All Previous Years'!$A$1:$EX$34,MATCH($A12,'[2]All Previous Years'!$A$1:$A$34,0),MATCH(BAF$1,'[2]All Previous Years'!$A$1:$EX$1,0))</f>
        <v>931</v>
      </c>
      <c r="BAG12" s="32">
        <f>INDEX('[3]Raw data 16-17'!$B$2:$XA$34,MATCH($A12,'[3]Raw data 16-17'!$A$2:$A$34,0),MATCH(BAG$1,'[3]Raw data 16-17'!$B$1:$GU$1,0))</f>
        <v>93810</v>
      </c>
      <c r="BAH12" s="88">
        <f t="shared" si="128"/>
        <v>6848.8813845504428</v>
      </c>
      <c r="BAI12" s="32">
        <f>INDEX([4]Sheet1!$A$1:$CJ$34, MATCH($A12, [4]Sheet1!$A$1:$A$34, 0), MATCH(BAI$1, [4]Sheet1!$A$1:$CJ$1, 0))</f>
        <v>649</v>
      </c>
      <c r="BAJ12" s="32">
        <f>INDEX('[5]Finance Indicators'!$A$2:$BO$35,MATCH($A12,'[5]Finance Indicators'!$A$2:$A$35,0),MATCH(BAJ$1,'[5]Finance Indicators'!$A$2:$BO$2,0))</f>
        <v>94760</v>
      </c>
      <c r="BAK12" s="88">
        <f>INDEX('[6]Finance Indicators'!$B$3:$BO$35,MATCH($A12,'[6]Finance Indicators'!$A$3:$A$35,0),MATCH(BAK$1,'[6]Finance Indicators'!$B$2:$BO$2,0))</f>
        <v>7670.484396343385</v>
      </c>
      <c r="BAL12" s="88">
        <f>INDEX('[6]Finance Indicators'!$B$3:$BO$35,MATCH($A12,'[6]Finance Indicators'!$A$3:$A$35,0),MATCH(BAL$1,'[6]Finance Indicators'!$B$2:$BO$2,0))</f>
        <v>730</v>
      </c>
      <c r="BAM12" s="88">
        <f>INDEX('[6]Finance Indicators'!$B$3:$BO$35,MATCH($A12,'[6]Finance Indicators'!$A$3:$A$35,0),MATCH(BAM$1,'[6]Finance Indicators'!$B$2:$BO$2,0))</f>
        <v>95170</v>
      </c>
      <c r="BAN12" s="250">
        <f t="array" ref="BAN12">INDEX('[7]Finance Indicators'!$A$2:$BO$35,MATCH($A12,'[7]Finance Indicators'!$A$2:$A$35,0),MATCH(BAN$1,'[7]Finance Indicators'!$A$2:$BO$2,0))</f>
        <v>7191.4581806762271</v>
      </c>
      <c r="BAO12" s="250">
        <f t="array" ref="BAO12">INDEX('[7]Finance Indicators'!$A$2:$BO$35,MATCH($A12,'[7]Finance Indicators'!$A$2:$A$35,0),MATCH(BAO$1,'[7]Finance Indicators'!$A$2:$BO$2,0))</f>
        <v>687</v>
      </c>
      <c r="BAP12" s="250">
        <f t="array" ref="BAP12">INDEX('[7]Finance Indicators'!$A$2:$BO$35,MATCH($A12,'[7]Finance Indicators'!$A$2:$A$35,0),MATCH(BAP$1,'[7]Finance Indicators'!$A$2:$BO$2,0))</f>
        <v>95530</v>
      </c>
      <c r="BAQ12" s="139">
        <f>(AZS12*100)/Deflators!$B$4</f>
        <v>8807.1075371341831</v>
      </c>
      <c r="BAR12" s="137">
        <f>(AZV12*100)/Deflators!$B$5</f>
        <v>7886.3658067858969</v>
      </c>
      <c r="BAS12" s="137">
        <f>(AZY12*100)/Deflators!$B$6</f>
        <v>7931.6152951433514</v>
      </c>
      <c r="BAT12" s="137">
        <f>(BAB12*100)/Deflators!$B$7</f>
        <v>7867.0531768001956</v>
      </c>
      <c r="BAU12" s="137">
        <f>(BAE12*100)/Deflators!$B$8</f>
        <v>10584.536130687211</v>
      </c>
      <c r="BAV12" s="137">
        <f>(BAH12*100)/Deflators!$B$9</f>
        <v>7178.1164633150829</v>
      </c>
      <c r="BAW12" s="137">
        <f>(BAK12*100)/Deflators!$B$10</f>
        <v>7857.8851344434424</v>
      </c>
      <c r="BAX12" s="245">
        <f>(BAN12*100)/Deflators!$B$11</f>
        <v>7191.4581806762271</v>
      </c>
      <c r="BAY12" s="144">
        <v>45.362667290793425</v>
      </c>
      <c r="BAZ12" s="145">
        <v>53.106545421982929</v>
      </c>
      <c r="BBA12" s="145">
        <v>54.174485025036034</v>
      </c>
      <c r="BBB12" s="145">
        <v>56.329586216138573</v>
      </c>
      <c r="BBC12" s="145">
        <v>56.1</v>
      </c>
      <c r="BBD12" s="145">
        <v>56.41883525286373</v>
      </c>
      <c r="BBE12" s="88">
        <f>INDEX('[3]Raw data 16-17'!$B$2:$XA$34,MATCH($A12,'[3]Raw data 16-17'!$A$2:$A$34,0),MATCH(BBE$1,'[3]Raw data 16-17'!$B$1:$GU$1,0))</f>
        <v>60.787109310966905</v>
      </c>
      <c r="BBF12" s="88">
        <f>INDEX('[14]1718 Collected Indicators'!$A$3:$CH$36,MATCH($A12,'[14]1718 Collected Indicators'!$A$3:$A$36,0),MATCH(BBF$1,'[14]1718 Collected Indicators'!$A$3:$CH$3,0))</f>
        <v>67.14540110504673</v>
      </c>
      <c r="BBG12" s="88">
        <f>INDEX('[15]1819 Collected Indicators'!$A$3:$CV$36,MATCH($A12,'[15]1819 Collected Indicators'!$A$3:$A$36,0),MATCH(BBG$1,'[15]1819 Collected Indicators'!$A$3:$CV$3,0))</f>
        <v>66.2</v>
      </c>
      <c r="BBH12" s="126">
        <f>INDEX('[11]1920 Collected Indicators'!$A$3:$CV$36,MATCH($A12,'[11]1920 Collected Indicators'!$A$3:$A$36,0),MATCH(BBH$1,'[11]1920 Collected Indicators'!$A$3:$CV$3,0))</f>
        <v>67.792579700484794</v>
      </c>
      <c r="BBI12" s="133">
        <f t="shared" si="8"/>
        <v>80.399999999999991</v>
      </c>
      <c r="BBJ12" s="116">
        <f t="shared" si="8"/>
        <v>76.666666666666671</v>
      </c>
      <c r="BBK12" s="116">
        <f t="shared" si="8"/>
        <v>75.333333333333329</v>
      </c>
      <c r="BBL12" s="116">
        <f t="shared" si="8"/>
        <v>74.333333333333329</v>
      </c>
      <c r="BBM12" s="136">
        <f t="shared" si="8"/>
        <v>73</v>
      </c>
      <c r="BBN12" s="116">
        <f t="shared" si="8"/>
        <v>75.899999999999991</v>
      </c>
      <c r="BBO12" s="248">
        <f t="shared" si="8"/>
        <v>79.899999999999991</v>
      </c>
      <c r="BBP12" s="144">
        <f t="shared" si="9"/>
        <v>75.266666666666666</v>
      </c>
      <c r="BBQ12" s="145">
        <f t="shared" si="9"/>
        <v>74.666666666666671</v>
      </c>
      <c r="BBR12" s="145">
        <f t="shared" si="9"/>
        <v>72</v>
      </c>
      <c r="BBS12" s="145">
        <f t="shared" si="9"/>
        <v>72.333333333333329</v>
      </c>
      <c r="BBT12" s="146">
        <f t="shared" si="9"/>
        <v>74.666666666666671</v>
      </c>
      <c r="BBU12" s="145">
        <f t="shared" si="9"/>
        <v>71.166666666666671</v>
      </c>
      <c r="BBV12" s="248">
        <f t="shared" si="9"/>
        <v>67.5</v>
      </c>
      <c r="BBW12" s="115">
        <v>6.5572541340650199</v>
      </c>
      <c r="BBX12" s="116">
        <v>7.124105281132123</v>
      </c>
      <c r="BBY12" s="136">
        <v>9.5225435982315325</v>
      </c>
      <c r="BBZ12" s="115">
        <f>INDEX([38]HSN1b!$V$1:$AL$36,MATCH($A12,[38]HSN1b!$V$1:$V$36,0),MATCH(BBZ$1,[38]HSN1b!$V$1:$AL$1,0))</f>
        <v>9.39</v>
      </c>
      <c r="BCA12" s="131">
        <f>INDEX([38]HSN1b!$V$1:$AL$36,MATCH($A12,[38]HSN1b!$V$1:$V$36,0),MATCH(BCA$1,[38]HSN1b!$V$1:$AL$1,0))</f>
        <v>870827</v>
      </c>
      <c r="BCB12" s="131">
        <f>INDEX([38]HSN1b!$V$1:$AL$36,MATCH($A12,[38]HSN1b!$V$1:$V$36,0),MATCH(BCB$1,[38]HSN1b!$V$1:$AL$1,0))</f>
        <v>9277028</v>
      </c>
      <c r="BCC12" s="116">
        <f>INDEX([38]HSN1b!$V$1:$AL$36,MATCH($A12,[38]HSN1b!$V$1:$V$36,0),MATCH(BCC$1,[38]HSN1b!$V$1:$AL$1,0))</f>
        <v>9.85</v>
      </c>
      <c r="BCD12" s="131">
        <f>INDEX([38]HSN1b!$V$1:$AL$36,MATCH($A12,[38]HSN1b!$V$1:$V$36,0),MATCH(BCD$1,[38]HSN1b!$V$1:$AL$1,0))</f>
        <v>952303</v>
      </c>
      <c r="BCE12" s="131">
        <f>INDEX([38]HSN1b!$V$1:$AL$36,MATCH($A12,[38]HSN1b!$V$1:$V$36,0),MATCH(BCE$1,[38]HSN1b!$V$1:$AL$1,0))</f>
        <v>9664761</v>
      </c>
      <c r="BCF12" s="116">
        <f>INDEX([38]HSN1b!$V$1:$AL$36,MATCH($A12,[38]HSN1b!$V$1:$V$36,0),MATCH(BCF$1,[38]HSN1b!$V$1:$AL$1,0))</f>
        <v>7.31</v>
      </c>
      <c r="BCG12" s="131">
        <f>INDEX([38]HSN1b!$V$1:$AL$36,MATCH($A12,[38]HSN1b!$V$1:$V$36,0),MATCH(BCG$1,[38]HSN1b!$V$1:$AL$1,0))</f>
        <v>738859</v>
      </c>
      <c r="BCH12" s="131">
        <f>INDEX([38]HSN1b!$V$1:$AL$36,MATCH($A12,[38]HSN1b!$V$1:$V$36,0),MATCH(BCH$1,[38]HSN1b!$V$1:$AL$1,0))</f>
        <v>10109412</v>
      </c>
      <c r="BCI12" s="116">
        <f>INDEX([38]HSN1b!$V$1:$AL$36,MATCH($A12,[38]HSN1b!$V$1:$V$36,0),MATCH(BCI$1,[38]HSN1b!$V$1:$AL$1,0))</f>
        <v>6.68</v>
      </c>
      <c r="BCJ12" s="131">
        <f>INDEX([38]HSN1b!$V$1:$AL$36,MATCH($A12,[38]HSN1b!$V$1:$V$36,0),MATCH(BCJ$1,[38]HSN1b!$V$1:$AL$1,0))</f>
        <v>704882</v>
      </c>
      <c r="BCK12" s="131">
        <f>INDEX([38]HSN1b!$V$1:$AL$36,MATCH($A12,[38]HSN1b!$V$1:$V$36,0),MATCH(BCK$1,[38]HSN1b!$V$1:$AL$1,0))</f>
        <v>10557921</v>
      </c>
      <c r="BCL12" s="88">
        <f>INDEX('[14]1718 Collected Indicators'!$A$3:$CH$36,MATCH($A12,'[14]1718 Collected Indicators'!$A$3:$A$36,0),MATCH(BCL$1,'[14]1718 Collected Indicators'!$A$3:$CH$3,0))</f>
        <v>4.9612002689647348</v>
      </c>
      <c r="BCM12" s="32">
        <f>INDEX('[14]1718 Collected Indicators'!$A$3:$CH$36,MATCH($A12,'[14]1718 Collected Indicators'!$A$3:$A$36,0),MATCH(BCM$1,'[14]1718 Collected Indicators'!$A$3:$CH$3,0))</f>
        <v>537872</v>
      </c>
      <c r="BCN12" s="32">
        <f>INDEX('[14]1718 Collected Indicators'!$A$3:$CH$36,MATCH($A12,'[14]1718 Collected Indicators'!$A$3:$A$36,0),MATCH(BCN$1,'[14]1718 Collected Indicators'!$A$3:$CH$3,0))</f>
        <v>10841570</v>
      </c>
      <c r="BCO12" s="88">
        <f>INDEX('[15]1819 Collected Indicators'!$A$3:$CV$36,MATCH($A12,'[15]1819 Collected Indicators'!$A$3:$A$36,0),MATCH(BCO$1,'[15]1819 Collected Indicators'!$A$3:$CV$3,0))</f>
        <v>5.8275419128794619</v>
      </c>
      <c r="BCP12" s="32">
        <f>INDEX('[15]1819 Collected Indicators'!$A$3:$CV$36,MATCH($A12,'[15]1819 Collected Indicators'!$A$3:$A$36,0),MATCH(BCP$1,'[15]1819 Collected Indicators'!$A$3:$CV$3,0))</f>
        <v>653878</v>
      </c>
      <c r="BCQ12" s="40">
        <f>INDEX('[15]1819 Collected Indicators'!$A$3:$CV$36,MATCH($A12,'[15]1819 Collected Indicators'!$A$3:$A$36,0),MATCH(BCQ$1,'[15]1819 Collected Indicators'!$A$3:$CV$3,0))</f>
        <v>11220477</v>
      </c>
      <c r="BCR12" s="40">
        <f>INDEX('[11]1920 Collected Indicators'!$A$3:$CV$36,MATCH($A12,'[11]1920 Collected Indicators'!$A$3:$A$36,0),MATCH(BCR$1,'[11]1920 Collected Indicators'!$A$3:$CV$3,0))</f>
        <v>6.471143446052122</v>
      </c>
      <c r="BCS12" s="32">
        <f>INDEX('[11]1920 Collected Indicators'!$A$3:$CV$36,MATCH($A12,'[11]1920 Collected Indicators'!$A$3:$A$36,0),MATCH(BCS$1,'[11]1920 Collected Indicators'!$A$3:$CV$3,0))</f>
        <v>761022</v>
      </c>
      <c r="BCT12" s="262">
        <f>INDEX('[11]1920 Collected Indicators'!$A$3:$CV$36,MATCH($A12,'[11]1920 Collected Indicators'!$A$3:$A$36,0),MATCH(BCT$1,'[11]1920 Collected Indicators'!$A$3:$CV$3,0))</f>
        <v>11760240</v>
      </c>
      <c r="BCU12" s="115">
        <v>1.5180032991520975</v>
      </c>
      <c r="BCV12" s="116">
        <v>1.9002182383100166</v>
      </c>
      <c r="BCW12" s="116">
        <v>1.7777020029888988</v>
      </c>
      <c r="BCX12" s="116">
        <f>INDEX([38]HSN2!$V$1:$AL$36,MATCH($A12,[38]HSN2!$V$1:$V$36,0),MATCH(BCX$1,[38]HSN2!$V$1:$AL$1,0))</f>
        <v>1.31</v>
      </c>
      <c r="BCY12" s="131">
        <f>INDEX([38]HSN2!$V$1:$AL$36,MATCH($A12,[38]HSN2!$V$1:$V$36,0),MATCH(BCY$1,[38]HSN2!$V$1:$AL$1,0))</f>
        <v>121797</v>
      </c>
      <c r="BCZ12" s="131">
        <f>INDEX([38]HSN2!$V$1:$AL$36,MATCH($A12,[38]HSN2!$V$1:$V$36,0),MATCH(BCZ$1,[38]HSN2!$V$1:$AL$1,0))</f>
        <v>9277028</v>
      </c>
      <c r="BDA12" s="116">
        <f>INDEX([38]HSN2!$V$1:$AL$36,MATCH($A12,[38]HSN2!$V$1:$V$36,0),MATCH(BDA$1,[38]HSN2!$V$1:$AL$1,0))</f>
        <v>0.8</v>
      </c>
      <c r="BDB12" s="131">
        <f>INDEX([38]HSN2!$V$1:$AL$36,MATCH($A12,[38]HSN2!$V$1:$V$36,0),MATCH(BDB$1,[38]HSN2!$V$1:$AL$1,0))</f>
        <v>77247</v>
      </c>
      <c r="BDC12" s="131">
        <f>INDEX([38]HSN2!$V$1:$AL$36,MATCH($A12,[38]HSN2!$V$1:$V$36,0),MATCH(BDC$1,[38]HSN2!$V$1:$AL$1,0))</f>
        <v>9664761</v>
      </c>
      <c r="BDD12" s="116">
        <f>INDEX([38]HSN2!$V$1:$AL$36,MATCH($A12,[38]HSN2!$V$1:$V$36,0),MATCH(BDD$1,[38]HSN2!$V$1:$AL$1,0))</f>
        <v>0.88</v>
      </c>
      <c r="BDE12" s="131">
        <f>INDEX([38]HSN2!$V$1:$AL$36,MATCH($A12,[38]HSN2!$V$1:$V$36,0),MATCH(BDE$1,[38]HSN2!$V$1:$AL$1,0))</f>
        <v>89180</v>
      </c>
      <c r="BDF12" s="131">
        <f>INDEX([38]HSN2!$V$1:$AL$36,MATCH($A12,[38]HSN2!$V$1:$V$36,0),MATCH(BDF$1,[38]HSN2!$V$1:$AL$1,0))</f>
        <v>10109412</v>
      </c>
      <c r="BDG12" s="116">
        <f>INDEX([38]HSN2!$V$1:$AL$36,MATCH($A12,[38]HSN2!$V$1:$V$36,0),MATCH(BDG$1,[38]HSN2!$V$1:$AL$1,0))</f>
        <v>0.94</v>
      </c>
      <c r="BDH12" s="131">
        <f>INDEX([38]HSN2!$V$1:$AL$36,MATCH($A12,[38]HSN2!$V$1:$V$36,0),MATCH(BDH$1,[38]HSN2!$V$1:$AL$1,0))</f>
        <v>99352</v>
      </c>
      <c r="BDI12" s="131">
        <f>INDEX([38]HSN2!$V$1:$AL$36,MATCH($A12,[38]HSN2!$V$1:$V$36,0),MATCH(BDI$1,[38]HSN2!$V$1:$AL$1,0))</f>
        <v>10557921</v>
      </c>
      <c r="BDJ12" s="88">
        <f>INDEX('[14]1718 Collected Indicators'!$A$3:$CH$36,MATCH($A12,'[14]1718 Collected Indicators'!$A$3:$A$36,0),MATCH(BDJ$1,'[14]1718 Collected Indicators'!$A$3:$CH$3,0))</f>
        <v>0.9263049539872914</v>
      </c>
      <c r="BDK12" s="32">
        <f>INDEX('[14]1718 Collected Indicators'!$A$3:$CH$36,MATCH($A12,'[14]1718 Collected Indicators'!$A$3:$A$36,0),MATCH(BDK$1,'[14]1718 Collected Indicators'!$A$3:$CH$3,0))</f>
        <v>100426</v>
      </c>
      <c r="BDL12" s="32">
        <f>INDEX('[14]1718 Collected Indicators'!$A$3:$CH$36,MATCH($A12,'[14]1718 Collected Indicators'!$A$3:$A$36,0),MATCH(BDL$1,'[14]1718 Collected Indicators'!$A$3:$CH$3,0))</f>
        <v>10841570</v>
      </c>
      <c r="BDM12" s="88">
        <f>INDEX('[15]1819 Collected Indicators'!$A$3:$CV$36,MATCH($A12,'[15]1819 Collected Indicators'!$A$3:$A$36,0),MATCH(BDM$1,'[15]1819 Collected Indicators'!$A$3:$CV$3,0))</f>
        <v>1.353908572692587</v>
      </c>
      <c r="BDN12" s="32">
        <f>INDEX('[15]1819 Collected Indicators'!$A$3:$CV$36,MATCH($A12,'[15]1819 Collected Indicators'!$A$3:$A$36,0),MATCH(BDN$1,'[15]1819 Collected Indicators'!$A$3:$CV$3,0))</f>
        <v>151915</v>
      </c>
      <c r="BDO12" s="40">
        <f>INDEX('[15]1819 Collected Indicators'!$A$3:$CV$36,MATCH($A12,'[15]1819 Collected Indicators'!$A$3:$A$36,0),MATCH(BDO$1,'[15]1819 Collected Indicators'!$A$3:$CV$3,0))</f>
        <v>11220477</v>
      </c>
      <c r="BDP12" s="32">
        <f>INDEX('[11]1920 Collected Indicators'!$A$3:$CV$36,MATCH($A12,'[11]1920 Collected Indicators'!$A$3:$A$36,0),MATCH(BDP$1,'[11]1920 Collected Indicators'!$A$3:$CV$3,0))</f>
        <v>1.780728964715006</v>
      </c>
      <c r="BDQ12" s="262">
        <f>INDEX('[11]1920 Collected Indicators'!$A$3:$CV$36,MATCH($A12,'[11]1920 Collected Indicators'!$A$3:$A$36,0),MATCH(BDQ$1,'[11]1920 Collected Indicators'!$A$3:$CV$3,0))</f>
        <v>209418</v>
      </c>
      <c r="BDR12" s="33">
        <f>INDEX('[11]1920 Collected Indicators'!$A$3:$CV$36,MATCH($A12,'[11]1920 Collected Indicators'!$A$3:$A$36,0),MATCH(BDR$1,'[11]1920 Collected Indicators'!$A$3:$CV$3,0))</f>
        <v>11760240</v>
      </c>
      <c r="BDS12" s="133">
        <v>68.355671788166077</v>
      </c>
      <c r="BDT12" s="116">
        <v>71.175311884438614</v>
      </c>
      <c r="BDU12" s="116">
        <v>84.109679550710268</v>
      </c>
      <c r="BDV12" s="116">
        <f>INDEX([38]HSN3!$V$1:$AL$36,MATCH($A12,[38]HSN3!$V$1:$V$36,0),MATCH(BDV$1,[38]HSN3!$V$1:$AL$1,0))</f>
        <v>92.89</v>
      </c>
      <c r="BDW12" s="131">
        <f>INDEX([38]HSN3!$V$1:$AL$36,MATCH($A12,[38]HSN3!$V$1:$V$36,0),MATCH(BDW$1,[38]HSN3!$V$1:$AL$1,0))</f>
        <v>2797</v>
      </c>
      <c r="BDX12" s="131">
        <f>INDEX([38]HSN3!$V$1:$AL$36,MATCH($A12,[38]HSN3!$V$1:$V$36,0),MATCH(BDX$1,[38]HSN3!$V$1:$AL$1,0))</f>
        <v>3011</v>
      </c>
      <c r="BDY12" s="116">
        <f>INDEX([38]HSN3!$V$1:$AL$36,MATCH($A12,[38]HSN3!$V$1:$V$36,0),MATCH(BDY$1,[38]HSN3!$V$1:$AL$1,0))</f>
        <v>97.17</v>
      </c>
      <c r="BDZ12" s="131">
        <f>INDEX([38]HSN3!$V$1:$AL$36,MATCH($A12,[38]HSN3!$V$1:$V$36,0),MATCH(BDZ$1,[38]HSN3!$V$1:$AL$1,0))</f>
        <v>2918</v>
      </c>
      <c r="BEA12" s="131">
        <f>INDEX([38]HSN3!$V$1:$AL$36,MATCH($A12,[38]HSN3!$V$1:$V$36,0),MATCH(BEA$1,[38]HSN3!$V$1:$AL$1,0))</f>
        <v>3003</v>
      </c>
      <c r="BEB12" s="116">
        <f>INDEX([38]HSN3!$V$1:$AL$36,MATCH($A12,[38]HSN3!$V$1:$V$36,0),MATCH(BEB$1,[38]HSN3!$V$1:$AL$1,0))</f>
        <v>96.99</v>
      </c>
      <c r="BEC12" s="131">
        <f>INDEX([38]HSN3!$V$1:$AL$36,MATCH($A12,[38]HSN3!$V$1:$V$36,0),MATCH(BEC$1,[38]HSN3!$V$1:$AL$1,0))</f>
        <v>2903</v>
      </c>
      <c r="BED12" s="131">
        <f>INDEX([38]HSN3!$V$1:$AL$36,MATCH($A12,[38]HSN3!$V$1:$V$36,0),MATCH(BED$1,[38]HSN3!$V$1:$AL$1,0))</f>
        <v>2993</v>
      </c>
      <c r="BEE12" s="116">
        <f>INDEX([38]HSN3!$V$1:$AL$36,MATCH($A12,[38]HSN3!$V$1:$V$36,0),MATCH(BEE$1,[38]HSN3!$V$1:$AL$1,0))</f>
        <v>97.17</v>
      </c>
      <c r="BEF12" s="131">
        <f>INDEX([38]HSN3!$V$1:$AL$36,MATCH($A12,[38]HSN3!$V$1:$V$36,0),MATCH(BEF$1,[38]HSN3!$V$1:$AL$1,0))</f>
        <v>2889</v>
      </c>
      <c r="BEG12" s="131">
        <f>INDEX([38]HSN3!$V$1:$AL$36,MATCH($A12,[38]HSN3!$V$1:$V$36,0),MATCH(BEG$1,[38]HSN3!$V$1:$AL$1,0))</f>
        <v>2973</v>
      </c>
      <c r="BEH12" s="88">
        <f>INDEX('[14]1718 Collected Indicators'!$A$3:$CH$36,MATCH($A12,'[14]1718 Collected Indicators'!$A$3:$A$36,0),MATCH(BEH$1,'[14]1718 Collected Indicators'!$A$3:$CH$3,0))</f>
        <v>97.550187138482485</v>
      </c>
      <c r="BEI12" s="32">
        <f>INDEX('[14]1718 Collected Indicators'!$A$3:$CH$36,MATCH($A12,'[14]1718 Collected Indicators'!$A$3:$A$36,0),MATCH(BEI$1,'[14]1718 Collected Indicators'!$A$3:$CH$3,0))</f>
        <v>2867</v>
      </c>
      <c r="BEJ12" s="32">
        <f>INDEX('[14]1718 Collected Indicators'!$A$3:$CH$36,MATCH($A12,'[14]1718 Collected Indicators'!$A$3:$A$36,0),MATCH(BEJ$1,'[14]1718 Collected Indicators'!$A$3:$CH$3,0))</f>
        <v>2939</v>
      </c>
      <c r="BEK12" s="88">
        <f>INDEX('[15]1819 Collected Indicators'!$A$3:$CV$36,MATCH($A12,'[15]1819 Collected Indicators'!$A$3:$A$36,0),MATCH(BEK$1,'[15]1819 Collected Indicators'!$A$3:$CV$3,0))</f>
        <v>97.427217332430601</v>
      </c>
      <c r="BEL12" s="32">
        <f>INDEX('[15]1819 Collected Indicators'!$A$3:$CV$36,MATCH($A12,'[15]1819 Collected Indicators'!$A$3:$A$36,0),MATCH(BEL$1,'[15]1819 Collected Indicators'!$A$3:$CV$3,0))</f>
        <v>2878</v>
      </c>
      <c r="BEM12" s="32">
        <f>INDEX('[15]1819 Collected Indicators'!$A$3:$CV$36,MATCH($A12,'[15]1819 Collected Indicators'!$A$3:$A$36,0),MATCH(BEM$1,'[15]1819 Collected Indicators'!$A$3:$CV$3,0))</f>
        <v>2954</v>
      </c>
      <c r="BEN12" s="284">
        <f>INDEX('[11]1920 Collected Indicators'!$A$3:$CV$36,MATCH($A12,'[11]1920 Collected Indicators'!$A$3:$A$36,0),MATCH(BEN$1,'[11]1920 Collected Indicators'!$A$3:$CV$3,0))</f>
        <v>97.896494156928213</v>
      </c>
      <c r="BEO12" s="39">
        <f>INDEX('[11]1920 Collected Indicators'!$A$3:$CV$36,MATCH($A12,'[11]1920 Collected Indicators'!$A$3:$A$36,0),MATCH(BEO$1,'[11]1920 Collected Indicators'!$A$3:$CV$3,0))</f>
        <v>2932</v>
      </c>
      <c r="BEP12" s="287">
        <f>INDEX('[11]1920 Collected Indicators'!$A$3:$CV$36,MATCH($A12,'[11]1920 Collected Indicators'!$A$3:$A$36,0),MATCH(BEP$1,'[11]1920 Collected Indicators'!$A$3:$CV$3,0))</f>
        <v>2995</v>
      </c>
      <c r="BEQ12" s="133">
        <v>86.441027757713343</v>
      </c>
      <c r="BER12" s="116">
        <v>92.337692131222752</v>
      </c>
      <c r="BES12" s="136">
        <v>87.421875</v>
      </c>
      <c r="BET12" s="115">
        <f>INDEX([38]HSN4b!$V$1:$AL$36,MATCH($A12,[38]HSN4b!$V$1:$V$36,0),MATCH(BET$1,[38]HSN4b!$V$1:$AL$1,0))</f>
        <v>8.48</v>
      </c>
      <c r="BEU12" s="131">
        <f>INDEX([38]HSN4b!$V$1:$AL$36,MATCH($A12,[38]HSN4b!$V$1:$V$36,0),MATCH(BEU$1,[38]HSN4b!$V$1:$AL$1,0))</f>
        <v>59503</v>
      </c>
      <c r="BEV12" s="131">
        <f>INDEX([38]HSN4b!$V$1:$AL$36,MATCH($A12,[38]HSN4b!$V$1:$V$36,0),MATCH(BEV$1,[38]HSN4b!$V$1:$AL$1,0))</f>
        <v>7015</v>
      </c>
      <c r="BEW12" s="116">
        <f>INDEX([38]HSN4b!$V$1:$AL$36,MATCH($A12,[38]HSN4b!$V$1:$V$36,0),MATCH(BEW$1,[38]HSN4b!$V$1:$AL$1,0))</f>
        <v>7.04</v>
      </c>
      <c r="BEX12" s="131">
        <f>INDEX([38]HSN4b!$V$1:$AL$36,MATCH($A12,[38]HSN4b!$V$1:$V$36,0),MATCH(BEX$1,[38]HSN4b!$V$1:$AL$1,0))</f>
        <v>53122</v>
      </c>
      <c r="BEY12" s="131">
        <f>INDEX([38]HSN4b!$V$1:$AL$36,MATCH($A12,[38]HSN4b!$V$1:$V$36,0),MATCH(BEY$1,[38]HSN4b!$V$1:$AL$1,0))</f>
        <v>7550</v>
      </c>
      <c r="BEZ12" s="116">
        <f>INDEX([38]HSN4b!$V$1:$AL$36,MATCH($A12,[38]HSN4b!$V$1:$V$36,0),MATCH(BEZ$1,[38]HSN4b!$V$1:$AL$1,0))</f>
        <v>5.24</v>
      </c>
      <c r="BFA12" s="131">
        <f>INDEX([38]HSN4b!$V$1:$AL$36,MATCH($A12,[38]HSN4b!$V$1:$V$36,0),MATCH(BFA$1,[38]HSN4b!$V$1:$AL$1,0))</f>
        <v>46910</v>
      </c>
      <c r="BFB12" s="131">
        <f>INDEX([38]HSN4b!$V$1:$AL$36,MATCH($A12,[38]HSN4b!$V$1:$V$36,0),MATCH(BFB$1,[38]HSN4b!$V$1:$AL$1,0))</f>
        <v>8951</v>
      </c>
      <c r="BFC12" s="116">
        <f>INDEX([38]HSN4b!$V$1:$AL$36,MATCH($A12,[38]HSN4b!$V$1:$V$36,0),MATCH(BFC$1,[38]HSN4b!$V$1:$AL$1,0))</f>
        <v>5.43</v>
      </c>
      <c r="BFD12" s="131">
        <f>INDEX([38]HSN4b!$V$1:$AL$36,MATCH($A12,[38]HSN4b!$V$1:$V$36,0),MATCH(BFD$1,[38]HSN4b!$V$1:$AL$1,0))</f>
        <v>39521</v>
      </c>
      <c r="BFE12" s="131">
        <f>INDEX([38]HSN4b!$V$1:$AL$36,MATCH($A12,[38]HSN4b!$V$1:$V$36,0),MATCH(BFE$1,[38]HSN4b!$V$1:$AL$1,0))</f>
        <v>7283</v>
      </c>
      <c r="BFF12" s="88">
        <f>INDEX('[14]1718 Collected Indicators'!$A$3:$CH$36,MATCH($A12,'[14]1718 Collected Indicators'!$A$3:$A$36,0),MATCH(BFF$1,'[14]1718 Collected Indicators'!$A$3:$CH$3,0))</f>
        <v>4.7716766396808632</v>
      </c>
      <c r="BFG12" s="32">
        <f>INDEX('[14]1718 Collected Indicators'!$A$3:$CH$36,MATCH($A12,'[14]1718 Collected Indicators'!$A$3:$A$36,0),MATCH(BFG$1,'[14]1718 Collected Indicators'!$A$3:$CH$3,0))</f>
        <v>40669</v>
      </c>
      <c r="BFH12" s="32">
        <f>INDEX('[14]1718 Collected Indicators'!$A$3:$CH$36,MATCH($A12,'[14]1718 Collected Indicators'!$A$3:$A$36,0),MATCH(BFH$1,'[14]1718 Collected Indicators'!$A$3:$CH$3,0))</f>
        <v>8523</v>
      </c>
      <c r="BFI12" s="88">
        <f>INDEX('[15]1819 Collected Indicators'!$A$3:$CV$36,MATCH($A12,'[15]1819 Collected Indicators'!$A$3:$A$36,0),MATCH(BFI$1,'[15]1819 Collected Indicators'!$A$3:$CV$3,0))</f>
        <v>5.1518408415275552</v>
      </c>
      <c r="BFJ12" s="32">
        <f>INDEX('[15]1819 Collected Indicators'!$A$3:$CV$36,MATCH($A12,'[15]1819 Collected Indicators'!$A$3:$A$36,0),MATCH(BFJ$1,'[15]1819 Collected Indicators'!$A$3:$CV$3,0))</f>
        <v>45058</v>
      </c>
      <c r="BFK12" s="40">
        <f>INDEX('[15]1819 Collected Indicators'!$A$3:$CV$36,MATCH($A12,'[15]1819 Collected Indicators'!$A$3:$A$36,0),MATCH(BFK$1,'[15]1819 Collected Indicators'!$A$3:$CV$3,0))</f>
        <v>8746</v>
      </c>
      <c r="BFL12" s="32">
        <f>INDEX('[11]1920 Collected Indicators'!$A$3:$CV$36,MATCH($A12,'[11]1920 Collected Indicators'!$A$3:$A$36,0),MATCH(BFL$1,'[11]1920 Collected Indicators'!$A$3:$CV$3,0))</f>
        <v>5.3912889518413598</v>
      </c>
      <c r="BFM12" s="32">
        <f>INDEX('[11]1920 Collected Indicators'!$A$3:$CV$36,MATCH($A12,'[11]1920 Collected Indicators'!$A$3:$A$36,0),MATCH(BFM$1,'[11]1920 Collected Indicators'!$A$3:$CV$3,0))</f>
        <v>45675</v>
      </c>
      <c r="BFN12" s="262">
        <f>INDEX('[11]1920 Collected Indicators'!$A$3:$CV$36,MATCH($A12,'[11]1920 Collected Indicators'!$A$3:$A$36,0),MATCH(BFN$1,'[11]1920 Collected Indicators'!$A$3:$CV$3,0))</f>
        <v>8472</v>
      </c>
      <c r="BFO12" s="115">
        <v>80.189604445897359</v>
      </c>
      <c r="BFP12" s="116">
        <v>91.201575837163489</v>
      </c>
      <c r="BFQ12" s="116">
        <v>95.110670630987784</v>
      </c>
      <c r="BFR12" s="116">
        <f>INDEX([38]HSN5!$V$1:$AL$36,MATCH($A12,[38]HSN5!$V$1:$V$36,0),MATCH(BFR$1,[38]HSN5!$V$1:$AL$1,0))</f>
        <v>100</v>
      </c>
      <c r="BFS12" s="131">
        <f>INDEX([38]HSN5!$V$1:$AL$36,MATCH($A12,[38]HSN5!$V$1:$V$36,0),MATCH(BFS$1,[38]HSN5!$V$1:$AL$1,0))</f>
        <v>3011</v>
      </c>
      <c r="BFT12" s="131">
        <f>INDEX([38]HSN5!$V$1:$AL$36,MATCH($A12,[38]HSN5!$V$1:$V$36,0),MATCH(BFT$1,[38]HSN5!$V$1:$AL$1,0))</f>
        <v>3011</v>
      </c>
      <c r="BFU12" s="116">
        <f>INDEX([38]HSN5!$V$1:$AL$36,MATCH($A12,[38]HSN5!$V$1:$V$36,0),MATCH(BFU$1,[38]HSN5!$V$1:$AL$1,0))</f>
        <v>99.87</v>
      </c>
      <c r="BFV12" s="131">
        <f>INDEX([38]HSN5!$V$1:$AL$36,MATCH($A12,[38]HSN5!$V$1:$V$36,0),MATCH(BFV$1,[38]HSN5!$V$1:$AL$1,0))</f>
        <v>2999</v>
      </c>
      <c r="BFW12" s="131">
        <f>INDEX([38]HSN5!$V$1:$AL$36,MATCH($A12,[38]HSN5!$V$1:$V$36,0),MATCH(BFW$1,[38]HSN5!$V$1:$AL$1,0))</f>
        <v>3003</v>
      </c>
      <c r="BFX12" s="116">
        <f>INDEX([38]HSN5!$V$1:$AL$36,MATCH($A12,[38]HSN5!$V$1:$V$36,0),MATCH(BFX$1,[38]HSN5!$V$1:$AL$1,0))</f>
        <v>99.93</v>
      </c>
      <c r="BFY12" s="131">
        <f>INDEX([38]HSN5!$V$1:$AL$36,MATCH($A12,[38]HSN5!$V$1:$V$36,0),MATCH(BFY$1,[38]HSN5!$V$1:$AL$1,0))</f>
        <v>2991</v>
      </c>
      <c r="BFZ12" s="131">
        <f>INDEX([38]HSN5!$V$1:$AL$36,MATCH($A12,[38]HSN5!$V$1:$V$36,0),MATCH(BFZ$1,[38]HSN5!$V$1:$AL$1,0))</f>
        <v>2993</v>
      </c>
      <c r="BGA12" s="116">
        <f>INDEX([38]HSN5!$V$1:$AL$36,MATCH($A12,[38]HSN5!$V$1:$V$36,0),MATCH(BGA$1,[38]HSN5!$V$1:$AL$1,0))</f>
        <v>99.9</v>
      </c>
      <c r="BGB12" s="131">
        <f>INDEX([38]HSN5!$V$1:$AL$36,MATCH($A12,[38]HSN5!$V$1:$V$36,0),MATCH(BGB$1,[38]HSN5!$V$1:$AL$1,0))</f>
        <v>2970</v>
      </c>
      <c r="BGC12" s="131">
        <f>INDEX([38]HSN5!$V$1:$AL$36,MATCH($A12,[38]HSN5!$V$1:$V$36,0),MATCH(BGC$1,[38]HSN5!$V$1:$AL$1,0))</f>
        <v>2973</v>
      </c>
      <c r="BGD12" s="88">
        <f>INDEX('[14]1718 Collected Indicators'!$A$3:$CH$36,MATCH($A12,'[14]1718 Collected Indicators'!$A$3:$A$36,0),MATCH(BGD$1,'[14]1718 Collected Indicators'!$A$3:$CH$3,0))</f>
        <v>99.931949642735631</v>
      </c>
      <c r="BGE12" s="32">
        <f>INDEX('[14]1718 Collected Indicators'!$A$3:$CH$36,MATCH($A12,'[14]1718 Collected Indicators'!$A$3:$A$36,0),MATCH(BGE$1,'[14]1718 Collected Indicators'!$A$3:$CH$3,0))</f>
        <v>2937</v>
      </c>
      <c r="BGF12" s="32">
        <f>INDEX('[14]1718 Collected Indicators'!$A$3:$CH$36,MATCH($A12,'[14]1718 Collected Indicators'!$A$3:$A$36,0),MATCH(BGF$1,'[14]1718 Collected Indicators'!$A$3:$CH$3,0))</f>
        <v>2939</v>
      </c>
      <c r="BGG12" s="88">
        <f>INDEX('[15]1819 Collected Indicators'!$A$3:$CV$36,MATCH($A12,'[15]1819 Collected Indicators'!$A$3:$A$36,0),MATCH(BGG$1,'[15]1819 Collected Indicators'!$A$3:$CV$3,0))</f>
        <v>100</v>
      </c>
      <c r="BGH12" s="32">
        <f>INDEX('[15]1819 Collected Indicators'!$A$3:$CV$36,MATCH($A12,'[15]1819 Collected Indicators'!$A$3:$A$36,0),MATCH(BGH$1,'[15]1819 Collected Indicators'!$A$3:$CV$3,0))</f>
        <v>2954</v>
      </c>
      <c r="BGI12" s="40">
        <f>INDEX('[15]1819 Collected Indicators'!$A$3:$CV$36,MATCH($A12,'[15]1819 Collected Indicators'!$A$3:$A$36,0),MATCH(BGI$1,'[15]1819 Collected Indicators'!$A$3:$CV$3,0))</f>
        <v>2954</v>
      </c>
      <c r="BGJ12" s="140">
        <f t="array" ref="BGJ12">INDEX([39]Extraction!$A$3:$P$36,MATCH($A12,[39]Extraction!$P$3:$P$36,0),MATCH(BGJ$1,[39]Extraction!$A$3:$P$3,0))</f>
        <v>61.61</v>
      </c>
      <c r="BGK12" s="284">
        <f t="array" ref="BGK12">INDEX([39]Extraction!$A$3:$P$36,MATCH($A12,[39]Extraction!$P$3:$P$36,0),MATCH(BGK$1,[39]Extraction!$A$3:$P$3,0))</f>
        <v>1844</v>
      </c>
      <c r="BGL12" s="262">
        <f t="array" ref="BGL12">INDEX([39]Extraction!$A$3:$P$36,MATCH($A12,[39]Extraction!$P$3:$P$36,0),MATCH(BGL$1,[39]Extraction!$A$3:$P$3,0))</f>
        <v>2993</v>
      </c>
      <c r="BGM12" s="132">
        <f t="array" ref="BGM12">INDEX([39]Extraction!$A$3:$P$36,MATCH($A12,[39]Extraction!$P$3:$P$36,0),MATCH(BGM$1,[39]Extraction!$A$3:$P$3,0))</f>
        <v>66.03</v>
      </c>
      <c r="BGN12" s="32">
        <f t="array" ref="BGN12">INDEX([39]Extraction!$A$3:$P$36,MATCH($A12,[39]Extraction!$P$3:$P$36,0),MATCH(BGN$1,[39]Extraction!$A$3:$P$3,0))</f>
        <v>1963</v>
      </c>
      <c r="BGO12" s="32">
        <f t="array" ref="BGO12">INDEX([39]Extraction!$A$3:$P$36,MATCH($A12,[39]Extraction!$P$3:$P$36,0),MATCH(BGO$1,[39]Extraction!$A$3:$P$3,0))</f>
        <v>2973</v>
      </c>
      <c r="BGP12" s="132">
        <f t="array" ref="BGP12">INDEX([39]Extraction!$A$3:$P$36,MATCH($A12,[39]Extraction!$P$3:$P$36,0),MATCH(BGP$1,[39]Extraction!$A$3:$P$3,0))</f>
        <v>72.239999999999995</v>
      </c>
      <c r="BGQ12" s="32">
        <f t="array" ref="BGQ12">INDEX([39]Extraction!$A$3:$P$36,MATCH($A12,[39]Extraction!$P$3:$P$36,0),MATCH(BGQ$1,[39]Extraction!$A$3:$P$3,0))</f>
        <v>2123</v>
      </c>
      <c r="BGR12" s="32">
        <f t="array" ref="BGR12">INDEX([39]Extraction!$A$3:$P$36,MATCH($A12,[39]Extraction!$P$3:$P$36,0),MATCH(BGR$1,[39]Extraction!$A$3:$P$3,0))</f>
        <v>2939</v>
      </c>
      <c r="BGS12" s="132">
        <f t="array" ref="BGS12">INDEX([39]Extraction!$A$3:$P$36,MATCH($A12,[39]Extraction!$P$3:$P$36,0),MATCH(BGS$1,[39]Extraction!$A$3:$P$3,0))</f>
        <v>74.41</v>
      </c>
      <c r="BGT12" s="32">
        <f t="array" ref="BGT12">INDEX([39]Extraction!$A$3:$P$36,MATCH($A12,[39]Extraction!$P$3:$P$36,0),MATCH(BGT$1,[39]Extraction!$A$3:$P$3,0))</f>
        <v>2198</v>
      </c>
      <c r="BGU12" s="32">
        <f t="array" ref="BGU12">INDEX([39]Extraction!$A$3:$P$36,MATCH($A12,[39]Extraction!$P$3:$P$36,0),MATCH(BGU$1,[39]Extraction!$A$3:$P$3,0))</f>
        <v>2954</v>
      </c>
      <c r="BGV12" s="132">
        <f>INDEX('[11]1920 Collected Indicators'!$A$3:$CV$36,MATCH($A12,'[11]1920 Collected Indicators'!$A$3:$A$36,0),MATCH(BGV$1,'[11]1920 Collected Indicators'!$A$3:$CV$3,0))</f>
        <v>78.964941569282132</v>
      </c>
      <c r="BGW12" s="32">
        <f>INDEX('[11]1920 Collected Indicators'!$A$3:$CV$36,MATCH($A12,'[11]1920 Collected Indicators'!$A$3:$A$36,0),MATCH(BGW$1,'[11]1920 Collected Indicators'!$A$3:$CV$3,0))</f>
        <v>2365</v>
      </c>
      <c r="BGX12" s="33">
        <f>INDEX('[11]1920 Collected Indicators'!$A$3:$CV$36,MATCH($A12,'[11]1920 Collected Indicators'!$A$3:$A$36,0),MATCH(BGX$1,'[11]1920 Collected Indicators'!$A$3:$CV$3,0))</f>
        <v>2995</v>
      </c>
      <c r="BGY12" s="133">
        <f>INDEX('[25]Corporate Management'!$B$6:$EY$40,MATCH($A12,'[25]Corporate Management'!$B$6:$B$40,0),MATCH(BGY$1,'[25]Corporate Management'!$B$40:$EY$40,0))</f>
        <v>75.590551181102356</v>
      </c>
      <c r="BGZ12" s="131">
        <f>INDEX('[25]Corporate Management'!$B$6:$EY$40,MATCH($A12,'[25]Corporate Management'!$B$6:$B$40,0),MATCH(BGZ$1,'[25]Corporate Management'!$B$40:$EY$40,0))</f>
        <v>96</v>
      </c>
      <c r="BHA12" s="131">
        <f>INDEX('[25]Corporate Management'!$B$6:$EY$40,MATCH($A12,'[25]Corporate Management'!$B$6:$B$40,0),MATCH(BHA$1,'[25]Corporate Management'!$B$40:$EY$40,0))</f>
        <v>127</v>
      </c>
      <c r="BHB12" s="116">
        <f>INDEX('[25]Corporate Management'!$B$6:$EY$40,MATCH($A12,'[25]Corporate Management'!$B$6:$B$40,0),MATCH(BHB$1,'[25]Corporate Management'!$B$40:$EY$40,0))</f>
        <v>76.923076923076934</v>
      </c>
      <c r="BHC12" s="131">
        <f>INDEX('[25]Corporate Management'!$B$6:$EY$40,MATCH($A12,'[25]Corporate Management'!$B$6:$B$40,0),MATCH(BHC$1,'[25]Corporate Management'!$B$40:$EY$40,0))</f>
        <v>100</v>
      </c>
      <c r="BHD12" s="131">
        <f>INDEX('[25]Corporate Management'!$B$6:$EY$40,MATCH($A12,'[25]Corporate Management'!$B$6:$B$40,0),MATCH(BHD$1,'[25]Corporate Management'!$B$40:$EY$40,0))</f>
        <v>130</v>
      </c>
      <c r="BHE12" s="116">
        <f>INDEX('[25]Corporate Management'!$B$6:$EY$40,MATCH($A12,'[25]Corporate Management'!$B$6:$B$40,0),MATCH(BHE$1,'[25]Corporate Management'!$B$40:$EY$40,0))</f>
        <v>78.571428571428569</v>
      </c>
      <c r="BHF12" s="131">
        <f>INDEX('[25]Corporate Management'!$B$6:$EY$40,MATCH($A12,'[25]Corporate Management'!$B$6:$B$40,0),MATCH(BHF$1,'[25]Corporate Management'!$B$40:$EY$40,0))</f>
        <v>99</v>
      </c>
      <c r="BHG12" s="131">
        <f>INDEX('[25]Corporate Management'!$B$6:$EY$40,MATCH($A12,'[25]Corporate Management'!$B$6:$B$40,0),MATCH(BHG$1,'[25]Corporate Management'!$B$40:$EY$40,0))</f>
        <v>126</v>
      </c>
      <c r="BHH12" s="116">
        <f>INDEX('[26]All Data'!$A$1:$Y$34,MATCH($A12,'[26]All Data'!$A$1:$A$34,0),MATCH(BHH$1,'[26]All Data'!$A$1:$Y$1,0))</f>
        <v>79.508196721311478</v>
      </c>
      <c r="BHI12" s="131">
        <f>INDEX('[26]All Data'!$A$1:$Y$34,MATCH($A12,'[26]All Data'!$A$1:$A$34,0),MATCH(BHI$1,'[26]All Data'!$A$1:$Y$1,0))</f>
        <v>97</v>
      </c>
      <c r="BHJ12" s="131">
        <f>INDEX('[26]All Data'!$A$1:$Y$34,MATCH($A12,'[26]All Data'!$A$1:$A$34,0),MATCH(BHJ$1,'[26]All Data'!$A$1:$Y$1,0))</f>
        <v>122</v>
      </c>
      <c r="BHK12" s="116">
        <f>INDEX('[27]All Data'!$A$1:$Y$34,MATCH($A12,'[27]All Data'!$A$1:$A$34,0),MATCH(BHK$1,'[27]All Data'!$A$1:$Y$1,0))</f>
        <v>77.966101694915253</v>
      </c>
      <c r="BHL12" s="131">
        <f>INDEX('[27]All Data'!$A$1:$Y$34,MATCH($A12,'[27]All Data'!$A$1:$A$34,0),MATCH(BHL$1,'[27]All Data'!$A$1:$Y$1,0))</f>
        <v>92</v>
      </c>
      <c r="BHM12" s="131">
        <f>INDEX('[27]All Data'!$A$1:$Y$34,MATCH($A12,'[27]All Data'!$A$1:$A$34,0),MATCH(BHM$1,'[27]All Data'!$A$1:$Y$1,0))</f>
        <v>118</v>
      </c>
      <c r="BHN12" s="116">
        <f>INDEX('[28]All Data'!$A$1:$AB$34,MATCH($A12,'[28]All Data'!$A$1:$A$34,0),MATCH(BHN$1,'[28]All Data'!$A$1:$AB$1,0))</f>
        <v>78.260869565217391</v>
      </c>
      <c r="BHO12" s="131">
        <f>INDEX('[28]All Data'!$A$1:$AB$34,MATCH($A12,'[28]All Data'!$A$1:$A$34,0),MATCH(BHO$1,'[28]All Data'!$A$1:$AB$1,0))</f>
        <v>90</v>
      </c>
      <c r="BHP12" s="131">
        <f>INDEX('[28]All Data'!$A$1:$AB$34,MATCH($A12,'[28]All Data'!$A$1:$A$34,0),MATCH(BHP$1,'[28]All Data'!$A$1:$AB$1,0))</f>
        <v>115</v>
      </c>
      <c r="BHQ12" s="116">
        <f>INDEX('[29]SPI Raw Data 1617'!$A$3:$AN$37,MATCH($A12,'[29]SPI Raw Data 1617'!$A$3:$A$37,0),MATCH(BHQ$1,'[29]SPI Raw Data 1617'!$A$37:$AN$37,0))</f>
        <v>80.701754385964904</v>
      </c>
      <c r="BHR12" s="131">
        <f>INDEX('[29]SPI Raw Data 1617'!$A$3:$AN$37,MATCH($A12,'[29]SPI Raw Data 1617'!$A$3:$A$37,0),MATCH(BHR$1,'[29]SPI Raw Data 1617'!$A$37:$AN$37,0))</f>
        <v>92</v>
      </c>
      <c r="BHS12" s="131">
        <f>INDEX('[29]SPI Raw Data 1617'!$A$3:$AN$37,MATCH($A12,'[29]SPI Raw Data 1617'!$A$3:$A$37,0),MATCH(BHS$1,'[29]SPI Raw Data 1617'!$A$37:$AN$37,0))</f>
        <v>114</v>
      </c>
      <c r="BHT12" s="116">
        <f>INDEX('[30]SPI Raw Data 1718'!$A$3:$AN$37,MATCH($A12,'[30]SPI Raw Data 1718'!$A$3:$A$37,0),MATCH(BHT$1,'[30]SPI Raw Data 1718'!$A$37:$AN$37,0))</f>
        <v>82.608695652173907</v>
      </c>
      <c r="BHU12" s="131">
        <f>INDEX('[30]SPI Raw Data 1718'!$A$3:$AN$37,MATCH($A12,'[30]SPI Raw Data 1718'!$A$3:$A$37,0),MATCH(BHU$1,'[30]SPI Raw Data 1718'!$A$37:$AN$37,0))</f>
        <v>95</v>
      </c>
      <c r="BHV12" s="131">
        <f>INDEX('[30]SPI Raw Data 1718'!$A$3:$AN$37,MATCH($A12,'[30]SPI Raw Data 1718'!$A$3:$A$37,0),MATCH(BHV$1,'[30]SPI Raw Data 1718'!$A$37:$AN$37,0))</f>
        <v>115</v>
      </c>
      <c r="BHW12" s="116">
        <f>INDEX('[31]SPI Raw Data 1819'!$A$1:$AN$37,MATCH($A12,'[31]SPI Raw Data 1819'!$A$1:$A$37,0),MATCH(BHW$1,'[31]SPI Raw Data 1819'!$A$37:$AN$37,0))</f>
        <v>84.070796460176993</v>
      </c>
      <c r="BHX12" s="197">
        <f>INDEX('[31]SPI Raw Data 1819'!$A$1:$AN$37,MATCH($A12,'[31]SPI Raw Data 1819'!$A$1:$A$37,0),MATCH(BHX$1,'[31]SPI Raw Data 1819'!$A$37:$AN$37,0))</f>
        <v>95</v>
      </c>
      <c r="BHY12" s="225">
        <f>INDEX('[31]SPI Raw Data 1819'!$A$1:$AN$37,MATCH($A12,'[31]SPI Raw Data 1819'!$A$1:$A$37,0),MATCH(BHY$1,'[31]SPI Raw Data 1819'!$A$37:$AN$37,0))</f>
        <v>113</v>
      </c>
      <c r="BHZ12" s="197">
        <f>INDEX('[32]SPI Raw Data 1920'!$A$1:$AN$35, MATCH($A12,'[32]SPI Raw Data 1920'!$A$1:$A$35,0),MATCH(BHZ$1,'[32]SPI Raw Data 1920'!$A$37:$AN$37,0))</f>
        <v>84.210526315789465</v>
      </c>
      <c r="BIA12" s="279">
        <f>INDEX('[32]SPI Raw Data 1920'!$A$1:$AN$35, MATCH($A12,'[32]SPI Raw Data 1920'!$A$1:$A$35,0),MATCH(BIA$1,'[32]SPI Raw Data 1920'!$A$37:$AN$37,0))</f>
        <v>96</v>
      </c>
      <c r="BIB12" s="252">
        <f>INDEX('[32]SPI Raw Data 1920'!$A$1:$AN$35, MATCH($A12,'[32]SPI Raw Data 1920'!$A$1:$A$35,0),MATCH(BIB$1,'[32]SPI Raw Data 1920'!$A$37:$AN$37,0))</f>
        <v>114</v>
      </c>
      <c r="BIC12" s="115">
        <f>INDEX('[25]Corporate Management'!$B$6:$EY$40,MATCH($A12,'[25]Corporate Management'!$B$6:$B$40,0),MATCH(BIC$1,'[25]Corporate Management'!$B$40:$EY$40,0))</f>
        <v>75.226015974721321</v>
      </c>
      <c r="BID12" s="131">
        <f>INDEX('[25]Corporate Management'!$B$6:$EY$40,MATCH($A12,'[25]Corporate Management'!$B$6:$B$40,0),MATCH(BID$1,'[25]Corporate Management'!$B$40:$EY$40,0))</f>
        <v>171410</v>
      </c>
      <c r="BIE12" s="131">
        <f>INDEX('[25]Corporate Management'!$B$6:$EY$40,MATCH($A12,'[25]Corporate Management'!$B$6:$B$40,0),MATCH(BIE$1,'[25]Corporate Management'!$B$40:$EY$40,0))</f>
        <v>227860</v>
      </c>
      <c r="BIF12" s="116">
        <f>INDEX('[25]Corporate Management'!$B$6:$EY$40,MATCH($A12,'[25]Corporate Management'!$B$6:$B$40,0),MATCH(BIF$1,'[25]Corporate Management'!$B$40:$EY$40,0))</f>
        <v>75.574911996711108</v>
      </c>
      <c r="BIG12" s="131">
        <f>INDEX('[25]Corporate Management'!$B$6:$EY$40,MATCH($A12,'[25]Corporate Management'!$B$6:$B$40,0),MATCH(BIG$1,'[25]Corporate Management'!$B$40:$EY$40,0))</f>
        <v>176478</v>
      </c>
      <c r="BIH12" s="131">
        <f>INDEX('[25]Corporate Management'!$B$6:$EY$40,MATCH($A12,'[25]Corporate Management'!$B$6:$B$40,0),MATCH(BIH$1,'[25]Corporate Management'!$B$40:$EY$40,0))</f>
        <v>233514</v>
      </c>
      <c r="BII12" s="116">
        <f>INDEX('[25]Corporate Management'!$B$6:$EY$40,MATCH($A12,'[25]Corporate Management'!$B$6:$B$40,0),MATCH(BII$1,'[25]Corporate Management'!$B$40:$EY$40,0))</f>
        <v>75.656783083660429</v>
      </c>
      <c r="BIJ12" s="131">
        <f>INDEX('[25]Corporate Management'!$B$6:$EY$40,MATCH($A12,'[25]Corporate Management'!$B$6:$B$40,0),MATCH(BIJ$1,'[25]Corporate Management'!$B$40:$EY$40,0))</f>
        <v>173279</v>
      </c>
      <c r="BIK12" s="131">
        <f>INDEX('[25]Corporate Management'!$B$6:$EY$40,MATCH($A12,'[25]Corporate Management'!$B$6:$B$40,0),MATCH(BIK$1,'[25]Corporate Management'!$B$40:$EY$40,0))</f>
        <v>229033</v>
      </c>
      <c r="BIL12" s="116">
        <f>INDEX('[26]All Data'!$A$1:$Y$34,MATCH($A12,'[26]All Data'!$A$1:$A$34,0),MATCH(BIL$1,'[26]All Data'!$A$1:$Y$1,0))</f>
        <v>79.66242272404682</v>
      </c>
      <c r="BIM12" s="131">
        <f>INDEX('[26]All Data'!$A$1:$Y$34,MATCH($A12,'[26]All Data'!$A$1:$A$34,0),MATCH(BIM$1,'[26]All Data'!$A$1:$Y$1,0))</f>
        <v>186332</v>
      </c>
      <c r="BIN12" s="131">
        <f>INDEX('[26]All Data'!$A$1:$Y$34,MATCH($A12,'[26]All Data'!$A$1:$A$34,0),MATCH(BIN$1,'[26]All Data'!$A$1:$Y$1,0))</f>
        <v>233902</v>
      </c>
      <c r="BIO12" s="116">
        <f>INDEX('[27]All Data'!$A$1:$Y$34,MATCH($A12,'[27]All Data'!$A$1:$A$34,0),MATCH(BIO$1,'[27]All Data'!$A$1:$Y$1,0))</f>
        <v>79.876815158579092</v>
      </c>
      <c r="BIP12" s="131">
        <f>INDEX('[27]All Data'!$A$1:$Y$34,MATCH($A12,'[27]All Data'!$A$1:$A$34,0),MATCH(BIP$1,'[27]All Data'!$A$1:$Y$1,0))</f>
        <v>186748</v>
      </c>
      <c r="BIQ12" s="131">
        <f>INDEX('[27]All Data'!$A$1:$Y$34,MATCH($A12,'[27]All Data'!$A$1:$A$34,0),MATCH(BIQ$1,'[27]All Data'!$A$1:$Y$1,0))</f>
        <v>233795</v>
      </c>
      <c r="BIR12" s="116">
        <f>INDEX('[28]All Data'!$A$1:$AB$34,MATCH($A12,'[28]All Data'!$A$1:$A$34,0),MATCH(BIR$1,'[28]All Data'!$A$1:$AB$1,0))</f>
        <v>79.961674629635993</v>
      </c>
      <c r="BIS12" s="131">
        <f>INDEX('[28]All Data'!$A$1:$AB$34,MATCH($A12,'[28]All Data'!$A$1:$A$34,0),MATCH(BIS$1,'[28]All Data'!$A$1:$AB$1,0))</f>
        <v>186106</v>
      </c>
      <c r="BIT12" s="131">
        <f>INDEX('[28]All Data'!$A$1:$AB$34,MATCH($A12,'[28]All Data'!$A$1:$A$34,0),MATCH(BIT$1,'[28]All Data'!$A$1:$AB$1,0))</f>
        <v>232744</v>
      </c>
      <c r="BIU12" s="116">
        <f>INDEX('[29]SPI Raw Data 1617'!$A$3:$AN$37,MATCH($A12,'[29]SPI Raw Data 1617'!$A$3:$A$37,0),MATCH(BIU$1,'[29]SPI Raw Data 1617'!$A$37:$AN$37,0))</f>
        <v>80.249934979385259</v>
      </c>
      <c r="BIV12" s="131">
        <f>INDEX('[29]SPI Raw Data 1617'!$A$3:$AN$37,MATCH($A12,'[29]SPI Raw Data 1617'!$A$3:$A$37,0),MATCH(BIV$1,'[29]SPI Raw Data 1617'!$A$37:$AN$37,0))</f>
        <v>188219</v>
      </c>
      <c r="BIW12" s="131">
        <f>INDEX('[29]SPI Raw Data 1617'!$A$3:$AN$37,MATCH($A12,'[29]SPI Raw Data 1617'!$A$3:$A$37,0),MATCH(BIW$1,'[29]SPI Raw Data 1617'!$A$37:$AN$37,0))</f>
        <v>234541</v>
      </c>
      <c r="BIX12" s="116">
        <f>INDEX('[30]SPI Raw Data 1718'!$A$3:$AN$37,MATCH($A12,'[30]SPI Raw Data 1718'!$A$3:$A$37,0),MATCH(BIX$1,'[30]SPI Raw Data 1718'!$A$37:$AN$37,0))</f>
        <v>83.582491192190346</v>
      </c>
      <c r="BIY12" s="131">
        <f>INDEX('[30]SPI Raw Data 1718'!$A$3:$AN$37,MATCH($A12,'[30]SPI Raw Data 1718'!$A$3:$A$37,0),MATCH(BIY$1,'[30]SPI Raw Data 1718'!$A$37:$AN$37,0))</f>
        <v>201891</v>
      </c>
      <c r="BIZ12" s="131">
        <f>INDEX('[30]SPI Raw Data 1718'!$A$3:$AN$37,MATCH($A12,'[30]SPI Raw Data 1718'!$A$3:$A$37,0),MATCH(BIZ$1,'[30]SPI Raw Data 1718'!$A$37:$AN$37,0))</f>
        <v>241547</v>
      </c>
      <c r="BJA12" s="116">
        <f>INDEX('[31]SPI Raw Data 1819'!$A$1:$AN$37,MATCH($A12,'[31]SPI Raw Data 1819'!$A$1:$A$37,0),MATCH(BJA$1,'[31]SPI Raw Data 1819'!$A$37:$AN$37,0))</f>
        <v>83.619774386197747</v>
      </c>
      <c r="BJB12" s="197">
        <f>INDEX('[31]SPI Raw Data 1819'!$A$1:$AN$37,MATCH($A12,'[31]SPI Raw Data 1819'!$A$1:$A$37,0),MATCH(BJB$1,'[31]SPI Raw Data 1819'!$A$37:$AN$37,0))</f>
        <v>201624</v>
      </c>
      <c r="BJC12" s="197">
        <f>INDEX('[31]SPI Raw Data 1819'!$A$1:$AN$37,MATCH($A12,'[31]SPI Raw Data 1819'!$A$1:$A$37,0),MATCH(BJC$1,'[31]SPI Raw Data 1819'!$A$37:$AN$37,0))</f>
        <v>241120</v>
      </c>
      <c r="BJD12" s="133">
        <f>INDEX('[32]SPI Raw Data 1920'!$A$1:$AN$35, MATCH($A12,'[32]SPI Raw Data 1920'!$A$1:$A$35,0),MATCH(BJD$1,'[32]SPI Raw Data 1920'!$A$37:$AN$37,0))</f>
        <v>83.934592934572592</v>
      </c>
      <c r="BJE12" s="197">
        <f>INDEX('[32]SPI Raw Data 1920'!$A$1:$AN$35, MATCH($A12,'[32]SPI Raw Data 1920'!$A$1:$A$35,0),MATCH(BJE$1,'[32]SPI Raw Data 1920'!$A$37:$AN$37,0))</f>
        <v>206349</v>
      </c>
      <c r="BJF12" s="252">
        <f>INDEX('[32]SPI Raw Data 1920'!$A$1:$AN$35, MATCH($A12,'[32]SPI Raw Data 1920'!$A$1:$A$35,0),MATCH(BJF$1,'[32]SPI Raw Data 1920'!$A$37:$AN$37,0))</f>
        <v>245845</v>
      </c>
      <c r="BJG12" s="115">
        <f t="shared" ref="BJG12:BJG34" si="155">BJH12/BJI12*100</f>
        <v>9.68</v>
      </c>
      <c r="BJH12" s="87">
        <v>242</v>
      </c>
      <c r="BJI12" s="87">
        <f>INDEX('[40]Historic Data'!$L$2:$U$35,MATCH($A12,'[40]Historic Data'!$L$2:$L$35,0),MATCH(BJI$1,'[40]Historic Data'!$L$2:$U$2,0))</f>
        <v>2500</v>
      </c>
      <c r="BJJ12" s="116">
        <f t="shared" si="130"/>
        <v>10.111111111111111</v>
      </c>
      <c r="BJK12" s="87">
        <v>273</v>
      </c>
      <c r="BJL12" s="87">
        <f>INDEX('[40]Historic Data'!$L$2:$U$35,MATCH($A12,'[40]Historic Data'!$L$2:$L$35,0),MATCH(BJL$1,'[40]Historic Data'!$L$2:$U$2,0))</f>
        <v>2700</v>
      </c>
      <c r="BJM12" s="116">
        <f t="shared" si="131"/>
        <v>11.391304347826086</v>
      </c>
      <c r="BJN12" s="87">
        <v>262</v>
      </c>
      <c r="BJO12" s="87">
        <f>INDEX('[40]Historic Data'!$L$2:$U$35,MATCH($A12,'[40]Historic Data'!$L$2:$L$35,0),MATCH(BJO$1,'[40]Historic Data'!$L$2:$U$2,0))</f>
        <v>2300</v>
      </c>
      <c r="BJP12" s="116">
        <f t="shared" si="132"/>
        <v>9.1111111111111107</v>
      </c>
      <c r="BJQ12" s="87">
        <v>164</v>
      </c>
      <c r="BJR12" s="87">
        <f>INDEX('[40]Historic Data'!$L$2:$U$35,MATCH($A12,'[40]Historic Data'!$L$2:$L$35,0),MATCH(BJR$1,'[40]Historic Data'!$L$2:$U$2,0))</f>
        <v>1800</v>
      </c>
      <c r="BJS12" s="116">
        <f t="shared" si="133"/>
        <v>12.333333333333334</v>
      </c>
      <c r="BJT12" s="87">
        <f>INDEX('[3]Raw data 16-17'!$B$2:$ACG$34,MATCH($A12,'[3]Raw data 16-17'!$A$2:$A$34,0),MATCH(BJT$1,'[3]Raw data 16-17'!$B$1:$MA$1,0))</f>
        <v>185</v>
      </c>
      <c r="BJU12" s="87">
        <f>INDEX('[40]Historic Data'!$L$2:$U$35,MATCH($A12,'[40]Historic Data'!$L$2:$L$35,0),MATCH(BJU$1,'[40]Historic Data'!$L$2:$U$2,0))</f>
        <v>1500</v>
      </c>
      <c r="BJV12" s="116">
        <f t="shared" si="134"/>
        <v>13.214285714285715</v>
      </c>
      <c r="BJW12" s="87">
        <f>INDEX('[14]1718 Collected Indicators'!$A$3:$CH$36,MATCH($A12,'[14]1718 Collected Indicators'!$A$3:$A$36,0),MATCH(BJW$1,'[14]1718 Collected Indicators'!$A$3:$CH$3,0))</f>
        <v>185</v>
      </c>
      <c r="BJX12" s="87">
        <f>INDEX('[40]Historic Data'!$L$2:$U$35,MATCH($A12,'[40]Historic Data'!$L$2:$L$35,0),MATCH(BJX$1,'[40]Historic Data'!$L$2:$U$2,0))</f>
        <v>1400</v>
      </c>
      <c r="BJY12" s="116">
        <f>INDEX('[15]1819 Collected Indicators'!$A$3:$CV$36,MATCH($A12,'[15]1819 Collected Indicators'!$A$3:$A$36,0),MATCH(BJY$1,'[15]1819 Collected Indicators'!$A$3:$CV$3,0))</f>
        <v>29.9375</v>
      </c>
      <c r="BJZ12" s="87">
        <f>INDEX('[15]1819 Collected Indicators'!$A$3:$CV$36,MATCH($A12,'[15]1819 Collected Indicators'!$A$3:$A$36,0),MATCH(BJZ$1,'[15]1819 Collected Indicators'!$A$3:$CV$3,0))</f>
        <v>479</v>
      </c>
      <c r="BKA12" s="87">
        <f>INDEX('[15]1819 Collected Indicators'!$A$3:$CV$36,MATCH($A12,'[15]1819 Collected Indicators'!$A$3:$A$36,0),MATCH(BKA$1,'[15]1819 Collected Indicators'!$A$3:$CV$3,0))</f>
        <v>1600</v>
      </c>
      <c r="BKB12" s="133">
        <f>INDEX('[11]1920 Collected Indicators'!$A$3:$CV$36,MATCH($A12,'[11]1920 Collected Indicators'!$A$3:$A$36,0),MATCH(BKB$1,'[11]1920 Collected Indicators'!$A$3:$CV$3,0))</f>
        <v>13.363636363636363</v>
      </c>
      <c r="BKC12" s="266">
        <f>INDEX('[11]1920 Collected Indicators'!$A$3:$CV$36,MATCH($A12,'[11]1920 Collected Indicators'!$A$3:$A$36,0),MATCH(BKC$1,'[11]1920 Collected Indicators'!$A$3:$CV$3,0))</f>
        <v>147</v>
      </c>
      <c r="BKD12" s="87">
        <f>INDEX('[11]1920 Collected Indicators'!$A$3:$CV$36,MATCH($A12,'[11]1920 Collected Indicators'!$A$3:$A$36,0),MATCH(BKD$1,'[11]1920 Collected Indicators'!$A$3:$CV$3,0))</f>
        <v>1100</v>
      </c>
      <c r="BKE12" s="133">
        <f t="shared" si="135"/>
        <v>3560.7902735562311</v>
      </c>
      <c r="BKF12" s="131">
        <f>INDEX([41]Sheet1!$B$2:$I$34,MATCH($A12,[41]Sheet1!$A$2:$A$34,0),MATCH(BKF$1,[41]Sheet1!$B$1:$I$1,0))</f>
        <v>2343</v>
      </c>
      <c r="BKG12" s="131">
        <v>658</v>
      </c>
      <c r="BKH12" s="116">
        <f t="shared" si="136"/>
        <v>3768.8603531300159</v>
      </c>
      <c r="BKI12" s="131">
        <f>INDEX([41]Sheet1!$B$2:$I$34,MATCH($A12,[41]Sheet1!$A$2:$A$34,0),MATCH(BKI$1,[41]Sheet1!$B$1:$I$1,0))</f>
        <v>2348</v>
      </c>
      <c r="BKJ12" s="87">
        <v>623</v>
      </c>
      <c r="BKK12" s="116">
        <f t="shared" si="137"/>
        <v>4796.7032967032965</v>
      </c>
      <c r="BKL12" s="131">
        <f>INDEX([41]Sheet1!$B$2:$I$34,MATCH($A12,[41]Sheet1!$A$2:$A$34,0),MATCH(BKL$1,[41]Sheet1!$B$1:$I$1,0))</f>
        <v>2619</v>
      </c>
      <c r="BKM12" s="87">
        <v>546</v>
      </c>
      <c r="BKN12" s="116">
        <f t="shared" si="138"/>
        <v>4559.3803786574863</v>
      </c>
      <c r="BKO12" s="131">
        <f>INDEX([41]Sheet1!$B$2:$I$34,MATCH($A12,[41]Sheet1!$A$2:$A$34,0),MATCH(BKO$1,[41]Sheet1!$B$1:$I$1,0))</f>
        <v>2649</v>
      </c>
      <c r="BKP12" s="87">
        <v>581</v>
      </c>
      <c r="BKQ12" s="116">
        <f t="shared" si="139"/>
        <v>4549.5049504950493</v>
      </c>
      <c r="BKR12" s="131">
        <f>INDEX([41]Sheet1!$B$2:$I$34,MATCH($A12,[41]Sheet1!$A$2:$A$34,0),MATCH(BKR$1,[41]Sheet1!$B$1:$I$1,0))</f>
        <v>2757</v>
      </c>
      <c r="BKS12" s="87">
        <v>606</v>
      </c>
      <c r="BKT12" s="116">
        <f t="shared" si="140"/>
        <v>4248.333333333333</v>
      </c>
      <c r="BKU12" s="131">
        <f>INDEX([41]Sheet1!$B$2:$I$34,MATCH($A12,[41]Sheet1!$A$2:$A$34,0),MATCH(BKU$1,[41]Sheet1!$B$1:$I$1,0))</f>
        <v>2549</v>
      </c>
      <c r="BKV12" s="87">
        <v>600</v>
      </c>
      <c r="BKW12" s="116">
        <f t="shared" si="141"/>
        <v>4032.4675324675327</v>
      </c>
      <c r="BKX12" s="87">
        <f>INDEX([41]Sheet1!$B$2:$I$34,MATCH($A12,[41]Sheet1!$A$2:$A$34,0),MATCH(BKX$1,[41]Sheet1!$B$1:$I$1,0))</f>
        <v>2484</v>
      </c>
      <c r="BKY12" s="87">
        <f>INDEX('[3]Raw data 16-17'!$B$2:$ACG$34,MATCH($A12,'[3]Raw data 16-17'!$A$2:$A$34,0),MATCH(BKY$1,'[3]Raw data 16-17'!$B$1:$MA$1,0))</f>
        <v>616</v>
      </c>
      <c r="BKZ12" s="88">
        <f t="shared" si="142"/>
        <v>4980.7017543859647</v>
      </c>
      <c r="BLA12" s="32">
        <f>INDEX([4]Sheet1!$A$1:$CJ$34, MATCH($A12, [4]Sheet1!$A$1:$A$34, 0), MATCH(BLA$1, [4]Sheet1!$A$1:$CJ$1, 0))</f>
        <v>2839</v>
      </c>
      <c r="BLB12" s="32">
        <f>INDEX('[5]Finance Indicators'!$A$2:$BO$35,MATCH($A12,'[5]Finance Indicators'!$A$2:$A$35,0),MATCH(BLB$1,'[5]Finance Indicators'!$A$2:$BO$2,0))</f>
        <v>570</v>
      </c>
      <c r="BLC12" s="88">
        <f>INDEX('[6]Finance Indicators'!$B$3:$BO$35,MATCH($A12,'[6]Finance Indicators'!$A$3:$A$35,0),MATCH(BLC$1,'[6]Finance Indicators'!$B$2:$BO$2,0))</f>
        <v>4204.930662557781</v>
      </c>
      <c r="BLD12" s="88">
        <f>INDEX('[6]Finance Indicators'!$B$3:$BO$35,MATCH($A12,'[6]Finance Indicators'!$A$3:$A$35,0),MATCH(BLD$1,'[6]Finance Indicators'!$B$2:$BO$2,0))</f>
        <v>2729</v>
      </c>
      <c r="BLE12" s="88">
        <f>INDEX('[6]Finance Indicators'!$B$3:$BO$35,MATCH($A12,'[6]Finance Indicators'!$A$3:$A$35,0),MATCH(BLE$1,'[6]Finance Indicators'!$B$2:$BO$2,0))</f>
        <v>649</v>
      </c>
      <c r="BLF12" s="250">
        <f t="array" ref="BLF12">INDEX('[7]Finance Indicators'!$A$2:$BO$35,MATCH($A12,'[7]Finance Indicators'!$A$2:$A$35,0),MATCH(BLF$1,'[7]Finance Indicators'!$A$2:$BO$2,0))</f>
        <v>4210.0313479623819</v>
      </c>
      <c r="BLG12" s="250">
        <f t="array" ref="BLG12">INDEX('[7]Finance Indicators'!$A$2:$BO$35,MATCH($A12,'[7]Finance Indicators'!$A$2:$A$35,0),MATCH(BLG$1,'[7]Finance Indicators'!$A$2:$BO$2,0))</f>
        <v>2686</v>
      </c>
      <c r="BLH12" s="277">
        <f t="array" ref="BLH12">INDEX('[7]Finance Indicators'!$A$2:$BO$35,MATCH($A12,'[7]Finance Indicators'!$A$2:$A$35,0),MATCH(BLH$1,'[7]Finance Indicators'!$A$2:$BO$2,0))</f>
        <v>638</v>
      </c>
      <c r="BLI12" s="121">
        <f>(BKE12*100)/Deflators!$B$2</f>
        <v>4194.6946222122588</v>
      </c>
      <c r="BLJ12" s="137">
        <f>(BKH12*100)/Deflators!$B$3</f>
        <v>4373.4974720097289</v>
      </c>
      <c r="BLK12" s="137">
        <f>(BKK12*100)/Deflators!$B$4</f>
        <v>5454.7089254068142</v>
      </c>
      <c r="BLL12" s="137">
        <f>(BKN12*100)/Deflators!$B$5</f>
        <v>5092.9723667667276</v>
      </c>
      <c r="BLM12" s="137">
        <f>(BKQ12*100)/Deflators!$B$6</f>
        <v>5012.8198367241121</v>
      </c>
      <c r="BLN12" s="137">
        <f>(BKT12*100)/Deflators!$B$7</f>
        <v>4643.0912750868556</v>
      </c>
      <c r="BLO12" s="116">
        <f>(BKW12*100)/Deflators!$B$8</f>
        <v>4300.729858096136</v>
      </c>
      <c r="BLP12" s="116">
        <f>(BKZ12*100)/Deflators!$B$9</f>
        <v>5220.1308877488991</v>
      </c>
      <c r="BLQ12" s="116">
        <f>(BLC12*100)/Deflators!$B$10</f>
        <v>4307.6630415192121</v>
      </c>
      <c r="BLR12" s="248">
        <f>(BLF12*100)/Deflators!$B$11</f>
        <v>4210.0313479623819</v>
      </c>
      <c r="BLS12" s="115">
        <v>8.4047619047619051</v>
      </c>
      <c r="BLT12" s="116">
        <v>7.4415584415584419</v>
      </c>
      <c r="BLU12" s="116">
        <v>7.6666666666666661</v>
      </c>
      <c r="BLV12" s="116">
        <v>7.5238095238095237</v>
      </c>
      <c r="BLW12" s="116">
        <f>INDEX('[3]Raw data 16-17'!$B$2:$ACG$34,MATCH($A12,'[3]Raw data 16-17'!$A$2:$A$34,0),MATCH(BLW$1,'[3]Raw data 16-17'!$B$1:$MA$1,0))</f>
        <v>6.5384615384615383</v>
      </c>
      <c r="BLX12" s="116">
        <f>INDEX('[14]1718 Collected Indicators'!$A$3:$CH$36,MATCH($A12,'[14]1718 Collected Indicators'!$A$3:$A$36,0),MATCH(BLX$1,'[14]1718 Collected Indicators'!$A$3:$CH$3,0))</f>
        <v>10.204081632653061</v>
      </c>
      <c r="BLY12" s="116">
        <f>INDEX('[15]1819 Collected Indicators'!$A$3:$CV$36,MATCH($A12,'[15]1819 Collected Indicators'!$A$3:$A$36,0),MATCH(BLY$1,'[15]1819 Collected Indicators'!$A$3:$CV$3,0))</f>
        <v>8.4693877551020407</v>
      </c>
      <c r="BLZ12" s="248">
        <f>INDEX('[11]1920 Collected Indicators'!$A$3:$CV$36,MATCH($A12,'[11]1920 Collected Indicators'!$A$3:$A$36,0),MATCH(BLZ$1,'[11]1920 Collected Indicators'!$A$3:$CV$3,0))</f>
        <v>7.7714285714285714</v>
      </c>
      <c r="BMA12" s="115">
        <f>INDEX([42]Sheet2!$A$1:$H$34,MATCH($A12,[42]Sheet2!$A$1:$A$34,0),MATCH(BMA$1,[42]Sheet2!$A$1:$H$1,0))</f>
        <v>8.9669669216164198</v>
      </c>
      <c r="BMB12" s="116">
        <f>INDEX([42]Sheet2!$A$1:$H$34,MATCH($A12,[42]Sheet2!$A$1:$A$34,0),MATCH(BMB$1,[42]Sheet2!$A$1:$H$1,0))</f>
        <v>8.0769351503844611</v>
      </c>
      <c r="BMC12" s="116">
        <f>INDEX([42]Sheet2!$A$1:$H$34,MATCH($A12,[42]Sheet2!$A$1:$A$34,0),MATCH(BMC$1,[42]Sheet2!$A$1:$H$1,0))</f>
        <v>5.2331181022190387</v>
      </c>
      <c r="BMD12" s="116">
        <f>INDEX([42]Sheet2!$A$1:$H$34,MATCH($A12,[42]Sheet2!$A$1:$A$34,0),MATCH(BMD$1,[42]Sheet2!$A$1:$H$1,0))</f>
        <v>8.584742948782921</v>
      </c>
      <c r="BME12" s="116">
        <f>INDEX([42]Sheet2!$A$1:$H$34,MATCH($A12,[42]Sheet2!$A$1:$A$34,0),MATCH(BME$1,[42]Sheet2!$A$1:$H$1,0))</f>
        <v>7.9422730271418276</v>
      </c>
      <c r="BMF12" s="116">
        <f>INDEX([42]Sheet2!$A$1:$H$34,MATCH($A12,[42]Sheet2!$A$1:$A$34,0),MATCH(BMF$1,[42]Sheet2!$A$1:$H$1,0))</f>
        <v>10.038472645015778</v>
      </c>
      <c r="BMG12" s="116">
        <f>INDEX([42]Sheet2!$A$1:$H$34,MATCH($A12,[42]Sheet2!$A$1:$A$34,0),MATCH(BMG$1,[42]Sheet2!$A$1:$H$1,0))</f>
        <v>22.199965734039417</v>
      </c>
      <c r="BMH12" s="116">
        <f>INDEX('[14]1718 Collected Indicators'!$A$3:$CH$36,MATCH($A12,'[14]1718 Collected Indicators'!$A$3:$A$36,0),MATCH(BMH$1,'[14]1718 Collected Indicators'!$A$3:$CH$3,0))</f>
        <v>9.5239094170597163</v>
      </c>
      <c r="BMI12" s="116">
        <f>INDEX('[15]1819 Collected Indicators'!$A$3:$CV$36,MATCH($A12,'[15]1819 Collected Indicators'!$A$3:$A$36,0),MATCH(BMI$1,'[15]1819 Collected Indicators'!$A$3:$CV$3,0))</f>
        <v>8.9027697384609414</v>
      </c>
      <c r="BMJ12" s="248">
        <f>INDEX('[11]1920 Collected Indicators'!$A$3:$CV$36,MATCH($A12,'[11]1920 Collected Indicators'!$A$3:$A$36,0),MATCH(BMJ$1,'[11]1920 Collected Indicators'!$A$3:$CV$3,0))</f>
        <v>9.6146000999999988</v>
      </c>
      <c r="BMK12" s="115">
        <v>16.060308095706326</v>
      </c>
      <c r="BML12" s="87">
        <v>147</v>
      </c>
      <c r="BMM12" s="87">
        <v>91530</v>
      </c>
      <c r="BMN12" s="116">
        <v>19.370198030516178</v>
      </c>
      <c r="BMO12" s="87">
        <v>179</v>
      </c>
      <c r="BMP12" s="87">
        <v>92410</v>
      </c>
      <c r="BMQ12" s="116">
        <v>17.753389283408652</v>
      </c>
      <c r="BMR12" s="87">
        <v>165</v>
      </c>
      <c r="BMS12" s="87">
        <v>92940</v>
      </c>
      <c r="BMT12" s="116">
        <f t="shared" si="143"/>
        <v>16.522758767721992</v>
      </c>
      <c r="BMU12" s="87">
        <f>INDEX('[3]Raw data 16-17'!$B$2:$ACG$34,MATCH($A12,'[3]Raw data 16-17'!$A$2:$A$34,0),MATCH(BMU$1,'[3]Raw data 16-17'!$B$1:$MA$1,0))</f>
        <v>155</v>
      </c>
      <c r="BMV12" s="87">
        <f t="shared" si="10"/>
        <v>93810</v>
      </c>
      <c r="BMW12" s="116">
        <f>INDEX('[14]1718 Collected Indicators'!$A$3:$CH$36,MATCH($A12,'[14]1718 Collected Indicators'!$A$3:$A$36,0),MATCH(BMW$1,'[14]1718 Collected Indicators'!$A$3:$CH$3,0))</f>
        <v>17.306880540312367</v>
      </c>
      <c r="BMX12" s="131">
        <f>INDEX('[14]1718 Collected Indicators'!$A$3:$CH$36,MATCH($A12,'[14]1718 Collected Indicators'!$A$3:$A$36,0),MATCH(BMX$1,'[14]1718 Collected Indicators'!$A$3:$CH$3,0))</f>
        <v>164</v>
      </c>
      <c r="BMY12" s="131">
        <f>INDEX('[14]1718 Collected Indicators'!$A$3:$CH$36,MATCH($A12,'[14]1718 Collected Indicators'!$A$3:$A$36,0),MATCH(BMY$1,'[14]1718 Collected Indicators'!$A$3:$CH$3,0))</f>
        <v>94760</v>
      </c>
      <c r="BMZ12" s="116">
        <f>INDEX('[15]1819 Collected Indicators'!$A$3:$CV$36,MATCH($A12,'[15]1819 Collected Indicators'!$A$3:$A$36,0),MATCH(BMZ$1,'[15]1819 Collected Indicators'!$A$3:$CV$3,0))</f>
        <v>17.652621624461492</v>
      </c>
      <c r="BNA12" s="131">
        <f>INDEX('[15]1819 Collected Indicators'!$A$3:$CV$36,MATCH($A12,'[15]1819 Collected Indicators'!$A$3:$A$36,0),MATCH(BNA$1,'[15]1819 Collected Indicators'!$A$3:$CV$3,0))</f>
        <v>168</v>
      </c>
      <c r="BNB12" s="131">
        <f>INDEX('[15]1819 Collected Indicators'!$A$3:$CV$36,MATCH($A12,'[15]1819 Collected Indicators'!$A$3:$A$36,0),MATCH(BNB$1,'[15]1819 Collected Indicators'!$A$3:$CV$3,0))</f>
        <v>95170</v>
      </c>
      <c r="BNC12" s="131">
        <f>INDEX('[11]1920 Collected Indicators'!$A$3:$CV$36,MATCH($A12,'[11]1920 Collected Indicators'!$A$3:$A$36,0),MATCH(BNC$1,'[11]1920 Collected Indicators'!$A$3:$CV$3,0))</f>
        <v>15.073798806657594</v>
      </c>
      <c r="BND12" s="131">
        <f>INDEX('[11]1920 Collected Indicators'!$A$3:$CV$36,MATCH($A12,'[11]1920 Collected Indicators'!$A$3:$A$36,0),MATCH(BND$1,'[11]1920 Collected Indicators'!$A$3:$CV$3,0))</f>
        <v>144</v>
      </c>
      <c r="BNE12" s="268">
        <f>INDEX('[11]1920 Collected Indicators'!$A$3:$CV$36,MATCH($A12,'[11]1920 Collected Indicators'!$A$3:$A$36,0),MATCH(BNE$1,'[11]1920 Collected Indicators'!$A$3:$CV$3,0))</f>
        <v>95530</v>
      </c>
      <c r="BNF12" s="119">
        <f t="shared" si="144"/>
        <v>12352.021442930534</v>
      </c>
      <c r="BNG12" s="87">
        <f>INDEX('[43]All Years'!$A$1:$I$34,MATCH($A12,'[43]All Years'!$A$1:$A$34,0),MATCH(BNG$1,'[43]All Years'!$A$1:$I$1,0))</f>
        <v>1106</v>
      </c>
      <c r="BNH12" s="87">
        <v>89540</v>
      </c>
      <c r="BNI12" s="88">
        <f t="shared" si="145"/>
        <v>17384.529771841957</v>
      </c>
      <c r="BNJ12" s="87">
        <f>INDEX('[43]All Years'!$A$1:$I$34,MATCH($A12,'[43]All Years'!$A$1:$A$34,0),MATCH(BNJ$1,'[43]All Years'!$A$1:$I$1,0))</f>
        <v>1562</v>
      </c>
      <c r="BNK12" s="87">
        <v>89850</v>
      </c>
      <c r="BNL12" s="88">
        <f t="shared" si="146"/>
        <v>20916.181478633418</v>
      </c>
      <c r="BNM12" s="87">
        <f>INDEX('[43]All Years'!$A$1:$I$34,MATCH($A12,'[43]All Years'!$A$1:$A$34,0),MATCH(BNM$1,'[43]All Years'!$A$1:$I$1,0))</f>
        <v>1904</v>
      </c>
      <c r="BNN12" s="87">
        <v>91030</v>
      </c>
      <c r="BNO12" s="88">
        <f t="shared" si="147"/>
        <v>18994.535519125682</v>
      </c>
      <c r="BNP12" s="87">
        <f>INDEX('[43]All Years'!$A$1:$I$34,MATCH($A12,'[43]All Years'!$A$1:$A$34,0),MATCH(BNP$1,'[43]All Years'!$A$1:$I$1,0))</f>
        <v>1738</v>
      </c>
      <c r="BNQ12" s="87">
        <v>91500</v>
      </c>
      <c r="BNR12" s="88">
        <f t="shared" si="148"/>
        <v>19192.465901710326</v>
      </c>
      <c r="BNS12" s="131">
        <f>INDEX('[43]All Years'!$A$1:$I$34,MATCH($A12,'[43]All Years'!$A$1:$A$34,0),MATCH(BNS$1,'[43]All Years'!$A$1:$I$1,0))</f>
        <v>1773</v>
      </c>
      <c r="BNT12" s="87">
        <v>92380</v>
      </c>
      <c r="BNU12" s="88">
        <f t="shared" si="149"/>
        <v>18377.447815795138</v>
      </c>
      <c r="BNV12" s="87">
        <f>INDEX('[43]All Years'!$A$1:$I$34,MATCH($A12,'[43]All Years'!$A$1:$A$34,0),MATCH(BNV$1,'[43]All Years'!$A$1:$I$1,0))</f>
        <v>1708</v>
      </c>
      <c r="BNW12" s="131">
        <v>92940</v>
      </c>
      <c r="BNX12" s="88">
        <f t="shared" si="150"/>
        <v>22534.910990299541</v>
      </c>
      <c r="BNY12" s="87">
        <f>INDEX('[43]All Years'!$A$1:$I$34,MATCH($A12,'[43]All Years'!$A$1:$A$34,0),MATCH(BNY$1,'[43]All Years'!$A$1:$I$1,0))</f>
        <v>2114</v>
      </c>
      <c r="BNZ12" s="32">
        <v>93810</v>
      </c>
      <c r="BOA12" s="88">
        <f t="shared" si="151"/>
        <v>26234.698184888137</v>
      </c>
      <c r="BOB12" s="32">
        <f>INDEX([4]Sheet1!$A$1:$CJ$34, MATCH($A12, [4]Sheet1!$A$1:$A$34, 0), MATCH(BOB$1, [4]Sheet1!$A$1:$CJ$1, 0))</f>
        <v>2486</v>
      </c>
      <c r="BOC12" s="32">
        <f>INDEX('[5]Finance Indicators'!$A$2:$BO$35,MATCH($A12,'[5]Finance Indicators'!$A$2:$A$35,0),MATCH(BOC$1,'[5]Finance Indicators'!$A$2:$BO$2,0))</f>
        <v>94760</v>
      </c>
      <c r="BOD12" s="88">
        <f>INDEX('[6]Finance Indicators'!$B$3:$BO$35,MATCH($A12,'[6]Finance Indicators'!$A$3:$A$35,0),MATCH(BOD$1,'[6]Finance Indicators'!$B$2:$BO$2,0))</f>
        <v>62036.35599453609</v>
      </c>
      <c r="BOE12" s="88">
        <f>INDEX('[6]Finance Indicators'!$B$3:$BO$35,MATCH($A12,'[6]Finance Indicators'!$A$3:$A$35,0),MATCH(BOE$1,'[6]Finance Indicators'!$B$2:$BO$2,0))</f>
        <v>5904</v>
      </c>
      <c r="BOF12" s="88">
        <f>INDEX('[6]Finance Indicators'!$B$3:$BO$35,MATCH($A12,'[6]Finance Indicators'!$A$3:$A$35,0),MATCH(BOF$1,'[6]Finance Indicators'!$B$2:$BO$2,0))</f>
        <v>95170</v>
      </c>
      <c r="BOG12" s="250">
        <f t="array" ref="BOG12">INDEX('[7]Finance Indicators'!$A$2:$BO$35,MATCH($A12,'[7]Finance Indicators'!$A$2:$A$35,0),MATCH(BOG$1,'[7]Finance Indicators'!$A$2:$BO$2,0))</f>
        <v>27436.407411284414</v>
      </c>
      <c r="BOH12" s="250">
        <f t="array" ref="BOH12">INDEX('[7]Finance Indicators'!$A$2:$BO$35,MATCH($A12,'[7]Finance Indicators'!$A$2:$A$35,0),MATCH(BOH$1,'[7]Finance Indicators'!$A$2:$BO$2,0))</f>
        <v>2621</v>
      </c>
      <c r="BOI12" s="250">
        <f t="array" ref="BOI12">INDEX('[7]Finance Indicators'!$A$2:$BO$35,MATCH($A12,'[7]Finance Indicators'!$A$2:$A$35,0),MATCH(BOI$1,'[7]Finance Indicators'!$A$2:$BO$2,0))</f>
        <v>95530</v>
      </c>
      <c r="BOJ12" s="115">
        <f>(BNF12*100)/Deflators!$B$2</f>
        <v>14550.971537103365</v>
      </c>
      <c r="BOK12" s="116">
        <f>(BNI12*100)/Deflators!$B$3</f>
        <v>20173.524589757013</v>
      </c>
      <c r="BOL12" s="116">
        <f>(BNL12*100)/Deflators!$B$4</f>
        <v>23785.436525820543</v>
      </c>
      <c r="BOM12" s="116">
        <f>(BNO12*100)/Deflators!$B$5</f>
        <v>21217.498099371343</v>
      </c>
      <c r="BON12" s="116">
        <f>(BNR12*100)/Deflators!$B$6</f>
        <v>21146.998373367158</v>
      </c>
      <c r="BOO12" s="116">
        <f>(BNU12*100)/Deflators!$B$7</f>
        <v>20085.092415507825</v>
      </c>
      <c r="BOP12" s="116">
        <f>(BNX12*100)/Deflators!$B$8</f>
        <v>24034.059484718327</v>
      </c>
      <c r="BOQ12" s="116">
        <f>(BOA12*100)/Deflators!$B$9</f>
        <v>27495.835944223876</v>
      </c>
      <c r="BOR12" s="116">
        <f>(BOD12*100)/Deflators!$B$10</f>
        <v>63551.991553087792</v>
      </c>
      <c r="BOS12" s="248">
        <f>(BOG12*100)/Deflators!$B$11</f>
        <v>27436.407411284414</v>
      </c>
      <c r="BOT12" s="115">
        <f>INDEX([44]IG1!$AL$4:$AX$40,MATCH($A12,[44]IG1!$AL$4:$AL$40,0),MATCH(BOT$1,[44]IG1!$AL$40:$AX$40,0))</f>
        <v>25.6</v>
      </c>
      <c r="BOU12" s="116">
        <f>INDEX([44]IG1!$AL$4:$AX$40,MATCH($A12,[44]IG1!$AL$4:$AL$40,0),MATCH(BOU$1,[44]IG1!$AL$40:$AX$40,0))</f>
        <v>28.799999999999997</v>
      </c>
      <c r="BOV12" s="116">
        <f>INDEX([44]IG1!$AL$4:$AX$40,MATCH($A12,[44]IG1!$AL$4:$AL$40,0),MATCH(BOV$1,[44]IG1!$AL$40:$AX$40,0))</f>
        <v>30.3</v>
      </c>
      <c r="BOW12" s="116">
        <f>INDEX([44]IG1!$AL$4:$AX$40,MATCH($A12,[44]IG1!$AL$4:$AL$40,0),MATCH(BOW$1,[44]IG1!$AL$40:$AX$40,0))</f>
        <v>30.4</v>
      </c>
      <c r="BOX12" s="116">
        <f>INDEX([44]IG1!$AL$4:$AX$40,MATCH($A12,[44]IG1!$AL$4:$AL$40,0),MATCH(BOX$1,[44]IG1!$AL$40:$AX$40,0))</f>
        <v>28.999999999999996</v>
      </c>
      <c r="BOY12" s="116">
        <f>INDEX('[14]1718 Collected Indicators'!$A$3:$CH$36,MATCH($A12,'[14]1718 Collected Indicators'!$A$3:$A$36,0),MATCH(BOY$1,'[14]1718 Collected Indicators'!$A$3:$CH$3,0))</f>
        <v>30.099999999999998</v>
      </c>
      <c r="BOZ12" s="116">
        <f>INDEX('[15]1819 Collected Indicators'!$A$3:$CV$36,MATCH($A12,'[15]1819 Collected Indicators'!$A$3:$A$36,0),MATCH(BOZ$1,'[15]1819 Collected Indicators'!$A$3:$CV$3,0))</f>
        <v>30.099999999999998</v>
      </c>
      <c r="BPA12" s="248">
        <f>INDEX('[11]1920 Collected Indicators'!$A$3:$CV$36,MATCH($A12,'[11]1920 Collected Indicators'!$A$3:$A$36,0),MATCH(BPA$1,'[11]1920 Collected Indicators'!$A$3:$CV$3,0))</f>
        <v>25.5</v>
      </c>
      <c r="BPB12" s="115">
        <f>INDEX([45]ALL!$A$2:$F$37,MATCH($A12,[45]ALL!$A$2:$A$37,0),MATCH(BPB$1,[45]ALL!$A$37:$F$37,0))</f>
        <v>79</v>
      </c>
      <c r="BPC12" s="116">
        <f>INDEX([45]ALL!$A$2:$F$37,MATCH($A12,[45]ALL!$A$2:$A$37,0),MATCH(BPC$1,[45]ALL!$A$37:$F$37,0))</f>
        <v>82</v>
      </c>
      <c r="BPD12" s="116">
        <f>INDEX([45]ALL!$A$2:$F$37,MATCH($A12,[45]ALL!$A$2:$A$37,0),MATCH(BPD$1,[45]ALL!$A$37:$F$37,0))</f>
        <v>88</v>
      </c>
      <c r="BPE12" s="116">
        <f>INDEX([45]ALL!$A$2:$F$37,MATCH($A12,[45]ALL!$A$2:$A$37,0),MATCH(BPE$1,[45]ALL!$A$37:$F$37,0))</f>
        <v>91</v>
      </c>
      <c r="BPF12" s="116">
        <f>INDEX('[14]1718 Collected Indicators'!$A$3:$CH$36,MATCH($A12,'[14]1718 Collected Indicators'!$A$3:$A$36,0),MATCH(BPF$1,'[14]1718 Collected Indicators'!$A$3:$CH$3,0))</f>
        <v>94.64</v>
      </c>
      <c r="BPG12" s="116">
        <f>INDEX('[15]1819 Collected Indicators'!$A$3:$CV$36,MATCH($A12,'[15]1819 Collected Indicators'!$A$3:$A$36,0),MATCH(BPG$1,'[15]1819 Collected Indicators'!$A$3:$CV$3,0))</f>
        <v>96.1</v>
      </c>
      <c r="BPH12" s="248">
        <f>INDEX('[11]1920 Collected Indicators'!$A$3:$CV$36,MATCH($A12,'[11]1920 Collected Indicators'!$A$3:$A$36,0),MATCH(BPH$1,'[11]1920 Collected Indicators'!$A$3:$CV$3,0))</f>
        <v>95.9</v>
      </c>
      <c r="BPI12" s="115">
        <f>INDEX('[46]2014-15'!$A$3:$G$37,MATCH($A12,'[46]2014-15'!$A$3:$A$37,0),MATCH(BPI$1,'[46]2014-15'!$A$37:$G$37,0))</f>
        <v>3.6117381489841982</v>
      </c>
      <c r="BPJ12" s="116">
        <f>INDEX('[46]2015-16'!$A$3:$G$37,MATCH($A12,'[46]2015-16'!$A$3:$A$37,0),MATCH(BPJ$1,'[46]2015-16'!$A$37:$G$37,0))</f>
        <v>4.288939051918736</v>
      </c>
      <c r="BPK12" s="116">
        <f>INDEX('[46]2016-17'!$A$3:$G$37,MATCH($A12,'[46]2016-17'!$A$3:$A$37,0),MATCH(BPK$1,'[46]2016-17'!$A$37:$G$37,0))</f>
        <v>8.4745762711864394</v>
      </c>
      <c r="BPL12" s="116">
        <f>INDEX('[14]1718 Collected Indicators'!$A$3:$CH$36,MATCH($A12,'[14]1718 Collected Indicators'!$A$3:$A$36,0),MATCH(BPL$1,'[14]1718 Collected Indicators'!$A$3:$CH$3,0))</f>
        <v>8.4745762711864394</v>
      </c>
      <c r="BPM12" s="116">
        <f>INDEX('[15]1819 Collected Indicators'!$A$3:$CV$36,MATCH($A12,'[15]1819 Collected Indicators'!$A$3:$A$36,0),MATCH(BPM$1,'[15]1819 Collected Indicators'!$A$3:$CV$3,0))</f>
        <v>10.16949152542373</v>
      </c>
      <c r="BPN12" s="248">
        <f>INDEX('[11]1920 Collected Indicators'!$A$3:$CV$36,MATCH($A12,'[11]1920 Collected Indicators'!$A$3:$A$36,0),MATCH(BPN$1,'[11]1920 Collected Indicators'!$A$3:$CV$3,0))</f>
        <v>11.91</v>
      </c>
      <c r="BPO12" s="115">
        <f>INDEX('[46]2014-15'!$A$3:$G$37,MATCH($A12,'[46]2014-15'!$A$3:$A$37,0),MATCH(BPO$1,'[46]2014-15'!$A$37:$G$37,0))</f>
        <v>25.016655562958029</v>
      </c>
      <c r="BPP12" s="116">
        <f>INDEX('[46]2015-16'!$A$3:$G$37,MATCH($A12,'[46]2015-16'!$A$3:$A$37,0),MATCH(BPP$1,'[46]2015-16'!$A$37:$G$37,0))</f>
        <v>91.559139784946225</v>
      </c>
      <c r="BPQ12" s="116">
        <f>INDEX('[46]2016-17'!$A$3:$G$37,MATCH($A12,'[46]2016-17'!$A$3:$A$37,0),MATCH(BPQ$1,'[46]2016-17'!$A$37:$G$37,0))</f>
        <v>92.772444946357979</v>
      </c>
      <c r="BPR12" s="116">
        <f>INDEX('[14]1718 Collected Indicators'!$A$3:$CH$36,MATCH($A12,'[14]1718 Collected Indicators'!$A$3:$A$36,0),MATCH(BPR$1,'[14]1718 Collected Indicators'!$A$3:$CH$3,0))</f>
        <v>92.772444946357979</v>
      </c>
      <c r="BPS12" s="116">
        <f>INDEX('[15]1819 Collected Indicators'!$A$3:$CV$36,MATCH($A12,'[15]1819 Collected Indicators'!$A$3:$A$36,0),MATCH(BPS$1,'[15]1819 Collected Indicators'!$A$3:$CV$3,0))</f>
        <v>97.49687108886107</v>
      </c>
      <c r="BPT12" s="117">
        <f>INDEX('[11]1920 Collected Indicators'!$A$3:$CV$36,MATCH($A12,'[11]1920 Collected Indicators'!$A$3:$A$36,0),MATCH(BPT$1,'[11]1920 Collected Indicators'!$A$3:$CV$3,0))</f>
        <v>94.07</v>
      </c>
      <c r="BPU12" s="115">
        <f t="array" ref="BPU12">INDEX('[47]FINSUS Raw Data'!$A$2:$BH$35,MATCH($A12,'[47]FINSUS Raw Data'!$A$2:$A$35,0),MATCH(BPU$1,'[47]FINSUS Raw Data'!$A$2:$BH$2,0))</f>
        <v>24.9</v>
      </c>
      <c r="BPV12" s="116">
        <f t="array" ref="BPV12">INDEX('[47]FINSUS Raw Data'!$A$2:$BH$35,MATCH($A12,'[47]FINSUS Raw Data'!$A$2:$A$35,0),MATCH(BPV$1,'[47]FINSUS Raw Data'!$A$2:$BH$2,0))</f>
        <v>25.2</v>
      </c>
      <c r="BPW12" s="116">
        <f t="array" ref="BPW12">INDEX('[47]FINSUS Raw Data'!$A$2:$BH$35,MATCH($A12,'[47]FINSUS Raw Data'!$A$2:$A$35,0),MATCH(BPW$1,'[47]FINSUS Raw Data'!$A$2:$BH$2,0))</f>
        <v>27.9</v>
      </c>
      <c r="BPX12" s="116">
        <f t="array" ref="BPX12">INDEX('[47]FINSUS Raw Data'!$A$2:$BH$35,MATCH($A12,'[47]FINSUS Raw Data'!$A$2:$A$35,0),MATCH(BPX$1,'[47]FINSUS Raw Data'!$A$2:$BH$2,0))</f>
        <v>24.1</v>
      </c>
      <c r="BPY12" s="116">
        <f t="array" ref="BPY12">INDEX('[47]FINSUS Raw Data'!$A$2:$BH$35,MATCH($A12,'[47]FINSUS Raw Data'!$A$2:$A$35,0),MATCH(BPY$1,'[47]FINSUS Raw Data'!$A$2:$BH$2,0))</f>
        <v>21.6</v>
      </c>
      <c r="BPZ12" s="116">
        <f t="array" ref="BPZ12">INDEX('[47]FINSUS Raw Data'!$A$2:$BH$35,MATCH($A12,'[47]FINSUS Raw Data'!$A$2:$A$35,0),MATCH(BPZ$1,'[47]FINSUS Raw Data'!$A$2:$BH$2,0))</f>
        <v>18.600000000000001</v>
      </c>
      <c r="BQA12" s="117">
        <f t="array" ref="BQA12">INDEX('[47]FINSUS Raw Data'!$A$2:$BH$35,MATCH($A12,'[47]FINSUS Raw Data'!$A$2:$A$35,0),MATCH(BQA$1,'[47]FINSUS Raw Data'!$A$2:$BH$2,0))</f>
        <v>18.3</v>
      </c>
      <c r="BQB12" s="115">
        <f t="array" ref="BQB12">INDEX('[47]FINSUS Raw Data'!$A$2:$BH$35,MATCH($A12,'[47]FINSUS Raw Data'!$A$2:$A$35,0),MATCH(BQB$1,'[47]FINSUS Raw Data'!$A$2:$BH$2,0))</f>
        <v>4</v>
      </c>
      <c r="BQC12" s="116">
        <f t="array" ref="BQC12">INDEX('[47]FINSUS Raw Data'!$A$2:$BH$35,MATCH($A12,'[47]FINSUS Raw Data'!$A$2:$A$35,0),MATCH(BQC$1,'[47]FINSUS Raw Data'!$A$2:$BH$2,0))</f>
        <v>4.2</v>
      </c>
      <c r="BQD12" s="116">
        <f t="array" ref="BQD12">INDEX('[47]FINSUS Raw Data'!$A$2:$BH$35,MATCH($A12,'[47]FINSUS Raw Data'!$A$2:$A$35,0),MATCH(BQD$1,'[47]FINSUS Raw Data'!$A$2:$BH$2,0))</f>
        <v>4.0999999999999996</v>
      </c>
      <c r="BQE12" s="116">
        <f t="array" ref="BQE12">INDEX('[47]FINSUS Raw Data'!$A$2:$BH$35,MATCH($A12,'[47]FINSUS Raw Data'!$A$2:$A$35,0),MATCH(BQE$1,'[47]FINSUS Raw Data'!$A$2:$BH$2,0))</f>
        <v>4.4000000000000004</v>
      </c>
      <c r="BQF12" s="116">
        <f t="array" ref="BQF12">INDEX('[47]FINSUS Raw Data'!$A$2:$BH$35,MATCH($A12,'[47]FINSUS Raw Data'!$A$2:$A$35,0),MATCH(BQF$1,'[47]FINSUS Raw Data'!$A$2:$BH$2,0))</f>
        <v>4.4000000000000004</v>
      </c>
      <c r="BQG12" s="116">
        <f t="array" ref="BQG12">INDEX('[47]FINSUS Raw Data'!$A$2:$BH$35,MATCH($A12,'[47]FINSUS Raw Data'!$A$2:$A$35,0),MATCH(BQG$1,'[47]FINSUS Raw Data'!$A$2:$BH$2,0))</f>
        <v>4.5</v>
      </c>
      <c r="BQH12" s="117">
        <f t="array" ref="BQH12">INDEX('[47]FINSUS Raw Data'!$A$2:$BH$35,MATCH($A12,'[47]FINSUS Raw Data'!$A$2:$A$35,0),MATCH(BQH$1,'[47]FINSUS Raw Data'!$A$2:$BH$2,0))</f>
        <v>4</v>
      </c>
      <c r="BQI12" s="115">
        <f t="array" ref="BQI12">INDEX('[47]FINSUS Raw Data'!$A$2:$BH$35,MATCH($A12,'[47]FINSUS Raw Data'!$A$2:$A$35,0),MATCH(BQI$1,'[47]FINSUS Raw Data'!$A$2:$BH$2,0))</f>
        <v>9.6999999999999993</v>
      </c>
      <c r="BQJ12" s="116">
        <f t="array" ref="BQJ12">INDEX('[47]FINSUS Raw Data'!$A$2:$BH$35,MATCH($A12,'[47]FINSUS Raw Data'!$A$2:$A$35,0),MATCH(BQJ$1,'[47]FINSUS Raw Data'!$A$2:$BH$2,0))</f>
        <v>9.6999999999999993</v>
      </c>
      <c r="BQK12" s="116">
        <f t="array" ref="BQK12">INDEX('[47]FINSUS Raw Data'!$A$2:$BH$35,MATCH($A12,'[47]FINSUS Raw Data'!$A$2:$A$35,0),MATCH(BQK$1,'[47]FINSUS Raw Data'!$A$2:$BH$2,0))</f>
        <v>8.6</v>
      </c>
      <c r="BQL12" s="116">
        <f t="array" ref="BQL12">INDEX('[47]FINSUS Raw Data'!$A$2:$BH$35,MATCH($A12,'[47]FINSUS Raw Data'!$A$2:$A$35,0),MATCH(BQL$1,'[47]FINSUS Raw Data'!$A$2:$BH$2,0))</f>
        <v>8.3000000000000007</v>
      </c>
      <c r="BQM12" s="116">
        <f t="array" ref="BQM12">INDEX('[47]FINSUS Raw Data'!$A$2:$BH$35,MATCH($A12,'[47]FINSUS Raw Data'!$A$2:$A$35,0),MATCH(BQM$1,'[47]FINSUS Raw Data'!$A$2:$BH$2,0))</f>
        <v>8.6999999999999993</v>
      </c>
      <c r="BQN12" s="116">
        <f t="array" ref="BQN12">INDEX('[47]FINSUS Raw Data'!$A$2:$BH$35,MATCH($A12,'[47]FINSUS Raw Data'!$A$2:$A$35,0),MATCH(BQN$1,'[47]FINSUS Raw Data'!$A$2:$BH$2,0))</f>
        <v>9</v>
      </c>
      <c r="BQO12" s="117">
        <f t="array" ref="BQO12">INDEX('[47]FINSUS Raw Data'!$A$2:$BH$35,MATCH($A12,'[47]FINSUS Raw Data'!$A$2:$A$35,0),MATCH(BQO$1,'[47]FINSUS Raw Data'!$A$2:$BH$2,0))</f>
        <v>9</v>
      </c>
      <c r="BQP12" s="115">
        <f t="array" ref="BQP12">INDEX('[47]FINSUS Raw Data'!$A$2:$BH$35,MATCH($A12,'[47]FINSUS Raw Data'!$A$2:$A$35,0),MATCH(BQP$1,'[47]FINSUS Raw Data'!$A$2:$BH$2,0))</f>
        <v>35.4</v>
      </c>
      <c r="BQQ12" s="116">
        <f t="array" ref="BQQ12">INDEX('[47]FINSUS Raw Data'!$A$2:$BH$35,MATCH($A12,'[47]FINSUS Raw Data'!$A$2:$A$35,0),MATCH(BQQ$1,'[47]FINSUS Raw Data'!$A$2:$BH$2,0))</f>
        <v>36.1</v>
      </c>
      <c r="BQR12" s="116">
        <f t="array" ref="BQR12">INDEX('[47]FINSUS Raw Data'!$A$2:$BH$35,MATCH($A12,'[47]FINSUS Raw Data'!$A$2:$A$35,0),MATCH(BQR$1,'[47]FINSUS Raw Data'!$A$2:$BH$2,0))</f>
        <v>35.299999999999997</v>
      </c>
      <c r="BQS12" s="116">
        <f t="array" ref="BQS12">INDEX('[47]FINSUS Raw Data'!$A$2:$BH$35,MATCH($A12,'[47]FINSUS Raw Data'!$A$2:$A$35,0),MATCH(BQS$1,'[47]FINSUS Raw Data'!$A$2:$BH$2,0))</f>
        <v>37.1</v>
      </c>
      <c r="BQT12" s="116">
        <f t="array" ref="BQT12">INDEX('[47]FINSUS Raw Data'!$A$2:$BH$35,MATCH($A12,'[47]FINSUS Raw Data'!$A$2:$A$35,0),MATCH(BQT$1,'[47]FINSUS Raw Data'!$A$2:$BH$2,0))</f>
        <v>35.5</v>
      </c>
      <c r="BQU12" s="116">
        <f t="array" ref="BQU12">INDEX('[47]FINSUS Raw Data'!$A$2:$BH$35,MATCH($A12,'[47]FINSUS Raw Data'!$A$2:$A$35,0),MATCH(BQU$1,'[47]FINSUS Raw Data'!$A$2:$BH$2,0))</f>
        <v>34.6</v>
      </c>
      <c r="BQV12" s="117">
        <f t="array" ref="BQV12">INDEX('[47]FINSUS Raw Data'!$A$2:$BH$35,MATCH($A12,'[47]FINSUS Raw Data'!$A$2:$A$35,0),MATCH(BQV$1,'[47]FINSUS Raw Data'!$A$2:$BH$2,0))</f>
        <v>29.7</v>
      </c>
      <c r="BQW12" s="115">
        <f t="array" ref="BQW12">INDEX('[47]FINSUS Raw Data'!$A$2:$BH$35,MATCH($A12,'[47]FINSUS Raw Data'!$A$2:$A$35,0),MATCH(BQW$1,'[47]FINSUS Raw Data'!$A$2:$BH$2,0))</f>
        <v>100.7</v>
      </c>
      <c r="BQX12" s="213">
        <f t="array" ref="BQX12">INDEX('[47]FINSUS Raw Data'!$A$2:$BH$35,MATCH($A12,'[47]FINSUS Raw Data'!$A$2:$A$35,0),MATCH(BQX$1,'[47]FINSUS Raw Data'!$A$2:$BH$2,0))</f>
        <v>210837</v>
      </c>
      <c r="BQY12" s="213">
        <f t="array" ref="BQY12">INDEX('[47]FINSUS Raw Data'!$A$2:$BH$35,MATCH($A12,'[47]FINSUS Raw Data'!$A$2:$A$35,0),MATCH(BQY$1,'[47]FINSUS Raw Data'!$A$2:$BH$2,0))</f>
        <v>212222</v>
      </c>
      <c r="BQZ12" s="116">
        <f t="array" ref="BQZ12">INDEX('[47]FINSUS Raw Data'!$A$2:$BH$35,MATCH($A12,'[47]FINSUS Raw Data'!$A$2:$A$35,0),MATCH(BQZ$1,'[47]FINSUS Raw Data'!$A$2:$BH$2,0))</f>
        <v>97.9</v>
      </c>
      <c r="BRA12" s="213">
        <f t="array" ref="BRA12">INDEX('[47]FINSUS Raw Data'!$A$2:$BH$35,MATCH($A12,'[47]FINSUS Raw Data'!$A$2:$A$35,0),MATCH(BRA$1,'[47]FINSUS Raw Data'!$A$2:$BH$2,0))</f>
        <v>212443</v>
      </c>
      <c r="BRB12" s="213">
        <f t="array" ref="BRB12">INDEX('[47]FINSUS Raw Data'!$A$2:$BH$35,MATCH($A12,'[47]FINSUS Raw Data'!$A$2:$A$35,0),MATCH(BRB$1,'[47]FINSUS Raw Data'!$A$2:$BH$2,0))</f>
        <v>213581</v>
      </c>
      <c r="BRC12" s="116">
        <f t="array" ref="BRC12">INDEX('[47]FINSUS Raw Data'!$A$2:$BH$35,MATCH($A12,'[47]FINSUS Raw Data'!$A$2:$A$35,0),MATCH(BRC$1,'[47]FINSUS Raw Data'!$A$2:$BH$2,0))</f>
        <v>94.7</v>
      </c>
      <c r="BRD12" s="213">
        <f t="array" ref="BRD12">INDEX('[47]FINSUS Raw Data'!$A$2:$BH$35,MATCH($A12,'[47]FINSUS Raw Data'!$A$2:$A$35,0),MATCH(BRD$1,'[47]FINSUS Raw Data'!$A$2:$BH$2,0))</f>
        <v>220428</v>
      </c>
      <c r="BRE12" s="213">
        <f t="array" ref="BRE12">INDEX('[47]FINSUS Raw Data'!$A$2:$BH$35,MATCH($A12,'[47]FINSUS Raw Data'!$A$2:$A$35,0),MATCH(BRE$1,'[47]FINSUS Raw Data'!$A$2:$BH$2,0))</f>
        <v>223293</v>
      </c>
      <c r="BRF12" s="116">
        <f t="array" ref="BRF12">INDEX('[47]FINSUS Raw Data'!$A$2:$BH$35,MATCH($A12,'[47]FINSUS Raw Data'!$A$2:$A$35,0),MATCH(BRF$1,'[47]FINSUS Raw Data'!$A$2:$BH$2,0))</f>
        <v>96.5</v>
      </c>
      <c r="BRG12" s="213">
        <f t="array" ref="BRG12">INDEX('[47]FINSUS Raw Data'!$A$2:$BH$35,MATCH($A12,'[47]FINSUS Raw Data'!$A$2:$A$35,0),MATCH(BRG$1,'[47]FINSUS Raw Data'!$A$2:$BH$2,0))</f>
        <v>217214</v>
      </c>
      <c r="BRH12" s="213">
        <f t="array" ref="BRH12">INDEX('[47]FINSUS Raw Data'!$A$2:$BH$35,MATCH($A12,'[47]FINSUS Raw Data'!$A$2:$A$35,0),MATCH(BRH$1,'[47]FINSUS Raw Data'!$A$2:$BH$2,0))</f>
        <v>219651</v>
      </c>
      <c r="BRI12" s="116">
        <f t="array" ref="BRI12">INDEX('[47]FINSUS Raw Data'!$A$2:$BH$35,MATCH($A12,'[47]FINSUS Raw Data'!$A$2:$A$35,0),MATCH(BRI$1,'[47]FINSUS Raw Data'!$A$2:$BH$2,0))</f>
        <v>96.3</v>
      </c>
      <c r="BRJ12" s="213">
        <f t="array" ref="BRJ12">INDEX('[47]FINSUS Raw Data'!$A$2:$BH$35,MATCH($A12,'[47]FINSUS Raw Data'!$A$2:$A$35,0),MATCH(BRJ$1,'[47]FINSUS Raw Data'!$A$2:$BH$2,0))</f>
        <v>218713</v>
      </c>
      <c r="BRK12" s="213">
        <f t="array" ref="BRK12">INDEX('[47]FINSUS Raw Data'!$A$2:$BH$35,MATCH($A12,'[47]FINSUS Raw Data'!$A$2:$A$35,0),MATCH(BRK$1,'[47]FINSUS Raw Data'!$A$2:$BH$2,0))</f>
        <v>223785</v>
      </c>
      <c r="BRL12" s="116">
        <f t="array" ref="BRL12">INDEX('[47]FINSUS Raw Data'!$A$2:$BH$35,MATCH($A12,'[47]FINSUS Raw Data'!$A$2:$A$35,0),MATCH(BRL$1,'[47]FINSUS Raw Data'!$A$2:$BH$2,0))</f>
        <v>98.2</v>
      </c>
      <c r="BRM12" s="213">
        <f t="array" ref="BRM12">INDEX('[47]FINSUS Raw Data'!$A$2:$BH$35,MATCH($A12,'[47]FINSUS Raw Data'!$A$2:$A$35,0),MATCH(BRM$1,'[47]FINSUS Raw Data'!$A$2:$BH$2,0))</f>
        <v>225151</v>
      </c>
      <c r="BRN12" s="213">
        <f t="array" ref="BRN12">INDEX('[47]FINSUS Raw Data'!$A$2:$BH$35,MATCH($A12,'[47]FINSUS Raw Data'!$A$2:$A$35,0),MATCH(BRN$1,'[47]FINSUS Raw Data'!$A$2:$BH$2,0))</f>
        <v>228324</v>
      </c>
      <c r="BRO12" s="116">
        <f t="array" ref="BRO12">INDEX('[47]FINSUS Raw Data'!$A$2:$BH$35,MATCH($A12,'[47]FINSUS Raw Data'!$A$2:$A$35,0),MATCH(BRO$1,'[47]FINSUS Raw Data'!$A$2:$BH$2,0))</f>
        <v>99.2</v>
      </c>
      <c r="BRP12" s="213">
        <f t="array" ref="BRP12">INDEX('[47]FINSUS Raw Data'!$A$2:$BH$35,MATCH($A12,'[47]FINSUS Raw Data'!$A$2:$A$35,0),MATCH(BRP$1,'[47]FINSUS Raw Data'!$A$2:$BH$2,0))</f>
        <v>234555</v>
      </c>
      <c r="BRQ12" s="334">
        <f t="array" ref="BRQ12">INDEX('[47]FINSUS Raw Data'!$A$2:$BH$35,MATCH($A12,'[47]FINSUS Raw Data'!$A$2:$A$35,0),MATCH(BRQ$1,'[47]FINSUS Raw Data'!$A$2:$BH$2,0))</f>
        <v>236413</v>
      </c>
      <c r="BRR12" s="248">
        <f t="array" ref="BRR12">INDEX([48]CLIM1!$A$3:$N$37,MATCH($A12,[48]CLIM1!$N$3:$N$37,0),MATCH(BRR$1,[48]CLIM1!$A$3:$N$3,0))</f>
        <v>5.7687725020601555</v>
      </c>
      <c r="BRS12" s="248">
        <f t="array" ref="BRS12">INDEX([48]CLIM1!$A$3:$N$37,MATCH($A12,[48]CLIM1!$N$3:$N$37,0),MATCH(BRS$1,[48]CLIM1!$A$3:$N$3,0))</f>
        <v>5.2993464595856441</v>
      </c>
      <c r="BRT12" s="248">
        <f t="array" ref="BRT12">INDEX([48]CLIM1!$A$3:$N$37,MATCH($A12,[48]CLIM1!$N$3:$N$37,0),MATCH(BRT$1,[48]CLIM1!$A$3:$N$3,0))</f>
        <v>5.1856389675938566</v>
      </c>
      <c r="BRU12" s="248">
        <f t="array" ref="BRU12">INDEX([48]CLIM1!$A$3:$N$37,MATCH($A12,[48]CLIM1!$N$3:$N$37,0),MATCH(BRU$1,[48]CLIM1!$A$3:$N$3,0))</f>
        <v>5.0729171100726651</v>
      </c>
      <c r="BRV12" s="248">
        <f t="array" ref="BRV12">INDEX([48]CLIM1!$A$3:$N$37,MATCH($A12,[48]CLIM1!$N$3:$N$37,0),MATCH(BRV$1,[48]CLIM1!$A$3:$N$3,0))</f>
        <v>4.6018606438290055</v>
      </c>
      <c r="BRW12" s="248">
        <f t="array" ref="BRW12">INDEX([48]CLIM1!$A$3:$N$37,MATCH($A12,[48]CLIM1!$N$3:$N$37,0),MATCH(BRW$1,[48]CLIM1!$A$3:$N$3,0))</f>
        <v>4.5184068253092553</v>
      </c>
      <c r="BRX12" s="248">
        <f t="array" ref="BRX12">INDEX([48]CLIM1!$A$3:$N$37,MATCH($A12,[48]CLIM1!$N$3:$N$37,0),MATCH(BRX$1,[48]CLIM1!$A$3:$N$3,0))</f>
        <v>4.3994666243987846</v>
      </c>
      <c r="BRY12" s="248">
        <f t="array" ref="BRY12">INDEX([48]CLIM1!$A$3:$N$37,MATCH($A12,[48]CLIM1!$N$3:$N$37,0),MATCH(BRY$1,[48]CLIM1!$A$3:$N$3,0))</f>
        <v>4.221106216525377</v>
      </c>
      <c r="BRZ12" s="248">
        <f t="array" ref="BRZ12">INDEX([48]CLIM1!$A$3:$N$37,MATCH($A12,[48]CLIM1!$N$3:$N$37,0),MATCH(BRZ$1,[48]CLIM1!$A$3:$N$3,0))</f>
        <v>4.2073258703414842</v>
      </c>
      <c r="BSA12" s="327" t="str">
        <f>INDEX('[11]1920 Collected Indicators'!$A$3:$CV$36,MATCH($A12,'[11]1920 Collected Indicators'!$A$3:$A$36,0),MATCH(BSA$1,'[11]1920 Collected Indicators'!$A$3:$CV$3,0))</f>
        <v>dna</v>
      </c>
      <c r="BSB12" s="248">
        <f t="array" ref="BSB12">INDEX([48]CLIM2!$A$2:$N$36,MATCH($A12,[48]CLIM2!$N$2:$N$36,0),MATCH(BSB$1,[48]CLIM2!$A$2:$N$2,0))</f>
        <v>5.093210258821534</v>
      </c>
      <c r="BSC12" s="248">
        <f t="array" ref="BSC12">INDEX([48]CLIM2!$A$2:$N$36,MATCH($A12,[48]CLIM2!$N$2:$N$36,0),MATCH(BSC$1,[48]CLIM2!$A$2:$N$2,0))</f>
        <v>4.6447182999194956</v>
      </c>
      <c r="BSD12" s="248">
        <f t="array" ref="BSD12">INDEX([48]CLIM2!$A$2:$N$36,MATCH($A12,[48]CLIM2!$N$2:$N$36,0),MATCH(BSD$1,[48]CLIM2!$A$2:$N$2,0))</f>
        <v>4.5354854748969649</v>
      </c>
      <c r="BSE12" s="248">
        <f t="array" ref="BSE12">INDEX([48]CLIM2!$A$2:$N$36,MATCH($A12,[48]CLIM2!$N$2:$N$36,0),MATCH(BSE$1,[48]CLIM2!$A$2:$N$2,0))</f>
        <v>4.4293700148384918</v>
      </c>
      <c r="BSF12" s="248">
        <f t="array" ref="BSF12">INDEX([48]CLIM2!$A$2:$N$36,MATCH($A12,[48]CLIM2!$N$2:$N$36,0),MATCH(BSF$1,[48]CLIM2!$A$2:$N$2,0))</f>
        <v>3.9614674177770617</v>
      </c>
      <c r="BSG12" s="248">
        <f t="array" ref="BSG12">INDEX([48]CLIM2!$A$2:$N$36,MATCH($A12,[48]CLIM2!$N$2:$N$36,0),MATCH(BSG$1,[48]CLIM2!$A$2:$N$2,0))</f>
        <v>3.8540813828373657</v>
      </c>
      <c r="BSH12" s="248">
        <f t="array" ref="BSH12">INDEX([48]CLIM2!$A$2:$N$36,MATCH($A12,[48]CLIM2!$N$2:$N$36,0),MATCH(BSH$1,[48]CLIM2!$A$2:$N$2,0))</f>
        <v>3.727236178668293</v>
      </c>
      <c r="BSI12" s="248">
        <f t="array" ref="BSI12">INDEX([48]CLIM2!$A$2:$N$36,MATCH($A12,[48]CLIM2!$N$2:$N$36,0),MATCH(BSI$1,[48]CLIM2!$A$2:$N$2,0))</f>
        <v>3.5704185968511344</v>
      </c>
      <c r="BSJ12" s="248">
        <f t="array" ref="BSJ12">INDEX([48]CLIM2!$A$2:$N$36,MATCH($A12,[48]CLIM2!$N$2:$N$36,0),MATCH(BSJ$1,[48]CLIM2!$A$2:$N$2,0))</f>
        <v>3.5798375479564664</v>
      </c>
      <c r="BSK12" s="327" t="str">
        <f>INDEX('[11]1920 Collected Indicators'!$A$3:$CV$36,MATCH($A12,'[11]1920 Collected Indicators'!$A$3:$A$36,0),MATCH(BSK$1,'[11]1920 Collected Indicators'!$A$3:$CV$3,0))</f>
        <v>dna</v>
      </c>
      <c r="BSL12" s="181"/>
      <c r="BSM12" s="115">
        <v>87.9</v>
      </c>
      <c r="BSN12" s="116">
        <v>87</v>
      </c>
      <c r="BSO12" s="116">
        <v>86</v>
      </c>
      <c r="BSP12" s="116">
        <v>85</v>
      </c>
      <c r="BSQ12" s="116">
        <v>80</v>
      </c>
      <c r="BSR12" s="116">
        <f>INDEX('[16]Raw Data'!$A$1:$BT$34,MATCH($A12,'[16]Raw Data'!$A$1:$A$34,0),MATCH(BSR$1,'[16]Raw Data'!$A$1:$BT$1,0))</f>
        <v>77</v>
      </c>
      <c r="BSS12" s="116">
        <f>INDEX('[14]1718 Collected Indicators'!$A$3:$CH$36,MATCH($A12,'[14]1718 Collected Indicators'!$A$3:$A$36,0),MATCH(BSS$1,'[14]1718 Collected Indicators'!$A$3:$CH$3,0))</f>
        <v>86</v>
      </c>
      <c r="BST12" s="136">
        <f>INDEX('[15]1819 Collected Indicators'!$A$3:$CV$36,MATCH($A12,'[15]1819 Collected Indicators'!$A$3:$A$36,0),MATCH(BST$1,'[15]1819 Collected Indicators'!$A$3:$CV$3,0))</f>
        <v>82.9</v>
      </c>
      <c r="BSU12" s="120">
        <f>INDEX('[11]1920 Collected Indicators'!$A$3:$CV$36,MATCH($A12,'[11]1920 Collected Indicators'!$A$3:$A$36,0),MATCH(BSU$1,'[11]1920 Collected Indicators'!$A$3:$CV$3,0))</f>
        <v>84</v>
      </c>
      <c r="BSV12" s="115">
        <f>INDEX('[16]Raw Data'!$A$1:$BT$34,MATCH($A12,'[16]Raw Data'!$A$1:$A$34,0),MATCH(BSV$1,'[16]Raw Data'!$A$1:$BT$1,0))</f>
        <v>86.3</v>
      </c>
      <c r="BSW12" s="116">
        <f>INDEX('[16]Raw Data'!$A$1:$BT$34,MATCH($A12,'[16]Raw Data'!$A$1:$A$34,0),MATCH(BSW$1,'[16]Raw Data'!$A$1:$BT$1,0))</f>
        <v>87</v>
      </c>
      <c r="BSX12" s="116">
        <f>INDEX('[16]Raw Data'!$A$1:$BT$34,MATCH($A12,'[16]Raw Data'!$A$1:$A$34,0),MATCH(BSX$1,'[16]Raw Data'!$A$1:$BT$1,0))</f>
        <v>85</v>
      </c>
      <c r="BSY12" s="116">
        <f>INDEX('[16]Raw Data'!$A$1:$BT$34,MATCH($A12,'[16]Raw Data'!$A$1:$A$34,0),MATCH(BSY$1,'[16]Raw Data'!$A$1:$BT$1,0))</f>
        <v>77</v>
      </c>
      <c r="BSZ12" s="116">
        <f>INDEX('[16]Raw Data'!$A$1:$BT$34,MATCH($A12,'[16]Raw Data'!$A$1:$A$34,0),MATCH(BSZ$1,'[16]Raw Data'!$A$1:$BT$1,0))</f>
        <v>67</v>
      </c>
      <c r="BTA12" s="116">
        <f>INDEX('[16]Raw Data'!$A$1:$BT$34,MATCH($A12,'[16]Raw Data'!$A$1:$A$34,0),MATCH(BTA$1,'[16]Raw Data'!$A$1:$BT$1,0))</f>
        <v>64</v>
      </c>
      <c r="BTB12" s="116">
        <f>INDEX('[14]1718 Collected Indicators'!$A$3:$CH$36,MATCH($A12,'[14]1718 Collected Indicators'!$A$3:$A$36,0),MATCH(BTB$1,'[14]1718 Collected Indicators'!$A$3:$CH$3,0))</f>
        <v>74</v>
      </c>
      <c r="BTC12" s="136">
        <f>INDEX('[15]1819 Collected Indicators'!$A$3:$CV$36,MATCH($A12,'[15]1819 Collected Indicators'!$A$3:$A$36,0),MATCH(BTC$1,'[15]1819 Collected Indicators'!$A$3:$CV$3,0))</f>
        <v>75.900000000000006</v>
      </c>
      <c r="BTD12" s="120">
        <f>INDEX('[11]1920 Collected Indicators'!$A$3:$CV$36,MATCH($A12,'[11]1920 Collected Indicators'!$A$3:$A$36,0),MATCH(BTD$1,'[11]1920 Collected Indicators'!$A$3:$CV$3,0))</f>
        <v>76</v>
      </c>
      <c r="BTE12" s="115">
        <f>INDEX('[16]Raw Data'!$A$1:$BT$34,MATCH($A12,'[16]Raw Data'!$A$1:$A$34,0),MATCH(BTE$1,'[16]Raw Data'!$A$1:$BT$1,0))</f>
        <v>91.2</v>
      </c>
      <c r="BTF12" s="116">
        <f>INDEX('[16]Raw Data'!$A$1:$BT$34,MATCH($A12,'[16]Raw Data'!$A$1:$A$34,0),MATCH(BTF$1,'[16]Raw Data'!$A$1:$BT$1,0))</f>
        <v>88</v>
      </c>
      <c r="BTG12" s="116">
        <f>INDEX('[16]Raw Data'!$A$1:$BT$34,MATCH($A12,'[16]Raw Data'!$A$1:$A$34,0),MATCH(BTG$1,'[16]Raw Data'!$A$1:$BT$1,0))</f>
        <v>90</v>
      </c>
      <c r="BTH12" s="116">
        <f>INDEX('[16]Raw Data'!$A$1:$BT$34,MATCH($A12,'[16]Raw Data'!$A$1:$A$34,0),MATCH(BTH$1,'[16]Raw Data'!$A$1:$BT$1,0))</f>
        <v>89</v>
      </c>
      <c r="BTI12" s="116">
        <f>INDEX('[16]Raw Data'!$A$1:$BT$34,MATCH($A12,'[16]Raw Data'!$A$1:$A$34,0),MATCH(BTI$1,'[16]Raw Data'!$A$1:$BT$1,0))</f>
        <v>87</v>
      </c>
      <c r="BTJ12" s="116">
        <f>INDEX('[16]Raw Data'!$A$1:$BT$34,MATCH($A12,'[16]Raw Data'!$A$1:$A$34,0),MATCH(BTJ$1,'[16]Raw Data'!$A$1:$BT$1,0))</f>
        <v>81</v>
      </c>
      <c r="BTK12" s="116">
        <f>INDEX('[14]1718 Collected Indicators'!$A$3:$CH$36,MATCH($A12,'[14]1718 Collected Indicators'!$A$3:$A$36,0),MATCH(BTK$1,'[14]1718 Collected Indicators'!$A$3:$CH$3,0))</f>
        <v>89</v>
      </c>
      <c r="BTL12" s="136">
        <f>INDEX('[15]1819 Collected Indicators'!$A$3:$CV$36,MATCH($A12,'[15]1819 Collected Indicators'!$A$3:$A$36,0),MATCH(BTL$1,'[15]1819 Collected Indicators'!$A$3:$CV$3,0))</f>
        <v>91.6</v>
      </c>
      <c r="BTM12" s="120">
        <f>INDEX('[11]1920 Collected Indicators'!$A$3:$CV$36,MATCH($A12,'[11]1920 Collected Indicators'!$A$3:$A$36,0),MATCH(BTM$1,'[11]1920 Collected Indicators'!$A$3:$CV$3,0))</f>
        <v>91</v>
      </c>
      <c r="BTN12" s="115">
        <f>INDEX('[16]Raw Data'!$A$1:$BT$34,MATCH($A12,'[16]Raw Data'!$A$1:$A$34,0),MATCH(BTN$1,'[16]Raw Data'!$A$1:$BT$1,0))</f>
        <v>68.62745098039214</v>
      </c>
      <c r="BTO12" s="116">
        <f>INDEX('[16]Raw Data'!$A$1:$BT$34,MATCH($A12,'[16]Raw Data'!$A$1:$A$34,0),MATCH(BTO$1,'[16]Raw Data'!$A$1:$BT$1,0))</f>
        <v>80</v>
      </c>
      <c r="BTP12" s="116">
        <f>INDEX('[16]Raw Data'!$A$1:$BT$34,MATCH($A12,'[16]Raw Data'!$A$1:$A$34,0),MATCH(BTP$1,'[16]Raw Data'!$A$1:$BT$1,0))</f>
        <v>81</v>
      </c>
      <c r="BTQ12" s="116">
        <f>INDEX('[16]Raw Data'!$A$1:$BT$34,MATCH($A12,'[16]Raw Data'!$A$1:$A$34,0),MATCH(BTQ$1,'[16]Raw Data'!$A$1:$BT$1,0))</f>
        <v>66</v>
      </c>
      <c r="BTR12" s="116">
        <f>INDEX('[16]Raw Data'!$A$1:$BT$34,MATCH($A12,'[16]Raw Data'!$A$1:$A$34,0),MATCH(BTR$1,'[16]Raw Data'!$A$1:$BT$1,0))</f>
        <v>56</v>
      </c>
      <c r="BTS12" s="116">
        <f>INDEX('[16]Raw Data'!$A$1:$BT$34,MATCH($A12,'[16]Raw Data'!$A$1:$A$34,0),MATCH(BTS$1,'[16]Raw Data'!$A$1:$BT$1,0))</f>
        <v>43</v>
      </c>
      <c r="BTT12" s="116">
        <f>INDEX('[14]1718 Collected Indicators'!$A$3:$CH$36,MATCH($A12,'[14]1718 Collected Indicators'!$A$3:$A$36,0),MATCH(BTT$1,'[14]1718 Collected Indicators'!$A$3:$CH$3,0))</f>
        <v>43</v>
      </c>
      <c r="BTU12" s="136">
        <f>INDEX('[15]1819 Collected Indicators'!$A$3:$CV$36,MATCH($A12,'[15]1819 Collected Indicators'!$A$3:$A$36,0),MATCH(BTU$1,'[15]1819 Collected Indicators'!$A$3:$CV$3,0))</f>
        <v>51.6</v>
      </c>
      <c r="BTV12" s="120">
        <f>INDEX('[11]1920 Collected Indicators'!$A$3:$CV$36,MATCH($A12,'[11]1920 Collected Indicators'!$A$3:$A$36,0),MATCH(BTV$1,'[11]1920 Collected Indicators'!$A$3:$CV$3,0))</f>
        <v>58</v>
      </c>
      <c r="BTW12" s="115">
        <f>INDEX('[16]Raw Data'!$A$1:$BT$34,MATCH($A12,'[16]Raw Data'!$A$1:$A$34,0),MATCH(BTW$1,'[16]Raw Data'!$A$1:$BT$1,0))</f>
        <v>77.2</v>
      </c>
      <c r="BTX12" s="116">
        <f>INDEX('[16]Raw Data'!$A$1:$BT$34,MATCH($A12,'[16]Raw Data'!$A$1:$A$34,0),MATCH(BTX$1,'[16]Raw Data'!$A$1:$BT$1,0))</f>
        <v>87</v>
      </c>
      <c r="BTY12" s="116">
        <f>INDEX('[16]Raw Data'!$A$1:$BT$34,MATCH($A12,'[16]Raw Data'!$A$1:$A$34,0),MATCH(BTY$1,'[16]Raw Data'!$A$1:$BT$1,0))</f>
        <v>80</v>
      </c>
      <c r="BTZ12" s="116">
        <f>INDEX('[16]Raw Data'!$A$1:$BT$34,MATCH($A12,'[16]Raw Data'!$A$1:$A$34,0),MATCH(BTZ$1,'[16]Raw Data'!$A$1:$BT$1,0))</f>
        <v>69</v>
      </c>
      <c r="BUA12" s="116">
        <f>INDEX('[16]Raw Data'!$A$1:$BT$34,MATCH($A12,'[16]Raw Data'!$A$1:$A$34,0),MATCH(BUA$1,'[16]Raw Data'!$A$1:$BT$1,0))</f>
        <v>69</v>
      </c>
      <c r="BUB12" s="116">
        <f>INDEX('[16]Raw Data'!$A$1:$BT$34,MATCH($A12,'[16]Raw Data'!$A$1:$A$34,0),MATCH(BUB$1,'[16]Raw Data'!$A$1:$BT$1,0))</f>
        <v>60</v>
      </c>
      <c r="BUC12" s="116">
        <f>INDEX('[14]1718 Collected Indicators'!$A$3:$CH$36,MATCH($A12,'[14]1718 Collected Indicators'!$A$3:$A$36,0),MATCH(BUC$1,'[14]1718 Collected Indicators'!$A$3:$CH$3,0))</f>
        <v>67</v>
      </c>
      <c r="BUD12" s="136">
        <f>INDEX('[15]1819 Collected Indicators'!$A$3:$CV$36,MATCH($A12,'[15]1819 Collected Indicators'!$A$3:$A$36,0),MATCH(BUD$1,'[15]1819 Collected Indicators'!$A$3:$CV$3,0))</f>
        <v>65.8</v>
      </c>
      <c r="BUE12" s="120">
        <f>INDEX('[11]1920 Collected Indicators'!$A$3:$CV$36,MATCH($A12,'[11]1920 Collected Indicators'!$A$3:$A$36,0),MATCH(BUE$1,'[11]1920 Collected Indicators'!$A$3:$CV$3,0))</f>
        <v>69</v>
      </c>
      <c r="BUF12" s="115">
        <f>INDEX('[16]Raw Data'!$A$1:$BT$34,MATCH($A12,'[16]Raw Data'!$A$1:$A$34,0),MATCH(BUF$1,'[16]Raw Data'!$A$1:$BT$1,0))</f>
        <v>88.2</v>
      </c>
      <c r="BUG12" s="116">
        <f>INDEX('[16]Raw Data'!$A$1:$BT$34,MATCH($A12,'[16]Raw Data'!$A$1:$A$34,0),MATCH(BUG$1,'[16]Raw Data'!$A$1:$BT$1,0))</f>
        <v>77</v>
      </c>
      <c r="BUH12" s="116">
        <f>INDEX('[16]Raw Data'!$A$1:$BT$34,MATCH($A12,'[16]Raw Data'!$A$1:$A$34,0),MATCH(BUH$1,'[16]Raw Data'!$A$1:$BT$1,0))</f>
        <v>76</v>
      </c>
      <c r="BUI12" s="116">
        <f>INDEX('[16]Raw Data'!$A$1:$BT$34,MATCH($A12,'[16]Raw Data'!$A$1:$A$34,0),MATCH(BUI$1,'[16]Raw Data'!$A$1:$BT$1,0))</f>
        <v>77</v>
      </c>
      <c r="BUJ12" s="116">
        <f>INDEX('[16]Raw Data'!$A$1:$BT$34,MATCH($A12,'[16]Raw Data'!$A$1:$A$34,0),MATCH(BUJ$1,'[16]Raw Data'!$A$1:$BT$1,0))</f>
        <v>73</v>
      </c>
      <c r="BUK12" s="116">
        <f>INDEX('[16]Raw Data'!$A$1:$BT$34,MATCH($A12,'[16]Raw Data'!$A$1:$A$34,0),MATCH(BUK$1,'[16]Raw Data'!$A$1:$BT$1,0))</f>
        <v>73</v>
      </c>
      <c r="BUL12" s="116">
        <f>INDEX('[14]1718 Collected Indicators'!$A$3:$CH$36,MATCH($A12,'[14]1718 Collected Indicators'!$A$3:$A$36,0),MATCH(BUL$1,'[14]1718 Collected Indicators'!$A$3:$CH$3,0))</f>
        <v>73</v>
      </c>
      <c r="BUM12" s="136">
        <f>INDEX('[15]1819 Collected Indicators'!$A$3:$CV$36,MATCH($A12,'[15]1819 Collected Indicators'!$A$3:$A$36,0),MATCH(BUM$1,'[15]1819 Collected Indicators'!$A$3:$CV$3,0))</f>
        <v>81.7</v>
      </c>
      <c r="BUN12" s="120">
        <f>INDEX('[11]1920 Collected Indicators'!$A$3:$CV$36,MATCH($A12,'[11]1920 Collected Indicators'!$A$3:$A$36,0),MATCH(BUN$1,'[11]1920 Collected Indicators'!$A$3:$CV$3,0))</f>
        <v>85</v>
      </c>
      <c r="BUO12" s="115">
        <f>INDEX('[16]Raw Data'!$A$1:$BT$34,MATCH($A12,'[16]Raw Data'!$A$1:$A$34,0),MATCH(BUO$1,'[16]Raw Data'!$A$1:$BT$1,0))</f>
        <v>65.8</v>
      </c>
      <c r="BUP12" s="116">
        <f>INDEX('[16]Raw Data'!$A$1:$BT$34,MATCH($A12,'[16]Raw Data'!$A$1:$A$34,0),MATCH(BUP$1,'[16]Raw Data'!$A$1:$BT$1,0))</f>
        <v>85</v>
      </c>
      <c r="BUQ12" s="116">
        <f>INDEX('[16]Raw Data'!$A$1:$BT$34,MATCH($A12,'[16]Raw Data'!$A$1:$A$34,0),MATCH(BUQ$1,'[16]Raw Data'!$A$1:$BT$1,0))</f>
        <v>75</v>
      </c>
      <c r="BUR12" s="116">
        <f>INDEX('[16]Raw Data'!$A$1:$BT$34,MATCH($A12,'[16]Raw Data'!$A$1:$A$34,0),MATCH(BUR$1,'[16]Raw Data'!$A$1:$BT$1,0))</f>
        <v>64</v>
      </c>
      <c r="BUS12" s="116">
        <f>INDEX('[16]Raw Data'!$A$1:$BT$34,MATCH($A12,'[16]Raw Data'!$A$1:$A$34,0),MATCH(BUS$1,'[16]Raw Data'!$A$1:$BT$1,0))</f>
        <v>77</v>
      </c>
      <c r="BUT12" s="116">
        <f>INDEX('[16]Raw Data'!$A$1:$BT$34,MATCH($A12,'[16]Raw Data'!$A$1:$A$34,0),MATCH(BUT$1,'[16]Raw Data'!$A$1:$BT$1,0))</f>
        <v>76</v>
      </c>
      <c r="BUU12" s="116">
        <f>INDEX('[14]1718 Collected Indicators'!$A$3:$CH$36,MATCH($A12,'[14]1718 Collected Indicators'!$A$3:$A$36,0),MATCH(BUU$1,'[14]1718 Collected Indicators'!$A$3:$CH$3,0))</f>
        <v>71</v>
      </c>
      <c r="BUV12" s="116">
        <f>INDEX('[15]1819 Collected Indicators'!$A$3:$CV$36,MATCH($A12,'[15]1819 Collected Indicators'!$A$3:$A$36,0),MATCH(BUV$1,'[15]1819 Collected Indicators'!$A$3:$CV$3,0))</f>
        <v>66.5</v>
      </c>
      <c r="BUW12" s="126">
        <f>INDEX('[11]1920 Collected Indicators'!$A$3:$CV$36,MATCH($A12,'[11]1920 Collected Indicators'!$A$3:$A$36,0),MATCH(BUW$1,'[11]1920 Collected Indicators'!$A$3:$CV$3,0))</f>
        <v>65</v>
      </c>
    </row>
    <row r="13" spans="1:1921" ht="15.75" thickBot="1">
      <c r="A13" s="325" t="s">
        <v>1866</v>
      </c>
      <c r="B13" s="230">
        <f t="shared" si="152"/>
        <v>4434.0116441901237</v>
      </c>
      <c r="C13" s="231">
        <f>'[49] Cash Num-Den_Indi'!C55</f>
        <v>109156.49865667245</v>
      </c>
      <c r="D13" s="232">
        <v>24618</v>
      </c>
      <c r="E13" s="233">
        <f t="shared" si="11"/>
        <v>4198.0283459969196</v>
      </c>
      <c r="F13" s="231">
        <f>'[49] Cash Num-Den_Indi'!F55</f>
        <v>105122.82781210888</v>
      </c>
      <c r="G13" s="232">
        <v>25041</v>
      </c>
      <c r="H13" s="233">
        <f t="shared" si="12"/>
        <v>4315.2891326623048</v>
      </c>
      <c r="I13" s="231">
        <f>'[49] Cash Num-Den_Indi'!I55</f>
        <v>111709.88977722908</v>
      </c>
      <c r="J13" s="232">
        <v>25887</v>
      </c>
      <c r="K13" s="233">
        <f t="shared" si="13"/>
        <v>4133.9779107243476</v>
      </c>
      <c r="L13" s="231">
        <f>'[49] Cash Num-Den_Indi'!L55</f>
        <v>111204.00579848494</v>
      </c>
      <c r="M13" s="232">
        <v>26900</v>
      </c>
      <c r="N13" s="233">
        <f t="shared" si="14"/>
        <v>4162.5861846483504</v>
      </c>
      <c r="O13" s="231">
        <f>'[49] Cash Num-Den_Indi'!O55</f>
        <v>116594.03903200028</v>
      </c>
      <c r="P13" s="232">
        <v>28010</v>
      </c>
      <c r="Q13" s="233">
        <f t="shared" si="15"/>
        <v>4323.8258290640633</v>
      </c>
      <c r="R13" s="231">
        <f>'[49] Cash Num-Den_Indi'!R55</f>
        <v>124543.47918036126</v>
      </c>
      <c r="S13" s="232">
        <v>28804</v>
      </c>
      <c r="T13" s="233">
        <f t="shared" si="16"/>
        <v>4185.653340685788</v>
      </c>
      <c r="U13" s="231">
        <f>'[49] Cash Num-Den_Indi'!U55</f>
        <v>124502.25861869876</v>
      </c>
      <c r="V13" s="232">
        <f>INDEX('[3]Raw data 16-17'!$B$2:$MA$34,MATCH($A13,'[3]Raw data 16-17'!$A$2:$A$34,0),MATCH(V$1,'[3]Raw data 16-17'!$B$1:$MA$1,0))</f>
        <v>29745</v>
      </c>
      <c r="W13" s="233">
        <f t="shared" si="17"/>
        <v>4550.9966002630599</v>
      </c>
      <c r="X13" s="231">
        <f>'[49] Cash Num-Den_Indi'!X55</f>
        <v>138837.25328422518</v>
      </c>
      <c r="Y13" s="234">
        <f>INDEX('[5]Finance Indicators'!$A$2:$BO$35,MATCH($A13,'[5]Finance Indicators'!$A$2:$A$35,0),MATCH(Y$1,'[5]Finance Indicators'!$A$2:$BO$2,0))</f>
        <v>30507</v>
      </c>
      <c r="Z13" s="233">
        <f t="shared" ref="Z13" si="156">(AA13/AB13)*1000</f>
        <v>4899.1190421914971</v>
      </c>
      <c r="AA13" s="231">
        <f>'[49] Cash Num-Den_Indi'!AA55</f>
        <v>151299.49338</v>
      </c>
      <c r="AB13" s="270">
        <f>INDEX('[6]Finance Indicators'!$B$3:$BO$35,MATCH($A13,'[6]Finance Indicators'!$A$3:$A$35,0),MATCH(AB$1,'[6]Finance Indicators'!$B$2:$BO$2,0))</f>
        <v>30883</v>
      </c>
      <c r="AC13" s="233">
        <f t="array" ref="AC13">INDEX('[7]Finance Indicators'!$A$2:$BO$35,MATCH($A13,'[7]Finance Indicators'!$A$2:$A$35,0),MATCH(AC$1,'[7]Finance Indicators'!$A$2:$BO$2,0))</f>
        <v>5507.0276572316861</v>
      </c>
      <c r="AD13" s="231">
        <f t="array" ref="AD13">INDEX('[7]Finance Indicators'!$A$2:$BO$35,MATCH($A13,'[7]Finance Indicators'!$A$2:$A$35,0),MATCH(AD$1,'[7]Finance Indicators'!$A$2:$BO$2,0))</f>
        <v>170046</v>
      </c>
      <c r="AE13" s="239">
        <f t="array" ref="AE13">INDEX('[7]Finance Indicators'!$A$2:$BO$35,MATCH($A13,'[7]Finance Indicators'!$A$2:$A$35,0),MATCH(AE$1,'[7]Finance Indicators'!$A$2:$BO$2,0))</f>
        <v>30878</v>
      </c>
      <c r="AF13" s="230">
        <f>(B13*100)/Deflators!$B$2</f>
        <v>5223.3699178624574</v>
      </c>
      <c r="AG13" s="233">
        <f>(E13*100)/Deflators!$B$3</f>
        <v>4871.5167552957455</v>
      </c>
      <c r="AH13" s="233">
        <f>(H13*100)/Deflators!$B$4</f>
        <v>4907.2549815248885</v>
      </c>
      <c r="AI13" s="233">
        <f>(K13*100)/Deflators!$B$5</f>
        <v>4617.7843293571814</v>
      </c>
      <c r="AJ13" s="233">
        <f>(N13*100)/Deflators!$B$6</f>
        <v>4586.4978333979934</v>
      </c>
      <c r="AK13" s="233">
        <f>(Q13*100)/Deflators!$B$7</f>
        <v>4725.5985834262556</v>
      </c>
      <c r="AL13" s="235">
        <f>(T13*100)/Deflators!$B$8</f>
        <v>4464.1064442524803</v>
      </c>
      <c r="AM13" s="235">
        <f>(W13*100)/Deflators!$B$9</f>
        <v>4769.7692202014287</v>
      </c>
      <c r="AN13" s="235">
        <f>(Z13*100)/Deflators!$B$10</f>
        <v>5018.811421069734</v>
      </c>
      <c r="AO13" s="242">
        <f>(AC13*100)/Deflators!$B$11</f>
        <v>5507.0276572316861</v>
      </c>
      <c r="AP13" s="230">
        <f t="shared" si="18"/>
        <v>6531.9602687976612</v>
      </c>
      <c r="AQ13" s="236">
        <f>'[49] Cash Num-Den_Indi'!AF55</f>
        <v>123852.49865667245</v>
      </c>
      <c r="AR13" s="232">
        <v>18961</v>
      </c>
      <c r="AS13" s="233">
        <f t="shared" si="19"/>
        <v>6431.9048994128361</v>
      </c>
      <c r="AT13" s="236">
        <f>'[49] Cash Num-Den_Indi'!AI55</f>
        <v>120398.82781210888</v>
      </c>
      <c r="AU13" s="232">
        <v>18719</v>
      </c>
      <c r="AV13" s="233">
        <f t="shared" si="20"/>
        <v>6469.6508931223498</v>
      </c>
      <c r="AW13" s="236">
        <f>'[49] Cash Num-Den_Indi'!AL55</f>
        <v>119720.88977722908</v>
      </c>
      <c r="AX13" s="232">
        <v>18505</v>
      </c>
      <c r="AY13" s="233">
        <f t="shared" si="21"/>
        <v>6274.9104757968489</v>
      </c>
      <c r="AZ13" s="236">
        <f>'[49] Cash Num-Den_Indi'!AO55</f>
        <v>115245.00579848494</v>
      </c>
      <c r="BA13" s="232">
        <v>18366</v>
      </c>
      <c r="BB13" s="233">
        <f t="shared" si="22"/>
        <v>6378.5786439083249</v>
      </c>
      <c r="BC13" s="236">
        <f>'[49] Cash Num-Den_Indi'!AR55</f>
        <v>116594.03903200028</v>
      </c>
      <c r="BD13" s="232">
        <v>18279</v>
      </c>
      <c r="BE13" s="233">
        <f t="shared" si="23"/>
        <v>6382.7825348434326</v>
      </c>
      <c r="BF13" s="236">
        <f>'[49] Cash Num-Den_Indi'!AU55</f>
        <v>115930.47918036126</v>
      </c>
      <c r="BG13" s="232">
        <v>18163</v>
      </c>
      <c r="BH13" s="233">
        <f t="shared" si="24"/>
        <v>6384.5830046127721</v>
      </c>
      <c r="BI13" s="236">
        <f>'[49] Cash Num-Den_Indi'!AX55</f>
        <v>115848.25861869876</v>
      </c>
      <c r="BJ13" s="232">
        <f>INDEX('[3]Raw data 16-17'!$B$2:$MA$34,MATCH($A13,'[3]Raw data 16-17'!$A$2:$A$34,0),MATCH(BJ$1,'[3]Raw data 16-17'!$B$1:$MA$1,0))</f>
        <v>18145</v>
      </c>
      <c r="BK13" s="233">
        <f t="shared" si="0"/>
        <v>6625.7500558950005</v>
      </c>
      <c r="BL13" s="236">
        <f>'[49] Cash Num-Den_Indi'!BA55</f>
        <v>122596.2532842252</v>
      </c>
      <c r="BM13" s="234">
        <f>INDEX('[5]Finance Indicators'!$A$2:$BO$35,MATCH($A13,'[5]Finance Indicators'!$A$2:$A$35,0),MATCH(BM$1,'[5]Finance Indicators'!$A$2:$BO$2,0))</f>
        <v>18503</v>
      </c>
      <c r="BN13" s="233">
        <f t="shared" ref="BN13" si="157">(BO13/BP13)*1000</f>
        <v>6705.5444358262148</v>
      </c>
      <c r="BO13" s="271">
        <f>'[49] Cash Num-Den_Indi'!BD55</f>
        <v>127948.49338</v>
      </c>
      <c r="BP13" s="270">
        <f>INDEX('[6]Finance Indicators'!$B$3:$BO$35,MATCH($A13,'[6]Finance Indicators'!$A$3:$A$35,0),MATCH(BP$1,'[6]Finance Indicators'!$B$2:$BO$2,0))</f>
        <v>19081</v>
      </c>
      <c r="BQ13" s="239">
        <f t="array" ref="BQ13">INDEX('[7]Finance Indicators'!$A$2:$BO$35,MATCH($A13,'[7]Finance Indicators'!$A$2:$A$35,0),MATCH(BQ$1,'[7]Finance Indicators'!$A$2:$BO$2,0))</f>
        <v>7011.5314586283639</v>
      </c>
      <c r="BR13" s="239">
        <f t="array" ref="BR13">INDEX('[7]Finance Indicators'!$A$2:$BO$35,MATCH($A13,'[7]Finance Indicators'!$A$2:$A$35,0),MATCH(BR$1,'[7]Finance Indicators'!$A$2:$BO$2,0))</f>
        <v>138632</v>
      </c>
      <c r="BS13" s="239">
        <f t="array" ref="BS13">INDEX('[7]Finance Indicators'!$A$2:$BO$35,MATCH($A13,'[7]Finance Indicators'!$A$2:$A$35,0),MATCH(BS$1,'[7]Finance Indicators'!$A$2:$BO$2,0))</f>
        <v>19772</v>
      </c>
      <c r="BT13" s="119">
        <f>(AP13*100)/Deflators!$B$2</f>
        <v>7694.8027002627141</v>
      </c>
      <c r="BU13" s="137">
        <f>(AS13*100)/Deflators!$B$3</f>
        <v>7463.7734439874639</v>
      </c>
      <c r="BV13" s="137">
        <f>(AV13*100)/Deflators!$B$4</f>
        <v>7357.1493353018086</v>
      </c>
      <c r="BW13" s="137">
        <f>(AY13*100)/Deflators!$B$5</f>
        <v>7009.2738493072293</v>
      </c>
      <c r="BX13" s="137">
        <f>(BB13*100)/Deflators!$B$6</f>
        <v>7028.1637022527357</v>
      </c>
      <c r="BY13" s="137">
        <f>(BE13*100)/Deflators!$B$7</f>
        <v>6975.8749074087818</v>
      </c>
      <c r="BZ13" s="137">
        <f>(BH13*100)/Deflators!$B$8</f>
        <v>6809.321225366215</v>
      </c>
      <c r="CA13" s="137">
        <f>(BK13*100)/Deflators!$B$9</f>
        <v>6944.2589070554595</v>
      </c>
      <c r="CB13" s="137">
        <f>(BN13*100)/Deflators!$B$10</f>
        <v>6869.3703315200537</v>
      </c>
      <c r="CC13" s="245">
        <f>(BQ13*100)/Deflators!$B$11</f>
        <v>7011.5314586283639</v>
      </c>
      <c r="CD13" s="119">
        <f t="shared" si="153"/>
        <v>2661.7721518987341</v>
      </c>
      <c r="CE13" s="87">
        <v>21028</v>
      </c>
      <c r="CF13" s="87">
        <v>7900</v>
      </c>
      <c r="CG13" s="88">
        <f t="shared" si="25"/>
        <v>2562.9310344827586</v>
      </c>
      <c r="CH13" s="87">
        <v>20811</v>
      </c>
      <c r="CI13" s="87">
        <v>8120</v>
      </c>
      <c r="CJ13" s="88">
        <f t="shared" si="26"/>
        <v>2432.7100646352724</v>
      </c>
      <c r="CK13" s="87">
        <v>21077</v>
      </c>
      <c r="CL13" s="87">
        <v>8664</v>
      </c>
      <c r="CM13" s="88">
        <f t="shared" si="27"/>
        <v>2272.5342393035353</v>
      </c>
      <c r="CN13" s="87">
        <v>21405</v>
      </c>
      <c r="CO13" s="87">
        <v>9419</v>
      </c>
      <c r="CP13" s="88">
        <f t="shared" si="28"/>
        <v>2500.104580631667</v>
      </c>
      <c r="CQ13" s="87">
        <v>23906</v>
      </c>
      <c r="CR13" s="87">
        <v>9562</v>
      </c>
      <c r="CS13" s="88">
        <f t="shared" si="29"/>
        <v>2744.0742397137747</v>
      </c>
      <c r="CT13" s="87">
        <v>24543</v>
      </c>
      <c r="CU13" s="87">
        <v>8944</v>
      </c>
      <c r="CV13" s="88">
        <f t="shared" si="30"/>
        <v>2911.2813679769042</v>
      </c>
      <c r="CW13" s="87">
        <f>INDEX('[2]All Previous Years'!$A$1:$EX$34,MATCH($A13,'[2]All Previous Years'!$A$1:$A$34,0),MATCH(CW$1,'[2]All Previous Years'!$A$1:$EX$1,0))</f>
        <v>26219</v>
      </c>
      <c r="CX13" s="87">
        <f>INDEX('[3]Raw data 16-17'!$B$2:$XA$34,MATCH($A13,'[3]Raw data 16-17'!$A$2:$A$34,0),MATCH(CX$1,'[3]Raw data 16-17'!$B$1:$GU$1,0))</f>
        <v>9006</v>
      </c>
      <c r="CY13" s="88">
        <f t="shared" si="31"/>
        <v>3237.0994940978076</v>
      </c>
      <c r="CZ13" s="32">
        <f>INDEX([4]Sheet1!$A$1:$CJ$34, MATCH($A13, [4]Sheet1!$A$1:$A$34, 0), MATCH(CZ$1, [4]Sheet1!$A$1:$CJ$1, 0))</f>
        <v>28794</v>
      </c>
      <c r="DA13" s="32">
        <f>INDEX('[5]Finance Indicators'!$A$2:$BO$35,MATCH($A13,'[5]Finance Indicators'!$A$2:$A$35,0),MATCH(DA$1,'[5]Finance Indicators'!$A$2:$BO$2,0))</f>
        <v>8895</v>
      </c>
      <c r="DB13" s="132">
        <f>INDEX('[6]Finance Indicators'!$B$3:$BO$35,MATCH($A13,'[6]Finance Indicators'!$A$3:$A$35,0),MATCH(DB$1,'[6]Finance Indicators'!$B$2:$BO$2,0))</f>
        <v>3760.107188628685</v>
      </c>
      <c r="DC13" s="132">
        <f>INDEX('[6]Finance Indicators'!$B$3:$BO$35,MATCH($A13,'[6]Finance Indicators'!$A$3:$A$35,0),MATCH(DC$1,'[6]Finance Indicators'!$B$2:$BO$2,0))</f>
        <v>32273</v>
      </c>
      <c r="DD13" s="132">
        <f>INDEX('[6]Finance Indicators'!$B$3:$BO$35,MATCH($A13,'[6]Finance Indicators'!$A$3:$A$35,0),MATCH(DD$1,'[6]Finance Indicators'!$B$2:$BO$2,0))</f>
        <v>8583</v>
      </c>
      <c r="DE13" s="132">
        <f t="array" ref="DE13">INDEX('[7]Finance Indicators'!$A$2:$BO$35,MATCH($A13,'[7]Finance Indicators'!$A$2:$A$35,0),MATCH(DE$1,'[7]Finance Indicators'!$A$2:$BO$2,0))</f>
        <v>5510.9916367980886</v>
      </c>
      <c r="DF13" s="132">
        <f t="array" ref="DF13">INDEX('[7]Finance Indicators'!$A$2:$BO$35,MATCH($A13,'[7]Finance Indicators'!$A$2:$A$35,0),MATCH(DF$1,'[7]Finance Indicators'!$A$2:$BO$2,0))</f>
        <v>46127</v>
      </c>
      <c r="DG13" s="132">
        <f t="array" ref="DG13">INDEX('[7]Finance Indicators'!$A$2:$BO$35,MATCH($A13,'[7]Finance Indicators'!$A$2:$A$35,0),MATCH(DG$1,'[7]Finance Indicators'!$A$2:$BO$2,0))</f>
        <v>8370</v>
      </c>
      <c r="DH13" s="127">
        <f>(CD13*100)/Deflators!$B$2</f>
        <v>3135.630147622524</v>
      </c>
      <c r="DI13" s="122">
        <f>(CG13*100)/Deflators!$B$3</f>
        <v>2974.1012799629575</v>
      </c>
      <c r="DJ13" s="122">
        <f>(CJ13*100)/Deflators!$B$4</f>
        <v>2766.4261226274089</v>
      </c>
      <c r="DK13" s="122">
        <f>(CM13*100)/Deflators!$B$5</f>
        <v>2538.4927604377931</v>
      </c>
      <c r="DL13" s="122">
        <f>(CP13*100)/Deflators!$B$6</f>
        <v>2754.7115503878108</v>
      </c>
      <c r="DM13" s="122">
        <f>(CS13*100)/Deflators!$B$7</f>
        <v>2999.0554320766478</v>
      </c>
      <c r="DN13" s="122">
        <f>(CV13*100)/Deflators!$B$8</f>
        <v>3104.9561103138399</v>
      </c>
      <c r="DO13" s="122">
        <f>(CY13*100)/Deflators!$B$9</f>
        <v>3392.7112863114094</v>
      </c>
      <c r="DP13" s="122">
        <f>(DB13*100)/Deflators!$B$10</f>
        <v>3851.9719035638018</v>
      </c>
      <c r="DQ13" s="247">
        <f>(DE13*100)/Deflators!$B$11</f>
        <v>5510.9916367980886</v>
      </c>
      <c r="DR13" s="119">
        <v>53</v>
      </c>
      <c r="DS13" s="122">
        <f>INDEX('[3]5+ Awards at Level 5 &amp; Level 6'!$A$2:$G$35,MATCH($A13,'[3]5+ Awards at Level 5 &amp; Level 6'!$A$2:$A$35,0),MATCH(DS$1,'[3]5+ Awards at Level 5 &amp; Level 6'!$A$2:$G$2,0))</f>
        <v>55</v>
      </c>
      <c r="DT13" s="125">
        <f>INDEX('[8]Breadth and Depth cohort'!$X$1:$AH$36,MATCH($A13,'[8]Breadth and Depth cohort'!$X$1:$X$36,0),MATCH(DT$1,'[8]Breadth and Depth cohort'!$X$1:$AH$1,0))</f>
        <v>57</v>
      </c>
      <c r="DU13" s="125">
        <f>INDEX('[9]Breadth and Depth cohort'!$U$1:$AC$36,MATCH($A13,'[9]Breadth and Depth cohort'!$U$1:$U$36,0),MATCH(DU$1,'[9]Breadth and Depth cohort'!$U$1:$AC$1,0))</f>
        <v>58</v>
      </c>
      <c r="DV13" s="125">
        <f>INDEX([10]Extraction!$G$3:$Q$36,MATCH($A13,[10]Extraction!$Q$3:$Q$36,0),MATCH(DV$1,[10]Extraction!$G$3:$Q$3,0))</f>
        <v>59</v>
      </c>
      <c r="DW13" s="125">
        <f>INDEX([10]Extraction!$G$3:$Q$36,MATCH($A13,[10]Extraction!$Q$3:$Q$36,0),MATCH(DW$1,[10]Extraction!$G$3:$Q$3,0))</f>
        <v>60</v>
      </c>
      <c r="DX13" s="125">
        <f>INDEX([10]Extraction!$G$3:$Q$36,MATCH($A13,[10]Extraction!$Q$3:$Q$36,0),MATCH(DX$1,[10]Extraction!$G$3:$Q$3,0))</f>
        <v>62</v>
      </c>
      <c r="DY13" s="125">
        <f>INDEX([10]Extraction!$G$3:$Q$36,MATCH($A13,[10]Extraction!$Q$3:$Q$36,0),MATCH(DY$1,[10]Extraction!$G$3:$Q$3,0))</f>
        <v>63</v>
      </c>
      <c r="DZ13" s="241">
        <f>INDEX('[11]1920 Collected Indicators'!$A$3:$CV$36,MATCH($A13,'[11]1920 Collected Indicators'!$A$3:$A$36,0),MATCH(DZ$1,'[11]1920 Collected Indicators'!$A$3:$CV$3,0))</f>
        <v>64</v>
      </c>
      <c r="EA13" s="119">
        <v>29</v>
      </c>
      <c r="EB13" s="122">
        <f>INDEX('[3]5+ Awards at Level 5 &amp; Level 6'!$I$2:$M$35,MATCH($A13,'[3]5+ Awards at Level 5 &amp; Level 6'!$A$2:$A$35,0),MATCH(EB$1,'[3]5+ Awards at Level 5 &amp; Level 6'!$I$2:$M$2,0))</f>
        <v>30</v>
      </c>
      <c r="EC13" s="125">
        <f>INDEX('[8]Breadth and Depth cohort'!$X$1:$AH$36,MATCH($A13,'[8]Breadth and Depth cohort'!$X$1:$X$36,0),MATCH(EC$1,'[8]Breadth and Depth cohort'!$X$1:$AH$1,0))</f>
        <v>32</v>
      </c>
      <c r="ED13" s="125">
        <f>INDEX('[9]Breadth and Depth cohort'!$U$1:$AC$36,MATCH($A13,'[9]Breadth and Depth cohort'!$U$1:$U$36,0),MATCH(ED$1,'[9]Breadth and Depth cohort'!$U$1:$AC$1,0))</f>
        <v>33</v>
      </c>
      <c r="EE13" s="125">
        <f>INDEX([10]Extraction!$G$3:$Q$36,MATCH($A13,[10]Extraction!$Q$3:$Q$36,0),MATCH(EE$1,[10]Extraction!$G$3:$Q$3,0))</f>
        <v>33</v>
      </c>
      <c r="EF13" s="125">
        <f>INDEX([10]Extraction!$G$3:$Q$36,MATCH($A13,[10]Extraction!$Q$3:$Q$36,0),MATCH(EF$1,[10]Extraction!$G$3:$Q$3,0))</f>
        <v>35</v>
      </c>
      <c r="EG13" s="125">
        <f>INDEX([10]Extraction!$G$3:$Q$36,MATCH($A13,[10]Extraction!$Q$3:$Q$36,0),MATCH(EG$1,[10]Extraction!$G$3:$Q$3,0))</f>
        <v>37</v>
      </c>
      <c r="EH13" s="120">
        <f>INDEX([10]Extraction!$G$3:$Q$36,MATCH($A13,[10]Extraction!$Q$3:$Q$36,0),MATCH(EH$1,[10]Extraction!$G$3:$Q$3,0))</f>
        <v>39</v>
      </c>
      <c r="EI13" s="126">
        <f>INDEX('[11]1920 Collected Indicators'!$A$3:$CV$36,MATCH($A13,'[11]1920 Collected Indicators'!$A$3:$A$36,0),MATCH(EI$1,'[11]1920 Collected Indicators'!$A$3:$CV$3,0))</f>
        <v>41</v>
      </c>
      <c r="EJ13" s="127">
        <v>25</v>
      </c>
      <c r="EK13" s="122">
        <f>INDEX('[3]Deprived 5+ Awards'!$A$2:$K$35,MATCH($A13,'[3]Deprived 5+ Awards'!$A$2:$A$35,0),MATCH(EK$1,'[3]Deprived 5+ Awards'!$A$2:$K$2,0))</f>
        <v>29</v>
      </c>
      <c r="EL13" s="125">
        <f>INDEX('[12]2014'!$S$1:$U$35,MATCH($A13,'[12]2014'!$S$1:$S$35,0),MATCH(EL$1,'[12]2014'!$S$1:$U$1,0))</f>
        <v>30</v>
      </c>
      <c r="EM13" s="125">
        <f>INDEX('[12]2015'!$S$1:$U$35,MATCH($A13,'[12]2015'!$S$1:$S$35,0),MATCH(EM$1,'[12]2015'!$S$1:$U$1,0))</f>
        <v>35</v>
      </c>
      <c r="EN13" s="125">
        <f>INDEX([13]Extraction!$B$2:$L$35,MATCH($A13,[13]Extraction!$L$2:$L$35,0),MATCH(EN$1,[13]Extraction!$B$2:$L$2,0))</f>
        <v>38</v>
      </c>
      <c r="EO13" s="125">
        <f>INDEX([13]Extraction!$B$2:$L$35,MATCH($A13,[13]Extraction!$L$2:$L$35,0),MATCH(EO$1,[13]Extraction!$B$2:$L$2,0))</f>
        <v>38</v>
      </c>
      <c r="EP13" s="122">
        <f>INDEX([13]Extraction!$B$2:$L$35,MATCH($A13,[13]Extraction!$L$2:$L$35,0),MATCH(EP$1,[13]Extraction!$B$2:$L$2,0))</f>
        <v>39</v>
      </c>
      <c r="EQ13" s="122">
        <f>INDEX([13]Extraction!$B$2:$L$35,MATCH($A13,[13]Extraction!$L$2:$L$35,0),MATCH(EQ$1,[13]Extraction!$B$2:$L$2,0))</f>
        <v>37</v>
      </c>
      <c r="ER13" s="337">
        <f>INDEX('[11]1920 Collected Indicators'!$A$3:$CV$36,MATCH($A13,'[11]1920 Collected Indicators'!$A$3:$A$36,0),MATCH(ER$1,'[11]1920 Collected Indicators'!$A$3:$CV$3,0))</f>
        <v>44</v>
      </c>
      <c r="ES13" s="124">
        <v>8</v>
      </c>
      <c r="ET13" s="122">
        <f>INDEX('[3]Deprived 5+ Awards'!$A$2:$K$35,MATCH($A13,'[3]Deprived 5+ Awards'!$A$2:$A$35,0),MATCH(ET$1,'[3]Deprived 5+ Awards'!$A$2:$K$2,0))</f>
        <v>8</v>
      </c>
      <c r="EU13" s="125">
        <f>INDEX('[12]2014'!$S$1:$U$35,MATCH($A13,'[12]2014'!$S$1:$S$35,0),MATCH(EU$1,'[12]2014'!$S$1:$U$1,0))</f>
        <v>10</v>
      </c>
      <c r="EV13" s="125">
        <f>INDEX('[12]2015'!$S$1:$U$35,MATCH($A13,'[12]2015'!$S$1:$S$35,0),MATCH(EV$1,'[12]2015'!$S$1:$U$1,0))</f>
        <v>12</v>
      </c>
      <c r="EW13" s="125">
        <f>INDEX([13]Extraction!$B$2:$L$35,MATCH($A13,[13]Extraction!$L$2:$L$35,0),MATCH(EW$1,[13]Extraction!$B$2:$L$2,0))</f>
        <v>14</v>
      </c>
      <c r="EX13" s="125">
        <f>INDEX([13]Extraction!$B$2:$L$35,MATCH($A13,[13]Extraction!$L$2:$L$35,0),MATCH(EX$1,[13]Extraction!$B$2:$L$2,0))</f>
        <v>13</v>
      </c>
      <c r="EY13" s="122">
        <f>INDEX([13]Extraction!$B$2:$L$35,MATCH($A13,[13]Extraction!$L$2:$L$35,0),MATCH(EY$1,[13]Extraction!$B$2:$L$2,0))</f>
        <v>14</v>
      </c>
      <c r="EZ13" s="122">
        <f>INDEX([13]Extraction!$B$2:$L$35,MATCH($A13,[13]Extraction!$L$2:$L$35,0),MATCH(EZ$1,[13]Extraction!$B$2:$L$2,0))</f>
        <v>15</v>
      </c>
      <c r="FA13" s="340">
        <f>INDEX('[11]1920 Collected Indicators'!$A$3:$CV$36,MATCH($A13,'[11]1920 Collected Indicators'!$A$3:$A$36,0),MATCH(FA$1,'[11]1920 Collected Indicators'!$A$3:$CV$3,0))</f>
        <v>20</v>
      </c>
      <c r="FB13" s="119">
        <v>3588.8969521044996</v>
      </c>
      <c r="FC13" s="87">
        <v>19782</v>
      </c>
      <c r="FD13" s="87">
        <v>106</v>
      </c>
      <c r="FE13" s="88">
        <v>3539.2083644510831</v>
      </c>
      <c r="FF13" s="87">
        <v>18956</v>
      </c>
      <c r="FG13" s="87">
        <v>103</v>
      </c>
      <c r="FH13" s="88">
        <v>3419.0088757396447</v>
      </c>
      <c r="FI13" s="87">
        <v>18490</v>
      </c>
      <c r="FJ13" s="87">
        <v>104</v>
      </c>
      <c r="FK13" s="88">
        <v>3941.0397295012681</v>
      </c>
      <c r="FL13" s="87">
        <v>18649</v>
      </c>
      <c r="FM13" s="87">
        <v>91</v>
      </c>
      <c r="FN13" s="88">
        <v>3450.6955810147297</v>
      </c>
      <c r="FO13" s="39">
        <v>16867</v>
      </c>
      <c r="FP13" s="39">
        <v>94</v>
      </c>
      <c r="FQ13" s="88">
        <v>3419.4444444444448</v>
      </c>
      <c r="FR13" s="87">
        <v>16003</v>
      </c>
      <c r="FS13" s="87">
        <v>90</v>
      </c>
      <c r="FT13" s="88">
        <f t="shared" si="32"/>
        <v>2716.4784756527874</v>
      </c>
      <c r="FU13" s="87">
        <f>INDEX('[2]All Previous Years'!$A$1:$EX$34,MATCH($A13,'[2]All Previous Years'!$A$1:$A$34,0),MATCH(FU$1,'[2]All Previous Years'!$A$1:$EX$1,0))</f>
        <v>15397</v>
      </c>
      <c r="FV13" s="88">
        <f>INDEX('[3]Raw data 16-17'!$B$2:$XA$34,MATCH($A13,'[3]Raw data 16-17'!$A$2:$A$34,0),MATCH(FV$1,'[3]Raw data 16-17'!$B$1:$GU$1,0))</f>
        <v>109</v>
      </c>
      <c r="FW13" s="88">
        <f t="shared" si="33"/>
        <v>2735.1233671988384</v>
      </c>
      <c r="FX13" s="39">
        <f>INDEX([4]Sheet1!$A$1:$CJ$34, MATCH($A13, [4]Sheet1!$A$1:$A$34, 0), MATCH(FX$1, [4]Sheet1!$A$1:$CJ$1, 0))</f>
        <v>15076</v>
      </c>
      <c r="FY13" s="39">
        <f>INDEX('[5]Finance Indicators'!$A$2:$BO$35,MATCH($A13,'[5]Finance Indicators'!$A$2:$A$35,0),MATCH(FY$1,'[5]Finance Indicators'!$A$2:$BO$2,0))</f>
        <v>106</v>
      </c>
      <c r="FZ13" s="132">
        <f>INDEX('[6]Finance Indicators'!$B$3:$BO$35,MATCH($A13,'[6]Finance Indicators'!$A$3:$A$35,0),MATCH(FZ$1,'[6]Finance Indicators'!$B$2:$BO$2,0))</f>
        <v>2795.8998548621189</v>
      </c>
      <c r="GA13" s="132">
        <f>INDEX('[6]Finance Indicators'!$B$3:$BO$35,MATCH($A13,'[6]Finance Indicators'!$A$3:$A$35,0),MATCH(GA$1,'[6]Finance Indicators'!$B$2:$BO$2,0))</f>
        <v>15411</v>
      </c>
      <c r="GB13" s="132">
        <f>INDEX('[6]Finance Indicators'!$B$3:$BO$35,MATCH($A13,'[6]Finance Indicators'!$A$3:$A$35,0),MATCH(GB$1,'[6]Finance Indicators'!$B$2:$BO$2,0))</f>
        <v>106</v>
      </c>
      <c r="GC13" s="132" t="str">
        <f t="array" ref="GC13">INDEX('[7]Finance Indicators'!$A$2:$BO$35,MATCH($A13,'[7]Finance Indicators'!$A$2:$A$35,0),MATCH(GC$1,'[7]Finance Indicators'!$A$2:$BO$2,0))</f>
        <v>dna</v>
      </c>
      <c r="GD13" s="132">
        <f t="array" ref="GD13">INDEX('[7]Finance Indicators'!$A$2:$BO$35,MATCH($A13,'[7]Finance Indicators'!$A$2:$A$35,0),MATCH(GD$1,'[7]Finance Indicators'!$A$2:$BO$2,0))</f>
        <v>15070</v>
      </c>
      <c r="GE13" s="238" t="str">
        <f t="array" ref="GE13">INDEX('[7]Finance Indicators'!$A$2:$BO$35,MATCH($A13,'[7]Finance Indicators'!$A$2:$A$35,0),MATCH(GE$1,'[7]Finance Indicators'!$A$2:$BO$2,0))</f>
        <v>dna</v>
      </c>
      <c r="GF13" s="128">
        <f>(FB13*100)/Deflators!$B$2</f>
        <v>4227.80495006005</v>
      </c>
      <c r="GG13" s="125">
        <f>(FE13*100)/Deflators!$B$3</f>
        <v>4107.0024847133209</v>
      </c>
      <c r="GH13" s="125">
        <f>(FH13*100)/Deflators!$B$4</f>
        <v>3888.0241442825582</v>
      </c>
      <c r="GI13" s="125">
        <f>(FK13*100)/Deflators!$B$5</f>
        <v>4402.2662668452067</v>
      </c>
      <c r="GJ13" s="125">
        <f>(FN13*100)/Deflators!$B$6</f>
        <v>3802.1093387588553</v>
      </c>
      <c r="GK13" s="125">
        <f>(FQ13*100)/Deflators!$B$7</f>
        <v>3737.1814826938148</v>
      </c>
      <c r="GL13" s="125">
        <f>(FT13*100)/Deflators!$B$8</f>
        <v>2897.1938385245976</v>
      </c>
      <c r="GM13" s="125">
        <f>(FW13*100)/Deflators!$B$9</f>
        <v>2866.6044816567473</v>
      </c>
      <c r="GN13" s="125">
        <f>IFERROR((FZ13*100)/Deflators!$B$10,"dna")</f>
        <v>2864.207626494479</v>
      </c>
      <c r="GO13" s="125" t="str">
        <f>IFERROR((GC13*100)/Deflators!$B$11,"dna")</f>
        <v>dna</v>
      </c>
      <c r="GP13" s="121">
        <v>265.95418912297896</v>
      </c>
      <c r="GQ13" s="87">
        <v>17370</v>
      </c>
      <c r="GR13" s="87">
        <v>1256</v>
      </c>
      <c r="GS13" s="88">
        <v>256.37056442010004</v>
      </c>
      <c r="GT13" s="87">
        <v>17224</v>
      </c>
      <c r="GU13" s="87">
        <v>1292</v>
      </c>
      <c r="GV13" s="88">
        <v>353.47279838805264</v>
      </c>
      <c r="GW13" s="87">
        <v>23858</v>
      </c>
      <c r="GX13" s="87">
        <v>1298</v>
      </c>
      <c r="GY13" s="88">
        <v>364.12096211945152</v>
      </c>
      <c r="GZ13" s="87">
        <v>25069</v>
      </c>
      <c r="HA13" s="87">
        <v>1324</v>
      </c>
      <c r="HB13" s="88">
        <v>355.86357039187226</v>
      </c>
      <c r="HC13" s="87">
        <v>24519</v>
      </c>
      <c r="HD13" s="87">
        <v>1325</v>
      </c>
      <c r="HE13" s="88">
        <v>386.02985433971349</v>
      </c>
      <c r="HF13" s="87">
        <v>25654</v>
      </c>
      <c r="HG13" s="87">
        <v>1278</v>
      </c>
      <c r="HH13" s="88">
        <f t="shared" si="34"/>
        <v>337.43796526054587</v>
      </c>
      <c r="HI13" s="87">
        <f>INDEX('[2]All Previous Years'!$A$1:$EX$34,MATCH($A13,'[2]All Previous Years'!$A$1:$A$34,0),MATCH(HI$1,'[2]All Previous Years'!$A$1:$EX$1,0))</f>
        <v>21758</v>
      </c>
      <c r="HJ13" s="32">
        <f>INDEX('[3]Raw data 16-17'!$B$2:$XA$34,MATCH($A13,'[3]Raw data 16-17'!$A$2:$A$34,0),MATCH(HJ$1,'[3]Raw data 16-17'!$B$1:$GU$1,0))</f>
        <v>1240</v>
      </c>
      <c r="HK13" s="88">
        <f t="shared" si="35"/>
        <v>357.13600613849991</v>
      </c>
      <c r="HL13" s="32">
        <f>INDEX([4]Sheet1!$A$1:$CJ$34, MATCH($A13, [4]Sheet1!$A$1:$A$34, 0), MATCH(HL$1, [4]Sheet1!$A$1:$CJ$1, 0))</f>
        <v>22341</v>
      </c>
      <c r="HM13" s="32">
        <f>INDEX('[5]Finance Indicators'!$A$2:$BO$35,MATCH($A13,'[5]Finance Indicators'!$A$2:$A$35,0),MATCH(HM$1,'[5]Finance Indicators'!$A$2:$BO$2,0))</f>
        <v>1203</v>
      </c>
      <c r="HN13" s="132">
        <f>INDEX('[6]Finance Indicators'!$B$3:$BO$35,MATCH($A13,'[6]Finance Indicators'!$A$3:$A$35,0),MATCH(HN$1,'[6]Finance Indicators'!$B$2:$BO$2,0))</f>
        <v>403.64157119476266</v>
      </c>
      <c r="HO13" s="132">
        <f>INDEX('[6]Finance Indicators'!$B$3:$BO$35,MATCH($A13,'[6]Finance Indicators'!$A$3:$A$35,0),MATCH(HO$1,'[6]Finance Indicators'!$B$2:$BO$2,0))</f>
        <v>23676</v>
      </c>
      <c r="HP13" s="132">
        <f>INDEX('[6]Finance Indicators'!$B$3:$BO$35,MATCH($A13,'[6]Finance Indicators'!$A$3:$A$35,0),MATCH(HP$1,'[6]Finance Indicators'!$B$2:$BO$2,0))</f>
        <v>1128</v>
      </c>
      <c r="HQ13" s="132" t="str">
        <f t="array" ref="HQ13">INDEX('[7]Finance Indicators'!$A$2:$BO$35,MATCH($A13,'[7]Finance Indicators'!$A$2:$A$35,0),MATCH(HQ$1,'[7]Finance Indicators'!$A$2:$BO$2,0))</f>
        <v>dna</v>
      </c>
      <c r="HR13" s="238">
        <f t="array" ref="HR13">INDEX('[7]Finance Indicators'!$A$2:$BO$35,MATCH($A13,'[7]Finance Indicators'!$A$2:$A$35,0),MATCH(HR$1,'[7]Finance Indicators'!$A$2:$BO$2,0))</f>
        <v>21480</v>
      </c>
      <c r="HS13" s="238" t="str">
        <f t="array" ref="HS13">INDEX('[7]Finance Indicators'!$A$2:$BO$35,MATCH($A13,'[7]Finance Indicators'!$A$2:$A$35,0),MATCH(HS$1,'[7]Finance Indicators'!$A$2:$BO$2,0))</f>
        <v>dna</v>
      </c>
      <c r="HT13" s="128">
        <f>(GP13*100)/Deflators!$B$2</f>
        <v>313.30028481425103</v>
      </c>
      <c r="HU13" s="125">
        <f>(GS13*100)/Deflators!$B$3</f>
        <v>297.50001600824373</v>
      </c>
      <c r="HV13" s="125">
        <f>(GV13*100)/Deflators!$B$4</f>
        <v>401.96174518048321</v>
      </c>
      <c r="HW13" s="125">
        <f>(GY13*100)/Deflators!$B$5</f>
        <v>406.73465344449454</v>
      </c>
      <c r="HX13" s="125">
        <f>(HB13*100)/Deflators!$B$6</f>
        <v>392.10419248664272</v>
      </c>
      <c r="HY13" s="125">
        <f>(HE13*100)/Deflators!$B$7</f>
        <v>421.9000035953959</v>
      </c>
      <c r="HZ13" s="125">
        <f>(HH13*100)/Deflators!$B$8</f>
        <v>359.88622865940488</v>
      </c>
      <c r="IA13" s="125">
        <f>(HK13*100)/Deflators!$B$9</f>
        <v>374.3040215425828</v>
      </c>
      <c r="IB13" s="125">
        <f>IFERROR((HN13*100)/Deflators!$B$10,"dna")</f>
        <v>413.50310333031138</v>
      </c>
      <c r="IC13" s="125" t="str">
        <f>IFERROR((HQ13*100)/Deflators!$B$11,"dna")</f>
        <v>dna</v>
      </c>
      <c r="ID13" s="121">
        <v>92.217327459618204</v>
      </c>
      <c r="IE13" s="88">
        <v>92.616487455197131</v>
      </c>
      <c r="IF13" s="88">
        <v>92.582025677603426</v>
      </c>
      <c r="IG13" s="88">
        <v>93.568904593639573</v>
      </c>
      <c r="IH13" s="88">
        <v>93.375616631430574</v>
      </c>
      <c r="II13" s="88">
        <v>93.421052631578945</v>
      </c>
      <c r="IJ13" s="88">
        <f>INDEX('[3]Raw data 16-17'!$B$2:$XA$34,MATCH($A13,'[3]Raw data 16-17'!$A$2:$A$34,0),MATCH(IJ$1,'[3]Raw data 16-17'!$B$1:$GU$1,0))</f>
        <v>91.919940696812446</v>
      </c>
      <c r="IK13" s="88">
        <f>INDEX('[14]1718 Collected Indicators'!$A$3:$CH$36,MATCH($A13,'[14]1718 Collected Indicators'!$A$3:$A$36,0),MATCH(IK$1,'[14]1718 Collected Indicators'!$A$3:$CH$3,0))</f>
        <v>91.902215431627198</v>
      </c>
      <c r="IL13" s="120">
        <f>INDEX('[15]1819 Collected Indicators'!$A$3:$CV$36,MATCH($A13,'[15]1819 Collected Indicators'!$A$3:$A$36,0),MATCH(IL$1,'[15]1819 Collected Indicators'!$A$3:$CV$3,0))</f>
        <v>91.41004862236629</v>
      </c>
      <c r="IM13" s="120" t="str">
        <f>INDEX('[11]1920 Collected Indicators'!$A$3:$CV$36,MATCH($A13,'[11]1920 Collected Indicators'!$A$3:$A$36,0),MATCH(IM$1,'[11]1920 Collected Indicators'!$A$3:$CV$3,0))</f>
        <v>dna</v>
      </c>
      <c r="IN13" s="119">
        <v>76.033333333333331</v>
      </c>
      <c r="IO13" s="88">
        <v>72.666666666666671</v>
      </c>
      <c r="IP13" s="88">
        <v>65.333333333333329</v>
      </c>
      <c r="IQ13" s="88">
        <f>INDEX('[16]Raw Data'!$B$2:$BS$34,MATCH($A13,'[16]Raw Data'!$A$2:$A$34,0),MATCH(IQ$1,'[16]Raw Data'!$B$1:$BS$1,0))</f>
        <v>62.666666666666664</v>
      </c>
      <c r="IR13" s="88">
        <f t="shared" si="1"/>
        <v>63</v>
      </c>
      <c r="IS13" s="120">
        <f t="shared" si="1"/>
        <v>67.433333333333337</v>
      </c>
      <c r="IT13" s="120">
        <f t="shared" si="1"/>
        <v>71.766666666666666</v>
      </c>
      <c r="IU13" s="119">
        <v>88.8</v>
      </c>
      <c r="IV13" s="88">
        <v>91.7</v>
      </c>
      <c r="IW13" s="88">
        <v>91.3</v>
      </c>
      <c r="IX13" s="88">
        <v>92.5</v>
      </c>
      <c r="IY13" s="88">
        <v>93.7</v>
      </c>
      <c r="IZ13" s="88">
        <f>INDEX('[3]Raw data 16-17'!$B$2:$BV$34,MATCH($A13,'[3]Raw data 16-17'!$A$2:$A$34,0),MATCH(IZ$1,'[3]Raw data 16-17'!$B$1:$BV$1,0))</f>
        <v>92.5</v>
      </c>
      <c r="JA13" s="88">
        <f>INDEX('[14]1718 Collected Indicators'!$A$3:$CH$36,MATCH($A13,'[14]1718 Collected Indicators'!$A$3:$A$36,0),MATCH(JA$1,'[14]1718 Collected Indicators'!$A$3:$CH$3,0))</f>
        <v>94.3</v>
      </c>
      <c r="JB13" s="120">
        <f>INDEX('[15]1819 Collected Indicators'!$A$3:$CV$36,MATCH($A13,'[15]1819 Collected Indicators'!$A$3:$A$36,0),MATCH(JB$1,'[15]1819 Collected Indicators'!$A$3:$CV$3,0))</f>
        <v>95.082467929138673</v>
      </c>
      <c r="JC13" s="120" t="str">
        <f>INDEX('[11]1920 Collected Indicators'!$A$3:$CV$36,MATCH($A13,'[11]1920 Collected Indicators'!$A$3:$A$36,0),MATCH(JC$1,'[11]1920 Collected Indicators'!$A$3:$CV$3,0))</f>
        <v>dna</v>
      </c>
      <c r="JD13" s="119">
        <v>797.32</v>
      </c>
      <c r="JE13" s="88">
        <v>838.44</v>
      </c>
      <c r="JF13" s="88">
        <f>INDEX('[17]Cohort Attainment'!$O$40:$BR$75,MATCH($A13,'[17]Cohort Attainment'!$O$40:$O$75,0),MATCH(JF$1,'[17]Cohort Attainment'!$O$40:$BR$40,0))</f>
        <v>863.67</v>
      </c>
      <c r="JG13" s="88">
        <f>INDEX('[18]Cohort Attainment'!$Q$40:$AQ$72,MATCH($A13,'[18]Cohort Attainment'!$O$40:$O$72,0),MATCH(JG$1,'[18]Cohort Attainment'!$Q$39:$AO$39,0))</f>
        <v>885.72</v>
      </c>
      <c r="JH13" s="88">
        <f>INDEX('[19]Cohort Attainment'!$BP$3:$BU$36,MATCH($A13,'[19]Cohort Attainment'!$BU$3:$BU$36,0),MATCH(JH$1,'[19]Cohort Attainment'!$BP$36:$BU$36,0))</f>
        <v>931.64</v>
      </c>
      <c r="JI13" s="88">
        <f>INDEX('[19]Cohort Attainment'!$BP$3:$BU$36,MATCH($A13,'[19]Cohort Attainment'!$BU$3:$BU$36,0),MATCH(JI$1,'[19]Cohort Attainment'!$BP$36:$BU$36,0))</f>
        <v>912.12</v>
      </c>
      <c r="JJ13" s="88">
        <f>INDEX('[19]Cohort Attainment'!$BP$3:$BU$36,MATCH($A13,'[19]Cohort Attainment'!$BU$3:$BU$36,0),MATCH(JJ$1,'[19]Cohort Attainment'!$BP$36:$BU$36,0))</f>
        <v>938.29</v>
      </c>
      <c r="JK13" s="88">
        <f>INDEX('[19]Cohort Attainment'!$BP$3:$BU$36,MATCH($A13,'[19]Cohort Attainment'!$BU$3:$BU$36,0),MATCH(JK$1,'[19]Cohort Attainment'!$BP$36:$BU$36,0))</f>
        <v>940.04</v>
      </c>
      <c r="JL13" s="126">
        <f>INDEX('[11]1920 Collected Indicators'!$A$3:$CV$36,MATCH($A13,'[11]1920 Collected Indicators'!$A$3:$A$36,0),MATCH(JL$1,'[11]1920 Collected Indicators'!$A$3:$CV$3,0))</f>
        <v>969.38</v>
      </c>
      <c r="JM13" s="121">
        <v>428</v>
      </c>
      <c r="JN13" s="88">
        <v>447</v>
      </c>
      <c r="JO13" s="88">
        <f>INDEX('[17]Cohort Attainment'!$O$40:$BR$75,MATCH($A13,'[17]Cohort Attainment'!$O$40:$O$75,0),MATCH(JO$1,'[17]Cohort Attainment'!$O$40:$BR$40,0))</f>
        <v>480</v>
      </c>
      <c r="JP13" s="88">
        <f>INDEX('[18]Cohort Attainment'!$Q$40:$AQ$72,MATCH($A13,'[18]Cohort Attainment'!$O$40:$O$72,0),MATCH(JP$1,'[18]Cohort Attainment'!$Q$39:$AO$39,0))</f>
        <v>544</v>
      </c>
      <c r="JQ13" s="88">
        <f>INDEX('[19]Cohort Attainment'!$P$3:$AO$36,MATCH($A13,'[19]Cohort Attainment'!$AO$3:$AO$36,0),MATCH(JQ$1,'[19]Cohort Attainment'!$P$36:$AO$36,0))</f>
        <v>593</v>
      </c>
      <c r="JR13" s="88">
        <f>INDEX('[19]Cohort Attainment'!$P$3:$AO$36,MATCH($A13,'[19]Cohort Attainment'!$AO$3:$AO$36,0),MATCH(JR$1,'[19]Cohort Attainment'!$P$36:$AO$36,0))</f>
        <v>580</v>
      </c>
      <c r="JS13" s="88">
        <f>INDEX('[19]Cohort Attainment'!$P$3:$AO$36,MATCH($A13,'[19]Cohort Attainment'!$AO$3:$AO$36,0),MATCH(JS$1,'[19]Cohort Attainment'!$P$36:$AO$36,0))</f>
        <v>575</v>
      </c>
      <c r="JT13" s="120">
        <f>INDEX('[19]Cohort Attainment'!$P$3:$AO$36,MATCH($A13,'[19]Cohort Attainment'!$AO$3:$AO$36,0),MATCH(JT$1,'[19]Cohort Attainment'!$P$36:$AO$36,0))</f>
        <v>573</v>
      </c>
      <c r="JU13" s="120">
        <f>INDEX('[11]1920 Collected Indicators'!$A$3:$CV$36,MATCH($A13,'[11]1920 Collected Indicators'!$A$3:$A$36,0),MATCH(JU$1,'[11]1920 Collected Indicators'!$A$3:$CV$3,0))</f>
        <v>618</v>
      </c>
      <c r="JV13" s="119">
        <v>553</v>
      </c>
      <c r="JW13" s="88">
        <v>571</v>
      </c>
      <c r="JX13" s="88">
        <f>INDEX('[17]Cohort Attainment'!$O$40:$BR$75,MATCH($A13,'[17]Cohort Attainment'!$O$40:$O$75,0),MATCH(JX$1,'[17]Cohort Attainment'!$O$40:$BR$40,0))</f>
        <v>610</v>
      </c>
      <c r="JY13" s="88">
        <f>INDEX('[18]Cohort Attainment'!$Q$40:$AQ$72,MATCH($A13,'[18]Cohort Attainment'!$O$40:$O$72,0),MATCH(JY$1,'[18]Cohort Attainment'!$Q$39:$AO$39,0))</f>
        <v>645</v>
      </c>
      <c r="JZ13" s="88">
        <f>INDEX('[19]Cohort Attainment'!$P$3:$AO$36,MATCH($A13,'[19]Cohort Attainment'!$AO$3:$AO$36,0),MATCH(JZ$1,'[19]Cohort Attainment'!$P$36:$AO$36,0))</f>
        <v>684</v>
      </c>
      <c r="KA13" s="88">
        <f>INDEX('[19]Cohort Attainment'!$P$3:$AO$36,MATCH($A13,'[19]Cohort Attainment'!$AO$3:$AO$36,0),MATCH(KA$1,'[19]Cohort Attainment'!$P$36:$AO$36,0))</f>
        <v>671</v>
      </c>
      <c r="KB13" s="88">
        <f>INDEX('[19]Cohort Attainment'!$P$3:$AO$36,MATCH($A13,'[19]Cohort Attainment'!$AO$3:$AO$36,0),MATCH(KB$1,'[19]Cohort Attainment'!$P$36:$AO$36,0))</f>
        <v>688</v>
      </c>
      <c r="KC13" s="120">
        <f>INDEX('[19]Cohort Attainment'!$P$3:$AO$36,MATCH($A13,'[19]Cohort Attainment'!$AO$3:$AO$36,0),MATCH(KC$1,'[19]Cohort Attainment'!$P$36:$AO$36,0))</f>
        <v>712</v>
      </c>
      <c r="KD13" s="120">
        <f>INDEX('[11]1920 Collected Indicators'!$A$3:$CV$36,MATCH($A13,'[11]1920 Collected Indicators'!$A$3:$A$36,0),MATCH(KD$1,'[11]1920 Collected Indicators'!$A$3:$CV$3,0))</f>
        <v>700</v>
      </c>
      <c r="KE13" s="119">
        <v>631</v>
      </c>
      <c r="KF13" s="88">
        <v>711</v>
      </c>
      <c r="KG13" s="88">
        <f>INDEX('[17]Cohort Attainment'!$O$40:$BR$75,MATCH($A13,'[17]Cohort Attainment'!$O$40:$O$75,0),MATCH(KG$1,'[17]Cohort Attainment'!$O$40:$BR$40,0))</f>
        <v>744</v>
      </c>
      <c r="KH13" s="88">
        <f>INDEX('[18]Cohort Attainment'!$Q$40:$AQ$72,MATCH($A13,'[18]Cohort Attainment'!$O$40:$O$72,0),MATCH(KH$1,'[18]Cohort Attainment'!$Q$39:$AO$39,0))</f>
        <v>703</v>
      </c>
      <c r="KI13" s="88">
        <f>INDEX('[19]Cohort Attainment'!$P$3:$AO$36,MATCH($A13,'[19]Cohort Attainment'!$AO$3:$AO$36,0),MATCH(KI$1,'[19]Cohort Attainment'!$P$36:$AO$36,0))</f>
        <v>761</v>
      </c>
      <c r="KJ13" s="88">
        <f>INDEX('[19]Cohort Attainment'!$P$3:$AO$36,MATCH($A13,'[19]Cohort Attainment'!$AO$3:$AO$36,0),MATCH(KJ$1,'[19]Cohort Attainment'!$P$36:$AO$36,0))</f>
        <v>801</v>
      </c>
      <c r="KK13" s="88">
        <f>INDEX('[19]Cohort Attainment'!$P$3:$AO$36,MATCH($A13,'[19]Cohort Attainment'!$AO$3:$AO$36,0),MATCH(KK$1,'[19]Cohort Attainment'!$P$36:$AO$36,0))</f>
        <v>821</v>
      </c>
      <c r="KL13" s="120">
        <f>INDEX('[19]Cohort Attainment'!$P$3:$AO$36,MATCH($A13,'[19]Cohort Attainment'!$AO$3:$AO$36,0),MATCH(KL$1,'[19]Cohort Attainment'!$P$36:$AO$36,0))</f>
        <v>843</v>
      </c>
      <c r="KM13" s="120">
        <f>INDEX('[11]1920 Collected Indicators'!$A$3:$CV$36,MATCH($A13,'[11]1920 Collected Indicators'!$A$3:$A$36,0),MATCH(KM$1,'[11]1920 Collected Indicators'!$A$3:$CV$3,0))</f>
        <v>903</v>
      </c>
      <c r="KN13" s="119">
        <v>849</v>
      </c>
      <c r="KO13" s="88">
        <v>919</v>
      </c>
      <c r="KP13" s="88">
        <f>INDEX('[17]Cohort Attainment'!$O$40:$BR$75,MATCH($A13,'[17]Cohort Attainment'!$O$40:$O$75,0),MATCH(KP$1,'[17]Cohort Attainment'!$O$40:$BR$40,0))</f>
        <v>927</v>
      </c>
      <c r="KQ13" s="88">
        <f>INDEX('[18]Cohort Attainment'!$Q$40:$AQ$72,MATCH($A13,'[18]Cohort Attainment'!$O$40:$O$72,0),MATCH(KQ$1,'[18]Cohort Attainment'!$Q$39:$AO$39,0))</f>
        <v>972</v>
      </c>
      <c r="KR13" s="88">
        <f>INDEX('[19]Cohort Attainment'!$P$3:$AO$36,MATCH($A13,'[19]Cohort Attainment'!$AO$3:$AO$36,0),MATCH(KR$1,'[19]Cohort Attainment'!$P$36:$AO$36,0))</f>
        <v>974</v>
      </c>
      <c r="KS13" s="88">
        <f>INDEX('[19]Cohort Attainment'!$P$3:$AO$36,MATCH($A13,'[19]Cohort Attainment'!$AO$3:$AO$36,0),MATCH(KS$1,'[19]Cohort Attainment'!$P$36:$AO$36,0))</f>
        <v>1032</v>
      </c>
      <c r="KT13" s="88">
        <f>INDEX('[19]Cohort Attainment'!$P$3:$AO$36,MATCH($A13,'[19]Cohort Attainment'!$AO$3:$AO$36,0),MATCH(KT$1,'[19]Cohort Attainment'!$P$36:$AO$36,0))</f>
        <v>972</v>
      </c>
      <c r="KU13" s="120">
        <f>INDEX('[19]Cohort Attainment'!$P$3:$AO$36,MATCH($A13,'[19]Cohort Attainment'!$AO$3:$AO$36,0),MATCH(KU$1,'[19]Cohort Attainment'!$P$36:$AO$36,0))</f>
        <v>1054</v>
      </c>
      <c r="KV13" s="120">
        <f>INDEX('[11]1920 Collected Indicators'!$A$3:$CV$36,MATCH($A13,'[11]1920 Collected Indicators'!$A$3:$A$36,0),MATCH(KV$1,'[11]1920 Collected Indicators'!$A$3:$CV$3,0))</f>
        <v>1047</v>
      </c>
      <c r="KW13" s="119">
        <v>1128</v>
      </c>
      <c r="KX13" s="88">
        <v>1176</v>
      </c>
      <c r="KY13" s="88">
        <f>INDEX('[17]Cohort Attainment'!$O$40:$BR$75,MATCH($A13,'[17]Cohort Attainment'!$O$40:$O$75,0),MATCH(KY$1,'[17]Cohort Attainment'!$O$40:$BR$40,0))</f>
        <v>1176</v>
      </c>
      <c r="KZ13" s="88">
        <f>INDEX('[18]Cohort Attainment'!$Q$40:$AQ$72,MATCH($A13,'[18]Cohort Attainment'!$O$40:$O$72,0),MATCH(KZ$1,'[18]Cohort Attainment'!$Q$39:$AO$39,0))</f>
        <v>1217</v>
      </c>
      <c r="LA13" s="88">
        <f>INDEX('[19]Cohort Attainment'!$P$3:$AO$36,MATCH($A13,'[19]Cohort Attainment'!$AO$3:$AO$36,0),MATCH(LA$1,'[19]Cohort Attainment'!$P$36:$AO$36,0))</f>
        <v>1267</v>
      </c>
      <c r="LB13" s="88">
        <f>INDEX('[19]Cohort Attainment'!$P$3:$AO$36,MATCH($A13,'[19]Cohort Attainment'!$AO$3:$AO$36,0),MATCH(LB$1,'[19]Cohort Attainment'!$P$36:$AO$36,0))</f>
        <v>1241</v>
      </c>
      <c r="LC13" s="88">
        <f>INDEX('[19]Cohort Attainment'!$P$3:$AO$36,MATCH($A13,'[19]Cohort Attainment'!$AO$3:$AO$36,0),MATCH(LC$1,'[19]Cohort Attainment'!$P$36:$AO$36,0))</f>
        <v>1287</v>
      </c>
      <c r="LD13" s="120">
        <f>INDEX('[19]Cohort Attainment'!$P$3:$AO$36,MATCH($A13,'[19]Cohort Attainment'!$AO$3:$AO$36,0),MATCH(LD$1,'[19]Cohort Attainment'!$P$36:$AO$36,0))</f>
        <v>1283</v>
      </c>
      <c r="LE13" s="120">
        <f>INDEX('[11]1920 Collected Indicators'!$A$3:$CV$36,MATCH($A13,'[11]1920 Collected Indicators'!$A$3:$A$36,0),MATCH(LE$1,'[11]1920 Collected Indicators'!$A$3:$CV$3,0))</f>
        <v>1307</v>
      </c>
      <c r="LF13" s="119">
        <v>82.464028776978409</v>
      </c>
      <c r="LG13" s="88" t="str">
        <f>INDEX('[3]Raw data 16-17'!$B$2:$XA$34,MATCH($A13,'[3]Raw data 16-17'!$A$2:$A$34,0),MATCH(LG$1,'[3]Raw data 16-17'!$B$1:$GU$1,0))</f>
        <v>dna</v>
      </c>
      <c r="LH13" s="88" t="str">
        <f>INDEX('[14]1718 Collected Indicators'!$A$3:$CH$36,MATCH($A13,'[14]1718 Collected Indicators'!$A$3:$A$36,0),MATCH(LH$1,'[14]1718 Collected Indicators'!$A$3:$CH$3,0))</f>
        <v>dna</v>
      </c>
      <c r="LI13" s="120">
        <f>INDEX('[15]1819 Collected Indicators'!$A$3:$CV$36,MATCH($A13,'[15]1819 Collected Indicators'!$A$3:$A$36,0),MATCH(LI$1,'[15]1819 Collected Indicators'!$A$3:$CV$3,0))</f>
        <v>77.098999922000004</v>
      </c>
      <c r="LJ13" s="120" t="str">
        <f>INDEX('[11]1920 Collected Indicators'!$A$3:$CV$36,MATCH($A13,'[11]1920 Collected Indicators'!$A$3:$A$36,0),MATCH(LJ$1,'[11]1920 Collected Indicators'!$A$3:$CV$3,0))</f>
        <v>dna</v>
      </c>
      <c r="LK13" s="119">
        <v>75.534665099882488</v>
      </c>
      <c r="LL13" s="88" t="str">
        <f>INDEX('[3]Raw data 16-17'!$B$2:$XA$34,MATCH($A13,'[3]Raw data 16-17'!$A$2:$A$34,0),MATCH(LL$1,'[3]Raw data 16-17'!$B$1:$GU$1,0))</f>
        <v>dna</v>
      </c>
      <c r="LM13" s="88" t="str">
        <f>INDEX('[14]1718 Collected Indicators'!$A$3:$CH$36,MATCH($A13,'[14]1718 Collected Indicators'!$A$3:$A$36,0),MATCH(LM$1,'[14]1718 Collected Indicators'!$A$3:$CH$3,0))</f>
        <v>dna</v>
      </c>
      <c r="LN13" s="120">
        <f>INDEX('[15]1819 Collected Indicators'!$A$3:$CV$36,MATCH($A13,'[15]1819 Collected Indicators'!$A$3:$A$36,0),MATCH(LN$1,'[15]1819 Collected Indicators'!$A$3:$CV$3,0))</f>
        <v>83.180380967000005</v>
      </c>
      <c r="LO13" s="120" t="str">
        <f>INDEX('[11]1920 Collected Indicators'!$A$3:$CV$36,MATCH($A13,'[11]1920 Collected Indicators'!$A$3:$A$36,0),MATCH(LO$1,'[11]1920 Collected Indicators'!$A$3:$CV$3,0))</f>
        <v>dna</v>
      </c>
      <c r="LP13" s="119">
        <v>76.216054908982386</v>
      </c>
      <c r="LQ13" s="88" t="str">
        <f>INDEX('[3]Raw data 16-17'!$B$2:$XA$34,MATCH($A13,'[3]Raw data 16-17'!$A$2:$A$34,0),MATCH(LQ$1,'[3]Raw data 16-17'!$B$1:$GU$1,0))</f>
        <v>dna</v>
      </c>
      <c r="LR13" s="88" t="str">
        <f>INDEX('[14]1718 Collected Indicators'!$A$3:$CH$36,MATCH($A13,'[14]1718 Collected Indicators'!$A$3:$A$36,0),MATCH(LR$1,'[14]1718 Collected Indicators'!$A$3:$CH$3,0))</f>
        <v>dna</v>
      </c>
      <c r="LS13" s="120" t="e">
        <f>INDEX('[15]1819 Collected Indicators'!$A$3:$CV$36,MATCH($A13,'[15]1819 Collected Indicators'!$A$3:$A$36,0),MATCH(LS$1,'[15]1819 Collected Indicators'!$A$3:$CV$3,0))</f>
        <v>#N/A</v>
      </c>
      <c r="LT13" s="120" t="e">
        <f>INDEX('[11]1920 Collected Indicators'!$A$3:$CV$36,MATCH($A13,'[11]1920 Collected Indicators'!$A$3:$A$36,0),MATCH(LT$1,'[11]1920 Collected Indicators'!$A$3:$CV$3,0))</f>
        <v>#N/A</v>
      </c>
      <c r="LU13" s="119">
        <v>80.238309352517987</v>
      </c>
      <c r="LV13" s="88" t="str">
        <f>INDEX('[3]Raw data 16-17'!$B$2:$XA$34,MATCH($A13,'[3]Raw data 16-17'!$A$2:$A$34,0),MATCH(LV$1,'[3]Raw data 16-17'!$B$1:$GU$1,0))</f>
        <v>dna</v>
      </c>
      <c r="LW13" s="88" t="str">
        <f>INDEX('[14]1718 Collected Indicators'!$A$3:$CH$36,MATCH($A13,'[14]1718 Collected Indicators'!$A$3:$A$36,0),MATCH(LW$1,'[14]1718 Collected Indicators'!$A$3:$CH$3,0))</f>
        <v>dna</v>
      </c>
      <c r="LX13" s="120">
        <f>INDEX('[15]1819 Collected Indicators'!$A$3:$CV$36,MATCH($A13,'[15]1819 Collected Indicators'!$A$3:$A$36,0),MATCH(LX$1,'[15]1819 Collected Indicators'!$A$3:$CV$3,0))</f>
        <v>26.430870063999997</v>
      </c>
      <c r="LY13" s="120" t="str">
        <f>INDEX('[11]1920 Collected Indicators'!$A$3:$CV$36,MATCH($A13,'[11]1920 Collected Indicators'!$A$3:$A$36,0),MATCH(LY$1,'[11]1920 Collected Indicators'!$A$3:$CV$3,0))</f>
        <v>dna</v>
      </c>
      <c r="LZ13" s="119">
        <v>71.532675129290084</v>
      </c>
      <c r="MA13" s="88" t="str">
        <f>INDEX('[3]Raw data 16-17'!$B$2:$XA$34,MATCH($A13,'[3]Raw data 16-17'!$A$2:$A$34,0),MATCH(MA$1,'[3]Raw data 16-17'!$B$1:$GU$1,0))</f>
        <v>dna</v>
      </c>
      <c r="MB13" s="88" t="str">
        <f>INDEX('[14]1718 Collected Indicators'!$A$3:$CH$36,MATCH($A13,'[14]1718 Collected Indicators'!$A$3:$A$36,0),MATCH(MB$1,'[14]1718 Collected Indicators'!$A$3:$CH$3,0))</f>
        <v>dna</v>
      </c>
      <c r="MC13" s="120">
        <f>INDEX('[15]1819 Collected Indicators'!$A$3:$CV$36,MATCH($A13,'[15]1819 Collected Indicators'!$A$3:$A$36,0),MATCH(MC$1,'[15]1819 Collected Indicators'!$A$3:$CV$3,0))</f>
        <v>20.541177544000007</v>
      </c>
      <c r="MD13" s="120" t="str">
        <f>INDEX('[11]1920 Collected Indicators'!$A$3:$CV$36,MATCH($A13,'[11]1920 Collected Indicators'!$A$3:$A$36,0),MATCH(MD$1,'[11]1920 Collected Indicators'!$A$3:$CV$3,0))</f>
        <v>dna</v>
      </c>
      <c r="ME13" s="119">
        <v>68.567164179104481</v>
      </c>
      <c r="MF13" s="88" t="str">
        <f>INDEX('[3]Raw data 16-17'!$B$2:$XA$34,MATCH($A13,'[3]Raw data 16-17'!$A$2:$A$34,0),MATCH(MF$1,'[3]Raw data 16-17'!$B$1:$GU$1,0))</f>
        <v>dna</v>
      </c>
      <c r="MG13" s="88" t="str">
        <f>INDEX('[14]1718 Collected Indicators'!$A$3:$CH$36,MATCH($A13,'[14]1718 Collected Indicators'!$A$3:$A$36,0),MATCH(MG$1,'[14]1718 Collected Indicators'!$A$3:$CH$3,0))</f>
        <v>dna</v>
      </c>
      <c r="MH13" s="120" t="e">
        <f>INDEX('[15]1819 Collected Indicators'!$A$3:$CV$36,MATCH($A13,'[15]1819 Collected Indicators'!$A$3:$A$36,0),MATCH(MH$1,'[15]1819 Collected Indicators'!$A$3:$CV$3,0))</f>
        <v>#N/A</v>
      </c>
      <c r="MI13" s="120" t="e">
        <f>INDEX('[11]1920 Collected Indicators'!$A$3:$CV$36,MATCH($A13,'[11]1920 Collected Indicators'!$A$3:$A$36,0),MATCH(MI$1,'[11]1920 Collected Indicators'!$A$3:$CV$3,0))</f>
        <v>#N/A</v>
      </c>
      <c r="MJ13" s="119">
        <v>86.106115107913666</v>
      </c>
      <c r="MK13" s="88" t="str">
        <f>INDEX('[3]Raw data 16-17'!$B$2:$XA$34,MATCH($A13,'[3]Raw data 16-17'!$A$2:$A$34,0),MATCH(MK$1,'[3]Raw data 16-17'!$B$1:$GU$1,0))</f>
        <v>dna</v>
      </c>
      <c r="ML13" s="88" t="str">
        <f>INDEX('[14]1718 Collected Indicators'!$A$3:$CH$36,MATCH($A13,'[14]1718 Collected Indicators'!$A$3:$A$36,0),MATCH(ML$1,'[14]1718 Collected Indicators'!$A$3:$CH$3,0))</f>
        <v>dna</v>
      </c>
      <c r="MM13" s="120" t="str">
        <f>INDEX('[15]1819 Collected Indicators'!$A$3:$CV$36,MATCH($A13,'[15]1819 Collected Indicators'!$A$3:$A$36,0),MATCH(MM$1,'[15]1819 Collected Indicators'!$A$3:$CV$3,0))</f>
        <v>dna</v>
      </c>
      <c r="MN13" s="120" t="str">
        <f>INDEX('[11]1920 Collected Indicators'!$A$3:$CV$36,MATCH($A13,'[11]1920 Collected Indicators'!$A$3:$A$36,0),MATCH(MN$1,'[11]1920 Collected Indicators'!$A$3:$CV$3,0))</f>
        <v>dna</v>
      </c>
      <c r="MO13" s="119">
        <v>80.423031727379552</v>
      </c>
      <c r="MP13" s="88" t="str">
        <f>INDEX('[3]Raw data 16-17'!$B$2:$XA$34,MATCH($A13,'[3]Raw data 16-17'!$A$2:$A$34,0),MATCH(MP$1,'[3]Raw data 16-17'!$B$1:$GU$1,0))</f>
        <v>dna</v>
      </c>
      <c r="MQ13" s="88" t="str">
        <f>INDEX('[14]1718 Collected Indicators'!$A$3:$CH$36,MATCH($A13,'[14]1718 Collected Indicators'!$A$3:$A$36,0),MATCH(MQ$1,'[14]1718 Collected Indicators'!$A$3:$CH$3,0))</f>
        <v>dna</v>
      </c>
      <c r="MR13" s="120" t="str">
        <f>INDEX('[15]1819 Collected Indicators'!$A$3:$CV$36,MATCH($A13,'[15]1819 Collected Indicators'!$A$3:$A$36,0),MATCH(MR$1,'[15]1819 Collected Indicators'!$A$3:$CV$3,0))</f>
        <v>dna</v>
      </c>
      <c r="MS13" s="120" t="str">
        <f>INDEX('[11]1920 Collected Indicators'!$A$3:$CV$36,MATCH($A13,'[11]1920 Collected Indicators'!$A$3:$A$36,0),MATCH(MS$1,'[11]1920 Collected Indicators'!$A$3:$CV$3,0))</f>
        <v>dna</v>
      </c>
      <c r="MT13" s="119">
        <v>78.653036680697525</v>
      </c>
      <c r="MU13" s="88" t="str">
        <f>INDEX('[3]Raw data 16-17'!$B$2:$XA$34,MATCH($A13,'[3]Raw data 16-17'!$A$2:$A$34,0),MATCH(MU$1,'[3]Raw data 16-17'!$B$1:$GU$1,0))</f>
        <v>dna</v>
      </c>
      <c r="MV13" s="88" t="str">
        <f>INDEX('[14]1718 Collected Indicators'!$A$3:$CH$36,MATCH($A13,'[14]1718 Collected Indicators'!$A$3:$A$36,0),MATCH(MV$1,'[14]1718 Collected Indicators'!$A$3:$CH$3,0))</f>
        <v>dna</v>
      </c>
      <c r="MW13" s="120" t="e">
        <f>INDEX('[15]1819 Collected Indicators'!$A$3:$CV$36,MATCH($A13,'[15]1819 Collected Indicators'!$A$3:$A$36,0),MATCH(MW$1,'[15]1819 Collected Indicators'!$A$3:$CV$3,0))</f>
        <v>#N/A</v>
      </c>
      <c r="MX13" s="120" t="e">
        <f>INDEX('[11]1920 Collected Indicators'!$A$3:$CV$36,MATCH($A13,'[11]1920 Collected Indicators'!$A$3:$A$36,0),MATCH(MX$1,'[11]1920 Collected Indicators'!$A$3:$CV$3,0))</f>
        <v>#N/A</v>
      </c>
      <c r="MY13" s="119">
        <v>86.783546864463929</v>
      </c>
      <c r="MZ13" s="88" t="str">
        <f>INDEX('[3]Raw data 16-17'!$B$2:$XA$34,MATCH($A13,'[3]Raw data 16-17'!$A$2:$A$34,0),MATCH(MZ$1,'[3]Raw data 16-17'!$B$1:$GU$1,0))</f>
        <v>dna</v>
      </c>
      <c r="NA13" s="88" t="str">
        <f>INDEX('[14]1718 Collected Indicators'!$A$3:$CH$36,MATCH($A13,'[14]1718 Collected Indicators'!$A$3:$A$36,0),MATCH(NA$1,'[14]1718 Collected Indicators'!$A$3:$CH$3,0))</f>
        <v>dna</v>
      </c>
      <c r="NB13" s="120" t="e">
        <f>INDEX('[15]1819 Collected Indicators'!$A$3:$CV$36,MATCH($A13,'[15]1819 Collected Indicators'!$A$3:$A$36,0),MATCH(NB$1,'[15]1819 Collected Indicators'!$A$3:$CV$3,0))</f>
        <v>#N/A</v>
      </c>
      <c r="NC13" s="183"/>
      <c r="ND13" s="119">
        <v>75.105091078935089</v>
      </c>
      <c r="NE13" s="88" t="str">
        <f>INDEX('[3]Raw data 16-17'!$B$2:$XA$34,MATCH($A13,'[3]Raw data 16-17'!$A$2:$A$34,0),MATCH(NE$1,'[3]Raw data 16-17'!$B$1:$GU$1,0))</f>
        <v>dna</v>
      </c>
      <c r="NF13" s="88" t="str">
        <f>INDEX('[14]1718 Collected Indicators'!$A$3:$CH$36,MATCH($A13,'[14]1718 Collected Indicators'!$A$3:$A$36,0),MATCH(NF$1,'[14]1718 Collected Indicators'!$A$3:$CH$3,0))</f>
        <v>dna</v>
      </c>
      <c r="NG13" s="120" t="e">
        <f>INDEX('[15]1819 Collected Indicators'!$A$3:$CV$36,MATCH($A13,'[15]1819 Collected Indicators'!$A$3:$A$36,0),MATCH(NG$1,'[15]1819 Collected Indicators'!$A$3:$CV$3,0))</f>
        <v>#N/A</v>
      </c>
      <c r="NH13" s="183"/>
      <c r="NI13" s="119">
        <v>72.656716417910445</v>
      </c>
      <c r="NJ13" s="88" t="str">
        <f>INDEX('[3]Raw data 16-17'!$B$2:$XA$34,MATCH($A13,'[3]Raw data 16-17'!$A$2:$A$34,0),MATCH(NJ$1,'[3]Raw data 16-17'!$B$1:$GU$1,0))</f>
        <v>dna</v>
      </c>
      <c r="NK13" s="88" t="str">
        <f>INDEX('[14]1718 Collected Indicators'!$A$3:$CH$36,MATCH($A13,'[14]1718 Collected Indicators'!$A$3:$A$36,0),MATCH(NK$1,'[14]1718 Collected Indicators'!$A$3:$CH$3,0))</f>
        <v>dna</v>
      </c>
      <c r="NL13" s="120" t="e">
        <f>INDEX('[15]1819 Collected Indicators'!$A$3:$CV$36,MATCH($A13,'[15]1819 Collected Indicators'!$A$3:$A$36,0),MATCH(NL$1,'[15]1819 Collected Indicators'!$A$3:$CV$3,0))</f>
        <v>#N/A</v>
      </c>
      <c r="NM13" s="183"/>
      <c r="NN13" s="119">
        <f>INDEX([20]Extraction!$B$2:$I$36,MATCH($A13,[20]Extraction!$I$2:$I$36,0),MATCH(NN$1,[20]Extraction!$B$2:$I$2,0))</f>
        <v>83.981274170567787</v>
      </c>
      <c r="NO13" s="119">
        <f>INDEX([20]Extraction!$B$2:$I$36,MATCH($A13,[20]Extraction!$I$2:$I$36,0),MATCH(NO$1,[20]Extraction!$B$2:$I$2,0))</f>
        <v>83.060954063604186</v>
      </c>
      <c r="NP13" s="119">
        <f>INDEX([20]Extraction!$B$2:$I$36,MATCH($A13,[20]Extraction!$I$2:$I$36,0),MATCH(NP$1,[20]Extraction!$B$2:$I$2,0))</f>
        <v>84.095471782288556</v>
      </c>
      <c r="NQ13" s="119">
        <f>INDEX([20]Extraction!$B$2:$I$36,MATCH($A13,[20]Extraction!$I$2:$I$36,0),MATCH(NQ$1,[20]Extraction!$B$2:$I$2,0))</f>
        <v>85.365853658536508</v>
      </c>
      <c r="NR13" s="119">
        <f>INDEX([20]Extraction!$B$2:$I$36,MATCH($A13,[20]Extraction!$I$2:$I$36,0),MATCH(NR$1,[20]Extraction!$B$2:$I$2,0))</f>
        <v>89.273435709374198</v>
      </c>
      <c r="NS13" s="119">
        <f>INDEX([20]Extraction!$B$2:$I$36,MATCH($A13,[20]Extraction!$I$2:$I$36,0),MATCH(NS$1,[20]Extraction!$B$2:$I$2,0))</f>
        <v>90.436355414876687</v>
      </c>
      <c r="NT13" s="119" t="str">
        <f>INDEX([20]Extraction!$B$2:$I$36,MATCH($A13,[20]Extraction!$I$2:$I$36,0),MATCH(NT$1,[20]Extraction!$B$2:$I$2,0))</f>
        <v>dna</v>
      </c>
      <c r="NU13" s="129">
        <f>INDEX([21]Sheet1!$L$17:$T$50,MATCH($A13,[21]Sheet1!$L$17:$L$50,0),MATCH(NU$1,[21]Sheet1!$L$17:$T$17,0))</f>
        <v>89.552238805970148</v>
      </c>
      <c r="NV13" s="130">
        <f>INDEX([21]Sheet1!$L$17:$T$50,MATCH($A13,[21]Sheet1!$L$17:$L$50,0),MATCH(NV$1,[21]Sheet1!$L$17:$T$17,0))</f>
        <v>94.711538461538453</v>
      </c>
      <c r="NW13" s="130">
        <f>INDEX([21]Sheet1!$L$17:$T$50,MATCH($A13,[21]Sheet1!$L$17:$L$50,0),MATCH(NW$1,[21]Sheet1!$L$17:$T$17,0))</f>
        <v>92.417061611374407</v>
      </c>
      <c r="NX13" s="130">
        <f>INDEX([21]Sheet1!$L$17:$T$50,MATCH($A13,[21]Sheet1!$L$17:$L$50,0),MATCH(NX$1,[21]Sheet1!$L$17:$T$17,0))</f>
        <v>94.14414414414415</v>
      </c>
      <c r="NY13" s="130">
        <f>INDEX([21]Sheet1!$L$17:$T$50,MATCH($A13,[21]Sheet1!$L$17:$L$50,0),MATCH(NY$1,[21]Sheet1!$L$17:$T$17,0))</f>
        <v>94.859813084112147</v>
      </c>
      <c r="NZ13" s="130">
        <f>INDEX([21]Sheet1!$L$17:$T$50,MATCH($A13,[21]Sheet1!$L$17:$L$50,0),MATCH(NZ$1,[21]Sheet1!$L$17:$T$17,0))</f>
        <v>91.262135922330103</v>
      </c>
      <c r="OA13" s="130">
        <f>INDEX([21]Sheet1!$L$17:$T$50,MATCH($A13,[21]Sheet1!$L$17:$L$50,0),MATCH(OA$1,[21]Sheet1!$L$17:$T$17,0))</f>
        <v>92.307692307692307</v>
      </c>
      <c r="OB13" s="88">
        <f>INDEX('[14]1718 Collected Indicators'!$A$3:$CH$36,MATCH($A13,'[14]1718 Collected Indicators'!$A$3:$A$36,0),MATCH(OB$1,'[14]1718 Collected Indicators'!$A$3:$CH$3,0))</f>
        <v>93.75</v>
      </c>
      <c r="OC13" s="126">
        <f>INDEX('[15]1819 Collected Indicators'!$A$3:$CV$36,MATCH($A13,'[15]1819 Collected Indicators'!$A$3:$A$36,0),MATCH(OC$1,'[15]1819 Collected Indicators'!$A$3:$CV$3,0))</f>
        <v>89.85507246376811</v>
      </c>
      <c r="OD13" s="120">
        <f>INDEX('[11]1920 Collected Indicators'!$A$3:$CV$36,MATCH($A13,'[11]1920 Collected Indicators'!$A$3:$A$36,0),MATCH(OD$1,'[11]1920 Collected Indicators'!$A$3:$CV$3,0))</f>
        <v>91.4</v>
      </c>
      <c r="OE13" s="121">
        <v>93</v>
      </c>
      <c r="OF13" s="88">
        <v>93.9</v>
      </c>
      <c r="OG13" s="88">
        <v>94.1</v>
      </c>
      <c r="OH13" s="88">
        <f>INDEX('[3]Raw data 16-17'!$A$1:$BV$34,MATCH($A13,'[3]Raw data 16-17'!A$1:A$34,0),MATCH(OH$1,'[3]Raw data 16-17'!$A$1:$BV$1,0))</f>
        <v>93.9</v>
      </c>
      <c r="OI13" s="121">
        <f>INDEX('[15]1819 Collected Indicators'!$A$3:$CV$36,MATCH($A13,'[15]1819 Collected Indicators'!$A$3:$A$36,0),MATCH(OI$1,'[15]1819 Collected Indicators'!$A$3:$CV$3,0))</f>
        <v>93.779700000000005</v>
      </c>
      <c r="OJ13" s="120" t="str">
        <f>INDEX('[11]1920 Collected Indicators'!$A$3:$CV$36,MATCH($A13,'[11]1920 Collected Indicators'!$A$3:$A$36,0),MATCH(OJ$1,'[11]1920 Collected Indicators'!$A$3:$CV$3,0))</f>
        <v>dna</v>
      </c>
      <c r="OK13" s="119">
        <f>INDEX('[22]All years '!$A$1:$F$34,MATCH($A13,'[22]All years '!$A$1:$A$34,0),MATCH(OK$1,'[22]All years '!$A$1:$F$1,0))</f>
        <v>86.045157474942002</v>
      </c>
      <c r="OL13" s="88">
        <f>INDEX('[22]All years '!$A$1:$F$34,MATCH($A13,'[22]All years '!$A$1:$A$34,0),MATCH(OL$1,'[22]All years '!$A$1:$F$1,0))</f>
        <v>89.984225076401643</v>
      </c>
      <c r="OM13" s="88">
        <f>INDEX('[22]All years '!$A$1:$F$34,MATCH($A13,'[22]All years '!$A$1:$A$34,0),MATCH(OM$1,'[22]All years '!$A$1:$F$1,0))</f>
        <v>87.836041709520714</v>
      </c>
      <c r="ON13" s="88">
        <f>INDEX('[22]All years '!$A$1:$F$34,MATCH($A13,'[22]All years '!$A$1:$A$34,0),MATCH(ON$1,'[22]All years '!$A$1:$F$1,0))</f>
        <v>90.128855510712043</v>
      </c>
      <c r="OO13" s="121">
        <f>INDEX('[22]All years '!$A$1:$F$34,MATCH($A13,'[22]All years '!$A$1:$A$34,0),MATCH(OO$1,'[22]All years '!$A$1:$F$1,0))</f>
        <v>87.836041709520714</v>
      </c>
      <c r="OP13" s="120" t="str">
        <f>INDEX('[11]1920 Collected Indicators'!$A$3:$CV$36,MATCH($A13,'[11]1920 Collected Indicators'!$A$3:$A$36,0),MATCH(OP$1,'[11]1920 Collected Indicators'!$A$3:$CV$3,0))</f>
        <v>dna</v>
      </c>
      <c r="OQ13" s="119">
        <v>35.386838896165486</v>
      </c>
      <c r="OR13" s="88">
        <v>26</v>
      </c>
      <c r="OS13" s="88">
        <v>23.3</v>
      </c>
      <c r="OT13" s="116">
        <f>INDEX('[3]Raw data 16-17'!$B$2:$ACG$34,MATCH($A13,'[3]Raw data 16-17'!$A$2:$A$34,0),MATCH(OT$1,'[3]Raw data 16-17'!$B$1:$MA$1,0))</f>
        <v>21.697918813105296</v>
      </c>
      <c r="OU13" s="133">
        <f>INDEX('[15]1819 Collected Indicators'!$A$3:$CV$36,MATCH($A13,'[15]1819 Collected Indicators'!$A$3:$A$36,0),MATCH(OU$1,'[15]1819 Collected Indicators'!$A$3:$CV$3,0))</f>
        <v>16.5366</v>
      </c>
      <c r="OV13" s="120" t="str">
        <f>INDEX('[11]1920 Collected Indicators'!$A$3:$CV$36,MATCH($A13,'[11]1920 Collected Indicators'!$A$3:$A$36,0),MATCH(OV$1,'[11]1920 Collected Indicators'!$A$3:$CV$3,0))</f>
        <v>dna</v>
      </c>
      <c r="OW13" s="119">
        <f>INDEX('[23]All years '!$A$2:$F$35,MATCH($A13,'[23]All years '!$A$2:$A$35,0),MATCH(OW$1,'[23]All years '!$A$2:$F$2,0))</f>
        <v>319.35176358436604</v>
      </c>
      <c r="OX13" s="88">
        <f>INDEX('[23]All years '!$A$2:$F$35,MATCH($A13,'[23]All years '!$A$2:$A$35,0),MATCH(OX$1,'[23]All years '!$A$2:$F$2,0))</f>
        <v>200.69204152249134</v>
      </c>
      <c r="OY13" s="88">
        <f>INDEX('[23]All years '!$A$2:$F$35,MATCH($A13,'[23]All years '!$A$2:$A$35,0),MATCH(OY$1,'[23]All years '!$A$2:$F$2,0))</f>
        <v>189.74358974358972</v>
      </c>
      <c r="OZ13" s="88">
        <f>INDEX('[23]All years '!$A$2:$F$35,MATCH($A13,'[23]All years '!$A$2:$A$35,0),MATCH(OZ$1,'[23]All years '!$A$2:$F$2,0))</f>
        <v>168.45180136319377</v>
      </c>
      <c r="PA13" s="183">
        <f>INDEX('[23]All years '!$A$2:$F$35,MATCH($A13,'[23]All years '!$A$2:$A$35,0),MATCH(PA$1,'[23]All years '!$A$2:$F$2,0))</f>
        <v>115.84158415841584</v>
      </c>
      <c r="PB13" s="120" t="str">
        <f>INDEX('[11]1920 Collected Indicators'!$A$3:$CV$36,MATCH($A13,'[11]1920 Collected Indicators'!$A$3:$A$36,0),MATCH(PB$1,'[11]1920 Collected Indicators'!$A$3:$CV$3,0))</f>
        <v>dna</v>
      </c>
      <c r="PC13" s="119">
        <v>89.9</v>
      </c>
      <c r="PD13" s="88">
        <f>INDEX('[3]Raw data 16-17'!$B$2:$XA$34,MATCH($A13,'[3]Raw data 16-17'!$A$2:$A$34,0),MATCH(PD$1,'[3]Raw data 16-17'!$B$1:$GU$1,0))</f>
        <v>90.8</v>
      </c>
      <c r="PE13" s="88">
        <f>INDEX('[14]1718 Collected Indicators'!$A$3:$CH$36,MATCH($A13,'[14]1718 Collected Indicators'!$A$3:$A$36,0),MATCH(PE$1,'[14]1718 Collected Indicators'!$A$3:$CH$3,0))</f>
        <v>92.1</v>
      </c>
      <c r="PF13" s="120">
        <f>INDEX('[15]1819 Collected Indicators'!$A$3:$CV$36,MATCH($A13,'[15]1819 Collected Indicators'!$A$3:$A$36,0),MATCH(PF$1,'[15]1819 Collected Indicators'!$A$3:$CV$3,0))</f>
        <v>92.249981243904273</v>
      </c>
      <c r="PG13" s="120">
        <f>INDEX('[11]1920 Collected Indicators'!$A$3:$CV$36,MATCH($A13,'[11]1920 Collected Indicators'!$A$3:$A$36,0),MATCH(PG$1,'[11]1920 Collected Indicators'!$A$3:$CV$3,0))</f>
        <v>92.397311426437639</v>
      </c>
      <c r="PH13" s="129">
        <v>6.8235294117647065</v>
      </c>
      <c r="PI13" s="130">
        <v>7.3170731707317067</v>
      </c>
      <c r="PJ13" s="130">
        <v>8.3333333333333321</v>
      </c>
      <c r="PK13" s="130">
        <v>5.1094890510948909</v>
      </c>
      <c r="PL13" s="88">
        <f>INDEX('[3]Raw data 16-17'!$B$2:$BV$34,MATCH($A13,'[3]Raw data 16-17'!$A$2:$A$34,0),MATCH(PL$1,'[3]Raw data 16-17'!$B$1:$BV$1,0))</f>
        <v>4.9668874172185431</v>
      </c>
      <c r="PM13" s="130">
        <f>INDEX('[14]1718 Collected Indicators'!$A$3:$CH$36,MATCH($A13,'[14]1718 Collected Indicators'!$A$3:$A$36,0),MATCH(PM$1,'[14]1718 Collected Indicators'!$A$3:$CH$3,0))</f>
        <v>4.2105263157894735</v>
      </c>
      <c r="PN13" s="194">
        <f>INDEX('[15]1819 Collected Indicators'!$A$3:$CV$36,MATCH($A13,'[15]1819 Collected Indicators'!$A$3:$A$36,0),MATCH(PN$1,'[15]1819 Collected Indicators'!$A$3:$CV$3,0))</f>
        <v>5</v>
      </c>
      <c r="PO13" s="120" t="str">
        <f>INDEX('[11]1920 Collected Indicators'!$A$3:$CV$36,MATCH($A13,'[11]1920 Collected Indicators'!$A$3:$A$36,0),MATCH(PO$1,'[11]1920 Collected Indicators'!$A$3:$CV$3,0))</f>
        <v>dna</v>
      </c>
      <c r="PP13" s="119">
        <v>26.58</v>
      </c>
      <c r="PQ13" s="88">
        <v>29.61</v>
      </c>
      <c r="PR13" s="88">
        <v>25.04</v>
      </c>
      <c r="PS13" s="88">
        <v>40.57</v>
      </c>
      <c r="PT13" s="88">
        <v>26.5</v>
      </c>
      <c r="PU13" s="88">
        <v>24.56</v>
      </c>
      <c r="PV13" s="88">
        <f>INDEX('[3]Raw data 16-17'!$B$2:$XA$34,MATCH($A13,'[3]Raw data 16-17'!$A$2:$A$34,0),MATCH(PV$1,'[3]Raw data 16-17'!$B$1:$GU$1,0))</f>
        <v>23.869532987398074</v>
      </c>
      <c r="PW13" s="88">
        <f>INDEX('[14]1718 Collected Indicators'!$A$3:$CH$36,MATCH($A13,'[14]1718 Collected Indicators'!$A$3:$A$36,0),MATCH(PW$1,'[14]1718 Collected Indicators'!$A$3:$CH$3,0))</f>
        <v>24.675324675324674</v>
      </c>
      <c r="PX13" s="120">
        <f>INDEX('[15]1819 Collected Indicators'!$A$3:$CV$36,MATCH($A13,'[15]1819 Collected Indicators'!$A$3:$A$36,0),MATCH(PX$1,'[15]1819 Collected Indicators'!$A$3:$CV$3,0))</f>
        <v>24.149108589951375</v>
      </c>
      <c r="PY13" s="120" t="str">
        <f>INDEX('[11]1920 Collected Indicators'!$A$3:$CV$36,MATCH($A13,'[11]1920 Collected Indicators'!$A$3:$A$36,0),MATCH(PY$1,'[11]1920 Collected Indicators'!$A$3:$CV$3,0))</f>
        <v>dna</v>
      </c>
      <c r="PZ13" s="119">
        <f t="shared" si="2"/>
        <v>5.990099825840443</v>
      </c>
      <c r="QA13" s="87">
        <v>76321</v>
      </c>
      <c r="QB13" s="131">
        <f t="array" ref="QB13">INDEX('[24]Gross Exp for LGBF'!$A$3:$K$38,MATCH($A13,'[24]Gross Exp for LGBF'!$A$3:$A$38,0),MATCH(QB$1,'[24]Gross Exp for LGBF'!$A$3:$K$3,0))</f>
        <v>1274119</v>
      </c>
      <c r="QC13" s="88">
        <f t="shared" si="36"/>
        <v>7.6436110351199362</v>
      </c>
      <c r="QD13" s="87">
        <v>93321</v>
      </c>
      <c r="QE13" s="131">
        <f t="array" ref="QE13">INDEX('[24]Gross Exp for LGBF'!$A$3:$K$38,MATCH($A13,'[24]Gross Exp for LGBF'!$A$3:$A$38,0),MATCH(QE$1,'[24]Gross Exp for LGBF'!$A$3:$K$3,0))</f>
        <v>1220902</v>
      </c>
      <c r="QF13" s="116">
        <f t="shared" si="37"/>
        <v>7.1277924408570419</v>
      </c>
      <c r="QG13" s="87">
        <v>88174</v>
      </c>
      <c r="QH13" s="131">
        <f t="array" ref="QH13">INDEX('[24]Gross Exp for LGBF'!$A$3:$K$38,MATCH($A13,'[24]Gross Exp for LGBF'!$A$3:$A$38,0),MATCH(QH$1,'[24]Gross Exp for LGBF'!$A$3:$K$3,0))</f>
        <v>1237045</v>
      </c>
      <c r="QI13" s="116">
        <f t="shared" si="38"/>
        <v>7.262777500682283</v>
      </c>
      <c r="QJ13" s="87">
        <v>92610</v>
      </c>
      <c r="QK13" s="87">
        <f t="array" ref="QK13">INDEX('[24]Gross Exp for LGBF'!$A$3:$K$38,MATCH($A13,'[24]Gross Exp for LGBF'!$A$3:$A$38,0),MATCH(QK$1,'[24]Gross Exp for LGBF'!$A$3:$K$3,0))</f>
        <v>1275132</v>
      </c>
      <c r="QL13" s="116">
        <f t="shared" si="39"/>
        <v>7.2803341574125078</v>
      </c>
      <c r="QM13" s="87">
        <v>96090</v>
      </c>
      <c r="QN13" s="87">
        <f t="array" ref="QN13">INDEX('[24]Gross Exp for LGBF'!$A$3:$K$38,MATCH($A13,'[24]Gross Exp for LGBF'!$A$3:$A$38,0),MATCH(QN$1,'[24]Gross Exp for LGBF'!$A$3:$K$3,0))</f>
        <v>1319857</v>
      </c>
      <c r="QO13" s="116">
        <f t="shared" si="40"/>
        <v>7.4822201069205843</v>
      </c>
      <c r="QP13" s="87">
        <v>97705</v>
      </c>
      <c r="QQ13" s="87">
        <f t="array" ref="QQ13">INDEX('[24]Gross Exp for LGBF'!$A$3:$K$38,MATCH($A13,'[24]Gross Exp for LGBF'!$A$3:$A$38,0),MATCH(QQ$1,'[24]Gross Exp for LGBF'!$A$3:$K$3,0))</f>
        <v>1305829</v>
      </c>
      <c r="QR13" s="116">
        <f t="shared" si="41"/>
        <v>6.4972182251016228</v>
      </c>
      <c r="QS13" s="87">
        <f>INDEX('[2]All Previous Years'!$A$1:$EX$34,MATCH($A13,'[2]All Previous Years'!$A$1:$A$34,0),MATCH(QS$1,'[2]All Previous Years'!$A$1:$EX$1,0))</f>
        <v>88182</v>
      </c>
      <c r="QT13" s="87">
        <f t="array" ref="QT13">INDEX('[24]Gross Exp for LGBF'!$A$3:$K$38,MATCH($A13,'[24]Gross Exp for LGBF'!$A$3:$A$38,0),MATCH(QT$1,'[24]Gross Exp for LGBF'!$A$3:$K$3,0))</f>
        <v>1357227</v>
      </c>
      <c r="QU13" s="88">
        <f t="shared" si="42"/>
        <v>3.8611677592710913</v>
      </c>
      <c r="QV13" s="32">
        <f>INDEX([4]Sheet1!$A$1:$CJ$34, MATCH($A13, [4]Sheet1!$A$1:$A$34, 0), MATCH(QV$1, [4]Sheet1!$A$1:$CJ$1, 0))</f>
        <v>52938</v>
      </c>
      <c r="QW13" s="32">
        <f t="array" ref="QW13">INDEX('[24]Gross Exp for LGBF'!$A$3:$K$38,MATCH($A13,'[24]Gross Exp for LGBF'!$A$3:$A$38,0),MATCH(QW$1,'[24]Gross Exp for LGBF'!$A$3:$K$3,0))</f>
        <v>1371036</v>
      </c>
      <c r="QX13" s="88">
        <f t="shared" si="43"/>
        <v>3.3387679972976052</v>
      </c>
      <c r="QY13" s="88">
        <f>INDEX('[6]Finance Indicators'!$B$3:$BO$35,MATCH($A13,'[6]Finance Indicators'!$A$3:$A$35,0),MATCH(QY$1,'[6]Finance Indicators'!$B$2:$BO$2,0))</f>
        <v>48431</v>
      </c>
      <c r="QZ13" s="88">
        <f t="array" ref="QZ13">INDEX('[24]Gross Exp for LGBF'!$A$3:$K$38,MATCH($A13,'[24]Gross Exp for LGBF'!$A$3:$A$38,0),MATCH(QZ$1,'[24]Gross Exp for LGBF'!$A$3:$K$3,0))</f>
        <v>1450565</v>
      </c>
      <c r="RA13" s="250">
        <f t="array" ref="RA13">INDEX('[7]Finance Indicators'!$A$2:$BO$35,MATCH($A13,'[7]Finance Indicators'!$A$2:$A$35,0),MATCH(RA$1,'[7]Finance Indicators'!$A$2:$BO$2,0))</f>
        <v>3.3034172255650183</v>
      </c>
      <c r="RB13" s="250">
        <f t="array" ref="RB13">INDEX('[7]Finance Indicators'!$A$2:$BO$35,MATCH($A13,'[7]Finance Indicators'!$A$2:$A$35,0),MATCH(RB$1,'[7]Finance Indicators'!$A$2:$BO$2,0))</f>
        <v>48851</v>
      </c>
      <c r="RC13" s="250">
        <f t="array" ref="RC13">INDEX('[7]Finance Indicators'!$A$2:$BO$35,MATCH($A13,'[7]Finance Indicators'!$A$2:$A$35,0),MATCH(RC$1,'[7]Finance Indicators'!$A$2:$BO$2,0))</f>
        <v>1478802</v>
      </c>
      <c r="RD13" s="115">
        <f>INDEX('[25]Corporate Management'!$B$6:$EY$40,MATCH($A13,'[25]Corporate Management'!$B$6:$B$40,0),MATCH(RD$1,'[25]Corporate Management'!$B$40:$EY$40,0))</f>
        <v>48.505747126436781</v>
      </c>
      <c r="RE13" s="131">
        <f>INDEX('[25]Corporate Management'!$B$6:$EY$40,MATCH($A13,'[25]Corporate Management'!$B$6:$B$40,0),MATCH(RE$1,'[25]Corporate Management'!$B$40:$EY$40,0))</f>
        <v>422</v>
      </c>
      <c r="RF13" s="131">
        <f>INDEX('[25]Corporate Management'!$B$6:$EY$40,MATCH($A13,'[25]Corporate Management'!$B$6:$B$40,0),MATCH(RF$1,'[25]Corporate Management'!$B$40:$EY$40,0))</f>
        <v>870</v>
      </c>
      <c r="RG13" s="116">
        <f>INDEX('[25]Corporate Management'!$B$6:$EY$40,MATCH($A13,'[25]Corporate Management'!$B$6:$B$40,0),MATCH(RG$1,'[25]Corporate Management'!$B$40:$EY$40,0))</f>
        <v>51.388888888888886</v>
      </c>
      <c r="RH13" s="131">
        <f>INDEX('[25]Corporate Management'!$B$6:$EY$40,MATCH($A13,'[25]Corporate Management'!$B$6:$B$40,0),MATCH(RH$1,'[25]Corporate Management'!$B$40:$EY$40,0))</f>
        <v>444</v>
      </c>
      <c r="RI13" s="131">
        <f>INDEX('[25]Corporate Management'!$B$6:$EY$40,MATCH($A13,'[25]Corporate Management'!$B$6:$B$40,0),MATCH(RI$1,'[25]Corporate Management'!$B$40:$EY$40,0))</f>
        <v>864</v>
      </c>
      <c r="RJ13" s="116">
        <f>INDEX('[25]Corporate Management'!$B$6:$EY$40,MATCH($A13,'[25]Corporate Management'!$B$6:$B$40,0),MATCH(RJ$1,'[25]Corporate Management'!$B$40:$EY$40,0))</f>
        <v>50.810185185185183</v>
      </c>
      <c r="RK13" s="131">
        <f>INDEX('[25]Corporate Management'!$B$6:$EY$40,MATCH($A13,'[25]Corporate Management'!$B$6:$B$40,0),MATCH(RK$1,'[25]Corporate Management'!$B$40:$EY$40,0))</f>
        <v>439</v>
      </c>
      <c r="RL13" s="131">
        <f>INDEX('[25]Corporate Management'!$B$6:$EY$40,MATCH($A13,'[25]Corporate Management'!$B$6:$B$40,0),MATCH(RL$1,'[25]Corporate Management'!$B$40:$EY$40,0))</f>
        <v>864</v>
      </c>
      <c r="RM13" s="116">
        <f>INDEX('[26]All Data'!$A$1:$Y$34,MATCH($A13,'[26]All Data'!$A$1:$A$34,0),MATCH(RM$1,'[26]All Data'!$A$1:$Y$1,0))</f>
        <v>54.367469879518069</v>
      </c>
      <c r="RN13" s="131">
        <f>INDEX('[26]All Data'!$A$1:$Y$34,MATCH($A13,'[26]All Data'!$A$1:$A$34,0),MATCH(RN$1,'[26]All Data'!$A$1:$Y$1,0))</f>
        <v>361</v>
      </c>
      <c r="RO13" s="131">
        <f>INDEX('[26]All Data'!$A$1:$Y$34,MATCH($A13,'[26]All Data'!$A$1:$A$34,0),MATCH(RO$1,'[26]All Data'!$A$1:$Y$1,0))</f>
        <v>664</v>
      </c>
      <c r="RP13" s="116">
        <f>INDEX('[27]All Data'!$A$1:$Y$34,MATCH($A13,'[27]All Data'!$A$1:$A$34,0),MATCH(RP$1,'[27]All Data'!$A$1:$Y$1,0))</f>
        <v>54.446177847113887</v>
      </c>
      <c r="RQ13" s="131">
        <f>INDEX('[27]All Data'!$A$1:$Y$34,MATCH($A13,'[27]All Data'!$A$1:$A$34,0),MATCH(RQ$1,'[27]All Data'!$A$1:$Y$1,0))</f>
        <v>349</v>
      </c>
      <c r="RR13" s="131">
        <f>INDEX('[27]All Data'!$A$1:$Y$34,MATCH($A13,'[27]All Data'!$A$1:$A$34,0),MATCH(RR$1,'[27]All Data'!$A$1:$Y$1,0))</f>
        <v>641</v>
      </c>
      <c r="RS13" s="116">
        <f>INDEX('[28]All Data'!$A$1:$AB$34,MATCH($A13,'[28]All Data'!$A$1:$A$34,0),MATCH(RS$1,'[28]All Data'!$A$1:$AB$1,0))</f>
        <v>49.325626204238922</v>
      </c>
      <c r="RT13" s="131">
        <f>INDEX('[28]All Data'!$A$1:$AB$34,MATCH($A13,'[28]All Data'!$A$1:$A$34,0),MATCH(RT$1,'[28]All Data'!$A$1:$AB$1,0))</f>
        <v>256</v>
      </c>
      <c r="RU13" s="131">
        <f>INDEX('[28]All Data'!$A$1:$AB$34,MATCH($A13,'[28]All Data'!$A$1:$A$34,0),MATCH(RU$1,'[28]All Data'!$A$1:$AB$1,0))</f>
        <v>519</v>
      </c>
      <c r="RV13" s="116">
        <f>INDEX('[29]SPI Raw Data 1617'!$A$3:$AN$37,MATCH($A13,'[29]SPI Raw Data 1617'!$A$3:$A$37,0),MATCH(RV$1,'[29]SPI Raw Data 1617'!$A$37:$AN$37,0))</f>
        <v>48.723404255319146</v>
      </c>
      <c r="RW13" s="131">
        <f>INDEX('[29]SPI Raw Data 1617'!$A$3:$AN$37,MATCH($A13,'[29]SPI Raw Data 1617'!$A$3:$A$37,0),MATCH(RW$1,'[29]SPI Raw Data 1617'!$A$37:$AN$37,0))</f>
        <v>229</v>
      </c>
      <c r="RX13" s="131">
        <f>INDEX('[29]SPI Raw Data 1617'!$A$3:$AN$37,MATCH($A13,'[29]SPI Raw Data 1617'!$A$3:$A$37,0),MATCH(RX$1,'[29]SPI Raw Data 1617'!$A$37:$AN$37,0))</f>
        <v>470</v>
      </c>
      <c r="RY13" s="116">
        <f>INDEX('[30]SPI Raw Data 1718'!$A$3:$AN$37,MATCH($A13,'[30]SPI Raw Data 1718'!$A$3:$A$37,0),MATCH(RY$1,'[30]SPI Raw Data 1718'!$A$37:$AN$37,0))</f>
        <v>50.309278350515463</v>
      </c>
      <c r="RZ13" s="197">
        <f>INDEX('[30]SPI Raw Data 1718'!$A$3:$AN$37,MATCH($A13,'[30]SPI Raw Data 1718'!$A$3:$A$37,0),MATCH(RZ$1,'[30]SPI Raw Data 1718'!$A$37:$AN$37,0))</f>
        <v>244</v>
      </c>
      <c r="SA13" s="197">
        <f>INDEX('[30]SPI Raw Data 1718'!$A$3:$AN$37,MATCH($A13,'[30]SPI Raw Data 1718'!$A$3:$A$37,0),MATCH(SA$1,'[30]SPI Raw Data 1718'!$A$37:$AN$37,0))</f>
        <v>485</v>
      </c>
      <c r="SB13" s="116">
        <f>INDEX('[31]SPI Raw Data 1819'!$A$1:$AN$37,MATCH($A13,'[31]SPI Raw Data 1819'!$A$1:$A$37,0),MATCH(SB$1,'[31]SPI Raw Data 1819'!$A$37:$AN$37,0))</f>
        <v>51.503006012024045</v>
      </c>
      <c r="SC13" s="197">
        <f>INDEX('[31]SPI Raw Data 1819'!$A$1:$AN$37,MATCH($A13,'[31]SPI Raw Data 1819'!$A$1:$A$37,0),MATCH(SC$1,'[31]SPI Raw Data 1819'!$A$37:$AN$37,0))</f>
        <v>257</v>
      </c>
      <c r="SD13" s="225">
        <f>INDEX('[31]SPI Raw Data 1819'!$A$1:$AN$37,MATCH($A13,'[31]SPI Raw Data 1819'!$A$1:$A$37,0),MATCH(SD$1,'[31]SPI Raw Data 1819'!$A$37:$AN$37,0))</f>
        <v>499</v>
      </c>
      <c r="SE13" s="116">
        <f>INDEX('[32]SPI Raw Data 1920'!$A$1:$AN$35, MATCH($A13,'[32]SPI Raw Data 1920'!$A$1:$A$35,0),MATCH(SE$1,'[32]SPI Raw Data 1920'!$A$37:$AN$37,0))</f>
        <v>50.993377483443716</v>
      </c>
      <c r="SF13" s="116">
        <f>INDEX('[32]SPI Raw Data 1920'!$A$1:$AN$35, MATCH($A13,'[32]SPI Raw Data 1920'!$A$1:$A$35,0),MATCH(SF$1,'[32]SPI Raw Data 1920'!$A$37:$AN$37,0))</f>
        <v>231</v>
      </c>
      <c r="SG13" s="116">
        <f>INDEX('[32]SPI Raw Data 1920'!$A$1:$AN$35, MATCH($A13,'[32]SPI Raw Data 1920'!$A$1:$A$35,0),MATCH(SG$1,'[32]SPI Raw Data 1920'!$A$37:$AN$37,0))</f>
        <v>453</v>
      </c>
      <c r="SH13" s="115">
        <f>INDEX('[28]All Data'!$A$1:$AB$34,MATCH($A13,'[28]All Data'!$A$1:$A$34,0),MATCH(SH$1,'[28]All Data'!$A$1:$AB$1,0))</f>
        <v>3.2485875706214813</v>
      </c>
      <c r="SI13" s="135">
        <f>INDEX('[28]All Data'!$A$1:$AB$34,MATCH($A13,'[28]All Data'!$A$1:$A$34,0),MATCH(SI$1,'[28]All Data'!$A$1:$AB$1,0))</f>
        <v>13.7</v>
      </c>
      <c r="SJ13" s="135">
        <f>INDEX('[28]All Data'!$A$1:$AB$34,MATCH($A13,'[28]All Data'!$A$1:$A$34,0),MATCH(SJ$1,'[28]All Data'!$A$1:$AB$1,0))</f>
        <v>14.16</v>
      </c>
      <c r="SK13" s="116">
        <f>INDEX('[29]SPI Raw Data 1617'!$A$3:$AN$37,MATCH($A13,'[29]SPI Raw Data 1617'!$A$3:$A$37,0),MATCH(SK$1,'[29]SPI Raw Data 1617'!$A$37:$AN$37,0))</f>
        <v>3.3098591549295691</v>
      </c>
      <c r="SL13" s="135">
        <f>INDEX('[29]SPI Raw Data 1617'!$A$3:$AN$37,MATCH($A13,'[29]SPI Raw Data 1617'!$A$3:$A$37,0),MATCH(SL$1,'[29]SPI Raw Data 1617'!$A$37:$AN$37,0))</f>
        <v>13.73</v>
      </c>
      <c r="SM13" s="135">
        <f>INDEX('[29]SPI Raw Data 1617'!$A$3:$AN$37,MATCH($A13,'[29]SPI Raw Data 1617'!$A$3:$A$37,0),MATCH(SM$1,'[29]SPI Raw Data 1617'!$A$37:$AN$37,0))</f>
        <v>14.2</v>
      </c>
      <c r="SN13" s="116">
        <f>INDEX('[30]SPI Raw Data 1718'!$A$3:$AN$37,MATCH($A13,'[30]SPI Raw Data 1718'!$A$3:$A$37,0),MATCH(SN$1,'[30]SPI Raw Data 1718'!$A$37:$AN$37,0))</f>
        <v>3.6501377410468336</v>
      </c>
      <c r="SO13" s="135">
        <f>INDEX('[30]SPI Raw Data 1718'!$A$3:$AN$37,MATCH($A13,'[30]SPI Raw Data 1718'!$A$3:$A$37,0),MATCH(SO$1,'[30]SPI Raw Data 1718'!$A$37:$AN$37,0))</f>
        <v>13.99</v>
      </c>
      <c r="SP13" s="135">
        <f>INDEX('[30]SPI Raw Data 1718'!$A$3:$AN$37,MATCH($A13,'[30]SPI Raw Data 1718'!$A$3:$A$37,0),MATCH(SP$1,'[30]SPI Raw Data 1718'!$A$37:$AN$37,0))</f>
        <v>14.52</v>
      </c>
      <c r="SQ13" s="116">
        <f>INDEX('[31]SPI Raw Data 1819'!$A$1:$AN$37,MATCH($A13,'[31]SPI Raw Data 1819'!$A$1:$A$37,0),MATCH(SQ$1,'[31]SPI Raw Data 1819'!$A$37:$AN$37,0))</f>
        <v>3.838517538054262</v>
      </c>
      <c r="SR13" s="213">
        <f>INDEX('[31]SPI Raw Data 1819'!$A$1:$AN$37,MATCH($A13,'[31]SPI Raw Data 1819'!$A$1:$A$37,0),MATCH(SR$1,'[31]SPI Raw Data 1819'!$A$37:$AN$37,0))</f>
        <v>14.53</v>
      </c>
      <c r="SS13" s="228">
        <f>INDEX('[31]SPI Raw Data 1819'!$A$1:$AN$37,MATCH($A13,'[31]SPI Raw Data 1819'!$A$1:$A$37,0),MATCH(SS$1,'[31]SPI Raw Data 1819'!$A$37:$AN$37,0))</f>
        <v>15.11</v>
      </c>
      <c r="ST13" s="116">
        <f>INDEX('[32]SPI Raw Data 1920'!$A$1:$AN$35, MATCH($A13,'[32]SPI Raw Data 1920'!$A$1:$A$35,0),MATCH(ST$1,'[32]SPI Raw Data 1920'!$A$37:$AN$37,0))</f>
        <v>3.049555273189327</v>
      </c>
      <c r="SU13" s="116">
        <f>INDEX('[32]SPI Raw Data 1920'!$A$1:$AN$35, MATCH($A13,'[32]SPI Raw Data 1920'!$A$1:$A$35,0),MATCH(SU$1,'[32]SPI Raw Data 1920'!$A$37:$AN$37,0))</f>
        <v>15.26</v>
      </c>
      <c r="SV13" s="116">
        <f>INDEX('[32]SPI Raw Data 1920'!$A$1:$AN$35, MATCH($A13,'[32]SPI Raw Data 1920'!$A$1:$A$35,0),MATCH(SV$1,'[32]SPI Raw Data 1920'!$A$37:$AN$37,0))</f>
        <v>15.74</v>
      </c>
      <c r="SW13" s="115">
        <f>INDEX('[25]Corporate Management'!$B$6:$EY$40,MATCH($A13,'[25]Corporate Management'!$B$6:$B$40,0),MATCH(SW$1,'[25]Corporate Management'!$B$40:$EY$40,0))</f>
        <v>19.922266252177774</v>
      </c>
      <c r="SX13" s="131">
        <f>INDEX('[25]Corporate Management'!$B$6:$EY$40,MATCH($A13,'[25]Corporate Management'!$B$6:$B$40,0),MATCH(SX$1,'[25]Corporate Management'!$B$40:$EY$40,0))</f>
        <v>4665476</v>
      </c>
      <c r="SY13" s="131">
        <f>INDEX('[25]Corporate Management'!$B$6:$EY$40,MATCH($A13,'[25]Corporate Management'!$B$6:$B$40,0),MATCH(SY$1,'[25]Corporate Management'!$B$40:$EY$40,0))</f>
        <v>234184</v>
      </c>
      <c r="SZ13" s="116">
        <f>INDEX('[25]Corporate Management'!$B$6:$EY$40,MATCH($A13,'[25]Corporate Management'!$B$6:$B$40,0),MATCH(SZ$1,'[25]Corporate Management'!$B$40:$EY$40,0))</f>
        <v>18.638923439390403</v>
      </c>
      <c r="TA13" s="131">
        <f>INDEX('[25]Corporate Management'!$B$6:$EY$40,MATCH($A13,'[25]Corporate Management'!$B$6:$B$40,0),MATCH(TA$1,'[25]Corporate Management'!$B$40:$EY$40,0))</f>
        <v>4390678</v>
      </c>
      <c r="TB13" s="131">
        <f>INDEX('[25]Corporate Management'!$B$6:$EY$40,MATCH($A13,'[25]Corporate Management'!$B$6:$B$40,0),MATCH(TB$1,'[25]Corporate Management'!$B$40:$EY$40,0))</f>
        <v>235565</v>
      </c>
      <c r="TC13" s="116">
        <f>INDEX('[25]Corporate Management'!$B$6:$EY$40,MATCH($A13,'[25]Corporate Management'!$B$6:$B$40,0),MATCH(TC$1,'[25]Corporate Management'!$B$40:$EY$40,0))</f>
        <v>20.501150852475494</v>
      </c>
      <c r="TD13" s="131">
        <f>INDEX('[25]Corporate Management'!$B$6:$EY$40,MATCH($A13,'[25]Corporate Management'!$B$6:$B$40,0),MATCH(TD$1,'[25]Corporate Management'!$B$40:$EY$40,0))</f>
        <v>4854283</v>
      </c>
      <c r="TE13" s="131">
        <f>INDEX('[25]Corporate Management'!$B$6:$EY$40,MATCH($A13,'[25]Corporate Management'!$B$6:$B$40,0),MATCH(TE$1,'[25]Corporate Management'!$B$40:$EY$40,0))</f>
        <v>236781</v>
      </c>
      <c r="TF13" s="116">
        <f>INDEX('[26]All Data'!$A$1:$Y$34,MATCH($A13,'[26]All Data'!$A$1:$A$34,0),MATCH(TF$1,'[26]All Data'!$A$1:$Y$1,0))</f>
        <v>18.434999790821237</v>
      </c>
      <c r="TG13" s="131">
        <f>INDEX('[26]All Data'!$A$1:$Y$34,MATCH($A13,'[26]All Data'!$A$1:$A$34,0),MATCH(TG$1,'[26]All Data'!$A$1:$Y$1,0))</f>
        <v>4406518</v>
      </c>
      <c r="TH13" s="131">
        <f>INDEX('[26]All Data'!$A$1:$Y$34,MATCH($A13,'[26]All Data'!$A$1:$A$34,0),MATCH(TH$1,'[26]All Data'!$A$1:$Y$1,0))</f>
        <v>239030</v>
      </c>
      <c r="TI13" s="116">
        <f>INDEX('[27]All Data'!$A$1:$Y$34,MATCH($A13,'[27]All Data'!$A$1:$A$34,0),MATCH(TI$1,'[27]All Data'!$A$1:$Y$1,0))</f>
        <v>17.633913155094383</v>
      </c>
      <c r="TJ13" s="131">
        <f>INDEX('[27]All Data'!$A$1:$Y$34,MATCH($A13,'[27]All Data'!$A$1:$A$34,0),MATCH(TJ$1,'[27]All Data'!$A$1:$Y$1,0))</f>
        <v>4258784</v>
      </c>
      <c r="TK13" s="131">
        <f>INDEX('[27]All Data'!$A$1:$Y$34,MATCH($A13,'[27]All Data'!$A$1:$A$34,0),MATCH(TK$1,'[27]All Data'!$A$1:$Y$1,0))</f>
        <v>241511</v>
      </c>
      <c r="TL13" s="116">
        <f>INDEX('[28]All Data'!$A$1:$AB$34,MATCH($A13,'[28]All Data'!$A$1:$A$34,0),MATCH(TL$1,'[28]All Data'!$A$1:$AB$1,0))</f>
        <v>16.797678682092297</v>
      </c>
      <c r="TM13" s="131">
        <f>INDEX('[28]All Data'!$A$1:$AB$34,MATCH($A13,'[28]All Data'!$A$1:$A$34,0),MATCH(TM$1,'[28]All Data'!$A$1:$AB$1,0))</f>
        <v>4088353.4190770802</v>
      </c>
      <c r="TN13" s="131">
        <f>INDEX('[28]All Data'!$A$1:$AB$34,MATCH($A13,'[28]All Data'!$A$1:$A$34,0),MATCH(TN$1,'[28]All Data'!$A$1:$AB$1,0))</f>
        <v>243388</v>
      </c>
      <c r="TO13" s="116">
        <f>INDEX('[29]SPI Raw Data 1617'!$A$3:$AN$37,MATCH($A13,'[29]SPI Raw Data 1617'!$A$3:$A$37,0),MATCH(TO$1,'[29]SPI Raw Data 1617'!$A$37:$AN$37,0))</f>
        <v>9.7552342281496909</v>
      </c>
      <c r="TP13" s="131">
        <f>INDEX('[29]SPI Raw Data 1617'!$A$3:$AN$37,MATCH($A13,'[29]SPI Raw Data 1617'!$A$3:$A$37,0),MATCH(TP$1,'[29]SPI Raw Data 1617'!$A$37:$AN$37,0))</f>
        <v>2397700</v>
      </c>
      <c r="TQ13" s="131">
        <f>INDEX('[29]SPI Raw Data 1617'!$A$3:$AN$37,MATCH($A13,'[29]SPI Raw Data 1617'!$A$3:$A$37,0),MATCH(TQ$1,'[29]SPI Raw Data 1617'!$A$37:$AN$37,0))</f>
        <v>245786</v>
      </c>
      <c r="TR13" s="116">
        <f>INDEX('[30]SPI Raw Data 1718'!$A$3:$AN$37,MATCH($A13,'[30]SPI Raw Data 1718'!$A$3:$A$37,0),MATCH(TR$1,'[30]SPI Raw Data 1718'!$A$37:$AN$37,0))</f>
        <v>6.6617183389363506</v>
      </c>
      <c r="TS13" s="131">
        <f>INDEX('[30]SPI Raw Data 1718'!$A$3:$AN$37,MATCH($A13,'[30]SPI Raw Data 1718'!$A$3:$A$37,0),MATCH(TS$1,'[30]SPI Raw Data 1718'!$A$37:$AN$37,0))</f>
        <v>1658588</v>
      </c>
      <c r="TT13" s="131">
        <f>INDEX('[30]SPI Raw Data 1718'!$A$3:$AN$37,MATCH($A13,'[30]SPI Raw Data 1718'!$A$3:$A$37,0),MATCH(TT$1,'[30]SPI Raw Data 1718'!$A$37:$AN$37,0))</f>
        <v>248973</v>
      </c>
      <c r="TU13" s="116">
        <f>INDEX('[31]SPI Raw Data 1819'!$A$1:$AN$37,MATCH($A13,'[31]SPI Raw Data 1819'!$A$1:$A$37,0),MATCH(TU$1,'[31]SPI Raw Data 1819'!$A$37:$AN$37,0))</f>
        <v>6.563901942542719</v>
      </c>
      <c r="TV13" s="197">
        <f>INDEX('[31]SPI Raw Data 1819'!$A$1:$AN$37,MATCH($A13,'[31]SPI Raw Data 1819'!$A$1:$A$37,0),MATCH(TV$1,'[31]SPI Raw Data 1819'!$A$37:$AN$37,0))</f>
        <v>1650992</v>
      </c>
      <c r="TW13" s="197">
        <f>INDEX('[31]SPI Raw Data 1819'!$A$1:$AN$37,MATCH($A13,'[31]SPI Raw Data 1819'!$A$1:$A$37,0),MATCH(TW$1,'[31]SPI Raw Data 1819'!$A$37:$AN$37,0))</f>
        <v>251526</v>
      </c>
      <c r="TX13" s="116">
        <f>INDEX('[32]SPI Raw Data 1920'!$A$1:$AN$35, MATCH($A13,'[32]SPI Raw Data 1920'!$A$1:$A$35,0),MATCH(TX$1,'[32]SPI Raw Data 1920'!$A$37:$AN$37,0))</f>
        <v>6.766245097191546</v>
      </c>
      <c r="TY13" s="116">
        <f>INDEX('[32]SPI Raw Data 1920'!$A$1:$AN$35, MATCH($A13,'[32]SPI Raw Data 1920'!$A$1:$A$35,0),MATCH(TY$1,'[32]SPI Raw Data 1920'!$A$37:$AN$37,0))</f>
        <v>1721644</v>
      </c>
      <c r="TZ13" s="116">
        <f>INDEX('[32]SPI Raw Data 1920'!$A$1:$AN$35, MATCH($A13,'[32]SPI Raw Data 1920'!$A$1:$A$35,0),MATCH(TZ$1,'[32]SPI Raw Data 1920'!$A$37:$AN$37,0))</f>
        <v>254446</v>
      </c>
      <c r="UA13" s="133">
        <f>(SW13*100)/Deflators!$B$2</f>
        <v>23.468897826108154</v>
      </c>
      <c r="UB13" s="116">
        <f>(SZ13*100)/Deflators!$B$3</f>
        <v>21.629160251442372</v>
      </c>
      <c r="UC13" s="116">
        <f>(TC13*100)/Deflators!$B$4</f>
        <v>23.313472528719299</v>
      </c>
      <c r="UD13" s="116">
        <f>(TF13*100)/Deflators!$B$5</f>
        <v>20.592478959531043</v>
      </c>
      <c r="UE13" s="116">
        <f>(TI13*100)/Deflators!$B$6</f>
        <v>19.429724909587957</v>
      </c>
      <c r="UF13" s="116">
        <f>(TL13*100)/Deflators!$B$7</f>
        <v>18.358530089572824</v>
      </c>
      <c r="UG13" s="116">
        <f>(TO13*100)/Deflators!$B$8</f>
        <v>10.404207046907597</v>
      </c>
      <c r="UH13" s="116">
        <f>(TR13*100)/Deflators!$B$9</f>
        <v>6.9819562345692185</v>
      </c>
      <c r="UI13" s="116">
        <f>(TU13*100)/Deflators!$B$10</f>
        <v>6.7242673126144323</v>
      </c>
      <c r="UJ13" s="248">
        <f>(TX13*100)/Deflators!$B$11</f>
        <v>6.766245097191546</v>
      </c>
      <c r="UK13" s="115">
        <f>INDEX('[25]Corporate Management'!$B$6:$EY$40,MATCH($A13,'[25]Corporate Management'!$B$6:$B$40,0),MATCH(UK$1,'[25]Corporate Management'!$B$40:$EY$40,0))</f>
        <v>6.3227001730511621</v>
      </c>
      <c r="UL13" s="131">
        <f>INDEX('[25]Corporate Management'!$B$6:$EY$40,MATCH($A13,'[25]Corporate Management'!$B$6:$B$40,0),MATCH(UL$1,'[25]Corporate Management'!$B$40:$EY$40,0))</f>
        <v>21995.03</v>
      </c>
      <c r="UM13" s="131">
        <f>INDEX('[25]Corporate Management'!$B$6:$EY$40,MATCH($A13,'[25]Corporate Management'!$B$6:$B$40,0),MATCH(UM$1,'[25]Corporate Management'!$B$40:$EY$40,0))</f>
        <v>3478.74</v>
      </c>
      <c r="UN13" s="116">
        <f>INDEX('[25]Corporate Management'!$B$6:$EY$40,MATCH($A13,'[25]Corporate Management'!$B$6:$B$40,0),MATCH(UN$1,'[25]Corporate Management'!$B$40:$EY$40,0))</f>
        <v>5.8985696681643534</v>
      </c>
      <c r="UO13" s="131">
        <f>INDEX('[25]Corporate Management'!$B$6:$EY$40,MATCH($A13,'[25]Corporate Management'!$B$6:$B$40,0),MATCH(UO$1,'[25]Corporate Management'!$B$40:$EY$40,0))</f>
        <v>20329.0841428573</v>
      </c>
      <c r="UP13" s="131">
        <f>INDEX('[25]Corporate Management'!$B$6:$EY$40,MATCH($A13,'[25]Corporate Management'!$B$6:$B$40,0),MATCH(UP$1,'[25]Corporate Management'!$B$40:$EY$40,0))</f>
        <v>3446.4429999999902</v>
      </c>
      <c r="UQ13" s="116">
        <f>INDEX('[25]Corporate Management'!$B$6:$EY$40,MATCH($A13,'[25]Corporate Management'!$B$6:$B$40,0),MATCH(UQ$1,'[25]Corporate Management'!$B$40:$EY$40,0))</f>
        <v>5.2785779912541866</v>
      </c>
      <c r="UR13" s="131">
        <f>INDEX('[25]Corporate Management'!$B$6:$EY$40,MATCH($A13,'[25]Corporate Management'!$B$6:$B$40,0),MATCH(UR$1,'[25]Corporate Management'!$B$40:$EY$40,0))</f>
        <v>18154.93</v>
      </c>
      <c r="US13" s="131">
        <f>INDEX('[25]Corporate Management'!$B$6:$EY$40,MATCH($A13,'[25]Corporate Management'!$B$6:$B$40,0),MATCH(US$1,'[25]Corporate Management'!$B$40:$EY$40,0))</f>
        <v>3439.36</v>
      </c>
      <c r="UT13" s="116">
        <f>INDEX('[26]All Data'!$A$1:$Y$34,MATCH($A13,'[26]All Data'!$A$1:$A$34,0),MATCH(UT$1,'[26]All Data'!$A$1:$Y$1,0))</f>
        <v>5.6327013239760566</v>
      </c>
      <c r="UU13" s="131">
        <f>INDEX('[26]All Data'!$A$1:$Y$34,MATCH($A13,'[26]All Data'!$A$1:$A$34,0),MATCH(UU$1,'[26]All Data'!$A$1:$Y$1,0))</f>
        <v>19102.18</v>
      </c>
      <c r="UV13" s="131">
        <f>INDEX('[26]All Data'!$A$1:$Y$34,MATCH($A13,'[26]All Data'!$A$1:$A$34,0),MATCH(UV$1,'[26]All Data'!$A$1:$Y$1,0))</f>
        <v>3391.3</v>
      </c>
      <c r="UW13" s="116">
        <f>INDEX('[27]All Data'!$A$1:$Y$34,MATCH($A13,'[27]All Data'!$A$1:$A$34,0),MATCH(UW$1,'[27]All Data'!$A$1:$Y$1,0))</f>
        <v>5.390717262812414</v>
      </c>
      <c r="UX13" s="131">
        <f>INDEX('[27]All Data'!$A$1:$Y$34,MATCH($A13,'[27]All Data'!$A$1:$A$34,0),MATCH(UX$1,'[27]All Data'!$A$1:$Y$1,0))</f>
        <v>18559.97</v>
      </c>
      <c r="UY13" s="131">
        <f>INDEX('[27]All Data'!$A$1:$Y$34,MATCH($A13,'[27]All Data'!$A$1:$A$34,0),MATCH(UY$1,'[27]All Data'!$A$1:$Y$1,0))</f>
        <v>3442.95</v>
      </c>
      <c r="UZ13" s="116">
        <f>INDEX('[28]All Data'!$A$1:$AB$34,MATCH($A13,'[28]All Data'!$A$1:$A$34,0),MATCH(UZ$1,'[28]All Data'!$A$1:$AB$1,0))</f>
        <v>4.7787706960389356</v>
      </c>
      <c r="VA13" s="131">
        <f>INDEX('[28]All Data'!$A$1:$AB$34,MATCH($A13,'[28]All Data'!$A$1:$A$34,0),MATCH(VA$1,'[28]All Data'!$A$1:$AB$1,0))</f>
        <v>16417.18</v>
      </c>
      <c r="VB13" s="131">
        <f>INDEX('[28]All Data'!$A$1:$AB$34,MATCH($A13,'[28]All Data'!$A$1:$A$34,0),MATCH(VB$1,'[28]All Data'!$A$1:$AB$1,0))</f>
        <v>3435.44</v>
      </c>
      <c r="VC13" s="116">
        <f>INDEX('[29]SPI Raw Data 1617'!$A$3:$AN$37,MATCH($A13,'[29]SPI Raw Data 1617'!$A$3:$A$37,0),MATCH(VC$1,'[29]SPI Raw Data 1617'!$A$37:$AN$37,0))</f>
        <v>5.6078431372549016</v>
      </c>
      <c r="VD13" s="131">
        <f>INDEX('[29]SPI Raw Data 1617'!$A$3:$AN$37,MATCH($A13,'[29]SPI Raw Data 1617'!$A$3:$A$37,0),MATCH(VD$1,'[29]SPI Raw Data 1617'!$A$37:$AN$37,0))</f>
        <v>19448</v>
      </c>
      <c r="VE13" s="131">
        <f>INDEX('[29]SPI Raw Data 1617'!$A$3:$AN$37,MATCH($A13,'[29]SPI Raw Data 1617'!$A$3:$A$37,0),MATCH(VE$1,'[29]SPI Raw Data 1617'!$A$37:$AN$37,0))</f>
        <v>3468</v>
      </c>
      <c r="VF13" s="116">
        <f>INDEX('[30]SPI Raw Data 1718'!$A$3:$AN$37,MATCH($A13,'[30]SPI Raw Data 1718'!$A$3:$A$37,0),MATCH(VF$1,'[30]SPI Raw Data 1718'!$A$37:$AN$37,0))</f>
        <v>5.6656320541760721</v>
      </c>
      <c r="VG13" s="131">
        <f>INDEX('[30]SPI Raw Data 1718'!$A$3:$AN$37,MATCH($A13,'[30]SPI Raw Data 1718'!$A$3:$A$37,0),MATCH(VG$1,'[30]SPI Raw Data 1718'!$A$37:$AN$37,0))</f>
        <v>20079</v>
      </c>
      <c r="VH13" s="131">
        <f>INDEX('[30]SPI Raw Data 1718'!$A$3:$AN$37,MATCH($A13,'[30]SPI Raw Data 1718'!$A$3:$A$37,0),MATCH(VH$1,'[30]SPI Raw Data 1718'!$A$37:$AN$37,0))</f>
        <v>3544</v>
      </c>
      <c r="VI13" s="116">
        <f>INDEX('[31]SPI Raw Data 1819'!$A$1:$AN$37,MATCH($A13,'[31]SPI Raw Data 1819'!$A$1:$A$37,0),MATCH(VI$1,'[31]SPI Raw Data 1819'!$A$37:$AN$37,0))</f>
        <v>5.8042821850123527</v>
      </c>
      <c r="VJ13" s="197">
        <f>INDEX('[31]SPI Raw Data 1819'!$A$1:$AN$37,MATCH($A13,'[31]SPI Raw Data 1819'!$A$1:$A$37,0),MATCH(VJ$1,'[31]SPI Raw Data 1819'!$A$37:$AN$37,0))</f>
        <v>21145</v>
      </c>
      <c r="VK13" s="225">
        <f>INDEX('[31]SPI Raw Data 1819'!$A$1:$AN$37,MATCH($A13,'[31]SPI Raw Data 1819'!$A$1:$A$37,0),MATCH(VK$1,'[31]SPI Raw Data 1819'!$A$37:$AN$37,0))</f>
        <v>3643</v>
      </c>
      <c r="VL13" s="116">
        <f>INDEX('[32]SPI Raw Data 1920'!$A$1:$AN$35, MATCH($A13,'[32]SPI Raw Data 1920'!$A$1:$A$35,0),MATCH(VL$1,'[32]SPI Raw Data 1920'!$A$37:$AN$37,0))</f>
        <v>5.8763101837825742</v>
      </c>
      <c r="VM13" s="116">
        <f>INDEX('[32]SPI Raw Data 1920'!$A$1:$AN$35, MATCH($A13,'[32]SPI Raw Data 1920'!$A$1:$A$35,0),MATCH(VM$1,'[32]SPI Raw Data 1920'!$A$37:$AN$37,0))</f>
        <v>21772.215285713901</v>
      </c>
      <c r="VN13" s="116">
        <f>INDEX('[32]SPI Raw Data 1920'!$A$1:$AN$35, MATCH($A13,'[32]SPI Raw Data 1920'!$A$1:$A$35,0),MATCH(VN$1,'[32]SPI Raw Data 1920'!$A$37:$AN$37,0))</f>
        <v>3705.0827142857102</v>
      </c>
      <c r="VO13" s="115">
        <f>INDEX('[25]Corporate Management'!$B$6:$EY$40,MATCH($A13,'[25]Corporate Management'!$B$6:$B$40,0),MATCH(VO$1,'[25]Corporate Management'!$B$40:$EY$40,0))</f>
        <v>10.910415894044073</v>
      </c>
      <c r="VP13" s="131">
        <f>INDEX('[25]Corporate Management'!$B$6:$EY$40,MATCH($A13,'[25]Corporate Management'!$B$6:$B$40,0),MATCH(VP$1,'[25]Corporate Management'!$B$40:$EY$40,0))</f>
        <v>133269.53</v>
      </c>
      <c r="VQ13" s="131">
        <f>INDEX('[25]Corporate Management'!$B$6:$EY$40,MATCH($A13,'[25]Corporate Management'!$B$6:$B$40,0),MATCH(VQ$1,'[25]Corporate Management'!$B$40:$EY$40,0))</f>
        <v>12214.89</v>
      </c>
      <c r="VR13" s="116">
        <f>INDEX('[25]Corporate Management'!$B$6:$EY$40,MATCH($A13,'[25]Corporate Management'!$B$6:$B$40,0),MATCH(VR$1,'[25]Corporate Management'!$B$40:$EY$40,0))</f>
        <v>10.325703248415817</v>
      </c>
      <c r="VS13" s="131">
        <f>INDEX('[25]Corporate Management'!$B$6:$EY$40,MATCH($A13,'[25]Corporate Management'!$B$6:$B$40,0),MATCH(VS$1,'[25]Corporate Management'!$B$40:$EY$40,0))</f>
        <v>121511.74</v>
      </c>
      <c r="VT13" s="131">
        <f>INDEX('[25]Corporate Management'!$B$6:$EY$40,MATCH($A13,'[25]Corporate Management'!$B$6:$B$40,0),MATCH(VT$1,'[25]Corporate Management'!$B$40:$EY$40,0))</f>
        <v>11767.89</v>
      </c>
      <c r="VU13" s="116">
        <f>INDEX('[25]Corporate Management'!$B$6:$EY$40,MATCH($A13,'[25]Corporate Management'!$B$6:$B$40,0),MATCH(VU$1,'[25]Corporate Management'!$B$40:$EY$40,0))</f>
        <v>9.7074829931972797</v>
      </c>
      <c r="VV13" s="131">
        <f>INDEX('[25]Corporate Management'!$B$6:$EY$40,MATCH($A13,'[25]Corporate Management'!$B$6:$B$40,0),MATCH(VV$1,'[25]Corporate Management'!$B$40:$EY$40,0))</f>
        <v>114160</v>
      </c>
      <c r="VW13" s="131">
        <f>INDEX('[25]Corporate Management'!$B$6:$EY$40,MATCH($A13,'[25]Corporate Management'!$B$6:$B$40,0),MATCH(VW$1,'[25]Corporate Management'!$B$40:$EY$40,0))</f>
        <v>11760</v>
      </c>
      <c r="VX13" s="116">
        <f>INDEX('[26]All Data'!$A$1:$Y$34,MATCH($A13,'[26]All Data'!$A$1:$A$34,0),MATCH(VX$1,'[26]All Data'!$A$1:$Y$1,0))</f>
        <v>9.8999633720752769</v>
      </c>
      <c r="VY13" s="131">
        <f>INDEX('[26]All Data'!$A$1:$Y$34,MATCH($A13,'[26]All Data'!$A$1:$A$34,0),MATCH(VY$1,'[26]All Data'!$A$1:$Y$1,0))</f>
        <v>116762.94</v>
      </c>
      <c r="VZ13" s="131">
        <f>INDEX('[26]All Data'!$A$1:$Y$34,MATCH($A13,'[26]All Data'!$A$1:$A$34,0),MATCH(VZ$1,'[26]All Data'!$A$1:$Y$1,0))</f>
        <v>11794.28</v>
      </c>
      <c r="WA13" s="116">
        <f>INDEX('[27]All Data'!$A$1:$Y$34,MATCH($A13,'[27]All Data'!$A$1:$A$34,0),MATCH(WA$1,'[27]All Data'!$A$1:$Y$1,0))</f>
        <v>10.744757938642811</v>
      </c>
      <c r="WB13" s="131">
        <f>INDEX('[27]All Data'!$A$1:$Y$34,MATCH($A13,'[27]All Data'!$A$1:$A$34,0),MATCH(WB$1,'[27]All Data'!$A$1:$Y$1,0))</f>
        <v>129419.32</v>
      </c>
      <c r="WC13" s="131">
        <f>INDEX('[27]All Data'!$A$1:$Y$34,MATCH($A13,'[27]All Data'!$A$1:$A$34,0),MATCH(WC$1,'[27]All Data'!$A$1:$Y$1,0))</f>
        <v>12044.88</v>
      </c>
      <c r="WD13" s="116">
        <f>INDEX('[28]All Data'!$A$1:$AB$34,MATCH($A13,'[28]All Data'!$A$1:$A$34,0),MATCH(WD$1,'[28]All Data'!$A$1:$AB$1,0))</f>
        <v>10.731590922819805</v>
      </c>
      <c r="WE13" s="131">
        <f>INDEX('[28]All Data'!$A$1:$AB$34,MATCH($A13,'[28]All Data'!$A$1:$A$34,0),MATCH(WE$1,'[28]All Data'!$A$1:$AB$1,0))</f>
        <v>127911.12</v>
      </c>
      <c r="WF13" s="131">
        <f>INDEX('[28]All Data'!$A$1:$AB$34,MATCH($A13,'[28]All Data'!$A$1:$A$34,0),MATCH(WF$1,'[28]All Data'!$A$1:$AB$1,0))</f>
        <v>11919.12</v>
      </c>
      <c r="WG13" s="116">
        <f>INDEX('[29]SPI Raw Data 1617'!$A$3:$AN$37,MATCH($A13,'[29]SPI Raw Data 1617'!$A$3:$A$37,0),MATCH(WG$1,'[29]SPI Raw Data 1617'!$A$37:$AN$37,0))</f>
        <v>11.641301472533286</v>
      </c>
      <c r="WH13" s="131">
        <f>INDEX('[29]SPI Raw Data 1617'!$A$3:$AN$37,MATCH($A13,'[29]SPI Raw Data 1617'!$A$3:$A$37,0),MATCH(WH$1,'[29]SPI Raw Data 1617'!$A$37:$AN$37,0))</f>
        <v>132024</v>
      </c>
      <c r="WI13" s="131">
        <f>INDEX('[29]SPI Raw Data 1617'!$A$3:$AN$37,MATCH($A13,'[29]SPI Raw Data 1617'!$A$3:$A$37,0),MATCH(WI$1,'[29]SPI Raw Data 1617'!$A$37:$AN$37,0))</f>
        <v>11341</v>
      </c>
      <c r="WJ13" s="116">
        <f>INDEX('[30]SPI Raw Data 1718'!$A$3:$AN$37,MATCH($A13,'[30]SPI Raw Data 1718'!$A$3:$A$37,0),MATCH(WJ$1,'[30]SPI Raw Data 1718'!$A$37:$AN$37,0))</f>
        <v>12.339457013574661</v>
      </c>
      <c r="WK13" s="131">
        <f>INDEX('[30]SPI Raw Data 1718'!$A$3:$AN$37,MATCH($A13,'[30]SPI Raw Data 1718'!$A$3:$A$37,0),MATCH(WK$1,'[30]SPI Raw Data 1718'!$A$37:$AN$37,0))</f>
        <v>136351</v>
      </c>
      <c r="WL13" s="131">
        <f>INDEX('[30]SPI Raw Data 1718'!$A$3:$AN$37,MATCH($A13,'[30]SPI Raw Data 1718'!$A$3:$A$37,0),MATCH(WL$1,'[30]SPI Raw Data 1718'!$A$37:$AN$37,0))</f>
        <v>11050</v>
      </c>
      <c r="WM13" s="116">
        <f>INDEX('[31]SPI Raw Data 1819'!$A$1:$AN$37,MATCH($A13,'[31]SPI Raw Data 1819'!$A$1:$A$37,0),MATCH(WM$1,'[31]SPI Raw Data 1819'!$A$37:$AN$37,0))</f>
        <v>11.621077241255282</v>
      </c>
      <c r="WN13" s="197">
        <f>INDEX('[31]SPI Raw Data 1819'!$A$1:$AN$37,MATCH($A13,'[31]SPI Raw Data 1819'!$A$1:$A$37,0),MATCH(WN$1,'[31]SPI Raw Data 1819'!$A$37:$AN$37,0))</f>
        <v>129238</v>
      </c>
      <c r="WO13" s="225">
        <f>INDEX('[31]SPI Raw Data 1819'!$A$1:$AN$37,MATCH($A13,'[31]SPI Raw Data 1819'!$A$1:$A$37,0),MATCH(WO$1,'[31]SPI Raw Data 1819'!$A$37:$AN$37,0))</f>
        <v>11121</v>
      </c>
      <c r="WP13" s="116">
        <f>INDEX('[32]SPI Raw Data 1920'!$A$1:$AN$35, MATCH($A13,'[32]SPI Raw Data 1920'!$A$1:$A$35,0),MATCH(WP$1,'[32]SPI Raw Data 1920'!$A$37:$AN$37,0))</f>
        <v>11.983022522694256</v>
      </c>
      <c r="WQ13" s="116">
        <f>INDEX('[32]SPI Raw Data 1920'!$A$1:$AN$35, MATCH($A13,'[32]SPI Raw Data 1920'!$A$1:$A$35,0),MATCH(WQ$1,'[32]SPI Raw Data 1920'!$A$37:$AN$37,0))</f>
        <v>133921.575702381</v>
      </c>
      <c r="WR13" s="116">
        <f>INDEX('[32]SPI Raw Data 1920'!$A$1:$AN$35, MATCH($A13,'[32]SPI Raw Data 1920'!$A$1:$A$35,0),MATCH(WR$1,'[32]SPI Raw Data 1920'!$A$37:$AN$37,0))</f>
        <v>11175.942918303899</v>
      </c>
      <c r="WS13" s="115">
        <f>INDEX('[25]Corporate Management'!$B$6:$EY$40,MATCH($A13,'[25]Corporate Management'!$B$6:$B$40,0),MATCH(WS$1,'[25]Corporate Management'!$B$40:$EY$40,0))</f>
        <v>94.279160241664314</v>
      </c>
      <c r="WT13" s="131">
        <f>INDEX('[25]Corporate Management'!$B$6:$EY$40,MATCH($A13,'[25]Corporate Management'!$B$6:$B$40,0),MATCH(WT$1,'[25]Corporate Management'!$B$40:$EY$40,0))</f>
        <v>193765614</v>
      </c>
      <c r="WU13" s="131">
        <f>INDEX('[25]Corporate Management'!$B$6:$EY$40,MATCH($A13,'[25]Corporate Management'!$B$6:$B$40,0),MATCH(WU$1,'[25]Corporate Management'!$B$40:$EY$40,0))</f>
        <v>205523271</v>
      </c>
      <c r="WV13" s="116">
        <f>INDEX('[25]Corporate Management'!$B$6:$EY$40,MATCH($A13,'[25]Corporate Management'!$B$6:$B$40,0),MATCH(WV$1,'[25]Corporate Management'!$B$40:$EY$40,0))</f>
        <v>94.603938826641411</v>
      </c>
      <c r="WW13" s="131">
        <f>INDEX('[25]Corporate Management'!$B$6:$EY$40,MATCH($A13,'[25]Corporate Management'!$B$6:$B$40,0),MATCH(WW$1,'[25]Corporate Management'!$B$40:$EY$40,0))</f>
        <v>196293288.06999999</v>
      </c>
      <c r="WX13" s="131">
        <f>INDEX('[25]Corporate Management'!$B$6:$EY$40,MATCH($A13,'[25]Corporate Management'!$B$6:$B$40,0),MATCH(WX$1,'[25]Corporate Management'!$B$40:$EY$40,0))</f>
        <v>207489551.17999998</v>
      </c>
      <c r="WY13" s="116">
        <f>INDEX('[25]Corporate Management'!$B$6:$EY$40,MATCH($A13,'[25]Corporate Management'!$B$6:$B$40,0),MATCH(WY$1,'[25]Corporate Management'!$B$40:$EY$40,0))</f>
        <v>94.490925032987207</v>
      </c>
      <c r="WZ13" s="131">
        <f>INDEX('[25]Corporate Management'!$B$6:$EY$40,MATCH($A13,'[25]Corporate Management'!$B$6:$B$40,0),MATCH(WZ$1,'[25]Corporate Management'!$B$40:$EY$40,0))</f>
        <v>199196080</v>
      </c>
      <c r="XA13" s="131">
        <f>INDEX('[25]Corporate Management'!$B$6:$EY$40,MATCH($A13,'[25]Corporate Management'!$B$6:$B$40,0),MATCH(XA$1,'[25]Corporate Management'!$B$40:$EY$40,0))</f>
        <v>210809747</v>
      </c>
      <c r="XB13" s="116">
        <f>INDEX('[26]All Data'!$A$1:$Y$34,MATCH($A13,'[26]All Data'!$A$1:$A$34,0),MATCH(XB$1,'[26]All Data'!$A$1:$Y$1,0))</f>
        <v>94.689650116191686</v>
      </c>
      <c r="XC13" s="131">
        <f>INDEX('[26]All Data'!$A$1:$Y$34,MATCH($A13,'[26]All Data'!$A$1:$A$34,0),MATCH(XC$1,'[26]All Data'!$A$1:$Y$1,0))</f>
        <v>203947319</v>
      </c>
      <c r="XD13" s="131">
        <f>INDEX('[26]All Data'!$A$1:$Y$34,MATCH($A13,'[26]All Data'!$A$1:$A$34,0),MATCH(XD$1,'[26]All Data'!$A$1:$Y$1,0))</f>
        <v>215385017</v>
      </c>
      <c r="XE13" s="116">
        <f>INDEX('[27]All Data'!$A$1:$Y$34,MATCH($A13,'[27]All Data'!$A$1:$A$34,0),MATCH(XE$1,'[27]All Data'!$A$1:$Y$1,0))</f>
        <v>95.364552246190755</v>
      </c>
      <c r="XF13" s="131">
        <f>INDEX('[27]All Data'!$A$1:$Y$34,MATCH($A13,'[27]All Data'!$A$1:$A$34,0),MATCH(XF$1,'[27]All Data'!$A$1:$Y$1,0))</f>
        <v>209461553</v>
      </c>
      <c r="XG13" s="131">
        <f>INDEX('[27]All Data'!$A$1:$Y$34,MATCH($A13,'[27]All Data'!$A$1:$A$34,0),MATCH(XG$1,'[27]All Data'!$A$1:$Y$1,0))</f>
        <v>219642989</v>
      </c>
      <c r="XH13" s="116">
        <f>INDEX('[28]All Data'!$A$1:$AB$34,MATCH($A13,'[28]All Data'!$A$1:$A$34,0),MATCH(XH$1,'[28]All Data'!$A$1:$AB$1,0))</f>
        <v>96.121038090275263</v>
      </c>
      <c r="XI13" s="131">
        <f>INDEX('[28]All Data'!$A$1:$AB$34,MATCH($A13,'[28]All Data'!$A$1:$A$34,0),MATCH(XI$1,'[28]All Data'!$A$1:$AB$1,0))</f>
        <v>214126692.35287321</v>
      </c>
      <c r="XJ13" s="131">
        <f>INDEX('[28]All Data'!$A$1:$AB$34,MATCH($A13,'[28]All Data'!$A$1:$A$34,0),MATCH(XJ$1,'[28]All Data'!$A$1:$AB$1,0))</f>
        <v>222767769.26999998</v>
      </c>
      <c r="XK13" s="116">
        <f>INDEX('[29]SPI Raw Data 1617'!$A$3:$AN$37,MATCH($A13,'[29]SPI Raw Data 1617'!$A$3:$A$37,0),MATCH(XK$1,'[29]SPI Raw Data 1617'!$A$37:$AN$37,0))</f>
        <v>96.418964923442402</v>
      </c>
      <c r="XL13" s="131">
        <f>INDEX('[29]SPI Raw Data 1617'!$A$3:$AN$37,MATCH($A13,'[29]SPI Raw Data 1617'!$A$3:$A$37,0),MATCH(XL$1,'[29]SPI Raw Data 1617'!$A$37:$AN$37,0))</f>
        <v>218497985.45184156</v>
      </c>
      <c r="XM13" s="131">
        <f>INDEX('[29]SPI Raw Data 1617'!$A$3:$AN$37,MATCH($A13,'[29]SPI Raw Data 1617'!$A$3:$A$37,0),MATCH(XM$1,'[29]SPI Raw Data 1617'!$A$37:$AN$37,0))</f>
        <v>226613079.30999997</v>
      </c>
      <c r="XN13" s="116">
        <f>INDEX('[30]SPI Raw Data 1718'!$A$3:$AN$37,MATCH($A13,'[30]SPI Raw Data 1718'!$A$3:$A$37,0),MATCH(XN$1,'[30]SPI Raw Data 1718'!$A$37:$AN$37,0))</f>
        <v>96.779455729643487</v>
      </c>
      <c r="XO13" s="131">
        <f>INDEX('[30]SPI Raw Data 1718'!$A$3:$AN$37,MATCH($A13,'[30]SPI Raw Data 1718'!$A$3:$A$37,0),MATCH(XO$1,'[30]SPI Raw Data 1718'!$A$37:$AN$37,0))</f>
        <v>247610823</v>
      </c>
      <c r="XP13" s="131">
        <f>INDEX('[30]SPI Raw Data 1718'!$A$3:$AN$37,MATCH($A13,'[30]SPI Raw Data 1718'!$A$3:$A$37,0),MATCH(XP$1,'[30]SPI Raw Data 1718'!$A$37:$AN$37,0))</f>
        <v>255850605</v>
      </c>
      <c r="XQ13" s="116">
        <f>INDEX('[31]SPI Raw Data 1819'!$A$1:$AN$37,MATCH($A13,'[31]SPI Raw Data 1819'!$A$1:$A$37,0),MATCH(XQ$1,'[31]SPI Raw Data 1819'!$A$37:$AN$37,0))</f>
        <v>97.027391531793313</v>
      </c>
      <c r="XR13" s="197">
        <f>INDEX('[31]SPI Raw Data 1819'!$A$1:$AN$37,MATCH($A13,'[31]SPI Raw Data 1819'!$A$1:$A$37,0),MATCH(XR$1,'[31]SPI Raw Data 1819'!$A$37:$AN$37,0))</f>
        <v>257838477</v>
      </c>
      <c r="XS13" s="225">
        <f>INDEX('[31]SPI Raw Data 1819'!$A$1:$AN$37,MATCH($A13,'[31]SPI Raw Data 1819'!$A$1:$A$37,0),MATCH(XS$1,'[31]SPI Raw Data 1819'!$A$37:$AN$37,0))</f>
        <v>265737822</v>
      </c>
      <c r="XT13" s="116">
        <f>INDEX('[32]SPI Raw Data 1920'!$A$1:$AN$35, MATCH($A13,'[32]SPI Raw Data 1920'!$A$1:$A$35,0),MATCH(XT$1,'[32]SPI Raw Data 1920'!$A$37:$AN$37,0))</f>
        <v>96.95312737108712</v>
      </c>
      <c r="XU13" s="116">
        <f>INDEX('[32]SPI Raw Data 1920'!$A$1:$AN$35, MATCH($A13,'[32]SPI Raw Data 1920'!$A$1:$A$35,0),MATCH(XU$1,'[32]SPI Raw Data 1920'!$A$37:$AN$37,0))</f>
        <v>269680590</v>
      </c>
      <c r="XV13" s="116">
        <f>INDEX('[32]SPI Raw Data 1920'!$A$1:$AN$35, MATCH($A13,'[32]SPI Raw Data 1920'!$A$1:$A$35,0),MATCH(XV$1,'[32]SPI Raw Data 1920'!$A$37:$AN$37,0))</f>
        <v>278155638</v>
      </c>
      <c r="XW13" s="115">
        <f>INDEX('[25]Corporate Management'!$B$6:$EY$40,MATCH($A13,'[25]Corporate Management'!$B$6:$B$40,0),MATCH(XW$1,'[25]Corporate Management'!$B$40:$EY$40,0))</f>
        <v>95.16597883967323</v>
      </c>
      <c r="XX13" s="131">
        <f>INDEX('[25]Corporate Management'!$B$6:$EY$40,MATCH($A13,'[25]Corporate Management'!$B$6:$B$40,0),MATCH(XX$1,'[25]Corporate Management'!$B$40:$EY$40,0))</f>
        <v>258959</v>
      </c>
      <c r="XY13" s="131">
        <f>INDEX('[25]Corporate Management'!$B$6:$EY$40,MATCH($A13,'[25]Corporate Management'!$B$6:$B$40,0),MATCH(XY$1,'[25]Corporate Management'!$B$40:$EY$40,0))</f>
        <v>272113</v>
      </c>
      <c r="XZ13" s="116">
        <f>INDEX('[25]Corporate Management'!$B$6:$EY$40,MATCH($A13,'[25]Corporate Management'!$B$6:$B$40,0),MATCH(XZ$1,'[25]Corporate Management'!$B$40:$EY$40,0))</f>
        <v>95.628251119452955</v>
      </c>
      <c r="YA13" s="131">
        <f>INDEX('[25]Corporate Management'!$B$6:$EY$40,MATCH($A13,'[25]Corporate Management'!$B$6:$B$40,0),MATCH(YA$1,'[25]Corporate Management'!$B$40:$EY$40,0))</f>
        <v>264174</v>
      </c>
      <c r="YB13" s="131">
        <f>INDEX('[25]Corporate Management'!$B$6:$EY$40,MATCH($A13,'[25]Corporate Management'!$B$6:$B$40,0),MATCH(YB$1,'[25]Corporate Management'!$B$40:$EY$40,0))</f>
        <v>276251</v>
      </c>
      <c r="YC13" s="116">
        <f>INDEX('[25]Corporate Management'!$B$6:$EY$40,MATCH($A13,'[25]Corporate Management'!$B$6:$B$40,0),MATCH(YC$1,'[25]Corporate Management'!$B$40:$EY$40,0))</f>
        <v>96.45844354527388</v>
      </c>
      <c r="YD13" s="131">
        <f>INDEX('[25]Corporate Management'!$B$6:$EY$40,MATCH($A13,'[25]Corporate Management'!$B$6:$B$40,0),MATCH(YD$1,'[25]Corporate Management'!$B$40:$EY$40,0))</f>
        <v>269856</v>
      </c>
      <c r="YE13" s="131">
        <f>INDEX('[25]Corporate Management'!$B$6:$EY$40,MATCH($A13,'[25]Corporate Management'!$B$6:$B$40,0),MATCH(YE$1,'[25]Corporate Management'!$B$40:$EY$40,0))</f>
        <v>279764</v>
      </c>
      <c r="YF13" s="116">
        <f>INDEX('[26]All Data'!$A$1:$Y$34,MATCH($A13,'[26]All Data'!$A$1:$A$34,0),MATCH(YF$1,'[26]All Data'!$A$1:$Y$1,0))</f>
        <v>95.40006577710956</v>
      </c>
      <c r="YG13" s="131">
        <f>INDEX('[26]All Data'!$A$1:$Y$34,MATCH($A13,'[26]All Data'!$A$1:$A$34,0),MATCH(YG$1,'[26]All Data'!$A$1:$Y$1,0))</f>
        <v>406099</v>
      </c>
      <c r="YH13" s="131">
        <f>INDEX('[26]All Data'!$A$1:$Y$34,MATCH($A13,'[26]All Data'!$A$1:$A$34,0),MATCH(YH$1,'[26]All Data'!$A$1:$Y$1,0))</f>
        <v>425680</v>
      </c>
      <c r="YI13" s="116">
        <f>INDEX('[27]All Data'!$A$1:$Y$34,MATCH($A13,'[27]All Data'!$A$1:$A$34,0),MATCH(YI$1,'[27]All Data'!$A$1:$Y$1,0))</f>
        <v>95.309262477753236</v>
      </c>
      <c r="YJ13" s="131">
        <f>INDEX('[27]All Data'!$A$1:$Y$34,MATCH($A13,'[27]All Data'!$A$1:$A$34,0),MATCH(YJ$1,'[27]All Data'!$A$1:$Y$1,0))</f>
        <v>365227</v>
      </c>
      <c r="YK13" s="131">
        <f>INDEX('[27]All Data'!$A$1:$Y$34,MATCH($A13,'[27]All Data'!$A$1:$A$34,0),MATCH(YK$1,'[27]All Data'!$A$1:$Y$1,0))</f>
        <v>383202</v>
      </c>
      <c r="YL13" s="116">
        <f>INDEX('[28]All Data'!$A$1:$AB$34,MATCH($A13,'[28]All Data'!$A$1:$A$34,0),MATCH(YL$1,'[28]All Data'!$A$1:$AB$1,0))</f>
        <v>96.94755587163705</v>
      </c>
      <c r="YM13" s="131">
        <f>INDEX('[28]All Data'!$A$1:$AB$34,MATCH($A13,'[28]All Data'!$A$1:$A$34,0),MATCH(YM$1,'[28]All Data'!$A$1:$AB$1,0))</f>
        <v>343523</v>
      </c>
      <c r="YN13" s="131">
        <f>INDEX('[28]All Data'!$A$1:$AB$34,MATCH($A13,'[28]All Data'!$A$1:$A$34,0),MATCH(YN$1,'[28]All Data'!$A$1:$AB$1,0))</f>
        <v>354339</v>
      </c>
      <c r="YO13" s="116">
        <f>INDEX('[29]SPI Raw Data 1617'!$A$3:$AN$37,MATCH($A13,'[29]SPI Raw Data 1617'!$A$3:$A$37,0),MATCH(YO$1,'[29]SPI Raw Data 1617'!$A$37:$AN$37,0))</f>
        <v>95.631747791763033</v>
      </c>
      <c r="YP13" s="131">
        <f>INDEX('[29]SPI Raw Data 1617'!$A$3:$AN$37,MATCH($A13,'[29]SPI Raw Data 1617'!$A$3:$A$37,0),MATCH(YP$1,'[29]SPI Raw Data 1617'!$A$37:$AN$37,0))</f>
        <v>331189</v>
      </c>
      <c r="YQ13" s="131">
        <f>INDEX('[29]SPI Raw Data 1617'!$A$3:$AN$37,MATCH($A13,'[29]SPI Raw Data 1617'!$A$3:$A$37,0),MATCH(YQ$1,'[29]SPI Raw Data 1617'!$A$37:$AN$37,0))</f>
        <v>346317</v>
      </c>
      <c r="YR13" s="116">
        <f>INDEX('[30]SPI Raw Data 1718'!$A$3:$AN$37,MATCH($A13,'[30]SPI Raw Data 1718'!$A$3:$A$37,0),MATCH(YR$1,'[30]SPI Raw Data 1718'!$A$37:$AN$37,0))</f>
        <v>95.681781535059429</v>
      </c>
      <c r="YS13" s="131">
        <f>INDEX('[30]SPI Raw Data 1718'!$A$3:$AN$37,MATCH($A13,'[30]SPI Raw Data 1718'!$A$3:$A$37,0),MATCH(YS$1,'[30]SPI Raw Data 1718'!$A$37:$AN$37,0))</f>
        <v>332299</v>
      </c>
      <c r="YT13" s="131">
        <f>INDEX('[30]SPI Raw Data 1718'!$A$3:$AN$37,MATCH($A13,'[30]SPI Raw Data 1718'!$A$3:$A$37,0),MATCH(YT$1,'[30]SPI Raw Data 1718'!$A$37:$AN$37,0))</f>
        <v>347296</v>
      </c>
      <c r="YU13" s="116">
        <f>INDEX('[31]SPI Raw Data 1819'!$A$1:$AN$37,MATCH($A13,'[31]SPI Raw Data 1819'!$A$1:$A$37,0),MATCH(YU$1,'[31]SPI Raw Data 1819'!$A$37:$AN$37,0))</f>
        <v>95.149958548896564</v>
      </c>
      <c r="YV13" s="197">
        <f>INDEX('[31]SPI Raw Data 1819'!$A$1:$AN$37,MATCH($A13,'[31]SPI Raw Data 1819'!$A$1:$A$37,0),MATCH(YV$1,'[31]SPI Raw Data 1819'!$A$37:$AN$37,0))</f>
        <v>362685</v>
      </c>
      <c r="YW13" s="225">
        <f>INDEX('[31]SPI Raw Data 1819'!$A$1:$AN$37,MATCH($A13,'[31]SPI Raw Data 1819'!$A$1:$A$37,0),MATCH(YW$1,'[31]SPI Raw Data 1819'!$A$37:$AN$37,0))</f>
        <v>381172</v>
      </c>
      <c r="YX13" s="116">
        <f>INDEX('[32]SPI Raw Data 1920'!$A$1:$AN$35, MATCH($A13,'[32]SPI Raw Data 1920'!$A$1:$A$35,0),MATCH(YX$1,'[32]SPI Raw Data 1920'!$A$37:$AN$37,0))</f>
        <v>95.058776977231133</v>
      </c>
      <c r="YY13" s="116">
        <f>INDEX('[32]SPI Raw Data 1920'!$A$1:$AN$35, MATCH($A13,'[32]SPI Raw Data 1920'!$A$1:$A$35,0),MATCH(YY$1,'[32]SPI Raw Data 1920'!$A$37:$AN$37,0))</f>
        <v>345936</v>
      </c>
      <c r="YZ13" s="116">
        <f>INDEX('[32]SPI Raw Data 1920'!$A$1:$AN$35, MATCH($A13,'[32]SPI Raw Data 1920'!$A$1:$A$35,0),MATCH(YZ$1,'[32]SPI Raw Data 1920'!$A$37:$AN$37,0))</f>
        <v>363918</v>
      </c>
      <c r="ZA13" s="119">
        <f t="shared" si="44"/>
        <v>17.929162762932378</v>
      </c>
      <c r="ZB13" s="87">
        <v>28970</v>
      </c>
      <c r="ZC13" s="131">
        <f>INDEX([33]historic!$B$2:$K$35,MATCH($A13,[33]historic!$B$2:$B$35,0),MATCH(ZC$1,[33]historic!$B$2:$K$2,0))</f>
        <v>1615803.28</v>
      </c>
      <c r="ZD13" s="116">
        <f t="shared" si="45"/>
        <v>19.670642910813939</v>
      </c>
      <c r="ZE13" s="131">
        <v>31779</v>
      </c>
      <c r="ZF13" s="131">
        <f>INDEX([33]historic!$B$2:$K$35,MATCH($A13,[33]historic!$B$2:$B$35,0),MATCH(ZF$1,[33]historic!$B$2:$K$2,0))</f>
        <v>1615554.72</v>
      </c>
      <c r="ZG13" s="116">
        <f t="shared" si="46"/>
        <v>22.226087201700373</v>
      </c>
      <c r="ZH13" s="131">
        <v>40234</v>
      </c>
      <c r="ZI13" s="131">
        <f>INDEX([33]historic!$B$2:$K$35,MATCH($A13,[33]historic!$B$2:$B$35,0),MATCH(ZI$1,[33]historic!$B$2:$K$2,0))</f>
        <v>1810215.1600000001</v>
      </c>
      <c r="ZJ13" s="116">
        <f t="shared" si="47"/>
        <v>20.080767295535054</v>
      </c>
      <c r="ZK13" s="87">
        <v>42564</v>
      </c>
      <c r="ZL13" s="131">
        <f>INDEX([33]historic!$B$2:$K$35,MATCH($A13,[33]historic!$B$2:$B$35,0),MATCH(ZL$1,[33]historic!$B$2:$K$2,0))</f>
        <v>2119640.12</v>
      </c>
      <c r="ZM13" s="116">
        <f t="shared" si="48"/>
        <v>23.575903237810763</v>
      </c>
      <c r="ZN13" s="87">
        <v>47107</v>
      </c>
      <c r="ZO13" s="131">
        <f>INDEX([33]historic!$B$2:$K$35,MATCH($A13,[33]historic!$B$2:$B$35,0),MATCH(ZO$1,[33]historic!$B$2:$K$2,0))</f>
        <v>1998099.48</v>
      </c>
      <c r="ZP13" s="116">
        <f t="shared" si="49"/>
        <v>20.653143886557906</v>
      </c>
      <c r="ZQ13" s="87">
        <v>44455</v>
      </c>
      <c r="ZR13" s="131">
        <f>INDEX([33]historic!$B$2:$K$35,MATCH($A13,[33]historic!$B$2:$B$35,0),MATCH(ZR$1,[33]historic!$B$2:$K$2,0))</f>
        <v>2152456.8000000003</v>
      </c>
      <c r="ZS13" s="116">
        <f t="shared" si="50"/>
        <v>25.052160920138725</v>
      </c>
      <c r="ZT13" s="87">
        <f>INDEX('[2]All Previous Years'!$A$1:$EX$34,MATCH($A13,'[2]All Previous Years'!$A$1:$A$34,0),MATCH(ZT$1,'[2]All Previous Years'!$A$1:$EX$1,0))</f>
        <v>50577</v>
      </c>
      <c r="ZU13" s="131">
        <f>INDEX([33]historic!$B$2:$K$35,MATCH($A13,[33]historic!$B$2:$B$35,0),MATCH(ZU$1,[33]historic!$B$2:$K$2,0))</f>
        <v>2018867.7599999998</v>
      </c>
      <c r="ZV13" s="116">
        <f t="shared" si="51"/>
        <v>24.591379310862347</v>
      </c>
      <c r="ZW13" s="32">
        <f>INDEX([4]Sheet1!$A$1:$CJ$34, MATCH($A13, [4]Sheet1!$A$1:$A$34, 0), MATCH(ZW$1, [4]Sheet1!$A$1:$CJ$1, 0))</f>
        <v>52992</v>
      </c>
      <c r="ZX13" s="131">
        <f>INDEX([33]historic!$B$2:$K$35,MATCH($A13,[33]historic!$B$2:$B$35,0),MATCH(ZX$1,[33]historic!$B$2:$K$2,0))</f>
        <v>2154901.4933291161</v>
      </c>
      <c r="ZY13" s="88">
        <f>INDEX('[6]Finance Indicators'!$B$3:$BO$35,MATCH($A13,'[6]Finance Indicators'!$A$3:$A$35,0),MATCH(ZY$1,'[6]Finance Indicators'!$B$2:$BO$2,0))</f>
        <v>26.164234794149003</v>
      </c>
      <c r="ZZ13" s="88">
        <f>INDEX('[6]Finance Indicators'!$B$3:$BO$35,MATCH($A13,'[6]Finance Indicators'!$A$3:$A$35,0),MATCH(ZZ$1,'[6]Finance Indicators'!$B$2:$BO$2,0))</f>
        <v>57725</v>
      </c>
      <c r="AAA13" s="88">
        <f>INDEX('[6]Finance Indicators'!$B$3:$BO$35,MATCH($A13,'[6]Finance Indicators'!$A$3:$A$35,0),MATCH(AAA$1,'[6]Finance Indicators'!$B$2:$BO$2,0))</f>
        <v>2206256</v>
      </c>
      <c r="AAB13" s="88">
        <f t="array" ref="AAB13">INDEX('[7]Finance Indicators'!$A$2:$BO$35,MATCH($A13,'[7]Finance Indicators'!$A$2:$A$35,0),MATCH(AAB$1,'[7]Finance Indicators'!$A$2:$BO$2,0))</f>
        <v>23.373892363335372</v>
      </c>
      <c r="AAC13" s="250">
        <f t="array" ref="AAC13">INDEX('[7]Finance Indicators'!$A$2:$BO$35,MATCH($A13,'[7]Finance Indicators'!$A$2:$A$35,0),MATCH(AAC$1,'[7]Finance Indicators'!$A$2:$BO$2,0))</f>
        <v>54331</v>
      </c>
      <c r="AAD13" s="277">
        <f t="array" ref="AAD13">INDEX('[7]Finance Indicators'!$A$2:$BO$35,MATCH($A13,'[7]Finance Indicators'!$A$2:$A$35,0),MATCH(AAD$1,'[7]Finance Indicators'!$A$2:$BO$2,0))</f>
        <v>2324431</v>
      </c>
      <c r="AAE13" s="121">
        <f>(ZA13*100)/Deflators!$B$2</f>
        <v>21.120975077066156</v>
      </c>
      <c r="AAF13" s="137">
        <f>(ZD13*100)/Deflators!$B$3</f>
        <v>22.826398163520139</v>
      </c>
      <c r="AAG13" s="137">
        <f>(ZG13*100)/Deflators!$B$4</f>
        <v>25.275033442095427</v>
      </c>
      <c r="AAH13" s="137">
        <f>(ZJ13*100)/Deflators!$B$5</f>
        <v>22.430853415600915</v>
      </c>
      <c r="AAI13" s="137">
        <f>(ZM13*100)/Deflators!$B$6</f>
        <v>25.976838514336858</v>
      </c>
      <c r="AAJ13" s="137">
        <f>(ZP13*100)/Deflators!$B$7</f>
        <v>22.572247669546595</v>
      </c>
      <c r="AAK13" s="137">
        <f>(ZS13*100)/Deflators!$B$8</f>
        <v>26.71877097870652</v>
      </c>
      <c r="AAL13" s="137">
        <f>(ZV13*100)/Deflators!$B$9</f>
        <v>25.773520488340832</v>
      </c>
      <c r="AAM13" s="137">
        <f>(ZY13*100)/Deflators!$B$10</f>
        <v>26.803463903927799</v>
      </c>
      <c r="AAN13" s="245">
        <f>(AAB13*100)/Deflators!$B$11</f>
        <v>23.373892363335372</v>
      </c>
      <c r="AAO13" s="124">
        <f t="shared" si="52"/>
        <v>5.2009444024479903</v>
      </c>
      <c r="AAP13" s="87">
        <v>10045</v>
      </c>
      <c r="AAQ13" s="131">
        <v>193138</v>
      </c>
      <c r="AAR13" s="122">
        <f t="shared" si="53"/>
        <v>5.6889677005690471</v>
      </c>
      <c r="AAS13" s="131">
        <v>11357</v>
      </c>
      <c r="AAT13" s="131">
        <v>199632</v>
      </c>
      <c r="AAU13" s="122">
        <f t="shared" si="54"/>
        <v>5.6144809398225846</v>
      </c>
      <c r="AAV13" s="87">
        <v>11709</v>
      </c>
      <c r="AAW13" s="131">
        <v>208550</v>
      </c>
      <c r="AAX13" s="122">
        <f t="shared" si="55"/>
        <v>5.9950356140729548</v>
      </c>
      <c r="AAY13" s="87">
        <v>13332</v>
      </c>
      <c r="AAZ13" s="87">
        <v>222384</v>
      </c>
      <c r="ABA13" s="122">
        <f t="shared" si="56"/>
        <v>6.4187959679398752</v>
      </c>
      <c r="ABB13" s="87">
        <v>15168</v>
      </c>
      <c r="ABC13" s="87">
        <v>236306</v>
      </c>
      <c r="ABD13" s="122">
        <f t="shared" si="57"/>
        <v>6.7331001451135322</v>
      </c>
      <c r="ABE13" s="87">
        <v>16054</v>
      </c>
      <c r="ABF13" s="87">
        <v>238434</v>
      </c>
      <c r="ABG13" s="122">
        <f t="shared" si="58"/>
        <v>6.6514846474581111</v>
      </c>
      <c r="ABH13" s="87">
        <f>INDEX('[2]All Previous Years'!$A$1:$EX$34,MATCH($A13,'[2]All Previous Years'!$A$1:$A$34,0),MATCH(ABH$1,'[2]All Previous Years'!$A$1:$EX$1,0))</f>
        <v>18138</v>
      </c>
      <c r="ABI13" s="87">
        <f>INDEX('[2]All Previous Years'!$A$1:$EX$34,MATCH($A13,'[2]All Previous Years'!$A$1:$A$34,0),MATCH(ABI$1,'[2]All Previous Years'!$A$1:$EX$1,0))</f>
        <v>272691</v>
      </c>
      <c r="ABJ13" s="88">
        <f t="shared" si="59"/>
        <v>7.0792236162258773</v>
      </c>
      <c r="ABK13" s="32">
        <f>INDEX([4]Sheet1!$A$1:$CJ$34, MATCH($A13, [4]Sheet1!$A$1:$A$34, 0), MATCH(ABK$1, [4]Sheet1!$A$1:$CJ$1, 0))</f>
        <v>20319</v>
      </c>
      <c r="ABL13" s="32">
        <f>INDEX([4]Sheet1!$A$1:$CJ$34, MATCH($A13, [4]Sheet1!$A$1:$A$34, 0), MATCH(ABL$1, [4]Sheet1!$A$1:$CJ$1, 0))</f>
        <v>287023</v>
      </c>
      <c r="ABM13" s="88">
        <f>INDEX('[6]Finance Indicators'!$B$3:$BO$35,MATCH($A13,'[6]Finance Indicators'!$A$3:$A$35,0),MATCH(ABM$1,'[6]Finance Indicators'!$B$2:$BO$2,0))</f>
        <v>7.2267824479407388</v>
      </c>
      <c r="ABN13" s="88">
        <f>INDEX('[6]Finance Indicators'!$B$3:$BO$35,MATCH($A13,'[6]Finance Indicators'!$A$3:$A$35,0),MATCH(ABN$1,'[6]Finance Indicators'!$B$2:$BO$2,0))</f>
        <v>22204</v>
      </c>
      <c r="ABO13" s="88">
        <f>INDEX('[6]Finance Indicators'!$B$3:$BO$35,MATCH($A13,'[6]Finance Indicators'!$A$3:$A$35,0),MATCH(ABO$1,'[6]Finance Indicators'!$B$2:$BO$2,0))</f>
        <v>307246</v>
      </c>
      <c r="ABP13" s="250">
        <f t="array" ref="ABP13">INDEX('[7]Finance Indicators'!$A$2:$BO$35,MATCH($A13,'[7]Finance Indicators'!$A$2:$A$35,0),MATCH(ABP$1,'[7]Finance Indicators'!$A$2:$BO$2,0))</f>
        <v>10.712210664417581</v>
      </c>
      <c r="ABQ13" s="250">
        <f t="array" ref="ABQ13">INDEX('[7]Finance Indicators'!$A$2:$BO$35,MATCH($A13,'[7]Finance Indicators'!$A$2:$A$35,0),MATCH(ABQ$1,'[7]Finance Indicators'!$A$2:$BO$2,0))</f>
        <v>34293</v>
      </c>
      <c r="ABR13" s="250">
        <f t="array" ref="ABR13">INDEX('[7]Finance Indicators'!$A$2:$BO$35,MATCH($A13,'[7]Finance Indicators'!$A$2:$A$35,0),MATCH(ABR$1,'[7]Finance Indicators'!$A$2:$BO$2,0))</f>
        <v>320130</v>
      </c>
      <c r="ABS13" s="115">
        <f>INDEX([34]historic!$L$1:$U$34,MATCH($A13,[34]historic!$L$1:$L$34,0),MATCH(ABS$1,[34]historic!$L$1:$U$1,0))</f>
        <v>51.96668209162425</v>
      </c>
      <c r="ABT13" s="116">
        <f>INDEX([34]historic!$L$1:$U$34,MATCH($A13,[34]historic!$L$1:$L$34,0),MATCH(ABT$1,[34]historic!$L$1:$U$1,0))</f>
        <v>52.11289327575571</v>
      </c>
      <c r="ABU13" s="116">
        <f>INDEX([34]historic!$L$1:$U$34,MATCH($A13,[34]historic!$L$1:$L$34,0),MATCH(ABU$1,[34]historic!$L$1:$U$1,0))</f>
        <v>53.608084636033468</v>
      </c>
      <c r="ABV13" s="116">
        <f>INDEX([34]historic!$L$1:$U$34,MATCH($A13,[34]historic!$L$1:$L$34,0),MATCH(ABV$1,[34]historic!$L$1:$U$1,0))</f>
        <v>54.510981197661557</v>
      </c>
      <c r="ABW13" s="116">
        <f>INDEX([34]historic!$L$1:$U$34,MATCH($A13,[34]historic!$L$1:$L$34,0),MATCH(ABW$1,[34]historic!$L$1:$U$1,0))</f>
        <v>56.902815622161675</v>
      </c>
      <c r="ABX13" s="116">
        <f>INDEX([34]historic!$L$1:$U$34,MATCH($A13,[34]historic!$L$1:$L$34,0),MATCH(ABX$1,[34]historic!$L$1:$U$1,0))</f>
        <v>57.112201103617409</v>
      </c>
      <c r="ABY13" s="116">
        <f>INDEX([34]historic!$L$1:$U$34,MATCH($A13,[34]historic!$L$1:$L$34,0),MATCH(ABY$1,[34]historic!$L$1:$U$1,0))</f>
        <v>56.671449067431858</v>
      </c>
      <c r="ABZ13" s="116">
        <f>INDEX([34]historic!$L$1:$U$34,MATCH($A13,[34]historic!$L$1:$L$34,0),MATCH(ABZ$1,[34]historic!$L$1:$U$1,0))</f>
        <v>58.048399687743945</v>
      </c>
      <c r="ACA13" s="88">
        <f>INDEX('[15]1819 Collected Indicators'!$A$3:$CV$36,MATCH($A13,'[15]1819 Collected Indicators'!$A$3:$A$36,0),MATCH(ACA$1,'[15]1819 Collected Indicators'!$A$3:$CV$3,0))</f>
        <v>55.482566953006575</v>
      </c>
      <c r="ACB13" s="255">
        <f>INDEX('[11]1920 Collected Indicators'!$A$3:$CV$36,MATCH($A13,'[11]1920 Collected Indicators'!$A$3:$A$36,0),MATCH(ACB$1,'[11]1920 Collected Indicators'!$A$3:$CV$3,0))</f>
        <v>56.85</v>
      </c>
      <c r="ACC13" s="133">
        <v>85.227699999999999</v>
      </c>
      <c r="ACD13" s="116">
        <v>77.173175684122242</v>
      </c>
      <c r="ACE13" s="88">
        <f>INDEX('[14]1718 Collected Indicators'!$A$3:$CH$36,MATCH($A13,'[14]1718 Collected Indicators'!$A$3:$A$36,0),MATCH(ACE$1,'[14]1718 Collected Indicators'!$A$3:$CH$3,0))</f>
        <v>80.39</v>
      </c>
      <c r="ACF13" s="120" t="e">
        <f>INDEX('[11]1920 Collected Indicators'!$A$3:$CV$36,MATCH($A13,'[11]1920 Collected Indicators'!$A$3:$A$36,0),MATCH(ACF$1,'[11]1920 Collected Indicators'!$A$3:$CV$3,0))</f>
        <v>#N/A</v>
      </c>
      <c r="ACG13" s="115">
        <v>82.948800000000006</v>
      </c>
      <c r="ACH13" s="116">
        <v>81.606706636882464</v>
      </c>
      <c r="ACI13" s="116">
        <f>INDEX('[14]1718 Collected Indicators'!$A$3:$CH$36,MATCH($A13,'[14]1718 Collected Indicators'!$A$3:$A$36,0),MATCH(ACI$1,'[14]1718 Collected Indicators'!$A$3:$CH$3,0))</f>
        <v>78.930000000000007</v>
      </c>
      <c r="ACJ13" s="120">
        <f>INDEX('[11]1920 Collected Indicators'!$A$3:$CV$36,MATCH($A13,'[11]1920 Collected Indicators'!$A$3:$A$36,0),MATCH(ACJ$1,'[11]1920 Collected Indicators'!$A$3:$CV$3,0))</f>
        <v>83.178899999999999</v>
      </c>
      <c r="ACK13" s="115">
        <f>INDEX('[35]Raw Data'!$A$1:$BK$34,MATCH($A13,'[35]Raw Data'!$A$1:$A$34,0),MATCH(ACK$1,'[35]Raw Data'!$A$1:$BK$1,0))</f>
        <v>81.12</v>
      </c>
      <c r="ACL13" s="116">
        <f>INDEX('[35]Raw Data'!$A$1:$BK$34,MATCH($A13,'[35]Raw Data'!$A$1:$A$34,0),MATCH(ACL$1,'[35]Raw Data'!$A$1:$BK$1,0))</f>
        <v>80.8</v>
      </c>
      <c r="ACM13" s="136">
        <f>INDEX('[35]Raw Data'!$A$1:$BK$34,MATCH($A13,'[35]Raw Data'!$A$1:$A$34,0),MATCH(ACM$1,'[35]Raw Data'!$A$1:$BK$1,0))</f>
        <v>78.64</v>
      </c>
      <c r="ACN13" s="120">
        <f>INDEX('[11]1920 Collected Indicators'!$A$3:$CV$36,MATCH($A13,'[11]1920 Collected Indicators'!$A$3:$A$36,0),MATCH(ACN$1,'[11]1920 Collected Indicators'!$A$3:$CV$3,0))</f>
        <v>77.635400000000004</v>
      </c>
      <c r="ACO13" s="115">
        <f>INDEX('[35]Raw Data'!$A$1:$BK$34,MATCH($A13,'[35]Raw Data'!$A$1:$A$34,0),MATCH(ACO$1,'[35]Raw Data'!$A$1:$BK$1,0))</f>
        <v>83.36</v>
      </c>
      <c r="ACP13" s="116">
        <f>INDEX('[35]Raw Data'!$A$1:$BK$34,MATCH($A13,'[35]Raw Data'!$A$1:$A$34,0),MATCH(ACP$1,'[35]Raw Data'!$A$1:$BK$1,0))</f>
        <v>77.38</v>
      </c>
      <c r="ACQ13" s="136">
        <f>INDEX('[35]Raw Data'!$A$1:$BK$34,MATCH($A13,'[35]Raw Data'!$A$1:$A$34,0),MATCH(ACQ$1,'[35]Raw Data'!$A$1:$BK$1,0))</f>
        <v>73.78</v>
      </c>
      <c r="ACR13" s="120">
        <f>INDEX('[11]1920 Collected Indicators'!$A$3:$CV$36,MATCH($A13,'[11]1920 Collected Indicators'!$A$3:$A$36,0),MATCH(ACR$1,'[11]1920 Collected Indicators'!$A$3:$CV$3,0))</f>
        <v>76.653700000000001</v>
      </c>
      <c r="ACS13" s="115">
        <f>INDEX('[35]Raw Data'!$A$1:$BK$34,MATCH($A13,'[35]Raw Data'!$A$1:$A$34,0),MATCH(ACS$1,'[35]Raw Data'!$A$1:$BK$1,0))</f>
        <v>41.41</v>
      </c>
      <c r="ACT13" s="116">
        <f>INDEX('[35]Raw Data'!$A$1:$BK$34,MATCH($A13,'[35]Raw Data'!$A$1:$A$34,0),MATCH(ACT$1,'[35]Raw Data'!$A$1:$BK$1,0))</f>
        <v>36.630000000000003</v>
      </c>
      <c r="ACU13" s="136">
        <f>INDEX('[35]Raw Data'!$A$1:$BK$34,MATCH($A13,'[35]Raw Data'!$A$1:$A$34,0),MATCH(ACU$1,'[35]Raw Data'!$A$1:$BK$1,0))</f>
        <v>34.81</v>
      </c>
      <c r="ACV13" s="120">
        <f>INDEX('[11]1920 Collected Indicators'!$A$3:$CV$36,MATCH($A13,'[11]1920 Collected Indicators'!$A$3:$A$36,0),MATCH(ACV$1,'[11]1920 Collected Indicators'!$A$3:$CV$3,0))</f>
        <v>32.953800000000001</v>
      </c>
      <c r="ACW13" s="115">
        <f t="shared" si="60"/>
        <v>364.13830072366659</v>
      </c>
      <c r="ACX13" s="87">
        <v>54344</v>
      </c>
      <c r="ACY13" s="87">
        <f t="array" ref="ACY13">INDEX([36]Historic!$B$2:$K$35,MATCH($A13,[36]Historic!$B$2:$B$35,0),MATCH(ACY$1,[36]Historic!$B$2:$K$2,0))</f>
        <v>2870</v>
      </c>
      <c r="ACZ13" s="116">
        <f t="shared" si="61"/>
        <v>352.98076923076923</v>
      </c>
      <c r="ADA13" s="87">
        <v>51394</v>
      </c>
      <c r="ADB13" s="87">
        <f t="array" ref="ADB13">INDEX([36]Historic!$B$2:$K$35,MATCH($A13,[36]Historic!$B$2:$B$35,0),MATCH(ADB$1,[36]Historic!$B$2:$K$2,0))</f>
        <v>2800</v>
      </c>
      <c r="ADC13" s="116">
        <f t="shared" si="62"/>
        <v>311.04172580187338</v>
      </c>
      <c r="ADD13" s="87">
        <v>43832</v>
      </c>
      <c r="ADE13" s="87">
        <f t="array" ref="ADE13">INDEX([36]Historic!$B$2:$K$35,MATCH($A13,[36]Historic!$B$2:$B$35,0),MATCH(ADE$1,[36]Historic!$B$2:$K$2,0))</f>
        <v>2710</v>
      </c>
      <c r="ADF13" s="116">
        <f t="shared" si="63"/>
        <v>336.07576633892427</v>
      </c>
      <c r="ADG13" s="87">
        <v>46486</v>
      </c>
      <c r="ADH13" s="87">
        <f t="array" ref="ADH13">INDEX([36]Historic!$B$2:$K$35,MATCH($A13,[36]Historic!$B$2:$B$35,0),MATCH(ADH$1,[36]Historic!$B$2:$K$2,0))</f>
        <v>2660</v>
      </c>
      <c r="ADI13" s="116">
        <f t="shared" si="64"/>
        <v>323.51732237228418</v>
      </c>
      <c r="ADJ13" s="87">
        <v>44076</v>
      </c>
      <c r="ADK13" s="87">
        <f t="array" ref="ADK13">INDEX([36]Historic!$B$2:$K$35,MATCH($A13,[36]Historic!$B$2:$B$35,0),MATCH(ADK$1,[36]Historic!$B$2:$K$2,0))</f>
        <v>2620</v>
      </c>
      <c r="ADL13" s="116">
        <f t="shared" si="65"/>
        <v>294.88165680473372</v>
      </c>
      <c r="ADM13" s="87">
        <v>39868</v>
      </c>
      <c r="ADN13" s="87">
        <f t="array" ref="ADN13">INDEX([36]Historic!$B$2:$K$35,MATCH($A13,[36]Historic!$B$2:$B$35,0),MATCH(ADN$1,[36]Historic!$B$2:$K$2,0))</f>
        <v>2600</v>
      </c>
      <c r="ADO13" s="116">
        <f t="shared" si="66"/>
        <v>349.61234417756157</v>
      </c>
      <c r="ADP13" s="87">
        <f>INDEX('[2]All Previous Years'!$A$1:$EX$34,MATCH($A13,'[2]All Previous Years'!$A$1:$A$34,0),MATCH(ADP$1,'[2]All Previous Years'!$A$1:$EX$1,0))</f>
        <v>45995</v>
      </c>
      <c r="ADQ13" s="87">
        <f t="array" ref="ADQ13">INDEX([36]Historic!$B$2:$K$35,MATCH($A13,[36]Historic!$B$2:$B$35,0),MATCH(ADQ$1,[36]Historic!$B$2:$K$2,0))</f>
        <v>2530</v>
      </c>
      <c r="ADR13" s="116">
        <f t="shared" si="67"/>
        <v>434.80224229212087</v>
      </c>
      <c r="ADS13" s="32">
        <f>INDEX([4]Sheet1!$A$1:$CJ$34, MATCH($A13, [4]Sheet1!$A$1:$A$34, 0), MATCH(ADS$1, [4]Sheet1!$A$1:$CJ$1, 0))</f>
        <v>55846</v>
      </c>
      <c r="ADT13" s="87">
        <f t="array" ref="ADT13">INDEX([36]Historic!$B$2:$K$35,MATCH($A13,[36]Historic!$B$2:$B$35,0),MATCH(ADT$1,[36]Historic!$B$2:$K$2,0))</f>
        <v>2470</v>
      </c>
      <c r="ADU13" s="88">
        <f>INDEX('[6]Finance Indicators'!$B$3:$BO$35,MATCH($A13,'[6]Finance Indicators'!$A$3:$A$35,0),MATCH(ADU$1,'[6]Finance Indicators'!$B$2:$BO$2,0))</f>
        <v>438.53877046648125</v>
      </c>
      <c r="ADV13" s="88">
        <f>INDEX('[6]Finance Indicators'!$B$3:$BO$35,MATCH($A13,'[6]Finance Indicators'!$A$3:$A$35,0),MATCH(ADV$1,'[6]Finance Indicators'!$B$2:$BO$2,0))</f>
        <v>56782</v>
      </c>
      <c r="ADW13" s="88">
        <f>INDEX('[6]Finance Indicators'!$B$3:$BO$35,MATCH($A13,'[6]Finance Indicators'!$A$3:$A$35,0),MATCH(ADW$1,'[6]Finance Indicators'!$B$2:$BO$2,0))</f>
        <v>2490</v>
      </c>
      <c r="ADX13" s="88">
        <f t="array" ref="ADX13">INDEX('[7]Finance Indicators'!$A$2:$BO$35,MATCH($A13,'[7]Finance Indicators'!$A$2:$A$35,0),MATCH(ADX$1,'[7]Finance Indicators'!$A$2:$BO$2,0))</f>
        <v>440.66827304337215</v>
      </c>
      <c r="ADY13" s="250">
        <f t="array" ref="ADY13">INDEX('[7]Finance Indicators'!$A$2:$BO$35,MATCH($A13,'[7]Finance Indicators'!$A$2:$A$35,0),MATCH(ADY$1,'[7]Finance Indicators'!$A$2:$BO$2,0))</f>
        <v>57791</v>
      </c>
      <c r="ADZ13" s="277">
        <f t="array" ref="ADZ13">INDEX('[7]Finance Indicators'!$A$2:$BO$35,MATCH($A13,'[7]Finance Indicators'!$A$2:$A$35,0),MATCH(ADZ$1,'[7]Finance Indicators'!$A$2:$BO$2,0))</f>
        <v>2522</v>
      </c>
      <c r="AEA13" s="121">
        <f>(ACW13*100)/Deflators!$B$2</f>
        <v>428.96347564485495</v>
      </c>
      <c r="AEB13" s="137">
        <f>(ACZ13*100)/Deflators!$B$3</f>
        <v>409.60936656003577</v>
      </c>
      <c r="AEC13" s="137">
        <f>(ADC13*100)/Deflators!$B$4</f>
        <v>353.71003227810547</v>
      </c>
      <c r="AED13" s="137">
        <f>(ADF13*100)/Deflators!$B$5</f>
        <v>375.4072810235856</v>
      </c>
      <c r="AEE13" s="137">
        <f>(ADI13*100)/Deflators!$B$6</f>
        <v>356.46385018993954</v>
      </c>
      <c r="AEF13" s="137">
        <f>(ADL13*100)/Deflators!$B$7</f>
        <v>322.28225529067453</v>
      </c>
      <c r="AEG13" s="137">
        <f>(ADO13*100)/Deflators!$B$8</f>
        <v>372.87051544922218</v>
      </c>
      <c r="AEH13" s="137">
        <f>(ADR13*100)/Deflators!$B$9</f>
        <v>455.70377970391024</v>
      </c>
      <c r="AEI13" s="137">
        <f>(ADU13*100)/Deflators!$B$10</f>
        <v>449.25289033485456</v>
      </c>
      <c r="AEJ13" s="245">
        <f>(ADX13*100)/Deflators!$B$11</f>
        <v>440.66827304337215</v>
      </c>
      <c r="AEK13" s="115">
        <f>INDEX('[35]Raw Data'!$A$1:$BK$34,MATCH($A13,'[35]Raw Data'!$A$1:$A$34,0),MATCH(AEK$1,'[35]Raw Data'!$A$1:$BK$1,0))</f>
        <v>98.245103036481467</v>
      </c>
      <c r="AEL13" s="197">
        <f>INDEX('[35]Raw Data'!$A$1:$BK$34,MATCH($A13,'[35]Raw Data'!$A$1:$A$34,0),MATCH(AEL$1,'[35]Raw Data'!$A$1:$BK$1,0))</f>
        <v>6746</v>
      </c>
      <c r="AEM13" s="197">
        <f>INDEX('[35]Raw Data'!$A$1:$BK$34,MATCH($A13,'[35]Raw Data'!$A$1:$A$34,0),MATCH(AEM$1,'[35]Raw Data'!$A$1:$BK$1,0))</f>
        <v>68665</v>
      </c>
      <c r="AEN13" s="116">
        <f>INDEX('[35]Raw Data'!$A$1:$BK$34,MATCH($A13,'[35]Raw Data'!$A$1:$A$34,0),MATCH(AEN$1,'[35]Raw Data'!$A$1:$BK$1,0))</f>
        <v>99.830890642615557</v>
      </c>
      <c r="AEO13" s="197">
        <f>INDEX('[35]Raw Data'!$A$1:$BK$34,MATCH($A13,'[35]Raw Data'!$A$1:$A$34,0),MATCH(AEO$1,'[35]Raw Data'!$A$1:$BK$1,0))</f>
        <v>7084</v>
      </c>
      <c r="AEP13" s="197">
        <f>INDEX('[35]Raw Data'!$A$1:$BK$34,MATCH($A13,'[35]Raw Data'!$A$1:$A$34,0),MATCH(AEP$1,'[35]Raw Data'!$A$1:$BK$1,0))</f>
        <v>70960</v>
      </c>
      <c r="AEQ13" s="116">
        <f>INDEX('[35]Raw Data'!$A$1:$BK$34,MATCH($A13,'[35]Raw Data'!$A$1:$A$34,0),MATCH(AEQ$1,'[35]Raw Data'!$A$1:$BK$1,0))</f>
        <v>98.176163258624683</v>
      </c>
      <c r="AER13" s="197">
        <f>INDEX('[35]Raw Data'!$A$1:$BK$34,MATCH($A13,'[35]Raw Data'!$A$1:$A$34,0),MATCH(AER$1,'[35]Raw Data'!$A$1:$BK$1,0))</f>
        <v>7197</v>
      </c>
      <c r="AES13" s="197">
        <f>INDEX('[35]Raw Data'!$A$1:$BK$34,MATCH($A13,'[35]Raw Data'!$A$1:$A$34,0),MATCH(AES$1,'[35]Raw Data'!$A$1:$BK$1,0))</f>
        <v>73307</v>
      </c>
      <c r="AET13" s="116">
        <f>INDEX('[35]Raw Data'!$A$1:$BK$34,MATCH($A13,'[35]Raw Data'!$A$1:$A$34,0),MATCH(AET$1,'[35]Raw Data'!$A$1:$BK$1,0))</f>
        <v>99.28643697747485</v>
      </c>
      <c r="AEU13" s="197">
        <f>INDEX('[35]Raw Data'!$A$1:$BK$34,MATCH($A13,'[35]Raw Data'!$A$1:$A$34,0),MATCH(AEU$1,'[35]Raw Data'!$A$1:$BK$1,0))</f>
        <v>7458</v>
      </c>
      <c r="AEV13" s="197">
        <f>INDEX('[35]Raw Data'!$A$1:$BK$34,MATCH($A13,'[35]Raw Data'!$A$1:$A$34,0),MATCH(AEV$1,'[35]Raw Data'!$A$1:$BK$1,0))</f>
        <v>75116</v>
      </c>
      <c r="AEW13" s="116">
        <f>INDEX('[35]Raw Data'!$A$1:$BK$34,MATCH($A13,'[35]Raw Data'!$A$1:$A$34,0),MATCH(AEW$1,'[35]Raw Data'!$A$1:$BK$1,0))</f>
        <v>107.6823170335736</v>
      </c>
      <c r="AEX13" s="197">
        <f>INDEX('[35]Raw Data'!$A$1:$BK$34,MATCH($A13,'[35]Raw Data'!$A$1:$A$34,0),MATCH(AEX$1,'[35]Raw Data'!$A$1:$BK$1,0))</f>
        <v>8291</v>
      </c>
      <c r="AEY13" s="197">
        <f>INDEX('[35]Raw Data'!$A$1:$BK$34,MATCH($A13,'[35]Raw Data'!$A$1:$A$34,0),MATCH(AEY$1,'[35]Raw Data'!$A$1:$BK$1,0))</f>
        <v>76995</v>
      </c>
      <c r="AEZ13" s="116">
        <f>INDEX('[35]Raw Data'!$A$1:$BK$34,MATCH($A13,'[35]Raw Data'!$A$1:$A$34,0),MATCH(AEZ$1,'[35]Raw Data'!$A$1:$BK$1,0))</f>
        <v>107.84757714951154</v>
      </c>
      <c r="AFA13" s="197">
        <f>INDEX('[35]Raw Data'!$A$1:$BK$34,MATCH($A13,'[35]Raw Data'!$A$1:$A$34,0),MATCH(AFA$1,'[35]Raw Data'!$A$1:$BK$1,0))</f>
        <v>8335</v>
      </c>
      <c r="AFB13" s="197">
        <f>INDEX('[35]Raw Data'!$A$1:$BK$34,MATCH($A13,'[35]Raw Data'!$A$1:$A$34,0),MATCH(AFB$1,'[35]Raw Data'!$A$1:$BK$1,0))</f>
        <v>77285</v>
      </c>
      <c r="AFC13" s="116">
        <f>INDEX('[35]Raw Data'!$A$1:$BK$34,MATCH($A13,'[35]Raw Data'!$A$1:$A$34,0),MATCH(AFC$1,'[35]Raw Data'!$A$1:$BK$1,0))</f>
        <v>109.53081575935916</v>
      </c>
      <c r="AFD13" s="197">
        <f>INDEX('[35]Raw Data'!$A$1:$BK$34,MATCH($A13,'[35]Raw Data'!$A$1:$A$34,0),MATCH(AFD$1,'[35]Raw Data'!$A$1:$BK$1,0))</f>
        <v>8040</v>
      </c>
      <c r="AFE13" s="197">
        <f>INDEX('[35]Raw Data'!$A$1:$BK$34,MATCH($A13,'[35]Raw Data'!$A$1:$A$34,0),MATCH(AFE$1,'[35]Raw Data'!$A$1:$BK$1,0))</f>
        <v>73404</v>
      </c>
      <c r="AFF13" s="116">
        <f>INDEX('[35]Raw Data'!$A$1:$BK$34,MATCH($A13,'[35]Raw Data'!$A$1:$A$34,0),MATCH(AFF$1,'[35]Raw Data'!$A$1:$BK$1,0))</f>
        <v>111.48242213607806</v>
      </c>
      <c r="AFG13" s="197">
        <f>INDEX('[35]Raw Data'!$A$1:$BK$34,MATCH($A13,'[35]Raw Data'!$A$1:$A$34,0),MATCH(AFG$1,'[35]Raw Data'!$A$1:$BK$1,0))</f>
        <v>8340</v>
      </c>
      <c r="AFH13" s="197">
        <f>INDEX('[35]Raw Data'!$A$1:$BK$34,MATCH($A13,'[35]Raw Data'!$A$1:$A$34,0),MATCH(AFH$1,'[35]Raw Data'!$A$1:$BK$1,0))</f>
        <v>74810</v>
      </c>
      <c r="AFI13" s="116">
        <f>INDEX('[15]1819 Collected Indicators'!$A$3:$CV$36,MATCH($A13,'[15]1819 Collected Indicators'!$A$3:$A$36,0),MATCH(AFI$1,'[15]1819 Collected Indicators'!$A$3:$CV$3,0))</f>
        <v>111.67713146151719</v>
      </c>
      <c r="AFJ13" s="197">
        <f>INDEX('[15]1819 Collected Indicators'!$A$3:$CV$36,MATCH($A13,'[15]1819 Collected Indicators'!$A$3:$A$36,0),MATCH(AFJ$1,'[15]1819 Collected Indicators'!$A$3:$CV$3,0))</f>
        <v>8484</v>
      </c>
      <c r="AFK13" s="222">
        <f>INDEX('[15]1819 Collected Indicators'!$A$3:$CV$36,MATCH($A13,'[15]1819 Collected Indicators'!$A$3:$A$36,0),MATCH(AFK$1,'[15]1819 Collected Indicators'!$A$3:$CV$3,0))</f>
        <v>75969</v>
      </c>
      <c r="AFL13" s="311">
        <f>INDEX('[11]1920 Collected Indicators'!$A$3:$CV$36,MATCH($A13,'[11]1920 Collected Indicators'!$A$3:$A$36,0),MATCH(AFL$1,'[11]1920 Collected Indicators'!$A$3:$CV$3,0))</f>
        <v>118.7373991935484</v>
      </c>
      <c r="AFM13" s="197">
        <f>INDEX('[11]1920 Collected Indicators'!$A$3:$CV$36,MATCH($A13,'[11]1920 Collected Indicators'!$A$3:$A$36,0),MATCH(AFM$1,'[11]1920 Collected Indicators'!$A$3:$CV$3,0))</f>
        <v>9423</v>
      </c>
      <c r="AFN13" s="197">
        <f>INDEX('[11]1920 Collected Indicators'!$A$3:$CV$36,MATCH($A13,'[11]1920 Collected Indicators'!$A$3:$A$36,0),MATCH(AFN$1,'[11]1920 Collected Indicators'!$A$3:$CV$3,0))</f>
        <v>79360</v>
      </c>
      <c r="AFO13" s="133">
        <f>INDEX('[35]Raw Data'!$A$1:$BK$34,MATCH($A13,'[35]Raw Data'!$A$1:$A$34,0),MATCH(AFO$1,'[35]Raw Data'!$A$1:$BK$1,0))</f>
        <v>81.502890173410407</v>
      </c>
      <c r="AFP13" s="133">
        <f>INDEX('[35]Raw Data'!$A$1:$BK$34,MATCH($A13,'[35]Raw Data'!$A$1:$A$34,0),MATCH(AFP$1,'[35]Raw Data'!$A$1:$BK$1,0))</f>
        <v>78.070175438596493</v>
      </c>
      <c r="AFQ13" s="133">
        <f>INDEX('[35]Raw Data'!$A$1:$BK$34,MATCH($A13,'[35]Raw Data'!$A$1:$A$34,0),MATCH(AFQ$1,'[35]Raw Data'!$A$1:$BK$1,0))</f>
        <v>80.523255813953483</v>
      </c>
      <c r="AFR13" s="133">
        <f>INDEX('[35]Raw Data'!$A$1:$BK$34,MATCH($A13,'[35]Raw Data'!$A$1:$A$34,0),MATCH(AFR$1,'[35]Raw Data'!$A$1:$BK$1,0))</f>
        <v>82.47126436781609</v>
      </c>
      <c r="AFS13" s="133">
        <f>INDEX('[35]Raw Data'!$A$1:$BK$34,MATCH($A13,'[35]Raw Data'!$A$1:$A$34,0),MATCH(AFS$1,'[35]Raw Data'!$A$1:$BK$1,0))</f>
        <v>81.04956268221575</v>
      </c>
      <c r="AFT13" s="133">
        <f>INDEX('[35]Raw Data'!$A$1:$BK$34,MATCH($A13,'[35]Raw Data'!$A$1:$A$34,0),MATCH(AFT$1,'[35]Raw Data'!$A$1:$BK$1,0))</f>
        <v>85.542168674698786</v>
      </c>
      <c r="AFU13" s="133">
        <f>INDEX('[35]Raw Data'!$A$1:$BK$34,MATCH($A13,'[35]Raw Data'!$A$1:$A$34,0),MATCH(AFU$1,'[35]Raw Data'!$A$1:$BK$1,0))</f>
        <v>86.725663716814154</v>
      </c>
      <c r="AFV13" s="136">
        <f>INDEX('[15]1819 Collected Indicators'!$A$3:$CV$36,MATCH($A13,'[15]1819 Collected Indicators'!$A$3:$A$36,0),MATCH(AFV$1,'[15]1819 Collected Indicators'!$A$3:$CV$3,0))</f>
        <v>83.33</v>
      </c>
      <c r="AFW13" s="120">
        <f>INDEX('[11]1920 Collected Indicators'!$A$3:$CV$36,MATCH($A13,'[11]1920 Collected Indicators'!$A$3:$A$36,0),MATCH(AFW$1,'[11]1920 Collected Indicators'!$A$3:$CV$3,0))</f>
        <v>80.911680911680918</v>
      </c>
      <c r="AFX13" s="115">
        <f>INDEX('[35]Raw Data'!$A$1:$BK$34,MATCH($A13,'[35]Raw Data'!$A$1:$A$34,0),MATCH(AFX$1,'[35]Raw Data'!$A$1:$BK$1,0))</f>
        <v>1591.9117647058822</v>
      </c>
      <c r="AFY13" s="213">
        <f>INDEX('[35]Raw Data'!$A$1:$BK$34,MATCH($A13,'[35]Raw Data'!$A$1:$A$34,0),MATCH(AFY$1,'[35]Raw Data'!$A$1:$BK$1,0))</f>
        <v>55857</v>
      </c>
      <c r="AFZ13" s="213">
        <f>INDEX('[35]Raw Data'!$A$1:$BK$34,MATCH($A13,'[35]Raw Data'!$A$1:$A$34,0),MATCH(AFZ$1,'[35]Raw Data'!$A$1:$BK$1,0))</f>
        <v>35088</v>
      </c>
      <c r="AGA13" s="116">
        <f>INDEX('[35]Raw Data'!$A$1:$BK$34,MATCH($A13,'[35]Raw Data'!$A$1:$A$34,0),MATCH(AGA$1,'[35]Raw Data'!$A$1:$BK$1,0))</f>
        <v>1860.8077216154434</v>
      </c>
      <c r="AGB13" s="213">
        <f>INDEX('[35]Raw Data'!$A$1:$BK$34,MATCH($A13,'[35]Raw Data'!$A$1:$A$34,0),MATCH(AGB$1,'[35]Raw Data'!$A$1:$BK$1,0))</f>
        <v>65934</v>
      </c>
      <c r="AGC13" s="213">
        <f>INDEX('[35]Raw Data'!$A$1:$BK$34,MATCH($A13,'[35]Raw Data'!$A$1:$A$34,0),MATCH(AGC$1,'[35]Raw Data'!$A$1:$BK$1,0))</f>
        <v>35433</v>
      </c>
      <c r="AGD13" s="116">
        <f>INDEX('[35]Raw Data'!$A$1:$BK$34,MATCH($A13,'[35]Raw Data'!$A$1:$A$34,0),MATCH(AGD$1,'[35]Raw Data'!$A$1:$BK$1,0))</f>
        <v>1678.5724345793076</v>
      </c>
      <c r="AGE13" s="213">
        <f>INDEX('[35]Raw Data'!$A$1:$BK$34,MATCH($A13,'[35]Raw Data'!$A$1:$A$34,0),MATCH(AGE$1,'[35]Raw Data'!$A$1:$BK$1,0))</f>
        <v>59591</v>
      </c>
      <c r="AGF13" s="213">
        <f>INDEX('[35]Raw Data'!$A$1:$BK$34,MATCH($A13,'[35]Raw Data'!$A$1:$A$34,0),MATCH(AGF$1,'[35]Raw Data'!$A$1:$BK$1,0))</f>
        <v>35501</v>
      </c>
      <c r="AGG13" s="116">
        <f>INDEX('[35]Raw Data'!$A$1:$BK$34,MATCH($A13,'[35]Raw Data'!$A$1:$A$34,0),MATCH(AGG$1,'[35]Raw Data'!$A$1:$BK$1,0))</f>
        <v>1395.3005249712248</v>
      </c>
      <c r="AGH13" s="213">
        <f>INDEX('[35]Raw Data'!$A$1:$BK$34,MATCH($A13,'[35]Raw Data'!$A$1:$A$34,0),MATCH(AGH$1,'[35]Raw Data'!$A$1:$BK$1,0))</f>
        <v>49702</v>
      </c>
      <c r="AGI13" s="213">
        <f>INDEX('[35]Raw Data'!$A$1:$BK$34,MATCH($A13,'[35]Raw Data'!$A$1:$A$34,0),MATCH(AGI$1,'[35]Raw Data'!$A$1:$BK$1,0))</f>
        <v>35621</v>
      </c>
      <c r="AGJ13" s="116">
        <f>INDEX('[35]Raw Data'!$A$1:$BK$34,MATCH($A13,'[35]Raw Data'!$A$1:$A$34,0),MATCH(AGJ$1,'[35]Raw Data'!$A$1:$BK$1,0))</f>
        <v>1502.0400178850884</v>
      </c>
      <c r="AGK13" s="213">
        <f>INDEX('[35]Raw Data'!$A$1:$BK$34,MATCH($A13,'[35]Raw Data'!$A$1:$A$34,0),MATCH(AGK$1,'[35]Raw Data'!$A$1:$BK$1,0))</f>
        <v>53749</v>
      </c>
      <c r="AGL13" s="213">
        <f>INDEX('[35]Raw Data'!$A$1:$BK$34,MATCH($A13,'[35]Raw Data'!$A$1:$A$34,0),MATCH(AGL$1,'[35]Raw Data'!$A$1:$BK$1,0))</f>
        <v>35784</v>
      </c>
      <c r="AGM13" s="116">
        <f>INDEX('[15]1819 Collected Indicators'!$A$3:$CV$36,MATCH($A13,'[15]1819 Collected Indicators'!$A$3:$A$36,0),MATCH(AGM$1,'[15]1819 Collected Indicators'!$A$3:$CV$3,0))</f>
        <v>1620.63</v>
      </c>
      <c r="AGN13" s="213">
        <f>INDEX('[15]1819 Collected Indicators'!$A$3:$CV$36,MATCH($A13,'[15]1819 Collected Indicators'!$A$3:$A$36,0),MATCH(AGN$1,'[15]1819 Collected Indicators'!$A$3:$CV$3,0))</f>
        <v>58328</v>
      </c>
      <c r="AGO13" s="228">
        <f>INDEX('[15]1819 Collected Indicators'!$A$3:$CV$36,MATCH($A13,'[15]1819 Collected Indicators'!$A$3:$A$36,0),MATCH(AGO$1,'[15]1819 Collected Indicators'!$A$3:$CV$3,0))</f>
        <v>35991</v>
      </c>
      <c r="AGP13" s="213">
        <f>INDEX('[11]1920 Collected Indicators'!$A$3:$CV$36,MATCH($A13,'[11]1920 Collected Indicators'!$A$3:$A$36,0),MATCH(AGP$1,'[11]1920 Collected Indicators'!$A$3:$CV$3,0))</f>
        <v>1175.1432566556082</v>
      </c>
      <c r="AGQ13" s="213">
        <f>INDEX('[11]1920 Collected Indicators'!$A$3:$CV$36,MATCH($A13,'[11]1920 Collected Indicators'!$A$3:$A$36,0),MATCH(AGQ$1,'[11]1920 Collected Indicators'!$A$3:$CV$3,0))</f>
        <v>42861</v>
      </c>
      <c r="AGR13" s="306">
        <f>INDEX('[11]1920 Collected Indicators'!$A$3:$CV$36,MATCH($A13,'[11]1920 Collected Indicators'!$A$3:$A$36,0),MATCH(AGR$1,'[11]1920 Collected Indicators'!$A$3:$CV$3,0))</f>
        <v>36473</v>
      </c>
      <c r="AGS13" s="217">
        <v>2.39</v>
      </c>
      <c r="AGT13" s="208">
        <v>9356</v>
      </c>
      <c r="AGU13" s="87">
        <v>3912923</v>
      </c>
      <c r="AGV13" s="88">
        <v>2.2744007032151323</v>
      </c>
      <c r="AGW13" s="87">
        <v>8893</v>
      </c>
      <c r="AGX13" s="87">
        <v>3910041</v>
      </c>
      <c r="AGY13" s="116">
        <v>2.1239011682812974</v>
      </c>
      <c r="AGZ13" s="87">
        <v>9394</v>
      </c>
      <c r="AHA13" s="32">
        <v>4422993</v>
      </c>
      <c r="AHB13" s="116">
        <v>2.3389618543324109</v>
      </c>
      <c r="AHC13" s="87">
        <v>9213</v>
      </c>
      <c r="AHD13" s="87">
        <v>3938927</v>
      </c>
      <c r="AHE13" s="116">
        <v>2.5260620082544332</v>
      </c>
      <c r="AHF13" s="87">
        <v>9346</v>
      </c>
      <c r="AHG13" s="87">
        <v>3699830</v>
      </c>
      <c r="AHH13" s="116">
        <v>2.170632416687889</v>
      </c>
      <c r="AHI13" s="87">
        <v>8029</v>
      </c>
      <c r="AHJ13" s="87">
        <v>3698922</v>
      </c>
      <c r="AHK13" s="116">
        <f t="shared" si="68"/>
        <v>2.0226253344441463</v>
      </c>
      <c r="AHL13" s="87">
        <f>INDEX('[2]All Previous Years'!$A$1:$EX$34,MATCH($A13,'[2]All Previous Years'!$A$1:$A$34,0),MATCH(AHL$1,'[2]All Previous Years'!$A$1:$EX$1,0))</f>
        <v>7667</v>
      </c>
      <c r="AHM13" s="131">
        <f>INDEX('[29]SPI Raw Data 1617'!$A$3:$AN$37,MATCH($A13,'[29]SPI Raw Data 1617'!$A$3:$A$37,0),MATCH(AHM$1,'[29]SPI Raw Data 1617'!$A$37:$AN$37,0))</f>
        <v>3790618</v>
      </c>
      <c r="AHN13" s="88">
        <f t="shared" si="69"/>
        <v>2.1994649632626082</v>
      </c>
      <c r="AHO13" s="32">
        <f>INDEX([4]Sheet1!$A$1:$CJ$34, MATCH($A13, [4]Sheet1!$A$1:$A$34, 0), MATCH(AHO$1, [4]Sheet1!$A$1:$CJ$1, 0))</f>
        <v>8239</v>
      </c>
      <c r="AHP13" s="32">
        <f>INDEX('[5]Finance Indicators'!$A$2:$BO$35,MATCH($A13,'[5]Finance Indicators'!$A$2:$A$35,0),MATCH(AHP$1,'[5]Finance Indicators'!$A$2:$BO$2,0))</f>
        <v>3745911</v>
      </c>
      <c r="AHQ13" s="88">
        <f>INDEX('[6]Finance Indicators'!$B$3:$BO$35,MATCH($A13,'[6]Finance Indicators'!$A$3:$A$35,0),MATCH(AHQ$1,'[6]Finance Indicators'!$B$2:$BO$2,0))</f>
        <v>2.0195947940178938</v>
      </c>
      <c r="AHR13" s="88">
        <f>INDEX('[6]Finance Indicators'!$B$3:$BO$35,MATCH($A13,'[6]Finance Indicators'!$A$3:$A$35,0),MATCH(AHR$1,'[6]Finance Indicators'!$B$2:$BO$2,0))</f>
        <v>7438</v>
      </c>
      <c r="AHS13" s="88">
        <f>INDEX('[6]Finance Indicators'!$B$3:$BO$35,MATCH($A13,'[6]Finance Indicators'!$A$3:$A$35,0),MATCH(AHS$1,'[6]Finance Indicators'!$B$2:$BO$2,0))</f>
        <v>3682917</v>
      </c>
      <c r="AHT13" s="88">
        <f t="array" ref="AHT13">INDEX('[7]Finance Indicators'!$A$2:$BO$35,MATCH($A13,'[7]Finance Indicators'!$A$2:$A$35,0),MATCH(AHT$1,'[7]Finance Indicators'!$A$2:$BO$2,0))</f>
        <v>2.0206770787626698</v>
      </c>
      <c r="AHU13" s="250">
        <f t="array" ref="AHU13">INDEX('[7]Finance Indicators'!$A$2:$BO$35,MATCH($A13,'[7]Finance Indicators'!$A$2:$A$35,0),MATCH(AHU$1,'[7]Finance Indicators'!$A$2:$BO$2,0))</f>
        <v>7115</v>
      </c>
      <c r="AHV13" s="250">
        <f t="array" ref="AHV13">INDEX('[7]Finance Indicators'!$A$2:$BO$35,MATCH($A13,'[7]Finance Indicators'!$A$2:$A$35,0),MATCH(AHV$1,'[7]Finance Indicators'!$A$2:$BO$2,0))</f>
        <v>3521097</v>
      </c>
      <c r="AHW13" s="119">
        <f>(AGS13*100)/Deflators!$B$2</f>
        <v>2.8154761659340344</v>
      </c>
      <c r="AHX13" s="137">
        <f>(AGV13*100)/Deflators!$B$3</f>
        <v>2.6392821155041037</v>
      </c>
      <c r="AHY13" s="137">
        <f>(AGY13*100)/Deflators!$B$4</f>
        <v>2.4152552164876102</v>
      </c>
      <c r="AHZ13" s="137">
        <f>(AHB13*100)/Deflators!$B$5</f>
        <v>2.6126945114730726</v>
      </c>
      <c r="AIA13" s="137">
        <f>(AHE13*100)/Deflators!$B$6</f>
        <v>2.7833124442243089</v>
      </c>
      <c r="AIB13" s="137">
        <f>(AHH13*100)/Deflators!$B$7</f>
        <v>2.3723290157734565</v>
      </c>
      <c r="AIC13" s="137">
        <f>(AHK13*100)/Deflators!$B$8</f>
        <v>2.1571817001742128</v>
      </c>
      <c r="AID13" s="137">
        <f>(AHN13*100)/Deflators!$B$9</f>
        <v>2.3051962469220584</v>
      </c>
      <c r="AIE13" s="137">
        <f>(AHQ13*100)/Deflators!$B$10</f>
        <v>2.0689363395456324</v>
      </c>
      <c r="AIF13" s="301">
        <f>(AHT13*100)/Deflators!$B$11</f>
        <v>2.0206770787626698</v>
      </c>
      <c r="AIG13" s="121">
        <v>3.8583395587956062</v>
      </c>
      <c r="AIH13" s="87">
        <v>10221</v>
      </c>
      <c r="AII13" s="87">
        <v>2649067</v>
      </c>
      <c r="AIJ13" s="88">
        <v>3.4022721677042664</v>
      </c>
      <c r="AIK13" s="87">
        <v>9673</v>
      </c>
      <c r="AIL13" s="87">
        <v>2843100</v>
      </c>
      <c r="AIM13" s="123">
        <v>3.1853793883121879</v>
      </c>
      <c r="AIN13" s="87">
        <v>9794</v>
      </c>
      <c r="AIO13" s="32">
        <v>3074673</v>
      </c>
      <c r="AIP13" s="116">
        <v>1.1664964938262521</v>
      </c>
      <c r="AIQ13" s="87">
        <v>9511</v>
      </c>
      <c r="AIR13" s="87">
        <v>8153475</v>
      </c>
      <c r="AIS13" s="116">
        <v>1.0383078250601754</v>
      </c>
      <c r="AIT13" s="87">
        <v>9145</v>
      </c>
      <c r="AIU13" s="87">
        <v>8807600</v>
      </c>
      <c r="AIV13" s="116">
        <v>1.0586468951196482</v>
      </c>
      <c r="AIW13" s="87">
        <v>9189</v>
      </c>
      <c r="AIX13" s="87">
        <v>8679948</v>
      </c>
      <c r="AIY13" s="116">
        <f t="shared" si="70"/>
        <v>0.81382810362494173</v>
      </c>
      <c r="AIZ13" s="87">
        <f>INDEX('[2]All Previous Years'!$A$1:$EX$34,MATCH($A13,'[2]All Previous Years'!$A$1:$A$34,0),MATCH(AIZ$1,'[2]All Previous Years'!$A$1:$EX$1,0))</f>
        <v>9102</v>
      </c>
      <c r="AJA13" s="131">
        <f>INDEX('[29]SPI Raw Data 1617'!$A$3:$AN$37,MATCH($A13,'[29]SPI Raw Data 1617'!$A$3:$A$37,0),MATCH(AJA$1,'[29]SPI Raw Data 1617'!$A$37:$AN$37,0))</f>
        <v>11184180</v>
      </c>
      <c r="AJB13" s="88">
        <f t="shared" si="71"/>
        <v>0.99736652072324294</v>
      </c>
      <c r="AJC13" s="32">
        <f>INDEX([4]Sheet1!$A$1:$CJ$34, MATCH($A13, [4]Sheet1!$A$1:$A$34, 0), MATCH(AJC$1, [4]Sheet1!$A$1:$CJ$1, 0))</f>
        <v>8780</v>
      </c>
      <c r="AJD13" s="32">
        <f>INDEX('[5]Finance Indicators'!$A$2:$BO$35,MATCH($A13,'[5]Finance Indicators'!$A$2:$A$35,0),MATCH(AJD$1,'[5]Finance Indicators'!$A$2:$BO$2,0))</f>
        <v>8803183</v>
      </c>
      <c r="AJE13" s="88">
        <f>INDEX('[6]Finance Indicators'!$B$3:$BO$35,MATCH($A13,'[6]Finance Indicators'!$A$3:$A$35,0),MATCH(AJE$1,'[6]Finance Indicators'!$B$2:$BO$2,0))</f>
        <v>1.032011413848988</v>
      </c>
      <c r="AJF13" s="88">
        <f>INDEX('[6]Finance Indicators'!$B$3:$BO$35,MATCH($A13,'[6]Finance Indicators'!$A$3:$A$35,0),MATCH(AJF$1,'[6]Finance Indicators'!$B$2:$BO$2,0))</f>
        <v>9313</v>
      </c>
      <c r="AJG13" s="88">
        <f>INDEX('[6]Finance Indicators'!$B$3:$BO$35,MATCH($A13,'[6]Finance Indicators'!$A$3:$A$35,0),MATCH(AJG$1,'[6]Finance Indicators'!$B$2:$BO$2,0))</f>
        <v>9024125</v>
      </c>
      <c r="AJH13" s="88">
        <f t="array" ref="AJH13">INDEX('[7]Finance Indicators'!$A$2:$BO$35,MATCH($A13,'[7]Finance Indicators'!$A$2:$A$35,0),MATCH(AJH$1,'[7]Finance Indicators'!$A$2:$BO$2,0))</f>
        <v>0.87576338708572299</v>
      </c>
      <c r="AJI13" s="250">
        <f t="array" ref="AJI13">INDEX('[7]Finance Indicators'!$A$2:$BO$35,MATCH($A13,'[7]Finance Indicators'!$A$2:$A$35,0),MATCH(AJI$1,'[7]Finance Indicators'!$A$2:$BO$2,0))</f>
        <v>9305</v>
      </c>
      <c r="AJJ13" s="250">
        <f t="array" ref="AJJ13">INDEX('[7]Finance Indicators'!$A$2:$BO$35,MATCH($A13,'[7]Finance Indicators'!$A$2:$A$35,0),MATCH(AJJ$1,'[7]Finance Indicators'!$A$2:$BO$2,0))</f>
        <v>10625016</v>
      </c>
      <c r="AJK13" s="119">
        <f>(AIG13*100)/Deflators!$B$2</f>
        <v>4.545214672748731</v>
      </c>
      <c r="AJL13" s="137">
        <f>(AIJ13*100)/Deflators!$B$3</f>
        <v>3.9480976556178478</v>
      </c>
      <c r="AJM13" s="137">
        <f>(AIM13*100)/Deflators!$B$4</f>
        <v>3.6223456623166981</v>
      </c>
      <c r="AJN13" s="137">
        <f>(AIP13*100)/Deflators!$B$5</f>
        <v>1.3030135491210519</v>
      </c>
      <c r="AJO13" s="137">
        <f>(AIS13*100)/Deflators!$B$6</f>
        <v>1.1440475653337088</v>
      </c>
      <c r="AJP13" s="137">
        <f>(AIV13*100)/Deflators!$B$7</f>
        <v>1.1570170644475075</v>
      </c>
      <c r="AJQ13" s="137">
        <f>(AIY13*100)/Deflators!$B$8</f>
        <v>0.86796850723204777</v>
      </c>
      <c r="AJR13" s="137">
        <f>(AJB13*100)/Deflators!$B$9</f>
        <v>1.0453112910543889</v>
      </c>
      <c r="AJS13" s="137">
        <f>(AJE13*100)/Deflators!$B$10</f>
        <v>1.057224906333919</v>
      </c>
      <c r="AJT13" s="245">
        <f>(AJH13*100)/Deflators!$B$11</f>
        <v>0.87576338708572299</v>
      </c>
      <c r="AJU13" s="119">
        <v>2.1397460058820634</v>
      </c>
      <c r="AJV13" s="87">
        <v>2390</v>
      </c>
      <c r="AJW13" s="87">
        <v>1116955</v>
      </c>
      <c r="AJX13" s="88">
        <v>1.3822984104227145</v>
      </c>
      <c r="AJY13" s="87">
        <v>2098</v>
      </c>
      <c r="AJZ13" s="87">
        <v>1517762</v>
      </c>
      <c r="AKA13" s="116">
        <v>1.3890507486159522</v>
      </c>
      <c r="AKB13" s="87">
        <v>2360</v>
      </c>
      <c r="AKC13" s="32">
        <v>1699002</v>
      </c>
      <c r="AKD13" s="116">
        <v>1.4047896805035345</v>
      </c>
      <c r="AKE13" s="87">
        <v>2412</v>
      </c>
      <c r="AKF13" s="87">
        <v>1716983</v>
      </c>
      <c r="AKG13" s="116">
        <v>1.4681156212905506</v>
      </c>
      <c r="AKH13" s="87">
        <v>2554</v>
      </c>
      <c r="AKI13" s="87">
        <v>1250000</v>
      </c>
      <c r="AKJ13" s="116">
        <v>2.0488188976377955</v>
      </c>
      <c r="AKK13" s="87">
        <v>2602</v>
      </c>
      <c r="AKL13" s="87">
        <v>1270000</v>
      </c>
      <c r="AKM13" s="116">
        <f t="shared" si="72"/>
        <v>1.9472096485735939</v>
      </c>
      <c r="AKN13" s="87">
        <f>INDEX('[2]All Previous Years'!$A$1:$EX$34,MATCH($A13,'[2]All Previous Years'!$A$1:$A$34,0),MATCH(AKN$1,'[2]All Previous Years'!$A$1:$EX$1,0))</f>
        <v>2600</v>
      </c>
      <c r="AKO13" s="131">
        <f>INDEX('[29]SPI Raw Data 1617'!$A$3:$AN$37,MATCH($A13,'[29]SPI Raw Data 1617'!$A$3:$A$37,0),MATCH(AKO$1,'[29]SPI Raw Data 1617'!$A$37:$AN$37,0))</f>
        <v>1335244</v>
      </c>
      <c r="AKP13" s="88">
        <f t="shared" si="73"/>
        <v>3.9646918013165768</v>
      </c>
      <c r="AKQ13" s="32">
        <f>INDEX([4]Sheet1!$A$1:$CJ$34, MATCH($A13, [4]Sheet1!$A$1:$A$34, 0), MATCH(AKQ$1, [4]Sheet1!$A$1:$CJ$1, 0))</f>
        <v>2438</v>
      </c>
      <c r="AKR13" s="32">
        <f>INDEX('[5]Finance Indicators'!$A$2:$BO$35,MATCH($A13,'[5]Finance Indicators'!$A$2:$A$35,0),MATCH(AKR$1,'[5]Finance Indicators'!$A$2:$BO$2,0))</f>
        <v>614928</v>
      </c>
      <c r="AKS13" s="88">
        <f>INDEX('[6]Finance Indicators'!$B$3:$BO$35,MATCH($A13,'[6]Finance Indicators'!$A$3:$A$35,0),MATCH(AKS$1,'[6]Finance Indicators'!$B$2:$BO$2,0))</f>
        <v>3.5025533881570152</v>
      </c>
      <c r="AKT13" s="88">
        <f>INDEX('[6]Finance Indicators'!$B$3:$BO$35,MATCH($A13,'[6]Finance Indicators'!$A$3:$A$35,0),MATCH(AKT$1,'[6]Finance Indicators'!$B$2:$BO$2,0))</f>
        <v>2751</v>
      </c>
      <c r="AKU13" s="88">
        <f>INDEX('[6]Finance Indicators'!$B$3:$BO$35,MATCH($A13,'[6]Finance Indicators'!$A$3:$A$35,0),MATCH(AKU$1,'[6]Finance Indicators'!$B$2:$BO$2,0))</f>
        <v>785427</v>
      </c>
      <c r="AKV13" s="88">
        <f t="array" ref="AKV13">INDEX('[7]Finance Indicators'!$A$2:$BO$35,MATCH($A13,'[7]Finance Indicators'!$A$2:$A$35,0),MATCH(AKV$1,'[7]Finance Indicators'!$A$2:$BO$2,0))</f>
        <v>3.8203450138583532</v>
      </c>
      <c r="AKW13" s="250">
        <f t="array" ref="AKW13">INDEX('[7]Finance Indicators'!$A$2:$BO$35,MATCH($A13,'[7]Finance Indicators'!$A$2:$A$35,0),MATCH(AKW$1,'[7]Finance Indicators'!$A$2:$BO$2,0))</f>
        <v>3133</v>
      </c>
      <c r="AKX13" s="250">
        <f t="array" ref="AKX13">INDEX('[7]Finance Indicators'!$A$2:$BO$35,MATCH($A13,'[7]Finance Indicators'!$A$2:$A$35,0),MATCH(AKX$1,'[7]Finance Indicators'!$A$2:$BO$2,0))</f>
        <v>820083</v>
      </c>
      <c r="AKY13" s="119">
        <f>IFERROR((AJU13*100)/Deflators!$B$2,"NA")</f>
        <v>2.5206710797964416</v>
      </c>
      <c r="AKZ13" s="88">
        <f>IFERROR((AJX13*100)/Deflators!$B$3,"NA")</f>
        <v>1.6040601235134846</v>
      </c>
      <c r="ALA13" s="88">
        <f>IFERROR((AKA13*100)/Deflators!$B$4,"NA")</f>
        <v>1.5795989552920484</v>
      </c>
      <c r="ALB13" s="88">
        <f>IFERROR((AKD13*100)/Deflators!$B$5,"NA")</f>
        <v>1.5691945899960702</v>
      </c>
      <c r="ALC13" s="88">
        <f>IFERROR((AKG13*100)/Deflators!$B$6,"NA")</f>
        <v>1.6176263547551502</v>
      </c>
      <c r="ALD13" s="88">
        <f>IFERROR((AKJ13*100)/Deflators!$B$7,"NA")</f>
        <v>2.239196504006697</v>
      </c>
      <c r="ALE13" s="88">
        <f>IFERROR((AKM13*100)/Deflators!$B$8,"NA")</f>
        <v>2.076748940485305</v>
      </c>
      <c r="ALF13" s="88">
        <f>IFERROR((AKP13*100)/Deflators!$B$9,"NA")</f>
        <v>4.1552799491020664</v>
      </c>
      <c r="ALG13" s="88">
        <f>IFERROR((AKS13*100)/Deflators!$B$10,"NA")</f>
        <v>3.588125700967975</v>
      </c>
      <c r="ALH13" s="183">
        <f>IFERROR((AKV13*100)/Deflators!$B$11,"NA")</f>
        <v>3.8203450138583532</v>
      </c>
      <c r="ALI13" s="119">
        <v>9018.3493787542175</v>
      </c>
      <c r="ALJ13" s="87">
        <v>4384</v>
      </c>
      <c r="ALK13" s="87">
        <v>486120</v>
      </c>
      <c r="ALL13" s="88">
        <v>8125.4037467700255</v>
      </c>
      <c r="ALM13" s="87">
        <v>4025</v>
      </c>
      <c r="ALN13" s="87">
        <v>495360</v>
      </c>
      <c r="ALO13" s="116">
        <v>10794.795292557601</v>
      </c>
      <c r="ALP13" s="87">
        <v>5210</v>
      </c>
      <c r="ALQ13" s="87">
        <v>482640</v>
      </c>
      <c r="ALR13" s="116">
        <v>12678.974358974359</v>
      </c>
      <c r="ALS13" s="87">
        <v>6181</v>
      </c>
      <c r="ALT13" s="87">
        <v>487500</v>
      </c>
      <c r="ALU13" s="116">
        <v>10071.445968985954</v>
      </c>
      <c r="ALV13" s="87">
        <v>4962</v>
      </c>
      <c r="ALW13" s="87">
        <v>492680</v>
      </c>
      <c r="ALX13" s="116">
        <v>10545.097331649325</v>
      </c>
      <c r="ALY13" s="87">
        <v>5260</v>
      </c>
      <c r="ALZ13" s="87">
        <v>498810</v>
      </c>
      <c r="AMA13" s="116">
        <f t="shared" si="74"/>
        <v>6766.96176824339</v>
      </c>
      <c r="AMB13" s="87">
        <f>INDEX('[2]All Previous Years'!$A$1:$EX$34,MATCH($A13,'[2]All Previous Years'!$A$1:$A$34,0),MATCH(AMB$1,'[2]All Previous Years'!$A$1:$EX$1,0))</f>
        <v>3432</v>
      </c>
      <c r="AMC13" s="32">
        <f>INDEX('[3]Raw data 16-17'!$B$2:$XA$34,MATCH($A13,'[3]Raw data 16-17'!$A$2:$A$34,0),MATCH(AMC$1,'[3]Raw data 16-17'!$B$1:$GU$1,0))</f>
        <v>507170</v>
      </c>
      <c r="AMD13" s="88">
        <f t="shared" si="75"/>
        <v>6683.4239395179366</v>
      </c>
      <c r="AME13" s="32">
        <f>INDEX([4]Sheet1!$A$1:$CJ$34, MATCH($A13, [4]Sheet1!$A$1:$A$34, 0), MATCH(AME$1, [4]Sheet1!$A$1:$CJ$1, 0))</f>
        <v>3430</v>
      </c>
      <c r="AMF13" s="32">
        <f>INDEX('[5]Finance Indicators'!$A$2:$BO$35,MATCH($A13,'[5]Finance Indicators'!$A$2:$A$35,0),MATCH(AMF$1,'[5]Finance Indicators'!$A$2:$BO$2,0))</f>
        <v>513210</v>
      </c>
      <c r="AMG13" s="88">
        <f>INDEX('[6]Finance Indicators'!$B$3:$BO$35,MATCH($A13,'[6]Finance Indicators'!$A$3:$A$35,0),MATCH(AMG$1,'[6]Finance Indicators'!$B$2:$BO$2,0))</f>
        <v>9313.404050144647</v>
      </c>
      <c r="AMH13" s="88">
        <f>INDEX('[6]Finance Indicators'!$B$3:$BO$35,MATCH($A13,'[6]Finance Indicators'!$A$3:$A$35,0),MATCH(AMH$1,'[6]Finance Indicators'!$B$2:$BO$2,0))</f>
        <v>4829</v>
      </c>
      <c r="AMI13" s="88">
        <f>INDEX('[6]Finance Indicators'!$B$3:$BO$35,MATCH($A13,'[6]Finance Indicators'!$A$3:$A$35,0),MATCH(AMI$1,'[6]Finance Indicators'!$B$2:$BO$2,0))</f>
        <v>518500</v>
      </c>
      <c r="AMJ13" s="88">
        <f t="array" ref="AMJ13">INDEX('[7]Finance Indicators'!$A$2:$BO$35,MATCH($A13,'[7]Finance Indicators'!$A$2:$A$35,0),MATCH(AMJ$1,'[7]Finance Indicators'!$A$2:$BO$2,0))</f>
        <v>7088.5641895109829</v>
      </c>
      <c r="AMK13" s="250">
        <f t="array" ref="AMK13">INDEX('[7]Finance Indicators'!$A$2:$BO$35,MATCH($A13,'[7]Finance Indicators'!$A$2:$A$35,0),MATCH(AMK$1,'[7]Finance Indicators'!$A$2:$BO$2,0))</f>
        <v>3721</v>
      </c>
      <c r="AML13" s="250">
        <f t="array" ref="AML13">INDEX('[7]Finance Indicators'!$A$2:$BO$35,MATCH($A13,'[7]Finance Indicators'!$A$2:$A$35,0),MATCH(AML$1,'[7]Finance Indicators'!$A$2:$BO$2,0))</f>
        <v>524930</v>
      </c>
      <c r="AMM13" s="119">
        <f>(ALI13*100)/Deflators!$B$2</f>
        <v>10623.827502907325</v>
      </c>
      <c r="AMN13" s="137">
        <f>(ALL13*100)/Deflators!$B$3</f>
        <v>9428.959795776007</v>
      </c>
      <c r="AMO13" s="137">
        <f>(ALO13*100)/Deflators!$B$4</f>
        <v>12275.611516501858</v>
      </c>
      <c r="AMP13" s="137">
        <f>(ALR13*100)/Deflators!$B$5</f>
        <v>14162.81614744635</v>
      </c>
      <c r="AMQ13" s="137">
        <f>(ALU13*100)/Deflators!$B$6</f>
        <v>11097.107198956728</v>
      </c>
      <c r="AMR13" s="137">
        <f>(ALX13*100)/Deflators!$B$7</f>
        <v>11524.954746690311</v>
      </c>
      <c r="AMS13" s="137">
        <f>(AMA13*100)/Deflators!$B$8</f>
        <v>7217.1379660113098</v>
      </c>
      <c r="AMT13" s="137">
        <f>(AMD13*100)/Deflators!$B$9</f>
        <v>7004.705253004885</v>
      </c>
      <c r="AMU13" s="138">
        <f>(AMG13*100)/Deflators!$B$10</f>
        <v>9540.9436295293854</v>
      </c>
      <c r="AMV13" s="137">
        <f>(AMJ13*100)/Deflators!$B$11</f>
        <v>7088.5641895109839</v>
      </c>
      <c r="AMW13" s="133">
        <f t="shared" si="3"/>
        <v>85.100000000000009</v>
      </c>
      <c r="AMX13" s="116">
        <f t="shared" si="3"/>
        <v>84</v>
      </c>
      <c r="AMY13" s="116">
        <f t="shared" si="3"/>
        <v>79</v>
      </c>
      <c r="AMZ13" s="116">
        <f t="shared" si="3"/>
        <v>74.666666666666671</v>
      </c>
      <c r="ANA13" s="136">
        <f t="shared" si="3"/>
        <v>73</v>
      </c>
      <c r="ANB13" s="116">
        <f t="shared" si="3"/>
        <v>74.566666666666663</v>
      </c>
      <c r="ANC13" s="248">
        <f t="shared" si="3"/>
        <v>75.899999999999991</v>
      </c>
      <c r="AND13" s="115">
        <f t="shared" si="4"/>
        <v>90.7</v>
      </c>
      <c r="ANE13" s="116">
        <f t="shared" si="4"/>
        <v>92.666666666666671</v>
      </c>
      <c r="ANF13" s="116">
        <f t="shared" si="4"/>
        <v>91.333333333333329</v>
      </c>
      <c r="ANG13" s="116">
        <f t="shared" si="4"/>
        <v>91</v>
      </c>
      <c r="ANH13" s="116">
        <f t="shared" si="4"/>
        <v>89.666666666666671</v>
      </c>
      <c r="ANI13" s="116">
        <f t="shared" si="4"/>
        <v>89.100000000000009</v>
      </c>
      <c r="ANJ13" s="248">
        <f t="shared" si="4"/>
        <v>88.766666666666666</v>
      </c>
      <c r="ANK13" s="115">
        <f t="shared" si="5"/>
        <v>92.729729729729726</v>
      </c>
      <c r="ANL13" s="116">
        <f t="shared" si="5"/>
        <v>93.333333333333329</v>
      </c>
      <c r="ANM13" s="116">
        <f t="shared" si="5"/>
        <v>91</v>
      </c>
      <c r="ANN13" s="116">
        <f t="shared" si="5"/>
        <v>89.666666666666671</v>
      </c>
      <c r="ANO13" s="116">
        <f t="shared" si="5"/>
        <v>87.333333333333329</v>
      </c>
      <c r="ANP13" s="116">
        <f t="shared" si="5"/>
        <v>87.066666666666663</v>
      </c>
      <c r="ANQ13" s="248">
        <f t="shared" si="5"/>
        <v>86.399999999999991</v>
      </c>
      <c r="ANR13" s="115">
        <f t="shared" si="6"/>
        <v>80.266666666666666</v>
      </c>
      <c r="ANS13" s="116">
        <f t="shared" si="6"/>
        <v>81</v>
      </c>
      <c r="ANT13" s="116">
        <f t="shared" si="6"/>
        <v>74.666666666666671</v>
      </c>
      <c r="ANU13" s="116">
        <f t="shared" si="6"/>
        <v>71.333333333333329</v>
      </c>
      <c r="ANV13" s="116">
        <f t="shared" si="6"/>
        <v>69.666666666666671</v>
      </c>
      <c r="ANW13" s="116">
        <f t="shared" si="6"/>
        <v>72.3</v>
      </c>
      <c r="ANX13" s="117">
        <f t="shared" si="6"/>
        <v>72.966666666666669</v>
      </c>
      <c r="ANY13" s="133">
        <f t="shared" si="76"/>
        <v>117.97191754513251</v>
      </c>
      <c r="ANZ13" s="131">
        <v>27642</v>
      </c>
      <c r="AOA13" s="131">
        <v>234310</v>
      </c>
      <c r="AOB13" s="116">
        <f t="shared" si="77"/>
        <v>90.880157521079909</v>
      </c>
      <c r="AOC13" s="131">
        <v>21416</v>
      </c>
      <c r="AOD13" s="131">
        <v>235651</v>
      </c>
      <c r="AOE13" s="116">
        <f t="shared" si="78"/>
        <v>95.737494511433113</v>
      </c>
      <c r="AOF13" s="131">
        <v>22676</v>
      </c>
      <c r="AOG13" s="32">
        <v>236856</v>
      </c>
      <c r="AOH13" s="116">
        <f t="shared" si="79"/>
        <v>82.159906617079614</v>
      </c>
      <c r="AOI13" s="131">
        <v>21186</v>
      </c>
      <c r="AOJ13" s="131">
        <v>257863</v>
      </c>
      <c r="AOK13" s="116">
        <f t="shared" si="80"/>
        <v>94.092705417421371</v>
      </c>
      <c r="AOL13" s="131">
        <v>22857</v>
      </c>
      <c r="AOM13" s="134">
        <v>242920</v>
      </c>
      <c r="AON13" s="115">
        <f>(ANY13*100)/Deflators!$B$2</f>
        <v>138.97369125433295</v>
      </c>
      <c r="AOO13" s="116">
        <f>(AOB13*100)/Deflators!$B$3</f>
        <v>105.46003352026491</v>
      </c>
      <c r="AOP13" s="116">
        <f>(AOE13*100)/Deflators!$B$4</f>
        <v>108.87064166893839</v>
      </c>
      <c r="AOQ13" s="116">
        <f>(AOH13*100)/Deflators!$B$5</f>
        <v>91.775219285417634</v>
      </c>
      <c r="AOR13" s="136">
        <f>(AOK13*100)/Deflators!$B$6</f>
        <v>103.6749680107863</v>
      </c>
      <c r="AOS13" s="115">
        <f t="shared" si="154"/>
        <v>70.008781707028746</v>
      </c>
      <c r="AOT13" s="131">
        <v>16582</v>
      </c>
      <c r="AOU13" s="32">
        <v>236856</v>
      </c>
      <c r="AOV13" s="116">
        <f t="shared" si="81"/>
        <v>57.681792269538477</v>
      </c>
      <c r="AOW13" s="131">
        <v>14874</v>
      </c>
      <c r="AOX13" s="131">
        <v>257863</v>
      </c>
      <c r="AOY13" s="116">
        <f t="shared" si="82"/>
        <v>71.603820187716124</v>
      </c>
      <c r="AOZ13" s="131">
        <v>17394</v>
      </c>
      <c r="APA13" s="131">
        <v>242920</v>
      </c>
      <c r="APB13" s="116">
        <f t="shared" si="83"/>
        <v>59.726081696526265</v>
      </c>
      <c r="APC13" s="131">
        <v>14465</v>
      </c>
      <c r="APD13" s="131">
        <v>242189</v>
      </c>
      <c r="APE13" s="116">
        <f t="shared" si="84"/>
        <v>64.360283409421896</v>
      </c>
      <c r="APF13" s="87">
        <f>INDEX('[2]All Previous Years'!$A$1:$EX$34,MATCH($A13,'[2]All Previous Years'!$A$1:$A$34,0),MATCH(APF$1,'[2]All Previous Years'!$A$1:$EX$1,0))</f>
        <v>15733</v>
      </c>
      <c r="APG13" s="131">
        <f>INDEX('[29]SPI Raw Data 1617'!$A$3:$AN$37,MATCH($A13,'[29]SPI Raw Data 1617'!$A$3:$A$37,0),MATCH(APG$1,'[29]SPI Raw Data 1617'!$A$37:$AN$37,0))</f>
        <v>244452</v>
      </c>
      <c r="APH13" s="88">
        <f t="shared" si="85"/>
        <v>68.884765292644786</v>
      </c>
      <c r="API13" s="32">
        <f>INDEX([4]Sheet1!$A$1:$CJ$34, MATCH($A13, [4]Sheet1!$A$1:$A$34, 0), MATCH(API$1, [4]Sheet1!$A$1:$CJ$1, 0))</f>
        <v>17002</v>
      </c>
      <c r="APJ13" s="32">
        <f>INDEX('[5]Finance Indicators'!$A$2:$BO$35,MATCH($A13,'[5]Finance Indicators'!$A$2:$A$35,0),MATCH(APJ$1,'[5]Finance Indicators'!$A$2:$BO$2,0))</f>
        <v>246818</v>
      </c>
      <c r="APK13" s="88">
        <f>INDEX('[6]Finance Indicators'!$B$3:$BO$35,MATCH($A13,'[6]Finance Indicators'!$A$3:$A$35,0),MATCH(APK$1,'[6]Finance Indicators'!$B$2:$BO$2,0))</f>
        <v>71.480542740407301</v>
      </c>
      <c r="APL13" s="88">
        <f>INDEX('[6]Finance Indicators'!$B$3:$BO$35,MATCH($A13,'[6]Finance Indicators'!$A$3:$A$35,0),MATCH(APL$1,'[6]Finance Indicators'!$B$2:$BO$2,0))</f>
        <v>17880</v>
      </c>
      <c r="APM13" s="88">
        <f>INDEX('[6]Finance Indicators'!$B$3:$BO$35,MATCH($A13,'[6]Finance Indicators'!$A$3:$A$35,0),MATCH(APM$1,'[6]Finance Indicators'!$B$2:$BO$2,0))</f>
        <v>250138</v>
      </c>
      <c r="APN13" s="88">
        <f t="array" ref="APN13">INDEX('[7]Finance Indicators'!$A$2:$BO$35,MATCH($A13,'[7]Finance Indicators'!$A$2:$A$35,0),MATCH(APN$1,'[7]Finance Indicators'!$A$2:$BO$2,0))</f>
        <v>69.118541994325412</v>
      </c>
      <c r="APO13" s="250">
        <f t="array" ref="APO13">INDEX('[7]Finance Indicators'!$A$2:$BO$35,MATCH($A13,'[7]Finance Indicators'!$A$2:$A$35,0),MATCH(APO$1,'[7]Finance Indicators'!$A$2:$BO$2,0))</f>
        <v>17491</v>
      </c>
      <c r="APP13" s="250">
        <f t="array" ref="APP13">INDEX('[7]Finance Indicators'!$A$2:$BO$35,MATCH($A13,'[7]Finance Indicators'!$A$2:$A$35,0),MATCH(APP$1,'[7]Finance Indicators'!$A$2:$BO$2,0))</f>
        <v>253058</v>
      </c>
      <c r="APQ13" s="139">
        <f>(AOS13*100)/Deflators!$B$4</f>
        <v>79.612496919841973</v>
      </c>
      <c r="APR13" s="137">
        <f>(AOV13*100)/Deflators!$B$5</f>
        <v>64.432389863650613</v>
      </c>
      <c r="APS13" s="137">
        <f>(AOY13*100)/Deflators!$B$6</f>
        <v>78.895847818157108</v>
      </c>
      <c r="APT13" s="137">
        <f>(APB13*100)/Deflators!$B$7</f>
        <v>65.275868690529421</v>
      </c>
      <c r="APU13" s="137">
        <f>(APE13*100)/Deflators!$B$8</f>
        <v>68.641889936074477</v>
      </c>
      <c r="APV13" s="137">
        <f>(APH13*100)/Deflators!$B$9</f>
        <v>72.196150006937998</v>
      </c>
      <c r="APW13" s="138">
        <f>(APK13*100)/Deflators!$B$10</f>
        <v>73.226913083814921</v>
      </c>
      <c r="APX13" s="143">
        <f>(APN13*100)/Deflators!$B$11</f>
        <v>69.118541994325412</v>
      </c>
      <c r="APY13" s="121">
        <f t="shared" si="86"/>
        <v>74.008791771584654</v>
      </c>
      <c r="APZ13" s="131">
        <v>17341</v>
      </c>
      <c r="AQA13" s="131">
        <v>234310</v>
      </c>
      <c r="AQB13" s="88">
        <f t="shared" si="87"/>
        <v>73.12933108707368</v>
      </c>
      <c r="AQC13" s="131">
        <v>17233</v>
      </c>
      <c r="AQD13" s="131">
        <v>235651</v>
      </c>
      <c r="AQE13" s="88">
        <f t="shared" si="88"/>
        <v>76.307967710338758</v>
      </c>
      <c r="AQF13" s="131">
        <v>18074</v>
      </c>
      <c r="AQG13" s="131">
        <v>236856</v>
      </c>
      <c r="AQH13" s="88">
        <f t="shared" si="89"/>
        <v>71.871497655731915</v>
      </c>
      <c r="AQI13" s="131">
        <v>18533</v>
      </c>
      <c r="AQJ13" s="131">
        <v>257863</v>
      </c>
      <c r="AQK13" s="88">
        <f t="shared" si="90"/>
        <v>72.525934464021077</v>
      </c>
      <c r="AQL13" s="131">
        <v>17618</v>
      </c>
      <c r="AQM13" s="134">
        <v>242920</v>
      </c>
      <c r="AQN13" s="115">
        <f>(APY13*100)/Deflators!$B$2</f>
        <v>87.184095942456693</v>
      </c>
      <c r="AQO13" s="116">
        <f>(AQB13*100)/Deflators!$B$3</f>
        <v>84.861447406365571</v>
      </c>
      <c r="AQP13" s="116">
        <f>(AQE13*100)/Deflators!$B$4</f>
        <v>86.775797209578073</v>
      </c>
      <c r="AQQ13" s="116">
        <f>(AQH13*100)/Deflators!$B$5</f>
        <v>80.282740442586856</v>
      </c>
      <c r="AQR13" s="136">
        <f>(AQK13*100)/Deflators!$B$6</f>
        <v>79.911868854794292</v>
      </c>
      <c r="AQS13" s="115">
        <f t="shared" si="91"/>
        <v>75.412909109332247</v>
      </c>
      <c r="AQT13" s="131">
        <v>17862</v>
      </c>
      <c r="AQU13" s="131">
        <v>236856</v>
      </c>
      <c r="AQV13" s="116">
        <f t="shared" si="92"/>
        <v>71.157940456754162</v>
      </c>
      <c r="AQW13" s="131">
        <v>18349</v>
      </c>
      <c r="AQX13" s="131">
        <v>257863</v>
      </c>
      <c r="AQY13" s="116">
        <f t="shared" si="93"/>
        <v>71.447390087271529</v>
      </c>
      <c r="AQZ13" s="131">
        <v>17356</v>
      </c>
      <c r="ARA13" s="131">
        <v>242920</v>
      </c>
      <c r="ARB13" s="116">
        <f t="shared" si="94"/>
        <v>95.706245948412189</v>
      </c>
      <c r="ARC13" s="131">
        <v>23179</v>
      </c>
      <c r="ARD13" s="131">
        <v>242189</v>
      </c>
      <c r="ARE13" s="116">
        <f t="shared" si="95"/>
        <v>93.965277436879234</v>
      </c>
      <c r="ARF13" s="87">
        <f>INDEX('[2]All Previous Years'!$A$1:$EX$34,MATCH($A13,'[2]All Previous Years'!$A$1:$A$34,0),MATCH(ARF$1,'[2]All Previous Years'!$A$1:$EX$1,0))</f>
        <v>22970</v>
      </c>
      <c r="ARG13" s="131">
        <f>INDEX('[29]SPI Raw Data 1617'!$A$3:$AN$37,MATCH($A13,'[29]SPI Raw Data 1617'!$A$3:$A$37,0),MATCH(ARG$1,'[29]SPI Raw Data 1617'!$A$37:$AN$37,0))</f>
        <v>244452</v>
      </c>
      <c r="ARH13" s="88">
        <f t="shared" si="96"/>
        <v>119.68738098517936</v>
      </c>
      <c r="ARI13" s="32">
        <f>INDEX([4]Sheet1!$A$1:$CJ$34, MATCH($A13, [4]Sheet1!$A$1:$A$34, 0), MATCH(ARI$1, [4]Sheet1!$A$1:$CJ$1, 0))</f>
        <v>29541</v>
      </c>
      <c r="ARJ13" s="32">
        <f>INDEX('[5]Finance Indicators'!$A$2:$BO$35,MATCH($A13,'[5]Finance Indicators'!$A$2:$A$35,0),MATCH(ARJ$1,'[5]Finance Indicators'!$A$2:$BO$2,0))</f>
        <v>246818</v>
      </c>
      <c r="ARK13" s="88">
        <f>INDEX('[6]Finance Indicators'!$B$3:$BO$35,MATCH($A13,'[6]Finance Indicators'!$A$3:$A$35,0),MATCH(ARK$1,'[6]Finance Indicators'!$B$2:$BO$2,0))</f>
        <v>79.588067386802493</v>
      </c>
      <c r="ARL13" s="88">
        <f>INDEX('[6]Finance Indicators'!$B$3:$BO$35,MATCH($A13,'[6]Finance Indicators'!$A$3:$A$35,0),MATCH(ARL$1,'[6]Finance Indicators'!$B$2:$BO$2,0))</f>
        <v>19908</v>
      </c>
      <c r="ARM13" s="88">
        <f>INDEX('[6]Finance Indicators'!$B$3:$BO$35,MATCH($A13,'[6]Finance Indicators'!$A$3:$A$35,0),MATCH(ARM$1,'[6]Finance Indicators'!$B$2:$BO$2,0))</f>
        <v>250138</v>
      </c>
      <c r="ARN13" s="250">
        <f t="array" ref="ARN13">INDEX('[7]Finance Indicators'!$A$2:$BO$35,MATCH($A13,'[7]Finance Indicators'!$A$2:$A$35,0),MATCH(ARN$1,'[7]Finance Indicators'!$A$2:$BO$2,0))</f>
        <v>44.570809853867495</v>
      </c>
      <c r="ARO13" s="250">
        <f t="array" ref="ARO13">INDEX('[7]Finance Indicators'!$A$2:$BO$35,MATCH($A13,'[7]Finance Indicators'!$A$2:$A$35,0),MATCH(ARO$1,'[7]Finance Indicators'!$A$2:$BO$2,0))</f>
        <v>11279</v>
      </c>
      <c r="ARP13" s="250">
        <f t="array" ref="ARP13">INDEX('[7]Finance Indicators'!$A$2:$BO$35,MATCH($A13,'[7]Finance Indicators'!$A$2:$A$35,0),MATCH(ARP$1,'[7]Finance Indicators'!$A$2:$BO$2,0))</f>
        <v>253058</v>
      </c>
      <c r="ARQ13" s="139">
        <f>(AQS13*100)/Deflators!$B$4</f>
        <v>85.757955613449354</v>
      </c>
      <c r="ARR13" s="137">
        <f>(AQV13*100)/Deflators!$B$5</f>
        <v>79.485674439163972</v>
      </c>
      <c r="ARS13" s="137">
        <f>(AQY13*100)/Deflators!$B$6</f>
        <v>78.723487106584727</v>
      </c>
      <c r="ART13" s="137">
        <f>(ARB13*100)/Deflators!$B$7</f>
        <v>104.59933358989159</v>
      </c>
      <c r="ARU13" s="116">
        <f>(ARE13*100)/Deflators!$B$8</f>
        <v>100.21637398027272</v>
      </c>
      <c r="ARV13" s="116">
        <f>(ARH13*100)/Deflators!$B$9</f>
        <v>125.44091679537438</v>
      </c>
      <c r="ARW13" s="116">
        <f>(ARK13*100)/Deflators!$B$10</f>
        <v>81.532515977214075</v>
      </c>
      <c r="ARX13" s="248">
        <f>(ARN13*100)/Deflators!$B$11</f>
        <v>44.570809853867495</v>
      </c>
      <c r="ARY13" s="140">
        <v>34499.712005266192</v>
      </c>
      <c r="ARZ13" s="131">
        <v>16771</v>
      </c>
      <c r="ASA13" s="131">
        <v>486120</v>
      </c>
      <c r="ASB13" s="132">
        <v>33957.122093023252</v>
      </c>
      <c r="ASC13" s="131">
        <v>16821</v>
      </c>
      <c r="ASD13" s="131">
        <v>495360</v>
      </c>
      <c r="ASE13" s="141">
        <v>18949.94198574507</v>
      </c>
      <c r="ASF13" s="131">
        <v>9146</v>
      </c>
      <c r="ASG13" s="131">
        <v>482640</v>
      </c>
      <c r="ASH13" s="141">
        <v>17035.897435897437</v>
      </c>
      <c r="ASI13" s="131">
        <v>8305</v>
      </c>
      <c r="ASJ13" s="131">
        <v>487500</v>
      </c>
      <c r="ASK13" s="141">
        <v>17055.695380368597</v>
      </c>
      <c r="ASL13" s="131">
        <v>8403</v>
      </c>
      <c r="ASM13" s="131">
        <v>492680</v>
      </c>
      <c r="ASN13" s="141">
        <v>16645.616567430483</v>
      </c>
      <c r="ASO13" s="131">
        <v>8303</v>
      </c>
      <c r="ASP13" s="131">
        <v>498810</v>
      </c>
      <c r="ASQ13" s="141">
        <f t="shared" si="97"/>
        <v>15967.03275035984</v>
      </c>
      <c r="ASR13" s="87">
        <f>INDEX('[2]All Previous Years'!$A$1:$EX$34,MATCH($A13,'[2]All Previous Years'!$A$1:$A$34,0),MATCH(ASR$1,'[2]All Previous Years'!$A$1:$EX$1,0))</f>
        <v>8098</v>
      </c>
      <c r="ASS13" s="32">
        <f>INDEX('[3]Raw data 16-17'!$B$2:$XA$34,MATCH($A13,'[3]Raw data 16-17'!$A$2:$A$34,0),MATCH(ASS$1,'[3]Raw data 16-17'!$B$1:$GU$1,0))</f>
        <v>507170</v>
      </c>
      <c r="AST13" s="132">
        <f t="shared" si="98"/>
        <v>16322.752869195847</v>
      </c>
      <c r="ASU13" s="32">
        <f>INDEX([4]Sheet1!$A$1:$CJ$34, MATCH($A13, [4]Sheet1!$A$1:$A$34, 0), MATCH(ASU$1, [4]Sheet1!$A$1:$CJ$1, 0))</f>
        <v>8377</v>
      </c>
      <c r="ASV13" s="32">
        <f>INDEX('[5]Finance Indicators'!$A$2:$BO$35,MATCH($A13,'[5]Finance Indicators'!$A$2:$A$35,0),MATCH(ASV$1,'[5]Finance Indicators'!$A$2:$BO$2,0))</f>
        <v>513210</v>
      </c>
      <c r="ASW13" s="88">
        <f>INDEX('[6]Finance Indicators'!$B$3:$BO$35,MATCH($A13,'[6]Finance Indicators'!$A$3:$A$35,0),MATCH(ASW$1,'[6]Finance Indicators'!$B$2:$BO$2,0))</f>
        <v>23166.827386692381</v>
      </c>
      <c r="ASX13" s="88">
        <f>INDEX('[6]Finance Indicators'!$B$3:$BO$35,MATCH($A13,'[6]Finance Indicators'!$A$3:$A$35,0),MATCH(ASX$1,'[6]Finance Indicators'!$B$2:$BO$2,0))</f>
        <v>12012</v>
      </c>
      <c r="ASY13" s="88">
        <f>INDEX('[6]Finance Indicators'!$B$3:$BO$35,MATCH($A13,'[6]Finance Indicators'!$A$3:$A$35,0),MATCH(ASY$1,'[6]Finance Indicators'!$B$2:$BO$2,0))</f>
        <v>518500</v>
      </c>
      <c r="ASZ13" s="88">
        <f t="array" ref="ASZ13">INDEX('[7]Finance Indicators'!$A$2:$BO$35,MATCH($A13,'[7]Finance Indicators'!$A$2:$A$35,0),MATCH(ASZ$1,'[7]Finance Indicators'!$A$2:$BO$2,0))</f>
        <v>23298.344541176917</v>
      </c>
      <c r="ATA13" s="250">
        <f t="array" ref="ATA13">INDEX('[7]Finance Indicators'!$A$2:$BO$35,MATCH($A13,'[7]Finance Indicators'!$A$2:$A$35,0),MATCH(ATA$1,'[7]Finance Indicators'!$A$2:$BO$2,0))</f>
        <v>12230</v>
      </c>
      <c r="ATB13" s="250">
        <f t="array" ref="ATB13">INDEX('[7]Finance Indicators'!$A$2:$BO$35,MATCH($A13,'[7]Finance Indicators'!$A$2:$A$35,0),MATCH(ATB$1,'[7]Finance Indicators'!$A$2:$BO$2,0))</f>
        <v>524930</v>
      </c>
      <c r="ATC13" s="142">
        <f>(ARY13*100)/Deflators!$B$2</f>
        <v>40641.471498918516</v>
      </c>
      <c r="ATD13" s="199">
        <f>(ASB13*100)/Deflators!$B$3</f>
        <v>39404.852850869123</v>
      </c>
      <c r="ATE13" s="199">
        <f>(ASE13*100)/Deflators!$B$4</f>
        <v>21549.470811885985</v>
      </c>
      <c r="ATF13" s="199">
        <f>(ASH13*100)/Deflators!$B$5</f>
        <v>19029.637292435196</v>
      </c>
      <c r="ATG13" s="199">
        <f>(ASK13*100)/Deflators!$B$6</f>
        <v>18792.622287955139</v>
      </c>
      <c r="ATH13" s="199">
        <f>(ASN13*100)/Deflators!$B$7</f>
        <v>18192.338262693847</v>
      </c>
      <c r="ATI13" s="199">
        <f>(ASQ13*100)/Deflators!$B$8</f>
        <v>17029.249198356527</v>
      </c>
      <c r="ATJ13" s="199">
        <f>(AST13*100)/Deflators!$B$9</f>
        <v>17107.409884671113</v>
      </c>
      <c r="ATK13" s="199">
        <f>(ASW13*100)/Deflators!$B$10</f>
        <v>23732.825611494507</v>
      </c>
      <c r="ATL13" s="259">
        <f>(ASZ13*100)/Deflators!$B$11</f>
        <v>23298.344541176917</v>
      </c>
      <c r="ATM13" s="115">
        <v>90.5</v>
      </c>
      <c r="ATN13" s="116">
        <v>92.5</v>
      </c>
      <c r="ATO13" s="116">
        <v>90.4</v>
      </c>
      <c r="ATP13" s="116">
        <v>90.1</v>
      </c>
      <c r="ATQ13" s="116">
        <v>88.748241912798875</v>
      </c>
      <c r="ATR13" s="116">
        <v>90.1</v>
      </c>
      <c r="ATS13" s="88">
        <f>INDEX('[3]Raw data 16-17'!$B$2:$XA$34,MATCH($A13,'[3]Raw data 16-17'!$A$2:$A$34,0),MATCH(ATS$1,'[3]Raw data 16-17'!$B$1:$GU$1,0))</f>
        <v>92.351046698872779</v>
      </c>
      <c r="ATT13" s="88">
        <f>INDEX('[14]1718 Collected Indicators'!$A$3:$CH$36,MATCH($A13,'[14]1718 Collected Indicators'!$A$3:$A$36,0),MATCH(ATT$1,'[14]1718 Collected Indicators'!$A$3:$CH$3,0))</f>
        <v>88.729508196721312</v>
      </c>
      <c r="ATU13" s="88">
        <f>INDEX('[15]1819 Collected Indicators'!$A$3:$CV$36,MATCH($A13,'[15]1819 Collected Indicators'!$A$3:$A$36,0),MATCH(ATU$1,'[15]1819 Collected Indicators'!$A$3:$CV$3,0))</f>
        <v>92</v>
      </c>
      <c r="ATV13" s="183">
        <f>INDEX('[11]1920 Collected Indicators'!$A$3:$CV$36,MATCH($A13,'[11]1920 Collected Indicators'!$A$3:$A$36,0),MATCH(ATV$1,'[11]1920 Collected Indicators'!$A$3:$CV$3,0))</f>
        <v>92.883116883116884</v>
      </c>
      <c r="ATW13" s="119">
        <f t="shared" si="99"/>
        <v>28511.827956989247</v>
      </c>
      <c r="ATX13" s="111">
        <f>INDEX([37]Roads!$U$3:$AC$36,MATCH($A13,[37]Roads!$U$3:$U$36,0),MATCH(ATX$1,[37]Roads!$U$3:$AC$3,0))</f>
        <v>39774</v>
      </c>
      <c r="ATY13" s="131">
        <v>1395</v>
      </c>
      <c r="ATZ13" s="88">
        <f t="shared" si="100"/>
        <v>28128.981461599029</v>
      </c>
      <c r="AUA13" s="111">
        <f>INDEX([37]Roads!$U$3:$AC$36,MATCH($A13,[37]Roads!$U$3:$U$36,0),MATCH(AUA$1,[37]Roads!$U$3:$AC$3,0))</f>
        <v>39299</v>
      </c>
      <c r="AUB13" s="131">
        <v>1397.1</v>
      </c>
      <c r="AUC13" s="88">
        <f t="shared" si="101"/>
        <v>24740.703803960674</v>
      </c>
      <c r="AUD13" s="111">
        <f>INDEX([37]Roads!$U$3:$AC$36,MATCH($A13,[37]Roads!$U$3:$U$36,0),MATCH(AUD$1,[37]Roads!$U$3:$AC$3,0))</f>
        <v>34731</v>
      </c>
      <c r="AUE13" s="32">
        <v>1403.8000000000002</v>
      </c>
      <c r="AUF13" s="88">
        <f t="shared" si="102"/>
        <v>27254.798146922567</v>
      </c>
      <c r="AUG13" s="111">
        <f>INDEX([37]Roads!$U$3:$AC$36,MATCH($A13,[37]Roads!$U$3:$U$36,0),MATCH(AUG$1,[37]Roads!$U$3:$AC$3,0))</f>
        <v>41182</v>
      </c>
      <c r="AUH13" s="131">
        <v>1511</v>
      </c>
      <c r="AUI13" s="88">
        <f t="shared" si="103"/>
        <v>21899.404367968233</v>
      </c>
      <c r="AUJ13" s="111">
        <f>INDEX([37]Roads!$U$3:$AC$36,MATCH($A13,[37]Roads!$U$3:$U$36,0),MATCH(AUJ$1,[37]Roads!$U$3:$AC$3,0))</f>
        <v>33090</v>
      </c>
      <c r="AUK13" s="131">
        <v>1511</v>
      </c>
      <c r="AUL13" s="88">
        <f t="shared" si="104"/>
        <v>24194.573130377234</v>
      </c>
      <c r="AUM13" s="111">
        <f>INDEX([37]Roads!$U$3:$AC$36,MATCH($A13,[37]Roads!$U$3:$U$36,0),MATCH(AUM$1,[37]Roads!$U$3:$AC$3,0))</f>
        <v>36558</v>
      </c>
      <c r="AUN13" s="131">
        <v>1511</v>
      </c>
      <c r="AUO13" s="116">
        <f t="shared" si="105"/>
        <v>18940.436796823295</v>
      </c>
      <c r="AUP13" s="111">
        <f>INDEX([37]Roads!$U$3:$AC$36,MATCH($A13,[37]Roads!$U$3:$U$36,0),MATCH(AUP$1,[37]Roads!$U$3:$AC$3,0))</f>
        <v>28619</v>
      </c>
      <c r="AUQ13" s="32">
        <f>INDEX('[3]Raw data 16-17'!$B$2:$XA$34,MATCH($A13,'[3]Raw data 16-17'!$A$2:$A$34,0),MATCH(AUQ$1,'[3]Raw data 16-17'!$B$1:$GU$1,0))</f>
        <v>1511</v>
      </c>
      <c r="AUR13" s="88">
        <f t="shared" si="7"/>
        <v>20765.056254136332</v>
      </c>
      <c r="AUS13" s="32">
        <f>INDEX([4]Sheet1!$A$1:$CJ$34, MATCH($A13, [4]Sheet1!$A$1:$A$34, 0), MATCH(AUS$1, [4]Sheet1!$A$1:$CJ$1, 0))</f>
        <v>31376</v>
      </c>
      <c r="AUT13" s="32">
        <f>INDEX('[5]Finance Indicators'!$A$2:$BO$35,MATCH($A13,'[5]Finance Indicators'!$A$2:$A$35,0),MATCH(AUT$1,'[5]Finance Indicators'!$A$2:$BO$2,0))</f>
        <v>1511</v>
      </c>
      <c r="AUU13" s="88">
        <f>INDEX('[6]Finance Indicators'!$B$3:$BO$35,MATCH($A13,'[6]Finance Indicators'!$A$3:$A$35,0),MATCH(AUU$1,'[6]Finance Indicators'!$B$2:$BO$2,0))</f>
        <v>18727.332892124421</v>
      </c>
      <c r="AUV13" s="88">
        <f>INDEX('[6]Finance Indicators'!$B$3:$BO$35,MATCH($A13,'[6]Finance Indicators'!$A$3:$A$35,0),MATCH(AUV$1,'[6]Finance Indicators'!$B$2:$BO$2,0))</f>
        <v>28297</v>
      </c>
      <c r="AUW13" s="88">
        <f>INDEX('[6]Finance Indicators'!$B$3:$BO$35,MATCH($A13,'[6]Finance Indicators'!$A$3:$A$35,0),MATCH(AUW$1,'[6]Finance Indicators'!$B$2:$BO$2,0))</f>
        <v>1511</v>
      </c>
      <c r="AUX13" s="88">
        <f t="array" ref="AUX13">INDEX('[7]Finance Indicators'!$A$2:$BO$35,MATCH($A13,'[7]Finance Indicators'!$A$2:$A$35,0),MATCH(AUX$1,'[7]Finance Indicators'!$A$2:$BO$2,0))</f>
        <v>21164.129715420251</v>
      </c>
      <c r="AUY13" s="250">
        <f t="array" ref="AUY13">INDEX('[7]Finance Indicators'!$A$2:$BO$35,MATCH($A13,'[7]Finance Indicators'!$A$2:$A$35,0),MATCH(AUY$1,'[7]Finance Indicators'!$A$2:$BO$2,0))</f>
        <v>31979</v>
      </c>
      <c r="AUZ13" s="250">
        <f t="array" ref="AUZ13">INDEX('[7]Finance Indicators'!$A$2:$BO$35,MATCH($A13,'[7]Finance Indicators'!$A$2:$A$35,0),MATCH(AUZ$1,'[7]Finance Indicators'!$A$2:$BO$2,0))</f>
        <v>1511</v>
      </c>
      <c r="AVA13" s="119">
        <f>(ATW13*100)/Deflators!$B$2</f>
        <v>33587.603372433019</v>
      </c>
      <c r="AVB13" s="137">
        <f>(ATZ13*100)/Deflators!$B$3</f>
        <v>32641.705392544674</v>
      </c>
      <c r="AVC13" s="137">
        <f>(AUC13*100)/Deflators!$B$4</f>
        <v>28134.601936513787</v>
      </c>
      <c r="AVD13" s="137">
        <f>(AUF13*100)/Deflators!$B$5</f>
        <v>30444.473216984316</v>
      </c>
      <c r="AVE13" s="137">
        <f>(AUI13*100)/Deflators!$B$6</f>
        <v>24129.607467785801</v>
      </c>
      <c r="AVF13" s="137">
        <f>(AUL13*100)/Deflators!$B$7</f>
        <v>26442.748859812964</v>
      </c>
      <c r="AVG13" s="137">
        <f>(AUO13*100)/Deflators!$B$8</f>
        <v>20200.460735671542</v>
      </c>
      <c r="AVH13" s="137">
        <f>(AUR13*100)/Deflators!$B$9</f>
        <v>21763.260858293237</v>
      </c>
      <c r="AVI13" s="137">
        <f>(AUU13*100)/Deflators!$B$10</f>
        <v>19184.868013153104</v>
      </c>
      <c r="AVJ13" s="245">
        <f>(AUX13*100)/Deflators!$B$11</f>
        <v>21164.129715420251</v>
      </c>
      <c r="AVK13" s="115">
        <v>25.586616737579561</v>
      </c>
      <c r="AVL13" s="116">
        <v>27.409365527843519</v>
      </c>
      <c r="AVM13" s="116">
        <v>28.6</v>
      </c>
      <c r="AVN13" s="116">
        <v>28.22</v>
      </c>
      <c r="AVO13" s="116">
        <v>30.324664785760071</v>
      </c>
      <c r="AVP13" s="116">
        <v>28.750940772586624</v>
      </c>
      <c r="AVQ13" s="88">
        <f>INDEX('[3]Raw data 16-17'!$B$2:$XA$34,MATCH($A13,'[3]Raw data 16-17'!$A$2:$A$34,0),MATCH(AVQ$1,'[3]Raw data 16-17'!$B$1:$GU$1,0))</f>
        <v>24.154769447437655</v>
      </c>
      <c r="AVR13" s="88">
        <f>INDEX('[14]1718 Collected Indicators'!$A$3:$CH$36,MATCH($A13,'[14]1718 Collected Indicators'!$A$3:$A$36,0),MATCH(AVR$1,'[14]1718 Collected Indicators'!$A$3:$CH$3,0))</f>
        <v>26.757759382549466</v>
      </c>
      <c r="AVS13" s="88">
        <f>INDEX('[15]1819 Collected Indicators'!$A$3:$CV$36,MATCH($A13,'[15]1819 Collected Indicators'!$A$3:$A$36,0),MATCH(AVS$1,'[15]1819 Collected Indicators'!$A$3:$CV$3,0))</f>
        <v>28.136832765592768</v>
      </c>
      <c r="AVT13" s="183">
        <f>INDEX('[11]1920 Collected Indicators'!$A$3:$CV$36,MATCH($A13,'[11]1920 Collected Indicators'!$A$3:$A$36,0),MATCH(AVT$1,'[11]1920 Collected Indicators'!$A$3:$CV$3,0))</f>
        <v>29.077591710054463</v>
      </c>
      <c r="AVU13" s="115">
        <v>24.961154919056305</v>
      </c>
      <c r="AVV13" s="116">
        <v>23.36045535213222</v>
      </c>
      <c r="AVW13" s="116">
        <v>22.6</v>
      </c>
      <c r="AVX13" s="116">
        <v>24.26</v>
      </c>
      <c r="AVY13" s="116">
        <v>27.785630825792122</v>
      </c>
      <c r="AVZ13" s="116">
        <v>27.279278200939164</v>
      </c>
      <c r="AWA13" s="88">
        <f>INDEX('[3]Raw data 16-17'!$B$2:$XA$34,MATCH($A13,'[3]Raw data 16-17'!$A$2:$A$34,0),MATCH(AWA$1,'[3]Raw data 16-17'!$B$1:$GU$1,0))</f>
        <v>19.891413466487016</v>
      </c>
      <c r="AWB13" s="88">
        <f>INDEX('[14]1718 Collected Indicators'!$A$3:$CH$36,MATCH($A13,'[14]1718 Collected Indicators'!$A$3:$A$36,0),MATCH(AWB$1,'[14]1718 Collected Indicators'!$A$3:$CH$3,0))</f>
        <v>19.797665903107077</v>
      </c>
      <c r="AWC13" s="88">
        <f>INDEX('[15]1819 Collected Indicators'!$A$3:$CV$36,MATCH($A13,'[15]1819 Collected Indicators'!$A$3:$A$36,0),MATCH(AWC$1,'[15]1819 Collected Indicators'!$A$3:$CV$3,0))</f>
        <v>22.656722522075533</v>
      </c>
      <c r="AWD13" s="183">
        <f>INDEX('[11]1920 Collected Indicators'!$A$3:$CV$36,MATCH($A13,'[11]1920 Collected Indicators'!$A$3:$A$36,0),MATCH(AWD$1,'[11]1920 Collected Indicators'!$A$3:$CV$3,0))</f>
        <v>24.435190280207159</v>
      </c>
      <c r="AWE13" s="115">
        <v>30.247734246854108</v>
      </c>
      <c r="AWF13" s="116">
        <v>25.726346052843397</v>
      </c>
      <c r="AWG13" s="116">
        <v>27.6</v>
      </c>
      <c r="AWH13" s="116">
        <v>31.4</v>
      </c>
      <c r="AWI13" s="116">
        <v>33.027453684836928</v>
      </c>
      <c r="AWJ13" s="116">
        <v>30.959596285298399</v>
      </c>
      <c r="AWK13" s="88">
        <f>INDEX('[3]Raw data 16-17'!$B$2:$XA$34,MATCH($A13,'[3]Raw data 16-17'!$A$2:$A$34,0),MATCH(AWK$1,'[3]Raw data 16-17'!$B$1:$GU$1,0))</f>
        <v>24.941115714961875</v>
      </c>
      <c r="AWL13" s="88">
        <f>INDEX('[14]1718 Collected Indicators'!$A$3:$CH$36,MATCH($A13,'[14]1718 Collected Indicators'!$A$3:$A$36,0),MATCH(AWL$1,'[14]1718 Collected Indicators'!$A$3:$CH$3,0))</f>
        <v>30.024093794177755</v>
      </c>
      <c r="AWM13" s="88">
        <f>INDEX('[15]1819 Collected Indicators'!$A$3:$CV$36,MATCH($A13,'[15]1819 Collected Indicators'!$A$3:$A$36,0),MATCH(AWM$1,'[15]1819 Collected Indicators'!$A$3:$CV$3,0))</f>
        <v>32.493655922754606</v>
      </c>
      <c r="AWN13" s="183">
        <f>INDEX('[11]1920 Collected Indicators'!$A$3:$CV$36,MATCH($A13,'[11]1920 Collected Indicators'!$A$3:$A$36,0),MATCH(AWN$1,'[11]1920 Collected Indicators'!$A$3:$CV$3,0))</f>
        <v>28.08880263942298</v>
      </c>
      <c r="AWO13" s="115">
        <v>38.208307158918956</v>
      </c>
      <c r="AWP13" s="116">
        <v>34.391261725664762</v>
      </c>
      <c r="AWQ13" s="116">
        <v>36</v>
      </c>
      <c r="AWR13" s="116">
        <v>35.869999999999997</v>
      </c>
      <c r="AWS13" s="116">
        <v>36.348249543239859</v>
      </c>
      <c r="AWT13" s="116">
        <v>37.790879447912815</v>
      </c>
      <c r="AWU13" s="88">
        <f>INDEX('[3]Raw data 16-17'!$B$2:$XA$34,MATCH($A13,'[3]Raw data 16-17'!$A$2:$A$34,0),MATCH(AWU$1,'[3]Raw data 16-17'!$B$1:$GU$1,0))</f>
        <v>37.765685880118795</v>
      </c>
      <c r="AWV13" s="88">
        <f>INDEX('[14]1718 Collected Indicators'!$A$3:$CH$36,MATCH($A13,'[14]1718 Collected Indicators'!$A$3:$A$36,0),MATCH(AWV$1,'[14]1718 Collected Indicators'!$A$3:$CH$3,0))</f>
        <v>39.223313154653113</v>
      </c>
      <c r="AWW13" s="88">
        <f>INDEX('[15]1819 Collected Indicators'!$A$3:$CV$36,MATCH($A13,'[15]1819 Collected Indicators'!$A$3:$A$36,0),MATCH(AWW$1,'[15]1819 Collected Indicators'!$A$3:$CV$3,0))</f>
        <v>38.704638267532182</v>
      </c>
      <c r="AWX13" s="183">
        <f>INDEX('[11]1920 Collected Indicators'!$A$3:$CV$36,MATCH($A13,'[11]1920 Collected Indicators'!$A$3:$A$36,0),MATCH(AWX$1,'[11]1920 Collected Indicators'!$A$3:$CV$3,0))</f>
        <v>35.101628575009229</v>
      </c>
      <c r="AWY13" s="119">
        <v>37560.684604624374</v>
      </c>
      <c r="AWZ13" s="131">
        <v>18259</v>
      </c>
      <c r="AXA13" s="131">
        <v>495360</v>
      </c>
      <c r="AXB13" s="88">
        <f t="shared" si="106"/>
        <v>33599.806201550389</v>
      </c>
      <c r="AXC13" s="131">
        <v>16644</v>
      </c>
      <c r="AXD13" s="131">
        <v>495360</v>
      </c>
      <c r="AXE13" s="116">
        <f t="shared" si="107"/>
        <v>28352.395159953587</v>
      </c>
      <c r="AXF13" s="131">
        <f t="shared" si="108"/>
        <v>13684</v>
      </c>
      <c r="AXG13" s="131">
        <v>482640</v>
      </c>
      <c r="AXH13" s="141">
        <f t="shared" si="109"/>
        <v>31261.538461538457</v>
      </c>
      <c r="AXI13" s="131">
        <f t="shared" si="110"/>
        <v>15240</v>
      </c>
      <c r="AXJ13" s="131">
        <v>487500</v>
      </c>
      <c r="AXK13" s="141">
        <f t="shared" si="111"/>
        <v>30715.677518876349</v>
      </c>
      <c r="AXL13" s="131">
        <f t="shared" si="112"/>
        <v>15133</v>
      </c>
      <c r="AXM13" s="131">
        <v>492680</v>
      </c>
      <c r="AXN13" s="141">
        <f t="shared" si="113"/>
        <v>33126.841883683162</v>
      </c>
      <c r="AXO13" s="131">
        <f t="shared" si="114"/>
        <v>16524</v>
      </c>
      <c r="AXP13" s="131">
        <v>498810</v>
      </c>
      <c r="AXQ13" s="116">
        <f t="shared" si="115"/>
        <v>27838.791726639982</v>
      </c>
      <c r="AXR13" s="87">
        <f>INDEX('[2]All Previous Years'!$A$1:$EX$34,MATCH($A13,'[2]All Previous Years'!$A$1:$A$34,0),MATCH(AXR$1,'[2]All Previous Years'!$A$1:$EX$1,0))</f>
        <v>14119</v>
      </c>
      <c r="AXS13" s="32">
        <f>INDEX('[3]Raw data 16-17'!$B$2:$XA$34,MATCH($A13,'[3]Raw data 16-17'!$A$2:$A$34,0),MATCH(AXS$1,'[3]Raw data 16-17'!$B$1:$GU$1,0))</f>
        <v>507170</v>
      </c>
      <c r="AXT13" s="88">
        <f t="shared" si="116"/>
        <v>28378.246721614934</v>
      </c>
      <c r="AXU13" s="32">
        <f>INDEX([4]Sheet1!$A$1:$CJ$34, MATCH($A13, [4]Sheet1!$A$1:$A$34, 0), MATCH(AXU$1, [4]Sheet1!$A$1:$CJ$1, 0))</f>
        <v>14564</v>
      </c>
      <c r="AXV13" s="32">
        <f>INDEX('[5]Finance Indicators'!$A$2:$BO$35,MATCH($A13,'[5]Finance Indicators'!$A$2:$A$35,0),MATCH(AXV$1,'[5]Finance Indicators'!$A$2:$BO$2,0))</f>
        <v>513210</v>
      </c>
      <c r="AXW13" s="88">
        <f>INDEX('[6]Finance Indicators'!$B$3:$BO$35,MATCH($A13,'[6]Finance Indicators'!$A$3:$A$35,0),MATCH(AXW$1,'[6]Finance Indicators'!$B$2:$BO$2,0))</f>
        <v>27890.067502410802</v>
      </c>
      <c r="AXX13" s="88">
        <f>INDEX('[6]Finance Indicators'!$B$3:$BO$35,MATCH($A13,'[6]Finance Indicators'!$A$3:$A$35,0),MATCH(AXX$1,'[6]Finance Indicators'!$B$2:$BO$2,0))</f>
        <v>14461</v>
      </c>
      <c r="AXY13" s="88">
        <f>INDEX('[6]Finance Indicators'!$B$3:$BO$35,MATCH($A13,'[6]Finance Indicators'!$A$3:$A$35,0),MATCH(AXY$1,'[6]Finance Indicators'!$B$2:$BO$2,0))</f>
        <v>518500</v>
      </c>
      <c r="AXZ13" s="250">
        <f t="array" ref="AXZ13">INDEX('[7]Finance Indicators'!$A$2:$BO$35,MATCH($A13,'[7]Finance Indicators'!$A$2:$A$35,0),MATCH(AXZ$1,'[7]Finance Indicators'!$A$2:$BO$2,0))</f>
        <v>26744.518316727943</v>
      </c>
      <c r="AYA13" s="250">
        <f t="array" ref="AYA13">INDEX('[7]Finance Indicators'!$A$2:$BO$35,MATCH($A13,'[7]Finance Indicators'!$A$2:$A$35,0),MATCH(AYA$1,'[7]Finance Indicators'!$A$2:$BO$2,0))</f>
        <v>14039</v>
      </c>
      <c r="AYB13" s="250">
        <f t="array" ref="AYB13">INDEX('[7]Finance Indicators'!$A$2:$BO$35,MATCH($A13,'[7]Finance Indicators'!$A$2:$A$35,0),MATCH(AYB$1,'[7]Finance Indicators'!$A$2:$BO$2,0))</f>
        <v>524930</v>
      </c>
      <c r="AYC13" s="119">
        <f>(AWY13*100)/Deflators!$B$2</f>
        <v>44247.369155014792</v>
      </c>
      <c r="AYD13" s="137">
        <f>(AXB13*100)/Deflators!$B$3</f>
        <v>38990.212879725681</v>
      </c>
      <c r="AYE13" s="137">
        <f>(AXE13*100)/Deflators!$B$4</f>
        <v>32241.740497468596</v>
      </c>
      <c r="AYF13" s="137">
        <f>(AXH13*100)/Deflators!$B$5</f>
        <v>34920.129119411475</v>
      </c>
      <c r="AYG13" s="137">
        <f>(AXK13*100)/Deflators!$B$6</f>
        <v>33843.716896777943</v>
      </c>
      <c r="AYH13" s="137">
        <f>(AXN13*100)/Deflators!$B$7</f>
        <v>36205.00993047731</v>
      </c>
      <c r="AYI13" s="88">
        <f>(AXQ13*100)/Deflators!$B$8</f>
        <v>29690.784074042451</v>
      </c>
      <c r="AYJ13" s="88">
        <f>(AXT13*100)/Deflators!$B$9</f>
        <v>29742.427785645228</v>
      </c>
      <c r="AYK13" s="88">
        <f>(AXW13*100)/Deflators!$B$10</f>
        <v>28571.46113618233</v>
      </c>
      <c r="AYL13" s="182">
        <f>(AXZ13*100)/Deflators!$B$11</f>
        <v>26744.518316727943</v>
      </c>
      <c r="AYM13" s="119">
        <f t="shared" si="117"/>
        <v>2737.0296701475218</v>
      </c>
      <c r="AYN13" s="131">
        <v>1321</v>
      </c>
      <c r="AYO13" s="131">
        <v>482640</v>
      </c>
      <c r="AYP13" s="88">
        <f t="shared" si="118"/>
        <v>4588.7179487179492</v>
      </c>
      <c r="AYQ13" s="131">
        <v>2237</v>
      </c>
      <c r="AYR13" s="131">
        <v>487500</v>
      </c>
      <c r="AYS13" s="116">
        <f t="shared" si="119"/>
        <v>4469.4324916781688</v>
      </c>
      <c r="AYT13" s="131">
        <v>2202</v>
      </c>
      <c r="AYU13" s="32">
        <v>492680</v>
      </c>
      <c r="AYV13" s="116">
        <f t="shared" si="120"/>
        <v>4635.0313746717184</v>
      </c>
      <c r="AYW13" s="131">
        <v>2312</v>
      </c>
      <c r="AYX13" s="32">
        <v>498810</v>
      </c>
      <c r="AYY13" s="116">
        <f t="shared" si="121"/>
        <v>3748.2500936569591</v>
      </c>
      <c r="AYZ13" s="87">
        <f>INDEX('[2]All Previous Years'!$A$1:$EX$34,MATCH($A13,'[2]All Previous Years'!$A$1:$A$34,0),MATCH(AYZ$1,'[2]All Previous Years'!$A$1:$EX$1,0))</f>
        <v>1901</v>
      </c>
      <c r="AZA13" s="32">
        <f>INDEX('[3]Raw data 16-17'!$B$2:$XA$34,MATCH($A13,'[3]Raw data 16-17'!$A$2:$A$34,0),MATCH(AZA$1,'[3]Raw data 16-17'!$B$1:$GU$1,0))</f>
        <v>507170</v>
      </c>
      <c r="AZB13" s="88">
        <f t="shared" si="122"/>
        <v>3891.1946376726873</v>
      </c>
      <c r="AZC13" s="32">
        <f>INDEX([4]Sheet1!$A$1:$CJ$34, MATCH($A13, [4]Sheet1!$A$1:$A$34, 0), MATCH(AZC$1, [4]Sheet1!$A$1:$CJ$1, 0))</f>
        <v>1997</v>
      </c>
      <c r="AZD13" s="32">
        <f>INDEX('[5]Finance Indicators'!$A$2:$BO$35,MATCH($A13,'[5]Finance Indicators'!$A$2:$A$35,0),MATCH(AZD$1,'[5]Finance Indicators'!$A$2:$BO$2,0))</f>
        <v>513210</v>
      </c>
      <c r="AZE13" s="88">
        <f>INDEX('[6]Finance Indicators'!$B$3:$BO$35,MATCH($A13,'[6]Finance Indicators'!$A$3:$A$35,0),MATCH(AZE$1,'[6]Finance Indicators'!$B$2:$BO$2,0))</f>
        <v>3810.9932497589202</v>
      </c>
      <c r="AZF13" s="88">
        <f>INDEX('[6]Finance Indicators'!$B$3:$BO$35,MATCH($A13,'[6]Finance Indicators'!$A$3:$A$35,0),MATCH(AZF$1,'[6]Finance Indicators'!$B$2:$BO$2,0))</f>
        <v>1976</v>
      </c>
      <c r="AZG13" s="88">
        <f>INDEX('[6]Finance Indicators'!$B$3:$BO$35,MATCH($A13,'[6]Finance Indicators'!$A$3:$A$35,0),MATCH(AZG$1,'[6]Finance Indicators'!$B$2:$BO$2,0))</f>
        <v>518500</v>
      </c>
      <c r="AZH13" s="250">
        <f t="array" ref="AZH13">INDEX('[7]Finance Indicators'!$A$2:$BO$35,MATCH($A13,'[7]Finance Indicators'!$A$2:$A$35,0),MATCH(AZH$1,'[7]Finance Indicators'!$A$2:$BO$2,0))</f>
        <v>3232.81199398015</v>
      </c>
      <c r="AZI13" s="250">
        <f t="array" ref="AZI13">INDEX('[7]Finance Indicators'!$A$2:$BO$35,MATCH($A13,'[7]Finance Indicators'!$A$2:$A$35,0),MATCH(AZI$1,'[7]Finance Indicators'!$A$2:$BO$2,0))</f>
        <v>1697</v>
      </c>
      <c r="AZJ13" s="250">
        <f t="array" ref="AZJ13">INDEX('[7]Finance Indicators'!$A$2:$BO$35,MATCH($A13,'[7]Finance Indicators'!$A$2:$A$35,0),MATCH(AZJ$1,'[7]Finance Indicators'!$A$2:$BO$2,0))</f>
        <v>524930</v>
      </c>
      <c r="AZK13" s="139">
        <f>(AYM13*100)/Deflators!$B$4</f>
        <v>3112.4919027445198</v>
      </c>
      <c r="AZL13" s="137">
        <f>(AYP13*100)/Deflators!$B$5</f>
        <v>5125.7433622128274</v>
      </c>
      <c r="AZM13" s="137">
        <f>(AYS13*100)/Deflators!$B$6</f>
        <v>4924.5929165866019</v>
      </c>
      <c r="AZN13" s="137">
        <f>(AYV13*100)/Deflators!$B$7</f>
        <v>5065.7215540585539</v>
      </c>
      <c r="AZO13" s="88">
        <f>(AYY13*100)/Deflators!$B$8</f>
        <v>3997.6046833879659</v>
      </c>
      <c r="AZP13" s="88">
        <f>(AZB13*100)/Deflators!$B$9</f>
        <v>4078.2496764579455</v>
      </c>
      <c r="AZQ13" s="88">
        <f>(AZE13*100)/Deflators!$B$10</f>
        <v>3904.1011828432529</v>
      </c>
      <c r="AZR13" s="183">
        <f>(AZH13*100)/Deflators!$B$11</f>
        <v>3232.81199398015</v>
      </c>
      <c r="AZS13" s="115">
        <f t="shared" si="123"/>
        <v>25615.365489806067</v>
      </c>
      <c r="AZT13" s="131">
        <v>12363</v>
      </c>
      <c r="AZU13" s="131">
        <v>482640</v>
      </c>
      <c r="AZV13" s="116">
        <f t="shared" si="124"/>
        <v>26672.820512820512</v>
      </c>
      <c r="AZW13" s="131">
        <v>13003</v>
      </c>
      <c r="AZX13" s="131">
        <v>487500</v>
      </c>
      <c r="AZY13" s="116">
        <f t="shared" si="125"/>
        <v>26246.245027198183</v>
      </c>
      <c r="AZZ13" s="131">
        <v>12931</v>
      </c>
      <c r="BAA13" s="32">
        <v>492680</v>
      </c>
      <c r="BAB13" s="116">
        <f t="shared" si="126"/>
        <v>28491.810509011448</v>
      </c>
      <c r="BAC13" s="131">
        <v>14212</v>
      </c>
      <c r="BAD13" s="32">
        <v>498810</v>
      </c>
      <c r="BAE13" s="116">
        <f t="shared" si="127"/>
        <v>24090.541632983022</v>
      </c>
      <c r="BAF13" s="87">
        <f>INDEX('[2]All Previous Years'!$A$1:$EX$34,MATCH($A13,'[2]All Previous Years'!$A$1:$A$34,0),MATCH(BAF$1,'[2]All Previous Years'!$A$1:$EX$1,0))</f>
        <v>12218</v>
      </c>
      <c r="BAG13" s="32">
        <f>INDEX('[3]Raw data 16-17'!$B$2:$XA$34,MATCH($A13,'[3]Raw data 16-17'!$A$2:$A$34,0),MATCH(BAG$1,'[3]Raw data 16-17'!$B$1:$GU$1,0))</f>
        <v>507170</v>
      </c>
      <c r="BAH13" s="88">
        <f t="shared" si="128"/>
        <v>24487.052083942242</v>
      </c>
      <c r="BAI13" s="32">
        <f>INDEX([4]Sheet1!$A$1:$CJ$34, MATCH($A13, [4]Sheet1!$A$1:$A$34, 0), MATCH(BAI$1, [4]Sheet1!$A$1:$CJ$1, 0))</f>
        <v>12567</v>
      </c>
      <c r="BAJ13" s="32">
        <f>INDEX('[5]Finance Indicators'!$A$2:$BO$35,MATCH($A13,'[5]Finance Indicators'!$A$2:$A$35,0),MATCH(BAJ$1,'[5]Finance Indicators'!$A$2:$BO$2,0))</f>
        <v>513210</v>
      </c>
      <c r="BAK13" s="88">
        <f>INDEX('[6]Finance Indicators'!$B$3:$BO$35,MATCH($A13,'[6]Finance Indicators'!$A$3:$A$35,0),MATCH(BAK$1,'[6]Finance Indicators'!$B$2:$BO$2,0))</f>
        <v>24079.074252651881</v>
      </c>
      <c r="BAL13" s="88">
        <f>INDEX('[6]Finance Indicators'!$B$3:$BO$35,MATCH($A13,'[6]Finance Indicators'!$A$3:$A$35,0),MATCH(BAL$1,'[6]Finance Indicators'!$B$2:$BO$2,0))</f>
        <v>12485</v>
      </c>
      <c r="BAM13" s="88">
        <f>INDEX('[6]Finance Indicators'!$B$3:$BO$35,MATCH($A13,'[6]Finance Indicators'!$A$3:$A$35,0),MATCH(BAM$1,'[6]Finance Indicators'!$B$2:$BO$2,0))</f>
        <v>518500</v>
      </c>
      <c r="BAN13" s="250">
        <f t="array" ref="BAN13">INDEX('[7]Finance Indicators'!$A$2:$BO$35,MATCH($A13,'[7]Finance Indicators'!$A$2:$A$35,0),MATCH(BAN$1,'[7]Finance Indicators'!$A$2:$BO$2,0))</f>
        <v>23511.706322747796</v>
      </c>
      <c r="BAO13" s="250">
        <f t="array" ref="BAO13">INDEX('[7]Finance Indicators'!$A$2:$BO$35,MATCH($A13,'[7]Finance Indicators'!$A$2:$A$35,0),MATCH(BAO$1,'[7]Finance Indicators'!$A$2:$BO$2,0))</f>
        <v>12342</v>
      </c>
      <c r="BAP13" s="250">
        <f t="array" ref="BAP13">INDEX('[7]Finance Indicators'!$A$2:$BO$35,MATCH($A13,'[7]Finance Indicators'!$A$2:$A$35,0),MATCH(BAP$1,'[7]Finance Indicators'!$A$2:$BO$2,0))</f>
        <v>524930</v>
      </c>
      <c r="BAQ13" s="139">
        <f>(AZS13*100)/Deflators!$B$4</f>
        <v>29129.248594724078</v>
      </c>
      <c r="BAR13" s="137">
        <f>(AZV13*100)/Deflators!$B$5</f>
        <v>29794.385757198652</v>
      </c>
      <c r="BAS13" s="137">
        <f>(AZY13*100)/Deflators!$B$6</f>
        <v>28919.123980191347</v>
      </c>
      <c r="BAT13" s="137">
        <f>(BAB13*100)/Deflators!$B$7</f>
        <v>31139.288376418761</v>
      </c>
      <c r="BAU13" s="137">
        <f>(BAE13*100)/Deflators!$B$8</f>
        <v>25693.179390654484</v>
      </c>
      <c r="BAV13" s="137">
        <f>(BAH13*100)/Deflators!$B$9</f>
        <v>25664.17810918728</v>
      </c>
      <c r="BAW13" s="137">
        <f>(BAK13*100)/Deflators!$B$10</f>
        <v>24667.359953339073</v>
      </c>
      <c r="BAX13" s="245">
        <f>(BAN13*100)/Deflators!$B$11</f>
        <v>23511.706322747796</v>
      </c>
      <c r="BAY13" s="144">
        <v>31.566209016578174</v>
      </c>
      <c r="BAZ13" s="145">
        <v>31.14306497652106</v>
      </c>
      <c r="BBA13" s="145">
        <v>36.702039250783109</v>
      </c>
      <c r="BBB13" s="145">
        <v>38.071420129518614</v>
      </c>
      <c r="BBC13" s="145">
        <v>37.200000000000003</v>
      </c>
      <c r="BBD13" s="145">
        <v>42.268325053356527</v>
      </c>
      <c r="BBE13" s="88">
        <f>INDEX('[3]Raw data 16-17'!$B$2:$XA$34,MATCH($A13,'[3]Raw data 16-17'!$A$2:$A$34,0),MATCH(BBE$1,'[3]Raw data 16-17'!$B$1:$GU$1,0))</f>
        <v>44.647127990944952</v>
      </c>
      <c r="BBF13" s="88">
        <f>INDEX('[14]1718 Collected Indicators'!$A$3:$CH$36,MATCH($A13,'[14]1718 Collected Indicators'!$A$3:$A$36,0),MATCH(BBF$1,'[14]1718 Collected Indicators'!$A$3:$CH$3,0))</f>
        <v>40.991126449219585</v>
      </c>
      <c r="BBG13" s="88">
        <f>INDEX('[15]1819 Collected Indicators'!$A$3:$CV$36,MATCH($A13,'[15]1819 Collected Indicators'!$A$3:$A$36,0),MATCH(BBG$1,'[15]1819 Collected Indicators'!$A$3:$CV$3,0))</f>
        <v>38.799999999999997</v>
      </c>
      <c r="BBH13" s="126">
        <f>INDEX('[11]1920 Collected Indicators'!$A$3:$CV$36,MATCH($A13,'[11]1920 Collected Indicators'!$A$3:$A$36,0),MATCH(BBH$1,'[11]1920 Collected Indicators'!$A$3:$CV$3,0))</f>
        <v>38.6200995316022</v>
      </c>
      <c r="BBI13" s="133">
        <f t="shared" si="8"/>
        <v>70.36666666666666</v>
      </c>
      <c r="BBJ13" s="116">
        <f t="shared" si="8"/>
        <v>69.666666666666671</v>
      </c>
      <c r="BBK13" s="116">
        <f t="shared" si="8"/>
        <v>67</v>
      </c>
      <c r="BBL13" s="116">
        <f t="shared" si="8"/>
        <v>66.333333333333329</v>
      </c>
      <c r="BBM13" s="136">
        <f t="shared" si="8"/>
        <v>63.333333333333336</v>
      </c>
      <c r="BBN13" s="116">
        <f t="shared" si="8"/>
        <v>63.6</v>
      </c>
      <c r="BBO13" s="248">
        <f t="shared" si="8"/>
        <v>64.600000000000009</v>
      </c>
      <c r="BBP13" s="144">
        <f t="shared" si="9"/>
        <v>70</v>
      </c>
      <c r="BBQ13" s="145">
        <f t="shared" si="9"/>
        <v>70</v>
      </c>
      <c r="BBR13" s="145">
        <f t="shared" si="9"/>
        <v>66.333333333333329</v>
      </c>
      <c r="BBS13" s="145">
        <f t="shared" si="9"/>
        <v>64.666666666666671</v>
      </c>
      <c r="BBT13" s="146">
        <f t="shared" si="9"/>
        <v>61.333333333333336</v>
      </c>
      <c r="BBU13" s="145">
        <f t="shared" si="9"/>
        <v>61.133333333333333</v>
      </c>
      <c r="BBV13" s="248">
        <f t="shared" si="9"/>
        <v>59.800000000000004</v>
      </c>
      <c r="BBW13" s="115">
        <v>5.1928970066654525</v>
      </c>
      <c r="BBX13" s="116">
        <v>5.838497736199959</v>
      </c>
      <c r="BBY13" s="136">
        <v>7.3866910797586183</v>
      </c>
      <c r="BBZ13" s="115">
        <f>INDEX([38]HSN1b!$V$1:$AL$36,MATCH($A13,[38]HSN1b!$V$1:$V$36,0),MATCH(BBZ$1,[38]HSN1b!$V$1:$AL$1,0))</f>
        <v>5.14</v>
      </c>
      <c r="BCA13" s="131">
        <f>INDEX([38]HSN1b!$V$1:$AL$36,MATCH($A13,[38]HSN1b!$V$1:$V$36,0),MATCH(BCA$1,[38]HSN1b!$V$1:$AL$1,0))</f>
        <v>4603532</v>
      </c>
      <c r="BCB13" s="131">
        <f>INDEX([38]HSN1b!$V$1:$AL$36,MATCH($A13,[38]HSN1b!$V$1:$V$36,0),MATCH(BCB$1,[38]HSN1b!$V$1:$AL$1,0))</f>
        <v>89592312</v>
      </c>
      <c r="BCC13" s="116">
        <f>INDEX([38]HSN1b!$V$1:$AL$36,MATCH($A13,[38]HSN1b!$V$1:$V$36,0),MATCH(BCC$1,[38]HSN1b!$V$1:$AL$1,0))</f>
        <v>6.33</v>
      </c>
      <c r="BCD13" s="131">
        <f>INDEX([38]HSN1b!$V$1:$AL$36,MATCH($A13,[38]HSN1b!$V$1:$V$36,0),MATCH(BCD$1,[38]HSN1b!$V$1:$AL$1,0))</f>
        <v>5945934</v>
      </c>
      <c r="BCE13" s="131">
        <f>INDEX([38]HSN1b!$V$1:$AL$36,MATCH($A13,[38]HSN1b!$V$1:$V$36,0),MATCH(BCE$1,[38]HSN1b!$V$1:$AL$1,0))</f>
        <v>93943777</v>
      </c>
      <c r="BCF13" s="116">
        <f>INDEX([38]HSN1b!$V$1:$AL$36,MATCH($A13,[38]HSN1b!$V$1:$V$36,0),MATCH(BCF$1,[38]HSN1b!$V$1:$AL$1,0))</f>
        <v>7.75</v>
      </c>
      <c r="BCG13" s="131">
        <f>INDEX([38]HSN1b!$V$1:$AL$36,MATCH($A13,[38]HSN1b!$V$1:$V$36,0),MATCH(BCG$1,[38]HSN1b!$V$1:$AL$1,0))</f>
        <v>7415111</v>
      </c>
      <c r="BCH13" s="131">
        <f>INDEX([38]HSN1b!$V$1:$AL$36,MATCH($A13,[38]HSN1b!$V$1:$V$36,0),MATCH(BCH$1,[38]HSN1b!$V$1:$AL$1,0))</f>
        <v>95651549</v>
      </c>
      <c r="BCI13" s="116">
        <f>INDEX([38]HSN1b!$V$1:$AL$36,MATCH($A13,[38]HSN1b!$V$1:$V$36,0),MATCH(BCI$1,[38]HSN1b!$V$1:$AL$1,0))</f>
        <v>8.9700000000000006</v>
      </c>
      <c r="BCJ13" s="131">
        <f>INDEX([38]HSN1b!$V$1:$AL$36,MATCH($A13,[38]HSN1b!$V$1:$V$36,0),MATCH(BCJ$1,[38]HSN1b!$V$1:$AL$1,0))</f>
        <v>8643419</v>
      </c>
      <c r="BCK13" s="131">
        <f>INDEX([38]HSN1b!$V$1:$AL$36,MATCH($A13,[38]HSN1b!$V$1:$V$36,0),MATCH(BCK$1,[38]HSN1b!$V$1:$AL$1,0))</f>
        <v>96404918</v>
      </c>
      <c r="BCL13" s="88">
        <f>INDEX('[14]1718 Collected Indicators'!$A$3:$CH$36,MATCH($A13,'[14]1718 Collected Indicators'!$A$3:$A$36,0),MATCH(BCL$1,'[14]1718 Collected Indicators'!$A$3:$CH$3,0))</f>
        <v>8.7433706358619983</v>
      </c>
      <c r="BCM13" s="32">
        <f>INDEX('[14]1718 Collected Indicators'!$A$3:$CH$36,MATCH($A13,'[14]1718 Collected Indicators'!$A$3:$A$36,0),MATCH(BCM$1,'[14]1718 Collected Indicators'!$A$3:$CH$3,0))</f>
        <v>8477135</v>
      </c>
      <c r="BCN13" s="32">
        <f>INDEX('[14]1718 Collected Indicators'!$A$3:$CH$36,MATCH($A13,'[14]1718 Collected Indicators'!$A$3:$A$36,0),MATCH(BCN$1,'[14]1718 Collected Indicators'!$A$3:$CH$3,0))</f>
        <v>96955000</v>
      </c>
      <c r="BCO13" s="88">
        <f>INDEX('[15]1819 Collected Indicators'!$A$3:$CV$36,MATCH($A13,'[15]1819 Collected Indicators'!$A$3:$A$36,0),MATCH(BCO$1,'[15]1819 Collected Indicators'!$A$3:$CV$3,0))</f>
        <v>8.0578851004963781</v>
      </c>
      <c r="BCP13" s="32">
        <f>INDEX('[15]1819 Collected Indicators'!$A$3:$CV$36,MATCH($A13,'[15]1819 Collected Indicators'!$A$3:$A$36,0),MATCH(BCP$1,'[15]1819 Collected Indicators'!$A$3:$CV$3,0))</f>
        <v>7921868</v>
      </c>
      <c r="BCQ13" s="40">
        <f>INDEX('[15]1819 Collected Indicators'!$A$3:$CV$36,MATCH($A13,'[15]1819 Collected Indicators'!$A$3:$A$36,0),MATCH(BCQ$1,'[15]1819 Collected Indicators'!$A$3:$CV$3,0))</f>
        <v>98312000</v>
      </c>
      <c r="BCR13" s="40">
        <f>INDEX('[11]1920 Collected Indicators'!$A$3:$CV$36,MATCH($A13,'[11]1920 Collected Indicators'!$A$3:$A$36,0),MATCH(BCR$1,'[11]1920 Collected Indicators'!$A$3:$CV$3,0))</f>
        <v>8.6352682409869832</v>
      </c>
      <c r="BCS13" s="32">
        <f>INDEX('[11]1920 Collected Indicators'!$A$3:$CV$36,MATCH($A13,'[11]1920 Collected Indicators'!$A$3:$A$36,0),MATCH(BCS$1,'[11]1920 Collected Indicators'!$A$3:$CV$3,0))</f>
        <v>8637168</v>
      </c>
      <c r="BCT13" s="262">
        <f>INDEX('[11]1920 Collected Indicators'!$A$3:$CV$36,MATCH($A13,'[11]1920 Collected Indicators'!$A$3:$A$36,0),MATCH(BCT$1,'[11]1920 Collected Indicators'!$A$3:$CV$3,0))</f>
        <v>100022000</v>
      </c>
      <c r="BCU13" s="115">
        <v>0.60173968221266183</v>
      </c>
      <c r="BCV13" s="116">
        <v>0.46372859048521997</v>
      </c>
      <c r="BCW13" s="116">
        <v>0.48109025646743714</v>
      </c>
      <c r="BCX13" s="116">
        <f>INDEX([38]HSN2!$V$1:$AL$36,MATCH($A13,[38]HSN2!$V$1:$V$36,0),MATCH(BCX$1,[38]HSN2!$V$1:$AL$1,0))</f>
        <v>0.71</v>
      </c>
      <c r="BCY13" s="131">
        <f>INDEX([38]HSN2!$V$1:$AL$36,MATCH($A13,[38]HSN2!$V$1:$V$36,0),MATCH(BCY$1,[38]HSN2!$V$1:$AL$1,0))</f>
        <v>640251</v>
      </c>
      <c r="BCZ13" s="131">
        <f>INDEX([38]HSN2!$V$1:$AL$36,MATCH($A13,[38]HSN2!$V$1:$V$36,0),MATCH(BCZ$1,[38]HSN2!$V$1:$AL$1,0))</f>
        <v>89592312</v>
      </c>
      <c r="BDA13" s="116">
        <f>INDEX([38]HSN2!$V$1:$AL$36,MATCH($A13,[38]HSN2!$V$1:$V$36,0),MATCH(BDA$1,[38]HSN2!$V$1:$AL$1,0))</f>
        <v>0.6</v>
      </c>
      <c r="BDB13" s="131">
        <f>INDEX([38]HSN2!$V$1:$AL$36,MATCH($A13,[38]HSN2!$V$1:$V$36,0),MATCH(BDB$1,[38]HSN2!$V$1:$AL$1,0))</f>
        <v>560363</v>
      </c>
      <c r="BDC13" s="131">
        <f>INDEX([38]HSN2!$V$1:$AL$36,MATCH($A13,[38]HSN2!$V$1:$V$36,0),MATCH(BDC$1,[38]HSN2!$V$1:$AL$1,0))</f>
        <v>93943777</v>
      </c>
      <c r="BDD13" s="116">
        <f>INDEX([38]HSN2!$V$1:$AL$36,MATCH($A13,[38]HSN2!$V$1:$V$36,0),MATCH(BDD$1,[38]HSN2!$V$1:$AL$1,0))</f>
        <v>0.49</v>
      </c>
      <c r="BDE13" s="131">
        <f>INDEX([38]HSN2!$V$1:$AL$36,MATCH($A13,[38]HSN2!$V$1:$V$36,0),MATCH(BDE$1,[38]HSN2!$V$1:$AL$1,0))</f>
        <v>464198</v>
      </c>
      <c r="BDF13" s="131">
        <f>INDEX([38]HSN2!$V$1:$AL$36,MATCH($A13,[38]HSN2!$V$1:$V$36,0),MATCH(BDF$1,[38]HSN2!$V$1:$AL$1,0))</f>
        <v>95651549</v>
      </c>
      <c r="BDG13" s="116">
        <f>INDEX([38]HSN2!$V$1:$AL$36,MATCH($A13,[38]HSN2!$V$1:$V$36,0),MATCH(BDG$1,[38]HSN2!$V$1:$AL$1,0))</f>
        <v>0.56999999999999995</v>
      </c>
      <c r="BDH13" s="131">
        <f>INDEX([38]HSN2!$V$1:$AL$36,MATCH($A13,[38]HSN2!$V$1:$V$36,0),MATCH(BDH$1,[38]HSN2!$V$1:$AL$1,0))</f>
        <v>552121</v>
      </c>
      <c r="BDI13" s="131">
        <f>INDEX([38]HSN2!$V$1:$AL$36,MATCH($A13,[38]HSN2!$V$1:$V$36,0),MATCH(BDI$1,[38]HSN2!$V$1:$AL$1,0))</f>
        <v>96404918</v>
      </c>
      <c r="BDJ13" s="88">
        <f>INDEX('[14]1718 Collected Indicators'!$A$3:$CH$36,MATCH($A13,'[14]1718 Collected Indicators'!$A$3:$A$36,0),MATCH(BDJ$1,'[14]1718 Collected Indicators'!$A$3:$CH$3,0))</f>
        <v>0.57840750863802792</v>
      </c>
      <c r="BDK13" s="32">
        <f>INDEX('[14]1718 Collected Indicators'!$A$3:$CH$36,MATCH($A13,'[14]1718 Collected Indicators'!$A$3:$A$36,0),MATCH(BDK$1,'[14]1718 Collected Indicators'!$A$3:$CH$3,0))</f>
        <v>560795</v>
      </c>
      <c r="BDL13" s="32">
        <f>INDEX('[14]1718 Collected Indicators'!$A$3:$CH$36,MATCH($A13,'[14]1718 Collected Indicators'!$A$3:$A$36,0),MATCH(BDL$1,'[14]1718 Collected Indicators'!$A$3:$CH$3,0))</f>
        <v>96955000</v>
      </c>
      <c r="BDM13" s="88">
        <f>INDEX('[15]1819 Collected Indicators'!$A$3:$CV$36,MATCH($A13,'[15]1819 Collected Indicators'!$A$3:$A$36,0),MATCH(BDM$1,'[15]1819 Collected Indicators'!$A$3:$CV$3,0))</f>
        <v>0.64528134917405811</v>
      </c>
      <c r="BDN13" s="32">
        <f>INDEX('[15]1819 Collected Indicators'!$A$3:$CV$36,MATCH($A13,'[15]1819 Collected Indicators'!$A$3:$A$36,0),MATCH(BDN$1,'[15]1819 Collected Indicators'!$A$3:$CV$3,0))</f>
        <v>634389</v>
      </c>
      <c r="BDO13" s="40">
        <f>INDEX('[15]1819 Collected Indicators'!$A$3:$CV$36,MATCH($A13,'[15]1819 Collected Indicators'!$A$3:$A$36,0),MATCH(BDO$1,'[15]1819 Collected Indicators'!$A$3:$CV$3,0))</f>
        <v>98312000</v>
      </c>
      <c r="BDP13" s="32">
        <f>INDEX('[11]1920 Collected Indicators'!$A$3:$CV$36,MATCH($A13,'[11]1920 Collected Indicators'!$A$3:$A$36,0),MATCH(BDP$1,'[11]1920 Collected Indicators'!$A$3:$CV$3,0))</f>
        <v>0.71269720661454483</v>
      </c>
      <c r="BDQ13" s="262">
        <f>INDEX('[11]1920 Collected Indicators'!$A$3:$CV$36,MATCH($A13,'[11]1920 Collected Indicators'!$A$3:$A$36,0),MATCH(BDQ$1,'[11]1920 Collected Indicators'!$A$3:$CV$3,0))</f>
        <v>712854</v>
      </c>
      <c r="BDR13" s="33">
        <f>INDEX('[11]1920 Collected Indicators'!$A$3:$CV$36,MATCH($A13,'[11]1920 Collected Indicators'!$A$3:$A$36,0),MATCH(BDR$1,'[11]1920 Collected Indicators'!$A$3:$CV$3,0))</f>
        <v>100022000</v>
      </c>
      <c r="BDS13" s="133">
        <v>69.835657370517922</v>
      </c>
      <c r="BDT13" s="116">
        <v>74.499107319976204</v>
      </c>
      <c r="BDU13" s="116">
        <v>82.272091163534583</v>
      </c>
      <c r="BDV13" s="116">
        <f>INDEX([38]HSN3!$V$1:$AL$36,MATCH($A13,[38]HSN3!$V$1:$V$36,0),MATCH(BDV$1,[38]HSN3!$V$1:$AL$1,0))</f>
        <v>87.65</v>
      </c>
      <c r="BDW13" s="131">
        <f>INDEX([38]HSN3!$V$1:$AL$36,MATCH($A13,[38]HSN3!$V$1:$V$36,0),MATCH(BDW$1,[38]HSN3!$V$1:$AL$1,0))</f>
        <v>17456</v>
      </c>
      <c r="BDX13" s="131">
        <f>INDEX([38]HSN3!$V$1:$AL$36,MATCH($A13,[38]HSN3!$V$1:$V$36,0),MATCH(BDX$1,[38]HSN3!$V$1:$AL$1,0))</f>
        <v>19915</v>
      </c>
      <c r="BDY13" s="116">
        <f>INDEX([38]HSN3!$V$1:$AL$36,MATCH($A13,[38]HSN3!$V$1:$V$36,0),MATCH(BDY$1,[38]HSN3!$V$1:$AL$1,0))</f>
        <v>75.3</v>
      </c>
      <c r="BDZ13" s="131">
        <f>INDEX([38]HSN3!$V$1:$AL$36,MATCH($A13,[38]HSN3!$V$1:$V$36,0),MATCH(BDZ$1,[38]HSN3!$V$1:$AL$1,0))</f>
        <v>14993</v>
      </c>
      <c r="BEA13" s="131">
        <f>INDEX([38]HSN3!$V$1:$AL$36,MATCH($A13,[38]HSN3!$V$1:$V$36,0),MATCH(BEA$1,[38]HSN3!$V$1:$AL$1,0))</f>
        <v>19911</v>
      </c>
      <c r="BEB13" s="116">
        <f>INDEX([38]HSN3!$V$1:$AL$36,MATCH($A13,[38]HSN3!$V$1:$V$36,0),MATCH(BEB$1,[38]HSN3!$V$1:$AL$1,0))</f>
        <v>75.66</v>
      </c>
      <c r="BEC13" s="131">
        <f>INDEX([38]HSN3!$V$1:$AL$36,MATCH($A13,[38]HSN3!$V$1:$V$36,0),MATCH(BEC$1,[38]HSN3!$V$1:$AL$1,0))</f>
        <v>15063</v>
      </c>
      <c r="BED13" s="131">
        <f>INDEX([38]HSN3!$V$1:$AL$36,MATCH($A13,[38]HSN3!$V$1:$V$36,0),MATCH(BED$1,[38]HSN3!$V$1:$AL$1,0))</f>
        <v>19910</v>
      </c>
      <c r="BEE13" s="116">
        <f>INDEX([38]HSN3!$V$1:$AL$36,MATCH($A13,[38]HSN3!$V$1:$V$36,0),MATCH(BEE$1,[38]HSN3!$V$1:$AL$1,0))</f>
        <v>75.69</v>
      </c>
      <c r="BEF13" s="131">
        <f>INDEX([38]HSN3!$V$1:$AL$36,MATCH($A13,[38]HSN3!$V$1:$V$36,0),MATCH(BEF$1,[38]HSN3!$V$1:$AL$1,0))</f>
        <v>14917</v>
      </c>
      <c r="BEG13" s="131">
        <f>INDEX([38]HSN3!$V$1:$AL$36,MATCH($A13,[38]HSN3!$V$1:$V$36,0),MATCH(BEG$1,[38]HSN3!$V$1:$AL$1,0))</f>
        <v>19709</v>
      </c>
      <c r="BEH13" s="88">
        <f>INDEX('[14]1718 Collected Indicators'!$A$3:$CH$36,MATCH($A13,'[14]1718 Collected Indicators'!$A$3:$A$36,0),MATCH(BEH$1,'[14]1718 Collected Indicators'!$A$3:$CH$3,0))</f>
        <v>80.753878025365069</v>
      </c>
      <c r="BEI13" s="32">
        <f>INDEX('[14]1718 Collected Indicators'!$A$3:$CH$36,MATCH($A13,'[14]1718 Collected Indicators'!$A$3:$A$36,0),MATCH(BEI$1,'[14]1718 Collected Indicators'!$A$3:$CH$3,0))</f>
        <v>15982</v>
      </c>
      <c r="BEJ13" s="32">
        <f>INDEX('[14]1718 Collected Indicators'!$A$3:$CH$36,MATCH($A13,'[14]1718 Collected Indicators'!$A$3:$A$36,0),MATCH(BEJ$1,'[14]1718 Collected Indicators'!$A$3:$CH$3,0))</f>
        <v>19791</v>
      </c>
      <c r="BEK13" s="88">
        <f>INDEX('[15]1819 Collected Indicators'!$A$3:$CV$36,MATCH($A13,'[15]1819 Collected Indicators'!$A$3:$A$36,0),MATCH(BEK$1,'[15]1819 Collected Indicators'!$A$3:$CV$3,0))</f>
        <v>86.212800241704016</v>
      </c>
      <c r="BEL13" s="32">
        <f>INDEX('[15]1819 Collected Indicators'!$A$3:$CV$36,MATCH($A13,'[15]1819 Collected Indicators'!$A$3:$A$36,0),MATCH(BEL$1,'[15]1819 Collected Indicators'!$A$3:$CV$3,0))</f>
        <v>17121</v>
      </c>
      <c r="BEM13" s="32">
        <f>INDEX('[15]1819 Collected Indicators'!$A$3:$CV$36,MATCH($A13,'[15]1819 Collected Indicators'!$A$3:$A$36,0),MATCH(BEM$1,'[15]1819 Collected Indicators'!$A$3:$CV$3,0))</f>
        <v>19859</v>
      </c>
      <c r="BEN13" s="284">
        <f>INDEX('[11]1920 Collected Indicators'!$A$3:$CV$36,MATCH($A13,'[11]1920 Collected Indicators'!$A$3:$A$36,0),MATCH(BEN$1,'[11]1920 Collected Indicators'!$A$3:$CV$3,0))</f>
        <v>88.907103825136616</v>
      </c>
      <c r="BEO13" s="39">
        <f>INDEX('[11]1920 Collected Indicators'!$A$3:$CV$36,MATCH($A13,'[11]1920 Collected Indicators'!$A$3:$A$36,0),MATCH(BEO$1,'[11]1920 Collected Indicators'!$A$3:$CV$3,0))</f>
        <v>17897</v>
      </c>
      <c r="BEP13" s="287">
        <f>INDEX('[11]1920 Collected Indicators'!$A$3:$CV$36,MATCH($A13,'[11]1920 Collected Indicators'!$A$3:$A$36,0),MATCH(BEP$1,'[11]1920 Collected Indicators'!$A$3:$CV$3,0))</f>
        <v>20130</v>
      </c>
      <c r="BEQ13" s="133">
        <v>93.760568557774775</v>
      </c>
      <c r="BER13" s="116">
        <v>93.902626521460604</v>
      </c>
      <c r="BES13" s="136">
        <v>92.301337955690371</v>
      </c>
      <c r="BET13" s="115">
        <f>INDEX([38]HSN4b!$V$1:$AL$36,MATCH($A13,[38]HSN4b!$V$1:$V$36,0),MATCH(BET$1,[38]HSN4b!$V$1:$AL$1,0))</f>
        <v>6.37</v>
      </c>
      <c r="BEU13" s="131">
        <f>INDEX([38]HSN4b!$V$1:$AL$36,MATCH($A13,[38]HSN4b!$V$1:$V$36,0),MATCH(BEU$1,[38]HSN4b!$V$1:$AL$1,0))</f>
        <v>288348</v>
      </c>
      <c r="BEV13" s="131">
        <f>INDEX([38]HSN4b!$V$1:$AL$36,MATCH($A13,[38]HSN4b!$V$1:$V$36,0),MATCH(BEV$1,[38]HSN4b!$V$1:$AL$1,0))</f>
        <v>45292</v>
      </c>
      <c r="BEW13" s="116">
        <f>INDEX([38]HSN4b!$V$1:$AL$36,MATCH($A13,[38]HSN4b!$V$1:$V$36,0),MATCH(BEW$1,[38]HSN4b!$V$1:$AL$1,0))</f>
        <v>8.01</v>
      </c>
      <c r="BEX13" s="131">
        <f>INDEX([38]HSN4b!$V$1:$AL$36,MATCH($A13,[38]HSN4b!$V$1:$V$36,0),MATCH(BEX$1,[38]HSN4b!$V$1:$AL$1,0))</f>
        <v>354198</v>
      </c>
      <c r="BEY13" s="131">
        <f>INDEX([38]HSN4b!$V$1:$AL$36,MATCH($A13,[38]HSN4b!$V$1:$V$36,0),MATCH(BEY$1,[38]HSN4b!$V$1:$AL$1,0))</f>
        <v>44239</v>
      </c>
      <c r="BEZ13" s="116">
        <f>INDEX([38]HSN4b!$V$1:$AL$36,MATCH($A13,[38]HSN4b!$V$1:$V$36,0),MATCH(BEZ$1,[38]HSN4b!$V$1:$AL$1,0))</f>
        <v>9.19</v>
      </c>
      <c r="BFA13" s="131">
        <f>INDEX([38]HSN4b!$V$1:$AL$36,MATCH($A13,[38]HSN4b!$V$1:$V$36,0),MATCH(BFA$1,[38]HSN4b!$V$1:$AL$1,0))</f>
        <v>400299</v>
      </c>
      <c r="BFB13" s="131">
        <f>INDEX([38]HSN4b!$V$1:$AL$36,MATCH($A13,[38]HSN4b!$V$1:$V$36,0),MATCH(BFB$1,[38]HSN4b!$V$1:$AL$1,0))</f>
        <v>43547</v>
      </c>
      <c r="BFC13" s="116">
        <f>INDEX([38]HSN4b!$V$1:$AL$36,MATCH($A13,[38]HSN4b!$V$1:$V$36,0),MATCH(BFC$1,[38]HSN4b!$V$1:$AL$1,0))</f>
        <v>8.5299999999999994</v>
      </c>
      <c r="BFD13" s="131">
        <f>INDEX([38]HSN4b!$V$1:$AL$36,MATCH($A13,[38]HSN4b!$V$1:$V$36,0),MATCH(BFD$1,[38]HSN4b!$V$1:$AL$1,0))</f>
        <v>241356</v>
      </c>
      <c r="BFE13" s="131">
        <f>INDEX([38]HSN4b!$V$1:$AL$36,MATCH($A13,[38]HSN4b!$V$1:$V$36,0),MATCH(BFE$1,[38]HSN4b!$V$1:$AL$1,0))</f>
        <v>28286</v>
      </c>
      <c r="BFF13" s="88">
        <f>INDEX('[14]1718 Collected Indicators'!$A$3:$CH$36,MATCH($A13,'[14]1718 Collected Indicators'!$A$3:$A$36,0),MATCH(BFF$1,'[14]1718 Collected Indicators'!$A$3:$CH$3,0))</f>
        <v>8.8757001958830202</v>
      </c>
      <c r="BFG13" s="32">
        <f>INDEX('[14]1718 Collected Indicators'!$A$3:$CH$36,MATCH($A13,'[14]1718 Collected Indicators'!$A$3:$A$36,0),MATCH(BFG$1,'[14]1718 Collected Indicators'!$A$3:$CH$3,0))</f>
        <v>258274</v>
      </c>
      <c r="BFH13" s="32">
        <f>INDEX('[14]1718 Collected Indicators'!$A$3:$CH$36,MATCH($A13,'[14]1718 Collected Indicators'!$A$3:$A$36,0),MATCH(BFH$1,'[14]1718 Collected Indicators'!$A$3:$CH$3,0))</f>
        <v>29099</v>
      </c>
      <c r="BFI13" s="88">
        <f>INDEX('[15]1819 Collected Indicators'!$A$3:$CV$36,MATCH($A13,'[15]1819 Collected Indicators'!$A$3:$A$36,0),MATCH(BFI$1,'[15]1819 Collected Indicators'!$A$3:$CV$3,0))</f>
        <v>10.725268586162441</v>
      </c>
      <c r="BFJ13" s="32">
        <f>INDEX('[15]1819 Collected Indicators'!$A$3:$CV$36,MATCH($A13,'[15]1819 Collected Indicators'!$A$3:$A$36,0),MATCH(BFJ$1,'[15]1819 Collected Indicators'!$A$3:$CV$3,0))</f>
        <v>249577</v>
      </c>
      <c r="BFK13" s="40">
        <f>INDEX('[15]1819 Collected Indicators'!$A$3:$CV$36,MATCH($A13,'[15]1819 Collected Indicators'!$A$3:$A$36,0),MATCH(BFK$1,'[15]1819 Collected Indicators'!$A$3:$CV$3,0))</f>
        <v>23270</v>
      </c>
      <c r="BFL13" s="32">
        <f>INDEX('[11]1920 Collected Indicators'!$A$3:$CV$36,MATCH($A13,'[11]1920 Collected Indicators'!$A$3:$A$36,0),MATCH(BFL$1,'[11]1920 Collected Indicators'!$A$3:$CV$3,0))</f>
        <v>9.1725105189340805</v>
      </c>
      <c r="BFM13" s="32">
        <f>INDEX('[11]1920 Collected Indicators'!$A$3:$CV$36,MATCH($A13,'[11]1920 Collected Indicators'!$A$3:$A$36,0),MATCH(BFM$1,'[11]1920 Collected Indicators'!$A$3:$CV$3,0))</f>
        <v>196200</v>
      </c>
      <c r="BFN13" s="262">
        <f>INDEX('[11]1920 Collected Indicators'!$A$3:$CV$36,MATCH($A13,'[11]1920 Collected Indicators'!$A$3:$A$36,0),MATCH(BFN$1,'[11]1920 Collected Indicators'!$A$3:$CV$3,0))</f>
        <v>21390</v>
      </c>
      <c r="BFO13" s="115">
        <v>95.73207171314742</v>
      </c>
      <c r="BFP13" s="116">
        <v>86.356873636183295</v>
      </c>
      <c r="BFQ13" s="116">
        <v>93.72750899640144</v>
      </c>
      <c r="BFR13" s="116">
        <f>INDEX([38]HSN5!$V$1:$AL$36,MATCH($A13,[38]HSN5!$V$1:$V$36,0),MATCH(BFR$1,[38]HSN5!$V$1:$AL$1,0))</f>
        <v>99.15</v>
      </c>
      <c r="BFS13" s="131">
        <f>INDEX([38]HSN5!$V$1:$AL$36,MATCH($A13,[38]HSN5!$V$1:$V$36,0),MATCH(BFS$1,[38]HSN5!$V$1:$AL$1,0))</f>
        <v>19745</v>
      </c>
      <c r="BFT13" s="131">
        <f>INDEX([38]HSN5!$V$1:$AL$36,MATCH($A13,[38]HSN5!$V$1:$V$36,0),MATCH(BFT$1,[38]HSN5!$V$1:$AL$1,0))</f>
        <v>19915</v>
      </c>
      <c r="BFU13" s="116">
        <f>INDEX([38]HSN5!$V$1:$AL$36,MATCH($A13,[38]HSN5!$V$1:$V$36,0),MATCH(BFU$1,[38]HSN5!$V$1:$AL$1,0))</f>
        <v>93.39</v>
      </c>
      <c r="BFV13" s="131">
        <f>INDEX([38]HSN5!$V$1:$AL$36,MATCH($A13,[38]HSN5!$V$1:$V$36,0),MATCH(BFV$1,[38]HSN5!$V$1:$AL$1,0))</f>
        <v>18594</v>
      </c>
      <c r="BFW13" s="131">
        <f>INDEX([38]HSN5!$V$1:$AL$36,MATCH($A13,[38]HSN5!$V$1:$V$36,0),MATCH(BFW$1,[38]HSN5!$V$1:$AL$1,0))</f>
        <v>19911</v>
      </c>
      <c r="BFX13" s="116">
        <f>INDEX([38]HSN5!$V$1:$AL$36,MATCH($A13,[38]HSN5!$V$1:$V$36,0),MATCH(BFX$1,[38]HSN5!$V$1:$AL$1,0))</f>
        <v>93.8</v>
      </c>
      <c r="BFY13" s="131">
        <f>INDEX([38]HSN5!$V$1:$AL$36,MATCH($A13,[38]HSN5!$V$1:$V$36,0),MATCH(BFY$1,[38]HSN5!$V$1:$AL$1,0))</f>
        <v>18675</v>
      </c>
      <c r="BFZ13" s="131">
        <f>INDEX([38]HSN5!$V$1:$AL$36,MATCH($A13,[38]HSN5!$V$1:$V$36,0),MATCH(BFZ$1,[38]HSN5!$V$1:$AL$1,0))</f>
        <v>19910</v>
      </c>
      <c r="BGA13" s="116">
        <f>INDEX([38]HSN5!$V$1:$AL$36,MATCH($A13,[38]HSN5!$V$1:$V$36,0),MATCH(BGA$1,[38]HSN5!$V$1:$AL$1,0))</f>
        <v>95.68</v>
      </c>
      <c r="BGB13" s="131">
        <f>INDEX([38]HSN5!$V$1:$AL$36,MATCH($A13,[38]HSN5!$V$1:$V$36,0),MATCH(BGB$1,[38]HSN5!$V$1:$AL$1,0))</f>
        <v>18857</v>
      </c>
      <c r="BGC13" s="131">
        <f>INDEX([38]HSN5!$V$1:$AL$36,MATCH($A13,[38]HSN5!$V$1:$V$36,0),MATCH(BGC$1,[38]HSN5!$V$1:$AL$1,0))</f>
        <v>19709</v>
      </c>
      <c r="BGD13" s="88">
        <f>INDEX('[14]1718 Collected Indicators'!$A$3:$CH$36,MATCH($A13,'[14]1718 Collected Indicators'!$A$3:$A$36,0),MATCH(BGD$1,'[14]1718 Collected Indicators'!$A$3:$CH$3,0))</f>
        <v>98.580162700217272</v>
      </c>
      <c r="BGE13" s="32">
        <f>INDEX('[14]1718 Collected Indicators'!$A$3:$CH$36,MATCH($A13,'[14]1718 Collected Indicators'!$A$3:$A$36,0),MATCH(BGE$1,'[14]1718 Collected Indicators'!$A$3:$CH$3,0))</f>
        <v>19510</v>
      </c>
      <c r="BGF13" s="32">
        <f>INDEX('[14]1718 Collected Indicators'!$A$3:$CH$36,MATCH($A13,'[14]1718 Collected Indicators'!$A$3:$A$36,0),MATCH(BGF$1,'[14]1718 Collected Indicators'!$A$3:$CH$3,0))</f>
        <v>19791</v>
      </c>
      <c r="BGG13" s="88">
        <f>INDEX('[15]1819 Collected Indicators'!$A$3:$CV$36,MATCH($A13,'[15]1819 Collected Indicators'!$A$3:$A$36,0),MATCH(BGG$1,'[15]1819 Collected Indicators'!$A$3:$CV$3,0))</f>
        <v>99.823757490306662</v>
      </c>
      <c r="BGH13" s="32">
        <f>INDEX('[15]1819 Collected Indicators'!$A$3:$CV$36,MATCH($A13,'[15]1819 Collected Indicators'!$A$3:$A$36,0),MATCH(BGH$1,'[15]1819 Collected Indicators'!$A$3:$CV$3,0))</f>
        <v>19824</v>
      </c>
      <c r="BGI13" s="40">
        <f>INDEX('[15]1819 Collected Indicators'!$A$3:$CV$36,MATCH($A13,'[15]1819 Collected Indicators'!$A$3:$A$36,0),MATCH(BGI$1,'[15]1819 Collected Indicators'!$A$3:$CV$3,0))</f>
        <v>19859</v>
      </c>
      <c r="BGJ13" s="140">
        <f t="array" ref="BGJ13">INDEX([39]Extraction!$A$3:$P$36,MATCH($A13,[39]Extraction!$P$3:$P$36,0),MATCH(BGJ$1,[39]Extraction!$A$3:$P$3,0))</f>
        <v>46.7</v>
      </c>
      <c r="BGK13" s="284">
        <f t="array" ref="BGK13">INDEX([39]Extraction!$A$3:$P$36,MATCH($A13,[39]Extraction!$P$3:$P$36,0),MATCH(BGK$1,[39]Extraction!$A$3:$P$3,0))</f>
        <v>9297</v>
      </c>
      <c r="BGL13" s="262">
        <f t="array" ref="BGL13">INDEX([39]Extraction!$A$3:$P$36,MATCH($A13,[39]Extraction!$P$3:$P$36,0),MATCH(BGL$1,[39]Extraction!$A$3:$P$3,0))</f>
        <v>19910</v>
      </c>
      <c r="BGM13" s="132">
        <f t="array" ref="BGM13">INDEX([39]Extraction!$A$3:$P$36,MATCH($A13,[39]Extraction!$P$3:$P$36,0),MATCH(BGM$1,[39]Extraction!$A$3:$P$3,0))</f>
        <v>52.36</v>
      </c>
      <c r="BGN13" s="32">
        <f t="array" ref="BGN13">INDEX([39]Extraction!$A$3:$P$36,MATCH($A13,[39]Extraction!$P$3:$P$36,0),MATCH(BGN$1,[39]Extraction!$A$3:$P$3,0))</f>
        <v>10328</v>
      </c>
      <c r="BGO13" s="32">
        <f t="array" ref="BGO13">INDEX([39]Extraction!$A$3:$P$36,MATCH($A13,[39]Extraction!$P$3:$P$36,0),MATCH(BGO$1,[39]Extraction!$A$3:$P$3,0))</f>
        <v>19725</v>
      </c>
      <c r="BGP13" s="132">
        <f t="array" ref="BGP13">INDEX([39]Extraction!$A$3:$P$36,MATCH($A13,[39]Extraction!$P$3:$P$36,0),MATCH(BGP$1,[39]Extraction!$A$3:$P$3,0))</f>
        <v>56.58</v>
      </c>
      <c r="BGQ13" s="32">
        <f t="array" ref="BGQ13">INDEX([39]Extraction!$A$3:$P$36,MATCH($A13,[39]Extraction!$P$3:$P$36,0),MATCH(BGQ$1,[39]Extraction!$A$3:$P$3,0))</f>
        <v>11186</v>
      </c>
      <c r="BGR13" s="32">
        <f t="array" ref="BGR13">INDEX([39]Extraction!$A$3:$P$36,MATCH($A13,[39]Extraction!$P$3:$P$36,0),MATCH(BGR$1,[39]Extraction!$A$3:$P$3,0))</f>
        <v>19769</v>
      </c>
      <c r="BGS13" s="132">
        <f t="array" ref="BGS13">INDEX([39]Extraction!$A$3:$P$36,MATCH($A13,[39]Extraction!$P$3:$P$36,0),MATCH(BGS$1,[39]Extraction!$A$3:$P$3,0))</f>
        <v>67.09</v>
      </c>
      <c r="BGT13" s="32">
        <f t="array" ref="BGT13">INDEX([39]Extraction!$A$3:$P$36,MATCH($A13,[39]Extraction!$P$3:$P$36,0),MATCH(BGT$1,[39]Extraction!$A$3:$P$3,0))</f>
        <v>13306</v>
      </c>
      <c r="BGU13" s="32">
        <f t="array" ref="BGU13">INDEX([39]Extraction!$A$3:$P$36,MATCH($A13,[39]Extraction!$P$3:$P$36,0),MATCH(BGU$1,[39]Extraction!$A$3:$P$3,0))</f>
        <v>19834</v>
      </c>
      <c r="BGV13" s="132">
        <f>INDEX('[11]1920 Collected Indicators'!$A$3:$CV$36,MATCH($A13,'[11]1920 Collected Indicators'!$A$3:$A$36,0),MATCH(BGV$1,'[11]1920 Collected Indicators'!$A$3:$CV$3,0))</f>
        <v>71.102150537634415</v>
      </c>
      <c r="BGW13" s="32">
        <f>INDEX('[11]1920 Collected Indicators'!$A$3:$CV$36,MATCH($A13,'[11]1920 Collected Indicators'!$A$3:$A$36,0),MATCH(BGW$1,'[11]1920 Collected Indicators'!$A$3:$CV$3,0))</f>
        <v>14283</v>
      </c>
      <c r="BGX13" s="33">
        <f>INDEX('[11]1920 Collected Indicators'!$A$3:$CV$36,MATCH($A13,'[11]1920 Collected Indicators'!$A$3:$A$36,0),MATCH(BGX$1,'[11]1920 Collected Indicators'!$A$3:$CV$3,0))</f>
        <v>20088</v>
      </c>
      <c r="BGY13" s="133" t="str">
        <f>INDEX('[25]Corporate Management'!$B$6:$EY$40,MATCH($A13,'[25]Corporate Management'!$B$6:$B$40,0),MATCH(BGY$1,'[25]Corporate Management'!$B$40:$EY$40,0))</f>
        <v>NA</v>
      </c>
      <c r="BGZ13" s="131" t="str">
        <f>INDEX('[25]Corporate Management'!$B$6:$EY$40,MATCH($A13,'[25]Corporate Management'!$B$6:$B$40,0),MATCH(BGZ$1,'[25]Corporate Management'!$B$40:$EY$40,0))</f>
        <v>NA</v>
      </c>
      <c r="BHA13" s="131">
        <f>INDEX('[25]Corporate Management'!$B$6:$EY$40,MATCH($A13,'[25]Corporate Management'!$B$6:$B$40,0),MATCH(BHA$1,'[25]Corporate Management'!$B$40:$EY$40,0))</f>
        <v>421</v>
      </c>
      <c r="BHB13" s="116">
        <f>INDEX('[25]Corporate Management'!$B$6:$EY$40,MATCH($A13,'[25]Corporate Management'!$B$6:$B$40,0),MATCH(BHB$1,'[25]Corporate Management'!$B$40:$EY$40,0))</f>
        <v>46.173469387755098</v>
      </c>
      <c r="BHC13" s="131">
        <f>INDEX('[25]Corporate Management'!$B$6:$EY$40,MATCH($A13,'[25]Corporate Management'!$B$6:$B$40,0),MATCH(BHC$1,'[25]Corporate Management'!$B$40:$EY$40,0))</f>
        <v>181</v>
      </c>
      <c r="BHD13" s="131">
        <f>INDEX('[25]Corporate Management'!$B$6:$EY$40,MATCH($A13,'[25]Corporate Management'!$B$6:$B$40,0),MATCH(BHD$1,'[25]Corporate Management'!$B$40:$EY$40,0))</f>
        <v>392</v>
      </c>
      <c r="BHE13" s="116">
        <f>INDEX('[25]Corporate Management'!$B$6:$EY$40,MATCH($A13,'[25]Corporate Management'!$B$6:$B$40,0),MATCH(BHE$1,'[25]Corporate Management'!$B$40:$EY$40,0))</f>
        <v>46.015424164524418</v>
      </c>
      <c r="BHF13" s="131">
        <f>INDEX('[25]Corporate Management'!$B$6:$EY$40,MATCH($A13,'[25]Corporate Management'!$B$6:$B$40,0),MATCH(BHF$1,'[25]Corporate Management'!$B$40:$EY$40,0))</f>
        <v>179</v>
      </c>
      <c r="BHG13" s="131">
        <f>INDEX('[25]Corporate Management'!$B$6:$EY$40,MATCH($A13,'[25]Corporate Management'!$B$6:$B$40,0),MATCH(BHG$1,'[25]Corporate Management'!$B$40:$EY$40,0))</f>
        <v>389</v>
      </c>
      <c r="BHH13" s="116">
        <f>INDEX('[26]All Data'!$A$1:$Y$34,MATCH($A13,'[26]All Data'!$A$1:$A$34,0),MATCH(BHH$1,'[26]All Data'!$A$1:$Y$1,0))</f>
        <v>57.017543859649123</v>
      </c>
      <c r="BHI13" s="131">
        <f>INDEX('[26]All Data'!$A$1:$Y$34,MATCH($A13,'[26]All Data'!$A$1:$A$34,0),MATCH(BHI$1,'[26]All Data'!$A$1:$Y$1,0))</f>
        <v>260</v>
      </c>
      <c r="BHJ13" s="131">
        <f>INDEX('[26]All Data'!$A$1:$Y$34,MATCH($A13,'[26]All Data'!$A$1:$A$34,0),MATCH(BHJ$1,'[26]All Data'!$A$1:$Y$1,0))</f>
        <v>456</v>
      </c>
      <c r="BHK13" s="116">
        <f>INDEX('[27]All Data'!$A$1:$Y$34,MATCH($A13,'[27]All Data'!$A$1:$A$34,0),MATCH(BHK$1,'[27]All Data'!$A$1:$Y$1,0))</f>
        <v>57</v>
      </c>
      <c r="BHL13" s="131">
        <f>INDEX('[27]All Data'!$A$1:$Y$34,MATCH($A13,'[27]All Data'!$A$1:$A$34,0),MATCH(BHL$1,'[27]All Data'!$A$1:$Y$1,0))</f>
        <v>262</v>
      </c>
      <c r="BHM13" s="131">
        <f>INDEX('[27]All Data'!$A$1:$Y$34,MATCH($A13,'[27]All Data'!$A$1:$A$34,0),MATCH(BHM$1,'[27]All Data'!$A$1:$Y$1,0))</f>
        <v>456</v>
      </c>
      <c r="BHN13" s="116">
        <f>INDEX('[28]All Data'!$A$1:$AB$34,MATCH($A13,'[28]All Data'!$A$1:$A$34,0),MATCH(BHN$1,'[28]All Data'!$A$1:$AB$1,0))</f>
        <v>59.276018099547514</v>
      </c>
      <c r="BHO13" s="131">
        <f>INDEX('[28]All Data'!$A$1:$AB$34,MATCH($A13,'[28]All Data'!$A$1:$A$34,0),MATCH(BHO$1,'[28]All Data'!$A$1:$AB$1,0))</f>
        <v>262</v>
      </c>
      <c r="BHP13" s="131">
        <f>INDEX('[28]All Data'!$A$1:$AB$34,MATCH($A13,'[28]All Data'!$A$1:$A$34,0),MATCH(BHP$1,'[28]All Data'!$A$1:$AB$1,0))</f>
        <v>442</v>
      </c>
      <c r="BHQ13" s="116">
        <f>INDEX('[29]SPI Raw Data 1617'!$A$3:$AN$37,MATCH($A13,'[29]SPI Raw Data 1617'!$A$3:$A$37,0),MATCH(BHQ$1,'[29]SPI Raw Data 1617'!$A$37:$AN$37,0))</f>
        <v>59.276018099547514</v>
      </c>
      <c r="BHR13" s="131">
        <f>INDEX('[29]SPI Raw Data 1617'!$A$3:$AN$37,MATCH($A13,'[29]SPI Raw Data 1617'!$A$3:$A$37,0),MATCH(BHR$1,'[29]SPI Raw Data 1617'!$A$37:$AN$37,0))</f>
        <v>262</v>
      </c>
      <c r="BHS13" s="131">
        <f>INDEX('[29]SPI Raw Data 1617'!$A$3:$AN$37,MATCH($A13,'[29]SPI Raw Data 1617'!$A$3:$A$37,0),MATCH(BHS$1,'[29]SPI Raw Data 1617'!$A$37:$AN$37,0))</f>
        <v>442</v>
      </c>
      <c r="BHT13" s="116">
        <f>INDEX('[30]SPI Raw Data 1718'!$A$3:$AN$37,MATCH($A13,'[30]SPI Raw Data 1718'!$A$3:$A$37,0),MATCH(BHT$1,'[30]SPI Raw Data 1718'!$A$37:$AN$37,0))</f>
        <v>69.208211143695024</v>
      </c>
      <c r="BHU13" s="131">
        <f>INDEX('[30]SPI Raw Data 1718'!$A$3:$AN$37,MATCH($A13,'[30]SPI Raw Data 1718'!$A$3:$A$37,0),MATCH(BHU$1,'[30]SPI Raw Data 1718'!$A$37:$AN$37,0))</f>
        <v>472</v>
      </c>
      <c r="BHV13" s="131">
        <f>INDEX('[30]SPI Raw Data 1718'!$A$3:$AN$37,MATCH($A13,'[30]SPI Raw Data 1718'!$A$3:$A$37,0),MATCH(BHV$1,'[30]SPI Raw Data 1718'!$A$37:$AN$37,0))</f>
        <v>682</v>
      </c>
      <c r="BHW13" s="116">
        <f>INDEX('[31]SPI Raw Data 1819'!$A$1:$AN$37,MATCH($A13,'[31]SPI Raw Data 1819'!$A$1:$A$37,0),MATCH(BHW$1,'[31]SPI Raw Data 1819'!$A$37:$AN$37,0))</f>
        <v>76.843910806174947</v>
      </c>
      <c r="BHX13" s="197">
        <f>INDEX('[31]SPI Raw Data 1819'!$A$1:$AN$37,MATCH($A13,'[31]SPI Raw Data 1819'!$A$1:$A$37,0),MATCH(BHX$1,'[31]SPI Raw Data 1819'!$A$37:$AN$37,0))</f>
        <v>448</v>
      </c>
      <c r="BHY13" s="225">
        <f>INDEX('[31]SPI Raw Data 1819'!$A$1:$AN$37,MATCH($A13,'[31]SPI Raw Data 1819'!$A$1:$A$37,0),MATCH(BHY$1,'[31]SPI Raw Data 1819'!$A$37:$AN$37,0))</f>
        <v>583</v>
      </c>
      <c r="BHZ13" s="197">
        <f>INDEX('[32]SPI Raw Data 1920'!$A$1:$AN$35, MATCH($A13,'[32]SPI Raw Data 1920'!$A$1:$A$35,0),MATCH(BHZ$1,'[32]SPI Raw Data 1920'!$A$37:$AN$37,0))</f>
        <v>72.892561983471069</v>
      </c>
      <c r="BIA13" s="279">
        <f>INDEX('[32]SPI Raw Data 1920'!$A$1:$AN$35, MATCH($A13,'[32]SPI Raw Data 1920'!$A$1:$A$35,0),MATCH(BIA$1,'[32]SPI Raw Data 1920'!$A$37:$AN$37,0))</f>
        <v>441</v>
      </c>
      <c r="BIB13" s="252">
        <f>INDEX('[32]SPI Raw Data 1920'!$A$1:$AN$35, MATCH($A13,'[32]SPI Raw Data 1920'!$A$1:$A$35,0),MATCH(BIB$1,'[32]SPI Raw Data 1920'!$A$37:$AN$37,0))</f>
        <v>605</v>
      </c>
      <c r="BIC13" s="115">
        <f>INDEX('[25]Corporate Management'!$B$6:$EY$40,MATCH($A13,'[25]Corporate Management'!$B$6:$B$40,0),MATCH(BIC$1,'[25]Corporate Management'!$B$40:$EY$40,0))</f>
        <v>92.60836997231722</v>
      </c>
      <c r="BID13" s="131">
        <f>INDEX('[25]Corporate Management'!$B$6:$EY$40,MATCH($A13,'[25]Corporate Management'!$B$6:$B$40,0),MATCH(BID$1,'[25]Corporate Management'!$B$40:$EY$40,0))</f>
        <v>568708</v>
      </c>
      <c r="BIE13" s="131">
        <f>INDEX('[25]Corporate Management'!$B$6:$EY$40,MATCH($A13,'[25]Corporate Management'!$B$6:$B$40,0),MATCH(BIE$1,'[25]Corporate Management'!$B$40:$EY$40,0))</f>
        <v>614100</v>
      </c>
      <c r="BIF13" s="116">
        <f>INDEX('[25]Corporate Management'!$B$6:$EY$40,MATCH($A13,'[25]Corporate Management'!$B$6:$B$40,0),MATCH(BIF$1,'[25]Corporate Management'!$B$40:$EY$40,0))</f>
        <v>92.747989337710123</v>
      </c>
      <c r="BIG13" s="131">
        <f>INDEX('[25]Corporate Management'!$B$6:$EY$40,MATCH($A13,'[25]Corporate Management'!$B$6:$B$40,0),MATCH(BIG$1,'[25]Corporate Management'!$B$40:$EY$40,0))</f>
        <v>605777</v>
      </c>
      <c r="BIH13" s="131">
        <f>INDEX('[25]Corporate Management'!$B$6:$EY$40,MATCH($A13,'[25]Corporate Management'!$B$6:$B$40,0),MATCH(BIH$1,'[25]Corporate Management'!$B$40:$EY$40,0))</f>
        <v>653143</v>
      </c>
      <c r="BII13" s="116">
        <f>INDEX('[25]Corporate Management'!$B$6:$EY$40,MATCH($A13,'[25]Corporate Management'!$B$6:$B$40,0),MATCH(BII$1,'[25]Corporate Management'!$B$40:$EY$40,0))</f>
        <v>88.098777806468959</v>
      </c>
      <c r="BIJ13" s="131">
        <f>INDEX('[25]Corporate Management'!$B$6:$EY$40,MATCH($A13,'[25]Corporate Management'!$B$6:$B$40,0),MATCH(BIJ$1,'[25]Corporate Management'!$B$40:$EY$40,0))</f>
        <v>576588</v>
      </c>
      <c r="BIK13" s="131">
        <f>INDEX('[25]Corporate Management'!$B$6:$EY$40,MATCH($A13,'[25]Corporate Management'!$B$6:$B$40,0),MATCH(BIK$1,'[25]Corporate Management'!$B$40:$EY$40,0))</f>
        <v>654479</v>
      </c>
      <c r="BIL13" s="116">
        <f>INDEX('[26]All Data'!$A$1:$Y$34,MATCH($A13,'[26]All Data'!$A$1:$A$34,0),MATCH(BIL$1,'[26]All Data'!$A$1:$Y$1,0))</f>
        <v>84.041349318497581</v>
      </c>
      <c r="BIM13" s="131">
        <f>INDEX('[26]All Data'!$A$1:$Y$34,MATCH($A13,'[26]All Data'!$A$1:$A$34,0),MATCH(BIM$1,'[26]All Data'!$A$1:$Y$1,0))</f>
        <v>567385</v>
      </c>
      <c r="BIN13" s="131">
        <f>INDEX('[26]All Data'!$A$1:$Y$34,MATCH($A13,'[26]All Data'!$A$1:$A$34,0),MATCH(BIN$1,'[26]All Data'!$A$1:$Y$1,0))</f>
        <v>675126</v>
      </c>
      <c r="BIO13" s="116">
        <f>INDEX('[27]All Data'!$A$1:$Y$34,MATCH($A13,'[27]All Data'!$A$1:$A$34,0),MATCH(BIO$1,'[27]All Data'!$A$1:$Y$1,0))</f>
        <v>82.970029966512158</v>
      </c>
      <c r="BIP13" s="131">
        <f>INDEX('[27]All Data'!$A$1:$Y$34,MATCH($A13,'[27]All Data'!$A$1:$A$34,0),MATCH(BIP$1,'[27]All Data'!$A$1:$Y$1,0))</f>
        <v>706864</v>
      </c>
      <c r="BIQ13" s="131">
        <f>INDEX('[27]All Data'!$A$1:$Y$34,MATCH($A13,'[27]All Data'!$A$1:$A$34,0),MATCH(BIQ$1,'[27]All Data'!$A$1:$Y$1,0))</f>
        <v>851951</v>
      </c>
      <c r="BIR13" s="116">
        <f>INDEX('[28]All Data'!$A$1:$AB$34,MATCH($A13,'[28]All Data'!$A$1:$A$34,0),MATCH(BIR$1,'[28]All Data'!$A$1:$AB$1,0))</f>
        <v>84.67749442438911</v>
      </c>
      <c r="BIS13" s="131">
        <f>INDEX('[28]All Data'!$A$1:$AB$34,MATCH($A13,'[28]All Data'!$A$1:$A$34,0),MATCH(BIS$1,'[28]All Data'!$A$1:$AB$1,0))</f>
        <v>664057</v>
      </c>
      <c r="BIT13" s="131">
        <f>INDEX('[28]All Data'!$A$1:$AB$34,MATCH($A13,'[28]All Data'!$A$1:$A$34,0),MATCH(BIT$1,'[28]All Data'!$A$1:$AB$1,0))</f>
        <v>784219</v>
      </c>
      <c r="BIU13" s="116">
        <f>INDEX('[29]SPI Raw Data 1617'!$A$3:$AN$37,MATCH($A13,'[29]SPI Raw Data 1617'!$A$3:$A$37,0),MATCH(BIU$1,'[29]SPI Raw Data 1617'!$A$37:$AN$37,0))</f>
        <v>84.67749442438911</v>
      </c>
      <c r="BIV13" s="131">
        <f>INDEX('[29]SPI Raw Data 1617'!$A$3:$AN$37,MATCH($A13,'[29]SPI Raw Data 1617'!$A$3:$A$37,0),MATCH(BIV$1,'[29]SPI Raw Data 1617'!$A$37:$AN$37,0))</f>
        <v>664057</v>
      </c>
      <c r="BIW13" s="131">
        <f>INDEX('[29]SPI Raw Data 1617'!$A$3:$AN$37,MATCH($A13,'[29]SPI Raw Data 1617'!$A$3:$A$37,0),MATCH(BIW$1,'[29]SPI Raw Data 1617'!$A$37:$AN$37,0))</f>
        <v>784219</v>
      </c>
      <c r="BIX13" s="116">
        <f>INDEX('[30]SPI Raw Data 1718'!$A$3:$AN$37,MATCH($A13,'[30]SPI Raw Data 1718'!$A$3:$A$37,0),MATCH(BIX$1,'[30]SPI Raw Data 1718'!$A$37:$AN$37,0))</f>
        <v>78.714216036624236</v>
      </c>
      <c r="BIY13" s="131">
        <f>INDEX('[30]SPI Raw Data 1718'!$A$3:$AN$37,MATCH($A13,'[30]SPI Raw Data 1718'!$A$3:$A$37,0),MATCH(BIY$1,'[30]SPI Raw Data 1718'!$A$37:$AN$37,0))</f>
        <v>651993</v>
      </c>
      <c r="BIZ13" s="131">
        <f>INDEX('[30]SPI Raw Data 1718'!$A$3:$AN$37,MATCH($A13,'[30]SPI Raw Data 1718'!$A$3:$A$37,0),MATCH(BIZ$1,'[30]SPI Raw Data 1718'!$A$37:$AN$37,0))</f>
        <v>828304</v>
      </c>
      <c r="BJA13" s="116">
        <f>INDEX('[31]SPI Raw Data 1819'!$A$1:$AN$37,MATCH($A13,'[31]SPI Raw Data 1819'!$A$1:$A$37,0),MATCH(BJA$1,'[31]SPI Raw Data 1819'!$A$37:$AN$37,0))</f>
        <v>82.193784404703948</v>
      </c>
      <c r="BJB13" s="197">
        <f>INDEX('[31]SPI Raw Data 1819'!$A$1:$AN$37,MATCH($A13,'[31]SPI Raw Data 1819'!$A$1:$A$37,0),MATCH(BJB$1,'[31]SPI Raw Data 1819'!$A$37:$AN$37,0))</f>
        <v>710885</v>
      </c>
      <c r="BJC13" s="197">
        <f>INDEX('[31]SPI Raw Data 1819'!$A$1:$AN$37,MATCH($A13,'[31]SPI Raw Data 1819'!$A$1:$A$37,0),MATCH(BJC$1,'[31]SPI Raw Data 1819'!$A$37:$AN$37,0))</f>
        <v>864889</v>
      </c>
      <c r="BJD13" s="133">
        <f>INDEX('[32]SPI Raw Data 1920'!$A$1:$AN$35, MATCH($A13,'[32]SPI Raw Data 1920'!$A$1:$A$35,0),MATCH(BJD$1,'[32]SPI Raw Data 1920'!$A$37:$AN$37,0))</f>
        <v>85.466046894321096</v>
      </c>
      <c r="BJE13" s="197">
        <f>INDEX('[32]SPI Raw Data 1920'!$A$1:$AN$35, MATCH($A13,'[32]SPI Raw Data 1920'!$A$1:$A$35,0),MATCH(BJE$1,'[32]SPI Raw Data 1920'!$A$37:$AN$37,0))</f>
        <v>722959</v>
      </c>
      <c r="BJF13" s="252">
        <f>INDEX('[32]SPI Raw Data 1920'!$A$1:$AN$35, MATCH($A13,'[32]SPI Raw Data 1920'!$A$1:$A$35,0),MATCH(BJF$1,'[32]SPI Raw Data 1920'!$A$37:$AN$37,0))</f>
        <v>845902</v>
      </c>
      <c r="BJG13" s="115">
        <f t="shared" si="155"/>
        <v>5.0647058823529409</v>
      </c>
      <c r="BJH13" s="87">
        <v>861</v>
      </c>
      <c r="BJI13" s="87">
        <f>INDEX('[40]Historic Data'!$L$2:$U$35,MATCH($A13,'[40]Historic Data'!$L$2:$L$35,0),MATCH(BJI$1,'[40]Historic Data'!$L$2:$U$2,0))</f>
        <v>17000</v>
      </c>
      <c r="BJJ13" s="116">
        <f t="shared" si="130"/>
        <v>8.8287292817679557</v>
      </c>
      <c r="BJK13" s="87">
        <v>1598</v>
      </c>
      <c r="BJL13" s="87">
        <f>INDEX('[40]Historic Data'!$L$2:$U$35,MATCH($A13,'[40]Historic Data'!$L$2:$L$35,0),MATCH(BJL$1,'[40]Historic Data'!$L$2:$U$2,0))</f>
        <v>18100</v>
      </c>
      <c r="BJM13" s="116">
        <f t="shared" si="131"/>
        <v>11.554794520547945</v>
      </c>
      <c r="BJN13" s="87">
        <v>1687</v>
      </c>
      <c r="BJO13" s="87">
        <f>INDEX('[40]Historic Data'!$L$2:$U$35,MATCH($A13,'[40]Historic Data'!$L$2:$L$35,0),MATCH(BJO$1,'[40]Historic Data'!$L$2:$U$2,0))</f>
        <v>14600</v>
      </c>
      <c r="BJP13" s="116">
        <f t="shared" si="132"/>
        <v>10.583333333333334</v>
      </c>
      <c r="BJQ13" s="87">
        <v>1524</v>
      </c>
      <c r="BJR13" s="87">
        <f>INDEX('[40]Historic Data'!$L$2:$U$35,MATCH($A13,'[40]Historic Data'!$L$2:$L$35,0),MATCH(BJR$1,'[40]Historic Data'!$L$2:$U$2,0))</f>
        <v>14400</v>
      </c>
      <c r="BJS13" s="116">
        <f t="shared" si="133"/>
        <v>10.82</v>
      </c>
      <c r="BJT13" s="87">
        <f>INDEX('[3]Raw data 16-17'!$B$2:$ACG$34,MATCH($A13,'[3]Raw data 16-17'!$A$2:$A$34,0),MATCH(BJT$1,'[3]Raw data 16-17'!$B$1:$MA$1,0))</f>
        <v>1082</v>
      </c>
      <c r="BJU13" s="87">
        <f>INDEX('[40]Historic Data'!$L$2:$U$35,MATCH($A13,'[40]Historic Data'!$L$2:$L$35,0),MATCH(BJU$1,'[40]Historic Data'!$L$2:$U$2,0))</f>
        <v>10000</v>
      </c>
      <c r="BJV13" s="116">
        <f t="shared" si="134"/>
        <v>8.1584158415841586</v>
      </c>
      <c r="BJW13" s="87">
        <f>INDEX('[14]1718 Collected Indicators'!$A$3:$CH$36,MATCH($A13,'[14]1718 Collected Indicators'!$A$3:$A$36,0),MATCH(BJW$1,'[14]1718 Collected Indicators'!$A$3:$CH$3,0))</f>
        <v>824</v>
      </c>
      <c r="BJX13" s="87">
        <f>INDEX('[40]Historic Data'!$L$2:$U$35,MATCH($A13,'[40]Historic Data'!$L$2:$L$35,0),MATCH(BJX$1,'[40]Historic Data'!$L$2:$U$2,0))</f>
        <v>10100</v>
      </c>
      <c r="BJY13" s="116">
        <f>INDEX('[15]1819 Collected Indicators'!$A$3:$CV$36,MATCH($A13,'[15]1819 Collected Indicators'!$A$3:$A$36,0),MATCH(BJY$1,'[15]1819 Collected Indicators'!$A$3:$CV$3,0))</f>
        <v>6.7909090909090901</v>
      </c>
      <c r="BJZ13" s="87">
        <f>INDEX('[15]1819 Collected Indicators'!$A$3:$CV$36,MATCH($A13,'[15]1819 Collected Indicators'!$A$3:$A$36,0),MATCH(BJZ$1,'[15]1819 Collected Indicators'!$A$3:$CV$3,0))</f>
        <v>747</v>
      </c>
      <c r="BKA13" s="87">
        <f>INDEX('[15]1819 Collected Indicators'!$A$3:$CV$36,MATCH($A13,'[15]1819 Collected Indicators'!$A$3:$A$36,0),MATCH(BKA$1,'[15]1819 Collected Indicators'!$A$3:$CV$3,0))</f>
        <v>11000</v>
      </c>
      <c r="BKB13" s="133">
        <f>INDEX('[11]1920 Collected Indicators'!$A$3:$CV$36,MATCH($A13,'[11]1920 Collected Indicators'!$A$3:$A$36,0),MATCH(BKB$1,'[11]1920 Collected Indicators'!$A$3:$CV$3,0))</f>
        <v>8.1449275362318847</v>
      </c>
      <c r="BKC13" s="266">
        <f>INDEX('[11]1920 Collected Indicators'!$A$3:$CV$36,MATCH($A13,'[11]1920 Collected Indicators'!$A$3:$A$36,0),MATCH(BKC$1,'[11]1920 Collected Indicators'!$A$3:$CV$3,0))</f>
        <v>562</v>
      </c>
      <c r="BKD13" s="87">
        <f>INDEX('[11]1920 Collected Indicators'!$A$3:$CV$36,MATCH($A13,'[11]1920 Collected Indicators'!$A$3:$A$36,0),MATCH(BKD$1,'[11]1920 Collected Indicators'!$A$3:$CV$3,0))</f>
        <v>6900</v>
      </c>
      <c r="BKE13" s="133">
        <f t="shared" si="135"/>
        <v>5721.311475409836</v>
      </c>
      <c r="BKF13" s="131">
        <f>INDEX([41]Sheet1!$B$2:$I$34,MATCH($A13,[41]Sheet1!$A$2:$A$34,0),MATCH(BKF$1,[41]Sheet1!$B$1:$I$1,0))</f>
        <v>13611</v>
      </c>
      <c r="BKG13" s="131">
        <v>2379</v>
      </c>
      <c r="BKH13" s="116">
        <f t="shared" si="136"/>
        <v>11064.075181546348</v>
      </c>
      <c r="BKI13" s="131">
        <f>INDEX([41]Sheet1!$B$2:$I$34,MATCH($A13,[41]Sheet1!$A$2:$A$34,0),MATCH(BKI$1,[41]Sheet1!$B$1:$I$1,0))</f>
        <v>25901</v>
      </c>
      <c r="BKJ13" s="87">
        <v>2341</v>
      </c>
      <c r="BKK13" s="116">
        <f t="shared" si="137"/>
        <v>7339.2943450942485</v>
      </c>
      <c r="BKL13" s="131">
        <f>INDEX([41]Sheet1!$B$2:$I$34,MATCH($A13,[41]Sheet1!$A$2:$A$34,0),MATCH(BKL$1,[41]Sheet1!$B$1:$I$1,0))</f>
        <v>15185</v>
      </c>
      <c r="BKM13" s="87">
        <v>2069</v>
      </c>
      <c r="BKN13" s="116">
        <f t="shared" si="138"/>
        <v>5647.5791433891991</v>
      </c>
      <c r="BKO13" s="131">
        <f>INDEX([41]Sheet1!$B$2:$I$34,MATCH($A13,[41]Sheet1!$A$2:$A$34,0),MATCH(BKO$1,[41]Sheet1!$B$1:$I$1,0))</f>
        <v>12131</v>
      </c>
      <c r="BKP13" s="87">
        <v>2148</v>
      </c>
      <c r="BKQ13" s="116">
        <f t="shared" si="139"/>
        <v>5048.2199188823797</v>
      </c>
      <c r="BKR13" s="131">
        <f>INDEX([41]Sheet1!$B$2:$I$34,MATCH($A13,[41]Sheet1!$A$2:$A$34,0),MATCH(BKR$1,[41]Sheet1!$B$1:$I$1,0))</f>
        <v>11202</v>
      </c>
      <c r="BKS13" s="87">
        <v>2219</v>
      </c>
      <c r="BKT13" s="116">
        <f t="shared" si="140"/>
        <v>4781.1806480248561</v>
      </c>
      <c r="BKU13" s="131">
        <f>INDEX([41]Sheet1!$B$2:$I$34,MATCH($A13,[41]Sheet1!$A$2:$A$34,0),MATCH(BKU$1,[41]Sheet1!$B$1:$I$1,0))</f>
        <v>10772</v>
      </c>
      <c r="BKV13" s="87">
        <v>2253</v>
      </c>
      <c r="BKW13" s="116">
        <f t="shared" si="141"/>
        <v>3853.9666498231431</v>
      </c>
      <c r="BKX13" s="87">
        <f>INDEX([41]Sheet1!$B$2:$I$34,MATCH($A13,[41]Sheet1!$A$2:$A$34,0),MATCH(BKX$1,[41]Sheet1!$B$1:$I$1,0))</f>
        <v>7627</v>
      </c>
      <c r="BKY13" s="87">
        <f>INDEX('[3]Raw data 16-17'!$B$2:$ACG$34,MATCH($A13,'[3]Raw data 16-17'!$A$2:$A$34,0),MATCH(BKY$1,'[3]Raw data 16-17'!$B$1:$MA$1,0))</f>
        <v>1979</v>
      </c>
      <c r="BKZ13" s="88">
        <f t="shared" si="142"/>
        <v>4611.8951612903229</v>
      </c>
      <c r="BLA13" s="32">
        <f>INDEX([4]Sheet1!$A$1:$CJ$34, MATCH($A13, [4]Sheet1!$A$1:$A$34, 0), MATCH(BLA$1, [4]Sheet1!$A$1:$CJ$1, 0))</f>
        <v>9150</v>
      </c>
      <c r="BLB13" s="32">
        <f>INDEX('[5]Finance Indicators'!$A$2:$BO$35,MATCH($A13,'[5]Finance Indicators'!$A$2:$A$35,0),MATCH(BLB$1,'[5]Finance Indicators'!$A$2:$BO$2,0))</f>
        <v>1984</v>
      </c>
      <c r="BLC13" s="88">
        <f>INDEX('[6]Finance Indicators'!$B$3:$BO$35,MATCH($A13,'[6]Finance Indicators'!$A$3:$A$35,0),MATCH(BLC$1,'[6]Finance Indicators'!$B$2:$BO$2,0))</f>
        <v>4732.6683291770578</v>
      </c>
      <c r="BLD13" s="88">
        <f>INDEX('[6]Finance Indicators'!$B$3:$BO$35,MATCH($A13,'[6]Finance Indicators'!$A$3:$A$35,0),MATCH(BLD$1,'[6]Finance Indicators'!$B$2:$BO$2,0))</f>
        <v>9489</v>
      </c>
      <c r="BLE13" s="88">
        <f>INDEX('[6]Finance Indicators'!$B$3:$BO$35,MATCH($A13,'[6]Finance Indicators'!$A$3:$A$35,0),MATCH(BLE$1,'[6]Finance Indicators'!$B$2:$BO$2,0))</f>
        <v>2005</v>
      </c>
      <c r="BLF13" s="250">
        <f t="array" ref="BLF13">INDEX('[7]Finance Indicators'!$A$2:$BO$35,MATCH($A13,'[7]Finance Indicators'!$A$2:$A$35,0),MATCH(BLF$1,'[7]Finance Indicators'!$A$2:$BO$2,0))</f>
        <v>4193.9095387371244</v>
      </c>
      <c r="BLG13" s="250">
        <f t="array" ref="BLG13">INDEX('[7]Finance Indicators'!$A$2:$BO$35,MATCH($A13,'[7]Finance Indicators'!$A$2:$A$35,0),MATCH(BLG$1,'[7]Finance Indicators'!$A$2:$BO$2,0))</f>
        <v>9365</v>
      </c>
      <c r="BLH13" s="277">
        <f t="array" ref="BLH13">INDEX('[7]Finance Indicators'!$A$2:$BO$35,MATCH($A13,'[7]Finance Indicators'!$A$2:$A$35,0),MATCH(BLH$1,'[7]Finance Indicators'!$A$2:$BO$2,0))</f>
        <v>2233</v>
      </c>
      <c r="BLI13" s="121">
        <f>(BKE13*100)/Deflators!$B$2</f>
        <v>6739.839371088402</v>
      </c>
      <c r="BLJ13" s="137">
        <f>(BKH13*100)/Deflators!$B$3</f>
        <v>12839.081394043164</v>
      </c>
      <c r="BLK13" s="137">
        <f>(BKK13*100)/Deflators!$B$4</f>
        <v>8346.0893647284665</v>
      </c>
      <c r="BLL13" s="137">
        <f>(BKN13*100)/Deflators!$B$5</f>
        <v>6308.5248712849398</v>
      </c>
      <c r="BLM13" s="137">
        <f>(BKQ13*100)/Deflators!$B$6</f>
        <v>5562.3232032675896</v>
      </c>
      <c r="BLN13" s="137">
        <f>(BKT13*100)/Deflators!$B$7</f>
        <v>5225.4511145056877</v>
      </c>
      <c r="BLO13" s="116">
        <f>(BKW13*100)/Deflators!$B$8</f>
        <v>4110.3540969761252</v>
      </c>
      <c r="BLP13" s="116">
        <f>(BKZ13*100)/Deflators!$B$9</f>
        <v>4833.5952582005793</v>
      </c>
      <c r="BLQ13" s="116">
        <f>(BLC13*100)/Deflators!$B$10</f>
        <v>4848.2940826814056</v>
      </c>
      <c r="BLR13" s="248">
        <f>(BLF13*100)/Deflators!$B$11</f>
        <v>4193.9095387371244</v>
      </c>
      <c r="BLS13" s="115">
        <v>8.5833333333333339</v>
      </c>
      <c r="BLT13" s="116">
        <v>8.6551724137931032</v>
      </c>
      <c r="BLU13" s="116">
        <v>9.8424369747899156</v>
      </c>
      <c r="BLV13" s="116">
        <v>8.8349206349206337</v>
      </c>
      <c r="BLW13" s="116">
        <f>INDEX('[3]Raw data 16-17'!$B$2:$ACG$34,MATCH($A13,'[3]Raw data 16-17'!$A$2:$A$34,0),MATCH(BLW$1,'[3]Raw data 16-17'!$B$1:$MA$1,0))</f>
        <v>12.07563025210084</v>
      </c>
      <c r="BLX13" s="116">
        <f>INDEX('[14]1718 Collected Indicators'!$A$3:$CH$36,MATCH($A13,'[14]1718 Collected Indicators'!$A$3:$A$36,0),MATCH(BLX$1,'[14]1718 Collected Indicators'!$A$3:$CH$3,0))</f>
        <v>9.3357142857142854</v>
      </c>
      <c r="BLY13" s="116">
        <f>INDEX('[15]1819 Collected Indicators'!$A$3:$CV$36,MATCH($A13,'[15]1819 Collected Indicators'!$A$3:$A$36,0),MATCH(BLY$1,'[15]1819 Collected Indicators'!$A$3:$CV$3,0))</f>
        <v>11.64</v>
      </c>
      <c r="BLZ13" s="248">
        <f>INDEX('[11]1920 Collected Indicators'!$A$3:$CV$36,MATCH($A13,'[11]1920 Collected Indicators'!$A$3:$A$36,0),MATCH(BLZ$1,'[11]1920 Collected Indicators'!$A$3:$CV$3,0))</f>
        <v>12.038961038961038</v>
      </c>
      <c r="BMA13" s="115">
        <f>INDEX([42]Sheet2!$A$1:$H$34,MATCH($A13,[42]Sheet2!$A$1:$A$34,0),MATCH(BMA$1,[42]Sheet2!$A$1:$H$1,0))</f>
        <v>34.09154648262092</v>
      </c>
      <c r="BMB13" s="116">
        <f>INDEX([42]Sheet2!$A$1:$H$34,MATCH($A13,[42]Sheet2!$A$1:$A$34,0),MATCH(BMB$1,[42]Sheet2!$A$1:$H$1,0))</f>
        <v>33.93665704158532</v>
      </c>
      <c r="BMC13" s="116">
        <f>INDEX([42]Sheet2!$A$1:$H$34,MATCH($A13,[42]Sheet2!$A$1:$A$34,0),MATCH(BMC$1,[42]Sheet2!$A$1:$H$1,0))</f>
        <v>36.737756450310549</v>
      </c>
      <c r="BMD13" s="116">
        <f>INDEX([42]Sheet2!$A$1:$H$34,MATCH($A13,[42]Sheet2!$A$1:$A$34,0),MATCH(BMD$1,[42]Sheet2!$A$1:$H$1,0))</f>
        <v>38.585407755012284</v>
      </c>
      <c r="BME13" s="116">
        <f>INDEX([42]Sheet2!$A$1:$H$34,MATCH($A13,[42]Sheet2!$A$1:$A$34,0),MATCH(BME$1,[42]Sheet2!$A$1:$H$1,0))</f>
        <v>29.686132153632951</v>
      </c>
      <c r="BMF13" s="116">
        <f>INDEX([42]Sheet2!$A$1:$H$34,MATCH($A13,[42]Sheet2!$A$1:$A$34,0),MATCH(BMF$1,[42]Sheet2!$A$1:$H$1,0))</f>
        <v>34.057009752699479</v>
      </c>
      <c r="BMG13" s="116">
        <f>INDEX([42]Sheet2!$A$1:$H$34,MATCH($A13,[42]Sheet2!$A$1:$A$34,0),MATCH(BMG$1,[42]Sheet2!$A$1:$H$1,0))</f>
        <v>36.07727643307674</v>
      </c>
      <c r="BMH13" s="116">
        <f>INDEX('[14]1718 Collected Indicators'!$A$3:$CH$36,MATCH($A13,'[14]1718 Collected Indicators'!$A$3:$A$36,0),MATCH(BMH$1,'[14]1718 Collected Indicators'!$A$3:$CH$3,0))</f>
        <v>37.562700065317792</v>
      </c>
      <c r="BMI13" s="116">
        <f>INDEX('[15]1819 Collected Indicators'!$A$3:$CV$36,MATCH($A13,'[15]1819 Collected Indicators'!$A$3:$A$36,0),MATCH(BMI$1,'[15]1819 Collected Indicators'!$A$3:$CV$3,0))</f>
        <v>41.790272834431747</v>
      </c>
      <c r="BMJ13" s="248">
        <f>INDEX('[11]1920 Collected Indicators'!$A$3:$CV$36,MATCH($A13,'[11]1920 Collected Indicators'!$A$3:$A$36,0),MATCH(BMJ$1,'[11]1920 Collected Indicators'!$A$3:$CV$3,0))</f>
        <v>39.032422400000002</v>
      </c>
      <c r="BMK13" s="115">
        <v>24.658433512493332</v>
      </c>
      <c r="BML13" s="87">
        <v>1202</v>
      </c>
      <c r="BMM13" s="87">
        <v>487460</v>
      </c>
      <c r="BMN13" s="116">
        <v>24.603641826191105</v>
      </c>
      <c r="BMO13" s="87">
        <v>1212</v>
      </c>
      <c r="BMP13" s="87">
        <v>492610</v>
      </c>
      <c r="BMQ13" s="116">
        <v>24.077303983480682</v>
      </c>
      <c r="BMR13" s="87">
        <v>1201</v>
      </c>
      <c r="BMS13" s="87">
        <v>498810</v>
      </c>
      <c r="BMT13" s="116">
        <f t="shared" si="143"/>
        <v>20.407358479405328</v>
      </c>
      <c r="BMU13" s="87">
        <f>INDEX('[3]Raw data 16-17'!$B$2:$ACG$34,MATCH($A13,'[3]Raw data 16-17'!$A$2:$A$34,0),MATCH(BMU$1,'[3]Raw data 16-17'!$B$1:$MA$1,0))</f>
        <v>1035</v>
      </c>
      <c r="BMV13" s="87">
        <f t="shared" si="10"/>
        <v>507170</v>
      </c>
      <c r="BMW13" s="116">
        <f>INDEX('[14]1718 Collected Indicators'!$A$3:$CH$36,MATCH($A13,'[14]1718 Collected Indicators'!$A$3:$A$36,0),MATCH(BMW$1,'[14]1718 Collected Indicators'!$A$3:$CH$3,0))</f>
        <v>19.524171391827906</v>
      </c>
      <c r="BMX13" s="131">
        <f>INDEX('[14]1718 Collected Indicators'!$A$3:$CH$36,MATCH($A13,'[14]1718 Collected Indicators'!$A$3:$A$36,0),MATCH(BMX$1,'[14]1718 Collected Indicators'!$A$3:$CH$3,0))</f>
        <v>1002</v>
      </c>
      <c r="BMY13" s="131">
        <f>INDEX('[14]1718 Collected Indicators'!$A$3:$CH$36,MATCH($A13,'[14]1718 Collected Indicators'!$A$3:$A$36,0),MATCH(BMY$1,'[14]1718 Collected Indicators'!$A$3:$CH$3,0))</f>
        <v>513210</v>
      </c>
      <c r="BMZ13" s="116">
        <f>INDEX('[15]1819 Collected Indicators'!$A$3:$CV$36,MATCH($A13,'[15]1819 Collected Indicators'!$A$3:$A$36,0),MATCH(BMZ$1,'[15]1819 Collected Indicators'!$A$3:$CV$3,0))</f>
        <v>16.933461909353905</v>
      </c>
      <c r="BNA13" s="131">
        <f>INDEX('[15]1819 Collected Indicators'!$A$3:$CV$36,MATCH($A13,'[15]1819 Collected Indicators'!$A$3:$A$36,0),MATCH(BNA$1,'[15]1819 Collected Indicators'!$A$3:$CV$3,0))</f>
        <v>878</v>
      </c>
      <c r="BNB13" s="131">
        <f>INDEX('[15]1819 Collected Indicators'!$A$3:$CV$36,MATCH($A13,'[15]1819 Collected Indicators'!$A$3:$A$36,0),MATCH(BNB$1,'[15]1819 Collected Indicators'!$A$3:$CV$3,0))</f>
        <v>518500</v>
      </c>
      <c r="BNC13" s="131">
        <f>INDEX('[11]1920 Collected Indicators'!$A$3:$CV$36,MATCH($A13,'[11]1920 Collected Indicators'!$A$3:$A$36,0),MATCH(BNC$1,'[11]1920 Collected Indicators'!$A$3:$CV$3,0))</f>
        <v>12.230202122187722</v>
      </c>
      <c r="BND13" s="131">
        <f>INDEX('[11]1920 Collected Indicators'!$A$3:$CV$36,MATCH($A13,'[11]1920 Collected Indicators'!$A$3:$A$36,0),MATCH(BND$1,'[11]1920 Collected Indicators'!$A$3:$CV$3,0))</f>
        <v>642</v>
      </c>
      <c r="BNE13" s="268">
        <f>INDEX('[11]1920 Collected Indicators'!$A$3:$CV$36,MATCH($A13,'[11]1920 Collected Indicators'!$A$3:$A$36,0),MATCH(BNE$1,'[11]1920 Collected Indicators'!$A$3:$CV$3,0))</f>
        <v>524930</v>
      </c>
      <c r="BNF13" s="119">
        <f t="shared" si="144"/>
        <v>90037.439315395372</v>
      </c>
      <c r="BNG13" s="87">
        <f>INDEX('[43]All Years'!$A$1:$I$34,MATCH($A13,'[43]All Years'!$A$1:$A$34,0),MATCH(BNG$1,'[43]All Years'!$A$1:$I$1,0))</f>
        <v>43769</v>
      </c>
      <c r="BNH13" s="87">
        <v>486120</v>
      </c>
      <c r="BNI13" s="88">
        <f t="shared" si="145"/>
        <v>105688.79198966408</v>
      </c>
      <c r="BNJ13" s="87">
        <f>INDEX('[43]All Years'!$A$1:$I$34,MATCH($A13,'[43]All Years'!$A$1:$A$34,0),MATCH(BNJ$1,'[43]All Years'!$A$1:$I$1,0))</f>
        <v>52354</v>
      </c>
      <c r="BNK13" s="87">
        <v>495360</v>
      </c>
      <c r="BNL13" s="88">
        <f t="shared" si="146"/>
        <v>129137.65953920106</v>
      </c>
      <c r="BNM13" s="87">
        <f>INDEX('[43]All Years'!$A$1:$I$34,MATCH($A13,'[43]All Years'!$A$1:$A$34,0),MATCH(BNM$1,'[43]All Years'!$A$1:$I$1,0))</f>
        <v>62327</v>
      </c>
      <c r="BNN13" s="87">
        <v>482640</v>
      </c>
      <c r="BNO13" s="88">
        <f t="shared" si="147"/>
        <v>74888.205128205125</v>
      </c>
      <c r="BNP13" s="87">
        <f>INDEX('[43]All Years'!$A$1:$I$34,MATCH($A13,'[43]All Years'!$A$1:$A$34,0),MATCH(BNP$1,'[43]All Years'!$A$1:$I$1,0))</f>
        <v>36508</v>
      </c>
      <c r="BNQ13" s="87">
        <v>487500</v>
      </c>
      <c r="BNR13" s="88">
        <f t="shared" si="148"/>
        <v>79617.601688722905</v>
      </c>
      <c r="BNS13" s="131">
        <f>INDEX('[43]All Years'!$A$1:$I$34,MATCH($A13,'[43]All Years'!$A$1:$A$34,0),MATCH(BNS$1,'[43]All Years'!$A$1:$I$1,0))</f>
        <v>39226</v>
      </c>
      <c r="BNT13" s="87">
        <v>492680</v>
      </c>
      <c r="BNU13" s="88">
        <f t="shared" si="149"/>
        <v>76923.076923076922</v>
      </c>
      <c r="BNV13" s="87">
        <f>INDEX('[43]All Years'!$A$1:$I$34,MATCH($A13,'[43]All Years'!$A$1:$A$34,0),MATCH(BNV$1,'[43]All Years'!$A$1:$I$1,0))</f>
        <v>38370</v>
      </c>
      <c r="BNW13" s="131">
        <v>498810</v>
      </c>
      <c r="BNX13" s="88">
        <f t="shared" si="150"/>
        <v>66029.142102253682</v>
      </c>
      <c r="BNY13" s="87">
        <f>INDEX('[43]All Years'!$A$1:$I$34,MATCH($A13,'[43]All Years'!$A$1:$A$34,0),MATCH(BNY$1,'[43]All Years'!$A$1:$I$1,0))</f>
        <v>33488</v>
      </c>
      <c r="BNZ13" s="32">
        <v>507170</v>
      </c>
      <c r="BOA13" s="88">
        <f t="shared" si="151"/>
        <v>64568.110520060021</v>
      </c>
      <c r="BOB13" s="32">
        <f>INDEX([4]Sheet1!$A$1:$CJ$34, MATCH($A13, [4]Sheet1!$A$1:$A$34, 0), MATCH(BOB$1, [4]Sheet1!$A$1:$CJ$1, 0))</f>
        <v>33137</v>
      </c>
      <c r="BOC13" s="32">
        <f>INDEX('[5]Finance Indicators'!$A$2:$BO$35,MATCH($A13,'[5]Finance Indicators'!$A$2:$A$35,0),MATCH(BOC$1,'[5]Finance Indicators'!$A$2:$BO$2,0))</f>
        <v>513210</v>
      </c>
      <c r="BOD13" s="88">
        <f>INDEX('[6]Finance Indicators'!$B$3:$BO$35,MATCH($A13,'[6]Finance Indicators'!$A$3:$A$35,0),MATCH(BOD$1,'[6]Finance Indicators'!$B$2:$BO$2,0))</f>
        <v>61724.204435872707</v>
      </c>
      <c r="BOE13" s="88">
        <f>INDEX('[6]Finance Indicators'!$B$3:$BO$35,MATCH($A13,'[6]Finance Indicators'!$A$3:$A$35,0),MATCH(BOE$1,'[6]Finance Indicators'!$B$2:$BO$2,0))</f>
        <v>32004</v>
      </c>
      <c r="BOF13" s="88">
        <f>INDEX('[6]Finance Indicators'!$B$3:$BO$35,MATCH($A13,'[6]Finance Indicators'!$A$3:$A$35,0),MATCH(BOF$1,'[6]Finance Indicators'!$B$2:$BO$2,0))</f>
        <v>518500</v>
      </c>
      <c r="BOG13" s="250">
        <f t="array" ref="BOG13">INDEX('[7]Finance Indicators'!$A$2:$BO$35,MATCH($A13,'[7]Finance Indicators'!$A$2:$A$35,0),MATCH(BOG$1,'[7]Finance Indicators'!$A$2:$BO$2,0))</f>
        <v>54441.544586897304</v>
      </c>
      <c r="BOH13" s="250">
        <f t="array" ref="BOH13">INDEX('[7]Finance Indicators'!$A$2:$BO$35,MATCH($A13,'[7]Finance Indicators'!$A$2:$A$35,0),MATCH(BOH$1,'[7]Finance Indicators'!$A$2:$BO$2,0))</f>
        <v>28578</v>
      </c>
      <c r="BOI13" s="250">
        <f t="array" ref="BOI13">INDEX('[7]Finance Indicators'!$A$2:$BO$35,MATCH($A13,'[7]Finance Indicators'!$A$2:$A$35,0),MATCH(BOI$1,'[7]Finance Indicators'!$A$2:$BO$2,0))</f>
        <v>524930</v>
      </c>
      <c r="BOJ13" s="115">
        <f>(BNF13*100)/Deflators!$B$2</f>
        <v>106066.21942854715</v>
      </c>
      <c r="BOK13" s="116">
        <f>(BNI13*100)/Deflators!$B$3</f>
        <v>122644.41270759182</v>
      </c>
      <c r="BOL13" s="116">
        <f>(BNL13*100)/Deflators!$B$4</f>
        <v>146852.59865432078</v>
      </c>
      <c r="BOM13" s="116">
        <f>(BNO13*100)/Deflators!$B$5</f>
        <v>83652.498286842136</v>
      </c>
      <c r="BON13" s="116">
        <f>(BNR13*100)/Deflators!$B$6</f>
        <v>87725.741029076307</v>
      </c>
      <c r="BOO13" s="116">
        <f>(BNU13*100)/Deflators!$B$7</f>
        <v>84070.820081845479</v>
      </c>
      <c r="BOP13" s="116">
        <f>(BNX13*100)/Deflators!$B$8</f>
        <v>70421.770456231563</v>
      </c>
      <c r="BOQ13" s="116">
        <f>(BOA13*100)/Deflators!$B$9</f>
        <v>67671.987746012499</v>
      </c>
      <c r="BOR13" s="116">
        <f>(BOD13*100)/Deflators!$B$10</f>
        <v>63232.213692163692</v>
      </c>
      <c r="BOS13" s="248">
        <f>(BOG13*100)/Deflators!$B$11</f>
        <v>54441.544586897304</v>
      </c>
      <c r="BOT13" s="115">
        <f>INDEX([44]IG1!$AL$4:$AX$40,MATCH($A13,[44]IG1!$AL$4:$AL$40,0),MATCH(BOT$1,[44]IG1!$AL$40:$AX$40,0))</f>
        <v>13.600000000000001</v>
      </c>
      <c r="BOU13" s="116">
        <f>INDEX([44]IG1!$AL$4:$AX$40,MATCH($A13,[44]IG1!$AL$4:$AL$40,0),MATCH(BOU$1,[44]IG1!$AL$40:$AX$40,0))</f>
        <v>12.5</v>
      </c>
      <c r="BOV13" s="116">
        <f>INDEX([44]IG1!$AL$4:$AX$40,MATCH($A13,[44]IG1!$AL$4:$AL$40,0),MATCH(BOV$1,[44]IG1!$AL$40:$AX$40,0))</f>
        <v>13.5</v>
      </c>
      <c r="BOW13" s="116">
        <f>INDEX([44]IG1!$AL$4:$AX$40,MATCH($A13,[44]IG1!$AL$4:$AL$40,0),MATCH(BOW$1,[44]IG1!$AL$40:$AX$40,0))</f>
        <v>14.099999999999998</v>
      </c>
      <c r="BOX13" s="116">
        <f>INDEX([44]IG1!$AL$4:$AX$40,MATCH($A13,[44]IG1!$AL$4:$AL$40,0),MATCH(BOX$1,[44]IG1!$AL$40:$AX$40,0))</f>
        <v>15.6</v>
      </c>
      <c r="BOY13" s="116">
        <f>INDEX('[14]1718 Collected Indicators'!$A$3:$CH$36,MATCH($A13,'[14]1718 Collected Indicators'!$A$3:$A$36,0),MATCH(BOY$1,'[14]1718 Collected Indicators'!$A$3:$CH$3,0))</f>
        <v>14.000000000000002</v>
      </c>
      <c r="BOZ13" s="116">
        <f>INDEX('[15]1819 Collected Indicators'!$A$3:$CV$36,MATCH($A13,'[15]1819 Collected Indicators'!$A$3:$A$36,0),MATCH(BOZ$1,'[15]1819 Collected Indicators'!$A$3:$CV$3,0))</f>
        <v>15</v>
      </c>
      <c r="BPA13" s="248">
        <f>INDEX('[11]1920 Collected Indicators'!$A$3:$CV$36,MATCH($A13,'[11]1920 Collected Indicators'!$A$3:$A$36,0),MATCH(BPA$1,'[11]1920 Collected Indicators'!$A$3:$CV$3,0))</f>
        <v>12.7</v>
      </c>
      <c r="BPB13" s="115">
        <f>INDEX([45]ALL!$A$2:$F$37,MATCH($A13,[45]ALL!$A$2:$A$37,0),MATCH(BPB$1,[45]ALL!$A$37:$F$37,0))</f>
        <v>86</v>
      </c>
      <c r="BPC13" s="116">
        <f>INDEX([45]ALL!$A$2:$F$37,MATCH($A13,[45]ALL!$A$2:$A$37,0),MATCH(BPC$1,[45]ALL!$A$37:$F$37,0))</f>
        <v>88</v>
      </c>
      <c r="BPD13" s="116">
        <f>INDEX([45]ALL!$A$2:$F$37,MATCH($A13,[45]ALL!$A$2:$A$37,0),MATCH(BPD$1,[45]ALL!$A$37:$F$37,0))</f>
        <v>89</v>
      </c>
      <c r="BPE13" s="116">
        <f>INDEX([45]ALL!$A$2:$F$37,MATCH($A13,[45]ALL!$A$2:$A$37,0),MATCH(BPE$1,[45]ALL!$A$37:$F$37,0))</f>
        <v>93</v>
      </c>
      <c r="BPF13" s="116">
        <f>INDEX('[14]1718 Collected Indicators'!$A$3:$CH$36,MATCH($A13,'[14]1718 Collected Indicators'!$A$3:$A$36,0),MATCH(BPF$1,'[14]1718 Collected Indicators'!$A$3:$CH$3,0))</f>
        <v>95.8</v>
      </c>
      <c r="BPG13" s="116">
        <f>INDEX('[15]1819 Collected Indicators'!$A$3:$CV$36,MATCH($A13,'[15]1819 Collected Indicators'!$A$3:$A$36,0),MATCH(BPG$1,'[15]1819 Collected Indicators'!$A$3:$CV$3,0))</f>
        <v>98.3</v>
      </c>
      <c r="BPH13" s="248">
        <f>INDEX('[11]1920 Collected Indicators'!$A$3:$CV$36,MATCH($A13,'[11]1920 Collected Indicators'!$A$3:$A$36,0),MATCH(BPH$1,'[11]1920 Collected Indicators'!$A$3:$CV$3,0))</f>
        <v>97.9</v>
      </c>
      <c r="BPI13" s="115">
        <f>INDEX('[46]2014-15'!$A$3:$G$37,MATCH($A13,'[46]2014-15'!$A$3:$A$37,0),MATCH(BPI$1,'[46]2014-15'!$A$37:$G$37,0))</f>
        <v>5.76155162578437</v>
      </c>
      <c r="BPJ13" s="116">
        <f>INDEX('[46]2015-16'!$A$3:$G$37,MATCH($A13,'[46]2015-16'!$A$3:$A$37,0),MATCH(BPJ$1,'[46]2015-16'!$A$37:$G$37,0))</f>
        <v>6.8493150684931505</v>
      </c>
      <c r="BPK13" s="116">
        <f>INDEX('[46]2016-17'!$A$3:$G$37,MATCH($A13,'[46]2016-17'!$A$3:$A$37,0),MATCH(BPK$1,'[46]2016-17'!$A$37:$G$37,0))</f>
        <v>5.6582633053221292</v>
      </c>
      <c r="BPL13" s="116" t="str">
        <f>INDEX('[14]1718 Collected Indicators'!$A$3:$CH$36,MATCH($A13,'[14]1718 Collected Indicators'!$A$3:$A$36,0),MATCH(BPL$1,'[14]1718 Collected Indicators'!$A$3:$CH$3,0))</f>
        <v>NA</v>
      </c>
      <c r="BPM13" s="116">
        <f>INDEX('[15]1819 Collected Indicators'!$A$3:$CV$36,MATCH($A13,'[15]1819 Collected Indicators'!$A$3:$A$36,0),MATCH(BPM$1,'[15]1819 Collected Indicators'!$A$3:$CV$3,0))</f>
        <v>4.9347702779353373</v>
      </c>
      <c r="BPN13" s="248">
        <f>INDEX('[11]1920 Collected Indicators'!$A$3:$CV$36,MATCH($A13,'[11]1920 Collected Indicators'!$A$3:$A$36,0),MATCH(BPN$1,'[11]1920 Collected Indicators'!$A$3:$CV$3,0))</f>
        <v>6.3528077141236521</v>
      </c>
      <c r="BPO13" s="115">
        <f>INDEX('[46]2014-15'!$A$3:$G$37,MATCH($A13,'[46]2014-15'!$A$3:$A$37,0),MATCH(BPO$1,'[46]2014-15'!$A$37:$G$37,0))</f>
        <v>81.391227292866645</v>
      </c>
      <c r="BPP13" s="116">
        <f>INDEX('[46]2015-16'!$A$3:$G$37,MATCH($A13,'[46]2015-16'!$A$3:$A$37,0),MATCH(BPP$1,'[46]2015-16'!$A$37:$G$37,0))</f>
        <v>88.323603002502082</v>
      </c>
      <c r="BPQ13" s="116">
        <f>INDEX('[46]2016-17'!$A$3:$G$37,MATCH($A13,'[46]2016-17'!$A$3:$A$37,0),MATCH(BPQ$1,'[46]2016-17'!$A$37:$G$37,0))</f>
        <v>87.398739873987395</v>
      </c>
      <c r="BPR13" s="116">
        <f>INDEX('[14]1718 Collected Indicators'!$A$3:$CH$36,MATCH($A13,'[14]1718 Collected Indicators'!$A$3:$A$36,0),MATCH(BPR$1,'[14]1718 Collected Indicators'!$A$3:$CH$3,0))</f>
        <v>87.132352941176478</v>
      </c>
      <c r="BPS13" s="116">
        <f>INDEX('[15]1819 Collected Indicators'!$A$3:$CV$36,MATCH($A13,'[15]1819 Collected Indicators'!$A$3:$A$36,0),MATCH(BPS$1,'[15]1819 Collected Indicators'!$A$3:$CV$3,0))</f>
        <v>87.488472179526596</v>
      </c>
      <c r="BPT13" s="117">
        <f>INDEX('[11]1920 Collected Indicators'!$A$3:$CV$36,MATCH($A13,'[11]1920 Collected Indicators'!$A$3:$A$36,0),MATCH(BPT$1,'[11]1920 Collected Indicators'!$A$3:$CV$3,0))</f>
        <v>86.482896047824624</v>
      </c>
      <c r="BPU13" s="115">
        <f t="array" ref="BPU13">INDEX('[47]FINSUS Raw Data'!$A$2:$BH$35,MATCH($A13,'[47]FINSUS Raw Data'!$A$2:$A$35,0),MATCH(BPU$1,'[47]FINSUS Raw Data'!$A$2:$BH$2,0))</f>
        <v>18.392248378348508</v>
      </c>
      <c r="BPV13" s="116">
        <f t="array" ref="BPV13">INDEX('[47]FINSUS Raw Data'!$A$2:$BH$35,MATCH($A13,'[47]FINSUS Raw Data'!$A$2:$A$35,0),MATCH(BPV$1,'[47]FINSUS Raw Data'!$A$2:$BH$2,0))</f>
        <v>19.764652608009282</v>
      </c>
      <c r="BPW13" s="116">
        <f t="array" ref="BPW13">INDEX('[47]FINSUS Raw Data'!$A$2:$BH$35,MATCH($A13,'[47]FINSUS Raw Data'!$A$2:$A$35,0),MATCH(BPW$1,'[47]FINSUS Raw Data'!$A$2:$BH$2,0))</f>
        <v>24.875382734369285</v>
      </c>
      <c r="BPX13" s="116">
        <f t="array" ref="BPX13">INDEX('[47]FINSUS Raw Data'!$A$2:$BH$35,MATCH($A13,'[47]FINSUS Raw Data'!$A$2:$A$35,0),MATCH(BPX$1,'[47]FINSUS Raw Data'!$A$2:$BH$2,0))</f>
        <v>28.666560693364112</v>
      </c>
      <c r="BPY13" s="116">
        <f t="array" ref="BPY13">INDEX('[47]FINSUS Raw Data'!$A$2:$BH$35,MATCH($A13,'[47]FINSUS Raw Data'!$A$2:$A$35,0),MATCH(BPY$1,'[47]FINSUS Raw Data'!$A$2:$BH$2,0))</f>
        <v>28.521290184787386</v>
      </c>
      <c r="BPZ13" s="116">
        <f t="array" ref="BPZ13">INDEX('[47]FINSUS Raw Data'!$A$2:$BH$35,MATCH($A13,'[47]FINSUS Raw Data'!$A$2:$A$35,0),MATCH(BPZ$1,'[47]FINSUS Raw Data'!$A$2:$BH$2,0))</f>
        <v>24.600953518263612</v>
      </c>
      <c r="BQA13" s="117">
        <f t="array" ref="BQA13">INDEX('[47]FINSUS Raw Data'!$A$2:$BH$35,MATCH($A13,'[47]FINSUS Raw Data'!$A$2:$A$35,0),MATCH(BQA$1,'[47]FINSUS Raw Data'!$A$2:$BH$2,0))</f>
        <v>22.295227686131231</v>
      </c>
      <c r="BQB13" s="115">
        <f t="array" ref="BQB13">INDEX('[47]FINSUS Raw Data'!$A$2:$BH$35,MATCH($A13,'[47]FINSUS Raw Data'!$A$2:$A$35,0),MATCH(BQB$1,'[47]FINSUS Raw Data'!$A$2:$BH$2,0))</f>
        <v>1.34</v>
      </c>
      <c r="BQC13" s="116">
        <f t="array" ref="BQC13">INDEX('[47]FINSUS Raw Data'!$A$2:$BH$35,MATCH($A13,'[47]FINSUS Raw Data'!$A$2:$A$35,0),MATCH(BQC$1,'[47]FINSUS Raw Data'!$A$2:$BH$2,0))</f>
        <v>1.32</v>
      </c>
      <c r="BQD13" s="116">
        <f t="array" ref="BQD13">INDEX('[47]FINSUS Raw Data'!$A$2:$BH$35,MATCH($A13,'[47]FINSUS Raw Data'!$A$2:$A$35,0),MATCH(BQD$1,'[47]FINSUS Raw Data'!$A$2:$BH$2,0))</f>
        <v>1.32</v>
      </c>
      <c r="BQE13" s="116">
        <f t="array" ref="BQE13">INDEX('[47]FINSUS Raw Data'!$A$2:$BH$35,MATCH($A13,'[47]FINSUS Raw Data'!$A$2:$A$35,0),MATCH(BQE$1,'[47]FINSUS Raw Data'!$A$2:$BH$2,0))</f>
        <v>1.35</v>
      </c>
      <c r="BQF13" s="116">
        <f t="array" ref="BQF13">INDEX('[47]FINSUS Raw Data'!$A$2:$BH$35,MATCH($A13,'[47]FINSUS Raw Data'!$A$2:$A$35,0),MATCH(BQF$1,'[47]FINSUS Raw Data'!$A$2:$BH$2,0))</f>
        <v>1.34</v>
      </c>
      <c r="BQG13" s="116">
        <f t="array" ref="BQG13">INDEX('[47]FINSUS Raw Data'!$A$2:$BH$35,MATCH($A13,'[47]FINSUS Raw Data'!$A$2:$A$35,0),MATCH(BQG$1,'[47]FINSUS Raw Data'!$A$2:$BH$2,0))</f>
        <v>1.32</v>
      </c>
      <c r="BQH13" s="117">
        <f t="array" ref="BQH13">INDEX('[47]FINSUS Raw Data'!$A$2:$BH$35,MATCH($A13,'[47]FINSUS Raw Data'!$A$2:$A$35,0),MATCH(BQH$1,'[47]FINSUS Raw Data'!$A$2:$BH$2,0))</f>
        <v>1.37</v>
      </c>
      <c r="BQI13" s="115">
        <f t="array" ref="BQI13">INDEX('[47]FINSUS Raw Data'!$A$2:$BH$35,MATCH($A13,'[47]FINSUS Raw Data'!$A$2:$A$35,0),MATCH(BQI$1,'[47]FINSUS Raw Data'!$A$2:$BH$2,0))</f>
        <v>11.94</v>
      </c>
      <c r="BQJ13" s="116">
        <f t="array" ref="BQJ13">INDEX('[47]FINSUS Raw Data'!$A$2:$BH$35,MATCH($A13,'[47]FINSUS Raw Data'!$A$2:$A$35,0),MATCH(BQJ$1,'[47]FINSUS Raw Data'!$A$2:$BH$2,0))</f>
        <v>11.94</v>
      </c>
      <c r="BQK13" s="116">
        <f t="array" ref="BQK13">INDEX('[47]FINSUS Raw Data'!$A$2:$BH$35,MATCH($A13,'[47]FINSUS Raw Data'!$A$2:$A$35,0),MATCH(BQK$1,'[47]FINSUS Raw Data'!$A$2:$BH$2,0))</f>
        <v>11.8</v>
      </c>
      <c r="BQL13" s="116">
        <f t="array" ref="BQL13">INDEX('[47]FINSUS Raw Data'!$A$2:$BH$35,MATCH($A13,'[47]FINSUS Raw Data'!$A$2:$A$35,0),MATCH(BQL$1,'[47]FINSUS Raw Data'!$A$2:$BH$2,0))</f>
        <v>11.92</v>
      </c>
      <c r="BQM13" s="116">
        <f t="array" ref="BQM13">INDEX('[47]FINSUS Raw Data'!$A$2:$BH$35,MATCH($A13,'[47]FINSUS Raw Data'!$A$2:$A$35,0),MATCH(BQM$1,'[47]FINSUS Raw Data'!$A$2:$BH$2,0))</f>
        <v>11.64</v>
      </c>
      <c r="BQN13" s="116">
        <f t="array" ref="BQN13">INDEX('[47]FINSUS Raw Data'!$A$2:$BH$35,MATCH($A13,'[47]FINSUS Raw Data'!$A$2:$A$35,0),MATCH(BQN$1,'[47]FINSUS Raw Data'!$A$2:$BH$2,0))</f>
        <v>11.16</v>
      </c>
      <c r="BQO13" s="117">
        <f t="array" ref="BQO13">INDEX('[47]FINSUS Raw Data'!$A$2:$BH$35,MATCH($A13,'[47]FINSUS Raw Data'!$A$2:$A$35,0),MATCH(BQO$1,'[47]FINSUS Raw Data'!$A$2:$BH$2,0))</f>
        <v>10.5</v>
      </c>
      <c r="BQP13" s="115">
        <f t="array" ref="BQP13">INDEX('[47]FINSUS Raw Data'!$A$2:$BH$35,MATCH($A13,'[47]FINSUS Raw Data'!$A$2:$A$35,0),MATCH(BQP$1,'[47]FINSUS Raw Data'!$A$2:$BH$2,0))</f>
        <v>36.44</v>
      </c>
      <c r="BQQ13" s="116">
        <f t="array" ref="BQQ13">INDEX('[47]FINSUS Raw Data'!$A$2:$BH$35,MATCH($A13,'[47]FINSUS Raw Data'!$A$2:$A$35,0),MATCH(BQQ$1,'[47]FINSUS Raw Data'!$A$2:$BH$2,0))</f>
        <v>34.43</v>
      </c>
      <c r="BQR13" s="116">
        <f t="array" ref="BQR13">INDEX('[47]FINSUS Raw Data'!$A$2:$BH$35,MATCH($A13,'[47]FINSUS Raw Data'!$A$2:$A$35,0),MATCH(BQR$1,'[47]FINSUS Raw Data'!$A$2:$BH$2,0))</f>
        <v>33.229999999999997</v>
      </c>
      <c r="BQS13" s="116">
        <f t="array" ref="BQS13">INDEX('[47]FINSUS Raw Data'!$A$2:$BH$35,MATCH($A13,'[47]FINSUS Raw Data'!$A$2:$A$35,0),MATCH(BQS$1,'[47]FINSUS Raw Data'!$A$2:$BH$2,0))</f>
        <v>34.479999999999997</v>
      </c>
      <c r="BQT13" s="116">
        <f t="array" ref="BQT13">INDEX('[47]FINSUS Raw Data'!$A$2:$BH$35,MATCH($A13,'[47]FINSUS Raw Data'!$A$2:$A$35,0),MATCH(BQT$1,'[47]FINSUS Raw Data'!$A$2:$BH$2,0))</f>
        <v>37.33</v>
      </c>
      <c r="BQU13" s="116">
        <f t="array" ref="BQU13">INDEX('[47]FINSUS Raw Data'!$A$2:$BH$35,MATCH($A13,'[47]FINSUS Raw Data'!$A$2:$A$35,0),MATCH(BQU$1,'[47]FINSUS Raw Data'!$A$2:$BH$2,0))</f>
        <v>37.29</v>
      </c>
      <c r="BQV13" s="117">
        <f t="array" ref="BQV13">INDEX('[47]FINSUS Raw Data'!$A$2:$BH$35,MATCH($A13,'[47]FINSUS Raw Data'!$A$2:$A$35,0),MATCH(BQV$1,'[47]FINSUS Raw Data'!$A$2:$BH$2,0))</f>
        <v>37.65</v>
      </c>
      <c r="BQW13" s="115">
        <f t="array" ref="BQW13">INDEX('[47]FINSUS Raw Data'!$A$2:$BH$35,MATCH($A13,'[47]FINSUS Raw Data'!$A$2:$A$35,0),MATCH(BQW$1,'[47]FINSUS Raw Data'!$A$2:$BH$2,0))</f>
        <v>99.927189096928231</v>
      </c>
      <c r="BQX13" s="213">
        <f t="array" ref="BQX13">INDEX('[47]FINSUS Raw Data'!$A$2:$BH$35,MATCH($A13,'[47]FINSUS Raw Data'!$A$2:$A$35,0),MATCH(BQX$1,'[47]FINSUS Raw Data'!$A$2:$BH$2,0))</f>
        <v>968929</v>
      </c>
      <c r="BQY13" s="213">
        <f t="array" ref="BQY13">INDEX('[47]FINSUS Raw Data'!$A$2:$BH$35,MATCH($A13,'[47]FINSUS Raw Data'!$A$2:$A$35,0),MATCH(BQY$1,'[47]FINSUS Raw Data'!$A$2:$BH$2,0))</f>
        <v>969635</v>
      </c>
      <c r="BQZ13" s="116">
        <f t="array" ref="BQZ13">INDEX('[47]FINSUS Raw Data'!$A$2:$BH$35,MATCH($A13,'[47]FINSUS Raw Data'!$A$2:$A$35,0),MATCH(BQZ$1,'[47]FINSUS Raw Data'!$A$2:$BH$2,0))</f>
        <v>99.930863646054362</v>
      </c>
      <c r="BRA13" s="213">
        <f t="array" ref="BRA13">INDEX('[47]FINSUS Raw Data'!$A$2:$BH$35,MATCH($A13,'[47]FINSUS Raw Data'!$A$2:$A$35,0),MATCH(BRA$1,'[47]FINSUS Raw Data'!$A$2:$BH$2,0))</f>
        <v>984329</v>
      </c>
      <c r="BRB13" s="213">
        <f t="array" ref="BRB13">INDEX('[47]FINSUS Raw Data'!$A$2:$BH$35,MATCH($A13,'[47]FINSUS Raw Data'!$A$2:$A$35,0),MATCH(BRB$1,'[47]FINSUS Raw Data'!$A$2:$BH$2,0))</f>
        <v>985010</v>
      </c>
      <c r="BRC13" s="116">
        <f t="array" ref="BRC13">INDEX('[47]FINSUS Raw Data'!$A$2:$BH$35,MATCH($A13,'[47]FINSUS Raw Data'!$A$2:$A$35,0),MATCH(BRC$1,'[47]FINSUS Raw Data'!$A$2:$BH$2,0))</f>
        <v>99.88968543573236</v>
      </c>
      <c r="BRD13" s="213">
        <f t="array" ref="BRD13">INDEX('[47]FINSUS Raw Data'!$A$2:$BH$35,MATCH($A13,'[47]FINSUS Raw Data'!$A$2:$A$35,0),MATCH(BRD$1,'[47]FINSUS Raw Data'!$A$2:$BH$2,0))</f>
        <v>982466</v>
      </c>
      <c r="BRE13" s="213">
        <f t="array" ref="BRE13">INDEX('[47]FINSUS Raw Data'!$A$2:$BH$35,MATCH($A13,'[47]FINSUS Raw Data'!$A$2:$A$35,0),MATCH(BRE$1,'[47]FINSUS Raw Data'!$A$2:$BH$2,0))</f>
        <v>983551</v>
      </c>
      <c r="BRF13" s="116">
        <f t="array" ref="BRF13">INDEX('[47]FINSUS Raw Data'!$A$2:$BH$35,MATCH($A13,'[47]FINSUS Raw Data'!$A$2:$A$35,0),MATCH(BRF$1,'[47]FINSUS Raw Data'!$A$2:$BH$2,0))</f>
        <v>99.86717858254643</v>
      </c>
      <c r="BRG13" s="213">
        <f t="array" ref="BRG13">INDEX('[47]FINSUS Raw Data'!$A$2:$BH$35,MATCH($A13,'[47]FINSUS Raw Data'!$A$2:$A$35,0),MATCH(BRG$1,'[47]FINSUS Raw Data'!$A$2:$BH$2,0))</f>
        <v>962420</v>
      </c>
      <c r="BRH13" s="213">
        <f t="array" ref="BRH13">INDEX('[47]FINSUS Raw Data'!$A$2:$BH$35,MATCH($A13,'[47]FINSUS Raw Data'!$A$2:$A$35,0),MATCH(BRH$1,'[47]FINSUS Raw Data'!$A$2:$BH$2,0))</f>
        <v>963700</v>
      </c>
      <c r="BRI13" s="116">
        <f t="array" ref="BRI13">INDEX('[47]FINSUS Raw Data'!$A$2:$BH$35,MATCH($A13,'[47]FINSUS Raw Data'!$A$2:$A$35,0),MATCH(BRI$1,'[47]FINSUS Raw Data'!$A$2:$BH$2,0))</f>
        <v>99.750894868598579</v>
      </c>
      <c r="BRJ13" s="213">
        <f t="array" ref="BRJ13">INDEX('[47]FINSUS Raw Data'!$A$2:$BH$35,MATCH($A13,'[47]FINSUS Raw Data'!$A$2:$A$35,0),MATCH(BRJ$1,'[47]FINSUS Raw Data'!$A$2:$BH$2,0))</f>
        <v>971460</v>
      </c>
      <c r="BRK13" s="213">
        <f t="array" ref="BRK13">INDEX('[47]FINSUS Raw Data'!$A$2:$BH$35,MATCH($A13,'[47]FINSUS Raw Data'!$A$2:$A$35,0),MATCH(BRK$1,'[47]FINSUS Raw Data'!$A$2:$BH$2,0))</f>
        <v>973886</v>
      </c>
      <c r="BRL13" s="116">
        <f t="array" ref="BRL13">INDEX('[47]FINSUS Raw Data'!$A$2:$BH$35,MATCH($A13,'[47]FINSUS Raw Data'!$A$2:$A$35,0),MATCH(BRL$1,'[47]FINSUS Raw Data'!$A$2:$BH$2,0))</f>
        <v>99.842903460074083</v>
      </c>
      <c r="BRM13" s="213">
        <f t="array" ref="BRM13">INDEX('[47]FINSUS Raw Data'!$A$2:$BH$35,MATCH($A13,'[47]FINSUS Raw Data'!$A$2:$A$35,0),MATCH(BRM$1,'[47]FINSUS Raw Data'!$A$2:$BH$2,0))</f>
        <v>985740</v>
      </c>
      <c r="BRN13" s="213">
        <f t="array" ref="BRN13">INDEX('[47]FINSUS Raw Data'!$A$2:$BH$35,MATCH($A13,'[47]FINSUS Raw Data'!$A$2:$A$35,0),MATCH(BRN$1,'[47]FINSUS Raw Data'!$A$2:$BH$2,0))</f>
        <v>987291</v>
      </c>
      <c r="BRO13" s="116">
        <f t="array" ref="BRO13">INDEX('[47]FINSUS Raw Data'!$A$2:$BH$35,MATCH($A13,'[47]FINSUS Raw Data'!$A$2:$A$35,0),MATCH(BRO$1,'[47]FINSUS Raw Data'!$A$2:$BH$2,0))</f>
        <v>100.48143053645117</v>
      </c>
      <c r="BRP13" s="213">
        <f t="array" ref="BRP13">INDEX('[47]FINSUS Raw Data'!$A$2:$BH$35,MATCH($A13,'[47]FINSUS Raw Data'!$A$2:$A$35,0),MATCH(BRP$1,'[47]FINSUS Raw Data'!$A$2:$BH$2,0))</f>
        <v>1024161</v>
      </c>
      <c r="BRQ13" s="334">
        <f t="array" ref="BRQ13">INDEX('[47]FINSUS Raw Data'!$A$2:$BH$35,MATCH($A13,'[47]FINSUS Raw Data'!$A$2:$A$35,0),MATCH(BRQ$1,'[47]FINSUS Raw Data'!$A$2:$BH$2,0))</f>
        <v>1019254</v>
      </c>
      <c r="BRR13" s="248">
        <f t="array" ref="BRR13">INDEX([48]CLIM1!$A$3:$N$37,MATCH($A13,[48]CLIM1!$N$3:$N$37,0),MATCH(BRR$1,[48]CLIM1!$A$3:$N$3,0))</f>
        <v>6.8873620003561609</v>
      </c>
      <c r="BRS13" s="248">
        <f t="array" ref="BRS13">INDEX([48]CLIM1!$A$3:$N$37,MATCH($A13,[48]CLIM1!$N$3:$N$37,0),MATCH(BRS$1,[48]CLIM1!$A$3:$N$3,0))</f>
        <v>6.1681728486695739</v>
      </c>
      <c r="BRT13" s="248">
        <f t="array" ref="BRT13">INDEX([48]CLIM1!$A$3:$N$37,MATCH($A13,[48]CLIM1!$N$3:$N$37,0),MATCH(BRT$1,[48]CLIM1!$A$3:$N$3,0))</f>
        <v>6.4505000961676959</v>
      </c>
      <c r="BRU13" s="248">
        <f t="array" ref="BRU13">INDEX([48]CLIM1!$A$3:$N$37,MATCH($A13,[48]CLIM1!$N$3:$N$37,0),MATCH(BRU$1,[48]CLIM1!$A$3:$N$3,0))</f>
        <v>6.1980450444155846</v>
      </c>
      <c r="BRV13" s="248">
        <f t="array" ref="BRV13">INDEX([48]CLIM1!$A$3:$N$37,MATCH($A13,[48]CLIM1!$N$3:$N$37,0),MATCH(BRV$1,[48]CLIM1!$A$3:$N$3,0))</f>
        <v>5.2453667377003965</v>
      </c>
      <c r="BRW13" s="248">
        <f t="array" ref="BRW13">INDEX([48]CLIM1!$A$3:$N$37,MATCH($A13,[48]CLIM1!$N$3:$N$37,0),MATCH(BRW$1,[48]CLIM1!$A$3:$N$3,0))</f>
        <v>5.0026841476419737</v>
      </c>
      <c r="BRX13" s="248">
        <f t="array" ref="BRX13">INDEX([48]CLIM1!$A$3:$N$37,MATCH($A13,[48]CLIM1!$N$3:$N$37,0),MATCH(BRX$1,[48]CLIM1!$A$3:$N$3,0))</f>
        <v>4.709491074572413</v>
      </c>
      <c r="BRY13" s="248">
        <f t="array" ref="BRY13">INDEX([48]CLIM1!$A$3:$N$37,MATCH($A13,[48]CLIM1!$N$3:$N$37,0),MATCH(BRY$1,[48]CLIM1!$A$3:$N$3,0))</f>
        <v>4.4516068970114313</v>
      </c>
      <c r="BRZ13" s="248">
        <f t="array" ref="BRZ13">INDEX([48]CLIM1!$A$3:$N$37,MATCH($A13,[48]CLIM1!$N$3:$N$37,0),MATCH(BRZ$1,[48]CLIM1!$A$3:$N$3,0))</f>
        <v>4.3689645781402726</v>
      </c>
      <c r="BSA13" s="327" t="str">
        <f>INDEX('[11]1920 Collected Indicators'!$A$3:$CV$36,MATCH($A13,'[11]1920 Collected Indicators'!$A$3:$A$36,0),MATCH(BSA$1,'[11]1920 Collected Indicators'!$A$3:$CV$3,0))</f>
        <v>dna</v>
      </c>
      <c r="BSB13" s="248">
        <f t="array" ref="BSB13">INDEX([48]CLIM2!$A$2:$N$36,MATCH($A13,[48]CLIM2!$N$2:$N$36,0),MATCH(BSB$1,[48]CLIM2!$A$2:$N$2,0))</f>
        <v>6.5162142515483445</v>
      </c>
      <c r="BSC13" s="248">
        <f t="array" ref="BSC13">INDEX([48]CLIM2!$A$2:$N$36,MATCH($A13,[48]CLIM2!$N$2:$N$36,0),MATCH(BSC$1,[48]CLIM2!$A$2:$N$2,0))</f>
        <v>5.812122989073794</v>
      </c>
      <c r="BSD13" s="248">
        <f t="array" ref="BSD13">INDEX([48]CLIM2!$A$2:$N$36,MATCH($A13,[48]CLIM2!$N$2:$N$36,0),MATCH(BSD$1,[48]CLIM2!$A$2:$N$2,0))</f>
        <v>6.1016964607082764</v>
      </c>
      <c r="BSE13" s="248">
        <f t="array" ref="BSE13">INDEX([48]CLIM2!$A$2:$N$36,MATCH($A13,[48]CLIM2!$N$2:$N$36,0),MATCH(BSE$1,[48]CLIM2!$A$2:$N$2,0))</f>
        <v>5.8549852084041172</v>
      </c>
      <c r="BSF13" s="248">
        <f t="array" ref="BSF13">INDEX([48]CLIM2!$A$2:$N$36,MATCH($A13,[48]CLIM2!$N$2:$N$36,0),MATCH(BSF$1,[48]CLIM2!$A$2:$N$2,0))</f>
        <v>4.9168586417224667</v>
      </c>
      <c r="BSG13" s="248">
        <f t="array" ref="BSG13">INDEX([48]CLIM2!$A$2:$N$36,MATCH($A13,[48]CLIM2!$N$2:$N$36,0),MATCH(BSG$1,[48]CLIM2!$A$2:$N$2,0))</f>
        <v>4.6694512183796189</v>
      </c>
      <c r="BSH13" s="248">
        <f t="array" ref="BSH13">INDEX([48]CLIM2!$A$2:$N$36,MATCH($A13,[48]CLIM2!$N$2:$N$36,0),MATCH(BSH$1,[48]CLIM2!$A$2:$N$2,0))</f>
        <v>4.3783044742438397</v>
      </c>
      <c r="BSI13" s="248">
        <f t="array" ref="BSI13">INDEX([48]CLIM2!$A$2:$N$36,MATCH($A13,[48]CLIM2!$N$2:$N$36,0),MATCH(BSI$1,[48]CLIM2!$A$2:$N$2,0))</f>
        <v>4.1411225669209353</v>
      </c>
      <c r="BSJ13" s="248">
        <f t="array" ref="BSJ13">INDEX([48]CLIM2!$A$2:$N$36,MATCH($A13,[48]CLIM2!$N$2:$N$36,0),MATCH(BSJ$1,[48]CLIM2!$A$2:$N$2,0))</f>
        <v>4.0573020345609301</v>
      </c>
      <c r="BSK13" s="327" t="str">
        <f>INDEX('[11]1920 Collected Indicators'!$A$3:$CV$36,MATCH($A13,'[11]1920 Collected Indicators'!$A$3:$A$36,0),MATCH(BSK$1,'[11]1920 Collected Indicators'!$A$3:$CV$3,0))</f>
        <v>dna</v>
      </c>
      <c r="BSL13" s="181"/>
      <c r="BSM13" s="115">
        <v>75.099999999999994</v>
      </c>
      <c r="BSN13" s="116">
        <v>79</v>
      </c>
      <c r="BSO13" s="116">
        <v>74</v>
      </c>
      <c r="BSP13" s="116">
        <v>65</v>
      </c>
      <c r="BSQ13" s="116">
        <v>57</v>
      </c>
      <c r="BSR13" s="116">
        <f>INDEX('[16]Raw Data'!$A$1:$BT$34,MATCH($A13,'[16]Raw Data'!$A$1:$A$34,0),MATCH(BSR$1,'[16]Raw Data'!$A$1:$BT$1,0))</f>
        <v>66</v>
      </c>
      <c r="BSS13" s="116">
        <f>INDEX('[14]1718 Collected Indicators'!$A$3:$CH$36,MATCH($A13,'[14]1718 Collected Indicators'!$A$3:$A$36,0),MATCH(BSS$1,'[14]1718 Collected Indicators'!$A$3:$CH$3,0))</f>
        <v>66</v>
      </c>
      <c r="BST13" s="136">
        <f>INDEX('[15]1819 Collected Indicators'!$A$3:$CV$36,MATCH($A13,'[15]1819 Collected Indicators'!$A$3:$A$36,0),MATCH(BST$1,'[15]1819 Collected Indicators'!$A$3:$CV$3,0))</f>
        <v>70.3</v>
      </c>
      <c r="BSU13" s="120">
        <f>INDEX('[11]1920 Collected Indicators'!$A$3:$CV$36,MATCH($A13,'[11]1920 Collected Indicators'!$A$3:$A$36,0),MATCH(BSU$1,'[11]1920 Collected Indicators'!$A$3:$CV$3,0))</f>
        <v>79</v>
      </c>
      <c r="BSV13" s="115">
        <f>INDEX('[16]Raw Data'!$A$1:$BT$34,MATCH($A13,'[16]Raw Data'!$A$1:$A$34,0),MATCH(BSV$1,'[16]Raw Data'!$A$1:$BT$1,0))</f>
        <v>82.3</v>
      </c>
      <c r="BSW13" s="116">
        <f>INDEX('[16]Raw Data'!$A$1:$BT$34,MATCH($A13,'[16]Raw Data'!$A$1:$A$34,0),MATCH(BSW$1,'[16]Raw Data'!$A$1:$BT$1,0))</f>
        <v>87</v>
      </c>
      <c r="BSX13" s="116">
        <f>INDEX('[16]Raw Data'!$A$1:$BT$34,MATCH($A13,'[16]Raw Data'!$A$1:$A$34,0),MATCH(BSX$1,'[16]Raw Data'!$A$1:$BT$1,0))</f>
        <v>86</v>
      </c>
      <c r="BSY13" s="116">
        <f>INDEX('[16]Raw Data'!$A$1:$BT$34,MATCH($A13,'[16]Raw Data'!$A$1:$A$34,0),MATCH(BSY$1,'[16]Raw Data'!$A$1:$BT$1,0))</f>
        <v>79</v>
      </c>
      <c r="BSZ13" s="116">
        <f>INDEX('[16]Raw Data'!$A$1:$BT$34,MATCH($A13,'[16]Raw Data'!$A$1:$A$34,0),MATCH(BSZ$1,'[16]Raw Data'!$A$1:$BT$1,0))</f>
        <v>72</v>
      </c>
      <c r="BTA13" s="116">
        <f>INDEX('[16]Raw Data'!$A$1:$BT$34,MATCH($A13,'[16]Raw Data'!$A$1:$A$34,0),MATCH(BTA$1,'[16]Raw Data'!$A$1:$BT$1,0))</f>
        <v>73</v>
      </c>
      <c r="BTB13" s="116">
        <f>INDEX('[14]1718 Collected Indicators'!$A$3:$CH$36,MATCH($A13,'[14]1718 Collected Indicators'!$A$3:$A$36,0),MATCH(BTB$1,'[14]1718 Collected Indicators'!$A$3:$CH$3,0))</f>
        <v>74</v>
      </c>
      <c r="BTC13" s="136">
        <f>INDEX('[15]1819 Collected Indicators'!$A$3:$CV$36,MATCH($A13,'[15]1819 Collected Indicators'!$A$3:$A$36,0),MATCH(BTC$1,'[15]1819 Collected Indicators'!$A$3:$CV$3,0))</f>
        <v>76.7</v>
      </c>
      <c r="BTD13" s="120">
        <f>INDEX('[11]1920 Collected Indicators'!$A$3:$CV$36,MATCH($A13,'[11]1920 Collected Indicators'!$A$3:$A$36,0),MATCH(BTD$1,'[11]1920 Collected Indicators'!$A$3:$CV$3,0))</f>
        <v>77</v>
      </c>
      <c r="BTE13" s="115">
        <f>INDEX('[16]Raw Data'!$A$1:$BT$34,MATCH($A13,'[16]Raw Data'!$A$1:$A$34,0),MATCH(BTE$1,'[16]Raw Data'!$A$1:$BT$1,0))</f>
        <v>86.1</v>
      </c>
      <c r="BTF13" s="116">
        <f>INDEX('[16]Raw Data'!$A$1:$BT$34,MATCH($A13,'[16]Raw Data'!$A$1:$A$34,0),MATCH(BTF$1,'[16]Raw Data'!$A$1:$BT$1,0))</f>
        <v>94</v>
      </c>
      <c r="BTG13" s="116">
        <f>INDEX('[16]Raw Data'!$A$1:$BT$34,MATCH($A13,'[16]Raw Data'!$A$1:$A$34,0),MATCH(BTG$1,'[16]Raw Data'!$A$1:$BT$1,0))</f>
        <v>92</v>
      </c>
      <c r="BTH13" s="116">
        <f>INDEX('[16]Raw Data'!$A$1:$BT$34,MATCH($A13,'[16]Raw Data'!$A$1:$A$34,0),MATCH(BTH$1,'[16]Raw Data'!$A$1:$BT$1,0))</f>
        <v>92</v>
      </c>
      <c r="BTI13" s="116">
        <f>INDEX('[16]Raw Data'!$A$1:$BT$34,MATCH($A13,'[16]Raw Data'!$A$1:$A$34,0),MATCH(BTI$1,'[16]Raw Data'!$A$1:$BT$1,0))</f>
        <v>90</v>
      </c>
      <c r="BTJ13" s="116">
        <f>INDEX('[16]Raw Data'!$A$1:$BT$34,MATCH($A13,'[16]Raw Data'!$A$1:$A$34,0),MATCH(BTJ$1,'[16]Raw Data'!$A$1:$BT$1,0))</f>
        <v>91</v>
      </c>
      <c r="BTK13" s="116">
        <f>INDEX('[14]1718 Collected Indicators'!$A$3:$CH$36,MATCH($A13,'[14]1718 Collected Indicators'!$A$3:$A$36,0),MATCH(BTK$1,'[14]1718 Collected Indicators'!$A$3:$CH$3,0))</f>
        <v>88</v>
      </c>
      <c r="BTL13" s="136">
        <f>INDEX('[15]1819 Collected Indicators'!$A$3:$CV$36,MATCH($A13,'[15]1819 Collected Indicators'!$A$3:$A$36,0),MATCH(BTL$1,'[15]1819 Collected Indicators'!$A$3:$CV$3,0))</f>
        <v>88.3</v>
      </c>
      <c r="BTM13" s="120">
        <f>INDEX('[11]1920 Collected Indicators'!$A$3:$CV$36,MATCH($A13,'[11]1920 Collected Indicators'!$A$3:$A$36,0),MATCH(BTM$1,'[11]1920 Collected Indicators'!$A$3:$CV$3,0))</f>
        <v>90</v>
      </c>
      <c r="BTN13" s="115">
        <f>INDEX('[16]Raw Data'!$A$1:$BT$34,MATCH($A13,'[16]Raw Data'!$A$1:$A$34,0),MATCH(BTN$1,'[16]Raw Data'!$A$1:$BT$1,0))</f>
        <v>89.189189189189193</v>
      </c>
      <c r="BTO13" s="116">
        <f>INDEX('[16]Raw Data'!$A$1:$BT$34,MATCH($A13,'[16]Raw Data'!$A$1:$A$34,0),MATCH(BTO$1,'[16]Raw Data'!$A$1:$BT$1,0))</f>
        <v>95</v>
      </c>
      <c r="BTP13" s="116">
        <f>INDEX('[16]Raw Data'!$A$1:$BT$34,MATCH($A13,'[16]Raw Data'!$A$1:$A$34,0),MATCH(BTP$1,'[16]Raw Data'!$A$1:$BT$1,0))</f>
        <v>94</v>
      </c>
      <c r="BTQ13" s="116">
        <f>INDEX('[16]Raw Data'!$A$1:$BT$34,MATCH($A13,'[16]Raw Data'!$A$1:$A$34,0),MATCH(BTQ$1,'[16]Raw Data'!$A$1:$BT$1,0))</f>
        <v>91</v>
      </c>
      <c r="BTR13" s="116">
        <f>INDEX('[16]Raw Data'!$A$1:$BT$34,MATCH($A13,'[16]Raw Data'!$A$1:$A$34,0),MATCH(BTR$1,'[16]Raw Data'!$A$1:$BT$1,0))</f>
        <v>88</v>
      </c>
      <c r="BTS13" s="116">
        <f>INDEX('[16]Raw Data'!$A$1:$BT$34,MATCH($A13,'[16]Raw Data'!$A$1:$A$34,0),MATCH(BTS$1,'[16]Raw Data'!$A$1:$BT$1,0))</f>
        <v>90</v>
      </c>
      <c r="BTT13" s="116">
        <f>INDEX('[14]1718 Collected Indicators'!$A$3:$CH$36,MATCH($A13,'[14]1718 Collected Indicators'!$A$3:$A$36,0),MATCH(BTT$1,'[14]1718 Collected Indicators'!$A$3:$CH$3,0))</f>
        <v>84</v>
      </c>
      <c r="BTU13" s="136">
        <f>INDEX('[15]1819 Collected Indicators'!$A$3:$CV$36,MATCH($A13,'[15]1819 Collected Indicators'!$A$3:$A$36,0),MATCH(BTU$1,'[15]1819 Collected Indicators'!$A$3:$CV$3,0))</f>
        <v>87.2</v>
      </c>
      <c r="BTV13" s="120">
        <f>INDEX('[11]1920 Collected Indicators'!$A$3:$CV$36,MATCH($A13,'[11]1920 Collected Indicators'!$A$3:$A$36,0),MATCH(BTV$1,'[11]1920 Collected Indicators'!$A$3:$CV$3,0))</f>
        <v>88</v>
      </c>
      <c r="BTW13" s="115">
        <f>INDEX('[16]Raw Data'!$A$1:$BT$34,MATCH($A13,'[16]Raw Data'!$A$1:$A$34,0),MATCH(BTW$1,'[16]Raw Data'!$A$1:$BT$1,0))</f>
        <v>73.8</v>
      </c>
      <c r="BTX13" s="116">
        <f>INDEX('[16]Raw Data'!$A$1:$BT$34,MATCH($A13,'[16]Raw Data'!$A$1:$A$34,0),MATCH(BTX$1,'[16]Raw Data'!$A$1:$BT$1,0))</f>
        <v>85</v>
      </c>
      <c r="BTY13" s="116">
        <f>INDEX('[16]Raw Data'!$A$1:$BT$34,MATCH($A13,'[16]Raw Data'!$A$1:$A$34,0),MATCH(BTY$1,'[16]Raw Data'!$A$1:$BT$1,0))</f>
        <v>82</v>
      </c>
      <c r="BTZ13" s="116">
        <f>INDEX('[16]Raw Data'!$A$1:$BT$34,MATCH($A13,'[16]Raw Data'!$A$1:$A$34,0),MATCH(BTZ$1,'[16]Raw Data'!$A$1:$BT$1,0))</f>
        <v>76</v>
      </c>
      <c r="BUA13" s="116">
        <f>INDEX('[16]Raw Data'!$A$1:$BT$34,MATCH($A13,'[16]Raw Data'!$A$1:$A$34,0),MATCH(BUA$1,'[16]Raw Data'!$A$1:$BT$1,0))</f>
        <v>66</v>
      </c>
      <c r="BUB13" s="116">
        <f>INDEX('[16]Raw Data'!$A$1:$BT$34,MATCH($A13,'[16]Raw Data'!$A$1:$A$34,0),MATCH(BUB$1,'[16]Raw Data'!$A$1:$BT$1,0))</f>
        <v>72</v>
      </c>
      <c r="BUC13" s="116">
        <f>INDEX('[14]1718 Collected Indicators'!$A$3:$CH$36,MATCH($A13,'[14]1718 Collected Indicators'!$A$3:$A$36,0),MATCH(BUC$1,'[14]1718 Collected Indicators'!$A$3:$CH$3,0))</f>
        <v>71</v>
      </c>
      <c r="BUD13" s="136">
        <f>INDEX('[15]1819 Collected Indicators'!$A$3:$CV$36,MATCH($A13,'[15]1819 Collected Indicators'!$A$3:$A$36,0),MATCH(BUD$1,'[15]1819 Collected Indicators'!$A$3:$CV$3,0))</f>
        <v>73.900000000000006</v>
      </c>
      <c r="BUE13" s="120">
        <f>INDEX('[11]1920 Collected Indicators'!$A$3:$CV$36,MATCH($A13,'[11]1920 Collected Indicators'!$A$3:$A$36,0),MATCH(BUE$1,'[11]1920 Collected Indicators'!$A$3:$CV$3,0))</f>
        <v>74</v>
      </c>
      <c r="BUF13" s="115">
        <f>INDEX('[16]Raw Data'!$A$1:$BT$34,MATCH($A13,'[16]Raw Data'!$A$1:$A$34,0),MATCH(BUF$1,'[16]Raw Data'!$A$1:$BT$1,0))</f>
        <v>72.099999999999994</v>
      </c>
      <c r="BUG13" s="116">
        <f>INDEX('[16]Raw Data'!$A$1:$BT$34,MATCH($A13,'[16]Raw Data'!$A$1:$A$34,0),MATCH(BUG$1,'[16]Raw Data'!$A$1:$BT$1,0))</f>
        <v>73</v>
      </c>
      <c r="BUH13" s="116">
        <f>INDEX('[16]Raw Data'!$A$1:$BT$34,MATCH($A13,'[16]Raw Data'!$A$1:$A$34,0),MATCH(BUH$1,'[16]Raw Data'!$A$1:$BT$1,0))</f>
        <v>66</v>
      </c>
      <c r="BUI13" s="116">
        <f>INDEX('[16]Raw Data'!$A$1:$BT$34,MATCH($A13,'[16]Raw Data'!$A$1:$A$34,0),MATCH(BUI$1,'[16]Raw Data'!$A$1:$BT$1,0))</f>
        <v>70</v>
      </c>
      <c r="BUJ13" s="116">
        <f>INDEX('[16]Raw Data'!$A$1:$BT$34,MATCH($A13,'[16]Raw Data'!$A$1:$A$34,0),MATCH(BUJ$1,'[16]Raw Data'!$A$1:$BT$1,0))</f>
        <v>65</v>
      </c>
      <c r="BUK13" s="116">
        <f>INDEX('[16]Raw Data'!$A$1:$BT$34,MATCH($A13,'[16]Raw Data'!$A$1:$A$34,0),MATCH(BUK$1,'[16]Raw Data'!$A$1:$BT$1,0))</f>
        <v>64</v>
      </c>
      <c r="BUL13" s="116">
        <f>INDEX('[14]1718 Collected Indicators'!$A$3:$CH$36,MATCH($A13,'[14]1718 Collected Indicators'!$A$3:$A$36,0),MATCH(BUL$1,'[14]1718 Collected Indicators'!$A$3:$CH$3,0))</f>
        <v>61</v>
      </c>
      <c r="BUM13" s="136">
        <f>INDEX('[15]1819 Collected Indicators'!$A$3:$CV$36,MATCH($A13,'[15]1819 Collected Indicators'!$A$3:$A$36,0),MATCH(BUM$1,'[15]1819 Collected Indicators'!$A$3:$CV$3,0))</f>
        <v>65.8</v>
      </c>
      <c r="BUN13" s="120">
        <f>INDEX('[11]1920 Collected Indicators'!$A$3:$CV$36,MATCH($A13,'[11]1920 Collected Indicators'!$A$3:$A$36,0),MATCH(BUN$1,'[11]1920 Collected Indicators'!$A$3:$CV$3,0))</f>
        <v>67</v>
      </c>
      <c r="BUO13" s="115">
        <f>INDEX('[16]Raw Data'!$A$1:$BT$34,MATCH($A13,'[16]Raw Data'!$A$1:$A$34,0),MATCH(BUO$1,'[16]Raw Data'!$A$1:$BT$1,0))</f>
        <v>69</v>
      </c>
      <c r="BUP13" s="116">
        <f>INDEX('[16]Raw Data'!$A$1:$BT$34,MATCH($A13,'[16]Raw Data'!$A$1:$A$34,0),MATCH(BUP$1,'[16]Raw Data'!$A$1:$BT$1,0))</f>
        <v>74</v>
      </c>
      <c r="BUQ13" s="116">
        <f>INDEX('[16]Raw Data'!$A$1:$BT$34,MATCH($A13,'[16]Raw Data'!$A$1:$A$34,0),MATCH(BUQ$1,'[16]Raw Data'!$A$1:$BT$1,0))</f>
        <v>67</v>
      </c>
      <c r="BUR13" s="116">
        <f>INDEX('[16]Raw Data'!$A$1:$BT$34,MATCH($A13,'[16]Raw Data'!$A$1:$A$34,0),MATCH(BUR$1,'[16]Raw Data'!$A$1:$BT$1,0))</f>
        <v>69</v>
      </c>
      <c r="BUS13" s="116">
        <f>INDEX('[16]Raw Data'!$A$1:$BT$34,MATCH($A13,'[16]Raw Data'!$A$1:$A$34,0),MATCH(BUS$1,'[16]Raw Data'!$A$1:$BT$1,0))</f>
        <v>63</v>
      </c>
      <c r="BUT13" s="116">
        <f>INDEX('[16]Raw Data'!$A$1:$BT$34,MATCH($A13,'[16]Raw Data'!$A$1:$A$34,0),MATCH(BUT$1,'[16]Raw Data'!$A$1:$BT$1,0))</f>
        <v>62</v>
      </c>
      <c r="BUU13" s="116">
        <f>INDEX('[14]1718 Collected Indicators'!$A$3:$CH$36,MATCH($A13,'[14]1718 Collected Indicators'!$A$3:$A$36,0),MATCH(BUU$1,'[14]1718 Collected Indicators'!$A$3:$CH$3,0))</f>
        <v>59</v>
      </c>
      <c r="BUV13" s="116">
        <f>INDEX('[15]1819 Collected Indicators'!$A$3:$CV$36,MATCH($A13,'[15]1819 Collected Indicators'!$A$3:$A$36,0),MATCH(BUV$1,'[15]1819 Collected Indicators'!$A$3:$CV$3,0))</f>
        <v>62.4</v>
      </c>
      <c r="BUW13" s="126">
        <f>INDEX('[11]1920 Collected Indicators'!$A$3:$CV$36,MATCH($A13,'[11]1920 Collected Indicators'!$A$3:$A$36,0),MATCH(BUW$1,'[11]1920 Collected Indicators'!$A$3:$CV$3,0))</f>
        <v>58</v>
      </c>
    </row>
    <row r="14" spans="1:1921" ht="15.75" thickBot="1">
      <c r="A14" s="118" t="s">
        <v>1867</v>
      </c>
      <c r="B14" s="119">
        <f t="shared" si="152"/>
        <v>8416.0427807486631</v>
      </c>
      <c r="C14" s="87">
        <v>15738</v>
      </c>
      <c r="D14" s="87">
        <v>1870</v>
      </c>
      <c r="E14" s="88">
        <f t="shared" si="11"/>
        <v>8760.6837606837616</v>
      </c>
      <c r="F14" s="87">
        <v>16400</v>
      </c>
      <c r="G14" s="87">
        <v>1872</v>
      </c>
      <c r="H14" s="88">
        <f t="shared" si="12"/>
        <v>8515.625</v>
      </c>
      <c r="I14" s="87">
        <v>15805</v>
      </c>
      <c r="J14" s="87">
        <v>1856</v>
      </c>
      <c r="K14" s="88">
        <f t="shared" si="13"/>
        <v>9518.7731359069276</v>
      </c>
      <c r="L14" s="87">
        <v>18000</v>
      </c>
      <c r="M14" s="87">
        <v>1891</v>
      </c>
      <c r="N14" s="88">
        <f t="shared" si="14"/>
        <v>8128.9629231595909</v>
      </c>
      <c r="O14" s="87">
        <v>15128</v>
      </c>
      <c r="P14" s="87">
        <v>1861</v>
      </c>
      <c r="Q14" s="88">
        <f t="shared" si="15"/>
        <v>8091.9786096256685</v>
      </c>
      <c r="R14" s="87">
        <v>15132</v>
      </c>
      <c r="S14" s="87">
        <v>1870</v>
      </c>
      <c r="T14" s="88">
        <f t="shared" si="16"/>
        <v>8394.0990516332968</v>
      </c>
      <c r="U14" s="87">
        <f>INDEX('[2]All Previous Years'!$A$1:$EX$34,MATCH($A14,'[2]All Previous Years'!$A$1:$A$34,0),MATCH(U$1,'[2]All Previous Years'!$A$1:$EX$1,0))</f>
        <v>15932</v>
      </c>
      <c r="V14" s="87">
        <f>INDEX('[3]Raw data 16-17'!$B$2:$MA$34,MATCH($A14,'[3]Raw data 16-17'!$A$2:$A$34,0),MATCH(V$1,'[3]Raw data 16-17'!$B$1:$MA$1,0))</f>
        <v>1898</v>
      </c>
      <c r="W14" s="88">
        <f t="shared" si="17"/>
        <v>8748.688352570829</v>
      </c>
      <c r="X14" s="32">
        <f>INDEX([4]Sheet1!$A$1:$CJ$34, MATCH($A14, [4]Sheet1!$A$1:$A$34, 0), MATCH(X$1, [4]Sheet1!$A$1:$CJ$1, 0))</f>
        <v>16675</v>
      </c>
      <c r="Y14" s="32">
        <f>INDEX('[5]Finance Indicators'!$A$2:$BO$35,MATCH($A14,'[5]Finance Indicators'!$A$2:$A$35,0),MATCH(Y$1,'[5]Finance Indicators'!$A$2:$BO$2,0))</f>
        <v>1906</v>
      </c>
      <c r="Z14" s="132">
        <f>INDEX('[6]Finance Indicators'!$B$3:$BO$35,MATCH($A14,'[6]Finance Indicators'!$A$3:$A$35,0),MATCH(Z$1,'[6]Finance Indicators'!$B$2:$BO$2,0))</f>
        <v>9153.0666666666657</v>
      </c>
      <c r="AA14" s="132">
        <f>INDEX('[6]Finance Indicators'!$B$3:$BO$35,MATCH($A14,'[6]Finance Indicators'!$A$3:$A$35,0),MATCH(AA$1,'[6]Finance Indicators'!$B$2:$BO$2,0))</f>
        <v>17162</v>
      </c>
      <c r="AB14" s="132">
        <f>INDEX('[6]Finance Indicators'!$B$3:$BO$35,MATCH($A14,'[6]Finance Indicators'!$A$3:$A$35,0),MATCH(AB$1,'[6]Finance Indicators'!$B$2:$BO$2,0))</f>
        <v>1875</v>
      </c>
      <c r="AC14" s="132">
        <f t="array" ref="AC14">INDEX('[7]Finance Indicators'!$A$2:$BO$35,MATCH($A14,'[7]Finance Indicators'!$A$2:$A$35,0),MATCH(AC$1,'[7]Finance Indicators'!$A$2:$BO$2,0))</f>
        <v>9929.5851528384283</v>
      </c>
      <c r="AD14" s="132">
        <f t="array" ref="AD14">INDEX('[7]Finance Indicators'!$A$2:$BO$35,MATCH($A14,'[7]Finance Indicators'!$A$2:$A$35,0),MATCH(AD$1,'[7]Finance Indicators'!$A$2:$BO$2,0))</f>
        <v>18191</v>
      </c>
      <c r="AE14" s="238">
        <f t="array" ref="AE14">INDEX('[7]Finance Indicators'!$A$2:$BO$35,MATCH($A14,'[7]Finance Indicators'!$A$2:$A$35,0),MATCH(AE$1,'[7]Finance Indicators'!$A$2:$BO$2,0))</f>
        <v>1832</v>
      </c>
      <c r="AF14" s="119">
        <f>(B14*100)/Deflators!$B$2</f>
        <v>9914.2961760163416</v>
      </c>
      <c r="AG14" s="88">
        <f>(E14*100)/Deflators!$B$3</f>
        <v>10166.157588886752</v>
      </c>
      <c r="AH14" s="88">
        <f>(H14*100)/Deflators!$B$4</f>
        <v>9683.7875556826675</v>
      </c>
      <c r="AI14" s="88">
        <f>(K14*100)/Deflators!$B$5</f>
        <v>10632.771236553439</v>
      </c>
      <c r="AJ14" s="88">
        <f>(N14*100)/Deflators!$B$6</f>
        <v>8956.8045395302106</v>
      </c>
      <c r="AK14" s="88">
        <f>(Q14*100)/Deflators!$B$7</f>
        <v>8843.8906113477606</v>
      </c>
      <c r="AL14" s="122">
        <f>(T14*100)/Deflators!$B$8</f>
        <v>8952.5215348938327</v>
      </c>
      <c r="AM14" s="122">
        <f>(W14*100)/Deflators!$B$9</f>
        <v>9169.2497460479372</v>
      </c>
      <c r="AN14" s="122">
        <f>(Z14*100)/Deflators!$B$10</f>
        <v>9376.6889779290505</v>
      </c>
      <c r="AO14" s="241">
        <f>(AC14*100)/Deflators!$B$11</f>
        <v>9929.5851528384283</v>
      </c>
      <c r="AP14" s="119">
        <f t="shared" si="18"/>
        <v>9752.0138089758329</v>
      </c>
      <c r="AQ14" s="87">
        <v>16949</v>
      </c>
      <c r="AR14" s="87">
        <v>1738</v>
      </c>
      <c r="AS14" s="88">
        <f t="shared" si="19"/>
        <v>9347.4374255065559</v>
      </c>
      <c r="AT14" s="87">
        <v>15685</v>
      </c>
      <c r="AU14" s="87">
        <v>1678</v>
      </c>
      <c r="AV14" s="88">
        <f t="shared" si="20"/>
        <v>9651.0638297872338</v>
      </c>
      <c r="AW14" s="87">
        <v>15876</v>
      </c>
      <c r="AX14" s="87">
        <v>1645</v>
      </c>
      <c r="AY14" s="88">
        <f t="shared" si="21"/>
        <v>12587.167854828256</v>
      </c>
      <c r="AZ14" s="87">
        <v>19422</v>
      </c>
      <c r="BA14" s="87">
        <v>1543</v>
      </c>
      <c r="BB14" s="88">
        <f t="shared" si="22"/>
        <v>10139.333333333334</v>
      </c>
      <c r="BC14" s="87">
        <v>15209</v>
      </c>
      <c r="BD14" s="87">
        <v>1500</v>
      </c>
      <c r="BE14" s="88">
        <f t="shared" si="23"/>
        <v>10270.013568521032</v>
      </c>
      <c r="BF14" s="87">
        <v>15138</v>
      </c>
      <c r="BG14" s="87">
        <v>1474</v>
      </c>
      <c r="BH14" s="88">
        <f t="shared" si="24"/>
        <v>10769.651401230349</v>
      </c>
      <c r="BI14" s="87">
        <f>INDEX('[2]All Previous Years'!$A$1:$EX$34,MATCH($A14,'[2]All Previous Years'!$A$1:$A$34,0),MATCH(BI$1,'[2]All Previous Years'!$A$1:$EX$1,0))</f>
        <v>15756</v>
      </c>
      <c r="BJ14" s="87">
        <f>INDEX('[3]Raw data 16-17'!$B$2:$MA$34,MATCH($A14,'[3]Raw data 16-17'!$A$2:$A$34,0),MATCH(BJ$1,'[3]Raw data 16-17'!$B$1:$MA$1,0))</f>
        <v>1463</v>
      </c>
      <c r="BK14" s="88">
        <f t="shared" si="0"/>
        <v>11189.133425034388</v>
      </c>
      <c r="BL14" s="32">
        <f>INDEX([4]Sheet1!$A$1:$CJ$34, MATCH($A14, [4]Sheet1!$A$1:$A$34, 0), MATCH(BL$1, [4]Sheet1!$A$1:$CJ$1, 0))</f>
        <v>16269</v>
      </c>
      <c r="BM14" s="32">
        <f>INDEX('[5]Finance Indicators'!$A$2:$BO$35,MATCH($A14,'[5]Finance Indicators'!$A$2:$A$35,0),MATCH(BM$1,'[5]Finance Indicators'!$A$2:$BO$2,0))</f>
        <v>1454</v>
      </c>
      <c r="BN14" s="132">
        <f>INDEX('[6]Finance Indicators'!$B$3:$BO$35,MATCH($A14,'[6]Finance Indicators'!$A$3:$A$35,0),MATCH(BN$1,'[6]Finance Indicators'!$B$2:$BO$2,0))</f>
        <v>11247.63193504736</v>
      </c>
      <c r="BO14" s="132">
        <f>INDEX('[6]Finance Indicators'!$B$3:$BO$35,MATCH($A14,'[6]Finance Indicators'!$A$3:$A$35,0),MATCH(BO$1,'[6]Finance Indicators'!$B$2:$BO$2,0))</f>
        <v>16624</v>
      </c>
      <c r="BP14" s="132">
        <f>INDEX('[6]Finance Indicators'!$B$3:$BO$35,MATCH($A14,'[6]Finance Indicators'!$A$3:$A$35,0),MATCH(BP$1,'[6]Finance Indicators'!$B$2:$BO$2,0))</f>
        <v>1478</v>
      </c>
      <c r="BQ14" s="238">
        <f t="array" ref="BQ14">INDEX('[7]Finance Indicators'!$A$2:$BO$35,MATCH($A14,'[7]Finance Indicators'!$A$2:$A$35,0),MATCH(BQ$1,'[7]Finance Indicators'!$A$2:$BO$2,0))</f>
        <v>11473.860589812333</v>
      </c>
      <c r="BR14" s="238">
        <f t="array" ref="BR14">INDEX('[7]Finance Indicators'!$A$2:$BO$35,MATCH($A14,'[7]Finance Indicators'!$A$2:$A$35,0),MATCH(BR$1,'[7]Finance Indicators'!$A$2:$BO$2,0))</f>
        <v>17119</v>
      </c>
      <c r="BS14" s="238">
        <f t="array" ref="BS14">INDEX('[7]Finance Indicators'!$A$2:$BO$35,MATCH($A14,'[7]Finance Indicators'!$A$2:$A$35,0),MATCH(BS$1,'[7]Finance Indicators'!$A$2:$BO$2,0))</f>
        <v>1492</v>
      </c>
      <c r="BT14" s="119">
        <f>(AP14*100)/Deflators!$B$2</f>
        <v>11488.101443109221</v>
      </c>
      <c r="BU14" s="137">
        <f>(AS14*100)/Deflators!$B$3</f>
        <v>10847.043965497589</v>
      </c>
      <c r="BV14" s="137">
        <f>(AV14*100)/Deflators!$B$4</f>
        <v>10974.984433202813</v>
      </c>
      <c r="BW14" s="137">
        <f>(AY14*100)/Deflators!$B$5</f>
        <v>14060.265373026597</v>
      </c>
      <c r="BX14" s="137">
        <f>(BB14*100)/Deflators!$B$6</f>
        <v>11171.908112543257</v>
      </c>
      <c r="BY14" s="137">
        <f>(BE14*100)/Deflators!$B$7</f>
        <v>11224.310018444165</v>
      </c>
      <c r="BZ14" s="137">
        <f>(BH14*100)/Deflators!$B$8</f>
        <v>11486.108931970968</v>
      </c>
      <c r="CA14" s="137">
        <f>(BK14*100)/Deflators!$B$9</f>
        <v>11727.01034502445</v>
      </c>
      <c r="CB14" s="137">
        <f>(BN14*100)/Deflators!$B$10</f>
        <v>11522.427426126187</v>
      </c>
      <c r="CC14" s="245">
        <f>(BQ14*100)/Deflators!$B$11</f>
        <v>11473.860589812333</v>
      </c>
      <c r="CD14" s="119">
        <f t="shared" si="153"/>
        <v>4639.583333333333</v>
      </c>
      <c r="CE14" s="87">
        <v>2227</v>
      </c>
      <c r="CF14" s="87">
        <v>480</v>
      </c>
      <c r="CG14" s="88">
        <f t="shared" si="25"/>
        <v>4435.5555555555557</v>
      </c>
      <c r="CH14" s="87">
        <v>1996</v>
      </c>
      <c r="CI14" s="87">
        <v>450</v>
      </c>
      <c r="CJ14" s="88">
        <f t="shared" si="26"/>
        <v>3423.357664233577</v>
      </c>
      <c r="CK14" s="87">
        <v>1876</v>
      </c>
      <c r="CL14" s="87">
        <v>548</v>
      </c>
      <c r="CM14" s="88">
        <f t="shared" si="27"/>
        <v>4390.1437371663242</v>
      </c>
      <c r="CN14" s="87">
        <v>2138</v>
      </c>
      <c r="CO14" s="87">
        <v>487</v>
      </c>
      <c r="CP14" s="88">
        <f t="shared" si="28"/>
        <v>4843.1372549019607</v>
      </c>
      <c r="CQ14" s="87">
        <v>2223</v>
      </c>
      <c r="CR14" s="87">
        <v>459</v>
      </c>
      <c r="CS14" s="88">
        <f t="shared" si="29"/>
        <v>5408.577878103838</v>
      </c>
      <c r="CT14" s="87">
        <v>2396</v>
      </c>
      <c r="CU14" s="87">
        <v>443</v>
      </c>
      <c r="CV14" s="88">
        <f t="shared" si="30"/>
        <v>5313.3732534930132</v>
      </c>
      <c r="CW14" s="87">
        <f>INDEX('[2]All Previous Years'!$A$1:$EX$34,MATCH($A14,'[2]All Previous Years'!$A$1:$A$34,0),MATCH(CW$1,'[2]All Previous Years'!$A$1:$EX$1,0))</f>
        <v>2662</v>
      </c>
      <c r="CX14" s="87">
        <f>INDEX('[3]Raw data 16-17'!$B$2:$XA$34,MATCH($A14,'[3]Raw data 16-17'!$A$2:$A$34,0),MATCH(CX$1,'[3]Raw data 16-17'!$B$1:$GU$1,0))</f>
        <v>501</v>
      </c>
      <c r="CY14" s="88">
        <f t="shared" si="31"/>
        <v>6751.1111111111113</v>
      </c>
      <c r="CZ14" s="32">
        <f>INDEX([4]Sheet1!$A$1:$CJ$34, MATCH($A14, [4]Sheet1!$A$1:$A$34, 0), MATCH(CZ$1, [4]Sheet1!$A$1:$CJ$1, 0))</f>
        <v>3038</v>
      </c>
      <c r="DA14" s="32">
        <f>INDEX('[5]Finance Indicators'!$A$2:$BO$35,MATCH($A14,'[5]Finance Indicators'!$A$2:$A$35,0),MATCH(DA$1,'[5]Finance Indicators'!$A$2:$BO$2,0))</f>
        <v>450</v>
      </c>
      <c r="DB14" s="132">
        <f>INDEX('[6]Finance Indicators'!$B$3:$BO$35,MATCH($A14,'[6]Finance Indicators'!$A$3:$A$35,0),MATCH(DB$1,'[6]Finance Indicators'!$B$2:$BO$2,0))</f>
        <v>7695.5555555555557</v>
      </c>
      <c r="DC14" s="132">
        <f>INDEX('[6]Finance Indicators'!$B$3:$BO$35,MATCH($A14,'[6]Finance Indicators'!$A$3:$A$35,0),MATCH(DC$1,'[6]Finance Indicators'!$B$2:$BO$2,0))</f>
        <v>3463</v>
      </c>
      <c r="DD14" s="132">
        <f>INDEX('[6]Finance Indicators'!$B$3:$BO$35,MATCH($A14,'[6]Finance Indicators'!$A$3:$A$35,0),MATCH(DD$1,'[6]Finance Indicators'!$B$2:$BO$2,0))</f>
        <v>450</v>
      </c>
      <c r="DE14" s="132">
        <f t="array" ref="DE14">INDEX('[7]Finance Indicators'!$A$2:$BO$35,MATCH($A14,'[7]Finance Indicators'!$A$2:$A$35,0),MATCH(DE$1,'[7]Finance Indicators'!$A$2:$BO$2,0))</f>
        <v>9141.9213973799124</v>
      </c>
      <c r="DF14" s="132">
        <f t="array" ref="DF14">INDEX('[7]Finance Indicators'!$A$2:$BO$35,MATCH($A14,'[7]Finance Indicators'!$A$2:$A$35,0),MATCH(DF$1,'[7]Finance Indicators'!$A$2:$BO$2,0))</f>
        <v>4187</v>
      </c>
      <c r="DG14" s="132">
        <f t="array" ref="DG14">INDEX('[7]Finance Indicators'!$A$2:$BO$35,MATCH($A14,'[7]Finance Indicators'!$A$2:$A$35,0),MATCH(DG$1,'[7]Finance Indicators'!$A$2:$BO$2,0))</f>
        <v>458</v>
      </c>
      <c r="DH14" s="127">
        <f>(CD14*100)/Deflators!$B$2</f>
        <v>5465.538198688193</v>
      </c>
      <c r="DI14" s="122">
        <f>(CG14*100)/Deflators!$B$3</f>
        <v>5147.1503827596762</v>
      </c>
      <c r="DJ14" s="122">
        <f>(CJ14*100)/Deflators!$B$4</f>
        <v>3892.9694940249242</v>
      </c>
      <c r="DK14" s="122">
        <f>(CM14*100)/Deflators!$B$5</f>
        <v>4903.9296752217233</v>
      </c>
      <c r="DL14" s="122">
        <f>(CP14*100)/Deflators!$B$6</f>
        <v>5336.355222716782</v>
      </c>
      <c r="DM14" s="122">
        <f>(CS14*100)/Deflators!$B$7</f>
        <v>5911.1465099533261</v>
      </c>
      <c r="DN14" s="122">
        <f>(CV14*100)/Deflators!$B$8</f>
        <v>5666.8486018841377</v>
      </c>
      <c r="DO14" s="122">
        <f>(CY14*100)/Deflators!$B$9</f>
        <v>7075.6462393481734</v>
      </c>
      <c r="DP14" s="122">
        <f>(DB14*100)/Deflators!$B$10</f>
        <v>7883.5688173892677</v>
      </c>
      <c r="DQ14" s="247">
        <f>(DE14*100)/Deflators!$B$11</f>
        <v>9141.9213973799124</v>
      </c>
      <c r="DR14" s="119">
        <v>56</v>
      </c>
      <c r="DS14" s="122">
        <f>INDEX('[3]5+ Awards at Level 5 &amp; Level 6'!$A$2:$G$35,MATCH($A14,'[3]5+ Awards at Level 5 &amp; Level 6'!$A$2:$A$35,0),MATCH(DS$1,'[3]5+ Awards at Level 5 &amp; Level 6'!$A$2:$G$2,0))</f>
        <v>65</v>
      </c>
      <c r="DT14" s="125">
        <f>INDEX('[8]Breadth and Depth cohort'!$X$1:$AH$36,MATCH($A14,'[8]Breadth and Depth cohort'!$X$1:$X$36,0),MATCH(DT$1,'[8]Breadth and Depth cohort'!$X$1:$AH$1,0))</f>
        <v>65</v>
      </c>
      <c r="DU14" s="125">
        <f>INDEX('[9]Breadth and Depth cohort'!$U$1:$AC$36,MATCH($A14,'[9]Breadth and Depth cohort'!$U$1:$U$36,0),MATCH(DU$1,'[9]Breadth and Depth cohort'!$U$1:$AC$1,0))</f>
        <v>64</v>
      </c>
      <c r="DV14" s="125">
        <f>INDEX([10]Extraction!$G$3:$Q$36,MATCH($A14,[10]Extraction!$Q$3:$Q$36,0),MATCH(DV$1,[10]Extraction!$G$3:$Q$3,0))</f>
        <v>66</v>
      </c>
      <c r="DW14" s="125">
        <f>INDEX([10]Extraction!$G$3:$Q$36,MATCH($A14,[10]Extraction!$Q$3:$Q$36,0),MATCH(DW$1,[10]Extraction!$G$3:$Q$3,0))</f>
        <v>67</v>
      </c>
      <c r="DX14" s="125">
        <f>INDEX([10]Extraction!$G$3:$Q$36,MATCH($A14,[10]Extraction!$Q$3:$Q$36,0),MATCH(DX$1,[10]Extraction!$G$3:$Q$3,0))</f>
        <v>73</v>
      </c>
      <c r="DY14" s="125">
        <f>INDEX([10]Extraction!$G$3:$Q$36,MATCH($A14,[10]Extraction!$Q$3:$Q$36,0),MATCH(DY$1,[10]Extraction!$G$3:$Q$3,0))</f>
        <v>61</v>
      </c>
      <c r="DZ14" s="241">
        <f>INDEX('[11]1920 Collected Indicators'!$A$3:$CV$36,MATCH($A14,'[11]1920 Collected Indicators'!$A$3:$A$36,0),MATCH(DZ$1,'[11]1920 Collected Indicators'!$A$3:$CV$3,0))</f>
        <v>67</v>
      </c>
      <c r="EA14" s="119">
        <v>29</v>
      </c>
      <c r="EB14" s="122">
        <f>INDEX('[3]5+ Awards at Level 5 &amp; Level 6'!$I$2:$M$35,MATCH($A14,'[3]5+ Awards at Level 5 &amp; Level 6'!$A$2:$A$35,0),MATCH(EB$1,'[3]5+ Awards at Level 5 &amp; Level 6'!$I$2:$M$2,0))</f>
        <v>22</v>
      </c>
      <c r="EC14" s="125">
        <f>INDEX('[8]Breadth and Depth cohort'!$X$1:$AH$36,MATCH($A14,'[8]Breadth and Depth cohort'!$X$1:$X$36,0),MATCH(EC$1,'[8]Breadth and Depth cohort'!$X$1:$AH$1,0))</f>
        <v>28</v>
      </c>
      <c r="ED14" s="125">
        <f>INDEX('[9]Breadth and Depth cohort'!$U$1:$AC$36,MATCH($A14,'[9]Breadth and Depth cohort'!$U$1:$U$36,0),MATCH(ED$1,'[9]Breadth and Depth cohort'!$U$1:$AC$1,0))</f>
        <v>31</v>
      </c>
      <c r="EE14" s="125">
        <f>INDEX([10]Extraction!$G$3:$Q$36,MATCH($A14,[10]Extraction!$Q$3:$Q$36,0),MATCH(EE$1,[10]Extraction!$G$3:$Q$3,0))</f>
        <v>36</v>
      </c>
      <c r="EF14" s="125">
        <f>INDEX([10]Extraction!$G$3:$Q$36,MATCH($A14,[10]Extraction!$Q$3:$Q$36,0),MATCH(EF$1,[10]Extraction!$G$3:$Q$3,0))</f>
        <v>37</v>
      </c>
      <c r="EG14" s="125">
        <f>INDEX([10]Extraction!$G$3:$Q$36,MATCH($A14,[10]Extraction!$Q$3:$Q$36,0),MATCH(EG$1,[10]Extraction!$G$3:$Q$3,0))</f>
        <v>32</v>
      </c>
      <c r="EH14" s="120">
        <f>INDEX([10]Extraction!$G$3:$Q$36,MATCH($A14,[10]Extraction!$Q$3:$Q$36,0),MATCH(EH$1,[10]Extraction!$G$3:$Q$3,0))</f>
        <v>33</v>
      </c>
      <c r="EI14" s="126">
        <f>INDEX('[11]1920 Collected Indicators'!$A$3:$CV$36,MATCH($A14,'[11]1920 Collected Indicators'!$A$3:$A$36,0),MATCH(EI$1,'[11]1920 Collected Indicators'!$A$3:$CV$3,0))</f>
        <v>36</v>
      </c>
      <c r="EJ14" s="127" t="s">
        <v>1853</v>
      </c>
      <c r="EK14" s="122" t="str">
        <f>INDEX('[3]Deprived 5+ Awards'!$A$2:$K$35,MATCH($A14,'[3]Deprived 5+ Awards'!$A$2:$A$35,0),MATCH(EK$1,'[3]Deprived 5+ Awards'!$A$2:$K$2,0))</f>
        <v>NA</v>
      </c>
      <c r="EL14" s="125" t="str">
        <f>INDEX('[12]2014'!$S$1:$U$35,MATCH($A14,'[12]2014'!$S$1:$S$35,0),MATCH(EL$1,'[12]2014'!$S$1:$U$1,0))</f>
        <v>NA</v>
      </c>
      <c r="EM14" s="125" t="str">
        <f>INDEX('[12]2015'!$S$1:$U$35,MATCH($A14,'[12]2015'!$S$1:$S$35,0),MATCH(EM$1,'[12]2015'!$S$1:$U$1,0))</f>
        <v>NA</v>
      </c>
      <c r="EN14" s="125" t="str">
        <f>INDEX([13]Extraction!$B$2:$L$35,MATCH($A14,[13]Extraction!$L$2:$L$35,0),MATCH(EN$1,[13]Extraction!$B$2:$L$2,0))</f>
        <v>NA</v>
      </c>
      <c r="EO14" s="125" t="str">
        <f>INDEX([13]Extraction!$B$2:$L$35,MATCH($A14,[13]Extraction!$L$2:$L$35,0),MATCH(EO$1,[13]Extraction!$B$2:$L$2,0))</f>
        <v>NA</v>
      </c>
      <c r="EP14" s="122" t="str">
        <f>INDEX([13]Extraction!$B$2:$L$35,MATCH($A14,[13]Extraction!$L$2:$L$35,0),MATCH(EP$1,[13]Extraction!$B$2:$L$2,0))</f>
        <v>NA</v>
      </c>
      <c r="EQ14" s="122">
        <f>INDEX([13]Extraction!$B$2:$L$35,MATCH($A14,[13]Extraction!$L$2:$L$35,0),MATCH(EQ$1,[13]Extraction!$B$2:$L$2,0))</f>
        <v>0</v>
      </c>
      <c r="ER14" s="337" t="str">
        <f>INDEX('[11]1920 Collected Indicators'!$A$3:$CV$36,MATCH($A14,'[11]1920 Collected Indicators'!$A$3:$A$36,0),MATCH(ER$1,'[11]1920 Collected Indicators'!$A$3:$CV$3,0))</f>
        <v>NA</v>
      </c>
      <c r="ES14" s="124" t="s">
        <v>1853</v>
      </c>
      <c r="ET14" s="122" t="str">
        <f>INDEX('[3]Deprived 5+ Awards'!$A$2:$K$35,MATCH($A14,'[3]Deprived 5+ Awards'!$A$2:$A$35,0),MATCH(ET$1,'[3]Deprived 5+ Awards'!$A$2:$K$2,0))</f>
        <v>NA</v>
      </c>
      <c r="EU14" s="125" t="str">
        <f>INDEX('[12]2014'!$S$1:$U$35,MATCH($A14,'[12]2014'!$S$1:$S$35,0),MATCH(EU$1,'[12]2014'!$S$1:$U$1,0))</f>
        <v>NA</v>
      </c>
      <c r="EV14" s="125" t="str">
        <f>INDEX('[12]2015'!$S$1:$U$35,MATCH($A14,'[12]2015'!$S$1:$S$35,0),MATCH(EV$1,'[12]2015'!$S$1:$U$1,0))</f>
        <v>NA</v>
      </c>
      <c r="EW14" s="125" t="str">
        <f>INDEX([13]Extraction!$B$2:$L$35,MATCH($A14,[13]Extraction!$L$2:$L$35,0),MATCH(EW$1,[13]Extraction!$B$2:$L$2,0))</f>
        <v>NA</v>
      </c>
      <c r="EX14" s="125" t="str">
        <f>INDEX([13]Extraction!$B$2:$L$35,MATCH($A14,[13]Extraction!$L$2:$L$35,0),MATCH(EX$1,[13]Extraction!$B$2:$L$2,0))</f>
        <v>NA</v>
      </c>
      <c r="EY14" s="122" t="str">
        <f>INDEX([13]Extraction!$B$2:$L$35,MATCH($A14,[13]Extraction!$L$2:$L$35,0),MATCH(EY$1,[13]Extraction!$B$2:$L$2,0))</f>
        <v>NA</v>
      </c>
      <c r="EZ14" s="122">
        <f>INDEX([13]Extraction!$B$2:$L$35,MATCH($A14,[13]Extraction!$L$2:$L$35,0),MATCH(EZ$1,[13]Extraction!$B$2:$L$2,0))</f>
        <v>0</v>
      </c>
      <c r="FA14" s="340" t="str">
        <f>INDEX('[11]1920 Collected Indicators'!$A$3:$CV$36,MATCH($A14,'[11]1920 Collected Indicators'!$A$3:$A$36,0),MATCH(FA$1,'[11]1920 Collected Indicators'!$A$3:$CV$3,0))</f>
        <v>NA</v>
      </c>
      <c r="FB14" s="119">
        <v>3901.7094017094014</v>
      </c>
      <c r="FC14" s="87">
        <v>1826</v>
      </c>
      <c r="FD14" s="87">
        <v>9</v>
      </c>
      <c r="FE14" s="88">
        <v>2868.8811188811187</v>
      </c>
      <c r="FF14" s="87">
        <v>1641</v>
      </c>
      <c r="FG14" s="87">
        <v>11</v>
      </c>
      <c r="FH14" s="88">
        <v>1732.2485207100592</v>
      </c>
      <c r="FI14" s="87">
        <v>1171</v>
      </c>
      <c r="FJ14" s="87">
        <v>13</v>
      </c>
      <c r="FK14" s="88">
        <v>1945.5128205128206</v>
      </c>
      <c r="FL14" s="87">
        <v>1214</v>
      </c>
      <c r="FM14" s="87">
        <v>12</v>
      </c>
      <c r="FN14" s="88">
        <v>2517.6282051282051</v>
      </c>
      <c r="FO14" s="39">
        <v>1571</v>
      </c>
      <c r="FP14" s="39">
        <v>12</v>
      </c>
      <c r="FQ14" s="88">
        <v>5080.7692307692305</v>
      </c>
      <c r="FR14" s="87">
        <v>1321</v>
      </c>
      <c r="FS14" s="87">
        <v>5</v>
      </c>
      <c r="FT14" s="88">
        <f t="shared" si="32"/>
        <v>4054.4871794871797</v>
      </c>
      <c r="FU14" s="87">
        <f>INDEX('[2]All Previous Years'!$A$1:$EX$34,MATCH($A14,'[2]All Previous Years'!$A$1:$A$34,0),MATCH(FU$1,'[2]All Previous Years'!$A$1:$EX$1,0))</f>
        <v>1265</v>
      </c>
      <c r="FV14" s="88">
        <f>INDEX('[3]Raw data 16-17'!$B$2:$XA$34,MATCH($A14,'[3]Raw data 16-17'!$A$2:$A$34,0),MATCH(FV$1,'[3]Raw data 16-17'!$B$1:$GU$1,0))</f>
        <v>6</v>
      </c>
      <c r="FW14" s="88">
        <f t="shared" si="33"/>
        <v>5734.6153846153848</v>
      </c>
      <c r="FX14" s="39">
        <f>INDEX([4]Sheet1!$A$1:$CJ$34, MATCH($A14, [4]Sheet1!$A$1:$A$34, 0), MATCH(FX$1, [4]Sheet1!$A$1:$CJ$1, 0))</f>
        <v>1491</v>
      </c>
      <c r="FY14" s="39">
        <f>INDEX('[5]Finance Indicators'!$A$2:$BO$35,MATCH($A14,'[5]Finance Indicators'!$A$2:$A$35,0),MATCH(FY$1,'[5]Finance Indicators'!$A$2:$BO$2,0))</f>
        <v>5</v>
      </c>
      <c r="FZ14" s="132">
        <f>INDEX('[6]Finance Indicators'!$B$3:$BO$35,MATCH($A14,'[6]Finance Indicators'!$A$3:$A$35,0),MATCH(FZ$1,'[6]Finance Indicators'!$B$2:$BO$2,0))</f>
        <v>4763.7362637362639</v>
      </c>
      <c r="GA14" s="132">
        <f>INDEX('[6]Finance Indicators'!$B$3:$BO$35,MATCH($A14,'[6]Finance Indicators'!$A$3:$A$35,0),MATCH(GA$1,'[6]Finance Indicators'!$B$2:$BO$2,0))</f>
        <v>1734</v>
      </c>
      <c r="GB14" s="132">
        <f>INDEX('[6]Finance Indicators'!$B$3:$BO$35,MATCH($A14,'[6]Finance Indicators'!$A$3:$A$35,0),MATCH(GB$1,'[6]Finance Indicators'!$B$2:$BO$2,0))</f>
        <v>7</v>
      </c>
      <c r="GC14" s="132" t="str">
        <f t="array" ref="GC14">INDEX('[7]Finance Indicators'!$A$2:$BO$35,MATCH($A14,'[7]Finance Indicators'!$A$2:$A$35,0),MATCH(GC$1,'[7]Finance Indicators'!$A$2:$BO$2,0))</f>
        <v>dna</v>
      </c>
      <c r="GD14" s="132">
        <f t="array" ref="GD14">INDEX('[7]Finance Indicators'!$A$2:$BO$35,MATCH($A14,'[7]Finance Indicators'!$A$2:$A$35,0),MATCH(GD$1,'[7]Finance Indicators'!$A$2:$BO$2,0))</f>
        <v>1123</v>
      </c>
      <c r="GE14" s="238" t="str">
        <f t="array" ref="GE14">INDEX('[7]Finance Indicators'!$A$2:$BO$35,MATCH($A14,'[7]Finance Indicators'!$A$2:$A$35,0),MATCH(GE$1,'[7]Finance Indicators'!$A$2:$BO$2,0))</f>
        <v>dna</v>
      </c>
      <c r="GF14" s="128">
        <f>(FB14*100)/Deflators!$B$2</f>
        <v>4596.3053669094397</v>
      </c>
      <c r="GG14" s="125">
        <f>(FE14*100)/Deflators!$B$3</f>
        <v>3329.1348432432019</v>
      </c>
      <c r="GH14" s="125">
        <f>(FH14*100)/Deflators!$B$4</f>
        <v>1969.8761592016767</v>
      </c>
      <c r="GI14" s="125">
        <f>(FK14*100)/Deflators!$B$5</f>
        <v>2173.1994725519571</v>
      </c>
      <c r="GJ14" s="125">
        <f>(FN14*100)/Deflators!$B$6</f>
        <v>2774.0197550042253</v>
      </c>
      <c r="GK14" s="125">
        <f>(FQ14*100)/Deflators!$B$7</f>
        <v>5552.8776664058933</v>
      </c>
      <c r="GL14" s="125">
        <f>(FT14*100)/Deflators!$B$8</f>
        <v>4324.2143753649434</v>
      </c>
      <c r="GM14" s="125">
        <f>(FW14*100)/Deflators!$B$9</f>
        <v>6010.2861754831838</v>
      </c>
      <c r="GN14" s="125">
        <f>IFERROR((FZ14*100)/Deflators!$B$10,"dna")</f>
        <v>4880.1210506427806</v>
      </c>
      <c r="GO14" s="125" t="str">
        <f>IFERROR((GC14*100)/Deflators!$B$11,"dna")</f>
        <v>dna</v>
      </c>
      <c r="GP14" s="121">
        <v>191.47157190635451</v>
      </c>
      <c r="GQ14" s="87">
        <v>458</v>
      </c>
      <c r="GR14" s="87">
        <v>46</v>
      </c>
      <c r="GS14" s="88">
        <v>345.70661896243291</v>
      </c>
      <c r="GT14" s="87">
        <v>773</v>
      </c>
      <c r="GU14" s="87">
        <v>43</v>
      </c>
      <c r="GV14" s="88">
        <v>276.44230769230768</v>
      </c>
      <c r="GW14" s="87">
        <v>690</v>
      </c>
      <c r="GX14" s="87">
        <v>48</v>
      </c>
      <c r="GY14" s="88">
        <v>353.95010395010399</v>
      </c>
      <c r="GZ14" s="87">
        <v>681</v>
      </c>
      <c r="HA14" s="87">
        <v>37</v>
      </c>
      <c r="HB14" s="88">
        <v>215.93406593406596</v>
      </c>
      <c r="HC14" s="87">
        <v>393</v>
      </c>
      <c r="HD14" s="87">
        <v>35</v>
      </c>
      <c r="HE14" s="88">
        <v>280.64903846153845</v>
      </c>
      <c r="HF14" s="87">
        <v>467</v>
      </c>
      <c r="HG14" s="87">
        <v>32</v>
      </c>
      <c r="HH14" s="88">
        <f t="shared" si="34"/>
        <v>171.66979362101313</v>
      </c>
      <c r="HI14" s="87">
        <f>INDEX('[2]All Previous Years'!$A$1:$EX$34,MATCH($A14,'[2]All Previous Years'!$A$1:$A$34,0),MATCH(HI$1,'[2]All Previous Years'!$A$1:$EX$1,0))</f>
        <v>366</v>
      </c>
      <c r="HJ14" s="32">
        <f>INDEX('[3]Raw data 16-17'!$B$2:$XA$34,MATCH($A14,'[3]Raw data 16-17'!$A$2:$A$34,0),MATCH(HJ$1,'[3]Raw data 16-17'!$B$1:$GU$1,0))</f>
        <v>41</v>
      </c>
      <c r="HK14" s="88">
        <f t="shared" si="35"/>
        <v>212.60683760683759</v>
      </c>
      <c r="HL14" s="32">
        <f>INDEX([4]Sheet1!$A$1:$CJ$34, MATCH($A14, [4]Sheet1!$A$1:$A$34, 0), MATCH(HL$1, [4]Sheet1!$A$1:$CJ$1, 0))</f>
        <v>398</v>
      </c>
      <c r="HM14" s="32">
        <f>INDEX('[5]Finance Indicators'!$A$2:$BO$35,MATCH($A14,'[5]Finance Indicators'!$A$2:$A$35,0),MATCH(HM$1,'[5]Finance Indicators'!$A$2:$BO$2,0))</f>
        <v>36</v>
      </c>
      <c r="HN14" s="132">
        <f>INDEX('[6]Finance Indicators'!$B$3:$BO$35,MATCH($A14,'[6]Finance Indicators'!$A$3:$A$35,0),MATCH(HN$1,'[6]Finance Indicators'!$B$2:$BO$2,0))</f>
        <v>299.87980769230768</v>
      </c>
      <c r="HO14" s="132">
        <f>INDEX('[6]Finance Indicators'!$B$3:$BO$35,MATCH($A14,'[6]Finance Indicators'!$A$3:$A$35,0),MATCH(HO$1,'[6]Finance Indicators'!$B$2:$BO$2,0))</f>
        <v>499</v>
      </c>
      <c r="HP14" s="132">
        <f>INDEX('[6]Finance Indicators'!$B$3:$BO$35,MATCH($A14,'[6]Finance Indicators'!$A$3:$A$35,0),MATCH(HP$1,'[6]Finance Indicators'!$B$2:$BO$2,0))</f>
        <v>32</v>
      </c>
      <c r="HQ14" s="132" t="str">
        <f t="array" ref="HQ14">INDEX('[7]Finance Indicators'!$A$2:$BO$35,MATCH($A14,'[7]Finance Indicators'!$A$2:$A$35,0),MATCH(HQ$1,'[7]Finance Indicators'!$A$2:$BO$2,0))</f>
        <v>dna</v>
      </c>
      <c r="HR14" s="238">
        <f t="array" ref="HR14">INDEX('[7]Finance Indicators'!$A$2:$BO$35,MATCH($A14,'[7]Finance Indicators'!$A$2:$A$35,0),MATCH(HR$1,'[7]Finance Indicators'!$A$2:$BO$2,0))</f>
        <v>416</v>
      </c>
      <c r="HS14" s="238" t="str">
        <f t="array" ref="HS14">INDEX('[7]Finance Indicators'!$A$2:$BO$35,MATCH($A14,'[7]Finance Indicators'!$A$2:$A$35,0),MATCH(HS$1,'[7]Finance Indicators'!$A$2:$BO$2,0))</f>
        <v>dna</v>
      </c>
      <c r="HT14" s="128">
        <f>(GP14*100)/Deflators!$B$2</f>
        <v>225.55801136245432</v>
      </c>
      <c r="HU14" s="125">
        <f>(GS14*100)/Deflators!$B$3</f>
        <v>401.16822657904214</v>
      </c>
      <c r="HV14" s="125">
        <f>(GV14*100)/Deflators!$B$4</f>
        <v>314.3643102056476</v>
      </c>
      <c r="HW14" s="125">
        <f>(GY14*100)/Deflators!$B$5</f>
        <v>395.37348256143633</v>
      </c>
      <c r="HX14" s="125">
        <f>(HB14*100)/Deflators!$B$6</f>
        <v>237.92447330362697</v>
      </c>
      <c r="HY14" s="125">
        <f>(HE14*100)/Deflators!$B$7</f>
        <v>306.72713264235807</v>
      </c>
      <c r="HZ14" s="125">
        <f>(HH14*100)/Deflators!$B$8</f>
        <v>183.09022979468645</v>
      </c>
      <c r="IA14" s="125">
        <f>(HK14*100)/Deflators!$B$9</f>
        <v>222.82713855748443</v>
      </c>
      <c r="IB14" s="125">
        <f>IFERROR((HN14*100)/Deflators!$B$10,"dna")</f>
        <v>307.20629379136449</v>
      </c>
      <c r="IC14" s="125" t="str">
        <f>IFERROR((HQ14*100)/Deflators!$B$11,"dna")</f>
        <v>dna</v>
      </c>
      <c r="ID14" s="121">
        <v>83.636363636363626</v>
      </c>
      <c r="IE14" s="88">
        <v>79.629629629629633</v>
      </c>
      <c r="IF14" s="88">
        <v>78.688524590163937</v>
      </c>
      <c r="IG14" s="88">
        <v>75.510204081632651</v>
      </c>
      <c r="IH14" s="88">
        <v>74.468085106382972</v>
      </c>
      <c r="II14" s="88">
        <v>86.486486486486484</v>
      </c>
      <c r="IJ14" s="88">
        <f>INDEX('[3]Raw data 16-17'!$B$2:$XA$34,MATCH($A14,'[3]Raw data 16-17'!$A$2:$A$34,0),MATCH(IJ$1,'[3]Raw data 16-17'!$B$1:$GU$1,0))</f>
        <v>87.2340425531915</v>
      </c>
      <c r="IK14" s="88">
        <f>INDEX('[14]1718 Collected Indicators'!$A$3:$CH$36,MATCH($A14,'[14]1718 Collected Indicators'!$A$3:$A$36,0),MATCH(IK$1,'[14]1718 Collected Indicators'!$A$3:$CH$3,0))</f>
        <v>87.804878048780495</v>
      </c>
      <c r="IL14" s="120">
        <f>INDEX('[15]1819 Collected Indicators'!$A$3:$CV$36,MATCH($A14,'[15]1819 Collected Indicators'!$A$3:$A$36,0),MATCH(IL$1,'[15]1819 Collected Indicators'!$A$3:$CV$3,0))</f>
        <v>82.051282051282044</v>
      </c>
      <c r="IM14" s="120" t="str">
        <f>INDEX('[11]1920 Collected Indicators'!$A$3:$CV$36,MATCH($A14,'[11]1920 Collected Indicators'!$A$3:$A$36,0),MATCH(IM$1,'[11]1920 Collected Indicators'!$A$3:$CV$3,0))</f>
        <v>dna</v>
      </c>
      <c r="IN14" s="119">
        <v>86.033333333333346</v>
      </c>
      <c r="IO14" s="88">
        <v>83.333333333333329</v>
      </c>
      <c r="IP14" s="88">
        <v>81.666666666666671</v>
      </c>
      <c r="IQ14" s="88">
        <f>INDEX('[16]Raw Data'!$B$2:$BS$34,MATCH($A14,'[16]Raw Data'!$A$2:$A$34,0),MATCH(IQ$1,'[16]Raw Data'!$B$1:$BS$1,0))</f>
        <v>79.666666666666671</v>
      </c>
      <c r="IR14" s="88">
        <f t="shared" si="1"/>
        <v>74.666666666666671</v>
      </c>
      <c r="IS14" s="120">
        <f t="shared" si="1"/>
        <v>67</v>
      </c>
      <c r="IT14" s="120">
        <f t="shared" si="1"/>
        <v>61.666666666666664</v>
      </c>
      <c r="IU14" s="119">
        <v>95.4</v>
      </c>
      <c r="IV14" s="88">
        <v>96.8</v>
      </c>
      <c r="IW14" s="88">
        <v>96.6</v>
      </c>
      <c r="IX14" s="88">
        <v>95.9</v>
      </c>
      <c r="IY14" s="88">
        <v>97.6</v>
      </c>
      <c r="IZ14" s="88">
        <f>INDEX('[3]Raw data 16-17'!$B$2:$BV$34,MATCH($A14,'[3]Raw data 16-17'!$A$2:$A$34,0),MATCH(IZ$1,'[3]Raw data 16-17'!$B$1:$BV$1,0))</f>
        <v>97.8</v>
      </c>
      <c r="JA14" s="88">
        <f>INDEX('[14]1718 Collected Indicators'!$A$3:$CH$36,MATCH($A14,'[14]1718 Collected Indicators'!$A$3:$A$36,0),MATCH(JA$1,'[14]1718 Collected Indicators'!$A$3:$CH$3,0))</f>
        <v>95.6</v>
      </c>
      <c r="JB14" s="120">
        <f>INDEX('[15]1819 Collected Indicators'!$A$3:$CV$36,MATCH($A14,'[15]1819 Collected Indicators'!$A$3:$A$36,0),MATCH(JB$1,'[15]1819 Collected Indicators'!$A$3:$CV$3,0))</f>
        <v>98.412698412698404</v>
      </c>
      <c r="JC14" s="120" t="str">
        <f>INDEX('[11]1920 Collected Indicators'!$A$3:$CV$36,MATCH($A14,'[11]1920 Collected Indicators'!$A$3:$A$36,0),MATCH(JC$1,'[11]1920 Collected Indicators'!$A$3:$CV$3,0))</f>
        <v>dna</v>
      </c>
      <c r="JD14" s="119">
        <v>861.17</v>
      </c>
      <c r="JE14" s="88">
        <v>830.5</v>
      </c>
      <c r="JF14" s="88">
        <f>INDEX('[17]Cohort Attainment'!$O$40:$BR$75,MATCH($A14,'[17]Cohort Attainment'!$O$40:$O$75,0),MATCH(JF$1,'[17]Cohort Attainment'!$O$40:$BR$40,0))</f>
        <v>889.32</v>
      </c>
      <c r="JG14" s="88" t="str">
        <f>INDEX('[18]Cohort Attainment'!$Q$40:$AQ$72,MATCH($A14,'[18]Cohort Attainment'!$O$40:$O$72,0),MATCH(JG$1,'[18]Cohort Attainment'!$Q$39:$AO$39,0))</f>
        <v>*</v>
      </c>
      <c r="JH14" s="88">
        <f>INDEX('[19]Cohort Attainment'!$BP$3:$BU$36,MATCH($A14,'[19]Cohort Attainment'!$BU$3:$BU$36,0),MATCH(JH$1,'[19]Cohort Attainment'!$BP$36:$BU$36,0))</f>
        <v>933.26</v>
      </c>
      <c r="JI14" s="88">
        <f>INDEX('[19]Cohort Attainment'!$BP$3:$BU$36,MATCH($A14,'[19]Cohort Attainment'!$BU$3:$BU$36,0),MATCH(JI$1,'[19]Cohort Attainment'!$BP$36:$BU$36,0))</f>
        <v>936.84</v>
      </c>
      <c r="JJ14" s="88">
        <f>INDEX('[19]Cohort Attainment'!$BP$3:$BU$36,MATCH($A14,'[19]Cohort Attainment'!$BU$3:$BU$36,0),MATCH(JJ$1,'[19]Cohort Attainment'!$BP$36:$BU$36,0))</f>
        <v>928.26</v>
      </c>
      <c r="JK14" s="88">
        <f>INDEX('[19]Cohort Attainment'!$BP$3:$BU$36,MATCH($A14,'[19]Cohort Attainment'!$BU$3:$BU$36,0),MATCH(JK$1,'[19]Cohort Attainment'!$BP$36:$BU$36,0))</f>
        <v>817.2</v>
      </c>
      <c r="JL14" s="126">
        <f>INDEX('[11]1920 Collected Indicators'!$A$3:$CV$36,MATCH($A14,'[11]1920 Collected Indicators'!$A$3:$A$36,0),MATCH(JL$1,'[11]1920 Collected Indicators'!$A$3:$CV$3,0))</f>
        <v>880.77</v>
      </c>
      <c r="JM14" s="121" t="s">
        <v>1853</v>
      </c>
      <c r="JN14" s="88" t="s">
        <v>1853</v>
      </c>
      <c r="JO14" s="88" t="str">
        <f>INDEX('[17]Cohort Attainment'!$O$40:$BR$75,MATCH($A14,'[17]Cohort Attainment'!$O$40:$O$75,0),MATCH(JO$1,'[17]Cohort Attainment'!$O$40:$BR$40,0))</f>
        <v>NA</v>
      </c>
      <c r="JP14" s="88" t="str">
        <f>INDEX('[18]Cohort Attainment'!$Q$40:$AQ$72,MATCH($A14,'[18]Cohort Attainment'!$O$40:$O$72,0),MATCH(JP$1,'[18]Cohort Attainment'!$Q$39:$AO$39,0))</f>
        <v>NA</v>
      </c>
      <c r="JQ14" s="88" t="str">
        <f>INDEX('[19]Cohort Attainment'!$P$3:$AO$36,MATCH($A14,'[19]Cohort Attainment'!$AO$3:$AO$36,0),MATCH(JQ$1,'[19]Cohort Attainment'!$P$36:$AO$36,0))</f>
        <v>NA</v>
      </c>
      <c r="JR14" s="88" t="str">
        <f>INDEX('[19]Cohort Attainment'!$P$3:$AO$36,MATCH($A14,'[19]Cohort Attainment'!$AO$3:$AO$36,0),MATCH(JR$1,'[19]Cohort Attainment'!$P$36:$AO$36,0))</f>
        <v>NA</v>
      </c>
      <c r="JS14" s="88" t="str">
        <f>INDEX('[19]Cohort Attainment'!$P$3:$AO$36,MATCH($A14,'[19]Cohort Attainment'!$AO$3:$AO$36,0),MATCH(JS$1,'[19]Cohort Attainment'!$P$36:$AO$36,0))</f>
        <v>NA</v>
      </c>
      <c r="JT14" s="120" t="str">
        <f>INDEX('[19]Cohort Attainment'!$P$3:$AO$36,MATCH($A14,'[19]Cohort Attainment'!$AO$3:$AO$36,0),MATCH(JT$1,'[19]Cohort Attainment'!$P$36:$AO$36,0))</f>
        <v>*</v>
      </c>
      <c r="JU14" s="120" t="str">
        <f>INDEX('[11]1920 Collected Indicators'!$A$3:$CV$36,MATCH($A14,'[11]1920 Collected Indicators'!$A$3:$A$36,0),MATCH(JU$1,'[11]1920 Collected Indicators'!$A$3:$CV$3,0))</f>
        <v>NA</v>
      </c>
      <c r="JV14" s="119">
        <v>807</v>
      </c>
      <c r="JW14" s="88">
        <v>791</v>
      </c>
      <c r="JX14" s="88">
        <f>INDEX('[17]Cohort Attainment'!$O$40:$BR$75,MATCH($A14,'[17]Cohort Attainment'!$O$40:$O$75,0),MATCH(JX$1,'[17]Cohort Attainment'!$O$40:$BR$40,0))</f>
        <v>859</v>
      </c>
      <c r="JY14" s="88" t="str">
        <f>INDEX('[18]Cohort Attainment'!$Q$40:$AQ$72,MATCH($A14,'[18]Cohort Attainment'!$O$40:$O$72,0),MATCH(JY$1,'[18]Cohort Attainment'!$Q$39:$AO$39,0))</f>
        <v>*</v>
      </c>
      <c r="JZ14" s="88">
        <f>INDEX('[19]Cohort Attainment'!$P$3:$AO$36,MATCH($A14,'[19]Cohort Attainment'!$AO$3:$AO$36,0),MATCH(JZ$1,'[19]Cohort Attainment'!$P$36:$AO$36,0))</f>
        <v>1014</v>
      </c>
      <c r="KA14" s="88">
        <f>INDEX('[19]Cohort Attainment'!$P$3:$AO$36,MATCH($A14,'[19]Cohort Attainment'!$AO$3:$AO$36,0),MATCH(KA$1,'[19]Cohort Attainment'!$P$36:$AO$36,0))</f>
        <v>885</v>
      </c>
      <c r="KB14" s="88">
        <f>INDEX('[19]Cohort Attainment'!$P$3:$AO$36,MATCH($A14,'[19]Cohort Attainment'!$AO$3:$AO$36,0),MATCH(KB$1,'[19]Cohort Attainment'!$P$36:$AO$36,0))</f>
        <v>838</v>
      </c>
      <c r="KC14" s="120">
        <f>INDEX('[19]Cohort Attainment'!$P$3:$AO$36,MATCH($A14,'[19]Cohort Attainment'!$AO$3:$AO$36,0),MATCH(KC$1,'[19]Cohort Attainment'!$P$36:$AO$36,0))</f>
        <v>947</v>
      </c>
      <c r="KD14" s="120">
        <f>INDEX('[11]1920 Collected Indicators'!$A$3:$CV$36,MATCH($A14,'[11]1920 Collected Indicators'!$A$3:$A$36,0),MATCH(KD$1,'[11]1920 Collected Indicators'!$A$3:$CV$3,0))</f>
        <v>818</v>
      </c>
      <c r="KE14" s="119">
        <v>872</v>
      </c>
      <c r="KF14" s="88">
        <v>849</v>
      </c>
      <c r="KG14" s="88">
        <f>INDEX('[17]Cohort Attainment'!$O$40:$BR$75,MATCH($A14,'[17]Cohort Attainment'!$O$40:$O$75,0),MATCH(KG$1,'[17]Cohort Attainment'!$O$40:$BR$40,0))</f>
        <v>898</v>
      </c>
      <c r="KH14" s="88">
        <f>INDEX('[18]Cohort Attainment'!$Q$40:$AQ$72,MATCH($A14,'[18]Cohort Attainment'!$O$40:$O$72,0),MATCH(KH$1,'[18]Cohort Attainment'!$Q$39:$AO$39,0))</f>
        <v>947</v>
      </c>
      <c r="KI14" s="88">
        <f>INDEX('[19]Cohort Attainment'!$P$3:$AO$36,MATCH($A14,'[19]Cohort Attainment'!$AO$3:$AO$36,0),MATCH(KI$1,'[19]Cohort Attainment'!$P$36:$AO$36,0))</f>
        <v>892</v>
      </c>
      <c r="KJ14" s="88">
        <f>INDEX('[19]Cohort Attainment'!$P$3:$AO$36,MATCH($A14,'[19]Cohort Attainment'!$AO$3:$AO$36,0),MATCH(KJ$1,'[19]Cohort Attainment'!$P$36:$AO$36,0))</f>
        <v>933</v>
      </c>
      <c r="KK14" s="88">
        <f>INDEX('[19]Cohort Attainment'!$P$3:$AO$36,MATCH($A14,'[19]Cohort Attainment'!$AO$3:$AO$36,0),MATCH(KK$1,'[19]Cohort Attainment'!$P$36:$AO$36,0))</f>
        <v>970</v>
      </c>
      <c r="KL14" s="120">
        <f>INDEX('[19]Cohort Attainment'!$P$3:$AO$36,MATCH($A14,'[19]Cohort Attainment'!$AO$3:$AO$36,0),MATCH(KL$1,'[19]Cohort Attainment'!$P$36:$AO$36,0))</f>
        <v>860</v>
      </c>
      <c r="KM14" s="120">
        <f>INDEX('[11]1920 Collected Indicators'!$A$3:$CV$36,MATCH($A14,'[11]1920 Collected Indicators'!$A$3:$A$36,0),MATCH(KM$1,'[11]1920 Collected Indicators'!$A$3:$CV$3,0))</f>
        <v>909</v>
      </c>
      <c r="KN14" s="119">
        <v>1338</v>
      </c>
      <c r="KO14" s="88">
        <v>909</v>
      </c>
      <c r="KP14" s="88">
        <f>INDEX('[17]Cohort Attainment'!$O$40:$BR$75,MATCH($A14,'[17]Cohort Attainment'!$O$40:$O$75,0),MATCH(KP$1,'[17]Cohort Attainment'!$O$40:$BR$40,0))</f>
        <v>1127</v>
      </c>
      <c r="KQ14" s="88" t="str">
        <f>INDEX('[18]Cohort Attainment'!$Q$40:$AQ$72,MATCH($A14,'[18]Cohort Attainment'!$O$40:$O$72,0),MATCH(KQ$1,'[18]Cohort Attainment'!$Q$39:$AO$39,0))</f>
        <v>*</v>
      </c>
      <c r="KR14" s="88">
        <f>INDEX('[19]Cohort Attainment'!$P$3:$AO$36,MATCH($A14,'[19]Cohort Attainment'!$AO$3:$AO$36,0),MATCH(KR$1,'[19]Cohort Attainment'!$P$36:$AO$36,0))</f>
        <v>942</v>
      </c>
      <c r="KS14" s="88">
        <f>INDEX('[19]Cohort Attainment'!$P$3:$AO$36,MATCH($A14,'[19]Cohort Attainment'!$AO$3:$AO$36,0),MATCH(KS$1,'[19]Cohort Attainment'!$P$36:$AO$36,0))</f>
        <v>1305</v>
      </c>
      <c r="KT14" s="88">
        <f>INDEX('[19]Cohort Attainment'!$P$3:$AO$36,MATCH($A14,'[19]Cohort Attainment'!$AO$3:$AO$36,0),MATCH(KT$1,'[19]Cohort Attainment'!$P$36:$AO$36,0))</f>
        <v>850</v>
      </c>
      <c r="KU14" s="120" t="str">
        <f>INDEX('[19]Cohort Attainment'!$P$3:$AO$36,MATCH($A14,'[19]Cohort Attainment'!$AO$3:$AO$36,0),MATCH(KU$1,'[19]Cohort Attainment'!$P$36:$AO$36,0))</f>
        <v>*</v>
      </c>
      <c r="KV14" s="120">
        <f>INDEX('[11]1920 Collected Indicators'!$A$3:$CV$36,MATCH($A14,'[11]1920 Collected Indicators'!$A$3:$A$36,0),MATCH(KV$1,'[11]1920 Collected Indicators'!$A$3:$CV$3,0))</f>
        <v>747</v>
      </c>
      <c r="KW14" s="119" t="s">
        <v>1853</v>
      </c>
      <c r="KX14" s="88" t="s">
        <v>1853</v>
      </c>
      <c r="KY14" s="88" t="str">
        <f>INDEX('[17]Cohort Attainment'!$O$40:$BR$75,MATCH($A14,'[17]Cohort Attainment'!$O$40:$O$75,0),MATCH(KY$1,'[17]Cohort Attainment'!$O$40:$BR$40,0))</f>
        <v>NA</v>
      </c>
      <c r="KZ14" s="88" t="str">
        <f>INDEX('[18]Cohort Attainment'!$Q$40:$AQ$72,MATCH($A14,'[18]Cohort Attainment'!$O$40:$O$72,0),MATCH(KZ$1,'[18]Cohort Attainment'!$Q$39:$AO$39,0))</f>
        <v>NA</v>
      </c>
      <c r="LA14" s="88" t="str">
        <f>INDEX('[19]Cohort Attainment'!$P$3:$AO$36,MATCH($A14,'[19]Cohort Attainment'!$AO$3:$AO$36,0),MATCH(LA$1,'[19]Cohort Attainment'!$P$36:$AO$36,0))</f>
        <v>NA</v>
      </c>
      <c r="LB14" s="88" t="str">
        <f>INDEX('[19]Cohort Attainment'!$P$3:$AO$36,MATCH($A14,'[19]Cohort Attainment'!$AO$3:$AO$36,0),MATCH(LB$1,'[19]Cohort Attainment'!$P$36:$AO$36,0))</f>
        <v>NA</v>
      </c>
      <c r="LC14" s="88" t="str">
        <f>INDEX('[19]Cohort Attainment'!$P$3:$AO$36,MATCH($A14,'[19]Cohort Attainment'!$AO$3:$AO$36,0),MATCH(LC$1,'[19]Cohort Attainment'!$P$36:$AO$36,0))</f>
        <v>NA</v>
      </c>
      <c r="LD14" s="120" t="str">
        <f>INDEX('[19]Cohort Attainment'!$P$3:$AO$36,MATCH($A14,'[19]Cohort Attainment'!$AO$3:$AO$36,0),MATCH(LD$1,'[19]Cohort Attainment'!$P$36:$AO$36,0))</f>
        <v>NA</v>
      </c>
      <c r="LE14" s="120" t="str">
        <f>INDEX('[11]1920 Collected Indicators'!$A$3:$CV$36,MATCH($A14,'[11]1920 Collected Indicators'!$A$3:$A$36,0),MATCH(LE$1,'[11]1920 Collected Indicators'!$A$3:$CV$3,0))</f>
        <v>NA</v>
      </c>
      <c r="LF14" s="119">
        <v>83.766233766233768</v>
      </c>
      <c r="LG14" s="88" t="str">
        <f>INDEX('[3]Raw data 16-17'!$B$2:$XA$34,MATCH($A14,'[3]Raw data 16-17'!$A$2:$A$34,0),MATCH(LG$1,'[3]Raw data 16-17'!$B$1:$GU$1,0))</f>
        <v>dna</v>
      </c>
      <c r="LH14" s="88" t="str">
        <f>INDEX('[14]1718 Collected Indicators'!$A$3:$CH$36,MATCH($A14,'[14]1718 Collected Indicators'!$A$3:$A$36,0),MATCH(LH$1,'[14]1718 Collected Indicators'!$A$3:$CH$3,0))</f>
        <v>dna</v>
      </c>
      <c r="LI14" s="120">
        <f>INDEX('[15]1819 Collected Indicators'!$A$3:$CV$36,MATCH($A14,'[15]1819 Collected Indicators'!$A$3:$A$36,0),MATCH(LI$1,'[15]1819 Collected Indicators'!$A$3:$CV$3,0))</f>
        <v>67.409948541999995</v>
      </c>
      <c r="LJ14" s="120" t="str">
        <f>INDEX('[11]1920 Collected Indicators'!$A$3:$CV$36,MATCH($A14,'[11]1920 Collected Indicators'!$A$3:$A$36,0),MATCH(LJ$1,'[11]1920 Collected Indicators'!$A$3:$CV$3,0))</f>
        <v>dna</v>
      </c>
      <c r="LK14" s="119">
        <v>72.527472527472526</v>
      </c>
      <c r="LL14" s="88" t="str">
        <f>INDEX('[3]Raw data 16-17'!$B$2:$XA$34,MATCH($A14,'[3]Raw data 16-17'!$A$2:$A$34,0),MATCH(LL$1,'[3]Raw data 16-17'!$B$1:$GU$1,0))</f>
        <v>dna</v>
      </c>
      <c r="LM14" s="88" t="str">
        <f>INDEX('[14]1718 Collected Indicators'!$A$3:$CH$36,MATCH($A14,'[14]1718 Collected Indicators'!$A$3:$A$36,0),MATCH(LM$1,'[14]1718 Collected Indicators'!$A$3:$CH$3,0))</f>
        <v>dna</v>
      </c>
      <c r="LN14" s="120">
        <f>INDEX('[15]1819 Collected Indicators'!$A$3:$CV$36,MATCH($A14,'[15]1819 Collected Indicators'!$A$3:$A$36,0),MATCH(LN$1,'[15]1819 Collected Indicators'!$A$3:$CV$3,0))</f>
        <v>70.596797671000004</v>
      </c>
      <c r="LO14" s="120" t="str">
        <f>INDEX('[11]1920 Collected Indicators'!$A$3:$CV$36,MATCH($A14,'[11]1920 Collected Indicators'!$A$3:$A$36,0),MATCH(LO$1,'[11]1920 Collected Indicators'!$A$3:$CV$3,0))</f>
        <v>dna</v>
      </c>
      <c r="LP14" s="119">
        <v>80.416666666666671</v>
      </c>
      <c r="LQ14" s="88" t="str">
        <f>INDEX('[3]Raw data 16-17'!$B$2:$XA$34,MATCH($A14,'[3]Raw data 16-17'!$A$2:$A$34,0),MATCH(LQ$1,'[3]Raw data 16-17'!$B$1:$GU$1,0))</f>
        <v>dna</v>
      </c>
      <c r="LR14" s="88" t="str">
        <f>INDEX('[14]1718 Collected Indicators'!$A$3:$CH$36,MATCH($A14,'[14]1718 Collected Indicators'!$A$3:$A$36,0),MATCH(LR$1,'[14]1718 Collected Indicators'!$A$3:$CH$3,0))</f>
        <v>dna</v>
      </c>
      <c r="LS14" s="120" t="e">
        <f>INDEX('[15]1819 Collected Indicators'!$A$3:$CV$36,MATCH($A14,'[15]1819 Collected Indicators'!$A$3:$A$36,0),MATCH(LS$1,'[15]1819 Collected Indicators'!$A$3:$CV$3,0))</f>
        <v>#N/A</v>
      </c>
      <c r="LT14" s="120" t="e">
        <f>INDEX('[11]1920 Collected Indicators'!$A$3:$CV$36,MATCH($A14,'[11]1920 Collected Indicators'!$A$3:$A$36,0),MATCH(LT$1,'[11]1920 Collected Indicators'!$A$3:$CV$3,0))</f>
        <v>#N/A</v>
      </c>
      <c r="LU14" s="119">
        <v>82.467532467532465</v>
      </c>
      <c r="LV14" s="88" t="str">
        <f>INDEX('[3]Raw data 16-17'!$B$2:$XA$34,MATCH($A14,'[3]Raw data 16-17'!$A$2:$A$34,0),MATCH(LV$1,'[3]Raw data 16-17'!$B$1:$GU$1,0))</f>
        <v>dna</v>
      </c>
      <c r="LW14" s="88" t="str">
        <f>INDEX('[14]1718 Collected Indicators'!$A$3:$CH$36,MATCH($A14,'[14]1718 Collected Indicators'!$A$3:$A$36,0),MATCH(LW$1,'[14]1718 Collected Indicators'!$A$3:$CH$3,0))</f>
        <v>dna</v>
      </c>
      <c r="LX14" s="120" t="str">
        <f>INDEX('[15]1819 Collected Indicators'!$A$3:$CV$36,MATCH($A14,'[15]1819 Collected Indicators'!$A$3:$A$36,0),MATCH(LX$1,'[15]1819 Collected Indicators'!$A$3:$CV$3,0))</f>
        <v>N/A</v>
      </c>
      <c r="LY14" s="120" t="str">
        <f>INDEX('[11]1920 Collected Indicators'!$A$3:$CV$36,MATCH($A14,'[11]1920 Collected Indicators'!$A$3:$A$36,0),MATCH(LY$1,'[11]1920 Collected Indicators'!$A$3:$CV$3,0))</f>
        <v>dna</v>
      </c>
      <c r="LZ14" s="119">
        <v>68.681318681318686</v>
      </c>
      <c r="MA14" s="88" t="str">
        <f>INDEX('[3]Raw data 16-17'!$B$2:$XA$34,MATCH($A14,'[3]Raw data 16-17'!$A$2:$A$34,0),MATCH(MA$1,'[3]Raw data 16-17'!$B$1:$GU$1,0))</f>
        <v>dna</v>
      </c>
      <c r="MB14" s="88" t="str">
        <f>INDEX('[14]1718 Collected Indicators'!$A$3:$CH$36,MATCH($A14,'[14]1718 Collected Indicators'!$A$3:$A$36,0),MATCH(MB$1,'[14]1718 Collected Indicators'!$A$3:$CH$3,0))</f>
        <v>dna</v>
      </c>
      <c r="MC14" s="120" t="str">
        <f>INDEX('[15]1819 Collected Indicators'!$A$3:$CV$36,MATCH($A14,'[15]1819 Collected Indicators'!$A$3:$A$36,0),MATCH(MC$1,'[15]1819 Collected Indicators'!$A$3:$CV$3,0))</f>
        <v>N/A</v>
      </c>
      <c r="MD14" s="120" t="str">
        <f>INDEX('[11]1920 Collected Indicators'!$A$3:$CV$36,MATCH($A14,'[11]1920 Collected Indicators'!$A$3:$A$36,0),MATCH(MD$1,'[11]1920 Collected Indicators'!$A$3:$CV$3,0))</f>
        <v>dna</v>
      </c>
      <c r="ME14" s="119">
        <v>74.166666666666671</v>
      </c>
      <c r="MF14" s="88" t="str">
        <f>INDEX('[3]Raw data 16-17'!$B$2:$XA$34,MATCH($A14,'[3]Raw data 16-17'!$A$2:$A$34,0),MATCH(MF$1,'[3]Raw data 16-17'!$B$1:$GU$1,0))</f>
        <v>dna</v>
      </c>
      <c r="MG14" s="88" t="str">
        <f>INDEX('[14]1718 Collected Indicators'!$A$3:$CH$36,MATCH($A14,'[14]1718 Collected Indicators'!$A$3:$A$36,0),MATCH(MG$1,'[14]1718 Collected Indicators'!$A$3:$CH$3,0))</f>
        <v>dna</v>
      </c>
      <c r="MH14" s="120" t="e">
        <f>INDEX('[15]1819 Collected Indicators'!$A$3:$CV$36,MATCH($A14,'[15]1819 Collected Indicators'!$A$3:$A$36,0),MATCH(MH$1,'[15]1819 Collected Indicators'!$A$3:$CV$3,0))</f>
        <v>#N/A</v>
      </c>
      <c r="MI14" s="120" t="e">
        <f>INDEX('[11]1920 Collected Indicators'!$A$3:$CV$36,MATCH($A14,'[11]1920 Collected Indicators'!$A$3:$A$36,0),MATCH(MI$1,'[11]1920 Collected Indicators'!$A$3:$CV$3,0))</f>
        <v>#N/A</v>
      </c>
      <c r="MJ14" s="119">
        <v>81.578947368421055</v>
      </c>
      <c r="MK14" s="88" t="str">
        <f>INDEX('[3]Raw data 16-17'!$B$2:$XA$34,MATCH($A14,'[3]Raw data 16-17'!$A$2:$A$34,0),MATCH(MK$1,'[3]Raw data 16-17'!$B$1:$GU$1,0))</f>
        <v>dna</v>
      </c>
      <c r="ML14" s="88" t="str">
        <f>INDEX('[14]1718 Collected Indicators'!$A$3:$CH$36,MATCH($A14,'[14]1718 Collected Indicators'!$A$3:$A$36,0),MATCH(ML$1,'[14]1718 Collected Indicators'!$A$3:$CH$3,0))</f>
        <v>dna</v>
      </c>
      <c r="MM14" s="120" t="str">
        <f>INDEX('[15]1819 Collected Indicators'!$A$3:$CV$36,MATCH($A14,'[15]1819 Collected Indicators'!$A$3:$A$36,0),MATCH(MM$1,'[15]1819 Collected Indicators'!$A$3:$CV$3,0))</f>
        <v>dna</v>
      </c>
      <c r="MN14" s="120" t="str">
        <f>INDEX('[11]1920 Collected Indicators'!$A$3:$CV$36,MATCH($A14,'[11]1920 Collected Indicators'!$A$3:$A$36,0),MATCH(MN$1,'[11]1920 Collected Indicators'!$A$3:$CV$3,0))</f>
        <v>dna</v>
      </c>
      <c r="MO14" s="119">
        <v>76.923076923076934</v>
      </c>
      <c r="MP14" s="88" t="str">
        <f>INDEX('[3]Raw data 16-17'!$B$2:$XA$34,MATCH($A14,'[3]Raw data 16-17'!$A$2:$A$34,0),MATCH(MP$1,'[3]Raw data 16-17'!$B$1:$GU$1,0))</f>
        <v>dna</v>
      </c>
      <c r="MQ14" s="88" t="str">
        <f>INDEX('[14]1718 Collected Indicators'!$A$3:$CH$36,MATCH($A14,'[14]1718 Collected Indicators'!$A$3:$A$36,0),MATCH(MQ$1,'[14]1718 Collected Indicators'!$A$3:$CH$3,0))</f>
        <v>dna</v>
      </c>
      <c r="MR14" s="120" t="str">
        <f>INDEX('[15]1819 Collected Indicators'!$A$3:$CV$36,MATCH($A14,'[15]1819 Collected Indicators'!$A$3:$A$36,0),MATCH(MR$1,'[15]1819 Collected Indicators'!$A$3:$CV$3,0))</f>
        <v>dna</v>
      </c>
      <c r="MS14" s="120" t="str">
        <f>INDEX('[11]1920 Collected Indicators'!$A$3:$CV$36,MATCH($A14,'[11]1920 Collected Indicators'!$A$3:$A$36,0),MATCH(MS$1,'[11]1920 Collected Indicators'!$A$3:$CV$3,0))</f>
        <v>dna</v>
      </c>
      <c r="MT14" s="119">
        <v>81.25</v>
      </c>
      <c r="MU14" s="88" t="str">
        <f>INDEX('[3]Raw data 16-17'!$B$2:$XA$34,MATCH($A14,'[3]Raw data 16-17'!$A$2:$A$34,0),MATCH(MU$1,'[3]Raw data 16-17'!$B$1:$GU$1,0))</f>
        <v>dna</v>
      </c>
      <c r="MV14" s="88" t="str">
        <f>INDEX('[14]1718 Collected Indicators'!$A$3:$CH$36,MATCH($A14,'[14]1718 Collected Indicators'!$A$3:$A$36,0),MATCH(MV$1,'[14]1718 Collected Indicators'!$A$3:$CH$3,0))</f>
        <v>dna</v>
      </c>
      <c r="MW14" s="120" t="e">
        <f>INDEX('[15]1819 Collected Indicators'!$A$3:$CV$36,MATCH($A14,'[15]1819 Collected Indicators'!$A$3:$A$36,0),MATCH(MW$1,'[15]1819 Collected Indicators'!$A$3:$CV$3,0))</f>
        <v>#N/A</v>
      </c>
      <c r="MX14" s="120" t="e">
        <f>INDEX('[11]1920 Collected Indicators'!$A$3:$CV$36,MATCH($A14,'[11]1920 Collected Indicators'!$A$3:$A$36,0),MATCH(MX$1,'[11]1920 Collected Indicators'!$A$3:$CV$3,0))</f>
        <v>#N/A</v>
      </c>
      <c r="MY14" s="119">
        <v>80.26315789473685</v>
      </c>
      <c r="MZ14" s="88" t="str">
        <f>INDEX('[3]Raw data 16-17'!$B$2:$XA$34,MATCH($A14,'[3]Raw data 16-17'!$A$2:$A$34,0),MATCH(MZ$1,'[3]Raw data 16-17'!$B$1:$GU$1,0))</f>
        <v>dna</v>
      </c>
      <c r="NA14" s="88" t="str">
        <f>INDEX('[14]1718 Collected Indicators'!$A$3:$CH$36,MATCH($A14,'[14]1718 Collected Indicators'!$A$3:$A$36,0),MATCH(NA$1,'[14]1718 Collected Indicators'!$A$3:$CH$3,0))</f>
        <v>dna</v>
      </c>
      <c r="NB14" s="120" t="e">
        <f>INDEX('[15]1819 Collected Indicators'!$A$3:$CV$36,MATCH($A14,'[15]1819 Collected Indicators'!$A$3:$A$36,0),MATCH(NB$1,'[15]1819 Collected Indicators'!$A$3:$CV$3,0))</f>
        <v>#N/A</v>
      </c>
      <c r="NC14" s="183"/>
      <c r="ND14" s="119">
        <v>70.181818181818173</v>
      </c>
      <c r="NE14" s="88" t="str">
        <f>INDEX('[3]Raw data 16-17'!$B$2:$XA$34,MATCH($A14,'[3]Raw data 16-17'!$A$2:$A$34,0),MATCH(NE$1,'[3]Raw data 16-17'!$B$1:$GU$1,0))</f>
        <v>dna</v>
      </c>
      <c r="NF14" s="88" t="str">
        <f>INDEX('[14]1718 Collected Indicators'!$A$3:$CH$36,MATCH($A14,'[14]1718 Collected Indicators'!$A$3:$A$36,0),MATCH(NF$1,'[14]1718 Collected Indicators'!$A$3:$CH$3,0))</f>
        <v>dna</v>
      </c>
      <c r="NG14" s="120" t="e">
        <f>INDEX('[15]1819 Collected Indicators'!$A$3:$CV$36,MATCH($A14,'[15]1819 Collected Indicators'!$A$3:$A$36,0),MATCH(NG$1,'[15]1819 Collected Indicators'!$A$3:$CV$3,0))</f>
        <v>#N/A</v>
      </c>
      <c r="NH14" s="183"/>
      <c r="NI14" s="119">
        <v>69.166666666666671</v>
      </c>
      <c r="NJ14" s="88" t="str">
        <f>INDEX('[3]Raw data 16-17'!$B$2:$XA$34,MATCH($A14,'[3]Raw data 16-17'!$A$2:$A$34,0),MATCH(NJ$1,'[3]Raw data 16-17'!$B$1:$GU$1,0))</f>
        <v>dna</v>
      </c>
      <c r="NK14" s="88" t="str">
        <f>INDEX('[14]1718 Collected Indicators'!$A$3:$CH$36,MATCH($A14,'[14]1718 Collected Indicators'!$A$3:$A$36,0),MATCH(NK$1,'[14]1718 Collected Indicators'!$A$3:$CH$3,0))</f>
        <v>dna</v>
      </c>
      <c r="NL14" s="120" t="e">
        <f>INDEX('[15]1819 Collected Indicators'!$A$3:$CV$36,MATCH($A14,'[15]1819 Collected Indicators'!$A$3:$A$36,0),MATCH(NL$1,'[15]1819 Collected Indicators'!$A$3:$CV$3,0))</f>
        <v>#N/A</v>
      </c>
      <c r="NM14" s="183"/>
      <c r="NN14" s="119">
        <f>INDEX([20]Extraction!$B$2:$I$36,MATCH($A14,[20]Extraction!$I$2:$I$36,0),MATCH(NN$1,[20]Extraction!$B$2:$I$2,0))</f>
        <v>71.929824561403436</v>
      </c>
      <c r="NO14" s="119">
        <f>INDEX([20]Extraction!$B$2:$I$36,MATCH($A14,[20]Extraction!$I$2:$I$36,0),MATCH(NO$1,[20]Extraction!$B$2:$I$2,0))</f>
        <v>85.555555555555458</v>
      </c>
      <c r="NP14" s="119">
        <f>INDEX([20]Extraction!$B$2:$I$36,MATCH($A14,[20]Extraction!$I$2:$I$36,0),MATCH(NP$1,[20]Extraction!$B$2:$I$2,0))</f>
        <v>73.125</v>
      </c>
      <c r="NQ14" s="119">
        <f>INDEX([20]Extraction!$B$2:$I$36,MATCH($A14,[20]Extraction!$I$2:$I$36,0),MATCH(NQ$1,[20]Extraction!$B$2:$I$2,0))</f>
        <v>77.722772277227691</v>
      </c>
      <c r="NR14" s="119">
        <f>INDEX([20]Extraction!$B$2:$I$36,MATCH($A14,[20]Extraction!$I$2:$I$36,0),MATCH(NR$1,[20]Extraction!$B$2:$I$2,0))</f>
        <v>81.304347826086897</v>
      </c>
      <c r="NS14" s="119">
        <f>INDEX([20]Extraction!$B$2:$I$36,MATCH($A14,[20]Extraction!$I$2:$I$36,0),MATCH(NS$1,[20]Extraction!$B$2:$I$2,0))</f>
        <v>80.263157894736764</v>
      </c>
      <c r="NT14" s="119" t="str">
        <f>INDEX([20]Extraction!$B$2:$I$36,MATCH($A14,[20]Extraction!$I$2:$I$36,0),MATCH(NT$1,[20]Extraction!$B$2:$I$2,0))</f>
        <v>dna</v>
      </c>
      <c r="NU14" s="129">
        <f>INDEX([21]Sheet1!$L$17:$T$50,MATCH($A14,[21]Sheet1!$L$17:$L$50,0),MATCH(NU$1,[21]Sheet1!$L$17:$T$17,0))</f>
        <v>78.260869565217391</v>
      </c>
      <c r="NV14" s="130">
        <f>INDEX([21]Sheet1!$L$17:$T$50,MATCH($A14,[21]Sheet1!$L$17:$L$50,0),MATCH(NV$1,[21]Sheet1!$L$17:$T$17,0))</f>
        <v>76.19047619047619</v>
      </c>
      <c r="NW14" s="130">
        <f>INDEX([21]Sheet1!$L$17:$T$50,MATCH($A14,[21]Sheet1!$L$17:$L$50,0),MATCH(NW$1,[21]Sheet1!$L$17:$T$17,0))</f>
        <v>90.476190476190482</v>
      </c>
      <c r="NX14" s="130">
        <f>INDEX([21]Sheet1!$L$17:$T$50,MATCH($A14,[21]Sheet1!$L$17:$L$50,0),MATCH(NX$1,[21]Sheet1!$L$17:$T$17,0))</f>
        <v>95.652173913043484</v>
      </c>
      <c r="NY14" s="130">
        <f>INDEX([21]Sheet1!$L$17:$T$50,MATCH($A14,[21]Sheet1!$L$17:$L$50,0),MATCH(NY$1,[21]Sheet1!$L$17:$T$17,0))</f>
        <v>86.956521739130437</v>
      </c>
      <c r="NZ14" s="130">
        <f>INDEX([21]Sheet1!$L$17:$T$50,MATCH($A14,[21]Sheet1!$L$17:$L$50,0),MATCH(NZ$1,[21]Sheet1!$L$17:$T$17,0))</f>
        <v>100</v>
      </c>
      <c r="OA14" s="130">
        <f>INDEX([21]Sheet1!$L$17:$T$50,MATCH($A14,[21]Sheet1!$L$17:$L$50,0),MATCH(OA$1,[21]Sheet1!$L$17:$T$17,0))</f>
        <v>100</v>
      </c>
      <c r="OB14" s="88">
        <f>INDEX('[14]1718 Collected Indicators'!$A$3:$CH$36,MATCH($A14,'[14]1718 Collected Indicators'!$A$3:$A$36,0),MATCH(OB$1,'[14]1718 Collected Indicators'!$A$3:$CH$3,0))</f>
        <v>96</v>
      </c>
      <c r="OC14" s="126">
        <f>INDEX('[15]1819 Collected Indicators'!$A$3:$CV$36,MATCH($A14,'[15]1819 Collected Indicators'!$A$3:$A$36,0),MATCH(OC$1,'[15]1819 Collected Indicators'!$A$3:$CV$3,0))</f>
        <v>92</v>
      </c>
      <c r="OD14" s="120">
        <f>INDEX('[11]1920 Collected Indicators'!$A$3:$CV$36,MATCH($A14,'[11]1920 Collected Indicators'!$A$3:$A$36,0),MATCH(OD$1,'[11]1920 Collected Indicators'!$A$3:$CV$3,0))</f>
        <v>76</v>
      </c>
      <c r="OE14" s="121">
        <v>93.9</v>
      </c>
      <c r="OF14" s="88">
        <v>93.9</v>
      </c>
      <c r="OG14" s="88">
        <v>94.9</v>
      </c>
      <c r="OH14" s="88">
        <f>INDEX('[3]Raw data 16-17'!$A$1:$BV$34,MATCH($A14,'[3]Raw data 16-17'!A$1:A$34,0),MATCH(OH$1,'[3]Raw data 16-17'!$A$1:$BV$1,0))</f>
        <v>95.2</v>
      </c>
      <c r="OI14" s="121">
        <f>INDEX('[15]1819 Collected Indicators'!$A$3:$CV$36,MATCH($A14,'[15]1819 Collected Indicators'!$A$3:$A$36,0),MATCH(OI$1,'[15]1819 Collected Indicators'!$A$3:$CV$3,0))</f>
        <v>94.034800000000004</v>
      </c>
      <c r="OJ14" s="120" t="str">
        <f>INDEX('[11]1920 Collected Indicators'!$A$3:$CV$36,MATCH($A14,'[11]1920 Collected Indicators'!$A$3:$A$36,0),MATCH(OJ$1,'[11]1920 Collected Indicators'!$A$3:$CV$3,0))</f>
        <v>dna</v>
      </c>
      <c r="OK14" s="119">
        <f>INDEX('[22]All years '!$A$1:$F$34,MATCH($A14,'[22]All years '!$A$1:$A$34,0),MATCH(OK$1,'[22]All years '!$A$1:$F$1,0))</f>
        <v>89.459831309445477</v>
      </c>
      <c r="OL14" s="88">
        <f>INDEX('[22]All years '!$A$1:$F$34,MATCH($A14,'[22]All years '!$A$1:$A$34,0),MATCH(OL$1,'[22]All years '!$A$1:$F$1,0))</f>
        <v>91.707663437642637</v>
      </c>
      <c r="OM14" s="88">
        <f>INDEX('[22]All years '!$A$1:$F$34,MATCH($A14,'[22]All years '!$A$1:$A$34,0),MATCH(OM$1,'[22]All years '!$A$1:$F$1,0))</f>
        <v>78.582551795110774</v>
      </c>
      <c r="ON14" s="88">
        <f>INDEX('[22]All years '!$A$1:$F$34,MATCH($A14,'[22]All years '!$A$1:$A$34,0),MATCH(ON$1,'[22]All years '!$A$1:$F$1,0))</f>
        <v>82.378124152069702</v>
      </c>
      <c r="OO14" s="121">
        <f>INDEX('[22]All years '!$A$1:$F$34,MATCH($A14,'[22]All years '!$A$1:$A$34,0),MATCH(OO$1,'[22]All years '!$A$1:$F$1,0))</f>
        <v>78.582551795110774</v>
      </c>
      <c r="OP14" s="120" t="str">
        <f>INDEX('[11]1920 Collected Indicators'!$A$3:$CV$36,MATCH($A14,'[11]1920 Collected Indicators'!$A$3:$A$36,0),MATCH(OP$1,'[11]1920 Collected Indicators'!$A$3:$CV$3,0))</f>
        <v>dna</v>
      </c>
      <c r="OQ14" s="119">
        <v>27.439024390243901</v>
      </c>
      <c r="OR14" s="88">
        <v>24</v>
      </c>
      <c r="OS14" s="88">
        <v>5.7</v>
      </c>
      <c r="OT14" s="116">
        <f>INDEX('[3]Raw data 16-17'!$B$2:$ACG$34,MATCH($A14,'[3]Raw data 16-17'!$A$2:$A$34,0),MATCH(OT$1,'[3]Raw data 16-17'!$B$1:$MA$1,0))</f>
        <v>5.0580184468908067</v>
      </c>
      <c r="OU14" s="133">
        <f>INDEX('[15]1819 Collected Indicators'!$A$3:$CV$36,MATCH($A14,'[15]1819 Collected Indicators'!$A$3:$A$36,0),MATCH(OU$1,'[15]1819 Collected Indicators'!$A$3:$CV$3,0))</f>
        <v>11.929600000000001</v>
      </c>
      <c r="OV14" s="120" t="str">
        <f>INDEX('[11]1920 Collected Indicators'!$A$3:$CV$36,MATCH($A14,'[11]1920 Collected Indicators'!$A$3:$A$36,0),MATCH(OV$1,'[11]1920 Collected Indicators'!$A$3:$CV$3,0))</f>
        <v>dna</v>
      </c>
      <c r="OW14" s="119">
        <f>INDEX('[23]All years '!$A$2:$F$35,MATCH($A14,'[23]All years '!$A$2:$A$35,0),MATCH(OW$1,'[23]All years '!$A$2:$F$2,0))</f>
        <v>591.83673469387759</v>
      </c>
      <c r="OX14" s="88">
        <f>INDEX('[23]All years '!$A$2:$F$35,MATCH($A14,'[23]All years '!$A$2:$A$35,0),MATCH(OX$1,'[23]All years '!$A$2:$F$2,0))</f>
        <v>461.53846153846155</v>
      </c>
      <c r="OY14" s="88">
        <f>INDEX('[23]All years '!$A$2:$F$35,MATCH($A14,'[23]All years '!$A$2:$A$35,0),MATCH(OY$1,'[23]All years '!$A$2:$F$2,0))</f>
        <v>131.57894736842104</v>
      </c>
      <c r="OZ14" s="88" t="str">
        <f>INDEX('[23]All years '!$A$2:$F$35,MATCH($A14,'[23]All years '!$A$2:$A$35,0),MATCH(OZ$1,'[23]All years '!$A$2:$F$2,0))</f>
        <v>*</v>
      </c>
      <c r="PA14" s="183">
        <f>INDEX('[23]All years '!$A$2:$F$35,MATCH($A14,'[23]All years '!$A$2:$A$35,0),MATCH(PA$1,'[23]All years '!$A$2:$F$2,0))</f>
        <v>0</v>
      </c>
      <c r="PB14" s="120" t="str">
        <f>INDEX('[11]1920 Collected Indicators'!$A$3:$CV$36,MATCH($A14,'[11]1920 Collected Indicators'!$A$3:$A$36,0),MATCH(PB$1,'[11]1920 Collected Indicators'!$A$3:$CV$3,0))</f>
        <v>dna</v>
      </c>
      <c r="PC14" s="119">
        <v>95.8</v>
      </c>
      <c r="PD14" s="88">
        <f>INDEX('[3]Raw data 16-17'!$B$2:$XA$34,MATCH($A14,'[3]Raw data 16-17'!$A$2:$A$34,0),MATCH(PD$1,'[3]Raw data 16-17'!$B$1:$GU$1,0))</f>
        <v>96.9</v>
      </c>
      <c r="PE14" s="88">
        <f>INDEX('[14]1718 Collected Indicators'!$A$3:$CH$36,MATCH($A14,'[14]1718 Collected Indicators'!$A$3:$A$36,0),MATCH(PE$1,'[14]1718 Collected Indicators'!$A$3:$CH$3,0))</f>
        <v>97.6</v>
      </c>
      <c r="PF14" s="120">
        <f>INDEX('[15]1819 Collected Indicators'!$A$3:$CV$36,MATCH($A14,'[15]1819 Collected Indicators'!$A$3:$A$36,0),MATCH(PF$1,'[15]1819 Collected Indicators'!$A$3:$CV$3,0))</f>
        <v>95.472061657032754</v>
      </c>
      <c r="PG14" s="120">
        <f>INDEX('[11]1920 Collected Indicators'!$A$3:$CV$36,MATCH($A14,'[11]1920 Collected Indicators'!$A$3:$A$36,0),MATCH(PG$1,'[11]1920 Collected Indicators'!$A$3:$CV$3,0))</f>
        <v>95.50561797752809</v>
      </c>
      <c r="PH14" s="129">
        <v>6.25</v>
      </c>
      <c r="PI14" s="130">
        <v>11.111111111111111</v>
      </c>
      <c r="PJ14" s="130">
        <v>0</v>
      </c>
      <c r="PK14" s="130">
        <v>0</v>
      </c>
      <c r="PL14" s="88">
        <f>INDEX('[3]Raw data 16-17'!$B$2:$BV$34,MATCH($A14,'[3]Raw data 16-17'!$A$2:$A$34,0),MATCH(PL$1,'[3]Raw data 16-17'!$B$1:$BV$1,0))</f>
        <v>0</v>
      </c>
      <c r="PM14" s="130">
        <f>INDEX('[14]1718 Collected Indicators'!$A$3:$CH$36,MATCH($A14,'[14]1718 Collected Indicators'!$A$3:$A$36,0),MATCH(PM$1,'[14]1718 Collected Indicators'!$A$3:$CH$3,0))</f>
        <v>0</v>
      </c>
      <c r="PN14" s="194">
        <f>INDEX('[15]1819 Collected Indicators'!$A$3:$CV$36,MATCH($A14,'[15]1819 Collected Indicators'!$A$3:$A$36,0),MATCH(PN$1,'[15]1819 Collected Indicators'!$A$3:$CV$3,0))</f>
        <v>0</v>
      </c>
      <c r="PO14" s="120" t="str">
        <f>INDEX('[11]1920 Collected Indicators'!$A$3:$CV$36,MATCH($A14,'[11]1920 Collected Indicators'!$A$3:$A$36,0),MATCH(PO$1,'[11]1920 Collected Indicators'!$A$3:$CV$3,0))</f>
        <v>dna</v>
      </c>
      <c r="PP14" s="119">
        <v>29.09</v>
      </c>
      <c r="PQ14" s="88">
        <v>50</v>
      </c>
      <c r="PR14" s="88">
        <v>62.3</v>
      </c>
      <c r="PS14" s="88">
        <v>77.55</v>
      </c>
      <c r="PT14" s="88">
        <v>65.959999999999994</v>
      </c>
      <c r="PU14" s="88">
        <v>67.569999999999993</v>
      </c>
      <c r="PV14" s="88">
        <f>INDEX('[3]Raw data 16-17'!$B$2:$XA$34,MATCH($A14,'[3]Raw data 16-17'!$A$2:$A$34,0),MATCH(PV$1,'[3]Raw data 16-17'!$B$1:$GU$1,0))</f>
        <v>63.829787234042556</v>
      </c>
      <c r="PW14" s="88">
        <f>INDEX('[14]1718 Collected Indicators'!$A$3:$CH$36,MATCH($A14,'[14]1718 Collected Indicators'!$A$3:$A$36,0),MATCH(PW$1,'[14]1718 Collected Indicators'!$A$3:$CH$3,0))</f>
        <v>56.09756097560976</v>
      </c>
      <c r="PX14" s="120">
        <f>INDEX('[15]1819 Collected Indicators'!$A$3:$CV$36,MATCH($A14,'[15]1819 Collected Indicators'!$A$3:$A$36,0),MATCH(PX$1,'[15]1819 Collected Indicators'!$A$3:$CV$3,0))</f>
        <v>51.282051282051277</v>
      </c>
      <c r="PY14" s="120" t="str">
        <f>INDEX('[11]1920 Collected Indicators'!$A$3:$CV$36,MATCH($A14,'[11]1920 Collected Indicators'!$A$3:$A$36,0),MATCH(PY$1,'[11]1920 Collected Indicators'!$A$3:$CV$3,0))</f>
        <v>dna</v>
      </c>
      <c r="PZ14" s="119">
        <f t="shared" si="2"/>
        <v>8.0726649125314189</v>
      </c>
      <c r="QA14" s="87">
        <v>9603</v>
      </c>
      <c r="QB14" s="131">
        <f t="array" ref="QB14">INDEX('[24]Gross Exp for LGBF'!$A$3:$K$38,MATCH($A14,'[24]Gross Exp for LGBF'!$A$3:$A$38,0),MATCH(QB$1,'[24]Gross Exp for LGBF'!$A$3:$K$3,0))</f>
        <v>118957</v>
      </c>
      <c r="QC14" s="88">
        <f t="shared" si="36"/>
        <v>8.5802265096292683</v>
      </c>
      <c r="QD14" s="87">
        <v>9864</v>
      </c>
      <c r="QE14" s="131">
        <f t="array" ref="QE14">INDEX('[24]Gross Exp for LGBF'!$A$3:$K$38,MATCH($A14,'[24]Gross Exp for LGBF'!$A$3:$A$38,0),MATCH(QE$1,'[24]Gross Exp for LGBF'!$A$3:$K$3,0))</f>
        <v>114962</v>
      </c>
      <c r="QF14" s="116">
        <f t="shared" si="37"/>
        <v>7.9811297505676917</v>
      </c>
      <c r="QG14" s="87">
        <v>9068</v>
      </c>
      <c r="QH14" s="131">
        <f t="array" ref="QH14">INDEX('[24]Gross Exp for LGBF'!$A$3:$K$38,MATCH($A14,'[24]Gross Exp for LGBF'!$A$3:$A$38,0),MATCH(QH$1,'[24]Gross Exp for LGBF'!$A$3:$K$3,0))</f>
        <v>113618</v>
      </c>
      <c r="QI14" s="116">
        <f t="shared" si="38"/>
        <v>7.6889902550279912</v>
      </c>
      <c r="QJ14" s="87">
        <v>9271</v>
      </c>
      <c r="QK14" s="87">
        <f t="array" ref="QK14">INDEX('[24]Gross Exp for LGBF'!$A$3:$K$38,MATCH($A14,'[24]Gross Exp for LGBF'!$A$3:$A$38,0),MATCH(QK$1,'[24]Gross Exp for LGBF'!$A$3:$K$3,0))</f>
        <v>120575</v>
      </c>
      <c r="QL14" s="116">
        <f t="shared" si="39"/>
        <v>8.3286013415196791</v>
      </c>
      <c r="QM14" s="87">
        <v>9387</v>
      </c>
      <c r="QN14" s="87">
        <f t="array" ref="QN14">INDEX('[24]Gross Exp for LGBF'!$A$3:$K$38,MATCH($A14,'[24]Gross Exp for LGBF'!$A$3:$A$38,0),MATCH(QN$1,'[24]Gross Exp for LGBF'!$A$3:$K$3,0))</f>
        <v>112708</v>
      </c>
      <c r="QO14" s="116">
        <f t="shared" si="40"/>
        <v>8.8203523993052251</v>
      </c>
      <c r="QP14" s="87">
        <v>10207</v>
      </c>
      <c r="QQ14" s="87">
        <f t="array" ref="QQ14">INDEX('[24]Gross Exp for LGBF'!$A$3:$K$38,MATCH($A14,'[24]Gross Exp for LGBF'!$A$3:$A$38,0),MATCH(QQ$1,'[24]Gross Exp for LGBF'!$A$3:$K$3,0))</f>
        <v>115721</v>
      </c>
      <c r="QR14" s="116">
        <f t="shared" si="41"/>
        <v>7.6934375945046876</v>
      </c>
      <c r="QS14" s="87">
        <f>INDEX('[2]All Previous Years'!$A$1:$EX$34,MATCH($A14,'[2]All Previous Years'!$A$1:$A$34,0),MATCH(QS$1,'[2]All Previous Years'!$A$1:$EX$1,0))</f>
        <v>8904</v>
      </c>
      <c r="QT14" s="87">
        <f t="array" ref="QT14">INDEX('[24]Gross Exp for LGBF'!$A$3:$K$38,MATCH($A14,'[24]Gross Exp for LGBF'!$A$3:$A$38,0),MATCH(QT$1,'[24]Gross Exp for LGBF'!$A$3:$K$3,0))</f>
        <v>115735</v>
      </c>
      <c r="QU14" s="88">
        <f t="shared" si="42"/>
        <v>6.6961162020215639</v>
      </c>
      <c r="QV14" s="32">
        <f>INDEX([4]Sheet1!$A$1:$CJ$34, MATCH($A14, [4]Sheet1!$A$1:$A$34, 0), MATCH(QV$1, [4]Sheet1!$A$1:$CJ$1, 0))</f>
        <v>7943</v>
      </c>
      <c r="QW14" s="32">
        <f t="array" ref="QW14">INDEX('[24]Gross Exp for LGBF'!$A$3:$K$38,MATCH($A14,'[24]Gross Exp for LGBF'!$A$3:$A$38,0),MATCH(QW$1,'[24]Gross Exp for LGBF'!$A$3:$K$3,0))</f>
        <v>118621</v>
      </c>
      <c r="QX14" s="88">
        <f t="shared" si="43"/>
        <v>5.9962070958237357</v>
      </c>
      <c r="QY14" s="88">
        <f>INDEX('[6]Finance Indicators'!$B$3:$BO$35,MATCH($A14,'[6]Finance Indicators'!$A$3:$A$35,0),MATCH(QY$1,'[6]Finance Indicators'!$B$2:$BO$2,0))</f>
        <v>7367</v>
      </c>
      <c r="QZ14" s="88">
        <f t="array" ref="QZ14">INDEX('[24]Gross Exp for LGBF'!$A$3:$K$38,MATCH($A14,'[24]Gross Exp for LGBF'!$A$3:$A$38,0),MATCH(QZ$1,'[24]Gross Exp for LGBF'!$A$3:$K$3,0))</f>
        <v>122861</v>
      </c>
      <c r="RA14" s="250">
        <f t="array" ref="RA14">INDEX('[7]Finance Indicators'!$A$2:$BO$35,MATCH($A14,'[7]Finance Indicators'!$A$2:$A$35,0),MATCH(RA$1,'[7]Finance Indicators'!$A$2:$BO$2,0))</f>
        <v>5.766939212938329</v>
      </c>
      <c r="RB14" s="250">
        <f t="array" ref="RB14">INDEX('[7]Finance Indicators'!$A$2:$BO$35,MATCH($A14,'[7]Finance Indicators'!$A$2:$A$35,0),MATCH(RB$1,'[7]Finance Indicators'!$A$2:$BO$2,0))</f>
        <v>7695</v>
      </c>
      <c r="RC14" s="250">
        <f t="array" ref="RC14">INDEX('[7]Finance Indicators'!$A$2:$BO$35,MATCH($A14,'[7]Finance Indicators'!$A$2:$A$35,0),MATCH(RC$1,'[7]Finance Indicators'!$A$2:$BO$2,0))</f>
        <v>133433</v>
      </c>
      <c r="RD14" s="115">
        <f>INDEX('[25]Corporate Management'!$B$6:$EY$40,MATCH($A14,'[25]Corporate Management'!$B$6:$B$40,0),MATCH(RD$1,'[25]Corporate Management'!$B$40:$EY$40,0))</f>
        <v>33.962264150943398</v>
      </c>
      <c r="RE14" s="131">
        <f>INDEX('[25]Corporate Management'!$B$6:$EY$40,MATCH($A14,'[25]Corporate Management'!$B$6:$B$40,0),MATCH(RE$1,'[25]Corporate Management'!$B$40:$EY$40,0))</f>
        <v>36</v>
      </c>
      <c r="RF14" s="131">
        <f>INDEX('[25]Corporate Management'!$B$6:$EY$40,MATCH($A14,'[25]Corporate Management'!$B$6:$B$40,0),MATCH(RF$1,'[25]Corporate Management'!$B$40:$EY$40,0))</f>
        <v>106</v>
      </c>
      <c r="RG14" s="116">
        <f>INDEX('[25]Corporate Management'!$B$6:$EY$40,MATCH($A14,'[25]Corporate Management'!$B$6:$B$40,0),MATCH(RG$1,'[25]Corporate Management'!$B$40:$EY$40,0))</f>
        <v>33.928571428571431</v>
      </c>
      <c r="RH14" s="131">
        <f>INDEX('[25]Corporate Management'!$B$6:$EY$40,MATCH($A14,'[25]Corporate Management'!$B$6:$B$40,0),MATCH(RH$1,'[25]Corporate Management'!$B$40:$EY$40,0))</f>
        <v>38</v>
      </c>
      <c r="RI14" s="131">
        <f>INDEX('[25]Corporate Management'!$B$6:$EY$40,MATCH($A14,'[25]Corporate Management'!$B$6:$B$40,0),MATCH(RI$1,'[25]Corporate Management'!$B$40:$EY$40,0))</f>
        <v>112</v>
      </c>
      <c r="RJ14" s="116">
        <f>INDEX('[25]Corporate Management'!$B$6:$EY$40,MATCH($A14,'[25]Corporate Management'!$B$6:$B$40,0),MATCH(RJ$1,'[25]Corporate Management'!$B$40:$EY$40,0))</f>
        <v>34.883720930232556</v>
      </c>
      <c r="RK14" s="131">
        <f>INDEX('[25]Corporate Management'!$B$6:$EY$40,MATCH($A14,'[25]Corporate Management'!$B$6:$B$40,0),MATCH(RK$1,'[25]Corporate Management'!$B$40:$EY$40,0))</f>
        <v>30</v>
      </c>
      <c r="RL14" s="131">
        <f>INDEX('[25]Corporate Management'!$B$6:$EY$40,MATCH($A14,'[25]Corporate Management'!$B$6:$B$40,0),MATCH(RL$1,'[25]Corporate Management'!$B$40:$EY$40,0))</f>
        <v>86</v>
      </c>
      <c r="RM14" s="116">
        <f>INDEX('[26]All Data'!$A$1:$Y$34,MATCH($A14,'[26]All Data'!$A$1:$A$34,0),MATCH(RM$1,'[26]All Data'!$A$1:$Y$1,0))</f>
        <v>32.5</v>
      </c>
      <c r="RN14" s="131">
        <f>INDEX('[26]All Data'!$A$1:$Y$34,MATCH($A14,'[26]All Data'!$A$1:$A$34,0),MATCH(RN$1,'[26]All Data'!$A$1:$Y$1,0))</f>
        <v>26</v>
      </c>
      <c r="RO14" s="131">
        <f>INDEX('[26]All Data'!$A$1:$Y$34,MATCH($A14,'[26]All Data'!$A$1:$A$34,0),MATCH(RO$1,'[26]All Data'!$A$1:$Y$1,0))</f>
        <v>80</v>
      </c>
      <c r="RP14" s="116">
        <f>INDEX('[27]All Data'!$A$1:$Y$34,MATCH($A14,'[27]All Data'!$A$1:$A$34,0),MATCH(RP$1,'[27]All Data'!$A$1:$Y$1,0))</f>
        <v>36.25</v>
      </c>
      <c r="RQ14" s="131">
        <f>INDEX('[27]All Data'!$A$1:$Y$34,MATCH($A14,'[27]All Data'!$A$1:$A$34,0),MATCH(RQ$1,'[27]All Data'!$A$1:$Y$1,0))</f>
        <v>29</v>
      </c>
      <c r="RR14" s="131">
        <f>INDEX('[27]All Data'!$A$1:$Y$34,MATCH($A14,'[27]All Data'!$A$1:$A$34,0),MATCH(RR$1,'[27]All Data'!$A$1:$Y$1,0))</f>
        <v>80</v>
      </c>
      <c r="RS14" s="116">
        <f>INDEX('[28]All Data'!$A$1:$AB$34,MATCH($A14,'[28]All Data'!$A$1:$A$34,0),MATCH(RS$1,'[28]All Data'!$A$1:$AB$1,0))</f>
        <v>36.585365853658537</v>
      </c>
      <c r="RT14" s="131">
        <f>INDEX('[28]All Data'!$A$1:$AB$34,MATCH($A14,'[28]All Data'!$A$1:$A$34,0),MATCH(RT$1,'[28]All Data'!$A$1:$AB$1,0))</f>
        <v>30</v>
      </c>
      <c r="RU14" s="131">
        <f>INDEX('[28]All Data'!$A$1:$AB$34,MATCH($A14,'[28]All Data'!$A$1:$A$34,0),MATCH(RU$1,'[28]All Data'!$A$1:$AB$1,0))</f>
        <v>82</v>
      </c>
      <c r="RV14" s="116">
        <f>INDEX('[29]SPI Raw Data 1617'!$A$3:$AN$37,MATCH($A14,'[29]SPI Raw Data 1617'!$A$3:$A$37,0),MATCH(RV$1,'[29]SPI Raw Data 1617'!$A$37:$AN$37,0))</f>
        <v>39.285714285714285</v>
      </c>
      <c r="RW14" s="131">
        <f>INDEX('[29]SPI Raw Data 1617'!$A$3:$AN$37,MATCH($A14,'[29]SPI Raw Data 1617'!$A$3:$A$37,0),MATCH(RW$1,'[29]SPI Raw Data 1617'!$A$37:$AN$37,0))</f>
        <v>33</v>
      </c>
      <c r="RX14" s="131">
        <f>INDEX('[29]SPI Raw Data 1617'!$A$3:$AN$37,MATCH($A14,'[29]SPI Raw Data 1617'!$A$3:$A$37,0),MATCH(RX$1,'[29]SPI Raw Data 1617'!$A$37:$AN$37,0))</f>
        <v>84</v>
      </c>
      <c r="RY14" s="116">
        <f>INDEX('[30]SPI Raw Data 1718'!$A$3:$AN$37,MATCH($A14,'[30]SPI Raw Data 1718'!$A$3:$A$37,0),MATCH(RY$1,'[30]SPI Raw Data 1718'!$A$37:$AN$37,0))</f>
        <v>37.804878048780488</v>
      </c>
      <c r="RZ14" s="197">
        <f>INDEX('[30]SPI Raw Data 1718'!$A$3:$AN$37,MATCH($A14,'[30]SPI Raw Data 1718'!$A$3:$A$37,0),MATCH(RZ$1,'[30]SPI Raw Data 1718'!$A$37:$AN$37,0))</f>
        <v>31</v>
      </c>
      <c r="SA14" s="197">
        <f>INDEX('[30]SPI Raw Data 1718'!$A$3:$AN$37,MATCH($A14,'[30]SPI Raw Data 1718'!$A$3:$A$37,0),MATCH(SA$1,'[30]SPI Raw Data 1718'!$A$37:$AN$37,0))</f>
        <v>82</v>
      </c>
      <c r="SB14" s="116">
        <f>INDEX('[31]SPI Raw Data 1819'!$A$1:$AN$37,MATCH($A14,'[31]SPI Raw Data 1819'!$A$1:$A$37,0),MATCH(SB$1,'[31]SPI Raw Data 1819'!$A$37:$AN$37,0))</f>
        <v>48.75</v>
      </c>
      <c r="SC14" s="197">
        <f>INDEX('[31]SPI Raw Data 1819'!$A$1:$AN$37,MATCH($A14,'[31]SPI Raw Data 1819'!$A$1:$A$37,0),MATCH(SC$1,'[31]SPI Raw Data 1819'!$A$37:$AN$37,0))</f>
        <v>39</v>
      </c>
      <c r="SD14" s="225">
        <f>INDEX('[31]SPI Raw Data 1819'!$A$1:$AN$37,MATCH($A14,'[31]SPI Raw Data 1819'!$A$1:$A$37,0),MATCH(SD$1,'[31]SPI Raw Data 1819'!$A$37:$AN$37,0))</f>
        <v>80</v>
      </c>
      <c r="SE14" s="116">
        <f>INDEX('[32]SPI Raw Data 1920'!$A$1:$AN$35, MATCH($A14,'[32]SPI Raw Data 1920'!$A$1:$A$35,0),MATCH(SE$1,'[32]SPI Raw Data 1920'!$A$37:$AN$37,0))</f>
        <v>46.25</v>
      </c>
      <c r="SF14" s="116">
        <f>INDEX('[32]SPI Raw Data 1920'!$A$1:$AN$35, MATCH($A14,'[32]SPI Raw Data 1920'!$A$1:$A$35,0),MATCH(SF$1,'[32]SPI Raw Data 1920'!$A$37:$AN$37,0))</f>
        <v>37</v>
      </c>
      <c r="SG14" s="116">
        <f>INDEX('[32]SPI Raw Data 1920'!$A$1:$AN$35, MATCH($A14,'[32]SPI Raw Data 1920'!$A$1:$A$35,0),MATCH(SG$1,'[32]SPI Raw Data 1920'!$A$37:$AN$37,0))</f>
        <v>80</v>
      </c>
      <c r="SH14" s="115">
        <f>INDEX('[28]All Data'!$A$1:$AB$34,MATCH($A14,'[28]All Data'!$A$1:$A$34,0),MATCH(SH$1,'[28]All Data'!$A$1:$AB$1,0))</f>
        <v>16.425120772946869</v>
      </c>
      <c r="SI14" s="135">
        <f>INDEX('[28]All Data'!$A$1:$AB$34,MATCH($A14,'[28]All Data'!$A$1:$A$34,0),MATCH(SI$1,'[28]All Data'!$A$1:$AB$1,0))</f>
        <v>12.11</v>
      </c>
      <c r="SJ14" s="135">
        <f>INDEX('[28]All Data'!$A$1:$AB$34,MATCH($A14,'[28]All Data'!$A$1:$A$34,0),MATCH(SJ$1,'[28]All Data'!$A$1:$AB$1,0))</f>
        <v>14.49</v>
      </c>
      <c r="SK14" s="116">
        <f>INDEX('[29]SPI Raw Data 1617'!$A$3:$AN$37,MATCH($A14,'[29]SPI Raw Data 1617'!$A$3:$A$37,0),MATCH(SK$1,'[29]SPI Raw Data 1617'!$A$37:$AN$37,0))</f>
        <v>13.702995538559591</v>
      </c>
      <c r="SL14" s="135">
        <f>INDEX('[29]SPI Raw Data 1617'!$A$3:$AN$37,MATCH($A14,'[29]SPI Raw Data 1617'!$A$3:$A$37,0),MATCH(SL$1,'[29]SPI Raw Data 1617'!$A$37:$AN$37,0))</f>
        <v>13.54</v>
      </c>
      <c r="SM14" s="135">
        <f>INDEX('[29]SPI Raw Data 1617'!$A$3:$AN$37,MATCH($A14,'[29]SPI Raw Data 1617'!$A$3:$A$37,0),MATCH(SM$1,'[29]SPI Raw Data 1617'!$A$37:$AN$37,0))</f>
        <v>15.69</v>
      </c>
      <c r="SN14" s="116">
        <f>INDEX('[30]SPI Raw Data 1718'!$A$3:$AN$37,MATCH($A14,'[30]SPI Raw Data 1718'!$A$3:$A$37,0),MATCH(SN$1,'[30]SPI Raw Data 1718'!$A$37:$AN$37,0))</f>
        <v>13.702995538559591</v>
      </c>
      <c r="SO14" s="135">
        <f>INDEX('[30]SPI Raw Data 1718'!$A$3:$AN$37,MATCH($A14,'[30]SPI Raw Data 1718'!$A$3:$A$37,0),MATCH(SO$1,'[30]SPI Raw Data 1718'!$A$37:$AN$37,0))</f>
        <v>13.54</v>
      </c>
      <c r="SP14" s="135">
        <f>INDEX('[30]SPI Raw Data 1718'!$A$3:$AN$37,MATCH($A14,'[30]SPI Raw Data 1718'!$A$3:$A$37,0),MATCH(SP$1,'[30]SPI Raw Data 1718'!$A$37:$AN$37,0))</f>
        <v>15.69</v>
      </c>
      <c r="SQ14" s="116">
        <f>INDEX('[31]SPI Raw Data 1819'!$A$1:$AN$37,MATCH($A14,'[31]SPI Raw Data 1819'!$A$1:$A$37,0),MATCH(SQ$1,'[31]SPI Raw Data 1819'!$A$37:$AN$37,0))</f>
        <v>14.400000000000006</v>
      </c>
      <c r="SR14" s="213">
        <f>INDEX('[31]SPI Raw Data 1819'!$A$1:$AN$37,MATCH($A14,'[31]SPI Raw Data 1819'!$A$1:$A$37,0),MATCH(SR$1,'[31]SPI Raw Data 1819'!$A$37:$AN$37,0))</f>
        <v>12.84</v>
      </c>
      <c r="SS14" s="228">
        <f>INDEX('[31]SPI Raw Data 1819'!$A$1:$AN$37,MATCH($A14,'[31]SPI Raw Data 1819'!$A$1:$A$37,0),MATCH(SS$1,'[31]SPI Raw Data 1819'!$A$37:$AN$37,0))</f>
        <v>15</v>
      </c>
      <c r="ST14" s="116">
        <f>INDEX('[32]SPI Raw Data 1920'!$A$1:$AN$35, MATCH($A14,'[32]SPI Raw Data 1920'!$A$1:$A$35,0),MATCH(ST$1,'[32]SPI Raw Data 1920'!$A$37:$AN$37,0))</f>
        <v>14.400000000000006</v>
      </c>
      <c r="SU14" s="116">
        <f>INDEX('[32]SPI Raw Data 1920'!$A$1:$AN$35, MATCH($A14,'[32]SPI Raw Data 1920'!$A$1:$A$35,0),MATCH(SU$1,'[32]SPI Raw Data 1920'!$A$37:$AN$37,0))</f>
        <v>12.84</v>
      </c>
      <c r="SV14" s="116">
        <f>INDEX('[32]SPI Raw Data 1920'!$A$1:$AN$35, MATCH($A14,'[32]SPI Raw Data 1920'!$A$1:$A$35,0),MATCH(SV$1,'[32]SPI Raw Data 1920'!$A$37:$AN$37,0))</f>
        <v>15</v>
      </c>
      <c r="SW14" s="115">
        <f>INDEX('[25]Corporate Management'!$B$6:$EY$40,MATCH($A14,'[25]Corporate Management'!$B$6:$B$40,0),MATCH(SW$1,'[25]Corporate Management'!$B$40:$EY$40,0))</f>
        <v>22.146849238507755</v>
      </c>
      <c r="SX14" s="131">
        <f>INDEX('[25]Corporate Management'!$B$6:$EY$40,MATCH($A14,'[25]Corporate Management'!$B$6:$B$40,0),MATCH(SX$1,'[25]Corporate Management'!$B$40:$EY$40,0))</f>
        <v>317010</v>
      </c>
      <c r="SY14" s="131">
        <f>INDEX('[25]Corporate Management'!$B$6:$EY$40,MATCH($A14,'[25]Corporate Management'!$B$6:$B$40,0),MATCH(SY$1,'[25]Corporate Management'!$B$40:$EY$40,0))</f>
        <v>14314</v>
      </c>
      <c r="SZ14" s="116">
        <f>INDEX('[25]Corporate Management'!$B$6:$EY$40,MATCH($A14,'[25]Corporate Management'!$B$6:$B$40,0),MATCH(SZ$1,'[25]Corporate Management'!$B$40:$EY$40,0))</f>
        <v>19.495535405274453</v>
      </c>
      <c r="TA14" s="131">
        <f>INDEX('[25]Corporate Management'!$B$6:$EY$40,MATCH($A14,'[25]Corporate Management'!$B$6:$B$40,0),MATCH(TA$1,'[25]Corporate Management'!$B$40:$EY$40,0))</f>
        <v>281652</v>
      </c>
      <c r="TB14" s="131">
        <f>INDEX('[25]Corporate Management'!$B$6:$EY$40,MATCH($A14,'[25]Corporate Management'!$B$6:$B$40,0),MATCH(TB$1,'[25]Corporate Management'!$B$40:$EY$40,0))</f>
        <v>14447</v>
      </c>
      <c r="TC14" s="116">
        <f>INDEX('[25]Corporate Management'!$B$6:$EY$40,MATCH($A14,'[25]Corporate Management'!$B$6:$B$40,0),MATCH(TC$1,'[25]Corporate Management'!$B$40:$EY$40,0))</f>
        <v>29.229617878328046</v>
      </c>
      <c r="TD14" s="131">
        <f>INDEX('[25]Corporate Management'!$B$6:$EY$40,MATCH($A14,'[25]Corporate Management'!$B$6:$B$40,0),MATCH(TD$1,'[25]Corporate Management'!$B$40:$EY$40,0))</f>
        <v>423771</v>
      </c>
      <c r="TE14" s="131">
        <f>INDEX('[25]Corporate Management'!$B$6:$EY$40,MATCH($A14,'[25]Corporate Management'!$B$6:$B$40,0),MATCH(TE$1,'[25]Corporate Management'!$B$40:$EY$40,0))</f>
        <v>14498</v>
      </c>
      <c r="TF14" s="116">
        <f>INDEX('[26]All Data'!$A$1:$Y$34,MATCH($A14,'[26]All Data'!$A$1:$A$34,0),MATCH(TF$1,'[26]All Data'!$A$1:$Y$1,0))</f>
        <v>23.196707762242578</v>
      </c>
      <c r="TG14" s="131">
        <f>INDEX('[26]All Data'!$A$1:$Y$34,MATCH($A14,'[26]All Data'!$A$1:$A$34,0),MATCH(TG$1,'[26]All Data'!$A$1:$Y$1,0))</f>
        <v>336793</v>
      </c>
      <c r="TH14" s="131">
        <f>INDEX('[26]All Data'!$A$1:$Y$34,MATCH($A14,'[26]All Data'!$A$1:$A$34,0),MATCH(TH$1,'[26]All Data'!$A$1:$Y$1,0))</f>
        <v>14519</v>
      </c>
      <c r="TI14" s="116">
        <f>INDEX('[27]All Data'!$A$1:$Y$34,MATCH($A14,'[27]All Data'!$A$1:$A$34,0),MATCH(TI$1,'[27]All Data'!$A$1:$Y$1,0))</f>
        <v>25.829494949494951</v>
      </c>
      <c r="TJ14" s="131">
        <f>INDEX('[27]All Data'!$A$1:$Y$34,MATCH($A14,'[27]All Data'!$A$1:$A$34,0),MATCH(TJ$1,'[27]All Data'!$A$1:$Y$1,0))</f>
        <v>375896.64</v>
      </c>
      <c r="TK14" s="131">
        <f>INDEX('[27]All Data'!$A$1:$Y$34,MATCH($A14,'[27]All Data'!$A$1:$A$34,0),MATCH(TK$1,'[27]All Data'!$A$1:$Y$1,0))</f>
        <v>14553</v>
      </c>
      <c r="TL14" s="116">
        <f>INDEX('[28]All Data'!$A$1:$AB$34,MATCH($A14,'[28]All Data'!$A$1:$A$34,0),MATCH(TL$1,'[28]All Data'!$A$1:$AB$1,0))</f>
        <v>24.976460927877376</v>
      </c>
      <c r="TM14" s="131">
        <f>INDEX('[28]All Data'!$A$1:$AB$34,MATCH($A14,'[28]All Data'!$A$1:$A$34,0),MATCH(TM$1,'[28]All Data'!$A$1:$AB$1,0))</f>
        <v>365006</v>
      </c>
      <c r="TN14" s="131">
        <f>INDEX('[28]All Data'!$A$1:$AB$34,MATCH($A14,'[28]All Data'!$A$1:$A$34,0),MATCH(TN$1,'[28]All Data'!$A$1:$AB$1,0))</f>
        <v>14614</v>
      </c>
      <c r="TO14" s="116">
        <f>INDEX('[29]SPI Raw Data 1617'!$A$3:$AN$37,MATCH($A14,'[29]SPI Raw Data 1617'!$A$3:$A$37,0),MATCH(TO$1,'[29]SPI Raw Data 1617'!$A$37:$AN$37,0))</f>
        <v>25.047784357770063</v>
      </c>
      <c r="TP14" s="131">
        <f>INDEX('[29]SPI Raw Data 1617'!$A$3:$AN$37,MATCH($A14,'[29]SPI Raw Data 1617'!$A$3:$A$37,0),MATCH(TP$1,'[29]SPI Raw Data 1617'!$A$37:$AN$37,0))</f>
        <v>367977</v>
      </c>
      <c r="TQ14" s="131">
        <f>INDEX('[29]SPI Raw Data 1617'!$A$3:$AN$37,MATCH($A14,'[29]SPI Raw Data 1617'!$A$3:$A$37,0),MATCH(TQ$1,'[29]SPI Raw Data 1617'!$A$37:$AN$37,0))</f>
        <v>14691</v>
      </c>
      <c r="TR14" s="116">
        <f>INDEX('[30]SPI Raw Data 1718'!$A$3:$AN$37,MATCH($A14,'[30]SPI Raw Data 1718'!$A$3:$A$37,0),MATCH(TR$1,'[30]SPI Raw Data 1718'!$A$37:$AN$37,0))</f>
        <v>27.019345642139559</v>
      </c>
      <c r="TS14" s="131">
        <f>INDEX('[30]SPI Raw Data 1718'!$A$3:$AN$37,MATCH($A14,'[30]SPI Raw Data 1718'!$A$3:$A$37,0),MATCH(TS$1,'[30]SPI Raw Data 1718'!$A$37:$AN$37,0))</f>
        <v>398049</v>
      </c>
      <c r="TT14" s="131">
        <f>INDEX('[30]SPI Raw Data 1718'!$A$3:$AN$37,MATCH($A14,'[30]SPI Raw Data 1718'!$A$3:$A$37,0),MATCH(TT$1,'[30]SPI Raw Data 1718'!$A$37:$AN$37,0))</f>
        <v>14732</v>
      </c>
      <c r="TU14" s="116">
        <f>INDEX('[31]SPI Raw Data 1819'!$A$1:$AN$37,MATCH($A14,'[31]SPI Raw Data 1819'!$A$1:$A$37,0),MATCH(TU$1,'[31]SPI Raw Data 1819'!$A$37:$AN$37,0))</f>
        <v>20.783142334034039</v>
      </c>
      <c r="TV14" s="197">
        <f>INDEX('[31]SPI Raw Data 1819'!$A$1:$AN$37,MATCH($A14,'[31]SPI Raw Data 1819'!$A$1:$A$37,0),MATCH(TV$1,'[31]SPI Raw Data 1819'!$A$37:$AN$37,0))</f>
        <v>306489</v>
      </c>
      <c r="TW14" s="197">
        <f>INDEX('[31]SPI Raw Data 1819'!$A$1:$AN$37,MATCH($A14,'[31]SPI Raw Data 1819'!$A$1:$A$37,0),MATCH(TW$1,'[31]SPI Raw Data 1819'!$A$37:$AN$37,0))</f>
        <v>14747</v>
      </c>
      <c r="TX14" s="116">
        <f>INDEX('[32]SPI Raw Data 1920'!$A$1:$AN$35, MATCH($A14,'[32]SPI Raw Data 1920'!$A$1:$A$35,0),MATCH(TX$1,'[32]SPI Raw Data 1920'!$A$37:$AN$37,0))</f>
        <v>18.520449004469729</v>
      </c>
      <c r="TY14" s="116">
        <f>INDEX('[32]SPI Raw Data 1920'!$A$1:$AN$35, MATCH($A14,'[32]SPI Raw Data 1920'!$A$1:$A$35,0),MATCH(TY$1,'[32]SPI Raw Data 1920'!$A$37:$AN$37,0))</f>
        <v>273472.95</v>
      </c>
      <c r="TZ14" s="116">
        <f>INDEX('[32]SPI Raw Data 1920'!$A$1:$AN$35, MATCH($A14,'[32]SPI Raw Data 1920'!$A$1:$A$35,0),MATCH(TZ$1,'[32]SPI Raw Data 1920'!$A$37:$AN$37,0))</f>
        <v>14766</v>
      </c>
      <c r="UA14" s="133">
        <f>(SW14*100)/Deflators!$B$2</f>
        <v>26.089508862574441</v>
      </c>
      <c r="UB14" s="116">
        <f>(SZ14*100)/Deflators!$B$3</f>
        <v>22.623198214185095</v>
      </c>
      <c r="UC14" s="116">
        <f>(TC14*100)/Deflators!$B$4</f>
        <v>33.239299507377638</v>
      </c>
      <c r="UD14" s="116">
        <f>(TF14*100)/Deflators!$B$5</f>
        <v>25.911457659045151</v>
      </c>
      <c r="UE14" s="116">
        <f>(TI14*100)/Deflators!$B$6</f>
        <v>28.459932688127857</v>
      </c>
      <c r="UF14" s="116">
        <f>(TL14*100)/Deflators!$B$7</f>
        <v>27.297290188334685</v>
      </c>
      <c r="UG14" s="116">
        <f>(TO14*100)/Deflators!$B$8</f>
        <v>26.714103262896487</v>
      </c>
      <c r="UH14" s="116">
        <f>(TR14*100)/Deflators!$B$9</f>
        <v>28.318202476005254</v>
      </c>
      <c r="UI14" s="116">
        <f>(TU14*100)/Deflators!$B$10</f>
        <v>21.290903775448768</v>
      </c>
      <c r="UJ14" s="248">
        <f>(TX14*100)/Deflators!$B$11</f>
        <v>18.520449004469729</v>
      </c>
      <c r="UK14" s="115">
        <f>INDEX('[25]Corporate Management'!$B$6:$EY$40,MATCH($A14,'[25]Corporate Management'!$B$6:$B$40,0),MATCH(UK$1,'[25]Corporate Management'!$B$40:$EY$40,0))</f>
        <v>8.7227722772277225</v>
      </c>
      <c r="UL14" s="131">
        <f>INDEX('[25]Corporate Management'!$B$6:$EY$40,MATCH($A14,'[25]Corporate Management'!$B$6:$B$40,0),MATCH(UL$1,'[25]Corporate Management'!$B$40:$EY$40,0))</f>
        <v>3524</v>
      </c>
      <c r="UM14" s="131">
        <f>INDEX('[25]Corporate Management'!$B$6:$EY$40,MATCH($A14,'[25]Corporate Management'!$B$6:$B$40,0),MATCH(UM$1,'[25]Corporate Management'!$B$40:$EY$40,0))</f>
        <v>404</v>
      </c>
      <c r="UN14" s="116">
        <f>INDEX('[25]Corporate Management'!$B$6:$EY$40,MATCH($A14,'[25]Corporate Management'!$B$6:$B$40,0),MATCH(UN$1,'[25]Corporate Management'!$B$40:$EY$40,0))</f>
        <v>7.7620253164556958</v>
      </c>
      <c r="UO14" s="131">
        <f>INDEX('[25]Corporate Management'!$B$6:$EY$40,MATCH($A14,'[25]Corporate Management'!$B$6:$B$40,0),MATCH(UO$1,'[25]Corporate Management'!$B$40:$EY$40,0))</f>
        <v>3066</v>
      </c>
      <c r="UP14" s="131">
        <f>INDEX('[25]Corporate Management'!$B$6:$EY$40,MATCH($A14,'[25]Corporate Management'!$B$6:$B$40,0),MATCH(UP$1,'[25]Corporate Management'!$B$40:$EY$40,0))</f>
        <v>395</v>
      </c>
      <c r="UQ14" s="116">
        <f>INDEX('[25]Corporate Management'!$B$6:$EY$40,MATCH($A14,'[25]Corporate Management'!$B$6:$B$40,0),MATCH(UQ$1,'[25]Corporate Management'!$B$40:$EY$40,0))</f>
        <v>7.180371352785146</v>
      </c>
      <c r="UR14" s="131">
        <f>INDEX('[25]Corporate Management'!$B$6:$EY$40,MATCH($A14,'[25]Corporate Management'!$B$6:$B$40,0),MATCH(UR$1,'[25]Corporate Management'!$B$40:$EY$40,0))</f>
        <v>2707</v>
      </c>
      <c r="US14" s="131">
        <f>INDEX('[25]Corporate Management'!$B$6:$EY$40,MATCH($A14,'[25]Corporate Management'!$B$6:$B$40,0),MATCH(US$1,'[25]Corporate Management'!$B$40:$EY$40,0))</f>
        <v>377</v>
      </c>
      <c r="UT14" s="116">
        <f>INDEX('[26]All Data'!$A$1:$Y$34,MATCH($A14,'[26]All Data'!$A$1:$A$34,0),MATCH(UT$1,'[26]All Data'!$A$1:$Y$1,0))</f>
        <v>5.7765363128491618</v>
      </c>
      <c r="UU14" s="131">
        <f>INDEX('[26]All Data'!$A$1:$Y$34,MATCH($A14,'[26]All Data'!$A$1:$A$34,0),MATCH(UU$1,'[26]All Data'!$A$1:$Y$1,0))</f>
        <v>2068</v>
      </c>
      <c r="UV14" s="131">
        <f>INDEX('[26]All Data'!$A$1:$Y$34,MATCH($A14,'[26]All Data'!$A$1:$A$34,0),MATCH(UV$1,'[26]All Data'!$A$1:$Y$1,0))</f>
        <v>358</v>
      </c>
      <c r="UW14" s="116">
        <f>INDEX('[27]All Data'!$A$1:$Y$34,MATCH($A14,'[27]All Data'!$A$1:$A$34,0),MATCH(UW$1,'[27]All Data'!$A$1:$Y$1,0))</f>
        <v>9.5751445086705207</v>
      </c>
      <c r="UX14" s="131">
        <f>INDEX('[27]All Data'!$A$1:$Y$34,MATCH($A14,'[27]All Data'!$A$1:$A$34,0),MATCH(UX$1,'[27]All Data'!$A$1:$Y$1,0))</f>
        <v>3313</v>
      </c>
      <c r="UY14" s="131">
        <f>INDEX('[27]All Data'!$A$1:$Y$34,MATCH($A14,'[27]All Data'!$A$1:$A$34,0),MATCH(UY$1,'[27]All Data'!$A$1:$Y$1,0))</f>
        <v>346</v>
      </c>
      <c r="UZ14" s="116">
        <f>INDEX('[28]All Data'!$A$1:$AB$34,MATCH($A14,'[28]All Data'!$A$1:$A$34,0),MATCH(UZ$1,'[28]All Data'!$A$1:$AB$1,0))</f>
        <v>8.397014925373135</v>
      </c>
      <c r="VA14" s="131">
        <f>INDEX('[28]All Data'!$A$1:$AB$34,MATCH($A14,'[28]All Data'!$A$1:$A$34,0),MATCH(VA$1,'[28]All Data'!$A$1:$AB$1,0))</f>
        <v>2813</v>
      </c>
      <c r="VB14" s="131">
        <f>INDEX('[28]All Data'!$A$1:$AB$34,MATCH($A14,'[28]All Data'!$A$1:$A$34,0),MATCH(VB$1,'[28]All Data'!$A$1:$AB$1,0))</f>
        <v>335</v>
      </c>
      <c r="VC14" s="116">
        <f>INDEX('[29]SPI Raw Data 1617'!$A$3:$AN$37,MATCH($A14,'[29]SPI Raw Data 1617'!$A$3:$A$37,0),MATCH(VC$1,'[29]SPI Raw Data 1617'!$A$37:$AN$37,0))</f>
        <v>6.7450000000000001</v>
      </c>
      <c r="VD14" s="131">
        <f>INDEX('[29]SPI Raw Data 1617'!$A$3:$AN$37,MATCH($A14,'[29]SPI Raw Data 1617'!$A$3:$A$37,0),MATCH(VD$1,'[29]SPI Raw Data 1617'!$A$37:$AN$37,0))</f>
        <v>2226</v>
      </c>
      <c r="VE14" s="131">
        <f>INDEX('[29]SPI Raw Data 1617'!$A$3:$AN$37,MATCH($A14,'[29]SPI Raw Data 1617'!$A$3:$A$37,0),MATCH(VE$1,'[29]SPI Raw Data 1617'!$A$37:$AN$37,0))</f>
        <v>330</v>
      </c>
      <c r="VF14" s="116">
        <f>INDEX('[30]SPI Raw Data 1718'!$A$3:$AN$37,MATCH($A14,'[30]SPI Raw Data 1718'!$A$3:$A$37,0),MATCH(VF$1,'[30]SPI Raw Data 1718'!$A$37:$AN$37,0))</f>
        <v>7.3081195157169834</v>
      </c>
      <c r="VG14" s="131">
        <f>INDEX('[30]SPI Raw Data 1718'!$A$3:$AN$37,MATCH($A14,'[30]SPI Raw Data 1718'!$A$3:$A$37,0),MATCH(VG$1,'[30]SPI Raw Data 1718'!$A$37:$AN$37,0))</f>
        <v>2631.8</v>
      </c>
      <c r="VH14" s="131">
        <f>INDEX('[30]SPI Raw Data 1718'!$A$3:$AN$37,MATCH($A14,'[30]SPI Raw Data 1718'!$A$3:$A$37,0),MATCH(VH$1,'[30]SPI Raw Data 1718'!$A$37:$AN$37,0))</f>
        <v>360.12</v>
      </c>
      <c r="VI14" s="116">
        <f>INDEX('[31]SPI Raw Data 1819'!$A$1:$AN$37,MATCH($A14,'[31]SPI Raw Data 1819'!$A$1:$A$37,0),MATCH(VI$1,'[31]SPI Raw Data 1819'!$A$37:$AN$37,0))</f>
        <v>7.2567975830815712</v>
      </c>
      <c r="VJ14" s="197">
        <f>INDEX('[31]SPI Raw Data 1819'!$A$1:$AN$37,MATCH($A14,'[31]SPI Raw Data 1819'!$A$1:$A$37,0),MATCH(VJ$1,'[31]SPI Raw Data 1819'!$A$37:$AN$37,0))</f>
        <v>2402</v>
      </c>
      <c r="VK14" s="225">
        <f>INDEX('[31]SPI Raw Data 1819'!$A$1:$AN$37,MATCH($A14,'[31]SPI Raw Data 1819'!$A$1:$A$37,0),MATCH(VK$1,'[31]SPI Raw Data 1819'!$A$37:$AN$37,0))</f>
        <v>331</v>
      </c>
      <c r="VL14" s="116">
        <f>INDEX('[32]SPI Raw Data 1920'!$A$1:$AN$35, MATCH($A14,'[32]SPI Raw Data 1920'!$A$1:$A$35,0),MATCH(VL$1,'[32]SPI Raw Data 1920'!$A$37:$AN$37,0))</f>
        <v>8.7529411764705891</v>
      </c>
      <c r="VM14" s="116">
        <f>INDEX('[32]SPI Raw Data 1920'!$A$1:$AN$35, MATCH($A14,'[32]SPI Raw Data 1920'!$A$1:$A$35,0),MATCH(VM$1,'[32]SPI Raw Data 1920'!$A$37:$AN$37,0))</f>
        <v>2976</v>
      </c>
      <c r="VN14" s="116">
        <f>INDEX('[32]SPI Raw Data 1920'!$A$1:$AN$35, MATCH($A14,'[32]SPI Raw Data 1920'!$A$1:$A$35,0),MATCH(VN$1,'[32]SPI Raw Data 1920'!$A$37:$AN$37,0))</f>
        <v>340</v>
      </c>
      <c r="VO14" s="115">
        <f>INDEX('[25]Corporate Management'!$B$6:$EY$40,MATCH($A14,'[25]Corporate Management'!$B$6:$B$40,0),MATCH(VO$1,'[25]Corporate Management'!$B$40:$EY$40,0))</f>
        <v>13.022377622377622</v>
      </c>
      <c r="VP14" s="131">
        <f>INDEX('[25]Corporate Management'!$B$6:$EY$40,MATCH($A14,'[25]Corporate Management'!$B$6:$B$40,0),MATCH(VP$1,'[25]Corporate Management'!$B$40:$EY$40,0))</f>
        <v>18622</v>
      </c>
      <c r="VQ14" s="131">
        <f>INDEX('[25]Corporate Management'!$B$6:$EY$40,MATCH($A14,'[25]Corporate Management'!$B$6:$B$40,0),MATCH(VQ$1,'[25]Corporate Management'!$B$40:$EY$40,0))</f>
        <v>1430</v>
      </c>
      <c r="VR14" s="116">
        <f>INDEX('[25]Corporate Management'!$B$6:$EY$40,MATCH($A14,'[25]Corporate Management'!$B$6:$B$40,0),MATCH(VR$1,'[25]Corporate Management'!$B$40:$EY$40,0))</f>
        <v>13.811070110701108</v>
      </c>
      <c r="VS14" s="131">
        <f>INDEX('[25]Corporate Management'!$B$6:$EY$40,MATCH($A14,'[25]Corporate Management'!$B$6:$B$40,0),MATCH(VS$1,'[25]Corporate Management'!$B$40:$EY$40,0))</f>
        <v>18714</v>
      </c>
      <c r="VT14" s="131">
        <f>INDEX('[25]Corporate Management'!$B$6:$EY$40,MATCH($A14,'[25]Corporate Management'!$B$6:$B$40,0),MATCH(VT$1,'[25]Corporate Management'!$B$40:$EY$40,0))</f>
        <v>1355</v>
      </c>
      <c r="VU14" s="116">
        <f>INDEX('[25]Corporate Management'!$B$6:$EY$40,MATCH($A14,'[25]Corporate Management'!$B$6:$B$40,0),MATCH(VU$1,'[25]Corporate Management'!$B$40:$EY$40,0))</f>
        <v>10.392774788624136</v>
      </c>
      <c r="VV14" s="131">
        <f>INDEX('[25]Corporate Management'!$B$6:$EY$40,MATCH($A14,'[25]Corporate Management'!$B$6:$B$40,0),MATCH(VV$1,'[25]Corporate Management'!$B$40:$EY$40,0))</f>
        <v>13521</v>
      </c>
      <c r="VW14" s="131">
        <f>INDEX('[25]Corporate Management'!$B$6:$EY$40,MATCH($A14,'[25]Corporate Management'!$B$6:$B$40,0),MATCH(VW$1,'[25]Corporate Management'!$B$40:$EY$40,0))</f>
        <v>1301</v>
      </c>
      <c r="VX14" s="116">
        <f>INDEX('[26]All Data'!$A$1:$Y$34,MATCH($A14,'[26]All Data'!$A$1:$A$34,0),MATCH(VX$1,'[26]All Data'!$A$1:$Y$1,0))</f>
        <v>10.541241162608012</v>
      </c>
      <c r="VY14" s="131">
        <f>INDEX('[26]All Data'!$A$1:$Y$34,MATCH($A14,'[26]All Data'!$A$1:$A$34,0),MATCH(VY$1,'[26]All Data'!$A$1:$Y$1,0))</f>
        <v>13419</v>
      </c>
      <c r="VZ14" s="131">
        <f>INDEX('[26]All Data'!$A$1:$Y$34,MATCH($A14,'[26]All Data'!$A$1:$A$34,0),MATCH(VZ$1,'[26]All Data'!$A$1:$Y$1,0))</f>
        <v>1273</v>
      </c>
      <c r="WA14" s="116">
        <f>INDEX('[27]All Data'!$A$1:$Y$34,MATCH($A14,'[27]All Data'!$A$1:$A$34,0),MATCH(WA$1,'[27]All Data'!$A$1:$Y$1,0))</f>
        <v>12.581715210355988</v>
      </c>
      <c r="WB14" s="131">
        <f>INDEX('[27]All Data'!$A$1:$Y$34,MATCH($A14,'[27]All Data'!$A$1:$A$34,0),MATCH(WB$1,'[27]All Data'!$A$1:$Y$1,0))</f>
        <v>15551</v>
      </c>
      <c r="WC14" s="131">
        <f>INDEX('[27]All Data'!$A$1:$Y$34,MATCH($A14,'[27]All Data'!$A$1:$A$34,0),MATCH(WC$1,'[27]All Data'!$A$1:$Y$1,0))</f>
        <v>1236</v>
      </c>
      <c r="WD14" s="116">
        <f>INDEX('[28]All Data'!$A$1:$AB$34,MATCH($A14,'[28]All Data'!$A$1:$A$34,0),MATCH(WD$1,'[28]All Data'!$A$1:$AB$1,0))</f>
        <v>14.759576202118989</v>
      </c>
      <c r="WE14" s="131">
        <f>INDEX('[28]All Data'!$A$1:$AB$34,MATCH($A14,'[28]All Data'!$A$1:$A$34,0),MATCH(WE$1,'[28]All Data'!$A$1:$AB$1,0))</f>
        <v>18110</v>
      </c>
      <c r="WF14" s="131">
        <f>INDEX('[28]All Data'!$A$1:$AB$34,MATCH($A14,'[28]All Data'!$A$1:$A$34,0),MATCH(WF$1,'[28]All Data'!$A$1:$AB$1,0))</f>
        <v>1227</v>
      </c>
      <c r="WG14" s="116">
        <f>INDEX('[29]SPI Raw Data 1617'!$A$3:$AN$37,MATCH($A14,'[29]SPI Raw Data 1617'!$A$3:$A$37,0),MATCH(WG$1,'[29]SPI Raw Data 1617'!$A$37:$AN$37,0))</f>
        <v>12.863746958637469</v>
      </c>
      <c r="WH14" s="131">
        <f>INDEX('[29]SPI Raw Data 1617'!$A$3:$AN$37,MATCH($A14,'[29]SPI Raw Data 1617'!$A$3:$A$37,0),MATCH(WH$1,'[29]SPI Raw Data 1617'!$A$37:$AN$37,0))</f>
        <v>15861</v>
      </c>
      <c r="WI14" s="131">
        <f>INDEX('[29]SPI Raw Data 1617'!$A$3:$AN$37,MATCH($A14,'[29]SPI Raw Data 1617'!$A$3:$A$37,0),MATCH(WI$1,'[29]SPI Raw Data 1617'!$A$37:$AN$37,0))</f>
        <v>1233</v>
      </c>
      <c r="WJ14" s="116">
        <f>INDEX('[30]SPI Raw Data 1718'!$A$3:$AN$37,MATCH($A14,'[30]SPI Raw Data 1718'!$A$3:$A$37,0),MATCH(WJ$1,'[30]SPI Raw Data 1718'!$A$37:$AN$37,0))</f>
        <v>11.22043795620438</v>
      </c>
      <c r="WK14" s="131">
        <f>INDEX('[30]SPI Raw Data 1718'!$A$3:$AN$37,MATCH($A14,'[30]SPI Raw Data 1718'!$A$3:$A$37,0),MATCH(WK$1,'[30]SPI Raw Data 1718'!$A$37:$AN$37,0))</f>
        <v>14603.4</v>
      </c>
      <c r="WL14" s="131">
        <f>INDEX('[30]SPI Raw Data 1718'!$A$3:$AN$37,MATCH($A14,'[30]SPI Raw Data 1718'!$A$3:$A$37,0),MATCH(WL$1,'[30]SPI Raw Data 1718'!$A$37:$AN$37,0))</f>
        <v>1301.5</v>
      </c>
      <c r="WM14" s="116">
        <f>INDEX('[31]SPI Raw Data 1819'!$A$1:$AN$37,MATCH($A14,'[31]SPI Raw Data 1819'!$A$1:$A$37,0),MATCH(WM$1,'[31]SPI Raw Data 1819'!$A$37:$AN$37,0))</f>
        <v>12.924324324324324</v>
      </c>
      <c r="WN14" s="197">
        <f>INDEX('[31]SPI Raw Data 1819'!$A$1:$AN$37,MATCH($A14,'[31]SPI Raw Data 1819'!$A$1:$A$37,0),MATCH(WN$1,'[31]SPI Raw Data 1819'!$A$37:$AN$37,0))</f>
        <v>16737</v>
      </c>
      <c r="WO14" s="225">
        <f>INDEX('[31]SPI Raw Data 1819'!$A$1:$AN$37,MATCH($A14,'[31]SPI Raw Data 1819'!$A$1:$A$37,0),MATCH(WO$1,'[31]SPI Raw Data 1819'!$A$37:$AN$37,0))</f>
        <v>1295</v>
      </c>
      <c r="WP14" s="116">
        <f>INDEX('[32]SPI Raw Data 1920'!$A$1:$AN$35, MATCH($A14,'[32]SPI Raw Data 1920'!$A$1:$A$35,0),MATCH(WP$1,'[32]SPI Raw Data 1920'!$A$37:$AN$37,0))</f>
        <v>13.402448355011476</v>
      </c>
      <c r="WQ14" s="116">
        <f>INDEX('[32]SPI Raw Data 1920'!$A$1:$AN$35, MATCH($A14,'[32]SPI Raw Data 1920'!$A$1:$A$35,0),MATCH(WQ$1,'[32]SPI Raw Data 1920'!$A$37:$AN$37,0))</f>
        <v>17517</v>
      </c>
      <c r="WR14" s="116">
        <f>INDEX('[32]SPI Raw Data 1920'!$A$1:$AN$35, MATCH($A14,'[32]SPI Raw Data 1920'!$A$1:$A$35,0),MATCH(WR$1,'[32]SPI Raw Data 1920'!$A$37:$AN$37,0))</f>
        <v>1307</v>
      </c>
      <c r="WS14" s="115">
        <f>INDEX('[25]Corporate Management'!$B$6:$EY$40,MATCH($A14,'[25]Corporate Management'!$B$6:$B$40,0),MATCH(WS$1,'[25]Corporate Management'!$B$40:$EY$40,0))</f>
        <v>94.604791910283154</v>
      </c>
      <c r="WT14" s="131">
        <f>INDEX('[25]Corporate Management'!$B$6:$EY$40,MATCH($A14,'[25]Corporate Management'!$B$6:$B$40,0),MATCH(WT$1,'[25]Corporate Management'!$B$40:$EY$40,0))</f>
        <v>8145325</v>
      </c>
      <c r="WU14" s="131">
        <f>INDEX('[25]Corporate Management'!$B$6:$EY$40,MATCH($A14,'[25]Corporate Management'!$B$6:$B$40,0),MATCH(WU$1,'[25]Corporate Management'!$B$40:$EY$40,0))</f>
        <v>8609844</v>
      </c>
      <c r="WV14" s="116">
        <f>INDEX('[25]Corporate Management'!$B$6:$EY$40,MATCH($A14,'[25]Corporate Management'!$B$6:$B$40,0),MATCH(WV$1,'[25]Corporate Management'!$B$40:$EY$40,0))</f>
        <v>94.604084746432036</v>
      </c>
      <c r="WW14" s="131">
        <f>INDEX('[25]Corporate Management'!$B$6:$EY$40,MATCH($A14,'[25]Corporate Management'!$B$6:$B$40,0),MATCH(WW$1,'[25]Corporate Management'!$B$40:$EY$40,0))</f>
        <v>8360741</v>
      </c>
      <c r="WX14" s="131">
        <f>INDEX('[25]Corporate Management'!$B$6:$EY$40,MATCH($A14,'[25]Corporate Management'!$B$6:$B$40,0),MATCH(WX$1,'[25]Corporate Management'!$B$40:$EY$40,0))</f>
        <v>8837611</v>
      </c>
      <c r="WY14" s="116">
        <f>INDEX('[25]Corporate Management'!$B$6:$EY$40,MATCH($A14,'[25]Corporate Management'!$B$6:$B$40,0),MATCH(WY$1,'[25]Corporate Management'!$B$40:$EY$40,0))</f>
        <v>95.166929524986699</v>
      </c>
      <c r="WZ14" s="131">
        <f>INDEX('[25]Corporate Management'!$B$6:$EY$40,MATCH($A14,'[25]Corporate Management'!$B$6:$B$40,0),MATCH(WZ$1,'[25]Corporate Management'!$B$40:$EY$40,0))</f>
        <v>8537056</v>
      </c>
      <c r="XA14" s="131">
        <f>INDEX('[25]Corporate Management'!$B$6:$EY$40,MATCH($A14,'[25]Corporate Management'!$B$6:$B$40,0),MATCH(XA$1,'[25]Corporate Management'!$B$40:$EY$40,0))</f>
        <v>8970612</v>
      </c>
      <c r="XB14" s="116">
        <f>INDEX('[26]All Data'!$A$1:$Y$34,MATCH($A14,'[26]All Data'!$A$1:$A$34,0),MATCH(XB$1,'[26]All Data'!$A$1:$Y$1,0))</f>
        <v>95.198721026872789</v>
      </c>
      <c r="XC14" s="131">
        <f>INDEX('[26]All Data'!$A$1:$Y$34,MATCH($A14,'[26]All Data'!$A$1:$A$34,0),MATCH(XC$1,'[26]All Data'!$A$1:$Y$1,0))</f>
        <v>8740900</v>
      </c>
      <c r="XD14" s="131">
        <f>INDEX('[26]All Data'!$A$1:$Y$34,MATCH($A14,'[26]All Data'!$A$1:$A$34,0),MATCH(XD$1,'[26]All Data'!$A$1:$Y$1,0))</f>
        <v>9181741</v>
      </c>
      <c r="XE14" s="116">
        <f>INDEX('[27]All Data'!$A$1:$Y$34,MATCH($A14,'[27]All Data'!$A$1:$A$34,0),MATCH(XE$1,'[27]All Data'!$A$1:$Y$1,0))</f>
        <v>95.624091028511927</v>
      </c>
      <c r="XF14" s="131">
        <f>INDEX('[27]All Data'!$A$1:$Y$34,MATCH($A14,'[27]All Data'!$A$1:$A$34,0),MATCH(XF$1,'[27]All Data'!$A$1:$Y$1,0))</f>
        <v>8888112</v>
      </c>
      <c r="XG14" s="131">
        <f>INDEX('[27]All Data'!$A$1:$Y$34,MATCH($A14,'[27]All Data'!$A$1:$A$34,0),MATCH(XG$1,'[27]All Data'!$A$1:$Y$1,0))</f>
        <v>9294846</v>
      </c>
      <c r="XH14" s="116">
        <f>INDEX('[28]All Data'!$A$1:$AB$34,MATCH($A14,'[28]All Data'!$A$1:$A$34,0),MATCH(XH$1,'[28]All Data'!$A$1:$AB$1,0))</f>
        <v>95.877553893956915</v>
      </c>
      <c r="XI14" s="131">
        <f>INDEX('[28]All Data'!$A$1:$AB$34,MATCH($A14,'[28]All Data'!$A$1:$A$34,0),MATCH(XI$1,'[28]All Data'!$A$1:$AB$1,0))</f>
        <v>9069984</v>
      </c>
      <c r="XJ14" s="131">
        <f>INDEX('[28]All Data'!$A$1:$AB$34,MATCH($A14,'[28]All Data'!$A$1:$A$34,0),MATCH(XJ$1,'[28]All Data'!$A$1:$AB$1,0))</f>
        <v>9459966</v>
      </c>
      <c r="XK14" s="116">
        <f>INDEX('[29]SPI Raw Data 1617'!$A$3:$AN$37,MATCH($A14,'[29]SPI Raw Data 1617'!$A$3:$A$37,0),MATCH(XK$1,'[29]SPI Raw Data 1617'!$A$37:$AN$37,0))</f>
        <v>96.134582425079458</v>
      </c>
      <c r="XL14" s="131">
        <f>INDEX('[29]SPI Raw Data 1617'!$A$3:$AN$37,MATCH($A14,'[29]SPI Raw Data 1617'!$A$3:$A$37,0),MATCH(XL$1,'[29]SPI Raw Data 1617'!$A$37:$AN$37,0))</f>
        <v>9186066</v>
      </c>
      <c r="XM14" s="131">
        <f>INDEX('[29]SPI Raw Data 1617'!$A$3:$AN$37,MATCH($A14,'[29]SPI Raw Data 1617'!$A$3:$A$37,0),MATCH(XM$1,'[29]SPI Raw Data 1617'!$A$37:$AN$37,0))</f>
        <v>9555423</v>
      </c>
      <c r="XN14" s="116">
        <f>INDEX('[30]SPI Raw Data 1718'!$A$3:$AN$37,MATCH($A14,'[30]SPI Raw Data 1718'!$A$3:$A$37,0),MATCH(XN$1,'[30]SPI Raw Data 1718'!$A$37:$AN$37,0))</f>
        <v>95.754383852201769</v>
      </c>
      <c r="XO14" s="131">
        <f>INDEX('[30]SPI Raw Data 1718'!$A$3:$AN$37,MATCH($A14,'[30]SPI Raw Data 1718'!$A$3:$A$37,0),MATCH(XO$1,'[30]SPI Raw Data 1718'!$A$37:$AN$37,0))</f>
        <v>9684810</v>
      </c>
      <c r="XP14" s="131">
        <f>INDEX('[30]SPI Raw Data 1718'!$A$3:$AN$37,MATCH($A14,'[30]SPI Raw Data 1718'!$A$3:$A$37,0),MATCH(XP$1,'[30]SPI Raw Data 1718'!$A$37:$AN$37,0))</f>
        <v>10114221</v>
      </c>
      <c r="XQ14" s="116">
        <f>INDEX('[31]SPI Raw Data 1819'!$A$1:$AN$37,MATCH($A14,'[31]SPI Raw Data 1819'!$A$1:$A$37,0),MATCH(XQ$1,'[31]SPI Raw Data 1819'!$A$37:$AN$37,0))</f>
        <v>96.469875724515006</v>
      </c>
      <c r="XR14" s="197">
        <f>INDEX('[31]SPI Raw Data 1819'!$A$1:$AN$37,MATCH($A14,'[31]SPI Raw Data 1819'!$A$1:$A$37,0),MATCH(XR$1,'[31]SPI Raw Data 1819'!$A$37:$AN$37,0))</f>
        <v>10168906</v>
      </c>
      <c r="XS14" s="225">
        <f>INDEX('[31]SPI Raw Data 1819'!$A$1:$AN$37,MATCH($A14,'[31]SPI Raw Data 1819'!$A$1:$A$37,0),MATCH(XS$1,'[31]SPI Raw Data 1819'!$A$37:$AN$37,0))</f>
        <v>10541017</v>
      </c>
      <c r="XT14" s="116">
        <f>INDEX('[32]SPI Raw Data 1920'!$A$1:$AN$35, MATCH($A14,'[32]SPI Raw Data 1920'!$A$1:$A$35,0),MATCH(XT$1,'[32]SPI Raw Data 1920'!$A$37:$AN$37,0))</f>
        <v>96.187752633798837</v>
      </c>
      <c r="XU14" s="116">
        <f>INDEX('[32]SPI Raw Data 1920'!$A$1:$AN$35, MATCH($A14,'[32]SPI Raw Data 1920'!$A$1:$A$35,0),MATCH(XU$1,'[32]SPI Raw Data 1920'!$A$37:$AN$37,0))</f>
        <v>10817444.75</v>
      </c>
      <c r="XV14" s="116">
        <f>INDEX('[32]SPI Raw Data 1920'!$A$1:$AN$35, MATCH($A14,'[32]SPI Raw Data 1920'!$A$1:$A$35,0),MATCH(XV$1,'[32]SPI Raw Data 1920'!$A$37:$AN$37,0))</f>
        <v>11246176.83</v>
      </c>
      <c r="XW14" s="115">
        <f>INDEX('[25]Corporate Management'!$B$6:$EY$40,MATCH($A14,'[25]Corporate Management'!$B$6:$B$40,0),MATCH(XW$1,'[25]Corporate Management'!$B$40:$EY$40,0))</f>
        <v>88.425096921124464</v>
      </c>
      <c r="XX14" s="131">
        <f>INDEX('[25]Corporate Management'!$B$6:$EY$40,MATCH($A14,'[25]Corporate Management'!$B$6:$B$40,0),MATCH(XX$1,'[25]Corporate Management'!$B$40:$EY$40,0))</f>
        <v>50863</v>
      </c>
      <c r="XY14" s="131">
        <f>INDEX('[25]Corporate Management'!$B$6:$EY$40,MATCH($A14,'[25]Corporate Management'!$B$6:$B$40,0),MATCH(XY$1,'[25]Corporate Management'!$B$40:$EY$40,0))</f>
        <v>57521</v>
      </c>
      <c r="XZ14" s="116">
        <f>INDEX('[25]Corporate Management'!$B$6:$EY$40,MATCH($A14,'[25]Corporate Management'!$B$6:$B$40,0),MATCH(XZ$1,'[25]Corporate Management'!$B$40:$EY$40,0))</f>
        <v>85.740851198203572</v>
      </c>
      <c r="YA14" s="131">
        <f>INDEX('[25]Corporate Management'!$B$6:$EY$40,MATCH($A14,'[25]Corporate Management'!$B$6:$B$40,0),MATCH(YA$1,'[25]Corporate Management'!$B$40:$EY$40,0))</f>
        <v>48874</v>
      </c>
      <c r="YB14" s="131">
        <f>INDEX('[25]Corporate Management'!$B$6:$EY$40,MATCH($A14,'[25]Corporate Management'!$B$6:$B$40,0),MATCH(YB$1,'[25]Corporate Management'!$B$40:$EY$40,0))</f>
        <v>57002</v>
      </c>
      <c r="YC14" s="116">
        <f>INDEX('[25]Corporate Management'!$B$6:$EY$40,MATCH($A14,'[25]Corporate Management'!$B$6:$B$40,0),MATCH(YC$1,'[25]Corporate Management'!$B$40:$EY$40,0))</f>
        <v>93.67958230283044</v>
      </c>
      <c r="YD14" s="131">
        <f>INDEX('[25]Corporate Management'!$B$6:$EY$40,MATCH($A14,'[25]Corporate Management'!$B$6:$B$40,0),MATCH(YD$1,'[25]Corporate Management'!$B$40:$EY$40,0))</f>
        <v>47726</v>
      </c>
      <c r="YE14" s="131">
        <f>INDEX('[25]Corporate Management'!$B$6:$EY$40,MATCH($A14,'[25]Corporate Management'!$B$6:$B$40,0),MATCH(YE$1,'[25]Corporate Management'!$B$40:$EY$40,0))</f>
        <v>50946</v>
      </c>
      <c r="YF14" s="116">
        <f>INDEX('[26]All Data'!$A$1:$Y$34,MATCH($A14,'[26]All Data'!$A$1:$A$34,0),MATCH(YF$1,'[26]All Data'!$A$1:$Y$1,0))</f>
        <v>94.402366154399559</v>
      </c>
      <c r="YG14" s="131">
        <f>INDEX('[26]All Data'!$A$1:$Y$34,MATCH($A14,'[26]All Data'!$A$1:$A$34,0),MATCH(YG$1,'[26]All Data'!$A$1:$Y$1,0))</f>
        <v>47238</v>
      </c>
      <c r="YH14" s="131">
        <f>INDEX('[26]All Data'!$A$1:$Y$34,MATCH($A14,'[26]All Data'!$A$1:$A$34,0),MATCH(YH$1,'[26]All Data'!$A$1:$Y$1,0))</f>
        <v>50039</v>
      </c>
      <c r="YI14" s="116">
        <f>INDEX('[27]All Data'!$A$1:$Y$34,MATCH($A14,'[27]All Data'!$A$1:$A$34,0),MATCH(YI$1,'[27]All Data'!$A$1:$Y$1,0))</f>
        <v>94.767971764888387</v>
      </c>
      <c r="YJ14" s="131">
        <f>INDEX('[27]All Data'!$A$1:$Y$34,MATCH($A14,'[27]All Data'!$A$1:$A$34,0),MATCH(YJ$1,'[27]All Data'!$A$1:$Y$1,0))</f>
        <v>48869</v>
      </c>
      <c r="YK14" s="131">
        <f>INDEX('[27]All Data'!$A$1:$Y$34,MATCH($A14,'[27]All Data'!$A$1:$A$34,0),MATCH(YK$1,'[27]All Data'!$A$1:$Y$1,0))</f>
        <v>51567</v>
      </c>
      <c r="YL14" s="116">
        <f>INDEX('[28]All Data'!$A$1:$AB$34,MATCH($A14,'[28]All Data'!$A$1:$A$34,0),MATCH(YL$1,'[28]All Data'!$A$1:$AB$1,0))</f>
        <v>94.570519618239658</v>
      </c>
      <c r="YM14" s="131">
        <f>INDEX('[28]All Data'!$A$1:$AB$34,MATCH($A14,'[28]All Data'!$A$1:$A$34,0),MATCH(YM$1,'[28]All Data'!$A$1:$AB$1,0))</f>
        <v>44590</v>
      </c>
      <c r="YN14" s="131">
        <f>INDEX('[28]All Data'!$A$1:$AB$34,MATCH($A14,'[28]All Data'!$A$1:$A$34,0),MATCH(YN$1,'[28]All Data'!$A$1:$AB$1,0))</f>
        <v>47150</v>
      </c>
      <c r="YO14" s="116">
        <f>INDEX('[29]SPI Raw Data 1617'!$A$3:$AN$37,MATCH($A14,'[29]SPI Raw Data 1617'!$A$3:$A$37,0),MATCH(YO$1,'[29]SPI Raw Data 1617'!$A$37:$AN$37,0))</f>
        <v>95.278190523361388</v>
      </c>
      <c r="YP14" s="131">
        <f>INDEX('[29]SPI Raw Data 1617'!$A$3:$AN$37,MATCH($A14,'[29]SPI Raw Data 1617'!$A$3:$A$37,0),MATCH(YP$1,'[29]SPI Raw Data 1617'!$A$37:$AN$37,0))</f>
        <v>46168</v>
      </c>
      <c r="YQ14" s="131">
        <f>INDEX('[29]SPI Raw Data 1617'!$A$3:$AN$37,MATCH($A14,'[29]SPI Raw Data 1617'!$A$3:$A$37,0),MATCH(YQ$1,'[29]SPI Raw Data 1617'!$A$37:$AN$37,0))</f>
        <v>48456</v>
      </c>
      <c r="YR14" s="116">
        <f>INDEX('[30]SPI Raw Data 1718'!$A$3:$AN$37,MATCH($A14,'[30]SPI Raw Data 1718'!$A$3:$A$37,0),MATCH(YR$1,'[30]SPI Raw Data 1718'!$A$37:$AN$37,0))</f>
        <v>94.609112089049958</v>
      </c>
      <c r="YS14" s="131">
        <f>INDEX('[30]SPI Raw Data 1718'!$A$3:$AN$37,MATCH($A14,'[30]SPI Raw Data 1718'!$A$3:$A$37,0),MATCH(YS$1,'[30]SPI Raw Data 1718'!$A$37:$AN$37,0))</f>
        <v>43857</v>
      </c>
      <c r="YT14" s="131">
        <f>INDEX('[30]SPI Raw Data 1718'!$A$3:$AN$37,MATCH($A14,'[30]SPI Raw Data 1718'!$A$3:$A$37,0),MATCH(YT$1,'[30]SPI Raw Data 1718'!$A$37:$AN$37,0))</f>
        <v>46356</v>
      </c>
      <c r="YU14" s="116">
        <f>INDEX('[31]SPI Raw Data 1819'!$A$1:$AN$37,MATCH($A14,'[31]SPI Raw Data 1819'!$A$1:$A$37,0),MATCH(YU$1,'[31]SPI Raw Data 1819'!$A$37:$AN$37,0))</f>
        <v>95.909842485423383</v>
      </c>
      <c r="YV14" s="197">
        <f>INDEX('[31]SPI Raw Data 1819'!$A$1:$AN$37,MATCH($A14,'[31]SPI Raw Data 1819'!$A$1:$A$37,0),MATCH(YV$1,'[31]SPI Raw Data 1819'!$A$37:$AN$37,0))</f>
        <v>44084</v>
      </c>
      <c r="YW14" s="225">
        <f>INDEX('[31]SPI Raw Data 1819'!$A$1:$AN$37,MATCH($A14,'[31]SPI Raw Data 1819'!$A$1:$A$37,0),MATCH(YW$1,'[31]SPI Raw Data 1819'!$A$37:$AN$37,0))</f>
        <v>45964</v>
      </c>
      <c r="YX14" s="116">
        <f>INDEX('[32]SPI Raw Data 1920'!$A$1:$AN$35, MATCH($A14,'[32]SPI Raw Data 1920'!$A$1:$A$35,0),MATCH(YX$1,'[32]SPI Raw Data 1920'!$A$37:$AN$37,0))</f>
        <v>95.281161427118718</v>
      </c>
      <c r="YY14" s="116">
        <f>INDEX('[32]SPI Raw Data 1920'!$A$1:$AN$35, MATCH($A14,'[32]SPI Raw Data 1920'!$A$1:$A$35,0),MATCH(YY$1,'[32]SPI Raw Data 1920'!$A$37:$AN$37,0))</f>
        <v>44038</v>
      </c>
      <c r="YZ14" s="116">
        <f>INDEX('[32]SPI Raw Data 1920'!$A$1:$AN$35, MATCH($A14,'[32]SPI Raw Data 1920'!$A$1:$A$35,0),MATCH(YZ$1,'[32]SPI Raw Data 1920'!$A$37:$AN$37,0))</f>
        <v>46219</v>
      </c>
      <c r="ZA14" s="119">
        <f t="shared" si="44"/>
        <v>25.150415316785619</v>
      </c>
      <c r="ZB14" s="87">
        <v>5369</v>
      </c>
      <c r="ZC14" s="131">
        <f>INDEX([33]historic!$B$2:$K$35,MATCH($A14,[33]historic!$B$2:$B$35,0),MATCH(ZC$1,[33]historic!$B$2:$K$2,0))</f>
        <v>213475.6</v>
      </c>
      <c r="ZD14" s="116">
        <f t="shared" si="45"/>
        <v>25.016829419938343</v>
      </c>
      <c r="ZE14" s="131">
        <v>5448</v>
      </c>
      <c r="ZF14" s="131">
        <f>INDEX([33]historic!$B$2:$K$35,MATCH($A14,[33]historic!$B$2:$B$35,0),MATCH(ZF$1,[33]historic!$B$2:$K$2,0))</f>
        <v>217773.4</v>
      </c>
      <c r="ZG14" s="116">
        <f t="shared" si="46"/>
        <v>23.265962522108733</v>
      </c>
      <c r="ZH14" s="131">
        <v>4986</v>
      </c>
      <c r="ZI14" s="131">
        <f>INDEX([33]historic!$B$2:$K$35,MATCH($A14,[33]historic!$B$2:$B$35,0),MATCH(ZI$1,[33]historic!$B$2:$K$2,0))</f>
        <v>214304.47999999998</v>
      </c>
      <c r="ZJ14" s="116">
        <f t="shared" si="47"/>
        <v>24.278448593670053</v>
      </c>
      <c r="ZK14" s="87">
        <v>5229</v>
      </c>
      <c r="ZL14" s="131">
        <f>INDEX([33]historic!$B$2:$K$35,MATCH($A14,[33]historic!$B$2:$B$35,0),MATCH(ZL$1,[33]historic!$B$2:$K$2,0))</f>
        <v>215376.2</v>
      </c>
      <c r="ZM14" s="116">
        <f t="shared" si="48"/>
        <v>26.618636637747002</v>
      </c>
      <c r="ZN14" s="87">
        <v>5454</v>
      </c>
      <c r="ZO14" s="131">
        <f>INDEX([33]historic!$B$2:$K$35,MATCH($A14,[33]historic!$B$2:$B$35,0),MATCH(ZO$1,[33]historic!$B$2:$K$2,0))</f>
        <v>204894.04</v>
      </c>
      <c r="ZP14" s="116">
        <f t="shared" si="49"/>
        <v>31.79448439257084</v>
      </c>
      <c r="ZQ14" s="87">
        <v>5165</v>
      </c>
      <c r="ZR14" s="131">
        <f>INDEX([33]historic!$B$2:$K$35,MATCH($A14,[33]historic!$B$2:$B$35,0),MATCH(ZR$1,[33]historic!$B$2:$K$2,0))</f>
        <v>162449.56</v>
      </c>
      <c r="ZS14" s="116">
        <f t="shared" si="50"/>
        <v>42.150311286751204</v>
      </c>
      <c r="ZT14" s="87">
        <f>INDEX('[2]All Previous Years'!$A$1:$EX$34,MATCH($A14,'[2]All Previous Years'!$A$1:$A$34,0),MATCH(ZT$1,'[2]All Previous Years'!$A$1:$EX$1,0))</f>
        <v>5094</v>
      </c>
      <c r="ZU14" s="131">
        <f>INDEX([33]historic!$B$2:$K$35,MATCH($A14,[33]historic!$B$2:$B$35,0),MATCH(ZU$1,[33]historic!$B$2:$K$2,0))</f>
        <v>120853.2</v>
      </c>
      <c r="ZV14" s="116">
        <f t="shared" si="51"/>
        <v>41.237254896456122</v>
      </c>
      <c r="ZW14" s="32">
        <f>INDEX([4]Sheet1!$A$1:$CJ$34, MATCH($A14, [4]Sheet1!$A$1:$A$34, 0), MATCH(ZW$1, [4]Sheet1!$A$1:$CJ$1, 0))</f>
        <v>5288</v>
      </c>
      <c r="ZX14" s="131">
        <f>INDEX([33]historic!$B$2:$K$35,MATCH($A14,[33]historic!$B$2:$B$35,0),MATCH(ZX$1,[33]historic!$B$2:$K$2,0))</f>
        <v>128233.56000000001</v>
      </c>
      <c r="ZY14" s="88">
        <f>INDEX('[6]Finance Indicators'!$B$3:$BO$35,MATCH($A14,'[6]Finance Indicators'!$A$3:$A$35,0),MATCH(ZY$1,'[6]Finance Indicators'!$B$2:$BO$2,0))</f>
        <v>51.005887169090414</v>
      </c>
      <c r="ZZ14" s="88">
        <f>INDEX('[6]Finance Indicators'!$B$3:$BO$35,MATCH($A14,'[6]Finance Indicators'!$A$3:$A$35,0),MATCH(ZZ$1,'[6]Finance Indicators'!$B$2:$BO$2,0))</f>
        <v>5233</v>
      </c>
      <c r="AAA14" s="88">
        <f>INDEX('[6]Finance Indicators'!$B$3:$BO$35,MATCH($A14,'[6]Finance Indicators'!$A$3:$A$35,0),MATCH(AAA$1,'[6]Finance Indicators'!$B$2:$BO$2,0))</f>
        <v>102596</v>
      </c>
      <c r="AAB14" s="88">
        <f t="array" ref="AAB14">INDEX('[7]Finance Indicators'!$A$2:$BO$35,MATCH($A14,'[7]Finance Indicators'!$A$2:$A$35,0),MATCH(AAB$1,'[7]Finance Indicators'!$A$2:$BO$2,0))</f>
        <v>60.928777490539886</v>
      </c>
      <c r="AAC14" s="250">
        <f t="array" ref="AAC14">INDEX('[7]Finance Indicators'!$A$2:$BO$35,MATCH($A14,'[7]Finance Indicators'!$A$2:$A$35,0),MATCH(AAC$1,'[7]Finance Indicators'!$A$2:$BO$2,0))</f>
        <v>6505</v>
      </c>
      <c r="AAD14" s="277">
        <f t="array" ref="AAD14">INDEX('[7]Finance Indicators'!$A$2:$BO$35,MATCH($A14,'[7]Finance Indicators'!$A$2:$A$35,0),MATCH(AAD$1,'[7]Finance Indicators'!$A$2:$BO$2,0))</f>
        <v>106764</v>
      </c>
      <c r="AAE14" s="121">
        <f>(ZA14*100)/Deflators!$B$2</f>
        <v>29.627780287762423</v>
      </c>
      <c r="AAF14" s="137">
        <f>(ZD14*100)/Deflators!$B$3</f>
        <v>29.030271746453472</v>
      </c>
      <c r="AAG14" s="137">
        <f>(ZG14*100)/Deflators!$B$4</f>
        <v>26.45755753013735</v>
      </c>
      <c r="AAH14" s="137">
        <f>(ZJ14*100)/Deflators!$B$5</f>
        <v>27.119796447414817</v>
      </c>
      <c r="AAI14" s="137">
        <f>(ZM14*100)/Deflators!$B$6</f>
        <v>29.329439404111405</v>
      </c>
      <c r="AAJ14" s="137">
        <f>(ZP14*100)/Deflators!$B$7</f>
        <v>34.748848900517274</v>
      </c>
      <c r="AAK14" s="137">
        <f>(ZS14*100)/Deflators!$B$8</f>
        <v>44.95438607240343</v>
      </c>
      <c r="AAL14" s="137">
        <f>(ZV14*100)/Deflators!$B$9</f>
        <v>43.219586039538619</v>
      </c>
      <c r="AAM14" s="137">
        <f>(ZY14*100)/Deflators!$B$10</f>
        <v>52.252032837216987</v>
      </c>
      <c r="AAN14" s="245">
        <f>(AAB14*100)/Deflators!$B$11</f>
        <v>60.928777490539886</v>
      </c>
      <c r="AAO14" s="124">
        <f>IFERROR((AAP14/AAQ14)*100, "")</f>
        <v>0.39836903032291326</v>
      </c>
      <c r="AAP14" s="87">
        <v>85</v>
      </c>
      <c r="AAQ14" s="131">
        <v>21337</v>
      </c>
      <c r="AAR14" s="122">
        <f t="shared" si="53"/>
        <v>0.44720979972778535</v>
      </c>
      <c r="AAS14" s="131">
        <v>92</v>
      </c>
      <c r="AAT14" s="131">
        <v>20572</v>
      </c>
      <c r="AAU14" s="122">
        <f t="shared" si="54"/>
        <v>0.76759679443854401</v>
      </c>
      <c r="AAV14" s="87">
        <v>159</v>
      </c>
      <c r="AAW14" s="131">
        <v>20714</v>
      </c>
      <c r="AAX14" s="122">
        <f t="shared" si="55"/>
        <v>1.4422167580858709</v>
      </c>
      <c r="AAY14" s="87">
        <v>305</v>
      </c>
      <c r="AAZ14" s="87">
        <v>21148</v>
      </c>
      <c r="ABA14" s="122">
        <f t="shared" si="56"/>
        <v>2.7122641509433962</v>
      </c>
      <c r="ABB14" s="87">
        <v>598</v>
      </c>
      <c r="ABC14" s="87">
        <v>22048</v>
      </c>
      <c r="ABD14" s="122">
        <f t="shared" si="57"/>
        <v>3.0161898425371483</v>
      </c>
      <c r="ABE14" s="87">
        <v>680</v>
      </c>
      <c r="ABF14" s="87">
        <v>22545</v>
      </c>
      <c r="ABG14" s="122">
        <f t="shared" si="58"/>
        <v>2.9963421277920461</v>
      </c>
      <c r="ABH14" s="87">
        <f>INDEX('[2]All Previous Years'!$A$1:$EX$34,MATCH($A14,'[2]All Previous Years'!$A$1:$A$34,0),MATCH(ABH$1,'[2]All Previous Years'!$A$1:$EX$1,0))</f>
        <v>770</v>
      </c>
      <c r="ABI14" s="87">
        <f>INDEX('[2]All Previous Years'!$A$1:$EX$34,MATCH($A14,'[2]All Previous Years'!$A$1:$A$34,0),MATCH(ABI$1,'[2]All Previous Years'!$A$1:$EX$1,0))</f>
        <v>25698</v>
      </c>
      <c r="ABJ14" s="88">
        <f t="shared" si="59"/>
        <v>2.8540756644702747</v>
      </c>
      <c r="ABK14" s="32">
        <f>INDEX([4]Sheet1!$A$1:$CJ$34, MATCH($A14, [4]Sheet1!$A$1:$A$34, 0), MATCH(ABK$1, [4]Sheet1!$A$1:$CJ$1, 0))</f>
        <v>771</v>
      </c>
      <c r="ABL14" s="32">
        <f>INDEX([4]Sheet1!$A$1:$CJ$34, MATCH($A14, [4]Sheet1!$A$1:$A$34, 0), MATCH(ABL$1, [4]Sheet1!$A$1:$CJ$1, 0))</f>
        <v>27014</v>
      </c>
      <c r="ABM14" s="88">
        <f>INDEX('[6]Finance Indicators'!$B$3:$BO$35,MATCH($A14,'[6]Finance Indicators'!$A$3:$A$35,0),MATCH(ABM$1,'[6]Finance Indicators'!$B$2:$BO$2,0))</f>
        <v>2.7527853286879282</v>
      </c>
      <c r="ABN14" s="88">
        <f>INDEX('[6]Finance Indicators'!$B$3:$BO$35,MATCH($A14,'[6]Finance Indicators'!$A$3:$A$35,0),MATCH(ABN$1,'[6]Finance Indicators'!$B$2:$BO$2,0))</f>
        <v>719</v>
      </c>
      <c r="ABO14" s="88">
        <f>INDEX('[6]Finance Indicators'!$B$3:$BO$35,MATCH($A14,'[6]Finance Indicators'!$A$3:$A$35,0),MATCH(ABO$1,'[6]Finance Indicators'!$B$2:$BO$2,0))</f>
        <v>26119</v>
      </c>
      <c r="ABP14" s="250">
        <f t="array" ref="ABP14">INDEX('[7]Finance Indicators'!$A$2:$BO$35,MATCH($A14,'[7]Finance Indicators'!$A$2:$A$35,0),MATCH(ABP$1,'[7]Finance Indicators'!$A$2:$BO$2,0))</f>
        <v>2.3090939208216001</v>
      </c>
      <c r="ABQ14" s="250">
        <f t="array" ref="ABQ14">INDEX('[7]Finance Indicators'!$A$2:$BO$35,MATCH($A14,'[7]Finance Indicators'!$A$2:$A$35,0),MATCH(ABQ$1,'[7]Finance Indicators'!$A$2:$BO$2,0))</f>
        <v>697</v>
      </c>
      <c r="ABR14" s="250">
        <f t="array" ref="ABR14">INDEX('[7]Finance Indicators'!$A$2:$BO$35,MATCH($A14,'[7]Finance Indicators'!$A$2:$A$35,0),MATCH(ABR$1,'[7]Finance Indicators'!$A$2:$BO$2,0))</f>
        <v>30185</v>
      </c>
      <c r="ABS14" s="115">
        <f>INDEX([34]historic!$L$1:$U$34,MATCH($A14,[34]historic!$L$1:$L$34,0),MATCH(ABS$1,[34]historic!$L$1:$U$1,0))</f>
        <v>67.405063291139243</v>
      </c>
      <c r="ABT14" s="116">
        <f>INDEX([34]historic!$L$1:$U$34,MATCH($A14,[34]historic!$L$1:$L$34,0),MATCH(ABT$1,[34]historic!$L$1:$U$1,0))</f>
        <v>68.429003021148034</v>
      </c>
      <c r="ABU14" s="116">
        <f>INDEX([34]historic!$L$1:$U$34,MATCH($A14,[34]historic!$L$1:$L$34,0),MATCH(ABU$1,[34]historic!$L$1:$U$1,0))</f>
        <v>70.046082949308754</v>
      </c>
      <c r="ABV14" s="116">
        <f>INDEX([34]historic!$L$1:$U$34,MATCH($A14,[34]historic!$L$1:$L$34,0),MATCH(ABV$1,[34]historic!$L$1:$U$1,0))</f>
        <v>69.21875</v>
      </c>
      <c r="ABW14" s="116">
        <f>INDEX([34]historic!$L$1:$U$34,MATCH($A14,[34]historic!$L$1:$L$34,0),MATCH(ABW$1,[34]historic!$L$1:$U$1,0))</f>
        <v>69.592476489028215</v>
      </c>
      <c r="ABX14" s="116">
        <f>INDEX([34]historic!$L$1:$U$34,MATCH($A14,[34]historic!$L$1:$L$34,0),MATCH(ABX$1,[34]historic!$L$1:$U$1,0))</f>
        <v>68.790849673202615</v>
      </c>
      <c r="ABY14" s="116">
        <f>INDEX([34]historic!$L$1:$U$34,MATCH($A14,[34]historic!$L$1:$L$34,0),MATCH(ABY$1,[34]historic!$L$1:$U$1,0))</f>
        <v>68.108974358974365</v>
      </c>
      <c r="ABZ14" s="116">
        <f>INDEX([34]historic!$L$1:$U$34,MATCH($A14,[34]historic!$L$1:$L$34,0),MATCH(ABZ$1,[34]historic!$L$1:$U$1,0))</f>
        <v>65.892857142857139</v>
      </c>
      <c r="ACA14" s="88">
        <f>INDEX('[15]1819 Collected Indicators'!$A$3:$CV$36,MATCH($A14,'[15]1819 Collected Indicators'!$A$3:$A$36,0),MATCH(ACA$1,'[15]1819 Collected Indicators'!$A$3:$CV$3,0))</f>
        <v>57.238307349665931</v>
      </c>
      <c r="ACB14" s="255">
        <f>INDEX('[11]1920 Collected Indicators'!$A$3:$CV$36,MATCH($A14,'[11]1920 Collected Indicators'!$A$3:$A$36,0),MATCH(ACB$1,'[11]1920 Collected Indicators'!$A$3:$CV$3,0))</f>
        <v>62</v>
      </c>
      <c r="ACC14" s="133">
        <v>84.4833</v>
      </c>
      <c r="ACD14" s="116">
        <v>82.968201413270521</v>
      </c>
      <c r="ACE14" s="88">
        <f>INDEX('[14]1718 Collected Indicators'!$A$3:$CH$36,MATCH($A14,'[14]1718 Collected Indicators'!$A$3:$A$36,0),MATCH(ACE$1,'[14]1718 Collected Indicators'!$A$3:$CH$3,0))</f>
        <v>85.44</v>
      </c>
      <c r="ACF14" s="120" t="e">
        <f>INDEX('[11]1920 Collected Indicators'!$A$3:$CV$36,MATCH($A14,'[11]1920 Collected Indicators'!$A$3:$A$36,0),MATCH(ACF$1,'[11]1920 Collected Indicators'!$A$3:$CV$3,0))</f>
        <v>#N/A</v>
      </c>
      <c r="ACG14" s="115">
        <v>91.5124</v>
      </c>
      <c r="ACH14" s="116">
        <v>92.207349707016391</v>
      </c>
      <c r="ACI14" s="116">
        <f>INDEX('[14]1718 Collected Indicators'!$A$3:$CH$36,MATCH($A14,'[14]1718 Collected Indicators'!$A$3:$A$36,0),MATCH(ACI$1,'[14]1718 Collected Indicators'!$A$3:$CH$3,0))</f>
        <v>70.650000000000006</v>
      </c>
      <c r="ACJ14" s="120">
        <f>INDEX('[11]1920 Collected Indicators'!$A$3:$CV$36,MATCH($A14,'[11]1920 Collected Indicators'!$A$3:$A$36,0),MATCH(ACJ$1,'[11]1920 Collected Indicators'!$A$3:$CV$3,0))</f>
        <v>85.846100000000007</v>
      </c>
      <c r="ACK14" s="115">
        <f>INDEX('[35]Raw Data'!$A$1:$BK$34,MATCH($A14,'[35]Raw Data'!$A$1:$A$34,0),MATCH(ACK$1,'[35]Raw Data'!$A$1:$BK$1,0))</f>
        <v>88.39</v>
      </c>
      <c r="ACL14" s="116">
        <f>INDEX('[35]Raw Data'!$A$1:$BK$34,MATCH($A14,'[35]Raw Data'!$A$1:$A$34,0),MATCH(ACL$1,'[35]Raw Data'!$A$1:$BK$1,0))</f>
        <v>87.84</v>
      </c>
      <c r="ACM14" s="136">
        <f>INDEX('[35]Raw Data'!$A$1:$BK$34,MATCH($A14,'[35]Raw Data'!$A$1:$A$34,0),MATCH(ACM$1,'[35]Raw Data'!$A$1:$BK$1,0))</f>
        <v>78.88</v>
      </c>
      <c r="ACN14" s="120">
        <f>INDEX('[11]1920 Collected Indicators'!$A$3:$CV$36,MATCH($A14,'[11]1920 Collected Indicators'!$A$3:$A$36,0),MATCH(ACN$1,'[11]1920 Collected Indicators'!$A$3:$CV$3,0))</f>
        <v>80.577299999999994</v>
      </c>
      <c r="ACO14" s="115">
        <f>INDEX('[35]Raw Data'!$A$1:$BK$34,MATCH($A14,'[35]Raw Data'!$A$1:$A$34,0),MATCH(ACO$1,'[35]Raw Data'!$A$1:$BK$1,0))</f>
        <v>81.430000000000007</v>
      </c>
      <c r="ACP14" s="116">
        <f>INDEX('[35]Raw Data'!$A$1:$BK$34,MATCH($A14,'[35]Raw Data'!$A$1:$A$34,0),MATCH(ACP$1,'[35]Raw Data'!$A$1:$BK$1,0))</f>
        <v>75</v>
      </c>
      <c r="ACQ14" s="136">
        <f>INDEX('[35]Raw Data'!$A$1:$BK$34,MATCH($A14,'[35]Raw Data'!$A$1:$A$34,0),MATCH(ACQ$1,'[35]Raw Data'!$A$1:$BK$1,0))</f>
        <v>66.33</v>
      </c>
      <c r="ACR14" s="120">
        <f>INDEX('[11]1920 Collected Indicators'!$A$3:$CV$36,MATCH($A14,'[11]1920 Collected Indicators'!$A$3:$A$36,0),MATCH(ACR$1,'[11]1920 Collected Indicators'!$A$3:$CV$3,0))</f>
        <v>70.181299999999993</v>
      </c>
      <c r="ACS14" s="115">
        <f>INDEX('[35]Raw Data'!$A$1:$BK$34,MATCH($A14,'[35]Raw Data'!$A$1:$A$34,0),MATCH(ACS$1,'[35]Raw Data'!$A$1:$BK$1,0))</f>
        <v>52.49</v>
      </c>
      <c r="ACT14" s="116">
        <f>INDEX('[35]Raw Data'!$A$1:$BK$34,MATCH($A14,'[35]Raw Data'!$A$1:$A$34,0),MATCH(ACT$1,'[35]Raw Data'!$A$1:$BK$1,0))</f>
        <v>54.46</v>
      </c>
      <c r="ACU14" s="136">
        <f>INDEX('[35]Raw Data'!$A$1:$BK$34,MATCH($A14,'[35]Raw Data'!$A$1:$A$34,0),MATCH(ACU$1,'[35]Raw Data'!$A$1:$BK$1,0))</f>
        <v>40.54</v>
      </c>
      <c r="ACV14" s="120">
        <f>INDEX('[11]1920 Collected Indicators'!$A$3:$CV$36,MATCH($A14,'[11]1920 Collected Indicators'!$A$3:$A$36,0),MATCH(ACV$1,'[11]1920 Collected Indicators'!$A$3:$CV$3,0))</f>
        <v>39.369900000000001</v>
      </c>
      <c r="ACW14" s="115">
        <f t="shared" si="60"/>
        <v>604.04858299595139</v>
      </c>
      <c r="ACX14" s="87">
        <v>5968</v>
      </c>
      <c r="ACY14" s="87">
        <f t="array" ref="ACY14">INDEX([36]Historic!$B$2:$K$35,MATCH($A14,[36]Historic!$B$2:$B$35,0),MATCH(ACY$1,[36]Historic!$B$2:$K$2,0))</f>
        <v>190</v>
      </c>
      <c r="ACZ14" s="116">
        <f t="shared" si="61"/>
        <v>665.38461538461536</v>
      </c>
      <c r="ADA14" s="87">
        <v>6574</v>
      </c>
      <c r="ADB14" s="87">
        <f t="array" ref="ADB14">INDEX([36]Historic!$B$2:$K$35,MATCH($A14,[36]Historic!$B$2:$B$35,0),MATCH(ADB$1,[36]Historic!$B$2:$K$2,0))</f>
        <v>190</v>
      </c>
      <c r="ADC14" s="116">
        <f t="shared" si="62"/>
        <v>656.517094017094</v>
      </c>
      <c r="ADD14" s="87">
        <v>6145</v>
      </c>
      <c r="ADE14" s="87">
        <f t="array" ref="ADE14">INDEX([36]Historic!$B$2:$K$35,MATCH($A14,[36]Historic!$B$2:$B$35,0),MATCH(ADE$1,[36]Historic!$B$2:$K$2,0))</f>
        <v>180</v>
      </c>
      <c r="ADF14" s="116">
        <f t="shared" si="63"/>
        <v>625.42735042735046</v>
      </c>
      <c r="ADG14" s="87">
        <v>5854</v>
      </c>
      <c r="ADH14" s="87">
        <f t="array" ref="ADH14">INDEX([36]Historic!$B$2:$K$35,MATCH($A14,[36]Historic!$B$2:$B$35,0),MATCH(ADH$1,[36]Historic!$B$2:$K$2,0))</f>
        <v>180</v>
      </c>
      <c r="ADI14" s="116">
        <f t="shared" si="64"/>
        <v>612.60683760683764</v>
      </c>
      <c r="ADJ14" s="87">
        <v>5734</v>
      </c>
      <c r="ADK14" s="87">
        <f t="array" ref="ADK14">INDEX([36]Historic!$B$2:$K$35,MATCH($A14,[36]Historic!$B$2:$B$35,0),MATCH(ADK$1,[36]Historic!$B$2:$K$2,0))</f>
        <v>180</v>
      </c>
      <c r="ADL14" s="116">
        <f t="shared" si="65"/>
        <v>612.44939271255055</v>
      </c>
      <c r="ADM14" s="87">
        <v>6051</v>
      </c>
      <c r="ADN14" s="87">
        <f t="array" ref="ADN14">INDEX([36]Historic!$B$2:$K$35,MATCH($A14,[36]Historic!$B$2:$B$35,0),MATCH(ADN$1,[36]Historic!$B$2:$K$2,0))</f>
        <v>190</v>
      </c>
      <c r="ADO14" s="116">
        <f t="shared" si="66"/>
        <v>650</v>
      </c>
      <c r="ADP14" s="87">
        <f>INDEX('[2]All Previous Years'!$A$1:$EX$34,MATCH($A14,'[2]All Previous Years'!$A$1:$A$34,0),MATCH(ADP$1,'[2]All Previous Years'!$A$1:$EX$1,0))</f>
        <v>6422</v>
      </c>
      <c r="ADQ14" s="87">
        <f t="array" ref="ADQ14">INDEX([36]Historic!$B$2:$K$35,MATCH($A14,[36]Historic!$B$2:$B$35,0),MATCH(ADQ$1,[36]Historic!$B$2:$K$2,0))</f>
        <v>190</v>
      </c>
      <c r="ADR14" s="116">
        <f t="shared" si="67"/>
        <v>489.17004048582993</v>
      </c>
      <c r="ADS14" s="32">
        <f>INDEX([4]Sheet1!$A$1:$CJ$34, MATCH($A14, [4]Sheet1!$A$1:$A$34, 0), MATCH(ADS$1, [4]Sheet1!$A$1:$CJ$1, 0))</f>
        <v>4833</v>
      </c>
      <c r="ADT14" s="87">
        <f t="array" ref="ADT14">INDEX([36]Historic!$B$2:$K$35,MATCH($A14,[36]Historic!$B$2:$B$35,0),MATCH(ADT$1,[36]Historic!$B$2:$K$2,0))</f>
        <v>190</v>
      </c>
      <c r="ADU14" s="88">
        <f>INDEX('[6]Finance Indicators'!$B$3:$BO$35,MATCH($A14,'[6]Finance Indicators'!$A$3:$A$35,0),MATCH(ADU$1,'[6]Finance Indicators'!$B$2:$BO$2,0))</f>
        <v>599.49392712550605</v>
      </c>
      <c r="ADV14" s="88">
        <f>INDEX('[6]Finance Indicators'!$B$3:$BO$35,MATCH($A14,'[6]Finance Indicators'!$A$3:$A$35,0),MATCH(ADV$1,'[6]Finance Indicators'!$B$2:$BO$2,0))</f>
        <v>5923</v>
      </c>
      <c r="ADW14" s="88">
        <f>INDEX('[6]Finance Indicators'!$B$3:$BO$35,MATCH($A14,'[6]Finance Indicators'!$A$3:$A$35,0),MATCH(ADW$1,'[6]Finance Indicators'!$B$2:$BO$2,0))</f>
        <v>190</v>
      </c>
      <c r="ADX14" s="88">
        <f t="array" ref="ADX14">INDEX('[7]Finance Indicators'!$A$2:$BO$35,MATCH($A14,'[7]Finance Indicators'!$A$2:$A$35,0),MATCH(ADX$1,'[7]Finance Indicators'!$A$2:$BO$2,0))</f>
        <v>623.07692307692309</v>
      </c>
      <c r="ADY14" s="250">
        <f t="array" ref="ADY14">INDEX('[7]Finance Indicators'!$A$2:$BO$35,MATCH($A14,'[7]Finance Indicators'!$A$2:$A$35,0),MATCH(ADY$1,'[7]Finance Indicators'!$A$2:$BO$2,0))</f>
        <v>6156</v>
      </c>
      <c r="ADZ14" s="277">
        <f t="array" ref="ADZ14">INDEX('[7]Finance Indicators'!$A$2:$BO$35,MATCH($A14,'[7]Finance Indicators'!$A$2:$A$35,0),MATCH(ADZ$1,'[7]Finance Indicators'!$A$2:$BO$2,0))</f>
        <v>190</v>
      </c>
      <c r="AEA14" s="121">
        <f>(ACW14*100)/Deflators!$B$2</f>
        <v>711.58342614699905</v>
      </c>
      <c r="AEB14" s="137">
        <f>(ACZ14*100)/Deflators!$B$3</f>
        <v>772.13206662910579</v>
      </c>
      <c r="AEC14" s="137">
        <f>(ADC14*100)/Deflators!$B$4</f>
        <v>746.57727003428204</v>
      </c>
      <c r="AED14" s="137">
        <f>(ADF14*100)/Deflators!$B$5</f>
        <v>698.62216981434142</v>
      </c>
      <c r="AEE14" s="137">
        <f>(ADI14*100)/Deflators!$B$6</f>
        <v>674.99381604898076</v>
      </c>
      <c r="AEF14" s="137">
        <f>(ADL14*100)/Deflators!$B$7</f>
        <v>669.35859515164066</v>
      </c>
      <c r="AEG14" s="137">
        <f>(ADO14*100)/Deflators!$B$8</f>
        <v>693.2416405723402</v>
      </c>
      <c r="AEH14" s="137">
        <f>(ADR14*100)/Deflators!$B$9</f>
        <v>512.68511218380854</v>
      </c>
      <c r="AEI14" s="137">
        <f>(ADU14*100)/Deflators!$B$10</f>
        <v>614.14040818521312</v>
      </c>
      <c r="AEJ14" s="245">
        <f>(ADX14*100)/Deflators!$B$11</f>
        <v>623.07692307692309</v>
      </c>
      <c r="AEK14" s="115">
        <f>INDEX('[35]Raw Data'!$A$1:$BK$34,MATCH($A14,'[35]Raw Data'!$A$1:$A$34,0),MATCH(AEK$1,'[35]Raw Data'!$A$1:$BK$1,0))</f>
        <v>76.604554865424433</v>
      </c>
      <c r="AEL14" s="197">
        <f>INDEX('[35]Raw Data'!$A$1:$BK$34,MATCH($A14,'[35]Raw Data'!$A$1:$A$34,0),MATCH(AEL$1,'[35]Raw Data'!$A$1:$BK$1,0))</f>
        <v>518</v>
      </c>
      <c r="AEM14" s="197">
        <f>INDEX('[35]Raw Data'!$A$1:$BK$34,MATCH($A14,'[35]Raw Data'!$A$1:$A$34,0),MATCH(AEM$1,'[35]Raw Data'!$A$1:$BK$1,0))</f>
        <v>6762</v>
      </c>
      <c r="AEN14" s="116">
        <f>INDEX('[35]Raw Data'!$A$1:$BK$34,MATCH($A14,'[35]Raw Data'!$A$1:$A$34,0),MATCH(AEN$1,'[35]Raw Data'!$A$1:$BK$1,0))</f>
        <v>85.97494974485852</v>
      </c>
      <c r="AEO14" s="197">
        <f>INDEX('[35]Raw Data'!$A$1:$BK$34,MATCH($A14,'[35]Raw Data'!$A$1:$A$34,0),MATCH(AEO$1,'[35]Raw Data'!$A$1:$BK$1,0))</f>
        <v>556</v>
      </c>
      <c r="AEP14" s="197">
        <f>INDEX('[35]Raw Data'!$A$1:$BK$34,MATCH($A14,'[35]Raw Data'!$A$1:$A$34,0),MATCH(AEP$1,'[35]Raw Data'!$A$1:$BK$1,0))</f>
        <v>6467</v>
      </c>
      <c r="AEQ14" s="116">
        <f>INDEX('[35]Raw Data'!$A$1:$BK$34,MATCH($A14,'[35]Raw Data'!$A$1:$A$34,0),MATCH(AEQ$1,'[35]Raw Data'!$A$1:$BK$1,0))</f>
        <v>106.14089775561098</v>
      </c>
      <c r="AER14" s="197">
        <f>INDEX('[35]Raw Data'!$A$1:$BK$34,MATCH($A14,'[35]Raw Data'!$A$1:$A$34,0),MATCH(AER$1,'[35]Raw Data'!$A$1:$BK$1,0))</f>
        <v>681</v>
      </c>
      <c r="AES14" s="197">
        <f>INDEX('[35]Raw Data'!$A$1:$BK$34,MATCH($A14,'[35]Raw Data'!$A$1:$A$34,0),MATCH(AES$1,'[35]Raw Data'!$A$1:$BK$1,0))</f>
        <v>6416</v>
      </c>
      <c r="AET14" s="116">
        <f>INDEX('[35]Raw Data'!$A$1:$BK$34,MATCH($A14,'[35]Raw Data'!$A$1:$A$34,0),MATCH(AET$1,'[35]Raw Data'!$A$1:$BK$1,0))</f>
        <v>85.818624467437616</v>
      </c>
      <c r="AEU14" s="197">
        <f>INDEX('[35]Raw Data'!$A$1:$BK$34,MATCH($A14,'[35]Raw Data'!$A$1:$A$34,0),MATCH(AEU$1,'[35]Raw Data'!$A$1:$BK$1,0))</f>
        <v>564</v>
      </c>
      <c r="AEV14" s="197">
        <f>INDEX('[35]Raw Data'!$A$1:$BK$34,MATCH($A14,'[35]Raw Data'!$A$1:$A$34,0),MATCH(AEV$1,'[35]Raw Data'!$A$1:$BK$1,0))</f>
        <v>6572</v>
      </c>
      <c r="AEW14" s="116">
        <f>INDEX('[35]Raw Data'!$A$1:$BK$34,MATCH($A14,'[35]Raw Data'!$A$1:$A$34,0),MATCH(AEW$1,'[35]Raw Data'!$A$1:$BK$1,0))</f>
        <v>79.372549019607845</v>
      </c>
      <c r="AEX14" s="197">
        <f>INDEX('[35]Raw Data'!$A$1:$BK$34,MATCH($A14,'[35]Raw Data'!$A$1:$A$34,0),MATCH(AEX$1,'[35]Raw Data'!$A$1:$BK$1,0))</f>
        <v>506</v>
      </c>
      <c r="AEY14" s="197">
        <f>INDEX('[35]Raw Data'!$A$1:$BK$34,MATCH($A14,'[35]Raw Data'!$A$1:$A$34,0),MATCH(AEY$1,'[35]Raw Data'!$A$1:$BK$1,0))</f>
        <v>6375</v>
      </c>
      <c r="AEZ14" s="116">
        <f>INDEX('[35]Raw Data'!$A$1:$BK$34,MATCH($A14,'[35]Raw Data'!$A$1:$A$34,0),MATCH(AEZ$1,'[35]Raw Data'!$A$1:$BK$1,0))</f>
        <v>85.463842220598977</v>
      </c>
      <c r="AFA14" s="197">
        <f>INDEX('[35]Raw Data'!$A$1:$BK$34,MATCH($A14,'[35]Raw Data'!$A$1:$A$34,0),MATCH(AFA$1,'[35]Raw Data'!$A$1:$BK$1,0))</f>
        <v>585</v>
      </c>
      <c r="AFB14" s="197">
        <f>INDEX('[35]Raw Data'!$A$1:$BK$34,MATCH($A14,'[35]Raw Data'!$A$1:$A$34,0),MATCH(AFB$1,'[35]Raw Data'!$A$1:$BK$1,0))</f>
        <v>6845</v>
      </c>
      <c r="AFC14" s="116">
        <f>INDEX('[35]Raw Data'!$A$1:$BK$34,MATCH($A14,'[35]Raw Data'!$A$1:$A$34,0),MATCH(AFC$1,'[35]Raw Data'!$A$1:$BK$1,0))</f>
        <v>88.164079190998436</v>
      </c>
      <c r="AFD14" s="197">
        <f>INDEX('[35]Raw Data'!$A$1:$BK$34,MATCH($A14,'[35]Raw Data'!$A$1:$A$34,0),MATCH(AFD$1,'[35]Raw Data'!$A$1:$BK$1,0))</f>
        <v>619</v>
      </c>
      <c r="AFE14" s="197">
        <f>INDEX('[35]Raw Data'!$A$1:$BK$34,MATCH($A14,'[35]Raw Data'!$A$1:$A$34,0),MATCH(AFE$1,'[35]Raw Data'!$A$1:$BK$1,0))</f>
        <v>7021</v>
      </c>
      <c r="AFF14" s="116">
        <f>INDEX('[35]Raw Data'!$A$1:$BK$34,MATCH($A14,'[35]Raw Data'!$A$1:$A$34,0),MATCH(AFF$1,'[35]Raw Data'!$A$1:$BK$1,0))</f>
        <v>92.776102254775239</v>
      </c>
      <c r="AFG14" s="197">
        <f>INDEX('[35]Raw Data'!$A$1:$BK$34,MATCH($A14,'[35]Raw Data'!$A$1:$A$34,0),MATCH(AFG$1,'[35]Raw Data'!$A$1:$BK$1,0))</f>
        <v>646</v>
      </c>
      <c r="AFH14" s="197">
        <f>INDEX('[35]Raw Data'!$A$1:$BK$34,MATCH($A14,'[35]Raw Data'!$A$1:$A$34,0),MATCH(AFH$1,'[35]Raw Data'!$A$1:$BK$1,0))</f>
        <v>6963</v>
      </c>
      <c r="AFI14" s="116">
        <f>INDEX('[15]1819 Collected Indicators'!$A$3:$CV$36,MATCH($A14,'[15]1819 Collected Indicators'!$A$3:$A$36,0),MATCH(AFI$1,'[15]1819 Collected Indicators'!$A$3:$CV$3,0))</f>
        <v>102.81499322595212</v>
      </c>
      <c r="AFJ14" s="197">
        <f>INDEX('[15]1819 Collected Indicators'!$A$3:$CV$36,MATCH($A14,'[15]1819 Collected Indicators'!$A$3:$A$36,0),MATCH(AFJ$1,'[15]1819 Collected Indicators'!$A$3:$CV$3,0))</f>
        <v>683</v>
      </c>
      <c r="AFK14" s="222">
        <f>INDEX('[15]1819 Collected Indicators'!$A$3:$CV$36,MATCH($A14,'[15]1819 Collected Indicators'!$A$3:$A$36,0),MATCH(AFK$1,'[15]1819 Collected Indicators'!$A$3:$CV$3,0))</f>
        <v>6643</v>
      </c>
      <c r="AFL14" s="311">
        <f>INDEX('[11]1920 Collected Indicators'!$A$3:$CV$36,MATCH($A14,'[11]1920 Collected Indicators'!$A$3:$A$36,0),MATCH(AFL$1,'[11]1920 Collected Indicators'!$A$3:$CV$3,0))</f>
        <v>109.97935306262904</v>
      </c>
      <c r="AFM14" s="197">
        <f>INDEX('[11]1920 Collected Indicators'!$A$3:$CV$36,MATCH($A14,'[11]1920 Collected Indicators'!$A$3:$A$36,0),MATCH(AFM$1,'[11]1920 Collected Indicators'!$A$3:$CV$3,0))</f>
        <v>799</v>
      </c>
      <c r="AFN14" s="197">
        <f>INDEX('[11]1920 Collected Indicators'!$A$3:$CV$36,MATCH($A14,'[11]1920 Collected Indicators'!$A$3:$A$36,0),MATCH(AFN$1,'[11]1920 Collected Indicators'!$A$3:$CV$3,0))</f>
        <v>7265</v>
      </c>
      <c r="AFO14" s="133">
        <f>INDEX('[35]Raw Data'!$A$1:$BK$34,MATCH($A14,'[35]Raw Data'!$A$1:$A$34,0),MATCH(AFO$1,'[35]Raw Data'!$A$1:$BK$1,0))</f>
        <v>72.222222222222214</v>
      </c>
      <c r="AFP14" s="133">
        <f>INDEX('[35]Raw Data'!$A$1:$BK$34,MATCH($A14,'[35]Raw Data'!$A$1:$A$34,0),MATCH(AFP$1,'[35]Raw Data'!$A$1:$BK$1,0))</f>
        <v>89.473684210526315</v>
      </c>
      <c r="AFQ14" s="133">
        <f>INDEX('[35]Raw Data'!$A$1:$BK$34,MATCH($A14,'[35]Raw Data'!$A$1:$A$34,0),MATCH(AFQ$1,'[35]Raw Data'!$A$1:$BK$1,0))</f>
        <v>89.743589743589752</v>
      </c>
      <c r="AFR14" s="133">
        <f>INDEX('[35]Raw Data'!$A$1:$BK$34,MATCH($A14,'[35]Raw Data'!$A$1:$A$34,0),MATCH(AFR$1,'[35]Raw Data'!$A$1:$BK$1,0))</f>
        <v>73.80952380952381</v>
      </c>
      <c r="AFS14" s="133">
        <f>INDEX('[35]Raw Data'!$A$1:$BK$34,MATCH($A14,'[35]Raw Data'!$A$1:$A$34,0),MATCH(AFS$1,'[35]Raw Data'!$A$1:$BK$1,0))</f>
        <v>73.80952380952381</v>
      </c>
      <c r="AFT14" s="133">
        <f>INDEX('[35]Raw Data'!$A$1:$BK$34,MATCH($A14,'[35]Raw Data'!$A$1:$A$34,0),MATCH(AFT$1,'[35]Raw Data'!$A$1:$BK$1,0))</f>
        <v>77.5</v>
      </c>
      <c r="AFU14" s="133">
        <f>INDEX('[35]Raw Data'!$A$1:$BK$34,MATCH($A14,'[35]Raw Data'!$A$1:$A$34,0),MATCH(AFU$1,'[35]Raw Data'!$A$1:$BK$1,0))</f>
        <v>85</v>
      </c>
      <c r="AFV14" s="136">
        <f>INDEX('[15]1819 Collected Indicators'!$A$3:$CV$36,MATCH($A14,'[15]1819 Collected Indicators'!$A$3:$A$36,0),MATCH(AFV$1,'[15]1819 Collected Indicators'!$A$3:$CV$3,0))</f>
        <v>82.98</v>
      </c>
      <c r="AFW14" s="120">
        <f>INDEX('[11]1920 Collected Indicators'!$A$3:$CV$36,MATCH($A14,'[11]1920 Collected Indicators'!$A$3:$A$36,0),MATCH(AFW$1,'[11]1920 Collected Indicators'!$A$3:$CV$3,0))</f>
        <v>75</v>
      </c>
      <c r="AFX14" s="115">
        <f>INDEX('[35]Raw Data'!$A$1:$BK$34,MATCH($A14,'[35]Raw Data'!$A$1:$A$34,0),MATCH(AFX$1,'[35]Raw Data'!$A$1:$BK$1,0))</f>
        <v>1606.8046299544019</v>
      </c>
      <c r="AFY14" s="213">
        <f>INDEX('[35]Raw Data'!$A$1:$BK$34,MATCH($A14,'[35]Raw Data'!$A$1:$A$34,0),MATCH(AFY$1,'[35]Raw Data'!$A$1:$BK$1,0))</f>
        <v>4581</v>
      </c>
      <c r="AFZ14" s="213">
        <f>INDEX('[35]Raw Data'!$A$1:$BK$34,MATCH($A14,'[35]Raw Data'!$A$1:$A$34,0),MATCH(AFZ$1,'[35]Raw Data'!$A$1:$BK$1,0))</f>
        <v>2851</v>
      </c>
      <c r="AGA14" s="116">
        <f>INDEX('[35]Raw Data'!$A$1:$BK$34,MATCH($A14,'[35]Raw Data'!$A$1:$A$34,0),MATCH(AGA$1,'[35]Raw Data'!$A$1:$BK$1,0))</f>
        <v>2569.1471287801564</v>
      </c>
      <c r="AGB14" s="213">
        <f>INDEX('[35]Raw Data'!$A$1:$BK$34,MATCH($A14,'[35]Raw Data'!$A$1:$A$34,0),MATCH(AGB$1,'[35]Raw Data'!$A$1:$BK$1,0))</f>
        <v>7561</v>
      </c>
      <c r="AGC14" s="213">
        <f>INDEX('[35]Raw Data'!$A$1:$BK$34,MATCH($A14,'[35]Raw Data'!$A$1:$A$34,0),MATCH(AGC$1,'[35]Raw Data'!$A$1:$BK$1,0))</f>
        <v>2943</v>
      </c>
      <c r="AGD14" s="116">
        <f>INDEX('[35]Raw Data'!$A$1:$BK$34,MATCH($A14,'[35]Raw Data'!$A$1:$A$34,0),MATCH(AGD$1,'[35]Raw Data'!$A$1:$BK$1,0))</f>
        <v>2539.6188565697094</v>
      </c>
      <c r="AGE14" s="213">
        <f>INDEX('[35]Raw Data'!$A$1:$BK$34,MATCH($A14,'[35]Raw Data'!$A$1:$A$34,0),MATCH(AGE$1,'[35]Raw Data'!$A$1:$BK$1,0))</f>
        <v>7596</v>
      </c>
      <c r="AGF14" s="213">
        <f>INDEX('[35]Raw Data'!$A$1:$BK$34,MATCH($A14,'[35]Raw Data'!$A$1:$A$34,0),MATCH(AGF$1,'[35]Raw Data'!$A$1:$BK$1,0))</f>
        <v>2991</v>
      </c>
      <c r="AGG14" s="116">
        <f>INDEX('[35]Raw Data'!$A$1:$BK$34,MATCH($A14,'[35]Raw Data'!$A$1:$A$34,0),MATCH(AGG$1,'[35]Raw Data'!$A$1:$BK$1,0))</f>
        <v>2194.2988204456096</v>
      </c>
      <c r="AGH14" s="213">
        <f>INDEX('[35]Raw Data'!$A$1:$BK$34,MATCH($A14,'[35]Raw Data'!$A$1:$A$34,0),MATCH(AGH$1,'[35]Raw Data'!$A$1:$BK$1,0))</f>
        <v>6697</v>
      </c>
      <c r="AGI14" s="213">
        <f>INDEX('[35]Raw Data'!$A$1:$BK$34,MATCH($A14,'[35]Raw Data'!$A$1:$A$34,0),MATCH(AGI$1,'[35]Raw Data'!$A$1:$BK$1,0))</f>
        <v>3052</v>
      </c>
      <c r="AGJ14" s="116">
        <f>INDEX('[35]Raw Data'!$A$1:$BK$34,MATCH($A14,'[35]Raw Data'!$A$1:$A$34,0),MATCH(AGJ$1,'[35]Raw Data'!$A$1:$BK$1,0))</f>
        <v>1553.074433656958</v>
      </c>
      <c r="AGK14" s="213">
        <f>INDEX('[35]Raw Data'!$A$1:$BK$34,MATCH($A14,'[35]Raw Data'!$A$1:$A$34,0),MATCH(AGK$1,'[35]Raw Data'!$A$1:$BK$1,0))</f>
        <v>4799</v>
      </c>
      <c r="AGL14" s="213">
        <f>INDEX('[35]Raw Data'!$A$1:$BK$34,MATCH($A14,'[35]Raw Data'!$A$1:$A$34,0),MATCH(AGL$1,'[35]Raw Data'!$A$1:$BK$1,0))</f>
        <v>3090</v>
      </c>
      <c r="AGM14" s="116">
        <f>INDEX('[15]1819 Collected Indicators'!$A$3:$CV$36,MATCH($A14,'[15]1819 Collected Indicators'!$A$3:$A$36,0),MATCH(AGM$1,'[15]1819 Collected Indicators'!$A$3:$CV$3,0))</f>
        <v>1809.81</v>
      </c>
      <c r="AGN14" s="213">
        <f>INDEX('[15]1819 Collected Indicators'!$A$3:$CV$36,MATCH($A14,'[15]1819 Collected Indicators'!$A$3:$A$36,0),MATCH(AGN$1,'[15]1819 Collected Indicators'!$A$3:$CV$3,0))</f>
        <v>5719</v>
      </c>
      <c r="AGO14" s="228">
        <f>INDEX('[15]1819 Collected Indicators'!$A$3:$CV$36,MATCH($A14,'[15]1819 Collected Indicators'!$A$3:$A$36,0),MATCH(AGO$1,'[15]1819 Collected Indicators'!$A$3:$CV$3,0))</f>
        <v>3160</v>
      </c>
      <c r="AGP14" s="213">
        <f>INDEX('[11]1920 Collected Indicators'!$A$3:$CV$36,MATCH($A14,'[11]1920 Collected Indicators'!$A$3:$A$36,0),MATCH(AGP$1,'[11]1920 Collected Indicators'!$A$3:$CV$3,0))</f>
        <v>1510.3747290182719</v>
      </c>
      <c r="AGQ14" s="213">
        <f>INDEX('[11]1920 Collected Indicators'!$A$3:$CV$36,MATCH($A14,'[11]1920 Collected Indicators'!$A$3:$A$36,0),MATCH(AGQ$1,'[11]1920 Collected Indicators'!$A$3:$CV$3,0))</f>
        <v>4877</v>
      </c>
      <c r="AGR14" s="306">
        <f>INDEX('[11]1920 Collected Indicators'!$A$3:$CV$36,MATCH($A14,'[11]1920 Collected Indicators'!$A$3:$A$36,0),MATCH(AGR$1,'[11]1920 Collected Indicators'!$A$3:$CV$3,0))</f>
        <v>3229</v>
      </c>
      <c r="AGS14" s="217">
        <v>2.11</v>
      </c>
      <c r="AGT14" s="208">
        <v>679</v>
      </c>
      <c r="AGU14" s="87">
        <v>321497</v>
      </c>
      <c r="AGV14" s="88">
        <v>3.566675538993878</v>
      </c>
      <c r="AGW14" s="87">
        <v>1206</v>
      </c>
      <c r="AGX14" s="87">
        <v>338130</v>
      </c>
      <c r="AGY14" s="116">
        <v>3.0095396729254995</v>
      </c>
      <c r="AGZ14" s="87">
        <v>954</v>
      </c>
      <c r="AHA14" s="32">
        <v>316992</v>
      </c>
      <c r="AHB14" s="116">
        <v>2.8717359643904738</v>
      </c>
      <c r="AHC14" s="87">
        <v>840</v>
      </c>
      <c r="AHD14" s="87">
        <v>292506</v>
      </c>
      <c r="AHE14" s="116">
        <v>3.3947663337341614</v>
      </c>
      <c r="AHF14" s="87">
        <v>830</v>
      </c>
      <c r="AHG14" s="87">
        <v>244494</v>
      </c>
      <c r="AHH14" s="116">
        <v>2.9965197048247578</v>
      </c>
      <c r="AHI14" s="87">
        <v>830</v>
      </c>
      <c r="AHJ14" s="87">
        <v>276988</v>
      </c>
      <c r="AHK14" s="116">
        <f t="shared" si="68"/>
        <v>2.7181550822301896</v>
      </c>
      <c r="AHL14" s="87">
        <f>INDEX('[2]All Previous Years'!$A$1:$EX$34,MATCH($A14,'[2]All Previous Years'!$A$1:$A$34,0),MATCH(AHL$1,'[2]All Previous Years'!$A$1:$EX$1,0))</f>
        <v>793</v>
      </c>
      <c r="AHM14" s="131">
        <f>INDEX('[29]SPI Raw Data 1617'!$A$3:$AN$37,MATCH($A14,'[29]SPI Raw Data 1617'!$A$3:$A$37,0),MATCH(AHM$1,'[29]SPI Raw Data 1617'!$A$37:$AN$37,0))</f>
        <v>291742</v>
      </c>
      <c r="AHN14" s="88">
        <f t="shared" si="69"/>
        <v>2.9040456359894473</v>
      </c>
      <c r="AHO14" s="32">
        <f>INDEX([4]Sheet1!$A$1:$CJ$34, MATCH($A14, [4]Sheet1!$A$1:$A$34, 0), MATCH(AHO$1, [4]Sheet1!$A$1:$CJ$1, 0))</f>
        <v>841</v>
      </c>
      <c r="AHP14" s="32">
        <f>INDEX('[5]Finance Indicators'!$A$2:$BO$35,MATCH($A14,'[5]Finance Indicators'!$A$2:$A$35,0),MATCH(AHP$1,'[5]Finance Indicators'!$A$2:$BO$2,0))</f>
        <v>289596</v>
      </c>
      <c r="AHQ14" s="88">
        <f>INDEX('[6]Finance Indicators'!$B$3:$BO$35,MATCH($A14,'[6]Finance Indicators'!$A$3:$A$35,0),MATCH(AHQ$1,'[6]Finance Indicators'!$B$2:$BO$2,0))</f>
        <v>3.263532961682913</v>
      </c>
      <c r="AHR14" s="88">
        <f>INDEX('[6]Finance Indicators'!$B$3:$BO$35,MATCH($A14,'[6]Finance Indicators'!$A$3:$A$35,0),MATCH(AHR$1,'[6]Finance Indicators'!$B$2:$BO$2,0))</f>
        <v>915</v>
      </c>
      <c r="AHS14" s="88">
        <f>INDEX('[6]Finance Indicators'!$B$3:$BO$35,MATCH($A14,'[6]Finance Indicators'!$A$3:$A$35,0),MATCH(AHS$1,'[6]Finance Indicators'!$B$2:$BO$2,0))</f>
        <v>280371</v>
      </c>
      <c r="AHT14" s="88">
        <f t="array" ref="AHT14">INDEX('[7]Finance Indicators'!$A$2:$BO$35,MATCH($A14,'[7]Finance Indicators'!$A$2:$A$35,0),MATCH(AHT$1,'[7]Finance Indicators'!$A$2:$BO$2,0))</f>
        <v>3.6020900664891724</v>
      </c>
      <c r="AHU14" s="250">
        <f t="array" ref="AHU14">INDEX('[7]Finance Indicators'!$A$2:$BO$35,MATCH($A14,'[7]Finance Indicators'!$A$2:$A$35,0),MATCH(AHU$1,'[7]Finance Indicators'!$A$2:$BO$2,0))</f>
        <v>1012</v>
      </c>
      <c r="AHV14" s="250">
        <f t="array" ref="AHV14">INDEX('[7]Finance Indicators'!$A$2:$BO$35,MATCH($A14,'[7]Finance Indicators'!$A$2:$A$35,0),MATCH(AHV$1,'[7]Finance Indicators'!$A$2:$BO$2,0))</f>
        <v>280948</v>
      </c>
      <c r="AHW14" s="119">
        <f>(AGS14*100)/Deflators!$B$2</f>
        <v>2.4856295858246078</v>
      </c>
      <c r="AHX14" s="137">
        <f>(AGV14*100)/Deflators!$B$3</f>
        <v>4.1388762097045904</v>
      </c>
      <c r="AHY14" s="137">
        <f>(AGY14*100)/Deflators!$B$4</f>
        <v>3.4223844794726443</v>
      </c>
      <c r="AHZ14" s="137">
        <f>(AHB14*100)/Deflators!$B$5</f>
        <v>3.2078200756738413</v>
      </c>
      <c r="AIA14" s="137">
        <f>(AHE14*100)/Deflators!$B$6</f>
        <v>3.7404843392760934</v>
      </c>
      <c r="AIB14" s="137">
        <f>(AHH14*100)/Deflators!$B$7</f>
        <v>3.2749582966883501</v>
      </c>
      <c r="AIC14" s="137">
        <f>(AHK14*100)/Deflators!$B$8</f>
        <v>2.8989819823620016</v>
      </c>
      <c r="AID14" s="137">
        <f>(AHN14*100)/Deflators!$B$9</f>
        <v>3.0436470745335393</v>
      </c>
      <c r="AIE14" s="137">
        <f>(AHQ14*100)/Deflators!$B$10</f>
        <v>3.3432656688017484</v>
      </c>
      <c r="AIF14" s="301">
        <f>(AHT14*100)/Deflators!$B$11</f>
        <v>3.6020900664891724</v>
      </c>
      <c r="AIG14" s="121">
        <v>3.9500064835965008</v>
      </c>
      <c r="AIH14" s="87">
        <v>792</v>
      </c>
      <c r="AII14" s="87">
        <v>200506</v>
      </c>
      <c r="AIJ14" s="88">
        <v>3.7081868311333985</v>
      </c>
      <c r="AIK14" s="87">
        <v>772</v>
      </c>
      <c r="AIL14" s="87">
        <v>208188</v>
      </c>
      <c r="AIM14" s="123">
        <v>3.1778347098247699</v>
      </c>
      <c r="AIN14" s="87">
        <v>743</v>
      </c>
      <c r="AIO14" s="32">
        <v>233807</v>
      </c>
      <c r="AIP14" s="116">
        <v>2.9782807763088877</v>
      </c>
      <c r="AIQ14" s="87">
        <v>670</v>
      </c>
      <c r="AIR14" s="87">
        <v>224962</v>
      </c>
      <c r="AIS14" s="116">
        <v>3.0439812619720445</v>
      </c>
      <c r="AIT14" s="87">
        <v>642</v>
      </c>
      <c r="AIU14" s="87">
        <v>210908</v>
      </c>
      <c r="AIV14" s="116">
        <v>3.294963413068595</v>
      </c>
      <c r="AIW14" s="87">
        <v>693</v>
      </c>
      <c r="AIX14" s="87">
        <v>210321</v>
      </c>
      <c r="AIY14" s="116">
        <f t="shared" si="70"/>
        <v>4.1734099626623173</v>
      </c>
      <c r="AIZ14" s="87">
        <f>INDEX('[2]All Previous Years'!$A$1:$EX$34,MATCH($A14,'[2]All Previous Years'!$A$1:$A$34,0),MATCH(AIZ$1,'[2]All Previous Years'!$A$1:$EX$1,0))</f>
        <v>655</v>
      </c>
      <c r="AJA14" s="131">
        <f>INDEX('[29]SPI Raw Data 1617'!$A$3:$AN$37,MATCH($A14,'[29]SPI Raw Data 1617'!$A$3:$A$37,0),MATCH(AJA$1,'[29]SPI Raw Data 1617'!$A$37:$AN$37,0))</f>
        <v>156946</v>
      </c>
      <c r="AJB14" s="88">
        <f t="shared" si="71"/>
        <v>5.143471805593431</v>
      </c>
      <c r="AJC14" s="32">
        <f>INDEX([4]Sheet1!$A$1:$CJ$34, MATCH($A14, [4]Sheet1!$A$1:$A$34, 0), MATCH(AJC$1, [4]Sheet1!$A$1:$CJ$1, 0))</f>
        <v>679</v>
      </c>
      <c r="AJD14" s="32">
        <f>INDEX('[5]Finance Indicators'!$A$2:$BO$35,MATCH($A14,'[5]Finance Indicators'!$A$2:$A$35,0),MATCH(AJD$1,'[5]Finance Indicators'!$A$2:$BO$2,0))</f>
        <v>132012</v>
      </c>
      <c r="AJE14" s="88">
        <f>INDEX('[6]Finance Indicators'!$B$3:$BO$35,MATCH($A14,'[6]Finance Indicators'!$A$3:$A$35,0),MATCH(AJE$1,'[6]Finance Indicators'!$B$2:$BO$2,0))</f>
        <v>5.1896829103741764</v>
      </c>
      <c r="AJF14" s="88">
        <f>INDEX('[6]Finance Indicators'!$B$3:$BO$35,MATCH($A14,'[6]Finance Indicators'!$A$3:$A$35,0),MATCH(AJF$1,'[6]Finance Indicators'!$B$2:$BO$2,0))</f>
        <v>700</v>
      </c>
      <c r="AJG14" s="88">
        <f>INDEX('[6]Finance Indicators'!$B$3:$BO$35,MATCH($A14,'[6]Finance Indicators'!$A$3:$A$35,0),MATCH(AJG$1,'[6]Finance Indicators'!$B$2:$BO$2,0))</f>
        <v>134883</v>
      </c>
      <c r="AJH14" s="88">
        <f t="array" ref="AJH14">INDEX('[7]Finance Indicators'!$A$2:$BO$35,MATCH($A14,'[7]Finance Indicators'!$A$2:$A$35,0),MATCH(AJH$1,'[7]Finance Indicators'!$A$2:$BO$2,0))</f>
        <v>2.4609458591910975</v>
      </c>
      <c r="AJI14" s="250">
        <f t="array" ref="AJI14">INDEX('[7]Finance Indicators'!$A$2:$BO$35,MATCH($A14,'[7]Finance Indicators'!$A$2:$A$35,0),MATCH(AJI$1,'[7]Finance Indicators'!$A$2:$BO$2,0))</f>
        <v>690</v>
      </c>
      <c r="AJJ14" s="250">
        <f t="array" ref="AJJ14">INDEX('[7]Finance Indicators'!$A$2:$BO$35,MATCH($A14,'[7]Finance Indicators'!$A$2:$A$35,0),MATCH(AJJ$1,'[7]Finance Indicators'!$A$2:$BO$2,0))</f>
        <v>280380</v>
      </c>
      <c r="AJK14" s="119">
        <f>(AIG14*100)/Deflators!$B$2</f>
        <v>4.653200464372742</v>
      </c>
      <c r="AJL14" s="137">
        <f>(AIJ14*100)/Deflators!$B$3</f>
        <v>4.3030901153535561</v>
      </c>
      <c r="AJM14" s="137">
        <f>(AIM14*100)/Deflators!$B$4</f>
        <v>3.6137660144754551</v>
      </c>
      <c r="AJN14" s="137">
        <f>(AIP14*100)/Deflators!$B$5</f>
        <v>3.3268340069226783</v>
      </c>
      <c r="AJO14" s="137">
        <f>(AIS14*100)/Deflators!$B$6</f>
        <v>3.3539758322429298</v>
      </c>
      <c r="AJP14" s="137">
        <f>(AIV14*100)/Deflators!$B$7</f>
        <v>3.6011335915925935</v>
      </c>
      <c r="AJQ14" s="137">
        <f>(AIY14*100)/Deflators!$B$8</f>
        <v>4.4510485681491909</v>
      </c>
      <c r="AJR14" s="137">
        <f>(AJB14*100)/Deflators!$B$9</f>
        <v>5.3907255175438555</v>
      </c>
      <c r="AJS14" s="137">
        <f>(AJE14*100)/Deflators!$B$10</f>
        <v>5.3164741738272383</v>
      </c>
      <c r="AJT14" s="245">
        <f>(AJH14*100)/Deflators!$B$11</f>
        <v>2.4609458591910975</v>
      </c>
      <c r="AJU14" s="119">
        <v>4.2651412514426212</v>
      </c>
      <c r="AJV14" s="87">
        <v>255</v>
      </c>
      <c r="AJW14" s="87">
        <v>59787</v>
      </c>
      <c r="AJX14" s="88">
        <v>2.5494469344956618</v>
      </c>
      <c r="AJY14" s="87">
        <v>248</v>
      </c>
      <c r="AJZ14" s="87">
        <v>97276</v>
      </c>
      <c r="AKA14" s="116">
        <v>3.1646638811618031</v>
      </c>
      <c r="AKB14" s="87">
        <v>281</v>
      </c>
      <c r="AKC14" s="32">
        <v>88793</v>
      </c>
      <c r="AKD14" s="116">
        <v>3.5776159556037581</v>
      </c>
      <c r="AKE14" s="87">
        <v>254</v>
      </c>
      <c r="AKF14" s="87">
        <v>70997</v>
      </c>
      <c r="AKG14" s="116">
        <v>6.6139949043930306</v>
      </c>
      <c r="AKH14" s="87">
        <v>257</v>
      </c>
      <c r="AKI14" s="87">
        <v>38857</v>
      </c>
      <c r="AKJ14" s="116">
        <v>8.4956062242723274</v>
      </c>
      <c r="AKK14" s="87">
        <v>291</v>
      </c>
      <c r="AKL14" s="87">
        <v>34253</v>
      </c>
      <c r="AKM14" s="116">
        <f t="shared" si="72"/>
        <v>6.532468093066087</v>
      </c>
      <c r="AKN14" s="87">
        <f>INDEX('[2]All Previous Years'!$A$1:$EX$34,MATCH($A14,'[2]All Previous Years'!$A$1:$A$34,0),MATCH(AKN$1,'[2]All Previous Years'!$A$1:$EX$1,0))</f>
        <v>454</v>
      </c>
      <c r="AKO14" s="131">
        <f>INDEX('[29]SPI Raw Data 1617'!$A$3:$AN$37,MATCH($A14,'[29]SPI Raw Data 1617'!$A$3:$A$37,0),MATCH(AKO$1,'[29]SPI Raw Data 1617'!$A$37:$AN$37,0))</f>
        <v>69499</v>
      </c>
      <c r="AKP14" s="88">
        <f t="shared" si="73"/>
        <v>5.3344446759741606</v>
      </c>
      <c r="AKQ14" s="32">
        <f>INDEX([4]Sheet1!$A$1:$CJ$34, MATCH($A14, [4]Sheet1!$A$1:$A$34, 0), MATCH(AKQ$1, [4]Sheet1!$A$1:$CJ$1, 0))</f>
        <v>512</v>
      </c>
      <c r="AKR14" s="32">
        <f>INDEX('[5]Finance Indicators'!$A$2:$BO$35,MATCH($A14,'[5]Finance Indicators'!$A$2:$A$35,0),MATCH(AKR$1,'[5]Finance Indicators'!$A$2:$BO$2,0))</f>
        <v>95980</v>
      </c>
      <c r="AKS14" s="88">
        <f>INDEX('[6]Finance Indicators'!$B$3:$BO$35,MATCH($A14,'[6]Finance Indicators'!$A$3:$A$35,0),MATCH(AKS$1,'[6]Finance Indicators'!$B$2:$BO$2,0))</f>
        <v>6.4028531039516601</v>
      </c>
      <c r="AKT14" s="88">
        <f>INDEX('[6]Finance Indicators'!$B$3:$BO$35,MATCH($A14,'[6]Finance Indicators'!$A$3:$A$35,0),MATCH(AKT$1,'[6]Finance Indicators'!$B$2:$BO$2,0))</f>
        <v>693</v>
      </c>
      <c r="AKU14" s="88">
        <f>INDEX('[6]Finance Indicators'!$B$3:$BO$35,MATCH($A14,'[6]Finance Indicators'!$A$3:$A$35,0),MATCH(AKU$1,'[6]Finance Indicators'!$B$2:$BO$2,0))</f>
        <v>108233</v>
      </c>
      <c r="AKV14" s="88">
        <f t="array" ref="AKV14">INDEX('[7]Finance Indicators'!$A$2:$BO$35,MATCH($A14,'[7]Finance Indicators'!$A$2:$A$35,0),MATCH(AKV$1,'[7]Finance Indicators'!$A$2:$BO$2,0))</f>
        <v>7.3281057920679817</v>
      </c>
      <c r="AKW14" s="250">
        <f t="array" ref="AKW14">INDEX('[7]Finance Indicators'!$A$2:$BO$35,MATCH($A14,'[7]Finance Indicators'!$A$2:$A$35,0),MATCH(AKW$1,'[7]Finance Indicators'!$A$2:$BO$2,0))</f>
        <v>614</v>
      </c>
      <c r="AKX14" s="250">
        <f t="array" ref="AKX14">INDEX('[7]Finance Indicators'!$A$2:$BO$35,MATCH($A14,'[7]Finance Indicators'!$A$2:$A$35,0),MATCH(AKX$1,'[7]Finance Indicators'!$A$2:$BO$2,0))</f>
        <v>83787</v>
      </c>
      <c r="AKY14" s="119">
        <f>IFERROR((AJU14*100)/Deflators!$B$2,"NA")</f>
        <v>5.0244366266856746</v>
      </c>
      <c r="AKZ14" s="88">
        <f>IFERROR((AJX14*100)/Deflators!$B$3,"NA")</f>
        <v>2.9584539299206778</v>
      </c>
      <c r="ALA14" s="88">
        <f>IFERROR((AKA14*100)/Deflators!$B$4,"NA")</f>
        <v>3.5987884283670404</v>
      </c>
      <c r="ALB14" s="88">
        <f>IFERROR((AKD14*100)/Deflators!$B$5,"NA")</f>
        <v>3.9963103947380638</v>
      </c>
      <c r="ALC14" s="88">
        <f>IFERROR((AKG14*100)/Deflators!$B$6,"NA")</f>
        <v>7.2875544081177184</v>
      </c>
      <c r="ALD14" s="88">
        <f>IFERROR((AKJ14*100)/Deflators!$B$7,"NA")</f>
        <v>9.2850235707710702</v>
      </c>
      <c r="ALE14" s="88">
        <f>IFERROR((AKM14*100)/Deflators!$B$8,"NA")</f>
        <v>6.9670444581901556</v>
      </c>
      <c r="ALF14" s="88">
        <f>IFERROR((AKP14*100)/Deflators!$B$9,"NA")</f>
        <v>5.5908787145343499</v>
      </c>
      <c r="ALG14" s="88">
        <f>IFERROR((AKS14*100)/Deflators!$B$10,"NA")</f>
        <v>6.5592838240504836</v>
      </c>
      <c r="ALH14" s="183">
        <f>IFERROR((AKV14*100)/Deflators!$B$11,"NA")</f>
        <v>7.3281057920679817</v>
      </c>
      <c r="ALI14" s="119">
        <v>3436.4261168384878</v>
      </c>
      <c r="ALJ14" s="87">
        <v>90</v>
      </c>
      <c r="ALK14" s="87">
        <v>26190</v>
      </c>
      <c r="ALL14" s="88">
        <v>4639.5705521472391</v>
      </c>
      <c r="ALM14" s="87">
        <v>121</v>
      </c>
      <c r="ALN14" s="87">
        <v>26080</v>
      </c>
      <c r="ALO14" s="116">
        <v>1850.5079825834543</v>
      </c>
      <c r="ALP14" s="87">
        <v>51</v>
      </c>
      <c r="ALQ14" s="87">
        <v>27560</v>
      </c>
      <c r="ALR14" s="116">
        <v>583.94160583941607</v>
      </c>
      <c r="ALS14" s="87">
        <v>16</v>
      </c>
      <c r="ALT14" s="87">
        <v>27400</v>
      </c>
      <c r="ALU14" s="116">
        <v>1027.5229357798164</v>
      </c>
      <c r="ALV14" s="87">
        <v>28</v>
      </c>
      <c r="ALW14" s="87">
        <v>27250</v>
      </c>
      <c r="ALX14" s="116">
        <v>960.47284817140746</v>
      </c>
      <c r="ALY14" s="87">
        <v>26</v>
      </c>
      <c r="ALZ14" s="87">
        <v>27070</v>
      </c>
      <c r="AMA14" s="116">
        <f t="shared" si="74"/>
        <v>2230.4832713754649</v>
      </c>
      <c r="AMB14" s="87">
        <f>INDEX('[2]All Previous Years'!$A$1:$EX$34,MATCH($A14,'[2]All Previous Years'!$A$1:$A$34,0),MATCH(AMB$1,'[2]All Previous Years'!$A$1:$EX$1,0))</f>
        <v>60</v>
      </c>
      <c r="AMC14" s="32">
        <f>INDEX('[3]Raw data 16-17'!$B$2:$XA$34,MATCH($A14,'[3]Raw data 16-17'!$A$2:$A$34,0),MATCH(AMC$1,'[3]Raw data 16-17'!$B$1:$GU$1,0))</f>
        <v>26900</v>
      </c>
      <c r="AMD14" s="88">
        <f t="shared" si="75"/>
        <v>890.53803339517629</v>
      </c>
      <c r="AME14" s="32">
        <f>INDEX([4]Sheet1!$A$1:$CJ$34, MATCH($A14, [4]Sheet1!$A$1:$A$34, 0), MATCH(AME$1, [4]Sheet1!$A$1:$CJ$1, 0))</f>
        <v>24</v>
      </c>
      <c r="AMF14" s="32">
        <f>INDEX('[5]Finance Indicators'!$A$2:$BO$35,MATCH($A14,'[5]Finance Indicators'!$A$2:$A$35,0),MATCH(AMF$1,'[5]Finance Indicators'!$A$2:$BO$2,0))</f>
        <v>26950</v>
      </c>
      <c r="AMG14" s="88">
        <f>INDEX('[6]Finance Indicators'!$B$3:$BO$35,MATCH($A14,'[6]Finance Indicators'!$A$3:$A$35,0),MATCH(AMG$1,'[6]Finance Indicators'!$B$2:$BO$2,0))</f>
        <v>857.24934774506153</v>
      </c>
      <c r="AMH14" s="88">
        <f>INDEX('[6]Finance Indicators'!$B$3:$BO$35,MATCH($A14,'[6]Finance Indicators'!$A$3:$A$35,0),MATCH(AMH$1,'[6]Finance Indicators'!$B$2:$BO$2,0))</f>
        <v>23</v>
      </c>
      <c r="AMI14" s="88">
        <f>INDEX('[6]Finance Indicators'!$B$3:$BO$35,MATCH($A14,'[6]Finance Indicators'!$A$3:$A$35,0),MATCH(AMI$1,'[6]Finance Indicators'!$B$2:$BO$2,0))</f>
        <v>26830</v>
      </c>
      <c r="AMJ14" s="88">
        <f t="array" ref="AMJ14">INDEX('[7]Finance Indicators'!$A$2:$BO$35,MATCH($A14,'[7]Finance Indicators'!$A$2:$A$35,0),MATCH(AMJ$1,'[7]Finance Indicators'!$A$2:$BO$2,0))</f>
        <v>898.20359281437129</v>
      </c>
      <c r="AMK14" s="250">
        <f t="array" ref="AMK14">INDEX('[7]Finance Indicators'!$A$2:$BO$35,MATCH($A14,'[7]Finance Indicators'!$A$2:$A$35,0),MATCH(AMK$1,'[7]Finance Indicators'!$A$2:$BO$2,0))</f>
        <v>24</v>
      </c>
      <c r="AML14" s="250">
        <f t="array" ref="AML14">INDEX('[7]Finance Indicators'!$A$2:$BO$35,MATCH($A14,'[7]Finance Indicators'!$A$2:$A$35,0),MATCH(AML$1,'[7]Finance Indicators'!$A$2:$BO$2,0))</f>
        <v>26720</v>
      </c>
      <c r="AMM14" s="119">
        <f>(ALI14*100)/Deflators!$B$2</f>
        <v>4048.1907229924723</v>
      </c>
      <c r="AMN14" s="137">
        <f>(ALL14*100)/Deflators!$B$3</f>
        <v>5383.8954431344355</v>
      </c>
      <c r="AMO14" s="137">
        <f>(ALO14*100)/Deflators!$B$4</f>
        <v>2104.3583029352621</v>
      </c>
      <c r="AMP14" s="137">
        <f>(ALR14*100)/Deflators!$B$5</f>
        <v>652.28127845328652</v>
      </c>
      <c r="AMQ14" s="137">
        <f>(ALU14*100)/Deflators!$B$6</f>
        <v>1132.1643588069032</v>
      </c>
      <c r="AMR14" s="137">
        <f>(ALX14*100)/Deflators!$B$7</f>
        <v>1049.7206201575091</v>
      </c>
      <c r="AMS14" s="137">
        <f>(AMA14*100)/Deflators!$B$8</f>
        <v>2378.8675112576734</v>
      </c>
      <c r="AMT14" s="137">
        <f>(AMD14*100)/Deflators!$B$9</f>
        <v>933.34741249015599</v>
      </c>
      <c r="AMU14" s="138">
        <f>(AMG14*100)/Deflators!$B$10</f>
        <v>878.19315679313172</v>
      </c>
      <c r="AMV14" s="137">
        <f>(AMJ14*100)/Deflators!$B$11</f>
        <v>898.20359281437118</v>
      </c>
      <c r="AMW14" s="133">
        <f t="shared" si="3"/>
        <v>90.100000000000009</v>
      </c>
      <c r="AMX14" s="116">
        <f t="shared" si="3"/>
        <v>87</v>
      </c>
      <c r="AMY14" s="116">
        <f t="shared" si="3"/>
        <v>83.333333333333329</v>
      </c>
      <c r="AMZ14" s="116">
        <f t="shared" si="3"/>
        <v>80.333333333333329</v>
      </c>
      <c r="ANA14" s="136">
        <f t="shared" si="3"/>
        <v>73.666666666666671</v>
      </c>
      <c r="ANB14" s="116">
        <f t="shared" si="3"/>
        <v>61.533333333333331</v>
      </c>
      <c r="ANC14" s="248">
        <f t="shared" si="3"/>
        <v>49.199999999999996</v>
      </c>
      <c r="AND14" s="115">
        <f t="shared" si="4"/>
        <v>82.399999999999991</v>
      </c>
      <c r="ANE14" s="116">
        <f t="shared" si="4"/>
        <v>78.333333333333329</v>
      </c>
      <c r="ANF14" s="116">
        <f t="shared" si="4"/>
        <v>78.666666666666671</v>
      </c>
      <c r="ANG14" s="116">
        <f t="shared" si="4"/>
        <v>78.666666666666671</v>
      </c>
      <c r="ANH14" s="116">
        <f t="shared" si="4"/>
        <v>70.333333333333329</v>
      </c>
      <c r="ANI14" s="116">
        <f t="shared" si="4"/>
        <v>54.466666666666669</v>
      </c>
      <c r="ANJ14" s="248">
        <f t="shared" si="4"/>
        <v>37.800000000000004</v>
      </c>
      <c r="ANK14" s="115">
        <f t="shared" si="5"/>
        <v>78.30952380952381</v>
      </c>
      <c r="ANL14" s="116">
        <f t="shared" si="5"/>
        <v>71</v>
      </c>
      <c r="ANM14" s="116">
        <f t="shared" si="5"/>
        <v>64.666666666666671</v>
      </c>
      <c r="ANN14" s="116">
        <f t="shared" si="5"/>
        <v>65.666666666666671</v>
      </c>
      <c r="ANO14" s="116">
        <f t="shared" si="5"/>
        <v>61.333333333333336</v>
      </c>
      <c r="ANP14" s="116">
        <f t="shared" si="5"/>
        <v>53.6</v>
      </c>
      <c r="ANQ14" s="248">
        <f t="shared" si="5"/>
        <v>42.933333333333337</v>
      </c>
      <c r="ANR14" s="115">
        <f t="shared" si="6"/>
        <v>87.666666666666671</v>
      </c>
      <c r="ANS14" s="116">
        <f t="shared" si="6"/>
        <v>86.333333333333329</v>
      </c>
      <c r="ANT14" s="116">
        <f t="shared" si="6"/>
        <v>85.333333333333329</v>
      </c>
      <c r="ANU14" s="116">
        <f t="shared" si="6"/>
        <v>83.333333333333329</v>
      </c>
      <c r="ANV14" s="116">
        <f t="shared" si="6"/>
        <v>78</v>
      </c>
      <c r="ANW14" s="116">
        <f t="shared" si="6"/>
        <v>68.733333333333334</v>
      </c>
      <c r="ANX14" s="117">
        <f t="shared" si="6"/>
        <v>57.733333333333327</v>
      </c>
      <c r="ANY14" s="133">
        <f t="shared" si="76"/>
        <v>104.71394770369471</v>
      </c>
      <c r="ANZ14" s="131">
        <v>1726</v>
      </c>
      <c r="AOA14" s="131">
        <v>16483</v>
      </c>
      <c r="AOB14" s="116">
        <f t="shared" si="77"/>
        <v>84.660570459637853</v>
      </c>
      <c r="AOC14" s="131">
        <v>1398</v>
      </c>
      <c r="AOD14" s="131">
        <v>16513</v>
      </c>
      <c r="AOE14" s="116">
        <f t="shared" si="78"/>
        <v>80.996509808641235</v>
      </c>
      <c r="AOF14" s="131">
        <v>1346</v>
      </c>
      <c r="AOG14" s="32">
        <v>16618</v>
      </c>
      <c r="AOH14" s="116">
        <f t="shared" si="79"/>
        <v>108.26689047419219</v>
      </c>
      <c r="AOI14" s="131">
        <v>1806</v>
      </c>
      <c r="AOJ14" s="131">
        <v>16681</v>
      </c>
      <c r="AOK14" s="116">
        <f t="shared" si="80"/>
        <v>82.426404995539698</v>
      </c>
      <c r="AOL14" s="131">
        <v>1386</v>
      </c>
      <c r="AOM14" s="134">
        <v>16815</v>
      </c>
      <c r="AON14" s="115">
        <f>(ANY14*100)/Deflators!$B$2</f>
        <v>123.35549121364662</v>
      </c>
      <c r="AOO14" s="116">
        <f>(AOB14*100)/Deflators!$B$3</f>
        <v>98.242640000345631</v>
      </c>
      <c r="AOP14" s="116">
        <f>(AOE14*100)/Deflators!$B$4</f>
        <v>92.107507521602827</v>
      </c>
      <c r="AOQ14" s="116">
        <f>(AOH14*100)/Deflators!$B$5</f>
        <v>120.93754756719399</v>
      </c>
      <c r="AOR14" s="136">
        <f>(AOK14*100)/Deflators!$B$6</f>
        <v>90.820588729447636</v>
      </c>
      <c r="AOS14" s="115">
        <f t="shared" si="154"/>
        <v>55.301480322541821</v>
      </c>
      <c r="AOT14" s="131">
        <v>919</v>
      </c>
      <c r="AOU14" s="32">
        <v>16618</v>
      </c>
      <c r="AOV14" s="116">
        <f t="shared" si="81"/>
        <v>83.148492296624894</v>
      </c>
      <c r="AOW14" s="131">
        <v>1387</v>
      </c>
      <c r="AOX14" s="131">
        <v>16681</v>
      </c>
      <c r="AOY14" s="116">
        <f t="shared" si="82"/>
        <v>58.162355040142728</v>
      </c>
      <c r="AOZ14" s="131">
        <v>978</v>
      </c>
      <c r="APA14" s="131">
        <v>16815</v>
      </c>
      <c r="APB14" s="116">
        <f t="shared" si="83"/>
        <v>58.241564101054117</v>
      </c>
      <c r="APC14" s="131">
        <v>989</v>
      </c>
      <c r="APD14" s="131">
        <v>16981</v>
      </c>
      <c r="APE14" s="116">
        <f t="shared" si="84"/>
        <v>62.725894835023901</v>
      </c>
      <c r="APF14" s="87">
        <f>INDEX('[2]All Previous Years'!$A$1:$EX$34,MATCH($A14,'[2]All Previous Years'!$A$1:$A$34,0),MATCH(APF$1,'[2]All Previous Years'!$A$1:$EX$1,0))</f>
        <v>1076</v>
      </c>
      <c r="APG14" s="131">
        <f>INDEX('[29]SPI Raw Data 1617'!$A$3:$AN$37,MATCH($A14,'[29]SPI Raw Data 1617'!$A$3:$A$37,0),MATCH(APG$1,'[29]SPI Raw Data 1617'!$A$37:$AN$37,0))</f>
        <v>17154</v>
      </c>
      <c r="APH14" s="88">
        <f t="shared" si="85"/>
        <v>66.362744532286925</v>
      </c>
      <c r="API14" s="32">
        <f>INDEX([4]Sheet1!$A$1:$CJ$34, MATCH($A14, [4]Sheet1!$A$1:$A$34, 0), MATCH(API$1, [4]Sheet1!$A$1:$CJ$1, 0))</f>
        <v>1150</v>
      </c>
      <c r="APJ14" s="32">
        <f>INDEX('[5]Finance Indicators'!$A$2:$BO$35,MATCH($A14,'[5]Finance Indicators'!$A$2:$A$35,0),MATCH(APJ$1,'[5]Finance Indicators'!$A$2:$BO$2,0))</f>
        <v>17329</v>
      </c>
      <c r="APK14" s="88">
        <f>INDEX('[6]Finance Indicators'!$B$3:$BO$35,MATCH($A14,'[6]Finance Indicators'!$A$3:$A$35,0),MATCH(APK$1,'[6]Finance Indicators'!$B$2:$BO$2,0))</f>
        <v>68.557648139641714</v>
      </c>
      <c r="APL14" s="88">
        <f>INDEX('[6]Finance Indicators'!$B$3:$BO$35,MATCH($A14,'[6]Finance Indicators'!$A$3:$A$35,0),MATCH(APL$1,'[6]Finance Indicators'!$B$2:$BO$2,0))</f>
        <v>1194</v>
      </c>
      <c r="APM14" s="88">
        <f>INDEX('[6]Finance Indicators'!$B$3:$BO$35,MATCH($A14,'[6]Finance Indicators'!$A$3:$A$35,0),MATCH(APM$1,'[6]Finance Indicators'!$B$2:$BO$2,0))</f>
        <v>17416</v>
      </c>
      <c r="APN14" s="88">
        <f t="array" ref="APN14">INDEX('[7]Finance Indicators'!$A$2:$BO$35,MATCH($A14,'[7]Finance Indicators'!$A$2:$A$35,0),MATCH(APN$1,'[7]Finance Indicators'!$A$2:$BO$2,0))</f>
        <v>69.09526252779203</v>
      </c>
      <c r="APO14" s="250">
        <f t="array" ref="APO14">INDEX('[7]Finance Indicators'!$A$2:$BO$35,MATCH($A14,'[7]Finance Indicators'!$A$2:$A$35,0),MATCH(APO$1,'[7]Finance Indicators'!$A$2:$BO$2,0))</f>
        <v>1212</v>
      </c>
      <c r="APP14" s="250">
        <f t="array" ref="APP14">INDEX('[7]Finance Indicators'!$A$2:$BO$35,MATCH($A14,'[7]Finance Indicators'!$A$2:$A$35,0),MATCH(APP$1,'[7]Finance Indicators'!$A$2:$BO$2,0))</f>
        <v>17541</v>
      </c>
      <c r="APQ14" s="139">
        <f>(AOS14*100)/Deflators!$B$4</f>
        <v>62.887666725373691</v>
      </c>
      <c r="APR14" s="137">
        <f>(AOV14*100)/Deflators!$B$5</f>
        <v>92.879500817108564</v>
      </c>
      <c r="APS14" s="137">
        <f>(AOY14*100)/Deflators!$B$6</f>
        <v>64.085523648917587</v>
      </c>
      <c r="APT14" s="137">
        <f>(APB14*100)/Deflators!$B$7</f>
        <v>63.653408738724885</v>
      </c>
      <c r="APU14" s="137">
        <f>(APE14*100)/Deflators!$B$8</f>
        <v>66.898772679692385</v>
      </c>
      <c r="APV14" s="137">
        <f>(APH14*100)/Deflators!$B$9</f>
        <v>69.552892265376826</v>
      </c>
      <c r="APW14" s="138">
        <f>(APK14*100)/Deflators!$B$10</f>
        <v>70.232608050895507</v>
      </c>
      <c r="APX14" s="143">
        <f>(APN14*100)/Deflators!$B$11</f>
        <v>69.09526252779203</v>
      </c>
      <c r="APY14" s="121">
        <f t="shared" si="86"/>
        <v>229.20584844991808</v>
      </c>
      <c r="APZ14" s="131">
        <v>3778</v>
      </c>
      <c r="AQA14" s="131">
        <v>16483</v>
      </c>
      <c r="AQB14" s="88">
        <f t="shared" si="87"/>
        <v>232.5440561981469</v>
      </c>
      <c r="AQC14" s="131">
        <v>3840</v>
      </c>
      <c r="AQD14" s="131">
        <v>16513</v>
      </c>
      <c r="AQE14" s="88">
        <f t="shared" si="88"/>
        <v>242.44794800818389</v>
      </c>
      <c r="AQF14" s="131">
        <v>4029</v>
      </c>
      <c r="AQG14" s="131">
        <v>16618</v>
      </c>
      <c r="AQH14" s="88">
        <f t="shared" si="89"/>
        <v>242.49145734668184</v>
      </c>
      <c r="AQI14" s="131">
        <v>4045</v>
      </c>
      <c r="AQJ14" s="131">
        <v>16681</v>
      </c>
      <c r="AQK14" s="88">
        <f t="shared" si="90"/>
        <v>246.62503716919417</v>
      </c>
      <c r="AQL14" s="131">
        <v>4147</v>
      </c>
      <c r="AQM14" s="134">
        <v>16815</v>
      </c>
      <c r="AQN14" s="115">
        <f>(APY14*100)/Deflators!$B$2</f>
        <v>270.00987590101789</v>
      </c>
      <c r="AQO14" s="116">
        <f>(AQB14*100)/Deflators!$B$3</f>
        <v>269.85102832712965</v>
      </c>
      <c r="AQP14" s="116">
        <f>(AQE14*100)/Deflators!$B$4</f>
        <v>275.70664770025093</v>
      </c>
      <c r="AQQ14" s="116">
        <f>(AQH14*100)/Deflators!$B$5</f>
        <v>270.87064225321137</v>
      </c>
      <c r="AQR14" s="136">
        <f>(AQK14*100)/Deflators!$B$6</f>
        <v>271.7409678650933</v>
      </c>
      <c r="AQS14" s="115">
        <f t="shared" si="91"/>
        <v>155.37369117824045</v>
      </c>
      <c r="AQT14" s="131">
        <v>2582</v>
      </c>
      <c r="AQU14" s="131">
        <v>16618</v>
      </c>
      <c r="AQV14" s="116">
        <f t="shared" si="92"/>
        <v>166.71662370361489</v>
      </c>
      <c r="AQW14" s="131">
        <v>2781</v>
      </c>
      <c r="AQX14" s="131">
        <v>16681</v>
      </c>
      <c r="AQY14" s="116">
        <f t="shared" si="93"/>
        <v>159.14362176628012</v>
      </c>
      <c r="AQZ14" s="131">
        <v>2676</v>
      </c>
      <c r="ARA14" s="131">
        <v>16815</v>
      </c>
      <c r="ARB14" s="116">
        <f t="shared" si="94"/>
        <v>165.42017549025383</v>
      </c>
      <c r="ARC14" s="131">
        <v>2809</v>
      </c>
      <c r="ARD14" s="131">
        <v>16981</v>
      </c>
      <c r="ARE14" s="116">
        <f t="shared" si="95"/>
        <v>155.94030546811237</v>
      </c>
      <c r="ARF14" s="87">
        <f>INDEX('[2]All Previous Years'!$A$1:$EX$34,MATCH($A14,'[2]All Previous Years'!$A$1:$A$34,0),MATCH(ARF$1,'[2]All Previous Years'!$A$1:$EX$1,0))</f>
        <v>2675</v>
      </c>
      <c r="ARG14" s="131">
        <f>INDEX('[29]SPI Raw Data 1617'!$A$3:$AN$37,MATCH($A14,'[29]SPI Raw Data 1617'!$A$3:$A$37,0),MATCH(ARG$1,'[29]SPI Raw Data 1617'!$A$37:$AN$37,0))</f>
        <v>17154</v>
      </c>
      <c r="ARH14" s="88">
        <f t="shared" si="96"/>
        <v>162.90611114317042</v>
      </c>
      <c r="ARI14" s="32">
        <f>INDEX([4]Sheet1!$A$1:$CJ$34, MATCH($A14, [4]Sheet1!$A$1:$A$34, 0), MATCH(ARI$1, [4]Sheet1!$A$1:$CJ$1, 0))</f>
        <v>2823</v>
      </c>
      <c r="ARJ14" s="32">
        <f>INDEX('[5]Finance Indicators'!$A$2:$BO$35,MATCH($A14,'[5]Finance Indicators'!$A$2:$A$35,0),MATCH(ARJ$1,'[5]Finance Indicators'!$A$2:$BO$2,0))</f>
        <v>17329</v>
      </c>
      <c r="ARK14" s="88">
        <f>INDEX('[6]Finance Indicators'!$B$3:$BO$35,MATCH($A14,'[6]Finance Indicators'!$A$3:$A$35,0),MATCH(ARK$1,'[6]Finance Indicators'!$B$2:$BO$2,0))</f>
        <v>153.7092328892972</v>
      </c>
      <c r="ARL14" s="88">
        <f>INDEX('[6]Finance Indicators'!$B$3:$BO$35,MATCH($A14,'[6]Finance Indicators'!$A$3:$A$35,0),MATCH(ARL$1,'[6]Finance Indicators'!$B$2:$BO$2,0))</f>
        <v>2677</v>
      </c>
      <c r="ARM14" s="88">
        <f>INDEX('[6]Finance Indicators'!$B$3:$BO$35,MATCH($A14,'[6]Finance Indicators'!$A$3:$A$35,0),MATCH(ARM$1,'[6]Finance Indicators'!$B$2:$BO$2,0))</f>
        <v>17416</v>
      </c>
      <c r="ARN14" s="250">
        <f t="array" ref="ARN14">INDEX('[7]Finance Indicators'!$A$2:$BO$35,MATCH($A14,'[7]Finance Indicators'!$A$2:$A$35,0),MATCH(ARN$1,'[7]Finance Indicators'!$A$2:$BO$2,0))</f>
        <v>150.50453223875493</v>
      </c>
      <c r="ARO14" s="250">
        <f t="array" ref="ARO14">INDEX('[7]Finance Indicators'!$A$2:$BO$35,MATCH($A14,'[7]Finance Indicators'!$A$2:$A$35,0),MATCH(ARO$1,'[7]Finance Indicators'!$A$2:$BO$2,0))</f>
        <v>2640</v>
      </c>
      <c r="ARP14" s="250">
        <f t="array" ref="ARP14">INDEX('[7]Finance Indicators'!$A$2:$BO$35,MATCH($A14,'[7]Finance Indicators'!$A$2:$A$35,0),MATCH(ARP$1,'[7]Finance Indicators'!$A$2:$BO$2,0))</f>
        <v>17541</v>
      </c>
      <c r="ARQ14" s="139">
        <f>(AQS14*100)/Deflators!$B$4</f>
        <v>176.68765558750258</v>
      </c>
      <c r="ARR14" s="137">
        <f>(AQV14*100)/Deflators!$B$5</f>
        <v>186.22775181858611</v>
      </c>
      <c r="ARS14" s="137">
        <f>(AQY14*100)/Deflators!$B$6</f>
        <v>175.35057391053525</v>
      </c>
      <c r="ART14" s="137">
        <f>(ARB14*100)/Deflators!$B$7</f>
        <v>180.79112755012963</v>
      </c>
      <c r="ARU14" s="116">
        <f>(ARE14*100)/Deflators!$B$8</f>
        <v>166.31432799087091</v>
      </c>
      <c r="ARV14" s="116">
        <f>(ARH14*100)/Deflators!$B$9</f>
        <v>170.73723031752937</v>
      </c>
      <c r="ARW14" s="116">
        <f>(ARK14*100)/Deflators!$B$10</f>
        <v>157.464565956656</v>
      </c>
      <c r="ARX14" s="248">
        <f>(ARN14*100)/Deflators!$B$11</f>
        <v>150.50453223875493</v>
      </c>
      <c r="ARY14" s="140">
        <v>19663.993890798014</v>
      </c>
      <c r="ARZ14" s="131">
        <v>515</v>
      </c>
      <c r="ASA14" s="131">
        <v>26190</v>
      </c>
      <c r="ASB14" s="132">
        <v>16909.509202453988</v>
      </c>
      <c r="ASC14" s="131">
        <v>441</v>
      </c>
      <c r="ASD14" s="131">
        <v>26080</v>
      </c>
      <c r="ASE14" s="141">
        <v>16872.278664731497</v>
      </c>
      <c r="ASF14" s="131">
        <v>465</v>
      </c>
      <c r="ASG14" s="131">
        <v>27560</v>
      </c>
      <c r="ASH14" s="141">
        <v>12226.277372262773</v>
      </c>
      <c r="ASI14" s="131">
        <v>335</v>
      </c>
      <c r="ASJ14" s="131">
        <v>27400</v>
      </c>
      <c r="ASK14" s="141">
        <v>11706.422018348623</v>
      </c>
      <c r="ASL14" s="131">
        <v>319</v>
      </c>
      <c r="ASM14" s="131">
        <v>27250</v>
      </c>
      <c r="ASN14" s="141">
        <v>11082.379017362393</v>
      </c>
      <c r="ASO14" s="131">
        <v>300</v>
      </c>
      <c r="ASP14" s="131">
        <v>27070</v>
      </c>
      <c r="ASQ14" s="141">
        <f t="shared" si="97"/>
        <v>13011.152416356877</v>
      </c>
      <c r="ASR14" s="87">
        <f>INDEX('[2]All Previous Years'!$A$1:$EX$34,MATCH($A14,'[2]All Previous Years'!$A$1:$A$34,0),MATCH(ASR$1,'[2]All Previous Years'!$A$1:$EX$1,0))</f>
        <v>350</v>
      </c>
      <c r="ASS14" s="32">
        <f>INDEX('[3]Raw data 16-17'!$B$2:$XA$34,MATCH($A14,'[3]Raw data 16-17'!$A$2:$A$34,0),MATCH(ASS$1,'[3]Raw data 16-17'!$B$1:$GU$1,0))</f>
        <v>26900</v>
      </c>
      <c r="AST14" s="132">
        <f t="shared" si="98"/>
        <v>11391.465677179964</v>
      </c>
      <c r="ASU14" s="32">
        <f>INDEX([4]Sheet1!$A$1:$CJ$34, MATCH($A14, [4]Sheet1!$A$1:$A$34, 0), MATCH(ASU$1, [4]Sheet1!$A$1:$CJ$1, 0))</f>
        <v>307</v>
      </c>
      <c r="ASV14" s="32">
        <f>INDEX('[5]Finance Indicators'!$A$2:$BO$35,MATCH($A14,'[5]Finance Indicators'!$A$2:$A$35,0),MATCH(ASV$1,'[5]Finance Indicators'!$A$2:$BO$2,0))</f>
        <v>26950</v>
      </c>
      <c r="ASW14" s="88">
        <f>INDEX('[6]Finance Indicators'!$B$3:$BO$35,MATCH($A14,'[6]Finance Indicators'!$A$3:$A$35,0),MATCH(ASW$1,'[6]Finance Indicators'!$B$2:$BO$2,0))</f>
        <v>11256.056653000373</v>
      </c>
      <c r="ASX14" s="88">
        <f>INDEX('[6]Finance Indicators'!$B$3:$BO$35,MATCH($A14,'[6]Finance Indicators'!$A$3:$A$35,0),MATCH(ASX$1,'[6]Finance Indicators'!$B$2:$BO$2,0))</f>
        <v>302</v>
      </c>
      <c r="ASY14" s="88">
        <f>INDEX('[6]Finance Indicators'!$B$3:$BO$35,MATCH($A14,'[6]Finance Indicators'!$A$3:$A$35,0),MATCH(ASY$1,'[6]Finance Indicators'!$B$2:$BO$2,0))</f>
        <v>26830</v>
      </c>
      <c r="ASZ14" s="88">
        <f t="array" ref="ASZ14">INDEX('[7]Finance Indicators'!$A$2:$BO$35,MATCH($A14,'[7]Finance Indicators'!$A$2:$A$35,0),MATCH(ASZ$1,'[7]Finance Indicators'!$A$2:$BO$2,0))</f>
        <v>11452.095808383234</v>
      </c>
      <c r="ATA14" s="250">
        <f t="array" ref="ATA14">INDEX('[7]Finance Indicators'!$A$2:$BO$35,MATCH($A14,'[7]Finance Indicators'!$A$2:$A$35,0),MATCH(ATA$1,'[7]Finance Indicators'!$A$2:$BO$2,0))</f>
        <v>306</v>
      </c>
      <c r="ATB14" s="250">
        <f t="array" ref="ATB14">INDEX('[7]Finance Indicators'!$A$2:$BO$35,MATCH($A14,'[7]Finance Indicators'!$A$2:$A$35,0),MATCH(ATB$1,'[7]Finance Indicators'!$A$2:$BO$2,0))</f>
        <v>26720</v>
      </c>
      <c r="ATC14" s="142">
        <f>(ARY14*100)/Deflators!$B$2</f>
        <v>23164.646914901368</v>
      </c>
      <c r="ATD14" s="199">
        <f>(ASB14*100)/Deflators!$B$3</f>
        <v>19622.296615060215</v>
      </c>
      <c r="ATE14" s="199">
        <f>(ASE14*100)/Deflators!$B$4</f>
        <v>19186.79629146857</v>
      </c>
      <c r="ATF14" s="199">
        <f>(ASH14*100)/Deflators!$B$5</f>
        <v>13657.139267615685</v>
      </c>
      <c r="ATG14" s="199">
        <f>(ASK14*100)/Deflators!$B$6</f>
        <v>12898.586802121505</v>
      </c>
      <c r="ATH14" s="199">
        <f>(ASN14*100)/Deflators!$B$7</f>
        <v>12112.161001817411</v>
      </c>
      <c r="ATI14" s="199">
        <f>(ASQ14*100)/Deflators!$B$8</f>
        <v>13876.727149003091</v>
      </c>
      <c r="ATJ14" s="199">
        <f>(AST14*100)/Deflators!$B$9</f>
        <v>11939.068984769912</v>
      </c>
      <c r="ATK14" s="199">
        <f>(ASW14*100)/Deflators!$B$10</f>
        <v>11531.057971805467</v>
      </c>
      <c r="ATL14" s="259">
        <f>(ASZ14*100)/Deflators!$B$11</f>
        <v>11452.095808383234</v>
      </c>
      <c r="ATM14" s="115">
        <v>97.3</v>
      </c>
      <c r="ATN14" s="116">
        <v>99.1</v>
      </c>
      <c r="ATO14" s="116">
        <v>99</v>
      </c>
      <c r="ATP14" s="116">
        <v>100</v>
      </c>
      <c r="ATQ14" s="116">
        <v>96</v>
      </c>
      <c r="ATR14" s="116">
        <v>97</v>
      </c>
      <c r="ATS14" s="88">
        <f>INDEX('[3]Raw data 16-17'!$B$2:$XA$34,MATCH($A14,'[3]Raw data 16-17'!$A$2:$A$34,0),MATCH(ATS$1,'[3]Raw data 16-17'!$B$1:$GU$1,0))</f>
        <v>94.927536231884062</v>
      </c>
      <c r="ATT14" s="88">
        <f>INDEX('[14]1718 Collected Indicators'!$A$3:$CH$36,MATCH($A14,'[14]1718 Collected Indicators'!$A$3:$A$36,0),MATCH(ATT$1,'[14]1718 Collected Indicators'!$A$3:$CH$3,0))</f>
        <v>97.692307692307693</v>
      </c>
      <c r="ATU14" s="88">
        <f>INDEX('[15]1819 Collected Indicators'!$A$3:$CV$36,MATCH($A14,'[15]1819 Collected Indicators'!$A$3:$A$36,0),MATCH(ATU$1,'[15]1819 Collected Indicators'!$A$3:$CV$3,0))</f>
        <v>99.2</v>
      </c>
      <c r="ATV14" s="183">
        <f>INDEX('[11]1920 Collected Indicators'!$A$3:$CV$36,MATCH($A14,'[11]1920 Collected Indicators'!$A$3:$A$36,0),MATCH(ATV$1,'[11]1920 Collected Indicators'!$A$3:$CV$3,0))</f>
        <v>97.5</v>
      </c>
      <c r="ATW14" s="119">
        <f t="shared" si="99"/>
        <v>7764.7058823529414</v>
      </c>
      <c r="ATX14" s="111">
        <f>INDEX([37]Roads!$U$3:$AC$36,MATCH($A14,[37]Roads!$U$3:$U$36,0),MATCH(ATX$1,[37]Roads!$U$3:$AC$3,0))</f>
        <v>9240</v>
      </c>
      <c r="ATY14" s="131">
        <v>1190</v>
      </c>
      <c r="ATZ14" s="88">
        <f t="shared" si="100"/>
        <v>6084.6916484624435</v>
      </c>
      <c r="AUA14" s="111">
        <f>INDEX([37]Roads!$U$3:$AC$36,MATCH($A14,[37]Roads!$U$3:$U$36,0),MATCH(AUA$1,[37]Roads!$U$3:$AC$3,0))</f>
        <v>7242</v>
      </c>
      <c r="AUB14" s="131">
        <v>1190.2</v>
      </c>
      <c r="AUC14" s="88">
        <f t="shared" si="101"/>
        <v>5899.9848869036623</v>
      </c>
      <c r="AUD14" s="111">
        <f>INDEX([37]Roads!$U$3:$AC$36,MATCH($A14,[37]Roads!$U$3:$U$36,0),MATCH(AUD$1,[37]Roads!$U$3:$AC$3,0))</f>
        <v>7027</v>
      </c>
      <c r="AUE14" s="32">
        <v>1191.02</v>
      </c>
      <c r="AUF14" s="88">
        <f t="shared" si="102"/>
        <v>6002.2915255371281</v>
      </c>
      <c r="AUG14" s="111">
        <f>INDEX([37]Roads!$U$3:$AC$36,MATCH($A14,[37]Roads!$U$3:$U$36,0),MATCH(AUG$1,[37]Roads!$U$3:$AC$3,0))</f>
        <v>7177</v>
      </c>
      <c r="AUH14" s="131">
        <v>1195.71</v>
      </c>
      <c r="AUI14" s="88">
        <f t="shared" si="103"/>
        <v>6450.5607546980455</v>
      </c>
      <c r="AUJ14" s="111">
        <f>INDEX([37]Roads!$U$3:$AC$36,MATCH($A14,[37]Roads!$U$3:$U$36,0),MATCH(AUJ$1,[37]Roads!$U$3:$AC$3,0))</f>
        <v>7713</v>
      </c>
      <c r="AUK14" s="131">
        <v>1195.71</v>
      </c>
      <c r="AUL14" s="88">
        <f t="shared" si="104"/>
        <v>5298.9437238126302</v>
      </c>
      <c r="AUM14" s="111">
        <f>INDEX([37]Roads!$U$3:$AC$36,MATCH($A14,[37]Roads!$U$3:$U$36,0),MATCH(AUM$1,[37]Roads!$U$3:$AC$3,0))</f>
        <v>6336</v>
      </c>
      <c r="AUN14" s="131">
        <v>1195.71</v>
      </c>
      <c r="AUO14" s="116">
        <f t="shared" si="105"/>
        <v>4598.9412148430638</v>
      </c>
      <c r="AUP14" s="111">
        <f>INDEX([37]Roads!$U$3:$AC$36,MATCH($A14,[37]Roads!$U$3:$U$36,0),MATCH(AUP$1,[37]Roads!$U$3:$AC$3,0))</f>
        <v>5499</v>
      </c>
      <c r="AUQ14" s="32">
        <f>INDEX('[3]Raw data 16-17'!$B$2:$XA$34,MATCH($A14,'[3]Raw data 16-17'!$A$2:$A$34,0),MATCH(AUQ$1,'[3]Raw data 16-17'!$B$1:$GU$1,0))</f>
        <v>1195.71</v>
      </c>
      <c r="AUR14" s="88">
        <f t="shared" si="7"/>
        <v>5099.0624817054304</v>
      </c>
      <c r="AUS14" s="32">
        <f>INDEX([4]Sheet1!$A$1:$CJ$34, MATCH($A14, [4]Sheet1!$A$1:$A$34, 0), MATCH(AUS$1, [4]Sheet1!$A$1:$CJ$1, 0))</f>
        <v>6097</v>
      </c>
      <c r="AUT14" s="32">
        <f>INDEX('[5]Finance Indicators'!$A$2:$BO$35,MATCH($A14,'[5]Finance Indicators'!$A$2:$A$35,0),MATCH(AUT$1,'[5]Finance Indicators'!$A$2:$BO$2,0))</f>
        <v>1195.71</v>
      </c>
      <c r="AUU14" s="88">
        <f>INDEX('[6]Finance Indicators'!$B$3:$BO$35,MATCH($A14,'[6]Finance Indicators'!$A$3:$A$35,0),MATCH(AUU$1,'[6]Finance Indicators'!$B$2:$BO$2,0))</f>
        <v>4460.9478887021105</v>
      </c>
      <c r="AUV14" s="88">
        <f>INDEX('[6]Finance Indicators'!$B$3:$BO$35,MATCH($A14,'[6]Finance Indicators'!$A$3:$A$35,0),MATCH(AUV$1,'[6]Finance Indicators'!$B$2:$BO$2,0))</f>
        <v>5334</v>
      </c>
      <c r="AUW14" s="88">
        <f>INDEX('[6]Finance Indicators'!$B$3:$BO$35,MATCH($A14,'[6]Finance Indicators'!$A$3:$A$35,0),MATCH(AUW$1,'[6]Finance Indicators'!$B$2:$BO$2,0))</f>
        <v>1195.71</v>
      </c>
      <c r="AUX14" s="88">
        <f t="array" ref="AUX14">INDEX('[7]Finance Indicators'!$A$2:$BO$35,MATCH($A14,'[7]Finance Indicators'!$A$2:$A$35,0),MATCH(AUX$1,'[7]Finance Indicators'!$A$2:$BO$2,0))</f>
        <v>4353.8985205442787</v>
      </c>
      <c r="AUY14" s="250">
        <f t="array" ref="AUY14">INDEX('[7]Finance Indicators'!$A$2:$BO$35,MATCH($A14,'[7]Finance Indicators'!$A$2:$A$35,0),MATCH(AUY$1,'[7]Finance Indicators'!$A$2:$BO$2,0))</f>
        <v>5206</v>
      </c>
      <c r="AUZ14" s="250">
        <f t="array" ref="AUZ14">INDEX('[7]Finance Indicators'!$A$2:$BO$35,MATCH($A14,'[7]Finance Indicators'!$A$2:$A$35,0),MATCH(AUZ$1,'[7]Finance Indicators'!$A$2:$BO$2,0))</f>
        <v>1195.71</v>
      </c>
      <c r="AVA14" s="119">
        <f>(ATW14*100)/Deflators!$B$2</f>
        <v>9147.0060030345194</v>
      </c>
      <c r="AVB14" s="137">
        <f>(ATZ14*100)/Deflators!$B$3</f>
        <v>7060.8568769093854</v>
      </c>
      <c r="AVC14" s="137">
        <f>(AUC14*100)/Deflators!$B$4</f>
        <v>6709.3372743061718</v>
      </c>
      <c r="AVD14" s="137">
        <f>(AUF14*100)/Deflators!$B$5</f>
        <v>6704.7498427494484</v>
      </c>
      <c r="AVE14" s="137">
        <f>(AUI14*100)/Deflators!$B$6</f>
        <v>7107.4763652308739</v>
      </c>
      <c r="AVF14" s="137">
        <f>(AUL14*100)/Deflators!$B$7</f>
        <v>5791.3250775701872</v>
      </c>
      <c r="AVG14" s="137">
        <f>(AUO14*100)/Deflators!$B$8</f>
        <v>4904.888542574703</v>
      </c>
      <c r="AVH14" s="137">
        <f>(AUR14*100)/Deflators!$B$9</f>
        <v>5344.1813768256015</v>
      </c>
      <c r="AVI14" s="137">
        <f>(AUU14*100)/Deflators!$B$10</f>
        <v>4569.9351291125331</v>
      </c>
      <c r="AVJ14" s="245">
        <f>(AUX14*100)/Deflators!$B$11</f>
        <v>4353.8985205442787</v>
      </c>
      <c r="AVK14" s="115">
        <v>50.597012319468135</v>
      </c>
      <c r="AVL14" s="116">
        <v>51.793119046714459</v>
      </c>
      <c r="AVM14" s="116">
        <v>45.8</v>
      </c>
      <c r="AVN14" s="116">
        <v>31.65</v>
      </c>
      <c r="AVO14" s="116">
        <v>41.731937196200057</v>
      </c>
      <c r="AVP14" s="116">
        <v>38.239423679259126</v>
      </c>
      <c r="AVQ14" s="88">
        <f>INDEX('[3]Raw data 16-17'!$B$2:$XA$34,MATCH($A14,'[3]Raw data 16-17'!$A$2:$A$34,0),MATCH(AVQ$1,'[3]Raw data 16-17'!$B$1:$GU$1,0))</f>
        <v>37.279672204310721</v>
      </c>
      <c r="AVR14" s="88">
        <f>INDEX('[14]1718 Collected Indicators'!$A$3:$CH$36,MATCH($A14,'[14]1718 Collected Indicators'!$A$3:$A$36,0),MATCH(AVR$1,'[14]1718 Collected Indicators'!$A$3:$CH$3,0))</f>
        <v>36.055889654740021</v>
      </c>
      <c r="AVS14" s="88">
        <f>INDEX('[15]1819 Collected Indicators'!$A$3:$CV$36,MATCH($A14,'[15]1819 Collected Indicators'!$A$3:$A$36,0),MATCH(AVS$1,'[15]1819 Collected Indicators'!$A$3:$CV$3,0))</f>
        <v>34.512924913633682</v>
      </c>
      <c r="AVT14" s="183">
        <f>INDEX('[11]1920 Collected Indicators'!$A$3:$CV$36,MATCH($A14,'[11]1920 Collected Indicators'!$A$3:$A$36,0),MATCH(AVT$1,'[11]1920 Collected Indicators'!$A$3:$CV$3,0))</f>
        <v>34.31189773514695</v>
      </c>
      <c r="AVU14" s="115">
        <v>46.474644654610124</v>
      </c>
      <c r="AVV14" s="116">
        <v>49.786575930248048</v>
      </c>
      <c r="AVW14" s="116">
        <v>47.4</v>
      </c>
      <c r="AVX14" s="116">
        <v>34.96</v>
      </c>
      <c r="AVY14" s="116">
        <v>44.331004325170319</v>
      </c>
      <c r="AVZ14" s="116">
        <v>39.54653383622572</v>
      </c>
      <c r="AWA14" s="88">
        <f>INDEX('[3]Raw data 16-17'!$B$2:$XA$34,MATCH($A14,'[3]Raw data 16-17'!$A$2:$A$34,0),MATCH(AWA$1,'[3]Raw data 16-17'!$B$1:$GU$1,0))</f>
        <v>38.661946928028641</v>
      </c>
      <c r="AWB14" s="88">
        <f>INDEX('[14]1718 Collected Indicators'!$A$3:$CH$36,MATCH($A14,'[14]1718 Collected Indicators'!$A$3:$A$36,0),MATCH(AWB$1,'[14]1718 Collected Indicators'!$A$3:$CH$3,0))</f>
        <v>37.01796317609756</v>
      </c>
      <c r="AWC14" s="88">
        <f>INDEX('[15]1819 Collected Indicators'!$A$3:$CV$36,MATCH($A14,'[15]1819 Collected Indicators'!$A$3:$A$36,0),MATCH(AWC$1,'[15]1819 Collected Indicators'!$A$3:$CV$3,0))</f>
        <v>37.930363507541223</v>
      </c>
      <c r="AWD14" s="183">
        <f>INDEX('[11]1920 Collected Indicators'!$A$3:$CV$36,MATCH($A14,'[11]1920 Collected Indicators'!$A$3:$A$36,0),MATCH(AWD$1,'[11]1920 Collected Indicators'!$A$3:$CV$3,0))</f>
        <v>36.827262934086598</v>
      </c>
      <c r="AWE14" s="115">
        <v>56.148967423032033</v>
      </c>
      <c r="AWF14" s="116">
        <v>58.191552482872765</v>
      </c>
      <c r="AWG14" s="116">
        <v>55.1</v>
      </c>
      <c r="AWH14" s="116">
        <v>44.080000000000005</v>
      </c>
      <c r="AWI14" s="116">
        <v>53.448773564820428</v>
      </c>
      <c r="AWJ14" s="116">
        <v>48.377980565220959</v>
      </c>
      <c r="AWK14" s="88">
        <f>INDEX('[3]Raw data 16-17'!$B$2:$XA$34,MATCH($A14,'[3]Raw data 16-17'!$A$2:$A$34,0),MATCH(AWK$1,'[3]Raw data 16-17'!$B$1:$GU$1,0))</f>
        <v>49.670275230247086</v>
      </c>
      <c r="AWL14" s="88">
        <f>INDEX('[14]1718 Collected Indicators'!$A$3:$CH$36,MATCH($A14,'[14]1718 Collected Indicators'!$A$3:$A$36,0),MATCH(AWL$1,'[14]1718 Collected Indicators'!$A$3:$CH$3,0))</f>
        <v>48.812574273864215</v>
      </c>
      <c r="AWM14" s="88">
        <f>INDEX('[15]1819 Collected Indicators'!$A$3:$CV$36,MATCH($A14,'[15]1819 Collected Indicators'!$A$3:$A$36,0),MATCH(AWM$1,'[15]1819 Collected Indicators'!$A$3:$CV$3,0))</f>
        <v>50.727721613997339</v>
      </c>
      <c r="AWN14" s="183">
        <f>INDEX('[11]1920 Collected Indicators'!$A$3:$CV$36,MATCH($A14,'[11]1920 Collected Indicators'!$A$3:$A$36,0),MATCH(AWN$1,'[11]1920 Collected Indicators'!$A$3:$CV$3,0))</f>
        <v>47.978416616701963</v>
      </c>
      <c r="AWO14" s="115">
        <v>51.88852513221731</v>
      </c>
      <c r="AWP14" s="116">
        <v>50.15645159040011</v>
      </c>
      <c r="AWQ14" s="116">
        <v>51.1</v>
      </c>
      <c r="AWR14" s="116">
        <v>37.79</v>
      </c>
      <c r="AWS14" s="116">
        <v>47.504156328624994</v>
      </c>
      <c r="AWT14" s="116">
        <v>48.655051734355716</v>
      </c>
      <c r="AWU14" s="88">
        <f>INDEX('[3]Raw data 16-17'!$B$2:$XA$34,MATCH($A14,'[3]Raw data 16-17'!$A$2:$A$34,0),MATCH(AWU$1,'[3]Raw data 16-17'!$B$1:$GU$1,0))</f>
        <v>45.695158768617752</v>
      </c>
      <c r="AWV14" s="88">
        <f>INDEX('[14]1718 Collected Indicators'!$A$3:$CH$36,MATCH($A14,'[14]1718 Collected Indicators'!$A$3:$A$36,0),MATCH(AWV$1,'[14]1718 Collected Indicators'!$A$3:$CH$3,0))</f>
        <v>48.063779163733258</v>
      </c>
      <c r="AWW14" s="88">
        <f>INDEX('[15]1819 Collected Indicators'!$A$3:$CV$36,MATCH($A14,'[15]1819 Collected Indicators'!$A$3:$A$36,0),MATCH(AWW$1,'[15]1819 Collected Indicators'!$A$3:$CV$3,0))</f>
        <v>46.838450020764064</v>
      </c>
      <c r="AWX14" s="183">
        <f>INDEX('[11]1920 Collected Indicators'!$A$3:$CV$36,MATCH($A14,'[11]1920 Collected Indicators'!$A$3:$A$36,0),MATCH(AWX$1,'[11]1920 Collected Indicators'!$A$3:$CV$3,0))</f>
        <v>43.583399689329894</v>
      </c>
      <c r="AWY14" s="119">
        <v>42611.683848797249</v>
      </c>
      <c r="AWZ14" s="131">
        <v>1116</v>
      </c>
      <c r="AXA14" s="131">
        <v>26080</v>
      </c>
      <c r="AXB14" s="88">
        <f t="shared" si="106"/>
        <v>39532.208588957059</v>
      </c>
      <c r="AXC14" s="131">
        <v>1031</v>
      </c>
      <c r="AXD14" s="131">
        <v>26080</v>
      </c>
      <c r="AXE14" s="116">
        <f t="shared" si="107"/>
        <v>33345.428156748909</v>
      </c>
      <c r="AXF14" s="131">
        <f t="shared" si="108"/>
        <v>919</v>
      </c>
      <c r="AXG14" s="131">
        <v>27560</v>
      </c>
      <c r="AXH14" s="141">
        <f t="shared" si="109"/>
        <v>35437.956204379559</v>
      </c>
      <c r="AXI14" s="131">
        <f t="shared" si="110"/>
        <v>971</v>
      </c>
      <c r="AXJ14" s="131">
        <v>27400</v>
      </c>
      <c r="AXK14" s="141">
        <f t="shared" si="111"/>
        <v>33908.256880733941</v>
      </c>
      <c r="AXL14" s="131">
        <f t="shared" si="112"/>
        <v>924</v>
      </c>
      <c r="AXM14" s="131">
        <v>27250</v>
      </c>
      <c r="AXN14" s="141">
        <f t="shared" si="113"/>
        <v>34872.552641300332</v>
      </c>
      <c r="AXO14" s="131">
        <f t="shared" si="114"/>
        <v>944</v>
      </c>
      <c r="AXP14" s="131">
        <v>27070</v>
      </c>
      <c r="AXQ14" s="116">
        <f t="shared" si="115"/>
        <v>33791.821561338285</v>
      </c>
      <c r="AXR14" s="87">
        <f>INDEX('[2]All Previous Years'!$A$1:$EX$34,MATCH($A14,'[2]All Previous Years'!$A$1:$A$34,0),MATCH(AXR$1,'[2]All Previous Years'!$A$1:$EX$1,0))</f>
        <v>909</v>
      </c>
      <c r="AXS14" s="32">
        <f>INDEX('[3]Raw data 16-17'!$B$2:$XA$34,MATCH($A14,'[3]Raw data 16-17'!$A$2:$A$34,0),MATCH(AXS$1,'[3]Raw data 16-17'!$B$1:$GU$1,0))</f>
        <v>26900</v>
      </c>
      <c r="AXT14" s="88">
        <f t="shared" si="116"/>
        <v>35102.040816326531</v>
      </c>
      <c r="AXU14" s="32">
        <f>INDEX([4]Sheet1!$A$1:$CJ$34, MATCH($A14, [4]Sheet1!$A$1:$A$34, 0), MATCH(AXU$1, [4]Sheet1!$A$1:$CJ$1, 0))</f>
        <v>946</v>
      </c>
      <c r="AXV14" s="32">
        <f>INDEX('[5]Finance Indicators'!$A$2:$BO$35,MATCH($A14,'[5]Finance Indicators'!$A$2:$A$35,0),MATCH(AXV$1,'[5]Finance Indicators'!$A$2:$BO$2,0))</f>
        <v>26950</v>
      </c>
      <c r="AXW14" s="88">
        <f>INDEX('[6]Finance Indicators'!$B$3:$BO$35,MATCH($A14,'[6]Finance Indicators'!$A$3:$A$35,0),MATCH(AXW$1,'[6]Finance Indicators'!$B$2:$BO$2,0))</f>
        <v>36190.831159150206</v>
      </c>
      <c r="AXX14" s="88">
        <f>INDEX('[6]Finance Indicators'!$B$3:$BO$35,MATCH($A14,'[6]Finance Indicators'!$A$3:$A$35,0),MATCH(AXX$1,'[6]Finance Indicators'!$B$2:$BO$2,0))</f>
        <v>971</v>
      </c>
      <c r="AXY14" s="88">
        <f>INDEX('[6]Finance Indicators'!$B$3:$BO$35,MATCH($A14,'[6]Finance Indicators'!$A$3:$A$35,0),MATCH(AXY$1,'[6]Finance Indicators'!$B$2:$BO$2,0))</f>
        <v>26830</v>
      </c>
      <c r="AXZ14" s="250">
        <f t="array" ref="AXZ14">INDEX('[7]Finance Indicators'!$A$2:$BO$35,MATCH($A14,'[7]Finance Indicators'!$A$2:$A$35,0),MATCH(AXZ$1,'[7]Finance Indicators'!$A$2:$BO$2,0))</f>
        <v>36302.395209580842</v>
      </c>
      <c r="AYA14" s="250">
        <f t="array" ref="AYA14">INDEX('[7]Finance Indicators'!$A$2:$BO$35,MATCH($A14,'[7]Finance Indicators'!$A$2:$A$35,0),MATCH(AYA$1,'[7]Finance Indicators'!$A$2:$BO$2,0))</f>
        <v>970</v>
      </c>
      <c r="AYB14" s="250">
        <f t="array" ref="AYB14">INDEX('[7]Finance Indicators'!$A$2:$BO$35,MATCH($A14,'[7]Finance Indicators'!$A$2:$A$35,0),MATCH(AYB$1,'[7]Finance Indicators'!$A$2:$BO$2,0))</f>
        <v>26720</v>
      </c>
      <c r="AYC14" s="119">
        <f>(AWY14*100)/Deflators!$B$2</f>
        <v>50197.564965106656</v>
      </c>
      <c r="AYD14" s="137">
        <f>(AXB14*100)/Deflators!$B$3</f>
        <v>45874.348775798375</v>
      </c>
      <c r="AYE14" s="137">
        <f>(AXE14*100)/Deflators!$B$4</f>
        <v>37919.711380343251</v>
      </c>
      <c r="AYF14" s="137">
        <f>(AXH14*100)/Deflators!$B$5</f>
        <v>39585.320086133819</v>
      </c>
      <c r="AYG14" s="137">
        <f>(AXK14*100)/Deflators!$B$6</f>
        <v>37361.423840627802</v>
      </c>
      <c r="AYH14" s="137">
        <f>(AXN14*100)/Deflators!$B$7</f>
        <v>38112.933285718791</v>
      </c>
      <c r="AYI14" s="88">
        <f>(AXQ14*100)/Deflators!$B$8</f>
        <v>36039.842795553741</v>
      </c>
      <c r="AYJ14" s="88">
        <f>(AXT14*100)/Deflators!$B$9</f>
        <v>36789.443842320317</v>
      </c>
      <c r="AYK14" s="88">
        <f>(AXW14*100)/Deflators!$B$10</f>
        <v>37075.02414113612</v>
      </c>
      <c r="AYL14" s="182">
        <f>(AXZ14*100)/Deflators!$B$11</f>
        <v>36302.395209580842</v>
      </c>
      <c r="AYM14" s="119">
        <f t="shared" si="117"/>
        <v>11901.306240928883</v>
      </c>
      <c r="AYN14" s="131">
        <v>328</v>
      </c>
      <c r="AYO14" s="131">
        <v>27560</v>
      </c>
      <c r="AYP14" s="88">
        <f t="shared" si="118"/>
        <v>12518.248175182482</v>
      </c>
      <c r="AYQ14" s="131">
        <v>343</v>
      </c>
      <c r="AYR14" s="131">
        <v>27400</v>
      </c>
      <c r="AYS14" s="116">
        <f t="shared" si="119"/>
        <v>11853.211009174311</v>
      </c>
      <c r="AYT14" s="131">
        <v>323</v>
      </c>
      <c r="AYU14" s="32">
        <v>27250</v>
      </c>
      <c r="AYV14" s="116">
        <f t="shared" si="120"/>
        <v>12523.088289619505</v>
      </c>
      <c r="AYW14" s="131">
        <v>339</v>
      </c>
      <c r="AYX14" s="32">
        <v>27070</v>
      </c>
      <c r="AYY14" s="116">
        <f t="shared" si="121"/>
        <v>12565.055762081785</v>
      </c>
      <c r="AYZ14" s="87">
        <f>INDEX('[2]All Previous Years'!$A$1:$EX$34,MATCH($A14,'[2]All Previous Years'!$A$1:$A$34,0),MATCH(AYZ$1,'[2]All Previous Years'!$A$1:$EX$1,0))</f>
        <v>338</v>
      </c>
      <c r="AZA14" s="32">
        <f>INDEX('[3]Raw data 16-17'!$B$2:$XA$34,MATCH($A14,'[3]Raw data 16-17'!$A$2:$A$34,0),MATCH(AZA$1,'[3]Raw data 16-17'!$B$1:$GU$1,0))</f>
        <v>26900</v>
      </c>
      <c r="AZB14" s="88">
        <f t="shared" si="122"/>
        <v>12653.061224489797</v>
      </c>
      <c r="AZC14" s="32">
        <f>INDEX([4]Sheet1!$A$1:$CJ$34, MATCH($A14, [4]Sheet1!$A$1:$A$34, 0), MATCH(AZC$1, [4]Sheet1!$A$1:$CJ$1, 0))</f>
        <v>341</v>
      </c>
      <c r="AZD14" s="32">
        <f>INDEX('[5]Finance Indicators'!$A$2:$BO$35,MATCH($A14,'[5]Finance Indicators'!$A$2:$A$35,0),MATCH(AZD$1,'[5]Finance Indicators'!$A$2:$BO$2,0))</f>
        <v>26950</v>
      </c>
      <c r="AZE14" s="88">
        <f>INDEX('[6]Finance Indicators'!$B$3:$BO$35,MATCH($A14,'[6]Finance Indicators'!$A$3:$A$35,0),MATCH(AZE$1,'[6]Finance Indicators'!$B$2:$BO$2,0))</f>
        <v>12672.381662318301</v>
      </c>
      <c r="AZF14" s="88">
        <f>INDEX('[6]Finance Indicators'!$B$3:$BO$35,MATCH($A14,'[6]Finance Indicators'!$A$3:$A$35,0),MATCH(AZF$1,'[6]Finance Indicators'!$B$2:$BO$2,0))</f>
        <v>340</v>
      </c>
      <c r="AZG14" s="88">
        <f>INDEX('[6]Finance Indicators'!$B$3:$BO$35,MATCH($A14,'[6]Finance Indicators'!$A$3:$A$35,0),MATCH(AZG$1,'[6]Finance Indicators'!$B$2:$BO$2,0))</f>
        <v>26830</v>
      </c>
      <c r="AZH14" s="250">
        <f t="array" ref="AZH14">INDEX('[7]Finance Indicators'!$A$2:$BO$35,MATCH($A14,'[7]Finance Indicators'!$A$2:$A$35,0),MATCH(AZH$1,'[7]Finance Indicators'!$A$2:$BO$2,0))</f>
        <v>12537.425149700599</v>
      </c>
      <c r="AZI14" s="250">
        <f t="array" ref="AZI14">INDEX('[7]Finance Indicators'!$A$2:$BO$35,MATCH($A14,'[7]Finance Indicators'!$A$2:$A$35,0),MATCH(AZI$1,'[7]Finance Indicators'!$A$2:$BO$2,0))</f>
        <v>335</v>
      </c>
      <c r="AZJ14" s="250">
        <f t="array" ref="AZJ14">INDEX('[7]Finance Indicators'!$A$2:$BO$35,MATCH($A14,'[7]Finance Indicators'!$A$2:$A$35,0),MATCH(AZJ$1,'[7]Finance Indicators'!$A$2:$BO$2,0))</f>
        <v>26720</v>
      </c>
      <c r="AZK14" s="139">
        <f>(AYM14*100)/Deflators!$B$4</f>
        <v>13533.912222799334</v>
      </c>
      <c r="AZL14" s="137">
        <f>(AYP14*100)/Deflators!$B$5</f>
        <v>13983.27990684233</v>
      </c>
      <c r="AZM14" s="137">
        <f>(AYS14*100)/Deflators!$B$6</f>
        <v>13060.324567665348</v>
      </c>
      <c r="AZN14" s="137">
        <f>(AYV14*100)/Deflators!$B$7</f>
        <v>13686.741932053676</v>
      </c>
      <c r="AZO14" s="88">
        <f>(AYY14*100)/Deflators!$B$8</f>
        <v>13400.953646751557</v>
      </c>
      <c r="AZP14" s="88">
        <f>(AZB14*100)/Deflators!$B$9</f>
        <v>13261.311152464299</v>
      </c>
      <c r="AZQ14" s="88">
        <f>(AZE14*100)/Deflators!$B$10</f>
        <v>12981.985796072382</v>
      </c>
      <c r="AZR14" s="183">
        <f>(AZH14*100)/Deflators!$B$11</f>
        <v>12537.425149700599</v>
      </c>
      <c r="AZS14" s="115">
        <f t="shared" si="123"/>
        <v>21444.121915820029</v>
      </c>
      <c r="AZT14" s="131">
        <v>591</v>
      </c>
      <c r="AZU14" s="131">
        <v>27560</v>
      </c>
      <c r="AZV14" s="116">
        <f t="shared" si="124"/>
        <v>22919.708029197078</v>
      </c>
      <c r="AZW14" s="131">
        <v>628</v>
      </c>
      <c r="AZX14" s="131">
        <v>27400</v>
      </c>
      <c r="AZY14" s="116">
        <f t="shared" si="125"/>
        <v>22055.045871559632</v>
      </c>
      <c r="AZZ14" s="131">
        <v>601</v>
      </c>
      <c r="BAA14" s="32">
        <v>27250</v>
      </c>
      <c r="BAB14" s="116">
        <f t="shared" si="126"/>
        <v>22349.464351680825</v>
      </c>
      <c r="BAC14" s="131">
        <v>605</v>
      </c>
      <c r="BAD14" s="32">
        <v>27070</v>
      </c>
      <c r="BAE14" s="116">
        <f t="shared" si="127"/>
        <v>21226.765799256507</v>
      </c>
      <c r="BAF14" s="87">
        <f>INDEX('[2]All Previous Years'!$A$1:$EX$34,MATCH($A14,'[2]All Previous Years'!$A$1:$A$34,0),MATCH(BAF$1,'[2]All Previous Years'!$A$1:$EX$1,0))</f>
        <v>571</v>
      </c>
      <c r="BAG14" s="32">
        <f>INDEX('[3]Raw data 16-17'!$B$2:$XA$34,MATCH($A14,'[3]Raw data 16-17'!$A$2:$A$34,0),MATCH(BAG$1,'[3]Raw data 16-17'!$B$1:$GU$1,0))</f>
        <v>26900</v>
      </c>
      <c r="BAH14" s="88">
        <f t="shared" si="128"/>
        <v>22448.979591836734</v>
      </c>
      <c r="BAI14" s="32">
        <f>INDEX([4]Sheet1!$A$1:$CJ$34, MATCH($A14, [4]Sheet1!$A$1:$A$34, 0), MATCH(BAI$1, [4]Sheet1!$A$1:$CJ$1, 0))</f>
        <v>605</v>
      </c>
      <c r="BAJ14" s="32">
        <f>INDEX('[5]Finance Indicators'!$A$2:$BO$35,MATCH($A14,'[5]Finance Indicators'!$A$2:$A$35,0),MATCH(BAJ$1,'[5]Finance Indicators'!$A$2:$BO$2,0))</f>
        <v>26950</v>
      </c>
      <c r="BAK14" s="88">
        <f>INDEX('[6]Finance Indicators'!$B$3:$BO$35,MATCH($A14,'[6]Finance Indicators'!$A$3:$A$35,0),MATCH(BAK$1,'[6]Finance Indicators'!$B$2:$BO$2,0))</f>
        <v>23518.449496831905</v>
      </c>
      <c r="BAL14" s="88">
        <f>INDEX('[6]Finance Indicators'!$B$3:$BO$35,MATCH($A14,'[6]Finance Indicators'!$A$3:$A$35,0),MATCH(BAL$1,'[6]Finance Indicators'!$B$2:$BO$2,0))</f>
        <v>631</v>
      </c>
      <c r="BAM14" s="88">
        <f>INDEX('[6]Finance Indicators'!$B$3:$BO$35,MATCH($A14,'[6]Finance Indicators'!$A$3:$A$35,0),MATCH(BAM$1,'[6]Finance Indicators'!$B$2:$BO$2,0))</f>
        <v>26830</v>
      </c>
      <c r="BAN14" s="250">
        <f t="array" ref="BAN14">INDEX('[7]Finance Indicators'!$A$2:$BO$35,MATCH($A14,'[7]Finance Indicators'!$A$2:$A$35,0),MATCH(BAN$1,'[7]Finance Indicators'!$A$2:$BO$2,0))</f>
        <v>23764.970059880241</v>
      </c>
      <c r="BAO14" s="250">
        <f t="array" ref="BAO14">INDEX('[7]Finance Indicators'!$A$2:$BO$35,MATCH($A14,'[7]Finance Indicators'!$A$2:$A$35,0),MATCH(BAO$1,'[7]Finance Indicators'!$A$2:$BO$2,0))</f>
        <v>635</v>
      </c>
      <c r="BAP14" s="250">
        <f t="array" ref="BAP14">INDEX('[7]Finance Indicators'!$A$2:$BO$35,MATCH($A14,'[7]Finance Indicators'!$A$2:$A$35,0),MATCH(BAP$1,'[7]Finance Indicators'!$A$2:$BO$2,0))</f>
        <v>26720</v>
      </c>
      <c r="BAQ14" s="139">
        <f>(AZS14*100)/Deflators!$B$4</f>
        <v>24385.799157543923</v>
      </c>
      <c r="BAR14" s="137">
        <f>(AZV14*100)/Deflators!$B$5</f>
        <v>25602.040179291493</v>
      </c>
      <c r="BAS14" s="137">
        <f>(AZY14*100)/Deflators!$B$6</f>
        <v>24301.09927296246</v>
      </c>
      <c r="BAT14" s="137">
        <f>(BAB14*100)/Deflators!$B$7</f>
        <v>24426.191353665112</v>
      </c>
      <c r="BAU14" s="137">
        <f>(BAE14*100)/Deflators!$B$8</f>
        <v>22638.889148802191</v>
      </c>
      <c r="BAV14" s="137">
        <f>(BAH14*100)/Deflators!$B$9</f>
        <v>23528.132689856011</v>
      </c>
      <c r="BAW14" s="137">
        <f>(BAK14*100)/Deflators!$B$10</f>
        <v>24093.038345063742</v>
      </c>
      <c r="BAX14" s="245">
        <f>(BAN14*100)/Deflators!$B$11</f>
        <v>23764.970059880241</v>
      </c>
      <c r="BAY14" s="144">
        <v>20.384133237822351</v>
      </c>
      <c r="BAZ14" s="145">
        <v>26.523846931996211</v>
      </c>
      <c r="BBA14" s="145">
        <v>29.724129852252261</v>
      </c>
      <c r="BBB14" s="145">
        <v>33.609432430692607</v>
      </c>
      <c r="BBC14" s="145">
        <v>21.6</v>
      </c>
      <c r="BBD14" s="145">
        <v>21.214138858024089</v>
      </c>
      <c r="BBE14" s="88">
        <f>INDEX('[3]Raw data 16-17'!$B$2:$XA$34,MATCH($A14,'[3]Raw data 16-17'!$A$2:$A$34,0),MATCH(BBE$1,'[3]Raw data 16-17'!$B$1:$GU$1,0))</f>
        <v>24.11387057269523</v>
      </c>
      <c r="BBF14" s="88">
        <f>INDEX('[14]1718 Collected Indicators'!$A$3:$CH$36,MATCH($A14,'[14]1718 Collected Indicators'!$A$3:$A$36,0),MATCH(BBF$1,'[14]1718 Collected Indicators'!$A$3:$CH$3,0))</f>
        <v>23.949436802922545</v>
      </c>
      <c r="BBG14" s="88">
        <f>INDEX('[15]1819 Collected Indicators'!$A$3:$CV$36,MATCH($A14,'[15]1819 Collected Indicators'!$A$3:$A$36,0),MATCH(BBG$1,'[15]1819 Collected Indicators'!$A$3:$CV$3,0))</f>
        <v>23.1</v>
      </c>
      <c r="BBH14" s="126">
        <f>INDEX('[11]1920 Collected Indicators'!$A$3:$CV$36,MATCH($A14,'[11]1920 Collected Indicators'!$A$3:$A$36,0),MATCH(BBH$1,'[11]1920 Collected Indicators'!$A$3:$CV$3,0))</f>
        <v>20.549078304710893</v>
      </c>
      <c r="BBI14" s="133">
        <f t="shared" si="8"/>
        <v>88.366666666666674</v>
      </c>
      <c r="BBJ14" s="116">
        <f t="shared" si="8"/>
        <v>87.666666666666671</v>
      </c>
      <c r="BBK14" s="116">
        <f t="shared" si="8"/>
        <v>89.333333333333329</v>
      </c>
      <c r="BBL14" s="116">
        <f t="shared" si="8"/>
        <v>90.333333333333329</v>
      </c>
      <c r="BBM14" s="136">
        <f t="shared" si="8"/>
        <v>91</v>
      </c>
      <c r="BBN14" s="116">
        <f t="shared" si="8"/>
        <v>89.233333333333334</v>
      </c>
      <c r="BBO14" s="248">
        <f t="shared" si="8"/>
        <v>91.233333333333334</v>
      </c>
      <c r="BBP14" s="144">
        <f t="shared" si="9"/>
        <v>65.5</v>
      </c>
      <c r="BBQ14" s="145">
        <f t="shared" si="9"/>
        <v>58.333333333333336</v>
      </c>
      <c r="BBR14" s="145">
        <f t="shared" si="9"/>
        <v>58.666666666666664</v>
      </c>
      <c r="BBS14" s="145">
        <f t="shared" si="9"/>
        <v>59.666666666666664</v>
      </c>
      <c r="BBT14" s="146">
        <f t="shared" si="9"/>
        <v>70.333333333333329</v>
      </c>
      <c r="BBU14" s="145">
        <f t="shared" si="9"/>
        <v>73.033333333333331</v>
      </c>
      <c r="BBV14" s="248">
        <f t="shared" si="9"/>
        <v>73.033333333333331</v>
      </c>
      <c r="BBW14" s="115" t="s">
        <v>1858</v>
      </c>
      <c r="BBX14" s="116" t="s">
        <v>1858</v>
      </c>
      <c r="BBY14" s="136" t="s">
        <v>1858</v>
      </c>
      <c r="BBZ14" s="115" t="str">
        <f>INDEX([38]HSN1b!$V$1:$AL$36,MATCH($A14,[38]HSN1b!$V$1:$V$36,0),MATCH(BBZ$1,[38]HSN1b!$V$1:$AL$1,0))</f>
        <v>NA</v>
      </c>
      <c r="BCA14" s="131" t="str">
        <f>INDEX([38]HSN1b!$V$1:$AL$36,MATCH($A14,[38]HSN1b!$V$1:$V$36,0),MATCH(BCA$1,[38]HSN1b!$V$1:$AL$1,0))</f>
        <v>NA</v>
      </c>
      <c r="BCB14" s="131" t="str">
        <f>INDEX([38]HSN1b!$V$1:$AL$36,MATCH($A14,[38]HSN1b!$V$1:$V$36,0),MATCH(BCB$1,[38]HSN1b!$V$1:$AL$1,0))</f>
        <v>NA</v>
      </c>
      <c r="BCC14" s="116" t="str">
        <f>INDEX([38]HSN1b!$V$1:$AL$36,MATCH($A14,[38]HSN1b!$V$1:$V$36,0),MATCH(BCC$1,[38]HSN1b!$V$1:$AL$1,0))</f>
        <v>NA</v>
      </c>
      <c r="BCD14" s="131" t="str">
        <f>INDEX([38]HSN1b!$V$1:$AL$36,MATCH($A14,[38]HSN1b!$V$1:$V$36,0),MATCH(BCD$1,[38]HSN1b!$V$1:$AL$1,0))</f>
        <v>NA</v>
      </c>
      <c r="BCE14" s="131" t="str">
        <f>INDEX([38]HSN1b!$V$1:$AL$36,MATCH($A14,[38]HSN1b!$V$1:$V$36,0),MATCH(BCE$1,[38]HSN1b!$V$1:$AL$1,0))</f>
        <v>NA</v>
      </c>
      <c r="BCF14" s="116" t="str">
        <f>INDEX([38]HSN1b!$V$1:$AL$36,MATCH($A14,[38]HSN1b!$V$1:$V$36,0),MATCH(BCF$1,[38]HSN1b!$V$1:$AL$1,0))</f>
        <v>NA</v>
      </c>
      <c r="BCG14" s="131" t="str">
        <f>INDEX([38]HSN1b!$V$1:$AL$36,MATCH($A14,[38]HSN1b!$V$1:$V$36,0),MATCH(BCG$1,[38]HSN1b!$V$1:$AL$1,0))</f>
        <v>NA</v>
      </c>
      <c r="BCH14" s="131" t="str">
        <f>INDEX([38]HSN1b!$V$1:$AL$36,MATCH($A14,[38]HSN1b!$V$1:$V$36,0),MATCH(BCH$1,[38]HSN1b!$V$1:$AL$1,0))</f>
        <v>NA</v>
      </c>
      <c r="BCI14" s="116" t="str">
        <f>INDEX([38]HSN1b!$V$1:$AL$36,MATCH($A14,[38]HSN1b!$V$1:$V$36,0),MATCH(BCI$1,[38]HSN1b!$V$1:$AL$1,0))</f>
        <v>NA</v>
      </c>
      <c r="BCJ14" s="131" t="str">
        <f>INDEX([38]HSN1b!$V$1:$AL$36,MATCH($A14,[38]HSN1b!$V$1:$V$36,0),MATCH(BCJ$1,[38]HSN1b!$V$1:$AL$1,0))</f>
        <v>NA</v>
      </c>
      <c r="BCK14" s="131" t="str">
        <f>INDEX([38]HSN1b!$V$1:$AL$36,MATCH($A14,[38]HSN1b!$V$1:$V$36,0),MATCH(BCK$1,[38]HSN1b!$V$1:$AL$1,0))</f>
        <v>NA</v>
      </c>
      <c r="BCL14" s="88" t="str">
        <f>INDEX('[14]1718 Collected Indicators'!$A$3:$CH$36,MATCH($A14,'[14]1718 Collected Indicators'!$A$3:$A$36,0),MATCH(BCL$1,'[14]1718 Collected Indicators'!$A$3:$CH$3,0))</f>
        <v>NA</v>
      </c>
      <c r="BCM14" s="32" t="str">
        <f>INDEX('[14]1718 Collected Indicators'!$A$3:$CH$36,MATCH($A14,'[14]1718 Collected Indicators'!$A$3:$A$36,0),MATCH(BCM$1,'[14]1718 Collected Indicators'!$A$3:$CH$3,0))</f>
        <v>NA</v>
      </c>
      <c r="BCN14" s="32" t="str">
        <f>INDEX('[14]1718 Collected Indicators'!$A$3:$CH$36,MATCH($A14,'[14]1718 Collected Indicators'!$A$3:$A$36,0),MATCH(BCN$1,'[14]1718 Collected Indicators'!$A$3:$CH$3,0))</f>
        <v>NA</v>
      </c>
      <c r="BCO14" s="88" t="str">
        <f>INDEX('[15]1819 Collected Indicators'!$A$3:$CV$36,MATCH($A14,'[15]1819 Collected Indicators'!$A$3:$A$36,0),MATCH(BCO$1,'[15]1819 Collected Indicators'!$A$3:$CV$3,0))</f>
        <v>NA</v>
      </c>
      <c r="BCP14" s="32" t="str">
        <f>INDEX('[15]1819 Collected Indicators'!$A$3:$CV$36,MATCH($A14,'[15]1819 Collected Indicators'!$A$3:$A$36,0),MATCH(BCP$1,'[15]1819 Collected Indicators'!$A$3:$CV$3,0))</f>
        <v>NA</v>
      </c>
      <c r="BCQ14" s="40" t="str">
        <f>INDEX('[15]1819 Collected Indicators'!$A$3:$CV$36,MATCH($A14,'[15]1819 Collected Indicators'!$A$3:$A$36,0),MATCH(BCQ$1,'[15]1819 Collected Indicators'!$A$3:$CV$3,0))</f>
        <v>NA</v>
      </c>
      <c r="BCR14" s="40" t="str">
        <f>INDEX('[11]1920 Collected Indicators'!$A$3:$CV$36,MATCH($A14,'[11]1920 Collected Indicators'!$A$3:$A$36,0),MATCH(BCR$1,'[11]1920 Collected Indicators'!$A$3:$CV$3,0))</f>
        <v>NA</v>
      </c>
      <c r="BCS14" s="32" t="str">
        <f>INDEX('[11]1920 Collected Indicators'!$A$3:$CV$36,MATCH($A14,'[11]1920 Collected Indicators'!$A$3:$A$36,0),MATCH(BCS$1,'[11]1920 Collected Indicators'!$A$3:$CV$3,0))</f>
        <v>NA</v>
      </c>
      <c r="BCT14" s="262" t="str">
        <f>INDEX('[11]1920 Collected Indicators'!$A$3:$CV$36,MATCH($A14,'[11]1920 Collected Indicators'!$A$3:$A$36,0),MATCH(BCT$1,'[11]1920 Collected Indicators'!$A$3:$CV$3,0))</f>
        <v>NA</v>
      </c>
      <c r="BCU14" s="115" t="s">
        <v>1853</v>
      </c>
      <c r="BCV14" s="116" t="s">
        <v>1853</v>
      </c>
      <c r="BCW14" s="116" t="s">
        <v>1853</v>
      </c>
      <c r="BCX14" s="116" t="str">
        <f>INDEX([38]HSN2!$V$1:$AL$36,MATCH($A14,[38]HSN2!$V$1:$V$36,0),MATCH(BCX$1,[38]HSN2!$V$1:$AL$1,0))</f>
        <v>NA</v>
      </c>
      <c r="BCY14" s="131" t="str">
        <f>INDEX([38]HSN2!$V$1:$AL$36,MATCH($A14,[38]HSN2!$V$1:$V$36,0),MATCH(BCY$1,[38]HSN2!$V$1:$AL$1,0))</f>
        <v>NA</v>
      </c>
      <c r="BCZ14" s="131" t="str">
        <f>INDEX([38]HSN2!$V$1:$AL$36,MATCH($A14,[38]HSN2!$V$1:$V$36,0),MATCH(BCZ$1,[38]HSN2!$V$1:$AL$1,0))</f>
        <v>NA</v>
      </c>
      <c r="BDA14" s="116" t="str">
        <f>INDEX([38]HSN2!$V$1:$AL$36,MATCH($A14,[38]HSN2!$V$1:$V$36,0),MATCH(BDA$1,[38]HSN2!$V$1:$AL$1,0))</f>
        <v>NA</v>
      </c>
      <c r="BDB14" s="131" t="str">
        <f>INDEX([38]HSN2!$V$1:$AL$36,MATCH($A14,[38]HSN2!$V$1:$V$36,0),MATCH(BDB$1,[38]HSN2!$V$1:$AL$1,0))</f>
        <v>NA</v>
      </c>
      <c r="BDC14" s="131" t="str">
        <f>INDEX([38]HSN2!$V$1:$AL$36,MATCH($A14,[38]HSN2!$V$1:$V$36,0),MATCH(BDC$1,[38]HSN2!$V$1:$AL$1,0))</f>
        <v>NA</v>
      </c>
      <c r="BDD14" s="116" t="str">
        <f>INDEX([38]HSN2!$V$1:$AL$36,MATCH($A14,[38]HSN2!$V$1:$V$36,0),MATCH(BDD$1,[38]HSN2!$V$1:$AL$1,0))</f>
        <v>NA</v>
      </c>
      <c r="BDE14" s="131" t="str">
        <f>INDEX([38]HSN2!$V$1:$AL$36,MATCH($A14,[38]HSN2!$V$1:$V$36,0),MATCH(BDE$1,[38]HSN2!$V$1:$AL$1,0))</f>
        <v>NA</v>
      </c>
      <c r="BDF14" s="131" t="str">
        <f>INDEX([38]HSN2!$V$1:$AL$36,MATCH($A14,[38]HSN2!$V$1:$V$36,0),MATCH(BDF$1,[38]HSN2!$V$1:$AL$1,0))</f>
        <v>NA</v>
      </c>
      <c r="BDG14" s="116" t="str">
        <f>INDEX([38]HSN2!$V$1:$AL$36,MATCH($A14,[38]HSN2!$V$1:$V$36,0),MATCH(BDG$1,[38]HSN2!$V$1:$AL$1,0))</f>
        <v>NA</v>
      </c>
      <c r="BDH14" s="131" t="str">
        <f>INDEX([38]HSN2!$V$1:$AL$36,MATCH($A14,[38]HSN2!$V$1:$V$36,0),MATCH(BDH$1,[38]HSN2!$V$1:$AL$1,0))</f>
        <v>NA</v>
      </c>
      <c r="BDI14" s="131" t="str">
        <f>INDEX([38]HSN2!$V$1:$AL$36,MATCH($A14,[38]HSN2!$V$1:$V$36,0),MATCH(BDI$1,[38]HSN2!$V$1:$AL$1,0))</f>
        <v>NA</v>
      </c>
      <c r="BDJ14" s="88" t="str">
        <f>INDEX('[14]1718 Collected Indicators'!$A$3:$CH$36,MATCH($A14,'[14]1718 Collected Indicators'!$A$3:$A$36,0),MATCH(BDJ$1,'[14]1718 Collected Indicators'!$A$3:$CH$3,0))</f>
        <v>NA</v>
      </c>
      <c r="BDK14" s="32" t="str">
        <f>INDEX('[14]1718 Collected Indicators'!$A$3:$CH$36,MATCH($A14,'[14]1718 Collected Indicators'!$A$3:$A$36,0),MATCH(BDK$1,'[14]1718 Collected Indicators'!$A$3:$CH$3,0))</f>
        <v>NA</v>
      </c>
      <c r="BDL14" s="32" t="str">
        <f>INDEX('[14]1718 Collected Indicators'!$A$3:$CH$36,MATCH($A14,'[14]1718 Collected Indicators'!$A$3:$A$36,0),MATCH(BDL$1,'[14]1718 Collected Indicators'!$A$3:$CH$3,0))</f>
        <v>NA</v>
      </c>
      <c r="BDM14" s="88" t="str">
        <f>INDEX('[15]1819 Collected Indicators'!$A$3:$CV$36,MATCH($A14,'[15]1819 Collected Indicators'!$A$3:$A$36,0),MATCH(BDM$1,'[15]1819 Collected Indicators'!$A$3:$CV$3,0))</f>
        <v>NA</v>
      </c>
      <c r="BDN14" s="32" t="str">
        <f>INDEX('[15]1819 Collected Indicators'!$A$3:$CV$36,MATCH($A14,'[15]1819 Collected Indicators'!$A$3:$A$36,0),MATCH(BDN$1,'[15]1819 Collected Indicators'!$A$3:$CV$3,0))</f>
        <v>NA</v>
      </c>
      <c r="BDO14" s="40" t="str">
        <f>INDEX('[15]1819 Collected Indicators'!$A$3:$CV$36,MATCH($A14,'[15]1819 Collected Indicators'!$A$3:$A$36,0),MATCH(BDO$1,'[15]1819 Collected Indicators'!$A$3:$CV$3,0))</f>
        <v>NA</v>
      </c>
      <c r="BDP14" s="32" t="str">
        <f>INDEX('[11]1920 Collected Indicators'!$A$3:$CV$36,MATCH($A14,'[11]1920 Collected Indicators'!$A$3:$A$36,0),MATCH(BDP$1,'[11]1920 Collected Indicators'!$A$3:$CV$3,0))</f>
        <v>NA</v>
      </c>
      <c r="BDQ14" s="262" t="str">
        <f>INDEX('[11]1920 Collected Indicators'!$A$3:$CV$36,MATCH($A14,'[11]1920 Collected Indicators'!$A$3:$A$36,0),MATCH(BDQ$1,'[11]1920 Collected Indicators'!$A$3:$CV$3,0))</f>
        <v>NA</v>
      </c>
      <c r="BDR14" s="33" t="str">
        <f>INDEX('[11]1920 Collected Indicators'!$A$3:$CV$36,MATCH($A14,'[11]1920 Collected Indicators'!$A$3:$A$36,0),MATCH(BDR$1,'[11]1920 Collected Indicators'!$A$3:$CV$3,0))</f>
        <v>NA</v>
      </c>
      <c r="BDS14" s="133" t="s">
        <v>1853</v>
      </c>
      <c r="BDT14" s="116" t="s">
        <v>1853</v>
      </c>
      <c r="BDU14" s="116" t="s">
        <v>1853</v>
      </c>
      <c r="BDV14" s="116" t="str">
        <f>INDEX([38]HSN3!$V$1:$AL$36,MATCH($A14,[38]HSN3!$V$1:$V$36,0),MATCH(BDV$1,[38]HSN3!$V$1:$AL$1,0))</f>
        <v>NA</v>
      </c>
      <c r="BDW14" s="131" t="str">
        <f>INDEX([38]HSN3!$V$1:$AL$36,MATCH($A14,[38]HSN3!$V$1:$V$36,0),MATCH(BDW$1,[38]HSN3!$V$1:$AL$1,0))</f>
        <v>NA</v>
      </c>
      <c r="BDX14" s="131" t="str">
        <f>INDEX([38]HSN3!$V$1:$AL$36,MATCH($A14,[38]HSN3!$V$1:$V$36,0),MATCH(BDX$1,[38]HSN3!$V$1:$AL$1,0))</f>
        <v>NA</v>
      </c>
      <c r="BDY14" s="116" t="str">
        <f>INDEX([38]HSN3!$V$1:$AL$36,MATCH($A14,[38]HSN3!$V$1:$V$36,0),MATCH(BDY$1,[38]HSN3!$V$1:$AL$1,0))</f>
        <v>NA</v>
      </c>
      <c r="BDZ14" s="131" t="str">
        <f>INDEX([38]HSN3!$V$1:$AL$36,MATCH($A14,[38]HSN3!$V$1:$V$36,0),MATCH(BDZ$1,[38]HSN3!$V$1:$AL$1,0))</f>
        <v>NA</v>
      </c>
      <c r="BEA14" s="131" t="str">
        <f>INDEX([38]HSN3!$V$1:$AL$36,MATCH($A14,[38]HSN3!$V$1:$V$36,0),MATCH(BEA$1,[38]HSN3!$V$1:$AL$1,0))</f>
        <v>NA</v>
      </c>
      <c r="BEB14" s="116" t="str">
        <f>INDEX([38]HSN3!$V$1:$AL$36,MATCH($A14,[38]HSN3!$V$1:$V$36,0),MATCH(BEB$1,[38]HSN3!$V$1:$AL$1,0))</f>
        <v>NA</v>
      </c>
      <c r="BEC14" s="131" t="str">
        <f>INDEX([38]HSN3!$V$1:$AL$36,MATCH($A14,[38]HSN3!$V$1:$V$36,0),MATCH(BEC$1,[38]HSN3!$V$1:$AL$1,0))</f>
        <v>NA</v>
      </c>
      <c r="BED14" s="131" t="str">
        <f>INDEX([38]HSN3!$V$1:$AL$36,MATCH($A14,[38]HSN3!$V$1:$V$36,0),MATCH(BED$1,[38]HSN3!$V$1:$AL$1,0))</f>
        <v>NA</v>
      </c>
      <c r="BEE14" s="116" t="str">
        <f>INDEX([38]HSN3!$V$1:$AL$36,MATCH($A14,[38]HSN3!$V$1:$V$36,0),MATCH(BEE$1,[38]HSN3!$V$1:$AL$1,0))</f>
        <v>NA</v>
      </c>
      <c r="BEF14" s="131" t="str">
        <f>INDEX([38]HSN3!$V$1:$AL$36,MATCH($A14,[38]HSN3!$V$1:$V$36,0),MATCH(BEF$1,[38]HSN3!$V$1:$AL$1,0))</f>
        <v>NA</v>
      </c>
      <c r="BEG14" s="131" t="str">
        <f>INDEX([38]HSN3!$V$1:$AL$36,MATCH($A14,[38]HSN3!$V$1:$V$36,0),MATCH(BEG$1,[38]HSN3!$V$1:$AL$1,0))</f>
        <v>NA</v>
      </c>
      <c r="BEH14" s="88" t="str">
        <f>INDEX('[14]1718 Collected Indicators'!$A$3:$CH$36,MATCH($A14,'[14]1718 Collected Indicators'!$A$3:$A$36,0),MATCH(BEH$1,'[14]1718 Collected Indicators'!$A$3:$CH$3,0))</f>
        <v>NA</v>
      </c>
      <c r="BEI14" s="32" t="str">
        <f>INDEX('[14]1718 Collected Indicators'!$A$3:$CH$36,MATCH($A14,'[14]1718 Collected Indicators'!$A$3:$A$36,0),MATCH(BEI$1,'[14]1718 Collected Indicators'!$A$3:$CH$3,0))</f>
        <v>NA</v>
      </c>
      <c r="BEJ14" s="32" t="str">
        <f>INDEX('[14]1718 Collected Indicators'!$A$3:$CH$36,MATCH($A14,'[14]1718 Collected Indicators'!$A$3:$A$36,0),MATCH(BEJ$1,'[14]1718 Collected Indicators'!$A$3:$CH$3,0))</f>
        <v>NA</v>
      </c>
      <c r="BEK14" s="88" t="str">
        <f>INDEX('[15]1819 Collected Indicators'!$A$3:$CV$36,MATCH($A14,'[15]1819 Collected Indicators'!$A$3:$A$36,0),MATCH(BEK$1,'[15]1819 Collected Indicators'!$A$3:$CV$3,0))</f>
        <v>NA</v>
      </c>
      <c r="BEL14" s="32" t="str">
        <f>INDEX('[15]1819 Collected Indicators'!$A$3:$CV$36,MATCH($A14,'[15]1819 Collected Indicators'!$A$3:$A$36,0),MATCH(BEL$1,'[15]1819 Collected Indicators'!$A$3:$CV$3,0))</f>
        <v>NA</v>
      </c>
      <c r="BEM14" s="32" t="str">
        <f>INDEX('[15]1819 Collected Indicators'!$A$3:$CV$36,MATCH($A14,'[15]1819 Collected Indicators'!$A$3:$A$36,0),MATCH(BEM$1,'[15]1819 Collected Indicators'!$A$3:$CV$3,0))</f>
        <v>NA</v>
      </c>
      <c r="BEN14" s="284" t="str">
        <f>INDEX('[11]1920 Collected Indicators'!$A$3:$CV$36,MATCH($A14,'[11]1920 Collected Indicators'!$A$3:$A$36,0),MATCH(BEN$1,'[11]1920 Collected Indicators'!$A$3:$CV$3,0))</f>
        <v>NA</v>
      </c>
      <c r="BEO14" s="39" t="str">
        <f>INDEX('[11]1920 Collected Indicators'!$A$3:$CV$36,MATCH($A14,'[11]1920 Collected Indicators'!$A$3:$A$36,0),MATCH(BEO$1,'[11]1920 Collected Indicators'!$A$3:$CV$3,0))</f>
        <v>NA</v>
      </c>
      <c r="BEP14" s="287" t="str">
        <f>INDEX('[11]1920 Collected Indicators'!$A$3:$CV$36,MATCH($A14,'[11]1920 Collected Indicators'!$A$3:$A$36,0),MATCH(BEP$1,'[11]1920 Collected Indicators'!$A$3:$CV$3,0))</f>
        <v>NA</v>
      </c>
      <c r="BEQ14" s="133" t="s">
        <v>1853</v>
      </c>
      <c r="BER14" s="116" t="s">
        <v>1853</v>
      </c>
      <c r="BES14" s="136" t="s">
        <v>1853</v>
      </c>
      <c r="BET14" s="115" t="str">
        <f>INDEX([38]HSN4b!$V$1:$AL$36,MATCH($A14,[38]HSN4b!$V$1:$V$36,0),MATCH(BET$1,[38]HSN4b!$V$1:$AL$1,0))</f>
        <v>NA</v>
      </c>
      <c r="BEU14" s="131" t="str">
        <f>INDEX([38]HSN4b!$V$1:$AL$36,MATCH($A14,[38]HSN4b!$V$1:$V$36,0),MATCH(BEU$1,[38]HSN4b!$V$1:$AL$1,0))</f>
        <v>NA</v>
      </c>
      <c r="BEV14" s="131" t="str">
        <f>INDEX([38]HSN4b!$V$1:$AL$36,MATCH($A14,[38]HSN4b!$V$1:$V$36,0),MATCH(BEV$1,[38]HSN4b!$V$1:$AL$1,0))</f>
        <v>NA</v>
      </c>
      <c r="BEW14" s="116" t="str">
        <f>INDEX([38]HSN4b!$V$1:$AL$36,MATCH($A14,[38]HSN4b!$V$1:$V$36,0),MATCH(BEW$1,[38]HSN4b!$V$1:$AL$1,0))</f>
        <v>NA</v>
      </c>
      <c r="BEX14" s="131" t="str">
        <f>INDEX([38]HSN4b!$V$1:$AL$36,MATCH($A14,[38]HSN4b!$V$1:$V$36,0),MATCH(BEX$1,[38]HSN4b!$V$1:$AL$1,0))</f>
        <v>NA</v>
      </c>
      <c r="BEY14" s="131" t="str">
        <f>INDEX([38]HSN4b!$V$1:$AL$36,MATCH($A14,[38]HSN4b!$V$1:$V$36,0),MATCH(BEY$1,[38]HSN4b!$V$1:$AL$1,0))</f>
        <v>NA</v>
      </c>
      <c r="BEZ14" s="116" t="str">
        <f>INDEX([38]HSN4b!$V$1:$AL$36,MATCH($A14,[38]HSN4b!$V$1:$V$36,0),MATCH(BEZ$1,[38]HSN4b!$V$1:$AL$1,0))</f>
        <v>NA</v>
      </c>
      <c r="BFA14" s="131" t="str">
        <f>INDEX([38]HSN4b!$V$1:$AL$36,MATCH($A14,[38]HSN4b!$V$1:$V$36,0),MATCH(BFA$1,[38]HSN4b!$V$1:$AL$1,0))</f>
        <v>NA</v>
      </c>
      <c r="BFB14" s="131" t="str">
        <f>INDEX([38]HSN4b!$V$1:$AL$36,MATCH($A14,[38]HSN4b!$V$1:$V$36,0),MATCH(BFB$1,[38]HSN4b!$V$1:$AL$1,0))</f>
        <v>NA</v>
      </c>
      <c r="BFC14" s="116" t="str">
        <f>INDEX([38]HSN4b!$V$1:$AL$36,MATCH($A14,[38]HSN4b!$V$1:$V$36,0),MATCH(BFC$1,[38]HSN4b!$V$1:$AL$1,0))</f>
        <v>NA</v>
      </c>
      <c r="BFD14" s="131" t="str">
        <f>INDEX([38]HSN4b!$V$1:$AL$36,MATCH($A14,[38]HSN4b!$V$1:$V$36,0),MATCH(BFD$1,[38]HSN4b!$V$1:$AL$1,0))</f>
        <v>NA</v>
      </c>
      <c r="BFE14" s="131" t="str">
        <f>INDEX([38]HSN4b!$V$1:$AL$36,MATCH($A14,[38]HSN4b!$V$1:$V$36,0),MATCH(BFE$1,[38]HSN4b!$V$1:$AL$1,0))</f>
        <v>NA</v>
      </c>
      <c r="BFF14" s="88" t="str">
        <f>INDEX('[14]1718 Collected Indicators'!$A$3:$CH$36,MATCH($A14,'[14]1718 Collected Indicators'!$A$3:$A$36,0),MATCH(BFF$1,'[14]1718 Collected Indicators'!$A$3:$CH$3,0))</f>
        <v>NA</v>
      </c>
      <c r="BFG14" s="32" t="str">
        <f>INDEX('[14]1718 Collected Indicators'!$A$3:$CH$36,MATCH($A14,'[14]1718 Collected Indicators'!$A$3:$A$36,0),MATCH(BFG$1,'[14]1718 Collected Indicators'!$A$3:$CH$3,0))</f>
        <v>NA</v>
      </c>
      <c r="BFH14" s="32" t="str">
        <f>INDEX('[14]1718 Collected Indicators'!$A$3:$CH$36,MATCH($A14,'[14]1718 Collected Indicators'!$A$3:$A$36,0),MATCH(BFH$1,'[14]1718 Collected Indicators'!$A$3:$CH$3,0))</f>
        <v>NA</v>
      </c>
      <c r="BFI14" s="88" t="str">
        <f>INDEX('[15]1819 Collected Indicators'!$A$3:$CV$36,MATCH($A14,'[15]1819 Collected Indicators'!$A$3:$A$36,0),MATCH(BFI$1,'[15]1819 Collected Indicators'!$A$3:$CV$3,0))</f>
        <v>NA</v>
      </c>
      <c r="BFJ14" s="32" t="str">
        <f>INDEX('[15]1819 Collected Indicators'!$A$3:$CV$36,MATCH($A14,'[15]1819 Collected Indicators'!$A$3:$A$36,0),MATCH(BFJ$1,'[15]1819 Collected Indicators'!$A$3:$CV$3,0))</f>
        <v>NA</v>
      </c>
      <c r="BFK14" s="40" t="str">
        <f>INDEX('[15]1819 Collected Indicators'!$A$3:$CV$36,MATCH($A14,'[15]1819 Collected Indicators'!$A$3:$A$36,0),MATCH(BFK$1,'[15]1819 Collected Indicators'!$A$3:$CV$3,0))</f>
        <v>NA</v>
      </c>
      <c r="BFL14" s="32" t="str">
        <f>INDEX('[11]1920 Collected Indicators'!$A$3:$CV$36,MATCH($A14,'[11]1920 Collected Indicators'!$A$3:$A$36,0),MATCH(BFL$1,'[11]1920 Collected Indicators'!$A$3:$CV$3,0))</f>
        <v>NA</v>
      </c>
      <c r="BFM14" s="32" t="str">
        <f>INDEX('[11]1920 Collected Indicators'!$A$3:$CV$36,MATCH($A14,'[11]1920 Collected Indicators'!$A$3:$A$36,0),MATCH(BFM$1,'[11]1920 Collected Indicators'!$A$3:$CV$3,0))</f>
        <v>NA</v>
      </c>
      <c r="BFN14" s="262" t="str">
        <f>INDEX('[11]1920 Collected Indicators'!$A$3:$CV$36,MATCH($A14,'[11]1920 Collected Indicators'!$A$3:$A$36,0),MATCH(BFN$1,'[11]1920 Collected Indicators'!$A$3:$CV$3,0))</f>
        <v>NA</v>
      </c>
      <c r="BFO14" s="115" t="s">
        <v>1853</v>
      </c>
      <c r="BFP14" s="116" t="s">
        <v>1853</v>
      </c>
      <c r="BFQ14" s="116" t="s">
        <v>1853</v>
      </c>
      <c r="BFR14" s="116" t="str">
        <f>INDEX([38]HSN5!$V$1:$AL$36,MATCH($A14,[38]HSN5!$V$1:$V$36,0),MATCH(BFR$1,[38]HSN5!$V$1:$AL$1,0))</f>
        <v>NA</v>
      </c>
      <c r="BFS14" s="131" t="str">
        <f>INDEX([38]HSN5!$V$1:$AL$36,MATCH($A14,[38]HSN5!$V$1:$V$36,0),MATCH(BFS$1,[38]HSN5!$V$1:$AL$1,0))</f>
        <v>NA</v>
      </c>
      <c r="BFT14" s="131" t="str">
        <f>INDEX([38]HSN5!$V$1:$AL$36,MATCH($A14,[38]HSN5!$V$1:$V$36,0),MATCH(BFT$1,[38]HSN5!$V$1:$AL$1,0))</f>
        <v>NA</v>
      </c>
      <c r="BFU14" s="116" t="str">
        <f>INDEX([38]HSN5!$V$1:$AL$36,MATCH($A14,[38]HSN5!$V$1:$V$36,0),MATCH(BFU$1,[38]HSN5!$V$1:$AL$1,0))</f>
        <v>NA</v>
      </c>
      <c r="BFV14" s="131" t="str">
        <f>INDEX([38]HSN5!$V$1:$AL$36,MATCH($A14,[38]HSN5!$V$1:$V$36,0),MATCH(BFV$1,[38]HSN5!$V$1:$AL$1,0))</f>
        <v>NA</v>
      </c>
      <c r="BFW14" s="131" t="str">
        <f>INDEX([38]HSN5!$V$1:$AL$36,MATCH($A14,[38]HSN5!$V$1:$V$36,0),MATCH(BFW$1,[38]HSN5!$V$1:$AL$1,0))</f>
        <v>NA</v>
      </c>
      <c r="BFX14" s="116" t="str">
        <f>INDEX([38]HSN5!$V$1:$AL$36,MATCH($A14,[38]HSN5!$V$1:$V$36,0),MATCH(BFX$1,[38]HSN5!$V$1:$AL$1,0))</f>
        <v>NA</v>
      </c>
      <c r="BFY14" s="131" t="str">
        <f>INDEX([38]HSN5!$V$1:$AL$36,MATCH($A14,[38]HSN5!$V$1:$V$36,0),MATCH(BFY$1,[38]HSN5!$V$1:$AL$1,0))</f>
        <v>NA</v>
      </c>
      <c r="BFZ14" s="131" t="str">
        <f>INDEX([38]HSN5!$V$1:$AL$36,MATCH($A14,[38]HSN5!$V$1:$V$36,0),MATCH(BFZ$1,[38]HSN5!$V$1:$AL$1,0))</f>
        <v>NA</v>
      </c>
      <c r="BGA14" s="116" t="str">
        <f>INDEX([38]HSN5!$V$1:$AL$36,MATCH($A14,[38]HSN5!$V$1:$V$36,0),MATCH(BGA$1,[38]HSN5!$V$1:$AL$1,0))</f>
        <v>NA</v>
      </c>
      <c r="BGB14" s="131" t="str">
        <f>INDEX([38]HSN5!$V$1:$AL$36,MATCH($A14,[38]HSN5!$V$1:$V$36,0),MATCH(BGB$1,[38]HSN5!$V$1:$AL$1,0))</f>
        <v>NA</v>
      </c>
      <c r="BGC14" s="131" t="str">
        <f>INDEX([38]HSN5!$V$1:$AL$36,MATCH($A14,[38]HSN5!$V$1:$V$36,0),MATCH(BGC$1,[38]HSN5!$V$1:$AL$1,0))</f>
        <v>NA</v>
      </c>
      <c r="BGD14" s="88" t="str">
        <f>INDEX('[14]1718 Collected Indicators'!$A$3:$CH$36,MATCH($A14,'[14]1718 Collected Indicators'!$A$3:$A$36,0),MATCH(BGD$1,'[14]1718 Collected Indicators'!$A$3:$CH$3,0))</f>
        <v>NA</v>
      </c>
      <c r="BGE14" s="32" t="str">
        <f>INDEX('[14]1718 Collected Indicators'!$A$3:$CH$36,MATCH($A14,'[14]1718 Collected Indicators'!$A$3:$A$36,0),MATCH(BGE$1,'[14]1718 Collected Indicators'!$A$3:$CH$3,0))</f>
        <v>NA</v>
      </c>
      <c r="BGF14" s="32" t="str">
        <f>INDEX('[14]1718 Collected Indicators'!$A$3:$CH$36,MATCH($A14,'[14]1718 Collected Indicators'!$A$3:$A$36,0),MATCH(BGF$1,'[14]1718 Collected Indicators'!$A$3:$CH$3,0))</f>
        <v>NA</v>
      </c>
      <c r="BGG14" s="88" t="str">
        <f>INDEX('[15]1819 Collected Indicators'!$A$3:$CV$36,MATCH($A14,'[15]1819 Collected Indicators'!$A$3:$A$36,0),MATCH(BGG$1,'[15]1819 Collected Indicators'!$A$3:$CV$3,0))</f>
        <v>NA</v>
      </c>
      <c r="BGH14" s="32" t="str">
        <f>INDEX('[15]1819 Collected Indicators'!$A$3:$CV$36,MATCH($A14,'[15]1819 Collected Indicators'!$A$3:$A$36,0),MATCH(BGH$1,'[15]1819 Collected Indicators'!$A$3:$CV$3,0))</f>
        <v>NA</v>
      </c>
      <c r="BGI14" s="40" t="str">
        <f>INDEX('[15]1819 Collected Indicators'!$A$3:$CV$36,MATCH($A14,'[15]1819 Collected Indicators'!$A$3:$A$36,0),MATCH(BGI$1,'[15]1819 Collected Indicators'!$A$3:$CV$3,0))</f>
        <v>NA</v>
      </c>
      <c r="BGJ14" s="140" t="str">
        <f t="array" ref="BGJ14">INDEX([39]Extraction!$A$3:$P$36,MATCH($A14,[39]Extraction!$P$3:$P$36,0),MATCH(BGJ$1,[39]Extraction!$A$3:$P$3,0))</f>
        <v>NA</v>
      </c>
      <c r="BGK14" s="284" t="str">
        <f t="array" ref="BGK14">INDEX([39]Extraction!$A$3:$P$36,MATCH($A14,[39]Extraction!$P$3:$P$36,0),MATCH(BGK$1,[39]Extraction!$A$3:$P$3,0))</f>
        <v>NA</v>
      </c>
      <c r="BGL14" s="262" t="str">
        <f t="array" ref="BGL14">INDEX([39]Extraction!$A$3:$P$36,MATCH($A14,[39]Extraction!$P$3:$P$36,0),MATCH(BGL$1,[39]Extraction!$A$3:$P$3,0))</f>
        <v>NA</v>
      </c>
      <c r="BGM14" s="132" t="str">
        <f t="array" ref="BGM14">INDEX([39]Extraction!$A$3:$P$36,MATCH($A14,[39]Extraction!$P$3:$P$36,0),MATCH(BGM$1,[39]Extraction!$A$3:$P$3,0))</f>
        <v>NA</v>
      </c>
      <c r="BGN14" s="32" t="str">
        <f t="array" ref="BGN14">INDEX([39]Extraction!$A$3:$P$36,MATCH($A14,[39]Extraction!$P$3:$P$36,0),MATCH(BGN$1,[39]Extraction!$A$3:$P$3,0))</f>
        <v>NA</v>
      </c>
      <c r="BGO14" s="32" t="str">
        <f t="array" ref="BGO14">INDEX([39]Extraction!$A$3:$P$36,MATCH($A14,[39]Extraction!$P$3:$P$36,0),MATCH(BGO$1,[39]Extraction!$A$3:$P$3,0))</f>
        <v>NA</v>
      </c>
      <c r="BGP14" s="132" t="str">
        <f t="array" ref="BGP14">INDEX([39]Extraction!$A$3:$P$36,MATCH($A14,[39]Extraction!$P$3:$P$36,0),MATCH(BGP$1,[39]Extraction!$A$3:$P$3,0))</f>
        <v>NA</v>
      </c>
      <c r="BGQ14" s="32" t="str">
        <f t="array" ref="BGQ14">INDEX([39]Extraction!$A$3:$P$36,MATCH($A14,[39]Extraction!$P$3:$P$36,0),MATCH(BGQ$1,[39]Extraction!$A$3:$P$3,0))</f>
        <v>NA</v>
      </c>
      <c r="BGR14" s="32" t="str">
        <f t="array" ref="BGR14">INDEX([39]Extraction!$A$3:$P$36,MATCH($A14,[39]Extraction!$P$3:$P$36,0),MATCH(BGR$1,[39]Extraction!$A$3:$P$3,0))</f>
        <v>NA</v>
      </c>
      <c r="BGS14" s="132" t="str">
        <f t="array" ref="BGS14">INDEX([39]Extraction!$A$3:$P$36,MATCH($A14,[39]Extraction!$P$3:$P$36,0),MATCH(BGS$1,[39]Extraction!$A$3:$P$3,0))</f>
        <v>NA</v>
      </c>
      <c r="BGT14" s="32" t="str">
        <f t="array" ref="BGT14">INDEX([39]Extraction!$A$3:$P$36,MATCH($A14,[39]Extraction!$P$3:$P$36,0),MATCH(BGT$1,[39]Extraction!$A$3:$P$3,0))</f>
        <v>NA</v>
      </c>
      <c r="BGU14" s="32" t="str">
        <f t="array" ref="BGU14">INDEX([39]Extraction!$A$3:$P$36,MATCH($A14,[39]Extraction!$P$3:$P$36,0),MATCH(BGU$1,[39]Extraction!$A$3:$P$3,0))</f>
        <v>NA</v>
      </c>
      <c r="BGV14" s="132" t="str">
        <f>INDEX('[11]1920 Collected Indicators'!$A$3:$CV$36,MATCH($A14,'[11]1920 Collected Indicators'!$A$3:$A$36,0),MATCH(BGV$1,'[11]1920 Collected Indicators'!$A$3:$CV$3,0))</f>
        <v>NA</v>
      </c>
      <c r="BGW14" s="32" t="str">
        <f>INDEX('[11]1920 Collected Indicators'!$A$3:$CV$36,MATCH($A14,'[11]1920 Collected Indicators'!$A$3:$A$36,0),MATCH(BGW$1,'[11]1920 Collected Indicators'!$A$3:$CV$3,0))</f>
        <v>NA</v>
      </c>
      <c r="BGX14" s="33" t="str">
        <f>INDEX('[11]1920 Collected Indicators'!$A$3:$CV$36,MATCH($A14,'[11]1920 Collected Indicators'!$A$3:$A$36,0),MATCH(BGX$1,'[11]1920 Collected Indicators'!$A$3:$CV$3,0))</f>
        <v>NA</v>
      </c>
      <c r="BGY14" s="133">
        <f>INDEX('[25]Corporate Management'!$B$6:$EY$40,MATCH($A14,'[25]Corporate Management'!$B$6:$B$40,0),MATCH(BGY$1,'[25]Corporate Management'!$B$40:$EY$40,0))</f>
        <v>77.165354330708652</v>
      </c>
      <c r="BGZ14" s="131">
        <f>INDEX('[25]Corporate Management'!$B$6:$EY$40,MATCH($A14,'[25]Corporate Management'!$B$6:$B$40,0),MATCH(BGZ$1,'[25]Corporate Management'!$B$40:$EY$40,0))</f>
        <v>98</v>
      </c>
      <c r="BHA14" s="131">
        <f>INDEX('[25]Corporate Management'!$B$6:$EY$40,MATCH($A14,'[25]Corporate Management'!$B$6:$B$40,0),MATCH(BHA$1,'[25]Corporate Management'!$B$40:$EY$40,0))</f>
        <v>127</v>
      </c>
      <c r="BHB14" s="116">
        <f>INDEX('[25]Corporate Management'!$B$6:$EY$40,MATCH($A14,'[25]Corporate Management'!$B$6:$B$40,0),MATCH(BHB$1,'[25]Corporate Management'!$B$40:$EY$40,0))</f>
        <v>70.689655172413794</v>
      </c>
      <c r="BHC14" s="131">
        <f>INDEX('[25]Corporate Management'!$B$6:$EY$40,MATCH($A14,'[25]Corporate Management'!$B$6:$B$40,0),MATCH(BHC$1,'[25]Corporate Management'!$B$40:$EY$40,0))</f>
        <v>82</v>
      </c>
      <c r="BHD14" s="131">
        <f>INDEX('[25]Corporate Management'!$B$6:$EY$40,MATCH($A14,'[25]Corporate Management'!$B$6:$B$40,0),MATCH(BHD$1,'[25]Corporate Management'!$B$40:$EY$40,0))</f>
        <v>116</v>
      </c>
      <c r="BHE14" s="116">
        <f>INDEX('[25]Corporate Management'!$B$6:$EY$40,MATCH($A14,'[25]Corporate Management'!$B$6:$B$40,0),MATCH(BHE$1,'[25]Corporate Management'!$B$40:$EY$40,0))</f>
        <v>75.238095238095241</v>
      </c>
      <c r="BHF14" s="131">
        <f>INDEX('[25]Corporate Management'!$B$6:$EY$40,MATCH($A14,'[25]Corporate Management'!$B$6:$B$40,0),MATCH(BHF$1,'[25]Corporate Management'!$B$40:$EY$40,0))</f>
        <v>79</v>
      </c>
      <c r="BHG14" s="131">
        <f>INDEX('[25]Corporate Management'!$B$6:$EY$40,MATCH($A14,'[25]Corporate Management'!$B$6:$B$40,0),MATCH(BHG$1,'[25]Corporate Management'!$B$40:$EY$40,0))</f>
        <v>105</v>
      </c>
      <c r="BHH14" s="116">
        <f>INDEX('[26]All Data'!$A$1:$Y$34,MATCH($A14,'[26]All Data'!$A$1:$A$34,0),MATCH(BHH$1,'[26]All Data'!$A$1:$Y$1,0))</f>
        <v>80.198019801980209</v>
      </c>
      <c r="BHI14" s="131">
        <f>INDEX('[26]All Data'!$A$1:$Y$34,MATCH($A14,'[26]All Data'!$A$1:$A$34,0),MATCH(BHI$1,'[26]All Data'!$A$1:$Y$1,0))</f>
        <v>81</v>
      </c>
      <c r="BHJ14" s="131">
        <f>INDEX('[26]All Data'!$A$1:$Y$34,MATCH($A14,'[26]All Data'!$A$1:$A$34,0),MATCH(BHJ$1,'[26]All Data'!$A$1:$Y$1,0))</f>
        <v>101</v>
      </c>
      <c r="BHK14" s="116">
        <f>INDEX('[27]All Data'!$A$1:$Y$34,MATCH($A14,'[27]All Data'!$A$1:$A$34,0),MATCH(BHK$1,'[27]All Data'!$A$1:$Y$1,0))</f>
        <v>77.777777777777786</v>
      </c>
      <c r="BHL14" s="131">
        <f>INDEX('[27]All Data'!$A$1:$Y$34,MATCH($A14,'[27]All Data'!$A$1:$A$34,0),MATCH(BHL$1,'[27]All Data'!$A$1:$Y$1,0))</f>
        <v>77</v>
      </c>
      <c r="BHM14" s="131">
        <f>INDEX('[27]All Data'!$A$1:$Y$34,MATCH($A14,'[27]All Data'!$A$1:$A$34,0),MATCH(BHM$1,'[27]All Data'!$A$1:$Y$1,0))</f>
        <v>99</v>
      </c>
      <c r="BHN14" s="116">
        <f>INDEX('[28]All Data'!$A$1:$AB$34,MATCH($A14,'[28]All Data'!$A$1:$A$34,0),MATCH(BHN$1,'[28]All Data'!$A$1:$AB$1,0))</f>
        <v>70.707070707070713</v>
      </c>
      <c r="BHO14" s="131">
        <f>INDEX('[28]All Data'!$A$1:$AB$34,MATCH($A14,'[28]All Data'!$A$1:$A$34,0),MATCH(BHO$1,'[28]All Data'!$A$1:$AB$1,0))</f>
        <v>70</v>
      </c>
      <c r="BHP14" s="131">
        <f>INDEX('[28]All Data'!$A$1:$AB$34,MATCH($A14,'[28]All Data'!$A$1:$A$34,0),MATCH(BHP$1,'[28]All Data'!$A$1:$AB$1,0))</f>
        <v>99</v>
      </c>
      <c r="BHQ14" s="116">
        <f>INDEX('[29]SPI Raw Data 1617'!$A$3:$AN$37,MATCH($A14,'[29]SPI Raw Data 1617'!$A$3:$A$37,0),MATCH(BHQ$1,'[29]SPI Raw Data 1617'!$A$37:$AN$37,0))</f>
        <v>75.531914893617028</v>
      </c>
      <c r="BHR14" s="131">
        <f>INDEX('[29]SPI Raw Data 1617'!$A$3:$AN$37,MATCH($A14,'[29]SPI Raw Data 1617'!$A$3:$A$37,0),MATCH(BHR$1,'[29]SPI Raw Data 1617'!$A$37:$AN$37,0))</f>
        <v>71</v>
      </c>
      <c r="BHS14" s="131">
        <f>INDEX('[29]SPI Raw Data 1617'!$A$3:$AN$37,MATCH($A14,'[29]SPI Raw Data 1617'!$A$3:$A$37,0),MATCH(BHS$1,'[29]SPI Raw Data 1617'!$A$37:$AN$37,0))</f>
        <v>94</v>
      </c>
      <c r="BHT14" s="116">
        <f>INDEX('[30]SPI Raw Data 1718'!$A$3:$AN$37,MATCH($A14,'[30]SPI Raw Data 1718'!$A$3:$A$37,0),MATCH(BHT$1,'[30]SPI Raw Data 1718'!$A$37:$AN$37,0))</f>
        <v>79.255319148936167</v>
      </c>
      <c r="BHU14" s="131">
        <f>INDEX('[30]SPI Raw Data 1718'!$A$3:$AN$37,MATCH($A14,'[30]SPI Raw Data 1718'!$A$3:$A$37,0),MATCH(BHU$1,'[30]SPI Raw Data 1718'!$A$37:$AN$37,0))</f>
        <v>74.5</v>
      </c>
      <c r="BHV14" s="131">
        <f>INDEX('[30]SPI Raw Data 1718'!$A$3:$AN$37,MATCH($A14,'[30]SPI Raw Data 1718'!$A$3:$A$37,0),MATCH(BHV$1,'[30]SPI Raw Data 1718'!$A$37:$AN$37,0))</f>
        <v>94</v>
      </c>
      <c r="BHW14" s="116">
        <f>INDEX('[31]SPI Raw Data 1819'!$A$1:$AN$37,MATCH($A14,'[31]SPI Raw Data 1819'!$A$1:$A$37,0),MATCH(BHW$1,'[31]SPI Raw Data 1819'!$A$37:$AN$37,0))</f>
        <v>75.257731958762889</v>
      </c>
      <c r="BHX14" s="197">
        <f>INDEX('[31]SPI Raw Data 1819'!$A$1:$AN$37,MATCH($A14,'[31]SPI Raw Data 1819'!$A$1:$A$37,0),MATCH(BHX$1,'[31]SPI Raw Data 1819'!$A$37:$AN$37,0))</f>
        <v>73</v>
      </c>
      <c r="BHY14" s="225">
        <f>INDEX('[31]SPI Raw Data 1819'!$A$1:$AN$37,MATCH($A14,'[31]SPI Raw Data 1819'!$A$1:$A$37,0),MATCH(BHY$1,'[31]SPI Raw Data 1819'!$A$37:$AN$37,0))</f>
        <v>97</v>
      </c>
      <c r="BHZ14" s="197">
        <f>INDEX('[32]SPI Raw Data 1920'!$A$1:$AN$35, MATCH($A14,'[32]SPI Raw Data 1920'!$A$1:$A$35,0),MATCH(BHZ$1,'[32]SPI Raw Data 1920'!$A$37:$AN$37,0))</f>
        <v>76.344086021505376</v>
      </c>
      <c r="BIA14" s="279">
        <f>INDEX('[32]SPI Raw Data 1920'!$A$1:$AN$35, MATCH($A14,'[32]SPI Raw Data 1920'!$A$1:$A$35,0),MATCH(BIA$1,'[32]SPI Raw Data 1920'!$A$37:$AN$37,0))</f>
        <v>71</v>
      </c>
      <c r="BIB14" s="252">
        <f>INDEX('[32]SPI Raw Data 1920'!$A$1:$AN$35, MATCH($A14,'[32]SPI Raw Data 1920'!$A$1:$A$35,0),MATCH(BIB$1,'[32]SPI Raw Data 1920'!$A$37:$AN$37,0))</f>
        <v>93</v>
      </c>
      <c r="BIC14" s="115">
        <f>INDEX('[25]Corporate Management'!$B$6:$EY$40,MATCH($A14,'[25]Corporate Management'!$B$6:$B$40,0),MATCH(BIC$1,'[25]Corporate Management'!$B$40:$EY$40,0))</f>
        <v>53.896933160553651</v>
      </c>
      <c r="BID14" s="131">
        <f>INDEX('[25]Corporate Management'!$B$6:$EY$40,MATCH($A14,'[25]Corporate Management'!$B$6:$B$40,0),MATCH(BID$1,'[25]Corporate Management'!$B$40:$EY$40,0))</f>
        <v>57397</v>
      </c>
      <c r="BIE14" s="131">
        <f>INDEX('[25]Corporate Management'!$B$6:$EY$40,MATCH($A14,'[25]Corporate Management'!$B$6:$B$40,0),MATCH(BIE$1,'[25]Corporate Management'!$B$40:$EY$40,0))</f>
        <v>106494</v>
      </c>
      <c r="BIF14" s="116">
        <f>INDEX('[25]Corporate Management'!$B$6:$EY$40,MATCH($A14,'[25]Corporate Management'!$B$6:$B$40,0),MATCH(BIF$1,'[25]Corporate Management'!$B$40:$EY$40,0))</f>
        <v>90.880091932160397</v>
      </c>
      <c r="BIG14" s="131">
        <f>INDEX('[25]Corporate Management'!$B$6:$EY$40,MATCH($A14,'[25]Corporate Management'!$B$6:$B$40,0),MATCH(BIG$1,'[25]Corporate Management'!$B$40:$EY$40,0))</f>
        <v>91738</v>
      </c>
      <c r="BIH14" s="131">
        <f>INDEX('[25]Corporate Management'!$B$6:$EY$40,MATCH($A14,'[25]Corporate Management'!$B$6:$B$40,0),MATCH(BIH$1,'[25]Corporate Management'!$B$40:$EY$40,0))</f>
        <v>100944</v>
      </c>
      <c r="BII14" s="116">
        <f>INDEX('[25]Corporate Management'!$B$6:$EY$40,MATCH($A14,'[25]Corporate Management'!$B$6:$B$40,0),MATCH(BII$1,'[25]Corporate Management'!$B$40:$EY$40,0))</f>
        <v>94.190992250772013</v>
      </c>
      <c r="BIJ14" s="131">
        <f>INDEX('[25]Corporate Management'!$B$6:$EY$40,MATCH($A14,'[25]Corporate Management'!$B$6:$B$40,0),MATCH(BIJ$1,'[25]Corporate Management'!$B$40:$EY$40,0))</f>
        <v>96996</v>
      </c>
      <c r="BIK14" s="131">
        <f>INDEX('[25]Corporate Management'!$B$6:$EY$40,MATCH($A14,'[25]Corporate Management'!$B$6:$B$40,0),MATCH(BIK$1,'[25]Corporate Management'!$B$40:$EY$40,0))</f>
        <v>102978</v>
      </c>
      <c r="BIL14" s="116">
        <f>INDEX('[26]All Data'!$A$1:$Y$34,MATCH($A14,'[26]All Data'!$A$1:$A$34,0),MATCH(BIL$1,'[26]All Data'!$A$1:$Y$1,0))</f>
        <v>95.077710597574097</v>
      </c>
      <c r="BIM14" s="131">
        <f>INDEX('[26]All Data'!$A$1:$Y$34,MATCH($A14,'[26]All Data'!$A$1:$A$34,0),MATCH(BIM$1,'[26]All Data'!$A$1:$Y$1,0))</f>
        <v>102528</v>
      </c>
      <c r="BIN14" s="131">
        <f>INDEX('[26]All Data'!$A$1:$Y$34,MATCH($A14,'[26]All Data'!$A$1:$A$34,0),MATCH(BIN$1,'[26]All Data'!$A$1:$Y$1,0))</f>
        <v>107836</v>
      </c>
      <c r="BIO14" s="116">
        <f>INDEX('[27]All Data'!$A$1:$Y$34,MATCH($A14,'[27]All Data'!$A$1:$A$34,0),MATCH(BIO$1,'[27]All Data'!$A$1:$Y$1,0))</f>
        <v>99.111884758166227</v>
      </c>
      <c r="BIP14" s="131">
        <f>INDEX('[27]All Data'!$A$1:$Y$34,MATCH($A14,'[27]All Data'!$A$1:$A$34,0),MATCH(BIP$1,'[27]All Data'!$A$1:$Y$1,0))</f>
        <v>111598</v>
      </c>
      <c r="BIQ14" s="131">
        <f>INDEX('[27]All Data'!$A$1:$Y$34,MATCH($A14,'[27]All Data'!$A$1:$A$34,0),MATCH(BIQ$1,'[27]All Data'!$A$1:$Y$1,0))</f>
        <v>112598</v>
      </c>
      <c r="BIR14" s="116">
        <f>INDEX('[28]All Data'!$A$1:$AB$34,MATCH($A14,'[28]All Data'!$A$1:$A$34,0),MATCH(BIR$1,'[28]All Data'!$A$1:$AB$1,0))</f>
        <v>88.217344131437201</v>
      </c>
      <c r="BIS14" s="131">
        <f>INDEX('[28]All Data'!$A$1:$AB$34,MATCH($A14,'[28]All Data'!$A$1:$A$34,0),MATCH(BIS$1,'[28]All Data'!$A$1:$AB$1,0))</f>
        <v>91065</v>
      </c>
      <c r="BIT14" s="131">
        <f>INDEX('[28]All Data'!$A$1:$AB$34,MATCH($A14,'[28]All Data'!$A$1:$A$34,0),MATCH(BIT$1,'[28]All Data'!$A$1:$AB$1,0))</f>
        <v>103228</v>
      </c>
      <c r="BIU14" s="116">
        <f>INDEX('[29]SPI Raw Data 1617'!$A$3:$AN$37,MATCH($A14,'[29]SPI Raw Data 1617'!$A$3:$A$37,0),MATCH(BIU$1,'[29]SPI Raw Data 1617'!$A$37:$AN$37,0))</f>
        <v>87.105289077120062</v>
      </c>
      <c r="BIV14" s="131">
        <f>INDEX('[29]SPI Raw Data 1617'!$A$3:$AN$37,MATCH($A14,'[29]SPI Raw Data 1617'!$A$3:$A$37,0),MATCH(BIV$1,'[29]SPI Raw Data 1617'!$A$37:$AN$37,0))</f>
        <v>88438</v>
      </c>
      <c r="BIW14" s="131">
        <f>INDEX('[29]SPI Raw Data 1617'!$A$3:$AN$37,MATCH($A14,'[29]SPI Raw Data 1617'!$A$3:$A$37,0),MATCH(BIW$1,'[29]SPI Raw Data 1617'!$A$37:$AN$37,0))</f>
        <v>101530</v>
      </c>
      <c r="BIX14" s="116">
        <f>INDEX('[30]SPI Raw Data 1718'!$A$3:$AN$37,MATCH($A14,'[30]SPI Raw Data 1718'!$A$3:$A$37,0),MATCH(BIX$1,'[30]SPI Raw Data 1718'!$A$37:$AN$37,0))</f>
        <v>84.507042253521121</v>
      </c>
      <c r="BIY14" s="131">
        <f>INDEX('[30]SPI Raw Data 1718'!$A$3:$AN$37,MATCH($A14,'[30]SPI Raw Data 1718'!$A$3:$A$37,0),MATCH(BIY$1,'[30]SPI Raw Data 1718'!$A$37:$AN$37,0))</f>
        <v>85800</v>
      </c>
      <c r="BIZ14" s="131">
        <f>INDEX('[30]SPI Raw Data 1718'!$A$3:$AN$37,MATCH($A14,'[30]SPI Raw Data 1718'!$A$3:$A$37,0),MATCH(BIZ$1,'[30]SPI Raw Data 1718'!$A$37:$AN$37,0))</f>
        <v>101530</v>
      </c>
      <c r="BJA14" s="116">
        <f>INDEX('[31]SPI Raw Data 1819'!$A$1:$AN$37,MATCH($A14,'[31]SPI Raw Data 1819'!$A$1:$A$37,0),MATCH(BJA$1,'[31]SPI Raw Data 1819'!$A$37:$AN$37,0))</f>
        <v>85.681786982016433</v>
      </c>
      <c r="BJB14" s="197">
        <f>INDEX('[31]SPI Raw Data 1819'!$A$1:$AN$37,MATCH($A14,'[31]SPI Raw Data 1819'!$A$1:$A$37,0),MATCH(BJB$1,'[31]SPI Raw Data 1819'!$A$37:$AN$37,0))</f>
        <v>87380</v>
      </c>
      <c r="BJC14" s="197">
        <f>INDEX('[31]SPI Raw Data 1819'!$A$1:$AN$37,MATCH($A14,'[31]SPI Raw Data 1819'!$A$1:$A$37,0),MATCH(BJC$1,'[31]SPI Raw Data 1819'!$A$37:$AN$37,0))</f>
        <v>101982</v>
      </c>
      <c r="BJD14" s="133">
        <f>INDEX('[32]SPI Raw Data 1920'!$A$1:$AN$35, MATCH($A14,'[32]SPI Raw Data 1920'!$A$1:$A$35,0),MATCH(BJD$1,'[32]SPI Raw Data 1920'!$A$37:$AN$37,0))</f>
        <v>88.093380602984311</v>
      </c>
      <c r="BJE14" s="197">
        <f>INDEX('[32]SPI Raw Data 1920'!$A$1:$AN$35, MATCH($A14,'[32]SPI Raw Data 1920'!$A$1:$A$35,0),MATCH(BJE$1,'[32]SPI Raw Data 1920'!$A$37:$AN$37,0))</f>
        <v>89206</v>
      </c>
      <c r="BJF14" s="252">
        <f>INDEX('[32]SPI Raw Data 1920'!$A$1:$AN$35, MATCH($A14,'[32]SPI Raw Data 1920'!$A$1:$A$35,0),MATCH(BJF$1,'[32]SPI Raw Data 1920'!$A$37:$AN$37,0))</f>
        <v>101263</v>
      </c>
      <c r="BJG14" s="115">
        <f t="shared" si="155"/>
        <v>6</v>
      </c>
      <c r="BJH14" s="87">
        <v>54</v>
      </c>
      <c r="BJI14" s="87">
        <f>INDEX('[40]Historic Data'!$L$2:$U$35,MATCH($A14,'[40]Historic Data'!$L$2:$L$35,0),MATCH(BJI$1,'[40]Historic Data'!$L$2:$U$2,0))</f>
        <v>900</v>
      </c>
      <c r="BJJ14" s="116">
        <f t="shared" si="130"/>
        <v>10.375</v>
      </c>
      <c r="BJK14" s="87">
        <v>83</v>
      </c>
      <c r="BJL14" s="87">
        <f>INDEX('[40]Historic Data'!$L$2:$U$35,MATCH($A14,'[40]Historic Data'!$L$2:$L$35,0),MATCH(BJL$1,'[40]Historic Data'!$L$2:$U$2,0))</f>
        <v>800</v>
      </c>
      <c r="BJM14" s="116">
        <f t="shared" si="131"/>
        <v>11</v>
      </c>
      <c r="BJN14" s="87">
        <v>77</v>
      </c>
      <c r="BJO14" s="87">
        <f>INDEX('[40]Historic Data'!$L$2:$U$35,MATCH($A14,'[40]Historic Data'!$L$2:$L$35,0),MATCH(BJO$1,'[40]Historic Data'!$L$2:$U$2,0))</f>
        <v>700</v>
      </c>
      <c r="BJP14" s="116">
        <f t="shared" si="132"/>
        <v>7.6666666666666661</v>
      </c>
      <c r="BJQ14" s="87">
        <v>46</v>
      </c>
      <c r="BJR14" s="87">
        <f>INDEX('[40]Historic Data'!$L$2:$U$35,MATCH($A14,'[40]Historic Data'!$L$2:$L$35,0),MATCH(BJR$1,'[40]Historic Data'!$L$2:$U$2,0))</f>
        <v>600</v>
      </c>
      <c r="BJS14" s="116">
        <f t="shared" si="133"/>
        <v>7.8</v>
      </c>
      <c r="BJT14" s="87">
        <f>INDEX('[3]Raw data 16-17'!$B$2:$ACG$34,MATCH($A14,'[3]Raw data 16-17'!$A$2:$A$34,0),MATCH(BJT$1,'[3]Raw data 16-17'!$B$1:$MA$1,0))</f>
        <v>39</v>
      </c>
      <c r="BJU14" s="87">
        <f>INDEX('[40]Historic Data'!$L$2:$U$35,MATCH($A14,'[40]Historic Data'!$L$2:$L$35,0),MATCH(BJU$1,'[40]Historic Data'!$L$2:$U$2,0))</f>
        <v>500</v>
      </c>
      <c r="BJV14" s="116">
        <f t="shared" si="134"/>
        <v>5.5</v>
      </c>
      <c r="BJW14" s="87">
        <f>INDEX('[14]1718 Collected Indicators'!$A$3:$CH$36,MATCH($A14,'[14]1718 Collected Indicators'!$A$3:$A$36,0),MATCH(BJW$1,'[14]1718 Collected Indicators'!$A$3:$CH$3,0))</f>
        <v>22</v>
      </c>
      <c r="BJX14" s="87">
        <f>INDEX('[40]Historic Data'!$L$2:$U$35,MATCH($A14,'[40]Historic Data'!$L$2:$L$35,0),MATCH(BJX$1,'[40]Historic Data'!$L$2:$U$2,0))</f>
        <v>400</v>
      </c>
      <c r="BJY14" s="116">
        <f>INDEX('[15]1819 Collected Indicators'!$A$3:$CV$36,MATCH($A14,'[15]1819 Collected Indicators'!$A$3:$A$36,0),MATCH(BJY$1,'[15]1819 Collected Indicators'!$A$3:$CV$3,0))</f>
        <v>13</v>
      </c>
      <c r="BJZ14" s="87">
        <f>INDEX('[15]1819 Collected Indicators'!$A$3:$CV$36,MATCH($A14,'[15]1819 Collected Indicators'!$A$3:$A$36,0),MATCH(BJZ$1,'[15]1819 Collected Indicators'!$A$3:$CV$3,0))</f>
        <v>39</v>
      </c>
      <c r="BKA14" s="87">
        <f>INDEX('[15]1819 Collected Indicators'!$A$3:$CV$36,MATCH($A14,'[15]1819 Collected Indicators'!$A$3:$A$36,0),MATCH(BKA$1,'[15]1819 Collected Indicators'!$A$3:$CV$3,0))</f>
        <v>300</v>
      </c>
      <c r="BKB14" s="133">
        <f>INDEX('[11]1920 Collected Indicators'!$A$3:$CV$36,MATCH($A14,'[11]1920 Collected Indicators'!$A$3:$A$36,0),MATCH(BKB$1,'[11]1920 Collected Indicators'!$A$3:$CV$3,0))</f>
        <v>25.666666666666664</v>
      </c>
      <c r="BKC14" s="266">
        <f>INDEX('[11]1920 Collected Indicators'!$A$3:$CV$36,MATCH($A14,'[11]1920 Collected Indicators'!$A$3:$A$36,0),MATCH(BKC$1,'[11]1920 Collected Indicators'!$A$3:$CV$3,0))</f>
        <v>77</v>
      </c>
      <c r="BKD14" s="87">
        <f>INDEX('[11]1920 Collected Indicators'!$A$3:$CV$36,MATCH($A14,'[11]1920 Collected Indicators'!$A$3:$A$36,0),MATCH(BKD$1,'[11]1920 Collected Indicators'!$A$3:$CV$3,0))</f>
        <v>300</v>
      </c>
      <c r="BKE14" s="133">
        <f t="shared" si="135"/>
        <v>2817.7777777777778</v>
      </c>
      <c r="BKF14" s="131">
        <f>INDEX([41]Sheet1!$B$2:$I$34,MATCH($A14,[41]Sheet1!$A$2:$A$34,0),MATCH(BKF$1,[41]Sheet1!$B$1:$I$1,0))</f>
        <v>1268</v>
      </c>
      <c r="BKG14" s="131">
        <v>450</v>
      </c>
      <c r="BKH14" s="116">
        <f t="shared" si="136"/>
        <v>2687.5</v>
      </c>
      <c r="BKI14" s="131">
        <f>INDEX([41]Sheet1!$B$2:$I$34,MATCH($A14,[41]Sheet1!$A$2:$A$34,0),MATCH(BKI$1,[41]Sheet1!$B$1:$I$1,0))</f>
        <v>1118</v>
      </c>
      <c r="BKJ14" s="87">
        <v>416</v>
      </c>
      <c r="BKK14" s="116">
        <f t="shared" si="137"/>
        <v>2864.406779661017</v>
      </c>
      <c r="BKL14" s="131">
        <f>INDEX([41]Sheet1!$B$2:$I$34,MATCH($A14,[41]Sheet1!$A$2:$A$34,0),MATCH(BKL$1,[41]Sheet1!$B$1:$I$1,0))</f>
        <v>1183</v>
      </c>
      <c r="BKM14" s="87">
        <v>413</v>
      </c>
      <c r="BKN14" s="116">
        <f t="shared" si="138"/>
        <v>3040</v>
      </c>
      <c r="BKO14" s="131">
        <f>INDEX([41]Sheet1!$B$2:$I$34,MATCH($A14,[41]Sheet1!$A$2:$A$34,0),MATCH(BKO$1,[41]Sheet1!$B$1:$I$1,0))</f>
        <v>1216</v>
      </c>
      <c r="BKP14" s="87">
        <v>400</v>
      </c>
      <c r="BKQ14" s="116">
        <f t="shared" si="139"/>
        <v>3249.2917847025496</v>
      </c>
      <c r="BKR14" s="131">
        <f>INDEX([41]Sheet1!$B$2:$I$34,MATCH($A14,[41]Sheet1!$A$2:$A$34,0),MATCH(BKR$1,[41]Sheet1!$B$1:$I$1,0))</f>
        <v>1147</v>
      </c>
      <c r="BKS14" s="87">
        <v>353</v>
      </c>
      <c r="BKT14" s="116">
        <f t="shared" si="140"/>
        <v>3791.7981072555203</v>
      </c>
      <c r="BKU14" s="131">
        <f>INDEX([41]Sheet1!$B$2:$I$34,MATCH($A14,[41]Sheet1!$A$2:$A$34,0),MATCH(BKU$1,[41]Sheet1!$B$1:$I$1,0))</f>
        <v>1202</v>
      </c>
      <c r="BKV14" s="87">
        <v>317</v>
      </c>
      <c r="BKW14" s="116">
        <f t="shared" si="141"/>
        <v>3202.7777777777778</v>
      </c>
      <c r="BKX14" s="87">
        <f>INDEX([41]Sheet1!$B$2:$I$34,MATCH($A14,[41]Sheet1!$A$2:$A$34,0),MATCH(BKX$1,[41]Sheet1!$B$1:$I$1,0))</f>
        <v>1153</v>
      </c>
      <c r="BKY14" s="87">
        <f>INDEX('[3]Raw data 16-17'!$B$2:$ACG$34,MATCH($A14,'[3]Raw data 16-17'!$A$2:$A$34,0),MATCH(BKY$1,'[3]Raw data 16-17'!$B$1:$MA$1,0))</f>
        <v>360</v>
      </c>
      <c r="BKZ14" s="88">
        <f t="shared" si="142"/>
        <v>3256.4102564102564</v>
      </c>
      <c r="BLA14" s="32">
        <f>INDEX([4]Sheet1!$A$1:$CJ$34, MATCH($A14, [4]Sheet1!$A$1:$A$34, 0), MATCH(BLA$1, [4]Sheet1!$A$1:$CJ$1, 0))</f>
        <v>1143</v>
      </c>
      <c r="BLB14" s="32">
        <f>INDEX('[5]Finance Indicators'!$A$2:$BO$35,MATCH($A14,'[5]Finance Indicators'!$A$2:$A$35,0),MATCH(BLB$1,'[5]Finance Indicators'!$A$2:$BO$2,0))</f>
        <v>351</v>
      </c>
      <c r="BLC14" s="88">
        <f>INDEX('[6]Finance Indicators'!$B$3:$BO$35,MATCH($A14,'[6]Finance Indicators'!$A$3:$A$35,0),MATCH(BLC$1,'[6]Finance Indicators'!$B$2:$BO$2,0))</f>
        <v>3566.9781931464172</v>
      </c>
      <c r="BLD14" s="88">
        <f>INDEX('[6]Finance Indicators'!$B$3:$BO$35,MATCH($A14,'[6]Finance Indicators'!$A$3:$A$35,0),MATCH(BLD$1,'[6]Finance Indicators'!$B$2:$BO$2,0))</f>
        <v>1145</v>
      </c>
      <c r="BLE14" s="88">
        <f>INDEX('[6]Finance Indicators'!$B$3:$BO$35,MATCH($A14,'[6]Finance Indicators'!$A$3:$A$35,0),MATCH(BLE$1,'[6]Finance Indicators'!$B$2:$BO$2,0))</f>
        <v>321</v>
      </c>
      <c r="BLF14" s="250">
        <f t="array" ref="BLF14">INDEX('[7]Finance Indicators'!$A$2:$BO$35,MATCH($A14,'[7]Finance Indicators'!$A$2:$A$35,0),MATCH(BLF$1,'[7]Finance Indicators'!$A$2:$BO$2,0))</f>
        <v>3651.2968299711815</v>
      </c>
      <c r="BLG14" s="250">
        <f t="array" ref="BLG14">INDEX('[7]Finance Indicators'!$A$2:$BO$35,MATCH($A14,'[7]Finance Indicators'!$A$2:$A$35,0),MATCH(BLG$1,'[7]Finance Indicators'!$A$2:$BO$2,0))</f>
        <v>1267</v>
      </c>
      <c r="BLH14" s="277">
        <f t="array" ref="BLH14">INDEX('[7]Finance Indicators'!$A$2:$BO$35,MATCH($A14,'[7]Finance Indicators'!$A$2:$A$35,0),MATCH(BLH$1,'[7]Finance Indicators'!$A$2:$BO$2,0))</f>
        <v>347</v>
      </c>
      <c r="BLI14" s="121">
        <f>(BKE14*100)/Deflators!$B$2</f>
        <v>3319.4084411012145</v>
      </c>
      <c r="BLJ14" s="137">
        <f>(BKH14*100)/Deflators!$B$3</f>
        <v>3118.6548066883684</v>
      </c>
      <c r="BLK14" s="137">
        <f>(BKK14*100)/Deflators!$B$4</f>
        <v>3257.3424413703533</v>
      </c>
      <c r="BLL14" s="137">
        <f>(BKN14*100)/Deflators!$B$5</f>
        <v>3395.7763356278092</v>
      </c>
      <c r="BLM14" s="137">
        <f>(BKQ14*100)/Deflators!$B$6</f>
        <v>3580.1948763434716</v>
      </c>
      <c r="BLN14" s="137">
        <f>(BKT14*100)/Deflators!$B$7</f>
        <v>4144.1344940028939</v>
      </c>
      <c r="BLO14" s="116">
        <f>(BKW14*100)/Deflators!$B$8</f>
        <v>3415.8444939312321</v>
      </c>
      <c r="BLP14" s="116">
        <f>(BKZ14*100)/Deflators!$B$9</f>
        <v>3412.9503433327263</v>
      </c>
      <c r="BLQ14" s="116">
        <f>(BLC14*100)/Deflators!$B$10</f>
        <v>3654.1244946891343</v>
      </c>
      <c r="BLR14" s="248">
        <f>(BLF14*100)/Deflators!$B$11</f>
        <v>3651.2968299711815</v>
      </c>
      <c r="BLS14" s="115">
        <v>11.413265306122449</v>
      </c>
      <c r="BLT14" s="116">
        <v>10.083333333333332</v>
      </c>
      <c r="BLU14" s="116">
        <v>14.973214285714286</v>
      </c>
      <c r="BLV14" s="116">
        <v>8.3775510204081645</v>
      </c>
      <c r="BLW14" s="116">
        <f>INDEX('[3]Raw data 16-17'!$B$2:$ACG$34,MATCH($A14,'[3]Raw data 16-17'!$A$2:$A$34,0),MATCH(BLW$1,'[3]Raw data 16-17'!$B$1:$MA$1,0))</f>
        <v>8.5942857142857143</v>
      </c>
      <c r="BLX14" s="116">
        <f>INDEX('[14]1718 Collected Indicators'!$A$3:$CH$36,MATCH($A14,'[14]1718 Collected Indicators'!$A$3:$A$36,0),MATCH(BLX$1,'[14]1718 Collected Indicators'!$A$3:$CH$3,0))</f>
        <v>9.1219512195121943</v>
      </c>
      <c r="BLY14" s="116">
        <f>INDEX('[15]1819 Collected Indicators'!$A$3:$CV$36,MATCH($A14,'[15]1819 Collected Indicators'!$A$3:$A$36,0),MATCH(BLY$1,'[15]1819 Collected Indicators'!$A$3:$CV$3,0))</f>
        <v>8.2619047619047628</v>
      </c>
      <c r="BLZ14" s="248">
        <f>INDEX('[11]1920 Collected Indicators'!$A$3:$CV$36,MATCH($A14,'[11]1920 Collected Indicators'!$A$3:$A$36,0),MATCH(BLZ$1,'[11]1920 Collected Indicators'!$A$3:$CV$3,0))</f>
        <v>9.5306122448979576</v>
      </c>
      <c r="BMA14" s="115">
        <f>INDEX([42]Sheet2!$A$1:$H$34,MATCH($A14,[42]Sheet2!$A$1:$A$34,0),MATCH(BMA$1,[42]Sheet2!$A$1:$H$1,0))</f>
        <v>32.626842062494497</v>
      </c>
      <c r="BMB14" s="116">
        <f>INDEX([42]Sheet2!$A$1:$H$34,MATCH($A14,[42]Sheet2!$A$1:$A$34,0),MATCH(BMB$1,[42]Sheet2!$A$1:$H$1,0))</f>
        <v>36.884052067235153</v>
      </c>
      <c r="BMC14" s="116">
        <f>INDEX([42]Sheet2!$A$1:$H$34,MATCH($A14,[42]Sheet2!$A$1:$A$34,0),MATCH(BMC$1,[42]Sheet2!$A$1:$H$1,0))</f>
        <v>30.439712239970657</v>
      </c>
      <c r="BMD14" s="116">
        <f>INDEX([42]Sheet2!$A$1:$H$34,MATCH($A14,[42]Sheet2!$A$1:$A$34,0),MATCH(BMD$1,[42]Sheet2!$A$1:$H$1,0))</f>
        <v>40.720079745369411</v>
      </c>
      <c r="BME14" s="116">
        <f>INDEX([42]Sheet2!$A$1:$H$34,MATCH($A14,[42]Sheet2!$A$1:$A$34,0),MATCH(BME$1,[42]Sheet2!$A$1:$H$1,0))</f>
        <v>24.782031846862036</v>
      </c>
      <c r="BMF14" s="116">
        <f>INDEX([42]Sheet2!$A$1:$H$34,MATCH($A14,[42]Sheet2!$A$1:$A$34,0),MATCH(BMF$1,[42]Sheet2!$A$1:$H$1,0))</f>
        <v>39.56825796273413</v>
      </c>
      <c r="BMG14" s="116">
        <f>INDEX([42]Sheet2!$A$1:$H$34,MATCH($A14,[42]Sheet2!$A$1:$A$34,0),MATCH(BMG$1,[42]Sheet2!$A$1:$H$1,0))</f>
        <v>33.340666824473843</v>
      </c>
      <c r="BMH14" s="116">
        <f>INDEX('[14]1718 Collected Indicators'!$A$3:$CH$36,MATCH($A14,'[14]1718 Collected Indicators'!$A$3:$A$36,0),MATCH(BMH$1,'[14]1718 Collected Indicators'!$A$3:$CH$3,0))</f>
        <v>45.003059603792664</v>
      </c>
      <c r="BMI14" s="116">
        <f>INDEX('[15]1819 Collected Indicators'!$A$3:$CV$36,MATCH($A14,'[15]1819 Collected Indicators'!$A$3:$A$36,0),MATCH(BMI$1,'[15]1819 Collected Indicators'!$A$3:$CV$3,0))</f>
        <v>42.68328286954209</v>
      </c>
      <c r="BMJ14" s="248">
        <f>INDEX('[11]1920 Collected Indicators'!$A$3:$CV$36,MATCH($A14,'[11]1920 Collected Indicators'!$A$3:$A$36,0),MATCH(BMJ$1,'[11]1920 Collected Indicators'!$A$3:$CV$3,0))</f>
        <v>37.374816799999998</v>
      </c>
      <c r="BMK14" s="115">
        <v>18.978102189781019</v>
      </c>
      <c r="BML14" s="87">
        <v>52</v>
      </c>
      <c r="BMM14" s="87">
        <v>27400</v>
      </c>
      <c r="BMN14" s="116">
        <v>14.678899082568806</v>
      </c>
      <c r="BMO14" s="87">
        <v>40</v>
      </c>
      <c r="BMP14" s="87">
        <v>27250</v>
      </c>
      <c r="BMQ14" s="116">
        <v>16.992981159955672</v>
      </c>
      <c r="BMR14" s="87">
        <v>46</v>
      </c>
      <c r="BMS14" s="87">
        <v>27070</v>
      </c>
      <c r="BMT14" s="116">
        <f t="shared" si="143"/>
        <v>14.869888475836431</v>
      </c>
      <c r="BMU14" s="87">
        <f>INDEX('[3]Raw data 16-17'!$B$2:$ACG$34,MATCH($A14,'[3]Raw data 16-17'!$A$2:$A$34,0),MATCH(BMU$1,'[3]Raw data 16-17'!$B$1:$MA$1,0))</f>
        <v>40</v>
      </c>
      <c r="BMV14" s="87">
        <f t="shared" si="10"/>
        <v>26900</v>
      </c>
      <c r="BMW14" s="116">
        <f>INDEX('[14]1718 Collected Indicators'!$A$3:$CH$36,MATCH($A14,'[14]1718 Collected Indicators'!$A$3:$A$36,0),MATCH(BMW$1,'[14]1718 Collected Indicators'!$A$3:$CH$3,0))</f>
        <v>18.923933209647497</v>
      </c>
      <c r="BMX14" s="131">
        <f>INDEX('[14]1718 Collected Indicators'!$A$3:$CH$36,MATCH($A14,'[14]1718 Collected Indicators'!$A$3:$A$36,0),MATCH(BMX$1,'[14]1718 Collected Indicators'!$A$3:$CH$3,0))</f>
        <v>51</v>
      </c>
      <c r="BMY14" s="131">
        <f>INDEX('[14]1718 Collected Indicators'!$A$3:$CH$36,MATCH($A14,'[14]1718 Collected Indicators'!$A$3:$A$36,0),MATCH(BMY$1,'[14]1718 Collected Indicators'!$A$3:$CH$3,0))</f>
        <v>26950</v>
      </c>
      <c r="BMZ14" s="116">
        <f>INDEX('[15]1819 Collected Indicators'!$A$3:$CV$36,MATCH($A14,'[15]1819 Collected Indicators'!$A$3:$A$36,0),MATCH(BMZ$1,'[15]1819 Collected Indicators'!$A$3:$CV$3,0))</f>
        <v>26.835631755497577</v>
      </c>
      <c r="BNA14" s="131">
        <f>INDEX('[15]1819 Collected Indicators'!$A$3:$CV$36,MATCH($A14,'[15]1819 Collected Indicators'!$A$3:$A$36,0),MATCH(BNA$1,'[15]1819 Collected Indicators'!$A$3:$CV$3,0))</f>
        <v>72</v>
      </c>
      <c r="BNB14" s="131">
        <f>INDEX('[15]1819 Collected Indicators'!$A$3:$CV$36,MATCH($A14,'[15]1819 Collected Indicators'!$A$3:$A$36,0),MATCH(BNB$1,'[15]1819 Collected Indicators'!$A$3:$CV$3,0))</f>
        <v>26830</v>
      </c>
      <c r="BNC14" s="131">
        <f>INDEX('[11]1920 Collected Indicators'!$A$3:$CV$36,MATCH($A14,'[11]1920 Collected Indicators'!$A$3:$A$36,0),MATCH(BNC$1,'[11]1920 Collected Indicators'!$A$3:$CV$3,0))</f>
        <v>21.332335329341316</v>
      </c>
      <c r="BND14" s="131">
        <f>INDEX('[11]1920 Collected Indicators'!$A$3:$CV$36,MATCH($A14,'[11]1920 Collected Indicators'!$A$3:$A$36,0),MATCH(BND$1,'[11]1920 Collected Indicators'!$A$3:$CV$3,0))</f>
        <v>57</v>
      </c>
      <c r="BNE14" s="268">
        <f>INDEX('[11]1920 Collected Indicators'!$A$3:$CV$36,MATCH($A14,'[11]1920 Collected Indicators'!$A$3:$A$36,0),MATCH(BNE$1,'[11]1920 Collected Indicators'!$A$3:$CV$3,0))</f>
        <v>26720</v>
      </c>
      <c r="BNF14" s="119">
        <f t="shared" si="144"/>
        <v>263955.70828560524</v>
      </c>
      <c r="BNG14" s="87">
        <f>INDEX('[43]All Years'!$A$1:$I$34,MATCH($A14,'[43]All Years'!$A$1:$A$34,0),MATCH(BNG$1,'[43]All Years'!$A$1:$I$1,0))</f>
        <v>6913</v>
      </c>
      <c r="BNH14" s="87">
        <v>26190</v>
      </c>
      <c r="BNI14" s="88">
        <f t="shared" si="145"/>
        <v>202262.26993865031</v>
      </c>
      <c r="BNJ14" s="87">
        <f>INDEX('[43]All Years'!$A$1:$I$34,MATCH($A14,'[43]All Years'!$A$1:$A$34,0),MATCH(BNJ$1,'[43]All Years'!$A$1:$I$1,0))</f>
        <v>5275</v>
      </c>
      <c r="BNK14" s="87">
        <v>26080</v>
      </c>
      <c r="BNL14" s="88">
        <f t="shared" si="146"/>
        <v>189513.78809869377</v>
      </c>
      <c r="BNM14" s="87">
        <f>INDEX('[43]All Years'!$A$1:$I$34,MATCH($A14,'[43]All Years'!$A$1:$A$34,0),MATCH(BNM$1,'[43]All Years'!$A$1:$I$1,0))</f>
        <v>5223</v>
      </c>
      <c r="BNN14" s="87">
        <v>27560</v>
      </c>
      <c r="BNO14" s="88">
        <f t="shared" si="147"/>
        <v>183467.15328467154</v>
      </c>
      <c r="BNP14" s="87">
        <f>INDEX('[43]All Years'!$A$1:$I$34,MATCH($A14,'[43]All Years'!$A$1:$A$34,0),MATCH(BNP$1,'[43]All Years'!$A$1:$I$1,0))</f>
        <v>5027</v>
      </c>
      <c r="BNQ14" s="87">
        <v>27400</v>
      </c>
      <c r="BNR14" s="88">
        <f t="shared" si="148"/>
        <v>140220.18348623853</v>
      </c>
      <c r="BNS14" s="131">
        <f>INDEX('[43]All Years'!$A$1:$I$34,MATCH($A14,'[43]All Years'!$A$1:$A$34,0),MATCH(BNS$1,'[43]All Years'!$A$1:$I$1,0))</f>
        <v>3821</v>
      </c>
      <c r="BNT14" s="87">
        <v>27250</v>
      </c>
      <c r="BNU14" s="88">
        <f t="shared" si="149"/>
        <v>148245.28998891762</v>
      </c>
      <c r="BNV14" s="87">
        <f>INDEX('[43]All Years'!$A$1:$I$34,MATCH($A14,'[43]All Years'!$A$1:$A$34,0),MATCH(BNV$1,'[43]All Years'!$A$1:$I$1,0))</f>
        <v>4013</v>
      </c>
      <c r="BNW14" s="131">
        <v>27070</v>
      </c>
      <c r="BNX14" s="88">
        <f t="shared" si="150"/>
        <v>191635.68773234202</v>
      </c>
      <c r="BNY14" s="87">
        <f>INDEX('[43]All Years'!$A$1:$I$34,MATCH($A14,'[43]All Years'!$A$1:$A$34,0),MATCH(BNY$1,'[43]All Years'!$A$1:$I$1,0))</f>
        <v>5155</v>
      </c>
      <c r="BNZ14" s="32">
        <v>26900</v>
      </c>
      <c r="BOA14" s="88">
        <f t="shared" si="151"/>
        <v>203858.99814471242</v>
      </c>
      <c r="BOB14" s="32">
        <f>INDEX([4]Sheet1!$A$1:$CJ$34, MATCH($A14, [4]Sheet1!$A$1:$A$34, 0), MATCH(BOB$1, [4]Sheet1!$A$1:$CJ$1, 0))</f>
        <v>5494</v>
      </c>
      <c r="BOC14" s="32">
        <f>INDEX('[5]Finance Indicators'!$A$2:$BO$35,MATCH($A14,'[5]Finance Indicators'!$A$2:$A$35,0),MATCH(BOC$1,'[5]Finance Indicators'!$A$2:$BO$2,0))</f>
        <v>26950</v>
      </c>
      <c r="BOD14" s="88">
        <f>INDEX('[6]Finance Indicators'!$B$3:$BO$35,MATCH($A14,'[6]Finance Indicators'!$A$3:$A$35,0),MATCH(BOD$1,'[6]Finance Indicators'!$B$2:$BO$2,0))</f>
        <v>170816.25046589639</v>
      </c>
      <c r="BOE14" s="88">
        <f>INDEX('[6]Finance Indicators'!$B$3:$BO$35,MATCH($A14,'[6]Finance Indicators'!$A$3:$A$35,0),MATCH(BOE$1,'[6]Finance Indicators'!$B$2:$BO$2,0))</f>
        <v>4583</v>
      </c>
      <c r="BOF14" s="88">
        <f>INDEX('[6]Finance Indicators'!$B$3:$BO$35,MATCH($A14,'[6]Finance Indicators'!$A$3:$A$35,0),MATCH(BOF$1,'[6]Finance Indicators'!$B$2:$BO$2,0))</f>
        <v>26830</v>
      </c>
      <c r="BOG14" s="250">
        <f t="array" ref="BOG14">INDEX('[7]Finance Indicators'!$A$2:$BO$35,MATCH($A14,'[7]Finance Indicators'!$A$2:$A$35,0),MATCH(BOG$1,'[7]Finance Indicators'!$A$2:$BO$2,0))</f>
        <v>411077.84431137721</v>
      </c>
      <c r="BOH14" s="250">
        <f t="array" ref="BOH14">INDEX('[7]Finance Indicators'!$A$2:$BO$35,MATCH($A14,'[7]Finance Indicators'!$A$2:$A$35,0),MATCH(BOH$1,'[7]Finance Indicators'!$A$2:$BO$2,0))</f>
        <v>10984</v>
      </c>
      <c r="BOI14" s="250">
        <f t="array" ref="BOI14">INDEX('[7]Finance Indicators'!$A$2:$BO$35,MATCH($A14,'[7]Finance Indicators'!$A$2:$A$35,0),MATCH(BOI$1,'[7]Finance Indicators'!$A$2:$BO$2,0))</f>
        <v>26720</v>
      </c>
      <c r="BOJ14" s="115">
        <f>(BNF14*100)/Deflators!$B$2</f>
        <v>310946.02742274408</v>
      </c>
      <c r="BOK14" s="116">
        <f>(BNI14*100)/Deflators!$B$3</f>
        <v>234711.14431846404</v>
      </c>
      <c r="BOL14" s="116">
        <f>(BNL14*100)/Deflators!$B$4</f>
        <v>215511.04737707594</v>
      </c>
      <c r="BOM14" s="116">
        <f>(BNO14*100)/Deflators!$B$5</f>
        <v>204938.62417404194</v>
      </c>
      <c r="BON14" s="116">
        <f>(BNR14*100)/Deflators!$B$6</f>
        <v>154500.00053575635</v>
      </c>
      <c r="BOO14" s="116">
        <f>(BNU14*100)/Deflators!$B$7</f>
        <v>162020.34033431092</v>
      </c>
      <c r="BOP14" s="116">
        <f>(BNX14*100)/Deflators!$B$8</f>
        <v>204384.36700888842</v>
      </c>
      <c r="BOQ14" s="116">
        <f>(BOA14*100)/Deflators!$B$9</f>
        <v>213658.77850920483</v>
      </c>
      <c r="BOR14" s="116">
        <f>(BOD14*100)/Deflators!$B$10</f>
        <v>174989.53206882271</v>
      </c>
      <c r="BOS14" s="248">
        <f>(BOG14*100)/Deflators!$B$11</f>
        <v>411077.84431137721</v>
      </c>
      <c r="BOT14" s="115" t="str">
        <f>INDEX([44]IG1!$AL$4:$AX$40,MATCH($A14,[44]IG1!$AL$4:$AL$40,0),MATCH(BOT$1,[44]IG1!$AL$40:$AX$40,0))</f>
        <v>*</v>
      </c>
      <c r="BOU14" s="116" t="str">
        <f>INDEX([44]IG1!$AL$4:$AX$40,MATCH($A14,[44]IG1!$AL$4:$AL$40,0),MATCH(BOU$1,[44]IG1!$AL$40:$AX$40,0))</f>
        <v>*</v>
      </c>
      <c r="BOV14" s="116" t="str">
        <f>INDEX([44]IG1!$AL$4:$AX$40,MATCH($A14,[44]IG1!$AL$4:$AL$40,0),MATCH(BOV$1,[44]IG1!$AL$40:$AX$40,0))</f>
        <v>*</v>
      </c>
      <c r="BOW14" s="116" t="str">
        <f>INDEX([44]IG1!$AL$4:$AX$40,MATCH($A14,[44]IG1!$AL$4:$AL$40,0),MATCH(BOW$1,[44]IG1!$AL$40:$AX$40,0))</f>
        <v>*</v>
      </c>
      <c r="BOX14" s="116" t="str">
        <f>INDEX([44]IG1!$AL$4:$AX$40,MATCH($A14,[44]IG1!$AL$4:$AL$40,0),MATCH(BOX$1,[44]IG1!$AL$40:$AX$40,0))</f>
        <v>*</v>
      </c>
      <c r="BOY14" s="116" t="str">
        <f>INDEX('[14]1718 Collected Indicators'!$A$3:$CH$36,MATCH($A14,'[14]1718 Collected Indicators'!$A$3:$A$36,0),MATCH(BOY$1,'[14]1718 Collected Indicators'!$A$3:$CH$3,0))</f>
        <v>*</v>
      </c>
      <c r="BOZ14" s="116" t="str">
        <f>INDEX('[15]1819 Collected Indicators'!$A$3:$CV$36,MATCH($A14,'[15]1819 Collected Indicators'!$A$3:$A$36,0),MATCH(BOZ$1,'[15]1819 Collected Indicators'!$A$3:$CV$3,0))</f>
        <v>*</v>
      </c>
      <c r="BPA14" s="248" t="str">
        <f>INDEX('[11]1920 Collected Indicators'!$A$3:$CV$36,MATCH($A14,'[11]1920 Collected Indicators'!$A$3:$A$36,0),MATCH(BPA$1,'[11]1920 Collected Indicators'!$A$3:$CV$3,0))</f>
        <v>N/A</v>
      </c>
      <c r="BPB14" s="115">
        <f>INDEX([45]ALL!$A$2:$F$37,MATCH($A14,[45]ALL!$A$2:$A$37,0),MATCH(BPB$1,[45]ALL!$A$37:$F$37,0))</f>
        <v>0</v>
      </c>
      <c r="BPC14" s="116">
        <f>INDEX([45]ALL!$A$2:$F$37,MATCH($A14,[45]ALL!$A$2:$A$37,0),MATCH(BPC$1,[45]ALL!$A$37:$F$37,0))</f>
        <v>0</v>
      </c>
      <c r="BPD14" s="116">
        <f>INDEX([45]ALL!$A$2:$F$37,MATCH($A14,[45]ALL!$A$2:$A$37,0),MATCH(BPD$1,[45]ALL!$A$37:$F$37,0))</f>
        <v>80</v>
      </c>
      <c r="BPE14" s="116">
        <f>INDEX([45]ALL!$A$2:$F$37,MATCH($A14,[45]ALL!$A$2:$A$37,0),MATCH(BPE$1,[45]ALL!$A$37:$F$37,0))</f>
        <v>68</v>
      </c>
      <c r="BPF14" s="116">
        <f>INDEX('[14]1718 Collected Indicators'!$A$3:$CH$36,MATCH($A14,'[14]1718 Collected Indicators'!$A$3:$A$36,0),MATCH(BPF$1,'[14]1718 Collected Indicators'!$A$3:$CH$3,0))</f>
        <v>75.789999999999992</v>
      </c>
      <c r="BPG14" s="116">
        <f>INDEX('[15]1819 Collected Indicators'!$A$3:$CV$36,MATCH($A14,'[15]1819 Collected Indicators'!$A$3:$A$36,0),MATCH(BPG$1,'[15]1819 Collected Indicators'!$A$3:$CV$3,0))</f>
        <v>76.900000000000006</v>
      </c>
      <c r="BPH14" s="248">
        <f>INDEX('[11]1920 Collected Indicators'!$A$3:$CV$36,MATCH($A14,'[11]1920 Collected Indicators'!$A$3:$A$36,0),MATCH(BPH$1,'[11]1920 Collected Indicators'!$A$3:$CV$3,0))</f>
        <v>73.900000000000006</v>
      </c>
      <c r="BPI14" s="115">
        <f>INDEX('[46]2014-15'!$A$3:$G$37,MATCH($A14,'[46]2014-15'!$A$3:$A$37,0),MATCH(BPI$1,'[46]2014-15'!$A$37:$G$37,0))</f>
        <v>1.9417475728155338</v>
      </c>
      <c r="BPJ14" s="116">
        <f>INDEX('[46]2015-16'!$A$3:$G$37,MATCH($A14,'[46]2015-16'!$A$3:$A$37,0),MATCH(BPJ$1,'[46]2015-16'!$A$37:$G$37,0))</f>
        <v>2.7027027027027026</v>
      </c>
      <c r="BPK14" s="116">
        <f>INDEX('[46]2016-17'!$A$3:$G$37,MATCH($A14,'[46]2016-17'!$A$3:$A$37,0),MATCH(BPK$1,'[46]2016-17'!$A$37:$G$37,0))</f>
        <v>6.0070671378091873</v>
      </c>
      <c r="BPL14" s="116">
        <f>INDEX('[14]1718 Collected Indicators'!$A$3:$CH$36,MATCH($A14,'[14]1718 Collected Indicators'!$A$3:$A$36,0),MATCH(BPL$1,'[14]1718 Collected Indicators'!$A$3:$CH$3,0))</f>
        <v>8.8311688311688314</v>
      </c>
      <c r="BPM14" s="116">
        <f>INDEX('[15]1819 Collected Indicators'!$A$3:$CV$36,MATCH($A14,'[15]1819 Collected Indicators'!$A$3:$A$36,0),MATCH(BPM$1,'[15]1819 Collected Indicators'!$A$3:$CV$3,0))</f>
        <v>5.8451816745655609</v>
      </c>
      <c r="BPN14" s="248">
        <f>INDEX('[11]1920 Collected Indicators'!$A$3:$CV$36,MATCH($A14,'[11]1920 Collected Indicators'!$A$3:$A$36,0),MATCH(BPN$1,'[11]1920 Collected Indicators'!$A$3:$CV$3,0))</f>
        <v>5.5141579731743668</v>
      </c>
      <c r="BPO14" s="115">
        <f>INDEX('[46]2014-15'!$A$3:$G$37,MATCH($A14,'[46]2014-15'!$A$3:$A$37,0),MATCH(BPO$1,'[46]2014-15'!$A$37:$G$37,0))</f>
        <v>1.6807947019867548</v>
      </c>
      <c r="BPP14" s="116">
        <f>INDEX('[46]2015-16'!$A$3:$G$37,MATCH($A14,'[46]2015-16'!$A$3:$A$37,0),MATCH(BPP$1,'[46]2015-16'!$A$37:$G$37,0))</f>
        <v>40.212483399734403</v>
      </c>
      <c r="BPQ14" s="116">
        <f>INDEX('[46]2016-17'!$A$3:$G$37,MATCH($A14,'[46]2016-17'!$A$3:$A$37,0),MATCH(BPQ$1,'[46]2016-17'!$A$37:$G$37,0))</f>
        <v>40.319573901464715</v>
      </c>
      <c r="BPR14" s="116">
        <f>INDEX('[14]1718 Collected Indicators'!$A$3:$CH$36,MATCH($A14,'[14]1718 Collected Indicators'!$A$3:$A$36,0),MATCH(BPR$1,'[14]1718 Collected Indicators'!$A$3:$CH$3,0))</f>
        <v>34.92676431424767</v>
      </c>
      <c r="BPS14" s="116">
        <f>INDEX('[15]1819 Collected Indicators'!$A$3:$CV$36,MATCH($A14,'[15]1819 Collected Indicators'!$A$3:$A$36,0),MATCH(BPS$1,'[15]1819 Collected Indicators'!$A$3:$CV$3,0))</f>
        <v>100</v>
      </c>
      <c r="BPT14" s="117">
        <f>INDEX('[11]1920 Collected Indicators'!$A$3:$CV$36,MATCH($A14,'[11]1920 Collected Indicators'!$A$3:$A$36,0),MATCH(BPT$1,'[11]1920 Collected Indicators'!$A$3:$CV$3,0))</f>
        <v>100</v>
      </c>
      <c r="BPU14" s="115">
        <f t="array" ref="BPU14">INDEX('[47]FINSUS Raw Data'!$A$2:$BH$35,MATCH($A14,'[47]FINSUS Raw Data'!$A$2:$A$35,0),MATCH(BPU$1,'[47]FINSUS Raw Data'!$A$2:$BH$2,0))</f>
        <v>16.100000000000001</v>
      </c>
      <c r="BPV14" s="116">
        <f t="array" ref="BPV14">INDEX('[47]FINSUS Raw Data'!$A$2:$BH$35,MATCH($A14,'[47]FINSUS Raw Data'!$A$2:$A$35,0),MATCH(BPV$1,'[47]FINSUS Raw Data'!$A$2:$BH$2,0))</f>
        <v>19.600000000000001</v>
      </c>
      <c r="BPW14" s="116">
        <f t="array" ref="BPW14">INDEX('[47]FINSUS Raw Data'!$A$2:$BH$35,MATCH($A14,'[47]FINSUS Raw Data'!$A$2:$A$35,0),MATCH(BPW$1,'[47]FINSUS Raw Data'!$A$2:$BH$2,0))</f>
        <v>22.400000000000002</v>
      </c>
      <c r="BPX14" s="116">
        <f t="array" ref="BPX14">INDEX('[47]FINSUS Raw Data'!$A$2:$BH$35,MATCH($A14,'[47]FINSUS Raw Data'!$A$2:$A$35,0),MATCH(BPX$1,'[47]FINSUS Raw Data'!$A$2:$BH$2,0))</f>
        <v>22.1</v>
      </c>
      <c r="BPY14" s="116">
        <f t="array" ref="BPY14">INDEX('[47]FINSUS Raw Data'!$A$2:$BH$35,MATCH($A14,'[47]FINSUS Raw Data'!$A$2:$A$35,0),MATCH(BPY$1,'[47]FINSUS Raw Data'!$A$2:$BH$2,0))</f>
        <v>22.7</v>
      </c>
      <c r="BPZ14" s="116">
        <f t="array" ref="BPZ14">INDEX('[47]FINSUS Raw Data'!$A$2:$BH$35,MATCH($A14,'[47]FINSUS Raw Data'!$A$2:$A$35,0),MATCH(BPZ$1,'[47]FINSUS Raw Data'!$A$2:$BH$2,0))</f>
        <v>21.5</v>
      </c>
      <c r="BQA14" s="117">
        <f t="array" ref="BQA14">INDEX('[47]FINSUS Raw Data'!$A$2:$BH$35,MATCH($A14,'[47]FINSUS Raw Data'!$A$2:$A$35,0),MATCH(BQA$1,'[47]FINSUS Raw Data'!$A$2:$BH$2,0))</f>
        <v>22.3</v>
      </c>
      <c r="BQB14" s="115">
        <f t="array" ref="BQB14">INDEX('[47]FINSUS Raw Data'!$A$2:$BH$35,MATCH($A14,'[47]FINSUS Raw Data'!$A$2:$A$35,0),MATCH(BQB$1,'[47]FINSUS Raw Data'!$A$2:$BH$2,0))</f>
        <v>6.4</v>
      </c>
      <c r="BQC14" s="116">
        <f t="array" ref="BQC14">INDEX('[47]FINSUS Raw Data'!$A$2:$BH$35,MATCH($A14,'[47]FINSUS Raw Data'!$A$2:$A$35,0),MATCH(BQC$1,'[47]FINSUS Raw Data'!$A$2:$BH$2,0))</f>
        <v>3.5000000000000004</v>
      </c>
      <c r="BQD14" s="116">
        <f t="array" ref="BQD14">INDEX('[47]FINSUS Raw Data'!$A$2:$BH$35,MATCH($A14,'[47]FINSUS Raw Data'!$A$2:$A$35,0),MATCH(BQD$1,'[47]FINSUS Raw Data'!$A$2:$BH$2,0))</f>
        <v>4.9000000000000004</v>
      </c>
      <c r="BQE14" s="116">
        <f t="array" ref="BQE14">INDEX('[47]FINSUS Raw Data'!$A$2:$BH$35,MATCH($A14,'[47]FINSUS Raw Data'!$A$2:$A$35,0),MATCH(BQE$1,'[47]FINSUS Raw Data'!$A$2:$BH$2,0))</f>
        <v>6.9</v>
      </c>
      <c r="BQF14" s="116">
        <f t="array" ref="BQF14">INDEX('[47]FINSUS Raw Data'!$A$2:$BH$35,MATCH($A14,'[47]FINSUS Raw Data'!$A$2:$A$35,0),MATCH(BQF$1,'[47]FINSUS Raw Data'!$A$2:$BH$2,0))</f>
        <v>7.7</v>
      </c>
      <c r="BQG14" s="116">
        <f t="array" ref="BQG14">INDEX('[47]FINSUS Raw Data'!$A$2:$BH$35,MATCH($A14,'[47]FINSUS Raw Data'!$A$2:$A$35,0),MATCH(BQG$1,'[47]FINSUS Raw Data'!$A$2:$BH$2,0))</f>
        <v>3.2</v>
      </c>
      <c r="BQH14" s="117">
        <f t="array" ref="BQH14">INDEX('[47]FINSUS Raw Data'!$A$2:$BH$35,MATCH($A14,'[47]FINSUS Raw Data'!$A$2:$A$35,0),MATCH(BQH$1,'[47]FINSUS Raw Data'!$A$2:$BH$2,0))</f>
        <v>3.2</v>
      </c>
      <c r="BQI14" s="115">
        <f t="array" ref="BQI14">INDEX('[47]FINSUS Raw Data'!$A$2:$BH$35,MATCH($A14,'[47]FINSUS Raw Data'!$A$2:$A$35,0),MATCH(BQI$1,'[47]FINSUS Raw Data'!$A$2:$BH$2,0))</f>
        <v>8.94</v>
      </c>
      <c r="BQJ14" s="116">
        <f t="array" ref="BQJ14">INDEX('[47]FINSUS Raw Data'!$A$2:$BH$35,MATCH($A14,'[47]FINSUS Raw Data'!$A$2:$A$35,0),MATCH(BQJ$1,'[47]FINSUS Raw Data'!$A$2:$BH$2,0))</f>
        <v>8.7200000000000006</v>
      </c>
      <c r="BQK14" s="116">
        <f t="array" ref="BQK14">INDEX('[47]FINSUS Raw Data'!$A$2:$BH$35,MATCH($A14,'[47]FINSUS Raw Data'!$A$2:$A$35,0),MATCH(BQK$1,'[47]FINSUS Raw Data'!$A$2:$BH$2,0))</f>
        <v>8.6300000000000008</v>
      </c>
      <c r="BQL14" s="116">
        <f t="array" ref="BQL14">INDEX('[47]FINSUS Raw Data'!$A$2:$BH$35,MATCH($A14,'[47]FINSUS Raw Data'!$A$2:$A$35,0),MATCH(BQL$1,'[47]FINSUS Raw Data'!$A$2:$BH$2,0))</f>
        <v>8.7900000000000009</v>
      </c>
      <c r="BQM14" s="116">
        <f t="array" ref="BQM14">INDEX('[47]FINSUS Raw Data'!$A$2:$BH$35,MATCH($A14,'[47]FINSUS Raw Data'!$A$2:$A$35,0),MATCH(BQM$1,'[47]FINSUS Raw Data'!$A$2:$BH$2,0))</f>
        <v>8.7999999999999989</v>
      </c>
      <c r="BQN14" s="116">
        <f t="array" ref="BQN14">INDEX('[47]FINSUS Raw Data'!$A$2:$BH$35,MATCH($A14,'[47]FINSUS Raw Data'!$A$2:$A$35,0),MATCH(BQN$1,'[47]FINSUS Raw Data'!$A$2:$BH$2,0))</f>
        <v>8.7200000000000006</v>
      </c>
      <c r="BQO14" s="117">
        <f t="array" ref="BQO14">INDEX('[47]FINSUS Raw Data'!$A$2:$BH$35,MATCH($A14,'[47]FINSUS Raw Data'!$A$2:$A$35,0),MATCH(BQO$1,'[47]FINSUS Raw Data'!$A$2:$BH$2,0))</f>
        <v>8.43</v>
      </c>
      <c r="BQP14" s="115" t="str">
        <f t="array" ref="BQP14">INDEX('[47]FINSUS Raw Data'!$A$2:$BH$35,MATCH($A14,'[47]FINSUS Raw Data'!$A$2:$A$35,0),MATCH(BQP$1,'[47]FINSUS Raw Data'!$A$2:$BH$2,0))</f>
        <v>NA</v>
      </c>
      <c r="BQQ14" s="116" t="str">
        <f t="array" ref="BQQ14">INDEX('[47]FINSUS Raw Data'!$A$2:$BH$35,MATCH($A14,'[47]FINSUS Raw Data'!$A$2:$A$35,0),MATCH(BQQ$1,'[47]FINSUS Raw Data'!$A$2:$BH$2,0))</f>
        <v>NA</v>
      </c>
      <c r="BQR14" s="116" t="str">
        <f t="array" ref="BQR14">INDEX('[47]FINSUS Raw Data'!$A$2:$BH$35,MATCH($A14,'[47]FINSUS Raw Data'!$A$2:$A$35,0),MATCH(BQR$1,'[47]FINSUS Raw Data'!$A$2:$BH$2,0))</f>
        <v>NA</v>
      </c>
      <c r="BQS14" s="116" t="str">
        <f t="array" ref="BQS14">INDEX('[47]FINSUS Raw Data'!$A$2:$BH$35,MATCH($A14,'[47]FINSUS Raw Data'!$A$2:$A$35,0),MATCH(BQS$1,'[47]FINSUS Raw Data'!$A$2:$BH$2,0))</f>
        <v>NA</v>
      </c>
      <c r="BQT14" s="116" t="str">
        <f t="array" ref="BQT14">INDEX('[47]FINSUS Raw Data'!$A$2:$BH$35,MATCH($A14,'[47]FINSUS Raw Data'!$A$2:$A$35,0),MATCH(BQT$1,'[47]FINSUS Raw Data'!$A$2:$BH$2,0))</f>
        <v>NA</v>
      </c>
      <c r="BQU14" s="116" t="str">
        <f t="array" ref="BQU14">INDEX('[47]FINSUS Raw Data'!$A$2:$BH$35,MATCH($A14,'[47]FINSUS Raw Data'!$A$2:$A$35,0),MATCH(BQU$1,'[47]FINSUS Raw Data'!$A$2:$BH$2,0))</f>
        <v>NA</v>
      </c>
      <c r="BQV14" s="117" t="str">
        <f t="array" ref="BQV14">INDEX('[47]FINSUS Raw Data'!$A$2:$BH$35,MATCH($A14,'[47]FINSUS Raw Data'!$A$2:$A$35,0),MATCH(BQV$1,'[47]FINSUS Raw Data'!$A$2:$BH$2,0))</f>
        <v>NA</v>
      </c>
      <c r="BQW14" s="115">
        <f t="array" ref="BQW14">INDEX('[47]FINSUS Raw Data'!$A$2:$BH$35,MATCH($A14,'[47]FINSUS Raw Data'!$A$2:$A$35,0),MATCH(BQW$1,'[47]FINSUS Raw Data'!$A$2:$BH$2,0))</f>
        <v>97.716337101781576</v>
      </c>
      <c r="BQX14" s="213">
        <f t="array" ref="BQX14">INDEX('[47]FINSUS Raw Data'!$A$2:$BH$35,MATCH($A14,'[47]FINSUS Raw Data'!$A$2:$A$35,0),MATCH(BQX$1,'[47]FINSUS Raw Data'!$A$2:$BH$2,0))</f>
        <v>116772</v>
      </c>
      <c r="BQY14" s="213">
        <f t="array" ref="BQY14">INDEX('[47]FINSUS Raw Data'!$A$2:$BH$35,MATCH($A14,'[47]FINSUS Raw Data'!$A$2:$A$35,0),MATCH(BQY$1,'[47]FINSUS Raw Data'!$A$2:$BH$2,0))</f>
        <v>119501</v>
      </c>
      <c r="BQZ14" s="116">
        <f t="array" ref="BQZ14">INDEX('[47]FINSUS Raw Data'!$A$2:$BH$35,MATCH($A14,'[47]FINSUS Raw Data'!$A$2:$A$35,0),MATCH(BQZ$1,'[47]FINSUS Raw Data'!$A$2:$BH$2,0))</f>
        <v>98.927417771670264</v>
      </c>
      <c r="BRA14" s="213">
        <f t="array" ref="BRA14">INDEX('[47]FINSUS Raw Data'!$A$2:$BH$35,MATCH($A14,'[47]FINSUS Raw Data'!$A$2:$A$35,0),MATCH(BRA$1,'[47]FINSUS Raw Data'!$A$2:$BH$2,0))</f>
        <v>110864</v>
      </c>
      <c r="BRB14" s="213">
        <f t="array" ref="BRB14">INDEX('[47]FINSUS Raw Data'!$A$2:$BH$35,MATCH($A14,'[47]FINSUS Raw Data'!$A$2:$A$35,0),MATCH(BRB$1,'[47]FINSUS Raw Data'!$A$2:$BH$2,0))</f>
        <v>112066</v>
      </c>
      <c r="BRC14" s="116">
        <f t="array" ref="BRC14">INDEX('[47]FINSUS Raw Data'!$A$2:$BH$35,MATCH($A14,'[47]FINSUS Raw Data'!$A$2:$A$35,0),MATCH(BRC$1,'[47]FINSUS Raw Data'!$A$2:$BH$2,0))</f>
        <v>97.962587657155154</v>
      </c>
      <c r="BRD14" s="213">
        <f t="array" ref="BRD14">INDEX('[47]FINSUS Raw Data'!$A$2:$BH$35,MATCH($A14,'[47]FINSUS Raw Data'!$A$2:$A$35,0),MATCH(BRD$1,'[47]FINSUS Raw Data'!$A$2:$BH$2,0))</f>
        <v>109242</v>
      </c>
      <c r="BRE14" s="213">
        <f t="array" ref="BRE14">INDEX('[47]FINSUS Raw Data'!$A$2:$BH$35,MATCH($A14,'[47]FINSUS Raw Data'!$A$2:$A$35,0),MATCH(BRE$1,'[47]FINSUS Raw Data'!$A$2:$BH$2,0))</f>
        <v>111514</v>
      </c>
      <c r="BRF14" s="116">
        <f t="array" ref="BRF14">INDEX('[47]FINSUS Raw Data'!$A$2:$BH$35,MATCH($A14,'[47]FINSUS Raw Data'!$A$2:$A$35,0),MATCH(BRF$1,'[47]FINSUS Raw Data'!$A$2:$BH$2,0))</f>
        <v>97.276448801136212</v>
      </c>
      <c r="BRG14" s="213">
        <f t="array" ref="BRG14">INDEX('[47]FINSUS Raw Data'!$A$2:$BH$35,MATCH($A14,'[47]FINSUS Raw Data'!$A$2:$A$35,0),MATCH(BRG$1,'[47]FINSUS Raw Data'!$A$2:$BH$2,0))</f>
        <v>104793</v>
      </c>
      <c r="BRH14" s="213">
        <f t="array" ref="BRH14">INDEX('[47]FINSUS Raw Data'!$A$2:$BH$35,MATCH($A14,'[47]FINSUS Raw Data'!$A$2:$A$35,0),MATCH(BRH$1,'[47]FINSUS Raw Data'!$A$2:$BH$2,0))</f>
        <v>107727</v>
      </c>
      <c r="BRI14" s="116">
        <f t="array" ref="BRI14">INDEX('[47]FINSUS Raw Data'!$A$2:$BH$35,MATCH($A14,'[47]FINSUS Raw Data'!$A$2:$A$35,0),MATCH(BRI$1,'[47]FINSUS Raw Data'!$A$2:$BH$2,0))</f>
        <v>98.406137670323133</v>
      </c>
      <c r="BRJ14" s="213">
        <f t="array" ref="BRJ14">INDEX('[47]FINSUS Raw Data'!$A$2:$BH$35,MATCH($A14,'[47]FINSUS Raw Data'!$A$2:$A$35,0),MATCH(BRJ$1,'[47]FINSUS Raw Data'!$A$2:$BH$2,0))</f>
        <v>105947</v>
      </c>
      <c r="BRK14" s="213">
        <f t="array" ref="BRK14">INDEX('[47]FINSUS Raw Data'!$A$2:$BH$35,MATCH($A14,'[47]FINSUS Raw Data'!$A$2:$A$35,0),MATCH(BRK$1,'[47]FINSUS Raw Data'!$A$2:$BH$2,0))</f>
        <v>107663</v>
      </c>
      <c r="BRL14" s="116">
        <f t="array" ref="BRL14">INDEX('[47]FINSUS Raw Data'!$A$2:$BH$35,MATCH($A14,'[47]FINSUS Raw Data'!$A$2:$A$35,0),MATCH(BRL$1,'[47]FINSUS Raw Data'!$A$2:$BH$2,0))</f>
        <v>98.025948341375425</v>
      </c>
      <c r="BRM14" s="213">
        <f t="array" ref="BRM14">INDEX('[47]FINSUS Raw Data'!$A$2:$BH$35,MATCH($A14,'[47]FINSUS Raw Data'!$A$2:$A$35,0),MATCH(BRM$1,'[47]FINSUS Raw Data'!$A$2:$BH$2,0))</f>
        <v>107061</v>
      </c>
      <c r="BRN14" s="213">
        <f t="array" ref="BRN14">INDEX('[47]FINSUS Raw Data'!$A$2:$BH$35,MATCH($A14,'[47]FINSUS Raw Data'!$A$2:$A$35,0),MATCH(BRN$1,'[47]FINSUS Raw Data'!$A$2:$BH$2,0))</f>
        <v>109217</v>
      </c>
      <c r="BRO14" s="116">
        <f t="array" ref="BRO14">INDEX('[47]FINSUS Raw Data'!$A$2:$BH$35,MATCH($A14,'[47]FINSUS Raw Data'!$A$2:$A$35,0),MATCH(BRO$1,'[47]FINSUS Raw Data'!$A$2:$BH$2,0))</f>
        <v>97.812196774134492</v>
      </c>
      <c r="BRP14" s="213">
        <f t="array" ref="BRP14">INDEX('[47]FINSUS Raw Data'!$A$2:$BH$35,MATCH($A14,'[47]FINSUS Raw Data'!$A$2:$A$35,0),MATCH(BRP$1,'[47]FINSUS Raw Data'!$A$2:$BH$2,0))</f>
        <v>106852</v>
      </c>
      <c r="BRQ14" s="334">
        <f t="array" ref="BRQ14">INDEX('[47]FINSUS Raw Data'!$A$2:$BH$35,MATCH($A14,'[47]FINSUS Raw Data'!$A$2:$A$35,0),MATCH(BRQ$1,'[47]FINSUS Raw Data'!$A$2:$BH$2,0))</f>
        <v>109242</v>
      </c>
      <c r="BRR14" s="248">
        <f t="array" ref="BRR14">INDEX([48]CLIM1!$A$3:$N$37,MATCH($A14,[48]CLIM1!$N$3:$N$37,0),MATCH(BRR$1,[48]CLIM1!$A$3:$N$3,0))</f>
        <v>11.539139219734745</v>
      </c>
      <c r="BRS14" s="248">
        <f t="array" ref="BRS14">INDEX([48]CLIM1!$A$3:$N$37,MATCH($A14,[48]CLIM1!$N$3:$N$37,0),MATCH(BRS$1,[48]CLIM1!$A$3:$N$3,0))</f>
        <v>10.908336684367491</v>
      </c>
      <c r="BRT14" s="248">
        <f t="array" ref="BRT14">INDEX([48]CLIM1!$A$3:$N$37,MATCH($A14,[48]CLIM1!$N$3:$N$37,0),MATCH(BRT$1,[48]CLIM1!$A$3:$N$3,0))</f>
        <v>10.789765536246662</v>
      </c>
      <c r="BRU14" s="248">
        <f t="array" ref="BRU14">INDEX([48]CLIM1!$A$3:$N$37,MATCH($A14,[48]CLIM1!$N$3:$N$37,0),MATCH(BRU$1,[48]CLIM1!$A$3:$N$3,0))</f>
        <v>10.682084615773409</v>
      </c>
      <c r="BRV14" s="248">
        <f t="array" ref="BRV14">INDEX([48]CLIM1!$A$3:$N$37,MATCH($A14,[48]CLIM1!$N$3:$N$37,0),MATCH(BRV$1,[48]CLIM1!$A$3:$N$3,0))</f>
        <v>10.106017638644214</v>
      </c>
      <c r="BRW14" s="248">
        <f t="array" ref="BRW14">INDEX([48]CLIM1!$A$3:$N$37,MATCH($A14,[48]CLIM1!$N$3:$N$37,0),MATCH(BRW$1,[48]CLIM1!$A$3:$N$3,0))</f>
        <v>9.64401228988838</v>
      </c>
      <c r="BRX14" s="248">
        <f t="array" ref="BRX14">INDEX([48]CLIM1!$A$3:$N$37,MATCH($A14,[48]CLIM1!$N$3:$N$37,0),MATCH(BRX$1,[48]CLIM1!$A$3:$N$3,0))</f>
        <v>9.3730649123667185</v>
      </c>
      <c r="BRY14" s="248">
        <f t="array" ref="BRY14">INDEX([48]CLIM1!$A$3:$N$37,MATCH($A14,[48]CLIM1!$N$3:$N$37,0),MATCH(BRY$1,[48]CLIM1!$A$3:$N$3,0))</f>
        <v>9.0247223918257706</v>
      </c>
      <c r="BRZ14" s="248">
        <f t="array" ref="BRZ14">INDEX([48]CLIM1!$A$3:$N$37,MATCH($A14,[48]CLIM1!$N$3:$N$37,0),MATCH(BRZ$1,[48]CLIM1!$A$3:$N$3,0))</f>
        <v>8.7197183935852411</v>
      </c>
      <c r="BSA14" s="327" t="str">
        <f>INDEX('[11]1920 Collected Indicators'!$A$3:$CV$36,MATCH($A14,'[11]1920 Collected Indicators'!$A$3:$A$36,0),MATCH(BSA$1,'[11]1920 Collected Indicators'!$A$3:$CV$3,0))</f>
        <v>dna</v>
      </c>
      <c r="BSB14" s="248">
        <f t="array" ref="BSB14">INDEX([48]CLIM2!$A$2:$N$36,MATCH($A14,[48]CLIM2!$N$2:$N$36,0),MATCH(BSB$1,[48]CLIM2!$A$2:$N$2,0))</f>
        <v>8.5962782756766423</v>
      </c>
      <c r="BSC14" s="248">
        <f t="array" ref="BSC14">INDEX([48]CLIM2!$A$2:$N$36,MATCH($A14,[48]CLIM2!$N$2:$N$36,0),MATCH(BSC$1,[48]CLIM2!$A$2:$N$2,0))</f>
        <v>8.0090223473197408</v>
      </c>
      <c r="BSD14" s="248">
        <f t="array" ref="BSD14">INDEX([48]CLIM2!$A$2:$N$36,MATCH($A14,[48]CLIM2!$N$2:$N$36,0),MATCH(BSD$1,[48]CLIM2!$A$2:$N$2,0))</f>
        <v>7.9052210144795634</v>
      </c>
      <c r="BSE14" s="248">
        <f t="array" ref="BSE14">INDEX([48]CLIM2!$A$2:$N$36,MATCH($A14,[48]CLIM2!$N$2:$N$36,0),MATCH(BSE$1,[48]CLIM2!$A$2:$N$2,0))</f>
        <v>7.6372008291994389</v>
      </c>
      <c r="BSF14" s="248">
        <f t="array" ref="BSF14">INDEX([48]CLIM2!$A$2:$N$36,MATCH($A14,[48]CLIM2!$N$2:$N$36,0),MATCH(BSF$1,[48]CLIM2!$A$2:$N$2,0))</f>
        <v>7.2607080912932238</v>
      </c>
      <c r="BSG14" s="248">
        <f t="array" ref="BSG14">INDEX([48]CLIM2!$A$2:$N$36,MATCH($A14,[48]CLIM2!$N$2:$N$36,0),MATCH(BSG$1,[48]CLIM2!$A$2:$N$2,0))</f>
        <v>6.8833775024963204</v>
      </c>
      <c r="BSH14" s="248">
        <f t="array" ref="BSH14">INDEX([48]CLIM2!$A$2:$N$36,MATCH($A14,[48]CLIM2!$N$2:$N$36,0),MATCH(BSH$1,[48]CLIM2!$A$2:$N$2,0))</f>
        <v>6.6585523323055806</v>
      </c>
      <c r="BSI14" s="248">
        <f t="array" ref="BSI14">INDEX([48]CLIM2!$A$2:$N$36,MATCH($A14,[48]CLIM2!$N$2:$N$36,0),MATCH(BSI$1,[48]CLIM2!$A$2:$N$2,0))</f>
        <v>6.389171969619885</v>
      </c>
      <c r="BSJ14" s="248">
        <f t="array" ref="BSJ14">INDEX([48]CLIM2!$A$2:$N$36,MATCH($A14,[48]CLIM2!$N$2:$N$36,0),MATCH(BSJ$1,[48]CLIM2!$A$2:$N$2,0))</f>
        <v>6.1339893101242717</v>
      </c>
      <c r="BSK14" s="327" t="str">
        <f>INDEX('[11]1920 Collected Indicators'!$A$3:$CV$36,MATCH($A14,'[11]1920 Collected Indicators'!$A$3:$A$36,0),MATCH(BSK$1,'[11]1920 Collected Indicators'!$A$3:$CV$3,0))</f>
        <v>dna</v>
      </c>
      <c r="BSL14" s="181"/>
      <c r="BSM14" s="115">
        <v>90.1</v>
      </c>
      <c r="BSN14" s="116">
        <v>87</v>
      </c>
      <c r="BSO14" s="116">
        <v>81</v>
      </c>
      <c r="BSP14" s="116">
        <v>82</v>
      </c>
      <c r="BSQ14" s="116">
        <v>82</v>
      </c>
      <c r="BSR14" s="116">
        <f>INDEX('[16]Raw Data'!$A$1:$BT$34,MATCH($A14,'[16]Raw Data'!$A$1:$A$34,0),MATCH(BSR$1,'[16]Raw Data'!$A$1:$BT$1,0))</f>
        <v>75</v>
      </c>
      <c r="BSS14" s="116">
        <f>INDEX('[14]1718 Collected Indicators'!$A$3:$CH$36,MATCH($A14,'[14]1718 Collected Indicators'!$A$3:$A$36,0),MATCH(BSS$1,'[14]1718 Collected Indicators'!$A$3:$CH$3,0))</f>
        <v>67</v>
      </c>
      <c r="BST14" s="136">
        <f>INDEX('[15]1819 Collected Indicators'!$A$3:$CV$36,MATCH($A14,'[15]1819 Collected Indicators'!$A$3:$A$36,0),MATCH(BST$1,'[15]1819 Collected Indicators'!$A$3:$CV$3,0))</f>
        <v>59</v>
      </c>
      <c r="BSU14" s="120">
        <f>INDEX('[11]1920 Collected Indicators'!$A$3:$CV$36,MATCH($A14,'[11]1920 Collected Indicators'!$A$3:$A$36,0),MATCH(BSU$1,'[11]1920 Collected Indicators'!$A$3:$CV$3,0))</f>
        <v>59</v>
      </c>
      <c r="BSV14" s="115">
        <f>INDEX('[16]Raw Data'!$A$1:$BT$34,MATCH($A14,'[16]Raw Data'!$A$1:$A$34,0),MATCH(BSV$1,'[16]Raw Data'!$A$1:$BT$1,0))</f>
        <v>91.3</v>
      </c>
      <c r="BSW14" s="116">
        <f>INDEX('[16]Raw Data'!$A$1:$BT$34,MATCH($A14,'[16]Raw Data'!$A$1:$A$34,0),MATCH(BSW$1,'[16]Raw Data'!$A$1:$BT$1,0))</f>
        <v>92</v>
      </c>
      <c r="BSX14" s="116">
        <f>INDEX('[16]Raw Data'!$A$1:$BT$34,MATCH($A14,'[16]Raw Data'!$A$1:$A$34,0),MATCH(BSX$1,'[16]Raw Data'!$A$1:$BT$1,0))</f>
        <v>87</v>
      </c>
      <c r="BSY14" s="116">
        <f>INDEX('[16]Raw Data'!$A$1:$BT$34,MATCH($A14,'[16]Raw Data'!$A$1:$A$34,0),MATCH(BSY$1,'[16]Raw Data'!$A$1:$BT$1,0))</f>
        <v>82</v>
      </c>
      <c r="BSZ14" s="116">
        <f>INDEX('[16]Raw Data'!$A$1:$BT$34,MATCH($A14,'[16]Raw Data'!$A$1:$A$34,0),MATCH(BSZ$1,'[16]Raw Data'!$A$1:$BT$1,0))</f>
        <v>81</v>
      </c>
      <c r="BTA14" s="116">
        <f>INDEX('[16]Raw Data'!$A$1:$BT$34,MATCH($A14,'[16]Raw Data'!$A$1:$A$34,0),MATCH(BTA$1,'[16]Raw Data'!$A$1:$BT$1,0))</f>
        <v>78</v>
      </c>
      <c r="BTB14" s="116">
        <f>INDEX('[14]1718 Collected Indicators'!$A$3:$CH$36,MATCH($A14,'[14]1718 Collected Indicators'!$A$3:$A$36,0),MATCH(BTB$1,'[14]1718 Collected Indicators'!$A$3:$CH$3,0))</f>
        <v>62</v>
      </c>
      <c r="BTC14" s="136">
        <f>INDEX('[15]1819 Collected Indicators'!$A$3:$CV$36,MATCH($A14,'[15]1819 Collected Indicators'!$A$3:$A$36,0),MATCH(BTC$1,'[15]1819 Collected Indicators'!$A$3:$CV$3,0))</f>
        <v>44.6</v>
      </c>
      <c r="BTD14" s="120">
        <f>INDEX('[11]1920 Collected Indicators'!$A$3:$CV$36,MATCH($A14,'[11]1920 Collected Indicators'!$A$3:$A$36,0),MATCH(BTD$1,'[11]1920 Collected Indicators'!$A$3:$CV$3,0))</f>
        <v>41</v>
      </c>
      <c r="BTE14" s="115">
        <f>INDEX('[16]Raw Data'!$A$1:$BT$34,MATCH($A14,'[16]Raw Data'!$A$1:$A$34,0),MATCH(BTE$1,'[16]Raw Data'!$A$1:$BT$1,0))</f>
        <v>87.2</v>
      </c>
      <c r="BTF14" s="116">
        <f>INDEX('[16]Raw Data'!$A$1:$BT$34,MATCH($A14,'[16]Raw Data'!$A$1:$A$34,0),MATCH(BTF$1,'[16]Raw Data'!$A$1:$BT$1,0))</f>
        <v>83</v>
      </c>
      <c r="BTG14" s="116">
        <f>INDEX('[16]Raw Data'!$A$1:$BT$34,MATCH($A14,'[16]Raw Data'!$A$1:$A$34,0),MATCH(BTG$1,'[16]Raw Data'!$A$1:$BT$1,0))</f>
        <v>77</v>
      </c>
      <c r="BTH14" s="116">
        <f>INDEX('[16]Raw Data'!$A$1:$BT$34,MATCH($A14,'[16]Raw Data'!$A$1:$A$34,0),MATCH(BTH$1,'[16]Raw Data'!$A$1:$BT$1,0))</f>
        <v>75</v>
      </c>
      <c r="BTI14" s="116">
        <f>INDEX('[16]Raw Data'!$A$1:$BT$34,MATCH($A14,'[16]Raw Data'!$A$1:$A$34,0),MATCH(BTI$1,'[16]Raw Data'!$A$1:$BT$1,0))</f>
        <v>84</v>
      </c>
      <c r="BTJ14" s="116">
        <f>INDEX('[16]Raw Data'!$A$1:$BT$34,MATCH($A14,'[16]Raw Data'!$A$1:$A$34,0),MATCH(BTJ$1,'[16]Raw Data'!$A$1:$BT$1,0))</f>
        <v>77</v>
      </c>
      <c r="BTK14" s="116">
        <f>INDEX('[14]1718 Collected Indicators'!$A$3:$CH$36,MATCH($A14,'[14]1718 Collected Indicators'!$A$3:$A$36,0),MATCH(BTK$1,'[14]1718 Collected Indicators'!$A$3:$CH$3,0))</f>
        <v>50</v>
      </c>
      <c r="BTL14" s="136">
        <f>INDEX('[15]1819 Collected Indicators'!$A$3:$CV$36,MATCH($A14,'[15]1819 Collected Indicators'!$A$3:$A$36,0),MATCH(BTL$1,'[15]1819 Collected Indicators'!$A$3:$CV$3,0))</f>
        <v>36.4</v>
      </c>
      <c r="BTM14" s="120">
        <f>INDEX('[11]1920 Collected Indicators'!$A$3:$CV$36,MATCH($A14,'[11]1920 Collected Indicators'!$A$3:$A$36,0),MATCH(BTM$1,'[11]1920 Collected Indicators'!$A$3:$CV$3,0))</f>
        <v>27</v>
      </c>
      <c r="BTN14" s="115">
        <f>INDEX('[16]Raw Data'!$A$1:$BT$34,MATCH($A14,'[16]Raw Data'!$A$1:$A$34,0),MATCH(BTN$1,'[16]Raw Data'!$A$1:$BT$1,0))</f>
        <v>83.928571428571416</v>
      </c>
      <c r="BTO14" s="116">
        <f>INDEX('[16]Raw Data'!$A$1:$BT$34,MATCH($A14,'[16]Raw Data'!$A$1:$A$34,0),MATCH(BTO$1,'[16]Raw Data'!$A$1:$BT$1,0))</f>
        <v>84</v>
      </c>
      <c r="BTP14" s="116">
        <f>INDEX('[16]Raw Data'!$A$1:$BT$34,MATCH($A14,'[16]Raw Data'!$A$1:$A$34,0),MATCH(BTP$1,'[16]Raw Data'!$A$1:$BT$1,0))</f>
        <v>67</v>
      </c>
      <c r="BTQ14" s="116">
        <f>INDEX('[16]Raw Data'!$A$1:$BT$34,MATCH($A14,'[16]Raw Data'!$A$1:$A$34,0),MATCH(BTQ$1,'[16]Raw Data'!$A$1:$BT$1,0))</f>
        <v>62</v>
      </c>
      <c r="BTR14" s="116">
        <f>INDEX('[16]Raw Data'!$A$1:$BT$34,MATCH($A14,'[16]Raw Data'!$A$1:$A$34,0),MATCH(BTR$1,'[16]Raw Data'!$A$1:$BT$1,0))</f>
        <v>65</v>
      </c>
      <c r="BTS14" s="116">
        <f>INDEX('[16]Raw Data'!$A$1:$BT$34,MATCH($A14,'[16]Raw Data'!$A$1:$A$34,0),MATCH(BTS$1,'[16]Raw Data'!$A$1:$BT$1,0))</f>
        <v>70</v>
      </c>
      <c r="BTT14" s="116">
        <f>INDEX('[14]1718 Collected Indicators'!$A$3:$CH$36,MATCH($A14,'[14]1718 Collected Indicators'!$A$3:$A$36,0),MATCH(BTT$1,'[14]1718 Collected Indicators'!$A$3:$CH$3,0))</f>
        <v>49</v>
      </c>
      <c r="BTU14" s="136">
        <f>INDEX('[15]1819 Collected Indicators'!$A$3:$CV$36,MATCH($A14,'[15]1819 Collected Indicators'!$A$3:$A$36,0),MATCH(BTU$1,'[15]1819 Collected Indicators'!$A$3:$CV$3,0))</f>
        <v>41.8</v>
      </c>
      <c r="BTV14" s="120">
        <f>INDEX('[11]1920 Collected Indicators'!$A$3:$CV$36,MATCH($A14,'[11]1920 Collected Indicators'!$A$3:$A$36,0),MATCH(BTV$1,'[11]1920 Collected Indicators'!$A$3:$CV$3,0))</f>
        <v>38</v>
      </c>
      <c r="BTW14" s="115">
        <f>INDEX('[16]Raw Data'!$A$1:$BT$34,MATCH($A14,'[16]Raw Data'!$A$1:$A$34,0),MATCH(BTW$1,'[16]Raw Data'!$A$1:$BT$1,0))</f>
        <v>86</v>
      </c>
      <c r="BTX14" s="116">
        <f>INDEX('[16]Raw Data'!$A$1:$BT$34,MATCH($A14,'[16]Raw Data'!$A$1:$A$34,0),MATCH(BTX$1,'[16]Raw Data'!$A$1:$BT$1,0))</f>
        <v>89</v>
      </c>
      <c r="BTY14" s="116">
        <f>INDEX('[16]Raw Data'!$A$1:$BT$34,MATCH($A14,'[16]Raw Data'!$A$1:$A$34,0),MATCH(BTY$1,'[16]Raw Data'!$A$1:$BT$1,0))</f>
        <v>88</v>
      </c>
      <c r="BTZ14" s="116">
        <f>INDEX('[16]Raw Data'!$A$1:$BT$34,MATCH($A14,'[16]Raw Data'!$A$1:$A$34,0),MATCH(BTZ$1,'[16]Raw Data'!$A$1:$BT$1,0))</f>
        <v>82</v>
      </c>
      <c r="BUA14" s="116">
        <f>INDEX('[16]Raw Data'!$A$1:$BT$34,MATCH($A14,'[16]Raw Data'!$A$1:$A$34,0),MATCH(BUA$1,'[16]Raw Data'!$A$1:$BT$1,0))</f>
        <v>86</v>
      </c>
      <c r="BUB14" s="116">
        <f>INDEX('[16]Raw Data'!$A$1:$BT$34,MATCH($A14,'[16]Raw Data'!$A$1:$A$34,0),MATCH(BUB$1,'[16]Raw Data'!$A$1:$BT$1,0))</f>
        <v>82</v>
      </c>
      <c r="BUC14" s="116">
        <f>INDEX('[14]1718 Collected Indicators'!$A$3:$CH$36,MATCH($A14,'[14]1718 Collected Indicators'!$A$3:$A$36,0),MATCH(BUC$1,'[14]1718 Collected Indicators'!$A$3:$CH$3,0))</f>
        <v>66</v>
      </c>
      <c r="BUD14" s="136">
        <f>INDEX('[15]1819 Collected Indicators'!$A$3:$CV$36,MATCH($A14,'[15]1819 Collected Indicators'!$A$3:$A$36,0),MATCH(BUD$1,'[15]1819 Collected Indicators'!$A$3:$CV$3,0))</f>
        <v>58.2</v>
      </c>
      <c r="BUE14" s="120">
        <f>INDEX('[11]1920 Collected Indicators'!$A$3:$CV$36,MATCH($A14,'[11]1920 Collected Indicators'!$A$3:$A$36,0),MATCH(BUE$1,'[11]1920 Collected Indicators'!$A$3:$CV$3,0))</f>
        <v>49</v>
      </c>
      <c r="BUF14" s="115">
        <f>INDEX('[16]Raw Data'!$A$1:$BT$34,MATCH($A14,'[16]Raw Data'!$A$1:$A$34,0),MATCH(BUF$1,'[16]Raw Data'!$A$1:$BT$1,0))</f>
        <v>90.1</v>
      </c>
      <c r="BUG14" s="116">
        <f>INDEX('[16]Raw Data'!$A$1:$BT$34,MATCH($A14,'[16]Raw Data'!$A$1:$A$34,0),MATCH(BUG$1,'[16]Raw Data'!$A$1:$BT$1,0))</f>
        <v>89</v>
      </c>
      <c r="BUH14" s="116">
        <f>INDEX('[16]Raw Data'!$A$1:$BT$34,MATCH($A14,'[16]Raw Data'!$A$1:$A$34,0),MATCH(BUH$1,'[16]Raw Data'!$A$1:$BT$1,0))</f>
        <v>86</v>
      </c>
      <c r="BUI14" s="116">
        <f>INDEX('[16]Raw Data'!$A$1:$BT$34,MATCH($A14,'[16]Raw Data'!$A$1:$A$34,0),MATCH(BUI$1,'[16]Raw Data'!$A$1:$BT$1,0))</f>
        <v>88</v>
      </c>
      <c r="BUJ14" s="116">
        <f>INDEX('[16]Raw Data'!$A$1:$BT$34,MATCH($A14,'[16]Raw Data'!$A$1:$A$34,0),MATCH(BUJ$1,'[16]Raw Data'!$A$1:$BT$1,0))</f>
        <v>94</v>
      </c>
      <c r="BUK14" s="116">
        <f>INDEX('[16]Raw Data'!$A$1:$BT$34,MATCH($A14,'[16]Raw Data'!$A$1:$A$34,0),MATCH(BUK$1,'[16]Raw Data'!$A$1:$BT$1,0))</f>
        <v>89</v>
      </c>
      <c r="BUL14" s="116">
        <f>INDEX('[14]1718 Collected Indicators'!$A$3:$CH$36,MATCH($A14,'[14]1718 Collected Indicators'!$A$3:$A$36,0),MATCH(BUL$1,'[14]1718 Collected Indicators'!$A$3:$CH$3,0))</f>
        <v>90</v>
      </c>
      <c r="BUM14" s="136">
        <f>INDEX('[15]1819 Collected Indicators'!$A$3:$CV$36,MATCH($A14,'[15]1819 Collected Indicators'!$A$3:$A$36,0),MATCH(BUM$1,'[15]1819 Collected Indicators'!$A$3:$CV$3,0))</f>
        <v>88.7</v>
      </c>
      <c r="BUN14" s="120">
        <f>INDEX('[11]1920 Collected Indicators'!$A$3:$CV$36,MATCH($A14,'[11]1920 Collected Indicators'!$A$3:$A$36,0),MATCH(BUN$1,'[11]1920 Collected Indicators'!$A$3:$CV$3,0))</f>
        <v>95</v>
      </c>
      <c r="BUO14" s="115">
        <f>INDEX('[16]Raw Data'!$A$1:$BT$34,MATCH($A14,'[16]Raw Data'!$A$1:$A$34,0),MATCH(BUO$1,'[16]Raw Data'!$A$1:$BT$1,0))</f>
        <v>73.5</v>
      </c>
      <c r="BUP14" s="116">
        <f>INDEX('[16]Raw Data'!$A$1:$BT$34,MATCH($A14,'[16]Raw Data'!$A$1:$A$34,0),MATCH(BUP$1,'[16]Raw Data'!$A$1:$BT$1,0))</f>
        <v>65</v>
      </c>
      <c r="BUQ14" s="116">
        <f>INDEX('[16]Raw Data'!$A$1:$BT$34,MATCH($A14,'[16]Raw Data'!$A$1:$A$34,0),MATCH(BUQ$1,'[16]Raw Data'!$A$1:$BT$1,0))</f>
        <v>58</v>
      </c>
      <c r="BUR14" s="116">
        <f>INDEX('[16]Raw Data'!$A$1:$BT$34,MATCH($A14,'[16]Raw Data'!$A$1:$A$34,0),MATCH(BUR$1,'[16]Raw Data'!$A$1:$BT$1,0))</f>
        <v>52</v>
      </c>
      <c r="BUS14" s="116">
        <f>INDEX('[16]Raw Data'!$A$1:$BT$34,MATCH($A14,'[16]Raw Data'!$A$1:$A$34,0),MATCH(BUS$1,'[16]Raw Data'!$A$1:$BT$1,0))</f>
        <v>66</v>
      </c>
      <c r="BUT14" s="116">
        <f>INDEX('[16]Raw Data'!$A$1:$BT$34,MATCH($A14,'[16]Raw Data'!$A$1:$A$34,0),MATCH(BUT$1,'[16]Raw Data'!$A$1:$BT$1,0))</f>
        <v>61</v>
      </c>
      <c r="BUU14" s="116">
        <f>INDEX('[14]1718 Collected Indicators'!$A$3:$CH$36,MATCH($A14,'[14]1718 Collected Indicators'!$A$3:$A$36,0),MATCH(BUU$1,'[14]1718 Collected Indicators'!$A$3:$CH$3,0))</f>
        <v>84</v>
      </c>
      <c r="BUV14" s="116">
        <f>INDEX('[15]1819 Collected Indicators'!$A$3:$CV$36,MATCH($A14,'[15]1819 Collected Indicators'!$A$3:$A$36,0),MATCH(BUV$1,'[15]1819 Collected Indicators'!$A$3:$CV$3,0))</f>
        <v>74.099999999999994</v>
      </c>
      <c r="BUW14" s="126">
        <f>INDEX('[11]1920 Collected Indicators'!$A$3:$CV$36,MATCH($A14,'[11]1920 Collected Indicators'!$A$3:$A$36,0),MATCH(BUW$1,'[11]1920 Collected Indicators'!$A$3:$CV$3,0))</f>
        <v>61</v>
      </c>
    </row>
    <row r="15" spans="1:1921" ht="15.75" thickBot="1">
      <c r="A15" s="118" t="s">
        <v>1868</v>
      </c>
      <c r="B15" s="119">
        <f t="shared" si="152"/>
        <v>4623.7667371388297</v>
      </c>
      <c r="C15" s="87">
        <v>52489</v>
      </c>
      <c r="D15" s="87">
        <v>11352</v>
      </c>
      <c r="E15" s="88">
        <f t="shared" si="11"/>
        <v>4226.973113616652</v>
      </c>
      <c r="F15" s="87">
        <v>48737</v>
      </c>
      <c r="G15" s="87">
        <v>11530</v>
      </c>
      <c r="H15" s="88">
        <f t="shared" si="12"/>
        <v>4150.2634710181874</v>
      </c>
      <c r="I15" s="87">
        <v>48832</v>
      </c>
      <c r="J15" s="87">
        <v>11766</v>
      </c>
      <c r="K15" s="88">
        <f t="shared" si="13"/>
        <v>4343.0548690064261</v>
      </c>
      <c r="L15" s="87">
        <v>52716</v>
      </c>
      <c r="M15" s="87">
        <v>12138</v>
      </c>
      <c r="N15" s="88">
        <f t="shared" si="14"/>
        <v>4296.527444391103</v>
      </c>
      <c r="O15" s="87">
        <v>53698</v>
      </c>
      <c r="P15" s="87">
        <v>12498</v>
      </c>
      <c r="Q15" s="88">
        <f t="shared" si="15"/>
        <v>4295.6563094483199</v>
      </c>
      <c r="R15" s="87">
        <v>54194</v>
      </c>
      <c r="S15" s="87">
        <v>12616</v>
      </c>
      <c r="T15" s="88">
        <f t="shared" si="16"/>
        <v>4184.9598252593805</v>
      </c>
      <c r="U15" s="87">
        <f>INDEX('[2]All Previous Years'!$A$1:$EX$34,MATCH($A15,'[2]All Previous Years'!$A$1:$A$34,0),MATCH(U$1,'[2]All Previous Years'!$A$1:$EX$1,0))</f>
        <v>53647</v>
      </c>
      <c r="V15" s="87">
        <f>INDEX('[3]Raw data 16-17'!$B$2:$MA$34,MATCH($A15,'[3]Raw data 16-17'!$A$2:$A$34,0),MATCH(V$1,'[3]Raw data 16-17'!$B$1:$MA$1,0))</f>
        <v>12819</v>
      </c>
      <c r="W15" s="88">
        <f t="shared" si="17"/>
        <v>4371.6284492809946</v>
      </c>
      <c r="X15" s="32">
        <f>INDEX([4]Sheet1!$A$1:$CJ$34, MATCH($A15, [4]Sheet1!$A$1:$A$34, 0), MATCH(X$1, [4]Sheet1!$A$1:$CJ$1, 0))</f>
        <v>56241</v>
      </c>
      <c r="Y15" s="32">
        <f>INDEX('[5]Finance Indicators'!$A$2:$BO$35,MATCH($A15,'[5]Finance Indicators'!$A$2:$A$35,0),MATCH(Y$1,'[5]Finance Indicators'!$A$2:$BO$2,0))</f>
        <v>12865</v>
      </c>
      <c r="Z15" s="132">
        <f>INDEX('[6]Finance Indicators'!$B$3:$BO$35,MATCH($A15,'[6]Finance Indicators'!$A$3:$A$35,0),MATCH(Z$1,'[6]Finance Indicators'!$B$2:$BO$2,0))</f>
        <v>4655.1482059282371</v>
      </c>
      <c r="AA15" s="132">
        <f>INDEX('[6]Finance Indicators'!$B$3:$BO$35,MATCH($A15,'[6]Finance Indicators'!$A$3:$A$35,0),MATCH(AA$1,'[6]Finance Indicators'!$B$2:$BO$2,0))</f>
        <v>59679</v>
      </c>
      <c r="AB15" s="132">
        <f>INDEX('[6]Finance Indicators'!$B$3:$BO$35,MATCH($A15,'[6]Finance Indicators'!$A$3:$A$35,0),MATCH(AB$1,'[6]Finance Indicators'!$B$2:$BO$2,0))</f>
        <v>12820</v>
      </c>
      <c r="AC15" s="132">
        <f t="array" ref="AC15">INDEX('[7]Finance Indicators'!$A$2:$BO$35,MATCH($A15,'[7]Finance Indicators'!$A$2:$A$35,0),MATCH(AC$1,'[7]Finance Indicators'!$A$2:$BO$2,0))</f>
        <v>5149.7783407219767</v>
      </c>
      <c r="AD15" s="132">
        <f t="array" ref="AD15">INDEX('[7]Finance Indicators'!$A$2:$BO$35,MATCH($A15,'[7]Finance Indicators'!$A$2:$A$35,0),MATCH(AD$1,'[7]Finance Indicators'!$A$2:$BO$2,0))</f>
        <v>65052</v>
      </c>
      <c r="AE15" s="238">
        <f t="array" ref="AE15">INDEX('[7]Finance Indicators'!$A$2:$BO$35,MATCH($A15,'[7]Finance Indicators'!$A$2:$A$35,0),MATCH(AE$1,'[7]Finance Indicators'!$A$2:$BO$2,0))</f>
        <v>12632</v>
      </c>
      <c r="AF15" s="119">
        <f>(B15*100)/Deflators!$B$2</f>
        <v>5446.9058766748758</v>
      </c>
      <c r="AG15" s="88">
        <f>(E15*100)/Deflators!$B$3</f>
        <v>4905.1051231713755</v>
      </c>
      <c r="AH15" s="88">
        <f>(H15*100)/Deflators!$B$4</f>
        <v>4719.5913104969122</v>
      </c>
      <c r="AI15" s="88">
        <f>(K15*100)/Deflators!$B$5</f>
        <v>4851.3299172714333</v>
      </c>
      <c r="AJ15" s="88">
        <f>(N15*100)/Deflators!$B$6</f>
        <v>4734.0794738402628</v>
      </c>
      <c r="AK15" s="88">
        <f>(Q15*100)/Deflators!$B$7</f>
        <v>4694.8115334259628</v>
      </c>
      <c r="AL15" s="122">
        <f>(T15*100)/Deflators!$B$8</f>
        <v>4463.366792295611</v>
      </c>
      <c r="AM15" s="122">
        <f>(W15*100)/Deflators!$B$9</f>
        <v>4581.7785973147302</v>
      </c>
      <c r="AN15" s="122">
        <f>(Z15*100)/Deflators!$B$10</f>
        <v>4768.8800336302775</v>
      </c>
      <c r="AO15" s="241">
        <f>(AC15*100)/Deflators!$B$11</f>
        <v>5149.7783407219767</v>
      </c>
      <c r="AP15" s="119">
        <f t="shared" si="18"/>
        <v>6054.6788175150032</v>
      </c>
      <c r="AQ15" s="87">
        <v>54480</v>
      </c>
      <c r="AR15" s="87">
        <v>8998</v>
      </c>
      <c r="AS15" s="88">
        <f t="shared" si="19"/>
        <v>6081.3747228381371</v>
      </c>
      <c r="AT15" s="87">
        <v>54854</v>
      </c>
      <c r="AU15" s="87">
        <v>9020</v>
      </c>
      <c r="AV15" s="88">
        <f t="shared" si="20"/>
        <v>6121.8883157658674</v>
      </c>
      <c r="AW15" s="87">
        <v>54595</v>
      </c>
      <c r="AX15" s="87">
        <v>8918</v>
      </c>
      <c r="AY15" s="88">
        <f t="shared" si="21"/>
        <v>6254.0119211370929</v>
      </c>
      <c r="AZ15" s="87">
        <v>54560</v>
      </c>
      <c r="BA15" s="87">
        <v>8724</v>
      </c>
      <c r="BB15" s="88">
        <f t="shared" si="22"/>
        <v>6690.639136991068</v>
      </c>
      <c r="BC15" s="87">
        <v>57680</v>
      </c>
      <c r="BD15" s="87">
        <v>8621</v>
      </c>
      <c r="BE15" s="88">
        <f t="shared" si="23"/>
        <v>6539.5440800186088</v>
      </c>
      <c r="BF15" s="87">
        <v>56227</v>
      </c>
      <c r="BG15" s="87">
        <v>8598</v>
      </c>
      <c r="BH15" s="88">
        <f t="shared" si="24"/>
        <v>6547.6465159206273</v>
      </c>
      <c r="BI15" s="87">
        <f>INDEX('[2]All Previous Years'!$A$1:$EX$34,MATCH($A15,'[2]All Previous Years'!$A$1:$A$34,0),MATCH(BI$1,'[2]All Previous Years'!$A$1:$EX$1,0))</f>
        <v>56755</v>
      </c>
      <c r="BJ15" s="87">
        <f>INDEX('[3]Raw data 16-17'!$B$2:$MA$34,MATCH($A15,'[3]Raw data 16-17'!$A$2:$A$34,0),MATCH(BJ$1,'[3]Raw data 16-17'!$B$1:$MA$1,0))</f>
        <v>8668</v>
      </c>
      <c r="BK15" s="88">
        <f t="shared" si="0"/>
        <v>6623.7001485544506</v>
      </c>
      <c r="BL15" s="32">
        <f>INDEX([4]Sheet1!$A$1:$CJ$34, MATCH($A15, [4]Sheet1!$A$1:$A$34, 0), MATCH(BL$1, [4]Sheet1!$A$1:$CJ$1, 0))</f>
        <v>57964</v>
      </c>
      <c r="BM15" s="32">
        <f>INDEX('[5]Finance Indicators'!$A$2:$BO$35,MATCH($A15,'[5]Finance Indicators'!$A$2:$A$35,0),MATCH(BM$1,'[5]Finance Indicators'!$A$2:$BO$2,0))</f>
        <v>8751</v>
      </c>
      <c r="BN15" s="132">
        <f>INDEX('[6]Finance Indicators'!$B$3:$BO$35,MATCH($A15,'[6]Finance Indicators'!$A$3:$A$35,0),MATCH(BN$1,'[6]Finance Indicators'!$B$2:$BO$2,0))</f>
        <v>7000.904261331525</v>
      </c>
      <c r="BO15" s="132">
        <f>INDEX('[6]Finance Indicators'!$B$3:$BO$35,MATCH($A15,'[6]Finance Indicators'!$A$3:$A$35,0),MATCH(BO$1,'[6]Finance Indicators'!$B$2:$BO$2,0))</f>
        <v>61937</v>
      </c>
      <c r="BP15" s="132">
        <f>INDEX('[6]Finance Indicators'!$B$3:$BO$35,MATCH($A15,'[6]Finance Indicators'!$A$3:$A$35,0),MATCH(BP$1,'[6]Finance Indicators'!$B$2:$BO$2,0))</f>
        <v>8847</v>
      </c>
      <c r="BQ15" s="238">
        <f t="array" ref="BQ15">INDEX('[7]Finance Indicators'!$A$2:$BO$35,MATCH($A15,'[7]Finance Indicators'!$A$2:$A$35,0),MATCH(BQ$1,'[7]Finance Indicators'!$A$2:$BO$2,0))</f>
        <v>7015.4216340369685</v>
      </c>
      <c r="BR15" s="238">
        <f t="array" ref="BR15">INDEX('[7]Finance Indicators'!$A$2:$BO$35,MATCH($A15,'[7]Finance Indicators'!$A$2:$A$35,0),MATCH(BR$1,'[7]Finance Indicators'!$A$2:$BO$2,0))</f>
        <v>64142</v>
      </c>
      <c r="BS15" s="238">
        <f t="array" ref="BS15">INDEX('[7]Finance Indicators'!$A$2:$BO$35,MATCH($A15,'[7]Finance Indicators'!$A$2:$A$35,0),MATCH(BS$1,'[7]Finance Indicators'!$A$2:$BO$2,0))</f>
        <v>9143</v>
      </c>
      <c r="BT15" s="119">
        <f>(AP15*100)/Deflators!$B$2</f>
        <v>7132.5539343511109</v>
      </c>
      <c r="BU15" s="137">
        <f>(AS15*100)/Deflators!$B$3</f>
        <v>7057.007817917136</v>
      </c>
      <c r="BV15" s="137">
        <f>(AV15*100)/Deflators!$B$4</f>
        <v>6961.681131977115</v>
      </c>
      <c r="BW15" s="137">
        <f>(AY15*100)/Deflators!$B$5</f>
        <v>6985.9295014906429</v>
      </c>
      <c r="BX15" s="137">
        <f>(BB15*100)/Deflators!$B$6</f>
        <v>7372.0039765254041</v>
      </c>
      <c r="BY15" s="137">
        <f>(BE15*100)/Deflators!$B$7</f>
        <v>7147.2028389910474</v>
      </c>
      <c r="BZ15" s="137">
        <f>(BH15*100)/Deflators!$B$8</f>
        <v>6983.2326347455128</v>
      </c>
      <c r="CA15" s="137">
        <f>(BK15*100)/Deflators!$B$9</f>
        <v>6942.1104578703607</v>
      </c>
      <c r="CB15" s="137">
        <f>(BN15*100)/Deflators!$B$10</f>
        <v>7171.9462135929498</v>
      </c>
      <c r="CC15" s="245">
        <f>(BQ15*100)/Deflators!$B$11</f>
        <v>7015.4216340369685</v>
      </c>
      <c r="CD15" s="119">
        <f t="shared" si="153"/>
        <v>3201.1363636363635</v>
      </c>
      <c r="CE15" s="87">
        <v>8451</v>
      </c>
      <c r="CF15" s="87">
        <v>2640</v>
      </c>
      <c r="CG15" s="88">
        <f t="shared" si="25"/>
        <v>2169.5205479452056</v>
      </c>
      <c r="CH15" s="87">
        <v>6335</v>
      </c>
      <c r="CI15" s="87">
        <v>2920</v>
      </c>
      <c r="CJ15" s="88">
        <f t="shared" si="26"/>
        <v>2616.4383561643835</v>
      </c>
      <c r="CK15" s="87">
        <v>7449</v>
      </c>
      <c r="CL15" s="87">
        <v>2847</v>
      </c>
      <c r="CM15" s="88">
        <f t="shared" si="27"/>
        <v>2529.1525423728817</v>
      </c>
      <c r="CN15" s="87">
        <v>7461</v>
      </c>
      <c r="CO15" s="87">
        <v>2950</v>
      </c>
      <c r="CP15" s="88">
        <f t="shared" si="28"/>
        <v>3047.1403812824956</v>
      </c>
      <c r="CQ15" s="87">
        <v>8791</v>
      </c>
      <c r="CR15" s="87">
        <v>2885</v>
      </c>
      <c r="CS15" s="88">
        <f t="shared" si="29"/>
        <v>4782.7251422832269</v>
      </c>
      <c r="CT15" s="87">
        <v>14286</v>
      </c>
      <c r="CU15" s="87">
        <v>2987</v>
      </c>
      <c r="CV15" s="88">
        <f t="shared" si="30"/>
        <v>4998.238816484678</v>
      </c>
      <c r="CW15" s="87">
        <f>INDEX('[2]All Previous Years'!$A$1:$EX$34,MATCH($A15,'[2]All Previous Years'!$A$1:$A$34,0),MATCH(CW$1,'[2]All Previous Years'!$A$1:$EX$1,0))</f>
        <v>14190</v>
      </c>
      <c r="CX15" s="87">
        <f>INDEX('[3]Raw data 16-17'!$B$2:$XA$34,MATCH($A15,'[3]Raw data 16-17'!$A$2:$A$34,0),MATCH(CX$1,'[3]Raw data 16-17'!$B$1:$GU$1,0))</f>
        <v>2839</v>
      </c>
      <c r="CY15" s="88">
        <f t="shared" si="31"/>
        <v>5431.4847942754914</v>
      </c>
      <c r="CZ15" s="32">
        <f>INDEX([4]Sheet1!$A$1:$CJ$34, MATCH($A15, [4]Sheet1!$A$1:$A$34, 0), MATCH(CZ$1, [4]Sheet1!$A$1:$CJ$1, 0))</f>
        <v>15181</v>
      </c>
      <c r="DA15" s="32">
        <f>INDEX('[5]Finance Indicators'!$A$2:$BO$35,MATCH($A15,'[5]Finance Indicators'!$A$2:$A$35,0),MATCH(DA$1,'[5]Finance Indicators'!$A$2:$BO$2,0))</f>
        <v>2795</v>
      </c>
      <c r="DB15" s="132">
        <f>INDEX('[6]Finance Indicators'!$B$3:$BO$35,MATCH($A15,'[6]Finance Indicators'!$A$3:$A$35,0),MATCH(DB$1,'[6]Finance Indicators'!$B$2:$BO$2,0))</f>
        <v>5517.9163901791644</v>
      </c>
      <c r="DC15" s="132">
        <f>INDEX('[6]Finance Indicators'!$B$3:$BO$35,MATCH($A15,'[6]Finance Indicators'!$A$3:$A$35,0),MATCH(DC$1,'[6]Finance Indicators'!$B$2:$BO$2,0))</f>
        <v>16631</v>
      </c>
      <c r="DD15" s="132">
        <f>INDEX('[6]Finance Indicators'!$B$3:$BO$35,MATCH($A15,'[6]Finance Indicators'!$A$3:$A$35,0),MATCH(DD$1,'[6]Finance Indicators'!$B$2:$BO$2,0))</f>
        <v>3014</v>
      </c>
      <c r="DE15" s="132">
        <f t="array" ref="DE15">INDEX('[7]Finance Indicators'!$A$2:$BO$35,MATCH($A15,'[7]Finance Indicators'!$A$2:$A$35,0),MATCH(DE$1,'[7]Finance Indicators'!$A$2:$BO$2,0))</f>
        <v>6891.4089347079043</v>
      </c>
      <c r="DF15" s="132">
        <f t="array" ref="DF15">INDEX('[7]Finance Indicators'!$A$2:$BO$35,MATCH($A15,'[7]Finance Indicators'!$A$2:$A$35,0),MATCH(DF$1,'[7]Finance Indicators'!$A$2:$BO$2,0))</f>
        <v>20054</v>
      </c>
      <c r="DG15" s="132">
        <f t="array" ref="DG15">INDEX('[7]Finance Indicators'!$A$2:$BO$35,MATCH($A15,'[7]Finance Indicators'!$A$2:$A$35,0),MATCH(DG$1,'[7]Finance Indicators'!$A$2:$BO$2,0))</f>
        <v>2910</v>
      </c>
      <c r="DH15" s="127">
        <f>(CD15*100)/Deflators!$B$2</f>
        <v>3771.0138643192158</v>
      </c>
      <c r="DI15" s="122">
        <f>(CG15*100)/Deflators!$B$3</f>
        <v>2517.5760688589762</v>
      </c>
      <c r="DJ15" s="122">
        <f>(CJ15*100)/Deflators!$B$4</f>
        <v>2975.358026408569</v>
      </c>
      <c r="DK15" s="122">
        <f>(CM15*100)/Deflators!$B$5</f>
        <v>2825.1435370337967</v>
      </c>
      <c r="DL15" s="122">
        <f>(CP15*100)/Deflators!$B$6</f>
        <v>3357.4566716129989</v>
      </c>
      <c r="DM15" s="122">
        <f>(CS15*100)/Deflators!$B$7</f>
        <v>5227.1391241915553</v>
      </c>
      <c r="DN15" s="122">
        <f>(CV15*100)/Deflators!$B$8</f>
        <v>5330.7496570956773</v>
      </c>
      <c r="DO15" s="122">
        <f>(CY15*100)/Deflators!$B$9</f>
        <v>5692.5836838089126</v>
      </c>
      <c r="DP15" s="122">
        <f>(DB15*100)/Deflators!$B$10</f>
        <v>5652.7268598786959</v>
      </c>
      <c r="DQ15" s="247">
        <f>(DE15*100)/Deflators!$B$11</f>
        <v>6891.4089347079043</v>
      </c>
      <c r="DR15" s="119">
        <v>50</v>
      </c>
      <c r="DS15" s="122">
        <f>INDEX('[3]5+ Awards at Level 5 &amp; Level 6'!$A$2:$G$35,MATCH($A15,'[3]5+ Awards at Level 5 &amp; Level 6'!$A$2:$A$35,0),MATCH(DS$1,'[3]5+ Awards at Level 5 &amp; Level 6'!$A$2:$G$2,0))</f>
        <v>53</v>
      </c>
      <c r="DT15" s="125">
        <f>INDEX('[8]Breadth and Depth cohort'!$X$1:$AH$36,MATCH($A15,'[8]Breadth and Depth cohort'!$X$1:$X$36,0),MATCH(DT$1,'[8]Breadth and Depth cohort'!$X$1:$AH$1,0))</f>
        <v>54</v>
      </c>
      <c r="DU15" s="125">
        <f>INDEX('[9]Breadth and Depth cohort'!$U$1:$AC$36,MATCH($A15,'[9]Breadth and Depth cohort'!$U$1:$U$36,0),MATCH(DU$1,'[9]Breadth and Depth cohort'!$U$1:$AC$1,0))</f>
        <v>58</v>
      </c>
      <c r="DV15" s="125">
        <f>INDEX([10]Extraction!$G$3:$Q$36,MATCH($A15,[10]Extraction!$Q$3:$Q$36,0),MATCH(DV$1,[10]Extraction!$G$3:$Q$3,0))</f>
        <v>56</v>
      </c>
      <c r="DW15" s="125">
        <f>INDEX([10]Extraction!$G$3:$Q$36,MATCH($A15,[10]Extraction!$Q$3:$Q$36,0),MATCH(DW$1,[10]Extraction!$G$3:$Q$3,0))</f>
        <v>62</v>
      </c>
      <c r="DX15" s="125">
        <f>INDEX([10]Extraction!$G$3:$Q$36,MATCH($A15,[10]Extraction!$Q$3:$Q$36,0),MATCH(DX$1,[10]Extraction!$G$3:$Q$3,0))</f>
        <v>66</v>
      </c>
      <c r="DY15" s="125">
        <f>INDEX([10]Extraction!$G$3:$Q$36,MATCH($A15,[10]Extraction!$Q$3:$Q$36,0),MATCH(DY$1,[10]Extraction!$G$3:$Q$3,0))</f>
        <v>66</v>
      </c>
      <c r="DZ15" s="241">
        <f>INDEX('[11]1920 Collected Indicators'!$A$3:$CV$36,MATCH($A15,'[11]1920 Collected Indicators'!$A$3:$A$36,0),MATCH(DZ$1,'[11]1920 Collected Indicators'!$A$3:$CV$3,0))</f>
        <v>68</v>
      </c>
      <c r="EA15" s="119">
        <v>24</v>
      </c>
      <c r="EB15" s="122">
        <f>INDEX('[3]5+ Awards at Level 5 &amp; Level 6'!$I$2:$M$35,MATCH($A15,'[3]5+ Awards at Level 5 &amp; Level 6'!$A$2:$A$35,0),MATCH(EB$1,'[3]5+ Awards at Level 5 &amp; Level 6'!$I$2:$M$2,0))</f>
        <v>27</v>
      </c>
      <c r="EC15" s="125">
        <f>INDEX('[8]Breadth and Depth cohort'!$X$1:$AH$36,MATCH($A15,'[8]Breadth and Depth cohort'!$X$1:$X$36,0),MATCH(EC$1,'[8]Breadth and Depth cohort'!$X$1:$AH$1,0))</f>
        <v>28</v>
      </c>
      <c r="ED15" s="125">
        <f>INDEX('[9]Breadth and Depth cohort'!$U$1:$AC$36,MATCH($A15,'[9]Breadth and Depth cohort'!$U$1:$U$36,0),MATCH(ED$1,'[9]Breadth and Depth cohort'!$U$1:$AC$1,0))</f>
        <v>30</v>
      </c>
      <c r="EE15" s="125">
        <f>INDEX([10]Extraction!$G$3:$Q$36,MATCH($A15,[10]Extraction!$Q$3:$Q$36,0),MATCH(EE$1,[10]Extraction!$G$3:$Q$3,0))</f>
        <v>31</v>
      </c>
      <c r="EF15" s="125">
        <f>INDEX([10]Extraction!$G$3:$Q$36,MATCH($A15,[10]Extraction!$Q$3:$Q$36,0),MATCH(EF$1,[10]Extraction!$G$3:$Q$3,0))</f>
        <v>34</v>
      </c>
      <c r="EG15" s="125">
        <f>INDEX([10]Extraction!$G$3:$Q$36,MATCH($A15,[10]Extraction!$Q$3:$Q$36,0),MATCH(EG$1,[10]Extraction!$G$3:$Q$3,0))</f>
        <v>35</v>
      </c>
      <c r="EH15" s="120">
        <f>INDEX([10]Extraction!$G$3:$Q$36,MATCH($A15,[10]Extraction!$Q$3:$Q$36,0),MATCH(EH$1,[10]Extraction!$G$3:$Q$3,0))</f>
        <v>37</v>
      </c>
      <c r="EI15" s="126">
        <f>INDEX('[11]1920 Collected Indicators'!$A$3:$CV$36,MATCH($A15,'[11]1920 Collected Indicators'!$A$3:$A$36,0),MATCH(EI$1,'[11]1920 Collected Indicators'!$A$3:$CV$3,0))</f>
        <v>38</v>
      </c>
      <c r="EJ15" s="127">
        <v>26</v>
      </c>
      <c r="EK15" s="122">
        <f>INDEX('[3]Deprived 5+ Awards'!$A$2:$K$35,MATCH($A15,'[3]Deprived 5+ Awards'!$A$2:$A$35,0),MATCH(EK$1,'[3]Deprived 5+ Awards'!$A$2:$K$2,0))</f>
        <v>33</v>
      </c>
      <c r="EL15" s="125">
        <f>INDEX('[12]2014'!$S$1:$U$35,MATCH($A15,'[12]2014'!$S$1:$S$35,0),MATCH(EL$1,'[12]2014'!$S$1:$U$1,0))</f>
        <v>33</v>
      </c>
      <c r="EM15" s="125">
        <f>INDEX('[12]2015'!$S$1:$U$35,MATCH($A15,'[12]2015'!$S$1:$S$35,0),MATCH(EM$1,'[12]2015'!$S$1:$U$1,0))</f>
        <v>36</v>
      </c>
      <c r="EN15" s="125">
        <f>INDEX([13]Extraction!$B$2:$L$35,MATCH($A15,[13]Extraction!$L$2:$L$35,0),MATCH(EN$1,[13]Extraction!$B$2:$L$2,0))</f>
        <v>35</v>
      </c>
      <c r="EO15" s="125">
        <f>INDEX([13]Extraction!$B$2:$L$35,MATCH($A15,[13]Extraction!$L$2:$L$35,0),MATCH(EO$1,[13]Extraction!$B$2:$L$2,0))</f>
        <v>37</v>
      </c>
      <c r="EP15" s="122">
        <f>INDEX([13]Extraction!$B$2:$L$35,MATCH($A15,[13]Extraction!$L$2:$L$35,0),MATCH(EP$1,[13]Extraction!$B$2:$L$2,0))</f>
        <v>47</v>
      </c>
      <c r="EQ15" s="122">
        <f>INDEX([13]Extraction!$B$2:$L$35,MATCH($A15,[13]Extraction!$L$2:$L$35,0),MATCH(EQ$1,[13]Extraction!$B$2:$L$2,0))</f>
        <v>46</v>
      </c>
      <c r="ER15" s="337">
        <f>INDEX('[11]1920 Collected Indicators'!$A$3:$CV$36,MATCH($A15,'[11]1920 Collected Indicators'!$A$3:$A$36,0),MATCH(ER$1,'[11]1920 Collected Indicators'!$A$3:$CV$3,0))</f>
        <v>50</v>
      </c>
      <c r="ES15" s="124">
        <v>9</v>
      </c>
      <c r="ET15" s="122">
        <f>INDEX('[3]Deprived 5+ Awards'!$A$2:$K$35,MATCH($A15,'[3]Deprived 5+ Awards'!$A$2:$A$35,0),MATCH(ET$1,'[3]Deprived 5+ Awards'!$A$2:$K$2,0))</f>
        <v>10</v>
      </c>
      <c r="EU15" s="125">
        <f>INDEX('[12]2014'!$S$1:$U$35,MATCH($A15,'[12]2014'!$S$1:$S$35,0),MATCH(EU$1,'[12]2014'!$S$1:$U$1,0))</f>
        <v>12</v>
      </c>
      <c r="EV15" s="125">
        <f>INDEX('[12]2015'!$S$1:$U$35,MATCH($A15,'[12]2015'!$S$1:$S$35,0),MATCH(EV$1,'[12]2015'!$S$1:$U$1,0))</f>
        <v>9</v>
      </c>
      <c r="EW15" s="125">
        <f>INDEX([13]Extraction!$B$2:$L$35,MATCH($A15,[13]Extraction!$L$2:$L$35,0),MATCH(EW$1,[13]Extraction!$B$2:$L$2,0))</f>
        <v>11</v>
      </c>
      <c r="EX15" s="125">
        <f>INDEX([13]Extraction!$B$2:$L$35,MATCH($A15,[13]Extraction!$L$2:$L$35,0),MATCH(EX$1,[13]Extraction!$B$2:$L$2,0))</f>
        <v>12</v>
      </c>
      <c r="EY15" s="122">
        <f>INDEX([13]Extraction!$B$2:$L$35,MATCH($A15,[13]Extraction!$L$2:$L$35,0),MATCH(EY$1,[13]Extraction!$B$2:$L$2,0))</f>
        <v>18</v>
      </c>
      <c r="EZ15" s="122">
        <f>INDEX([13]Extraction!$B$2:$L$35,MATCH($A15,[13]Extraction!$L$2:$L$35,0),MATCH(EZ$1,[13]Extraction!$B$2:$L$2,0))</f>
        <v>19</v>
      </c>
      <c r="FA15" s="340">
        <f>INDEX('[11]1920 Collected Indicators'!$A$3:$CV$36,MATCH($A15,'[11]1920 Collected Indicators'!$A$3:$A$36,0),MATCH(FA$1,'[11]1920 Collected Indicators'!$A$3:$CV$3,0))</f>
        <v>22</v>
      </c>
      <c r="FB15" s="119">
        <v>2405.6952662721892</v>
      </c>
      <c r="FC15" s="87">
        <v>6505</v>
      </c>
      <c r="FD15" s="87">
        <v>52</v>
      </c>
      <c r="FE15" s="88">
        <v>2458.7412587412587</v>
      </c>
      <c r="FF15" s="87">
        <v>7032</v>
      </c>
      <c r="FG15" s="87">
        <v>55</v>
      </c>
      <c r="FH15" s="88">
        <v>2285.477453580902</v>
      </c>
      <c r="FI15" s="87">
        <v>6893</v>
      </c>
      <c r="FJ15" s="87">
        <v>58</v>
      </c>
      <c r="FK15" s="88">
        <v>2580.8823529411766</v>
      </c>
      <c r="FL15" s="87">
        <v>9126</v>
      </c>
      <c r="FM15" s="87">
        <v>68</v>
      </c>
      <c r="FN15" s="88">
        <v>3991.1994784876142</v>
      </c>
      <c r="FO15" s="39">
        <v>12245</v>
      </c>
      <c r="FP15" s="39">
        <v>59</v>
      </c>
      <c r="FQ15" s="88">
        <v>4475.1602564102568</v>
      </c>
      <c r="FR15" s="87">
        <v>11170</v>
      </c>
      <c r="FS15" s="87">
        <v>48</v>
      </c>
      <c r="FT15" s="88">
        <f t="shared" si="32"/>
        <v>3474.3589743589741</v>
      </c>
      <c r="FU15" s="87">
        <f>INDEX('[2]All Previous Years'!$A$1:$EX$34,MATCH($A15,'[2]All Previous Years'!$A$1:$A$34,0),MATCH(FU$1,'[2]All Previous Years'!$A$1:$EX$1,0))</f>
        <v>10840</v>
      </c>
      <c r="FV15" s="88">
        <f>INDEX('[3]Raw data 16-17'!$B$2:$XA$34,MATCH($A15,'[3]Raw data 16-17'!$A$2:$A$34,0),MATCH(FV$1,'[3]Raw data 16-17'!$B$1:$GU$1,0))</f>
        <v>60</v>
      </c>
      <c r="FW15" s="88">
        <f t="shared" si="33"/>
        <v>4005.1892551892552</v>
      </c>
      <c r="FX15" s="39">
        <f>INDEX([4]Sheet1!$A$1:$CJ$34, MATCH($A15, [4]Sheet1!$A$1:$A$34, 0), MATCH(FX$1, [4]Sheet1!$A$1:$CJ$1, 0))</f>
        <v>13121</v>
      </c>
      <c r="FY15" s="39">
        <f>INDEX('[5]Finance Indicators'!$A$2:$BO$35,MATCH($A15,'[5]Finance Indicators'!$A$2:$A$35,0),MATCH(FY$1,'[5]Finance Indicators'!$A$2:$BO$2,0))</f>
        <v>63</v>
      </c>
      <c r="FZ15" s="132">
        <f>INDEX('[6]Finance Indicators'!$B$3:$BO$35,MATCH($A15,'[6]Finance Indicators'!$A$3:$A$35,0),MATCH(FZ$1,'[6]Finance Indicators'!$B$2:$BO$2,0))</f>
        <v>4173.0769230769229</v>
      </c>
      <c r="GA15" s="132">
        <f>INDEX('[6]Finance Indicators'!$B$3:$BO$35,MATCH($A15,'[6]Finance Indicators'!$A$3:$A$35,0),MATCH(GA$1,'[6]Finance Indicators'!$B$2:$BO$2,0))</f>
        <v>13237</v>
      </c>
      <c r="GB15" s="132">
        <f>INDEX('[6]Finance Indicators'!$B$3:$BO$35,MATCH($A15,'[6]Finance Indicators'!$A$3:$A$35,0),MATCH(GB$1,'[6]Finance Indicators'!$B$2:$BO$2,0))</f>
        <v>61</v>
      </c>
      <c r="GC15" s="132" t="str">
        <f t="array" ref="GC15">INDEX('[7]Finance Indicators'!$A$2:$BO$35,MATCH($A15,'[7]Finance Indicators'!$A$2:$A$35,0),MATCH(GC$1,'[7]Finance Indicators'!$A$2:$BO$2,0))</f>
        <v>dna</v>
      </c>
      <c r="GD15" s="132">
        <f t="array" ref="GD15">INDEX('[7]Finance Indicators'!$A$2:$BO$35,MATCH($A15,'[7]Finance Indicators'!$A$2:$A$35,0),MATCH(GD$1,'[7]Finance Indicators'!$A$2:$BO$2,0))</f>
        <v>12224</v>
      </c>
      <c r="GE15" s="238" t="str">
        <f t="array" ref="GE15">INDEX('[7]Finance Indicators'!$A$2:$BO$35,MATCH($A15,'[7]Finance Indicators'!$A$2:$A$35,0),MATCH(GE$1,'[7]Finance Indicators'!$A$2:$BO$2,0))</f>
        <v>dna</v>
      </c>
      <c r="GF15" s="128">
        <f>(FB15*100)/Deflators!$B$2</f>
        <v>2833.9655584475649</v>
      </c>
      <c r="GG15" s="125">
        <f>(FE15*100)/Deflators!$B$3</f>
        <v>2853.1963702237899</v>
      </c>
      <c r="GH15" s="125">
        <f>(FH15*100)/Deflators!$B$4</f>
        <v>2598.996330131969</v>
      </c>
      <c r="GI15" s="125">
        <f>(FK15*100)/Deflators!$B$5</f>
        <v>2882.9273747227194</v>
      </c>
      <c r="GJ15" s="125">
        <f>(FN15*100)/Deflators!$B$6</f>
        <v>4397.657357402938</v>
      </c>
      <c r="GK15" s="125">
        <f>(FQ15*100)/Deflators!$B$7</f>
        <v>4890.9951058031984</v>
      </c>
      <c r="GL15" s="125">
        <f>(FT15*100)/Deflators!$B$8</f>
        <v>3705.4927928028442</v>
      </c>
      <c r="GM15" s="125">
        <f>(FW15*100)/Deflators!$B$9</f>
        <v>4197.7241708725824</v>
      </c>
      <c r="GN15" s="125">
        <f>IFERROR((FZ15*100)/Deflators!$B$10,"dna")</f>
        <v>4275.0310703150999</v>
      </c>
      <c r="GO15" s="125" t="str">
        <f>IFERROR((GC15*100)/Deflators!$B$11,"dna")</f>
        <v>dna</v>
      </c>
      <c r="GP15" s="121">
        <v>167.81201507426292</v>
      </c>
      <c r="GQ15" s="87">
        <v>3028</v>
      </c>
      <c r="GR15" s="87">
        <v>347</v>
      </c>
      <c r="GS15" s="88">
        <v>165.7948717948718</v>
      </c>
      <c r="GT15" s="87">
        <v>3233</v>
      </c>
      <c r="GU15" s="87">
        <v>375</v>
      </c>
      <c r="GV15" s="88">
        <v>212.02378063576802</v>
      </c>
      <c r="GW15" s="87">
        <v>3495</v>
      </c>
      <c r="GX15" s="87">
        <v>317</v>
      </c>
      <c r="GY15" s="88">
        <v>223.57361181864493</v>
      </c>
      <c r="GZ15" s="87">
        <v>3511</v>
      </c>
      <c r="HA15" s="87">
        <v>302</v>
      </c>
      <c r="HB15" s="88">
        <v>262.29508196721315</v>
      </c>
      <c r="HC15" s="87">
        <v>4160</v>
      </c>
      <c r="HD15" s="87">
        <v>305</v>
      </c>
      <c r="HE15" s="88">
        <v>257.75147928994085</v>
      </c>
      <c r="HF15" s="87">
        <v>4356</v>
      </c>
      <c r="HG15" s="87">
        <v>325</v>
      </c>
      <c r="HH15" s="88">
        <f t="shared" si="34"/>
        <v>266.11550443326144</v>
      </c>
      <c r="HI15" s="87">
        <f>INDEX('[2]All Previous Years'!$A$1:$EX$34,MATCH($A15,'[2]All Previous Years'!$A$1:$A$34,0),MATCH(HI$1,'[2]All Previous Years'!$A$1:$EX$1,0))</f>
        <v>4442</v>
      </c>
      <c r="HJ15" s="32">
        <f>INDEX('[3]Raw data 16-17'!$B$2:$XA$34,MATCH($A15,'[3]Raw data 16-17'!$A$2:$A$34,0),MATCH(HJ$1,'[3]Raw data 16-17'!$B$1:$GU$1,0))</f>
        <v>321</v>
      </c>
      <c r="HK15" s="88">
        <f t="shared" si="35"/>
        <v>277.49054224464061</v>
      </c>
      <c r="HL15" s="32">
        <f>INDEX([4]Sheet1!$A$1:$CJ$34, MATCH($A15, [4]Sheet1!$A$1:$A$34, 0), MATCH(HL$1, [4]Sheet1!$A$1:$CJ$1, 0))</f>
        <v>4401</v>
      </c>
      <c r="HM15" s="32">
        <f>INDEX('[5]Finance Indicators'!$A$2:$BO$35,MATCH($A15,'[5]Finance Indicators'!$A$2:$A$35,0),MATCH(HM$1,'[5]Finance Indicators'!$A$2:$BO$2,0))</f>
        <v>305</v>
      </c>
      <c r="HN15" s="132">
        <f>INDEX('[6]Finance Indicators'!$B$3:$BO$35,MATCH($A15,'[6]Finance Indicators'!$A$3:$A$35,0),MATCH(HN$1,'[6]Finance Indicators'!$B$2:$BO$2,0))</f>
        <v>335.62109268823048</v>
      </c>
      <c r="HO15" s="132">
        <f>INDEX('[6]Finance Indicators'!$B$3:$BO$35,MATCH($A15,'[6]Finance Indicators'!$A$3:$A$35,0),MATCH(HO$1,'[6]Finance Indicators'!$B$2:$BO$2,0))</f>
        <v>4939</v>
      </c>
      <c r="HP15" s="132">
        <f>INDEX('[6]Finance Indicators'!$B$3:$BO$35,MATCH($A15,'[6]Finance Indicators'!$A$3:$A$35,0),MATCH(HP$1,'[6]Finance Indicators'!$B$2:$BO$2,0))</f>
        <v>283</v>
      </c>
      <c r="HQ15" s="132" t="str">
        <f t="array" ref="HQ15">INDEX('[7]Finance Indicators'!$A$2:$BO$35,MATCH($A15,'[7]Finance Indicators'!$A$2:$A$35,0),MATCH(HQ$1,'[7]Finance Indicators'!$A$2:$BO$2,0))</f>
        <v>dna</v>
      </c>
      <c r="HR15" s="238">
        <f t="array" ref="HR15">INDEX('[7]Finance Indicators'!$A$2:$BO$35,MATCH($A15,'[7]Finance Indicators'!$A$2:$A$35,0),MATCH(HR$1,'[7]Finance Indicators'!$A$2:$BO$2,0))</f>
        <v>5186</v>
      </c>
      <c r="HS15" s="238" t="str">
        <f t="array" ref="HS15">INDEX('[7]Finance Indicators'!$A$2:$BO$35,MATCH($A15,'[7]Finance Indicators'!$A$2:$A$35,0),MATCH(HS$1,'[7]Finance Indicators'!$A$2:$BO$2,0))</f>
        <v>dna</v>
      </c>
      <c r="HT15" s="128">
        <f>(GP15*100)/Deflators!$B$2</f>
        <v>197.68649740541849</v>
      </c>
      <c r="HU15" s="125">
        <f>(GS15*100)/Deflators!$B$3</f>
        <v>192.39329259436605</v>
      </c>
      <c r="HV15" s="125">
        <f>(GV15*100)/Deflators!$B$4</f>
        <v>241.10893192565922</v>
      </c>
      <c r="HW15" s="125">
        <f>(GY15*100)/Deflators!$B$5</f>
        <v>249.73880930414222</v>
      </c>
      <c r="HX15" s="125">
        <f>(HB15*100)/Deflators!$B$6</f>
        <v>289.00682695539223</v>
      </c>
      <c r="HY15" s="125">
        <f>(HE15*100)/Deflators!$B$7</f>
        <v>281.70191713578379</v>
      </c>
      <c r="HZ15" s="125">
        <f>(HH15*100)/Deflators!$B$8</f>
        <v>283.81899826930777</v>
      </c>
      <c r="IA15" s="125">
        <f>(HK15*100)/Deflators!$B$9</f>
        <v>290.8298914613527</v>
      </c>
      <c r="IB15" s="125">
        <f>IFERROR((HN15*100)/Deflators!$B$10,"dna")</f>
        <v>343.82078872329515</v>
      </c>
      <c r="IC15" s="125" t="str">
        <f>IFERROR((HQ15*100)/Deflators!$B$11,"dna")</f>
        <v>dna</v>
      </c>
      <c r="ID15" s="121">
        <v>86.96741854636592</v>
      </c>
      <c r="IE15" s="88">
        <v>87.20930232558139</v>
      </c>
      <c r="IF15" s="88">
        <v>84.533333333333331</v>
      </c>
      <c r="IG15" s="88">
        <v>81.621621621621614</v>
      </c>
      <c r="IH15" s="88">
        <v>83.791208791208788</v>
      </c>
      <c r="II15" s="88">
        <v>87.131367292225207</v>
      </c>
      <c r="IJ15" s="88">
        <f>INDEX('[3]Raw data 16-17'!$B$2:$XA$34,MATCH($A15,'[3]Raw data 16-17'!$A$2:$A$34,0),MATCH(IJ$1,'[3]Raw data 16-17'!$B$1:$GU$1,0))</f>
        <v>84.251968503937007</v>
      </c>
      <c r="IK15" s="88">
        <f>INDEX('[14]1718 Collected Indicators'!$A$3:$CH$36,MATCH($A15,'[14]1718 Collected Indicators'!$A$3:$A$36,0),MATCH(IK$1,'[14]1718 Collected Indicators'!$A$3:$CH$3,0))</f>
        <v>82.880434782608688</v>
      </c>
      <c r="IL15" s="120">
        <f>INDEX('[15]1819 Collected Indicators'!$A$3:$CV$36,MATCH($A15,'[15]1819 Collected Indicators'!$A$3:$A$36,0),MATCH(IL$1,'[15]1819 Collected Indicators'!$A$3:$CV$3,0))</f>
        <v>82.267441860465112</v>
      </c>
      <c r="IM15" s="120" t="str">
        <f>INDEX('[11]1920 Collected Indicators'!$A$3:$CV$36,MATCH($A15,'[11]1920 Collected Indicators'!$A$3:$A$36,0),MATCH(IM$1,'[11]1920 Collected Indicators'!$A$3:$CV$3,0))</f>
        <v>dna</v>
      </c>
      <c r="IN15" s="119">
        <v>85.533333333333346</v>
      </c>
      <c r="IO15" s="88">
        <v>84.333333333333329</v>
      </c>
      <c r="IP15" s="88">
        <v>80.333333333333329</v>
      </c>
      <c r="IQ15" s="88">
        <f>INDEX('[16]Raw Data'!$B$2:$BS$34,MATCH($A15,'[16]Raw Data'!$A$2:$A$34,0),MATCH(IQ$1,'[16]Raw Data'!$B$1:$BS$1,0))</f>
        <v>77</v>
      </c>
      <c r="IR15" s="88">
        <f t="shared" si="1"/>
        <v>70</v>
      </c>
      <c r="IS15" s="120">
        <f t="shared" si="1"/>
        <v>68.066666666666663</v>
      </c>
      <c r="IT15" s="120">
        <f t="shared" si="1"/>
        <v>71.399999999999991</v>
      </c>
      <c r="IU15" s="119">
        <v>90.4</v>
      </c>
      <c r="IV15" s="88">
        <v>91.6</v>
      </c>
      <c r="IW15" s="88">
        <v>92.7</v>
      </c>
      <c r="IX15" s="88">
        <v>90.1</v>
      </c>
      <c r="IY15" s="88">
        <v>95</v>
      </c>
      <c r="IZ15" s="88">
        <f>INDEX('[3]Raw data 16-17'!$B$2:$BV$34,MATCH($A15,'[3]Raw data 16-17'!$A$2:$A$34,0),MATCH(IZ$1,'[3]Raw data 16-17'!$B$1:$BV$1,0))</f>
        <v>92.1</v>
      </c>
      <c r="JA15" s="88">
        <f>INDEX('[14]1718 Collected Indicators'!$A$3:$CH$36,MATCH($A15,'[14]1718 Collected Indicators'!$A$3:$A$36,0),MATCH(JA$1,'[14]1718 Collected Indicators'!$A$3:$CH$3,0))</f>
        <v>94.6</v>
      </c>
      <c r="JB15" s="120">
        <f>INDEX('[15]1819 Collected Indicators'!$A$3:$CV$36,MATCH($A15,'[15]1819 Collected Indicators'!$A$3:$A$36,0),MATCH(JB$1,'[15]1819 Collected Indicators'!$A$3:$CV$3,0))</f>
        <v>94.871794871794862</v>
      </c>
      <c r="JC15" s="120" t="str">
        <f>INDEX('[11]1920 Collected Indicators'!$A$3:$CV$36,MATCH($A15,'[11]1920 Collected Indicators'!$A$3:$A$36,0),MATCH(JC$1,'[11]1920 Collected Indicators'!$A$3:$CV$3,0))</f>
        <v>dna</v>
      </c>
      <c r="JD15" s="119">
        <v>708.62</v>
      </c>
      <c r="JE15" s="88">
        <v>772.04</v>
      </c>
      <c r="JF15" s="88">
        <f>INDEX('[17]Cohort Attainment'!$O$40:$BR$75,MATCH($A15,'[17]Cohort Attainment'!$O$40:$O$75,0),MATCH(JF$1,'[17]Cohort Attainment'!$O$40:$BR$40,0))</f>
        <v>791.75</v>
      </c>
      <c r="JG15" s="88">
        <f>INDEX('[18]Cohort Attainment'!$Q$40:$AQ$72,MATCH($A15,'[18]Cohort Attainment'!$O$40:$O$72,0),MATCH(JG$1,'[18]Cohort Attainment'!$Q$39:$AO$39,0))</f>
        <v>828.45</v>
      </c>
      <c r="JH15" s="88">
        <f>INDEX('[19]Cohort Attainment'!$BP$3:$BU$36,MATCH($A15,'[19]Cohort Attainment'!$BU$3:$BU$36,0),MATCH(JH$1,'[19]Cohort Attainment'!$BP$36:$BU$36,0))</f>
        <v>861.83</v>
      </c>
      <c r="JI15" s="88">
        <f>INDEX('[19]Cohort Attainment'!$BP$3:$BU$36,MATCH($A15,'[19]Cohort Attainment'!$BU$3:$BU$36,0),MATCH(JI$1,'[19]Cohort Attainment'!$BP$36:$BU$36,0))</f>
        <v>917.56</v>
      </c>
      <c r="JJ15" s="88">
        <f>INDEX('[19]Cohort Attainment'!$BP$3:$BU$36,MATCH($A15,'[19]Cohort Attainment'!$BU$3:$BU$36,0),MATCH(JJ$1,'[19]Cohort Attainment'!$BP$36:$BU$36,0))</f>
        <v>957.23</v>
      </c>
      <c r="JK15" s="88">
        <f>INDEX('[19]Cohort Attainment'!$BP$3:$BU$36,MATCH($A15,'[19]Cohort Attainment'!$BU$3:$BU$36,0),MATCH(JK$1,'[19]Cohort Attainment'!$BP$36:$BU$36,0))</f>
        <v>951.16</v>
      </c>
      <c r="JL15" s="126">
        <f>INDEX('[11]1920 Collected Indicators'!$A$3:$CV$36,MATCH($A15,'[11]1920 Collected Indicators'!$A$3:$A$36,0),MATCH(JL$1,'[11]1920 Collected Indicators'!$A$3:$CV$3,0))</f>
        <v>1000.33</v>
      </c>
      <c r="JM15" s="121">
        <v>442</v>
      </c>
      <c r="JN15" s="88">
        <v>499</v>
      </c>
      <c r="JO15" s="88">
        <f>INDEX('[17]Cohort Attainment'!$O$40:$BR$75,MATCH($A15,'[17]Cohort Attainment'!$O$40:$O$75,0),MATCH(JO$1,'[17]Cohort Attainment'!$O$40:$BR$40,0))</f>
        <v>505</v>
      </c>
      <c r="JP15" s="88">
        <f>INDEX('[18]Cohort Attainment'!$Q$40:$AQ$72,MATCH($A15,'[18]Cohort Attainment'!$O$40:$O$72,0),MATCH(JP$1,'[18]Cohort Attainment'!$Q$39:$AO$39,0))</f>
        <v>467</v>
      </c>
      <c r="JQ15" s="88">
        <f>INDEX('[19]Cohort Attainment'!$P$3:$AO$36,MATCH($A15,'[19]Cohort Attainment'!$AO$3:$AO$36,0),MATCH(JQ$1,'[19]Cohort Attainment'!$P$36:$AO$36,0))</f>
        <v>516</v>
      </c>
      <c r="JR15" s="88">
        <f>INDEX('[19]Cohort Attainment'!$P$3:$AO$36,MATCH($A15,'[19]Cohort Attainment'!$AO$3:$AO$36,0),MATCH(JR$1,'[19]Cohort Attainment'!$P$36:$AO$36,0))</f>
        <v>584</v>
      </c>
      <c r="JS15" s="88">
        <f>INDEX('[19]Cohort Attainment'!$P$3:$AO$36,MATCH($A15,'[19]Cohort Attainment'!$AO$3:$AO$36,0),MATCH(JS$1,'[19]Cohort Attainment'!$P$36:$AO$36,0))</f>
        <v>668</v>
      </c>
      <c r="JT15" s="120">
        <f>INDEX('[19]Cohort Attainment'!$P$3:$AO$36,MATCH($A15,'[19]Cohort Attainment'!$AO$3:$AO$36,0),MATCH(JT$1,'[19]Cohort Attainment'!$P$36:$AO$36,0))</f>
        <v>703</v>
      </c>
      <c r="JU15" s="120">
        <f>INDEX('[11]1920 Collected Indicators'!$A$3:$CV$36,MATCH($A15,'[11]1920 Collected Indicators'!$A$3:$A$36,0),MATCH(JU$1,'[11]1920 Collected Indicators'!$A$3:$CV$3,0))</f>
        <v>714</v>
      </c>
      <c r="JV15" s="119">
        <v>558</v>
      </c>
      <c r="JW15" s="88">
        <v>630</v>
      </c>
      <c r="JX15" s="88">
        <f>INDEX('[17]Cohort Attainment'!$O$40:$BR$75,MATCH($A15,'[17]Cohort Attainment'!$O$40:$O$75,0),MATCH(JX$1,'[17]Cohort Attainment'!$O$40:$BR$40,0))</f>
        <v>609</v>
      </c>
      <c r="JY15" s="88">
        <f>INDEX('[18]Cohort Attainment'!$Q$40:$AQ$72,MATCH($A15,'[18]Cohort Attainment'!$O$40:$O$72,0),MATCH(JY$1,'[18]Cohort Attainment'!$Q$39:$AO$39,0))</f>
        <v>647</v>
      </c>
      <c r="JZ15" s="88">
        <f>INDEX('[19]Cohort Attainment'!$P$3:$AO$36,MATCH($A15,'[19]Cohort Attainment'!$AO$3:$AO$36,0),MATCH(JZ$1,'[19]Cohort Attainment'!$P$36:$AO$36,0))</f>
        <v>722</v>
      </c>
      <c r="KA15" s="88">
        <f>INDEX('[19]Cohort Attainment'!$P$3:$AO$36,MATCH($A15,'[19]Cohort Attainment'!$AO$3:$AO$36,0),MATCH(KA$1,'[19]Cohort Attainment'!$P$36:$AO$36,0))</f>
        <v>715</v>
      </c>
      <c r="KB15" s="88">
        <f>INDEX('[19]Cohort Attainment'!$P$3:$AO$36,MATCH($A15,'[19]Cohort Attainment'!$AO$3:$AO$36,0),MATCH(KB$1,'[19]Cohort Attainment'!$P$36:$AO$36,0))</f>
        <v>788</v>
      </c>
      <c r="KC15" s="120">
        <f>INDEX('[19]Cohort Attainment'!$P$3:$AO$36,MATCH($A15,'[19]Cohort Attainment'!$AO$3:$AO$36,0),MATCH(KC$1,'[19]Cohort Attainment'!$P$36:$AO$36,0))</f>
        <v>748</v>
      </c>
      <c r="KD15" s="120">
        <f>INDEX('[11]1920 Collected Indicators'!$A$3:$CV$36,MATCH($A15,'[11]1920 Collected Indicators'!$A$3:$A$36,0),MATCH(KD$1,'[11]1920 Collected Indicators'!$A$3:$CV$3,0))</f>
        <v>830</v>
      </c>
      <c r="KE15" s="119">
        <v>710</v>
      </c>
      <c r="KF15" s="88">
        <v>720</v>
      </c>
      <c r="KG15" s="88">
        <f>INDEX('[17]Cohort Attainment'!$O$40:$BR$75,MATCH($A15,'[17]Cohort Attainment'!$O$40:$O$75,0),MATCH(KG$1,'[17]Cohort Attainment'!$O$40:$BR$40,0))</f>
        <v>768</v>
      </c>
      <c r="KH15" s="88">
        <f>INDEX('[18]Cohort Attainment'!$Q$40:$AQ$72,MATCH($A15,'[18]Cohort Attainment'!$O$40:$O$72,0),MATCH(KH$1,'[18]Cohort Attainment'!$Q$39:$AO$39,0))</f>
        <v>803</v>
      </c>
      <c r="KI15" s="88">
        <f>INDEX('[19]Cohort Attainment'!$P$3:$AO$36,MATCH($A15,'[19]Cohort Attainment'!$AO$3:$AO$36,0),MATCH(KI$1,'[19]Cohort Attainment'!$P$36:$AO$36,0))</f>
        <v>854</v>
      </c>
      <c r="KJ15" s="88">
        <f>INDEX('[19]Cohort Attainment'!$P$3:$AO$36,MATCH($A15,'[19]Cohort Attainment'!$AO$3:$AO$36,0),MATCH(KJ$1,'[19]Cohort Attainment'!$P$36:$AO$36,0))</f>
        <v>890</v>
      </c>
      <c r="KK15" s="88">
        <f>INDEX('[19]Cohort Attainment'!$P$3:$AO$36,MATCH($A15,'[19]Cohort Attainment'!$AO$3:$AO$36,0),MATCH(KK$1,'[19]Cohort Attainment'!$P$36:$AO$36,0))</f>
        <v>919</v>
      </c>
      <c r="KL15" s="120">
        <f>INDEX('[19]Cohort Attainment'!$P$3:$AO$36,MATCH($A15,'[19]Cohort Attainment'!$AO$3:$AO$36,0),MATCH(KL$1,'[19]Cohort Attainment'!$P$36:$AO$36,0))</f>
        <v>919</v>
      </c>
      <c r="KM15" s="120">
        <f>INDEX('[11]1920 Collected Indicators'!$A$3:$CV$36,MATCH($A15,'[11]1920 Collected Indicators'!$A$3:$A$36,0),MATCH(KM$1,'[11]1920 Collected Indicators'!$A$3:$CV$3,0))</f>
        <v>1015</v>
      </c>
      <c r="KN15" s="119">
        <v>840</v>
      </c>
      <c r="KO15" s="88">
        <v>844</v>
      </c>
      <c r="KP15" s="88">
        <f>INDEX('[17]Cohort Attainment'!$O$40:$BR$75,MATCH($A15,'[17]Cohort Attainment'!$O$40:$O$75,0),MATCH(KP$1,'[17]Cohort Attainment'!$O$40:$BR$40,0))</f>
        <v>1000</v>
      </c>
      <c r="KQ15" s="88">
        <f>INDEX('[18]Cohort Attainment'!$Q$40:$AQ$72,MATCH($A15,'[18]Cohort Attainment'!$O$40:$O$72,0),MATCH(KQ$1,'[18]Cohort Attainment'!$Q$39:$AO$39,0))</f>
        <v>963</v>
      </c>
      <c r="KR15" s="88">
        <f>INDEX('[19]Cohort Attainment'!$P$3:$AO$36,MATCH($A15,'[19]Cohort Attainment'!$AO$3:$AO$36,0),MATCH(KR$1,'[19]Cohort Attainment'!$P$36:$AO$36,0))</f>
        <v>971</v>
      </c>
      <c r="KS15" s="88">
        <f>INDEX('[19]Cohort Attainment'!$P$3:$AO$36,MATCH($A15,'[19]Cohort Attainment'!$AO$3:$AO$36,0),MATCH(KS$1,'[19]Cohort Attainment'!$P$36:$AO$36,0))</f>
        <v>1099</v>
      </c>
      <c r="KT15" s="88">
        <f>INDEX('[19]Cohort Attainment'!$P$3:$AO$36,MATCH($A15,'[19]Cohort Attainment'!$AO$3:$AO$36,0),MATCH(KT$1,'[19]Cohort Attainment'!$P$36:$AO$36,0))</f>
        <v>1023</v>
      </c>
      <c r="KU15" s="120">
        <f>INDEX('[19]Cohort Attainment'!$P$3:$AO$36,MATCH($A15,'[19]Cohort Attainment'!$AO$3:$AO$36,0),MATCH(KU$1,'[19]Cohort Attainment'!$P$36:$AO$36,0))</f>
        <v>1213</v>
      </c>
      <c r="KV15" s="120">
        <f>INDEX('[11]1920 Collected Indicators'!$A$3:$CV$36,MATCH($A15,'[11]1920 Collected Indicators'!$A$3:$A$36,0),MATCH(KV$1,'[11]1920 Collected Indicators'!$A$3:$CV$3,0))</f>
        <v>1197</v>
      </c>
      <c r="KW15" s="119">
        <v>1022</v>
      </c>
      <c r="KX15" s="88">
        <v>1093</v>
      </c>
      <c r="KY15" s="88">
        <f>INDEX('[17]Cohort Attainment'!$O$40:$BR$75,MATCH($A15,'[17]Cohort Attainment'!$O$40:$O$75,0),MATCH(KY$1,'[17]Cohort Attainment'!$O$40:$BR$40,0))</f>
        <v>1046</v>
      </c>
      <c r="KZ15" s="88">
        <f>INDEX('[18]Cohort Attainment'!$Q$40:$AQ$72,MATCH($A15,'[18]Cohort Attainment'!$O$40:$O$72,0),MATCH(KZ$1,'[18]Cohort Attainment'!$Q$39:$AO$39,0))</f>
        <v>1142</v>
      </c>
      <c r="LA15" s="88">
        <f>INDEX('[19]Cohort Attainment'!$P$3:$AO$36,MATCH($A15,'[19]Cohort Attainment'!$AO$3:$AO$36,0),MATCH(LA$1,'[19]Cohort Attainment'!$P$36:$AO$36,0))</f>
        <v>1166</v>
      </c>
      <c r="LB15" s="88">
        <f>INDEX('[19]Cohort Attainment'!$P$3:$AO$36,MATCH($A15,'[19]Cohort Attainment'!$AO$3:$AO$36,0),MATCH(LB$1,'[19]Cohort Attainment'!$P$36:$AO$36,0))</f>
        <v>1210</v>
      </c>
      <c r="LC15" s="88">
        <f>INDEX('[19]Cohort Attainment'!$P$3:$AO$36,MATCH($A15,'[19]Cohort Attainment'!$AO$3:$AO$36,0),MATCH(LC$1,'[19]Cohort Attainment'!$P$36:$AO$36,0))</f>
        <v>1271</v>
      </c>
      <c r="LD15" s="120">
        <f>INDEX('[19]Cohort Attainment'!$P$3:$AO$36,MATCH($A15,'[19]Cohort Attainment'!$AO$3:$AO$36,0),MATCH(LD$1,'[19]Cohort Attainment'!$P$36:$AO$36,0))</f>
        <v>1174</v>
      </c>
      <c r="LE15" s="120">
        <f>INDEX('[11]1920 Collected Indicators'!$A$3:$CV$36,MATCH($A15,'[11]1920 Collected Indicators'!$A$3:$A$36,0),MATCH(LE$1,'[11]1920 Collected Indicators'!$A$3:$CV$3,0))</f>
        <v>1299</v>
      </c>
      <c r="LF15" s="119">
        <v>81.173184357541899</v>
      </c>
      <c r="LG15" s="88" t="str">
        <f>INDEX('[3]Raw data 16-17'!$B$2:$XA$34,MATCH($A15,'[3]Raw data 16-17'!$A$2:$A$34,0),MATCH(LG$1,'[3]Raw data 16-17'!$B$1:$GU$1,0))</f>
        <v>dna</v>
      </c>
      <c r="LH15" s="88" t="str">
        <f>INDEX('[14]1718 Collected Indicators'!$A$3:$CH$36,MATCH($A15,'[14]1718 Collected Indicators'!$A$3:$A$36,0),MATCH(LH$1,'[14]1718 Collected Indicators'!$A$3:$CH$3,0))</f>
        <v>dna</v>
      </c>
      <c r="LI15" s="120">
        <f>INDEX('[15]1819 Collected Indicators'!$A$3:$CV$36,MATCH($A15,'[15]1819 Collected Indicators'!$A$3:$A$36,0),MATCH(LI$1,'[15]1819 Collected Indicators'!$A$3:$CV$3,0))</f>
        <v>72.033426184000007</v>
      </c>
      <c r="LJ15" s="120" t="str">
        <f>INDEX('[11]1920 Collected Indicators'!$A$3:$CV$36,MATCH($A15,'[11]1920 Collected Indicators'!$A$3:$A$36,0),MATCH(LJ$1,'[11]1920 Collected Indicators'!$A$3:$CV$3,0))</f>
        <v>dna</v>
      </c>
      <c r="LK15" s="119">
        <v>77.931769722814508</v>
      </c>
      <c r="LL15" s="88" t="str">
        <f>INDEX('[3]Raw data 16-17'!$B$2:$XA$34,MATCH($A15,'[3]Raw data 16-17'!$A$2:$A$34,0),MATCH(LL$1,'[3]Raw data 16-17'!$B$1:$GU$1,0))</f>
        <v>dna</v>
      </c>
      <c r="LM15" s="88" t="str">
        <f>INDEX('[14]1718 Collected Indicators'!$A$3:$CH$36,MATCH($A15,'[14]1718 Collected Indicators'!$A$3:$A$36,0),MATCH(LM$1,'[14]1718 Collected Indicators'!$A$3:$CH$3,0))</f>
        <v>dna</v>
      </c>
      <c r="LN15" s="120">
        <f>INDEX('[15]1819 Collected Indicators'!$A$3:$CV$36,MATCH($A15,'[15]1819 Collected Indicators'!$A$3:$A$36,0),MATCH(LN$1,'[15]1819 Collected Indicators'!$A$3:$CV$3,0))</f>
        <v>79.294336118999993</v>
      </c>
      <c r="LO15" s="120" t="str">
        <f>INDEX('[11]1920 Collected Indicators'!$A$3:$CV$36,MATCH($A15,'[11]1920 Collected Indicators'!$A$3:$A$36,0),MATCH(LO$1,'[11]1920 Collected Indicators'!$A$3:$CV$3,0))</f>
        <v>dna</v>
      </c>
      <c r="LP15" s="119">
        <v>73.056379821958458</v>
      </c>
      <c r="LQ15" s="88" t="str">
        <f>INDEX('[3]Raw data 16-17'!$B$2:$XA$34,MATCH($A15,'[3]Raw data 16-17'!$A$2:$A$34,0),MATCH(LQ$1,'[3]Raw data 16-17'!$B$1:$GU$1,0))</f>
        <v>dna</v>
      </c>
      <c r="LR15" s="88" t="str">
        <f>INDEX('[14]1718 Collected Indicators'!$A$3:$CH$36,MATCH($A15,'[14]1718 Collected Indicators'!$A$3:$A$36,0),MATCH(LR$1,'[14]1718 Collected Indicators'!$A$3:$CH$3,0))</f>
        <v>dna</v>
      </c>
      <c r="LS15" s="120" t="e">
        <f>INDEX('[15]1819 Collected Indicators'!$A$3:$CV$36,MATCH($A15,'[15]1819 Collected Indicators'!$A$3:$A$36,0),MATCH(LS$1,'[15]1819 Collected Indicators'!$A$3:$CV$3,0))</f>
        <v>#N/A</v>
      </c>
      <c r="LT15" s="120" t="e">
        <f>INDEX('[11]1920 Collected Indicators'!$A$3:$CV$36,MATCH($A15,'[11]1920 Collected Indicators'!$A$3:$A$36,0),MATCH(LT$1,'[11]1920 Collected Indicators'!$A$3:$CV$3,0))</f>
        <v>#N/A</v>
      </c>
      <c r="LU15" s="119">
        <v>78.715083798882674</v>
      </c>
      <c r="LV15" s="88" t="str">
        <f>INDEX('[3]Raw data 16-17'!$B$2:$XA$34,MATCH($A15,'[3]Raw data 16-17'!$A$2:$A$34,0),MATCH(LV$1,'[3]Raw data 16-17'!$B$1:$GU$1,0))</f>
        <v>dna</v>
      </c>
      <c r="LW15" s="88" t="str">
        <f>INDEX('[14]1718 Collected Indicators'!$A$3:$CH$36,MATCH($A15,'[14]1718 Collected Indicators'!$A$3:$A$36,0),MATCH(LW$1,'[14]1718 Collected Indicators'!$A$3:$CH$3,0))</f>
        <v>dna</v>
      </c>
      <c r="LX15" s="120">
        <f>INDEX('[15]1819 Collected Indicators'!$A$3:$CV$36,MATCH($A15,'[15]1819 Collected Indicators'!$A$3:$A$36,0),MATCH(LX$1,'[15]1819 Collected Indicators'!$A$3:$CV$3,0))</f>
        <v>24.300858342999994</v>
      </c>
      <c r="LY15" s="120" t="str">
        <f>INDEX('[11]1920 Collected Indicators'!$A$3:$CV$36,MATCH($A15,'[11]1920 Collected Indicators'!$A$3:$A$36,0),MATCH(LY$1,'[11]1920 Collected Indicators'!$A$3:$CV$3,0))</f>
        <v>dna</v>
      </c>
      <c r="LZ15" s="119">
        <v>69.152903569525833</v>
      </c>
      <c r="MA15" s="88" t="str">
        <f>INDEX('[3]Raw data 16-17'!$B$2:$XA$34,MATCH($A15,'[3]Raw data 16-17'!$A$2:$A$34,0),MATCH(MA$1,'[3]Raw data 16-17'!$B$1:$GU$1,0))</f>
        <v>dna</v>
      </c>
      <c r="MB15" s="88" t="str">
        <f>INDEX('[14]1718 Collected Indicators'!$A$3:$CH$36,MATCH($A15,'[14]1718 Collected Indicators'!$A$3:$A$36,0),MATCH(MB$1,'[14]1718 Collected Indicators'!$A$3:$CH$3,0))</f>
        <v>dna</v>
      </c>
      <c r="MC15" s="120">
        <f>INDEX('[15]1819 Collected Indicators'!$A$3:$CV$36,MATCH($A15,'[15]1819 Collected Indicators'!$A$3:$A$36,0),MATCH(MC$1,'[15]1819 Collected Indicators'!$A$3:$CV$3,0))</f>
        <v>18.194305917000008</v>
      </c>
      <c r="MD15" s="120" t="str">
        <f>INDEX('[11]1920 Collected Indicators'!$A$3:$CV$36,MATCH($A15,'[11]1920 Collected Indicators'!$A$3:$A$36,0),MATCH(MD$1,'[11]1920 Collected Indicators'!$A$3:$CV$3,0))</f>
        <v>dna</v>
      </c>
      <c r="ME15" s="119">
        <v>65.519287833827903</v>
      </c>
      <c r="MF15" s="88" t="str">
        <f>INDEX('[3]Raw data 16-17'!$B$2:$XA$34,MATCH($A15,'[3]Raw data 16-17'!$A$2:$A$34,0),MATCH(MF$1,'[3]Raw data 16-17'!$B$1:$GU$1,0))</f>
        <v>dna</v>
      </c>
      <c r="MG15" s="88" t="str">
        <f>INDEX('[14]1718 Collected Indicators'!$A$3:$CH$36,MATCH($A15,'[14]1718 Collected Indicators'!$A$3:$A$36,0),MATCH(MG$1,'[14]1718 Collected Indicators'!$A$3:$CH$3,0))</f>
        <v>dna</v>
      </c>
      <c r="MH15" s="120" t="e">
        <f>INDEX('[15]1819 Collected Indicators'!$A$3:$CV$36,MATCH($A15,'[15]1819 Collected Indicators'!$A$3:$A$36,0),MATCH(MH$1,'[15]1819 Collected Indicators'!$A$3:$CV$3,0))</f>
        <v>#N/A</v>
      </c>
      <c r="MI15" s="120" t="e">
        <f>INDEX('[11]1920 Collected Indicators'!$A$3:$CV$36,MATCH($A15,'[11]1920 Collected Indicators'!$A$3:$A$36,0),MATCH(MI$1,'[11]1920 Collected Indicators'!$A$3:$CV$3,0))</f>
        <v>#N/A</v>
      </c>
      <c r="MJ15" s="119">
        <v>88.149804359977651</v>
      </c>
      <c r="MK15" s="88" t="str">
        <f>INDEX('[3]Raw data 16-17'!$B$2:$XA$34,MATCH($A15,'[3]Raw data 16-17'!$A$2:$A$34,0),MATCH(MK$1,'[3]Raw data 16-17'!$B$1:$GU$1,0))</f>
        <v>dna</v>
      </c>
      <c r="ML15" s="88" t="str">
        <f>INDEX('[14]1718 Collected Indicators'!$A$3:$CH$36,MATCH($A15,'[14]1718 Collected Indicators'!$A$3:$A$36,0),MATCH(ML$1,'[14]1718 Collected Indicators'!$A$3:$CH$3,0))</f>
        <v>dna</v>
      </c>
      <c r="MM15" s="120" t="str">
        <f>INDEX('[15]1819 Collected Indicators'!$A$3:$CV$36,MATCH($A15,'[15]1819 Collected Indicators'!$A$3:$A$36,0),MATCH(MM$1,'[15]1819 Collected Indicators'!$A$3:$CV$3,0))</f>
        <v>dna</v>
      </c>
      <c r="MN15" s="120" t="str">
        <f>INDEX('[11]1920 Collected Indicators'!$A$3:$CV$36,MATCH($A15,'[11]1920 Collected Indicators'!$A$3:$A$36,0),MATCH(MN$1,'[11]1920 Collected Indicators'!$A$3:$CV$3,0))</f>
        <v>dna</v>
      </c>
      <c r="MO15" s="119">
        <v>84.230154501864689</v>
      </c>
      <c r="MP15" s="88" t="str">
        <f>INDEX('[3]Raw data 16-17'!$B$2:$XA$34,MATCH($A15,'[3]Raw data 16-17'!$A$2:$A$34,0),MATCH(MP$1,'[3]Raw data 16-17'!$B$1:$GU$1,0))</f>
        <v>dna</v>
      </c>
      <c r="MQ15" s="88" t="str">
        <f>INDEX('[14]1718 Collected Indicators'!$A$3:$CH$36,MATCH($A15,'[14]1718 Collected Indicators'!$A$3:$A$36,0),MATCH(MQ$1,'[14]1718 Collected Indicators'!$A$3:$CH$3,0))</f>
        <v>dna</v>
      </c>
      <c r="MR15" s="120" t="str">
        <f>INDEX('[15]1819 Collected Indicators'!$A$3:$CV$36,MATCH($A15,'[15]1819 Collected Indicators'!$A$3:$A$36,0),MATCH(MR$1,'[15]1819 Collected Indicators'!$A$3:$CV$3,0))</f>
        <v>dna</v>
      </c>
      <c r="MS15" s="120" t="str">
        <f>INDEX('[11]1920 Collected Indicators'!$A$3:$CV$36,MATCH($A15,'[11]1920 Collected Indicators'!$A$3:$A$36,0),MATCH(MS$1,'[11]1920 Collected Indicators'!$A$3:$CV$3,0))</f>
        <v>dna</v>
      </c>
      <c r="MT15" s="119">
        <v>79.940652818991097</v>
      </c>
      <c r="MU15" s="88" t="str">
        <f>INDEX('[3]Raw data 16-17'!$B$2:$XA$34,MATCH($A15,'[3]Raw data 16-17'!$A$2:$A$34,0),MATCH(MU$1,'[3]Raw data 16-17'!$B$1:$GU$1,0))</f>
        <v>dna</v>
      </c>
      <c r="MV15" s="88" t="str">
        <f>INDEX('[14]1718 Collected Indicators'!$A$3:$CH$36,MATCH($A15,'[14]1718 Collected Indicators'!$A$3:$A$36,0),MATCH(MV$1,'[14]1718 Collected Indicators'!$A$3:$CH$3,0))</f>
        <v>dna</v>
      </c>
      <c r="MW15" s="120" t="e">
        <f>INDEX('[15]1819 Collected Indicators'!$A$3:$CV$36,MATCH($A15,'[15]1819 Collected Indicators'!$A$3:$A$36,0),MATCH(MW$1,'[15]1819 Collected Indicators'!$A$3:$CV$3,0))</f>
        <v>#N/A</v>
      </c>
      <c r="MX15" s="120" t="e">
        <f>INDEX('[11]1920 Collected Indicators'!$A$3:$CV$36,MATCH($A15,'[11]1920 Collected Indicators'!$A$3:$A$36,0),MATCH(MX$1,'[11]1920 Collected Indicators'!$A$3:$CV$3,0))</f>
        <v>#N/A</v>
      </c>
      <c r="MY15" s="119">
        <v>85.865921787709496</v>
      </c>
      <c r="MZ15" s="88" t="str">
        <f>INDEX('[3]Raw data 16-17'!$B$2:$XA$34,MATCH($A15,'[3]Raw data 16-17'!$A$2:$A$34,0),MATCH(MZ$1,'[3]Raw data 16-17'!$B$1:$GU$1,0))</f>
        <v>dna</v>
      </c>
      <c r="NA15" s="88" t="str">
        <f>INDEX('[14]1718 Collected Indicators'!$A$3:$CH$36,MATCH($A15,'[14]1718 Collected Indicators'!$A$3:$A$36,0),MATCH(NA$1,'[14]1718 Collected Indicators'!$A$3:$CH$3,0))</f>
        <v>dna</v>
      </c>
      <c r="NB15" s="120" t="e">
        <f>INDEX('[15]1819 Collected Indicators'!$A$3:$CV$36,MATCH($A15,'[15]1819 Collected Indicators'!$A$3:$A$36,0),MATCH(NB$1,'[15]1819 Collected Indicators'!$A$3:$CV$3,0))</f>
        <v>#N/A</v>
      </c>
      <c r="NC15" s="183"/>
      <c r="ND15" s="119">
        <v>75.492807671816735</v>
      </c>
      <c r="NE15" s="88" t="str">
        <f>INDEX('[3]Raw data 16-17'!$B$2:$XA$34,MATCH($A15,'[3]Raw data 16-17'!$A$2:$A$34,0),MATCH(NE$1,'[3]Raw data 16-17'!$B$1:$GU$1,0))</f>
        <v>dna</v>
      </c>
      <c r="NF15" s="88" t="str">
        <f>INDEX('[14]1718 Collected Indicators'!$A$3:$CH$36,MATCH($A15,'[14]1718 Collected Indicators'!$A$3:$A$36,0),MATCH(NF$1,'[14]1718 Collected Indicators'!$A$3:$CH$3,0))</f>
        <v>dna</v>
      </c>
      <c r="NG15" s="120" t="e">
        <f>INDEX('[15]1819 Collected Indicators'!$A$3:$CV$36,MATCH($A15,'[15]1819 Collected Indicators'!$A$3:$A$36,0),MATCH(NG$1,'[15]1819 Collected Indicators'!$A$3:$CV$3,0))</f>
        <v>#N/A</v>
      </c>
      <c r="NH15" s="183"/>
      <c r="NI15" s="119">
        <v>65.697329376854597</v>
      </c>
      <c r="NJ15" s="88" t="str">
        <f>INDEX('[3]Raw data 16-17'!$B$2:$XA$34,MATCH($A15,'[3]Raw data 16-17'!$A$2:$A$34,0),MATCH(NJ$1,'[3]Raw data 16-17'!$B$1:$GU$1,0))</f>
        <v>dna</v>
      </c>
      <c r="NK15" s="88" t="str">
        <f>INDEX('[14]1718 Collected Indicators'!$A$3:$CH$36,MATCH($A15,'[14]1718 Collected Indicators'!$A$3:$A$36,0),MATCH(NK$1,'[14]1718 Collected Indicators'!$A$3:$CH$3,0))</f>
        <v>dna</v>
      </c>
      <c r="NL15" s="120" t="e">
        <f>INDEX('[15]1819 Collected Indicators'!$A$3:$CV$36,MATCH($A15,'[15]1819 Collected Indicators'!$A$3:$A$36,0),MATCH(NL$1,'[15]1819 Collected Indicators'!$A$3:$CV$3,0))</f>
        <v>#N/A</v>
      </c>
      <c r="NM15" s="183"/>
      <c r="NN15" s="119">
        <f>INDEX([20]Extraction!$B$2:$I$36,MATCH($A15,[20]Extraction!$I$2:$I$36,0),MATCH(NN$1,[20]Extraction!$B$2:$I$2,0))</f>
        <v>80.012187690432626</v>
      </c>
      <c r="NO15" s="119">
        <f>INDEX([20]Extraction!$B$2:$I$36,MATCH($A15,[20]Extraction!$I$2:$I$36,0),MATCH(NO$1,[20]Extraction!$B$2:$I$2,0))</f>
        <v>77.101967799642182</v>
      </c>
      <c r="NP15" s="119">
        <f>INDEX([20]Extraction!$B$2:$I$36,MATCH($A15,[20]Extraction!$I$2:$I$36,0),MATCH(NP$1,[20]Extraction!$B$2:$I$2,0))</f>
        <v>78.584846587351251</v>
      </c>
      <c r="NQ15" s="119">
        <f>INDEX([20]Extraction!$B$2:$I$36,MATCH($A15,[20]Extraction!$I$2:$I$36,0),MATCH(NQ$1,[20]Extraction!$B$2:$I$2,0))</f>
        <v>77.953714981729505</v>
      </c>
      <c r="NR15" s="119">
        <f>INDEX([20]Extraction!$B$2:$I$36,MATCH($A15,[20]Extraction!$I$2:$I$36,0),MATCH(NR$1,[20]Extraction!$B$2:$I$2,0))</f>
        <v>83.023872679044999</v>
      </c>
      <c r="NS15" s="119">
        <f>INDEX([20]Extraction!$B$2:$I$36,MATCH($A15,[20]Extraction!$I$2:$I$36,0),MATCH(NS$1,[20]Extraction!$B$2:$I$2,0))</f>
        <v>83.18401102687794</v>
      </c>
      <c r="NT15" s="119" t="str">
        <f>INDEX([20]Extraction!$B$2:$I$36,MATCH($A15,[20]Extraction!$I$2:$I$36,0),MATCH(NT$1,[20]Extraction!$B$2:$I$2,0))</f>
        <v>dna</v>
      </c>
      <c r="NU15" s="129">
        <f>INDEX([21]Sheet1!$L$17:$T$50,MATCH($A15,[21]Sheet1!$L$17:$L$50,0),MATCH(NU$1,[21]Sheet1!$L$17:$T$17,0))</f>
        <v>92.452830188679243</v>
      </c>
      <c r="NV15" s="130">
        <f>INDEX([21]Sheet1!$L$17:$T$50,MATCH($A15,[21]Sheet1!$L$17:$L$50,0),MATCH(NV$1,[21]Sheet1!$L$17:$T$17,0))</f>
        <v>96.491228070175438</v>
      </c>
      <c r="NW15" s="130">
        <f>INDEX([21]Sheet1!$L$17:$T$50,MATCH($A15,[21]Sheet1!$L$17:$L$50,0),MATCH(NW$1,[21]Sheet1!$L$17:$T$17,0))</f>
        <v>95</v>
      </c>
      <c r="NX15" s="130">
        <f>INDEX([21]Sheet1!$L$17:$T$50,MATCH($A15,[21]Sheet1!$L$17:$L$50,0),MATCH(NX$1,[21]Sheet1!$L$17:$T$17,0))</f>
        <v>96.666666666666671</v>
      </c>
      <c r="NY15" s="130">
        <f>INDEX([21]Sheet1!$L$17:$T$50,MATCH($A15,[21]Sheet1!$L$17:$L$50,0),MATCH(NY$1,[21]Sheet1!$L$17:$T$17,0))</f>
        <v>98.412698412698404</v>
      </c>
      <c r="NZ15" s="130">
        <f>INDEX([21]Sheet1!$L$17:$T$50,MATCH($A15,[21]Sheet1!$L$17:$L$50,0),MATCH(NZ$1,[21]Sheet1!$L$17:$T$17,0))</f>
        <v>93.442622950819683</v>
      </c>
      <c r="OA15" s="130">
        <f>INDEX([21]Sheet1!$L$17:$T$50,MATCH($A15,[21]Sheet1!$L$17:$L$50,0),MATCH(OA$1,[21]Sheet1!$L$17:$T$17,0))</f>
        <v>93.442622950819683</v>
      </c>
      <c r="OB15" s="88">
        <f>INDEX('[14]1718 Collected Indicators'!$A$3:$CH$36,MATCH($A15,'[14]1718 Collected Indicators'!$A$3:$A$36,0),MATCH(OB$1,'[14]1718 Collected Indicators'!$A$3:$CH$3,0))</f>
        <v>97.014925373134332</v>
      </c>
      <c r="OC15" s="126">
        <f>INDEX('[15]1819 Collected Indicators'!$A$3:$CV$36,MATCH($A15,'[15]1819 Collected Indicators'!$A$3:$A$36,0),MATCH(OC$1,'[15]1819 Collected Indicators'!$A$3:$CV$3,0))</f>
        <v>98.507462686567166</v>
      </c>
      <c r="OD15" s="120">
        <f>INDEX('[11]1920 Collected Indicators'!$A$3:$CV$36,MATCH($A15,'[11]1920 Collected Indicators'!$A$3:$A$36,0),MATCH(OD$1,'[11]1920 Collected Indicators'!$A$3:$CV$3,0))</f>
        <v>94.1</v>
      </c>
      <c r="OE15" s="121">
        <v>93.4</v>
      </c>
      <c r="OF15" s="88">
        <v>93.8</v>
      </c>
      <c r="OG15" s="88">
        <v>93.6</v>
      </c>
      <c r="OH15" s="88">
        <f>INDEX('[3]Raw data 16-17'!$A$1:$BV$34,MATCH($A15,'[3]Raw data 16-17'!A$1:A$34,0),MATCH(OH$1,'[3]Raw data 16-17'!$A$1:$BV$1,0))</f>
        <v>93.1</v>
      </c>
      <c r="OI15" s="121">
        <f>INDEX('[15]1819 Collected Indicators'!$A$3:$CV$36,MATCH($A15,'[15]1819 Collected Indicators'!$A$3:$A$36,0),MATCH(OI$1,'[15]1819 Collected Indicators'!$A$3:$CV$3,0))</f>
        <v>92.943399999999997</v>
      </c>
      <c r="OJ15" s="120" t="str">
        <f>INDEX('[11]1920 Collected Indicators'!$A$3:$CV$36,MATCH($A15,'[11]1920 Collected Indicators'!$A$3:$A$36,0),MATCH(OJ$1,'[11]1920 Collected Indicators'!$A$3:$CV$3,0))</f>
        <v>dna</v>
      </c>
      <c r="OK15" s="119">
        <f>INDEX('[22]All years '!$A$1:$F$34,MATCH($A15,'[22]All years '!$A$1:$A$34,0),MATCH(OK$1,'[22]All years '!$A$1:$F$1,0))</f>
        <v>82.713914633958893</v>
      </c>
      <c r="OL15" s="88">
        <f>INDEX('[22]All years '!$A$1:$F$34,MATCH($A15,'[22]All years '!$A$1:$A$34,0),MATCH(OL$1,'[22]All years '!$A$1:$F$1,0))</f>
        <v>85.514745468684566</v>
      </c>
      <c r="OM15" s="88">
        <f>INDEX('[22]All years '!$A$1:$F$34,MATCH($A15,'[22]All years '!$A$1:$A$34,0),MATCH(OM$1,'[22]All years '!$A$1:$F$1,0))</f>
        <v>88.221587323630132</v>
      </c>
      <c r="ON15" s="88">
        <f>INDEX('[22]All years '!$A$1:$F$34,MATCH($A15,'[22]All years '!$A$1:$A$34,0),MATCH(ON$1,'[22]All years '!$A$1:$F$1,0))</f>
        <v>90.033580646830842</v>
      </c>
      <c r="OO15" s="121">
        <f>INDEX('[22]All years '!$A$1:$F$34,MATCH($A15,'[22]All years '!$A$1:$A$34,0),MATCH(OO$1,'[22]All years '!$A$1:$F$1,0))</f>
        <v>88.221587323630132</v>
      </c>
      <c r="OP15" s="120" t="str">
        <f>INDEX('[11]1920 Collected Indicators'!$A$3:$CV$36,MATCH($A15,'[11]1920 Collected Indicators'!$A$3:$A$36,0),MATCH(OP$1,'[11]1920 Collected Indicators'!$A$3:$CV$3,0))</f>
        <v>dna</v>
      </c>
      <c r="OQ15" s="119">
        <v>26.443946625109575</v>
      </c>
      <c r="OR15" s="88">
        <v>27</v>
      </c>
      <c r="OS15" s="88">
        <v>24</v>
      </c>
      <c r="OT15" s="116">
        <f>INDEX('[3]Raw data 16-17'!$B$2:$ACG$34,MATCH($A15,'[3]Raw data 16-17'!$A$2:$A$34,0),MATCH(OT$1,'[3]Raw data 16-17'!$B$1:$MA$1,0))</f>
        <v>20.846785351904806</v>
      </c>
      <c r="OU15" s="133">
        <f>INDEX('[15]1819 Collected Indicators'!$A$3:$CV$36,MATCH($A15,'[15]1819 Collected Indicators'!$A$3:$A$36,0),MATCH(OU$1,'[15]1819 Collected Indicators'!$A$3:$CV$3,0))</f>
        <v>16.4556</v>
      </c>
      <c r="OV15" s="120" t="str">
        <f>INDEX('[11]1920 Collected Indicators'!$A$3:$CV$36,MATCH($A15,'[11]1920 Collected Indicators'!$A$3:$A$36,0),MATCH(OV$1,'[11]1920 Collected Indicators'!$A$3:$CV$3,0))</f>
        <v>dna</v>
      </c>
      <c r="OW15" s="119">
        <f>INDEX('[23]All years '!$A$2:$F$35,MATCH($A15,'[23]All years '!$A$2:$A$35,0),MATCH(OW$1,'[23]All years '!$A$2:$F$2,0))</f>
        <v>263.02083333333331</v>
      </c>
      <c r="OX15" s="88">
        <f>INDEX('[23]All years '!$A$2:$F$35,MATCH($A15,'[23]All years '!$A$2:$A$35,0),MATCH(OX$1,'[23]All years '!$A$2:$F$2,0))</f>
        <v>309.33333333333337</v>
      </c>
      <c r="OY15" s="88">
        <f>INDEX('[23]All years '!$A$2:$F$35,MATCH($A15,'[23]All years '!$A$2:$A$35,0),MATCH(OY$1,'[23]All years '!$A$2:$F$2,0))</f>
        <v>418.0602006688963</v>
      </c>
      <c r="OZ15" s="88">
        <f>INDEX('[23]All years '!$A$2:$F$35,MATCH($A15,'[23]All years '!$A$2:$A$35,0),MATCH(OZ$1,'[23]All years '!$A$2:$F$2,0))</f>
        <v>229.03225806451613</v>
      </c>
      <c r="PA15" s="183">
        <f>INDEX('[23]All years '!$A$2:$F$35,MATCH($A15,'[23]All years '!$A$2:$A$35,0),MATCH(PA$1,'[23]All years '!$A$2:$F$2,0))</f>
        <v>80.267558528428097</v>
      </c>
      <c r="PB15" s="120" t="str">
        <f>INDEX('[11]1920 Collected Indicators'!$A$3:$CV$36,MATCH($A15,'[11]1920 Collected Indicators'!$A$3:$A$36,0),MATCH(PB$1,'[11]1920 Collected Indicators'!$A$3:$CV$3,0))</f>
        <v>dna</v>
      </c>
      <c r="PC15" s="119">
        <v>89.8</v>
      </c>
      <c r="PD15" s="88">
        <f>INDEX('[3]Raw data 16-17'!$B$2:$XA$34,MATCH($A15,'[3]Raw data 16-17'!$A$2:$A$34,0),MATCH(PD$1,'[3]Raw data 16-17'!$B$1:$GU$1,0))</f>
        <v>91.1</v>
      </c>
      <c r="PE15" s="88">
        <f>INDEX('[14]1718 Collected Indicators'!$A$3:$CH$36,MATCH($A15,'[14]1718 Collected Indicators'!$A$3:$A$36,0),MATCH(PE$1,'[14]1718 Collected Indicators'!$A$3:$CH$3,0))</f>
        <v>92.2</v>
      </c>
      <c r="PF15" s="120">
        <f>INDEX('[15]1819 Collected Indicators'!$A$3:$CV$36,MATCH($A15,'[15]1819 Collected Indicators'!$A$3:$A$36,0),MATCH(PF$1,'[15]1819 Collected Indicators'!$A$3:$CV$3,0))</f>
        <v>92.30164964650433</v>
      </c>
      <c r="PG15" s="120">
        <f>INDEX('[11]1920 Collected Indicators'!$A$3:$CV$36,MATCH($A15,'[11]1920 Collected Indicators'!$A$3:$A$36,0),MATCH(PG$1,'[11]1920 Collected Indicators'!$A$3:$CV$3,0))</f>
        <v>91.921568627450981</v>
      </c>
      <c r="PH15" s="129">
        <v>12.903225806451612</v>
      </c>
      <c r="PI15" s="130">
        <v>6.9565217391304346</v>
      </c>
      <c r="PJ15" s="130">
        <v>6.8627450980392162</v>
      </c>
      <c r="PK15" s="130">
        <v>6.8965517241379306</v>
      </c>
      <c r="PL15" s="88">
        <f>INDEX('[3]Raw data 16-17'!$B$2:$BV$34,MATCH($A15,'[3]Raw data 16-17'!$A$2:$A$34,0),MATCH(PL$1,'[3]Raw data 16-17'!$B$1:$BV$1,0))</f>
        <v>14.173228346456693</v>
      </c>
      <c r="PM15" s="130">
        <f>INDEX('[14]1718 Collected Indicators'!$A$3:$CH$36,MATCH($A15,'[14]1718 Collected Indicators'!$A$3:$A$36,0),MATCH(PM$1,'[14]1718 Collected Indicators'!$A$3:$CH$3,0))</f>
        <v>24.242424242424242</v>
      </c>
      <c r="PN15" s="194">
        <f>INDEX('[15]1819 Collected Indicators'!$A$3:$CV$36,MATCH($A15,'[15]1819 Collected Indicators'!$A$3:$A$36,0),MATCH(PN$1,'[15]1819 Collected Indicators'!$A$3:$CV$3,0))</f>
        <v>3.90625</v>
      </c>
      <c r="PO15" s="120" t="str">
        <f>INDEX('[11]1920 Collected Indicators'!$A$3:$CV$36,MATCH($A15,'[11]1920 Collected Indicators'!$A$3:$A$36,0),MATCH(PO$1,'[11]1920 Collected Indicators'!$A$3:$CV$3,0))</f>
        <v>dna</v>
      </c>
      <c r="PP15" s="119">
        <v>32.08</v>
      </c>
      <c r="PQ15" s="88">
        <v>26.98</v>
      </c>
      <c r="PR15" s="88">
        <v>30.93</v>
      </c>
      <c r="PS15" s="88">
        <v>31.35</v>
      </c>
      <c r="PT15" s="88">
        <v>26.65</v>
      </c>
      <c r="PU15" s="88">
        <v>24.4</v>
      </c>
      <c r="PV15" s="88">
        <f>INDEX('[3]Raw data 16-17'!$B$2:$XA$34,MATCH($A15,'[3]Raw data 16-17'!$A$2:$A$34,0),MATCH(PV$1,'[3]Raw data 16-17'!$B$1:$GU$1,0))</f>
        <v>27.559055118110237</v>
      </c>
      <c r="PW15" s="88">
        <f>INDEX('[14]1718 Collected Indicators'!$A$3:$CH$36,MATCH($A15,'[14]1718 Collected Indicators'!$A$3:$A$36,0),MATCH(PW$1,'[14]1718 Collected Indicators'!$A$3:$CH$3,0))</f>
        <v>26.630434782608699</v>
      </c>
      <c r="PX15" s="120">
        <f>INDEX('[15]1819 Collected Indicators'!$A$3:$CV$36,MATCH($A15,'[15]1819 Collected Indicators'!$A$3:$A$36,0),MATCH(PX$1,'[15]1819 Collected Indicators'!$A$3:$CV$3,0))</f>
        <v>33.430232558139537</v>
      </c>
      <c r="PY15" s="120" t="str">
        <f>INDEX('[11]1920 Collected Indicators'!$A$3:$CV$36,MATCH($A15,'[11]1920 Collected Indicators'!$A$3:$A$36,0),MATCH(PY$1,'[11]1920 Collected Indicators'!$A$3:$CV$3,0))</f>
        <v>dna</v>
      </c>
      <c r="PZ15" s="119">
        <f t="shared" si="2"/>
        <v>4.1731703649158103</v>
      </c>
      <c r="QA15" s="87">
        <v>16095</v>
      </c>
      <c r="QB15" s="131">
        <f t="array" ref="QB15">INDEX('[24]Gross Exp for LGBF'!$A$3:$K$38,MATCH($A15,'[24]Gross Exp for LGBF'!$A$3:$A$38,0),MATCH(QB$1,'[24]Gross Exp for LGBF'!$A$3:$K$3,0))</f>
        <v>385678</v>
      </c>
      <c r="QC15" s="88">
        <f t="shared" si="36"/>
        <v>4.258520311375678</v>
      </c>
      <c r="QD15" s="87">
        <v>16275</v>
      </c>
      <c r="QE15" s="131">
        <f t="array" ref="QE15">INDEX('[24]Gross Exp for LGBF'!$A$3:$K$38,MATCH($A15,'[24]Gross Exp for LGBF'!$A$3:$A$38,0),MATCH(QE$1,'[24]Gross Exp for LGBF'!$A$3:$K$3,0))</f>
        <v>382175</v>
      </c>
      <c r="QF15" s="116">
        <f t="shared" si="37"/>
        <v>4.1302565667484732</v>
      </c>
      <c r="QG15" s="87">
        <v>15971</v>
      </c>
      <c r="QH15" s="131">
        <f t="array" ref="QH15">INDEX('[24]Gross Exp for LGBF'!$A$3:$K$38,MATCH($A15,'[24]Gross Exp for LGBF'!$A$3:$A$38,0),MATCH(QH$1,'[24]Gross Exp for LGBF'!$A$3:$K$3,0))</f>
        <v>386683</v>
      </c>
      <c r="QI15" s="116">
        <f t="shared" si="38"/>
        <v>4.241263113490386</v>
      </c>
      <c r="QJ15" s="87">
        <v>16891</v>
      </c>
      <c r="QK15" s="87">
        <f t="array" ref="QK15">INDEX('[24]Gross Exp for LGBF'!$A$3:$K$38,MATCH($A15,'[24]Gross Exp for LGBF'!$A$3:$A$38,0),MATCH(QK$1,'[24]Gross Exp for LGBF'!$A$3:$K$3,0))</f>
        <v>398254</v>
      </c>
      <c r="QL15" s="116">
        <f t="shared" si="39"/>
        <v>4.0063828711848988</v>
      </c>
      <c r="QM15" s="87">
        <v>16646</v>
      </c>
      <c r="QN15" s="87">
        <f t="array" ref="QN15">INDEX('[24]Gross Exp for LGBF'!$A$3:$K$38,MATCH($A15,'[24]Gross Exp for LGBF'!$A$3:$A$38,0),MATCH(QN$1,'[24]Gross Exp for LGBF'!$A$3:$K$3,0))</f>
        <v>415487</v>
      </c>
      <c r="QO15" s="116">
        <f t="shared" si="40"/>
        <v>4.4414778291521921</v>
      </c>
      <c r="QP15" s="87">
        <v>18232</v>
      </c>
      <c r="QQ15" s="87">
        <f t="array" ref="QQ15">INDEX('[24]Gross Exp for LGBF'!$A$3:$K$38,MATCH($A15,'[24]Gross Exp for LGBF'!$A$3:$A$38,0),MATCH(QQ$1,'[24]Gross Exp for LGBF'!$A$3:$K$3,0))</f>
        <v>410494</v>
      </c>
      <c r="QR15" s="116">
        <f t="shared" si="41"/>
        <v>3.9079756103533558</v>
      </c>
      <c r="QS15" s="87">
        <f>INDEX('[2]All Previous Years'!$A$1:$EX$34,MATCH($A15,'[2]All Previous Years'!$A$1:$A$34,0),MATCH(QS$1,'[2]All Previous Years'!$A$1:$EX$1,0))</f>
        <v>15959</v>
      </c>
      <c r="QT15" s="87">
        <f t="array" ref="QT15">INDEX('[24]Gross Exp for LGBF'!$A$3:$K$38,MATCH($A15,'[24]Gross Exp for LGBF'!$A$3:$A$38,0),MATCH(QT$1,'[24]Gross Exp for LGBF'!$A$3:$K$3,0))</f>
        <v>408370</v>
      </c>
      <c r="QU15" s="88">
        <f t="shared" si="42"/>
        <v>3.2520752840365708</v>
      </c>
      <c r="QV15" s="32">
        <f>INDEX([4]Sheet1!$A$1:$CJ$34, MATCH($A15, [4]Sheet1!$A$1:$A$34, 0), MATCH(QV$1, [4]Sheet1!$A$1:$CJ$1, 0))</f>
        <v>13602</v>
      </c>
      <c r="QW15" s="32">
        <f t="array" ref="QW15">INDEX('[24]Gross Exp for LGBF'!$A$3:$K$38,MATCH($A15,'[24]Gross Exp for LGBF'!$A$3:$A$38,0),MATCH(QW$1,'[24]Gross Exp for LGBF'!$A$3:$K$3,0))</f>
        <v>418256</v>
      </c>
      <c r="QX15" s="88">
        <f t="shared" si="43"/>
        <v>3.1473070945285668</v>
      </c>
      <c r="QY15" s="88">
        <f>INDEX('[6]Finance Indicators'!$B$3:$BO$35,MATCH($A15,'[6]Finance Indicators'!$A$3:$A$35,0),MATCH(QY$1,'[6]Finance Indicators'!$B$2:$BO$2,0))</f>
        <v>13527</v>
      </c>
      <c r="QZ15" s="88">
        <f t="array" ref="QZ15">INDEX('[24]Gross Exp for LGBF'!$A$3:$K$38,MATCH($A15,'[24]Gross Exp for LGBF'!$A$3:$A$38,0),MATCH(QZ$1,'[24]Gross Exp for LGBF'!$A$3:$K$3,0))</f>
        <v>429796</v>
      </c>
      <c r="RA15" s="250">
        <f t="array" ref="RA15">INDEX('[7]Finance Indicators'!$A$2:$BO$35,MATCH($A15,'[7]Finance Indicators'!$A$2:$A$35,0),MATCH(RA$1,'[7]Finance Indicators'!$A$2:$BO$2,0))</f>
        <v>3.4522536652980453</v>
      </c>
      <c r="RB15" s="250">
        <f t="array" ref="RB15">INDEX('[7]Finance Indicators'!$A$2:$BO$35,MATCH($A15,'[7]Finance Indicators'!$A$2:$A$35,0),MATCH(RB$1,'[7]Finance Indicators'!$A$2:$BO$2,0))</f>
        <v>15143</v>
      </c>
      <c r="RC15" s="250">
        <f t="array" ref="RC15">INDEX('[7]Finance Indicators'!$A$2:$BO$35,MATCH($A15,'[7]Finance Indicators'!$A$2:$A$35,0),MATCH(RC$1,'[7]Finance Indicators'!$A$2:$BO$2,0))</f>
        <v>438641</v>
      </c>
      <c r="RD15" s="115">
        <f>INDEX('[25]Corporate Management'!$B$6:$EY$40,MATCH($A15,'[25]Corporate Management'!$B$6:$B$40,0),MATCH(RD$1,'[25]Corporate Management'!$B$40:$EY$40,0))</f>
        <v>42.729970326409493</v>
      </c>
      <c r="RE15" s="131">
        <f>INDEX('[25]Corporate Management'!$B$6:$EY$40,MATCH($A15,'[25]Corporate Management'!$B$6:$B$40,0),MATCH(RE$1,'[25]Corporate Management'!$B$40:$EY$40,0))</f>
        <v>144</v>
      </c>
      <c r="RF15" s="131">
        <f>INDEX('[25]Corporate Management'!$B$6:$EY$40,MATCH($A15,'[25]Corporate Management'!$B$6:$B$40,0),MATCH(RF$1,'[25]Corporate Management'!$B$40:$EY$40,0))</f>
        <v>337</v>
      </c>
      <c r="RG15" s="116">
        <f>INDEX('[25]Corporate Management'!$B$6:$EY$40,MATCH($A15,'[25]Corporate Management'!$B$6:$B$40,0),MATCH(RG$1,'[25]Corporate Management'!$B$40:$EY$40,0))</f>
        <v>42.244224422442244</v>
      </c>
      <c r="RH15" s="131">
        <f>INDEX('[25]Corporate Management'!$B$6:$EY$40,MATCH($A15,'[25]Corporate Management'!$B$6:$B$40,0),MATCH(RH$1,'[25]Corporate Management'!$B$40:$EY$40,0))</f>
        <v>128</v>
      </c>
      <c r="RI15" s="131">
        <f>INDEX('[25]Corporate Management'!$B$6:$EY$40,MATCH($A15,'[25]Corporate Management'!$B$6:$B$40,0),MATCH(RI$1,'[25]Corporate Management'!$B$40:$EY$40,0))</f>
        <v>303</v>
      </c>
      <c r="RJ15" s="116">
        <f>INDEX('[25]Corporate Management'!$B$6:$EY$40,MATCH($A15,'[25]Corporate Management'!$B$6:$B$40,0),MATCH(RJ$1,'[25]Corporate Management'!$B$40:$EY$40,0))</f>
        <v>47.109826589595379</v>
      </c>
      <c r="RK15" s="131">
        <f>INDEX('[25]Corporate Management'!$B$6:$EY$40,MATCH($A15,'[25]Corporate Management'!$B$6:$B$40,0),MATCH(RK$1,'[25]Corporate Management'!$B$40:$EY$40,0))</f>
        <v>163</v>
      </c>
      <c r="RL15" s="131">
        <f>INDEX('[25]Corporate Management'!$B$6:$EY$40,MATCH($A15,'[25]Corporate Management'!$B$6:$B$40,0),MATCH(RL$1,'[25]Corporate Management'!$B$40:$EY$40,0))</f>
        <v>346</v>
      </c>
      <c r="RM15" s="116">
        <f>INDEX('[26]All Data'!$A$1:$Y$34,MATCH($A15,'[26]All Data'!$A$1:$A$34,0),MATCH(RM$1,'[26]All Data'!$A$1:$Y$1,0))</f>
        <v>52.083333333333336</v>
      </c>
      <c r="RN15" s="131">
        <f>INDEX('[26]All Data'!$A$1:$Y$34,MATCH($A15,'[26]All Data'!$A$1:$A$34,0),MATCH(RN$1,'[26]All Data'!$A$1:$Y$1,0))</f>
        <v>175</v>
      </c>
      <c r="RO15" s="131">
        <f>INDEX('[26]All Data'!$A$1:$Y$34,MATCH($A15,'[26]All Data'!$A$1:$A$34,0),MATCH(RO$1,'[26]All Data'!$A$1:$Y$1,0))</f>
        <v>336</v>
      </c>
      <c r="RP15" s="116">
        <f>INDEX('[27]All Data'!$A$1:$Y$34,MATCH($A15,'[27]All Data'!$A$1:$A$34,0),MATCH(RP$1,'[27]All Data'!$A$1:$Y$1,0))</f>
        <v>48.75</v>
      </c>
      <c r="RQ15" s="131">
        <f>INDEX('[27]All Data'!$A$1:$Y$34,MATCH($A15,'[27]All Data'!$A$1:$A$34,0),MATCH(RQ$1,'[27]All Data'!$A$1:$Y$1,0))</f>
        <v>156</v>
      </c>
      <c r="RR15" s="131">
        <f>INDEX('[27]All Data'!$A$1:$Y$34,MATCH($A15,'[27]All Data'!$A$1:$A$34,0),MATCH(RR$1,'[27]All Data'!$A$1:$Y$1,0))</f>
        <v>320</v>
      </c>
      <c r="RS15" s="116">
        <f>INDEX('[28]All Data'!$A$1:$AB$34,MATCH($A15,'[28]All Data'!$A$1:$A$34,0),MATCH(RS$1,'[28]All Data'!$A$1:$AB$1,0))</f>
        <v>49.270072992700733</v>
      </c>
      <c r="RT15" s="131">
        <f>INDEX('[28]All Data'!$A$1:$AB$34,MATCH($A15,'[28]All Data'!$A$1:$A$34,0),MATCH(RT$1,'[28]All Data'!$A$1:$AB$1,0))</f>
        <v>135</v>
      </c>
      <c r="RU15" s="131">
        <f>INDEX('[28]All Data'!$A$1:$AB$34,MATCH($A15,'[28]All Data'!$A$1:$A$34,0),MATCH(RU$1,'[28]All Data'!$A$1:$AB$1,0))</f>
        <v>274</v>
      </c>
      <c r="RV15" s="116">
        <f>INDEX('[29]SPI Raw Data 1617'!$A$3:$AN$37,MATCH($A15,'[29]SPI Raw Data 1617'!$A$3:$A$37,0),MATCH(RV$1,'[29]SPI Raw Data 1617'!$A$37:$AN$37,0))</f>
        <v>48.675496688741724</v>
      </c>
      <c r="RW15" s="131">
        <f>INDEX('[29]SPI Raw Data 1617'!$A$3:$AN$37,MATCH($A15,'[29]SPI Raw Data 1617'!$A$3:$A$37,0),MATCH(RW$1,'[29]SPI Raw Data 1617'!$A$37:$AN$37,0))</f>
        <v>147</v>
      </c>
      <c r="RX15" s="131">
        <f>INDEX('[29]SPI Raw Data 1617'!$A$3:$AN$37,MATCH($A15,'[29]SPI Raw Data 1617'!$A$3:$A$37,0),MATCH(RX$1,'[29]SPI Raw Data 1617'!$A$37:$AN$37,0))</f>
        <v>302</v>
      </c>
      <c r="RY15" s="116">
        <f>INDEX('[30]SPI Raw Data 1718'!$A$3:$AN$37,MATCH($A15,'[30]SPI Raw Data 1718'!$A$3:$A$37,0),MATCH(RY$1,'[30]SPI Raw Data 1718'!$A$37:$AN$37,0))</f>
        <v>48.829431438127088</v>
      </c>
      <c r="RZ15" s="197">
        <f>INDEX('[30]SPI Raw Data 1718'!$A$3:$AN$37,MATCH($A15,'[30]SPI Raw Data 1718'!$A$3:$A$37,0),MATCH(RZ$1,'[30]SPI Raw Data 1718'!$A$37:$AN$37,0))</f>
        <v>146</v>
      </c>
      <c r="SA15" s="197">
        <f>INDEX('[30]SPI Raw Data 1718'!$A$3:$AN$37,MATCH($A15,'[30]SPI Raw Data 1718'!$A$3:$A$37,0),MATCH(SA$1,'[30]SPI Raw Data 1718'!$A$37:$AN$37,0))</f>
        <v>299</v>
      </c>
      <c r="SB15" s="116">
        <f>INDEX('[31]SPI Raw Data 1819'!$A$1:$AN$37,MATCH($A15,'[31]SPI Raw Data 1819'!$A$1:$A$37,0),MATCH(SB$1,'[31]SPI Raw Data 1819'!$A$37:$AN$37,0))</f>
        <v>49.333333333333336</v>
      </c>
      <c r="SC15" s="197">
        <f>INDEX('[31]SPI Raw Data 1819'!$A$1:$AN$37,MATCH($A15,'[31]SPI Raw Data 1819'!$A$1:$A$37,0),MATCH(SC$1,'[31]SPI Raw Data 1819'!$A$37:$AN$37,0))</f>
        <v>148</v>
      </c>
      <c r="SD15" s="225">
        <f>INDEX('[31]SPI Raw Data 1819'!$A$1:$AN$37,MATCH($A15,'[31]SPI Raw Data 1819'!$A$1:$A$37,0),MATCH(SD$1,'[31]SPI Raw Data 1819'!$A$37:$AN$37,0))</f>
        <v>300</v>
      </c>
      <c r="SE15" s="116">
        <f>INDEX('[32]SPI Raw Data 1920'!$A$1:$AN$35, MATCH($A15,'[32]SPI Raw Data 1920'!$A$1:$A$35,0),MATCH(SE$1,'[32]SPI Raw Data 1920'!$A$37:$AN$37,0))</f>
        <v>48.553054662379417</v>
      </c>
      <c r="SF15" s="116">
        <f>INDEX('[32]SPI Raw Data 1920'!$A$1:$AN$35, MATCH($A15,'[32]SPI Raw Data 1920'!$A$1:$A$35,0),MATCH(SF$1,'[32]SPI Raw Data 1920'!$A$37:$AN$37,0))</f>
        <v>151</v>
      </c>
      <c r="SG15" s="116">
        <f>INDEX('[32]SPI Raw Data 1920'!$A$1:$AN$35, MATCH($A15,'[32]SPI Raw Data 1920'!$A$1:$A$35,0),MATCH(SG$1,'[32]SPI Raw Data 1920'!$A$37:$AN$37,0))</f>
        <v>311</v>
      </c>
      <c r="SH15" s="115">
        <f>INDEX('[28]All Data'!$A$1:$AB$34,MATCH($A15,'[28]All Data'!$A$1:$A$34,0),MATCH(SH$1,'[28]All Data'!$A$1:$AB$1,0))</f>
        <v>6.5595716198125729</v>
      </c>
      <c r="SI15" s="135">
        <f>INDEX('[28]All Data'!$A$1:$AB$34,MATCH($A15,'[28]All Data'!$A$1:$A$34,0),MATCH(SI$1,'[28]All Data'!$A$1:$AB$1,0))</f>
        <v>13.96</v>
      </c>
      <c r="SJ15" s="135">
        <f>INDEX('[28]All Data'!$A$1:$AB$34,MATCH($A15,'[28]All Data'!$A$1:$A$34,0),MATCH(SJ$1,'[28]All Data'!$A$1:$AB$1,0))</f>
        <v>14.94</v>
      </c>
      <c r="SK15" s="116">
        <f>INDEX('[29]SPI Raw Data 1617'!$A$3:$AN$37,MATCH($A15,'[29]SPI Raw Data 1617'!$A$3:$A$37,0),MATCH(SK$1,'[29]SPI Raw Data 1617'!$A$37:$AN$37,0))</f>
        <v>4.7297297297297405</v>
      </c>
      <c r="SL15" s="135">
        <f>INDEX('[29]SPI Raw Data 1617'!$A$3:$AN$37,MATCH($A15,'[29]SPI Raw Data 1617'!$A$3:$A$37,0),MATCH(SL$1,'[29]SPI Raw Data 1617'!$A$37:$AN$37,0))</f>
        <v>14.1</v>
      </c>
      <c r="SM15" s="135">
        <f>INDEX('[29]SPI Raw Data 1617'!$A$3:$AN$37,MATCH($A15,'[29]SPI Raw Data 1617'!$A$3:$A$37,0),MATCH(SM$1,'[29]SPI Raw Data 1617'!$A$37:$AN$37,0))</f>
        <v>14.8</v>
      </c>
      <c r="SN15" s="116">
        <f>INDEX('[30]SPI Raw Data 1718'!$A$3:$AN$37,MATCH($A15,'[30]SPI Raw Data 1718'!$A$3:$A$37,0),MATCH(SN$1,'[30]SPI Raw Data 1718'!$A$37:$AN$37,0))</f>
        <v>4.0522875816993604</v>
      </c>
      <c r="SO15" s="135">
        <f>INDEX('[30]SPI Raw Data 1718'!$A$3:$AN$37,MATCH($A15,'[30]SPI Raw Data 1718'!$A$3:$A$37,0),MATCH(SO$1,'[30]SPI Raw Data 1718'!$A$37:$AN$37,0))</f>
        <v>14.68</v>
      </c>
      <c r="SP15" s="135">
        <f>INDEX('[30]SPI Raw Data 1718'!$A$3:$AN$37,MATCH($A15,'[30]SPI Raw Data 1718'!$A$3:$A$37,0),MATCH(SP$1,'[30]SPI Raw Data 1718'!$A$37:$AN$37,0))</f>
        <v>15.3</v>
      </c>
      <c r="SQ15" s="116">
        <f>INDEX('[31]SPI Raw Data 1819'!$A$1:$AN$37,MATCH($A15,'[31]SPI Raw Data 1819'!$A$1:$A$37,0),MATCH(SQ$1,'[31]SPI Raw Data 1819'!$A$37:$AN$37,0))</f>
        <v>5.1889814221652699</v>
      </c>
      <c r="SR15" s="213">
        <f>INDEX('[31]SPI Raw Data 1819'!$A$1:$AN$37,MATCH($A15,'[31]SPI Raw Data 1819'!$A$1:$A$37,0),MATCH(SR$1,'[31]SPI Raw Data 1819'!$A$37:$AN$37,0))</f>
        <v>14.8</v>
      </c>
      <c r="SS15" s="228">
        <f>INDEX('[31]SPI Raw Data 1819'!$A$1:$AN$37,MATCH($A15,'[31]SPI Raw Data 1819'!$A$1:$A$37,0),MATCH(SS$1,'[31]SPI Raw Data 1819'!$A$37:$AN$37,0))</f>
        <v>15.61</v>
      </c>
      <c r="ST15" s="116">
        <f>INDEX('[32]SPI Raw Data 1920'!$A$1:$AN$35, MATCH($A15,'[32]SPI Raw Data 1920'!$A$1:$A$35,0),MATCH(ST$1,'[32]SPI Raw Data 1920'!$A$37:$AN$37,0))</f>
        <v>4.5984058859595223</v>
      </c>
      <c r="SU15" s="116">
        <f>INDEX('[32]SPI Raw Data 1920'!$A$1:$AN$35, MATCH($A15,'[32]SPI Raw Data 1920'!$A$1:$A$35,0),MATCH(SU$1,'[32]SPI Raw Data 1920'!$A$37:$AN$37,0))</f>
        <v>15.56</v>
      </c>
      <c r="SV15" s="116">
        <f>INDEX('[32]SPI Raw Data 1920'!$A$1:$AN$35, MATCH($A15,'[32]SPI Raw Data 1920'!$A$1:$A$35,0),MATCH(SV$1,'[32]SPI Raw Data 1920'!$A$37:$AN$37,0))</f>
        <v>16.309999999999999</v>
      </c>
      <c r="SW15" s="115">
        <f>INDEX('[25]Corporate Management'!$B$6:$EY$40,MATCH($A15,'[25]Corporate Management'!$B$6:$B$40,0),MATCH(SW$1,'[25]Corporate Management'!$B$40:$EY$40,0))</f>
        <v>10.103505936907187</v>
      </c>
      <c r="SX15" s="131">
        <f>INDEX('[25]Corporate Management'!$B$6:$EY$40,MATCH($A15,'[25]Corporate Management'!$B$6:$B$40,0),MATCH(SX$1,'[25]Corporate Management'!$B$40:$EY$40,0))</f>
        <v>719016</v>
      </c>
      <c r="SY15" s="131">
        <f>INDEX('[25]Corporate Management'!$B$6:$EY$40,MATCH($A15,'[25]Corporate Management'!$B$6:$B$40,0),MATCH(SY$1,'[25]Corporate Management'!$B$40:$EY$40,0))</f>
        <v>71165</v>
      </c>
      <c r="SZ15" s="116">
        <f>INDEX('[25]Corporate Management'!$B$6:$EY$40,MATCH($A15,'[25]Corporate Management'!$B$6:$B$40,0),MATCH(SZ$1,'[25]Corporate Management'!$B$40:$EY$40,0))</f>
        <v>9.8304051881979682</v>
      </c>
      <c r="TA15" s="131">
        <f>INDEX('[25]Corporate Management'!$B$6:$EY$40,MATCH($A15,'[25]Corporate Management'!$B$6:$B$40,0),MATCH(TA$1,'[25]Corporate Management'!$B$40:$EY$40,0))</f>
        <v>703336</v>
      </c>
      <c r="TB15" s="131">
        <f>INDEX('[25]Corporate Management'!$B$6:$EY$40,MATCH($A15,'[25]Corporate Management'!$B$6:$B$40,0),MATCH(TB$1,'[25]Corporate Management'!$B$40:$EY$40,0))</f>
        <v>71547</v>
      </c>
      <c r="TC15" s="116">
        <f>INDEX('[25]Corporate Management'!$B$6:$EY$40,MATCH($A15,'[25]Corporate Management'!$B$6:$B$40,0),MATCH(TC$1,'[25]Corporate Management'!$B$40:$EY$40,0))</f>
        <v>11.25508615897721</v>
      </c>
      <c r="TD15" s="131">
        <f>INDEX('[25]Corporate Management'!$B$6:$EY$40,MATCH($A15,'[25]Corporate Management'!$B$6:$B$40,0),MATCH(TD$1,'[25]Corporate Management'!$B$40:$EY$40,0))</f>
        <v>809916</v>
      </c>
      <c r="TE15" s="131">
        <f>INDEX('[25]Corporate Management'!$B$6:$EY$40,MATCH($A15,'[25]Corporate Management'!$B$6:$B$40,0),MATCH(TE$1,'[25]Corporate Management'!$B$40:$EY$40,0))</f>
        <v>71960</v>
      </c>
      <c r="TF15" s="116">
        <f>INDEX('[26]All Data'!$A$1:$Y$34,MATCH($A15,'[26]All Data'!$A$1:$A$34,0),MATCH(TF$1,'[26]All Data'!$A$1:$Y$1,0))</f>
        <v>9.3888167348292253</v>
      </c>
      <c r="TG15" s="131">
        <f>INDEX('[26]All Data'!$A$1:$Y$34,MATCH($A15,'[26]All Data'!$A$1:$A$34,0),MATCH(TG$1,'[26]All Data'!$A$1:$Y$1,0))</f>
        <v>679525</v>
      </c>
      <c r="TH15" s="131">
        <f>INDEX('[26]All Data'!$A$1:$Y$34,MATCH($A15,'[26]All Data'!$A$1:$A$34,0),MATCH(TH$1,'[26]All Data'!$A$1:$Y$1,0))</f>
        <v>72376</v>
      </c>
      <c r="TI15" s="116">
        <f>INDEX('[27]All Data'!$A$1:$Y$34,MATCH($A15,'[27]All Data'!$A$1:$A$34,0),MATCH(TI$1,'[27]All Data'!$A$1:$Y$1,0))</f>
        <v>7.747981964449683</v>
      </c>
      <c r="TJ15" s="131">
        <f>INDEX('[27]All Data'!$A$1:$Y$34,MATCH($A15,'[27]All Data'!$A$1:$A$34,0),MATCH(TJ$1,'[27]All Data'!$A$1:$Y$1,0))</f>
        <v>565347</v>
      </c>
      <c r="TK15" s="131">
        <f>INDEX('[27]All Data'!$A$1:$Y$34,MATCH($A15,'[27]All Data'!$A$1:$A$34,0),MATCH(TK$1,'[27]All Data'!$A$1:$Y$1,0))</f>
        <v>72967</v>
      </c>
      <c r="TL15" s="116">
        <f>INDEX('[28]All Data'!$A$1:$AB$34,MATCH($A15,'[28]All Data'!$A$1:$A$34,0),MATCH(TL$1,'[28]All Data'!$A$1:$AB$1,0))</f>
        <v>8.788833632262623</v>
      </c>
      <c r="TM15" s="131">
        <f>INDEX('[28]All Data'!$A$1:$AB$34,MATCH($A15,'[28]All Data'!$A$1:$A$34,0),MATCH(TM$1,'[28]All Data'!$A$1:$AB$1,0))</f>
        <v>646823</v>
      </c>
      <c r="TN15" s="131">
        <f>INDEX('[28]All Data'!$A$1:$AB$34,MATCH($A15,'[28]All Data'!$A$1:$A$34,0),MATCH(TN$1,'[28]All Data'!$A$1:$AB$1,0))</f>
        <v>73596</v>
      </c>
      <c r="TO15" s="116">
        <f>INDEX('[29]SPI Raw Data 1617'!$A$3:$AN$37,MATCH($A15,'[29]SPI Raw Data 1617'!$A$3:$A$37,0),MATCH(TO$1,'[29]SPI Raw Data 1617'!$A$37:$AN$37,0))</f>
        <v>8.1177216898366851</v>
      </c>
      <c r="TP15" s="131">
        <f>INDEX('[29]SPI Raw Data 1617'!$A$3:$AN$37,MATCH($A15,'[29]SPI Raw Data 1617'!$A$3:$A$37,0),MATCH(TP$1,'[29]SPI Raw Data 1617'!$A$37:$AN$37,0))</f>
        <v>601442</v>
      </c>
      <c r="TQ15" s="131">
        <f>INDEX('[29]SPI Raw Data 1617'!$A$3:$AN$37,MATCH($A15,'[29]SPI Raw Data 1617'!$A$3:$A$37,0),MATCH(TQ$1,'[29]SPI Raw Data 1617'!$A$37:$AN$37,0))</f>
        <v>74090</v>
      </c>
      <c r="TR15" s="116">
        <f>INDEX('[30]SPI Raw Data 1718'!$A$3:$AN$37,MATCH($A15,'[30]SPI Raw Data 1718'!$A$3:$A$37,0),MATCH(TR$1,'[30]SPI Raw Data 1718'!$A$37:$AN$37,0))</f>
        <v>6.5694021746416933</v>
      </c>
      <c r="TS15" s="131">
        <f>INDEX('[30]SPI Raw Data 1718'!$A$3:$AN$37,MATCH($A15,'[30]SPI Raw Data 1718'!$A$3:$A$37,0),MATCH(TS$1,'[30]SPI Raw Data 1718'!$A$37:$AN$37,0))</f>
        <v>489992</v>
      </c>
      <c r="TT15" s="131">
        <f>INDEX('[30]SPI Raw Data 1718'!$A$3:$AN$37,MATCH($A15,'[30]SPI Raw Data 1718'!$A$3:$A$37,0),MATCH(TT$1,'[30]SPI Raw Data 1718'!$A$37:$AN$37,0))</f>
        <v>74587</v>
      </c>
      <c r="TU15" s="116">
        <f>INDEX('[31]SPI Raw Data 1819'!$A$1:$AN$37,MATCH($A15,'[31]SPI Raw Data 1819'!$A$1:$A$37,0),MATCH(TU$1,'[31]SPI Raw Data 1819'!$A$37:$AN$37,0))</f>
        <v>6.5970318265989905</v>
      </c>
      <c r="TV15" s="197">
        <f>INDEX('[31]SPI Raw Data 1819'!$A$1:$AN$37,MATCH($A15,'[31]SPI Raw Data 1819'!$A$1:$A$37,0),MATCH(TV$1,'[31]SPI Raw Data 1819'!$A$37:$AN$37,0))</f>
        <v>495193</v>
      </c>
      <c r="TW15" s="197">
        <f>INDEX('[31]SPI Raw Data 1819'!$A$1:$AN$37,MATCH($A15,'[31]SPI Raw Data 1819'!$A$1:$A$37,0),MATCH(TW$1,'[31]SPI Raw Data 1819'!$A$37:$AN$37,0))</f>
        <v>75063</v>
      </c>
      <c r="TX15" s="116">
        <f>INDEX('[32]SPI Raw Data 1920'!$A$1:$AN$35, MATCH($A15,'[32]SPI Raw Data 1920'!$A$1:$A$35,0),MATCH(TX$1,'[32]SPI Raw Data 1920'!$A$37:$AN$37,0))</f>
        <v>4.9163784306709601</v>
      </c>
      <c r="TY15" s="116">
        <f>INDEX('[32]SPI Raw Data 1920'!$A$1:$AN$35, MATCH($A15,'[32]SPI Raw Data 1920'!$A$1:$A$35,0),MATCH(TY$1,'[32]SPI Raw Data 1920'!$A$37:$AN$37,0))</f>
        <v>370985</v>
      </c>
      <c r="TZ15" s="116">
        <f>INDEX('[32]SPI Raw Data 1920'!$A$1:$AN$35, MATCH($A15,'[32]SPI Raw Data 1920'!$A$1:$A$35,0),MATCH(TZ$1,'[32]SPI Raw Data 1920'!$A$37:$AN$37,0))</f>
        <v>75459</v>
      </c>
      <c r="UA15" s="133">
        <f>(SW15*100)/Deflators!$B$2</f>
        <v>11.90216743001473</v>
      </c>
      <c r="UB15" s="116">
        <f>(SZ15*100)/Deflators!$B$3</f>
        <v>11.407494099299672</v>
      </c>
      <c r="UC15" s="116">
        <f>(TC15*100)/Deflators!$B$4</f>
        <v>12.799044495787419</v>
      </c>
      <c r="UD15" s="116">
        <f>(TF15*100)/Deflators!$B$5</f>
        <v>10.487605818315606</v>
      </c>
      <c r="UE15" s="116">
        <f>(TI15*100)/Deflators!$B$6</f>
        <v>8.5370250408778592</v>
      </c>
      <c r="UF15" s="116">
        <f>(TL15*100)/Deflators!$B$7</f>
        <v>9.6054978633539054</v>
      </c>
      <c r="UG15" s="116">
        <f>(TO15*100)/Deflators!$B$8</f>
        <v>8.6577580030339281</v>
      </c>
      <c r="UH15" s="116">
        <f>(TR15*100)/Deflators!$B$9</f>
        <v>6.885202306219929</v>
      </c>
      <c r="UI15" s="116">
        <f>(TU15*100)/Deflators!$B$10</f>
        <v>6.7582066064034549</v>
      </c>
      <c r="UJ15" s="248">
        <f>(TX15*100)/Deflators!$B$11</f>
        <v>4.9163784306709601</v>
      </c>
      <c r="UK15" s="115">
        <f>INDEX('[25]Corporate Management'!$B$6:$EY$40,MATCH($A15,'[25]Corporate Management'!$B$6:$B$40,0),MATCH(UK$1,'[25]Corporate Management'!$B$40:$EY$40,0))</f>
        <v>4.6533742331288339</v>
      </c>
      <c r="UL15" s="131">
        <f>INDEX('[25]Corporate Management'!$B$6:$EY$40,MATCH($A15,'[25]Corporate Management'!$B$6:$B$40,0),MATCH(UL$1,'[25]Corporate Management'!$B$40:$EY$40,0))</f>
        <v>7585</v>
      </c>
      <c r="UM15" s="131">
        <f>INDEX('[25]Corporate Management'!$B$6:$EY$40,MATCH($A15,'[25]Corporate Management'!$B$6:$B$40,0),MATCH(UM$1,'[25]Corporate Management'!$B$40:$EY$40,0))</f>
        <v>1630</v>
      </c>
      <c r="UN15" s="116">
        <f>INDEX('[25]Corporate Management'!$B$6:$EY$40,MATCH($A15,'[25]Corporate Management'!$B$6:$B$40,0),MATCH(UN$1,'[25]Corporate Management'!$B$40:$EY$40,0))</f>
        <v>4.1593600849058072</v>
      </c>
      <c r="UO15" s="131">
        <f>INDEX('[25]Corporate Management'!$B$6:$EY$40,MATCH($A15,'[25]Corporate Management'!$B$6:$B$40,0),MATCH(UO$1,'[25]Corporate Management'!$B$40:$EY$40,0))</f>
        <v>6662.3590000000004</v>
      </c>
      <c r="UP15" s="131">
        <f>INDEX('[25]Corporate Management'!$B$6:$EY$40,MATCH($A15,'[25]Corporate Management'!$B$6:$B$40,0),MATCH(UP$1,'[25]Corporate Management'!$B$40:$EY$40,0))</f>
        <v>1601.7750000000001</v>
      </c>
      <c r="UQ15" s="116">
        <f>INDEX('[25]Corporate Management'!$B$6:$EY$40,MATCH($A15,'[25]Corporate Management'!$B$6:$B$40,0),MATCH(UQ$1,'[25]Corporate Management'!$B$40:$EY$40,0))</f>
        <v>4.8980099502487562</v>
      </c>
      <c r="UR15" s="131">
        <f>INDEX('[25]Corporate Management'!$B$6:$EY$40,MATCH($A15,'[25]Corporate Management'!$B$6:$B$40,0),MATCH(UR$1,'[25]Corporate Management'!$B$40:$EY$40,0))</f>
        <v>7876</v>
      </c>
      <c r="US15" s="131">
        <f>INDEX('[25]Corporate Management'!$B$6:$EY$40,MATCH($A15,'[25]Corporate Management'!$B$6:$B$40,0),MATCH(US$1,'[25]Corporate Management'!$B$40:$EY$40,0))</f>
        <v>1608</v>
      </c>
      <c r="UT15" s="116">
        <f>INDEX('[26]All Data'!$A$1:$Y$34,MATCH($A15,'[26]All Data'!$A$1:$A$34,0),MATCH(UT$1,'[26]All Data'!$A$1:$Y$1,0))</f>
        <v>4.3386699507389164</v>
      </c>
      <c r="UU15" s="131">
        <f>INDEX('[26]All Data'!$A$1:$Y$34,MATCH($A15,'[26]All Data'!$A$1:$A$34,0),MATCH(UU$1,'[26]All Data'!$A$1:$Y$1,0))</f>
        <v>7046</v>
      </c>
      <c r="UV15" s="131">
        <f>INDEX('[26]All Data'!$A$1:$Y$34,MATCH($A15,'[26]All Data'!$A$1:$A$34,0),MATCH(UV$1,'[26]All Data'!$A$1:$Y$1,0))</f>
        <v>1624</v>
      </c>
      <c r="UW15" s="116">
        <f>INDEX('[27]All Data'!$A$1:$Y$34,MATCH($A15,'[27]All Data'!$A$1:$A$34,0),MATCH(UW$1,'[27]All Data'!$A$1:$Y$1,0))</f>
        <v>4.7609756097560973</v>
      </c>
      <c r="UX15" s="131">
        <f>INDEX('[27]All Data'!$A$1:$Y$34,MATCH($A15,'[27]All Data'!$A$1:$A$34,0),MATCH(UX$1,'[27]All Data'!$A$1:$Y$1,0))</f>
        <v>7808</v>
      </c>
      <c r="UY15" s="131">
        <f>INDEX('[27]All Data'!$A$1:$Y$34,MATCH($A15,'[27]All Data'!$A$1:$A$34,0),MATCH(UY$1,'[27]All Data'!$A$1:$Y$1,0))</f>
        <v>1640</v>
      </c>
      <c r="UZ15" s="116">
        <f>INDEX('[28]All Data'!$A$1:$AB$34,MATCH($A15,'[28]All Data'!$A$1:$A$34,0),MATCH(UZ$1,'[28]All Data'!$A$1:$AB$1,0))</f>
        <v>4.7254423428920074</v>
      </c>
      <c r="VA15" s="131">
        <f>INDEX('[28]All Data'!$A$1:$AB$34,MATCH($A15,'[28]All Data'!$A$1:$A$34,0),MATCH(VA$1,'[28]All Data'!$A$1:$AB$1,0))</f>
        <v>7745</v>
      </c>
      <c r="VB15" s="131">
        <f>INDEX('[28]All Data'!$A$1:$AB$34,MATCH($A15,'[28]All Data'!$A$1:$A$34,0),MATCH(VB$1,'[28]All Data'!$A$1:$AB$1,0))</f>
        <v>1639</v>
      </c>
      <c r="VC15" s="116">
        <f>INDEX('[29]SPI Raw Data 1617'!$A$3:$AN$37,MATCH($A15,'[29]SPI Raw Data 1617'!$A$3:$A$37,0),MATCH(VC$1,'[29]SPI Raw Data 1617'!$A$37:$AN$37,0))</f>
        <v>5.2</v>
      </c>
      <c r="VD15" s="131">
        <f>INDEX('[29]SPI Raw Data 1617'!$A$3:$AN$37,MATCH($A15,'[29]SPI Raw Data 1617'!$A$3:$A$37,0),MATCH(VD$1,'[29]SPI Raw Data 1617'!$A$37:$AN$37,0))</f>
        <v>8652</v>
      </c>
      <c r="VE15" s="131">
        <f>INDEX('[29]SPI Raw Data 1617'!$A$3:$AN$37,MATCH($A15,'[29]SPI Raw Data 1617'!$A$3:$A$37,0),MATCH(VE$1,'[29]SPI Raw Data 1617'!$A$37:$AN$37,0))</f>
        <v>1656</v>
      </c>
      <c r="VF15" s="116">
        <f>INDEX('[30]SPI Raw Data 1718'!$A$3:$AN$37,MATCH($A15,'[30]SPI Raw Data 1718'!$A$3:$A$37,0),MATCH(VF$1,'[30]SPI Raw Data 1718'!$A$37:$AN$37,0))</f>
        <v>4.4897480960749849</v>
      </c>
      <c r="VG15" s="131">
        <f>INDEX('[30]SPI Raw Data 1718'!$A$3:$AN$37,MATCH($A15,'[30]SPI Raw Data 1718'!$A$3:$A$37,0),MATCH(VG$1,'[30]SPI Raw Data 1718'!$A$37:$AN$37,0))</f>
        <v>7664</v>
      </c>
      <c r="VH15" s="131">
        <f>INDEX('[30]SPI Raw Data 1718'!$A$3:$AN$37,MATCH($A15,'[30]SPI Raw Data 1718'!$A$3:$A$37,0),MATCH(VH$1,'[30]SPI Raw Data 1718'!$A$37:$AN$37,0))</f>
        <v>1707</v>
      </c>
      <c r="VI15" s="116">
        <f>INDEX('[31]SPI Raw Data 1819'!$A$1:$AN$37,MATCH($A15,'[31]SPI Raw Data 1819'!$A$1:$A$37,0),MATCH(VI$1,'[31]SPI Raw Data 1819'!$A$37:$AN$37,0))</f>
        <v>4.6848912404467962</v>
      </c>
      <c r="VJ15" s="197">
        <f>INDEX('[31]SPI Raw Data 1819'!$A$1:$AN$37,MATCH($A15,'[31]SPI Raw Data 1819'!$A$1:$A$37,0),MATCH(VJ$1,'[31]SPI Raw Data 1819'!$A$37:$AN$37,0))</f>
        <v>7969</v>
      </c>
      <c r="VK15" s="225">
        <f>INDEX('[31]SPI Raw Data 1819'!$A$1:$AN$37,MATCH($A15,'[31]SPI Raw Data 1819'!$A$1:$A$37,0),MATCH(VK$1,'[31]SPI Raw Data 1819'!$A$37:$AN$37,0))</f>
        <v>1701</v>
      </c>
      <c r="VL15" s="116">
        <f>INDEX('[32]SPI Raw Data 1920'!$A$1:$AN$35, MATCH($A15,'[32]SPI Raw Data 1920'!$A$1:$A$35,0),MATCH(VL$1,'[32]SPI Raw Data 1920'!$A$37:$AN$37,0))</f>
        <v>4.8829787234042552</v>
      </c>
      <c r="VM15" s="116">
        <f>INDEX('[32]SPI Raw Data 1920'!$A$1:$AN$35, MATCH($A15,'[32]SPI Raw Data 1920'!$A$1:$A$35,0),MATCH(VM$1,'[32]SPI Raw Data 1920'!$A$37:$AN$37,0))</f>
        <v>8262</v>
      </c>
      <c r="VN15" s="116">
        <f>INDEX('[32]SPI Raw Data 1920'!$A$1:$AN$35, MATCH($A15,'[32]SPI Raw Data 1920'!$A$1:$A$35,0),MATCH(VN$1,'[32]SPI Raw Data 1920'!$A$37:$AN$37,0))</f>
        <v>1692</v>
      </c>
      <c r="VO15" s="115">
        <f>INDEX('[25]Corporate Management'!$B$6:$EY$40,MATCH($A15,'[25]Corporate Management'!$B$6:$B$40,0),MATCH(VO$1,'[25]Corporate Management'!$B$40:$EY$40,0))</f>
        <v>10.706362494767685</v>
      </c>
      <c r="VP15" s="131">
        <f>INDEX('[25]Corporate Management'!$B$6:$EY$40,MATCH($A15,'[25]Corporate Management'!$B$6:$B$40,0),MATCH(VP$1,'[25]Corporate Management'!$B$40:$EY$40,0))</f>
        <v>51155</v>
      </c>
      <c r="VQ15" s="131">
        <f>INDEX('[25]Corporate Management'!$B$6:$EY$40,MATCH($A15,'[25]Corporate Management'!$B$6:$B$40,0),MATCH(VQ$1,'[25]Corporate Management'!$B$40:$EY$40,0))</f>
        <v>4778</v>
      </c>
      <c r="VR15" s="116">
        <f>INDEX('[25]Corporate Management'!$B$6:$EY$40,MATCH($A15,'[25]Corporate Management'!$B$6:$B$40,0),MATCH(VR$1,'[25]Corporate Management'!$B$40:$EY$40,0))</f>
        <v>10.217556446507702</v>
      </c>
      <c r="VS15" s="131">
        <f>INDEX('[25]Corporate Management'!$B$6:$EY$40,MATCH($A15,'[25]Corporate Management'!$B$6:$B$40,0),MATCH(VS$1,'[25]Corporate Management'!$B$40:$EY$40,0))</f>
        <v>48421</v>
      </c>
      <c r="VT15" s="131">
        <f>INDEX('[25]Corporate Management'!$B$6:$EY$40,MATCH($A15,'[25]Corporate Management'!$B$6:$B$40,0),MATCH(VT$1,'[25]Corporate Management'!$B$40:$EY$40,0))</f>
        <v>4739</v>
      </c>
      <c r="VU15" s="116">
        <f>INDEX('[25]Corporate Management'!$B$6:$EY$40,MATCH($A15,'[25]Corporate Management'!$B$6:$B$40,0),MATCH(VU$1,'[25]Corporate Management'!$B$40:$EY$40,0))</f>
        <v>11.466274427400714</v>
      </c>
      <c r="VV15" s="131">
        <f>INDEX('[25]Corporate Management'!$B$6:$EY$40,MATCH($A15,'[25]Corporate Management'!$B$6:$B$40,0),MATCH(VV$1,'[25]Corporate Management'!$B$40:$EY$40,0))</f>
        <v>54568</v>
      </c>
      <c r="VW15" s="131">
        <f>INDEX('[25]Corporate Management'!$B$6:$EY$40,MATCH($A15,'[25]Corporate Management'!$B$6:$B$40,0),MATCH(VW$1,'[25]Corporate Management'!$B$40:$EY$40,0))</f>
        <v>4759</v>
      </c>
      <c r="VX15" s="116">
        <f>INDEX('[26]All Data'!$A$1:$Y$34,MATCH($A15,'[26]All Data'!$A$1:$A$34,0),MATCH(VX$1,'[26]All Data'!$A$1:$Y$1,0))</f>
        <v>10.657639032458135</v>
      </c>
      <c r="VY15" s="131">
        <f>INDEX('[26]All Data'!$A$1:$Y$34,MATCH($A15,'[26]All Data'!$A$1:$A$34,0),MATCH(VY$1,'[26]All Data'!$A$1:$Y$1,0))</f>
        <v>51551</v>
      </c>
      <c r="VZ15" s="131">
        <f>INDEX('[26]All Data'!$A$1:$Y$34,MATCH($A15,'[26]All Data'!$A$1:$A$34,0),MATCH(VZ$1,'[26]All Data'!$A$1:$Y$1,0))</f>
        <v>4837</v>
      </c>
      <c r="WA15" s="116">
        <f>INDEX('[27]All Data'!$A$1:$Y$34,MATCH($A15,'[27]All Data'!$A$1:$A$34,0),MATCH(WA$1,'[27]All Data'!$A$1:$Y$1,0))</f>
        <v>11.478879043890377</v>
      </c>
      <c r="WB15" s="131">
        <f>INDEX('[27]All Data'!$A$1:$Y$34,MATCH($A15,'[27]All Data'!$A$1:$A$34,0),MATCH(WB$1,'[27]All Data'!$A$1:$Y$1,0))</f>
        <v>55707</v>
      </c>
      <c r="WC15" s="131">
        <f>INDEX('[27]All Data'!$A$1:$Y$34,MATCH($A15,'[27]All Data'!$A$1:$A$34,0),MATCH(WC$1,'[27]All Data'!$A$1:$Y$1,0))</f>
        <v>4853</v>
      </c>
      <c r="WD15" s="116">
        <f>INDEX('[28]All Data'!$A$1:$AB$34,MATCH($A15,'[28]All Data'!$A$1:$A$34,0),MATCH(WD$1,'[28]All Data'!$A$1:$AB$1,0))</f>
        <v>11.17746024429592</v>
      </c>
      <c r="WE15" s="131">
        <f>INDEX('[28]All Data'!$A$1:$AB$34,MATCH($A15,'[28]All Data'!$A$1:$A$34,0),MATCH(WE$1,'[28]All Data'!$A$1:$AB$1,0))</f>
        <v>48499</v>
      </c>
      <c r="WF15" s="131">
        <f>INDEX('[28]All Data'!$A$1:$AB$34,MATCH($A15,'[28]All Data'!$A$1:$A$34,0),MATCH(WF$1,'[28]All Data'!$A$1:$AB$1,0))</f>
        <v>4339</v>
      </c>
      <c r="WG15" s="116">
        <f>INDEX('[29]SPI Raw Data 1617'!$A$3:$AN$37,MATCH($A15,'[29]SPI Raw Data 1617'!$A$3:$A$37,0),MATCH(WG$1,'[29]SPI Raw Data 1617'!$A$37:$AN$37,0))</f>
        <v>11.452</v>
      </c>
      <c r="WH15" s="131">
        <f>INDEX('[29]SPI Raw Data 1617'!$A$3:$AN$37,MATCH($A15,'[29]SPI Raw Data 1617'!$A$3:$A$37,0),MATCH(WH$1,'[29]SPI Raw Data 1617'!$A$37:$AN$37,0))</f>
        <v>48671</v>
      </c>
      <c r="WI15" s="131">
        <f>INDEX('[29]SPI Raw Data 1617'!$A$3:$AN$37,MATCH($A15,'[29]SPI Raw Data 1617'!$A$3:$A$37,0),MATCH(WI$1,'[29]SPI Raw Data 1617'!$A$37:$AN$37,0))</f>
        <v>4250</v>
      </c>
      <c r="WJ15" s="116">
        <f>INDEX('[30]SPI Raw Data 1718'!$A$3:$AN$37,MATCH($A15,'[30]SPI Raw Data 1718'!$A$3:$A$37,0),MATCH(WJ$1,'[30]SPI Raw Data 1718'!$A$37:$AN$37,0))</f>
        <v>11.239161505478799</v>
      </c>
      <c r="WK15" s="131">
        <f>INDEX('[30]SPI Raw Data 1718'!$A$3:$AN$37,MATCH($A15,'[30]SPI Raw Data 1718'!$A$3:$A$37,0),MATCH(WK$1,'[30]SPI Raw Data 1718'!$A$37:$AN$37,0))</f>
        <v>47182</v>
      </c>
      <c r="WL15" s="131">
        <f>INDEX('[30]SPI Raw Data 1718'!$A$3:$AN$37,MATCH($A15,'[30]SPI Raw Data 1718'!$A$3:$A$37,0),MATCH(WL$1,'[30]SPI Raw Data 1718'!$A$37:$AN$37,0))</f>
        <v>4198</v>
      </c>
      <c r="WM15" s="116">
        <f>INDEX('[31]SPI Raw Data 1819'!$A$1:$AN$37,MATCH($A15,'[31]SPI Raw Data 1819'!$A$1:$A$37,0),MATCH(WM$1,'[31]SPI Raw Data 1819'!$A$37:$AN$37,0))</f>
        <v>10.426214049976426</v>
      </c>
      <c r="WN15" s="197">
        <f>INDEX('[31]SPI Raw Data 1819'!$A$1:$AN$37,MATCH($A15,'[31]SPI Raw Data 1819'!$A$1:$A$37,0),MATCH(WN$1,'[31]SPI Raw Data 1819'!$A$37:$AN$37,0))</f>
        <v>44228</v>
      </c>
      <c r="WO15" s="225">
        <f>INDEX('[31]SPI Raw Data 1819'!$A$1:$AN$37,MATCH($A15,'[31]SPI Raw Data 1819'!$A$1:$A$37,0),MATCH(WO$1,'[31]SPI Raw Data 1819'!$A$37:$AN$37,0))</f>
        <v>4242</v>
      </c>
      <c r="WP15" s="116">
        <f>INDEX('[32]SPI Raw Data 1920'!$A$1:$AN$35, MATCH($A15,'[32]SPI Raw Data 1920'!$A$1:$A$35,0),MATCH(WP$1,'[32]SPI Raw Data 1920'!$A$37:$AN$37,0))</f>
        <v>11.642384105960264</v>
      </c>
      <c r="WQ15" s="116">
        <f>INDEX('[32]SPI Raw Data 1920'!$A$1:$AN$35, MATCH($A15,'[32]SPI Raw Data 1920'!$A$1:$A$35,0),MATCH(WQ$1,'[32]SPI Raw Data 1920'!$A$37:$AN$37,0))</f>
        <v>50982</v>
      </c>
      <c r="WR15" s="116">
        <f>INDEX('[32]SPI Raw Data 1920'!$A$1:$AN$35, MATCH($A15,'[32]SPI Raw Data 1920'!$A$1:$A$35,0),MATCH(WR$1,'[32]SPI Raw Data 1920'!$A$37:$AN$37,0))</f>
        <v>4379</v>
      </c>
      <c r="WS15" s="115">
        <f>INDEX('[25]Corporate Management'!$B$6:$EY$40,MATCH($A15,'[25]Corporate Management'!$B$6:$B$40,0),MATCH(WS$1,'[25]Corporate Management'!$B$40:$EY$40,0))</f>
        <v>96.109821863363493</v>
      </c>
      <c r="WT15" s="131">
        <f>INDEX('[25]Corporate Management'!$B$6:$EY$40,MATCH($A15,'[25]Corporate Management'!$B$6:$B$40,0),MATCH(WT$1,'[25]Corporate Management'!$B$40:$EY$40,0))</f>
        <v>49759434</v>
      </c>
      <c r="WU15" s="131">
        <f>INDEX('[25]Corporate Management'!$B$6:$EY$40,MATCH($A15,'[25]Corporate Management'!$B$6:$B$40,0),MATCH(WU$1,'[25]Corporate Management'!$B$40:$EY$40,0))</f>
        <v>51773516</v>
      </c>
      <c r="WV15" s="116">
        <f>INDEX('[25]Corporate Management'!$B$6:$EY$40,MATCH($A15,'[25]Corporate Management'!$B$6:$B$40,0),MATCH(WV$1,'[25]Corporate Management'!$B$40:$EY$40,0))</f>
        <v>96.086146664584959</v>
      </c>
      <c r="WW15" s="131">
        <f>INDEX('[25]Corporate Management'!$B$6:$EY$40,MATCH($A15,'[25]Corporate Management'!$B$6:$B$40,0),MATCH(WW$1,'[25]Corporate Management'!$B$40:$EY$40,0))</f>
        <v>50071621</v>
      </c>
      <c r="WX15" s="131">
        <f>INDEX('[25]Corporate Management'!$B$6:$EY$40,MATCH($A15,'[25]Corporate Management'!$B$6:$B$40,0),MATCH(WX$1,'[25]Corporate Management'!$B$40:$EY$40,0))</f>
        <v>52111176</v>
      </c>
      <c r="WY15" s="116">
        <f>INDEX('[25]Corporate Management'!$B$6:$EY$40,MATCH($A15,'[25]Corporate Management'!$B$6:$B$40,0),MATCH(WY$1,'[25]Corporate Management'!$B$40:$EY$40,0))</f>
        <v>95.555253346456638</v>
      </c>
      <c r="WZ15" s="131">
        <f>INDEX('[25]Corporate Management'!$B$6:$EY$40,MATCH($A15,'[25]Corporate Management'!$B$6:$B$40,0),MATCH(WZ$1,'[25]Corporate Management'!$B$40:$EY$40,0))</f>
        <v>50309215</v>
      </c>
      <c r="XA15" s="131">
        <f>INDEX('[25]Corporate Management'!$B$6:$EY$40,MATCH($A15,'[25]Corporate Management'!$B$6:$B$40,0),MATCH(XA$1,'[25]Corporate Management'!$B$40:$EY$40,0))</f>
        <v>52649345</v>
      </c>
      <c r="XB15" s="116">
        <f>INDEX('[26]All Data'!$A$1:$Y$34,MATCH($A15,'[26]All Data'!$A$1:$A$34,0),MATCH(XB$1,'[26]All Data'!$A$1:$Y$1,0))</f>
        <v>95.615905478162261</v>
      </c>
      <c r="XC15" s="131">
        <f>INDEX('[26]All Data'!$A$1:$Y$34,MATCH($A15,'[26]All Data'!$A$1:$A$34,0),MATCH(XC$1,'[26]All Data'!$A$1:$Y$1,0))</f>
        <v>50902442</v>
      </c>
      <c r="XD15" s="131">
        <f>INDEX('[26]All Data'!$A$1:$Y$34,MATCH($A15,'[26]All Data'!$A$1:$A$34,0),MATCH(XD$1,'[26]All Data'!$A$1:$Y$1,0))</f>
        <v>53236375</v>
      </c>
      <c r="XE15" s="116">
        <f>INDEX('[27]All Data'!$A$1:$Y$34,MATCH($A15,'[27]All Data'!$A$1:$A$34,0),MATCH(XE$1,'[27]All Data'!$A$1:$Y$1,0))</f>
        <v>95.650025481590248</v>
      </c>
      <c r="XF15" s="131">
        <f>INDEX('[27]All Data'!$A$1:$Y$34,MATCH($A15,'[27]All Data'!$A$1:$A$34,0),MATCH(XF$1,'[27]All Data'!$A$1:$Y$1,0))</f>
        <v>51861000</v>
      </c>
      <c r="XG15" s="131">
        <f>INDEX('[27]All Data'!$A$1:$Y$34,MATCH($A15,'[27]All Data'!$A$1:$A$34,0),MATCH(XG$1,'[27]All Data'!$A$1:$Y$1,0))</f>
        <v>54219536</v>
      </c>
      <c r="XH15" s="116">
        <f>INDEX('[28]All Data'!$A$1:$AB$34,MATCH($A15,'[28]All Data'!$A$1:$A$34,0),MATCH(XH$1,'[28]All Data'!$A$1:$AB$1,0))</f>
        <v>96.091528259742688</v>
      </c>
      <c r="XI15" s="131">
        <f>INDEX('[28]All Data'!$A$1:$AB$34,MATCH($A15,'[28]All Data'!$A$1:$A$34,0),MATCH(XI$1,'[28]All Data'!$A$1:$AB$1,0))</f>
        <v>53139405</v>
      </c>
      <c r="XJ15" s="131">
        <f>INDEX('[28]All Data'!$A$1:$AB$34,MATCH($A15,'[28]All Data'!$A$1:$A$34,0),MATCH(XJ$1,'[28]All Data'!$A$1:$AB$1,0))</f>
        <v>55300822</v>
      </c>
      <c r="XK15" s="116">
        <f>INDEX('[29]SPI Raw Data 1617'!$A$3:$AN$37,MATCH($A15,'[29]SPI Raw Data 1617'!$A$3:$A$37,0),MATCH(XK$1,'[29]SPI Raw Data 1617'!$A$37:$AN$37,0))</f>
        <v>96.389635641975389</v>
      </c>
      <c r="XL15" s="131">
        <f>INDEX('[29]SPI Raw Data 1617'!$A$3:$AN$37,MATCH($A15,'[29]SPI Raw Data 1617'!$A$3:$A$37,0),MATCH(XL$1,'[29]SPI Raw Data 1617'!$A$37:$AN$37,0))</f>
        <v>54312214</v>
      </c>
      <c r="XM15" s="131">
        <f>INDEX('[29]SPI Raw Data 1617'!$A$3:$AN$37,MATCH($A15,'[29]SPI Raw Data 1617'!$A$3:$A$37,0),MATCH(XM$1,'[29]SPI Raw Data 1617'!$A$37:$AN$37,0))</f>
        <v>56346529</v>
      </c>
      <c r="XN15" s="116">
        <f>INDEX('[30]SPI Raw Data 1718'!$A$3:$AN$37,MATCH($A15,'[30]SPI Raw Data 1718'!$A$3:$A$37,0),MATCH(XN$1,'[30]SPI Raw Data 1718'!$A$37:$AN$37,0))</f>
        <v>96.615839577423955</v>
      </c>
      <c r="XO15" s="131">
        <f>INDEX('[30]SPI Raw Data 1718'!$A$3:$AN$37,MATCH($A15,'[30]SPI Raw Data 1718'!$A$3:$A$37,0),MATCH(XO$1,'[30]SPI Raw Data 1718'!$A$37:$AN$37,0))</f>
        <v>59742543.229999997</v>
      </c>
      <c r="XP15" s="131">
        <f>INDEX('[30]SPI Raw Data 1718'!$A$3:$AN$37,MATCH($A15,'[30]SPI Raw Data 1718'!$A$3:$A$37,0),MATCH(XP$1,'[30]SPI Raw Data 1718'!$A$37:$AN$37,0))</f>
        <v>61835143.690000005</v>
      </c>
      <c r="XQ15" s="116">
        <f>INDEX('[31]SPI Raw Data 1819'!$A$1:$AN$37,MATCH($A15,'[31]SPI Raw Data 1819'!$A$1:$A$37,0),MATCH(XQ$1,'[31]SPI Raw Data 1819'!$A$37:$AN$37,0))</f>
        <v>96.638011388861173</v>
      </c>
      <c r="XR15" s="197">
        <f>INDEX('[31]SPI Raw Data 1819'!$A$1:$AN$37,MATCH($A15,'[31]SPI Raw Data 1819'!$A$1:$A$37,0),MATCH(XR$1,'[31]SPI Raw Data 1819'!$A$37:$AN$37,0))</f>
        <v>62446447</v>
      </c>
      <c r="XS15" s="225">
        <f>INDEX('[31]SPI Raw Data 1819'!$A$1:$AN$37,MATCH($A15,'[31]SPI Raw Data 1819'!$A$1:$A$37,0),MATCH(XS$1,'[31]SPI Raw Data 1819'!$A$37:$AN$37,0))</f>
        <v>64618928</v>
      </c>
      <c r="XT15" s="116">
        <f>INDEX('[32]SPI Raw Data 1920'!$A$1:$AN$35, MATCH($A15,'[32]SPI Raw Data 1920'!$A$1:$A$35,0),MATCH(XT$1,'[32]SPI Raw Data 1920'!$A$37:$AN$37,0))</f>
        <v>96.41743950219383</v>
      </c>
      <c r="XU15" s="116">
        <f>INDEX('[32]SPI Raw Data 1920'!$A$1:$AN$35, MATCH($A15,'[32]SPI Raw Data 1920'!$A$1:$A$35,0),MATCH(XU$1,'[32]SPI Raw Data 1920'!$A$37:$AN$37,0))</f>
        <v>64837581</v>
      </c>
      <c r="XV15" s="116">
        <f>INDEX('[32]SPI Raw Data 1920'!$A$1:$AN$35, MATCH($A15,'[32]SPI Raw Data 1920'!$A$1:$A$35,0),MATCH(XV$1,'[32]SPI Raw Data 1920'!$A$37:$AN$37,0))</f>
        <v>67246736</v>
      </c>
      <c r="XW15" s="115">
        <f>INDEX('[25]Corporate Management'!$B$6:$EY$40,MATCH($A15,'[25]Corporate Management'!$B$6:$B$40,0),MATCH(XW$1,'[25]Corporate Management'!$B$40:$EY$40,0))</f>
        <v>92.546991883701708</v>
      </c>
      <c r="XX15" s="131">
        <f>INDEX('[25]Corporate Management'!$B$6:$EY$40,MATCH($A15,'[25]Corporate Management'!$B$6:$B$40,0),MATCH(XX$1,'[25]Corporate Management'!$B$40:$EY$40,0))</f>
        <v>174688</v>
      </c>
      <c r="XY15" s="131">
        <f>INDEX('[25]Corporate Management'!$B$6:$EY$40,MATCH($A15,'[25]Corporate Management'!$B$6:$B$40,0),MATCH(XY$1,'[25]Corporate Management'!$B$40:$EY$40,0))</f>
        <v>188756</v>
      </c>
      <c r="XZ15" s="116">
        <f>INDEX('[25]Corporate Management'!$B$6:$EY$40,MATCH($A15,'[25]Corporate Management'!$B$6:$B$40,0),MATCH(XZ$1,'[25]Corporate Management'!$B$40:$EY$40,0))</f>
        <v>93.105583597856068</v>
      </c>
      <c r="YA15" s="131">
        <f>INDEX('[25]Corporate Management'!$B$6:$EY$40,MATCH($A15,'[25]Corporate Management'!$B$6:$B$40,0),MATCH(YA$1,'[25]Corporate Management'!$B$40:$EY$40,0))</f>
        <v>178921</v>
      </c>
      <c r="YB15" s="131">
        <f>INDEX('[25]Corporate Management'!$B$6:$EY$40,MATCH($A15,'[25]Corporate Management'!$B$6:$B$40,0),MATCH(YB$1,'[25]Corporate Management'!$B$40:$EY$40,0))</f>
        <v>192170</v>
      </c>
      <c r="YC15" s="116">
        <f>INDEX('[25]Corporate Management'!$B$6:$EY$40,MATCH($A15,'[25]Corporate Management'!$B$6:$B$40,0),MATCH(YC$1,'[25]Corporate Management'!$B$40:$EY$40,0))</f>
        <v>94.864855055556419</v>
      </c>
      <c r="YD15" s="131">
        <f>INDEX('[25]Corporate Management'!$B$6:$EY$40,MATCH($A15,'[25]Corporate Management'!$B$6:$B$40,0),MATCH(YD$1,'[25]Corporate Management'!$B$40:$EY$40,0))</f>
        <v>182963</v>
      </c>
      <c r="YE15" s="131">
        <f>INDEX('[25]Corporate Management'!$B$6:$EY$40,MATCH($A15,'[25]Corporate Management'!$B$6:$B$40,0),MATCH(YE$1,'[25]Corporate Management'!$B$40:$EY$40,0))</f>
        <v>192867</v>
      </c>
      <c r="YF15" s="116">
        <f>INDEX('[26]All Data'!$A$1:$Y$34,MATCH($A15,'[26]All Data'!$A$1:$A$34,0),MATCH(YF$1,'[26]All Data'!$A$1:$Y$1,0))</f>
        <v>96.250370224108991</v>
      </c>
      <c r="YG15" s="131">
        <f>INDEX('[26]All Data'!$A$1:$Y$34,MATCH($A15,'[26]All Data'!$A$1:$A$34,0),MATCH(YG$1,'[26]All Data'!$A$1:$Y$1,0))</f>
        <v>194984</v>
      </c>
      <c r="YH15" s="131">
        <f>INDEX('[26]All Data'!$A$1:$Y$34,MATCH($A15,'[26]All Data'!$A$1:$A$34,0),MATCH(YH$1,'[26]All Data'!$A$1:$Y$1,0))</f>
        <v>202580</v>
      </c>
      <c r="YI15" s="116">
        <f>INDEX('[27]All Data'!$A$1:$Y$34,MATCH($A15,'[27]All Data'!$A$1:$A$34,0),MATCH(YI$1,'[27]All Data'!$A$1:$Y$1,0))</f>
        <v>96.321779306758401</v>
      </c>
      <c r="YJ15" s="131">
        <f>INDEX('[27]All Data'!$A$1:$Y$34,MATCH($A15,'[27]All Data'!$A$1:$A$34,0),MATCH(YJ$1,'[27]All Data'!$A$1:$Y$1,0))</f>
        <v>192632</v>
      </c>
      <c r="YK15" s="131">
        <f>INDEX('[27]All Data'!$A$1:$Y$34,MATCH($A15,'[27]All Data'!$A$1:$A$34,0),MATCH(YK$1,'[27]All Data'!$A$1:$Y$1,0))</f>
        <v>199988</v>
      </c>
      <c r="YL15" s="116">
        <f>INDEX('[28]All Data'!$A$1:$AB$34,MATCH($A15,'[28]All Data'!$A$1:$A$34,0),MATCH(YL$1,'[28]All Data'!$A$1:$AB$1,0))</f>
        <v>96.265156656773271</v>
      </c>
      <c r="YM15" s="131">
        <f>INDEX('[28]All Data'!$A$1:$AB$34,MATCH($A15,'[28]All Data'!$A$1:$A$34,0),MATCH(YM$1,'[28]All Data'!$A$1:$AB$1,0))</f>
        <v>190064</v>
      </c>
      <c r="YN15" s="131">
        <f>INDEX('[28]All Data'!$A$1:$AB$34,MATCH($A15,'[28]All Data'!$A$1:$A$34,0),MATCH(YN$1,'[28]All Data'!$A$1:$AB$1,0))</f>
        <v>197438</v>
      </c>
      <c r="YO15" s="116">
        <f>INDEX('[29]SPI Raw Data 1617'!$A$3:$AN$37,MATCH($A15,'[29]SPI Raw Data 1617'!$A$3:$A$37,0),MATCH(YO$1,'[29]SPI Raw Data 1617'!$A$37:$AN$37,0))</f>
        <v>95.124381113392104</v>
      </c>
      <c r="YP15" s="131">
        <f>INDEX('[29]SPI Raw Data 1617'!$A$3:$AN$37,MATCH($A15,'[29]SPI Raw Data 1617'!$A$3:$A$37,0),MATCH(YP$1,'[29]SPI Raw Data 1617'!$A$37:$AN$37,0))</f>
        <v>126036</v>
      </c>
      <c r="YQ15" s="131">
        <f>INDEX('[29]SPI Raw Data 1617'!$A$3:$AN$37,MATCH($A15,'[29]SPI Raw Data 1617'!$A$3:$A$37,0),MATCH(YQ$1,'[29]SPI Raw Data 1617'!$A$37:$AN$37,0))</f>
        <v>132496</v>
      </c>
      <c r="YR15" s="116">
        <f>INDEX('[30]SPI Raw Data 1718'!$A$3:$AN$37,MATCH($A15,'[30]SPI Raw Data 1718'!$A$3:$A$37,0),MATCH(YR$1,'[30]SPI Raw Data 1718'!$A$37:$AN$37,0))</f>
        <v>95.796449923529678</v>
      </c>
      <c r="YS15" s="131">
        <f>INDEX('[30]SPI Raw Data 1718'!$A$3:$AN$37,MATCH($A15,'[30]SPI Raw Data 1718'!$A$3:$A$37,0),MATCH(YS$1,'[30]SPI Raw Data 1718'!$A$37:$AN$37,0))</f>
        <v>124020</v>
      </c>
      <c r="YT15" s="131">
        <f>INDEX('[30]SPI Raw Data 1718'!$A$3:$AN$37,MATCH($A15,'[30]SPI Raw Data 1718'!$A$3:$A$37,0),MATCH(YT$1,'[30]SPI Raw Data 1718'!$A$37:$AN$37,0))</f>
        <v>129462</v>
      </c>
      <c r="YU15" s="116">
        <f>INDEX('[31]SPI Raw Data 1819'!$A$1:$AN$37,MATCH($A15,'[31]SPI Raw Data 1819'!$A$1:$A$37,0),MATCH(YU$1,'[31]SPI Raw Data 1819'!$A$37:$AN$37,0))</f>
        <v>96.309130830931011</v>
      </c>
      <c r="YV15" s="197">
        <f>INDEX('[31]SPI Raw Data 1819'!$A$1:$AN$37,MATCH($A15,'[31]SPI Raw Data 1819'!$A$1:$A$37,0),MATCH(YV$1,'[31]SPI Raw Data 1819'!$A$37:$AN$37,0))</f>
        <v>128956</v>
      </c>
      <c r="YW15" s="225">
        <f>INDEX('[31]SPI Raw Data 1819'!$A$1:$AN$37,MATCH($A15,'[31]SPI Raw Data 1819'!$A$1:$A$37,0),MATCH(YW$1,'[31]SPI Raw Data 1819'!$A$37:$AN$37,0))</f>
        <v>133898</v>
      </c>
      <c r="YX15" s="116">
        <f>INDEX('[32]SPI Raw Data 1920'!$A$1:$AN$35, MATCH($A15,'[32]SPI Raw Data 1920'!$A$1:$A$35,0),MATCH(YX$1,'[32]SPI Raw Data 1920'!$A$37:$AN$37,0))</f>
        <v>97.010744227690807</v>
      </c>
      <c r="YY15" s="116">
        <f>INDEX('[32]SPI Raw Data 1920'!$A$1:$AN$35, MATCH($A15,'[32]SPI Raw Data 1920'!$A$1:$A$35,0),MATCH(YY$1,'[32]SPI Raw Data 1920'!$A$37:$AN$37,0))</f>
        <v>143021</v>
      </c>
      <c r="YZ15" s="116">
        <f>INDEX('[32]SPI Raw Data 1920'!$A$1:$AN$35, MATCH($A15,'[32]SPI Raw Data 1920'!$A$1:$A$35,0),MATCH(YZ$1,'[32]SPI Raw Data 1920'!$A$37:$AN$37,0))</f>
        <v>147428</v>
      </c>
      <c r="ZA15" s="119">
        <f t="shared" si="44"/>
        <v>21.236718718401928</v>
      </c>
      <c r="ZB15" s="87">
        <v>15101</v>
      </c>
      <c r="ZC15" s="131">
        <f>INDEX([33]historic!$B$2:$K$35,MATCH($A15,[33]historic!$B$2:$B$35,0),MATCH(ZC$1,[33]historic!$B$2:$K$2,0))</f>
        <v>711079.72</v>
      </c>
      <c r="ZD15" s="116">
        <f t="shared" si="45"/>
        <v>23.734641942772772</v>
      </c>
      <c r="ZE15" s="131">
        <v>15257</v>
      </c>
      <c r="ZF15" s="131">
        <f>INDEX([33]historic!$B$2:$K$35,MATCH($A15,[33]historic!$B$2:$B$35,0),MATCH(ZF$1,[33]historic!$B$2:$K$2,0))</f>
        <v>642815.68000000005</v>
      </c>
      <c r="ZG15" s="116">
        <f t="shared" si="46"/>
        <v>23.505090203278638</v>
      </c>
      <c r="ZH15" s="131">
        <v>14838</v>
      </c>
      <c r="ZI15" s="131">
        <f>INDEX([33]historic!$B$2:$K$35,MATCH($A15,[33]historic!$B$2:$B$35,0),MATCH(ZI$1,[33]historic!$B$2:$K$2,0))</f>
        <v>631267.52</v>
      </c>
      <c r="ZJ15" s="116">
        <f t="shared" si="47"/>
        <v>21.232291052754984</v>
      </c>
      <c r="ZK15" s="87">
        <v>15010</v>
      </c>
      <c r="ZL15" s="131">
        <f>INDEX([33]historic!$B$2:$K$35,MATCH($A15,[33]historic!$B$2:$B$35,0),MATCH(ZL$1,[33]historic!$B$2:$K$2,0))</f>
        <v>706942.08000000007</v>
      </c>
      <c r="ZM15" s="116">
        <f t="shared" si="48"/>
        <v>15.568113445165716</v>
      </c>
      <c r="ZN15" s="87">
        <v>10506</v>
      </c>
      <c r="ZO15" s="131">
        <f>INDEX([33]historic!$B$2:$K$35,MATCH($A15,[33]historic!$B$2:$B$35,0),MATCH(ZO$1,[33]historic!$B$2:$K$2,0))</f>
        <v>674840.91999999993</v>
      </c>
      <c r="ZP15" s="116">
        <f t="shared" si="49"/>
        <v>14.742549374168163</v>
      </c>
      <c r="ZQ15" s="87">
        <v>10694</v>
      </c>
      <c r="ZR15" s="131">
        <f>INDEX([33]historic!$B$2:$K$35,MATCH($A15,[33]historic!$B$2:$B$35,0),MATCH(ZR$1,[33]historic!$B$2:$K$2,0))</f>
        <v>725383.36</v>
      </c>
      <c r="ZS15" s="116">
        <f t="shared" si="50"/>
        <v>16.241521267591896</v>
      </c>
      <c r="ZT15" s="87">
        <f>INDEX('[2]All Previous Years'!$A$1:$EX$34,MATCH($A15,'[2]All Previous Years'!$A$1:$A$34,0),MATCH(ZT$1,'[2]All Previous Years'!$A$1:$EX$1,0))</f>
        <v>11497</v>
      </c>
      <c r="ZU15" s="131">
        <f>INDEX([33]historic!$B$2:$K$35,MATCH($A15,[33]historic!$B$2:$B$35,0),MATCH(ZU$1,[33]historic!$B$2:$K$2,0))</f>
        <v>707877.04</v>
      </c>
      <c r="ZV15" s="116">
        <f t="shared" si="51"/>
        <v>18.863390878582571</v>
      </c>
      <c r="ZW15" s="32">
        <f>INDEX([4]Sheet1!$A$1:$CJ$34, MATCH($A15, [4]Sheet1!$A$1:$A$34, 0), MATCH(ZW$1, [4]Sheet1!$A$1:$CJ$1, 0))</f>
        <v>13302</v>
      </c>
      <c r="ZX15" s="131">
        <f>INDEX([33]historic!$B$2:$K$35,MATCH($A15,[33]historic!$B$2:$B$35,0),MATCH(ZX$1,[33]historic!$B$2:$K$2,0))</f>
        <v>705175.4419775632</v>
      </c>
      <c r="ZY15" s="88">
        <f>INDEX('[6]Finance Indicators'!$B$3:$BO$35,MATCH($A15,'[6]Finance Indicators'!$A$3:$A$35,0),MATCH(ZY$1,'[6]Finance Indicators'!$B$2:$BO$2,0))</f>
        <v>22.647218507091118</v>
      </c>
      <c r="ZZ15" s="88">
        <f>INDEX('[6]Finance Indicators'!$B$3:$BO$35,MATCH($A15,'[6]Finance Indicators'!$A$3:$A$35,0),MATCH(ZZ$1,'[6]Finance Indicators'!$B$2:$BO$2,0))</f>
        <v>13682</v>
      </c>
      <c r="AAA15" s="88">
        <f>INDEX('[6]Finance Indicators'!$B$3:$BO$35,MATCH($A15,'[6]Finance Indicators'!$A$3:$A$35,0),MATCH(AAA$1,'[6]Finance Indicators'!$B$2:$BO$2,0))</f>
        <v>604136</v>
      </c>
      <c r="AAB15" s="88">
        <f t="array" ref="AAB15">INDEX('[7]Finance Indicators'!$A$2:$BO$35,MATCH($A15,'[7]Finance Indicators'!$A$2:$A$35,0),MATCH(AAB$1,'[7]Finance Indicators'!$A$2:$BO$2,0))</f>
        <v>26.350636497047883</v>
      </c>
      <c r="AAC15" s="250">
        <f t="array" ref="AAC15">INDEX('[7]Finance Indicators'!$A$2:$BO$35,MATCH($A15,'[7]Finance Indicators'!$A$2:$A$35,0),MATCH(AAC$1,'[7]Finance Indicators'!$A$2:$BO$2,0))</f>
        <v>15442</v>
      </c>
      <c r="AAD15" s="277">
        <f t="array" ref="AAD15">INDEX('[7]Finance Indicators'!$A$2:$BO$35,MATCH($A15,'[7]Finance Indicators'!$A$2:$A$35,0),MATCH(AAD$1,'[7]Finance Indicators'!$A$2:$BO$2,0))</f>
        <v>586020</v>
      </c>
      <c r="AAE15" s="121">
        <f>(ZA15*100)/Deflators!$B$2</f>
        <v>25.017353721466861</v>
      </c>
      <c r="AAF15" s="137">
        <f>(ZD15*100)/Deflators!$B$3</f>
        <v>27.542383322736992</v>
      </c>
      <c r="AAG15" s="137">
        <f>(ZG15*100)/Deflators!$B$4</f>
        <v>26.729488441037297</v>
      </c>
      <c r="AAH15" s="137">
        <f>(ZJ15*100)/Deflators!$B$5</f>
        <v>23.717141943456397</v>
      </c>
      <c r="AAI15" s="137">
        <f>(ZM15*100)/Deflators!$B$6</f>
        <v>17.153547198537765</v>
      </c>
      <c r="AAJ15" s="137">
        <f>(ZP15*100)/Deflators!$B$7</f>
        <v>16.112436807784398</v>
      </c>
      <c r="AAK15" s="137">
        <f>(ZS15*100)/Deflators!$B$8</f>
        <v>17.321998229132245</v>
      </c>
      <c r="AAL15" s="137">
        <f>(ZV15*100)/Deflators!$B$9</f>
        <v>19.770179831839641</v>
      </c>
      <c r="AAM15" s="137">
        <f>(ZY15*100)/Deflators!$B$10</f>
        <v>23.200521955067025</v>
      </c>
      <c r="AAN15" s="245">
        <f>(AAB15*100)/Deflators!$B$11</f>
        <v>26.350636497047887</v>
      </c>
      <c r="AAO15" s="124">
        <f t="shared" ref="AAO15:AAO34" si="158">IFERROR((AAP15/AAQ15)*100, "")</f>
        <v>0.89919744527080969</v>
      </c>
      <c r="AAP15" s="87">
        <v>642</v>
      </c>
      <c r="AAQ15" s="131">
        <v>71397</v>
      </c>
      <c r="AAR15" s="122">
        <f t="shared" si="53"/>
        <v>0.87506804572672836</v>
      </c>
      <c r="AAS15" s="131">
        <v>643</v>
      </c>
      <c r="AAT15" s="131">
        <v>73480</v>
      </c>
      <c r="AAU15" s="122">
        <f t="shared" si="54"/>
        <v>1.0964681075382181</v>
      </c>
      <c r="AAV15" s="87">
        <v>832</v>
      </c>
      <c r="AAW15" s="131">
        <v>75880</v>
      </c>
      <c r="AAX15" s="122">
        <f t="shared" si="55"/>
        <v>1.0808847473760679</v>
      </c>
      <c r="AAY15" s="87">
        <v>863</v>
      </c>
      <c r="AAZ15" s="87">
        <v>79842</v>
      </c>
      <c r="ABA15" s="122">
        <f t="shared" si="56"/>
        <v>1.1346098196199479</v>
      </c>
      <c r="ABB15" s="87">
        <v>941</v>
      </c>
      <c r="ABC15" s="87">
        <v>82936</v>
      </c>
      <c r="ABD15" s="122">
        <f t="shared" si="57"/>
        <v>2.7410053465947564</v>
      </c>
      <c r="ABE15" s="87">
        <v>2348</v>
      </c>
      <c r="ABF15" s="87">
        <v>85662</v>
      </c>
      <c r="ABG15" s="122">
        <f t="shared" si="58"/>
        <v>3.7340600361964591</v>
      </c>
      <c r="ABH15" s="87">
        <f>INDEX('[2]All Previous Years'!$A$1:$EX$34,MATCH($A15,'[2]All Previous Years'!$A$1:$A$34,0),MATCH(ABH$1,'[2]All Previous Years'!$A$1:$EX$1,0))</f>
        <v>3590</v>
      </c>
      <c r="ABI15" s="87">
        <f>INDEX('[2]All Previous Years'!$A$1:$EX$34,MATCH($A15,'[2]All Previous Years'!$A$1:$A$34,0),MATCH(ABI$1,'[2]All Previous Years'!$A$1:$EX$1,0))</f>
        <v>96142</v>
      </c>
      <c r="ABJ15" s="88">
        <f t="shared" si="59"/>
        <v>4.2906906201686921</v>
      </c>
      <c r="ABK15" s="32">
        <f>INDEX([4]Sheet1!$A$1:$CJ$34, MATCH($A15, [4]Sheet1!$A$1:$A$34, 0), MATCH(ABK$1, [4]Sheet1!$A$1:$CJ$1, 0))</f>
        <v>4385</v>
      </c>
      <c r="ABL15" s="32">
        <f>INDEX([4]Sheet1!$A$1:$CJ$34, MATCH($A15, [4]Sheet1!$A$1:$A$34, 0), MATCH(ABL$1, [4]Sheet1!$A$1:$CJ$1, 0))</f>
        <v>102198</v>
      </c>
      <c r="ABM15" s="88">
        <f>INDEX('[6]Finance Indicators'!$B$3:$BO$35,MATCH($A15,'[6]Finance Indicators'!$A$3:$A$35,0),MATCH(ABM$1,'[6]Finance Indicators'!$B$2:$BO$2,0))</f>
        <v>5.2292677292677299</v>
      </c>
      <c r="ABN15" s="88">
        <f>INDEX('[6]Finance Indicators'!$B$3:$BO$35,MATCH($A15,'[6]Finance Indicators'!$A$3:$A$35,0),MATCH(ABN$1,'[6]Finance Indicators'!$B$2:$BO$2,0))</f>
        <v>5433</v>
      </c>
      <c r="ABO15" s="88">
        <f>INDEX('[6]Finance Indicators'!$B$3:$BO$35,MATCH($A15,'[6]Finance Indicators'!$A$3:$A$35,0),MATCH(ABO$1,'[6]Finance Indicators'!$B$2:$BO$2,0))</f>
        <v>103896</v>
      </c>
      <c r="ABP15" s="250">
        <f t="array" ref="ABP15">INDEX('[7]Finance Indicators'!$A$2:$BO$35,MATCH($A15,'[7]Finance Indicators'!$A$2:$A$35,0),MATCH(ABP$1,'[7]Finance Indicators'!$A$2:$BO$2,0))</f>
        <v>6.09771041295516</v>
      </c>
      <c r="ABQ15" s="250">
        <f t="array" ref="ABQ15">INDEX('[7]Finance Indicators'!$A$2:$BO$35,MATCH($A15,'[7]Finance Indicators'!$A$2:$A$35,0),MATCH(ABQ$1,'[7]Finance Indicators'!$A$2:$BO$2,0))</f>
        <v>6469</v>
      </c>
      <c r="ABR15" s="250">
        <f t="array" ref="ABR15">INDEX('[7]Finance Indicators'!$A$2:$BO$35,MATCH($A15,'[7]Finance Indicators'!$A$2:$A$35,0),MATCH(ABR$1,'[7]Finance Indicators'!$A$2:$BO$2,0))</f>
        <v>106089</v>
      </c>
      <c r="ABS15" s="115">
        <f>INDEX([34]historic!$L$1:$U$34,MATCH($A15,[34]historic!$L$1:$L$34,0),MATCH(ABS$1,[34]historic!$L$1:$U$1,0))</f>
        <v>65.743073047858942</v>
      </c>
      <c r="ABT15" s="116">
        <f>INDEX([34]historic!$L$1:$U$34,MATCH($A15,[34]historic!$L$1:$L$34,0),MATCH(ABT$1,[34]historic!$L$1:$U$1,0))</f>
        <v>65.982765695527291</v>
      </c>
      <c r="ABU15" s="116">
        <f>INDEX([34]historic!$L$1:$U$34,MATCH($A15,[34]historic!$L$1:$L$34,0),MATCH(ABU$1,[34]historic!$L$1:$U$1,0))</f>
        <v>67.221770917952881</v>
      </c>
      <c r="ABV15" s="116">
        <f>INDEX([34]historic!$L$1:$U$34,MATCH($A15,[34]historic!$L$1:$L$34,0),MATCH(ABV$1,[34]historic!$L$1:$U$1,0))</f>
        <v>66.794331673688248</v>
      </c>
      <c r="ABW15" s="116">
        <f>INDEX([34]historic!$L$1:$U$34,MATCH($A15,[34]historic!$L$1:$L$34,0),MATCH(ABW$1,[34]historic!$L$1:$U$1,0))</f>
        <v>65.631144317734964</v>
      </c>
      <c r="ABX15" s="116">
        <f>INDEX([34]historic!$L$1:$U$34,MATCH($A15,[34]historic!$L$1:$L$34,0),MATCH(ABX$1,[34]historic!$L$1:$U$1,0))</f>
        <v>65.807429871114479</v>
      </c>
      <c r="ABY15" s="116">
        <f>INDEX([34]historic!$L$1:$U$34,MATCH($A15,[34]historic!$L$1:$L$34,0),MATCH(ABY$1,[34]historic!$L$1:$U$1,0))</f>
        <v>65.990639625585018</v>
      </c>
      <c r="ABZ15" s="116">
        <f>INDEX([34]historic!$L$1:$U$34,MATCH($A15,[34]historic!$L$1:$L$34,0),MATCH(ABZ$1,[34]historic!$L$1:$U$1,0))</f>
        <v>65.392118611002729</v>
      </c>
      <c r="ACA15" s="88">
        <f>INDEX('[15]1819 Collected Indicators'!$A$3:$CV$36,MATCH($A15,'[15]1819 Collected Indicators'!$A$3:$A$36,0),MATCH(ACA$1,'[15]1819 Collected Indicators'!$A$3:$CV$3,0))</f>
        <v>65.135453474676083</v>
      </c>
      <c r="ACB15" s="255">
        <f>INDEX('[11]1920 Collected Indicators'!$A$3:$CV$36,MATCH($A15,'[11]1920 Collected Indicators'!$A$3:$A$36,0),MATCH(ACB$1,'[11]1920 Collected Indicators'!$A$3:$CV$3,0))</f>
        <v>66.069999999999993</v>
      </c>
      <c r="ACC15" s="133">
        <v>86.614599999999996</v>
      </c>
      <c r="ACD15" s="116">
        <v>82.275301521581156</v>
      </c>
      <c r="ACE15" s="88">
        <f>INDEX('[14]1718 Collected Indicators'!$A$3:$CH$36,MATCH($A15,'[14]1718 Collected Indicators'!$A$3:$A$36,0),MATCH(ACE$1,'[14]1718 Collected Indicators'!$A$3:$CH$3,0))</f>
        <v>80.52</v>
      </c>
      <c r="ACF15" s="120" t="e">
        <f>INDEX('[11]1920 Collected Indicators'!$A$3:$CV$36,MATCH($A15,'[11]1920 Collected Indicators'!$A$3:$A$36,0),MATCH(ACF$1,'[11]1920 Collected Indicators'!$A$3:$CV$3,0))</f>
        <v>#N/A</v>
      </c>
      <c r="ACG15" s="115">
        <v>86.898200000000003</v>
      </c>
      <c r="ACH15" s="116">
        <v>84.13053235970861</v>
      </c>
      <c r="ACI15" s="116">
        <f>INDEX('[14]1718 Collected Indicators'!$A$3:$CH$36,MATCH($A15,'[14]1718 Collected Indicators'!$A$3:$A$36,0),MATCH(ACI$1,'[14]1718 Collected Indicators'!$A$3:$CH$3,0))</f>
        <v>78.31</v>
      </c>
      <c r="ACJ15" s="120">
        <f>INDEX('[11]1920 Collected Indicators'!$A$3:$CV$36,MATCH($A15,'[11]1920 Collected Indicators'!$A$3:$A$36,0),MATCH(ACJ$1,'[11]1920 Collected Indicators'!$A$3:$CV$3,0))</f>
        <v>78.800899999999999</v>
      </c>
      <c r="ACK15" s="115">
        <f>INDEX('[35]Raw Data'!$A$1:$BK$34,MATCH($A15,'[35]Raw Data'!$A$1:$A$34,0),MATCH(ACK$1,'[35]Raw Data'!$A$1:$BK$1,0))</f>
        <v>85.06</v>
      </c>
      <c r="ACL15" s="116">
        <f>INDEX('[35]Raw Data'!$A$1:$BK$34,MATCH($A15,'[35]Raw Data'!$A$1:$A$34,0),MATCH(ACL$1,'[35]Raw Data'!$A$1:$BK$1,0))</f>
        <v>84.69</v>
      </c>
      <c r="ACM15" s="136">
        <f>INDEX('[35]Raw Data'!$A$1:$BK$34,MATCH($A15,'[35]Raw Data'!$A$1:$A$34,0),MATCH(ACM$1,'[35]Raw Data'!$A$1:$BK$1,0))</f>
        <v>82.53</v>
      </c>
      <c r="ACN15" s="120">
        <f>INDEX('[11]1920 Collected Indicators'!$A$3:$CV$36,MATCH($A15,'[11]1920 Collected Indicators'!$A$3:$A$36,0),MATCH(ACN$1,'[11]1920 Collected Indicators'!$A$3:$CV$3,0))</f>
        <v>79.162199999999999</v>
      </c>
      <c r="ACO15" s="115">
        <f>INDEX('[35]Raw Data'!$A$1:$BK$34,MATCH($A15,'[35]Raw Data'!$A$1:$A$34,0),MATCH(ACO$1,'[35]Raw Data'!$A$1:$BK$1,0))</f>
        <v>85.16</v>
      </c>
      <c r="ACP15" s="116">
        <f>INDEX('[35]Raw Data'!$A$1:$BK$34,MATCH($A15,'[35]Raw Data'!$A$1:$A$34,0),MATCH(ACP$1,'[35]Raw Data'!$A$1:$BK$1,0))</f>
        <v>79.61</v>
      </c>
      <c r="ACQ15" s="136">
        <f>INDEX('[35]Raw Data'!$A$1:$BK$34,MATCH($A15,'[35]Raw Data'!$A$1:$A$34,0),MATCH(ACQ$1,'[35]Raw Data'!$A$1:$BK$1,0))</f>
        <v>75.989999999999995</v>
      </c>
      <c r="ACR15" s="120">
        <f>INDEX('[11]1920 Collected Indicators'!$A$3:$CV$36,MATCH($A15,'[11]1920 Collected Indicators'!$A$3:$A$36,0),MATCH(ACR$1,'[11]1920 Collected Indicators'!$A$3:$CV$3,0))</f>
        <v>78.597099999999998</v>
      </c>
      <c r="ACS15" s="115">
        <f>INDEX('[35]Raw Data'!$A$1:$BK$34,MATCH($A15,'[35]Raw Data'!$A$1:$A$34,0),MATCH(ACS$1,'[35]Raw Data'!$A$1:$BK$1,0))</f>
        <v>44.37</v>
      </c>
      <c r="ACT15" s="116">
        <f>INDEX('[35]Raw Data'!$A$1:$BK$34,MATCH($A15,'[35]Raw Data'!$A$1:$A$34,0),MATCH(ACT$1,'[35]Raw Data'!$A$1:$BK$1,0))</f>
        <v>42.64</v>
      </c>
      <c r="ACU15" s="136">
        <f>INDEX('[35]Raw Data'!$A$1:$BK$34,MATCH($A15,'[35]Raw Data'!$A$1:$A$34,0),MATCH(ACU$1,'[35]Raw Data'!$A$1:$BK$1,0))</f>
        <v>37.29</v>
      </c>
      <c r="ACV15" s="120">
        <f>INDEX('[11]1920 Collected Indicators'!$A$3:$CV$36,MATCH($A15,'[11]1920 Collected Indicators'!$A$3:$A$36,0),MATCH(ACV$1,'[11]1920 Collected Indicators'!$A$3:$CV$3,0))</f>
        <v>36.582099999999997</v>
      </c>
      <c r="ACW15" s="115">
        <f t="shared" si="60"/>
        <v>322.361932938856</v>
      </c>
      <c r="ACX15" s="87">
        <v>13075</v>
      </c>
      <c r="ACY15" s="87">
        <f t="array" ref="ACY15">INDEX([36]Historic!$B$2:$K$35,MATCH($A15,[36]Historic!$B$2:$B$35,0),MATCH(ACY$1,[36]Historic!$B$2:$K$2,0))</f>
        <v>780</v>
      </c>
      <c r="ACZ15" s="116">
        <f t="shared" si="61"/>
        <v>350.9375</v>
      </c>
      <c r="ADA15" s="87">
        <v>14599</v>
      </c>
      <c r="ADB15" s="87">
        <f t="array" ref="ADB15">INDEX([36]Historic!$B$2:$K$35,MATCH($A15,[36]Historic!$B$2:$B$35,0),MATCH(ADB$1,[36]Historic!$B$2:$K$2,0))</f>
        <v>800</v>
      </c>
      <c r="ADC15" s="116">
        <f t="shared" si="62"/>
        <v>335.9055501460565</v>
      </c>
      <c r="ADD15" s="87">
        <v>13799</v>
      </c>
      <c r="ADE15" s="87">
        <f t="array" ref="ADE15">INDEX([36]Historic!$B$2:$K$35,MATCH($A15,[36]Historic!$B$2:$B$35,0),MATCH(ADE$1,[36]Historic!$B$2:$K$2,0))</f>
        <v>790</v>
      </c>
      <c r="ADF15" s="116">
        <f t="shared" si="63"/>
        <v>302.39819004524884</v>
      </c>
      <c r="ADG15" s="87">
        <v>13366</v>
      </c>
      <c r="ADH15" s="87">
        <f t="array" ref="ADH15">INDEX([36]Historic!$B$2:$K$35,MATCH($A15,[36]Historic!$B$2:$B$35,0),MATCH(ADH$1,[36]Historic!$B$2:$K$2,0))</f>
        <v>850</v>
      </c>
      <c r="ADI15" s="116">
        <f t="shared" si="64"/>
        <v>324.59749552772803</v>
      </c>
      <c r="ADJ15" s="87">
        <v>14516</v>
      </c>
      <c r="ADK15" s="87">
        <f t="array" ref="ADK15">INDEX([36]Historic!$B$2:$K$35,MATCH($A15,[36]Historic!$B$2:$B$35,0),MATCH(ADK$1,[36]Historic!$B$2:$K$2,0))</f>
        <v>860</v>
      </c>
      <c r="ADL15" s="116">
        <f t="shared" si="65"/>
        <v>339.28262748487464</v>
      </c>
      <c r="ADM15" s="87">
        <v>15702</v>
      </c>
      <c r="ADN15" s="87">
        <f t="array" ref="ADN15">INDEX([36]Historic!$B$2:$K$35,MATCH($A15,[36]Historic!$B$2:$B$35,0),MATCH(ADN$1,[36]Historic!$B$2:$K$2,0))</f>
        <v>890</v>
      </c>
      <c r="ADO15" s="116">
        <f t="shared" si="66"/>
        <v>359.30232558139534</v>
      </c>
      <c r="ADP15" s="87">
        <f>INDEX('[2]All Previous Years'!$A$1:$EX$34,MATCH($A15,'[2]All Previous Years'!$A$1:$A$34,0),MATCH(ADP$1,'[2]All Previous Years'!$A$1:$EX$1,0))</f>
        <v>16068</v>
      </c>
      <c r="ADQ15" s="87">
        <f t="array" ref="ADQ15">INDEX([36]Historic!$B$2:$K$35,MATCH($A15,[36]Historic!$B$2:$B$35,0),MATCH(ADQ$1,[36]Historic!$B$2:$K$2,0))</f>
        <v>860</v>
      </c>
      <c r="ADR15" s="116">
        <f t="shared" si="67"/>
        <v>312.36888111888112</v>
      </c>
      <c r="ADS15" s="32">
        <f>INDEX([4]Sheet1!$A$1:$CJ$34, MATCH($A15, [4]Sheet1!$A$1:$A$34, 0), MATCH(ADS$1, [4]Sheet1!$A$1:$CJ$1, 0))</f>
        <v>14294</v>
      </c>
      <c r="ADT15" s="87">
        <f t="array" ref="ADT15">INDEX([36]Historic!$B$2:$K$35,MATCH($A15,[36]Historic!$B$2:$B$35,0),MATCH(ADT$1,[36]Historic!$B$2:$K$2,0))</f>
        <v>880</v>
      </c>
      <c r="ADU15" s="88">
        <f>INDEX('[6]Finance Indicators'!$B$3:$BO$35,MATCH($A15,'[6]Finance Indicators'!$A$3:$A$35,0),MATCH(ADU$1,'[6]Finance Indicators'!$B$2:$BO$2,0))</f>
        <v>322.59615384615387</v>
      </c>
      <c r="ADV15" s="88">
        <f>INDEX('[6]Finance Indicators'!$B$3:$BO$35,MATCH($A15,'[6]Finance Indicators'!$A$3:$A$35,0),MATCH(ADV$1,'[6]Finance Indicators'!$B$2:$BO$2,0))</f>
        <v>14762</v>
      </c>
      <c r="ADW15" s="88">
        <f>INDEX('[6]Finance Indicators'!$B$3:$BO$35,MATCH($A15,'[6]Finance Indicators'!$A$3:$A$35,0),MATCH(ADW$1,'[6]Finance Indicators'!$B$2:$BO$2,0))</f>
        <v>880</v>
      </c>
      <c r="ADX15" s="88">
        <f t="array" ref="ADX15">INDEX('[7]Finance Indicators'!$A$2:$BO$35,MATCH($A15,'[7]Finance Indicators'!$A$2:$A$35,0),MATCH(ADX$1,'[7]Finance Indicators'!$A$2:$BO$2,0))</f>
        <v>367.1142467000455</v>
      </c>
      <c r="ADY15" s="250">
        <f t="array" ref="ADY15">INDEX('[7]Finance Indicators'!$A$2:$BO$35,MATCH($A15,'[7]Finance Indicators'!$A$2:$A$35,0),MATCH(ADY$1,'[7]Finance Indicators'!$A$2:$BO$2,0))</f>
        <v>16131</v>
      </c>
      <c r="ADZ15" s="277">
        <f t="array" ref="ADZ15">INDEX('[7]Finance Indicators'!$A$2:$BO$35,MATCH($A15,'[7]Finance Indicators'!$A$2:$A$35,0),MATCH(ADZ$1,'[7]Finance Indicators'!$A$2:$BO$2,0))</f>
        <v>845</v>
      </c>
      <c r="AEA15" s="121">
        <f>(ACW15*100)/Deflators!$B$2</f>
        <v>379.74993263337853</v>
      </c>
      <c r="AEB15" s="137">
        <f>(ACZ15*100)/Deflators!$B$3</f>
        <v>407.23829626872532</v>
      </c>
      <c r="AEC15" s="137">
        <f>(ADC15*100)/Deflators!$B$4</f>
        <v>381.98464427321795</v>
      </c>
      <c r="AED15" s="137">
        <f>(ADF15*100)/Deflators!$B$5</f>
        <v>337.78836108300561</v>
      </c>
      <c r="AEE15" s="137">
        <f>(ADI15*100)/Deflators!$B$6</f>
        <v>357.65402658926769</v>
      </c>
      <c r="AEF15" s="137">
        <f>(ADL15*100)/Deflators!$B$7</f>
        <v>370.80899351829703</v>
      </c>
      <c r="AEG15" s="137">
        <f>(ADO15*100)/Deflators!$B$8</f>
        <v>383.20512868846714</v>
      </c>
      <c r="AEH15" s="137">
        <f>(ADR15*100)/Deflators!$B$9</f>
        <v>327.38487970381618</v>
      </c>
      <c r="AEI15" s="137">
        <f>(ADU15*100)/Deflators!$B$10</f>
        <v>330.47763227896684</v>
      </c>
      <c r="AEJ15" s="245">
        <f>(ADX15*100)/Deflators!$B$11</f>
        <v>367.1142467000455</v>
      </c>
      <c r="AEK15" s="115">
        <f>INDEX('[35]Raw Data'!$A$1:$BK$34,MATCH($A15,'[35]Raw Data'!$A$1:$A$34,0),MATCH(AEK$1,'[35]Raw Data'!$A$1:$BK$1,0))</f>
        <v>91.24785486638882</v>
      </c>
      <c r="AEL15" s="197">
        <f>INDEX('[35]Raw Data'!$A$1:$BK$34,MATCH($A15,'[35]Raw Data'!$A$1:$A$34,0),MATCH(AEL$1,'[35]Raw Data'!$A$1:$BK$1,0))</f>
        <v>1861</v>
      </c>
      <c r="AEM15" s="197">
        <f>INDEX('[35]Raw Data'!$A$1:$BK$34,MATCH($A15,'[35]Raw Data'!$A$1:$A$34,0),MATCH(AEM$1,'[35]Raw Data'!$A$1:$BK$1,0))</f>
        <v>20395</v>
      </c>
      <c r="AEN15" s="116">
        <f>INDEX('[35]Raw Data'!$A$1:$BK$34,MATCH($A15,'[35]Raw Data'!$A$1:$A$34,0),MATCH(AEN$1,'[35]Raw Data'!$A$1:$BK$1,0))</f>
        <v>103.48258706467661</v>
      </c>
      <c r="AEO15" s="197">
        <f>INDEX('[35]Raw Data'!$A$1:$BK$34,MATCH($A15,'[35]Raw Data'!$A$1:$A$34,0),MATCH(AEO$1,'[35]Raw Data'!$A$1:$BK$1,0))</f>
        <v>2184</v>
      </c>
      <c r="AEP15" s="197">
        <f>INDEX('[35]Raw Data'!$A$1:$BK$34,MATCH($A15,'[35]Raw Data'!$A$1:$A$34,0),MATCH(AEP$1,'[35]Raw Data'!$A$1:$BK$1,0))</f>
        <v>21105</v>
      </c>
      <c r="AEQ15" s="116">
        <f>INDEX('[35]Raw Data'!$A$1:$BK$34,MATCH($A15,'[35]Raw Data'!$A$1:$A$34,0),MATCH(AEQ$1,'[35]Raw Data'!$A$1:$BK$1,0))</f>
        <v>111.21433311214334</v>
      </c>
      <c r="AER15" s="197">
        <f>INDEX('[35]Raw Data'!$A$1:$BK$34,MATCH($A15,'[35]Raw Data'!$A$1:$A$34,0),MATCH(AER$1,'[35]Raw Data'!$A$1:$BK$1,0))</f>
        <v>2514</v>
      </c>
      <c r="AES15" s="197">
        <f>INDEX('[35]Raw Data'!$A$1:$BK$34,MATCH($A15,'[35]Raw Data'!$A$1:$A$34,0),MATCH(AES$1,'[35]Raw Data'!$A$1:$BK$1,0))</f>
        <v>22605</v>
      </c>
      <c r="AET15" s="116">
        <f>INDEX('[35]Raw Data'!$A$1:$BK$34,MATCH($A15,'[35]Raw Data'!$A$1:$A$34,0),MATCH(AET$1,'[35]Raw Data'!$A$1:$BK$1,0))</f>
        <v>111.91177116745024</v>
      </c>
      <c r="AEU15" s="197">
        <f>INDEX('[35]Raw Data'!$A$1:$BK$34,MATCH($A15,'[35]Raw Data'!$A$1:$A$34,0),MATCH(AEU$1,'[35]Raw Data'!$A$1:$BK$1,0))</f>
        <v>2547</v>
      </c>
      <c r="AEV15" s="197">
        <f>INDEX('[35]Raw Data'!$A$1:$BK$34,MATCH($A15,'[35]Raw Data'!$A$1:$A$34,0),MATCH(AEV$1,'[35]Raw Data'!$A$1:$BK$1,0))</f>
        <v>22759</v>
      </c>
      <c r="AEW15" s="116">
        <f>INDEX('[35]Raw Data'!$A$1:$BK$34,MATCH($A15,'[35]Raw Data'!$A$1:$A$34,0),MATCH(AEW$1,'[35]Raw Data'!$A$1:$BK$1,0))</f>
        <v>118.1311615945135</v>
      </c>
      <c r="AEX15" s="197">
        <f>INDEX('[35]Raw Data'!$A$1:$BK$34,MATCH($A15,'[35]Raw Data'!$A$1:$A$34,0),MATCH(AEX$1,'[35]Raw Data'!$A$1:$BK$1,0))</f>
        <v>2756</v>
      </c>
      <c r="AEY15" s="197">
        <f>INDEX('[35]Raw Data'!$A$1:$BK$34,MATCH($A15,'[35]Raw Data'!$A$1:$A$34,0),MATCH(AEY$1,'[35]Raw Data'!$A$1:$BK$1,0))</f>
        <v>23330</v>
      </c>
      <c r="AEZ15" s="116">
        <f>INDEX('[35]Raw Data'!$A$1:$BK$34,MATCH($A15,'[35]Raw Data'!$A$1:$A$34,0),MATCH(AEZ$1,'[35]Raw Data'!$A$1:$BK$1,0))</f>
        <v>112.52839419884677</v>
      </c>
      <c r="AFA15" s="197">
        <f>INDEX('[35]Raw Data'!$A$1:$BK$34,MATCH($A15,'[35]Raw Data'!$A$1:$A$34,0),MATCH(AFA$1,'[35]Raw Data'!$A$1:$BK$1,0))</f>
        <v>2576</v>
      </c>
      <c r="AFB15" s="197">
        <f>INDEX('[35]Raw Data'!$A$1:$BK$34,MATCH($A15,'[35]Raw Data'!$A$1:$A$34,0),MATCH(AFB$1,'[35]Raw Data'!$A$1:$BK$1,0))</f>
        <v>22892</v>
      </c>
      <c r="AFC15" s="116">
        <f>INDEX('[35]Raw Data'!$A$1:$BK$34,MATCH($A15,'[35]Raw Data'!$A$1:$A$34,0),MATCH(AFC$1,'[35]Raw Data'!$A$1:$BK$1,0))</f>
        <v>121.33182844243792</v>
      </c>
      <c r="AFD15" s="197">
        <f>INDEX('[35]Raw Data'!$A$1:$BK$34,MATCH($A15,'[35]Raw Data'!$A$1:$A$34,0),MATCH(AFD$1,'[35]Raw Data'!$A$1:$BK$1,0))</f>
        <v>2795</v>
      </c>
      <c r="AFE15" s="197">
        <f>INDEX('[35]Raw Data'!$A$1:$BK$34,MATCH($A15,'[35]Raw Data'!$A$1:$A$34,0),MATCH(AFE$1,'[35]Raw Data'!$A$1:$BK$1,0))</f>
        <v>23036</v>
      </c>
      <c r="AFF15" s="116">
        <f>INDEX('[35]Raw Data'!$A$1:$BK$34,MATCH($A15,'[35]Raw Data'!$A$1:$A$34,0),MATCH(AFF$1,'[35]Raw Data'!$A$1:$BK$1,0))</f>
        <v>121.28776792631487</v>
      </c>
      <c r="AFG15" s="197">
        <f>INDEX('[35]Raw Data'!$A$1:$BK$34,MATCH($A15,'[35]Raw Data'!$A$1:$A$34,0),MATCH(AFG$1,'[35]Raw Data'!$A$1:$BK$1,0))</f>
        <v>2818</v>
      </c>
      <c r="AFH15" s="197">
        <f>INDEX('[35]Raw Data'!$A$1:$BK$34,MATCH($A15,'[35]Raw Data'!$A$1:$A$34,0),MATCH(AFH$1,'[35]Raw Data'!$A$1:$BK$1,0))</f>
        <v>23234</v>
      </c>
      <c r="AFI15" s="116">
        <f>INDEX('[15]1819 Collected Indicators'!$A$3:$CV$36,MATCH($A15,'[15]1819 Collected Indicators'!$A$3:$A$36,0),MATCH(AFI$1,'[15]1819 Collected Indicators'!$A$3:$CV$3,0))</f>
        <v>117.38304850681858</v>
      </c>
      <c r="AFJ15" s="197">
        <f>INDEX('[15]1819 Collected Indicators'!$A$3:$CV$36,MATCH($A15,'[15]1819 Collected Indicators'!$A$3:$A$36,0),MATCH(AFJ$1,'[15]1819 Collected Indicators'!$A$3:$CV$3,0))</f>
        <v>2720</v>
      </c>
      <c r="AFK15" s="222">
        <f>INDEX('[15]1819 Collected Indicators'!$A$3:$CV$36,MATCH($A15,'[15]1819 Collected Indicators'!$A$3:$A$36,0),MATCH(AFK$1,'[15]1819 Collected Indicators'!$A$3:$CV$3,0))</f>
        <v>23172</v>
      </c>
      <c r="AFL15" s="311">
        <f>INDEX('[11]1920 Collected Indicators'!$A$3:$CV$36,MATCH($A15,'[11]1920 Collected Indicators'!$A$3:$A$36,0),MATCH(AFL$1,'[11]1920 Collected Indicators'!$A$3:$CV$3,0))</f>
        <v>122.07287175585425</v>
      </c>
      <c r="AFM15" s="197">
        <f>INDEX('[11]1920 Collected Indicators'!$A$3:$CV$36,MATCH($A15,'[11]1920 Collected Indicators'!$A$3:$A$36,0),MATCH(AFM$1,'[11]1920 Collected Indicators'!$A$3:$CV$3,0))</f>
        <v>2888</v>
      </c>
      <c r="AFN15" s="197">
        <f>INDEX('[11]1920 Collected Indicators'!$A$3:$CV$36,MATCH($A15,'[11]1920 Collected Indicators'!$A$3:$A$36,0),MATCH(AFN$1,'[11]1920 Collected Indicators'!$A$3:$CV$3,0))</f>
        <v>23658</v>
      </c>
      <c r="AFO15" s="133">
        <f>INDEX('[35]Raw Data'!$A$1:$BK$34,MATCH($A15,'[35]Raw Data'!$A$1:$A$34,0),MATCH(AFO$1,'[35]Raw Data'!$A$1:$BK$1,0))</f>
        <v>73.831775700934571</v>
      </c>
      <c r="AFP15" s="133">
        <f>INDEX('[35]Raw Data'!$A$1:$BK$34,MATCH($A15,'[35]Raw Data'!$A$1:$A$34,0),MATCH(AFP$1,'[35]Raw Data'!$A$1:$BK$1,0))</f>
        <v>70.754716981132077</v>
      </c>
      <c r="AFQ15" s="133">
        <f>INDEX('[35]Raw Data'!$A$1:$BK$34,MATCH($A15,'[35]Raw Data'!$A$1:$A$34,0),MATCH(AFQ$1,'[35]Raw Data'!$A$1:$BK$1,0))</f>
        <v>77.227722772277232</v>
      </c>
      <c r="AFR15" s="133">
        <f>INDEX('[35]Raw Data'!$A$1:$BK$34,MATCH($A15,'[35]Raw Data'!$A$1:$A$34,0),MATCH(AFR$1,'[35]Raw Data'!$A$1:$BK$1,0))</f>
        <v>82.524271844660191</v>
      </c>
      <c r="AFS15" s="133">
        <f>INDEX('[35]Raw Data'!$A$1:$BK$34,MATCH($A15,'[35]Raw Data'!$A$1:$A$34,0),MATCH(AFS$1,'[35]Raw Data'!$A$1:$BK$1,0))</f>
        <v>85.148514851485146</v>
      </c>
      <c r="AFT15" s="133">
        <f>INDEX('[35]Raw Data'!$A$1:$BK$34,MATCH($A15,'[35]Raw Data'!$A$1:$A$34,0),MATCH(AFT$1,'[35]Raw Data'!$A$1:$BK$1,0))</f>
        <v>85.714285714285708</v>
      </c>
      <c r="AFU15" s="133">
        <f>INDEX('[35]Raw Data'!$A$1:$BK$34,MATCH($A15,'[35]Raw Data'!$A$1:$A$34,0),MATCH(AFU$1,'[35]Raw Data'!$A$1:$BK$1,0))</f>
        <v>85.714285714285708</v>
      </c>
      <c r="AFV15" s="136">
        <f>INDEX('[15]1819 Collected Indicators'!$A$3:$CV$36,MATCH($A15,'[15]1819 Collected Indicators'!$A$3:$A$36,0),MATCH(AFV$1,'[15]1819 Collected Indicators'!$A$3:$CV$3,0))</f>
        <v>80.61</v>
      </c>
      <c r="AFW15" s="120">
        <f>INDEX('[11]1920 Collected Indicators'!$A$3:$CV$36,MATCH($A15,'[11]1920 Collected Indicators'!$A$3:$A$36,0),MATCH(AFW$1,'[11]1920 Collected Indicators'!$A$3:$CV$3,0))</f>
        <v>82.35294117647058</v>
      </c>
      <c r="AFX15" s="115">
        <f>INDEX('[35]Raw Data'!$A$1:$BK$34,MATCH($A15,'[35]Raw Data'!$A$1:$A$34,0),MATCH(AFX$1,'[35]Raw Data'!$A$1:$BK$1,0))</f>
        <v>805.05110228904459</v>
      </c>
      <c r="AFY15" s="213">
        <f>INDEX('[35]Raw Data'!$A$1:$BK$34,MATCH($A15,'[35]Raw Data'!$A$1:$A$34,0),MATCH(AFY$1,'[35]Raw Data'!$A$1:$BK$1,0))</f>
        <v>9531</v>
      </c>
      <c r="AFZ15" s="213">
        <f>INDEX('[35]Raw Data'!$A$1:$BK$34,MATCH($A15,'[35]Raw Data'!$A$1:$A$34,0),MATCH(AFZ$1,'[35]Raw Data'!$A$1:$BK$1,0))</f>
        <v>11839</v>
      </c>
      <c r="AGA15" s="116">
        <f>INDEX('[35]Raw Data'!$A$1:$BK$34,MATCH($A15,'[35]Raw Data'!$A$1:$A$34,0),MATCH(AGA$1,'[35]Raw Data'!$A$1:$BK$1,0))</f>
        <v>942.64441171657666</v>
      </c>
      <c r="AGB15" s="213">
        <f>INDEX('[35]Raw Data'!$A$1:$BK$34,MATCH($A15,'[35]Raw Data'!$A$1:$A$34,0),MATCH(AGB$1,'[35]Raw Data'!$A$1:$BK$1,0))</f>
        <v>11521</v>
      </c>
      <c r="AGC15" s="213">
        <f>INDEX('[35]Raw Data'!$A$1:$BK$34,MATCH($A15,'[35]Raw Data'!$A$1:$A$34,0),MATCH(AGC$1,'[35]Raw Data'!$A$1:$BK$1,0))</f>
        <v>12222</v>
      </c>
      <c r="AGD15" s="116">
        <f>INDEX('[35]Raw Data'!$A$1:$BK$34,MATCH($A15,'[35]Raw Data'!$A$1:$A$34,0),MATCH(AGD$1,'[35]Raw Data'!$A$1:$BK$1,0))</f>
        <v>863.61806617824652</v>
      </c>
      <c r="AGE15" s="213">
        <f>INDEX('[35]Raw Data'!$A$1:$BK$34,MATCH($A15,'[35]Raw Data'!$A$1:$A$34,0),MATCH(AGE$1,'[35]Raw Data'!$A$1:$BK$1,0))</f>
        <v>10727</v>
      </c>
      <c r="AGF15" s="213">
        <f>INDEX('[35]Raw Data'!$A$1:$BK$34,MATCH($A15,'[35]Raw Data'!$A$1:$A$34,0),MATCH(AGF$1,'[35]Raw Data'!$A$1:$BK$1,0))</f>
        <v>12421</v>
      </c>
      <c r="AGG15" s="116">
        <f>INDEX('[35]Raw Data'!$A$1:$BK$34,MATCH($A15,'[35]Raw Data'!$A$1:$A$34,0),MATCH(AGG$1,'[35]Raw Data'!$A$1:$BK$1,0))</f>
        <v>1022.783398390823</v>
      </c>
      <c r="AGH15" s="213">
        <f>INDEX('[35]Raw Data'!$A$1:$BK$34,MATCH($A15,'[35]Raw Data'!$A$1:$A$34,0),MATCH(AGH$1,'[35]Raw Data'!$A$1:$BK$1,0))</f>
        <v>12839</v>
      </c>
      <c r="AGI15" s="213">
        <f>INDEX('[35]Raw Data'!$A$1:$BK$34,MATCH($A15,'[35]Raw Data'!$A$1:$A$34,0),MATCH(AGI$1,'[35]Raw Data'!$A$1:$BK$1,0))</f>
        <v>12553</v>
      </c>
      <c r="AGJ15" s="116">
        <f>INDEX('[35]Raw Data'!$A$1:$BK$34,MATCH($A15,'[35]Raw Data'!$A$1:$A$34,0),MATCH(AGJ$1,'[35]Raw Data'!$A$1:$BK$1,0))</f>
        <v>910.18576826196477</v>
      </c>
      <c r="AGK15" s="213">
        <f>INDEX('[35]Raw Data'!$A$1:$BK$34,MATCH($A15,'[35]Raw Data'!$A$1:$A$34,0),MATCH(AGK$1,'[35]Raw Data'!$A$1:$BK$1,0))</f>
        <v>11563</v>
      </c>
      <c r="AGL15" s="213">
        <f>INDEX('[35]Raw Data'!$A$1:$BK$34,MATCH($A15,'[35]Raw Data'!$A$1:$A$34,0),MATCH(AGL$1,'[35]Raw Data'!$A$1:$BK$1,0))</f>
        <v>12704</v>
      </c>
      <c r="AGM15" s="116">
        <f>INDEX('[15]1819 Collected Indicators'!$A$3:$CV$36,MATCH($A15,'[15]1819 Collected Indicators'!$A$3:$A$36,0),MATCH(AGM$1,'[15]1819 Collected Indicators'!$A$3:$CV$3,0))</f>
        <v>1177.9000000000001</v>
      </c>
      <c r="AGN15" s="213">
        <f>INDEX('[15]1819 Collected Indicators'!$A$3:$CV$36,MATCH($A15,'[15]1819 Collected Indicators'!$A$3:$A$36,0),MATCH(AGN$1,'[15]1819 Collected Indicators'!$A$3:$CV$3,0))</f>
        <v>15262</v>
      </c>
      <c r="AGO15" s="228">
        <f>INDEX('[15]1819 Collected Indicators'!$A$3:$CV$36,MATCH($A15,'[15]1819 Collected Indicators'!$A$3:$A$36,0),MATCH(AGO$1,'[15]1819 Collected Indicators'!$A$3:$CV$3,0))</f>
        <v>12957</v>
      </c>
      <c r="AGP15" s="213">
        <f>INDEX('[11]1920 Collected Indicators'!$A$3:$CV$36,MATCH($A15,'[11]1920 Collected Indicators'!$A$3:$A$36,0),MATCH(AGP$1,'[11]1920 Collected Indicators'!$A$3:$CV$3,0))</f>
        <v>1020.1403032360263</v>
      </c>
      <c r="AGQ15" s="213">
        <f>INDEX('[11]1920 Collected Indicators'!$A$3:$CV$36,MATCH($A15,'[11]1920 Collected Indicators'!$A$3:$A$36,0),MATCH(AGQ$1,'[11]1920 Collected Indicators'!$A$3:$CV$3,0))</f>
        <v>13524</v>
      </c>
      <c r="AGR15" s="306">
        <f>INDEX('[11]1920 Collected Indicators'!$A$3:$CV$36,MATCH($A15,'[11]1920 Collected Indicators'!$A$3:$A$36,0),MATCH(AGR$1,'[11]1920 Collected Indicators'!$A$3:$CV$3,0))</f>
        <v>13257</v>
      </c>
      <c r="AGS15" s="217">
        <v>4.95</v>
      </c>
      <c r="AGT15" s="208">
        <v>4660</v>
      </c>
      <c r="AGU15" s="87">
        <v>941279</v>
      </c>
      <c r="AGV15" s="88">
        <v>5.6008098268562314</v>
      </c>
      <c r="AGW15" s="87">
        <v>5306</v>
      </c>
      <c r="AGX15" s="87">
        <v>947363</v>
      </c>
      <c r="AGY15" s="116">
        <v>5.4369832169684589</v>
      </c>
      <c r="AGZ15" s="87">
        <v>5747</v>
      </c>
      <c r="AHA15" s="32">
        <v>1057020</v>
      </c>
      <c r="AHB15" s="116">
        <v>5.219877189118252</v>
      </c>
      <c r="AHC15" s="87">
        <v>5664</v>
      </c>
      <c r="AHD15" s="87">
        <v>1085083</v>
      </c>
      <c r="AHE15" s="116">
        <v>5.350799007744552</v>
      </c>
      <c r="AHF15" s="87">
        <v>5481</v>
      </c>
      <c r="AHG15" s="87">
        <v>1024333</v>
      </c>
      <c r="AHH15" s="116">
        <v>4.9085941706527034</v>
      </c>
      <c r="AHI15" s="87">
        <v>5169</v>
      </c>
      <c r="AHJ15" s="87">
        <v>1053051</v>
      </c>
      <c r="AHK15" s="116">
        <f t="shared" si="68"/>
        <v>4.3607772267277767</v>
      </c>
      <c r="AHL15" s="87">
        <f>INDEX('[2]All Previous Years'!$A$1:$EX$34,MATCH($A15,'[2]All Previous Years'!$A$1:$A$34,0),MATCH(AHL$1,'[2]All Previous Years'!$A$1:$EX$1,0))</f>
        <v>5077</v>
      </c>
      <c r="AHM15" s="131">
        <f>INDEX('[29]SPI Raw Data 1617'!$A$3:$AN$37,MATCH($A15,'[29]SPI Raw Data 1617'!$A$3:$A$37,0),MATCH(AHM$1,'[29]SPI Raw Data 1617'!$A$37:$AN$37,0))</f>
        <v>1164242</v>
      </c>
      <c r="AHN15" s="88">
        <f t="shared" si="69"/>
        <v>4.2387900352817693</v>
      </c>
      <c r="AHO15" s="32">
        <f>INDEX([4]Sheet1!$A$1:$CJ$34, MATCH($A15, [4]Sheet1!$A$1:$A$34, 0), MATCH(AHO$1, [4]Sheet1!$A$1:$CJ$1, 0))</f>
        <v>4939</v>
      </c>
      <c r="AHP15" s="32">
        <f>INDEX('[5]Finance Indicators'!$A$2:$BO$35,MATCH($A15,'[5]Finance Indicators'!$A$2:$A$35,0),MATCH(AHP$1,'[5]Finance Indicators'!$A$2:$BO$2,0))</f>
        <v>1165191</v>
      </c>
      <c r="AHQ15" s="88">
        <f>INDEX('[6]Finance Indicators'!$B$3:$BO$35,MATCH($A15,'[6]Finance Indicators'!$A$3:$A$35,0),MATCH(AHQ$1,'[6]Finance Indicators'!$B$2:$BO$2,0))</f>
        <v>4.2147231733589541</v>
      </c>
      <c r="AHR15" s="88">
        <f>INDEX('[6]Finance Indicators'!$B$3:$BO$35,MATCH($A15,'[6]Finance Indicators'!$A$3:$A$35,0),MATCH(AHR$1,'[6]Finance Indicators'!$B$2:$BO$2,0))</f>
        <v>4979</v>
      </c>
      <c r="AHS15" s="88">
        <f>INDEX('[6]Finance Indicators'!$B$3:$BO$35,MATCH($A15,'[6]Finance Indicators'!$A$3:$A$35,0),MATCH(AHS$1,'[6]Finance Indicators'!$B$2:$BO$2,0))</f>
        <v>1181335</v>
      </c>
      <c r="AHT15" s="88">
        <f t="array" ref="AHT15">INDEX('[7]Finance Indicators'!$A$2:$BO$35,MATCH($A15,'[7]Finance Indicators'!$A$2:$A$35,0),MATCH(AHT$1,'[7]Finance Indicators'!$A$2:$BO$2,0))</f>
        <v>3.8852945719139882</v>
      </c>
      <c r="AHU15" s="250">
        <f t="array" ref="AHU15">INDEX('[7]Finance Indicators'!$A$2:$BO$35,MATCH($A15,'[7]Finance Indicators'!$A$2:$A$35,0),MATCH(AHU$1,'[7]Finance Indicators'!$A$2:$BO$2,0))</f>
        <v>4528</v>
      </c>
      <c r="AHV15" s="250">
        <f t="array" ref="AHV15">INDEX('[7]Finance Indicators'!$A$2:$BO$35,MATCH($A15,'[7]Finance Indicators'!$A$2:$A$35,0),MATCH(AHV$1,'[7]Finance Indicators'!$A$2:$BO$2,0))</f>
        <v>1165420</v>
      </c>
      <c r="AHW15" s="119">
        <f>(AGS15*100)/Deflators!$B$2</f>
        <v>5.8312163269345065</v>
      </c>
      <c r="AHX15" s="137">
        <f>(AGV15*100)/Deflators!$B$3</f>
        <v>6.4993460419991198</v>
      </c>
      <c r="AHY15" s="137">
        <f>(AGY15*100)/Deflators!$B$4</f>
        <v>6.182821626942788</v>
      </c>
      <c r="AHZ15" s="137">
        <f>(AHB15*100)/Deflators!$B$5</f>
        <v>5.8307682347668317</v>
      </c>
      <c r="AIA15" s="137">
        <f>(AHE15*100)/Deflators!$B$6</f>
        <v>5.8957165010726964</v>
      </c>
      <c r="AIB15" s="137">
        <f>(AHH15*100)/Deflators!$B$7</f>
        <v>5.3647039858846064</v>
      </c>
      <c r="AIC15" s="137">
        <f>(AHK15*100)/Deflators!$B$8</f>
        <v>4.6508805520419445</v>
      </c>
      <c r="AID15" s="137">
        <f>(AHN15*100)/Deflators!$B$9</f>
        <v>4.4425544593935431</v>
      </c>
      <c r="AIE15" s="137">
        <f>(AHQ15*100)/Deflators!$B$10</f>
        <v>4.3176947971525452</v>
      </c>
      <c r="AIF15" s="301">
        <f>(AHT15*100)/Deflators!$B$11</f>
        <v>3.8852945719139882</v>
      </c>
      <c r="AIG15" s="121">
        <v>3.6731490363652219</v>
      </c>
      <c r="AIH15" s="87">
        <v>3159</v>
      </c>
      <c r="AII15" s="87">
        <v>860025</v>
      </c>
      <c r="AIJ15" s="88">
        <v>4.3356578563700925</v>
      </c>
      <c r="AIK15" s="87">
        <v>3182</v>
      </c>
      <c r="AIL15" s="87">
        <v>733914</v>
      </c>
      <c r="AIM15" s="123">
        <v>4.7991884509331033</v>
      </c>
      <c r="AIN15" s="87">
        <v>2971</v>
      </c>
      <c r="AIO15" s="32">
        <v>619063</v>
      </c>
      <c r="AIP15" s="116">
        <v>4.6941406809607944</v>
      </c>
      <c r="AIQ15" s="87">
        <v>2949</v>
      </c>
      <c r="AIR15" s="87">
        <v>628230</v>
      </c>
      <c r="AIS15" s="116">
        <v>4.3011029348702383</v>
      </c>
      <c r="AIT15" s="87">
        <v>3009</v>
      </c>
      <c r="AIU15" s="87">
        <v>699588</v>
      </c>
      <c r="AIV15" s="116">
        <v>4.3121534202908176</v>
      </c>
      <c r="AIW15" s="87">
        <v>2857</v>
      </c>
      <c r="AIX15" s="87">
        <v>662546</v>
      </c>
      <c r="AIY15" s="116">
        <f t="shared" si="70"/>
        <v>3.9413631644487563</v>
      </c>
      <c r="AIZ15" s="87">
        <f>INDEX('[2]All Previous Years'!$A$1:$EX$34,MATCH($A15,'[2]All Previous Years'!$A$1:$A$34,0),MATCH(AIZ$1,'[2]All Previous Years'!$A$1:$EX$1,0))</f>
        <v>2665</v>
      </c>
      <c r="AJA15" s="131">
        <f>INDEX('[29]SPI Raw Data 1617'!$A$3:$AN$37,MATCH($A15,'[29]SPI Raw Data 1617'!$A$3:$A$37,0),MATCH(AJA$1,'[29]SPI Raw Data 1617'!$A$37:$AN$37,0))</f>
        <v>676162</v>
      </c>
      <c r="AJB15" s="88">
        <f t="shared" si="71"/>
        <v>3.9467890126630487</v>
      </c>
      <c r="AJC15" s="32">
        <f>INDEX([4]Sheet1!$A$1:$CJ$34, MATCH($A15, [4]Sheet1!$A$1:$A$34, 0), MATCH(AJC$1, [4]Sheet1!$A$1:$CJ$1, 0))</f>
        <v>2653</v>
      </c>
      <c r="AJD15" s="32">
        <f>INDEX('[5]Finance Indicators'!$A$2:$BO$35,MATCH($A15,'[5]Finance Indicators'!$A$2:$A$35,0),MATCH(AJD$1,'[5]Finance Indicators'!$A$2:$BO$2,0))</f>
        <v>672192</v>
      </c>
      <c r="AJE15" s="88">
        <f>INDEX('[6]Finance Indicators'!$B$3:$BO$35,MATCH($A15,'[6]Finance Indicators'!$A$3:$A$35,0),MATCH(AJE$1,'[6]Finance Indicators'!$B$2:$BO$2,0))</f>
        <v>3.98273485206657</v>
      </c>
      <c r="AJF15" s="88">
        <f>INDEX('[6]Finance Indicators'!$B$3:$BO$35,MATCH($A15,'[6]Finance Indicators'!$A$3:$A$35,0),MATCH(AJF$1,'[6]Finance Indicators'!$B$2:$BO$2,0))</f>
        <v>2603</v>
      </c>
      <c r="AJG15" s="88">
        <f>INDEX('[6]Finance Indicators'!$B$3:$BO$35,MATCH($A15,'[6]Finance Indicators'!$A$3:$A$35,0),MATCH(AJG$1,'[6]Finance Indicators'!$B$2:$BO$2,0))</f>
        <v>653571</v>
      </c>
      <c r="AJH15" s="88">
        <f t="array" ref="AJH15">INDEX('[7]Finance Indicators'!$A$2:$BO$35,MATCH($A15,'[7]Finance Indicators'!$A$2:$A$35,0),MATCH(AJH$1,'[7]Finance Indicators'!$A$2:$BO$2,0))</f>
        <v>5.5800139196866452</v>
      </c>
      <c r="AJI15" s="250">
        <f t="array" ref="AJI15">INDEX('[7]Finance Indicators'!$A$2:$BO$35,MATCH($A15,'[7]Finance Indicators'!$A$2:$A$35,0),MATCH(AJI$1,'[7]Finance Indicators'!$A$2:$BO$2,0))</f>
        <v>2758</v>
      </c>
      <c r="AJJ15" s="250">
        <f t="array" ref="AJJ15">INDEX('[7]Finance Indicators'!$A$2:$BO$35,MATCH($A15,'[7]Finance Indicators'!$A$2:$A$35,0),MATCH(AJJ$1,'[7]Finance Indicators'!$A$2:$BO$2,0))</f>
        <v>494264</v>
      </c>
      <c r="AJK15" s="119">
        <f>(AIG15*100)/Deflators!$B$2</f>
        <v>4.3270558852760876</v>
      </c>
      <c r="AJL15" s="137">
        <f>(AIJ15*100)/Deflators!$B$3</f>
        <v>5.0312261261115445</v>
      </c>
      <c r="AJM15" s="137">
        <f>(AIM15*100)/Deflators!$B$4</f>
        <v>5.4575349899181749</v>
      </c>
      <c r="AJN15" s="137">
        <f>(AIP15*100)/Deflators!$B$5</f>
        <v>5.2435038949060777</v>
      </c>
      <c r="AJO15" s="137">
        <f>(AIS15*100)/Deflators!$B$6</f>
        <v>4.7391209255336078</v>
      </c>
      <c r="AJP15" s="137">
        <f>(AIV15*100)/Deflators!$B$7</f>
        <v>4.7128415667135908</v>
      </c>
      <c r="AJQ15" s="137">
        <f>(AIY15*100)/Deflators!$B$8</f>
        <v>4.2035647172520711</v>
      </c>
      <c r="AJR15" s="137">
        <f>(AJB15*100)/Deflators!$B$9</f>
        <v>4.1365165489557265</v>
      </c>
      <c r="AJS15" s="137">
        <f>(AJE15*100)/Deflators!$B$10</f>
        <v>4.0800386744027319</v>
      </c>
      <c r="AJT15" s="245">
        <f>(AJH15*100)/Deflators!$B$11</f>
        <v>5.5800139196866452</v>
      </c>
      <c r="AJU15" s="119">
        <v>6.007815918984698</v>
      </c>
      <c r="AJV15" s="87">
        <v>1565</v>
      </c>
      <c r="AJW15" s="87">
        <v>260494</v>
      </c>
      <c r="AJX15" s="88">
        <v>3.026779453404461</v>
      </c>
      <c r="AJY15" s="87">
        <v>1023</v>
      </c>
      <c r="AJZ15" s="87">
        <v>337983</v>
      </c>
      <c r="AKA15" s="116">
        <v>2.8420951715308038</v>
      </c>
      <c r="AKB15" s="87">
        <v>919</v>
      </c>
      <c r="AKC15" s="32">
        <v>323353</v>
      </c>
      <c r="AKD15" s="116">
        <v>2.4450216258424664</v>
      </c>
      <c r="AKE15" s="87">
        <v>883</v>
      </c>
      <c r="AKF15" s="87">
        <v>361142</v>
      </c>
      <c r="AKG15" s="116">
        <v>3.8846353637328637</v>
      </c>
      <c r="AKH15" s="87">
        <v>860</v>
      </c>
      <c r="AKI15" s="87">
        <v>221385</v>
      </c>
      <c r="AKJ15" s="116">
        <v>3.5723981099338635</v>
      </c>
      <c r="AKK15" s="87">
        <v>908</v>
      </c>
      <c r="AKL15" s="87">
        <v>254171</v>
      </c>
      <c r="AKM15" s="116">
        <f t="shared" si="72"/>
        <v>11.306470906320154</v>
      </c>
      <c r="AKN15" s="87">
        <f>INDEX('[2]All Previous Years'!$A$1:$EX$34,MATCH($A15,'[2]All Previous Years'!$A$1:$A$34,0),MATCH(AKN$1,'[2]All Previous Years'!$A$1:$EX$1,0))</f>
        <v>690</v>
      </c>
      <c r="AKO15" s="131">
        <f>INDEX('[29]SPI Raw Data 1617'!$A$3:$AN$37,MATCH($A15,'[29]SPI Raw Data 1617'!$A$3:$A$37,0),MATCH(AKO$1,'[29]SPI Raw Data 1617'!$A$37:$AN$37,0))</f>
        <v>61027</v>
      </c>
      <c r="AKP15" s="88">
        <f t="shared" si="73"/>
        <v>9.7409357246958752</v>
      </c>
      <c r="AKQ15" s="32">
        <f>INDEX([4]Sheet1!$A$1:$CJ$34, MATCH($A15, [4]Sheet1!$A$1:$A$34, 0), MATCH(AKQ$1, [4]Sheet1!$A$1:$CJ$1, 0))</f>
        <v>655</v>
      </c>
      <c r="AKR15" s="32">
        <f>INDEX('[5]Finance Indicators'!$A$2:$BO$35,MATCH($A15,'[5]Finance Indicators'!$A$2:$A$35,0),MATCH(AKR$1,'[5]Finance Indicators'!$A$2:$BO$2,0))</f>
        <v>67242</v>
      </c>
      <c r="AKS15" s="88">
        <f>INDEX('[6]Finance Indicators'!$B$3:$BO$35,MATCH($A15,'[6]Finance Indicators'!$A$3:$A$35,0),MATCH(AKS$1,'[6]Finance Indicators'!$B$2:$BO$2,0))</f>
        <v>7.7143038698608377</v>
      </c>
      <c r="AKT15" s="88">
        <f>INDEX('[6]Finance Indicators'!$B$3:$BO$35,MATCH($A15,'[6]Finance Indicators'!$A$3:$A$35,0),MATCH(AKT$1,'[6]Finance Indicators'!$B$2:$BO$2,0))</f>
        <v>607</v>
      </c>
      <c r="AKU15" s="88">
        <f>INDEX('[6]Finance Indicators'!$B$3:$BO$35,MATCH($A15,'[6]Finance Indicators'!$A$3:$A$35,0),MATCH(AKU$1,'[6]Finance Indicators'!$B$2:$BO$2,0))</f>
        <v>78685</v>
      </c>
      <c r="AKV15" s="88">
        <f t="array" ref="AKV15">INDEX('[7]Finance Indicators'!$A$2:$BO$35,MATCH($A15,'[7]Finance Indicators'!$A$2:$A$35,0),MATCH(AKV$1,'[7]Finance Indicators'!$A$2:$BO$2,0))</f>
        <v>7.6378881173850388</v>
      </c>
      <c r="AKW15" s="250">
        <f t="array" ref="AKW15">INDEX('[7]Finance Indicators'!$A$2:$BO$35,MATCH($A15,'[7]Finance Indicators'!$A$2:$A$35,0),MATCH(AKW$1,'[7]Finance Indicators'!$A$2:$BO$2,0))</f>
        <v>583</v>
      </c>
      <c r="AKX15" s="250">
        <f t="array" ref="AKX15">INDEX('[7]Finance Indicators'!$A$2:$BO$35,MATCH($A15,'[7]Finance Indicators'!$A$2:$A$35,0),MATCH(AKX$1,'[7]Finance Indicators'!$A$2:$BO$2,0))</f>
        <v>76330</v>
      </c>
      <c r="AKY15" s="119">
        <f>IFERROR((AJU15*100)/Deflators!$B$2,"NA")</f>
        <v>7.0773483385859821</v>
      </c>
      <c r="AKZ15" s="88">
        <f>IFERROR((AJX15*100)/Deflators!$B$3,"NA")</f>
        <v>3.5123647594959686</v>
      </c>
      <c r="ALA15" s="88">
        <f>IFERROR((AKA15*100)/Deflators!$B$4,"NA")</f>
        <v>3.2319701553480562</v>
      </c>
      <c r="ALB15" s="88">
        <f>IFERROR((AKD15*100)/Deflators!$B$5,"NA")</f>
        <v>2.7311666372151575</v>
      </c>
      <c r="ALC15" s="88">
        <f>IFERROR((AKG15*100)/Deflators!$B$6,"NA")</f>
        <v>4.2802409100887244</v>
      </c>
      <c r="ALD15" s="88">
        <f>IFERROR((AKJ15*100)/Deflators!$B$7,"NA")</f>
        <v>3.9043477038926708</v>
      </c>
      <c r="ALE15" s="88">
        <f>IFERROR((AKM15*100)/Deflators!$B$8,"NA")</f>
        <v>12.058640677201257</v>
      </c>
      <c r="ALF15" s="88">
        <f>IFERROR((AKP15*100)/Deflators!$B$9,"NA")</f>
        <v>10.209195804041965</v>
      </c>
      <c r="ALG15" s="88">
        <f>IFERROR((AKS15*100)/Deflators!$B$10,"NA")</f>
        <v>7.9027751794210559</v>
      </c>
      <c r="ALH15" s="183">
        <f>IFERROR((AKV15*100)/Deflators!$B$11,"NA")</f>
        <v>7.6378881173850388</v>
      </c>
      <c r="ALI15" s="119">
        <v>15005.219206680584</v>
      </c>
      <c r="ALJ15" s="87">
        <v>2300</v>
      </c>
      <c r="ALK15" s="87">
        <v>153280</v>
      </c>
      <c r="ALL15" s="88">
        <v>13421.427646068143</v>
      </c>
      <c r="ALM15" s="87">
        <v>2072</v>
      </c>
      <c r="ALN15" s="87">
        <v>154380</v>
      </c>
      <c r="ALO15" s="116">
        <v>15854.591836734693</v>
      </c>
      <c r="ALP15" s="87">
        <v>2486</v>
      </c>
      <c r="ALQ15" s="87">
        <v>156800</v>
      </c>
      <c r="ALR15" s="116">
        <v>24360.442917143951</v>
      </c>
      <c r="ALS15" s="87">
        <v>3828</v>
      </c>
      <c r="ALT15" s="87">
        <v>157140</v>
      </c>
      <c r="ALU15" s="116">
        <v>20584.876934788128</v>
      </c>
      <c r="ALV15" s="87">
        <v>3245</v>
      </c>
      <c r="ALW15" s="87">
        <v>157640</v>
      </c>
      <c r="ALX15" s="116">
        <v>21772.056039379022</v>
      </c>
      <c r="ALY15" s="87">
        <v>3450</v>
      </c>
      <c r="ALZ15" s="87">
        <v>158460</v>
      </c>
      <c r="AMA15" s="116">
        <f t="shared" si="74"/>
        <v>18364.914041912412</v>
      </c>
      <c r="AMB15" s="87">
        <f>INDEX('[2]All Previous Years'!$A$1:$EX$34,MATCH($A15,'[2]All Previous Years'!$A$1:$A$34,0),MATCH(AMB$1,'[2]All Previous Years'!$A$1:$EX$1,0))</f>
        <v>2927</v>
      </c>
      <c r="AMC15" s="32">
        <f>INDEX('[3]Raw data 16-17'!$B$2:$XA$34,MATCH($A15,'[3]Raw data 16-17'!$A$2:$A$34,0),MATCH(AMC$1,'[3]Raw data 16-17'!$B$1:$GU$1,0))</f>
        <v>159380</v>
      </c>
      <c r="AMD15" s="88">
        <f t="shared" si="75"/>
        <v>19858.86467245363</v>
      </c>
      <c r="AME15" s="32">
        <f>INDEX([4]Sheet1!$A$1:$CJ$34, MATCH($A15, [4]Sheet1!$A$1:$A$34, 0), MATCH(AME$1, [4]Sheet1!$A$1:$CJ$1, 0))</f>
        <v>3180</v>
      </c>
      <c r="AMF15" s="32">
        <f>INDEX('[5]Finance Indicators'!$A$2:$BO$35,MATCH($A15,'[5]Finance Indicators'!$A$2:$A$35,0),MATCH(AMF$1,'[5]Finance Indicators'!$A$2:$BO$2,0))</f>
        <v>160130</v>
      </c>
      <c r="AMG15" s="88">
        <f>INDEX('[6]Finance Indicators'!$B$3:$BO$35,MATCH($A15,'[6]Finance Indicators'!$A$3:$A$35,0),MATCH(AMG$1,'[6]Finance Indicators'!$B$2:$BO$2,0))</f>
        <v>17631.283522514659</v>
      </c>
      <c r="AMH15" s="88">
        <f>INDEX('[6]Finance Indicators'!$B$3:$BO$35,MATCH($A15,'[6]Finance Indicators'!$A$3:$A$35,0),MATCH(AMH$1,'[6]Finance Indicators'!$B$2:$BO$2,0))</f>
        <v>2827</v>
      </c>
      <c r="AMI15" s="88">
        <f>INDEX('[6]Finance Indicators'!$B$3:$BO$35,MATCH($A15,'[6]Finance Indicators'!$A$3:$A$35,0),MATCH(AMI$1,'[6]Finance Indicators'!$B$2:$BO$2,0))</f>
        <v>160340</v>
      </c>
      <c r="AMJ15" s="88">
        <f t="array" ref="AMJ15">INDEX('[7]Finance Indicators'!$A$2:$BO$35,MATCH($A15,'[7]Finance Indicators'!$A$2:$A$35,0),MATCH(AMJ$1,'[7]Finance Indicators'!$A$2:$BO$2,0))</f>
        <v>17844.490024240164</v>
      </c>
      <c r="AMK15" s="250">
        <f t="array" ref="AMK15">INDEX('[7]Finance Indicators'!$A$2:$BO$35,MATCH($A15,'[7]Finance Indicators'!$A$2:$A$35,0),MATCH(AMK$1,'[7]Finance Indicators'!$A$2:$BO$2,0))</f>
        <v>2871</v>
      </c>
      <c r="AML15" s="250">
        <f t="array" ref="AML15">INDEX('[7]Finance Indicators'!$A$2:$BO$35,MATCH($A15,'[7]Finance Indicators'!$A$2:$A$35,0),MATCH(AML$1,'[7]Finance Indicators'!$A$2:$BO$2,0))</f>
        <v>160890</v>
      </c>
      <c r="AMM15" s="119">
        <f>(ALI15*100)/Deflators!$B$2</f>
        <v>17676.500853985264</v>
      </c>
      <c r="AMN15" s="137">
        <f>(ALL15*100)/Deflators!$B$3</f>
        <v>15574.623196662538</v>
      </c>
      <c r="AMO15" s="137">
        <f>(ALO15*100)/Deflators!$B$4</f>
        <v>18029.504484873327</v>
      </c>
      <c r="AMP15" s="137">
        <f>(ALR15*100)/Deflators!$B$5</f>
        <v>27211.386705082074</v>
      </c>
      <c r="AMQ15" s="137">
        <f>(ALU15*100)/Deflators!$B$6</f>
        <v>22681.210496100732</v>
      </c>
      <c r="AMR15" s="137">
        <f>(ALX15*100)/Deflators!$B$7</f>
        <v>23795.129879280379</v>
      </c>
      <c r="AMS15" s="137">
        <f>(AMA15*100)/Deflators!$B$8</f>
        <v>19586.650983669795</v>
      </c>
      <c r="AMT15" s="137">
        <f>(AMD15*100)/Deflators!$B$9</f>
        <v>20813.507410077968</v>
      </c>
      <c r="AMU15" s="138">
        <f>(AMG15*100)/Deflators!$B$10</f>
        <v>18062.040613598208</v>
      </c>
      <c r="AMV15" s="137">
        <f>(AMJ15*100)/Deflators!$B$11</f>
        <v>17844.490024240164</v>
      </c>
      <c r="AMW15" s="133">
        <f t="shared" si="3"/>
        <v>88.766666666666666</v>
      </c>
      <c r="AMX15" s="116">
        <f t="shared" si="3"/>
        <v>87.333333333333329</v>
      </c>
      <c r="AMY15" s="116">
        <f t="shared" si="3"/>
        <v>85.333333333333329</v>
      </c>
      <c r="AMZ15" s="116">
        <f t="shared" si="3"/>
        <v>79.666666666666671</v>
      </c>
      <c r="ANA15" s="136">
        <f t="shared" si="3"/>
        <v>76</v>
      </c>
      <c r="ANB15" s="116">
        <f t="shared" si="3"/>
        <v>69.3</v>
      </c>
      <c r="ANC15" s="248">
        <f t="shared" si="3"/>
        <v>69.966666666666669</v>
      </c>
      <c r="AND15" s="115">
        <f t="shared" si="4"/>
        <v>81.399999999999991</v>
      </c>
      <c r="ANE15" s="116">
        <f t="shared" si="4"/>
        <v>83.666666666666671</v>
      </c>
      <c r="ANF15" s="116">
        <f t="shared" si="4"/>
        <v>89</v>
      </c>
      <c r="ANG15" s="116">
        <f t="shared" si="4"/>
        <v>90.666666666666671</v>
      </c>
      <c r="ANH15" s="116">
        <f t="shared" si="4"/>
        <v>88.666666666666671</v>
      </c>
      <c r="ANI15" s="116">
        <f t="shared" si="4"/>
        <v>82.333333333333329</v>
      </c>
      <c r="ANJ15" s="248">
        <f t="shared" si="4"/>
        <v>80</v>
      </c>
      <c r="ANK15" s="115">
        <f t="shared" si="5"/>
        <v>62.428571428571423</v>
      </c>
      <c r="ANL15" s="116">
        <f t="shared" si="5"/>
        <v>71.333333333333329</v>
      </c>
      <c r="ANM15" s="116">
        <f t="shared" si="5"/>
        <v>75.666666666666671</v>
      </c>
      <c r="ANN15" s="116">
        <f t="shared" si="5"/>
        <v>66.666666666666671</v>
      </c>
      <c r="ANO15" s="116">
        <f t="shared" si="5"/>
        <v>59</v>
      </c>
      <c r="ANP15" s="116">
        <f t="shared" si="5"/>
        <v>53.133333333333333</v>
      </c>
      <c r="ANQ15" s="248">
        <f t="shared" si="5"/>
        <v>58.800000000000004</v>
      </c>
      <c r="ANR15" s="115">
        <f t="shared" si="6"/>
        <v>77.966666666666669</v>
      </c>
      <c r="ANS15" s="116">
        <f t="shared" si="6"/>
        <v>80.666666666666671</v>
      </c>
      <c r="ANT15" s="116">
        <f t="shared" si="6"/>
        <v>82</v>
      </c>
      <c r="ANU15" s="116">
        <f t="shared" si="6"/>
        <v>79.333333333333329</v>
      </c>
      <c r="ANV15" s="116">
        <f t="shared" si="6"/>
        <v>77.333333333333329</v>
      </c>
      <c r="ANW15" s="116">
        <f t="shared" si="6"/>
        <v>74.333333333333329</v>
      </c>
      <c r="ANX15" s="117">
        <f t="shared" si="6"/>
        <v>72.666666666666671</v>
      </c>
      <c r="ANY15" s="133">
        <f t="shared" si="76"/>
        <v>78.020495849381916</v>
      </c>
      <c r="ANZ15" s="131">
        <v>5611</v>
      </c>
      <c r="AOA15" s="131">
        <v>71917</v>
      </c>
      <c r="AOB15" s="116">
        <f t="shared" si="77"/>
        <v>83.579195235127074</v>
      </c>
      <c r="AOC15" s="131">
        <v>6034</v>
      </c>
      <c r="AOD15" s="131">
        <v>72195</v>
      </c>
      <c r="AOE15" s="116">
        <f t="shared" si="78"/>
        <v>84.099669603524234</v>
      </c>
      <c r="AOF15" s="131">
        <v>6109</v>
      </c>
      <c r="AOG15" s="32">
        <v>72640</v>
      </c>
      <c r="AOH15" s="116">
        <f t="shared" si="79"/>
        <v>81.364433724372333</v>
      </c>
      <c r="AOI15" s="131">
        <v>5937</v>
      </c>
      <c r="AOJ15" s="131">
        <v>72968</v>
      </c>
      <c r="AOK15" s="116">
        <f t="shared" si="80"/>
        <v>102.44256613285478</v>
      </c>
      <c r="AOL15" s="131">
        <v>7478</v>
      </c>
      <c r="AOM15" s="134">
        <v>72997</v>
      </c>
      <c r="AON15" s="115">
        <f>(ANY15*100)/Deflators!$B$2</f>
        <v>91.909977622715502</v>
      </c>
      <c r="AOO15" s="116">
        <f>(AOB15*100)/Deflators!$B$3</f>
        <v>96.987780077832426</v>
      </c>
      <c r="AOP15" s="116">
        <f>(AOE15*100)/Deflators!$B$4</f>
        <v>95.636354811729234</v>
      </c>
      <c r="AOQ15" s="116">
        <f>(AOH15*100)/Deflators!$B$5</f>
        <v>90.886650856243691</v>
      </c>
      <c r="AOR15" s="136">
        <f>(AOK15*100)/Deflators!$B$6</f>
        <v>112.87516624854256</v>
      </c>
      <c r="AOS15" s="115">
        <f t="shared" si="154"/>
        <v>71.131607929515425</v>
      </c>
      <c r="AOT15" s="131">
        <v>5167</v>
      </c>
      <c r="AOU15" s="32">
        <v>72640</v>
      </c>
      <c r="AOV15" s="116">
        <f t="shared" si="81"/>
        <v>68.810985637539744</v>
      </c>
      <c r="AOW15" s="131">
        <v>5021</v>
      </c>
      <c r="AOX15" s="131">
        <v>72968</v>
      </c>
      <c r="AOY15" s="116">
        <f t="shared" si="82"/>
        <v>88.839267367152075</v>
      </c>
      <c r="AOZ15" s="131">
        <v>6485</v>
      </c>
      <c r="APA15" s="131">
        <v>72997</v>
      </c>
      <c r="APB15" s="116">
        <f t="shared" si="83"/>
        <v>56.056179621171594</v>
      </c>
      <c r="APC15" s="131">
        <v>4087</v>
      </c>
      <c r="APD15" s="131">
        <v>72909</v>
      </c>
      <c r="APE15" s="116">
        <f t="shared" si="84"/>
        <v>61.879967114277889</v>
      </c>
      <c r="APF15" s="87">
        <f>INDEX('[2]All Previous Years'!$A$1:$EX$34,MATCH($A15,'[2]All Previous Years'!$A$1:$A$34,0),MATCH(APF$1,'[2]All Previous Years'!$A$1:$EX$1,0))</f>
        <v>4516</v>
      </c>
      <c r="APG15" s="131">
        <f>INDEX('[29]SPI Raw Data 1617'!$A$3:$AN$37,MATCH($A15,'[29]SPI Raw Data 1617'!$A$3:$A$37,0),MATCH(APG$1,'[29]SPI Raw Data 1617'!$A$37:$AN$37,0))</f>
        <v>72980</v>
      </c>
      <c r="APH15" s="88">
        <f t="shared" si="85"/>
        <v>63.478260869565219</v>
      </c>
      <c r="API15" s="32">
        <f>INDEX([4]Sheet1!$A$1:$CJ$34, MATCH($A15, [4]Sheet1!$A$1:$A$34, 0), MATCH(API$1, [4]Sheet1!$A$1:$CJ$1, 0))</f>
        <v>4672</v>
      </c>
      <c r="APJ15" s="32">
        <f>INDEX('[5]Finance Indicators'!$A$2:$BO$35,MATCH($A15,'[5]Finance Indicators'!$A$2:$A$35,0),MATCH(APJ$1,'[5]Finance Indicators'!$A$2:$BO$2,0))</f>
        <v>73600</v>
      </c>
      <c r="APK15" s="88">
        <f>INDEX('[6]Finance Indicators'!$B$3:$BO$35,MATCH($A15,'[6]Finance Indicators'!$A$3:$A$35,0),MATCH(APK$1,'[6]Finance Indicators'!$B$2:$BO$2,0))</f>
        <v>60.972037283621837</v>
      </c>
      <c r="APL15" s="88">
        <f>INDEX('[6]Finance Indicators'!$B$3:$BO$35,MATCH($A15,'[6]Finance Indicators'!$A$3:$A$35,0),MATCH(APL$1,'[6]Finance Indicators'!$B$2:$BO$2,0))</f>
        <v>4579</v>
      </c>
      <c r="APM15" s="88">
        <f>INDEX('[6]Finance Indicators'!$B$3:$BO$35,MATCH($A15,'[6]Finance Indicators'!$A$3:$A$35,0),MATCH(APM$1,'[6]Finance Indicators'!$B$2:$BO$2,0))</f>
        <v>75100</v>
      </c>
      <c r="APN15" s="88">
        <f t="array" ref="APN15">INDEX('[7]Finance Indicators'!$A$2:$BO$35,MATCH($A15,'[7]Finance Indicators'!$A$2:$A$35,0),MATCH(APN$1,'[7]Finance Indicators'!$A$2:$BO$2,0))</f>
        <v>54.147404219140228</v>
      </c>
      <c r="APO15" s="250">
        <f t="array" ref="APO15">INDEX('[7]Finance Indicators'!$A$2:$BO$35,MATCH($A15,'[7]Finance Indicators'!$A$2:$A$35,0),MATCH(APO$1,'[7]Finance Indicators'!$A$2:$BO$2,0))</f>
        <v>4076</v>
      </c>
      <c r="APP15" s="250">
        <f t="array" ref="APP15">INDEX('[7]Finance Indicators'!$A$2:$BO$35,MATCH($A15,'[7]Finance Indicators'!$A$2:$A$35,0),MATCH(APP$1,'[7]Finance Indicators'!$A$2:$BO$2,0))</f>
        <v>75276</v>
      </c>
      <c r="APQ15" s="139">
        <f>(AOS15*100)/Deflators!$B$4</f>
        <v>80.889351008709269</v>
      </c>
      <c r="APR15" s="137">
        <f>(AOV15*100)/Deflators!$B$5</f>
        <v>76.864051532625837</v>
      </c>
      <c r="APS15" s="137">
        <f>(AOY15*100)/Deflators!$B$6</f>
        <v>97.886527563760168</v>
      </c>
      <c r="APT15" s="137">
        <f>(APB15*100)/Deflators!$B$7</f>
        <v>61.264956888292694</v>
      </c>
      <c r="APU15" s="137">
        <f>(APE15*100)/Deflators!$B$8</f>
        <v>65.996569109022246</v>
      </c>
      <c r="APV15" s="137">
        <f>(APH15*100)/Deflators!$B$9</f>
        <v>66.529747534873493</v>
      </c>
      <c r="APW15" s="138">
        <f>(APK15*100)/Deflators!$B$10</f>
        <v>62.461670036914704</v>
      </c>
      <c r="APX15" s="143">
        <f>(APN15*100)/Deflators!$B$11</f>
        <v>54.147404219140228</v>
      </c>
      <c r="APY15" s="121">
        <f t="shared" si="86"/>
        <v>66.507223604989093</v>
      </c>
      <c r="APZ15" s="131">
        <v>4783</v>
      </c>
      <c r="AQA15" s="131">
        <v>71917</v>
      </c>
      <c r="AQB15" s="88">
        <f t="shared" si="87"/>
        <v>67.899439019322671</v>
      </c>
      <c r="AQC15" s="131">
        <v>4902</v>
      </c>
      <c r="AQD15" s="131">
        <v>72195</v>
      </c>
      <c r="AQE15" s="88">
        <f t="shared" si="88"/>
        <v>61.646475770925107</v>
      </c>
      <c r="AQF15" s="131">
        <v>4478</v>
      </c>
      <c r="AQG15" s="131">
        <v>72640</v>
      </c>
      <c r="AQH15" s="88">
        <f t="shared" si="89"/>
        <v>61.876438986953183</v>
      </c>
      <c r="AQI15" s="131">
        <v>4515</v>
      </c>
      <c r="AQJ15" s="131">
        <v>72968</v>
      </c>
      <c r="AQK15" s="88">
        <f t="shared" si="90"/>
        <v>56.070797430031369</v>
      </c>
      <c r="AQL15" s="131">
        <v>4093</v>
      </c>
      <c r="AQM15" s="134">
        <v>72997</v>
      </c>
      <c r="AQN15" s="115">
        <f>(APY15*100)/Deflators!$B$2</f>
        <v>78.347072352423524</v>
      </c>
      <c r="AQO15" s="116">
        <f>(AQB15*100)/Deflators!$B$3</f>
        <v>78.792525346624899</v>
      </c>
      <c r="AQP15" s="116">
        <f>(AQE15*100)/Deflators!$B$4</f>
        <v>70.103060541319934</v>
      </c>
      <c r="AQQ15" s="116">
        <f>(AQH15*100)/Deflators!$B$5</f>
        <v>69.117943172636046</v>
      </c>
      <c r="AQR15" s="136">
        <f>(AQK15*100)/Deflators!$B$6</f>
        <v>61.780964891051717</v>
      </c>
      <c r="AQS15" s="115">
        <f t="shared" si="91"/>
        <v>57.64041850220265</v>
      </c>
      <c r="AQT15" s="131">
        <v>4187</v>
      </c>
      <c r="AQU15" s="131">
        <v>72640</v>
      </c>
      <c r="AQV15" s="116">
        <f t="shared" si="92"/>
        <v>58.683258414647518</v>
      </c>
      <c r="AQW15" s="131">
        <v>4282</v>
      </c>
      <c r="AQX15" s="131">
        <v>72968</v>
      </c>
      <c r="AQY15" s="116">
        <f t="shared" si="93"/>
        <v>52.09803142594901</v>
      </c>
      <c r="AQZ15" s="131">
        <v>3803</v>
      </c>
      <c r="ARA15" s="131">
        <v>72997</v>
      </c>
      <c r="ARB15" s="116">
        <f t="shared" si="94"/>
        <v>43.890329040310526</v>
      </c>
      <c r="ARC15" s="131">
        <v>3200</v>
      </c>
      <c r="ARD15" s="131">
        <v>72909</v>
      </c>
      <c r="ARE15" s="116">
        <f t="shared" si="95"/>
        <v>67.634968484516307</v>
      </c>
      <c r="ARF15" s="87">
        <f>INDEX('[2]All Previous Years'!$A$1:$EX$34,MATCH($A15,'[2]All Previous Years'!$A$1:$A$34,0),MATCH(ARF$1,'[2]All Previous Years'!$A$1:$EX$1,0))</f>
        <v>4936</v>
      </c>
      <c r="ARG15" s="131">
        <f>INDEX('[29]SPI Raw Data 1617'!$A$3:$AN$37,MATCH($A15,'[29]SPI Raw Data 1617'!$A$3:$A$37,0),MATCH(ARG$1,'[29]SPI Raw Data 1617'!$A$37:$AN$37,0))</f>
        <v>72980</v>
      </c>
      <c r="ARH15" s="88">
        <f t="shared" si="96"/>
        <v>76.385869565217391</v>
      </c>
      <c r="ARI15" s="32">
        <f>INDEX([4]Sheet1!$A$1:$CJ$34, MATCH($A15, [4]Sheet1!$A$1:$A$34, 0), MATCH(ARI$1, [4]Sheet1!$A$1:$CJ$1, 0))</f>
        <v>5622</v>
      </c>
      <c r="ARJ15" s="32">
        <f>INDEX('[5]Finance Indicators'!$A$2:$BO$35,MATCH($A15,'[5]Finance Indicators'!$A$2:$A$35,0),MATCH(ARJ$1,'[5]Finance Indicators'!$A$2:$BO$2,0))</f>
        <v>73600</v>
      </c>
      <c r="ARK15" s="88">
        <f>INDEX('[6]Finance Indicators'!$B$3:$BO$35,MATCH($A15,'[6]Finance Indicators'!$A$3:$A$35,0),MATCH(ARK$1,'[6]Finance Indicators'!$B$2:$BO$2,0))</f>
        <v>75.659121171770963</v>
      </c>
      <c r="ARL15" s="88">
        <f>INDEX('[6]Finance Indicators'!$B$3:$BO$35,MATCH($A15,'[6]Finance Indicators'!$A$3:$A$35,0),MATCH(ARL$1,'[6]Finance Indicators'!$B$2:$BO$2,0))</f>
        <v>5682</v>
      </c>
      <c r="ARM15" s="88">
        <f>INDEX('[6]Finance Indicators'!$B$3:$BO$35,MATCH($A15,'[6]Finance Indicators'!$A$3:$A$35,0),MATCH(ARM$1,'[6]Finance Indicators'!$B$2:$BO$2,0))</f>
        <v>75100</v>
      </c>
      <c r="ARN15" s="250">
        <f t="array" ref="ARN15">INDEX('[7]Finance Indicators'!$A$2:$BO$35,MATCH($A15,'[7]Finance Indicators'!$A$2:$A$35,0),MATCH(ARN$1,'[7]Finance Indicators'!$A$2:$BO$2,0))</f>
        <v>64.575694776555608</v>
      </c>
      <c r="ARO15" s="250">
        <f t="array" ref="ARO15">INDEX('[7]Finance Indicators'!$A$2:$BO$35,MATCH($A15,'[7]Finance Indicators'!$A$2:$A$35,0),MATCH(ARO$1,'[7]Finance Indicators'!$A$2:$BO$2,0))</f>
        <v>4861</v>
      </c>
      <c r="ARP15" s="250">
        <f t="array" ref="ARP15">INDEX('[7]Finance Indicators'!$A$2:$BO$35,MATCH($A15,'[7]Finance Indicators'!$A$2:$A$35,0),MATCH(ARP$1,'[7]Finance Indicators'!$A$2:$BO$2,0))</f>
        <v>75276</v>
      </c>
      <c r="ARQ15" s="139">
        <f>(AQS15*100)/Deflators!$B$4</f>
        <v>65.547457455673651</v>
      </c>
      <c r="ARR15" s="137">
        <f>(AQV15*100)/Deflators!$B$5</f>
        <v>65.551059283549847</v>
      </c>
      <c r="ARS15" s="137">
        <f>(AQY15*100)/Deflators!$B$6</f>
        <v>57.403618245949097</v>
      </c>
      <c r="ART15" s="137">
        <f>(ARB15*100)/Deflators!$B$7</f>
        <v>47.968647429052268</v>
      </c>
      <c r="ARU15" s="116">
        <f>(ARE15*100)/Deflators!$B$8</f>
        <v>72.134425403484016</v>
      </c>
      <c r="ARV15" s="116">
        <f>(ARH15*100)/Deflators!$B$9</f>
        <v>80.057842602966346</v>
      </c>
      <c r="ARW15" s="116">
        <f>(ARK15*100)/Deflators!$B$10</f>
        <v>77.507580072013397</v>
      </c>
      <c r="ARX15" s="248">
        <f>(ARN15*100)/Deflators!$B$11</f>
        <v>64.575694776555608</v>
      </c>
      <c r="ARY15" s="140">
        <v>17660.490605427975</v>
      </c>
      <c r="ARZ15" s="131">
        <v>2707</v>
      </c>
      <c r="ASA15" s="131">
        <v>153280</v>
      </c>
      <c r="ASB15" s="132">
        <v>17741.93548387097</v>
      </c>
      <c r="ASC15" s="131">
        <v>2739</v>
      </c>
      <c r="ASD15" s="131">
        <v>154380</v>
      </c>
      <c r="ASE15" s="141">
        <v>16014.030612244896</v>
      </c>
      <c r="ASF15" s="131">
        <v>2511</v>
      </c>
      <c r="ASG15" s="131">
        <v>156800</v>
      </c>
      <c r="ASH15" s="141">
        <v>15133.002418225788</v>
      </c>
      <c r="ASI15" s="131">
        <v>2378</v>
      </c>
      <c r="ASJ15" s="131">
        <v>157140</v>
      </c>
      <c r="ASK15" s="141">
        <v>14653.641207815277</v>
      </c>
      <c r="ASL15" s="131">
        <v>2310</v>
      </c>
      <c r="ASM15" s="131">
        <v>157640</v>
      </c>
      <c r="ASN15" s="141">
        <v>12299.633977028903</v>
      </c>
      <c r="ASO15" s="131">
        <v>1949</v>
      </c>
      <c r="ASP15" s="131">
        <v>158460</v>
      </c>
      <c r="ASQ15" s="141">
        <f t="shared" si="97"/>
        <v>12768.226879156733</v>
      </c>
      <c r="ASR15" s="87">
        <f>INDEX('[2]All Previous Years'!$A$1:$EX$34,MATCH($A15,'[2]All Previous Years'!$A$1:$A$34,0),MATCH(ASR$1,'[2]All Previous Years'!$A$1:$EX$1,0))</f>
        <v>2035</v>
      </c>
      <c r="ASS15" s="32">
        <f>INDEX('[3]Raw data 16-17'!$B$2:$XA$34,MATCH($A15,'[3]Raw data 16-17'!$A$2:$A$34,0),MATCH(ASS$1,'[3]Raw data 16-17'!$B$1:$GU$1,0))</f>
        <v>159380</v>
      </c>
      <c r="AST15" s="132">
        <f t="shared" si="98"/>
        <v>12596.015737213515</v>
      </c>
      <c r="ASU15" s="32">
        <f>INDEX([4]Sheet1!$A$1:$CJ$34, MATCH($A15, [4]Sheet1!$A$1:$A$34, 0), MATCH(ASU$1, [4]Sheet1!$A$1:$CJ$1, 0))</f>
        <v>2017</v>
      </c>
      <c r="ASV15" s="32">
        <f>INDEX('[5]Finance Indicators'!$A$2:$BO$35,MATCH($A15,'[5]Finance Indicators'!$A$2:$A$35,0),MATCH(ASV$1,'[5]Finance Indicators'!$A$2:$BO$2,0))</f>
        <v>160130</v>
      </c>
      <c r="ASW15" s="88">
        <f>INDEX('[6]Finance Indicators'!$B$3:$BO$35,MATCH($A15,'[6]Finance Indicators'!$A$3:$A$35,0),MATCH(ASW$1,'[6]Finance Indicators'!$B$2:$BO$2,0))</f>
        <v>14369.46488711488</v>
      </c>
      <c r="ASX15" s="88">
        <f>INDEX('[6]Finance Indicators'!$B$3:$BO$35,MATCH($A15,'[6]Finance Indicators'!$A$3:$A$35,0),MATCH(ASX$1,'[6]Finance Indicators'!$B$2:$BO$2,0))</f>
        <v>2304</v>
      </c>
      <c r="ASY15" s="88">
        <f>INDEX('[6]Finance Indicators'!$B$3:$BO$35,MATCH($A15,'[6]Finance Indicators'!$A$3:$A$35,0),MATCH(ASY$1,'[6]Finance Indicators'!$B$2:$BO$2,0))</f>
        <v>160340</v>
      </c>
      <c r="ASZ15" s="88">
        <f t="array" ref="ASZ15">INDEX('[7]Finance Indicators'!$A$2:$BO$35,MATCH($A15,'[7]Finance Indicators'!$A$2:$A$35,0),MATCH(ASZ$1,'[7]Finance Indicators'!$A$2:$BO$2,0))</f>
        <v>14444.65162533408</v>
      </c>
      <c r="ATA15" s="250">
        <f t="array" ref="ATA15">INDEX('[7]Finance Indicators'!$A$2:$BO$35,MATCH($A15,'[7]Finance Indicators'!$A$2:$A$35,0),MATCH(ATA$1,'[7]Finance Indicators'!$A$2:$BO$2,0))</f>
        <v>2324</v>
      </c>
      <c r="ATB15" s="250">
        <f t="array" ref="ATB15">INDEX('[7]Finance Indicators'!$A$2:$BO$35,MATCH($A15,'[7]Finance Indicators'!$A$2:$A$35,0),MATCH(ATB$1,'[7]Finance Indicators'!$A$2:$BO$2,0))</f>
        <v>160890</v>
      </c>
      <c r="ATC15" s="142">
        <f>(ARY15*100)/Deflators!$B$2</f>
        <v>20804.472961625266</v>
      </c>
      <c r="ATD15" s="199">
        <f>(ASB15*100)/Deflators!$B$3</f>
        <v>20588.26879134107</v>
      </c>
      <c r="ATE15" s="199">
        <f>(ASE15*100)/Deflators!$B$4</f>
        <v>18210.814867866822</v>
      </c>
      <c r="ATF15" s="199">
        <f>(ASH15*100)/Deflators!$B$5</f>
        <v>16904.043256187349</v>
      </c>
      <c r="ATG15" s="199">
        <f>(ASK15*100)/Deflators!$B$6</f>
        <v>16145.946454851368</v>
      </c>
      <c r="ATH15" s="199">
        <f>(ASN15*100)/Deflators!$B$7</f>
        <v>13442.524097019555</v>
      </c>
      <c r="ATI15" s="199">
        <f>(ASQ15*100)/Deflators!$B$8</f>
        <v>13617.640844471483</v>
      </c>
      <c r="ATJ15" s="199">
        <f>(AST15*100)/Deflators!$B$9</f>
        <v>13201.523410731847</v>
      </c>
      <c r="ATK15" s="199">
        <f>(ASW15*100)/Deflators!$B$10</f>
        <v>14720.531154485412</v>
      </c>
      <c r="ATL15" s="259">
        <f>(ASZ15*100)/Deflators!$B$11</f>
        <v>14444.65162533408</v>
      </c>
      <c r="ATM15" s="115">
        <v>94</v>
      </c>
      <c r="ATN15" s="116">
        <v>92.8</v>
      </c>
      <c r="ATO15" s="116">
        <v>93.7</v>
      </c>
      <c r="ATP15" s="116">
        <v>95.1</v>
      </c>
      <c r="ATQ15" s="116">
        <v>94.625719769673694</v>
      </c>
      <c r="ATR15" s="116">
        <v>95.2</v>
      </c>
      <c r="ATS15" s="88">
        <f>INDEX('[3]Raw data 16-17'!$B$2:$XA$34,MATCH($A15,'[3]Raw data 16-17'!$A$2:$A$34,0),MATCH(ATS$1,'[3]Raw data 16-17'!$B$1:$GU$1,0))</f>
        <v>94.455066921606118</v>
      </c>
      <c r="ATT15" s="88">
        <f>INDEX('[14]1718 Collected Indicators'!$A$3:$CH$36,MATCH($A15,'[14]1718 Collected Indicators'!$A$3:$A$36,0),MATCH(ATT$1,'[14]1718 Collected Indicators'!$A$3:$CH$3,0))</f>
        <v>89.5</v>
      </c>
      <c r="ATU15" s="88">
        <f>INDEX('[15]1819 Collected Indicators'!$A$3:$CV$36,MATCH($A15,'[15]1819 Collected Indicators'!$A$3:$A$36,0),MATCH(ATU$1,'[15]1819 Collected Indicators'!$A$3:$CV$3,0))</f>
        <v>91.1</v>
      </c>
      <c r="ATV15" s="183">
        <f>INDEX('[11]1920 Collected Indicators'!$A$3:$CV$36,MATCH($A15,'[11]1920 Collected Indicators'!$A$3:$A$36,0),MATCH(ATV$1,'[11]1920 Collected Indicators'!$A$3:$CV$3,0))</f>
        <v>90.835030549898164</v>
      </c>
      <c r="ATW15" s="119">
        <f t="shared" si="99"/>
        <v>12114.771519659937</v>
      </c>
      <c r="ATX15" s="111">
        <f>INDEX([37]Roads!$U$3:$AC$36,MATCH($A15,[37]Roads!$U$3:$U$36,0),MATCH(ATX$1,[37]Roads!$U$3:$AC$3,0))</f>
        <v>11400</v>
      </c>
      <c r="ATY15" s="131">
        <v>941</v>
      </c>
      <c r="ATZ15" s="88">
        <f t="shared" si="100"/>
        <v>10488.111448622603</v>
      </c>
      <c r="AUA15" s="111">
        <f>INDEX([37]Roads!$U$3:$AC$36,MATCH($A15,[37]Roads!$U$3:$U$36,0),MATCH(AUA$1,[37]Roads!$U$3:$AC$3,0))</f>
        <v>10013</v>
      </c>
      <c r="AUB15" s="131">
        <v>954.7</v>
      </c>
      <c r="AUC15" s="88">
        <f t="shared" si="101"/>
        <v>12126.271687390461</v>
      </c>
      <c r="AUD15" s="111">
        <f>INDEX([37]Roads!$U$3:$AC$36,MATCH($A15,[37]Roads!$U$3:$U$36,0),MATCH(AUD$1,[37]Roads!$U$3:$AC$3,0))</f>
        <v>11693</v>
      </c>
      <c r="AUE15" s="32">
        <v>964.2700000000001</v>
      </c>
      <c r="AUF15" s="88">
        <f t="shared" si="102"/>
        <v>11387.720600362856</v>
      </c>
      <c r="AUG15" s="111">
        <f>INDEX([37]Roads!$U$3:$AC$36,MATCH($A15,[37]Roads!$U$3:$U$36,0),MATCH(AUG$1,[37]Roads!$U$3:$AC$3,0))</f>
        <v>11047</v>
      </c>
      <c r="AUH15" s="131">
        <v>970.08</v>
      </c>
      <c r="AUI15" s="88">
        <f t="shared" si="103"/>
        <v>10183.690881243383</v>
      </c>
      <c r="AUJ15" s="111">
        <f>INDEX([37]Roads!$U$3:$AC$36,MATCH($A15,[37]Roads!$U$3:$U$36,0),MATCH(AUJ$1,[37]Roads!$U$3:$AC$3,0))</f>
        <v>9907</v>
      </c>
      <c r="AUK15" s="131">
        <v>972.83</v>
      </c>
      <c r="AUL15" s="88">
        <f t="shared" si="104"/>
        <v>9235.0803719898995</v>
      </c>
      <c r="AUM15" s="111">
        <f>INDEX([37]Roads!$U$3:$AC$36,MATCH($A15,[37]Roads!$U$3:$U$36,0),MATCH(AUM$1,[37]Roads!$U$3:$AC$3,0))</f>
        <v>8997</v>
      </c>
      <c r="AUN15" s="131">
        <v>974.22</v>
      </c>
      <c r="AUO15" s="116">
        <f t="shared" si="105"/>
        <v>9484.1777005265576</v>
      </c>
      <c r="AUP15" s="111">
        <f>INDEX([37]Roads!$U$3:$AC$36,MATCH($A15,[37]Roads!$U$3:$U$36,0),MATCH(AUP$1,[37]Roads!$U$3:$AC$3,0))</f>
        <v>9276</v>
      </c>
      <c r="AUQ15" s="32">
        <f>INDEX('[3]Raw data 16-17'!$B$2:$XA$34,MATCH($A15,'[3]Raw data 16-17'!$A$2:$A$34,0),MATCH(AUQ$1,'[3]Raw data 16-17'!$B$1:$GU$1,0))</f>
        <v>978.05</v>
      </c>
      <c r="AUR15" s="88">
        <f t="shared" si="7"/>
        <v>9660.1437618359159</v>
      </c>
      <c r="AUS15" s="32">
        <f>INDEX([4]Sheet1!$A$1:$CJ$34, MATCH($A15, [4]Sheet1!$A$1:$A$34, 0), MATCH(AUS$1, [4]Sheet1!$A$1:$CJ$1, 0))</f>
        <v>9488</v>
      </c>
      <c r="AUT15" s="32">
        <f>INDEX('[5]Finance Indicators'!$A$2:$BO$35,MATCH($A15,'[5]Finance Indicators'!$A$2:$A$35,0),MATCH(AUT$1,'[5]Finance Indicators'!$A$2:$BO$2,0))</f>
        <v>982.18</v>
      </c>
      <c r="AUU15" s="88">
        <f>INDEX('[6]Finance Indicators'!$B$3:$BO$35,MATCH($A15,'[6]Finance Indicators'!$A$3:$A$35,0),MATCH(AUU$1,'[6]Finance Indicators'!$B$2:$BO$2,0))</f>
        <v>10725.970645138417</v>
      </c>
      <c r="AUV15" s="88">
        <f>INDEX('[6]Finance Indicators'!$B$3:$BO$35,MATCH($A15,'[6]Finance Indicators'!$A$3:$A$35,0),MATCH(AUV$1,'[6]Finance Indicators'!$B$2:$BO$2,0))</f>
        <v>10589</v>
      </c>
      <c r="AUW15" s="88">
        <f>INDEX('[6]Finance Indicators'!$B$3:$BO$35,MATCH($A15,'[6]Finance Indicators'!$A$3:$A$35,0),MATCH(AUW$1,'[6]Finance Indicators'!$B$2:$BO$2,0))</f>
        <v>987.23</v>
      </c>
      <c r="AUX15" s="88">
        <f t="array" ref="AUX15">INDEX('[7]Finance Indicators'!$A$2:$BO$35,MATCH($A15,'[7]Finance Indicators'!$A$2:$A$35,0),MATCH(AUX$1,'[7]Finance Indicators'!$A$2:$BO$2,0))</f>
        <v>8742.4289917793249</v>
      </c>
      <c r="AUY15" s="250">
        <f t="array" ref="AUY15">INDEX('[7]Finance Indicators'!$A$2:$BO$35,MATCH($A15,'[7]Finance Indicators'!$A$2:$A$35,0),MATCH(AUY$1,'[7]Finance Indicators'!$A$2:$BO$2,0))</f>
        <v>8646</v>
      </c>
      <c r="AUZ15" s="250">
        <f t="array" ref="AUZ15">INDEX('[7]Finance Indicators'!$A$2:$BO$35,MATCH($A15,'[7]Finance Indicators'!$A$2:$A$35,0),MATCH(AUZ$1,'[7]Finance Indicators'!$A$2:$BO$2,0))</f>
        <v>988.97</v>
      </c>
      <c r="AVA15" s="119">
        <f>(ATW15*100)/Deflators!$B$2</f>
        <v>14271.485552024686</v>
      </c>
      <c r="AVB15" s="137">
        <f>(ATZ15*100)/Deflators!$B$3</f>
        <v>12170.715974820538</v>
      </c>
      <c r="AVC15" s="137">
        <f>(AUC15*100)/Deflators!$B$4</f>
        <v>13789.73814173109</v>
      </c>
      <c r="AVD15" s="137">
        <f>(AUF15*100)/Deflators!$B$5</f>
        <v>12720.444780083386</v>
      </c>
      <c r="AVE15" s="137">
        <f>(AUI15*100)/Deflators!$B$6</f>
        <v>11220.782967827838</v>
      </c>
      <c r="AVF15" s="137">
        <f>(AUL15*100)/Deflators!$B$7</f>
        <v>10093.210145134291</v>
      </c>
      <c r="AVG15" s="137">
        <f>(AUO15*100)/Deflators!$B$8</f>
        <v>10115.118320911746</v>
      </c>
      <c r="AVH15" s="137">
        <f>(AUR15*100)/Deflators!$B$9</f>
        <v>10124.520061224048</v>
      </c>
      <c r="AVI15" s="137">
        <f>(AUU15*100)/Deflators!$B$10</f>
        <v>10988.021216116269</v>
      </c>
      <c r="AVJ15" s="245">
        <f>(AUX15*100)/Deflators!$B$11</f>
        <v>8742.4289917793249</v>
      </c>
      <c r="AVK15" s="115">
        <v>26.905844872011219</v>
      </c>
      <c r="AVL15" s="116">
        <v>28.4</v>
      </c>
      <c r="AVM15" s="116">
        <v>25</v>
      </c>
      <c r="AVN15" s="116">
        <v>25.490000000000002</v>
      </c>
      <c r="AVO15" s="116">
        <v>28.281124217883448</v>
      </c>
      <c r="AVP15" s="116">
        <v>27.519986243582565</v>
      </c>
      <c r="AVQ15" s="88">
        <f>INDEX('[3]Raw data 16-17'!$B$2:$XA$34,MATCH($A15,'[3]Raw data 16-17'!$A$2:$A$34,0),MATCH(AVQ$1,'[3]Raw data 16-17'!$B$1:$GU$1,0))</f>
        <v>28.596096875561177</v>
      </c>
      <c r="AVR15" s="88">
        <f>INDEX('[14]1718 Collected Indicators'!$A$3:$CH$36,MATCH($A15,'[14]1718 Collected Indicators'!$A$3:$A$36,0),MATCH(AVR$1,'[14]1718 Collected Indicators'!$A$3:$CH$3,0))</f>
        <v>29.29827730335953</v>
      </c>
      <c r="AVS15" s="88">
        <f>INDEX('[15]1819 Collected Indicators'!$A$3:$CV$36,MATCH($A15,'[15]1819 Collected Indicators'!$A$3:$A$36,0),MATCH(AVS$1,'[15]1819 Collected Indicators'!$A$3:$CV$3,0))</f>
        <v>25.632525591577441</v>
      </c>
      <c r="AVT15" s="183">
        <f>INDEX('[11]1920 Collected Indicators'!$A$3:$CV$36,MATCH($A15,'[11]1920 Collected Indicators'!$A$3:$A$36,0),MATCH(AVT$1,'[11]1920 Collected Indicators'!$A$3:$CV$3,0))</f>
        <v>28.696452539831068</v>
      </c>
      <c r="AVU15" s="115">
        <v>39.535377609013324</v>
      </c>
      <c r="AVV15" s="116">
        <v>38.53139338048755</v>
      </c>
      <c r="AVW15" s="116">
        <v>36.1</v>
      </c>
      <c r="AVX15" s="116">
        <v>38.200000000000003</v>
      </c>
      <c r="AVY15" s="116">
        <v>36.60892015291796</v>
      </c>
      <c r="AVZ15" s="116">
        <v>34.597033117299361</v>
      </c>
      <c r="AWA15" s="88">
        <f>INDEX('[3]Raw data 16-17'!$B$2:$XA$34,MATCH($A15,'[3]Raw data 16-17'!$A$2:$A$34,0),MATCH(AWA$1,'[3]Raw data 16-17'!$B$1:$GU$1,0))</f>
        <v>39.55576994713514</v>
      </c>
      <c r="AWB15" s="88">
        <f>INDEX('[14]1718 Collected Indicators'!$A$3:$CH$36,MATCH($A15,'[14]1718 Collected Indicators'!$A$3:$A$36,0),MATCH(AWB$1,'[14]1718 Collected Indicators'!$A$3:$CH$3,0))</f>
        <v>42.088710331878104</v>
      </c>
      <c r="AWC15" s="88">
        <f>INDEX('[15]1819 Collected Indicators'!$A$3:$CV$36,MATCH($A15,'[15]1819 Collected Indicators'!$A$3:$A$36,0),MATCH(AWC$1,'[15]1819 Collected Indicators'!$A$3:$CV$3,0))</f>
        <v>35.279833847216089</v>
      </c>
      <c r="AWD15" s="183">
        <f>INDEX('[11]1920 Collected Indicators'!$A$3:$CV$36,MATCH($A15,'[11]1920 Collected Indicators'!$A$3:$A$36,0),MATCH(AWD$1,'[11]1920 Collected Indicators'!$A$3:$CV$3,0))</f>
        <v>31.693393624203921</v>
      </c>
      <c r="AWE15" s="115">
        <v>38.478607961062124</v>
      </c>
      <c r="AWF15" s="116">
        <v>41.385974650917206</v>
      </c>
      <c r="AWG15" s="116">
        <v>37.299999999999997</v>
      </c>
      <c r="AWH15" s="116">
        <v>38.56</v>
      </c>
      <c r="AWI15" s="116">
        <v>38.507219684570536</v>
      </c>
      <c r="AWJ15" s="116">
        <v>34.923208854813467</v>
      </c>
      <c r="AWK15" s="88">
        <f>INDEX('[3]Raw data 16-17'!$B$2:$XA$34,MATCH($A15,'[3]Raw data 16-17'!$A$2:$A$34,0),MATCH(AWK$1,'[3]Raw data 16-17'!$B$1:$GU$1,0))</f>
        <v>37.655388673718463</v>
      </c>
      <c r="AWL15" s="88">
        <f>INDEX('[14]1718 Collected Indicators'!$A$3:$CH$36,MATCH($A15,'[14]1718 Collected Indicators'!$A$3:$A$36,0),MATCH(AWL$1,'[14]1718 Collected Indicators'!$A$3:$CH$3,0))</f>
        <v>40.225646808620056</v>
      </c>
      <c r="AWM15" s="88">
        <f>INDEX('[15]1819 Collected Indicators'!$A$3:$CV$36,MATCH($A15,'[15]1819 Collected Indicators'!$A$3:$A$36,0),MATCH(AWM$1,'[15]1819 Collected Indicators'!$A$3:$CV$3,0))</f>
        <v>36.537803474424869</v>
      </c>
      <c r="AWN15" s="183">
        <f>INDEX('[11]1920 Collected Indicators'!$A$3:$CV$36,MATCH($A15,'[11]1920 Collected Indicators'!$A$3:$A$36,0),MATCH(AWN$1,'[11]1920 Collected Indicators'!$A$3:$CV$3,0))</f>
        <v>34.233598855697672</v>
      </c>
      <c r="AWO15" s="115">
        <v>38.749357983226403</v>
      </c>
      <c r="AWP15" s="116">
        <v>38.553188088162472</v>
      </c>
      <c r="AWQ15" s="116">
        <v>33.1</v>
      </c>
      <c r="AWR15" s="116">
        <v>34.08</v>
      </c>
      <c r="AWS15" s="116">
        <v>33.97560359977146</v>
      </c>
      <c r="AWT15" s="116">
        <v>33.743645765825178</v>
      </c>
      <c r="AWU15" s="88">
        <f>INDEX('[3]Raw data 16-17'!$B$2:$XA$34,MATCH($A15,'[3]Raw data 16-17'!$A$2:$A$34,0),MATCH(AWU$1,'[3]Raw data 16-17'!$B$1:$GU$1,0))</f>
        <v>35.227318729838125</v>
      </c>
      <c r="AWV15" s="88">
        <f>INDEX('[14]1718 Collected Indicators'!$A$3:$CH$36,MATCH($A15,'[14]1718 Collected Indicators'!$A$3:$A$36,0),MATCH(AWV$1,'[14]1718 Collected Indicators'!$A$3:$CH$3,0))</f>
        <v>37.454278658589288</v>
      </c>
      <c r="AWW15" s="88">
        <f>INDEX('[15]1819 Collected Indicators'!$A$3:$CV$36,MATCH($A15,'[15]1819 Collected Indicators'!$A$3:$A$36,0),MATCH(AWW$1,'[15]1819 Collected Indicators'!$A$3:$CV$3,0))</f>
        <v>37.745912684882143</v>
      </c>
      <c r="AWX15" s="183">
        <f>INDEX('[11]1920 Collected Indicators'!$A$3:$CV$36,MATCH($A15,'[11]1920 Collected Indicators'!$A$3:$A$36,0),MATCH(AWX$1,'[11]1920 Collected Indicators'!$A$3:$CV$3,0))</f>
        <v>39.155399245606404</v>
      </c>
      <c r="AWY15" s="119">
        <v>23943.110647181627</v>
      </c>
      <c r="AWZ15" s="131">
        <v>3670</v>
      </c>
      <c r="AXA15" s="131">
        <v>154380</v>
      </c>
      <c r="AXB15" s="88">
        <f t="shared" si="106"/>
        <v>17411.581811115429</v>
      </c>
      <c r="AXC15" s="131">
        <v>2688</v>
      </c>
      <c r="AXD15" s="131">
        <v>154380</v>
      </c>
      <c r="AXE15" s="116">
        <f t="shared" si="107"/>
        <v>16588.010204081635</v>
      </c>
      <c r="AXF15" s="131">
        <f t="shared" si="108"/>
        <v>2601</v>
      </c>
      <c r="AXG15" s="131">
        <v>156800</v>
      </c>
      <c r="AXH15" s="141">
        <f t="shared" si="109"/>
        <v>17971.235840651647</v>
      </c>
      <c r="AXI15" s="131">
        <f t="shared" si="110"/>
        <v>2824</v>
      </c>
      <c r="AXJ15" s="131">
        <v>157140</v>
      </c>
      <c r="AXK15" s="141">
        <f t="shared" si="111"/>
        <v>23820.09642222786</v>
      </c>
      <c r="AXL15" s="131">
        <f t="shared" si="112"/>
        <v>3755</v>
      </c>
      <c r="AXM15" s="131">
        <v>157640</v>
      </c>
      <c r="AXN15" s="141">
        <f t="shared" si="113"/>
        <v>19380.285245487823</v>
      </c>
      <c r="AXO15" s="131">
        <f t="shared" si="114"/>
        <v>3071</v>
      </c>
      <c r="AXP15" s="131">
        <v>158460</v>
      </c>
      <c r="AXQ15" s="116">
        <f t="shared" si="115"/>
        <v>21081.691554774752</v>
      </c>
      <c r="AXR15" s="87">
        <f>INDEX('[2]All Previous Years'!$A$1:$EX$34,MATCH($A15,'[2]All Previous Years'!$A$1:$A$34,0),MATCH(AXR$1,'[2]All Previous Years'!$A$1:$EX$1,0))</f>
        <v>3360</v>
      </c>
      <c r="AXS15" s="32">
        <f>INDEX('[3]Raw data 16-17'!$B$2:$XA$34,MATCH($A15,'[3]Raw data 16-17'!$A$2:$A$34,0),MATCH(AXS$1,'[3]Raw data 16-17'!$B$1:$GU$1,0))</f>
        <v>159380</v>
      </c>
      <c r="AXT15" s="88">
        <f t="shared" si="116"/>
        <v>21332.667207893588</v>
      </c>
      <c r="AXU15" s="32">
        <f>INDEX([4]Sheet1!$A$1:$CJ$34, MATCH($A15, [4]Sheet1!$A$1:$A$34, 0), MATCH(AXU$1, [4]Sheet1!$A$1:$CJ$1, 0))</f>
        <v>3416</v>
      </c>
      <c r="AXV15" s="32">
        <f>INDEX('[5]Finance Indicators'!$A$2:$BO$35,MATCH($A15,'[5]Finance Indicators'!$A$2:$A$35,0),MATCH(AXV$1,'[5]Finance Indicators'!$A$2:$BO$2,0))</f>
        <v>160130</v>
      </c>
      <c r="AXW15" s="88">
        <f>INDEX('[6]Finance Indicators'!$B$3:$BO$35,MATCH($A15,'[6]Finance Indicators'!$A$3:$A$35,0),MATCH(AXW$1,'[6]Finance Indicators'!$B$2:$BO$2,0))</f>
        <v>21760.00997879506</v>
      </c>
      <c r="AXX15" s="88">
        <f>INDEX('[6]Finance Indicators'!$B$3:$BO$35,MATCH($A15,'[6]Finance Indicators'!$A$3:$A$35,0),MATCH(AXX$1,'[6]Finance Indicators'!$B$2:$BO$2,0))</f>
        <v>3489</v>
      </c>
      <c r="AXY15" s="88">
        <f>INDEX('[6]Finance Indicators'!$B$3:$BO$35,MATCH($A15,'[6]Finance Indicators'!$A$3:$A$35,0),MATCH(AXY$1,'[6]Finance Indicators'!$B$2:$BO$2,0))</f>
        <v>160340</v>
      </c>
      <c r="AXZ15" s="250">
        <f t="array" ref="AXZ15">INDEX('[7]Finance Indicators'!$A$2:$BO$35,MATCH($A15,'[7]Finance Indicators'!$A$2:$A$35,0),MATCH(AXZ$1,'[7]Finance Indicators'!$A$2:$BO$2,0))</f>
        <v>18006.091118155262</v>
      </c>
      <c r="AYA15" s="250">
        <f t="array" ref="AYA15">INDEX('[7]Finance Indicators'!$A$2:$BO$35,MATCH($A15,'[7]Finance Indicators'!$A$2:$A$35,0),MATCH(AYA$1,'[7]Finance Indicators'!$A$2:$BO$2,0))</f>
        <v>2897</v>
      </c>
      <c r="AYB15" s="250">
        <f t="array" ref="AYB15">INDEX('[7]Finance Indicators'!$A$2:$BO$35,MATCH($A15,'[7]Finance Indicators'!$A$2:$A$35,0),MATCH(AYB$1,'[7]Finance Indicators'!$A$2:$BO$2,0))</f>
        <v>160890</v>
      </c>
      <c r="AYC15" s="119">
        <f>(AWY15*100)/Deflators!$B$2</f>
        <v>28205.547014837357</v>
      </c>
      <c r="AYD15" s="137">
        <f>(AXB15*100)/Deflators!$B$3</f>
        <v>20204.916579454104</v>
      </c>
      <c r="AYE15" s="137">
        <f>(AXE15*100)/Deflators!$B$4</f>
        <v>18863.532246643415</v>
      </c>
      <c r="AYF15" s="137">
        <f>(AXH15*100)/Deflators!$B$5</f>
        <v>20074.439930812896</v>
      </c>
      <c r="AYG15" s="137">
        <f>(AXK15*100)/Deflators!$B$6</f>
        <v>26245.899973145835</v>
      </c>
      <c r="AYH15" s="137">
        <f>(AXN15*100)/Deflators!$B$7</f>
        <v>21181.114162107267</v>
      </c>
      <c r="AYI15" s="88">
        <f>(AXQ15*100)/Deflators!$B$8</f>
        <v>22484.163753033998</v>
      </c>
      <c r="AYJ15" s="88">
        <f>(AXT15*100)/Deflators!$B$9</f>
        <v>22358.15764554288</v>
      </c>
      <c r="AYK15" s="88">
        <f>(AXW15*100)/Deflators!$B$10</f>
        <v>22291.637672742887</v>
      </c>
      <c r="AYL15" s="182">
        <f>(AXZ15*100)/Deflators!$B$11</f>
        <v>18006.091118155262</v>
      </c>
      <c r="AYM15" s="119">
        <f t="shared" si="117"/>
        <v>1913.2653061224489</v>
      </c>
      <c r="AYN15" s="131">
        <v>300</v>
      </c>
      <c r="AYO15" s="131">
        <v>156800</v>
      </c>
      <c r="AYP15" s="88">
        <f t="shared" si="118"/>
        <v>1902.7618683976073</v>
      </c>
      <c r="AYQ15" s="131">
        <v>299</v>
      </c>
      <c r="AYR15" s="131">
        <v>157140</v>
      </c>
      <c r="AYS15" s="116">
        <f t="shared" si="119"/>
        <v>6590.9667597056587</v>
      </c>
      <c r="AYT15" s="131">
        <v>1039</v>
      </c>
      <c r="AYU15" s="32">
        <v>157640</v>
      </c>
      <c r="AYV15" s="116">
        <f t="shared" si="120"/>
        <v>5837.4353149059698</v>
      </c>
      <c r="AYW15" s="131">
        <v>925</v>
      </c>
      <c r="AYX15" s="32">
        <v>158460</v>
      </c>
      <c r="AYY15" s="116">
        <f t="shared" si="121"/>
        <v>5772.3679257121339</v>
      </c>
      <c r="AYZ15" s="87">
        <f>INDEX('[2]All Previous Years'!$A$1:$EX$34,MATCH($A15,'[2]All Previous Years'!$A$1:$A$34,0),MATCH(AYZ$1,'[2]All Previous Years'!$A$1:$EX$1,0))</f>
        <v>920</v>
      </c>
      <c r="AZA15" s="32">
        <f>INDEX('[3]Raw data 16-17'!$B$2:$XA$34,MATCH($A15,'[3]Raw data 16-17'!$A$2:$A$34,0),MATCH(AZA$1,'[3]Raw data 16-17'!$B$1:$GU$1,0))</f>
        <v>159380</v>
      </c>
      <c r="AZB15" s="88">
        <f t="shared" si="122"/>
        <v>6319.8651095984515</v>
      </c>
      <c r="AZC15" s="32">
        <f>INDEX([4]Sheet1!$A$1:$CJ$34, MATCH($A15, [4]Sheet1!$A$1:$A$34, 0), MATCH(AZC$1, [4]Sheet1!$A$1:$CJ$1, 0))</f>
        <v>1012</v>
      </c>
      <c r="AZD15" s="32">
        <f>INDEX('[5]Finance Indicators'!$A$2:$BO$35,MATCH($A15,'[5]Finance Indicators'!$A$2:$A$35,0),MATCH(AZD$1,'[5]Finance Indicators'!$A$2:$BO$2,0))</f>
        <v>160130</v>
      </c>
      <c r="AZE15" s="88">
        <f>INDEX('[6]Finance Indicators'!$B$3:$BO$35,MATCH($A15,'[6]Finance Indicators'!$A$3:$A$35,0),MATCH(AZE$1,'[6]Finance Indicators'!$B$2:$BO$2,0))</f>
        <v>6897.8420855681679</v>
      </c>
      <c r="AZF15" s="88">
        <f>INDEX('[6]Finance Indicators'!$B$3:$BO$35,MATCH($A15,'[6]Finance Indicators'!$A$3:$A$35,0),MATCH(AZF$1,'[6]Finance Indicators'!$B$2:$BO$2,0))</f>
        <v>1106</v>
      </c>
      <c r="AZG15" s="88">
        <f>INDEX('[6]Finance Indicators'!$B$3:$BO$35,MATCH($A15,'[6]Finance Indicators'!$A$3:$A$35,0),MATCH(AZG$1,'[6]Finance Indicators'!$B$2:$BO$2,0))</f>
        <v>160340</v>
      </c>
      <c r="AZH15" s="250">
        <f t="array" ref="AZH15">INDEX('[7]Finance Indicators'!$A$2:$BO$35,MATCH($A15,'[7]Finance Indicators'!$A$2:$A$35,0),MATCH(AZH$1,'[7]Finance Indicators'!$A$2:$BO$2,0))</f>
        <v>6749.9533842998317</v>
      </c>
      <c r="AZI15" s="250">
        <f t="array" ref="AZI15">INDEX('[7]Finance Indicators'!$A$2:$BO$35,MATCH($A15,'[7]Finance Indicators'!$A$2:$A$35,0),MATCH(AZI$1,'[7]Finance Indicators'!$A$2:$BO$2,0))</f>
        <v>1086</v>
      </c>
      <c r="AZJ15" s="250">
        <f t="array" ref="AZJ15">INDEX('[7]Finance Indicators'!$A$2:$BO$35,MATCH($A15,'[7]Finance Indicators'!$A$2:$A$35,0),MATCH(AZJ$1,'[7]Finance Indicators'!$A$2:$BO$2,0))</f>
        <v>160890</v>
      </c>
      <c r="AZK15" s="139">
        <f>(AYM15*100)/Deflators!$B$4</f>
        <v>2175.7245959219622</v>
      </c>
      <c r="AZL15" s="137">
        <f>(AYP15*100)/Deflators!$B$5</f>
        <v>2125.445304289326</v>
      </c>
      <c r="AZM15" s="137">
        <f>(AYS15*100)/Deflators!$B$6</f>
        <v>7262.1811110781691</v>
      </c>
      <c r="AZN15" s="137">
        <f>(AYV15*100)/Deflators!$B$7</f>
        <v>6379.8536632853193</v>
      </c>
      <c r="AZO15" s="88">
        <f>(AYY15*100)/Deflators!$B$8</f>
        <v>6156.3781704735948</v>
      </c>
      <c r="AZP15" s="88">
        <f>(AZB15*100)/Deflators!$B$9</f>
        <v>6623.6696537732414</v>
      </c>
      <c r="AZQ15" s="88">
        <f>(AZE15*100)/Deflators!$B$10</f>
        <v>7066.3660837069747</v>
      </c>
      <c r="AZR15" s="183">
        <f>(AZH15*100)/Deflators!$B$11</f>
        <v>6749.9533842998317</v>
      </c>
      <c r="AZS15" s="115">
        <f t="shared" si="123"/>
        <v>14674.744897959185</v>
      </c>
      <c r="AZT15" s="131">
        <v>2301</v>
      </c>
      <c r="AZU15" s="131">
        <v>156800</v>
      </c>
      <c r="AZV15" s="116">
        <f t="shared" si="124"/>
        <v>16068.473972254042</v>
      </c>
      <c r="AZW15" s="131">
        <v>2525</v>
      </c>
      <c r="AZX15" s="131">
        <v>157140</v>
      </c>
      <c r="AZY15" s="116">
        <f t="shared" si="125"/>
        <v>17229.129662522202</v>
      </c>
      <c r="AZZ15" s="131">
        <v>2716</v>
      </c>
      <c r="BAA15" s="32">
        <v>157640</v>
      </c>
      <c r="BAB15" s="116">
        <f t="shared" si="126"/>
        <v>13542.84993058185</v>
      </c>
      <c r="BAC15" s="131">
        <v>2146</v>
      </c>
      <c r="BAD15" s="32">
        <v>158460</v>
      </c>
      <c r="BAE15" s="116">
        <f t="shared" si="127"/>
        <v>15309.323629062617</v>
      </c>
      <c r="BAF15" s="87">
        <f>INDEX('[2]All Previous Years'!$A$1:$EX$34,MATCH($A15,'[2]All Previous Years'!$A$1:$A$34,0),MATCH(BAF$1,'[2]All Previous Years'!$A$1:$EX$1,0))</f>
        <v>2440</v>
      </c>
      <c r="BAG15" s="32">
        <f>INDEX('[3]Raw data 16-17'!$B$2:$XA$34,MATCH($A15,'[3]Raw data 16-17'!$A$2:$A$34,0),MATCH(BAG$1,'[3]Raw data 16-17'!$B$1:$GU$1,0))</f>
        <v>159380</v>
      </c>
      <c r="BAH15" s="88">
        <f t="shared" si="128"/>
        <v>15012.802098295135</v>
      </c>
      <c r="BAI15" s="32">
        <f>INDEX([4]Sheet1!$A$1:$CJ$34, MATCH($A15, [4]Sheet1!$A$1:$A$34, 0), MATCH(BAI$1, [4]Sheet1!$A$1:$CJ$1, 0))</f>
        <v>2404</v>
      </c>
      <c r="BAJ15" s="32">
        <f>INDEX('[5]Finance Indicators'!$A$2:$BO$35,MATCH($A15,'[5]Finance Indicators'!$A$2:$A$35,0),MATCH(BAJ$1,'[5]Finance Indicators'!$A$2:$BO$2,0))</f>
        <v>160130</v>
      </c>
      <c r="BAK15" s="88">
        <f>INDEX('[6]Finance Indicators'!$B$3:$BO$35,MATCH($A15,'[6]Finance Indicators'!$A$3:$A$35,0),MATCH(BAK$1,'[6]Finance Indicators'!$B$2:$BO$2,0))</f>
        <v>14862.167893226893</v>
      </c>
      <c r="BAL15" s="88">
        <f>INDEX('[6]Finance Indicators'!$B$3:$BO$35,MATCH($A15,'[6]Finance Indicators'!$A$3:$A$35,0),MATCH(BAL$1,'[6]Finance Indicators'!$B$2:$BO$2,0))</f>
        <v>2383</v>
      </c>
      <c r="BAM15" s="88">
        <f>INDEX('[6]Finance Indicators'!$B$3:$BO$35,MATCH($A15,'[6]Finance Indicators'!$A$3:$A$35,0),MATCH(BAM$1,'[6]Finance Indicators'!$B$2:$BO$2,0))</f>
        <v>160340</v>
      </c>
      <c r="BAN15" s="250">
        <f t="array" ref="BAN15">INDEX('[7]Finance Indicators'!$A$2:$BO$35,MATCH($A15,'[7]Finance Indicators'!$A$2:$A$35,0),MATCH(BAN$1,'[7]Finance Indicators'!$A$2:$BO$2,0))</f>
        <v>11256.137733855428</v>
      </c>
      <c r="BAO15" s="250">
        <f t="array" ref="BAO15">INDEX('[7]Finance Indicators'!$A$2:$BO$35,MATCH($A15,'[7]Finance Indicators'!$A$2:$A$35,0),MATCH(BAO$1,'[7]Finance Indicators'!$A$2:$BO$2,0))</f>
        <v>1811</v>
      </c>
      <c r="BAP15" s="250">
        <f t="array" ref="BAP15">INDEX('[7]Finance Indicators'!$A$2:$BO$35,MATCH($A15,'[7]Finance Indicators'!$A$2:$A$35,0),MATCH(BAP$1,'[7]Finance Indicators'!$A$2:$BO$2,0))</f>
        <v>160890</v>
      </c>
      <c r="BAQ15" s="139">
        <f>(AZS15*100)/Deflators!$B$4</f>
        <v>16687.80765072145</v>
      </c>
      <c r="BAR15" s="137">
        <f>(AZV15*100)/Deflators!$B$5</f>
        <v>17948.994626523574</v>
      </c>
      <c r="BAS15" s="137">
        <f>(AZY15*100)/Deflators!$B$6</f>
        <v>18983.718862067668</v>
      </c>
      <c r="BAT15" s="137">
        <f>(BAB15*100)/Deflators!$B$7</f>
        <v>14801.260498821941</v>
      </c>
      <c r="BAU15" s="137">
        <f>(BAE15*100)/Deflators!$B$8</f>
        <v>16327.785582560404</v>
      </c>
      <c r="BAV15" s="137">
        <f>(BAH15*100)/Deflators!$B$9</f>
        <v>15734.487991769634</v>
      </c>
      <c r="BAW15" s="137">
        <f>(BAK15*100)/Deflators!$B$10</f>
        <v>15225.271589035914</v>
      </c>
      <c r="BAX15" s="245">
        <f>(BAN15*100)/Deflators!$B$11</f>
        <v>11256.137733855428</v>
      </c>
      <c r="BAY15" s="144">
        <v>49.254100825435714</v>
      </c>
      <c r="BAZ15" s="145">
        <v>52.710553592696598</v>
      </c>
      <c r="BBA15" s="145">
        <v>55.154484920227787</v>
      </c>
      <c r="BBB15" s="145">
        <v>53.039621090108128</v>
      </c>
      <c r="BBC15" s="145">
        <v>54.3</v>
      </c>
      <c r="BBD15" s="145">
        <v>53.934594267562417</v>
      </c>
      <c r="BBE15" s="88">
        <f>INDEX('[3]Raw data 16-17'!$B$2:$XA$34,MATCH($A15,'[3]Raw data 16-17'!$A$2:$A$34,0),MATCH(BBE$1,'[3]Raw data 16-17'!$B$1:$GU$1,0))</f>
        <v>51.309494372278699</v>
      </c>
      <c r="BBF15" s="88">
        <f>INDEX('[14]1718 Collected Indicators'!$A$3:$CH$36,MATCH($A15,'[14]1718 Collected Indicators'!$A$3:$A$36,0),MATCH(BBF$1,'[14]1718 Collected Indicators'!$A$3:$CH$3,0))</f>
        <v>55.896850954840659</v>
      </c>
      <c r="BBG15" s="88">
        <f>INDEX('[15]1819 Collected Indicators'!$A$3:$CV$36,MATCH($A15,'[15]1819 Collected Indicators'!$A$3:$A$36,0),MATCH(BBG$1,'[15]1819 Collected Indicators'!$A$3:$CV$3,0))</f>
        <v>50.8</v>
      </c>
      <c r="BBH15" s="126">
        <f>INDEX('[11]1920 Collected Indicators'!$A$3:$CV$36,MATCH($A15,'[11]1920 Collected Indicators'!$A$3:$A$36,0),MATCH(BBH$1,'[11]1920 Collected Indicators'!$A$3:$CV$3,0))</f>
        <v>53.024907424106175</v>
      </c>
      <c r="BBI15" s="133">
        <f t="shared" si="8"/>
        <v>86.5</v>
      </c>
      <c r="BBJ15" s="116">
        <f t="shared" si="8"/>
        <v>88</v>
      </c>
      <c r="BBK15" s="116">
        <f t="shared" si="8"/>
        <v>84.333333333333329</v>
      </c>
      <c r="BBL15" s="116">
        <f t="shared" si="8"/>
        <v>77</v>
      </c>
      <c r="BBM15" s="136">
        <f t="shared" si="8"/>
        <v>69</v>
      </c>
      <c r="BBN15" s="116">
        <f t="shared" si="8"/>
        <v>64.899999999999991</v>
      </c>
      <c r="BBO15" s="248">
        <f t="shared" si="8"/>
        <v>62.233333333333327</v>
      </c>
      <c r="BBP15" s="144">
        <f t="shared" si="9"/>
        <v>73.100000000000009</v>
      </c>
      <c r="BBQ15" s="145">
        <f t="shared" si="9"/>
        <v>77.333333333333329</v>
      </c>
      <c r="BBR15" s="145">
        <f t="shared" si="9"/>
        <v>78.333333333333329</v>
      </c>
      <c r="BBS15" s="145">
        <f t="shared" si="9"/>
        <v>78.666666666666671</v>
      </c>
      <c r="BBT15" s="146">
        <f t="shared" si="9"/>
        <v>71.333333333333329</v>
      </c>
      <c r="BBU15" s="145">
        <f t="shared" si="9"/>
        <v>63.933333333333337</v>
      </c>
      <c r="BBV15" s="248">
        <f t="shared" si="9"/>
        <v>60.6</v>
      </c>
      <c r="BBW15" s="115">
        <v>6.6391317751107515</v>
      </c>
      <c r="BBX15" s="116">
        <v>7.8517494240982328</v>
      </c>
      <c r="BBY15" s="136">
        <v>7.4153659288413483</v>
      </c>
      <c r="BBZ15" s="115">
        <f>INDEX([38]HSN1b!$V$1:$AL$36,MATCH($A15,[38]HSN1b!$V$1:$V$36,0),MATCH(BBZ$1,[38]HSN1b!$V$1:$AL$1,0))</f>
        <v>7.65</v>
      </c>
      <c r="BCA15" s="131">
        <f>INDEX([38]HSN1b!$V$1:$AL$36,MATCH($A15,[38]HSN1b!$V$1:$V$36,0),MATCH(BCA$1,[38]HSN1b!$V$1:$AL$1,0))</f>
        <v>3528026</v>
      </c>
      <c r="BCB15" s="131">
        <f>INDEX([38]HSN1b!$V$1:$AL$36,MATCH($A15,[38]HSN1b!$V$1:$V$36,0),MATCH(BCB$1,[38]HSN1b!$V$1:$AL$1,0))</f>
        <v>46137132</v>
      </c>
      <c r="BCC15" s="116">
        <f>INDEX([38]HSN1b!$V$1:$AL$36,MATCH($A15,[38]HSN1b!$V$1:$V$36,0),MATCH(BCC$1,[38]HSN1b!$V$1:$AL$1,0))</f>
        <v>7.66</v>
      </c>
      <c r="BCD15" s="131">
        <f>INDEX([38]HSN1b!$V$1:$AL$36,MATCH($A15,[38]HSN1b!$V$1:$V$36,0),MATCH(BCD$1,[38]HSN1b!$V$1:$AL$1,0))</f>
        <v>3698868</v>
      </c>
      <c r="BCE15" s="131">
        <f>INDEX([38]HSN1b!$V$1:$AL$36,MATCH($A15,[38]HSN1b!$V$1:$V$36,0),MATCH(BCE$1,[38]HSN1b!$V$1:$AL$1,0))</f>
        <v>48271337</v>
      </c>
      <c r="BCF15" s="116">
        <f>INDEX([38]HSN1b!$V$1:$AL$36,MATCH($A15,[38]HSN1b!$V$1:$V$36,0),MATCH(BCF$1,[38]HSN1b!$V$1:$AL$1,0))</f>
        <v>8.02</v>
      </c>
      <c r="BCG15" s="131">
        <f>INDEX([38]HSN1b!$V$1:$AL$36,MATCH($A15,[38]HSN1b!$V$1:$V$36,0),MATCH(BCG$1,[38]HSN1b!$V$1:$AL$1,0))</f>
        <v>4041567</v>
      </c>
      <c r="BCH15" s="131">
        <f>INDEX([38]HSN1b!$V$1:$AL$36,MATCH($A15,[38]HSN1b!$V$1:$V$36,0),MATCH(BCH$1,[38]HSN1b!$V$1:$AL$1,0))</f>
        <v>50411585</v>
      </c>
      <c r="BCI15" s="116">
        <f>INDEX([38]HSN1b!$V$1:$AL$36,MATCH($A15,[38]HSN1b!$V$1:$V$36,0),MATCH(BCI$1,[38]HSN1b!$V$1:$AL$1,0))</f>
        <v>7.79</v>
      </c>
      <c r="BCJ15" s="131">
        <f>INDEX([38]HSN1b!$V$1:$AL$36,MATCH($A15,[38]HSN1b!$V$1:$V$36,0),MATCH(BCJ$1,[38]HSN1b!$V$1:$AL$1,0))</f>
        <v>4064238</v>
      </c>
      <c r="BCK15" s="131">
        <f>INDEX([38]HSN1b!$V$1:$AL$36,MATCH($A15,[38]HSN1b!$V$1:$V$36,0),MATCH(BCK$1,[38]HSN1b!$V$1:$AL$1,0))</f>
        <v>52174844</v>
      </c>
      <c r="BCL15" s="88">
        <f>INDEX('[14]1718 Collected Indicators'!$A$3:$CH$36,MATCH($A15,'[14]1718 Collected Indicators'!$A$3:$A$36,0),MATCH(BCL$1,'[14]1718 Collected Indicators'!$A$3:$CH$3,0))</f>
        <v>7.7001109506030394</v>
      </c>
      <c r="BCM15" s="32">
        <f>INDEX('[14]1718 Collected Indicators'!$A$3:$CH$36,MATCH($A15,'[14]1718 Collected Indicators'!$A$3:$A$36,0),MATCH(BCM$1,'[14]1718 Collected Indicators'!$A$3:$CH$3,0))</f>
        <v>4140687</v>
      </c>
      <c r="BCN15" s="32">
        <f>INDEX('[14]1718 Collected Indicators'!$A$3:$CH$36,MATCH($A15,'[14]1718 Collected Indicators'!$A$3:$A$36,0),MATCH(BCN$1,'[14]1718 Collected Indicators'!$A$3:$CH$3,0))</f>
        <v>53774381</v>
      </c>
      <c r="BCO15" s="88">
        <f>INDEX('[15]1819 Collected Indicators'!$A$3:$CV$36,MATCH($A15,'[15]1819 Collected Indicators'!$A$3:$A$36,0),MATCH(BCO$1,'[15]1819 Collected Indicators'!$A$3:$CV$3,0))</f>
        <v>8.086987996487192</v>
      </c>
      <c r="BCP15" s="32">
        <f>INDEX('[15]1819 Collected Indicators'!$A$3:$CV$36,MATCH($A15,'[15]1819 Collected Indicators'!$A$3:$A$36,0),MATCH(BCP$1,'[15]1819 Collected Indicators'!$A$3:$CV$3,0))</f>
        <v>4524080</v>
      </c>
      <c r="BCQ15" s="40">
        <f>INDEX('[15]1819 Collected Indicators'!$A$3:$CV$36,MATCH($A15,'[15]1819 Collected Indicators'!$A$3:$A$36,0),MATCH(BCQ$1,'[15]1819 Collected Indicators'!$A$3:$CV$3,0))</f>
        <v>55942707</v>
      </c>
      <c r="BCR15" s="40">
        <f>INDEX('[11]1920 Collected Indicators'!$A$3:$CV$36,MATCH($A15,'[11]1920 Collected Indicators'!$A$3:$A$36,0),MATCH(BCR$1,'[11]1920 Collected Indicators'!$A$3:$CV$3,0))</f>
        <v>8.4162663192265921</v>
      </c>
      <c r="BCS15" s="32">
        <f>INDEX('[11]1920 Collected Indicators'!$A$3:$CV$36,MATCH($A15,'[11]1920 Collected Indicators'!$A$3:$A$36,0),MATCH(BCS$1,'[11]1920 Collected Indicators'!$A$3:$CV$3,0))</f>
        <v>4811398</v>
      </c>
      <c r="BCT15" s="262">
        <f>INDEX('[11]1920 Collected Indicators'!$A$3:$CV$36,MATCH($A15,'[11]1920 Collected Indicators'!$A$3:$A$36,0),MATCH(BCT$1,'[11]1920 Collected Indicators'!$A$3:$CV$3,0))</f>
        <v>57167844</v>
      </c>
      <c r="BCU15" s="115">
        <v>0.95415077845531715</v>
      </c>
      <c r="BCV15" s="116">
        <v>0.88464410162992413</v>
      </c>
      <c r="BCW15" s="116">
        <v>1.0618430042038254</v>
      </c>
      <c r="BCX15" s="116">
        <f>INDEX([38]HSN2!$V$1:$AL$36,MATCH($A15,[38]HSN2!$V$1:$V$36,0),MATCH(BCX$1,[38]HSN2!$V$1:$AL$1,0))</f>
        <v>1.22</v>
      </c>
      <c r="BCY15" s="131">
        <f>INDEX([38]HSN2!$V$1:$AL$36,MATCH($A15,[38]HSN2!$V$1:$V$36,0),MATCH(BCY$1,[38]HSN2!$V$1:$AL$1,0))</f>
        <v>565080</v>
      </c>
      <c r="BCZ15" s="131">
        <f>INDEX([38]HSN2!$V$1:$AL$36,MATCH($A15,[38]HSN2!$V$1:$V$36,0),MATCH(BCZ$1,[38]HSN2!$V$1:$AL$1,0))</f>
        <v>46137132</v>
      </c>
      <c r="BDA15" s="116">
        <f>INDEX([38]HSN2!$V$1:$AL$36,MATCH($A15,[38]HSN2!$V$1:$V$36,0),MATCH(BDA$1,[38]HSN2!$V$1:$AL$1,0))</f>
        <v>1.73</v>
      </c>
      <c r="BDB15" s="131">
        <f>INDEX([38]HSN2!$V$1:$AL$36,MATCH($A15,[38]HSN2!$V$1:$V$36,0),MATCH(BDB$1,[38]HSN2!$V$1:$AL$1,0))</f>
        <v>833261</v>
      </c>
      <c r="BDC15" s="131">
        <f>INDEX([38]HSN2!$V$1:$AL$36,MATCH($A15,[38]HSN2!$V$1:$V$36,0),MATCH(BDC$1,[38]HSN2!$V$1:$AL$1,0))</f>
        <v>48271337</v>
      </c>
      <c r="BDD15" s="116">
        <f>INDEX([38]HSN2!$V$1:$AL$36,MATCH($A15,[38]HSN2!$V$1:$V$36,0),MATCH(BDD$1,[38]HSN2!$V$1:$AL$1,0))</f>
        <v>0.98</v>
      </c>
      <c r="BDE15" s="131">
        <f>INDEX([38]HSN2!$V$1:$AL$36,MATCH($A15,[38]HSN2!$V$1:$V$36,0),MATCH(BDE$1,[38]HSN2!$V$1:$AL$1,0))</f>
        <v>495747</v>
      </c>
      <c r="BDF15" s="131">
        <f>INDEX([38]HSN2!$V$1:$AL$36,MATCH($A15,[38]HSN2!$V$1:$V$36,0),MATCH(BDF$1,[38]HSN2!$V$1:$AL$1,0))</f>
        <v>50411585</v>
      </c>
      <c r="BDG15" s="116">
        <f>INDEX([38]HSN2!$V$1:$AL$36,MATCH($A15,[38]HSN2!$V$1:$V$36,0),MATCH(BDG$1,[38]HSN2!$V$1:$AL$1,0))</f>
        <v>0.89</v>
      </c>
      <c r="BDH15" s="131">
        <f>INDEX([38]HSN2!$V$1:$AL$36,MATCH($A15,[38]HSN2!$V$1:$V$36,0),MATCH(BDH$1,[38]HSN2!$V$1:$AL$1,0))</f>
        <v>465643</v>
      </c>
      <c r="BDI15" s="131">
        <f>INDEX([38]HSN2!$V$1:$AL$36,MATCH($A15,[38]HSN2!$V$1:$V$36,0),MATCH(BDI$1,[38]HSN2!$V$1:$AL$1,0))</f>
        <v>52174844</v>
      </c>
      <c r="BDJ15" s="88">
        <f>INDEX('[14]1718 Collected Indicators'!$A$3:$CH$36,MATCH($A15,'[14]1718 Collected Indicators'!$A$3:$A$36,0),MATCH(BDJ$1,'[14]1718 Collected Indicators'!$A$3:$CH$3,0))</f>
        <v>0.91342938935921913</v>
      </c>
      <c r="BDK15" s="32">
        <f>INDEX('[14]1718 Collected Indicators'!$A$3:$CH$36,MATCH($A15,'[14]1718 Collected Indicators'!$A$3:$A$36,0),MATCH(BDK$1,'[14]1718 Collected Indicators'!$A$3:$CH$3,0))</f>
        <v>491191</v>
      </c>
      <c r="BDL15" s="32">
        <f>INDEX('[14]1718 Collected Indicators'!$A$3:$CH$36,MATCH($A15,'[14]1718 Collected Indicators'!$A$3:$A$36,0),MATCH(BDL$1,'[14]1718 Collected Indicators'!$A$3:$CH$3,0))</f>
        <v>53774381</v>
      </c>
      <c r="BDM15" s="88">
        <f>INDEX('[15]1819 Collected Indicators'!$A$3:$CV$36,MATCH($A15,'[15]1819 Collected Indicators'!$A$3:$A$36,0),MATCH(BDM$1,'[15]1819 Collected Indicators'!$A$3:$CV$3,0))</f>
        <v>1.0401230673374458</v>
      </c>
      <c r="BDN15" s="32">
        <f>INDEX('[15]1819 Collected Indicators'!$A$3:$CV$36,MATCH($A15,'[15]1819 Collected Indicators'!$A$3:$A$36,0),MATCH(BDN$1,'[15]1819 Collected Indicators'!$A$3:$CV$3,0))</f>
        <v>581873</v>
      </c>
      <c r="BDO15" s="40">
        <f>INDEX('[15]1819 Collected Indicators'!$A$3:$CV$36,MATCH($A15,'[15]1819 Collected Indicators'!$A$3:$A$36,0),MATCH(BDO$1,'[15]1819 Collected Indicators'!$A$3:$CV$3,0))</f>
        <v>55942707</v>
      </c>
      <c r="BDP15" s="32">
        <f>INDEX('[11]1920 Collected Indicators'!$A$3:$CV$36,MATCH($A15,'[11]1920 Collected Indicators'!$A$3:$A$36,0),MATCH(BDP$1,'[11]1920 Collected Indicators'!$A$3:$CV$3,0))</f>
        <v>1.3145274465834325</v>
      </c>
      <c r="BDQ15" s="262">
        <f>INDEX('[11]1920 Collected Indicators'!$A$3:$CV$36,MATCH($A15,'[11]1920 Collected Indicators'!$A$3:$A$36,0),MATCH(BDQ$1,'[11]1920 Collected Indicators'!$A$3:$CV$3,0))</f>
        <v>751487</v>
      </c>
      <c r="BDR15" s="33">
        <f>INDEX('[11]1920 Collected Indicators'!$A$3:$CV$36,MATCH($A15,'[11]1920 Collected Indicators'!$A$3:$A$36,0),MATCH(BDR$1,'[11]1920 Collected Indicators'!$A$3:$CV$3,0))</f>
        <v>57167844</v>
      </c>
      <c r="BDS15" s="133">
        <v>52.505715874683311</v>
      </c>
      <c r="BDT15" s="116">
        <v>70.466897233201593</v>
      </c>
      <c r="BDU15" s="116">
        <v>80.916312580823941</v>
      </c>
      <c r="BDV15" s="116">
        <f>INDEX([38]HSN3!$V$1:$AL$36,MATCH($A15,[38]HSN3!$V$1:$V$36,0),MATCH(BDV$1,[38]HSN3!$V$1:$AL$1,0))</f>
        <v>87.3</v>
      </c>
      <c r="BDW15" s="131">
        <f>INDEX([38]HSN3!$V$1:$AL$36,MATCH($A15,[38]HSN3!$V$1:$V$36,0),MATCH(BDW$1,[38]HSN3!$V$1:$AL$1,0))</f>
        <v>14120</v>
      </c>
      <c r="BDX15" s="131">
        <f>INDEX([38]HSN3!$V$1:$AL$36,MATCH($A15,[38]HSN3!$V$1:$V$36,0),MATCH(BDX$1,[38]HSN3!$V$1:$AL$1,0))</f>
        <v>16175</v>
      </c>
      <c r="BDY15" s="116">
        <f>INDEX([38]HSN3!$V$1:$AL$36,MATCH($A15,[38]HSN3!$V$1:$V$36,0),MATCH(BDY$1,[38]HSN3!$V$1:$AL$1,0))</f>
        <v>82.79</v>
      </c>
      <c r="BDZ15" s="131">
        <f>INDEX([38]HSN3!$V$1:$AL$36,MATCH($A15,[38]HSN3!$V$1:$V$36,0),MATCH(BDZ$1,[38]HSN3!$V$1:$AL$1,0))</f>
        <v>13518</v>
      </c>
      <c r="BEA15" s="131">
        <f>INDEX([38]HSN3!$V$1:$AL$36,MATCH($A15,[38]HSN3!$V$1:$V$36,0),MATCH(BEA$1,[38]HSN3!$V$1:$AL$1,0))</f>
        <v>16328</v>
      </c>
      <c r="BEB15" s="116">
        <f>INDEX([38]HSN3!$V$1:$AL$36,MATCH($A15,[38]HSN3!$V$1:$V$36,0),MATCH(BEB$1,[38]HSN3!$V$1:$AL$1,0))</f>
        <v>91.1</v>
      </c>
      <c r="BEC15" s="131">
        <f>INDEX([38]HSN3!$V$1:$AL$36,MATCH($A15,[38]HSN3!$V$1:$V$36,0),MATCH(BEC$1,[38]HSN3!$V$1:$AL$1,0))</f>
        <v>14912</v>
      </c>
      <c r="BED15" s="131">
        <f>INDEX([38]HSN3!$V$1:$AL$36,MATCH($A15,[38]HSN3!$V$1:$V$36,0),MATCH(BED$1,[38]HSN3!$V$1:$AL$1,0))</f>
        <v>16369</v>
      </c>
      <c r="BEE15" s="116">
        <f>INDEX([38]HSN3!$V$1:$AL$36,MATCH($A15,[38]HSN3!$V$1:$V$36,0),MATCH(BEE$1,[38]HSN3!$V$1:$AL$1,0))</f>
        <v>93.13</v>
      </c>
      <c r="BEF15" s="131">
        <f>INDEX([38]HSN3!$V$1:$AL$36,MATCH($A15,[38]HSN3!$V$1:$V$36,0),MATCH(BEF$1,[38]HSN3!$V$1:$AL$1,0))</f>
        <v>15166</v>
      </c>
      <c r="BEG15" s="131">
        <f>INDEX([38]HSN3!$V$1:$AL$36,MATCH($A15,[38]HSN3!$V$1:$V$36,0),MATCH(BEG$1,[38]HSN3!$V$1:$AL$1,0))</f>
        <v>16285</v>
      </c>
      <c r="BEH15" s="88">
        <f>INDEX('[14]1718 Collected Indicators'!$A$3:$CH$36,MATCH($A15,'[14]1718 Collected Indicators'!$A$3:$A$36,0),MATCH(BEH$1,'[14]1718 Collected Indicators'!$A$3:$CH$3,0))</f>
        <v>97.424734809001166</v>
      </c>
      <c r="BEI15" s="32">
        <f>INDEX('[14]1718 Collected Indicators'!$A$3:$CH$36,MATCH($A15,'[14]1718 Collected Indicators'!$A$3:$A$36,0),MATCH(BEI$1,'[14]1718 Collected Indicators'!$A$3:$CH$3,0))</f>
        <v>15889</v>
      </c>
      <c r="BEJ15" s="32">
        <f>INDEX('[14]1718 Collected Indicators'!$A$3:$CH$36,MATCH($A15,'[14]1718 Collected Indicators'!$A$3:$A$36,0),MATCH(BEJ$1,'[14]1718 Collected Indicators'!$A$3:$CH$3,0))</f>
        <v>16309</v>
      </c>
      <c r="BEK15" s="88">
        <f>INDEX('[15]1819 Collected Indicators'!$A$3:$CV$36,MATCH($A15,'[15]1819 Collected Indicators'!$A$3:$A$36,0),MATCH(BEK$1,'[15]1819 Collected Indicators'!$A$3:$CV$3,0))</f>
        <v>97.726164350158498</v>
      </c>
      <c r="BEL15" s="32">
        <f>INDEX('[15]1819 Collected Indicators'!$A$3:$CV$36,MATCH($A15,'[15]1819 Collected Indicators'!$A$3:$A$36,0),MATCH(BEL$1,'[15]1819 Collected Indicators'!$A$3:$CV$3,0))</f>
        <v>16031</v>
      </c>
      <c r="BEM15" s="32">
        <f>INDEX('[15]1819 Collected Indicators'!$A$3:$CV$36,MATCH($A15,'[15]1819 Collected Indicators'!$A$3:$A$36,0),MATCH(BEM$1,'[15]1819 Collected Indicators'!$A$3:$CV$3,0))</f>
        <v>16404</v>
      </c>
      <c r="BEN15" s="284">
        <f>INDEX('[11]1920 Collected Indicators'!$A$3:$CV$36,MATCH($A15,'[11]1920 Collected Indicators'!$A$3:$A$36,0),MATCH(BEN$1,'[11]1920 Collected Indicators'!$A$3:$CV$3,0))</f>
        <v>97.783027439578404</v>
      </c>
      <c r="BEO15" s="39">
        <f>INDEX('[11]1920 Collected Indicators'!$A$3:$CV$36,MATCH($A15,'[11]1920 Collected Indicators'!$A$3:$A$36,0),MATCH(BEO$1,'[11]1920 Collected Indicators'!$A$3:$CV$3,0))</f>
        <v>16143</v>
      </c>
      <c r="BEP15" s="287">
        <f>INDEX('[11]1920 Collected Indicators'!$A$3:$CV$36,MATCH($A15,'[11]1920 Collected Indicators'!$A$3:$A$36,0),MATCH(BEP$1,'[11]1920 Collected Indicators'!$A$3:$CV$3,0))</f>
        <v>16509</v>
      </c>
      <c r="BEQ15" s="133">
        <v>95.24353075465703</v>
      </c>
      <c r="BER15" s="116">
        <v>94.678213905209972</v>
      </c>
      <c r="BES15" s="136">
        <v>89.921750706191759</v>
      </c>
      <c r="BET15" s="115">
        <f>INDEX([38]HSN4b!$V$1:$AL$36,MATCH($A15,[38]HSN4b!$V$1:$V$36,0),MATCH(BET$1,[38]HSN4b!$V$1:$AL$1,0))</f>
        <v>14.06</v>
      </c>
      <c r="BEU15" s="131">
        <f>INDEX([38]HSN4b!$V$1:$AL$36,MATCH($A15,[38]HSN4b!$V$1:$V$36,0),MATCH(BEU$1,[38]HSN4b!$V$1:$AL$1,0))</f>
        <v>650501</v>
      </c>
      <c r="BEV15" s="131">
        <f>INDEX([38]HSN4b!$V$1:$AL$36,MATCH($A15,[38]HSN4b!$V$1:$V$36,0),MATCH(BEV$1,[38]HSN4b!$V$1:$AL$1,0))</f>
        <v>46254</v>
      </c>
      <c r="BEW15" s="116">
        <f>INDEX([38]HSN4b!$V$1:$AL$36,MATCH($A15,[38]HSN4b!$V$1:$V$36,0),MATCH(BEW$1,[38]HSN4b!$V$1:$AL$1,0))</f>
        <v>11.82</v>
      </c>
      <c r="BEX15" s="131">
        <f>INDEX([38]HSN4b!$V$1:$AL$36,MATCH($A15,[38]HSN4b!$V$1:$V$36,0),MATCH(BEX$1,[38]HSN4b!$V$1:$AL$1,0))</f>
        <v>492265</v>
      </c>
      <c r="BEY15" s="131">
        <f>INDEX([38]HSN4b!$V$1:$AL$36,MATCH($A15,[38]HSN4b!$V$1:$V$36,0),MATCH(BEY$1,[38]HSN4b!$V$1:$AL$1,0))</f>
        <v>41641</v>
      </c>
      <c r="BEZ15" s="116">
        <f>INDEX([38]HSN4b!$V$1:$AL$36,MATCH($A15,[38]HSN4b!$V$1:$V$36,0),MATCH(BEZ$1,[38]HSN4b!$V$1:$AL$1,0))</f>
        <v>11.27</v>
      </c>
      <c r="BFA15" s="131">
        <f>INDEX([38]HSN4b!$V$1:$AL$36,MATCH($A15,[38]HSN4b!$V$1:$V$36,0),MATCH(BFA$1,[38]HSN4b!$V$1:$AL$1,0))</f>
        <v>497924</v>
      </c>
      <c r="BFB15" s="131">
        <f>INDEX([38]HSN4b!$V$1:$AL$36,MATCH($A15,[38]HSN4b!$V$1:$V$36,0),MATCH(BFB$1,[38]HSN4b!$V$1:$AL$1,0))</f>
        <v>44200</v>
      </c>
      <c r="BFC15" s="116">
        <f>INDEX([38]HSN4b!$V$1:$AL$36,MATCH($A15,[38]HSN4b!$V$1:$V$36,0),MATCH(BFC$1,[38]HSN4b!$V$1:$AL$1,0))</f>
        <v>8.94</v>
      </c>
      <c r="BFD15" s="131">
        <f>INDEX([38]HSN4b!$V$1:$AL$36,MATCH($A15,[38]HSN4b!$V$1:$V$36,0),MATCH(BFD$1,[38]HSN4b!$V$1:$AL$1,0))</f>
        <v>366163</v>
      </c>
      <c r="BFE15" s="131">
        <f>INDEX([38]HSN4b!$V$1:$AL$36,MATCH($A15,[38]HSN4b!$V$1:$V$36,0),MATCH(BFE$1,[38]HSN4b!$V$1:$AL$1,0))</f>
        <v>40959</v>
      </c>
      <c r="BFF15" s="88">
        <f>INDEX('[14]1718 Collected Indicators'!$A$3:$CH$36,MATCH($A15,'[14]1718 Collected Indicators'!$A$3:$A$36,0),MATCH(BFF$1,'[14]1718 Collected Indicators'!$A$3:$CH$3,0))</f>
        <v>7.9674366986945477</v>
      </c>
      <c r="BFG15" s="32">
        <f>INDEX('[14]1718 Collected Indicators'!$A$3:$CH$36,MATCH($A15,'[14]1718 Collected Indicators'!$A$3:$A$36,0),MATCH(BFG$1,'[14]1718 Collected Indicators'!$A$3:$CH$3,0))</f>
        <v>272813</v>
      </c>
      <c r="BFH15" s="32">
        <f>INDEX('[14]1718 Collected Indicators'!$A$3:$CH$36,MATCH($A15,'[14]1718 Collected Indicators'!$A$3:$A$36,0),MATCH(BFH$1,'[14]1718 Collected Indicators'!$A$3:$CH$3,0))</f>
        <v>34241</v>
      </c>
      <c r="BFI15" s="88">
        <f>INDEX('[15]1819 Collected Indicators'!$A$3:$CV$36,MATCH($A15,'[15]1819 Collected Indicators'!$A$3:$A$36,0),MATCH(BFI$1,'[15]1819 Collected Indicators'!$A$3:$CV$3,0))</f>
        <v>6.7920291448132915</v>
      </c>
      <c r="BFJ15" s="32">
        <f>INDEX('[15]1819 Collected Indicators'!$A$3:$CV$36,MATCH($A15,'[15]1819 Collected Indicators'!$A$3:$A$36,0),MATCH(BFJ$1,'[15]1819 Collected Indicators'!$A$3:$CV$3,0))</f>
        <v>216265</v>
      </c>
      <c r="BFK15" s="40">
        <f>INDEX('[15]1819 Collected Indicators'!$A$3:$CV$36,MATCH($A15,'[15]1819 Collected Indicators'!$A$3:$A$36,0),MATCH(BFK$1,'[15]1819 Collected Indicators'!$A$3:$CV$3,0))</f>
        <v>31841</v>
      </c>
      <c r="BFL15" s="32">
        <f>INDEX('[11]1920 Collected Indicators'!$A$3:$CV$36,MATCH($A15,'[11]1920 Collected Indicators'!$A$3:$A$36,0),MATCH(BFL$1,'[11]1920 Collected Indicators'!$A$3:$CV$3,0))</f>
        <v>5.5498910477573995</v>
      </c>
      <c r="BFM15" s="32">
        <f>INDEX('[11]1920 Collected Indicators'!$A$3:$CV$36,MATCH($A15,'[11]1920 Collected Indicators'!$A$3:$A$36,0),MATCH(BFM$1,'[11]1920 Collected Indicators'!$A$3:$CV$3,0))</f>
        <v>122253</v>
      </c>
      <c r="BFN15" s="262">
        <f>INDEX('[11]1920 Collected Indicators'!$A$3:$CV$36,MATCH($A15,'[11]1920 Collected Indicators'!$A$3:$A$36,0),MATCH(BFN$1,'[11]1920 Collected Indicators'!$A$3:$CV$3,0))</f>
        <v>22028</v>
      </c>
      <c r="BFO15" s="115">
        <v>55.070135327195203</v>
      </c>
      <c r="BFP15" s="116">
        <v>71.942934782608688</v>
      </c>
      <c r="BFQ15" s="116">
        <v>83.416466531190352</v>
      </c>
      <c r="BFR15" s="116">
        <f>INDEX([38]HSN5!$V$1:$AL$36,MATCH($A15,[38]HSN5!$V$1:$V$36,0),MATCH(BFR$1,[38]HSN5!$V$1:$AL$1,0))</f>
        <v>88.12</v>
      </c>
      <c r="BFS15" s="131">
        <f>INDEX([38]HSN5!$V$1:$AL$36,MATCH($A15,[38]HSN5!$V$1:$V$36,0),MATCH(BFS$1,[38]HSN5!$V$1:$AL$1,0))</f>
        <v>14253</v>
      </c>
      <c r="BFT15" s="131">
        <f>INDEX([38]HSN5!$V$1:$AL$36,MATCH($A15,[38]HSN5!$V$1:$V$36,0),MATCH(BFT$1,[38]HSN5!$V$1:$AL$1,0))</f>
        <v>16175</v>
      </c>
      <c r="BFU15" s="116">
        <f>INDEX([38]HSN5!$V$1:$AL$36,MATCH($A15,[38]HSN5!$V$1:$V$36,0),MATCH(BFU$1,[38]HSN5!$V$1:$AL$1,0))</f>
        <v>91.62</v>
      </c>
      <c r="BFV15" s="131">
        <f>INDEX([38]HSN5!$V$1:$AL$36,MATCH($A15,[38]HSN5!$V$1:$V$36,0),MATCH(BFV$1,[38]HSN5!$V$1:$AL$1,0))</f>
        <v>14959</v>
      </c>
      <c r="BFW15" s="131">
        <f>INDEX([38]HSN5!$V$1:$AL$36,MATCH($A15,[38]HSN5!$V$1:$V$36,0),MATCH(BFW$1,[38]HSN5!$V$1:$AL$1,0))</f>
        <v>16328</v>
      </c>
      <c r="BFX15" s="116">
        <f>INDEX([38]HSN5!$V$1:$AL$36,MATCH($A15,[38]HSN5!$V$1:$V$36,0),MATCH(BFX$1,[38]HSN5!$V$1:$AL$1,0))</f>
        <v>96.43</v>
      </c>
      <c r="BFY15" s="131">
        <f>INDEX([38]HSN5!$V$1:$AL$36,MATCH($A15,[38]HSN5!$V$1:$V$36,0),MATCH(BFY$1,[38]HSN5!$V$1:$AL$1,0))</f>
        <v>15784</v>
      </c>
      <c r="BFZ15" s="131">
        <f>INDEX([38]HSN5!$V$1:$AL$36,MATCH($A15,[38]HSN5!$V$1:$V$36,0),MATCH(BFZ$1,[38]HSN5!$V$1:$AL$1,0))</f>
        <v>16369</v>
      </c>
      <c r="BGA15" s="116">
        <f>INDEX([38]HSN5!$V$1:$AL$36,MATCH($A15,[38]HSN5!$V$1:$V$36,0),MATCH(BGA$1,[38]HSN5!$V$1:$AL$1,0))</f>
        <v>98.27</v>
      </c>
      <c r="BGB15" s="131">
        <f>INDEX([38]HSN5!$V$1:$AL$36,MATCH($A15,[38]HSN5!$V$1:$V$36,0),MATCH(BGB$1,[38]HSN5!$V$1:$AL$1,0))</f>
        <v>16003</v>
      </c>
      <c r="BGC15" s="131">
        <f>INDEX([38]HSN5!$V$1:$AL$36,MATCH($A15,[38]HSN5!$V$1:$V$36,0),MATCH(BGC$1,[38]HSN5!$V$1:$AL$1,0))</f>
        <v>16285</v>
      </c>
      <c r="BGD15" s="88">
        <f>INDEX('[14]1718 Collected Indicators'!$A$3:$CH$36,MATCH($A15,'[14]1718 Collected Indicators'!$A$3:$A$36,0),MATCH(BGD$1,'[14]1718 Collected Indicators'!$A$3:$CH$3,0))</f>
        <v>98.632656815255388</v>
      </c>
      <c r="BGE15" s="32">
        <f>INDEX('[14]1718 Collected Indicators'!$A$3:$CH$36,MATCH($A15,'[14]1718 Collected Indicators'!$A$3:$A$36,0),MATCH(BGE$1,'[14]1718 Collected Indicators'!$A$3:$CH$3,0))</f>
        <v>16086</v>
      </c>
      <c r="BGF15" s="32">
        <f>INDEX('[14]1718 Collected Indicators'!$A$3:$CH$36,MATCH($A15,'[14]1718 Collected Indicators'!$A$3:$A$36,0),MATCH(BGF$1,'[14]1718 Collected Indicators'!$A$3:$CH$3,0))</f>
        <v>16309</v>
      </c>
      <c r="BGG15" s="88">
        <f>INDEX('[15]1819 Collected Indicators'!$A$3:$CV$36,MATCH($A15,'[15]1819 Collected Indicators'!$A$3:$A$36,0),MATCH(BGG$1,'[15]1819 Collected Indicators'!$A$3:$CV$3,0))</f>
        <v>98.817361619117278</v>
      </c>
      <c r="BGH15" s="32">
        <f>INDEX('[15]1819 Collected Indicators'!$A$3:$CV$36,MATCH($A15,'[15]1819 Collected Indicators'!$A$3:$A$36,0),MATCH(BGH$1,'[15]1819 Collected Indicators'!$A$3:$CV$3,0))</f>
        <v>16210</v>
      </c>
      <c r="BGI15" s="40">
        <f>INDEX('[15]1819 Collected Indicators'!$A$3:$CV$36,MATCH($A15,'[15]1819 Collected Indicators'!$A$3:$A$36,0),MATCH(BGI$1,'[15]1819 Collected Indicators'!$A$3:$CV$3,0))</f>
        <v>16404</v>
      </c>
      <c r="BGJ15" s="140">
        <f t="array" ref="BGJ15">INDEX([39]Extraction!$A$3:$P$36,MATCH($A15,[39]Extraction!$P$3:$P$36,0),MATCH(BGJ$1,[39]Extraction!$A$3:$P$3,0))</f>
        <v>79.260000000000005</v>
      </c>
      <c r="BGK15" s="284">
        <f t="array" ref="BGK15">INDEX([39]Extraction!$A$3:$P$36,MATCH($A15,[39]Extraction!$P$3:$P$36,0),MATCH(BGK$1,[39]Extraction!$A$3:$P$3,0))</f>
        <v>12974</v>
      </c>
      <c r="BGL15" s="262">
        <f t="array" ref="BGL15">INDEX([39]Extraction!$A$3:$P$36,MATCH($A15,[39]Extraction!$P$3:$P$36,0),MATCH(BGL$1,[39]Extraction!$A$3:$P$3,0))</f>
        <v>16369</v>
      </c>
      <c r="BGM15" s="132">
        <f t="array" ref="BGM15">INDEX([39]Extraction!$A$3:$P$36,MATCH($A15,[39]Extraction!$P$3:$P$36,0),MATCH(BGM$1,[39]Extraction!$A$3:$P$3,0))</f>
        <v>86.22</v>
      </c>
      <c r="BGN15" s="32">
        <f t="array" ref="BGN15">INDEX([39]Extraction!$A$3:$P$36,MATCH($A15,[39]Extraction!$P$3:$P$36,0),MATCH(BGN$1,[39]Extraction!$A$3:$P$3,0))</f>
        <v>14041</v>
      </c>
      <c r="BGO15" s="32">
        <f t="array" ref="BGO15">INDEX([39]Extraction!$A$3:$P$36,MATCH($A15,[39]Extraction!$P$3:$P$36,0),MATCH(BGO$1,[39]Extraction!$A$3:$P$3,0))</f>
        <v>16285</v>
      </c>
      <c r="BGP15" s="132">
        <f t="array" ref="BGP15">INDEX([39]Extraction!$A$3:$P$36,MATCH($A15,[39]Extraction!$P$3:$P$36,0),MATCH(BGP$1,[39]Extraction!$A$3:$P$3,0))</f>
        <v>91.13</v>
      </c>
      <c r="BGQ15" s="32">
        <f t="array" ref="BGQ15">INDEX([39]Extraction!$A$3:$P$36,MATCH($A15,[39]Extraction!$P$3:$P$36,0),MATCH(BGQ$1,[39]Extraction!$A$3:$P$3,0))</f>
        <v>14863</v>
      </c>
      <c r="BGR15" s="32">
        <f t="array" ref="BGR15">INDEX([39]Extraction!$A$3:$P$36,MATCH($A15,[39]Extraction!$P$3:$P$36,0),MATCH(BGR$1,[39]Extraction!$A$3:$P$3,0))</f>
        <v>16309</v>
      </c>
      <c r="BGS15" s="132">
        <f t="array" ref="BGS15">INDEX([39]Extraction!$A$3:$P$36,MATCH($A15,[39]Extraction!$P$3:$P$36,0),MATCH(BGS$1,[39]Extraction!$A$3:$P$3,0))</f>
        <v>95.61</v>
      </c>
      <c r="BGT15" s="32">
        <f t="array" ref="BGT15">INDEX([39]Extraction!$A$3:$P$36,MATCH($A15,[39]Extraction!$P$3:$P$36,0),MATCH(BGT$1,[39]Extraction!$A$3:$P$3,0))</f>
        <v>15684</v>
      </c>
      <c r="BGU15" s="32">
        <f t="array" ref="BGU15">INDEX([39]Extraction!$A$3:$P$36,MATCH($A15,[39]Extraction!$P$3:$P$36,0),MATCH(BGU$1,[39]Extraction!$A$3:$P$3,0))</f>
        <v>16404</v>
      </c>
      <c r="BGV15" s="132">
        <f>INDEX('[11]1920 Collected Indicators'!$A$3:$CV$36,MATCH($A15,'[11]1920 Collected Indicators'!$A$3:$A$36,0),MATCH(BGV$1,'[11]1920 Collected Indicators'!$A$3:$CV$3,0))</f>
        <v>96.365618753407233</v>
      </c>
      <c r="BGW15" s="32">
        <f>INDEX('[11]1920 Collected Indicators'!$A$3:$CV$36,MATCH($A15,'[11]1920 Collected Indicators'!$A$3:$A$36,0),MATCH(BGW$1,'[11]1920 Collected Indicators'!$A$3:$CV$3,0))</f>
        <v>15909</v>
      </c>
      <c r="BGX15" s="33">
        <f>INDEX('[11]1920 Collected Indicators'!$A$3:$CV$36,MATCH($A15,'[11]1920 Collected Indicators'!$A$3:$A$36,0),MATCH(BGX$1,'[11]1920 Collected Indicators'!$A$3:$CV$3,0))</f>
        <v>16509</v>
      </c>
      <c r="BGY15" s="133">
        <f>INDEX('[25]Corporate Management'!$B$6:$EY$40,MATCH($A15,'[25]Corporate Management'!$B$6:$B$40,0),MATCH(BGY$1,'[25]Corporate Management'!$B$40:$EY$40,0))</f>
        <v>84.955752212389385</v>
      </c>
      <c r="BGZ15" s="131">
        <f>INDEX('[25]Corporate Management'!$B$6:$EY$40,MATCH($A15,'[25]Corporate Management'!$B$6:$B$40,0),MATCH(BGZ$1,'[25]Corporate Management'!$B$40:$EY$40,0))</f>
        <v>288</v>
      </c>
      <c r="BHA15" s="131">
        <f>INDEX('[25]Corporate Management'!$B$6:$EY$40,MATCH($A15,'[25]Corporate Management'!$B$6:$B$40,0),MATCH(BHA$1,'[25]Corporate Management'!$B$40:$EY$40,0))</f>
        <v>339</v>
      </c>
      <c r="BHB15" s="116">
        <f>INDEX('[25]Corporate Management'!$B$6:$EY$40,MATCH($A15,'[25]Corporate Management'!$B$6:$B$40,0),MATCH(BHB$1,'[25]Corporate Management'!$B$40:$EY$40,0))</f>
        <v>81.570996978851966</v>
      </c>
      <c r="BHC15" s="131">
        <f>INDEX('[25]Corporate Management'!$B$6:$EY$40,MATCH($A15,'[25]Corporate Management'!$B$6:$B$40,0),MATCH(BHC$1,'[25]Corporate Management'!$B$40:$EY$40,0))</f>
        <v>270</v>
      </c>
      <c r="BHD15" s="131">
        <f>INDEX('[25]Corporate Management'!$B$6:$EY$40,MATCH($A15,'[25]Corporate Management'!$B$6:$B$40,0),MATCH(BHD$1,'[25]Corporate Management'!$B$40:$EY$40,0))</f>
        <v>331</v>
      </c>
      <c r="BHE15" s="116">
        <f>INDEX('[25]Corporate Management'!$B$6:$EY$40,MATCH($A15,'[25]Corporate Management'!$B$6:$B$40,0),MATCH(BHE$1,'[25]Corporate Management'!$B$40:$EY$40,0))</f>
        <v>87.654320987654316</v>
      </c>
      <c r="BHF15" s="131">
        <f>INDEX('[25]Corporate Management'!$B$6:$EY$40,MATCH($A15,'[25]Corporate Management'!$B$6:$B$40,0),MATCH(BHF$1,'[25]Corporate Management'!$B$40:$EY$40,0))</f>
        <v>284</v>
      </c>
      <c r="BHG15" s="131">
        <f>INDEX('[25]Corporate Management'!$B$6:$EY$40,MATCH($A15,'[25]Corporate Management'!$B$6:$B$40,0),MATCH(BHG$1,'[25]Corporate Management'!$B$40:$EY$40,0))</f>
        <v>324</v>
      </c>
      <c r="BHH15" s="116">
        <f>INDEX('[26]All Data'!$A$1:$Y$34,MATCH($A15,'[26]All Data'!$A$1:$A$34,0),MATCH(BHH$1,'[26]All Data'!$A$1:$Y$1,0))</f>
        <v>90.415335463258785</v>
      </c>
      <c r="BHI15" s="131">
        <f>INDEX('[26]All Data'!$A$1:$Y$34,MATCH($A15,'[26]All Data'!$A$1:$A$34,0),MATCH(BHI$1,'[26]All Data'!$A$1:$Y$1,0))</f>
        <v>283</v>
      </c>
      <c r="BHJ15" s="131">
        <f>INDEX('[26]All Data'!$A$1:$Y$34,MATCH($A15,'[26]All Data'!$A$1:$A$34,0),MATCH(BHJ$1,'[26]All Data'!$A$1:$Y$1,0))</f>
        <v>313</v>
      </c>
      <c r="BHK15" s="116">
        <f>INDEX('[27]All Data'!$A$1:$Y$34,MATCH($A15,'[27]All Data'!$A$1:$A$34,0),MATCH(BHK$1,'[27]All Data'!$A$1:$Y$1,0))</f>
        <v>90.789473684210535</v>
      </c>
      <c r="BHL15" s="131">
        <f>INDEX('[27]All Data'!$A$1:$Y$34,MATCH($A15,'[27]All Data'!$A$1:$A$34,0),MATCH(BHL$1,'[27]All Data'!$A$1:$Y$1,0))</f>
        <v>276</v>
      </c>
      <c r="BHM15" s="131">
        <f>INDEX('[27]All Data'!$A$1:$Y$34,MATCH($A15,'[27]All Data'!$A$1:$A$34,0),MATCH(BHM$1,'[27]All Data'!$A$1:$Y$1,0))</f>
        <v>304</v>
      </c>
      <c r="BHN15" s="116">
        <f>INDEX('[28]All Data'!$A$1:$AB$34,MATCH($A15,'[28]All Data'!$A$1:$A$34,0),MATCH(BHN$1,'[28]All Data'!$A$1:$AB$1,0))</f>
        <v>91.438356164383563</v>
      </c>
      <c r="BHO15" s="131">
        <f>INDEX('[28]All Data'!$A$1:$AB$34,MATCH($A15,'[28]All Data'!$A$1:$A$34,0),MATCH(BHO$1,'[28]All Data'!$A$1:$AB$1,0))</f>
        <v>267</v>
      </c>
      <c r="BHP15" s="131">
        <f>INDEX('[28]All Data'!$A$1:$AB$34,MATCH($A15,'[28]All Data'!$A$1:$A$34,0),MATCH(BHP$1,'[28]All Data'!$A$1:$AB$1,0))</f>
        <v>292</v>
      </c>
      <c r="BHQ15" s="116">
        <f>INDEX('[29]SPI Raw Data 1617'!$A$3:$AN$37,MATCH($A15,'[29]SPI Raw Data 1617'!$A$3:$A$37,0),MATCH(BHQ$1,'[29]SPI Raw Data 1617'!$A$37:$AN$37,0))</f>
        <v>89.32384341637011</v>
      </c>
      <c r="BHR15" s="131">
        <f>INDEX('[29]SPI Raw Data 1617'!$A$3:$AN$37,MATCH($A15,'[29]SPI Raw Data 1617'!$A$3:$A$37,0),MATCH(BHR$1,'[29]SPI Raw Data 1617'!$A$37:$AN$37,0))</f>
        <v>251</v>
      </c>
      <c r="BHS15" s="131">
        <f>INDEX('[29]SPI Raw Data 1617'!$A$3:$AN$37,MATCH($A15,'[29]SPI Raw Data 1617'!$A$3:$A$37,0),MATCH(BHS$1,'[29]SPI Raw Data 1617'!$A$37:$AN$37,0))</f>
        <v>281</v>
      </c>
      <c r="BHT15" s="116">
        <f>INDEX('[30]SPI Raw Data 1718'!$A$3:$AN$37,MATCH($A15,'[30]SPI Raw Data 1718'!$A$3:$A$37,0),MATCH(BHT$1,'[30]SPI Raw Data 1718'!$A$37:$AN$37,0))</f>
        <v>87.45519713261649</v>
      </c>
      <c r="BHU15" s="131">
        <f>INDEX('[30]SPI Raw Data 1718'!$A$3:$AN$37,MATCH($A15,'[30]SPI Raw Data 1718'!$A$3:$A$37,0),MATCH(BHU$1,'[30]SPI Raw Data 1718'!$A$37:$AN$37,0))</f>
        <v>244</v>
      </c>
      <c r="BHV15" s="131">
        <f>INDEX('[30]SPI Raw Data 1718'!$A$3:$AN$37,MATCH($A15,'[30]SPI Raw Data 1718'!$A$3:$A$37,0),MATCH(BHV$1,'[30]SPI Raw Data 1718'!$A$37:$AN$37,0))</f>
        <v>279</v>
      </c>
      <c r="BHW15" s="116">
        <f>INDEX('[31]SPI Raw Data 1819'!$A$1:$AN$37,MATCH($A15,'[31]SPI Raw Data 1819'!$A$1:$A$37,0),MATCH(BHW$1,'[31]SPI Raw Data 1819'!$A$37:$AN$37,0))</f>
        <v>87.725631768953065</v>
      </c>
      <c r="BHX15" s="197">
        <f>INDEX('[31]SPI Raw Data 1819'!$A$1:$AN$37,MATCH($A15,'[31]SPI Raw Data 1819'!$A$1:$A$37,0),MATCH(BHX$1,'[31]SPI Raw Data 1819'!$A$37:$AN$37,0))</f>
        <v>243</v>
      </c>
      <c r="BHY15" s="225">
        <f>INDEX('[31]SPI Raw Data 1819'!$A$1:$AN$37,MATCH($A15,'[31]SPI Raw Data 1819'!$A$1:$A$37,0),MATCH(BHY$1,'[31]SPI Raw Data 1819'!$A$37:$AN$37,0))</f>
        <v>277</v>
      </c>
      <c r="BHZ15" s="197">
        <f>INDEX('[32]SPI Raw Data 1920'!$A$1:$AN$35, MATCH($A15,'[32]SPI Raw Data 1920'!$A$1:$A$35,0),MATCH(BHZ$1,'[32]SPI Raw Data 1920'!$A$37:$AN$37,0))</f>
        <v>87.545787545787547</v>
      </c>
      <c r="BIA15" s="279">
        <f>INDEX('[32]SPI Raw Data 1920'!$A$1:$AN$35, MATCH($A15,'[32]SPI Raw Data 1920'!$A$1:$A$35,0),MATCH(BIA$1,'[32]SPI Raw Data 1920'!$A$37:$AN$37,0))</f>
        <v>239</v>
      </c>
      <c r="BIB15" s="252">
        <f>INDEX('[32]SPI Raw Data 1920'!$A$1:$AN$35, MATCH($A15,'[32]SPI Raw Data 1920'!$A$1:$A$35,0),MATCH(BIB$1,'[32]SPI Raw Data 1920'!$A$37:$AN$37,0))</f>
        <v>273</v>
      </c>
      <c r="BIC15" s="115">
        <f>INDEX('[25]Corporate Management'!$B$6:$EY$40,MATCH($A15,'[25]Corporate Management'!$B$6:$B$40,0),MATCH(BIC$1,'[25]Corporate Management'!$B$40:$EY$40,0))</f>
        <v>80.930318159111692</v>
      </c>
      <c r="BID15" s="131">
        <f>INDEX('[25]Corporate Management'!$B$6:$EY$40,MATCH($A15,'[25]Corporate Management'!$B$6:$B$40,0),MATCH(BID$1,'[25]Corporate Management'!$B$40:$EY$40,0))</f>
        <v>277035</v>
      </c>
      <c r="BIE15" s="131">
        <f>INDEX('[25]Corporate Management'!$B$6:$EY$40,MATCH($A15,'[25]Corporate Management'!$B$6:$B$40,0),MATCH(BIE$1,'[25]Corporate Management'!$B$40:$EY$40,0))</f>
        <v>342313</v>
      </c>
      <c r="BIF15" s="116">
        <f>INDEX('[25]Corporate Management'!$B$6:$EY$40,MATCH($A15,'[25]Corporate Management'!$B$6:$B$40,0),MATCH(BIF$1,'[25]Corporate Management'!$B$40:$EY$40,0))</f>
        <v>81.970854023015562</v>
      </c>
      <c r="BIG15" s="131">
        <f>INDEX('[25]Corporate Management'!$B$6:$EY$40,MATCH($A15,'[25]Corporate Management'!$B$6:$B$40,0),MATCH(BIG$1,'[25]Corporate Management'!$B$40:$EY$40,0))</f>
        <v>278655</v>
      </c>
      <c r="BIH15" s="131">
        <f>INDEX('[25]Corporate Management'!$B$6:$EY$40,MATCH($A15,'[25]Corporate Management'!$B$6:$B$40,0),MATCH(BIH$1,'[25]Corporate Management'!$B$40:$EY$40,0))</f>
        <v>339944</v>
      </c>
      <c r="BII15" s="116">
        <f>INDEX('[25]Corporate Management'!$B$6:$EY$40,MATCH($A15,'[25]Corporate Management'!$B$6:$B$40,0),MATCH(BII$1,'[25]Corporate Management'!$B$40:$EY$40,0))</f>
        <v>84.414513869267978</v>
      </c>
      <c r="BIJ15" s="131">
        <f>INDEX('[25]Corporate Management'!$B$6:$EY$40,MATCH($A15,'[25]Corporate Management'!$B$6:$B$40,0),MATCH(BIJ$1,'[25]Corporate Management'!$B$40:$EY$40,0))</f>
        <v>289806</v>
      </c>
      <c r="BIK15" s="131">
        <f>INDEX('[25]Corporate Management'!$B$6:$EY$40,MATCH($A15,'[25]Corporate Management'!$B$6:$B$40,0),MATCH(BIK$1,'[25]Corporate Management'!$B$40:$EY$40,0))</f>
        <v>343313</v>
      </c>
      <c r="BIL15" s="116">
        <f>INDEX('[26]All Data'!$A$1:$Y$34,MATCH($A15,'[26]All Data'!$A$1:$A$34,0),MATCH(BIL$1,'[26]All Data'!$A$1:$Y$1,0))</f>
        <v>85.969757298198147</v>
      </c>
      <c r="BIM15" s="131">
        <f>INDEX('[26]All Data'!$A$1:$Y$34,MATCH($A15,'[26]All Data'!$A$1:$A$34,0),MATCH(BIM$1,'[26]All Data'!$A$1:$Y$1,0))</f>
        <v>323438</v>
      </c>
      <c r="BIN15" s="131">
        <f>INDEX('[26]All Data'!$A$1:$Y$34,MATCH($A15,'[26]All Data'!$A$1:$A$34,0),MATCH(BIN$1,'[26]All Data'!$A$1:$Y$1,0))</f>
        <v>376223</v>
      </c>
      <c r="BIO15" s="116">
        <f>INDEX('[27]All Data'!$A$1:$Y$34,MATCH($A15,'[27]All Data'!$A$1:$A$34,0),MATCH(BIO$1,'[27]All Data'!$A$1:$Y$1,0))</f>
        <v>86.594853381208864</v>
      </c>
      <c r="BIP15" s="131">
        <f>INDEX('[27]All Data'!$A$1:$Y$34,MATCH($A15,'[27]All Data'!$A$1:$A$34,0),MATCH(BIP$1,'[27]All Data'!$A$1:$Y$1,0))</f>
        <v>327022</v>
      </c>
      <c r="BIQ15" s="131">
        <f>INDEX('[27]All Data'!$A$1:$Y$34,MATCH($A15,'[27]All Data'!$A$1:$A$34,0),MATCH(BIQ$1,'[27]All Data'!$A$1:$Y$1,0))</f>
        <v>377646</v>
      </c>
      <c r="BIR15" s="116">
        <f>INDEX('[28]All Data'!$A$1:$AB$34,MATCH($A15,'[28]All Data'!$A$1:$A$34,0),MATCH(BIR$1,'[28]All Data'!$A$1:$AB$1,0))</f>
        <v>87.071779973088795</v>
      </c>
      <c r="BIS15" s="131">
        <f>INDEX('[28]All Data'!$A$1:$AB$34,MATCH($A15,'[28]All Data'!$A$1:$A$34,0),MATCH(BIS$1,'[28]All Data'!$A$1:$AB$1,0))</f>
        <v>329376</v>
      </c>
      <c r="BIT15" s="131">
        <f>INDEX('[28]All Data'!$A$1:$AB$34,MATCH($A15,'[28]All Data'!$A$1:$A$34,0),MATCH(BIT$1,'[28]All Data'!$A$1:$AB$1,0))</f>
        <v>378281</v>
      </c>
      <c r="BIU15" s="116">
        <f>INDEX('[29]SPI Raw Data 1617'!$A$3:$AN$37,MATCH($A15,'[29]SPI Raw Data 1617'!$A$3:$A$37,0),MATCH(BIU$1,'[29]SPI Raw Data 1617'!$A$37:$AN$37,0))</f>
        <v>86.29094280386434</v>
      </c>
      <c r="BIV15" s="131">
        <f>INDEX('[29]SPI Raw Data 1617'!$A$3:$AN$37,MATCH($A15,'[29]SPI Raw Data 1617'!$A$3:$A$37,0),MATCH(BIV$1,'[29]SPI Raw Data 1617'!$A$37:$AN$37,0))</f>
        <v>327626</v>
      </c>
      <c r="BIW15" s="131">
        <f>INDEX('[29]SPI Raw Data 1617'!$A$3:$AN$37,MATCH($A15,'[29]SPI Raw Data 1617'!$A$3:$A$37,0),MATCH(BIW$1,'[29]SPI Raw Data 1617'!$A$37:$AN$37,0))</f>
        <v>379676</v>
      </c>
      <c r="BIX15" s="116">
        <f>INDEX('[30]SPI Raw Data 1718'!$A$3:$AN$37,MATCH($A15,'[30]SPI Raw Data 1718'!$A$3:$A$37,0),MATCH(BIX$1,'[30]SPI Raw Data 1718'!$A$37:$AN$37,0))</f>
        <v>88.696985341280637</v>
      </c>
      <c r="BIY15" s="131">
        <f>INDEX('[30]SPI Raw Data 1718'!$A$3:$AN$37,MATCH($A15,'[30]SPI Raw Data 1718'!$A$3:$A$37,0),MATCH(BIY$1,'[30]SPI Raw Data 1718'!$A$37:$AN$37,0))</f>
        <v>340176</v>
      </c>
      <c r="BIZ15" s="131">
        <f>INDEX('[30]SPI Raw Data 1718'!$A$3:$AN$37,MATCH($A15,'[30]SPI Raw Data 1718'!$A$3:$A$37,0),MATCH(BIZ$1,'[30]SPI Raw Data 1718'!$A$37:$AN$37,0))</f>
        <v>383526</v>
      </c>
      <c r="BJA15" s="116">
        <f>INDEX('[31]SPI Raw Data 1819'!$A$1:$AN$37,MATCH($A15,'[31]SPI Raw Data 1819'!$A$1:$A$37,0),MATCH(BJA$1,'[31]SPI Raw Data 1819'!$A$37:$AN$37,0))</f>
        <v>90.151794373126094</v>
      </c>
      <c r="BJB15" s="197">
        <f>INDEX('[31]SPI Raw Data 1819'!$A$1:$AN$37,MATCH($A15,'[31]SPI Raw Data 1819'!$A$1:$A$37,0),MATCH(BJB$1,'[31]SPI Raw Data 1819'!$A$37:$AN$37,0))</f>
        <v>344882</v>
      </c>
      <c r="BJC15" s="197">
        <f>INDEX('[31]SPI Raw Data 1819'!$A$1:$AN$37,MATCH($A15,'[31]SPI Raw Data 1819'!$A$1:$A$37,0),MATCH(BJC$1,'[31]SPI Raw Data 1819'!$A$37:$AN$37,0))</f>
        <v>382557</v>
      </c>
      <c r="BJD15" s="133">
        <f>INDEX('[32]SPI Raw Data 1920'!$A$1:$AN$35, MATCH($A15,'[32]SPI Raw Data 1920'!$A$1:$A$35,0),MATCH(BJD$1,'[32]SPI Raw Data 1920'!$A$37:$AN$37,0))</f>
        <v>90.214335910049186</v>
      </c>
      <c r="BJE15" s="197">
        <f>INDEX('[32]SPI Raw Data 1920'!$A$1:$AN$35, MATCH($A15,'[32]SPI Raw Data 1920'!$A$1:$A$35,0),MATCH(BJE$1,'[32]SPI Raw Data 1920'!$A$37:$AN$37,0))</f>
        <v>344045</v>
      </c>
      <c r="BJF15" s="252">
        <f>INDEX('[32]SPI Raw Data 1920'!$A$1:$AN$35, MATCH($A15,'[32]SPI Raw Data 1920'!$A$1:$A$35,0),MATCH(BJF$1,'[32]SPI Raw Data 1920'!$A$37:$AN$37,0))</f>
        <v>381364</v>
      </c>
      <c r="BJG15" s="115">
        <f t="shared" si="155"/>
        <v>7.8307692307692314</v>
      </c>
      <c r="BJH15" s="87">
        <v>509</v>
      </c>
      <c r="BJI15" s="87">
        <f>INDEX('[40]Historic Data'!$L$2:$U$35,MATCH($A15,'[40]Historic Data'!$L$2:$L$35,0),MATCH(BJI$1,'[40]Historic Data'!$L$2:$U$2,0))</f>
        <v>6500</v>
      </c>
      <c r="BJJ15" s="116">
        <f t="shared" si="130"/>
        <v>9.6349206349206344</v>
      </c>
      <c r="BJK15" s="87">
        <v>607</v>
      </c>
      <c r="BJL15" s="87">
        <f>INDEX('[40]Historic Data'!$L$2:$U$35,MATCH($A15,'[40]Historic Data'!$L$2:$L$35,0),MATCH(BJL$1,'[40]Historic Data'!$L$2:$U$2,0))</f>
        <v>6300</v>
      </c>
      <c r="BJM15" s="116">
        <f t="shared" si="131"/>
        <v>13.038461538461538</v>
      </c>
      <c r="BJN15" s="87">
        <v>678</v>
      </c>
      <c r="BJO15" s="87">
        <f>INDEX('[40]Historic Data'!$L$2:$U$35,MATCH($A15,'[40]Historic Data'!$L$2:$L$35,0),MATCH(BJO$1,'[40]Historic Data'!$L$2:$U$2,0))</f>
        <v>5200</v>
      </c>
      <c r="BJP15" s="116">
        <f t="shared" si="132"/>
        <v>16.13953488372093</v>
      </c>
      <c r="BJQ15" s="87">
        <v>694</v>
      </c>
      <c r="BJR15" s="87">
        <f>INDEX('[40]Historic Data'!$L$2:$U$35,MATCH($A15,'[40]Historic Data'!$L$2:$L$35,0),MATCH(BJR$1,'[40]Historic Data'!$L$2:$U$2,0))</f>
        <v>4300</v>
      </c>
      <c r="BJS15" s="116">
        <f t="shared" si="133"/>
        <v>14.947368421052632</v>
      </c>
      <c r="BJT15" s="87">
        <f>INDEX('[3]Raw data 16-17'!$B$2:$ACG$34,MATCH($A15,'[3]Raw data 16-17'!$A$2:$A$34,0),MATCH(BJT$1,'[3]Raw data 16-17'!$B$1:$MA$1,0))</f>
        <v>568</v>
      </c>
      <c r="BJU15" s="87">
        <f>INDEX('[40]Historic Data'!$L$2:$U$35,MATCH($A15,'[40]Historic Data'!$L$2:$L$35,0),MATCH(BJU$1,'[40]Historic Data'!$L$2:$U$2,0))</f>
        <v>3800</v>
      </c>
      <c r="BJV15" s="116">
        <f t="shared" si="134"/>
        <v>22.117647058823529</v>
      </c>
      <c r="BJW15" s="87">
        <f>INDEX('[14]1718 Collected Indicators'!$A$3:$CH$36,MATCH($A15,'[14]1718 Collected Indicators'!$A$3:$A$36,0),MATCH(BJW$1,'[14]1718 Collected Indicators'!$A$3:$CH$3,0))</f>
        <v>752</v>
      </c>
      <c r="BJX15" s="87">
        <f>INDEX('[40]Historic Data'!$L$2:$U$35,MATCH($A15,'[40]Historic Data'!$L$2:$L$35,0),MATCH(BJX$1,'[40]Historic Data'!$L$2:$U$2,0))</f>
        <v>3400</v>
      </c>
      <c r="BJY15" s="116">
        <f>INDEX('[15]1819 Collected Indicators'!$A$3:$CV$36,MATCH($A15,'[15]1819 Collected Indicators'!$A$3:$A$36,0),MATCH(BJY$1,'[15]1819 Collected Indicators'!$A$3:$CV$3,0))</f>
        <v>24.258064516129032</v>
      </c>
      <c r="BJZ15" s="87">
        <f>INDEX('[15]1819 Collected Indicators'!$A$3:$CV$36,MATCH($A15,'[15]1819 Collected Indicators'!$A$3:$A$36,0),MATCH(BJZ$1,'[15]1819 Collected Indicators'!$A$3:$CV$3,0))</f>
        <v>752</v>
      </c>
      <c r="BKA15" s="87">
        <f>INDEX('[15]1819 Collected Indicators'!$A$3:$CV$36,MATCH($A15,'[15]1819 Collected Indicators'!$A$3:$A$36,0),MATCH(BKA$1,'[15]1819 Collected Indicators'!$A$3:$CV$3,0))</f>
        <v>3100</v>
      </c>
      <c r="BKB15" s="133">
        <f>INDEX('[11]1920 Collected Indicators'!$A$3:$CV$36,MATCH($A15,'[11]1920 Collected Indicators'!$A$3:$A$36,0),MATCH(BKB$1,'[11]1920 Collected Indicators'!$A$3:$CV$3,0))</f>
        <v>14.448275862068966</v>
      </c>
      <c r="BKC15" s="266">
        <f>INDEX('[11]1920 Collected Indicators'!$A$3:$CV$36,MATCH($A15,'[11]1920 Collected Indicators'!$A$3:$A$36,0),MATCH(BKC$1,'[11]1920 Collected Indicators'!$A$3:$CV$3,0))</f>
        <v>419</v>
      </c>
      <c r="BKD15" s="87">
        <f>INDEX('[11]1920 Collected Indicators'!$A$3:$CV$36,MATCH($A15,'[11]1920 Collected Indicators'!$A$3:$A$36,0),MATCH(BKD$1,'[11]1920 Collected Indicators'!$A$3:$CV$3,0))</f>
        <v>2900</v>
      </c>
      <c r="BKE15" s="133">
        <f t="shared" si="135"/>
        <v>4246.1773700305803</v>
      </c>
      <c r="BKF15" s="131">
        <f>INDEX([41]Sheet1!$B$2:$I$34,MATCH($A15,[41]Sheet1!$A$2:$A$34,0),MATCH(BKF$1,[41]Sheet1!$B$1:$I$1,0))</f>
        <v>2777</v>
      </c>
      <c r="BKG15" s="131">
        <v>654</v>
      </c>
      <c r="BKH15" s="116">
        <f t="shared" si="136"/>
        <v>5329.7297297297291</v>
      </c>
      <c r="BKI15" s="131">
        <f>INDEX([41]Sheet1!$B$2:$I$34,MATCH($A15,[41]Sheet1!$A$2:$A$34,0),MATCH(BKI$1,[41]Sheet1!$B$1:$I$1,0))</f>
        <v>2958</v>
      </c>
      <c r="BKJ15" s="87">
        <v>555</v>
      </c>
      <c r="BKK15" s="116">
        <f t="shared" si="137"/>
        <v>5181.459566074951</v>
      </c>
      <c r="BKL15" s="131">
        <f>INDEX([41]Sheet1!$B$2:$I$34,MATCH($A15,[41]Sheet1!$A$2:$A$34,0),MATCH(BKL$1,[41]Sheet1!$B$1:$I$1,0))</f>
        <v>2627</v>
      </c>
      <c r="BKM15" s="87">
        <v>507</v>
      </c>
      <c r="BKN15" s="116">
        <f t="shared" si="138"/>
        <v>5299.6108949416339</v>
      </c>
      <c r="BKO15" s="131">
        <f>INDEX([41]Sheet1!$B$2:$I$34,MATCH($A15,[41]Sheet1!$A$2:$A$34,0),MATCH(BKO$1,[41]Sheet1!$B$1:$I$1,0))</f>
        <v>2724</v>
      </c>
      <c r="BKP15" s="87">
        <v>514</v>
      </c>
      <c r="BKQ15" s="116">
        <f t="shared" si="139"/>
        <v>5431.640625</v>
      </c>
      <c r="BKR15" s="131">
        <f>INDEX([41]Sheet1!$B$2:$I$34,MATCH($A15,[41]Sheet1!$A$2:$A$34,0),MATCH(BKR$1,[41]Sheet1!$B$1:$I$1,0))</f>
        <v>2781</v>
      </c>
      <c r="BKS15" s="87">
        <v>512</v>
      </c>
      <c r="BKT15" s="116">
        <f t="shared" si="140"/>
        <v>8478.7018255578096</v>
      </c>
      <c r="BKU15" s="131">
        <f>INDEX([41]Sheet1!$B$2:$I$34,MATCH($A15,[41]Sheet1!$A$2:$A$34,0),MATCH(BKU$1,[41]Sheet1!$B$1:$I$1,0))</f>
        <v>4180</v>
      </c>
      <c r="BKV15" s="87">
        <v>493</v>
      </c>
      <c r="BKW15" s="116">
        <f t="shared" si="141"/>
        <v>5198.0392156862745</v>
      </c>
      <c r="BKX15" s="87">
        <f>INDEX([41]Sheet1!$B$2:$I$34,MATCH($A15,[41]Sheet1!$A$2:$A$34,0),MATCH(BKX$1,[41]Sheet1!$B$1:$I$1,0))</f>
        <v>2651</v>
      </c>
      <c r="BKY15" s="87">
        <f>INDEX('[3]Raw data 16-17'!$B$2:$ACG$34,MATCH($A15,'[3]Raw data 16-17'!$A$2:$A$34,0),MATCH(BKY$1,'[3]Raw data 16-17'!$B$1:$MA$1,0))</f>
        <v>510</v>
      </c>
      <c r="BKZ15" s="88">
        <f t="shared" si="142"/>
        <v>4411.7647058823532</v>
      </c>
      <c r="BLA15" s="32">
        <f>INDEX([4]Sheet1!$A$1:$CJ$34, MATCH($A15, [4]Sheet1!$A$1:$A$34, 0), MATCH(BLA$1, [4]Sheet1!$A$1:$CJ$1, 0))</f>
        <v>2250</v>
      </c>
      <c r="BLB15" s="32">
        <f>INDEX('[5]Finance Indicators'!$A$2:$BO$35,MATCH($A15,'[5]Finance Indicators'!$A$2:$A$35,0),MATCH(BLB$1,'[5]Finance Indicators'!$A$2:$BO$2,0))</f>
        <v>510</v>
      </c>
      <c r="BLC15" s="88">
        <f>INDEX('[6]Finance Indicators'!$B$3:$BO$35,MATCH($A15,'[6]Finance Indicators'!$A$3:$A$35,0),MATCH(BLC$1,'[6]Finance Indicators'!$B$2:$BO$2,0))</f>
        <v>4526.3157894736842</v>
      </c>
      <c r="BLD15" s="88">
        <f>INDEX('[6]Finance Indicators'!$B$3:$BO$35,MATCH($A15,'[6]Finance Indicators'!$A$3:$A$35,0),MATCH(BLD$1,'[6]Finance Indicators'!$B$2:$BO$2,0))</f>
        <v>2236</v>
      </c>
      <c r="BLE15" s="88">
        <f>INDEX('[6]Finance Indicators'!$B$3:$BO$35,MATCH($A15,'[6]Finance Indicators'!$A$3:$A$35,0),MATCH(BLE$1,'[6]Finance Indicators'!$B$2:$BO$2,0))</f>
        <v>494</v>
      </c>
      <c r="BLF15" s="250">
        <f t="array" ref="BLF15">INDEX('[7]Finance Indicators'!$A$2:$BO$35,MATCH($A15,'[7]Finance Indicators'!$A$2:$A$35,0),MATCH(BLF$1,'[7]Finance Indicators'!$A$2:$BO$2,0))</f>
        <v>4960.6625258799177</v>
      </c>
      <c r="BLG15" s="250">
        <f t="array" ref="BLG15">INDEX('[7]Finance Indicators'!$A$2:$BO$35,MATCH($A15,'[7]Finance Indicators'!$A$2:$A$35,0),MATCH(BLG$1,'[7]Finance Indicators'!$A$2:$BO$2,0))</f>
        <v>2396</v>
      </c>
      <c r="BLH15" s="277">
        <f t="array" ref="BLH15">INDEX('[7]Finance Indicators'!$A$2:$BO$35,MATCH($A15,'[7]Finance Indicators'!$A$2:$A$35,0),MATCH(BLH$1,'[7]Finance Indicators'!$A$2:$BO$2,0))</f>
        <v>483</v>
      </c>
      <c r="BLI15" s="121">
        <f>(BKE15*100)/Deflators!$B$2</f>
        <v>5002.0967287236654</v>
      </c>
      <c r="BLJ15" s="137">
        <f>(BKH15*100)/Deflators!$B$3</f>
        <v>6184.776647431263</v>
      </c>
      <c r="BLK15" s="137">
        <f>(BKK15*100)/Deflators!$B$4</f>
        <v>5892.2455681443835</v>
      </c>
      <c r="BLL15" s="137">
        <f>(BKN15*100)/Deflators!$B$5</f>
        <v>5919.8333108809602</v>
      </c>
      <c r="BLM15" s="137">
        <f>(BKQ15*100)/Deflators!$B$6</f>
        <v>5984.7909096117783</v>
      </c>
      <c r="BLN15" s="137">
        <f>(BKT15*100)/Deflators!$B$7</f>
        <v>9266.5484041531108</v>
      </c>
      <c r="BLO15" s="116">
        <f>(BKW15*100)/Deflators!$B$8</f>
        <v>5543.841897910329</v>
      </c>
      <c r="BLP15" s="116">
        <f>(BKZ15*100)/Deflators!$B$9</f>
        <v>4623.8442585679595</v>
      </c>
      <c r="BLQ15" s="116">
        <f>(BLC15*100)/Deflators!$B$10</f>
        <v>4636.9000597742242</v>
      </c>
      <c r="BLR15" s="248">
        <f>(BLF15*100)/Deflators!$B$11</f>
        <v>4960.6625258799177</v>
      </c>
      <c r="BLS15" s="115">
        <v>14.444444444444445</v>
      </c>
      <c r="BLT15" s="116">
        <v>7.6571428571428575</v>
      </c>
      <c r="BLU15" s="116">
        <v>10.285714285714286</v>
      </c>
      <c r="BLV15" s="116">
        <v>6.8571428571428568</v>
      </c>
      <c r="BLW15" s="116">
        <f>INDEX('[3]Raw data 16-17'!$B$2:$ACG$34,MATCH($A15,'[3]Raw data 16-17'!$A$2:$A$34,0),MATCH(BLW$1,'[3]Raw data 16-17'!$B$1:$MA$1,0))</f>
        <v>17</v>
      </c>
      <c r="BLX15" s="116">
        <f>INDEX('[14]1718 Collected Indicators'!$A$3:$CH$36,MATCH($A15,'[14]1718 Collected Indicators'!$A$3:$A$36,0),MATCH(BLX$1,'[14]1718 Collected Indicators'!$A$3:$CH$3,0))</f>
        <v>8.9642857142857135</v>
      </c>
      <c r="BLY15" s="116">
        <f>INDEX('[15]1819 Collected Indicators'!$A$3:$CV$36,MATCH($A15,'[15]1819 Collected Indicators'!$A$3:$A$36,0),MATCH(BLY$1,'[15]1819 Collected Indicators'!$A$3:$CV$3,0))</f>
        <v>8.103896103896103</v>
      </c>
      <c r="BLZ15" s="248">
        <f>INDEX('[11]1920 Collected Indicators'!$A$3:$CV$36,MATCH($A15,'[11]1920 Collected Indicators'!$A$3:$A$36,0),MATCH(BLZ$1,'[11]1920 Collected Indicators'!$A$3:$CV$3,0))</f>
        <v>7.1428571428571432</v>
      </c>
      <c r="BMA15" s="115">
        <f>INDEX([42]Sheet2!$A$1:$H$34,MATCH($A15,[42]Sheet2!$A$1:$A$34,0),MATCH(BMA$1,[42]Sheet2!$A$1:$H$1,0))</f>
        <v>21.346056055055172</v>
      </c>
      <c r="BMB15" s="116">
        <f>INDEX([42]Sheet2!$A$1:$H$34,MATCH($A15,[42]Sheet2!$A$1:$A$34,0),MATCH(BMB$1,[42]Sheet2!$A$1:$H$1,0))</f>
        <v>20.837352798324154</v>
      </c>
      <c r="BMC15" s="116">
        <f>INDEX([42]Sheet2!$A$1:$H$34,MATCH($A15,[42]Sheet2!$A$1:$A$34,0),MATCH(BMC$1,[42]Sheet2!$A$1:$H$1,0))</f>
        <v>19.326322470179154</v>
      </c>
      <c r="BMD15" s="116">
        <f>INDEX([42]Sheet2!$A$1:$H$34,MATCH($A15,[42]Sheet2!$A$1:$A$34,0),MATCH(BMD$1,[42]Sheet2!$A$1:$H$1,0))</f>
        <v>18.012907832947622</v>
      </c>
      <c r="BME15" s="116">
        <f>INDEX([42]Sheet2!$A$1:$H$34,MATCH($A15,[42]Sheet2!$A$1:$A$34,0),MATCH(BME$1,[42]Sheet2!$A$1:$H$1,0))</f>
        <v>18.527529427280921</v>
      </c>
      <c r="BMF15" s="116">
        <f>INDEX([42]Sheet2!$A$1:$H$34,MATCH($A15,[42]Sheet2!$A$1:$A$34,0),MATCH(BMF$1,[42]Sheet2!$A$1:$H$1,0))</f>
        <v>22.527747620736456</v>
      </c>
      <c r="BMG15" s="116">
        <f>INDEX([42]Sheet2!$A$1:$H$34,MATCH($A15,[42]Sheet2!$A$1:$A$34,0),MATCH(BMG$1,[42]Sheet2!$A$1:$H$1,0))</f>
        <v>18.409956485163427</v>
      </c>
      <c r="BMH15" s="116">
        <f>INDEX('[14]1718 Collected Indicators'!$A$3:$CH$36,MATCH($A15,'[14]1718 Collected Indicators'!$A$3:$A$36,0),MATCH(BMH$1,'[14]1718 Collected Indicators'!$A$3:$CH$3,0))</f>
        <v>32.1718448664449</v>
      </c>
      <c r="BMI15" s="116">
        <f>INDEX('[15]1819 Collected Indicators'!$A$3:$CV$36,MATCH($A15,'[15]1819 Collected Indicators'!$A$3:$A$36,0),MATCH(BMI$1,'[15]1819 Collected Indicators'!$A$3:$CV$3,0))</f>
        <v>32.343498430606658</v>
      </c>
      <c r="BMJ15" s="248">
        <f>INDEX('[11]1920 Collected Indicators'!$A$3:$CV$36,MATCH($A15,'[11]1920 Collected Indicators'!$A$3:$A$36,0),MATCH(BMJ$1,'[11]1920 Collected Indicators'!$A$3:$CV$3,0))</f>
        <v>32.996319800000002</v>
      </c>
      <c r="BMK15" s="115">
        <v>23.98829218630695</v>
      </c>
      <c r="BML15" s="87">
        <v>377</v>
      </c>
      <c r="BMM15" s="87">
        <v>157160</v>
      </c>
      <c r="BMN15" s="116">
        <v>23.844251379288476</v>
      </c>
      <c r="BMO15" s="87">
        <v>376</v>
      </c>
      <c r="BMP15" s="87">
        <v>157690</v>
      </c>
      <c r="BMQ15" s="116">
        <v>19.373974504606842</v>
      </c>
      <c r="BMR15" s="87">
        <v>307</v>
      </c>
      <c r="BMS15" s="87">
        <v>158460</v>
      </c>
      <c r="BMT15" s="116">
        <f t="shared" si="143"/>
        <v>13.552515999498054</v>
      </c>
      <c r="BMU15" s="87">
        <f>INDEX('[3]Raw data 16-17'!$B$2:$ACG$34,MATCH($A15,'[3]Raw data 16-17'!$A$2:$A$34,0),MATCH(BMU$1,'[3]Raw data 16-17'!$B$1:$MA$1,0))</f>
        <v>216</v>
      </c>
      <c r="BMV15" s="87">
        <f t="shared" si="10"/>
        <v>159380</v>
      </c>
      <c r="BMW15" s="116">
        <f>INDEX('[14]1718 Collected Indicators'!$A$3:$CH$36,MATCH($A15,'[14]1718 Collected Indicators'!$A$3:$A$36,0),MATCH(BMW$1,'[14]1718 Collected Indicators'!$A$3:$CH$3,0))</f>
        <v>17.610691313307935</v>
      </c>
      <c r="BMX15" s="131">
        <f>INDEX('[14]1718 Collected Indicators'!$A$3:$CH$36,MATCH($A15,'[14]1718 Collected Indicators'!$A$3:$A$36,0),MATCH(BMX$1,'[14]1718 Collected Indicators'!$A$3:$CH$3,0))</f>
        <v>282</v>
      </c>
      <c r="BMY15" s="131">
        <f>INDEX('[14]1718 Collected Indicators'!$A$3:$CH$36,MATCH($A15,'[14]1718 Collected Indicators'!$A$3:$A$36,0),MATCH(BMY$1,'[14]1718 Collected Indicators'!$A$3:$CH$3,0))</f>
        <v>160130</v>
      </c>
      <c r="BMZ15" s="116">
        <f>INDEX('[15]1819 Collected Indicators'!$A$3:$CV$36,MATCH($A15,'[15]1819 Collected Indicators'!$A$3:$A$36,0),MATCH(BMZ$1,'[15]1819 Collected Indicators'!$A$3:$CV$3,0))</f>
        <v>19.333915429711862</v>
      </c>
      <c r="BNA15" s="131">
        <f>INDEX('[15]1819 Collected Indicators'!$A$3:$CV$36,MATCH($A15,'[15]1819 Collected Indicators'!$A$3:$A$36,0),MATCH(BNA$1,'[15]1819 Collected Indicators'!$A$3:$CV$3,0))</f>
        <v>310</v>
      </c>
      <c r="BNB15" s="131">
        <f>INDEX('[15]1819 Collected Indicators'!$A$3:$CV$36,MATCH($A15,'[15]1819 Collected Indicators'!$A$3:$A$36,0),MATCH(BNB$1,'[15]1819 Collected Indicators'!$A$3:$CV$3,0))</f>
        <v>160340</v>
      </c>
      <c r="BNC15" s="131">
        <f>INDEX('[11]1920 Collected Indicators'!$A$3:$CV$36,MATCH($A15,'[11]1920 Collected Indicators'!$A$3:$A$36,0),MATCH(BNC$1,'[11]1920 Collected Indicators'!$A$3:$CV$3,0))</f>
        <v>19.765056871154204</v>
      </c>
      <c r="BND15" s="131">
        <f>INDEX('[11]1920 Collected Indicators'!$A$3:$CV$36,MATCH($A15,'[11]1920 Collected Indicators'!$A$3:$A$36,0),MATCH(BND$1,'[11]1920 Collected Indicators'!$A$3:$CV$3,0))</f>
        <v>318</v>
      </c>
      <c r="BNE15" s="268">
        <f>INDEX('[11]1920 Collected Indicators'!$A$3:$CV$36,MATCH($A15,'[11]1920 Collected Indicators'!$A$3:$A$36,0),MATCH(BNE$1,'[11]1920 Collected Indicators'!$A$3:$CV$3,0))</f>
        <v>160890</v>
      </c>
      <c r="BNF15" s="119">
        <f t="shared" si="144"/>
        <v>98192.849686847607</v>
      </c>
      <c r="BNG15" s="87">
        <f>INDEX('[43]All Years'!$A$1:$I$34,MATCH($A15,'[43]All Years'!$A$1:$A$34,0),MATCH(BNG$1,'[43]All Years'!$A$1:$I$1,0))</f>
        <v>15051</v>
      </c>
      <c r="BNH15" s="87">
        <v>153280</v>
      </c>
      <c r="BNI15" s="88">
        <f t="shared" si="145"/>
        <v>96949.086669257682</v>
      </c>
      <c r="BNJ15" s="87">
        <f>INDEX('[43]All Years'!$A$1:$I$34,MATCH($A15,'[43]All Years'!$A$1:$A$34,0),MATCH(BNJ$1,'[43]All Years'!$A$1:$I$1,0))</f>
        <v>14967</v>
      </c>
      <c r="BNK15" s="87">
        <v>154380</v>
      </c>
      <c r="BNL15" s="88">
        <f t="shared" si="146"/>
        <v>73973.214285714275</v>
      </c>
      <c r="BNM15" s="87">
        <f>INDEX('[43]All Years'!$A$1:$I$34,MATCH($A15,'[43]All Years'!$A$1:$A$34,0),MATCH(BNM$1,'[43]All Years'!$A$1:$I$1,0))</f>
        <v>11599</v>
      </c>
      <c r="BNN15" s="87">
        <v>156800</v>
      </c>
      <c r="BNO15" s="88">
        <f t="shared" si="147"/>
        <v>87533.409698358155</v>
      </c>
      <c r="BNP15" s="87">
        <f>INDEX('[43]All Years'!$A$1:$I$34,MATCH($A15,'[43]All Years'!$A$1:$A$34,0),MATCH(BNP$1,'[43]All Years'!$A$1:$I$1,0))</f>
        <v>13755</v>
      </c>
      <c r="BNQ15" s="87">
        <v>157140</v>
      </c>
      <c r="BNR15" s="88">
        <f t="shared" si="148"/>
        <v>81356.254757675721</v>
      </c>
      <c r="BNS15" s="131">
        <f>INDEX('[43]All Years'!$A$1:$I$34,MATCH($A15,'[43]All Years'!$A$1:$A$34,0),MATCH(BNS$1,'[43]All Years'!$A$1:$I$1,0))</f>
        <v>12825</v>
      </c>
      <c r="BNT15" s="87">
        <v>157640</v>
      </c>
      <c r="BNU15" s="88">
        <f t="shared" si="149"/>
        <v>67423.955572384206</v>
      </c>
      <c r="BNV15" s="87">
        <f>INDEX('[43]All Years'!$A$1:$I$34,MATCH($A15,'[43]All Years'!$A$1:$A$34,0),MATCH(BNV$1,'[43]All Years'!$A$1:$I$1,0))</f>
        <v>10684</v>
      </c>
      <c r="BNW15" s="131">
        <v>158460</v>
      </c>
      <c r="BNX15" s="88">
        <f t="shared" si="150"/>
        <v>67304.555151210952</v>
      </c>
      <c r="BNY15" s="87">
        <f>INDEX('[43]All Years'!$A$1:$I$34,MATCH($A15,'[43]All Years'!$A$1:$A$34,0),MATCH(BNY$1,'[43]All Years'!$A$1:$I$1,0))</f>
        <v>10727</v>
      </c>
      <c r="BNZ15" s="32">
        <v>159380</v>
      </c>
      <c r="BOA15" s="88">
        <f t="shared" si="151"/>
        <v>56753.887466433516</v>
      </c>
      <c r="BOB15" s="32">
        <f>INDEX([4]Sheet1!$A$1:$CJ$34, MATCH($A15, [4]Sheet1!$A$1:$A$34, 0), MATCH(BOB$1, [4]Sheet1!$A$1:$CJ$1, 0))</f>
        <v>9088</v>
      </c>
      <c r="BOC15" s="32">
        <f>INDEX('[5]Finance Indicators'!$A$2:$BO$35,MATCH($A15,'[5]Finance Indicators'!$A$2:$A$35,0),MATCH(BOC$1,'[5]Finance Indicators'!$A$2:$BO$2,0))</f>
        <v>160130</v>
      </c>
      <c r="BOD15" s="88">
        <f>INDEX('[6]Finance Indicators'!$B$3:$BO$35,MATCH($A15,'[6]Finance Indicators'!$A$3:$A$35,0),MATCH(BOD$1,'[6]Finance Indicators'!$B$2:$BO$2,0))</f>
        <v>70419.10939254085</v>
      </c>
      <c r="BOE15" s="88">
        <f>INDEX('[6]Finance Indicators'!$B$3:$BO$35,MATCH($A15,'[6]Finance Indicators'!$A$3:$A$35,0),MATCH(BOE$1,'[6]Finance Indicators'!$B$2:$BO$2,0))</f>
        <v>11291</v>
      </c>
      <c r="BOF15" s="88">
        <f>INDEX('[6]Finance Indicators'!$B$3:$BO$35,MATCH($A15,'[6]Finance Indicators'!$A$3:$A$35,0),MATCH(BOF$1,'[6]Finance Indicators'!$B$2:$BO$2,0))</f>
        <v>160340</v>
      </c>
      <c r="BOG15" s="250">
        <f t="array" ref="BOG15">INDEX('[7]Finance Indicators'!$A$2:$BO$35,MATCH($A15,'[7]Finance Indicators'!$A$2:$A$35,0),MATCH(BOG$1,'[7]Finance Indicators'!$A$2:$BO$2,0))</f>
        <v>54882.217664242649</v>
      </c>
      <c r="BOH15" s="250">
        <f t="array" ref="BOH15">INDEX('[7]Finance Indicators'!$A$2:$BO$35,MATCH($A15,'[7]Finance Indicators'!$A$2:$A$35,0),MATCH(BOH$1,'[7]Finance Indicators'!$A$2:$BO$2,0))</f>
        <v>8830</v>
      </c>
      <c r="BOI15" s="250">
        <f t="array" ref="BOI15">INDEX('[7]Finance Indicators'!$A$2:$BO$35,MATCH($A15,'[7]Finance Indicators'!$A$2:$A$35,0),MATCH(BOI$1,'[7]Finance Indicators'!$A$2:$BO$2,0))</f>
        <v>160890</v>
      </c>
      <c r="BOJ15" s="115">
        <f>(BNF15*100)/Deflators!$B$2</f>
        <v>115673.48450144882</v>
      </c>
      <c r="BOK15" s="116">
        <f>(BNI15*100)/Deflators!$B$3</f>
        <v>112502.59912376844</v>
      </c>
      <c r="BOL15" s="116">
        <f>(BNL15*100)/Deflators!$B$4</f>
        <v>84120.765293662786</v>
      </c>
      <c r="BOM15" s="116">
        <f>(BNO15*100)/Deflators!$B$5</f>
        <v>97777.59251003238</v>
      </c>
      <c r="BON15" s="116">
        <f>(BNR15*100)/Deflators!$B$6</f>
        <v>89641.455966869617</v>
      </c>
      <c r="BOO15" s="116">
        <f>(BNU15*100)/Deflators!$B$7</f>
        <v>73689.034095719311</v>
      </c>
      <c r="BOP15" s="116">
        <f>(BNX15*100)/Deflators!$B$8</f>
        <v>71782.03112464158</v>
      </c>
      <c r="BOQ15" s="116">
        <f>(BOA15*100)/Deflators!$B$9</f>
        <v>59482.124321631629</v>
      </c>
      <c r="BOR15" s="116">
        <f>(BOD15*100)/Deflators!$B$10</f>
        <v>72139.547424173084</v>
      </c>
      <c r="BOS15" s="248">
        <f>(BOG15*100)/Deflators!$B$11</f>
        <v>54882.217664242649</v>
      </c>
      <c r="BOT15" s="115">
        <f>INDEX([44]IG1!$AL$4:$AX$40,MATCH($A15,[44]IG1!$AL$4:$AL$40,0),MATCH(BOT$1,[44]IG1!$AL$40:$AX$40,0))</f>
        <v>17.7</v>
      </c>
      <c r="BOU15" s="116">
        <f>INDEX([44]IG1!$AL$4:$AX$40,MATCH($A15,[44]IG1!$AL$4:$AL$40,0),MATCH(BOU$1,[44]IG1!$AL$40:$AX$40,0))</f>
        <v>20.9</v>
      </c>
      <c r="BOV15" s="116">
        <f>INDEX([44]IG1!$AL$4:$AX$40,MATCH($A15,[44]IG1!$AL$4:$AL$40,0),MATCH(BOV$1,[44]IG1!$AL$40:$AX$40,0))</f>
        <v>19.2</v>
      </c>
      <c r="BOW15" s="116">
        <f>INDEX([44]IG1!$AL$4:$AX$40,MATCH($A15,[44]IG1!$AL$4:$AL$40,0),MATCH(BOW$1,[44]IG1!$AL$40:$AX$40,0))</f>
        <v>21.6</v>
      </c>
      <c r="BOX15" s="116">
        <f>INDEX([44]IG1!$AL$4:$AX$40,MATCH($A15,[44]IG1!$AL$4:$AL$40,0),MATCH(BOX$1,[44]IG1!$AL$40:$AX$40,0))</f>
        <v>19</v>
      </c>
      <c r="BOY15" s="116">
        <f>INDEX('[14]1718 Collected Indicators'!$A$3:$CH$36,MATCH($A15,'[14]1718 Collected Indicators'!$A$3:$A$36,0),MATCH(BOY$1,'[14]1718 Collected Indicators'!$A$3:$CH$3,0))</f>
        <v>20.399999999999999</v>
      </c>
      <c r="BOZ15" s="116">
        <f>INDEX('[15]1819 Collected Indicators'!$A$3:$CV$36,MATCH($A15,'[15]1819 Collected Indicators'!$A$3:$A$36,0),MATCH(BOZ$1,'[15]1819 Collected Indicators'!$A$3:$CV$3,0))</f>
        <v>18.899999999999999</v>
      </c>
      <c r="BPA15" s="248">
        <f>INDEX('[11]1920 Collected Indicators'!$A$3:$CV$36,MATCH($A15,'[11]1920 Collected Indicators'!$A$3:$A$36,0),MATCH(BPA$1,'[11]1920 Collected Indicators'!$A$3:$CV$3,0))</f>
        <v>15.2</v>
      </c>
      <c r="BPB15" s="115">
        <f>INDEX([45]ALL!$A$2:$F$37,MATCH($A15,[45]ALL!$A$2:$A$37,0),MATCH(BPB$1,[45]ALL!$A$37:$F$37,0))</f>
        <v>84</v>
      </c>
      <c r="BPC15" s="116">
        <f>INDEX([45]ALL!$A$2:$F$37,MATCH($A15,[45]ALL!$A$2:$A$37,0),MATCH(BPC$1,[45]ALL!$A$37:$F$37,0))</f>
        <v>87</v>
      </c>
      <c r="BPD15" s="116">
        <f>INDEX([45]ALL!$A$2:$F$37,MATCH($A15,[45]ALL!$A$2:$A$37,0),MATCH(BPD$1,[45]ALL!$A$37:$F$37,0))</f>
        <v>90</v>
      </c>
      <c r="BPE15" s="116">
        <f>INDEX([45]ALL!$A$2:$F$37,MATCH($A15,[45]ALL!$A$2:$A$37,0),MATCH(BPE$1,[45]ALL!$A$37:$F$37,0))</f>
        <v>94</v>
      </c>
      <c r="BPF15" s="116">
        <f>INDEX('[14]1718 Collected Indicators'!$A$3:$CH$36,MATCH($A15,'[14]1718 Collected Indicators'!$A$3:$A$36,0),MATCH(BPF$1,'[14]1718 Collected Indicators'!$A$3:$CH$3,0))</f>
        <v>95.59</v>
      </c>
      <c r="BPG15" s="116">
        <f>INDEX('[15]1819 Collected Indicators'!$A$3:$CV$36,MATCH($A15,'[15]1819 Collected Indicators'!$A$3:$A$36,0),MATCH(BPG$1,'[15]1819 Collected Indicators'!$A$3:$CV$3,0))</f>
        <v>96.7</v>
      </c>
      <c r="BPH15" s="248">
        <f>INDEX('[11]1920 Collected Indicators'!$A$3:$CV$36,MATCH($A15,'[11]1920 Collected Indicators'!$A$3:$A$36,0),MATCH(BPH$1,'[11]1920 Collected Indicators'!$A$3:$CV$3,0))</f>
        <v>97.4</v>
      </c>
      <c r="BPI15" s="115">
        <f>INDEX('[46]2014-15'!$A$3:$G$37,MATCH($A15,'[46]2014-15'!$A$3:$A$37,0),MATCH(BPI$1,'[46]2014-15'!$A$37:$G$37,0))</f>
        <v>16.481994459833796</v>
      </c>
      <c r="BPJ15" s="116">
        <f>INDEX('[46]2015-16'!$A$3:$G$37,MATCH($A15,'[46]2015-16'!$A$3:$A$37,0),MATCH(BPJ$1,'[46]2015-16'!$A$37:$G$37,0))</f>
        <v>15.059445178335535</v>
      </c>
      <c r="BPK15" s="116">
        <f>INDEX('[46]2016-17'!$A$3:$G$37,MATCH($A15,'[46]2016-17'!$A$3:$A$37,0),MATCH(BPK$1,'[46]2016-17'!$A$37:$G$37,0))</f>
        <v>14.863102998696217</v>
      </c>
      <c r="BPL15" s="116">
        <f>INDEX('[14]1718 Collected Indicators'!$A$3:$CH$36,MATCH($A15,'[14]1718 Collected Indicators'!$A$3:$A$36,0),MATCH(BPL$1,'[14]1718 Collected Indicators'!$A$3:$CH$3,0))</f>
        <v>11.936662606577345</v>
      </c>
      <c r="BPM15" s="116">
        <f>INDEX('[15]1819 Collected Indicators'!$A$3:$CV$36,MATCH($A15,'[15]1819 Collected Indicators'!$A$3:$A$36,0),MATCH(BPM$1,'[15]1819 Collected Indicators'!$A$3:$CV$3,0))</f>
        <v>14.38415159345392</v>
      </c>
      <c r="BPN15" s="248">
        <f>INDEX('[11]1920 Collected Indicators'!$A$3:$CV$36,MATCH($A15,'[11]1920 Collected Indicators'!$A$3:$A$36,0),MATCH(BPN$1,'[11]1920 Collected Indicators'!$A$3:$CV$3,0))</f>
        <v>14.38415159345392</v>
      </c>
      <c r="BPO15" s="115">
        <f>INDEX('[46]2014-15'!$A$3:$G$37,MATCH($A15,'[46]2014-15'!$A$3:$A$37,0),MATCH(BPO$1,'[46]2014-15'!$A$37:$G$37,0))</f>
        <v>100</v>
      </c>
      <c r="BPP15" s="116">
        <f>INDEX('[46]2015-16'!$A$3:$G$37,MATCH($A15,'[46]2015-16'!$A$3:$A$37,0),MATCH(BPP$1,'[46]2015-16'!$A$37:$G$37,0))</f>
        <v>100</v>
      </c>
      <c r="BPQ15" s="116">
        <f>INDEX('[46]2016-17'!$A$3:$G$37,MATCH($A15,'[46]2016-17'!$A$3:$A$37,0),MATCH(BPQ$1,'[46]2016-17'!$A$37:$G$37,0))</f>
        <v>58.870967741935488</v>
      </c>
      <c r="BPR15" s="116">
        <f>INDEX('[14]1718 Collected Indicators'!$A$3:$CH$36,MATCH($A15,'[14]1718 Collected Indicators'!$A$3:$A$36,0),MATCH(BPR$1,'[14]1718 Collected Indicators'!$A$3:$CH$3,0))</f>
        <v>58.870967741935488</v>
      </c>
      <c r="BPS15" s="116">
        <f>INDEX('[15]1819 Collected Indicators'!$A$3:$CV$36,MATCH($A15,'[15]1819 Collected Indicators'!$A$3:$A$36,0),MATCH(BPS$1,'[15]1819 Collected Indicators'!$A$3:$CV$3,0))</f>
        <v>58.870967741935488</v>
      </c>
      <c r="BPT15" s="117">
        <f>INDEX('[11]1920 Collected Indicators'!$A$3:$CV$36,MATCH($A15,'[11]1920 Collected Indicators'!$A$3:$A$36,0),MATCH(BPT$1,'[11]1920 Collected Indicators'!$A$3:$CV$3,0))</f>
        <v>58.870967741935488</v>
      </c>
      <c r="BPU15" s="115">
        <f t="array" ref="BPU15">INDEX('[47]FINSUS Raw Data'!$A$2:$BH$35,MATCH($A15,'[47]FINSUS Raw Data'!$A$2:$A$35,0),MATCH(BPU$1,'[47]FINSUS Raw Data'!$A$2:$BH$2,0))</f>
        <v>15</v>
      </c>
      <c r="BPV15" s="116">
        <f t="array" ref="BPV15">INDEX('[47]FINSUS Raw Data'!$A$2:$BH$35,MATCH($A15,'[47]FINSUS Raw Data'!$A$2:$A$35,0),MATCH(BPV$1,'[47]FINSUS Raw Data'!$A$2:$BH$2,0))</f>
        <v>13</v>
      </c>
      <c r="BPW15" s="116">
        <f t="array" ref="BPW15">INDEX('[47]FINSUS Raw Data'!$A$2:$BH$35,MATCH($A15,'[47]FINSUS Raw Data'!$A$2:$A$35,0),MATCH(BPW$1,'[47]FINSUS Raw Data'!$A$2:$BH$2,0))</f>
        <v>13</v>
      </c>
      <c r="BPX15" s="116">
        <f t="array" ref="BPX15">INDEX('[47]FINSUS Raw Data'!$A$2:$BH$35,MATCH($A15,'[47]FINSUS Raw Data'!$A$2:$A$35,0),MATCH(BPX$1,'[47]FINSUS Raw Data'!$A$2:$BH$2,0))</f>
        <v>13</v>
      </c>
      <c r="BPY15" s="116">
        <f t="array" ref="BPY15">INDEX('[47]FINSUS Raw Data'!$A$2:$BH$35,MATCH($A15,'[47]FINSUS Raw Data'!$A$2:$A$35,0),MATCH(BPY$1,'[47]FINSUS Raw Data'!$A$2:$BH$2,0))</f>
        <v>13</v>
      </c>
      <c r="BPZ15" s="116">
        <f t="array" ref="BPZ15">INDEX('[47]FINSUS Raw Data'!$A$2:$BH$35,MATCH($A15,'[47]FINSUS Raw Data'!$A$2:$A$35,0),MATCH(BPZ$1,'[47]FINSUS Raw Data'!$A$2:$BH$2,0))</f>
        <v>12</v>
      </c>
      <c r="BQA15" s="117">
        <f t="array" ref="BQA15">INDEX('[47]FINSUS Raw Data'!$A$2:$BH$35,MATCH($A15,'[47]FINSUS Raw Data'!$A$2:$A$35,0),MATCH(BQA$1,'[47]FINSUS Raw Data'!$A$2:$BH$2,0))</f>
        <v>10</v>
      </c>
      <c r="BQB15" s="115">
        <f t="array" ref="BQB15">INDEX('[47]FINSUS Raw Data'!$A$2:$BH$35,MATCH($A15,'[47]FINSUS Raw Data'!$A$2:$A$35,0),MATCH(BQB$1,'[47]FINSUS Raw Data'!$A$2:$BH$2,0))</f>
        <v>4</v>
      </c>
      <c r="BQC15" s="116">
        <f t="array" ref="BQC15">INDEX('[47]FINSUS Raw Data'!$A$2:$BH$35,MATCH($A15,'[47]FINSUS Raw Data'!$A$2:$A$35,0),MATCH(BQC$1,'[47]FINSUS Raw Data'!$A$2:$BH$2,0))</f>
        <v>5</v>
      </c>
      <c r="BQD15" s="116">
        <f t="array" ref="BQD15">INDEX('[47]FINSUS Raw Data'!$A$2:$BH$35,MATCH($A15,'[47]FINSUS Raw Data'!$A$2:$A$35,0),MATCH(BQD$1,'[47]FINSUS Raw Data'!$A$2:$BH$2,0))</f>
        <v>3</v>
      </c>
      <c r="BQE15" s="116">
        <f t="array" ref="BQE15">INDEX('[47]FINSUS Raw Data'!$A$2:$BH$35,MATCH($A15,'[47]FINSUS Raw Data'!$A$2:$A$35,0),MATCH(BQE$1,'[47]FINSUS Raw Data'!$A$2:$BH$2,0))</f>
        <v>3</v>
      </c>
      <c r="BQF15" s="116">
        <f t="array" ref="BQF15">INDEX('[47]FINSUS Raw Data'!$A$2:$BH$35,MATCH($A15,'[47]FINSUS Raw Data'!$A$2:$A$35,0),MATCH(BQF$1,'[47]FINSUS Raw Data'!$A$2:$BH$2,0))</f>
        <v>4</v>
      </c>
      <c r="BQG15" s="116">
        <f t="array" ref="BQG15">INDEX('[47]FINSUS Raw Data'!$A$2:$BH$35,MATCH($A15,'[47]FINSUS Raw Data'!$A$2:$A$35,0),MATCH(BQG$1,'[47]FINSUS Raw Data'!$A$2:$BH$2,0))</f>
        <v>3</v>
      </c>
      <c r="BQH15" s="117">
        <f t="array" ref="BQH15">INDEX('[47]FINSUS Raw Data'!$A$2:$BH$35,MATCH($A15,'[47]FINSUS Raw Data'!$A$2:$A$35,0),MATCH(BQH$1,'[47]FINSUS Raw Data'!$A$2:$BH$2,0))</f>
        <v>3</v>
      </c>
      <c r="BQI15" s="115">
        <f t="array" ref="BQI15">INDEX('[47]FINSUS Raw Data'!$A$2:$BH$35,MATCH($A15,'[47]FINSUS Raw Data'!$A$2:$A$35,0),MATCH(BQI$1,'[47]FINSUS Raw Data'!$A$2:$BH$2,0))</f>
        <v>5</v>
      </c>
      <c r="BQJ15" s="116">
        <f t="array" ref="BQJ15">INDEX('[47]FINSUS Raw Data'!$A$2:$BH$35,MATCH($A15,'[47]FINSUS Raw Data'!$A$2:$A$35,0),MATCH(BQJ$1,'[47]FINSUS Raw Data'!$A$2:$BH$2,0))</f>
        <v>5</v>
      </c>
      <c r="BQK15" s="116">
        <f t="array" ref="BQK15">INDEX('[47]FINSUS Raw Data'!$A$2:$BH$35,MATCH($A15,'[47]FINSUS Raw Data'!$A$2:$A$35,0),MATCH(BQK$1,'[47]FINSUS Raw Data'!$A$2:$BH$2,0))</f>
        <v>5</v>
      </c>
      <c r="BQL15" s="116">
        <f t="array" ref="BQL15">INDEX('[47]FINSUS Raw Data'!$A$2:$BH$35,MATCH($A15,'[47]FINSUS Raw Data'!$A$2:$A$35,0),MATCH(BQL$1,'[47]FINSUS Raw Data'!$A$2:$BH$2,0))</f>
        <v>5</v>
      </c>
      <c r="BQM15" s="116">
        <f t="array" ref="BQM15">INDEX('[47]FINSUS Raw Data'!$A$2:$BH$35,MATCH($A15,'[47]FINSUS Raw Data'!$A$2:$A$35,0),MATCH(BQM$1,'[47]FINSUS Raw Data'!$A$2:$BH$2,0))</f>
        <v>5</v>
      </c>
      <c r="BQN15" s="116">
        <f t="array" ref="BQN15">INDEX('[47]FINSUS Raw Data'!$A$2:$BH$35,MATCH($A15,'[47]FINSUS Raw Data'!$A$2:$A$35,0),MATCH(BQN$1,'[47]FINSUS Raw Data'!$A$2:$BH$2,0))</f>
        <v>5</v>
      </c>
      <c r="BQO15" s="117">
        <f t="array" ref="BQO15">INDEX('[47]FINSUS Raw Data'!$A$2:$BH$35,MATCH($A15,'[47]FINSUS Raw Data'!$A$2:$A$35,0),MATCH(BQO$1,'[47]FINSUS Raw Data'!$A$2:$BH$2,0))</f>
        <v>3</v>
      </c>
      <c r="BQP15" s="115">
        <f t="array" ref="BQP15">INDEX('[47]FINSUS Raw Data'!$A$2:$BH$35,MATCH($A15,'[47]FINSUS Raw Data'!$A$2:$A$35,0),MATCH(BQP$1,'[47]FINSUS Raw Data'!$A$2:$BH$2,0))</f>
        <v>23</v>
      </c>
      <c r="BQQ15" s="116">
        <f t="array" ref="BQQ15">INDEX('[47]FINSUS Raw Data'!$A$2:$BH$35,MATCH($A15,'[47]FINSUS Raw Data'!$A$2:$A$35,0),MATCH(BQQ$1,'[47]FINSUS Raw Data'!$A$2:$BH$2,0))</f>
        <v>13</v>
      </c>
      <c r="BQR15" s="116">
        <f t="array" ref="BQR15">INDEX('[47]FINSUS Raw Data'!$A$2:$BH$35,MATCH($A15,'[47]FINSUS Raw Data'!$A$2:$A$35,0),MATCH(BQR$1,'[47]FINSUS Raw Data'!$A$2:$BH$2,0))</f>
        <v>14</v>
      </c>
      <c r="BQS15" s="116">
        <f t="array" ref="BQS15">INDEX('[47]FINSUS Raw Data'!$A$2:$BH$35,MATCH($A15,'[47]FINSUS Raw Data'!$A$2:$A$35,0),MATCH(BQS$1,'[47]FINSUS Raw Data'!$A$2:$BH$2,0))</f>
        <v>16</v>
      </c>
      <c r="BQT15" s="116">
        <f t="array" ref="BQT15">INDEX('[47]FINSUS Raw Data'!$A$2:$BH$35,MATCH($A15,'[47]FINSUS Raw Data'!$A$2:$A$35,0),MATCH(BQT$1,'[47]FINSUS Raw Data'!$A$2:$BH$2,0))</f>
        <v>17</v>
      </c>
      <c r="BQU15" s="116">
        <f t="array" ref="BQU15">INDEX('[47]FINSUS Raw Data'!$A$2:$BH$35,MATCH($A15,'[47]FINSUS Raw Data'!$A$2:$A$35,0),MATCH(BQU$1,'[47]FINSUS Raw Data'!$A$2:$BH$2,0))</f>
        <v>19</v>
      </c>
      <c r="BQV15" s="117">
        <f t="array" ref="BQV15">INDEX('[47]FINSUS Raw Data'!$A$2:$BH$35,MATCH($A15,'[47]FINSUS Raw Data'!$A$2:$A$35,0),MATCH(BQV$1,'[47]FINSUS Raw Data'!$A$2:$BH$2,0))</f>
        <v>20</v>
      </c>
      <c r="BQW15" s="115">
        <f t="array" ref="BQW15">INDEX('[47]FINSUS Raw Data'!$A$2:$BH$35,MATCH($A15,'[47]FINSUS Raw Data'!$A$2:$A$35,0),MATCH(BQW$1,'[47]FINSUS Raw Data'!$A$2:$BH$2,0))</f>
        <v>99.4</v>
      </c>
      <c r="BQX15" s="213">
        <f t="array" ref="BQX15">INDEX('[47]FINSUS Raw Data'!$A$2:$BH$35,MATCH($A15,'[47]FINSUS Raw Data'!$A$2:$A$35,0),MATCH(BQX$1,'[47]FINSUS Raw Data'!$A$2:$BH$2,0))</f>
        <v>325846</v>
      </c>
      <c r="BQY15" s="213">
        <f t="array" ref="BQY15">INDEX('[47]FINSUS Raw Data'!$A$2:$BH$35,MATCH($A15,'[47]FINSUS Raw Data'!$A$2:$A$35,0),MATCH(BQY$1,'[47]FINSUS Raw Data'!$A$2:$BH$2,0))</f>
        <v>327827</v>
      </c>
      <c r="BQZ15" s="116">
        <f t="array" ref="BQZ15">INDEX('[47]FINSUS Raw Data'!$A$2:$BH$35,MATCH($A15,'[47]FINSUS Raw Data'!$A$2:$A$35,0),MATCH(BQZ$1,'[47]FINSUS Raw Data'!$A$2:$BH$2,0))</f>
        <v>101.3</v>
      </c>
      <c r="BRA15" s="213">
        <f t="array" ref="BRA15">INDEX('[47]FINSUS Raw Data'!$A$2:$BH$35,MATCH($A15,'[47]FINSUS Raw Data'!$A$2:$A$35,0),MATCH(BRA$1,'[47]FINSUS Raw Data'!$A$2:$BH$2,0))</f>
        <v>337181</v>
      </c>
      <c r="BRB15" s="213">
        <f t="array" ref="BRB15">INDEX('[47]FINSUS Raw Data'!$A$2:$BH$35,MATCH($A15,'[47]FINSUS Raw Data'!$A$2:$A$35,0),MATCH(BRB$1,'[47]FINSUS Raw Data'!$A$2:$BH$2,0))</f>
        <v>332996</v>
      </c>
      <c r="BRC15" s="116">
        <f t="array" ref="BRC15">INDEX('[47]FINSUS Raw Data'!$A$2:$BH$35,MATCH($A15,'[47]FINSUS Raw Data'!$A$2:$A$35,0),MATCH(BRC$1,'[47]FINSUS Raw Data'!$A$2:$BH$2,0))</f>
        <v>99.8</v>
      </c>
      <c r="BRD15" s="213">
        <f t="array" ref="BRD15">INDEX('[47]FINSUS Raw Data'!$A$2:$BH$35,MATCH($A15,'[47]FINSUS Raw Data'!$A$2:$A$35,0),MATCH(BRD$1,'[47]FINSUS Raw Data'!$A$2:$BH$2,0))</f>
        <v>337517</v>
      </c>
      <c r="BRE15" s="213">
        <f t="array" ref="BRE15">INDEX('[47]FINSUS Raw Data'!$A$2:$BH$35,MATCH($A15,'[47]FINSUS Raw Data'!$A$2:$A$35,0),MATCH(BRE$1,'[47]FINSUS Raw Data'!$A$2:$BH$2,0))</f>
        <v>338182</v>
      </c>
      <c r="BRF15" s="116">
        <f t="array" ref="BRF15">INDEX('[47]FINSUS Raw Data'!$A$2:$BH$35,MATCH($A15,'[47]FINSUS Raw Data'!$A$2:$A$35,0),MATCH(BRF$1,'[47]FINSUS Raw Data'!$A$2:$BH$2,0))</f>
        <v>99.2</v>
      </c>
      <c r="BRG15" s="213">
        <f t="array" ref="BRG15">INDEX('[47]FINSUS Raw Data'!$A$2:$BH$35,MATCH($A15,'[47]FINSUS Raw Data'!$A$2:$A$35,0),MATCH(BRG$1,'[47]FINSUS Raw Data'!$A$2:$BH$2,0))</f>
        <v>329116</v>
      </c>
      <c r="BRH15" s="213">
        <f t="array" ref="BRH15">INDEX('[47]FINSUS Raw Data'!$A$2:$BH$35,MATCH($A15,'[47]FINSUS Raw Data'!$A$2:$A$35,0),MATCH(BRH$1,'[47]FINSUS Raw Data'!$A$2:$BH$2,0))</f>
        <v>331903</v>
      </c>
      <c r="BRI15" s="116">
        <f t="array" ref="BRI15">INDEX('[47]FINSUS Raw Data'!$A$2:$BH$35,MATCH($A15,'[47]FINSUS Raw Data'!$A$2:$A$35,0),MATCH(BRI$1,'[47]FINSUS Raw Data'!$A$2:$BH$2,0))</f>
        <v>99</v>
      </c>
      <c r="BRJ15" s="213">
        <f t="array" ref="BRJ15">INDEX('[47]FINSUS Raw Data'!$A$2:$BH$35,MATCH($A15,'[47]FINSUS Raw Data'!$A$2:$A$35,0),MATCH(BRJ$1,'[47]FINSUS Raw Data'!$A$2:$BH$2,0))</f>
        <v>330248</v>
      </c>
      <c r="BRK15" s="213">
        <f t="array" ref="BRK15">INDEX('[47]FINSUS Raw Data'!$A$2:$BH$35,MATCH($A15,'[47]FINSUS Raw Data'!$A$2:$A$35,0),MATCH(BRK$1,'[47]FINSUS Raw Data'!$A$2:$BH$2,0))</f>
        <v>333660</v>
      </c>
      <c r="BRL15" s="116">
        <f t="array" ref="BRL15">INDEX('[47]FINSUS Raw Data'!$A$2:$BH$35,MATCH($A15,'[47]FINSUS Raw Data'!$A$2:$A$35,0),MATCH(BRL$1,'[47]FINSUS Raw Data'!$A$2:$BH$2,0))</f>
        <v>99.9</v>
      </c>
      <c r="BRM15" s="213">
        <f t="array" ref="BRM15">INDEX('[47]FINSUS Raw Data'!$A$2:$BH$35,MATCH($A15,'[47]FINSUS Raw Data'!$A$2:$A$35,0),MATCH(BRM$1,'[47]FINSUS Raw Data'!$A$2:$BH$2,0))</f>
        <v>340207</v>
      </c>
      <c r="BRN15" s="213">
        <f t="array" ref="BRN15">INDEX('[47]FINSUS Raw Data'!$A$2:$BH$35,MATCH($A15,'[47]FINSUS Raw Data'!$A$2:$A$35,0),MATCH(BRN$1,'[47]FINSUS Raw Data'!$A$2:$BH$2,0))</f>
        <v>340380</v>
      </c>
      <c r="BRO15" s="116">
        <f t="array" ref="BRO15">INDEX('[47]FINSUS Raw Data'!$A$2:$BH$35,MATCH($A15,'[47]FINSUS Raw Data'!$A$2:$A$35,0),MATCH(BRO$1,'[47]FINSUS Raw Data'!$A$2:$BH$2,0))</f>
        <v>100.9</v>
      </c>
      <c r="BRP15" s="213">
        <f t="array" ref="BRP15">INDEX('[47]FINSUS Raw Data'!$A$2:$BH$35,MATCH($A15,'[47]FINSUS Raw Data'!$A$2:$A$35,0),MATCH(BRP$1,'[47]FINSUS Raw Data'!$A$2:$BH$2,0))</f>
        <v>350557</v>
      </c>
      <c r="BRQ15" s="334">
        <f t="array" ref="BRQ15">INDEX('[47]FINSUS Raw Data'!$A$2:$BH$35,MATCH($A15,'[47]FINSUS Raw Data'!$A$2:$A$35,0),MATCH(BRQ$1,'[47]FINSUS Raw Data'!$A$2:$BH$2,0))</f>
        <v>347586</v>
      </c>
      <c r="BRR15" s="248">
        <f t="array" ref="BRR15">INDEX([48]CLIM1!$A$3:$N$37,MATCH($A15,[48]CLIM1!$N$3:$N$37,0),MATCH(BRR$1,[48]CLIM1!$A$3:$N$3,0))</f>
        <v>18.934682563006834</v>
      </c>
      <c r="BRS15" s="248">
        <f t="array" ref="BRS15">INDEX([48]CLIM1!$A$3:$N$37,MATCH($A15,[48]CLIM1!$N$3:$N$37,0),MATCH(BRS$1,[48]CLIM1!$A$3:$N$3,0))</f>
        <v>19.101174369357551</v>
      </c>
      <c r="BRT15" s="248">
        <f t="array" ref="BRT15">INDEX([48]CLIM1!$A$3:$N$37,MATCH($A15,[48]CLIM1!$N$3:$N$37,0),MATCH(BRT$1,[48]CLIM1!$A$3:$N$3,0))</f>
        <v>18.042559598305854</v>
      </c>
      <c r="BRU15" s="248">
        <f t="array" ref="BRU15">INDEX([48]CLIM1!$A$3:$N$37,MATCH($A15,[48]CLIM1!$N$3:$N$37,0),MATCH(BRU$1,[48]CLIM1!$A$3:$N$3,0))</f>
        <v>18.042237299155239</v>
      </c>
      <c r="BRV15" s="248">
        <f t="array" ref="BRV15">INDEX([48]CLIM1!$A$3:$N$37,MATCH($A15,[48]CLIM1!$N$3:$N$37,0),MATCH(BRV$1,[48]CLIM1!$A$3:$N$3,0))</f>
        <v>14.647552920252169</v>
      </c>
      <c r="BRW15" s="248">
        <f t="array" ref="BRW15">INDEX([48]CLIM1!$A$3:$N$37,MATCH($A15,[48]CLIM1!$N$3:$N$37,0),MATCH(BRW$1,[48]CLIM1!$A$3:$N$3,0))</f>
        <v>14.430268313653611</v>
      </c>
      <c r="BRX15" s="248">
        <f t="array" ref="BRX15">INDEX([48]CLIM1!$A$3:$N$37,MATCH($A15,[48]CLIM1!$N$3:$N$37,0),MATCH(BRX$1,[48]CLIM1!$A$3:$N$3,0))</f>
        <v>14.152592674257402</v>
      </c>
      <c r="BRY15" s="248">
        <f t="array" ref="BRY15">INDEX([48]CLIM1!$A$3:$N$37,MATCH($A15,[48]CLIM1!$N$3:$N$37,0),MATCH(BRY$1,[48]CLIM1!$A$3:$N$3,0))</f>
        <v>14.848093228637934</v>
      </c>
      <c r="BRZ15" s="248">
        <f t="array" ref="BRZ15">INDEX([48]CLIM1!$A$3:$N$37,MATCH($A15,[48]CLIM1!$N$3:$N$37,0),MATCH(BRZ$1,[48]CLIM1!$A$3:$N$3,0))</f>
        <v>14.930479293245101</v>
      </c>
      <c r="BSA15" s="327" t="str">
        <f>INDEX('[11]1920 Collected Indicators'!$A$3:$CV$36,MATCH($A15,'[11]1920 Collected Indicators'!$A$3:$A$36,0),MATCH(BSA$1,'[11]1920 Collected Indicators'!$A$3:$CV$3,0))</f>
        <v>dna</v>
      </c>
      <c r="BSB15" s="248">
        <f t="array" ref="BSB15">INDEX([48]CLIM2!$A$2:$N$36,MATCH($A15,[48]CLIM2!$N$2:$N$36,0),MATCH(BSB$1,[48]CLIM2!$A$2:$N$2,0))</f>
        <v>6.9470111754558221</v>
      </c>
      <c r="BSC15" s="248">
        <f t="array" ref="BSC15">INDEX([48]CLIM2!$A$2:$N$36,MATCH($A15,[48]CLIM2!$N$2:$N$36,0),MATCH(BSC$1,[48]CLIM2!$A$2:$N$2,0))</f>
        <v>6.2920724023789862</v>
      </c>
      <c r="BSD15" s="248">
        <f t="array" ref="BSD15">INDEX([48]CLIM2!$A$2:$N$36,MATCH($A15,[48]CLIM2!$N$2:$N$36,0),MATCH(BSD$1,[48]CLIM2!$A$2:$N$2,0))</f>
        <v>6.3887368454017555</v>
      </c>
      <c r="BSE15" s="248">
        <f t="array" ref="BSE15">INDEX([48]CLIM2!$A$2:$N$36,MATCH($A15,[48]CLIM2!$N$2:$N$36,0),MATCH(BSE$1,[48]CLIM2!$A$2:$N$2,0))</f>
        <v>6.142399316225486</v>
      </c>
      <c r="BSF15" s="248">
        <f t="array" ref="BSF15">INDEX([48]CLIM2!$A$2:$N$36,MATCH($A15,[48]CLIM2!$N$2:$N$36,0),MATCH(BSF$1,[48]CLIM2!$A$2:$N$2,0))</f>
        <v>5.2921858560261521</v>
      </c>
      <c r="BSG15" s="248">
        <f t="array" ref="BSG15">INDEX([48]CLIM2!$A$2:$N$36,MATCH($A15,[48]CLIM2!$N$2:$N$36,0),MATCH(BSG$1,[48]CLIM2!$A$2:$N$2,0))</f>
        <v>5.1111019731250877</v>
      </c>
      <c r="BSH15" s="248">
        <f t="array" ref="BSH15">INDEX([48]CLIM2!$A$2:$N$36,MATCH($A15,[48]CLIM2!$N$2:$N$36,0),MATCH(BSH$1,[48]CLIM2!$A$2:$N$2,0))</f>
        <v>5.0123607972029847</v>
      </c>
      <c r="BSI15" s="248">
        <f t="array" ref="BSI15">INDEX([48]CLIM2!$A$2:$N$36,MATCH($A15,[48]CLIM2!$N$2:$N$36,0),MATCH(BSI$1,[48]CLIM2!$A$2:$N$2,0))</f>
        <v>4.815058194797623</v>
      </c>
      <c r="BSJ15" s="248">
        <f t="array" ref="BSJ15">INDEX([48]CLIM2!$A$2:$N$36,MATCH($A15,[48]CLIM2!$N$2:$N$36,0),MATCH(BSJ$1,[48]CLIM2!$A$2:$N$2,0))</f>
        <v>4.7682293911554545</v>
      </c>
      <c r="BSK15" s="327" t="str">
        <f>INDEX('[11]1920 Collected Indicators'!$A$3:$CV$36,MATCH($A15,'[11]1920 Collected Indicators'!$A$3:$A$36,0),MATCH(BSK$1,'[11]1920 Collected Indicators'!$A$3:$CV$3,0))</f>
        <v>dna</v>
      </c>
      <c r="BSL15" s="181"/>
      <c r="BSM15" s="115">
        <v>88.6</v>
      </c>
      <c r="BSN15" s="116">
        <v>90</v>
      </c>
      <c r="BSO15" s="116">
        <v>78</v>
      </c>
      <c r="BSP15" s="116">
        <v>85</v>
      </c>
      <c r="BSQ15" s="116">
        <v>78</v>
      </c>
      <c r="BSR15" s="116">
        <f>INDEX('[16]Raw Data'!$A$1:$BT$34,MATCH($A15,'[16]Raw Data'!$A$1:$A$34,0),MATCH(BSR$1,'[16]Raw Data'!$A$1:$BT$1,0))</f>
        <v>68</v>
      </c>
      <c r="BSS15" s="116">
        <f>INDEX('[14]1718 Collected Indicators'!$A$3:$CH$36,MATCH($A15,'[14]1718 Collected Indicators'!$A$3:$A$36,0),MATCH(BSS$1,'[14]1718 Collected Indicators'!$A$3:$CH$3,0))</f>
        <v>64</v>
      </c>
      <c r="BST15" s="136">
        <f>INDEX('[15]1819 Collected Indicators'!$A$3:$CV$36,MATCH($A15,'[15]1819 Collected Indicators'!$A$3:$A$36,0),MATCH(BST$1,'[15]1819 Collected Indicators'!$A$3:$CV$3,0))</f>
        <v>72.2</v>
      </c>
      <c r="BSU15" s="120">
        <f>INDEX('[11]1920 Collected Indicators'!$A$3:$CV$36,MATCH($A15,'[11]1920 Collected Indicators'!$A$3:$A$36,0),MATCH(BSU$1,'[11]1920 Collected Indicators'!$A$3:$CV$3,0))</f>
        <v>78</v>
      </c>
      <c r="BSV15" s="115">
        <f>INDEX('[16]Raw Data'!$A$1:$BT$34,MATCH($A15,'[16]Raw Data'!$A$1:$A$34,0),MATCH(BSV$1,'[16]Raw Data'!$A$1:$BT$1,0))</f>
        <v>88.3</v>
      </c>
      <c r="BSW15" s="116">
        <f>INDEX('[16]Raw Data'!$A$1:$BT$34,MATCH($A15,'[16]Raw Data'!$A$1:$A$34,0),MATCH(BSW$1,'[16]Raw Data'!$A$1:$BT$1,0))</f>
        <v>89</v>
      </c>
      <c r="BSX15" s="116">
        <f>INDEX('[16]Raw Data'!$A$1:$BT$34,MATCH($A15,'[16]Raw Data'!$A$1:$A$34,0),MATCH(BSX$1,'[16]Raw Data'!$A$1:$BT$1,0))</f>
        <v>89</v>
      </c>
      <c r="BSY15" s="116">
        <f>INDEX('[16]Raw Data'!$A$1:$BT$34,MATCH($A15,'[16]Raw Data'!$A$1:$A$34,0),MATCH(BSY$1,'[16]Raw Data'!$A$1:$BT$1,0))</f>
        <v>84</v>
      </c>
      <c r="BSZ15" s="116">
        <f>INDEX('[16]Raw Data'!$A$1:$BT$34,MATCH($A15,'[16]Raw Data'!$A$1:$A$34,0),MATCH(BSZ$1,'[16]Raw Data'!$A$1:$BT$1,0))</f>
        <v>83</v>
      </c>
      <c r="BTA15" s="116">
        <f>INDEX('[16]Raw Data'!$A$1:$BT$34,MATCH($A15,'[16]Raw Data'!$A$1:$A$34,0),MATCH(BTA$1,'[16]Raw Data'!$A$1:$BT$1,0))</f>
        <v>72</v>
      </c>
      <c r="BTB15" s="116">
        <f>INDEX('[14]1718 Collected Indicators'!$A$3:$CH$36,MATCH($A15,'[14]1718 Collected Indicators'!$A$3:$A$36,0),MATCH(BTB$1,'[14]1718 Collected Indicators'!$A$3:$CH$3,0))</f>
        <v>73</v>
      </c>
      <c r="BTC15" s="136">
        <f>INDEX('[15]1819 Collected Indicators'!$A$3:$CV$36,MATCH($A15,'[15]1819 Collected Indicators'!$A$3:$A$36,0),MATCH(BTC$1,'[15]1819 Collected Indicators'!$A$3:$CV$3,0))</f>
        <v>62.9</v>
      </c>
      <c r="BTD15" s="120">
        <f>INDEX('[11]1920 Collected Indicators'!$A$3:$CV$36,MATCH($A15,'[11]1920 Collected Indicators'!$A$3:$A$36,0),MATCH(BTD$1,'[11]1920 Collected Indicators'!$A$3:$CV$3,0))</f>
        <v>74</v>
      </c>
      <c r="BTE15" s="115">
        <f>INDEX('[16]Raw Data'!$A$1:$BT$34,MATCH($A15,'[16]Raw Data'!$A$1:$A$34,0),MATCH(BTE$1,'[16]Raw Data'!$A$1:$BT$1,0))</f>
        <v>84.2</v>
      </c>
      <c r="BTF15" s="116">
        <f>INDEX('[16]Raw Data'!$A$1:$BT$34,MATCH($A15,'[16]Raw Data'!$A$1:$A$34,0),MATCH(BTF$1,'[16]Raw Data'!$A$1:$BT$1,0))</f>
        <v>74</v>
      </c>
      <c r="BTG15" s="116">
        <f>INDEX('[16]Raw Data'!$A$1:$BT$34,MATCH($A15,'[16]Raw Data'!$A$1:$A$34,0),MATCH(BTG$1,'[16]Raw Data'!$A$1:$BT$1,0))</f>
        <v>86</v>
      </c>
      <c r="BTH15" s="116">
        <f>INDEX('[16]Raw Data'!$A$1:$BT$34,MATCH($A15,'[16]Raw Data'!$A$1:$A$34,0),MATCH(BTH$1,'[16]Raw Data'!$A$1:$BT$1,0))</f>
        <v>91</v>
      </c>
      <c r="BTI15" s="116">
        <f>INDEX('[16]Raw Data'!$A$1:$BT$34,MATCH($A15,'[16]Raw Data'!$A$1:$A$34,0),MATCH(BTI$1,'[16]Raw Data'!$A$1:$BT$1,0))</f>
        <v>90</v>
      </c>
      <c r="BTJ15" s="116">
        <f>INDEX('[16]Raw Data'!$A$1:$BT$34,MATCH($A15,'[16]Raw Data'!$A$1:$A$34,0),MATCH(BTJ$1,'[16]Raw Data'!$A$1:$BT$1,0))</f>
        <v>91</v>
      </c>
      <c r="BTK15" s="116">
        <f>INDEX('[14]1718 Collected Indicators'!$A$3:$CH$36,MATCH($A15,'[14]1718 Collected Indicators'!$A$3:$A$36,0),MATCH(BTK$1,'[14]1718 Collected Indicators'!$A$3:$CH$3,0))</f>
        <v>85</v>
      </c>
      <c r="BTL15" s="136">
        <f>INDEX('[15]1819 Collected Indicators'!$A$3:$CV$36,MATCH($A15,'[15]1819 Collected Indicators'!$A$3:$A$36,0),MATCH(BTL$1,'[15]1819 Collected Indicators'!$A$3:$CV$3,0))</f>
        <v>71</v>
      </c>
      <c r="BTM15" s="120">
        <f>INDEX('[11]1920 Collected Indicators'!$A$3:$CV$36,MATCH($A15,'[11]1920 Collected Indicators'!$A$3:$A$36,0),MATCH(BTM$1,'[11]1920 Collected Indicators'!$A$3:$CV$3,0))</f>
        <v>84</v>
      </c>
      <c r="BTN15" s="115">
        <f>INDEX('[16]Raw Data'!$A$1:$BT$34,MATCH($A15,'[16]Raw Data'!$A$1:$A$34,0),MATCH(BTN$1,'[16]Raw Data'!$A$1:$BT$1,0))</f>
        <v>54.285714285714285</v>
      </c>
      <c r="BTO15" s="116">
        <f>INDEX('[16]Raw Data'!$A$1:$BT$34,MATCH($A15,'[16]Raw Data'!$A$1:$A$34,0),MATCH(BTO$1,'[16]Raw Data'!$A$1:$BT$1,0))</f>
        <v>60</v>
      </c>
      <c r="BTP15" s="116">
        <f>INDEX('[16]Raw Data'!$A$1:$BT$34,MATCH($A15,'[16]Raw Data'!$A$1:$A$34,0),MATCH(BTP$1,'[16]Raw Data'!$A$1:$BT$1,0))</f>
        <v>73</v>
      </c>
      <c r="BTQ15" s="116">
        <f>INDEX('[16]Raw Data'!$A$1:$BT$34,MATCH($A15,'[16]Raw Data'!$A$1:$A$34,0),MATCH(BTQ$1,'[16]Raw Data'!$A$1:$BT$1,0))</f>
        <v>81</v>
      </c>
      <c r="BTR15" s="116">
        <f>INDEX('[16]Raw Data'!$A$1:$BT$34,MATCH($A15,'[16]Raw Data'!$A$1:$A$34,0),MATCH(BTR$1,'[16]Raw Data'!$A$1:$BT$1,0))</f>
        <v>73</v>
      </c>
      <c r="BTS15" s="116">
        <f>INDEX('[16]Raw Data'!$A$1:$BT$34,MATCH($A15,'[16]Raw Data'!$A$1:$A$34,0),MATCH(BTS$1,'[16]Raw Data'!$A$1:$BT$1,0))</f>
        <v>46</v>
      </c>
      <c r="BTT15" s="116">
        <f>INDEX('[14]1718 Collected Indicators'!$A$3:$CH$36,MATCH($A15,'[14]1718 Collected Indicators'!$A$3:$A$36,0),MATCH(BTT$1,'[14]1718 Collected Indicators'!$A$3:$CH$3,0))</f>
        <v>58</v>
      </c>
      <c r="BTU15" s="136">
        <f>INDEX('[15]1819 Collected Indicators'!$A$3:$CV$36,MATCH($A15,'[15]1819 Collected Indicators'!$A$3:$A$36,0),MATCH(BTU$1,'[15]1819 Collected Indicators'!$A$3:$CV$3,0))</f>
        <v>55.4</v>
      </c>
      <c r="BTV15" s="120">
        <f>INDEX('[11]1920 Collected Indicators'!$A$3:$CV$36,MATCH($A15,'[11]1920 Collected Indicators'!$A$3:$A$36,0),MATCH(BTV$1,'[11]1920 Collected Indicators'!$A$3:$CV$3,0))</f>
        <v>63</v>
      </c>
      <c r="BTW15" s="115">
        <f>INDEX('[16]Raw Data'!$A$1:$BT$34,MATCH($A15,'[16]Raw Data'!$A$1:$A$34,0),MATCH(BTW$1,'[16]Raw Data'!$A$1:$BT$1,0))</f>
        <v>73.900000000000006</v>
      </c>
      <c r="BTX15" s="116">
        <f>INDEX('[16]Raw Data'!$A$1:$BT$34,MATCH($A15,'[16]Raw Data'!$A$1:$A$34,0),MATCH(BTX$1,'[16]Raw Data'!$A$1:$BT$1,0))</f>
        <v>75</v>
      </c>
      <c r="BTY15" s="116">
        <f>INDEX('[16]Raw Data'!$A$1:$BT$34,MATCH($A15,'[16]Raw Data'!$A$1:$A$34,0),MATCH(BTY$1,'[16]Raw Data'!$A$1:$BT$1,0))</f>
        <v>85</v>
      </c>
      <c r="BTZ15" s="116">
        <f>INDEX('[16]Raw Data'!$A$1:$BT$34,MATCH($A15,'[16]Raw Data'!$A$1:$A$34,0),MATCH(BTZ$1,'[16]Raw Data'!$A$1:$BT$1,0))</f>
        <v>82</v>
      </c>
      <c r="BUA15" s="116">
        <f>INDEX('[16]Raw Data'!$A$1:$BT$34,MATCH($A15,'[16]Raw Data'!$A$1:$A$34,0),MATCH(BUA$1,'[16]Raw Data'!$A$1:$BT$1,0))</f>
        <v>79</v>
      </c>
      <c r="BUB15" s="116">
        <f>INDEX('[16]Raw Data'!$A$1:$BT$34,MATCH($A15,'[16]Raw Data'!$A$1:$A$34,0),MATCH(BUB$1,'[16]Raw Data'!$A$1:$BT$1,0))</f>
        <v>77</v>
      </c>
      <c r="BUC15" s="116">
        <f>INDEX('[14]1718 Collected Indicators'!$A$3:$CH$36,MATCH($A15,'[14]1718 Collected Indicators'!$A$3:$A$36,0),MATCH(BUC$1,'[14]1718 Collected Indicators'!$A$3:$CH$3,0))</f>
        <v>76</v>
      </c>
      <c r="BUD15" s="136">
        <f>INDEX('[15]1819 Collected Indicators'!$A$3:$CV$36,MATCH($A15,'[15]1819 Collected Indicators'!$A$3:$A$36,0),MATCH(BUD$1,'[15]1819 Collected Indicators'!$A$3:$CV$3,0))</f>
        <v>70</v>
      </c>
      <c r="BUE15" s="120">
        <f>INDEX('[11]1920 Collected Indicators'!$A$3:$CV$36,MATCH($A15,'[11]1920 Collected Indicators'!$A$3:$A$36,0),MATCH(BUE$1,'[11]1920 Collected Indicators'!$A$3:$CV$3,0))</f>
        <v>72</v>
      </c>
      <c r="BUF15" s="115">
        <f>INDEX('[16]Raw Data'!$A$1:$BT$34,MATCH($A15,'[16]Raw Data'!$A$1:$A$34,0),MATCH(BUF$1,'[16]Raw Data'!$A$1:$BT$1,0))</f>
        <v>81.5</v>
      </c>
      <c r="BUG15" s="116">
        <f>INDEX('[16]Raw Data'!$A$1:$BT$34,MATCH($A15,'[16]Raw Data'!$A$1:$A$34,0),MATCH(BUG$1,'[16]Raw Data'!$A$1:$BT$1,0))</f>
        <v>86</v>
      </c>
      <c r="BUH15" s="116">
        <f>INDEX('[16]Raw Data'!$A$1:$BT$34,MATCH($A15,'[16]Raw Data'!$A$1:$A$34,0),MATCH(BUH$1,'[16]Raw Data'!$A$1:$BT$1,0))</f>
        <v>92</v>
      </c>
      <c r="BUI15" s="116">
        <f>INDEX('[16]Raw Data'!$A$1:$BT$34,MATCH($A15,'[16]Raw Data'!$A$1:$A$34,0),MATCH(BUI$1,'[16]Raw Data'!$A$1:$BT$1,0))</f>
        <v>86</v>
      </c>
      <c r="BUJ15" s="116">
        <f>INDEX('[16]Raw Data'!$A$1:$BT$34,MATCH($A15,'[16]Raw Data'!$A$1:$A$34,0),MATCH(BUJ$1,'[16]Raw Data'!$A$1:$BT$1,0))</f>
        <v>75</v>
      </c>
      <c r="BUK15" s="116">
        <f>INDEX('[16]Raw Data'!$A$1:$BT$34,MATCH($A15,'[16]Raw Data'!$A$1:$A$34,0),MATCH(BUK$1,'[16]Raw Data'!$A$1:$BT$1,0))</f>
        <v>70</v>
      </c>
      <c r="BUL15" s="116">
        <f>INDEX('[14]1718 Collected Indicators'!$A$3:$CH$36,MATCH($A15,'[14]1718 Collected Indicators'!$A$3:$A$36,0),MATCH(BUL$1,'[14]1718 Collected Indicators'!$A$3:$CH$3,0))</f>
        <v>62</v>
      </c>
      <c r="BUM15" s="136">
        <f>INDEX('[15]1819 Collected Indicators'!$A$3:$CV$36,MATCH($A15,'[15]1819 Collected Indicators'!$A$3:$A$36,0),MATCH(BUM$1,'[15]1819 Collected Indicators'!$A$3:$CV$3,0))</f>
        <v>62.7</v>
      </c>
      <c r="BUN15" s="120">
        <f>INDEX('[11]1920 Collected Indicators'!$A$3:$CV$36,MATCH($A15,'[11]1920 Collected Indicators'!$A$3:$A$36,0),MATCH(BUN$1,'[11]1920 Collected Indicators'!$A$3:$CV$3,0))</f>
        <v>62</v>
      </c>
      <c r="BUO15" s="115">
        <f>INDEX('[16]Raw Data'!$A$1:$BT$34,MATCH($A15,'[16]Raw Data'!$A$1:$A$34,0),MATCH(BUO$1,'[16]Raw Data'!$A$1:$BT$1,0))</f>
        <v>71.3</v>
      </c>
      <c r="BUP15" s="116">
        <f>INDEX('[16]Raw Data'!$A$1:$BT$34,MATCH($A15,'[16]Raw Data'!$A$1:$A$34,0),MATCH(BUP$1,'[16]Raw Data'!$A$1:$BT$1,0))</f>
        <v>74</v>
      </c>
      <c r="BUQ15" s="116">
        <f>INDEX('[16]Raw Data'!$A$1:$BT$34,MATCH($A15,'[16]Raw Data'!$A$1:$A$34,0),MATCH(BUQ$1,'[16]Raw Data'!$A$1:$BT$1,0))</f>
        <v>74</v>
      </c>
      <c r="BUR15" s="116">
        <f>INDEX('[16]Raw Data'!$A$1:$BT$34,MATCH($A15,'[16]Raw Data'!$A$1:$A$34,0),MATCH(BUR$1,'[16]Raw Data'!$A$1:$BT$1,0))</f>
        <v>84</v>
      </c>
      <c r="BUS15" s="116">
        <f>INDEX('[16]Raw Data'!$A$1:$BT$34,MATCH($A15,'[16]Raw Data'!$A$1:$A$34,0),MATCH(BUS$1,'[16]Raw Data'!$A$1:$BT$1,0))</f>
        <v>77</v>
      </c>
      <c r="BUT15" s="116">
        <f>INDEX('[16]Raw Data'!$A$1:$BT$34,MATCH($A15,'[16]Raw Data'!$A$1:$A$34,0),MATCH(BUT$1,'[16]Raw Data'!$A$1:$BT$1,0))</f>
        <v>75</v>
      </c>
      <c r="BUU15" s="116">
        <f>INDEX('[14]1718 Collected Indicators'!$A$3:$CH$36,MATCH($A15,'[14]1718 Collected Indicators'!$A$3:$A$36,0),MATCH(BUU$1,'[14]1718 Collected Indicators'!$A$3:$CH$3,0))</f>
        <v>62</v>
      </c>
      <c r="BUV15" s="116">
        <f>INDEX('[15]1819 Collected Indicators'!$A$3:$CV$36,MATCH($A15,'[15]1819 Collected Indicators'!$A$3:$A$36,0),MATCH(BUV$1,'[15]1819 Collected Indicators'!$A$3:$CV$3,0))</f>
        <v>54.8</v>
      </c>
      <c r="BUW15" s="126">
        <f>INDEX('[11]1920 Collected Indicators'!$A$3:$CV$36,MATCH($A15,'[11]1920 Collected Indicators'!$A$3:$A$36,0),MATCH(BUW$1,'[11]1920 Collected Indicators'!$A$3:$CV$3,0))</f>
        <v>65</v>
      </c>
    </row>
    <row r="16" spans="1:1921" ht="15.75" thickBot="1">
      <c r="A16" s="118" t="s">
        <v>1869</v>
      </c>
      <c r="B16" s="119">
        <f t="shared" si="152"/>
        <v>4955.5664801089088</v>
      </c>
      <c r="C16" s="87">
        <v>131045</v>
      </c>
      <c r="D16" s="87">
        <v>26444</v>
      </c>
      <c r="E16" s="88">
        <f t="shared" si="11"/>
        <v>4735.9279871512344</v>
      </c>
      <c r="F16" s="87">
        <v>126795</v>
      </c>
      <c r="G16" s="87">
        <v>26773</v>
      </c>
      <c r="H16" s="88">
        <f t="shared" si="12"/>
        <v>4483.5957039870527</v>
      </c>
      <c r="I16" s="87">
        <v>121900</v>
      </c>
      <c r="J16" s="87">
        <v>27188</v>
      </c>
      <c r="K16" s="88">
        <f t="shared" si="13"/>
        <v>4501.752104331491</v>
      </c>
      <c r="L16" s="87">
        <v>124613</v>
      </c>
      <c r="M16" s="87">
        <v>27681</v>
      </c>
      <c r="N16" s="88">
        <f t="shared" si="14"/>
        <v>4318.0707532136403</v>
      </c>
      <c r="O16" s="87">
        <v>121938</v>
      </c>
      <c r="P16" s="87">
        <v>28239</v>
      </c>
      <c r="Q16" s="88">
        <f t="shared" si="15"/>
        <v>4379.7670780462367</v>
      </c>
      <c r="R16" s="87">
        <v>125984</v>
      </c>
      <c r="S16" s="87">
        <v>28765</v>
      </c>
      <c r="T16" s="88">
        <f t="shared" si="16"/>
        <v>4492.824280711392</v>
      </c>
      <c r="U16" s="87">
        <f>INDEX('[2]All Previous Years'!$A$1:$EX$34,MATCH($A16,'[2]All Previous Years'!$A$1:$A$34,0),MATCH(U$1,'[2]All Previous Years'!$A$1:$EX$1,0))</f>
        <v>130858</v>
      </c>
      <c r="V16" s="87">
        <f>INDEX('[3]Raw data 16-17'!$B$2:$MA$34,MATCH($A16,'[3]Raw data 16-17'!$A$2:$A$34,0),MATCH(V$1,'[3]Raw data 16-17'!$B$1:$MA$1,0))</f>
        <v>29126</v>
      </c>
      <c r="W16" s="88">
        <f t="shared" si="17"/>
        <v>4643.2332626683992</v>
      </c>
      <c r="X16" s="32">
        <f>INDEX([4]Sheet1!$A$1:$CJ$34, MATCH($A16, [4]Sheet1!$A$1:$A$34, 0), MATCH(X$1, [4]Sheet1!$A$1:$CJ$1, 0))</f>
        <v>135796</v>
      </c>
      <c r="Y16" s="32">
        <f>INDEX('[5]Finance Indicators'!$A$2:$BO$35,MATCH($A16,'[5]Finance Indicators'!$A$2:$A$35,0),MATCH(Y$1,'[5]Finance Indicators'!$A$2:$BO$2,0))</f>
        <v>29246</v>
      </c>
      <c r="Z16" s="132">
        <f>INDEX('[6]Finance Indicators'!$B$3:$BO$35,MATCH($A16,'[6]Finance Indicators'!$A$3:$A$35,0),MATCH(Z$1,'[6]Finance Indicators'!$B$2:$BO$2,0))</f>
        <v>4850.2536331231149</v>
      </c>
      <c r="AA16" s="132">
        <f>INDEX('[6]Finance Indicators'!$B$3:$BO$35,MATCH($A16,'[6]Finance Indicators'!$A$3:$A$35,0),MATCH(AA$1,'[6]Finance Indicators'!$B$2:$BO$2,0))</f>
        <v>141511</v>
      </c>
      <c r="AB16" s="132">
        <f>INDEX('[6]Finance Indicators'!$B$3:$BO$35,MATCH($A16,'[6]Finance Indicators'!$A$3:$A$35,0),MATCH(AB$1,'[6]Finance Indicators'!$B$2:$BO$2,0))</f>
        <v>29176</v>
      </c>
      <c r="AC16" s="132">
        <f t="array" ref="AC16">INDEX('[7]Finance Indicators'!$A$2:$BO$35,MATCH($A16,'[7]Finance Indicators'!$A$2:$A$35,0),MATCH(AC$1,'[7]Finance Indicators'!$A$2:$BO$2,0))</f>
        <v>5180.2307559841565</v>
      </c>
      <c r="AD16" s="132">
        <f t="array" ref="AD16">INDEX('[7]Finance Indicators'!$A$2:$BO$35,MATCH($A16,'[7]Finance Indicators'!$A$2:$A$35,0),MATCH(AD$1,'[7]Finance Indicators'!$A$2:$BO$2,0))</f>
        <v>150408</v>
      </c>
      <c r="AE16" s="238">
        <f t="array" ref="AE16">INDEX('[7]Finance Indicators'!$A$2:$BO$35,MATCH($A16,'[7]Finance Indicators'!$A$2:$A$35,0),MATCH(AE$1,'[7]Finance Indicators'!$A$2:$BO$2,0))</f>
        <v>29035</v>
      </c>
      <c r="AF16" s="119">
        <f>(B16*100)/Deflators!$B$2</f>
        <v>5837.7737713172592</v>
      </c>
      <c r="AG16" s="88">
        <f>(E16*100)/Deflators!$B$3</f>
        <v>5495.7114720964346</v>
      </c>
      <c r="AH16" s="88">
        <f>(H16*100)/Deflators!$B$4</f>
        <v>5098.6496332309234</v>
      </c>
      <c r="AI16" s="88">
        <f>(K16*100)/Deflators!$B$5</f>
        <v>5028.5997581419633</v>
      </c>
      <c r="AJ16" s="88">
        <f>(N16*100)/Deflators!$B$6</f>
        <v>4757.8167215165267</v>
      </c>
      <c r="AK16" s="88">
        <f>(Q16*100)/Deflators!$B$7</f>
        <v>4786.7379302445988</v>
      </c>
      <c r="AL16" s="122">
        <f>(T16*100)/Deflators!$B$8</f>
        <v>4791.7121156363228</v>
      </c>
      <c r="AM16" s="122">
        <f>(W16*100)/Deflators!$B$9</f>
        <v>4866.4398248970392</v>
      </c>
      <c r="AN16" s="122">
        <f>(Z16*100)/Deflators!$B$10</f>
        <v>4968.7521612282053</v>
      </c>
      <c r="AO16" s="241">
        <f>(AC16*100)/Deflators!$B$11</f>
        <v>5180.2307559841565</v>
      </c>
      <c r="AP16" s="119">
        <f t="shared" si="18"/>
        <v>5767.7272078755886</v>
      </c>
      <c r="AQ16" s="87">
        <v>121278</v>
      </c>
      <c r="AR16" s="87">
        <v>21027</v>
      </c>
      <c r="AS16" s="88">
        <f t="shared" si="19"/>
        <v>5753.5022068700828</v>
      </c>
      <c r="AT16" s="87">
        <v>119926</v>
      </c>
      <c r="AU16" s="87">
        <v>20844</v>
      </c>
      <c r="AV16" s="88">
        <f t="shared" si="20"/>
        <v>5896.7716803817502</v>
      </c>
      <c r="AW16" s="87">
        <v>121102</v>
      </c>
      <c r="AX16" s="87">
        <v>20537</v>
      </c>
      <c r="AY16" s="88">
        <f t="shared" si="21"/>
        <v>5986.0342039496254</v>
      </c>
      <c r="AZ16" s="87">
        <v>122157</v>
      </c>
      <c r="BA16" s="87">
        <v>20407</v>
      </c>
      <c r="BB16" s="88">
        <f t="shared" si="22"/>
        <v>6113.6273538156584</v>
      </c>
      <c r="BC16" s="87">
        <v>123373</v>
      </c>
      <c r="BD16" s="87">
        <v>20180</v>
      </c>
      <c r="BE16" s="88">
        <f t="shared" si="23"/>
        <v>6379.5528761617679</v>
      </c>
      <c r="BF16" s="87">
        <v>126985</v>
      </c>
      <c r="BG16" s="87">
        <v>19905</v>
      </c>
      <c r="BH16" s="88">
        <f t="shared" si="24"/>
        <v>6309.9618013671088</v>
      </c>
      <c r="BI16" s="87">
        <f>INDEX('[2]All Previous Years'!$A$1:$EX$34,MATCH($A16,'[2]All Previous Years'!$A$1:$A$34,0),MATCH(BI$1,'[2]All Previous Years'!$A$1:$EX$1,0))</f>
        <v>125543</v>
      </c>
      <c r="BJ16" s="87">
        <f>INDEX('[3]Raw data 16-17'!$B$2:$MA$34,MATCH($A16,'[3]Raw data 16-17'!$A$2:$A$34,0),MATCH(BJ$1,'[3]Raw data 16-17'!$B$1:$MA$1,0))</f>
        <v>19896</v>
      </c>
      <c r="BK16" s="88">
        <f t="shared" si="0"/>
        <v>6344.7156906794471</v>
      </c>
      <c r="BL16" s="32">
        <f>INDEX([4]Sheet1!$A$1:$CJ$34, MATCH($A16, [4]Sheet1!$A$1:$A$34, 0), MATCH(BL$1, [4]Sheet1!$A$1:$CJ$1, 0))</f>
        <v>127091</v>
      </c>
      <c r="BM16" s="32">
        <f>INDEX('[5]Finance Indicators'!$A$2:$BO$35,MATCH($A16,'[5]Finance Indicators'!$A$2:$A$35,0),MATCH(BM$1,'[5]Finance Indicators'!$A$2:$BO$2,0))</f>
        <v>20031</v>
      </c>
      <c r="BN16" s="132">
        <f>INDEX('[6]Finance Indicators'!$B$3:$BO$35,MATCH($A16,'[6]Finance Indicators'!$A$3:$A$35,0),MATCH(BN$1,'[6]Finance Indicators'!$B$2:$BO$2,0))</f>
        <v>6432.7485380116959</v>
      </c>
      <c r="BO16" s="132">
        <f>INDEX('[6]Finance Indicators'!$B$3:$BO$35,MATCH($A16,'[6]Finance Indicators'!$A$3:$A$35,0),MATCH(BO$1,'[6]Finance Indicators'!$B$2:$BO$2,0))</f>
        <v>130900</v>
      </c>
      <c r="BP16" s="132">
        <f>INDEX('[6]Finance Indicators'!$B$3:$BO$35,MATCH($A16,'[6]Finance Indicators'!$A$3:$A$35,0),MATCH(BP$1,'[6]Finance Indicators'!$B$2:$BO$2,0))</f>
        <v>20349</v>
      </c>
      <c r="BQ16" s="238">
        <f t="array" ref="BQ16">INDEX('[7]Finance Indicators'!$A$2:$BO$35,MATCH($A16,'[7]Finance Indicators'!$A$2:$A$35,0),MATCH(BQ$1,'[7]Finance Indicators'!$A$2:$BO$2,0))</f>
        <v>6641.0022560360967</v>
      </c>
      <c r="BR16" s="238">
        <f t="array" ref="BR16">INDEX('[7]Finance Indicators'!$A$2:$BO$35,MATCH($A16,'[7]Finance Indicators'!$A$2:$A$35,0),MATCH(BR$1,'[7]Finance Indicators'!$A$2:$BO$2,0))</f>
        <v>138352</v>
      </c>
      <c r="BS16" s="238">
        <f t="array" ref="BS16">INDEX('[7]Finance Indicators'!$A$2:$BO$35,MATCH($A16,'[7]Finance Indicators'!$A$2:$A$35,0),MATCH(BS$1,'[7]Finance Indicators'!$A$2:$BO$2,0))</f>
        <v>20833</v>
      </c>
      <c r="BT16" s="119">
        <f>(AP16*100)/Deflators!$B$2</f>
        <v>6794.5181947209103</v>
      </c>
      <c r="BU16" s="137">
        <f>(AS16*100)/Deflators!$B$3</f>
        <v>6676.5348140455881</v>
      </c>
      <c r="BV16" s="137">
        <f>(AV16*100)/Deflators!$B$4</f>
        <v>6705.6832842196263</v>
      </c>
      <c r="BW16" s="137">
        <f>(AY16*100)/Deflators!$B$5</f>
        <v>6686.5898993522333</v>
      </c>
      <c r="BX16" s="137">
        <f>(BB16*100)/Deflators!$B$6</f>
        <v>6736.2301628469504</v>
      </c>
      <c r="BY16" s="137">
        <f>(BE16*100)/Deflators!$B$7</f>
        <v>6972.3451467074055</v>
      </c>
      <c r="BZ16" s="137">
        <f>(BH16*100)/Deflators!$B$8</f>
        <v>6729.7358017362058</v>
      </c>
      <c r="CA16" s="137">
        <f>(BK16*100)/Deflators!$B$9</f>
        <v>6649.7148362146872</v>
      </c>
      <c r="CB16" s="137">
        <f>(BN16*100)/Deflators!$B$10</f>
        <v>6589.9096456739617</v>
      </c>
      <c r="CC16" s="245">
        <f>(BQ16*100)/Deflators!$B$11</f>
        <v>6641.0022560360967</v>
      </c>
      <c r="CD16" s="119">
        <f t="shared" si="153"/>
        <v>2732.0474777448071</v>
      </c>
      <c r="CE16" s="87">
        <v>18414</v>
      </c>
      <c r="CF16" s="87">
        <v>6740</v>
      </c>
      <c r="CG16" s="88">
        <f t="shared" si="25"/>
        <v>2748.9913544668589</v>
      </c>
      <c r="CH16" s="87">
        <v>19078</v>
      </c>
      <c r="CI16" s="87">
        <v>6940</v>
      </c>
      <c r="CJ16" s="88">
        <f t="shared" si="26"/>
        <v>2716.6971444647634</v>
      </c>
      <c r="CK16" s="87">
        <v>19313</v>
      </c>
      <c r="CL16" s="87">
        <v>7109</v>
      </c>
      <c r="CM16" s="88">
        <f t="shared" si="27"/>
        <v>2883.4804191947046</v>
      </c>
      <c r="CN16" s="87">
        <v>20911</v>
      </c>
      <c r="CO16" s="87">
        <v>7252</v>
      </c>
      <c r="CP16" s="88">
        <f t="shared" si="28"/>
        <v>2984.0066179511928</v>
      </c>
      <c r="CQ16" s="87">
        <v>21643</v>
      </c>
      <c r="CR16" s="87">
        <v>7253</v>
      </c>
      <c r="CS16" s="88">
        <f t="shared" si="29"/>
        <v>3439.880188275567</v>
      </c>
      <c r="CT16" s="87">
        <v>24117</v>
      </c>
      <c r="CU16" s="87">
        <v>7011</v>
      </c>
      <c r="CV16" s="88">
        <f t="shared" si="30"/>
        <v>3889.4567757009345</v>
      </c>
      <c r="CW16" s="87">
        <f>INDEX('[2]All Previous Years'!$A$1:$EX$34,MATCH($A16,'[2]All Previous Years'!$A$1:$A$34,0),MATCH(CW$1,'[2]All Previous Years'!$A$1:$EX$1,0))</f>
        <v>26635</v>
      </c>
      <c r="CX16" s="87">
        <f>INDEX('[3]Raw data 16-17'!$B$2:$XA$34,MATCH($A16,'[3]Raw data 16-17'!$A$2:$A$34,0),MATCH(CX$1,'[3]Raw data 16-17'!$B$1:$GU$1,0))</f>
        <v>6848</v>
      </c>
      <c r="CY16" s="88">
        <f t="shared" si="31"/>
        <v>4011.7972618700842</v>
      </c>
      <c r="CZ16" s="32">
        <f>INDEX([4]Sheet1!$A$1:$CJ$34, MATCH($A16, [4]Sheet1!$A$1:$A$34, 0), MATCH(CZ$1, [4]Sheet1!$A$1:$CJ$1, 0))</f>
        <v>27545</v>
      </c>
      <c r="DA16" s="32">
        <f>INDEX('[5]Finance Indicators'!$A$2:$BO$35,MATCH($A16,'[5]Finance Indicators'!$A$2:$A$35,0),MATCH(DA$1,'[5]Finance Indicators'!$A$2:$BO$2,0))</f>
        <v>6866</v>
      </c>
      <c r="DB16" s="132">
        <f>INDEX('[6]Finance Indicators'!$B$3:$BO$35,MATCH($A16,'[6]Finance Indicators'!$A$3:$A$35,0),MATCH(DB$1,'[6]Finance Indicators'!$B$2:$BO$2,0))</f>
        <v>4583.9140534262488</v>
      </c>
      <c r="DC16" s="132">
        <f>INDEX('[6]Finance Indicators'!$B$3:$BO$35,MATCH($A16,'[6]Finance Indicators'!$A$3:$A$35,0),MATCH(DC$1,'[6]Finance Indicators'!$B$2:$BO$2,0))</f>
        <v>31574</v>
      </c>
      <c r="DD16" s="132">
        <f>INDEX('[6]Finance Indicators'!$B$3:$BO$35,MATCH($A16,'[6]Finance Indicators'!$A$3:$A$35,0),MATCH(DD$1,'[6]Finance Indicators'!$B$2:$BO$2,0))</f>
        <v>6888</v>
      </c>
      <c r="DE16" s="132">
        <f t="array" ref="DE16">INDEX('[7]Finance Indicators'!$A$2:$BO$35,MATCH($A16,'[7]Finance Indicators'!$A$2:$A$35,0),MATCH(DE$1,'[7]Finance Indicators'!$A$2:$BO$2,0))</f>
        <v>5602.3936170212774</v>
      </c>
      <c r="DF16" s="132">
        <f t="array" ref="DF16">INDEX('[7]Finance Indicators'!$A$2:$BO$35,MATCH($A16,'[7]Finance Indicators'!$A$2:$A$35,0),MATCH(DF$1,'[7]Finance Indicators'!$A$2:$BO$2,0))</f>
        <v>37917</v>
      </c>
      <c r="DG16" s="132">
        <f t="array" ref="DG16">INDEX('[7]Finance Indicators'!$A$2:$BO$35,MATCH($A16,'[7]Finance Indicators'!$A$2:$A$35,0),MATCH(DG$1,'[7]Finance Indicators'!$A$2:$BO$2,0))</f>
        <v>6768</v>
      </c>
      <c r="DH16" s="127">
        <f>(CD16*100)/Deflators!$B$2</f>
        <v>3218.41613296682</v>
      </c>
      <c r="DI16" s="122">
        <f>(CG16*100)/Deflators!$B$3</f>
        <v>3190.0112004289631</v>
      </c>
      <c r="DJ16" s="122">
        <f>(CJ16*100)/Deflators!$B$4</f>
        <v>3089.3701871708195</v>
      </c>
      <c r="DK16" s="122">
        <f>(CM16*100)/Deflators!$B$5</f>
        <v>3220.9390038643205</v>
      </c>
      <c r="DL16" s="122">
        <f>(CP16*100)/Deflators!$B$6</f>
        <v>3287.8934587716185</v>
      </c>
      <c r="DM16" s="122">
        <f>(CS16*100)/Deflators!$B$7</f>
        <v>3759.5161293510591</v>
      </c>
      <c r="DN16" s="122">
        <f>(CV16*100)/Deflators!$B$8</f>
        <v>4148.2052248032624</v>
      </c>
      <c r="DO16" s="122">
        <f>(CY16*100)/Deflators!$B$9</f>
        <v>4204.6498334563075</v>
      </c>
      <c r="DP16" s="122">
        <f>(DB16*100)/Deflators!$B$10</f>
        <v>4695.9055304454596</v>
      </c>
      <c r="DQ16" s="247">
        <f>(DE16*100)/Deflators!$B$11</f>
        <v>5602.3936170212774</v>
      </c>
      <c r="DR16" s="119">
        <v>48</v>
      </c>
      <c r="DS16" s="122">
        <f>INDEX('[3]5+ Awards at Level 5 &amp; Level 6'!$A$2:$G$35,MATCH($A16,'[3]5+ Awards at Level 5 &amp; Level 6'!$A$2:$A$35,0),MATCH(DS$1,'[3]5+ Awards at Level 5 &amp; Level 6'!$A$2:$G$2,0))</f>
        <v>49</v>
      </c>
      <c r="DT16" s="125">
        <f>INDEX('[8]Breadth and Depth cohort'!$X$1:$AH$36,MATCH($A16,'[8]Breadth and Depth cohort'!$X$1:$X$36,0),MATCH(DT$1,'[8]Breadth and Depth cohort'!$X$1:$AH$1,0))</f>
        <v>52</v>
      </c>
      <c r="DU16" s="125">
        <f>INDEX('[9]Breadth and Depth cohort'!$U$1:$AC$36,MATCH($A16,'[9]Breadth and Depth cohort'!$U$1:$U$36,0),MATCH(DU$1,'[9]Breadth and Depth cohort'!$U$1:$AC$1,0))</f>
        <v>53</v>
      </c>
      <c r="DV16" s="125">
        <f>INDEX([10]Extraction!$G$3:$Q$36,MATCH($A16,[10]Extraction!$Q$3:$Q$36,0),MATCH(DV$1,[10]Extraction!$G$3:$Q$3,0))</f>
        <v>56</v>
      </c>
      <c r="DW16" s="125">
        <f>INDEX([10]Extraction!$G$3:$Q$36,MATCH($A16,[10]Extraction!$Q$3:$Q$36,0),MATCH(DW$1,[10]Extraction!$G$3:$Q$3,0))</f>
        <v>55</v>
      </c>
      <c r="DX16" s="125">
        <f>INDEX([10]Extraction!$G$3:$Q$36,MATCH($A16,[10]Extraction!$Q$3:$Q$36,0),MATCH(DX$1,[10]Extraction!$G$3:$Q$3,0))</f>
        <v>57</v>
      </c>
      <c r="DY16" s="125">
        <f>INDEX([10]Extraction!$G$3:$Q$36,MATCH($A16,[10]Extraction!$Q$3:$Q$36,0),MATCH(DY$1,[10]Extraction!$G$3:$Q$3,0))</f>
        <v>57</v>
      </c>
      <c r="DZ16" s="241">
        <f>INDEX('[11]1920 Collected Indicators'!$A$3:$CV$36,MATCH($A16,'[11]1920 Collected Indicators'!$A$3:$A$36,0),MATCH(DZ$1,'[11]1920 Collected Indicators'!$A$3:$CV$3,0))</f>
        <v>58</v>
      </c>
      <c r="EA16" s="119">
        <v>23</v>
      </c>
      <c r="EB16" s="122">
        <f>INDEX('[3]5+ Awards at Level 5 &amp; Level 6'!$I$2:$M$35,MATCH($A16,'[3]5+ Awards at Level 5 &amp; Level 6'!$A$2:$A$35,0),MATCH(EB$1,'[3]5+ Awards at Level 5 &amp; Level 6'!$I$2:$M$2,0))</f>
        <v>24</v>
      </c>
      <c r="EC16" s="125">
        <f>INDEX('[8]Breadth and Depth cohort'!$X$1:$AH$36,MATCH($A16,'[8]Breadth and Depth cohort'!$X$1:$X$36,0),MATCH(EC$1,'[8]Breadth and Depth cohort'!$X$1:$AH$1,0))</f>
        <v>27</v>
      </c>
      <c r="ED16" s="125">
        <f>INDEX('[9]Breadth and Depth cohort'!$U$1:$AC$36,MATCH($A16,'[9]Breadth and Depth cohort'!$U$1:$U$36,0),MATCH(ED$1,'[9]Breadth and Depth cohort'!$U$1:$AC$1,0))</f>
        <v>27</v>
      </c>
      <c r="EE16" s="125">
        <f>INDEX([10]Extraction!$G$3:$Q$36,MATCH($A16,[10]Extraction!$Q$3:$Q$36,0),MATCH(EE$1,[10]Extraction!$G$3:$Q$3,0))</f>
        <v>30</v>
      </c>
      <c r="EF16" s="125">
        <f>INDEX([10]Extraction!$G$3:$Q$36,MATCH($A16,[10]Extraction!$Q$3:$Q$36,0),MATCH(EF$1,[10]Extraction!$G$3:$Q$3,0))</f>
        <v>28</v>
      </c>
      <c r="EG16" s="125">
        <f>INDEX([10]Extraction!$G$3:$Q$36,MATCH($A16,[10]Extraction!$Q$3:$Q$36,0),MATCH(EG$1,[10]Extraction!$G$3:$Q$3,0))</f>
        <v>29</v>
      </c>
      <c r="EH16" s="120">
        <f>INDEX([10]Extraction!$G$3:$Q$36,MATCH($A16,[10]Extraction!$Q$3:$Q$36,0),MATCH(EH$1,[10]Extraction!$G$3:$Q$3,0))</f>
        <v>30</v>
      </c>
      <c r="EI16" s="126">
        <f>INDEX('[11]1920 Collected Indicators'!$A$3:$CV$36,MATCH($A16,'[11]1920 Collected Indicators'!$A$3:$A$36,0),MATCH(EI$1,'[11]1920 Collected Indicators'!$A$3:$CV$3,0))</f>
        <v>31</v>
      </c>
      <c r="EJ16" s="127">
        <v>26</v>
      </c>
      <c r="EK16" s="122">
        <f>INDEX('[3]Deprived 5+ Awards'!$A$2:$K$35,MATCH($A16,'[3]Deprived 5+ Awards'!$A$2:$A$35,0),MATCH(EK$1,'[3]Deprived 5+ Awards'!$A$2:$K$2,0))</f>
        <v>28</v>
      </c>
      <c r="EL16" s="125">
        <f>INDEX('[12]2014'!$S$1:$U$35,MATCH($A16,'[12]2014'!$S$1:$S$35,0),MATCH(EL$1,'[12]2014'!$S$1:$U$1,0))</f>
        <v>32</v>
      </c>
      <c r="EM16" s="125">
        <f>INDEX('[12]2015'!$S$1:$U$35,MATCH($A16,'[12]2015'!$S$1:$S$35,0),MATCH(EM$1,'[12]2015'!$S$1:$U$1,0))</f>
        <v>33</v>
      </c>
      <c r="EN16" s="125">
        <f>INDEX([13]Extraction!$B$2:$L$35,MATCH($A16,[13]Extraction!$L$2:$L$35,0),MATCH(EN$1,[13]Extraction!$B$2:$L$2,0))</f>
        <v>37</v>
      </c>
      <c r="EO16" s="125">
        <f>INDEX([13]Extraction!$B$2:$L$35,MATCH($A16,[13]Extraction!$L$2:$L$35,0),MATCH(EO$1,[13]Extraction!$B$2:$L$2,0))</f>
        <v>38</v>
      </c>
      <c r="EP16" s="122">
        <f>INDEX([13]Extraction!$B$2:$L$35,MATCH($A16,[13]Extraction!$L$2:$L$35,0),MATCH(EP$1,[13]Extraction!$B$2:$L$2,0))</f>
        <v>37</v>
      </c>
      <c r="EQ16" s="122">
        <f>INDEX([13]Extraction!$B$2:$L$35,MATCH($A16,[13]Extraction!$L$2:$L$35,0),MATCH(EQ$1,[13]Extraction!$B$2:$L$2,0))</f>
        <v>36</v>
      </c>
      <c r="ER16" s="337">
        <f>INDEX('[11]1920 Collected Indicators'!$A$3:$CV$36,MATCH($A16,'[11]1920 Collected Indicators'!$A$3:$A$36,0),MATCH(ER$1,'[11]1920 Collected Indicators'!$A$3:$CV$3,0))</f>
        <v>38</v>
      </c>
      <c r="ES16" s="124">
        <v>8</v>
      </c>
      <c r="ET16" s="122">
        <f>INDEX('[3]Deprived 5+ Awards'!$A$2:$K$35,MATCH($A16,'[3]Deprived 5+ Awards'!$A$2:$A$35,0),MATCH(ET$1,'[3]Deprived 5+ Awards'!$A$2:$K$2,0))</f>
        <v>7</v>
      </c>
      <c r="EU16" s="125">
        <f>INDEX('[12]2014'!$S$1:$U$35,MATCH($A16,'[12]2014'!$S$1:$S$35,0),MATCH(EU$1,'[12]2014'!$S$1:$U$1,0))</f>
        <v>12</v>
      </c>
      <c r="EV16" s="125">
        <f>INDEX('[12]2015'!$S$1:$U$35,MATCH($A16,'[12]2015'!$S$1:$S$35,0),MATCH(EV$1,'[12]2015'!$S$1:$U$1,0))</f>
        <v>11</v>
      </c>
      <c r="EW16" s="125">
        <f>INDEX([13]Extraction!$B$2:$L$35,MATCH($A16,[13]Extraction!$L$2:$L$35,0),MATCH(EW$1,[13]Extraction!$B$2:$L$2,0))</f>
        <v>14</v>
      </c>
      <c r="EX16" s="125">
        <f>INDEX([13]Extraction!$B$2:$L$35,MATCH($A16,[13]Extraction!$L$2:$L$35,0),MATCH(EX$1,[13]Extraction!$B$2:$L$2,0))</f>
        <v>14</v>
      </c>
      <c r="EY16" s="122">
        <f>INDEX([13]Extraction!$B$2:$L$35,MATCH($A16,[13]Extraction!$L$2:$L$35,0),MATCH(EY$1,[13]Extraction!$B$2:$L$2,0))</f>
        <v>12</v>
      </c>
      <c r="EZ16" s="122">
        <f>INDEX([13]Extraction!$B$2:$L$35,MATCH($A16,[13]Extraction!$L$2:$L$35,0),MATCH(EZ$1,[13]Extraction!$B$2:$L$2,0))</f>
        <v>13</v>
      </c>
      <c r="FA16" s="340">
        <f>INDEX('[11]1920 Collected Indicators'!$A$3:$CV$36,MATCH($A16,'[11]1920 Collected Indicators'!$A$3:$A$36,0),MATCH(FA$1,'[11]1920 Collected Indicators'!$A$3:$CV$3,0))</f>
        <v>15</v>
      </c>
      <c r="FB16" s="119">
        <v>3998.0443285528027</v>
      </c>
      <c r="FC16" s="87">
        <v>12266</v>
      </c>
      <c r="FD16" s="87">
        <v>59</v>
      </c>
      <c r="FE16" s="88">
        <v>3905.5631868131868</v>
      </c>
      <c r="FF16" s="87">
        <v>11373</v>
      </c>
      <c r="FG16" s="87">
        <v>56</v>
      </c>
      <c r="FH16" s="88">
        <v>2809.0824837812788</v>
      </c>
      <c r="FI16" s="87">
        <v>12124</v>
      </c>
      <c r="FJ16" s="87">
        <v>83</v>
      </c>
      <c r="FK16" s="88">
        <v>3080.1599390708298</v>
      </c>
      <c r="FL16" s="87">
        <v>16177</v>
      </c>
      <c r="FM16" s="87">
        <v>101</v>
      </c>
      <c r="FN16" s="88">
        <v>3020.0433369447451</v>
      </c>
      <c r="FO16" s="39">
        <v>22300</v>
      </c>
      <c r="FP16" s="39">
        <v>142</v>
      </c>
      <c r="FQ16" s="88">
        <v>4543.356643356643</v>
      </c>
      <c r="FR16" s="87">
        <v>25988</v>
      </c>
      <c r="FS16" s="87">
        <v>110</v>
      </c>
      <c r="FT16" s="88">
        <f t="shared" si="32"/>
        <v>3167.2771672771673</v>
      </c>
      <c r="FU16" s="87">
        <f>INDEX('[2]All Previous Years'!$A$1:$EX$34,MATCH($A16,'[2]All Previous Years'!$A$1:$A$34,0),MATCH(FU$1,'[2]All Previous Years'!$A$1:$EX$1,0))</f>
        <v>20752</v>
      </c>
      <c r="FV16" s="88">
        <f>INDEX('[3]Raw data 16-17'!$B$2:$XA$34,MATCH($A16,'[3]Raw data 16-17'!$A$2:$A$34,0),MATCH(FV$1,'[3]Raw data 16-17'!$B$1:$GU$1,0))</f>
        <v>126</v>
      </c>
      <c r="FW16" s="88">
        <f t="shared" si="33"/>
        <v>3589.9882560187903</v>
      </c>
      <c r="FX16" s="39">
        <f>INDEX([4]Sheet1!$A$1:$CJ$34, MATCH($A16, [4]Sheet1!$A$1:$A$34, 0), MATCH(FX$1, [4]Sheet1!$A$1:$CJ$1, 0))</f>
        <v>24455</v>
      </c>
      <c r="FY16" s="39">
        <f>INDEX('[5]Finance Indicators'!$A$2:$BO$35,MATCH($A16,'[5]Finance Indicators'!$A$2:$A$35,0),MATCH(FY$1,'[5]Finance Indicators'!$A$2:$BO$2,0))</f>
        <v>131</v>
      </c>
      <c r="FZ16" s="132">
        <f>INDEX('[6]Finance Indicators'!$B$3:$BO$35,MATCH($A16,'[6]Finance Indicators'!$A$3:$A$35,0),MATCH(FZ$1,'[6]Finance Indicators'!$B$2:$BO$2,0))</f>
        <v>3934.2709529276694</v>
      </c>
      <c r="GA16" s="132">
        <f>INDEX('[6]Finance Indicators'!$B$3:$BO$35,MATCH($A16,'[6]Finance Indicators'!$A$3:$A$35,0),MATCH(GA$1,'[6]Finance Indicators'!$B$2:$BO$2,0))</f>
        <v>27414</v>
      </c>
      <c r="GB16" s="132">
        <f>INDEX('[6]Finance Indicators'!$B$3:$BO$35,MATCH($A16,'[6]Finance Indicators'!$A$3:$A$35,0),MATCH(GB$1,'[6]Finance Indicators'!$B$2:$BO$2,0))</f>
        <v>134</v>
      </c>
      <c r="GC16" s="132" t="str">
        <f t="array" ref="GC16">INDEX('[7]Finance Indicators'!$A$2:$BO$35,MATCH($A16,'[7]Finance Indicators'!$A$2:$A$35,0),MATCH(GC$1,'[7]Finance Indicators'!$A$2:$BO$2,0))</f>
        <v>dna</v>
      </c>
      <c r="GD16" s="132">
        <f t="array" ref="GD16">INDEX('[7]Finance Indicators'!$A$2:$BO$35,MATCH($A16,'[7]Finance Indicators'!$A$2:$A$35,0),MATCH(GD$1,'[7]Finance Indicators'!$A$2:$BO$2,0))</f>
        <v>27957</v>
      </c>
      <c r="GE16" s="238" t="str">
        <f t="array" ref="GE16">INDEX('[7]Finance Indicators'!$A$2:$BO$35,MATCH($A16,'[7]Finance Indicators'!$A$2:$A$35,0),MATCH(GE$1,'[7]Finance Indicators'!$A$2:$BO$2,0))</f>
        <v>dna</v>
      </c>
      <c r="GF16" s="128">
        <f>(FB16*100)/Deflators!$B$2</f>
        <v>4709.7901746393964</v>
      </c>
      <c r="GG16" s="125">
        <f>(FE16*100)/Deflators!$B$3</f>
        <v>4532.1314996763113</v>
      </c>
      <c r="GH16" s="125">
        <f>(FH16*100)/Deflators!$B$4</f>
        <v>3194.4288292788024</v>
      </c>
      <c r="GI16" s="125">
        <f>(FK16*100)/Deflators!$B$5</f>
        <v>3440.6362602123422</v>
      </c>
      <c r="GJ16" s="125">
        <f>(FN16*100)/Deflators!$B$6</f>
        <v>3327.6001041730424</v>
      </c>
      <c r="GK16" s="125">
        <f>(FQ16*100)/Deflators!$B$7</f>
        <v>4965.5283461068184</v>
      </c>
      <c r="GL16" s="125">
        <f>(FT16*100)/Deflators!$B$8</f>
        <v>3377.982183985443</v>
      </c>
      <c r="GM16" s="125">
        <f>(FW16*100)/Deflators!$B$9</f>
        <v>3762.5638928082813</v>
      </c>
      <c r="GN16" s="125">
        <f>IFERROR((FZ16*100)/Deflators!$B$10,"dna")</f>
        <v>4030.3907339438115</v>
      </c>
      <c r="GO16" s="125" t="str">
        <f>IFERROR((GC16*100)/Deflators!$B$11,"dna")</f>
        <v>dna</v>
      </c>
      <c r="GP16" s="121">
        <v>246.47603705195328</v>
      </c>
      <c r="GQ16" s="87">
        <v>9792</v>
      </c>
      <c r="GR16" s="87">
        <v>764</v>
      </c>
      <c r="GS16" s="88">
        <v>266.00558390295561</v>
      </c>
      <c r="GT16" s="87">
        <v>11052</v>
      </c>
      <c r="GU16" s="87">
        <v>799</v>
      </c>
      <c r="GV16" s="88">
        <v>306.57112216047574</v>
      </c>
      <c r="GW16" s="87">
        <v>12578</v>
      </c>
      <c r="GX16" s="87">
        <v>789</v>
      </c>
      <c r="GY16" s="88">
        <v>336.53846153846155</v>
      </c>
      <c r="GZ16" s="87">
        <v>14560</v>
      </c>
      <c r="HA16" s="87">
        <v>832</v>
      </c>
      <c r="HB16" s="88">
        <v>365.53741377804943</v>
      </c>
      <c r="HC16" s="87">
        <v>16746</v>
      </c>
      <c r="HD16" s="87">
        <v>881</v>
      </c>
      <c r="HE16" s="88">
        <v>384.35043716329591</v>
      </c>
      <c r="HF16" s="87">
        <v>17408</v>
      </c>
      <c r="HG16" s="87">
        <v>871</v>
      </c>
      <c r="HH16" s="88">
        <f t="shared" si="34"/>
        <v>410.75131975867265</v>
      </c>
      <c r="HI16" s="87">
        <f>INDEX('[2]All Previous Years'!$A$1:$EX$34,MATCH($A16,'[2]All Previous Years'!$A$1:$A$34,0),MATCH(HI$1,'[2]All Previous Years'!$A$1:$EX$1,0))</f>
        <v>17429</v>
      </c>
      <c r="HJ16" s="32">
        <f>INDEX('[3]Raw data 16-17'!$B$2:$XA$34,MATCH($A16,'[3]Raw data 16-17'!$A$2:$A$34,0),MATCH(HJ$1,'[3]Raw data 16-17'!$B$1:$GU$1,0))</f>
        <v>816</v>
      </c>
      <c r="HK16" s="88">
        <f t="shared" si="35"/>
        <v>433.21462488129151</v>
      </c>
      <c r="HL16" s="32">
        <f>INDEX([4]Sheet1!$A$1:$CJ$34, MATCH($A16, [4]Sheet1!$A$1:$A$34, 0), MATCH(HL$1, [4]Sheet1!$A$1:$CJ$1, 0))</f>
        <v>18247</v>
      </c>
      <c r="HM16" s="32">
        <f>INDEX('[5]Finance Indicators'!$A$2:$BO$35,MATCH($A16,'[5]Finance Indicators'!$A$2:$A$35,0),MATCH(HM$1,'[5]Finance Indicators'!$A$2:$BO$2,0))</f>
        <v>810</v>
      </c>
      <c r="HN16" s="132">
        <f>INDEX('[6]Finance Indicators'!$B$3:$BO$35,MATCH($A16,'[6]Finance Indicators'!$A$3:$A$35,0),MATCH(HN$1,'[6]Finance Indicators'!$B$2:$BO$2,0))</f>
        <v>472.0301546144243</v>
      </c>
      <c r="HO16" s="132">
        <f>INDEX('[6]Finance Indicators'!$B$3:$BO$35,MATCH($A16,'[6]Finance Indicators'!$A$3:$A$35,0),MATCH(HO$1,'[6]Finance Indicators'!$B$2:$BO$2,0))</f>
        <v>19661</v>
      </c>
      <c r="HP16" s="132">
        <f>INDEX('[6]Finance Indicators'!$B$3:$BO$35,MATCH($A16,'[6]Finance Indicators'!$A$3:$A$35,0),MATCH(HP$1,'[6]Finance Indicators'!$B$2:$BO$2,0))</f>
        <v>801</v>
      </c>
      <c r="HQ16" s="132" t="str">
        <f t="array" ref="HQ16">INDEX('[7]Finance Indicators'!$A$2:$BO$35,MATCH($A16,'[7]Finance Indicators'!$A$2:$A$35,0),MATCH(HQ$1,'[7]Finance Indicators'!$A$2:$BO$2,0))</f>
        <v>dna</v>
      </c>
      <c r="HR16" s="238">
        <f t="array" ref="HR16">INDEX('[7]Finance Indicators'!$A$2:$BO$35,MATCH($A16,'[7]Finance Indicators'!$A$2:$A$35,0),MATCH(HR$1,'[7]Finance Indicators'!$A$2:$BO$2,0))</f>
        <v>20808</v>
      </c>
      <c r="HS16" s="238" t="str">
        <f t="array" ref="HS16">INDEX('[7]Finance Indicators'!$A$2:$BO$35,MATCH($A16,'[7]Finance Indicators'!$A$2:$A$35,0),MATCH(HS$1,'[7]Finance Indicators'!$A$2:$BO$2,0))</f>
        <v>dna</v>
      </c>
      <c r="HT16" s="128">
        <f>(GP16*100)/Deflators!$B$2</f>
        <v>290.35456393039686</v>
      </c>
      <c r="HU16" s="125">
        <f>(GS16*100)/Deflators!$B$3</f>
        <v>308.68077873298557</v>
      </c>
      <c r="HV16" s="125">
        <f>(GV16*100)/Deflators!$B$4</f>
        <v>348.62615694200787</v>
      </c>
      <c r="HW16" s="125">
        <f>(GY16*100)/Deflators!$B$5</f>
        <v>375.92412622397944</v>
      </c>
      <c r="HX16" s="125">
        <f>(HB16*100)/Deflators!$B$6</f>
        <v>402.76320584112085</v>
      </c>
      <c r="HY16" s="125">
        <f>(HE16*100)/Deflators!$B$7</f>
        <v>420.0645338647434</v>
      </c>
      <c r="HZ16" s="125">
        <f>(HH16*100)/Deflators!$B$8</f>
        <v>438.07679811808629</v>
      </c>
      <c r="IA16" s="125">
        <f>(HK16*100)/Deflators!$B$9</f>
        <v>454.03984335660732</v>
      </c>
      <c r="IB16" s="125">
        <f>IFERROR((HN16*100)/Deflators!$B$10,"dna")</f>
        <v>483.5625161719808</v>
      </c>
      <c r="IC16" s="125" t="str">
        <f>IFERROR((HQ16*100)/Deflators!$B$11,"dna")</f>
        <v>dna</v>
      </c>
      <c r="ID16" s="121">
        <v>92.8311057108141</v>
      </c>
      <c r="IE16" s="88">
        <v>93.450292397660817</v>
      </c>
      <c r="IF16" s="88">
        <v>90.481651376146786</v>
      </c>
      <c r="IG16" s="88">
        <v>89.174705251875679</v>
      </c>
      <c r="IH16" s="88">
        <v>86.119257086999028</v>
      </c>
      <c r="II16" s="88">
        <v>88.786952089704386</v>
      </c>
      <c r="IJ16" s="88">
        <f>INDEX('[3]Raw data 16-17'!$B$2:$XA$34,MATCH($A16,'[3]Raw data 16-17'!$A$2:$A$34,0),MATCH(IJ$1,'[3]Raw data 16-17'!$B$1:$GU$1,0))</f>
        <v>86.624203821656053</v>
      </c>
      <c r="IK16" s="88">
        <f>INDEX('[14]1718 Collected Indicators'!$A$3:$CH$36,MATCH($A16,'[14]1718 Collected Indicators'!$A$3:$A$36,0),MATCH(IK$1,'[14]1718 Collected Indicators'!$A$3:$CH$3,0))</f>
        <v>86.078639744952184</v>
      </c>
      <c r="IL16" s="120">
        <f>INDEX('[15]1819 Collected Indicators'!$A$3:$CV$36,MATCH($A16,'[15]1819 Collected Indicators'!$A$3:$A$36,0),MATCH(IL$1,'[15]1819 Collected Indicators'!$A$3:$CV$3,0))</f>
        <v>85.668449197860966</v>
      </c>
      <c r="IM16" s="120" t="str">
        <f>INDEX('[11]1920 Collected Indicators'!$A$3:$CV$36,MATCH($A16,'[11]1920 Collected Indicators'!$A$3:$A$36,0),MATCH(IM$1,'[11]1920 Collected Indicators'!$A$3:$CV$3,0))</f>
        <v>dna</v>
      </c>
      <c r="IN16" s="119">
        <v>78.766666666666666</v>
      </c>
      <c r="IO16" s="88">
        <v>76.666666666666671</v>
      </c>
      <c r="IP16" s="88">
        <v>73.333333333333329</v>
      </c>
      <c r="IQ16" s="88">
        <f>INDEX('[16]Raw Data'!$B$2:$BS$34,MATCH($A16,'[16]Raw Data'!$A$2:$A$34,0),MATCH(IQ$1,'[16]Raw Data'!$B$1:$BS$1,0))</f>
        <v>71</v>
      </c>
      <c r="IR16" s="88">
        <f t="shared" si="1"/>
        <v>68</v>
      </c>
      <c r="IS16" s="120">
        <f t="shared" si="1"/>
        <v>65.13333333333334</v>
      </c>
      <c r="IT16" s="120">
        <f t="shared" si="1"/>
        <v>63.800000000000004</v>
      </c>
      <c r="IU16" s="119">
        <v>89.6</v>
      </c>
      <c r="IV16" s="88">
        <v>89.8</v>
      </c>
      <c r="IW16" s="88">
        <v>92.5</v>
      </c>
      <c r="IX16" s="88">
        <v>92.4</v>
      </c>
      <c r="IY16" s="88">
        <v>92.7</v>
      </c>
      <c r="IZ16" s="88">
        <f>INDEX('[3]Raw data 16-17'!$B$2:$BV$34,MATCH($A16,'[3]Raw data 16-17'!$A$2:$A$34,0),MATCH(IZ$1,'[3]Raw data 16-17'!$B$1:$BV$1,0))</f>
        <v>92.7</v>
      </c>
      <c r="JA16" s="88">
        <f>INDEX('[14]1718 Collected Indicators'!$A$3:$CH$36,MATCH($A16,'[14]1718 Collected Indicators'!$A$3:$A$36,0),MATCH(JA$1,'[14]1718 Collected Indicators'!$A$3:$CH$3,0))</f>
        <v>92.5</v>
      </c>
      <c r="JB16" s="120">
        <f>INDEX('[15]1819 Collected Indicators'!$A$3:$CV$36,MATCH($A16,'[15]1819 Collected Indicators'!$A$3:$A$36,0),MATCH(JB$1,'[15]1819 Collected Indicators'!$A$3:$CV$3,0))</f>
        <v>94.415405777166441</v>
      </c>
      <c r="JC16" s="120" t="str">
        <f>INDEX('[11]1920 Collected Indicators'!$A$3:$CV$36,MATCH($A16,'[11]1920 Collected Indicators'!$A$3:$A$36,0),MATCH(JC$1,'[11]1920 Collected Indicators'!$A$3:$CV$3,0))</f>
        <v>dna</v>
      </c>
      <c r="JD16" s="119">
        <v>738.58</v>
      </c>
      <c r="JE16" s="88">
        <v>764.86</v>
      </c>
      <c r="JF16" s="88">
        <f>INDEX('[17]Cohort Attainment'!$O$40:$BR$75,MATCH($A16,'[17]Cohort Attainment'!$O$40:$O$75,0),MATCH(JF$1,'[17]Cohort Attainment'!$O$40:$BR$40,0))</f>
        <v>799.56</v>
      </c>
      <c r="JG16" s="88">
        <f>INDEX('[18]Cohort Attainment'!$Q$40:$AQ$72,MATCH($A16,'[18]Cohort Attainment'!$O$40:$O$72,0),MATCH(JG$1,'[18]Cohort Attainment'!$Q$39:$AO$39,0))</f>
        <v>811.63</v>
      </c>
      <c r="JH16" s="88">
        <f>INDEX('[19]Cohort Attainment'!$BP$3:$BU$36,MATCH($A16,'[19]Cohort Attainment'!$BU$3:$BU$36,0),MATCH(JH$1,'[19]Cohort Attainment'!$BP$36:$BU$36,0))</f>
        <v>834.7</v>
      </c>
      <c r="JI16" s="88">
        <f>INDEX('[19]Cohort Attainment'!$BP$3:$BU$36,MATCH($A16,'[19]Cohort Attainment'!$BU$3:$BU$36,0),MATCH(JI$1,'[19]Cohort Attainment'!$BP$36:$BU$36,0))</f>
        <v>814.85</v>
      </c>
      <c r="JJ16" s="88">
        <f>INDEX('[19]Cohort Attainment'!$BP$3:$BU$36,MATCH($A16,'[19]Cohort Attainment'!$BU$3:$BU$36,0),MATCH(JJ$1,'[19]Cohort Attainment'!$BP$36:$BU$36,0))</f>
        <v>834.11</v>
      </c>
      <c r="JK16" s="88">
        <f>INDEX('[19]Cohort Attainment'!$BP$3:$BU$36,MATCH($A16,'[19]Cohort Attainment'!$BU$3:$BU$36,0),MATCH(JK$1,'[19]Cohort Attainment'!$BP$36:$BU$36,0))</f>
        <v>831.72</v>
      </c>
      <c r="JL16" s="126">
        <f>INDEX('[11]1920 Collected Indicators'!$A$3:$CV$36,MATCH($A16,'[11]1920 Collected Indicators'!$A$3:$A$36,0),MATCH(JL$1,'[11]1920 Collected Indicators'!$A$3:$CV$3,0))</f>
        <v>828.69</v>
      </c>
      <c r="JM16" s="121">
        <v>466</v>
      </c>
      <c r="JN16" s="88">
        <v>476</v>
      </c>
      <c r="JO16" s="88">
        <f>INDEX('[17]Cohort Attainment'!$O$40:$BR$75,MATCH($A16,'[17]Cohort Attainment'!$O$40:$O$75,0),MATCH(JO$1,'[17]Cohort Attainment'!$O$40:$BR$40,0))</f>
        <v>535</v>
      </c>
      <c r="JP16" s="88">
        <f>INDEX('[18]Cohort Attainment'!$Q$40:$AQ$72,MATCH($A16,'[18]Cohort Attainment'!$O$40:$O$72,0),MATCH(JP$1,'[18]Cohort Attainment'!$Q$39:$AO$39,0))</f>
        <v>540</v>
      </c>
      <c r="JQ16" s="88">
        <f>INDEX('[19]Cohort Attainment'!$P$3:$AO$36,MATCH($A16,'[19]Cohort Attainment'!$AO$3:$AO$36,0),MATCH(JQ$1,'[19]Cohort Attainment'!$P$36:$AO$36,0))</f>
        <v>561</v>
      </c>
      <c r="JR16" s="88">
        <f>INDEX('[19]Cohort Attainment'!$P$3:$AO$36,MATCH($A16,'[19]Cohort Attainment'!$AO$3:$AO$36,0),MATCH(JR$1,'[19]Cohort Attainment'!$P$36:$AO$36,0))</f>
        <v>577</v>
      </c>
      <c r="JS16" s="88">
        <f>INDEX('[19]Cohort Attainment'!$P$3:$AO$36,MATCH($A16,'[19]Cohort Attainment'!$AO$3:$AO$36,0),MATCH(JS$1,'[19]Cohort Attainment'!$P$36:$AO$36,0))</f>
        <v>544</v>
      </c>
      <c r="JT16" s="120">
        <f>INDEX('[19]Cohort Attainment'!$P$3:$AO$36,MATCH($A16,'[19]Cohort Attainment'!$AO$3:$AO$36,0),MATCH(JT$1,'[19]Cohort Attainment'!$P$36:$AO$36,0))</f>
        <v>556</v>
      </c>
      <c r="JU16" s="120">
        <f>INDEX('[11]1920 Collected Indicators'!$A$3:$CV$36,MATCH($A16,'[11]1920 Collected Indicators'!$A$3:$A$36,0),MATCH(JU$1,'[11]1920 Collected Indicators'!$A$3:$CV$3,0))</f>
        <v>544</v>
      </c>
      <c r="JV16" s="119">
        <v>572</v>
      </c>
      <c r="JW16" s="88">
        <v>606</v>
      </c>
      <c r="JX16" s="88">
        <f>INDEX('[17]Cohort Attainment'!$O$40:$BR$75,MATCH($A16,'[17]Cohort Attainment'!$O$40:$O$75,0),MATCH(JX$1,'[17]Cohort Attainment'!$O$40:$BR$40,0))</f>
        <v>643</v>
      </c>
      <c r="JY16" s="88">
        <f>INDEX('[18]Cohort Attainment'!$Q$40:$AQ$72,MATCH($A16,'[18]Cohort Attainment'!$O$40:$O$72,0),MATCH(JY$1,'[18]Cohort Attainment'!$Q$39:$AO$39,0))</f>
        <v>666</v>
      </c>
      <c r="JZ16" s="88">
        <f>INDEX('[19]Cohort Attainment'!$P$3:$AO$36,MATCH($A16,'[19]Cohort Attainment'!$AO$3:$AO$36,0),MATCH(JZ$1,'[19]Cohort Attainment'!$P$36:$AO$36,0))</f>
        <v>675</v>
      </c>
      <c r="KA16" s="88">
        <f>INDEX('[19]Cohort Attainment'!$P$3:$AO$36,MATCH($A16,'[19]Cohort Attainment'!$AO$3:$AO$36,0),MATCH(KA$1,'[19]Cohort Attainment'!$P$36:$AO$36,0))</f>
        <v>653</v>
      </c>
      <c r="KB16" s="88">
        <f>INDEX('[19]Cohort Attainment'!$P$3:$AO$36,MATCH($A16,'[19]Cohort Attainment'!$AO$3:$AO$36,0),MATCH(KB$1,'[19]Cohort Attainment'!$P$36:$AO$36,0))</f>
        <v>698</v>
      </c>
      <c r="KC16" s="120">
        <f>INDEX('[19]Cohort Attainment'!$P$3:$AO$36,MATCH($A16,'[19]Cohort Attainment'!$AO$3:$AO$36,0),MATCH(KC$1,'[19]Cohort Attainment'!$P$36:$AO$36,0))</f>
        <v>679</v>
      </c>
      <c r="KD16" s="120">
        <f>INDEX('[11]1920 Collected Indicators'!$A$3:$CV$36,MATCH($A16,'[11]1920 Collected Indicators'!$A$3:$A$36,0),MATCH(KD$1,'[11]1920 Collected Indicators'!$A$3:$CV$3,0))</f>
        <v>705</v>
      </c>
      <c r="KE16" s="119">
        <v>697</v>
      </c>
      <c r="KF16" s="88">
        <v>761</v>
      </c>
      <c r="KG16" s="88">
        <f>INDEX('[17]Cohort Attainment'!$O$40:$BR$75,MATCH($A16,'[17]Cohort Attainment'!$O$40:$O$75,0),MATCH(KG$1,'[17]Cohort Attainment'!$O$40:$BR$40,0))</f>
        <v>771</v>
      </c>
      <c r="KH16" s="88">
        <f>INDEX('[18]Cohort Attainment'!$Q$40:$AQ$72,MATCH($A16,'[18]Cohort Attainment'!$O$40:$O$72,0),MATCH(KH$1,'[18]Cohort Attainment'!$Q$39:$AO$39,0))</f>
        <v>805</v>
      </c>
      <c r="KI16" s="88">
        <f>INDEX('[19]Cohort Attainment'!$P$3:$AO$36,MATCH($A16,'[19]Cohort Attainment'!$AO$3:$AO$36,0),MATCH(KI$1,'[19]Cohort Attainment'!$P$36:$AO$36,0))</f>
        <v>820</v>
      </c>
      <c r="KJ16" s="88">
        <f>INDEX('[19]Cohort Attainment'!$P$3:$AO$36,MATCH($A16,'[19]Cohort Attainment'!$AO$3:$AO$36,0),MATCH(KJ$1,'[19]Cohort Attainment'!$P$36:$AO$36,0))</f>
        <v>807</v>
      </c>
      <c r="KK16" s="88">
        <f>INDEX('[19]Cohort Attainment'!$P$3:$AO$36,MATCH($A16,'[19]Cohort Attainment'!$AO$3:$AO$36,0),MATCH(KK$1,'[19]Cohort Attainment'!$P$36:$AO$36,0))</f>
        <v>837</v>
      </c>
      <c r="KL16" s="120">
        <f>INDEX('[19]Cohort Attainment'!$P$3:$AO$36,MATCH($A16,'[19]Cohort Attainment'!$AO$3:$AO$36,0),MATCH(KL$1,'[19]Cohort Attainment'!$P$36:$AO$36,0))</f>
        <v>839</v>
      </c>
      <c r="KM16" s="120">
        <f>INDEX('[11]1920 Collected Indicators'!$A$3:$CV$36,MATCH($A16,'[11]1920 Collected Indicators'!$A$3:$A$36,0),MATCH(KM$1,'[11]1920 Collected Indicators'!$A$3:$CV$3,0))</f>
        <v>813</v>
      </c>
      <c r="KN16" s="119">
        <v>936</v>
      </c>
      <c r="KO16" s="88">
        <v>877</v>
      </c>
      <c r="KP16" s="88">
        <f>INDEX('[17]Cohort Attainment'!$O$40:$BR$75,MATCH($A16,'[17]Cohort Attainment'!$O$40:$O$75,0),MATCH(KP$1,'[17]Cohort Attainment'!$O$40:$BR$40,0))</f>
        <v>944</v>
      </c>
      <c r="KQ16" s="88">
        <f>INDEX('[18]Cohort Attainment'!$Q$40:$AQ$72,MATCH($A16,'[18]Cohort Attainment'!$O$40:$O$72,0),MATCH(KQ$1,'[18]Cohort Attainment'!$Q$39:$AO$39,0))</f>
        <v>968</v>
      </c>
      <c r="KR16" s="88">
        <f>INDEX('[19]Cohort Attainment'!$P$3:$AO$36,MATCH($A16,'[19]Cohort Attainment'!$AO$3:$AO$36,0),MATCH(KR$1,'[19]Cohort Attainment'!$P$36:$AO$36,0))</f>
        <v>970</v>
      </c>
      <c r="KS16" s="88">
        <f>INDEX('[19]Cohort Attainment'!$P$3:$AO$36,MATCH($A16,'[19]Cohort Attainment'!$AO$3:$AO$36,0),MATCH(KS$1,'[19]Cohort Attainment'!$P$36:$AO$36,0))</f>
        <v>915</v>
      </c>
      <c r="KT16" s="88">
        <f>INDEX('[19]Cohort Attainment'!$P$3:$AO$36,MATCH($A16,'[19]Cohort Attainment'!$AO$3:$AO$36,0),MATCH(KT$1,'[19]Cohort Attainment'!$P$36:$AO$36,0))</f>
        <v>976</v>
      </c>
      <c r="KU16" s="120">
        <f>INDEX('[19]Cohort Attainment'!$P$3:$AO$36,MATCH($A16,'[19]Cohort Attainment'!$AO$3:$AO$36,0),MATCH(KU$1,'[19]Cohort Attainment'!$P$36:$AO$36,0))</f>
        <v>1013</v>
      </c>
      <c r="KV16" s="120">
        <f>INDEX('[11]1920 Collected Indicators'!$A$3:$CV$36,MATCH($A16,'[11]1920 Collected Indicators'!$A$3:$A$36,0),MATCH(KV$1,'[11]1920 Collected Indicators'!$A$3:$CV$3,0))</f>
        <v>995</v>
      </c>
      <c r="KW16" s="119">
        <v>1033</v>
      </c>
      <c r="KX16" s="88">
        <v>1092</v>
      </c>
      <c r="KY16" s="88">
        <f>INDEX('[17]Cohort Attainment'!$O$40:$BR$75,MATCH($A16,'[17]Cohort Attainment'!$O$40:$O$75,0),MATCH(KY$1,'[17]Cohort Attainment'!$O$40:$BR$40,0))</f>
        <v>1120</v>
      </c>
      <c r="KZ16" s="88">
        <f>INDEX('[18]Cohort Attainment'!$Q$40:$AQ$72,MATCH($A16,'[18]Cohort Attainment'!$O$40:$O$72,0),MATCH(KZ$1,'[18]Cohort Attainment'!$Q$39:$AO$39,0))</f>
        <v>1123</v>
      </c>
      <c r="LA16" s="88">
        <f>INDEX('[19]Cohort Attainment'!$P$3:$AO$36,MATCH($A16,'[19]Cohort Attainment'!$AO$3:$AO$36,0),MATCH(LA$1,'[19]Cohort Attainment'!$P$36:$AO$36,0))</f>
        <v>1121</v>
      </c>
      <c r="LB16" s="88">
        <f>INDEX('[19]Cohort Attainment'!$P$3:$AO$36,MATCH($A16,'[19]Cohort Attainment'!$AO$3:$AO$36,0),MATCH(LB$1,'[19]Cohort Attainment'!$P$36:$AO$36,0))</f>
        <v>1125</v>
      </c>
      <c r="LC16" s="88">
        <f>INDEX('[19]Cohort Attainment'!$P$3:$AO$36,MATCH($A16,'[19]Cohort Attainment'!$AO$3:$AO$36,0),MATCH(LC$1,'[19]Cohort Attainment'!$P$36:$AO$36,0))</f>
        <v>1169</v>
      </c>
      <c r="LD16" s="120">
        <f>INDEX('[19]Cohort Attainment'!$P$3:$AO$36,MATCH($A16,'[19]Cohort Attainment'!$AO$3:$AO$36,0),MATCH(LD$1,'[19]Cohort Attainment'!$P$36:$AO$36,0))</f>
        <v>1134</v>
      </c>
      <c r="LE16" s="120">
        <f>INDEX('[11]1920 Collected Indicators'!$A$3:$CV$36,MATCH($A16,'[11]1920 Collected Indicators'!$A$3:$A$36,0),MATCH(LE$1,'[11]1920 Collected Indicators'!$A$3:$CV$3,0))</f>
        <v>1154</v>
      </c>
      <c r="LF16" s="119">
        <v>93.83124556842354</v>
      </c>
      <c r="LG16" s="88" t="str">
        <f>INDEX('[3]Raw data 16-17'!$B$2:$XA$34,MATCH($A16,'[3]Raw data 16-17'!$A$2:$A$34,0),MATCH(LG$1,'[3]Raw data 16-17'!$B$1:$GU$1,0))</f>
        <v>dna</v>
      </c>
      <c r="LH16" s="88" t="str">
        <f>INDEX('[14]1718 Collected Indicators'!$A$3:$CH$36,MATCH($A16,'[14]1718 Collected Indicators'!$A$3:$A$36,0),MATCH(LH$1,'[14]1718 Collected Indicators'!$A$3:$CH$3,0))</f>
        <v>dna</v>
      </c>
      <c r="LI16" s="120">
        <f>INDEX('[15]1819 Collected Indicators'!$A$3:$CV$36,MATCH($A16,'[15]1819 Collected Indicators'!$A$3:$A$36,0),MATCH(LI$1,'[15]1819 Collected Indicators'!$A$3:$CV$3,0))</f>
        <v>74.210611979000006</v>
      </c>
      <c r="LJ16" s="120" t="str">
        <f>INDEX('[11]1920 Collected Indicators'!$A$3:$CV$36,MATCH($A16,'[11]1920 Collected Indicators'!$A$3:$A$36,0),MATCH(LJ$1,'[11]1920 Collected Indicators'!$A$3:$CV$3,0))</f>
        <v>dna</v>
      </c>
      <c r="LK16" s="119">
        <v>88.964018353054826</v>
      </c>
      <c r="LL16" s="88" t="str">
        <f>INDEX('[3]Raw data 16-17'!$B$2:$XA$34,MATCH($A16,'[3]Raw data 16-17'!$A$2:$A$34,0),MATCH(LL$1,'[3]Raw data 16-17'!$B$1:$GU$1,0))</f>
        <v>dna</v>
      </c>
      <c r="LM16" s="88" t="str">
        <f>INDEX('[14]1718 Collected Indicators'!$A$3:$CH$36,MATCH($A16,'[14]1718 Collected Indicators'!$A$3:$A$36,0),MATCH(LM$1,'[14]1718 Collected Indicators'!$A$3:$CH$3,0))</f>
        <v>dna</v>
      </c>
      <c r="LN16" s="120">
        <f>INDEX('[15]1819 Collected Indicators'!$A$3:$CV$36,MATCH($A16,'[15]1819 Collected Indicators'!$A$3:$A$36,0),MATCH(LN$1,'[15]1819 Collected Indicators'!$A$3:$CV$3,0))</f>
        <v>80.17578125</v>
      </c>
      <c r="LO16" s="120" t="str">
        <f>INDEX('[11]1920 Collected Indicators'!$A$3:$CV$36,MATCH($A16,'[11]1920 Collected Indicators'!$A$3:$A$36,0),MATCH(LO$1,'[11]1920 Collected Indicators'!$A$3:$CV$3,0))</f>
        <v>dna</v>
      </c>
      <c r="LP16" s="119">
        <v>85.467217346411971</v>
      </c>
      <c r="LQ16" s="88" t="str">
        <f>INDEX('[3]Raw data 16-17'!$B$2:$XA$34,MATCH($A16,'[3]Raw data 16-17'!$A$2:$A$34,0),MATCH(LQ$1,'[3]Raw data 16-17'!$B$1:$GU$1,0))</f>
        <v>dna</v>
      </c>
      <c r="LR16" s="88" t="str">
        <f>INDEX('[14]1718 Collected Indicators'!$A$3:$CH$36,MATCH($A16,'[14]1718 Collected Indicators'!$A$3:$A$36,0),MATCH(LR$1,'[14]1718 Collected Indicators'!$A$3:$CH$3,0))</f>
        <v>dna</v>
      </c>
      <c r="LS16" s="120" t="e">
        <f>INDEX('[15]1819 Collected Indicators'!$A$3:$CV$36,MATCH($A16,'[15]1819 Collected Indicators'!$A$3:$A$36,0),MATCH(LS$1,'[15]1819 Collected Indicators'!$A$3:$CV$3,0))</f>
        <v>#N/A</v>
      </c>
      <c r="LT16" s="120" t="e">
        <f>INDEX('[11]1920 Collected Indicators'!$A$3:$CV$36,MATCH($A16,'[11]1920 Collected Indicators'!$A$3:$A$36,0),MATCH(LT$1,'[11]1920 Collected Indicators'!$A$3:$CV$3,0))</f>
        <v>#N/A</v>
      </c>
      <c r="LU16" s="119">
        <v>93.429449302765306</v>
      </c>
      <c r="LV16" s="88" t="str">
        <f>INDEX('[3]Raw data 16-17'!$B$2:$XA$34,MATCH($A16,'[3]Raw data 16-17'!$A$2:$A$34,0),MATCH(LV$1,'[3]Raw data 16-17'!$B$1:$GU$1,0))</f>
        <v>dna</v>
      </c>
      <c r="LW16" s="88" t="str">
        <f>INDEX('[14]1718 Collected Indicators'!$A$3:$CH$36,MATCH($A16,'[14]1718 Collected Indicators'!$A$3:$A$36,0),MATCH(LW$1,'[14]1718 Collected Indicators'!$A$3:$CH$3,0))</f>
        <v>dna</v>
      </c>
      <c r="LX16" s="120">
        <f>INDEX('[15]1819 Collected Indicators'!$A$3:$CV$36,MATCH($A16,'[15]1819 Collected Indicators'!$A$3:$A$36,0),MATCH(LX$1,'[15]1819 Collected Indicators'!$A$3:$CV$3,0))</f>
        <v>18.487171298000007</v>
      </c>
      <c r="LY16" s="120" t="str">
        <f>INDEX('[11]1920 Collected Indicators'!$A$3:$CV$36,MATCH($A16,'[11]1920 Collected Indicators'!$A$3:$A$36,0),MATCH(LY$1,'[11]1920 Collected Indicators'!$A$3:$CV$3,0))</f>
        <v>dna</v>
      </c>
      <c r="LZ16" s="119">
        <v>86.114465105047088</v>
      </c>
      <c r="MA16" s="88" t="str">
        <f>INDEX('[3]Raw data 16-17'!$B$2:$XA$34,MATCH($A16,'[3]Raw data 16-17'!$A$2:$A$34,0),MATCH(MA$1,'[3]Raw data 16-17'!$B$1:$GU$1,0))</f>
        <v>dna</v>
      </c>
      <c r="MB16" s="88" t="str">
        <f>INDEX('[14]1718 Collected Indicators'!$A$3:$CH$36,MATCH($A16,'[14]1718 Collected Indicators'!$A$3:$A$36,0),MATCH(MB$1,'[14]1718 Collected Indicators'!$A$3:$CH$3,0))</f>
        <v>dna</v>
      </c>
      <c r="MC16" s="120">
        <f>INDEX('[15]1819 Collected Indicators'!$A$3:$CV$36,MATCH($A16,'[15]1819 Collected Indicators'!$A$3:$A$36,0),MATCH(MC$1,'[15]1819 Collected Indicators'!$A$3:$CV$3,0))</f>
        <v>16.451222164000001</v>
      </c>
      <c r="MD16" s="120" t="str">
        <f>INDEX('[11]1920 Collected Indicators'!$A$3:$CV$36,MATCH($A16,'[11]1920 Collected Indicators'!$A$3:$A$36,0),MATCH(MD$1,'[11]1920 Collected Indicators'!$A$3:$CV$3,0))</f>
        <v>dna</v>
      </c>
      <c r="ME16" s="119">
        <v>78.058853897780068</v>
      </c>
      <c r="MF16" s="88" t="str">
        <f>INDEX('[3]Raw data 16-17'!$B$2:$XA$34,MATCH($A16,'[3]Raw data 16-17'!$A$2:$A$34,0),MATCH(MF$1,'[3]Raw data 16-17'!$B$1:$GU$1,0))</f>
        <v>dna</v>
      </c>
      <c r="MG16" s="88" t="str">
        <f>INDEX('[14]1718 Collected Indicators'!$A$3:$CH$36,MATCH($A16,'[14]1718 Collected Indicators'!$A$3:$A$36,0),MATCH(MG$1,'[14]1718 Collected Indicators'!$A$3:$CH$3,0))</f>
        <v>dna</v>
      </c>
      <c r="MH16" s="120" t="e">
        <f>INDEX('[15]1819 Collected Indicators'!$A$3:$CV$36,MATCH($A16,'[15]1819 Collected Indicators'!$A$3:$A$36,0),MATCH(MH$1,'[15]1819 Collected Indicators'!$A$3:$CV$3,0))</f>
        <v>#N/A</v>
      </c>
      <c r="MI16" s="120" t="e">
        <f>INDEX('[11]1920 Collected Indicators'!$A$3:$CV$36,MATCH($A16,'[11]1920 Collected Indicators'!$A$3:$A$36,0),MATCH(MI$1,'[11]1920 Collected Indicators'!$A$3:$CV$3,0))</f>
        <v>#N/A</v>
      </c>
      <c r="MJ16" s="119">
        <v>94.87118884424487</v>
      </c>
      <c r="MK16" s="88" t="str">
        <f>INDEX('[3]Raw data 16-17'!$B$2:$XA$34,MATCH($A16,'[3]Raw data 16-17'!$A$2:$A$34,0),MATCH(MK$1,'[3]Raw data 16-17'!$B$1:$GU$1,0))</f>
        <v>dna</v>
      </c>
      <c r="ML16" s="88" t="str">
        <f>INDEX('[14]1718 Collected Indicators'!$A$3:$CH$36,MATCH($A16,'[14]1718 Collected Indicators'!$A$3:$A$36,0),MATCH(ML$1,'[14]1718 Collected Indicators'!$A$3:$CH$3,0))</f>
        <v>dna</v>
      </c>
      <c r="MM16" s="120" t="str">
        <f>INDEX('[15]1819 Collected Indicators'!$A$3:$CV$36,MATCH($A16,'[15]1819 Collected Indicators'!$A$3:$A$36,0),MATCH(MM$1,'[15]1819 Collected Indicators'!$A$3:$CV$3,0))</f>
        <v>dna</v>
      </c>
      <c r="MN16" s="120" t="str">
        <f>INDEX('[11]1920 Collected Indicators'!$A$3:$CV$36,MATCH($A16,'[11]1920 Collected Indicators'!$A$3:$A$36,0),MATCH(MN$1,'[11]1920 Collected Indicators'!$A$3:$CV$3,0))</f>
        <v>dna</v>
      </c>
      <c r="MO16" s="119">
        <v>92.055059164453041</v>
      </c>
      <c r="MP16" s="88" t="str">
        <f>INDEX('[3]Raw data 16-17'!$B$2:$XA$34,MATCH($A16,'[3]Raw data 16-17'!$A$2:$A$34,0),MATCH(MP$1,'[3]Raw data 16-17'!$B$1:$GU$1,0))</f>
        <v>dna</v>
      </c>
      <c r="MQ16" s="88" t="str">
        <f>INDEX('[14]1718 Collected Indicators'!$A$3:$CH$36,MATCH($A16,'[14]1718 Collected Indicators'!$A$3:$A$36,0),MATCH(MQ$1,'[14]1718 Collected Indicators'!$A$3:$CH$3,0))</f>
        <v>dna</v>
      </c>
      <c r="MR16" s="120" t="str">
        <f>INDEX('[15]1819 Collected Indicators'!$A$3:$CV$36,MATCH($A16,'[15]1819 Collected Indicators'!$A$3:$A$36,0),MATCH(MR$1,'[15]1819 Collected Indicators'!$A$3:$CV$3,0))</f>
        <v>dna</v>
      </c>
      <c r="MS16" s="120" t="str">
        <f>INDEX('[11]1920 Collected Indicators'!$A$3:$CV$36,MATCH($A16,'[11]1920 Collected Indicators'!$A$3:$A$36,0),MATCH(MS$1,'[11]1920 Collected Indicators'!$A$3:$CV$3,0))</f>
        <v>dna</v>
      </c>
      <c r="MT16" s="119">
        <v>87.06763035622096</v>
      </c>
      <c r="MU16" s="88" t="str">
        <f>INDEX('[3]Raw data 16-17'!$B$2:$XA$34,MATCH($A16,'[3]Raw data 16-17'!$A$2:$A$34,0),MATCH(MU$1,'[3]Raw data 16-17'!$B$1:$GU$1,0))</f>
        <v>dna</v>
      </c>
      <c r="MV16" s="88" t="str">
        <f>INDEX('[14]1718 Collected Indicators'!$A$3:$CH$36,MATCH($A16,'[14]1718 Collected Indicators'!$A$3:$A$36,0),MATCH(MV$1,'[14]1718 Collected Indicators'!$A$3:$CH$3,0))</f>
        <v>dna</v>
      </c>
      <c r="MW16" s="120" t="e">
        <f>INDEX('[15]1819 Collected Indicators'!$A$3:$CV$36,MATCH($A16,'[15]1819 Collected Indicators'!$A$3:$A$36,0),MATCH(MW$1,'[15]1819 Collected Indicators'!$A$3:$CV$3,0))</f>
        <v>#N/A</v>
      </c>
      <c r="MX16" s="120" t="e">
        <f>INDEX('[11]1920 Collected Indicators'!$A$3:$CV$36,MATCH($A16,'[11]1920 Collected Indicators'!$A$3:$A$36,0),MATCH(MX$1,'[11]1920 Collected Indicators'!$A$3:$CV$3,0))</f>
        <v>#N/A</v>
      </c>
      <c r="MY16" s="119">
        <v>96.076577641219572</v>
      </c>
      <c r="MZ16" s="88" t="str">
        <f>INDEX('[3]Raw data 16-17'!$B$2:$XA$34,MATCH($A16,'[3]Raw data 16-17'!$A$2:$A$34,0),MATCH(MZ$1,'[3]Raw data 16-17'!$B$1:$GU$1,0))</f>
        <v>dna</v>
      </c>
      <c r="NA16" s="88" t="str">
        <f>INDEX('[14]1718 Collected Indicators'!$A$3:$CH$36,MATCH($A16,'[14]1718 Collected Indicators'!$A$3:$A$36,0),MATCH(NA$1,'[14]1718 Collected Indicators'!$A$3:$CH$3,0))</f>
        <v>dna</v>
      </c>
      <c r="NB16" s="120" t="e">
        <f>INDEX('[15]1819 Collected Indicators'!$A$3:$CV$36,MATCH($A16,'[15]1819 Collected Indicators'!$A$3:$A$36,0),MATCH(NB$1,'[15]1819 Collected Indicators'!$A$3:$CV$3,0))</f>
        <v>#N/A</v>
      </c>
      <c r="NC16" s="183"/>
      <c r="ND16" s="119">
        <v>90.678580053127263</v>
      </c>
      <c r="NE16" s="88" t="str">
        <f>INDEX('[3]Raw data 16-17'!$B$2:$XA$34,MATCH($A16,'[3]Raw data 16-17'!$A$2:$A$34,0),MATCH(NE$1,'[3]Raw data 16-17'!$B$1:$GU$1,0))</f>
        <v>dna</v>
      </c>
      <c r="NF16" s="88" t="str">
        <f>INDEX('[14]1718 Collected Indicators'!$A$3:$CH$36,MATCH($A16,'[14]1718 Collected Indicators'!$A$3:$A$36,0),MATCH(NF$1,'[14]1718 Collected Indicators'!$A$3:$CH$3,0))</f>
        <v>dna</v>
      </c>
      <c r="NG16" s="120" t="e">
        <f>INDEX('[15]1819 Collected Indicators'!$A$3:$CV$36,MATCH($A16,'[15]1819 Collected Indicators'!$A$3:$A$36,0),MATCH(NG$1,'[15]1819 Collected Indicators'!$A$3:$CV$3,0))</f>
        <v>#N/A</v>
      </c>
      <c r="NH16" s="183"/>
      <c r="NI16" s="119">
        <v>83.866804336602996</v>
      </c>
      <c r="NJ16" s="88" t="str">
        <f>INDEX('[3]Raw data 16-17'!$B$2:$XA$34,MATCH($A16,'[3]Raw data 16-17'!$A$2:$A$34,0),MATCH(NJ$1,'[3]Raw data 16-17'!$B$1:$GU$1,0))</f>
        <v>dna</v>
      </c>
      <c r="NK16" s="88" t="str">
        <f>INDEX('[14]1718 Collected Indicators'!$A$3:$CH$36,MATCH($A16,'[14]1718 Collected Indicators'!$A$3:$A$36,0),MATCH(NK$1,'[14]1718 Collected Indicators'!$A$3:$CH$3,0))</f>
        <v>dna</v>
      </c>
      <c r="NL16" s="120" t="e">
        <f>INDEX('[15]1819 Collected Indicators'!$A$3:$CV$36,MATCH($A16,'[15]1819 Collected Indicators'!$A$3:$A$36,0),MATCH(NL$1,'[15]1819 Collected Indicators'!$A$3:$CV$3,0))</f>
        <v>#N/A</v>
      </c>
      <c r="NM16" s="183"/>
      <c r="NN16" s="119">
        <f>INDEX([20]Extraction!$B$2:$I$36,MATCH($A16,[20]Extraction!$I$2:$I$36,0),MATCH(NN$1,[20]Extraction!$B$2:$I$2,0))</f>
        <v>81.411828836195113</v>
      </c>
      <c r="NO16" s="119">
        <f>INDEX([20]Extraction!$B$2:$I$36,MATCH($A16,[20]Extraction!$I$2:$I$36,0),MATCH(NO$1,[20]Extraction!$B$2:$I$2,0))</f>
        <v>81.961225063219942</v>
      </c>
      <c r="NP16" s="119">
        <f>INDEX([20]Extraction!$B$2:$I$36,MATCH($A16,[20]Extraction!$I$2:$I$36,0),MATCH(NP$1,[20]Extraction!$B$2:$I$2,0))</f>
        <v>81.328036322360916</v>
      </c>
      <c r="NQ16" s="119">
        <f>INDEX([20]Extraction!$B$2:$I$36,MATCH($A16,[20]Extraction!$I$2:$I$36,0),MATCH(NQ$1,[20]Extraction!$B$2:$I$2,0))</f>
        <v>81.511891279728133</v>
      </c>
      <c r="NR16" s="119">
        <f>INDEX([20]Extraction!$B$2:$I$36,MATCH($A16,[20]Extraction!$I$2:$I$36,0),MATCH(NR$1,[20]Extraction!$B$2:$I$2,0))</f>
        <v>82.215568862275404</v>
      </c>
      <c r="NS16" s="119">
        <f>INDEX([20]Extraction!$B$2:$I$36,MATCH($A16,[20]Extraction!$I$2:$I$36,0),MATCH(NS$1,[20]Extraction!$B$2:$I$2,0))</f>
        <v>84.606547960941967</v>
      </c>
      <c r="NT16" s="119" t="str">
        <f>INDEX([20]Extraction!$B$2:$I$36,MATCH($A16,[20]Extraction!$I$2:$I$36,0),MATCH(NT$1,[20]Extraction!$B$2:$I$2,0))</f>
        <v>dna</v>
      </c>
      <c r="NU16" s="129">
        <f>INDEX([21]Sheet1!$L$17:$T$50,MATCH($A16,[21]Sheet1!$L$17:$L$50,0),MATCH(NU$1,[21]Sheet1!$L$17:$T$17,0))</f>
        <v>92</v>
      </c>
      <c r="NV16" s="130">
        <f>INDEX([21]Sheet1!$L$17:$T$50,MATCH($A16,[21]Sheet1!$L$17:$L$50,0),MATCH(NV$1,[21]Sheet1!$L$17:$T$17,0))</f>
        <v>90.062111801242239</v>
      </c>
      <c r="NW16" s="130">
        <f>INDEX([21]Sheet1!$L$17:$T$50,MATCH($A16,[21]Sheet1!$L$17:$L$50,0),MATCH(NW$1,[21]Sheet1!$L$17:$T$17,0))</f>
        <v>87.341772151898738</v>
      </c>
      <c r="NX16" s="130">
        <f>INDEX([21]Sheet1!$L$17:$T$50,MATCH($A16,[21]Sheet1!$L$17:$L$50,0),MATCH(NX$1,[21]Sheet1!$L$17:$T$17,0))</f>
        <v>87.195121951219505</v>
      </c>
      <c r="NY16" s="130">
        <f>INDEX([21]Sheet1!$L$17:$T$50,MATCH($A16,[21]Sheet1!$L$17:$L$50,0),MATCH(NY$1,[21]Sheet1!$L$17:$T$17,0))</f>
        <v>91.082802547770697</v>
      </c>
      <c r="NZ16" s="130">
        <f>INDEX([21]Sheet1!$L$17:$T$50,MATCH($A16,[21]Sheet1!$L$17:$L$50,0),MATCH(NZ$1,[21]Sheet1!$L$17:$T$17,0))</f>
        <v>92.258064516129039</v>
      </c>
      <c r="OA16" s="130">
        <f>INDEX([21]Sheet1!$L$17:$T$50,MATCH($A16,[21]Sheet1!$L$17:$L$50,0),MATCH(OA$1,[21]Sheet1!$L$17:$T$17,0))</f>
        <v>92.99363057324841</v>
      </c>
      <c r="OB16" s="88">
        <f>INDEX('[14]1718 Collected Indicators'!$A$3:$CH$36,MATCH($A16,'[14]1718 Collected Indicators'!$A$3:$A$36,0),MATCH(OB$1,'[14]1718 Collected Indicators'!$A$3:$CH$3,0))</f>
        <v>94.375</v>
      </c>
      <c r="OC16" s="126">
        <f>INDEX('[15]1819 Collected Indicators'!$A$3:$CV$36,MATCH($A16,'[15]1819 Collected Indicators'!$A$3:$A$36,0),MATCH(OC$1,'[15]1819 Collected Indicators'!$A$3:$CV$3,0))</f>
        <v>93.788819875776397</v>
      </c>
      <c r="OD16" s="120">
        <f>INDEX('[11]1920 Collected Indicators'!$A$3:$CV$36,MATCH($A16,'[11]1920 Collected Indicators'!$A$3:$A$36,0),MATCH(OD$1,'[11]1920 Collected Indicators'!$A$3:$CV$3,0))</f>
        <v>97.5</v>
      </c>
      <c r="OE16" s="121">
        <v>92.6</v>
      </c>
      <c r="OF16" s="88">
        <v>93</v>
      </c>
      <c r="OG16" s="88">
        <v>93.5</v>
      </c>
      <c r="OH16" s="88">
        <f>INDEX('[3]Raw data 16-17'!$A$1:$BV$34,MATCH($A16,'[3]Raw data 16-17'!A$1:A$34,0),MATCH(OH$1,'[3]Raw data 16-17'!$A$1:$BV$1,0))</f>
        <v>93</v>
      </c>
      <c r="OI16" s="121">
        <f>INDEX('[15]1819 Collected Indicators'!$A$3:$CV$36,MATCH($A16,'[15]1819 Collected Indicators'!$A$3:$A$36,0),MATCH(OI$1,'[15]1819 Collected Indicators'!$A$3:$CV$3,0))</f>
        <v>92.558700000000002</v>
      </c>
      <c r="OJ16" s="120" t="str">
        <f>INDEX('[11]1920 Collected Indicators'!$A$3:$CV$36,MATCH($A16,'[11]1920 Collected Indicators'!$A$3:$A$36,0),MATCH(OJ$1,'[11]1920 Collected Indicators'!$A$3:$CV$3,0))</f>
        <v>dna</v>
      </c>
      <c r="OK16" s="119">
        <f>INDEX('[22]All years '!$A$1:$F$34,MATCH($A16,'[22]All years '!$A$1:$A$34,0),MATCH(OK$1,'[22]All years '!$A$1:$F$1,0))</f>
        <v>88.584396711325226</v>
      </c>
      <c r="OL16" s="88">
        <f>INDEX('[22]All years '!$A$1:$F$34,MATCH($A16,'[22]All years '!$A$1:$A$34,0),MATCH(OL$1,'[22]All years '!$A$1:$F$1,0))</f>
        <v>90.362018430989409</v>
      </c>
      <c r="OM16" s="88">
        <f>INDEX('[22]All years '!$A$1:$F$34,MATCH($A16,'[22]All years '!$A$1:$A$34,0),MATCH(OM$1,'[22]All years '!$A$1:$F$1,0))</f>
        <v>85.665452059377571</v>
      </c>
      <c r="ON16" s="88">
        <f>INDEX('[22]All years '!$A$1:$F$34,MATCH($A16,'[22]All years '!$A$1:$A$34,0),MATCH(ON$1,'[22]All years '!$A$1:$F$1,0))</f>
        <v>85.464454943229796</v>
      </c>
      <c r="OO16" s="121">
        <f>INDEX('[22]All years '!$A$1:$F$34,MATCH($A16,'[22]All years '!$A$1:$A$34,0),MATCH(OO$1,'[22]All years '!$A$1:$F$1,0))</f>
        <v>85.665452059377571</v>
      </c>
      <c r="OP16" s="120" t="str">
        <f>INDEX('[11]1920 Collected Indicators'!$A$3:$CV$36,MATCH($A16,'[11]1920 Collected Indicators'!$A$3:$A$36,0),MATCH(OP$1,'[11]1920 Collected Indicators'!$A$3:$CV$3,0))</f>
        <v>dna</v>
      </c>
      <c r="OQ16" s="119">
        <v>38.027606781940037</v>
      </c>
      <c r="OR16" s="88">
        <v>32</v>
      </c>
      <c r="OS16" s="88">
        <v>24.8</v>
      </c>
      <c r="OT16" s="116">
        <f>INDEX('[3]Raw data 16-17'!$B$2:$ACG$34,MATCH($A16,'[3]Raw data 16-17'!$A$2:$A$34,0),MATCH(OT$1,'[3]Raw data 16-17'!$B$1:$MA$1,0))</f>
        <v>24.184385651679921</v>
      </c>
      <c r="OU16" s="133">
        <f>INDEX('[15]1819 Collected Indicators'!$A$3:$CV$36,MATCH($A16,'[15]1819 Collected Indicators'!$A$3:$A$36,0),MATCH(OU$1,'[15]1819 Collected Indicators'!$A$3:$CV$3,0))</f>
        <v>19.321100000000001</v>
      </c>
      <c r="OV16" s="120" t="str">
        <f>INDEX('[11]1920 Collected Indicators'!$A$3:$CV$36,MATCH($A16,'[11]1920 Collected Indicators'!$A$3:$A$36,0),MATCH(OV$1,'[11]1920 Collected Indicators'!$A$3:$CV$3,0))</f>
        <v>dna</v>
      </c>
      <c r="OW16" s="119">
        <f>INDEX('[23]All years '!$A$2:$F$35,MATCH($A16,'[23]All years '!$A$2:$A$35,0),MATCH(OW$1,'[23]All years '!$A$2:$F$2,0))</f>
        <v>326.21082621082621</v>
      </c>
      <c r="OX16" s="88">
        <f>INDEX('[23]All years '!$A$2:$F$35,MATCH($A16,'[23]All years '!$A$2:$A$35,0),MATCH(OX$1,'[23]All years '!$A$2:$F$2,0))</f>
        <v>284.1225626740947</v>
      </c>
      <c r="OY16" s="88">
        <f>INDEX('[23]All years '!$A$2:$F$35,MATCH($A16,'[23]All years '!$A$2:$A$35,0),MATCH(OY$1,'[23]All years '!$A$2:$F$2,0))</f>
        <v>236.21103117505996</v>
      </c>
      <c r="OZ16" s="88">
        <f>INDEX('[23]All years '!$A$2:$F$35,MATCH($A16,'[23]All years '!$A$2:$A$35,0),MATCH(OZ$1,'[23]All years '!$A$2:$F$2,0))</f>
        <v>153.93518518518516</v>
      </c>
      <c r="PA16" s="183">
        <f>INDEX('[23]All years '!$A$2:$F$35,MATCH($A16,'[23]All years '!$A$2:$A$35,0),MATCH(PA$1,'[23]All years '!$A$2:$F$2,0))</f>
        <v>112.33211233211233</v>
      </c>
      <c r="PB16" s="120" t="str">
        <f>INDEX('[11]1920 Collected Indicators'!$A$3:$CV$36,MATCH($A16,'[11]1920 Collected Indicators'!$A$3:$A$36,0),MATCH(PB$1,'[11]1920 Collected Indicators'!$A$3:$CV$3,0))</f>
        <v>dna</v>
      </c>
      <c r="PC16" s="119">
        <v>88.3</v>
      </c>
      <c r="PD16" s="88">
        <f>INDEX('[3]Raw data 16-17'!$B$2:$XA$34,MATCH($A16,'[3]Raw data 16-17'!$A$2:$A$34,0),MATCH(PD$1,'[3]Raw data 16-17'!$B$1:$GU$1,0))</f>
        <v>88.7</v>
      </c>
      <c r="PE16" s="88">
        <f>INDEX('[14]1718 Collected Indicators'!$A$3:$CH$36,MATCH($A16,'[14]1718 Collected Indicators'!$A$3:$A$36,0),MATCH(PE$1,'[14]1718 Collected Indicators'!$A$3:$CH$3,0))</f>
        <v>90.1</v>
      </c>
      <c r="PF16" s="120">
        <f>INDEX('[15]1819 Collected Indicators'!$A$3:$CV$36,MATCH($A16,'[15]1819 Collected Indicators'!$A$3:$A$36,0),MATCH(PF$1,'[15]1819 Collected Indicators'!$A$3:$CV$3,0))</f>
        <v>90.668918918918919</v>
      </c>
      <c r="PG16" s="120">
        <f>INDEX('[11]1920 Collected Indicators'!$A$3:$CV$36,MATCH($A16,'[11]1920 Collected Indicators'!$A$3:$A$36,0),MATCH(PG$1,'[11]1920 Collected Indicators'!$A$3:$CV$3,0))</f>
        <v>91.723248234655074</v>
      </c>
      <c r="PH16" s="129">
        <v>1.5723270440251573</v>
      </c>
      <c r="PI16" s="130">
        <v>5.5427251732101617</v>
      </c>
      <c r="PJ16" s="130">
        <v>8.0459770114942533</v>
      </c>
      <c r="PK16" s="130">
        <v>13.220338983050848</v>
      </c>
      <c r="PL16" s="88">
        <f>INDEX('[3]Raw data 16-17'!$B$2:$BV$34,MATCH($A16,'[3]Raw data 16-17'!$A$2:$A$34,0),MATCH(PL$1,'[3]Raw data 16-17'!$B$1:$BV$1,0))</f>
        <v>6.369426751592357</v>
      </c>
      <c r="PM16" s="130">
        <f>INDEX('[14]1718 Collected Indicators'!$A$3:$CH$36,MATCH($A16,'[14]1718 Collected Indicators'!$A$3:$A$36,0),MATCH(PM$1,'[14]1718 Collected Indicators'!$A$3:$CH$3,0))</f>
        <v>3.6923076923076925</v>
      </c>
      <c r="PN16" s="194">
        <f>INDEX('[15]1819 Collected Indicators'!$A$3:$CV$36,MATCH($A16,'[15]1819 Collected Indicators'!$A$3:$A$36,0),MATCH(PN$1,'[15]1819 Collected Indicators'!$A$3:$CV$3,0))</f>
        <v>10.377358490566039</v>
      </c>
      <c r="PO16" s="120" t="str">
        <f>INDEX('[11]1920 Collected Indicators'!$A$3:$CV$36,MATCH($A16,'[11]1920 Collected Indicators'!$A$3:$A$36,0),MATCH(PO$1,'[11]1920 Collected Indicators'!$A$3:$CV$3,0))</f>
        <v>dna</v>
      </c>
      <c r="PP16" s="119">
        <v>16.28</v>
      </c>
      <c r="PQ16" s="88">
        <v>19.649999999999999</v>
      </c>
      <c r="PR16" s="88">
        <v>24.2</v>
      </c>
      <c r="PS16" s="88">
        <v>24.22</v>
      </c>
      <c r="PT16" s="88">
        <v>28.84</v>
      </c>
      <c r="PU16" s="88">
        <v>25.79</v>
      </c>
      <c r="PV16" s="88">
        <f>INDEX('[3]Raw data 16-17'!$B$2:$XA$34,MATCH($A16,'[3]Raw data 16-17'!$A$2:$A$34,0),MATCH(PV$1,'[3]Raw data 16-17'!$B$1:$GU$1,0))</f>
        <v>26.751592356687897</v>
      </c>
      <c r="PW16" s="88">
        <f>INDEX('[14]1718 Collected Indicators'!$A$3:$CH$36,MATCH($A16,'[14]1718 Collected Indicators'!$A$3:$A$36,0),MATCH(PW$1,'[14]1718 Collected Indicators'!$A$3:$CH$3,0))</f>
        <v>25.079702444208291</v>
      </c>
      <c r="PX16" s="120">
        <f>INDEX('[15]1819 Collected Indicators'!$A$3:$CV$36,MATCH($A16,'[15]1819 Collected Indicators'!$A$3:$A$36,0),MATCH(PX$1,'[15]1819 Collected Indicators'!$A$3:$CV$3,0))</f>
        <v>20.855614973262032</v>
      </c>
      <c r="PY16" s="120" t="str">
        <f>INDEX('[11]1920 Collected Indicators'!$A$3:$CV$36,MATCH($A16,'[11]1920 Collected Indicators'!$A$3:$A$36,0),MATCH(PY$1,'[11]1920 Collected Indicators'!$A$3:$CV$3,0))</f>
        <v>dna</v>
      </c>
      <c r="PZ16" s="119">
        <f t="shared" si="2"/>
        <v>6.4020187972747555</v>
      </c>
      <c r="QA16" s="131">
        <v>58832.184000000008</v>
      </c>
      <c r="QB16" s="131">
        <f t="array" ref="QB16">INDEX('[24]Gross Exp for LGBF'!$A$3:$K$38,MATCH($A16,'[24]Gross Exp for LGBF'!$A$3:$A$38,0),MATCH(QB$1,'[24]Gross Exp for LGBF'!$A$3:$K$3,0))</f>
        <v>918963</v>
      </c>
      <c r="QC16" s="88">
        <f t="shared" si="36"/>
        <v>6.3562427816172038</v>
      </c>
      <c r="QD16" s="87">
        <v>57842</v>
      </c>
      <c r="QE16" s="131">
        <f t="array" ref="QE16">INDEX('[24]Gross Exp for LGBF'!$A$3:$K$38,MATCH($A16,'[24]Gross Exp for LGBF'!$A$3:$A$38,0),MATCH(QE$1,'[24]Gross Exp for LGBF'!$A$3:$K$3,0))</f>
        <v>910003</v>
      </c>
      <c r="QF16" s="116">
        <f t="shared" si="37"/>
        <v>6.4985781121998736</v>
      </c>
      <c r="QG16" s="87">
        <v>59575</v>
      </c>
      <c r="QH16" s="131">
        <f t="array" ref="QH16">INDEX('[24]Gross Exp for LGBF'!$A$3:$K$38,MATCH($A16,'[24]Gross Exp for LGBF'!$A$3:$A$38,0),MATCH(QH$1,'[24]Gross Exp for LGBF'!$A$3:$K$3,0))</f>
        <v>916739</v>
      </c>
      <c r="QI16" s="116">
        <f t="shared" si="38"/>
        <v>6.5036865976570244</v>
      </c>
      <c r="QJ16" s="87">
        <v>61057</v>
      </c>
      <c r="QK16" s="87">
        <f t="array" ref="QK16">INDEX('[24]Gross Exp for LGBF'!$A$3:$K$38,MATCH($A16,'[24]Gross Exp for LGBF'!$A$3:$A$38,0),MATCH(QK$1,'[24]Gross Exp for LGBF'!$A$3:$K$3,0))</f>
        <v>938806</v>
      </c>
      <c r="QL16" s="116">
        <f t="shared" si="39"/>
        <v>6.317398470194389</v>
      </c>
      <c r="QM16" s="87">
        <v>60217</v>
      </c>
      <c r="QN16" s="87">
        <f t="array" ref="QN16">INDEX('[24]Gross Exp for LGBF'!$A$3:$K$38,MATCH($A16,'[24]Gross Exp for LGBF'!$A$3:$A$38,0),MATCH(QN$1,'[24]Gross Exp for LGBF'!$A$3:$K$3,0))</f>
        <v>953193</v>
      </c>
      <c r="QO16" s="116">
        <f t="shared" si="40"/>
        <v>6.6827316657051909</v>
      </c>
      <c r="QP16" s="87">
        <v>67999</v>
      </c>
      <c r="QQ16" s="87">
        <f t="array" ref="QQ16">INDEX('[24]Gross Exp for LGBF'!$A$3:$K$38,MATCH($A16,'[24]Gross Exp for LGBF'!$A$3:$A$38,0),MATCH(QQ$1,'[24]Gross Exp for LGBF'!$A$3:$K$3,0))</f>
        <v>1017533</v>
      </c>
      <c r="QR16" s="116">
        <f t="shared" si="41"/>
        <v>4.961647687938636</v>
      </c>
      <c r="QS16" s="87">
        <f>INDEX('[2]All Previous Years'!$A$1:$EX$34,MATCH($A16,'[2]All Previous Years'!$A$1:$A$34,0),MATCH(QS$1,'[2]All Previous Years'!$A$1:$EX$1,0))</f>
        <v>48378</v>
      </c>
      <c r="QT16" s="87">
        <f t="array" ref="QT16">INDEX('[24]Gross Exp for LGBF'!$A$3:$K$38,MATCH($A16,'[24]Gross Exp for LGBF'!$A$3:$A$38,0),MATCH(QT$1,'[24]Gross Exp for LGBF'!$A$3:$K$3,0))</f>
        <v>975039</v>
      </c>
      <c r="QU16" s="88">
        <f t="shared" si="42"/>
        <v>4.7768774820877162</v>
      </c>
      <c r="QV16" s="32">
        <f>INDEX([4]Sheet1!$A$1:$CJ$34, MATCH($A16, [4]Sheet1!$A$1:$A$34, 0), MATCH(QV$1, [4]Sheet1!$A$1:$CJ$1, 0))</f>
        <v>47476</v>
      </c>
      <c r="QW16" s="32">
        <f t="array" ref="QW16">INDEX('[24]Gross Exp for LGBF'!$A$3:$K$38,MATCH($A16,'[24]Gross Exp for LGBF'!$A$3:$A$38,0),MATCH(QW$1,'[24]Gross Exp for LGBF'!$A$3:$K$3,0))</f>
        <v>993871</v>
      </c>
      <c r="QX16" s="88">
        <f t="shared" si="43"/>
        <v>4.7451236739600393</v>
      </c>
      <c r="QY16" s="88">
        <f>INDEX('[6]Finance Indicators'!$B$3:$BO$35,MATCH($A16,'[6]Finance Indicators'!$A$3:$A$35,0),MATCH(QY$1,'[6]Finance Indicators'!$B$2:$BO$2,0))</f>
        <v>48454</v>
      </c>
      <c r="QZ16" s="88">
        <f t="array" ref="QZ16">INDEX('[24]Gross Exp for LGBF'!$A$3:$K$38,MATCH($A16,'[24]Gross Exp for LGBF'!$A$3:$A$38,0),MATCH(QZ$1,'[24]Gross Exp for LGBF'!$A$3:$K$3,0))</f>
        <v>1021132.5</v>
      </c>
      <c r="RA16" s="250">
        <f t="array" ref="RA16">INDEX('[7]Finance Indicators'!$A$2:$BO$35,MATCH($A16,'[7]Finance Indicators'!$A$2:$A$35,0),MATCH(RA$1,'[7]Finance Indicators'!$A$2:$BO$2,0))</f>
        <v>5.687157128805338</v>
      </c>
      <c r="RB16" s="250">
        <f t="array" ref="RB16">INDEX('[7]Finance Indicators'!$A$2:$BO$35,MATCH($A16,'[7]Finance Indicators'!$A$2:$A$35,0),MATCH(RB$1,'[7]Finance Indicators'!$A$2:$BO$2,0))</f>
        <v>59495</v>
      </c>
      <c r="RC16" s="250">
        <f t="array" ref="RC16">INDEX('[7]Finance Indicators'!$A$2:$BO$35,MATCH($A16,'[7]Finance Indicators'!$A$2:$A$35,0),MATCH(RC$1,'[7]Finance Indicators'!$A$2:$BO$2,0))</f>
        <v>1046129</v>
      </c>
      <c r="RD16" s="115">
        <f>INDEX('[25]Corporate Management'!$B$6:$EY$40,MATCH($A16,'[25]Corporate Management'!$B$6:$B$40,0),MATCH(RD$1,'[25]Corporate Management'!$B$40:$EY$40,0))</f>
        <v>46.080760095011875</v>
      </c>
      <c r="RE16" s="131">
        <f>INDEX('[25]Corporate Management'!$B$6:$EY$40,MATCH($A16,'[25]Corporate Management'!$B$6:$B$40,0),MATCH(RE$1,'[25]Corporate Management'!$B$40:$EY$40,0))</f>
        <v>388</v>
      </c>
      <c r="RF16" s="131">
        <f>INDEX('[25]Corporate Management'!$B$6:$EY$40,MATCH($A16,'[25]Corporate Management'!$B$6:$B$40,0),MATCH(RF$1,'[25]Corporate Management'!$B$40:$EY$40,0))</f>
        <v>842</v>
      </c>
      <c r="RG16" s="116">
        <f>INDEX('[25]Corporate Management'!$B$6:$EY$40,MATCH($A16,'[25]Corporate Management'!$B$6:$B$40,0),MATCH(RG$1,'[25]Corporate Management'!$B$40:$EY$40,0))</f>
        <v>46.969696969696969</v>
      </c>
      <c r="RH16" s="131">
        <f>INDEX('[25]Corporate Management'!$B$6:$EY$40,MATCH($A16,'[25]Corporate Management'!$B$6:$B$40,0),MATCH(RH$1,'[25]Corporate Management'!$B$40:$EY$40,0))</f>
        <v>372</v>
      </c>
      <c r="RI16" s="131">
        <f>INDEX('[25]Corporate Management'!$B$6:$EY$40,MATCH($A16,'[25]Corporate Management'!$B$6:$B$40,0),MATCH(RI$1,'[25]Corporate Management'!$B$40:$EY$40,0))</f>
        <v>792</v>
      </c>
      <c r="RJ16" s="116">
        <f>INDEX('[25]Corporate Management'!$B$6:$EY$40,MATCH($A16,'[25]Corporate Management'!$B$6:$B$40,0),MATCH(RJ$1,'[25]Corporate Management'!$B$40:$EY$40,0))</f>
        <v>48.546144121365359</v>
      </c>
      <c r="RK16" s="131">
        <f>INDEX('[25]Corporate Management'!$B$6:$EY$40,MATCH($A16,'[25]Corporate Management'!$B$6:$B$40,0),MATCH(RK$1,'[25]Corporate Management'!$B$40:$EY$40,0))</f>
        <v>384</v>
      </c>
      <c r="RL16" s="131">
        <f>INDEX('[25]Corporate Management'!$B$6:$EY$40,MATCH($A16,'[25]Corporate Management'!$B$6:$B$40,0),MATCH(RL$1,'[25]Corporate Management'!$B$40:$EY$40,0))</f>
        <v>791</v>
      </c>
      <c r="RM16" s="116">
        <f>INDEX('[26]All Data'!$A$1:$Y$34,MATCH($A16,'[26]All Data'!$A$1:$A$34,0),MATCH(RM$1,'[26]All Data'!$A$1:$Y$1,0))</f>
        <v>49.269588313413017</v>
      </c>
      <c r="RN16" s="131">
        <f>INDEX('[26]All Data'!$A$1:$Y$34,MATCH($A16,'[26]All Data'!$A$1:$A$34,0),MATCH(RN$1,'[26]All Data'!$A$1:$Y$1,0))</f>
        <v>371</v>
      </c>
      <c r="RO16" s="131">
        <f>INDEX('[26]All Data'!$A$1:$Y$34,MATCH($A16,'[26]All Data'!$A$1:$A$34,0),MATCH(RO$1,'[26]All Data'!$A$1:$Y$1,0))</f>
        <v>753</v>
      </c>
      <c r="RP16" s="116">
        <f>INDEX('[27]All Data'!$A$1:$Y$34,MATCH($A16,'[27]All Data'!$A$1:$A$34,0),MATCH(RP$1,'[27]All Data'!$A$1:$Y$1,0))</f>
        <v>50.488021295474717</v>
      </c>
      <c r="RQ16" s="131">
        <f>INDEX('[27]All Data'!$A$1:$Y$34,MATCH($A16,'[27]All Data'!$A$1:$A$34,0),MATCH(RQ$1,'[27]All Data'!$A$1:$Y$1,0))</f>
        <v>569</v>
      </c>
      <c r="RR16" s="131">
        <f>INDEX('[27]All Data'!$A$1:$Y$34,MATCH($A16,'[27]All Data'!$A$1:$A$34,0),MATCH(RR$1,'[27]All Data'!$A$1:$Y$1,0))</f>
        <v>1127</v>
      </c>
      <c r="RS16" s="116">
        <f>INDEX('[28]All Data'!$A$1:$AB$34,MATCH($A16,'[28]All Data'!$A$1:$A$34,0),MATCH(RS$1,'[28]All Data'!$A$1:$AB$1,0))</f>
        <v>50.536193029490619</v>
      </c>
      <c r="RT16" s="131">
        <f>INDEX('[28]All Data'!$A$1:$AB$34,MATCH($A16,'[28]All Data'!$A$1:$A$34,0),MATCH(RT$1,'[28]All Data'!$A$1:$AB$1,0))</f>
        <v>377</v>
      </c>
      <c r="RU16" s="131">
        <f>INDEX('[28]All Data'!$A$1:$AB$34,MATCH($A16,'[28]All Data'!$A$1:$A$34,0),MATCH(RU$1,'[28]All Data'!$A$1:$AB$1,0))</f>
        <v>746</v>
      </c>
      <c r="RV16" s="116">
        <f>INDEX('[29]SPI Raw Data 1617'!$A$3:$AN$37,MATCH($A16,'[29]SPI Raw Data 1617'!$A$3:$A$37,0),MATCH(RV$1,'[29]SPI Raw Data 1617'!$A$37:$AN$37,0))</f>
        <v>51.336898395721931</v>
      </c>
      <c r="RW16" s="131">
        <f>INDEX('[29]SPI Raw Data 1617'!$A$3:$AN$37,MATCH($A16,'[29]SPI Raw Data 1617'!$A$3:$A$37,0),MATCH(RW$1,'[29]SPI Raw Data 1617'!$A$37:$AN$37,0))</f>
        <v>384</v>
      </c>
      <c r="RX16" s="131">
        <f>INDEX('[29]SPI Raw Data 1617'!$A$3:$AN$37,MATCH($A16,'[29]SPI Raw Data 1617'!$A$3:$A$37,0),MATCH(RX$1,'[29]SPI Raw Data 1617'!$A$37:$AN$37,0))</f>
        <v>748</v>
      </c>
      <c r="RY16" s="116">
        <f>INDEX('[30]SPI Raw Data 1718'!$A$3:$AN$37,MATCH($A16,'[30]SPI Raw Data 1718'!$A$3:$A$37,0),MATCH(RY$1,'[30]SPI Raw Data 1718'!$A$37:$AN$37,0))</f>
        <v>54.933333333333337</v>
      </c>
      <c r="RZ16" s="197">
        <f>INDEX('[30]SPI Raw Data 1718'!$A$3:$AN$37,MATCH($A16,'[30]SPI Raw Data 1718'!$A$3:$A$37,0),MATCH(RZ$1,'[30]SPI Raw Data 1718'!$A$37:$AN$37,0))</f>
        <v>412</v>
      </c>
      <c r="SA16" s="197">
        <f>INDEX('[30]SPI Raw Data 1718'!$A$3:$AN$37,MATCH($A16,'[30]SPI Raw Data 1718'!$A$3:$A$37,0),MATCH(SA$1,'[30]SPI Raw Data 1718'!$A$37:$AN$37,0))</f>
        <v>750</v>
      </c>
      <c r="SB16" s="116">
        <f>INDEX('[31]SPI Raw Data 1819'!$A$1:$AN$37,MATCH($A16,'[31]SPI Raw Data 1819'!$A$1:$A$37,0),MATCH(SB$1,'[31]SPI Raw Data 1819'!$A$37:$AN$37,0))</f>
        <v>57.04697986577181</v>
      </c>
      <c r="SC16" s="197">
        <f>INDEX('[31]SPI Raw Data 1819'!$A$1:$AN$37,MATCH($A16,'[31]SPI Raw Data 1819'!$A$1:$A$37,0),MATCH(SC$1,'[31]SPI Raw Data 1819'!$A$37:$AN$37,0))</f>
        <v>425</v>
      </c>
      <c r="SD16" s="225">
        <f>INDEX('[31]SPI Raw Data 1819'!$A$1:$AN$37,MATCH($A16,'[31]SPI Raw Data 1819'!$A$1:$A$37,0),MATCH(SD$1,'[31]SPI Raw Data 1819'!$A$37:$AN$37,0))</f>
        <v>745</v>
      </c>
      <c r="SE16" s="116">
        <f>INDEX('[32]SPI Raw Data 1920'!$A$1:$AN$35, MATCH($A16,'[32]SPI Raw Data 1920'!$A$1:$A$35,0),MATCH(SE$1,'[32]SPI Raw Data 1920'!$A$37:$AN$37,0))</f>
        <v>57.645466847090667</v>
      </c>
      <c r="SF16" s="116">
        <f>INDEX('[32]SPI Raw Data 1920'!$A$1:$AN$35, MATCH($A16,'[32]SPI Raw Data 1920'!$A$1:$A$35,0),MATCH(SF$1,'[32]SPI Raw Data 1920'!$A$37:$AN$37,0))</f>
        <v>426</v>
      </c>
      <c r="SG16" s="116">
        <f>INDEX('[32]SPI Raw Data 1920'!$A$1:$AN$35, MATCH($A16,'[32]SPI Raw Data 1920'!$A$1:$A$35,0),MATCH(SG$1,'[32]SPI Raw Data 1920'!$A$37:$AN$37,0))</f>
        <v>739</v>
      </c>
      <c r="SH16" s="115">
        <f>INDEX('[28]All Data'!$A$1:$AB$34,MATCH($A16,'[28]All Data'!$A$1:$A$34,0),MATCH(SH$1,'[28]All Data'!$A$1:$AB$1,0))</f>
        <v>1.3614703880190575</v>
      </c>
      <c r="SI16" s="135">
        <f>INDEX('[28]All Data'!$A$1:$AB$34,MATCH($A16,'[28]All Data'!$A$1:$A$34,0),MATCH(SI$1,'[28]All Data'!$A$1:$AB$1,0))</f>
        <v>14.49</v>
      </c>
      <c r="SJ16" s="135">
        <f>INDEX('[28]All Data'!$A$1:$AB$34,MATCH($A16,'[28]All Data'!$A$1:$A$34,0),MATCH(SJ$1,'[28]All Data'!$A$1:$AB$1,0))</f>
        <v>14.69</v>
      </c>
      <c r="SK16" s="116">
        <f>INDEX('[29]SPI Raw Data 1617'!$A$3:$AN$37,MATCH($A16,'[29]SPI Raw Data 1617'!$A$3:$A$37,0),MATCH(SK$1,'[29]SPI Raw Data 1617'!$A$37:$AN$37,0))</f>
        <v>2.8701891715590335</v>
      </c>
      <c r="SL16" s="135">
        <f>INDEX('[29]SPI Raw Data 1617'!$A$3:$AN$37,MATCH($A16,'[29]SPI Raw Data 1617'!$A$3:$A$37,0),MATCH(SL$1,'[29]SPI Raw Data 1617'!$A$37:$AN$37,0))</f>
        <v>14.89</v>
      </c>
      <c r="SM16" s="135">
        <f>INDEX('[29]SPI Raw Data 1617'!$A$3:$AN$37,MATCH($A16,'[29]SPI Raw Data 1617'!$A$3:$A$37,0),MATCH(SM$1,'[29]SPI Raw Data 1617'!$A$37:$AN$37,0))</f>
        <v>15.33</v>
      </c>
      <c r="SN16" s="116">
        <f>INDEX('[30]SPI Raw Data 1718'!$A$3:$AN$37,MATCH($A16,'[30]SPI Raw Data 1718'!$A$3:$A$37,0),MATCH(SN$1,'[30]SPI Raw Data 1718'!$A$37:$AN$37,0))</f>
        <v>1.6223231667748195</v>
      </c>
      <c r="SO16" s="135">
        <f>INDEX('[30]SPI Raw Data 1718'!$A$3:$AN$37,MATCH($A16,'[30]SPI Raw Data 1718'!$A$3:$A$37,0),MATCH(SO$1,'[30]SPI Raw Data 1718'!$A$37:$AN$37,0))</f>
        <v>15.16</v>
      </c>
      <c r="SP16" s="135">
        <f>INDEX('[30]SPI Raw Data 1718'!$A$3:$AN$37,MATCH($A16,'[30]SPI Raw Data 1718'!$A$3:$A$37,0),MATCH(SP$1,'[30]SPI Raw Data 1718'!$A$37:$AN$37,0))</f>
        <v>15.41</v>
      </c>
      <c r="SQ16" s="116">
        <f>INDEX('[31]SPI Raw Data 1819'!$A$1:$AN$37,MATCH($A16,'[31]SPI Raw Data 1819'!$A$1:$A$37,0),MATCH(SQ$1,'[31]SPI Raw Data 1819'!$A$37:$AN$37,0))</f>
        <v>1.9290603609209711</v>
      </c>
      <c r="SR16" s="213">
        <f>INDEX('[31]SPI Raw Data 1819'!$A$1:$AN$37,MATCH($A16,'[31]SPI Raw Data 1819'!$A$1:$A$37,0),MATCH(SR$1,'[31]SPI Raw Data 1819'!$A$37:$AN$37,0))</f>
        <v>15.76</v>
      </c>
      <c r="SS16" s="228">
        <f>INDEX('[31]SPI Raw Data 1819'!$A$1:$AN$37,MATCH($A16,'[31]SPI Raw Data 1819'!$A$1:$A$37,0),MATCH(SS$1,'[31]SPI Raw Data 1819'!$A$37:$AN$37,0))</f>
        <v>16.07</v>
      </c>
      <c r="ST16" s="116">
        <f>INDEX('[32]SPI Raw Data 1920'!$A$1:$AN$35, MATCH($A16,'[32]SPI Raw Data 1920'!$A$1:$A$35,0),MATCH(ST$1,'[32]SPI Raw Data 1920'!$A$37:$AN$37,0))</f>
        <v>-0.6505026611472573</v>
      </c>
      <c r="SU16" s="116">
        <f>INDEX('[32]SPI Raw Data 1920'!$A$1:$AN$35, MATCH($A16,'[32]SPI Raw Data 1920'!$A$1:$A$35,0),MATCH(SU$1,'[32]SPI Raw Data 1920'!$A$37:$AN$37,0))</f>
        <v>17.02</v>
      </c>
      <c r="SV16" s="116">
        <f>INDEX('[32]SPI Raw Data 1920'!$A$1:$AN$35, MATCH($A16,'[32]SPI Raw Data 1920'!$A$1:$A$35,0),MATCH(SV$1,'[32]SPI Raw Data 1920'!$A$37:$AN$37,0))</f>
        <v>16.91</v>
      </c>
      <c r="SW16" s="115">
        <f>INDEX('[25]Corporate Management'!$B$6:$EY$40,MATCH($A16,'[25]Corporate Management'!$B$6:$B$40,0),MATCH(SW$1,'[25]Corporate Management'!$B$40:$EY$40,0))</f>
        <v>4.1550158059256033</v>
      </c>
      <c r="SX16" s="131">
        <f>INDEX('[25]Corporate Management'!$B$6:$EY$40,MATCH($A16,'[25]Corporate Management'!$B$6:$B$40,0),MATCH(SX$1,'[25]Corporate Management'!$B$40:$EY$40,0))</f>
        <v>705825</v>
      </c>
      <c r="SY16" s="131">
        <f>INDEX('[25]Corporate Management'!$B$6:$EY$40,MATCH($A16,'[25]Corporate Management'!$B$6:$B$40,0),MATCH(SY$1,'[25]Corporate Management'!$B$40:$EY$40,0))</f>
        <v>169873</v>
      </c>
      <c r="SZ16" s="116">
        <f>INDEX('[25]Corporate Management'!$B$6:$EY$40,MATCH($A16,'[25]Corporate Management'!$B$6:$B$40,0),MATCH(SZ$1,'[25]Corporate Management'!$B$40:$EY$40,0))</f>
        <v>2.9800995900269212</v>
      </c>
      <c r="TA16" s="131">
        <f>INDEX('[25]Corporate Management'!$B$6:$EY$40,MATCH($A16,'[25]Corporate Management'!$B$6:$B$40,0),MATCH(TA$1,'[25]Corporate Management'!$B$40:$EY$40,0))</f>
        <v>508104</v>
      </c>
      <c r="TB16" s="131">
        <f>INDEX('[25]Corporate Management'!$B$6:$EY$40,MATCH($A16,'[25]Corporate Management'!$B$6:$B$40,0),MATCH(TB$1,'[25]Corporate Management'!$B$40:$EY$40,0))</f>
        <v>170499</v>
      </c>
      <c r="TC16" s="116">
        <f>INDEX('[25]Corporate Management'!$B$6:$EY$40,MATCH($A16,'[25]Corporate Management'!$B$6:$B$40,0),MATCH(TC$1,'[25]Corporate Management'!$B$40:$EY$40,0))</f>
        <v>4.102217108414032</v>
      </c>
      <c r="TD16" s="131">
        <f>INDEX('[25]Corporate Management'!$B$6:$EY$40,MATCH($A16,'[25]Corporate Management'!$B$6:$B$40,0),MATCH(TD$1,'[25]Corporate Management'!$B$40:$EY$40,0))</f>
        <v>702357</v>
      </c>
      <c r="TE16" s="131">
        <f>INDEX('[25]Corporate Management'!$B$6:$EY$40,MATCH($A16,'[25]Corporate Management'!$B$6:$B$40,0),MATCH(TE$1,'[25]Corporate Management'!$B$40:$EY$40,0))</f>
        <v>171214</v>
      </c>
      <c r="TF16" s="116">
        <f>INDEX('[26]All Data'!$A$1:$Y$34,MATCH($A16,'[26]All Data'!$A$1:$A$34,0),MATCH(TF$1,'[26]All Data'!$A$1:$Y$1,0))</f>
        <v>5.4540735659978141</v>
      </c>
      <c r="TG16" s="131">
        <f>INDEX('[26]All Data'!$A$1:$Y$34,MATCH($A16,'[26]All Data'!$A$1:$A$34,0),MATCH(TG$1,'[26]All Data'!$A$1:$Y$1,0))</f>
        <v>938297</v>
      </c>
      <c r="TH16" s="131">
        <f>INDEX('[26]All Data'!$A$1:$Y$34,MATCH($A16,'[26]All Data'!$A$1:$A$34,0),MATCH(TH$1,'[26]All Data'!$A$1:$Y$1,0))</f>
        <v>172036</v>
      </c>
      <c r="TI16" s="116">
        <f>INDEX('[27]All Data'!$A$1:$Y$34,MATCH($A16,'[27]All Data'!$A$1:$A$34,0),MATCH(TI$1,'[27]All Data'!$A$1:$Y$1,0))</f>
        <v>4.2846969942383781</v>
      </c>
      <c r="TJ16" s="131">
        <f>INDEX('[27]All Data'!$A$1:$Y$34,MATCH($A16,'[27]All Data'!$A$1:$A$34,0),MATCH(TJ$1,'[27]All Data'!$A$1:$Y$1,0))</f>
        <v>740687</v>
      </c>
      <c r="TK16" s="131">
        <f>INDEX('[27]All Data'!$A$1:$Y$34,MATCH($A16,'[27]All Data'!$A$1:$A$34,0),MATCH(TK$1,'[27]All Data'!$A$1:$Y$1,0))</f>
        <v>172868</v>
      </c>
      <c r="TL16" s="116">
        <f>INDEX('[28]All Data'!$A$1:$AB$34,MATCH($A16,'[28]All Data'!$A$1:$A$34,0),MATCH(TL$1,'[28]All Data'!$A$1:$AB$1,0))</f>
        <v>3.6521496979858066</v>
      </c>
      <c r="TM16" s="131">
        <f>INDEX('[28]All Data'!$A$1:$AB$34,MATCH($A16,'[28]All Data'!$A$1:$A$34,0),MATCH(TM$1,'[28]All Data'!$A$1:$AB$1,0))</f>
        <v>636073</v>
      </c>
      <c r="TN16" s="131">
        <f>INDEX('[28]All Data'!$A$1:$AB$34,MATCH($A16,'[28]All Data'!$A$1:$A$34,0),MATCH(TN$1,'[28]All Data'!$A$1:$AB$1,0))</f>
        <v>174164</v>
      </c>
      <c r="TO16" s="116">
        <f>INDEX('[29]SPI Raw Data 1617'!$A$3:$AN$37,MATCH($A16,'[29]SPI Raw Data 1617'!$A$3:$A$37,0),MATCH(TO$1,'[29]SPI Raw Data 1617'!$A$37:$AN$37,0))</f>
        <v>2.6350427887167953</v>
      </c>
      <c r="TP16" s="131">
        <f>INDEX('[29]SPI Raw Data 1617'!$A$3:$AN$37,MATCH($A16,'[29]SPI Raw Data 1617'!$A$3:$A$37,0),MATCH(TP$1,'[29]SPI Raw Data 1617'!$A$37:$AN$37,0))</f>
        <v>461562</v>
      </c>
      <c r="TQ16" s="131">
        <f>INDEX('[29]SPI Raw Data 1617'!$A$3:$AN$37,MATCH($A16,'[29]SPI Raw Data 1617'!$A$3:$A$37,0),MATCH(TQ$1,'[29]SPI Raw Data 1617'!$A$37:$AN$37,0))</f>
        <v>175163</v>
      </c>
      <c r="TR16" s="116">
        <f>INDEX('[30]SPI Raw Data 1718'!$A$3:$AN$37,MATCH($A16,'[30]SPI Raw Data 1718'!$A$3:$A$37,0),MATCH(TR$1,'[30]SPI Raw Data 1718'!$A$37:$AN$37,0))</f>
        <v>2.7784949158683787</v>
      </c>
      <c r="TS16" s="131">
        <f>INDEX('[30]SPI Raw Data 1718'!$A$3:$AN$37,MATCH($A16,'[30]SPI Raw Data 1718'!$A$3:$A$37,0),MATCH(TS$1,'[30]SPI Raw Data 1718'!$A$37:$AN$37,0))</f>
        <v>490760</v>
      </c>
      <c r="TT16" s="131">
        <f>INDEX('[30]SPI Raw Data 1718'!$A$3:$AN$37,MATCH($A16,'[30]SPI Raw Data 1718'!$A$3:$A$37,0),MATCH(TT$1,'[30]SPI Raw Data 1718'!$A$37:$AN$37,0))</f>
        <v>176628</v>
      </c>
      <c r="TU16" s="116">
        <f>INDEX('[31]SPI Raw Data 1819'!$A$1:$AN$37,MATCH($A16,'[31]SPI Raw Data 1819'!$A$1:$A$37,0),MATCH(TU$1,'[31]SPI Raw Data 1819'!$A$37:$AN$37,0))</f>
        <v>3.4326006460253682</v>
      </c>
      <c r="TV16" s="197">
        <f>INDEX('[31]SPI Raw Data 1819'!$A$1:$AN$37,MATCH($A16,'[31]SPI Raw Data 1819'!$A$1:$A$37,0),MATCH(TV$1,'[31]SPI Raw Data 1819'!$A$37:$AN$37,0))</f>
        <v>609980</v>
      </c>
      <c r="TW16" s="197">
        <f>INDEX('[31]SPI Raw Data 1819'!$A$1:$AN$37,MATCH($A16,'[31]SPI Raw Data 1819'!$A$1:$A$37,0),MATCH(TW$1,'[31]SPI Raw Data 1819'!$A$37:$AN$37,0))</f>
        <v>177702</v>
      </c>
      <c r="TX16" s="116">
        <f>INDEX('[32]SPI Raw Data 1920'!$A$1:$AN$35, MATCH($A16,'[32]SPI Raw Data 1920'!$A$1:$A$35,0),MATCH(TX$1,'[32]SPI Raw Data 1920'!$A$37:$AN$37,0))</f>
        <v>2.1484978588758818</v>
      </c>
      <c r="TY16" s="116">
        <f>INDEX('[32]SPI Raw Data 1920'!$A$1:$AN$35, MATCH($A16,'[32]SPI Raw Data 1920'!$A$1:$A$35,0),MATCH(TY$1,'[32]SPI Raw Data 1920'!$A$37:$AN$37,0))</f>
        <v>384319</v>
      </c>
      <c r="TZ16" s="116">
        <f>INDEX('[32]SPI Raw Data 1920'!$A$1:$AN$35, MATCH($A16,'[32]SPI Raw Data 1920'!$A$1:$A$35,0),MATCH(TZ$1,'[32]SPI Raw Data 1920'!$A$37:$AN$37,0))</f>
        <v>178878</v>
      </c>
      <c r="UA16" s="133">
        <f>(SW16*100)/Deflators!$B$2</f>
        <v>4.8947062638756194</v>
      </c>
      <c r="UB16" s="116">
        <f>(SZ16*100)/Deflators!$B$3</f>
        <v>3.4581960598502306</v>
      </c>
      <c r="UC16" s="116">
        <f>(TC16*100)/Deflators!$B$4</f>
        <v>4.6649540092674746</v>
      </c>
      <c r="UD16" s="116">
        <f>(TF16*100)/Deflators!$B$5</f>
        <v>6.0923730092725519</v>
      </c>
      <c r="UE16" s="116">
        <f>(TI16*100)/Deflators!$B$6</f>
        <v>4.7210442280611584</v>
      </c>
      <c r="UF16" s="116">
        <f>(TL16*100)/Deflators!$B$7</f>
        <v>3.9915098622273035</v>
      </c>
      <c r="UG16" s="116">
        <f>(TO16*100)/Deflators!$B$8</f>
        <v>2.8103405935820698</v>
      </c>
      <c r="UH16" s="116">
        <f>(TR16*100)/Deflators!$B$9</f>
        <v>2.9120609598849412</v>
      </c>
      <c r="UI16" s="116">
        <f>(TU16*100)/Deflators!$B$10</f>
        <v>3.5164639148137833</v>
      </c>
      <c r="UJ16" s="248">
        <f>(TX16*100)/Deflators!$B$11</f>
        <v>2.1484978588758818</v>
      </c>
      <c r="UK16" s="115">
        <f>INDEX('[25]Corporate Management'!$B$6:$EY$40,MATCH($A16,'[25]Corporate Management'!$B$6:$B$40,0),MATCH(UK$1,'[25]Corporate Management'!$B$40:$EY$40,0))</f>
        <v>5.7289095488448813</v>
      </c>
      <c r="UL16" s="131">
        <f>INDEX('[25]Corporate Management'!$B$6:$EY$40,MATCH($A16,'[25]Corporate Management'!$B$6:$B$40,0),MATCH(UL$1,'[25]Corporate Management'!$B$40:$EY$40,0))</f>
        <v>20039.21</v>
      </c>
      <c r="UM16" s="131">
        <f>INDEX('[25]Corporate Management'!$B$6:$EY$40,MATCH($A16,'[25]Corporate Management'!$B$6:$B$40,0),MATCH(UM$1,'[25]Corporate Management'!$B$40:$EY$40,0))</f>
        <v>3497.91</v>
      </c>
      <c r="UN16" s="116">
        <f>INDEX('[25]Corporate Management'!$B$6:$EY$40,MATCH($A16,'[25]Corporate Management'!$B$6:$B$40,0),MATCH(UN$1,'[25]Corporate Management'!$B$40:$EY$40,0))</f>
        <v>5.4094579008073822</v>
      </c>
      <c r="UO16" s="131">
        <f>INDEX('[25]Corporate Management'!$B$6:$EY$40,MATCH($A16,'[25]Corporate Management'!$B$6:$B$40,0),MATCH(UO$1,'[25]Corporate Management'!$B$40:$EY$40,0))</f>
        <v>18760</v>
      </c>
      <c r="UP16" s="131">
        <f>INDEX('[25]Corporate Management'!$B$6:$EY$40,MATCH($A16,'[25]Corporate Management'!$B$6:$B$40,0),MATCH(UP$1,'[25]Corporate Management'!$B$40:$EY$40,0))</f>
        <v>3468</v>
      </c>
      <c r="UQ16" s="116">
        <f>INDEX('[25]Corporate Management'!$B$6:$EY$40,MATCH($A16,'[25]Corporate Management'!$B$6:$B$40,0),MATCH(UQ$1,'[25]Corporate Management'!$B$40:$EY$40,0))</f>
        <v>6.520325825079353</v>
      </c>
      <c r="UR16" s="131">
        <f>INDEX('[25]Corporate Management'!$B$6:$EY$40,MATCH($A16,'[25]Corporate Management'!$B$6:$B$40,0),MATCH(UR$1,'[25]Corporate Management'!$B$40:$EY$40,0))</f>
        <v>22165</v>
      </c>
      <c r="US16" s="131">
        <f>INDEX('[25]Corporate Management'!$B$6:$EY$40,MATCH($A16,'[25]Corporate Management'!$B$6:$B$40,0),MATCH(US$1,'[25]Corporate Management'!$B$40:$EY$40,0))</f>
        <v>3399.37</v>
      </c>
      <c r="UT16" s="116">
        <f>INDEX('[26]All Data'!$A$1:$Y$34,MATCH($A16,'[26]All Data'!$A$1:$A$34,0),MATCH(UT$1,'[26]All Data'!$A$1:$Y$1,0))</f>
        <v>5.8085922335807636</v>
      </c>
      <c r="UU16" s="131">
        <f>INDEX('[26]All Data'!$A$1:$Y$34,MATCH($A16,'[26]All Data'!$A$1:$A$34,0),MATCH(UU$1,'[26]All Data'!$A$1:$Y$1,0))</f>
        <v>19750.84</v>
      </c>
      <c r="UV16" s="131">
        <f>INDEX('[26]All Data'!$A$1:$Y$34,MATCH($A16,'[26]All Data'!$A$1:$A$34,0),MATCH(UV$1,'[26]All Data'!$A$1:$Y$1,0))</f>
        <v>3400.28</v>
      </c>
      <c r="UW16" s="116">
        <f>INDEX('[27]All Data'!$A$1:$Y$34,MATCH($A16,'[27]All Data'!$A$1:$A$34,0),MATCH(UW$1,'[27]All Data'!$A$1:$Y$1,0))</f>
        <v>5.7035160905840288</v>
      </c>
      <c r="UX16" s="131">
        <f>INDEX('[27]All Data'!$A$1:$Y$34,MATCH($A16,'[27]All Data'!$A$1:$A$34,0),MATCH(UX$1,'[27]All Data'!$A$1:$Y$1,0))</f>
        <v>19141</v>
      </c>
      <c r="UY16" s="131">
        <f>INDEX('[27]All Data'!$A$1:$Y$34,MATCH($A16,'[27]All Data'!$A$1:$A$34,0),MATCH(UY$1,'[27]All Data'!$A$1:$Y$1,0))</f>
        <v>3356</v>
      </c>
      <c r="UZ16" s="116">
        <f>INDEX('[28]All Data'!$A$1:$AB$34,MATCH($A16,'[28]All Data'!$A$1:$A$34,0),MATCH(UZ$1,'[28]All Data'!$A$1:$AB$1,0))</f>
        <v>5.6225371371744677</v>
      </c>
      <c r="VA16" s="131">
        <f>INDEX('[28]All Data'!$A$1:$AB$34,MATCH($A16,'[28]All Data'!$A$1:$A$34,0),MATCH(VA$1,'[28]All Data'!$A$1:$AB$1,0))</f>
        <v>18996.810000000001</v>
      </c>
      <c r="VB16" s="131">
        <f>INDEX('[28]All Data'!$A$1:$AB$34,MATCH($A16,'[28]All Data'!$A$1:$A$34,0),MATCH(VB$1,'[28]All Data'!$A$1:$AB$1,0))</f>
        <v>3378.69</v>
      </c>
      <c r="VC16" s="116">
        <f>INDEX('[29]SPI Raw Data 1617'!$A$3:$AN$37,MATCH($A16,'[29]SPI Raw Data 1617'!$A$3:$A$37,0),MATCH(VC$1,'[29]SPI Raw Data 1617'!$A$37:$AN$37,0))</f>
        <v>6.4292448704964329</v>
      </c>
      <c r="VD16" s="131">
        <f>INDEX('[29]SPI Raw Data 1617'!$A$3:$AN$37,MATCH($A16,'[29]SPI Raw Data 1617'!$A$3:$A$37,0),MATCH(VD$1,'[29]SPI Raw Data 1617'!$A$37:$AN$37,0))</f>
        <v>22789.68</v>
      </c>
      <c r="VE16" s="131">
        <f>INDEX('[29]SPI Raw Data 1617'!$A$3:$AN$37,MATCH($A16,'[29]SPI Raw Data 1617'!$A$3:$A$37,0),MATCH(VE$1,'[29]SPI Raw Data 1617'!$A$37:$AN$37,0))</f>
        <v>3544.69</v>
      </c>
      <c r="VF16" s="116">
        <f>INDEX('[30]SPI Raw Data 1718'!$A$3:$AN$37,MATCH($A16,'[30]SPI Raw Data 1718'!$A$3:$A$37,0),MATCH(VF$1,'[30]SPI Raw Data 1718'!$A$37:$AN$37,0))</f>
        <v>6.6408232308993513</v>
      </c>
      <c r="VG16" s="131">
        <f>INDEX('[30]SPI Raw Data 1718'!$A$3:$AN$37,MATCH($A16,'[30]SPI Raw Data 1718'!$A$3:$A$37,0),MATCH(VG$1,'[30]SPI Raw Data 1718'!$A$37:$AN$37,0))</f>
        <v>23555</v>
      </c>
      <c r="VH16" s="131">
        <f>INDEX('[30]SPI Raw Data 1718'!$A$3:$AN$37,MATCH($A16,'[30]SPI Raw Data 1718'!$A$3:$A$37,0),MATCH(VH$1,'[30]SPI Raw Data 1718'!$A$37:$AN$37,0))</f>
        <v>3547</v>
      </c>
      <c r="VI16" s="116">
        <f>INDEX('[31]SPI Raw Data 1819'!$A$1:$AN$37,MATCH($A16,'[31]SPI Raw Data 1819'!$A$1:$A$37,0),MATCH(VI$1,'[31]SPI Raw Data 1819'!$A$37:$AN$37,0))</f>
        <v>6.7637795275590555</v>
      </c>
      <c r="VJ16" s="197">
        <f>INDEX('[31]SPI Raw Data 1819'!$A$1:$AN$37,MATCH($A16,'[31]SPI Raw Data 1819'!$A$1:$A$37,0),MATCH(VJ$1,'[31]SPI Raw Data 1819'!$A$37:$AN$37,0))</f>
        <v>24052</v>
      </c>
      <c r="VK16" s="225">
        <f>INDEX('[31]SPI Raw Data 1819'!$A$1:$AN$37,MATCH($A16,'[31]SPI Raw Data 1819'!$A$1:$A$37,0),MATCH(VK$1,'[31]SPI Raw Data 1819'!$A$37:$AN$37,0))</f>
        <v>3556</v>
      </c>
      <c r="VL16" s="116">
        <f>INDEX('[32]SPI Raw Data 1920'!$A$1:$AN$35, MATCH($A16,'[32]SPI Raw Data 1920'!$A$1:$A$35,0),MATCH(VL$1,'[32]SPI Raw Data 1920'!$A$37:$AN$37,0))</f>
        <v>6.3506711409395971</v>
      </c>
      <c r="VM16" s="116">
        <f>INDEX('[32]SPI Raw Data 1920'!$A$1:$AN$35, MATCH($A16,'[32]SPI Raw Data 1920'!$A$1:$A$35,0),MATCH(VM$1,'[32]SPI Raw Data 1920'!$A$37:$AN$37,0))</f>
        <v>22710</v>
      </c>
      <c r="VN16" s="116">
        <f>INDEX('[32]SPI Raw Data 1920'!$A$1:$AN$35, MATCH($A16,'[32]SPI Raw Data 1920'!$A$1:$A$35,0),MATCH(VN$1,'[32]SPI Raw Data 1920'!$A$37:$AN$37,0))</f>
        <v>3576</v>
      </c>
      <c r="VO16" s="115">
        <f>INDEX('[25]Corporate Management'!$B$6:$EY$40,MATCH($A16,'[25]Corporate Management'!$B$6:$B$40,0),MATCH(VO$1,'[25]Corporate Management'!$B$40:$EY$40,0))</f>
        <v>12.870021628393472</v>
      </c>
      <c r="VP16" s="131">
        <f>INDEX('[25]Corporate Management'!$B$6:$EY$40,MATCH($A16,'[25]Corporate Management'!$B$6:$B$40,0),MATCH(VP$1,'[25]Corporate Management'!$B$40:$EY$40,0))</f>
        <v>163341.81</v>
      </c>
      <c r="VQ16" s="131">
        <f>INDEX('[25]Corporate Management'!$B$6:$EY$40,MATCH($A16,'[25]Corporate Management'!$B$6:$B$40,0),MATCH(VQ$1,'[25]Corporate Management'!$B$40:$EY$40,0))</f>
        <v>12691.65</v>
      </c>
      <c r="VR16" s="116">
        <f>INDEX('[25]Corporate Management'!$B$6:$EY$40,MATCH($A16,'[25]Corporate Management'!$B$6:$B$40,0),MATCH(VR$1,'[25]Corporate Management'!$B$40:$EY$40,0))</f>
        <v>11.76693177061532</v>
      </c>
      <c r="VS16" s="131">
        <f>INDEX('[25]Corporate Management'!$B$6:$EY$40,MATCH($A16,'[25]Corporate Management'!$B$6:$B$40,0),MATCH(VS$1,'[25]Corporate Management'!$B$40:$EY$40,0))</f>
        <v>140556</v>
      </c>
      <c r="VT16" s="131">
        <f>INDEX('[25]Corporate Management'!$B$6:$EY$40,MATCH($A16,'[25]Corporate Management'!$B$6:$B$40,0),MATCH(VT$1,'[25]Corporate Management'!$B$40:$EY$40,0))</f>
        <v>11945</v>
      </c>
      <c r="VU16" s="116">
        <f>INDEX('[25]Corporate Management'!$B$6:$EY$40,MATCH($A16,'[25]Corporate Management'!$B$6:$B$40,0),MATCH(VU$1,'[25]Corporate Management'!$B$40:$EY$40,0))</f>
        <v>12.23345423860067</v>
      </c>
      <c r="VV16" s="131">
        <f>INDEX('[25]Corporate Management'!$B$6:$EY$40,MATCH($A16,'[25]Corporate Management'!$B$6:$B$40,0),MATCH(VV$1,'[25]Corporate Management'!$B$40:$EY$40,0))</f>
        <v>140913</v>
      </c>
      <c r="VW16" s="131">
        <f>INDEX('[25]Corporate Management'!$B$6:$EY$40,MATCH($A16,'[25]Corporate Management'!$B$6:$B$40,0),MATCH(VW$1,'[25]Corporate Management'!$B$40:$EY$40,0))</f>
        <v>11518.66</v>
      </c>
      <c r="VX16" s="116">
        <f>INDEX('[26]All Data'!$A$1:$Y$34,MATCH($A16,'[26]All Data'!$A$1:$A$34,0),MATCH(VX$1,'[26]All Data'!$A$1:$Y$1,0))</f>
        <v>10.601899457613056</v>
      </c>
      <c r="VY16" s="131">
        <f>INDEX('[26]All Data'!$A$1:$Y$34,MATCH($A16,'[26]All Data'!$A$1:$A$34,0),MATCH(VY$1,'[26]All Data'!$A$1:$Y$1,0))</f>
        <v>120114.75</v>
      </c>
      <c r="VZ16" s="131">
        <f>INDEX('[26]All Data'!$A$1:$Y$34,MATCH($A16,'[26]All Data'!$A$1:$A$34,0),MATCH(VZ$1,'[26]All Data'!$A$1:$Y$1,0))</f>
        <v>11329.55</v>
      </c>
      <c r="WA16" s="116">
        <f>INDEX('[27]All Data'!$A$1:$Y$34,MATCH($A16,'[27]All Data'!$A$1:$A$34,0),MATCH(WA$1,'[27]All Data'!$A$1:$Y$1,0))</f>
        <v>10.945271414564578</v>
      </c>
      <c r="WB16" s="131">
        <f>INDEX('[27]All Data'!$A$1:$Y$34,MATCH($A16,'[27]All Data'!$A$1:$A$34,0),MATCH(WB$1,'[27]All Data'!$A$1:$Y$1,0))</f>
        <v>122795</v>
      </c>
      <c r="WC16" s="131">
        <f>INDEX('[27]All Data'!$A$1:$Y$34,MATCH($A16,'[27]All Data'!$A$1:$A$34,0),MATCH(WC$1,'[27]All Data'!$A$1:$Y$1,0))</f>
        <v>11219</v>
      </c>
      <c r="WD16" s="116">
        <f>INDEX('[28]All Data'!$A$1:$AB$34,MATCH($A16,'[28]All Data'!$A$1:$A$34,0),MATCH(WD$1,'[28]All Data'!$A$1:$AB$1,0))</f>
        <v>11.428544122505933</v>
      </c>
      <c r="WE16" s="131">
        <f>INDEX('[28]All Data'!$A$1:$AB$34,MATCH($A16,'[28]All Data'!$A$1:$A$34,0),MATCH(WE$1,'[28]All Data'!$A$1:$AB$1,0))</f>
        <v>125560.5</v>
      </c>
      <c r="WF16" s="131">
        <f>INDEX('[28]All Data'!$A$1:$AB$34,MATCH($A16,'[28]All Data'!$A$1:$A$34,0),MATCH(WF$1,'[28]All Data'!$A$1:$AB$1,0))</f>
        <v>10986.57</v>
      </c>
      <c r="WG16" s="116">
        <f>INDEX('[29]SPI Raw Data 1617'!$A$3:$AN$37,MATCH($A16,'[29]SPI Raw Data 1617'!$A$3:$A$37,0),MATCH(WG$1,'[29]SPI Raw Data 1617'!$A$37:$AN$37,0))</f>
        <v>11.266310464921968</v>
      </c>
      <c r="WH16" s="131">
        <f>INDEX('[29]SPI Raw Data 1617'!$A$3:$AN$37,MATCH($A16,'[29]SPI Raw Data 1617'!$A$3:$A$37,0),MATCH(WH$1,'[29]SPI Raw Data 1617'!$A$37:$AN$37,0))</f>
        <v>127422.76</v>
      </c>
      <c r="WI16" s="131">
        <f>INDEX('[29]SPI Raw Data 1617'!$A$3:$AN$37,MATCH($A16,'[29]SPI Raw Data 1617'!$A$3:$A$37,0),MATCH(WI$1,'[29]SPI Raw Data 1617'!$A$37:$AN$37,0))</f>
        <v>11310.07</v>
      </c>
      <c r="WJ16" s="116">
        <f>INDEX('[30]SPI Raw Data 1718'!$A$3:$AN$37,MATCH($A16,'[30]SPI Raw Data 1718'!$A$3:$A$37,0),MATCH(WJ$1,'[30]SPI Raw Data 1718'!$A$37:$AN$37,0))</f>
        <v>13.435591689250225</v>
      </c>
      <c r="WK16" s="131">
        <f>INDEX('[30]SPI Raw Data 1718'!$A$3:$AN$37,MATCH($A16,'[30]SPI Raw Data 1718'!$A$3:$A$37,0),MATCH(WK$1,'[30]SPI Raw Data 1718'!$A$37:$AN$37,0))</f>
        <v>148732</v>
      </c>
      <c r="WL16" s="131">
        <f>INDEX('[30]SPI Raw Data 1718'!$A$3:$AN$37,MATCH($A16,'[30]SPI Raw Data 1718'!$A$3:$A$37,0),MATCH(WL$1,'[30]SPI Raw Data 1718'!$A$37:$AN$37,0))</f>
        <v>11070</v>
      </c>
      <c r="WM16" s="116">
        <f>INDEX('[31]SPI Raw Data 1819'!$A$1:$AN$37,MATCH($A16,'[31]SPI Raw Data 1819'!$A$1:$A$37,0),MATCH(WM$1,'[31]SPI Raw Data 1819'!$A$37:$AN$37,0))</f>
        <v>13.104009245266246</v>
      </c>
      <c r="WN16" s="197">
        <f>INDEX('[31]SPI Raw Data 1819'!$A$1:$AN$37,MATCH($A16,'[31]SPI Raw Data 1819'!$A$1:$A$37,0),MATCH(WN$1,'[31]SPI Raw Data 1819'!$A$37:$AN$37,0))</f>
        <v>147407</v>
      </c>
      <c r="WO16" s="225">
        <f>INDEX('[31]SPI Raw Data 1819'!$A$1:$AN$37,MATCH($A16,'[31]SPI Raw Data 1819'!$A$1:$A$37,0),MATCH(WO$1,'[31]SPI Raw Data 1819'!$A$37:$AN$37,0))</f>
        <v>11249</v>
      </c>
      <c r="WP16" s="116">
        <f>INDEX('[32]SPI Raw Data 1920'!$A$1:$AN$35, MATCH($A16,'[32]SPI Raw Data 1920'!$A$1:$A$35,0),MATCH(WP$1,'[32]SPI Raw Data 1920'!$A$37:$AN$37,0))</f>
        <v>13.855133614627286</v>
      </c>
      <c r="WQ16" s="116">
        <f>INDEX('[32]SPI Raw Data 1920'!$A$1:$AN$35, MATCH($A16,'[32]SPI Raw Data 1920'!$A$1:$A$35,0),MATCH(WQ$1,'[32]SPI Raw Data 1920'!$A$37:$AN$37,0))</f>
        <v>157616</v>
      </c>
      <c r="WR16" s="116">
        <f>INDEX('[32]SPI Raw Data 1920'!$A$1:$AN$35, MATCH($A16,'[32]SPI Raw Data 1920'!$A$1:$A$35,0),MATCH(WR$1,'[32]SPI Raw Data 1920'!$A$37:$AN$37,0))</f>
        <v>11376</v>
      </c>
      <c r="WS16" s="115">
        <f>INDEX('[25]Corporate Management'!$B$6:$EY$40,MATCH($A16,'[25]Corporate Management'!$B$6:$B$40,0),MATCH(WS$1,'[25]Corporate Management'!$B$40:$EY$40,0))</f>
        <v>93.780000260789194</v>
      </c>
      <c r="WT16" s="131">
        <f>INDEX('[25]Corporate Management'!$B$6:$EY$40,MATCH($A16,'[25]Corporate Management'!$B$6:$B$40,0),MATCH(WT$1,'[25]Corporate Management'!$B$40:$EY$40,0))</f>
        <v>122120427</v>
      </c>
      <c r="WU16" s="131">
        <f>INDEX('[25]Corporate Management'!$B$6:$EY$40,MATCH($A16,'[25]Corporate Management'!$B$6:$B$40,0),MATCH(WU$1,'[25]Corporate Management'!$B$40:$EY$40,0))</f>
        <v>130220118</v>
      </c>
      <c r="WV16" s="116">
        <f>INDEX('[25]Corporate Management'!$B$6:$EY$40,MATCH($A16,'[25]Corporate Management'!$B$6:$B$40,0),MATCH(WV$1,'[25]Corporate Management'!$B$40:$EY$40,0))</f>
        <v>95.214363153476981</v>
      </c>
      <c r="WW16" s="131">
        <f>INDEX('[25]Corporate Management'!$B$6:$EY$40,MATCH($A16,'[25]Corporate Management'!$B$6:$B$40,0),MATCH(WW$1,'[25]Corporate Management'!$B$40:$EY$40,0))</f>
        <v>124803291</v>
      </c>
      <c r="WX16" s="131">
        <f>INDEX('[25]Corporate Management'!$B$6:$EY$40,MATCH($A16,'[25]Corporate Management'!$B$6:$B$40,0),MATCH(WX$1,'[25]Corporate Management'!$B$40:$EY$40,0))</f>
        <v>131076118</v>
      </c>
      <c r="WY16" s="116">
        <f>INDEX('[25]Corporate Management'!$B$6:$EY$40,MATCH($A16,'[25]Corporate Management'!$B$6:$B$40,0),MATCH(WY$1,'[25]Corporate Management'!$B$40:$EY$40,0))</f>
        <v>95.449999236449443</v>
      </c>
      <c r="WZ16" s="131">
        <f>INDEX('[25]Corporate Management'!$B$6:$EY$40,MATCH($A16,'[25]Corporate Management'!$B$6:$B$40,0),MATCH(WZ$1,'[25]Corporate Management'!$B$40:$EY$40,0))</f>
        <v>126133167</v>
      </c>
      <c r="XA16" s="131">
        <f>INDEX('[25]Corporate Management'!$B$6:$EY$40,MATCH($A16,'[25]Corporate Management'!$B$6:$B$40,0),MATCH(XA$1,'[25]Corporate Management'!$B$40:$EY$40,0))</f>
        <v>132145802</v>
      </c>
      <c r="XB16" s="116">
        <f>INDEX('[26]All Data'!$A$1:$Y$34,MATCH($A16,'[26]All Data'!$A$1:$A$34,0),MATCH(XB$1,'[26]All Data'!$A$1:$Y$1,0))</f>
        <v>95.471303754548259</v>
      </c>
      <c r="XC16" s="131">
        <f>INDEX('[26]All Data'!$A$1:$Y$34,MATCH($A16,'[26]All Data'!$A$1:$A$34,0),MATCH(XC$1,'[26]All Data'!$A$1:$Y$1,0))</f>
        <v>127685106</v>
      </c>
      <c r="XD16" s="131">
        <f>INDEX('[26]All Data'!$A$1:$Y$34,MATCH($A16,'[26]All Data'!$A$1:$A$34,0),MATCH(XD$1,'[26]All Data'!$A$1:$Y$1,0))</f>
        <v>133741869</v>
      </c>
      <c r="XE16" s="116">
        <f>INDEX('[27]All Data'!$A$1:$Y$34,MATCH($A16,'[27]All Data'!$A$1:$A$34,0),MATCH(XE$1,'[27]All Data'!$A$1:$Y$1,0))</f>
        <v>95.382071030734352</v>
      </c>
      <c r="XF16" s="131">
        <f>INDEX('[27]All Data'!$A$1:$Y$34,MATCH($A16,'[27]All Data'!$A$1:$A$34,0),MATCH(XF$1,'[27]All Data'!$A$1:$Y$1,0))</f>
        <v>130581902</v>
      </c>
      <c r="XG16" s="131">
        <f>INDEX('[27]All Data'!$A$1:$Y$34,MATCH($A16,'[27]All Data'!$A$1:$A$34,0),MATCH(XG$1,'[27]All Data'!$A$1:$Y$1,0))</f>
        <v>136904033</v>
      </c>
      <c r="XH16" s="116">
        <f>INDEX('[28]All Data'!$A$1:$AB$34,MATCH($A16,'[28]All Data'!$A$1:$A$34,0),MATCH(XH$1,'[28]All Data'!$A$1:$AB$1,0))</f>
        <v>95.691236718981926</v>
      </c>
      <c r="XI16" s="131">
        <f>INDEX('[28]All Data'!$A$1:$AB$34,MATCH($A16,'[28]All Data'!$A$1:$A$34,0),MATCH(XI$1,'[28]All Data'!$A$1:$AB$1,0))</f>
        <v>132787802</v>
      </c>
      <c r="XJ16" s="131">
        <f>INDEX('[28]All Data'!$A$1:$AB$34,MATCH($A16,'[28]All Data'!$A$1:$A$34,0),MATCH(XJ$1,'[28]All Data'!$A$1:$AB$1,0))</f>
        <v>138766941</v>
      </c>
      <c r="XK16" s="116">
        <f>INDEX('[29]SPI Raw Data 1617'!$A$3:$AN$37,MATCH($A16,'[29]SPI Raw Data 1617'!$A$3:$A$37,0),MATCH(XK$1,'[29]SPI Raw Data 1617'!$A$37:$AN$37,0))</f>
        <v>95.768334310621867</v>
      </c>
      <c r="XL16" s="131">
        <f>INDEX('[29]SPI Raw Data 1617'!$A$3:$AN$37,MATCH($A16,'[29]SPI Raw Data 1617'!$A$3:$A$37,0),MATCH(XL$1,'[29]SPI Raw Data 1617'!$A$37:$AN$37,0))</f>
        <v>134400293</v>
      </c>
      <c r="XM16" s="131">
        <f>INDEX('[29]SPI Raw Data 1617'!$A$3:$AN$37,MATCH($A16,'[29]SPI Raw Data 1617'!$A$3:$A$37,0),MATCH(XM$1,'[29]SPI Raw Data 1617'!$A$37:$AN$37,0))</f>
        <v>140338969</v>
      </c>
      <c r="XN16" s="116">
        <f>INDEX('[30]SPI Raw Data 1718'!$A$3:$AN$37,MATCH($A16,'[30]SPI Raw Data 1718'!$A$3:$A$37,0),MATCH(XN$1,'[30]SPI Raw Data 1718'!$A$37:$AN$37,0))</f>
        <v>95.789568148608097</v>
      </c>
      <c r="XO16" s="131">
        <f>INDEX('[30]SPI Raw Data 1718'!$A$3:$AN$37,MATCH($A16,'[30]SPI Raw Data 1718'!$A$3:$A$37,0),MATCH(XO$1,'[30]SPI Raw Data 1718'!$A$37:$AN$37,0))</f>
        <v>146372310</v>
      </c>
      <c r="XP16" s="131">
        <f>INDEX('[30]SPI Raw Data 1718'!$A$3:$AN$37,MATCH($A16,'[30]SPI Raw Data 1718'!$A$3:$A$37,0),MATCH(XP$1,'[30]SPI Raw Data 1718'!$A$37:$AN$37,0))</f>
        <v>152806107</v>
      </c>
      <c r="XQ16" s="116">
        <f>INDEX('[31]SPI Raw Data 1819'!$A$1:$AN$37,MATCH($A16,'[31]SPI Raw Data 1819'!$A$1:$A$37,0),MATCH(XQ$1,'[31]SPI Raw Data 1819'!$A$37:$AN$37,0))</f>
        <v>95.701492878770296</v>
      </c>
      <c r="XR16" s="197">
        <f>INDEX('[31]SPI Raw Data 1819'!$A$1:$AN$37,MATCH($A16,'[31]SPI Raw Data 1819'!$A$1:$A$37,0),MATCH(XR$1,'[31]SPI Raw Data 1819'!$A$37:$AN$37,0))</f>
        <v>152602941</v>
      </c>
      <c r="XS16" s="225">
        <f>INDEX('[31]SPI Raw Data 1819'!$A$1:$AN$37,MATCH($A16,'[31]SPI Raw Data 1819'!$A$1:$A$37,0),MATCH(XS$1,'[31]SPI Raw Data 1819'!$A$37:$AN$37,0))</f>
        <v>159457221</v>
      </c>
      <c r="XT16" s="116">
        <f>INDEX('[32]SPI Raw Data 1920'!$A$1:$AN$35, MATCH($A16,'[32]SPI Raw Data 1920'!$A$1:$A$35,0),MATCH(XT$1,'[32]SPI Raw Data 1920'!$A$37:$AN$37,0))</f>
        <v>95.330330390082096</v>
      </c>
      <c r="XU16" s="116">
        <f>INDEX('[32]SPI Raw Data 1920'!$A$1:$AN$35, MATCH($A16,'[32]SPI Raw Data 1920'!$A$1:$A$35,0),MATCH(XU$1,'[32]SPI Raw Data 1920'!$A$37:$AN$37,0))</f>
        <v>158825300</v>
      </c>
      <c r="XV16" s="116">
        <f>INDEX('[32]SPI Raw Data 1920'!$A$1:$AN$35, MATCH($A16,'[32]SPI Raw Data 1920'!$A$1:$A$35,0),MATCH(XV$1,'[32]SPI Raw Data 1920'!$A$37:$AN$37,0))</f>
        <v>166605213</v>
      </c>
      <c r="XW16" s="115">
        <f>INDEX('[25]Corporate Management'!$B$6:$EY$40,MATCH($A16,'[25]Corporate Management'!$B$6:$B$40,0),MATCH(XW$1,'[25]Corporate Management'!$B$40:$EY$40,0))</f>
        <v>91.623473214472767</v>
      </c>
      <c r="XX16" s="131">
        <f>INDEX('[25]Corporate Management'!$B$6:$EY$40,MATCH($A16,'[25]Corporate Management'!$B$6:$B$40,0),MATCH(XX$1,'[25]Corporate Management'!$B$40:$EY$40,0))</f>
        <v>218664</v>
      </c>
      <c r="XY16" s="131">
        <f>INDEX('[25]Corporate Management'!$B$6:$EY$40,MATCH($A16,'[25]Corporate Management'!$B$6:$B$40,0),MATCH(XY$1,'[25]Corporate Management'!$B$40:$EY$40,0))</f>
        <v>238655</v>
      </c>
      <c r="XZ16" s="116">
        <f>INDEX('[25]Corporate Management'!$B$6:$EY$40,MATCH($A16,'[25]Corporate Management'!$B$6:$B$40,0),MATCH(XZ$1,'[25]Corporate Management'!$B$40:$EY$40,0))</f>
        <v>90.903536469170717</v>
      </c>
      <c r="YA16" s="131">
        <f>INDEX('[25]Corporate Management'!$B$6:$EY$40,MATCH($A16,'[25]Corporate Management'!$B$6:$B$40,0),MATCH(YA$1,'[25]Corporate Management'!$B$40:$EY$40,0))</f>
        <v>212757</v>
      </c>
      <c r="YB16" s="131">
        <f>INDEX('[25]Corporate Management'!$B$6:$EY$40,MATCH($A16,'[25]Corporate Management'!$B$6:$B$40,0),MATCH(YB$1,'[25]Corporate Management'!$B$40:$EY$40,0))</f>
        <v>234047</v>
      </c>
      <c r="YC16" s="116">
        <f>INDEX('[25]Corporate Management'!$B$6:$EY$40,MATCH($A16,'[25]Corporate Management'!$B$6:$B$40,0),MATCH(YC$1,'[25]Corporate Management'!$B$40:$EY$40,0))</f>
        <v>91.574522733896828</v>
      </c>
      <c r="YD16" s="131">
        <f>INDEX('[25]Corporate Management'!$B$6:$EY$40,MATCH($A16,'[25]Corporate Management'!$B$6:$B$40,0),MATCH(YD$1,'[25]Corporate Management'!$B$40:$EY$40,0))</f>
        <v>201083</v>
      </c>
      <c r="YE16" s="131">
        <f>INDEX('[25]Corporate Management'!$B$6:$EY$40,MATCH($A16,'[25]Corporate Management'!$B$6:$B$40,0),MATCH(YE$1,'[25]Corporate Management'!$B$40:$EY$40,0))</f>
        <v>219584</v>
      </c>
      <c r="YF16" s="116">
        <f>INDEX('[26]All Data'!$A$1:$Y$34,MATCH($A16,'[26]All Data'!$A$1:$A$34,0),MATCH(YF$1,'[26]All Data'!$A$1:$Y$1,0))</f>
        <v>91.748303362601121</v>
      </c>
      <c r="YG16" s="131">
        <f>INDEX('[26]All Data'!$A$1:$Y$34,MATCH($A16,'[26]All Data'!$A$1:$A$34,0),MATCH(YG$1,'[26]All Data'!$A$1:$Y$1,0))</f>
        <v>191431</v>
      </c>
      <c r="YH16" s="131">
        <f>INDEX('[26]All Data'!$A$1:$Y$34,MATCH($A16,'[26]All Data'!$A$1:$A$34,0),MATCH(YH$1,'[26]All Data'!$A$1:$Y$1,0))</f>
        <v>208648</v>
      </c>
      <c r="YI16" s="116">
        <f>INDEX('[27]All Data'!$A$1:$Y$34,MATCH($A16,'[27]All Data'!$A$1:$A$34,0),MATCH(YI$1,'[27]All Data'!$A$1:$Y$1,0))</f>
        <v>93.791806600238687</v>
      </c>
      <c r="YJ16" s="131">
        <f>INDEX('[27]All Data'!$A$1:$Y$34,MATCH($A16,'[27]All Data'!$A$1:$A$34,0),MATCH(YJ$1,'[27]All Data'!$A$1:$Y$1,0))</f>
        <v>270338</v>
      </c>
      <c r="YK16" s="131">
        <f>INDEX('[27]All Data'!$A$1:$Y$34,MATCH($A16,'[27]All Data'!$A$1:$A$34,0),MATCH(YK$1,'[27]All Data'!$A$1:$Y$1,0))</f>
        <v>288232</v>
      </c>
      <c r="YL16" s="116">
        <f>INDEX('[28]All Data'!$A$1:$AB$34,MATCH($A16,'[28]All Data'!$A$1:$A$34,0),MATCH(YL$1,'[28]All Data'!$A$1:$AB$1,0))</f>
        <v>94.340519974635384</v>
      </c>
      <c r="YM16" s="131">
        <f>INDEX('[28]All Data'!$A$1:$AB$34,MATCH($A16,'[28]All Data'!$A$1:$A$34,0),MATCH(YM$1,'[28]All Data'!$A$1:$AB$1,0))</f>
        <v>303501</v>
      </c>
      <c r="YN16" s="131">
        <f>INDEX('[28]All Data'!$A$1:$AB$34,MATCH($A16,'[28]All Data'!$A$1:$A$34,0),MATCH(YN$1,'[28]All Data'!$A$1:$AB$1,0))</f>
        <v>321708</v>
      </c>
      <c r="YO16" s="116">
        <f>INDEX('[29]SPI Raw Data 1617'!$A$3:$AN$37,MATCH($A16,'[29]SPI Raw Data 1617'!$A$3:$A$37,0),MATCH(YO$1,'[29]SPI Raw Data 1617'!$A$37:$AN$37,0))</f>
        <v>97.17006502368146</v>
      </c>
      <c r="YP16" s="131">
        <f>INDEX('[29]SPI Raw Data 1617'!$A$3:$AN$37,MATCH($A16,'[29]SPI Raw Data 1617'!$A$3:$A$37,0),MATCH(YP$1,'[29]SPI Raw Data 1617'!$A$37:$AN$37,0))</f>
        <v>484179</v>
      </c>
      <c r="YQ16" s="131">
        <f>INDEX('[29]SPI Raw Data 1617'!$A$3:$AN$37,MATCH($A16,'[29]SPI Raw Data 1617'!$A$3:$A$37,0),MATCH(YQ$1,'[29]SPI Raw Data 1617'!$A$37:$AN$37,0))</f>
        <v>498280</v>
      </c>
      <c r="YR16" s="116">
        <f>INDEX('[30]SPI Raw Data 1718'!$A$3:$AN$37,MATCH($A16,'[30]SPI Raw Data 1718'!$A$3:$A$37,0),MATCH(YR$1,'[30]SPI Raw Data 1718'!$A$37:$AN$37,0))</f>
        <v>96.979867258597622</v>
      </c>
      <c r="YS16" s="131">
        <f>INDEX('[30]SPI Raw Data 1718'!$A$3:$AN$37,MATCH($A16,'[30]SPI Raw Data 1718'!$A$3:$A$37,0),MATCH(YS$1,'[30]SPI Raw Data 1718'!$A$37:$AN$37,0))</f>
        <v>437771</v>
      </c>
      <c r="YT16" s="131">
        <f>INDEX('[30]SPI Raw Data 1718'!$A$3:$AN$37,MATCH($A16,'[30]SPI Raw Data 1718'!$A$3:$A$37,0),MATCH(YT$1,'[30]SPI Raw Data 1718'!$A$37:$AN$37,0))</f>
        <v>451404</v>
      </c>
      <c r="YU16" s="116">
        <f>INDEX('[31]SPI Raw Data 1819'!$A$1:$AN$37,MATCH($A16,'[31]SPI Raw Data 1819'!$A$1:$A$37,0),MATCH(YU$1,'[31]SPI Raw Data 1819'!$A$37:$AN$37,0))</f>
        <v>96.236684077359939</v>
      </c>
      <c r="YV16" s="197">
        <f>INDEX('[31]SPI Raw Data 1819'!$A$1:$AN$37,MATCH($A16,'[31]SPI Raw Data 1819'!$A$1:$A$37,0),MATCH(YV$1,'[31]SPI Raw Data 1819'!$A$37:$AN$37,0))</f>
        <v>443117</v>
      </c>
      <c r="YW16" s="225">
        <f>INDEX('[31]SPI Raw Data 1819'!$A$1:$AN$37,MATCH($A16,'[31]SPI Raw Data 1819'!$A$1:$A$37,0),MATCH(YW$1,'[31]SPI Raw Data 1819'!$A$37:$AN$37,0))</f>
        <v>460445</v>
      </c>
      <c r="YX16" s="116">
        <f>INDEX('[32]SPI Raw Data 1920'!$A$1:$AN$35, MATCH($A16,'[32]SPI Raw Data 1920'!$A$1:$A$35,0),MATCH(YX$1,'[32]SPI Raw Data 1920'!$A$37:$AN$37,0))</f>
        <v>96.895941557287927</v>
      </c>
      <c r="YY16" s="116">
        <f>INDEX('[32]SPI Raw Data 1920'!$A$1:$AN$35, MATCH($A16,'[32]SPI Raw Data 1920'!$A$1:$A$35,0),MATCH(YY$1,'[32]SPI Raw Data 1920'!$A$37:$AN$37,0))</f>
        <v>409053</v>
      </c>
      <c r="YZ16" s="116">
        <f>INDEX('[32]SPI Raw Data 1920'!$A$1:$AN$35, MATCH($A16,'[32]SPI Raw Data 1920'!$A$1:$A$35,0),MATCH(YZ$1,'[32]SPI Raw Data 1920'!$A$37:$AN$37,0))</f>
        <v>422157</v>
      </c>
      <c r="ZA16" s="119">
        <f t="shared" si="44"/>
        <v>21.322197802197802</v>
      </c>
      <c r="ZB16" s="87">
        <v>24254</v>
      </c>
      <c r="ZC16" s="131">
        <f>INDEX([33]historic!$B$2:$K$35,MATCH($A16,[33]historic!$B$2:$B$35,0),MATCH(ZC$1,[33]historic!$B$2:$K$2,0))</f>
        <v>1137500</v>
      </c>
      <c r="ZD16" s="116">
        <f t="shared" si="45"/>
        <v>25.509251735112638</v>
      </c>
      <c r="ZE16" s="131">
        <v>27223</v>
      </c>
      <c r="ZF16" s="131">
        <f>INDEX([33]historic!$B$2:$K$35,MATCH($A16,[33]historic!$B$2:$B$35,0),MATCH(ZF$1,[33]historic!$B$2:$K$2,0))</f>
        <v>1067181.44</v>
      </c>
      <c r="ZG16" s="116">
        <f t="shared" si="46"/>
        <v>26.170523365515255</v>
      </c>
      <c r="ZH16" s="131">
        <v>29808</v>
      </c>
      <c r="ZI16" s="131">
        <f>INDEX([33]historic!$B$2:$K$35,MATCH($A16,[33]historic!$B$2:$B$35,0),MATCH(ZI$1,[33]historic!$B$2:$K$2,0))</f>
        <v>1138991.3600000001</v>
      </c>
      <c r="ZJ16" s="116">
        <f t="shared" si="47"/>
        <v>21.853955169455809</v>
      </c>
      <c r="ZK16" s="87">
        <v>25193</v>
      </c>
      <c r="ZL16" s="131">
        <f>INDEX([33]historic!$B$2:$K$35,MATCH($A16,[33]historic!$B$2:$B$35,0),MATCH(ZL$1,[33]historic!$B$2:$K$2,0))</f>
        <v>1152789.04</v>
      </c>
      <c r="ZM16" s="116">
        <f t="shared" si="48"/>
        <v>23.403657256141585</v>
      </c>
      <c r="ZN16" s="87">
        <v>26287</v>
      </c>
      <c r="ZO16" s="131">
        <f>INDEX([33]historic!$B$2:$K$35,MATCH($A16,[33]historic!$B$2:$B$35,0),MATCH(ZO$1,[33]historic!$B$2:$K$2,0))</f>
        <v>1123200.52</v>
      </c>
      <c r="ZP16" s="116">
        <f t="shared" si="49"/>
        <v>18.997982601693391</v>
      </c>
      <c r="ZQ16" s="87">
        <v>23615</v>
      </c>
      <c r="ZR16" s="131">
        <f>INDEX([33]historic!$B$2:$K$35,MATCH($A16,[33]historic!$B$2:$B$35,0),MATCH(ZR$1,[33]historic!$B$2:$K$2,0))</f>
        <v>1243026.72</v>
      </c>
      <c r="ZS16" s="116">
        <f t="shared" si="50"/>
        <v>16.712127202383087</v>
      </c>
      <c r="ZT16" s="87">
        <f>INDEX('[2]All Previous Years'!$A$1:$EX$34,MATCH($A16,'[2]All Previous Years'!$A$1:$A$34,0),MATCH(ZT$1,'[2]All Previous Years'!$A$1:$EX$1,0))</f>
        <v>25486</v>
      </c>
      <c r="ZU16" s="131">
        <f>INDEX([33]historic!$B$2:$K$35,MATCH($A16,[33]historic!$B$2:$B$35,0),MATCH(ZU$1,[33]historic!$B$2:$K$2,0))</f>
        <v>1525000.36</v>
      </c>
      <c r="ZV16" s="116">
        <f t="shared" si="51"/>
        <v>19.894791883746773</v>
      </c>
      <c r="ZW16" s="32">
        <f>INDEX([4]Sheet1!$A$1:$CJ$34, MATCH($A16, [4]Sheet1!$A$1:$A$34, 0), MATCH(ZW$1, [4]Sheet1!$A$1:$CJ$1, 0))</f>
        <v>30378</v>
      </c>
      <c r="ZX16" s="131">
        <f>INDEX([33]historic!$B$2:$K$35,MATCH($A16,[33]historic!$B$2:$B$35,0),MATCH(ZX$1,[33]historic!$B$2:$K$2,0))</f>
        <v>1526932.2834594504</v>
      </c>
      <c r="ZY16" s="88">
        <f>INDEX('[6]Finance Indicators'!$B$3:$BO$35,MATCH($A16,'[6]Finance Indicators'!$A$3:$A$35,0),MATCH(ZY$1,'[6]Finance Indicators'!$B$2:$BO$2,0))</f>
        <v>21.964584978852066</v>
      </c>
      <c r="ZZ16" s="88">
        <f>INDEX('[6]Finance Indicators'!$B$3:$BO$35,MATCH($A16,'[6]Finance Indicators'!$A$3:$A$35,0),MATCH(ZZ$1,'[6]Finance Indicators'!$B$2:$BO$2,0))</f>
        <v>33496</v>
      </c>
      <c r="AAA16" s="88">
        <f>INDEX('[6]Finance Indicators'!$B$3:$BO$35,MATCH($A16,'[6]Finance Indicators'!$A$3:$A$35,0),MATCH(AAA$1,'[6]Finance Indicators'!$B$2:$BO$2,0))</f>
        <v>1525000.36</v>
      </c>
      <c r="AAB16" s="88">
        <f t="array" ref="AAB16">INDEX('[7]Finance Indicators'!$A$2:$BO$35,MATCH($A16,'[7]Finance Indicators'!$A$2:$A$35,0),MATCH(AAB$1,'[7]Finance Indicators'!$A$2:$BO$2,0))</f>
        <v>26.719786541723781</v>
      </c>
      <c r="AAC16" s="250">
        <f t="array" ref="AAC16">INDEX('[7]Finance Indicators'!$A$2:$BO$35,MATCH($A16,'[7]Finance Indicators'!$A$2:$A$35,0),MATCH(AAC$1,'[7]Finance Indicators'!$A$2:$BO$2,0))</f>
        <v>33487</v>
      </c>
      <c r="AAD16" s="277">
        <f t="array" ref="AAD16">INDEX('[7]Finance Indicators'!$A$2:$BO$35,MATCH($A16,'[7]Finance Indicators'!$A$2:$A$35,0),MATCH(AAD$1,'[7]Finance Indicators'!$A$2:$BO$2,0))</f>
        <v>1253266</v>
      </c>
      <c r="AAE16" s="121">
        <f>(ZA16*100)/Deflators!$B$2</f>
        <v>25.118050090970279</v>
      </c>
      <c r="AAF16" s="137">
        <f>(ZD16*100)/Deflators!$B$3</f>
        <v>29.60169322371447</v>
      </c>
      <c r="AAG16" s="137">
        <f>(ZG16*100)/Deflators!$B$4</f>
        <v>29.76056231840635</v>
      </c>
      <c r="AAH16" s="137">
        <f>(ZJ16*100)/Deflators!$B$5</f>
        <v>24.411560461943772</v>
      </c>
      <c r="AAI16" s="137">
        <f>(ZM16*100)/Deflators!$B$6</f>
        <v>25.787051255480641</v>
      </c>
      <c r="AAJ16" s="137">
        <f>(ZP16*100)/Deflators!$B$7</f>
        <v>20.763287703924945</v>
      </c>
      <c r="AAK16" s="137">
        <f>(ZS16*100)/Deflators!$B$8</f>
        <v>17.823911506513362</v>
      </c>
      <c r="AAL16" s="137">
        <f>(ZV16*100)/Deflators!$B$9</f>
        <v>20.851161691468512</v>
      </c>
      <c r="AAM16" s="137">
        <f>(ZY16*100)/Deflators!$B$10</f>
        <v>22.501210728206377</v>
      </c>
      <c r="AAN16" s="245">
        <f>(AAB16*100)/Deflators!$B$11</f>
        <v>26.719786541723785</v>
      </c>
      <c r="AAO16" s="124">
        <f t="shared" si="158"/>
        <v>1.5216425401666456</v>
      </c>
      <c r="AAP16" s="131">
        <v>2774</v>
      </c>
      <c r="AAQ16" s="131">
        <v>182303</v>
      </c>
      <c r="AAR16" s="122">
        <f t="shared" si="53"/>
        <v>1.7165969316596932</v>
      </c>
      <c r="AAS16" s="131">
        <v>3077</v>
      </c>
      <c r="AAT16" s="131">
        <v>179250</v>
      </c>
      <c r="AAU16" s="122">
        <f t="shared" si="54"/>
        <v>1.7888431823940738</v>
      </c>
      <c r="AAV16" s="87">
        <v>3318</v>
      </c>
      <c r="AAW16" s="131">
        <v>185483</v>
      </c>
      <c r="AAX16" s="122">
        <f t="shared" si="55"/>
        <v>2.0857166542319487</v>
      </c>
      <c r="AAY16" s="87">
        <v>3774</v>
      </c>
      <c r="AAZ16" s="87">
        <v>180945</v>
      </c>
      <c r="ABA16" s="122">
        <f t="shared" si="56"/>
        <v>2.3041084734289807</v>
      </c>
      <c r="ABB16" s="87">
        <v>4357</v>
      </c>
      <c r="ABC16" s="87">
        <v>189097</v>
      </c>
      <c r="ABD16" s="122">
        <f t="shared" si="57"/>
        <v>2.4835055094749392</v>
      </c>
      <c r="ABE16" s="87">
        <v>5123</v>
      </c>
      <c r="ABF16" s="87">
        <v>206281</v>
      </c>
      <c r="ABG16" s="122">
        <f t="shared" si="58"/>
        <v>3.0372588157019296</v>
      </c>
      <c r="ABH16" s="87">
        <f>INDEX('[2]All Previous Years'!$A$1:$EX$34,MATCH($A16,'[2]All Previous Years'!$A$1:$A$34,0),MATCH(ABH$1,'[2]All Previous Years'!$A$1:$EX$1,0))</f>
        <v>6391</v>
      </c>
      <c r="ABI16" s="87">
        <f>INDEX('[2]All Previous Years'!$A$1:$EX$34,MATCH($A16,'[2]All Previous Years'!$A$1:$A$34,0),MATCH(ABI$1,'[2]All Previous Years'!$A$1:$EX$1,0))</f>
        <v>210420</v>
      </c>
      <c r="ABJ16" s="88">
        <f t="shared" si="59"/>
        <v>3.3021441976228818</v>
      </c>
      <c r="ABK16" s="32">
        <f>INDEX([4]Sheet1!$A$1:$CJ$34, MATCH($A16, [4]Sheet1!$A$1:$A$34, 0), MATCH(ABK$1, [4]Sheet1!$A$1:$CJ$1, 0))</f>
        <v>7443</v>
      </c>
      <c r="ABL16" s="32">
        <f>INDEX([4]Sheet1!$A$1:$CJ$34, MATCH($A16, [4]Sheet1!$A$1:$A$34, 0), MATCH(ABL$1, [4]Sheet1!$A$1:$CJ$1, 0))</f>
        <v>225399</v>
      </c>
      <c r="ABM16" s="88">
        <f>INDEX('[6]Finance Indicators'!$B$3:$BO$35,MATCH($A16,'[6]Finance Indicators'!$A$3:$A$35,0),MATCH(ABM$1,'[6]Finance Indicators'!$B$2:$BO$2,0))</f>
        <v>3.4420496205265798</v>
      </c>
      <c r="ABN16" s="88">
        <f>INDEX('[6]Finance Indicators'!$B$3:$BO$35,MATCH($A16,'[6]Finance Indicators'!$A$3:$A$35,0),MATCH(ABN$1,'[6]Finance Indicators'!$B$2:$BO$2,0))</f>
        <v>8159</v>
      </c>
      <c r="ABO16" s="88">
        <f>INDEX('[6]Finance Indicators'!$B$3:$BO$35,MATCH($A16,'[6]Finance Indicators'!$A$3:$A$35,0),MATCH(ABO$1,'[6]Finance Indicators'!$B$2:$BO$2,0))</f>
        <v>237039</v>
      </c>
      <c r="ABP16" s="250">
        <f t="array" ref="ABP16">INDEX('[7]Finance Indicators'!$A$2:$BO$35,MATCH($A16,'[7]Finance Indicators'!$A$2:$A$35,0),MATCH(ABP$1,'[7]Finance Indicators'!$A$2:$BO$2,0))</f>
        <v>2.845807428824358</v>
      </c>
      <c r="ABQ16" s="250">
        <f t="array" ref="ABQ16">INDEX('[7]Finance Indicators'!$A$2:$BO$35,MATCH($A16,'[7]Finance Indicators'!$A$2:$A$35,0),MATCH(ABQ$1,'[7]Finance Indicators'!$A$2:$BO$2,0))</f>
        <v>7008</v>
      </c>
      <c r="ABR16" s="250">
        <f t="array" ref="ABR16">INDEX('[7]Finance Indicators'!$A$2:$BO$35,MATCH($A16,'[7]Finance Indicators'!$A$2:$A$35,0),MATCH(ABR$1,'[7]Finance Indicators'!$A$2:$BO$2,0))</f>
        <v>246257</v>
      </c>
      <c r="ABS16" s="115">
        <f>INDEX([34]historic!$L$1:$U$34,MATCH($A16,[34]historic!$L$1:$L$34,0),MATCH(ABS$1,[34]historic!$L$1:$U$1,0))</f>
        <v>56.480587212671431</v>
      </c>
      <c r="ABT16" s="116">
        <f>INDEX([34]historic!$L$1:$U$34,MATCH($A16,[34]historic!$L$1:$L$34,0),MATCH(ABT$1,[34]historic!$L$1:$U$1,0))</f>
        <v>54.825502047182681</v>
      </c>
      <c r="ABU16" s="116">
        <f>INDEX([34]historic!$L$1:$U$34,MATCH($A16,[34]historic!$L$1:$L$34,0),MATCH(ABU$1,[34]historic!$L$1:$U$1,0))</f>
        <v>56.758893280632414</v>
      </c>
      <c r="ABV16" s="116">
        <f>INDEX([34]historic!$L$1:$U$34,MATCH($A16,[34]historic!$L$1:$L$34,0),MATCH(ABV$1,[34]historic!$L$1:$U$1,0))</f>
        <v>53.758067874245263</v>
      </c>
      <c r="ABW16" s="116">
        <f>INDEX([34]historic!$L$1:$U$34,MATCH($A16,[34]historic!$L$1:$L$34,0),MATCH(ABW$1,[34]historic!$L$1:$U$1,0))</f>
        <v>50.564481111593572</v>
      </c>
      <c r="ABX16" s="116">
        <f>INDEX([34]historic!$L$1:$U$34,MATCH($A16,[34]historic!$L$1:$L$34,0),MATCH(ABX$1,[34]historic!$L$1:$U$1,0))</f>
        <v>51.142318172290921</v>
      </c>
      <c r="ABY16" s="116">
        <f>INDEX([34]historic!$L$1:$U$34,MATCH($A16,[34]historic!$L$1:$L$34,0),MATCH(ABY$1,[34]historic!$L$1:$U$1,0))</f>
        <v>42.240951908775408</v>
      </c>
      <c r="ABZ16" s="116">
        <f>INDEX([34]historic!$L$1:$U$34,MATCH($A16,[34]historic!$L$1:$L$34,0),MATCH(ABZ$1,[34]historic!$L$1:$U$1,0))</f>
        <v>42.573890708387388</v>
      </c>
      <c r="ACA16" s="88">
        <f>INDEX('[15]1819 Collected Indicators'!$A$3:$CV$36,MATCH($A16,'[15]1819 Collected Indicators'!$A$3:$A$36,0),MATCH(ACA$1,'[15]1819 Collected Indicators'!$A$3:$CV$3,0))</f>
        <v>59.706666666666663</v>
      </c>
      <c r="ACB16" s="255">
        <f>INDEX('[11]1920 Collected Indicators'!$A$3:$CV$36,MATCH($A16,'[11]1920 Collected Indicators'!$A$3:$A$36,0),MATCH(ACB$1,'[11]1920 Collected Indicators'!$A$3:$CV$3,0))</f>
        <v>62.14</v>
      </c>
      <c r="ACC16" s="133">
        <v>81.111699999999999</v>
      </c>
      <c r="ACD16" s="116">
        <v>79.710905842635313</v>
      </c>
      <c r="ACE16" s="88">
        <f>INDEX('[14]1718 Collected Indicators'!$A$3:$CH$36,MATCH($A16,'[14]1718 Collected Indicators'!$A$3:$A$36,0),MATCH(ACE$1,'[14]1718 Collected Indicators'!$A$3:$CH$3,0))</f>
        <v>81.12</v>
      </c>
      <c r="ACF16" s="120" t="e">
        <f>INDEX('[11]1920 Collected Indicators'!$A$3:$CV$36,MATCH($A16,'[11]1920 Collected Indicators'!$A$3:$A$36,0),MATCH(ACF$1,'[11]1920 Collected Indicators'!$A$3:$CV$3,0))</f>
        <v>#N/A</v>
      </c>
      <c r="ACG16" s="115">
        <v>85.958399999999997</v>
      </c>
      <c r="ACH16" s="116">
        <v>82.286529632060137</v>
      </c>
      <c r="ACI16" s="116">
        <f>INDEX('[14]1718 Collected Indicators'!$A$3:$CH$36,MATCH($A16,'[14]1718 Collected Indicators'!$A$3:$A$36,0),MATCH(ACI$1,'[14]1718 Collected Indicators'!$A$3:$CH$3,0))</f>
        <v>79.599999999999994</v>
      </c>
      <c r="ACJ16" s="120">
        <f>INDEX('[11]1920 Collected Indicators'!$A$3:$CV$36,MATCH($A16,'[11]1920 Collected Indicators'!$A$3:$A$36,0),MATCH(ACJ$1,'[11]1920 Collected Indicators'!$A$3:$CV$3,0))</f>
        <v>80.544399999999996</v>
      </c>
      <c r="ACK16" s="115">
        <f>INDEX('[35]Raw Data'!$A$1:$BK$34,MATCH($A16,'[35]Raw Data'!$A$1:$A$34,0),MATCH(ACK$1,'[35]Raw Data'!$A$1:$BK$1,0))</f>
        <v>80.260000000000005</v>
      </c>
      <c r="ACL16" s="116">
        <f>INDEX('[35]Raw Data'!$A$1:$BK$34,MATCH($A16,'[35]Raw Data'!$A$1:$A$34,0),MATCH(ACL$1,'[35]Raw Data'!$A$1:$BK$1,0))</f>
        <v>79.75</v>
      </c>
      <c r="ACM16" s="136">
        <f>INDEX('[35]Raw Data'!$A$1:$BK$34,MATCH($A16,'[35]Raw Data'!$A$1:$A$34,0),MATCH(ACM$1,'[35]Raw Data'!$A$1:$BK$1,0))</f>
        <v>82.18</v>
      </c>
      <c r="ACN16" s="120">
        <f>INDEX('[11]1920 Collected Indicators'!$A$3:$CV$36,MATCH($A16,'[11]1920 Collected Indicators'!$A$3:$A$36,0),MATCH(ACN$1,'[11]1920 Collected Indicators'!$A$3:$CV$3,0))</f>
        <v>77.566500000000005</v>
      </c>
      <c r="ACO16" s="115">
        <f>INDEX('[35]Raw Data'!$A$1:$BK$34,MATCH($A16,'[35]Raw Data'!$A$1:$A$34,0),MATCH(ACO$1,'[35]Raw Data'!$A$1:$BK$1,0))</f>
        <v>80.08</v>
      </c>
      <c r="ACP16" s="116">
        <f>INDEX('[35]Raw Data'!$A$1:$BK$34,MATCH($A16,'[35]Raw Data'!$A$1:$A$34,0),MATCH(ACP$1,'[35]Raw Data'!$A$1:$BK$1,0))</f>
        <v>75.569999999999993</v>
      </c>
      <c r="ACQ16" s="136">
        <f>INDEX('[35]Raw Data'!$A$1:$BK$34,MATCH($A16,'[35]Raw Data'!$A$1:$A$34,0),MATCH(ACQ$1,'[35]Raw Data'!$A$1:$BK$1,0))</f>
        <v>74.260000000000005</v>
      </c>
      <c r="ACR16" s="120">
        <f>INDEX('[11]1920 Collected Indicators'!$A$3:$CV$36,MATCH($A16,'[11]1920 Collected Indicators'!$A$3:$A$36,0),MATCH(ACR$1,'[11]1920 Collected Indicators'!$A$3:$CV$3,0))</f>
        <v>73.375100000000003</v>
      </c>
      <c r="ACS16" s="115">
        <f>INDEX('[35]Raw Data'!$A$1:$BK$34,MATCH($A16,'[35]Raw Data'!$A$1:$A$34,0),MATCH(ACS$1,'[35]Raw Data'!$A$1:$BK$1,0))</f>
        <v>36.799999999999997</v>
      </c>
      <c r="ACT16" s="116">
        <f>INDEX('[35]Raw Data'!$A$1:$BK$34,MATCH($A16,'[35]Raw Data'!$A$1:$A$34,0),MATCH(ACT$1,'[35]Raw Data'!$A$1:$BK$1,0))</f>
        <v>38.82</v>
      </c>
      <c r="ACU16" s="136">
        <f>INDEX('[35]Raw Data'!$A$1:$BK$34,MATCH($A16,'[35]Raw Data'!$A$1:$A$34,0),MATCH(ACU$1,'[35]Raw Data'!$A$1:$BK$1,0))</f>
        <v>32.49</v>
      </c>
      <c r="ACV16" s="120">
        <f>INDEX('[11]1920 Collected Indicators'!$A$3:$CV$36,MATCH($A16,'[11]1920 Collected Indicators'!$A$3:$A$36,0),MATCH(ACV$1,'[11]1920 Collected Indicators'!$A$3:$CV$3,0))</f>
        <v>34.292999999999999</v>
      </c>
      <c r="ACW16" s="115">
        <f t="shared" si="60"/>
        <v>364.88833746898268</v>
      </c>
      <c r="ACX16" s="87">
        <v>41174</v>
      </c>
      <c r="ACY16" s="87">
        <f t="array" ref="ACY16">INDEX([36]Historic!$B$2:$K$35,MATCH($A16,[36]Historic!$B$2:$B$35,0),MATCH(ACY$1,[36]Historic!$B$2:$K$2,0))</f>
        <v>2170</v>
      </c>
      <c r="ACZ16" s="116">
        <f t="shared" si="61"/>
        <v>357.27837185236291</v>
      </c>
      <c r="ADA16" s="87">
        <v>41430</v>
      </c>
      <c r="ADB16" s="87">
        <f t="array" ref="ADB16">INDEX([36]Historic!$B$2:$K$35,MATCH($A16,[36]Historic!$B$2:$B$35,0),MATCH(ADB$1,[36]Historic!$B$2:$K$2,0))</f>
        <v>2230</v>
      </c>
      <c r="ADC16" s="116">
        <f t="shared" si="62"/>
        <v>372.8410740203193</v>
      </c>
      <c r="ADD16" s="87">
        <v>41102</v>
      </c>
      <c r="ADE16" s="87">
        <f t="array" ref="ADE16">INDEX([36]Historic!$B$2:$K$35,MATCH($A16,[36]Historic!$B$2:$B$35,0),MATCH(ADE$1,[36]Historic!$B$2:$K$2,0))</f>
        <v>2120</v>
      </c>
      <c r="ADF16" s="116">
        <f t="shared" si="63"/>
        <v>375.13479511143061</v>
      </c>
      <c r="ADG16" s="87">
        <v>41745</v>
      </c>
      <c r="ADH16" s="87">
        <f t="array" ref="ADH16">INDEX([36]Historic!$B$2:$K$35,MATCH($A16,[36]Historic!$B$2:$B$35,0),MATCH(ADH$1,[36]Historic!$B$2:$K$2,0))</f>
        <v>2140</v>
      </c>
      <c r="ADI16" s="116">
        <f t="shared" si="64"/>
        <v>378.56769926905679</v>
      </c>
      <c r="ADJ16" s="87">
        <v>43505</v>
      </c>
      <c r="ADK16" s="87">
        <f t="array" ref="ADK16">INDEX([36]Historic!$B$2:$K$35,MATCH($A16,[36]Historic!$B$2:$B$35,0),MATCH(ADK$1,[36]Historic!$B$2:$K$2,0))</f>
        <v>2210</v>
      </c>
      <c r="ADL16" s="116">
        <f t="shared" si="65"/>
        <v>348.93439893439893</v>
      </c>
      <c r="ADM16" s="87">
        <v>41914</v>
      </c>
      <c r="ADN16" s="87">
        <f t="array" ref="ADN16">INDEX([36]Historic!$B$2:$K$35,MATCH($A16,[36]Historic!$B$2:$B$35,0),MATCH(ADN$1,[36]Historic!$B$2:$K$2,0))</f>
        <v>2310</v>
      </c>
      <c r="ADO16" s="116">
        <f t="shared" si="66"/>
        <v>369.70104131676186</v>
      </c>
      <c r="ADP16" s="87">
        <f>INDEX('[2]All Previous Years'!$A$1:$EX$34,MATCH($A16,'[2]All Previous Years'!$A$1:$A$34,0),MATCH(ADP$1,'[2]All Previous Years'!$A$1:$EX$1,0))</f>
        <v>44024</v>
      </c>
      <c r="ADQ16" s="87">
        <f t="array" ref="ADQ16">INDEX([36]Historic!$B$2:$K$35,MATCH($A16,[36]Historic!$B$2:$B$35,0),MATCH(ADQ$1,[36]Historic!$B$2:$K$2,0))</f>
        <v>2290</v>
      </c>
      <c r="ADR16" s="116">
        <f t="shared" si="67"/>
        <v>326.77394034536889</v>
      </c>
      <c r="ADS16" s="32">
        <f>INDEX([4]Sheet1!$A$1:$CJ$34, MATCH($A16, [4]Sheet1!$A$1:$A$34, 0), MATCH(ADS$1, [4]Sheet1!$A$1:$CJ$1, 0))</f>
        <v>41631</v>
      </c>
      <c r="ADT16" s="87">
        <f t="array" ref="ADT16">INDEX([36]Historic!$B$2:$K$35,MATCH($A16,[36]Historic!$B$2:$B$35,0),MATCH(ADT$1,[36]Historic!$B$2:$K$2,0))</f>
        <v>2450</v>
      </c>
      <c r="ADU16" s="88">
        <f>INDEX('[6]Finance Indicators'!$B$3:$BO$35,MATCH($A16,'[6]Finance Indicators'!$A$3:$A$35,0),MATCH(ADU$1,'[6]Finance Indicators'!$B$2:$BO$2,0))</f>
        <v>314.75593112059704</v>
      </c>
      <c r="ADV16" s="88">
        <f>INDEX('[6]Finance Indicators'!$B$3:$BO$35,MATCH($A16,'[6]Finance Indicators'!$A$3:$A$35,0),MATCH(ADV$1,'[6]Finance Indicators'!$B$2:$BO$2,0))</f>
        <v>43357</v>
      </c>
      <c r="ADW16" s="88">
        <f>INDEX('[6]Finance Indicators'!$B$3:$BO$35,MATCH($A16,'[6]Finance Indicators'!$A$3:$A$35,0),MATCH(ADW$1,'[6]Finance Indicators'!$B$2:$BO$2,0))</f>
        <v>2649</v>
      </c>
      <c r="ADX16" s="88">
        <f t="array" ref="ADX16">INDEX('[7]Finance Indicators'!$A$2:$BO$35,MATCH($A16,'[7]Finance Indicators'!$A$2:$A$35,0),MATCH(ADX$1,'[7]Finance Indicators'!$A$2:$BO$2,0))</f>
        <v>580.74333074333072</v>
      </c>
      <c r="ADY16" s="250">
        <f t="array" ref="ADY16">INDEX('[7]Finance Indicators'!$A$2:$BO$35,MATCH($A16,'[7]Finance Indicators'!$A$2:$A$35,0),MATCH(ADY$1,'[7]Finance Indicators'!$A$2:$BO$2,0))</f>
        <v>44845</v>
      </c>
      <c r="ADZ16" s="126">
        <f t="array" ref="ADZ16">INDEX('[7]Finance Indicators'!$A$2:$BO$35,MATCH($A16,'[7]Finance Indicators'!$A$2:$A$35,0),MATCH(ADZ$1,'[7]Finance Indicators'!$A$2:$BO$2,0))</f>
        <v>1485</v>
      </c>
      <c r="AEA16" s="121">
        <f>(ACW16*100)/Deflators!$B$2</f>
        <v>429.847036556994</v>
      </c>
      <c r="AEB16" s="137">
        <f>(ACZ16*100)/Deflators!$B$3</f>
        <v>414.59643226164314</v>
      </c>
      <c r="AEC16" s="137">
        <f>(ADC16*100)/Deflators!$B$4</f>
        <v>423.98693611394674</v>
      </c>
      <c r="AED16" s="137">
        <f>(ADF16*100)/Deflators!$B$5</f>
        <v>419.03745391775749</v>
      </c>
      <c r="AEE16" s="137">
        <f>(ADI16*100)/Deflators!$B$6</f>
        <v>417.12047642292168</v>
      </c>
      <c r="AEF16" s="137">
        <f>(ADL16*100)/Deflators!$B$7</f>
        <v>381.35761395134972</v>
      </c>
      <c r="AEG16" s="137">
        <f>(ADO16*100)/Deflators!$B$8</f>
        <v>394.29562523651464</v>
      </c>
      <c r="AEH16" s="137">
        <f>(ADR16*100)/Deflators!$B$9</f>
        <v>342.48240979419427</v>
      </c>
      <c r="AEI16" s="137">
        <f>(ADU16*100)/Deflators!$B$10</f>
        <v>322.44586186884158</v>
      </c>
      <c r="AEJ16" s="245">
        <f>(ADX16*100)/Deflators!$B$11</f>
        <v>580.74333074333072</v>
      </c>
      <c r="AEK16" s="115">
        <f>INDEX('[35]Raw Data'!$A$1:$BK$34,MATCH($A16,'[35]Raw Data'!$A$1:$A$34,0),MATCH(AEK$1,'[35]Raw Data'!$A$1:$BK$1,0))</f>
        <v>83.218534752661242</v>
      </c>
      <c r="AEL16" s="197">
        <f>INDEX('[35]Raw Data'!$A$1:$BK$34,MATCH($A16,'[35]Raw Data'!$A$1:$A$34,0),MATCH(AEL$1,'[35]Raw Data'!$A$1:$BK$1,0))</f>
        <v>5316</v>
      </c>
      <c r="AEM16" s="197">
        <f>INDEX('[35]Raw Data'!$A$1:$BK$34,MATCH($A16,'[35]Raw Data'!$A$1:$A$34,0),MATCH(AEM$1,'[35]Raw Data'!$A$1:$BK$1,0))</f>
        <v>63880</v>
      </c>
      <c r="AEN16" s="116">
        <f>INDEX('[35]Raw Data'!$A$1:$BK$34,MATCH($A16,'[35]Raw Data'!$A$1:$A$34,0),MATCH(AEN$1,'[35]Raw Data'!$A$1:$BK$1,0))</f>
        <v>83.269094385002006</v>
      </c>
      <c r="AEO16" s="197">
        <f>INDEX('[35]Raw Data'!$A$1:$BK$34,MATCH($A16,'[35]Raw Data'!$A$1:$A$34,0),MATCH(AEO$1,'[35]Raw Data'!$A$1:$BK$1,0))</f>
        <v>5401</v>
      </c>
      <c r="AEP16" s="197">
        <f>INDEX('[35]Raw Data'!$A$1:$BK$34,MATCH($A16,'[35]Raw Data'!$A$1:$A$34,0),MATCH(AEP$1,'[35]Raw Data'!$A$1:$BK$1,0))</f>
        <v>64862</v>
      </c>
      <c r="AEQ16" s="116">
        <f>INDEX('[35]Raw Data'!$A$1:$BK$34,MATCH($A16,'[35]Raw Data'!$A$1:$A$34,0),MATCH(AEQ$1,'[35]Raw Data'!$A$1:$BK$1,0))</f>
        <v>88.420521046846687</v>
      </c>
      <c r="AER16" s="197">
        <f>INDEX('[35]Raw Data'!$A$1:$BK$34,MATCH($A16,'[35]Raw Data'!$A$1:$A$34,0),MATCH(AER$1,'[35]Raw Data'!$A$1:$BK$1,0))</f>
        <v>5953</v>
      </c>
      <c r="AES16" s="197">
        <f>INDEX('[35]Raw Data'!$A$1:$BK$34,MATCH($A16,'[35]Raw Data'!$A$1:$A$34,0),MATCH(AES$1,'[35]Raw Data'!$A$1:$BK$1,0))</f>
        <v>67326</v>
      </c>
      <c r="AET16" s="116">
        <f>INDEX('[35]Raw Data'!$A$1:$BK$34,MATCH($A16,'[35]Raw Data'!$A$1:$A$34,0),MATCH(AET$1,'[35]Raw Data'!$A$1:$BK$1,0))</f>
        <v>98.364078321428039</v>
      </c>
      <c r="AEU16" s="197">
        <f>INDEX('[35]Raw Data'!$A$1:$BK$34,MATCH($A16,'[35]Raw Data'!$A$1:$A$34,0),MATCH(AEU$1,'[35]Raw Data'!$A$1:$BK$1,0))</f>
        <v>6596</v>
      </c>
      <c r="AEV16" s="197">
        <f>INDEX('[35]Raw Data'!$A$1:$BK$34,MATCH($A16,'[35]Raw Data'!$A$1:$A$34,0),MATCH(AEV$1,'[35]Raw Data'!$A$1:$BK$1,0))</f>
        <v>67057</v>
      </c>
      <c r="AEW16" s="116">
        <f>INDEX('[35]Raw Data'!$A$1:$BK$34,MATCH($A16,'[35]Raw Data'!$A$1:$A$34,0),MATCH(AEW$1,'[35]Raw Data'!$A$1:$BK$1,0))</f>
        <v>103.53927585842897</v>
      </c>
      <c r="AEX16" s="197">
        <f>INDEX('[35]Raw Data'!$A$1:$BK$34,MATCH($A16,'[35]Raw Data'!$A$1:$A$34,0),MATCH(AEX$1,'[35]Raw Data'!$A$1:$BK$1,0))</f>
        <v>6866</v>
      </c>
      <c r="AEY16" s="197">
        <f>INDEX('[35]Raw Data'!$A$1:$BK$34,MATCH($A16,'[35]Raw Data'!$A$1:$A$34,0),MATCH(AEY$1,'[35]Raw Data'!$A$1:$BK$1,0))</f>
        <v>66313</v>
      </c>
      <c r="AEZ16" s="116">
        <f>INDEX('[35]Raw Data'!$A$1:$BK$34,MATCH($A16,'[35]Raw Data'!$A$1:$A$34,0),MATCH(AEZ$1,'[35]Raw Data'!$A$1:$BK$1,0))</f>
        <v>107.24897349757372</v>
      </c>
      <c r="AFA16" s="197">
        <f>INDEX('[35]Raw Data'!$A$1:$BK$34,MATCH($A16,'[35]Raw Data'!$A$1:$A$34,0),MATCH(AFA$1,'[35]Raw Data'!$A$1:$BK$1,0))</f>
        <v>7183</v>
      </c>
      <c r="AFB16" s="197">
        <f>INDEX('[35]Raw Data'!$A$1:$BK$34,MATCH($A16,'[35]Raw Data'!$A$1:$A$34,0),MATCH(AFB$1,'[35]Raw Data'!$A$1:$BK$1,0))</f>
        <v>66975</v>
      </c>
      <c r="AFC16" s="116">
        <f>INDEX('[35]Raw Data'!$A$1:$BK$34,MATCH($A16,'[35]Raw Data'!$A$1:$A$34,0),MATCH(AFC$1,'[35]Raw Data'!$A$1:$BK$1,0))</f>
        <v>109.12990634160292</v>
      </c>
      <c r="AFD16" s="197">
        <f>INDEX('[35]Raw Data'!$A$1:$BK$34,MATCH($A16,'[35]Raw Data'!$A$1:$A$34,0),MATCH(AFD$1,'[35]Raw Data'!$A$1:$BK$1,0))</f>
        <v>7632</v>
      </c>
      <c r="AFE16" s="197">
        <f>INDEX('[35]Raw Data'!$A$1:$BK$34,MATCH($A16,'[35]Raw Data'!$A$1:$A$34,0),MATCH(AFE$1,'[35]Raw Data'!$A$1:$BK$1,0))</f>
        <v>69935</v>
      </c>
      <c r="AFF16" s="116">
        <f>INDEX('[35]Raw Data'!$A$1:$BK$34,MATCH($A16,'[35]Raw Data'!$A$1:$A$34,0),MATCH(AFF$1,'[35]Raw Data'!$A$1:$BK$1,0))</f>
        <v>123.00785960222568</v>
      </c>
      <c r="AFG16" s="197">
        <f>INDEX('[35]Raw Data'!$A$1:$BK$34,MATCH($A16,'[35]Raw Data'!$A$1:$A$34,0),MATCH(AFG$1,'[35]Raw Data'!$A$1:$BK$1,0))</f>
        <v>8467</v>
      </c>
      <c r="AFH16" s="197">
        <f>INDEX('[35]Raw Data'!$A$1:$BK$34,MATCH($A16,'[35]Raw Data'!$A$1:$A$34,0),MATCH(AFH$1,'[35]Raw Data'!$A$1:$BK$1,0))</f>
        <v>68833</v>
      </c>
      <c r="AFI16" s="116">
        <f>INDEX('[15]1819 Collected Indicators'!$A$3:$CV$36,MATCH($A16,'[15]1819 Collected Indicators'!$A$3:$A$36,0),MATCH(AFI$1,'[15]1819 Collected Indicators'!$A$3:$CV$3,0))</f>
        <v>115.19125990001686</v>
      </c>
      <c r="AFJ16" s="197">
        <f>INDEX('[15]1819 Collected Indicators'!$A$3:$CV$36,MATCH($A16,'[15]1819 Collected Indicators'!$A$3:$A$36,0),MATCH(AFJ$1,'[15]1819 Collected Indicators'!$A$3:$CV$3,0))</f>
        <v>8203</v>
      </c>
      <c r="AFK16" s="222">
        <f>INDEX('[15]1819 Collected Indicators'!$A$3:$CV$36,MATCH($A16,'[15]1819 Collected Indicators'!$A$3:$A$36,0),MATCH(AFK$1,'[15]1819 Collected Indicators'!$A$3:$CV$3,0))</f>
        <v>71212</v>
      </c>
      <c r="AFL16" s="311">
        <f>INDEX('[11]1920 Collected Indicators'!$A$3:$CV$36,MATCH($A16,'[11]1920 Collected Indicators'!$A$3:$A$36,0),MATCH(AFL$1,'[11]1920 Collected Indicators'!$A$3:$CV$3,0))</f>
        <v>114.1530424688014</v>
      </c>
      <c r="AFM16" s="197">
        <f>INDEX('[11]1920 Collected Indicators'!$A$3:$CV$36,MATCH($A16,'[11]1920 Collected Indicators'!$A$3:$A$36,0),MATCH(AFM$1,'[11]1920 Collected Indicators'!$A$3:$CV$3,0))</f>
        <v>8260</v>
      </c>
      <c r="AFN16" s="197">
        <f>INDEX('[11]1920 Collected Indicators'!$A$3:$CV$36,MATCH($A16,'[11]1920 Collected Indicators'!$A$3:$A$36,0),MATCH(AFN$1,'[11]1920 Collected Indicators'!$A$3:$CV$3,0))</f>
        <v>72359</v>
      </c>
      <c r="AFO16" s="133">
        <f>INDEX('[35]Raw Data'!$A$1:$BK$34,MATCH($A16,'[35]Raw Data'!$A$1:$A$34,0),MATCH(AFO$1,'[35]Raw Data'!$A$1:$BK$1,0))</f>
        <v>87.378640776699029</v>
      </c>
      <c r="AFP16" s="133">
        <f>INDEX('[35]Raw Data'!$A$1:$BK$34,MATCH($A16,'[35]Raw Data'!$A$1:$A$34,0),MATCH(AFP$1,'[35]Raw Data'!$A$1:$BK$1,0))</f>
        <v>85.148514851485146</v>
      </c>
      <c r="AFQ16" s="133">
        <f>INDEX('[35]Raw Data'!$A$1:$BK$34,MATCH($A16,'[35]Raw Data'!$A$1:$A$34,0),MATCH(AFQ$1,'[35]Raw Data'!$A$1:$BK$1,0))</f>
        <v>84.693877551020407</v>
      </c>
      <c r="AFR16" s="133">
        <f>INDEX('[35]Raw Data'!$A$1:$BK$34,MATCH($A16,'[35]Raw Data'!$A$1:$A$34,0),MATCH(AFR$1,'[35]Raw Data'!$A$1:$BK$1,0))</f>
        <v>82.323232323232318</v>
      </c>
      <c r="AFS16" s="133">
        <f>INDEX('[35]Raw Data'!$A$1:$BK$34,MATCH($A16,'[35]Raw Data'!$A$1:$A$34,0),MATCH(AFS$1,'[35]Raw Data'!$A$1:$BK$1,0))</f>
        <v>82.35294117647058</v>
      </c>
      <c r="AFT16" s="133">
        <f>INDEX('[35]Raw Data'!$A$1:$BK$34,MATCH($A16,'[35]Raw Data'!$A$1:$A$34,0),MATCH(AFT$1,'[35]Raw Data'!$A$1:$BK$1,0))</f>
        <v>80.693069306930695</v>
      </c>
      <c r="AFU16" s="133">
        <f>INDEX('[35]Raw Data'!$A$1:$BK$34,MATCH($A16,'[35]Raw Data'!$A$1:$A$34,0),MATCH(AFU$1,'[35]Raw Data'!$A$1:$BK$1,0))</f>
        <v>88.780487804878049</v>
      </c>
      <c r="AFV16" s="136">
        <f>INDEX('[15]1819 Collected Indicators'!$A$3:$CV$36,MATCH($A16,'[15]1819 Collected Indicators'!$A$3:$A$36,0),MATCH(AFV$1,'[15]1819 Collected Indicators'!$A$3:$CV$3,0))</f>
        <v>84.88</v>
      </c>
      <c r="AFW16" s="120">
        <f>INDEX('[11]1920 Collected Indicators'!$A$3:$CV$36,MATCH($A16,'[11]1920 Collected Indicators'!$A$3:$A$36,0),MATCH(AFW$1,'[11]1920 Collected Indicators'!$A$3:$CV$3,0))</f>
        <v>79</v>
      </c>
      <c r="AFX16" s="115">
        <f>INDEX('[35]Raw Data'!$A$1:$BK$34,MATCH($A16,'[35]Raw Data'!$A$1:$A$34,0),MATCH(AFX$1,'[35]Raw Data'!$A$1:$BK$1,0))</f>
        <v>1024.9308402493084</v>
      </c>
      <c r="AFY16" s="213">
        <f>INDEX('[35]Raw Data'!$A$1:$BK$34,MATCH($A16,'[35]Raw Data'!$A$1:$A$34,0),MATCH(AFY$1,'[35]Raw Data'!$A$1:$BK$1,0))</f>
        <v>30751</v>
      </c>
      <c r="AFZ16" s="213">
        <f>INDEX('[35]Raw Data'!$A$1:$BK$34,MATCH($A16,'[35]Raw Data'!$A$1:$A$34,0),MATCH(AFZ$1,'[35]Raw Data'!$A$1:$BK$1,0))</f>
        <v>30003</v>
      </c>
      <c r="AGA16" s="116">
        <f>INDEX('[35]Raw Data'!$A$1:$BK$34,MATCH($A16,'[35]Raw Data'!$A$1:$A$34,0),MATCH(AGA$1,'[35]Raw Data'!$A$1:$BK$1,0))</f>
        <v>1047.8756207601673</v>
      </c>
      <c r="AGB16" s="213">
        <f>INDEX('[35]Raw Data'!$A$1:$BK$34,MATCH($A16,'[35]Raw Data'!$A$1:$A$34,0),MATCH(AGB$1,'[35]Raw Data'!$A$1:$BK$1,0))</f>
        <v>32284</v>
      </c>
      <c r="AGC16" s="213">
        <f>INDEX('[35]Raw Data'!$A$1:$BK$34,MATCH($A16,'[35]Raw Data'!$A$1:$A$34,0),MATCH(AGC$1,'[35]Raw Data'!$A$1:$BK$1,0))</f>
        <v>30809</v>
      </c>
      <c r="AGD16" s="116">
        <f>INDEX('[35]Raw Data'!$A$1:$BK$34,MATCH($A16,'[35]Raw Data'!$A$1:$A$34,0),MATCH(AGD$1,'[35]Raw Data'!$A$1:$BK$1,0))</f>
        <v>1029.9807815502884</v>
      </c>
      <c r="AGE16" s="213">
        <f>INDEX('[35]Raw Data'!$A$1:$BK$34,MATCH($A16,'[35]Raw Data'!$A$1:$A$34,0),MATCH(AGE$1,'[35]Raw Data'!$A$1:$BK$1,0))</f>
        <v>32156</v>
      </c>
      <c r="AGF16" s="213">
        <f>INDEX('[35]Raw Data'!$A$1:$BK$34,MATCH($A16,'[35]Raw Data'!$A$1:$A$34,0),MATCH(AGF$1,'[35]Raw Data'!$A$1:$BK$1,0))</f>
        <v>31220</v>
      </c>
      <c r="AGG16" s="116">
        <f>INDEX('[35]Raw Data'!$A$1:$BK$34,MATCH($A16,'[35]Raw Data'!$A$1:$A$34,0),MATCH(AGG$1,'[35]Raw Data'!$A$1:$BK$1,0))</f>
        <v>778.58795929366261</v>
      </c>
      <c r="AGH16" s="213">
        <f>INDEX('[35]Raw Data'!$A$1:$BK$34,MATCH($A16,'[35]Raw Data'!$A$1:$A$34,0),MATCH(AGH$1,'[35]Raw Data'!$A$1:$BK$1,0))</f>
        <v>24559</v>
      </c>
      <c r="AGI16" s="213">
        <f>INDEX('[35]Raw Data'!$A$1:$BK$34,MATCH($A16,'[35]Raw Data'!$A$1:$A$34,0),MATCH(AGI$1,'[35]Raw Data'!$A$1:$BK$1,0))</f>
        <v>31543</v>
      </c>
      <c r="AGJ16" s="116">
        <f>INDEX('[35]Raw Data'!$A$1:$BK$34,MATCH($A16,'[35]Raw Data'!$A$1:$A$34,0),MATCH(AGJ$1,'[35]Raw Data'!$A$1:$BK$1,0))</f>
        <v>611.9854155629655</v>
      </c>
      <c r="AGK16" s="213">
        <f>INDEX('[35]Raw Data'!$A$1:$BK$34,MATCH($A16,'[35]Raw Data'!$A$1:$A$34,0),MATCH(AGK$1,'[35]Raw Data'!$A$1:$BK$1,0))</f>
        <v>19638</v>
      </c>
      <c r="AGL16" s="213">
        <f>INDEX('[35]Raw Data'!$A$1:$BK$34,MATCH($A16,'[35]Raw Data'!$A$1:$A$34,0),MATCH(AGL$1,'[35]Raw Data'!$A$1:$BK$1,0))</f>
        <v>32089</v>
      </c>
      <c r="AGM16" s="116">
        <f>INDEX('[15]1819 Collected Indicators'!$A$3:$CV$36,MATCH($A16,'[15]1819 Collected Indicators'!$A$3:$A$36,0),MATCH(AGM$1,'[15]1819 Collected Indicators'!$A$3:$CV$3,0))</f>
        <v>628.01</v>
      </c>
      <c r="AGN16" s="213">
        <f>INDEX('[15]1819 Collected Indicators'!$A$3:$CV$36,MATCH($A16,'[15]1819 Collected Indicators'!$A$3:$A$36,0),MATCH(AGN$1,'[15]1819 Collected Indicators'!$A$3:$CV$3,0))</f>
        <v>20570</v>
      </c>
      <c r="AGO16" s="228">
        <f>INDEX('[15]1819 Collected Indicators'!$A$3:$CV$36,MATCH($A16,'[15]1819 Collected Indicators'!$A$3:$A$36,0),MATCH(AGO$1,'[15]1819 Collected Indicators'!$A$3:$CV$3,0))</f>
        <v>32754</v>
      </c>
      <c r="AGP16" s="213">
        <f>INDEX('[11]1920 Collected Indicators'!$A$3:$CV$36,MATCH($A16,'[11]1920 Collected Indicators'!$A$3:$A$36,0),MATCH(AGP$1,'[11]1920 Collected Indicators'!$A$3:$CV$3,0))</f>
        <v>714.73382061373661</v>
      </c>
      <c r="AGQ16" s="213">
        <f>INDEX('[11]1920 Collected Indicators'!$A$3:$CV$36,MATCH($A16,'[11]1920 Collected Indicators'!$A$3:$A$36,0),MATCH(AGQ$1,'[11]1920 Collected Indicators'!$A$3:$CV$3,0))</f>
        <v>24153</v>
      </c>
      <c r="AGR16" s="306">
        <f>INDEX('[11]1920 Collected Indicators'!$A$3:$CV$36,MATCH($A16,'[11]1920 Collected Indicators'!$A$3:$A$36,0),MATCH(AGR$1,'[11]1920 Collected Indicators'!$A$3:$CV$3,0))</f>
        <v>33793</v>
      </c>
      <c r="AGS16" s="217">
        <v>3.78</v>
      </c>
      <c r="AGT16" s="208">
        <v>9205</v>
      </c>
      <c r="AGU16" s="87">
        <v>2432587</v>
      </c>
      <c r="AGV16" s="88">
        <v>2.7869540632278702</v>
      </c>
      <c r="AGW16" s="87">
        <v>7117</v>
      </c>
      <c r="AGX16" s="87">
        <v>2553684</v>
      </c>
      <c r="AGY16" s="116">
        <v>2.4261146264831521</v>
      </c>
      <c r="AGZ16" s="87">
        <v>6528</v>
      </c>
      <c r="AHA16" s="32">
        <v>2690722</v>
      </c>
      <c r="AHB16" s="116">
        <v>2.7115536911160709</v>
      </c>
      <c r="AHC16" s="87">
        <v>7721</v>
      </c>
      <c r="AHD16" s="87">
        <v>2847445</v>
      </c>
      <c r="AHE16" s="116">
        <v>2.5270558147978091</v>
      </c>
      <c r="AHF16" s="87">
        <v>7573</v>
      </c>
      <c r="AHG16" s="87">
        <v>2996768</v>
      </c>
      <c r="AHH16" s="116">
        <v>2.316648913562497</v>
      </c>
      <c r="AHI16" s="87">
        <v>7064</v>
      </c>
      <c r="AHJ16" s="87">
        <v>3049232</v>
      </c>
      <c r="AHK16" s="116">
        <f t="shared" si="68"/>
        <v>2.3407115723551661</v>
      </c>
      <c r="AHL16" s="87">
        <f>INDEX('[2]All Previous Years'!$A$1:$EX$34,MATCH($A16,'[2]All Previous Years'!$A$1:$A$34,0),MATCH(AHL$1,'[2]All Previous Years'!$A$1:$EX$1,0))</f>
        <v>7088</v>
      </c>
      <c r="AHM16" s="131">
        <f>INDEX('[29]SPI Raw Data 1617'!$A$3:$AN$37,MATCH($A16,'[29]SPI Raw Data 1617'!$A$3:$A$37,0),MATCH(AHM$1,'[29]SPI Raw Data 1617'!$A$37:$AN$37,0))</f>
        <v>3028139</v>
      </c>
      <c r="AHN16" s="88">
        <f t="shared" si="69"/>
        <v>2.4138967898660981</v>
      </c>
      <c r="AHO16" s="32">
        <f>INDEX([4]Sheet1!$A$1:$CJ$34, MATCH($A16, [4]Sheet1!$A$1:$A$34, 0), MATCH(AHO$1, [4]Sheet1!$A$1:$CJ$1, 0))</f>
        <v>6920</v>
      </c>
      <c r="AHP16" s="32">
        <f>INDEX('[5]Finance Indicators'!$A$2:$BO$35,MATCH($A16,'[5]Finance Indicators'!$A$2:$A$35,0),MATCH(AHP$1,'[5]Finance Indicators'!$A$2:$BO$2,0))</f>
        <v>2866734</v>
      </c>
      <c r="AHQ16" s="88">
        <f>INDEX('[6]Finance Indicators'!$B$3:$BO$35,MATCH($A16,'[6]Finance Indicators'!$A$3:$A$35,0),MATCH(AHQ$1,'[6]Finance Indicators'!$B$2:$BO$2,0))</f>
        <v>2.0876893297177896</v>
      </c>
      <c r="AHR16" s="88">
        <f>INDEX('[6]Finance Indicators'!$B$3:$BO$35,MATCH($A16,'[6]Finance Indicators'!$A$3:$A$35,0),MATCH(AHR$1,'[6]Finance Indicators'!$B$2:$BO$2,0))</f>
        <v>5892</v>
      </c>
      <c r="AHS16" s="88">
        <f>INDEX('[6]Finance Indicators'!$B$3:$BO$35,MATCH($A16,'[6]Finance Indicators'!$A$3:$A$35,0),MATCH(AHS$1,'[6]Finance Indicators'!$B$2:$BO$2,0))</f>
        <v>2822259</v>
      </c>
      <c r="AHT16" s="88">
        <f t="array" ref="AHT16">INDEX('[7]Finance Indicators'!$A$2:$BO$35,MATCH($A16,'[7]Finance Indicators'!$A$2:$A$35,0),MATCH(AHT$1,'[7]Finance Indicators'!$A$2:$BO$2,0))</f>
        <v>2.4653420975612028</v>
      </c>
      <c r="AHU16" s="250">
        <f t="array" ref="AHU16">INDEX('[7]Finance Indicators'!$A$2:$BO$35,MATCH($A16,'[7]Finance Indicators'!$A$2:$A$35,0),MATCH(AHU$1,'[7]Finance Indicators'!$A$2:$BO$2,0))</f>
        <v>6882</v>
      </c>
      <c r="AHV16" s="250">
        <f t="array" ref="AHV16">INDEX('[7]Finance Indicators'!$A$2:$BO$35,MATCH($A16,'[7]Finance Indicators'!$A$2:$A$35,0),MATCH(AHV$1,'[7]Finance Indicators'!$A$2:$BO$2,0))</f>
        <v>2791499</v>
      </c>
      <c r="AHW16" s="119">
        <f>(AGS16*100)/Deflators!$B$2</f>
        <v>4.4529288314772595</v>
      </c>
      <c r="AHX16" s="137">
        <f>(AGV16*100)/Deflators!$B$3</f>
        <v>3.2340642549973118</v>
      </c>
      <c r="AHY16" s="137">
        <f>(AGY16*100)/Deflators!$B$4</f>
        <v>2.7589259306976586</v>
      </c>
      <c r="AHZ16" s="137">
        <f>(AHB16*100)/Deflators!$B$5</f>
        <v>3.0288914003540111</v>
      </c>
      <c r="AIA16" s="137">
        <f>(AHE16*100)/Deflators!$B$6</f>
        <v>2.7844074585629479</v>
      </c>
      <c r="AIB16" s="137">
        <f>(AHH16*100)/Deflators!$B$7</f>
        <v>2.5319134620639012</v>
      </c>
      <c r="AIC16" s="137">
        <f>(AHK16*100)/Deflators!$B$8</f>
        <v>2.4964288161940882</v>
      </c>
      <c r="AID16" s="137">
        <f>(AHN16*100)/Deflators!$B$9</f>
        <v>2.5299361041888773</v>
      </c>
      <c r="AIE16" s="137">
        <f>(AHQ16*100)/Deflators!$B$10</f>
        <v>2.1386945206675598</v>
      </c>
      <c r="AIF16" s="301">
        <f>(AHT16*100)/Deflators!$B$11</f>
        <v>2.4653420975612028</v>
      </c>
      <c r="AIG16" s="121">
        <v>4.5751932483403657</v>
      </c>
      <c r="AIH16" s="87">
        <v>7814</v>
      </c>
      <c r="AII16" s="87">
        <v>1707906</v>
      </c>
      <c r="AIJ16" s="88">
        <v>4.3673018858007211</v>
      </c>
      <c r="AIK16" s="87">
        <v>7478</v>
      </c>
      <c r="AIL16" s="87">
        <v>1712270</v>
      </c>
      <c r="AIM16" s="123">
        <v>4.3706078093047784</v>
      </c>
      <c r="AIN16" s="87">
        <v>7442</v>
      </c>
      <c r="AIO16" s="32">
        <v>1702738</v>
      </c>
      <c r="AIP16" s="116">
        <v>4.4768215431406206</v>
      </c>
      <c r="AIQ16" s="87">
        <v>7769</v>
      </c>
      <c r="AIR16" s="87">
        <v>1735383</v>
      </c>
      <c r="AIS16" s="116">
        <v>4.301440398291561</v>
      </c>
      <c r="AIT16" s="87">
        <v>6663</v>
      </c>
      <c r="AIU16" s="87">
        <v>1549016</v>
      </c>
      <c r="AIV16" s="116">
        <v>3.9005999098949564</v>
      </c>
      <c r="AIW16" s="87">
        <v>5922</v>
      </c>
      <c r="AIX16" s="87">
        <v>1518228</v>
      </c>
      <c r="AIY16" s="116">
        <f t="shared" si="70"/>
        <v>3.7644836102840262</v>
      </c>
      <c r="AIZ16" s="87">
        <f>INDEX('[2]All Previous Years'!$A$1:$EX$34,MATCH($A16,'[2]All Previous Years'!$A$1:$A$34,0),MATCH(AIZ$1,'[2]All Previous Years'!$A$1:$EX$1,0))</f>
        <v>5324</v>
      </c>
      <c r="AJA16" s="131">
        <f>INDEX('[29]SPI Raw Data 1617'!$A$3:$AN$37,MATCH($A16,'[29]SPI Raw Data 1617'!$A$3:$A$37,0),MATCH(AJA$1,'[29]SPI Raw Data 1617'!$A$37:$AN$37,0))</f>
        <v>1414271</v>
      </c>
      <c r="AJB16" s="88">
        <f t="shared" si="71"/>
        <v>3.574372927893342</v>
      </c>
      <c r="AJC16" s="32">
        <f>INDEX([4]Sheet1!$A$1:$CJ$34, MATCH($A16, [4]Sheet1!$A$1:$A$34, 0), MATCH(AJC$1, [4]Sheet1!$A$1:$CJ$1, 0))</f>
        <v>5051</v>
      </c>
      <c r="AJD16" s="32">
        <f>INDEX('[5]Finance Indicators'!$A$2:$BO$35,MATCH($A16,'[5]Finance Indicators'!$A$2:$A$35,0),MATCH(AJD$1,'[5]Finance Indicators'!$A$2:$BO$2,0))</f>
        <v>1413115</v>
      </c>
      <c r="AJE16" s="88">
        <f>INDEX('[6]Finance Indicators'!$B$3:$BO$35,MATCH($A16,'[6]Finance Indicators'!$A$3:$A$35,0),MATCH(AJE$1,'[6]Finance Indicators'!$B$2:$BO$2,0))</f>
        <v>3.720701154242926</v>
      </c>
      <c r="AJF16" s="88">
        <f>INDEX('[6]Finance Indicators'!$B$3:$BO$35,MATCH($A16,'[6]Finance Indicators'!$A$3:$A$35,0),MATCH(AJF$1,'[6]Finance Indicators'!$B$2:$BO$2,0))</f>
        <v>5273</v>
      </c>
      <c r="AJG16" s="88">
        <f>INDEX('[6]Finance Indicators'!$B$3:$BO$35,MATCH($A16,'[6]Finance Indicators'!$A$3:$A$35,0),MATCH(AJG$1,'[6]Finance Indicators'!$B$2:$BO$2,0))</f>
        <v>1417206</v>
      </c>
      <c r="AJH16" s="88">
        <f t="array" ref="AJH16">INDEX('[7]Finance Indicators'!$A$2:$BO$35,MATCH($A16,'[7]Finance Indicators'!$A$2:$A$35,0),MATCH(AJH$1,'[7]Finance Indicators'!$A$2:$BO$2,0))</f>
        <v>3.6014670753066005</v>
      </c>
      <c r="AJI16" s="250">
        <f t="array" ref="AJI16">INDEX('[7]Finance Indicators'!$A$2:$BO$35,MATCH($A16,'[7]Finance Indicators'!$A$2:$A$35,0),MATCH(AJI$1,'[7]Finance Indicators'!$A$2:$BO$2,0))</f>
        <v>5221</v>
      </c>
      <c r="AJJ16" s="250">
        <f t="array" ref="AJJ16">INDEX('[7]Finance Indicators'!$A$2:$BO$35,MATCH($A16,'[7]Finance Indicators'!$A$2:$A$35,0),MATCH(AJJ$1,'[7]Finance Indicators'!$A$2:$BO$2,0))</f>
        <v>1449687</v>
      </c>
      <c r="AJK16" s="119">
        <f>(AIG16*100)/Deflators!$B$2</f>
        <v>5.3896851653743161</v>
      </c>
      <c r="AJL16" s="137">
        <f>(AIJ16*100)/Deflators!$B$3</f>
        <v>5.0679467975485002</v>
      </c>
      <c r="AJM16" s="137">
        <f>(AIM16*100)/Deflators!$B$4</f>
        <v>4.9701622035393873</v>
      </c>
      <c r="AJN16" s="137">
        <f>(AIP16*100)/Deflators!$B$5</f>
        <v>5.0007515312584516</v>
      </c>
      <c r="AJO16" s="137">
        <f>(AIS16*100)/Deflators!$B$6</f>
        <v>4.7394927557329325</v>
      </c>
      <c r="AJP16" s="137">
        <f>(AIV16*100)/Deflators!$B$7</f>
        <v>4.2630462320685405</v>
      </c>
      <c r="AJQ16" s="137">
        <f>(AIY16*100)/Deflators!$B$8</f>
        <v>4.0149181444630537</v>
      </c>
      <c r="AJR16" s="137">
        <f>(AJB16*100)/Deflators!$B$9</f>
        <v>3.7461979145406192</v>
      </c>
      <c r="AJS16" s="137">
        <f>(AJE16*100)/Deflators!$B$10</f>
        <v>3.8116031242524415</v>
      </c>
      <c r="AJT16" s="245">
        <f>(AJH16*100)/Deflators!$B$11</f>
        <v>3.6014670753066</v>
      </c>
      <c r="AJU16" s="119">
        <v>2.8184978777472738</v>
      </c>
      <c r="AJV16" s="87">
        <v>925</v>
      </c>
      <c r="AJW16" s="87">
        <v>328189</v>
      </c>
      <c r="AJX16" s="88">
        <v>2.7648862521490147</v>
      </c>
      <c r="AJY16" s="87">
        <v>899</v>
      </c>
      <c r="AJZ16" s="87">
        <v>325149</v>
      </c>
      <c r="AKA16" s="116">
        <v>4.3731671554252198</v>
      </c>
      <c r="AKB16" s="87">
        <v>1193</v>
      </c>
      <c r="AKC16" s="32">
        <v>272800</v>
      </c>
      <c r="AKD16" s="116">
        <v>1.6460419421877952</v>
      </c>
      <c r="AKE16" s="87">
        <v>697</v>
      </c>
      <c r="AKF16" s="87">
        <v>423440</v>
      </c>
      <c r="AKG16" s="116">
        <v>1.5810078925314888</v>
      </c>
      <c r="AKH16" s="87">
        <v>632</v>
      </c>
      <c r="AKI16" s="87">
        <v>399745</v>
      </c>
      <c r="AKJ16" s="116">
        <v>2.0455629477742212</v>
      </c>
      <c r="AKK16" s="87">
        <v>832</v>
      </c>
      <c r="AKL16" s="87">
        <v>406734</v>
      </c>
      <c r="AKM16" s="116">
        <f t="shared" si="72"/>
        <v>2.28616748904822</v>
      </c>
      <c r="AKN16" s="87">
        <f>INDEX('[2]All Previous Years'!$A$1:$EX$34,MATCH($A16,'[2]All Previous Years'!$A$1:$A$34,0),MATCH(AKN$1,'[2]All Previous Years'!$A$1:$EX$1,0))</f>
        <v>859</v>
      </c>
      <c r="AKO16" s="131">
        <f>INDEX('[29]SPI Raw Data 1617'!$A$3:$AN$37,MATCH($A16,'[29]SPI Raw Data 1617'!$A$3:$A$37,0),MATCH(AKO$1,'[29]SPI Raw Data 1617'!$A$37:$AN$37,0))</f>
        <v>375738</v>
      </c>
      <c r="AKP16" s="88">
        <f t="shared" si="73"/>
        <v>1.6504014026394316</v>
      </c>
      <c r="AKQ16" s="32">
        <f>INDEX([4]Sheet1!$A$1:$CJ$34, MATCH($A16, [4]Sheet1!$A$1:$A$34, 0), MATCH(AKQ$1, [4]Sheet1!$A$1:$CJ$1, 0))</f>
        <v>818</v>
      </c>
      <c r="AKR16" s="32">
        <f>INDEX('[5]Finance Indicators'!$A$2:$BO$35,MATCH($A16,'[5]Finance Indicators'!$A$2:$A$35,0),MATCH(AKR$1,'[5]Finance Indicators'!$A$2:$BO$2,0))</f>
        <v>495637</v>
      </c>
      <c r="AKS16" s="88">
        <f>INDEX('[6]Finance Indicators'!$B$3:$BO$35,MATCH($A16,'[6]Finance Indicators'!$A$3:$A$35,0),MATCH(AKS$1,'[6]Finance Indicators'!$B$2:$BO$2,0))</f>
        <v>1.9176512512969741</v>
      </c>
      <c r="AKT16" s="88">
        <f>INDEX('[6]Finance Indicators'!$B$3:$BO$35,MATCH($A16,'[6]Finance Indicators'!$A$3:$A$35,0),MATCH(AKT$1,'[6]Finance Indicators'!$B$2:$BO$2,0))</f>
        <v>974</v>
      </c>
      <c r="AKU16" s="88">
        <f>INDEX('[6]Finance Indicators'!$B$3:$BO$35,MATCH($A16,'[6]Finance Indicators'!$A$3:$A$35,0),MATCH(AKU$1,'[6]Finance Indicators'!$B$2:$BO$2,0))</f>
        <v>507913</v>
      </c>
      <c r="AKV16" s="88">
        <f t="array" ref="AKV16">INDEX('[7]Finance Indicators'!$A$2:$BO$35,MATCH($A16,'[7]Finance Indicators'!$A$2:$A$35,0),MATCH(AKV$1,'[7]Finance Indicators'!$A$2:$BO$2,0))</f>
        <v>2.420171433446213</v>
      </c>
      <c r="AKW16" s="250">
        <f t="array" ref="AKW16">INDEX('[7]Finance Indicators'!$A$2:$BO$35,MATCH($A16,'[7]Finance Indicators'!$A$2:$A$35,0),MATCH(AKW$1,'[7]Finance Indicators'!$A$2:$BO$2,0))</f>
        <v>1305</v>
      </c>
      <c r="AKX16" s="250">
        <f t="array" ref="AKX16">INDEX('[7]Finance Indicators'!$A$2:$BO$35,MATCH($A16,'[7]Finance Indicators'!$A$2:$A$35,0),MATCH(AKX$1,'[7]Finance Indicators'!$A$2:$BO$2,0))</f>
        <v>539218</v>
      </c>
      <c r="AKY16" s="119">
        <f>IFERROR((AJU16*100)/Deflators!$B$2,"NA")</f>
        <v>3.3202567357879111</v>
      </c>
      <c r="AKZ16" s="88">
        <f>IFERROR((AJX16*100)/Deflators!$B$3,"NA")</f>
        <v>3.2084561117064605</v>
      </c>
      <c r="ALA16" s="88">
        <f>IFERROR((AKA16*100)/Deflators!$B$4,"NA")</f>
        <v>4.9730726374901328</v>
      </c>
      <c r="ALB16" s="88">
        <f>IFERROR((AKD16*100)/Deflators!$B$5,"NA")</f>
        <v>1.8386810114250507</v>
      </c>
      <c r="ALC16" s="88">
        <f>IFERROR((AKG16*100)/Deflators!$B$6,"NA")</f>
        <v>1.7420154086955872</v>
      </c>
      <c r="ALD16" s="88">
        <f>IFERROR((AKJ16*100)/Deflators!$B$7,"NA")</f>
        <v>2.2356380091294086</v>
      </c>
      <c r="ALE16" s="88">
        <f>IFERROR((AKM16*100)/Deflators!$B$8,"NA")</f>
        <v>2.4382561549706701</v>
      </c>
      <c r="ALF16" s="88">
        <f>IFERROR((AKP16*100)/Deflators!$B$9,"NA")</f>
        <v>1.7297384513167513</v>
      </c>
      <c r="ALG16" s="88">
        <f>IFERROR((AKS16*100)/Deflators!$B$10,"NA")</f>
        <v>1.9645021724829774</v>
      </c>
      <c r="ALH16" s="183">
        <f>IFERROR((AKV16*100)/Deflators!$B$11,"NA")</f>
        <v>2.420171433446213</v>
      </c>
      <c r="ALI16" s="119">
        <v>31209.248808284479</v>
      </c>
      <c r="ALJ16" s="87">
        <v>11392</v>
      </c>
      <c r="ALK16" s="87">
        <v>365020</v>
      </c>
      <c r="ALL16" s="88">
        <v>28497.155456351906</v>
      </c>
      <c r="ALM16" s="87">
        <v>10469</v>
      </c>
      <c r="ALN16" s="87">
        <v>367370</v>
      </c>
      <c r="ALO16" s="116">
        <v>27366.064114466713</v>
      </c>
      <c r="ALP16" s="87">
        <v>10022</v>
      </c>
      <c r="ALQ16" s="87">
        <v>366220</v>
      </c>
      <c r="ALR16" s="116">
        <v>22746.722629527674</v>
      </c>
      <c r="ALS16" s="87">
        <v>8346</v>
      </c>
      <c r="ALT16" s="87">
        <v>366910</v>
      </c>
      <c r="ALU16" s="116">
        <v>27166.04040734085</v>
      </c>
      <c r="ALV16" s="87">
        <v>9977</v>
      </c>
      <c r="ALW16" s="87">
        <v>367260</v>
      </c>
      <c r="ALX16" s="116">
        <v>18873.614431645296</v>
      </c>
      <c r="ALY16" s="87">
        <v>6947</v>
      </c>
      <c r="ALZ16" s="87">
        <v>368080</v>
      </c>
      <c r="AMA16" s="116">
        <f t="shared" si="74"/>
        <v>23530.364809764265</v>
      </c>
      <c r="AMB16" s="87">
        <f>INDEX('[2]All Previous Years'!$A$1:$EX$34,MATCH($A16,'[2]All Previous Years'!$A$1:$A$34,0),MATCH(AMB$1,'[2]All Previous Years'!$A$1:$EX$1,0))</f>
        <v>8714</v>
      </c>
      <c r="AMC16" s="32">
        <f>INDEX('[3]Raw data 16-17'!$B$2:$XA$34,MATCH($A16,'[3]Raw data 16-17'!$A$2:$A$34,0),MATCH(AMC$1,'[3]Raw data 16-17'!$B$1:$GU$1,0))</f>
        <v>370330</v>
      </c>
      <c r="AMD16" s="88">
        <f t="shared" si="75"/>
        <v>22053.794997442179</v>
      </c>
      <c r="AME16" s="32">
        <f>INDEX([4]Sheet1!$A$1:$CJ$34, MATCH($A16, [4]Sheet1!$A$1:$A$34, 0), MATCH(AME$1, [4]Sheet1!$A$1:$CJ$1, 0))</f>
        <v>8191</v>
      </c>
      <c r="AMF16" s="32">
        <f>INDEX('[5]Finance Indicators'!$A$2:$BO$35,MATCH($A16,'[5]Finance Indicators'!$A$2:$A$35,0),MATCH(AMF$1,'[5]Finance Indicators'!$A$2:$BO$2,0))</f>
        <v>371410</v>
      </c>
      <c r="AMG16" s="88">
        <f>INDEX('[6]Finance Indicators'!$B$3:$BO$35,MATCH($A16,'[6]Finance Indicators'!$A$3:$A$35,0),MATCH(AMG$1,'[6]Finance Indicators'!$B$2:$BO$2,0))</f>
        <v>20121.803662176331</v>
      </c>
      <c r="AMH16" s="88">
        <f>INDEX('[6]Finance Indicators'!$B$3:$BO$35,MATCH($A16,'[6]Finance Indicators'!$A$3:$A$35,0),MATCH(AMH$1,'[6]Finance Indicators'!$B$2:$BO$2,0))</f>
        <v>7483.5</v>
      </c>
      <c r="AMI16" s="88">
        <f>INDEX('[6]Finance Indicators'!$B$3:$BO$35,MATCH($A16,'[6]Finance Indicators'!$A$3:$A$35,0),MATCH(AMI$1,'[6]Finance Indicators'!$B$2:$BO$2,0))</f>
        <v>371910</v>
      </c>
      <c r="AMJ16" s="88">
        <f t="array" ref="AMJ16">INDEX('[7]Finance Indicators'!$A$2:$BO$35,MATCH($A16,'[7]Finance Indicators'!$A$2:$A$35,0),MATCH(AMJ$1,'[7]Finance Indicators'!$A$2:$BO$2,0))</f>
        <v>23967.340382813545</v>
      </c>
      <c r="AMK16" s="250">
        <f t="array" ref="AMK16">INDEX('[7]Finance Indicators'!$A$2:$BO$35,MATCH($A16,'[7]Finance Indicators'!$A$2:$A$35,0),MATCH(AMK$1,'[7]Finance Indicators'!$A$2:$BO$2,0))</f>
        <v>8953</v>
      </c>
      <c r="AML16" s="250">
        <f t="array" ref="AML16">INDEX('[7]Finance Indicators'!$A$2:$BO$35,MATCH($A16,'[7]Finance Indicators'!$A$2:$A$35,0),MATCH(AML$1,'[7]Finance Indicators'!$A$2:$BO$2,0))</f>
        <v>373550</v>
      </c>
      <c r="AMM16" s="119">
        <f>(ALI16*100)/Deflators!$B$2</f>
        <v>36765.22852570298</v>
      </c>
      <c r="AMN16" s="137">
        <f>(ALL16*100)/Deflators!$B$3</f>
        <v>33068.945429171181</v>
      </c>
      <c r="AMO16" s="137">
        <f>(ALO16*100)/Deflators!$B$4</f>
        <v>31120.105819559547</v>
      </c>
      <c r="AMP16" s="137">
        <f>(ALR16*100)/Deflators!$B$5</f>
        <v>25408.810006065676</v>
      </c>
      <c r="AMQ16" s="137">
        <f>(ALU16*100)/Deflators!$B$6</f>
        <v>29932.589967695028</v>
      </c>
      <c r="AMR16" s="137">
        <f>(ALX16*100)/Deflators!$B$7</f>
        <v>20627.363161300662</v>
      </c>
      <c r="AMS16" s="137">
        <f>(AMA16*100)/Deflators!$B$8</f>
        <v>25095.736467671755</v>
      </c>
      <c r="AMT16" s="137">
        <f>(AMD16*100)/Deflators!$B$9</f>
        <v>23113.951032473105</v>
      </c>
      <c r="AMU16" s="138">
        <f>(AMG16*100)/Deflators!$B$10</f>
        <v>20613.407668305841</v>
      </c>
      <c r="AMV16" s="137">
        <f>(AMJ16*100)/Deflators!$B$11</f>
        <v>23967.340382813545</v>
      </c>
      <c r="AMW16" s="133">
        <f t="shared" si="3"/>
        <v>75.766666666666666</v>
      </c>
      <c r="AMX16" s="116">
        <f t="shared" si="3"/>
        <v>72</v>
      </c>
      <c r="AMY16" s="116">
        <f t="shared" si="3"/>
        <v>71.333333333333329</v>
      </c>
      <c r="AMZ16" s="116">
        <f t="shared" si="3"/>
        <v>69.666666666666671</v>
      </c>
      <c r="ANA16" s="136">
        <f t="shared" si="3"/>
        <v>69.666666666666671</v>
      </c>
      <c r="ANB16" s="116">
        <f t="shared" si="3"/>
        <v>66.833333333333329</v>
      </c>
      <c r="ANC16" s="248">
        <f t="shared" si="3"/>
        <v>68.5</v>
      </c>
      <c r="AND16" s="115">
        <f t="shared" si="4"/>
        <v>83.766666666666666</v>
      </c>
      <c r="ANE16" s="116">
        <f t="shared" si="4"/>
        <v>84</v>
      </c>
      <c r="ANF16" s="116">
        <f t="shared" si="4"/>
        <v>85</v>
      </c>
      <c r="ANG16" s="116">
        <f t="shared" si="4"/>
        <v>86</v>
      </c>
      <c r="ANH16" s="116">
        <f t="shared" si="4"/>
        <v>87.666666666666671</v>
      </c>
      <c r="ANI16" s="116">
        <f t="shared" si="4"/>
        <v>86.366666666666674</v>
      </c>
      <c r="ANJ16" s="248">
        <f t="shared" si="4"/>
        <v>86.033333333333346</v>
      </c>
      <c r="ANK16" s="115">
        <f t="shared" si="5"/>
        <v>65.63636363636364</v>
      </c>
      <c r="ANL16" s="116">
        <f t="shared" si="5"/>
        <v>63</v>
      </c>
      <c r="ANM16" s="116">
        <f t="shared" si="5"/>
        <v>62.666666666666664</v>
      </c>
      <c r="ANN16" s="116">
        <f t="shared" si="5"/>
        <v>64</v>
      </c>
      <c r="ANO16" s="116">
        <f t="shared" si="5"/>
        <v>65</v>
      </c>
      <c r="ANP16" s="116">
        <f t="shared" si="5"/>
        <v>63.6</v>
      </c>
      <c r="ANQ16" s="248">
        <f t="shared" si="5"/>
        <v>63.266666666666673</v>
      </c>
      <c r="ANR16" s="115">
        <f t="shared" si="6"/>
        <v>72</v>
      </c>
      <c r="ANS16" s="116">
        <f t="shared" si="6"/>
        <v>74</v>
      </c>
      <c r="ANT16" s="116">
        <f t="shared" si="6"/>
        <v>74</v>
      </c>
      <c r="ANU16" s="116">
        <f t="shared" si="6"/>
        <v>76</v>
      </c>
      <c r="ANV16" s="116">
        <f t="shared" si="6"/>
        <v>75.666666666666671</v>
      </c>
      <c r="ANW16" s="116">
        <f t="shared" si="6"/>
        <v>73.600000000000009</v>
      </c>
      <c r="ANX16" s="117">
        <f t="shared" si="6"/>
        <v>73.266666666666666</v>
      </c>
      <c r="ANY16" s="133">
        <f t="shared" si="76"/>
        <v>70.521373000883685</v>
      </c>
      <c r="ANZ16" s="131">
        <v>12210</v>
      </c>
      <c r="AOA16" s="131">
        <v>173139</v>
      </c>
      <c r="AOB16" s="116">
        <f t="shared" si="77"/>
        <v>72.420195795512697</v>
      </c>
      <c r="AOC16" s="131">
        <v>12598</v>
      </c>
      <c r="AOD16" s="131">
        <v>173957</v>
      </c>
      <c r="AOE16" s="116">
        <f t="shared" si="78"/>
        <v>75.963933018462853</v>
      </c>
      <c r="AOF16" s="131">
        <v>13269</v>
      </c>
      <c r="AOG16" s="32">
        <v>174675</v>
      </c>
      <c r="AOH16" s="116">
        <f t="shared" si="79"/>
        <v>73.839383685592324</v>
      </c>
      <c r="AOI16" s="131">
        <v>12853</v>
      </c>
      <c r="AOJ16" s="131">
        <v>174067</v>
      </c>
      <c r="AOK16" s="116">
        <f t="shared" si="80"/>
        <v>68.199827832918118</v>
      </c>
      <c r="AOL16" s="131">
        <v>11963</v>
      </c>
      <c r="AOM16" s="134">
        <v>175411</v>
      </c>
      <c r="AON16" s="115">
        <f>(ANY16*100)/Deflators!$B$2</f>
        <v>83.075834674866925</v>
      </c>
      <c r="AOO16" s="116">
        <f>(AOB16*100)/Deflators!$B$3</f>
        <v>84.038545755902689</v>
      </c>
      <c r="AOP16" s="116">
        <f>(AOE16*100)/Deflators!$B$4</f>
        <v>86.384568278300435</v>
      </c>
      <c r="AOQ16" s="116">
        <f>(AOH16*100)/Deflators!$B$5</f>
        <v>82.480931498972552</v>
      </c>
      <c r="AOR16" s="136">
        <f>(AOK16*100)/Deflators!$B$6</f>
        <v>75.145197893414874</v>
      </c>
      <c r="AOS16" s="115">
        <f t="shared" si="154"/>
        <v>63.569486188636034</v>
      </c>
      <c r="AOT16" s="131">
        <v>11104</v>
      </c>
      <c r="AOU16" s="32">
        <v>174675</v>
      </c>
      <c r="AOV16" s="116">
        <f t="shared" si="81"/>
        <v>60.729489219668288</v>
      </c>
      <c r="AOW16" s="131">
        <v>10571</v>
      </c>
      <c r="AOX16" s="131">
        <v>174067</v>
      </c>
      <c r="AOY16" s="116">
        <f t="shared" si="82"/>
        <v>55.441220904048201</v>
      </c>
      <c r="AOZ16" s="131">
        <v>9725</v>
      </c>
      <c r="APA16" s="131">
        <v>175411</v>
      </c>
      <c r="APB16" s="116">
        <f t="shared" si="83"/>
        <v>55.377053246299369</v>
      </c>
      <c r="APC16" s="131">
        <v>9824</v>
      </c>
      <c r="APD16" s="131">
        <v>177402</v>
      </c>
      <c r="APE16" s="116">
        <f t="shared" si="84"/>
        <v>42.314582385677625</v>
      </c>
      <c r="APF16" s="87">
        <f>INDEX('[2]All Previous Years'!$A$1:$EX$34,MATCH($A16,'[2]All Previous Years'!$A$1:$A$34,0),MATCH(APF$1,'[2]All Previous Years'!$A$1:$EX$1,0))</f>
        <v>7535</v>
      </c>
      <c r="APG16" s="131">
        <f>INDEX('[29]SPI Raw Data 1617'!$A$3:$AN$37,MATCH($A16,'[29]SPI Raw Data 1617'!$A$3:$A$37,0),MATCH(APG$1,'[29]SPI Raw Data 1617'!$A$37:$AN$37,0))</f>
        <v>178071</v>
      </c>
      <c r="APH16" s="88">
        <f t="shared" si="85"/>
        <v>50.275812113445149</v>
      </c>
      <c r="API16" s="32">
        <f>INDEX([4]Sheet1!$A$1:$CJ$34, MATCH($A16, [4]Sheet1!$A$1:$A$34, 0), MATCH(API$1, [4]Sheet1!$A$1:$CJ$1, 0))</f>
        <v>9023</v>
      </c>
      <c r="APJ16" s="32">
        <f>INDEX('[5]Finance Indicators'!$A$2:$BO$35,MATCH($A16,'[5]Finance Indicators'!$A$2:$A$35,0),MATCH(APJ$1,'[5]Finance Indicators'!$A$2:$BO$2,0))</f>
        <v>179470</v>
      </c>
      <c r="APK16" s="88">
        <f>INDEX('[6]Finance Indicators'!$B$3:$BO$35,MATCH($A16,'[6]Finance Indicators'!$A$3:$A$35,0),MATCH(APK$1,'[6]Finance Indicators'!$B$2:$BO$2,0))</f>
        <v>51.007396072430502</v>
      </c>
      <c r="APL16" s="88">
        <f>INDEX('[6]Finance Indicators'!$B$3:$BO$35,MATCH($A16,'[6]Finance Indicators'!$A$3:$A$35,0),MATCH(APL$1,'[6]Finance Indicators'!$B$2:$BO$2,0))</f>
        <v>9200</v>
      </c>
      <c r="APM16" s="88">
        <f>INDEX('[6]Finance Indicators'!$B$3:$BO$35,MATCH($A16,'[6]Finance Indicators'!$A$3:$A$35,0),MATCH(APM$1,'[6]Finance Indicators'!$B$2:$BO$2,0))</f>
        <v>180366</v>
      </c>
      <c r="APN16" s="88">
        <f t="array" ref="APN16">INDEX('[7]Finance Indicators'!$A$2:$BO$35,MATCH($A16,'[7]Finance Indicators'!$A$2:$A$35,0),MATCH(APN$1,'[7]Finance Indicators'!$A$2:$BO$2,0))</f>
        <v>49.325142616024507</v>
      </c>
      <c r="APO16" s="250">
        <f t="array" ref="APO16">INDEX('[7]Finance Indicators'!$A$2:$BO$35,MATCH($A16,'[7]Finance Indicators'!$A$2:$A$35,0),MATCH(APO$1,'[7]Finance Indicators'!$A$2:$BO$2,0))</f>
        <v>9001</v>
      </c>
      <c r="APP16" s="250">
        <f t="array" ref="APP16">INDEX('[7]Finance Indicators'!$A$2:$BO$35,MATCH($A16,'[7]Finance Indicators'!$A$2:$A$35,0),MATCH(APP$1,'[7]Finance Indicators'!$A$2:$BO$2,0))</f>
        <v>182483</v>
      </c>
      <c r="APQ16" s="139">
        <f>(AOS16*100)/Deflators!$B$4</f>
        <v>72.289867070785149</v>
      </c>
      <c r="APR16" s="137">
        <f>(AOV16*100)/Deflators!$B$5</f>
        <v>67.836763936484772</v>
      </c>
      <c r="APS16" s="137">
        <f>(AOY16*100)/Deflators!$B$6</f>
        <v>61.087273218545491</v>
      </c>
      <c r="APT16" s="137">
        <f>(APB16*100)/Deflators!$B$7</f>
        <v>60.522725641721344</v>
      </c>
      <c r="APU16" s="137">
        <f>(APE16*100)/Deflators!$B$8</f>
        <v>45.129585404893234</v>
      </c>
      <c r="APV16" s="137">
        <f>(APH16*100)/Deflators!$B$9</f>
        <v>52.692639042068159</v>
      </c>
      <c r="APW16" s="138">
        <f>(APK16*100)/Deflators!$B$10</f>
        <v>52.253578605191045</v>
      </c>
      <c r="APX16" s="143">
        <f>(APN16*100)/Deflators!$B$11</f>
        <v>49.325142616024507</v>
      </c>
      <c r="APY16" s="121">
        <f t="shared" si="86"/>
        <v>96.130854400221793</v>
      </c>
      <c r="APZ16" s="131">
        <v>16644</v>
      </c>
      <c r="AQA16" s="131">
        <v>173139</v>
      </c>
      <c r="AQB16" s="88">
        <f t="shared" si="87"/>
        <v>119.44905925027449</v>
      </c>
      <c r="AQC16" s="131">
        <v>20779</v>
      </c>
      <c r="AQD16" s="131">
        <v>173957</v>
      </c>
      <c r="AQE16" s="88">
        <f t="shared" si="88"/>
        <v>114.88764849005295</v>
      </c>
      <c r="AQF16" s="131">
        <v>20068</v>
      </c>
      <c r="AQG16" s="131">
        <v>174675</v>
      </c>
      <c r="AQH16" s="88">
        <f t="shared" si="89"/>
        <v>124.13036359562697</v>
      </c>
      <c r="AQI16" s="131">
        <v>21607</v>
      </c>
      <c r="AQJ16" s="131">
        <v>174067</v>
      </c>
      <c r="AQK16" s="88">
        <f t="shared" si="90"/>
        <v>93.112746635045696</v>
      </c>
      <c r="AQL16" s="131">
        <v>16333</v>
      </c>
      <c r="AQM16" s="134">
        <v>175411</v>
      </c>
      <c r="AQN16" s="115">
        <f>(APY16*100)/Deflators!$B$2</f>
        <v>113.24440559610852</v>
      </c>
      <c r="AQO16" s="116">
        <f>(AQB16*100)/Deflators!$B$3</f>
        <v>138.61223545498504</v>
      </c>
      <c r="AQP16" s="116">
        <f>(AQE16*100)/Deflators!$B$4</f>
        <v>130.64778929903787</v>
      </c>
      <c r="AQQ16" s="116">
        <f>(AQH16*100)/Deflators!$B$5</f>
        <v>138.65754974700849</v>
      </c>
      <c r="AQR16" s="136">
        <f>(AQK16*100)/Deflators!$B$6</f>
        <v>102.59521166874072</v>
      </c>
      <c r="AQS16" s="115">
        <f t="shared" si="91"/>
        <v>76.816945756404749</v>
      </c>
      <c r="AQT16" s="131">
        <v>13418</v>
      </c>
      <c r="AQU16" s="131">
        <v>174675</v>
      </c>
      <c r="AQV16" s="116">
        <f t="shared" si="92"/>
        <v>76.240757869096385</v>
      </c>
      <c r="AQW16" s="131">
        <v>13271</v>
      </c>
      <c r="AQX16" s="131">
        <v>174067</v>
      </c>
      <c r="AQY16" s="116">
        <f t="shared" si="93"/>
        <v>77.606307472165369</v>
      </c>
      <c r="AQZ16" s="131">
        <v>13613</v>
      </c>
      <c r="ARA16" s="131">
        <v>175411</v>
      </c>
      <c r="ARB16" s="116">
        <f t="shared" si="94"/>
        <v>72.124327797882771</v>
      </c>
      <c r="ARC16" s="131">
        <v>12795</v>
      </c>
      <c r="ARD16" s="131">
        <v>177402</v>
      </c>
      <c r="ARE16" s="116">
        <f t="shared" si="95"/>
        <v>82.848975970259062</v>
      </c>
      <c r="ARF16" s="87">
        <f>INDEX('[2]All Previous Years'!$A$1:$EX$34,MATCH($A16,'[2]All Previous Years'!$A$1:$A$34,0),MATCH(ARF$1,'[2]All Previous Years'!$A$1:$EX$1,0))</f>
        <v>14753</v>
      </c>
      <c r="ARG16" s="131">
        <f>INDEX('[29]SPI Raw Data 1617'!$A$3:$AN$37,MATCH($A16,'[29]SPI Raw Data 1617'!$A$3:$A$37,0),MATCH(ARG$1,'[29]SPI Raw Data 1617'!$A$37:$AN$37,0))</f>
        <v>178071</v>
      </c>
      <c r="ARH16" s="88">
        <f t="shared" si="96"/>
        <v>71.59971025798184</v>
      </c>
      <c r="ARI16" s="32">
        <f>INDEX([4]Sheet1!$A$1:$CJ$34, MATCH($A16, [4]Sheet1!$A$1:$A$34, 0), MATCH(ARI$1, [4]Sheet1!$A$1:$CJ$1, 0))</f>
        <v>12850</v>
      </c>
      <c r="ARJ16" s="32">
        <f>INDEX('[5]Finance Indicators'!$A$2:$BO$35,MATCH($A16,'[5]Finance Indicators'!$A$2:$A$35,0),MATCH(ARJ$1,'[5]Finance Indicators'!$A$2:$BO$2,0))</f>
        <v>179470</v>
      </c>
      <c r="ARK16" s="88">
        <f>INDEX('[6]Finance Indicators'!$B$3:$BO$35,MATCH($A16,'[6]Finance Indicators'!$A$3:$A$35,0),MATCH(ARK$1,'[6]Finance Indicators'!$B$2:$BO$2,0))</f>
        <v>80.419813046804833</v>
      </c>
      <c r="ARL16" s="88">
        <f>INDEX('[6]Finance Indicators'!$B$3:$BO$35,MATCH($A16,'[6]Finance Indicators'!$A$3:$A$35,0),MATCH(ARL$1,'[6]Finance Indicators'!$B$2:$BO$2,0))</f>
        <v>14505</v>
      </c>
      <c r="ARM16" s="88">
        <f>INDEX('[6]Finance Indicators'!$B$3:$BO$35,MATCH($A16,'[6]Finance Indicators'!$A$3:$A$35,0),MATCH(ARM$1,'[6]Finance Indicators'!$B$2:$BO$2,0))</f>
        <v>180366</v>
      </c>
      <c r="ARN16" s="250">
        <f t="array" ref="ARN16">INDEX('[7]Finance Indicators'!$A$2:$BO$35,MATCH($A16,'[7]Finance Indicators'!$A$2:$A$35,0),MATCH(ARN$1,'[7]Finance Indicators'!$A$2:$BO$2,0))</f>
        <v>78.484023169281514</v>
      </c>
      <c r="ARO16" s="250">
        <f t="array" ref="ARO16">INDEX('[7]Finance Indicators'!$A$2:$BO$35,MATCH($A16,'[7]Finance Indicators'!$A$2:$A$35,0),MATCH(ARO$1,'[7]Finance Indicators'!$A$2:$BO$2,0))</f>
        <v>14322</v>
      </c>
      <c r="ARP16" s="250">
        <f t="array" ref="ARP16">INDEX('[7]Finance Indicators'!$A$2:$BO$35,MATCH($A16,'[7]Finance Indicators'!$A$2:$A$35,0),MATCH(ARP$1,'[7]Finance Indicators'!$A$2:$BO$2,0))</f>
        <v>182483</v>
      </c>
      <c r="ARQ16" s="139">
        <f>(AQS16*100)/Deflators!$B$4</f>
        <v>87.354596213598271</v>
      </c>
      <c r="ARR16" s="137">
        <f>(AQV16*100)/Deflators!$B$5</f>
        <v>85.163342559936581</v>
      </c>
      <c r="ARS16" s="137">
        <f>(AQY16*100)/Deflators!$B$6</f>
        <v>85.509619570597408</v>
      </c>
      <c r="ART16" s="137">
        <f>(ARB16*100)/Deflators!$B$7</f>
        <v>78.826168015658027</v>
      </c>
      <c r="ARU16" s="116">
        <f>(ARE16*100)/Deflators!$B$8</f>
        <v>88.360553879016578</v>
      </c>
      <c r="ARV16" s="116">
        <f>(ARH16*100)/Deflators!$B$9</f>
        <v>75.041606083406393</v>
      </c>
      <c r="ARW16" s="116">
        <f>(ARK16*100)/Deflators!$B$10</f>
        <v>82.384582355249577</v>
      </c>
      <c r="ARX16" s="248">
        <f>(ARN16*100)/Deflators!$B$11</f>
        <v>78.484023169281514</v>
      </c>
      <c r="ARY16" s="140">
        <v>15744.342775738316</v>
      </c>
      <c r="ARZ16" s="131">
        <v>5747</v>
      </c>
      <c r="ASA16" s="131">
        <v>365020</v>
      </c>
      <c r="ASB16" s="132">
        <v>16569.126493725671</v>
      </c>
      <c r="ASC16" s="131">
        <v>6087</v>
      </c>
      <c r="ASD16" s="131">
        <v>367370</v>
      </c>
      <c r="ASE16" s="141">
        <v>16976.134563923322</v>
      </c>
      <c r="ASF16" s="131">
        <v>6217</v>
      </c>
      <c r="ASG16" s="131">
        <v>366220</v>
      </c>
      <c r="ASH16" s="141">
        <v>18271.510724700878</v>
      </c>
      <c r="ASI16" s="131">
        <v>6704</v>
      </c>
      <c r="ASJ16" s="131">
        <v>366910</v>
      </c>
      <c r="ASK16" s="141">
        <v>16917.170396993955</v>
      </c>
      <c r="ASL16" s="131">
        <v>6213</v>
      </c>
      <c r="ASM16" s="131">
        <v>367260</v>
      </c>
      <c r="ASN16" s="141">
        <v>18064.007824386004</v>
      </c>
      <c r="ASO16" s="131">
        <v>6649</v>
      </c>
      <c r="ASP16" s="131">
        <v>368080</v>
      </c>
      <c r="ASQ16" s="141">
        <f t="shared" si="97"/>
        <v>10633.759079739692</v>
      </c>
      <c r="ASR16" s="87">
        <f>INDEX('[2]All Previous Years'!$A$1:$EX$34,MATCH($A16,'[2]All Previous Years'!$A$1:$A$34,0),MATCH(ASR$1,'[2]All Previous Years'!$A$1:$EX$1,0))</f>
        <v>3938</v>
      </c>
      <c r="ASS16" s="32">
        <f>INDEX('[3]Raw data 16-17'!$B$2:$XA$34,MATCH($A16,'[3]Raw data 16-17'!$A$2:$A$34,0),MATCH(ASS$1,'[3]Raw data 16-17'!$B$1:$GU$1,0))</f>
        <v>370330</v>
      </c>
      <c r="AST16" s="132">
        <f t="shared" si="98"/>
        <v>10513.98723782343</v>
      </c>
      <c r="ASU16" s="32">
        <f>INDEX([4]Sheet1!$A$1:$CJ$34, MATCH($A16, [4]Sheet1!$A$1:$A$34, 0), MATCH(ASU$1, [4]Sheet1!$A$1:$CJ$1, 0))</f>
        <v>3905</v>
      </c>
      <c r="ASV16" s="32">
        <f>INDEX('[5]Finance Indicators'!$A$2:$BO$35,MATCH($A16,'[5]Finance Indicators'!$A$2:$A$35,0),MATCH(ASV$1,'[5]Finance Indicators'!$A$2:$BO$2,0))</f>
        <v>371410</v>
      </c>
      <c r="ASW16" s="88">
        <f>INDEX('[6]Finance Indicators'!$B$3:$BO$35,MATCH($A16,'[6]Finance Indicators'!$A$3:$A$35,0),MATCH(ASW$1,'[6]Finance Indicators'!$B$2:$BO$2,0))</f>
        <v>8668.7639482670547</v>
      </c>
      <c r="ASX16" s="88">
        <f>INDEX('[6]Finance Indicators'!$B$3:$BO$35,MATCH($A16,'[6]Finance Indicators'!$A$3:$A$35,0),MATCH(ASX$1,'[6]Finance Indicators'!$B$2:$BO$2,0))</f>
        <v>3224</v>
      </c>
      <c r="ASY16" s="88">
        <f>INDEX('[6]Finance Indicators'!$B$3:$BO$35,MATCH($A16,'[6]Finance Indicators'!$A$3:$A$35,0),MATCH(ASY$1,'[6]Finance Indicators'!$B$2:$BO$2,0))</f>
        <v>371910</v>
      </c>
      <c r="ASZ16" s="88">
        <f t="array" ref="ASZ16">INDEX('[7]Finance Indicators'!$A$2:$BO$35,MATCH($A16,'[7]Finance Indicators'!$A$2:$A$35,0),MATCH(ASZ$1,'[7]Finance Indicators'!$A$2:$BO$2,0))</f>
        <v>7733.9044304644622</v>
      </c>
      <c r="ATA16" s="250">
        <f t="array" ref="ATA16">INDEX('[7]Finance Indicators'!$A$2:$BO$35,MATCH($A16,'[7]Finance Indicators'!$A$2:$A$35,0),MATCH(ATA$1,'[7]Finance Indicators'!$A$2:$BO$2,0))</f>
        <v>2889</v>
      </c>
      <c r="ATB16" s="250">
        <f t="array" ref="ATB16">INDEX('[7]Finance Indicators'!$A$2:$BO$35,MATCH($A16,'[7]Finance Indicators'!$A$2:$A$35,0),MATCH(ATB$1,'[7]Finance Indicators'!$A$2:$BO$2,0))</f>
        <v>373550</v>
      </c>
      <c r="ATC16" s="142">
        <f>(ARY16*100)/Deflators!$B$2</f>
        <v>18547.205788028004</v>
      </c>
      <c r="ATD16" s="199">
        <f>(ASB16*100)/Deflators!$B$3</f>
        <v>19227.306412013084</v>
      </c>
      <c r="ATE16" s="199">
        <f>(ASE16*100)/Deflators!$B$4</f>
        <v>19304.899010197732</v>
      </c>
      <c r="ATF16" s="199">
        <f>(ASH16*100)/Deflators!$B$5</f>
        <v>20409.856491812159</v>
      </c>
      <c r="ATG16" s="199">
        <f>(ASK16*100)/Deflators!$B$6</f>
        <v>18639.990124214615</v>
      </c>
      <c r="ATH16" s="199">
        <f>(ASN16*100)/Deflators!$B$7</f>
        <v>19742.527372893062</v>
      </c>
      <c r="ATI16" s="199">
        <f>(ASQ16*100)/Deflators!$B$8</f>
        <v>11341.176292138096</v>
      </c>
      <c r="ATJ16" s="199">
        <f>(AST16*100)/Deflators!$B$9</f>
        <v>11019.408958833779</v>
      </c>
      <c r="ATK16" s="199">
        <f>(ASW16*100)/Deflators!$B$10</f>
        <v>8880.5540619520325</v>
      </c>
      <c r="ATL16" s="259">
        <f>(ASZ16*100)/Deflators!$B$11</f>
        <v>7733.9044304644622</v>
      </c>
      <c r="ATM16" s="115">
        <v>97</v>
      </c>
      <c r="ATN16" s="116">
        <v>97.2</v>
      </c>
      <c r="ATO16" s="116">
        <v>98.9</v>
      </c>
      <c r="ATP16" s="116">
        <v>97.7</v>
      </c>
      <c r="ATQ16" s="116">
        <v>98.486377396569125</v>
      </c>
      <c r="ATR16" s="116">
        <v>97.9</v>
      </c>
      <c r="ATS16" s="88">
        <f>INDEX('[3]Raw data 16-17'!$B$2:$XA$34,MATCH($A16,'[3]Raw data 16-17'!$A$2:$A$34,0),MATCH(ATS$1,'[3]Raw data 16-17'!$B$1:$GU$1,0))</f>
        <v>96.059113300492612</v>
      </c>
      <c r="ATT16" s="88">
        <f>INDEX('[14]1718 Collected Indicators'!$A$3:$CH$36,MATCH($A16,'[14]1718 Collected Indicators'!$A$3:$A$36,0),MATCH(ATT$1,'[14]1718 Collected Indicators'!$A$3:$CH$3,0))</f>
        <v>95.077220077220076</v>
      </c>
      <c r="ATU16" s="88">
        <f>INDEX('[15]1819 Collected Indicators'!$A$3:$CV$36,MATCH($A16,'[15]1819 Collected Indicators'!$A$3:$A$36,0),MATCH(ATU$1,'[15]1819 Collected Indicators'!$A$3:$CV$3,0))</f>
        <v>94.8</v>
      </c>
      <c r="ATV16" s="183">
        <f>INDEX('[11]1920 Collected Indicators'!$A$3:$CV$36,MATCH($A16,'[11]1920 Collected Indicators'!$A$3:$A$36,0),MATCH(ATV$1,'[11]1920 Collected Indicators'!$A$3:$CV$3,0))</f>
        <v>92.231075697211153</v>
      </c>
      <c r="ATW16" s="119">
        <f t="shared" si="99"/>
        <v>15624.209194432728</v>
      </c>
      <c r="ATX16" s="111">
        <f>INDEX([37]Roads!$U$3:$AC$36,MATCH($A16,[37]Roads!$U$3:$U$36,0),MATCH(ATX$1,[37]Roads!$U$3:$AC$3,0))</f>
        <v>37045</v>
      </c>
      <c r="ATY16" s="131">
        <v>2371</v>
      </c>
      <c r="ATZ16" s="88">
        <f t="shared" si="100"/>
        <v>15012.200252419016</v>
      </c>
      <c r="AUA16" s="111">
        <f>INDEX([37]Roads!$U$3:$AC$36,MATCH($A16,[37]Roads!$U$3:$U$36,0),MATCH(AUA$1,[37]Roads!$U$3:$AC$3,0))</f>
        <v>35684</v>
      </c>
      <c r="AUB16" s="131">
        <v>2377</v>
      </c>
      <c r="AUC16" s="88">
        <f t="shared" si="101"/>
        <v>17101.406799531065</v>
      </c>
      <c r="AUD16" s="111">
        <f>INDEX([37]Roads!$U$3:$AC$36,MATCH($A16,[37]Roads!$U$3:$U$36,0),MATCH(AUD$1,[37]Roads!$U$3:$AC$3,0))</f>
        <v>40845</v>
      </c>
      <c r="AUE16" s="32">
        <v>2388.4</v>
      </c>
      <c r="AUF16" s="88">
        <f t="shared" si="102"/>
        <v>15599.223577420837</v>
      </c>
      <c r="AUG16" s="111">
        <f>INDEX([37]Roads!$U$3:$AC$36,MATCH($A16,[37]Roads!$U$3:$U$36,0),MATCH(AUG$1,[37]Roads!$U$3:$AC$3,0))</f>
        <v>37691</v>
      </c>
      <c r="AUH16" s="131">
        <v>2416.21</v>
      </c>
      <c r="AUI16" s="88">
        <f t="shared" si="103"/>
        <v>14901.622185394976</v>
      </c>
      <c r="AUJ16" s="111">
        <f>INDEX([37]Roads!$U$3:$AC$36,MATCH($A16,[37]Roads!$U$3:$U$36,0),MATCH(AUJ$1,[37]Roads!$U$3:$AC$3,0))</f>
        <v>36147.461000000003</v>
      </c>
      <c r="AUK16" s="131">
        <v>2425.7399999999998</v>
      </c>
      <c r="AUL16" s="88">
        <f t="shared" si="104"/>
        <v>11599.246288133987</v>
      </c>
      <c r="AUM16" s="111">
        <f>INDEX([37]Roads!$U$3:$AC$36,MATCH($A16,[37]Roads!$U$3:$U$36,0),MATCH(AUM$1,[37]Roads!$U$3:$AC$3,0))</f>
        <v>28132</v>
      </c>
      <c r="AUN16" s="131">
        <v>2425.33</v>
      </c>
      <c r="AUO16" s="116">
        <f t="shared" si="105"/>
        <v>11230.578559879184</v>
      </c>
      <c r="AUP16" s="111">
        <f>INDEX([37]Roads!$U$3:$AC$36,MATCH($A16,[37]Roads!$U$3:$U$36,0),MATCH(AUP$1,[37]Roads!$U$3:$AC$3,0))</f>
        <v>27366</v>
      </c>
      <c r="AUQ16" s="32">
        <f>INDEX('[3]Raw data 16-17'!$B$2:$XA$34,MATCH($A16,'[3]Raw data 16-17'!$A$2:$A$34,0),MATCH(AUQ$1,'[3]Raw data 16-17'!$B$1:$GU$1,0))</f>
        <v>2436.7399999999998</v>
      </c>
      <c r="AUR16" s="88">
        <f t="shared" si="7"/>
        <v>11690.154088937405</v>
      </c>
      <c r="AUS16" s="32">
        <f>INDEX([4]Sheet1!$A$1:$CJ$34, MATCH($A16, [4]Sheet1!$A$1:$A$34, 0), MATCH(AUS$1, [4]Sheet1!$A$1:$CJ$1, 0))</f>
        <v>28594</v>
      </c>
      <c r="AUT16" s="32">
        <f>INDEX('[5]Finance Indicators'!$A$2:$BO$35,MATCH($A16,'[5]Finance Indicators'!$A$2:$A$35,0),MATCH(AUT$1,'[5]Finance Indicators'!$A$2:$BO$2,0))</f>
        <v>2445.9899999999998</v>
      </c>
      <c r="AUU16" s="88">
        <f>INDEX('[6]Finance Indicators'!$B$3:$BO$35,MATCH($A16,'[6]Finance Indicators'!$A$3:$A$35,0),MATCH(AUU$1,'[6]Finance Indicators'!$B$2:$BO$2,0))</f>
        <v>10246.733335231178</v>
      </c>
      <c r="AUV16" s="88">
        <f>INDEX('[6]Finance Indicators'!$B$3:$BO$35,MATCH($A16,'[6]Finance Indicators'!$A$3:$A$35,0),MATCH(AUV$1,'[6]Finance Indicators'!$B$2:$BO$2,0))</f>
        <v>25196</v>
      </c>
      <c r="AUW16" s="88">
        <f>INDEX('[6]Finance Indicators'!$B$3:$BO$35,MATCH($A16,'[6]Finance Indicators'!$A$3:$A$35,0),MATCH(AUW$1,'[6]Finance Indicators'!$B$2:$BO$2,0))</f>
        <v>2458.9299999999998</v>
      </c>
      <c r="AUX16" s="88">
        <f t="array" ref="AUX16">INDEX('[7]Finance Indicators'!$A$2:$BO$35,MATCH($A16,'[7]Finance Indicators'!$A$2:$A$35,0),MATCH(AUX$1,'[7]Finance Indicators'!$A$2:$BO$2,0))</f>
        <v>10395.624090210564</v>
      </c>
      <c r="AUY16" s="250">
        <f t="array" ref="AUY16">INDEX('[7]Finance Indicators'!$A$2:$BO$35,MATCH($A16,'[7]Finance Indicators'!$A$2:$A$35,0),MATCH(AUY$1,'[7]Finance Indicators'!$A$2:$BO$2,0))</f>
        <v>25638</v>
      </c>
      <c r="AUZ16" s="250">
        <f t="array" ref="AUZ16">INDEX('[7]Finance Indicators'!$A$2:$BO$35,MATCH($A16,'[7]Finance Indicators'!$A$2:$A$35,0),MATCH(AUZ$1,'[7]Finance Indicators'!$A$2:$BO$2,0))</f>
        <v>2466.23</v>
      </c>
      <c r="AVA16" s="119">
        <f>(ATW16*100)/Deflators!$B$2</f>
        <v>18405.685606063911</v>
      </c>
      <c r="AVB16" s="137">
        <f>(ATZ16*100)/Deflators!$B$3</f>
        <v>17420.602967879033</v>
      </c>
      <c r="AVC16" s="137">
        <f>(AUC16*100)/Deflators!$B$4</f>
        <v>19447.355931005164</v>
      </c>
      <c r="AVD16" s="137">
        <f>(AUF16*100)/Deflators!$B$5</f>
        <v>17424.827065254296</v>
      </c>
      <c r="AVE16" s="137">
        <f>(AUI16*100)/Deflators!$B$6</f>
        <v>16419.181450102114</v>
      </c>
      <c r="AVF16" s="137">
        <f>(AUL16*100)/Deflators!$B$7</f>
        <v>12677.055921071444</v>
      </c>
      <c r="AVG16" s="137">
        <f>(AUO16*100)/Deflators!$B$8</f>
        <v>11977.699546811071</v>
      </c>
      <c r="AVH16" s="137">
        <f>(AUR16*100)/Deflators!$B$9</f>
        <v>12252.115756272475</v>
      </c>
      <c r="AVI16" s="137">
        <f>(AUU16*100)/Deflators!$B$10</f>
        <v>10497.075463695997</v>
      </c>
      <c r="AVJ16" s="245">
        <f>(AUX16*100)/Deflators!$B$11</f>
        <v>10395.624090210564</v>
      </c>
      <c r="AVK16" s="115">
        <v>36.839335164176987</v>
      </c>
      <c r="AVL16" s="116">
        <v>35.799999999999997</v>
      </c>
      <c r="AVM16" s="116">
        <v>33.9</v>
      </c>
      <c r="AVN16" s="116">
        <v>31.3</v>
      </c>
      <c r="AVO16" s="116">
        <v>29.629824472303877</v>
      </c>
      <c r="AVP16" s="116">
        <v>26.758428036435049</v>
      </c>
      <c r="AVQ16" s="88">
        <f>INDEX('[3]Raw data 16-17'!$B$2:$XA$34,MATCH($A16,'[3]Raw data 16-17'!$A$2:$A$34,0),MATCH(AVQ$1,'[3]Raw data 16-17'!$B$1:$GU$1,0))</f>
        <v>27.409930735152241</v>
      </c>
      <c r="AVR16" s="88">
        <f>INDEX('[14]1718 Collected Indicators'!$A$3:$CH$36,MATCH($A16,'[14]1718 Collected Indicators'!$A$3:$A$36,0),MATCH(AVR$1,'[14]1718 Collected Indicators'!$A$3:$CH$3,0))</f>
        <v>29.912141146091123</v>
      </c>
      <c r="AVS16" s="88">
        <f>INDEX('[15]1819 Collected Indicators'!$A$3:$CV$36,MATCH($A16,'[15]1819 Collected Indicators'!$A$3:$A$36,0),MATCH(AVS$1,'[15]1819 Collected Indicators'!$A$3:$CV$3,0))</f>
        <v>30.747869546583996</v>
      </c>
      <c r="AVT16" s="183">
        <f>INDEX('[11]1920 Collected Indicators'!$A$3:$CV$36,MATCH($A16,'[11]1920 Collected Indicators'!$A$3:$A$36,0),MATCH(AVT$1,'[11]1920 Collected Indicators'!$A$3:$CV$3,0))</f>
        <v>31.73288348017191</v>
      </c>
      <c r="AVU16" s="115">
        <v>36.715257067983941</v>
      </c>
      <c r="AVV16" s="116">
        <v>33.799999999999997</v>
      </c>
      <c r="AVW16" s="116">
        <v>31.3</v>
      </c>
      <c r="AVX16" s="116">
        <v>33.6</v>
      </c>
      <c r="AVY16" s="116">
        <v>37.300240715412798</v>
      </c>
      <c r="AVZ16" s="116">
        <v>33.622979400732298</v>
      </c>
      <c r="AWA16" s="88">
        <f>INDEX('[3]Raw data 16-17'!$B$2:$XA$34,MATCH($A16,'[3]Raw data 16-17'!$A$2:$A$34,0),MATCH(AWA$1,'[3]Raw data 16-17'!$B$1:$GU$1,0))</f>
        <v>33.085299637632367</v>
      </c>
      <c r="AWB16" s="88">
        <f>INDEX('[14]1718 Collected Indicators'!$A$3:$CH$36,MATCH($A16,'[14]1718 Collected Indicators'!$A$3:$A$36,0),MATCH(AWB$1,'[14]1718 Collected Indicators'!$A$3:$CH$3,0))</f>
        <v>33.776072713550128</v>
      </c>
      <c r="AWC16" s="88">
        <f>INDEX('[15]1819 Collected Indicators'!$A$3:$CV$36,MATCH($A16,'[15]1819 Collected Indicators'!$A$3:$A$36,0),MATCH(AWC$1,'[15]1819 Collected Indicators'!$A$3:$CV$3,0))</f>
        <v>34.826842409907201</v>
      </c>
      <c r="AWD16" s="183">
        <f>INDEX('[11]1920 Collected Indicators'!$A$3:$CV$36,MATCH($A16,'[11]1920 Collected Indicators'!$A$3:$A$36,0),MATCH(AWD$1,'[11]1920 Collected Indicators'!$A$3:$CV$3,0))</f>
        <v>34.094430957912117</v>
      </c>
      <c r="AWE16" s="115">
        <v>31.64322364684427</v>
      </c>
      <c r="AWF16" s="116">
        <v>30.952482677042006</v>
      </c>
      <c r="AWG16" s="116">
        <v>28.8</v>
      </c>
      <c r="AWH16" s="116">
        <v>28.7</v>
      </c>
      <c r="AWI16" s="116">
        <v>31.287709802337968</v>
      </c>
      <c r="AWJ16" s="116">
        <v>29.927913097412794</v>
      </c>
      <c r="AWK16" s="88">
        <f>INDEX('[3]Raw data 16-17'!$B$2:$XA$34,MATCH($A16,'[3]Raw data 16-17'!$A$2:$A$34,0),MATCH(AWK$1,'[3]Raw data 16-17'!$B$1:$GU$1,0))</f>
        <v>28.738667657889334</v>
      </c>
      <c r="AWL16" s="88">
        <f>INDEX('[14]1718 Collected Indicators'!$A$3:$CH$36,MATCH($A16,'[14]1718 Collected Indicators'!$A$3:$A$36,0),MATCH(AWL$1,'[14]1718 Collected Indicators'!$A$3:$CH$3,0))</f>
        <v>28.346000210532814</v>
      </c>
      <c r="AWM16" s="88">
        <f>INDEX('[15]1819 Collected Indicators'!$A$3:$CV$36,MATCH($A16,'[15]1819 Collected Indicators'!$A$3:$A$36,0),MATCH(AWM$1,'[15]1819 Collected Indicators'!$A$3:$CV$3,0))</f>
        <v>31.288476296772231</v>
      </c>
      <c r="AWN16" s="183">
        <f>INDEX('[11]1920 Collected Indicators'!$A$3:$CV$36,MATCH($A16,'[11]1920 Collected Indicators'!$A$3:$A$36,0),MATCH(AWN$1,'[11]1920 Collected Indicators'!$A$3:$CV$3,0))</f>
        <v>32.827959918317909</v>
      </c>
      <c r="AWO16" s="115">
        <v>39.342792855124493</v>
      </c>
      <c r="AWP16" s="116">
        <v>38.557494371246221</v>
      </c>
      <c r="AWQ16" s="116">
        <v>36.1</v>
      </c>
      <c r="AWR16" s="116">
        <v>34.4</v>
      </c>
      <c r="AWS16" s="116">
        <v>34.644552935658979</v>
      </c>
      <c r="AWT16" s="116">
        <v>34.397523658282346</v>
      </c>
      <c r="AWU16" s="88">
        <f>INDEX('[3]Raw data 16-17'!$B$2:$XA$34,MATCH($A16,'[3]Raw data 16-17'!$A$2:$A$34,0),MATCH(AWU$1,'[3]Raw data 16-17'!$B$1:$GU$1,0))</f>
        <v>34.670285812778602</v>
      </c>
      <c r="AWV16" s="88">
        <f>INDEX('[14]1718 Collected Indicators'!$A$3:$CH$36,MATCH($A16,'[14]1718 Collected Indicators'!$A$3:$A$36,0),MATCH(AWV$1,'[14]1718 Collected Indicators'!$A$3:$CH$3,0))</f>
        <v>32.646258622893725</v>
      </c>
      <c r="AWW16" s="88">
        <f>INDEX('[15]1819 Collected Indicators'!$A$3:$CV$36,MATCH($A16,'[15]1819 Collected Indicators'!$A$3:$A$36,0),MATCH(AWW$1,'[15]1819 Collected Indicators'!$A$3:$CV$3,0))</f>
        <v>31.599538400324398</v>
      </c>
      <c r="AWX16" s="183">
        <f>INDEX('[11]1920 Collected Indicators'!$A$3:$CV$36,MATCH($A16,'[11]1920 Collected Indicators'!$A$3:$A$36,0),MATCH(AWX$1,'[11]1920 Collected Indicators'!$A$3:$CV$3,0))</f>
        <v>31.955564046713278</v>
      </c>
      <c r="AWY16" s="119">
        <v>26538.060928168317</v>
      </c>
      <c r="AWZ16" s="131">
        <v>9686.9229999999989</v>
      </c>
      <c r="AXA16" s="131">
        <v>367370</v>
      </c>
      <c r="AXB16" s="88">
        <f t="shared" si="106"/>
        <v>19005.36244113564</v>
      </c>
      <c r="AXC16" s="131">
        <v>6982</v>
      </c>
      <c r="AXD16" s="131">
        <v>367370</v>
      </c>
      <c r="AXE16" s="116">
        <f t="shared" si="107"/>
        <v>19777.729233793896</v>
      </c>
      <c r="AXF16" s="131">
        <f t="shared" si="108"/>
        <v>7243</v>
      </c>
      <c r="AXG16" s="131">
        <v>366220</v>
      </c>
      <c r="AXH16" s="141">
        <f t="shared" si="109"/>
        <v>19577.007985609551</v>
      </c>
      <c r="AXI16" s="131">
        <f t="shared" si="110"/>
        <v>7183</v>
      </c>
      <c r="AXJ16" s="131">
        <v>366910</v>
      </c>
      <c r="AXK16" s="141">
        <f t="shared" si="111"/>
        <v>19699.940096934053</v>
      </c>
      <c r="AXL16" s="131">
        <f t="shared" si="112"/>
        <v>7235</v>
      </c>
      <c r="AXM16" s="131">
        <v>367260</v>
      </c>
      <c r="AXN16" s="141">
        <f t="shared" si="113"/>
        <v>19669.63703542708</v>
      </c>
      <c r="AXO16" s="131">
        <f t="shared" si="114"/>
        <v>7240</v>
      </c>
      <c r="AXP16" s="131">
        <v>368080</v>
      </c>
      <c r="AXQ16" s="116">
        <f t="shared" si="115"/>
        <v>20136.094834336942</v>
      </c>
      <c r="AXR16" s="87">
        <f>INDEX('[2]All Previous Years'!$A$1:$EX$34,MATCH($A16,'[2]All Previous Years'!$A$1:$A$34,0),MATCH(AXR$1,'[2]All Previous Years'!$A$1:$EX$1,0))</f>
        <v>7457</v>
      </c>
      <c r="AXS16" s="32">
        <f>INDEX('[3]Raw data 16-17'!$B$2:$XA$34,MATCH($A16,'[3]Raw data 16-17'!$A$2:$A$34,0),MATCH(AXS$1,'[3]Raw data 16-17'!$B$1:$GU$1,0))</f>
        <v>370330</v>
      </c>
      <c r="AXT16" s="88">
        <f t="shared" si="116"/>
        <v>21835.707169973884</v>
      </c>
      <c r="AXU16" s="32">
        <f>INDEX([4]Sheet1!$A$1:$CJ$34, MATCH($A16, [4]Sheet1!$A$1:$A$34, 0), MATCH(AXU$1, [4]Sheet1!$A$1:$CJ$1, 0))</f>
        <v>8110</v>
      </c>
      <c r="AXV16" s="32">
        <f>INDEX('[5]Finance Indicators'!$A$2:$BO$35,MATCH($A16,'[5]Finance Indicators'!$A$2:$A$35,0),MATCH(AXV$1,'[5]Finance Indicators'!$A$2:$BO$2,0))</f>
        <v>371410</v>
      </c>
      <c r="AXW16" s="88">
        <f>INDEX('[6]Finance Indicators'!$B$3:$BO$35,MATCH($A16,'[6]Finance Indicators'!$A$3:$A$35,0),MATCH(AXW$1,'[6]Finance Indicators'!$B$2:$BO$2,0))</f>
        <v>21029.281277728482</v>
      </c>
      <c r="AXX16" s="88">
        <f>INDEX('[6]Finance Indicators'!$B$3:$BO$35,MATCH($A16,'[6]Finance Indicators'!$A$3:$A$35,0),MATCH(AXX$1,'[6]Finance Indicators'!$B$2:$BO$2,0))</f>
        <v>7821</v>
      </c>
      <c r="AXY16" s="88">
        <f>INDEX('[6]Finance Indicators'!$B$3:$BO$35,MATCH($A16,'[6]Finance Indicators'!$A$3:$A$35,0),MATCH(AXY$1,'[6]Finance Indicators'!$B$2:$BO$2,0))</f>
        <v>371910</v>
      </c>
      <c r="AXZ16" s="250">
        <f t="array" ref="AXZ16">INDEX('[7]Finance Indicators'!$A$2:$BO$35,MATCH($A16,'[7]Finance Indicators'!$A$2:$A$35,0),MATCH(AXZ$1,'[7]Finance Indicators'!$A$2:$BO$2,0))</f>
        <v>16313.746486414135</v>
      </c>
      <c r="AYA16" s="250">
        <f t="array" ref="AYA16">INDEX('[7]Finance Indicators'!$A$2:$BO$35,MATCH($A16,'[7]Finance Indicators'!$A$2:$A$35,0),MATCH(AYA$1,'[7]Finance Indicators'!$A$2:$BO$2,0))</f>
        <v>6094</v>
      </c>
      <c r="AYB16" s="250">
        <f t="array" ref="AYB16">INDEX('[7]Finance Indicators'!$A$2:$BO$35,MATCH($A16,'[7]Finance Indicators'!$A$2:$A$35,0),MATCH(AYB$1,'[7]Finance Indicators'!$A$2:$BO$2,0))</f>
        <v>373550</v>
      </c>
      <c r="AYC16" s="119">
        <f>(AWY16*100)/Deflators!$B$2</f>
        <v>31262.459428185412</v>
      </c>
      <c r="AYD16" s="137">
        <f>(AXB16*100)/Deflators!$B$3</f>
        <v>22054.386950661301</v>
      </c>
      <c r="AYE16" s="137">
        <f>(AXE16*100)/Deflators!$B$4</f>
        <v>22490.812856821973</v>
      </c>
      <c r="AYF16" s="137">
        <f>(AXH16*100)/Deflators!$B$5</f>
        <v>21868.138302608408</v>
      </c>
      <c r="AYG16" s="137">
        <f>(AXK16*100)/Deflators!$B$6</f>
        <v>21706.152993512434</v>
      </c>
      <c r="AYH16" s="137">
        <f>(AXN16*100)/Deflators!$B$7</f>
        <v>21497.352711647727</v>
      </c>
      <c r="AYI16" s="88">
        <f>(AXQ16*100)/Deflators!$B$8</f>
        <v>21475.660642578408</v>
      </c>
      <c r="AYJ16" s="88">
        <f>(AXT16*100)/Deflators!$B$9</f>
        <v>22885.379425388463</v>
      </c>
      <c r="AYK16" s="88">
        <f>(AXW16*100)/Deflators!$B$10</f>
        <v>21543.056240237853</v>
      </c>
      <c r="AYL16" s="182">
        <f>(AXZ16*100)/Deflators!$B$11</f>
        <v>16313.746486414135</v>
      </c>
      <c r="AYM16" s="119">
        <f t="shared" si="117"/>
        <v>7574.681885205614</v>
      </c>
      <c r="AYN16" s="131">
        <v>2774</v>
      </c>
      <c r="AYO16" s="131">
        <v>366220</v>
      </c>
      <c r="AYP16" s="88">
        <f t="shared" si="118"/>
        <v>7625.8483006731894</v>
      </c>
      <c r="AYQ16" s="131">
        <v>2798</v>
      </c>
      <c r="AYR16" s="131">
        <v>366910</v>
      </c>
      <c r="AYS16" s="116">
        <f t="shared" si="119"/>
        <v>7226.4880466154764</v>
      </c>
      <c r="AYT16" s="131">
        <v>2654</v>
      </c>
      <c r="AYU16" s="32">
        <v>367260</v>
      </c>
      <c r="AYV16" s="116">
        <f t="shared" si="120"/>
        <v>7712.997174527276</v>
      </c>
      <c r="AYW16" s="131">
        <v>2839</v>
      </c>
      <c r="AYX16" s="32">
        <v>368080</v>
      </c>
      <c r="AYY16" s="116">
        <f t="shared" si="121"/>
        <v>8465.4227310776878</v>
      </c>
      <c r="AYZ16" s="87">
        <f>INDEX('[2]All Previous Years'!$A$1:$EX$34,MATCH($A16,'[2]All Previous Years'!$A$1:$A$34,0),MATCH(AYZ$1,'[2]All Previous Years'!$A$1:$EX$1,0))</f>
        <v>3135</v>
      </c>
      <c r="AZA16" s="32">
        <f>INDEX('[3]Raw data 16-17'!$B$2:$XA$34,MATCH($A16,'[3]Raw data 16-17'!$A$2:$A$34,0),MATCH(AZA$1,'[3]Raw data 16-17'!$B$1:$GU$1,0))</f>
        <v>370330</v>
      </c>
      <c r="AZB16" s="88">
        <f t="shared" si="122"/>
        <v>9660.4830241512082</v>
      </c>
      <c r="AZC16" s="32">
        <f>INDEX([4]Sheet1!$A$1:$CJ$34, MATCH($A16, [4]Sheet1!$A$1:$A$34, 0), MATCH(AZC$1, [4]Sheet1!$A$1:$CJ$1, 0))</f>
        <v>3588</v>
      </c>
      <c r="AZD16" s="32">
        <f>INDEX('[5]Finance Indicators'!$A$2:$BO$35,MATCH($A16,'[5]Finance Indicators'!$A$2:$A$35,0),MATCH(AZD$1,'[5]Finance Indicators'!$A$2:$BO$2,0))</f>
        <v>371410</v>
      </c>
      <c r="AZE16" s="88">
        <f>INDEX('[6]Finance Indicators'!$B$3:$BO$35,MATCH($A16,'[6]Finance Indicators'!$A$3:$A$35,0),MATCH(AZE$1,'[6]Finance Indicators'!$B$2:$BO$2,0))</f>
        <v>7493.7484875373075</v>
      </c>
      <c r="AZF16" s="88">
        <f>INDEX('[6]Finance Indicators'!$B$3:$BO$35,MATCH($A16,'[6]Finance Indicators'!$A$3:$A$35,0),MATCH(AZF$1,'[6]Finance Indicators'!$B$2:$BO$2,0))</f>
        <v>2787</v>
      </c>
      <c r="AZG16" s="88">
        <f>INDEX('[6]Finance Indicators'!$B$3:$BO$35,MATCH($A16,'[6]Finance Indicators'!$A$3:$A$35,0),MATCH(AZG$1,'[6]Finance Indicators'!$B$2:$BO$2,0))</f>
        <v>371910</v>
      </c>
      <c r="AZH16" s="250">
        <f t="array" ref="AZH16">INDEX('[7]Finance Indicators'!$A$2:$BO$35,MATCH($A16,'[7]Finance Indicators'!$A$2:$A$35,0),MATCH(AZH$1,'[7]Finance Indicators'!$A$2:$BO$2,0))</f>
        <v>7005.7555882746619</v>
      </c>
      <c r="AZI16" s="250">
        <f t="array" ref="AZI16">INDEX('[7]Finance Indicators'!$A$2:$BO$35,MATCH($A16,'[7]Finance Indicators'!$A$2:$A$35,0),MATCH(AZI$1,'[7]Finance Indicators'!$A$2:$BO$2,0))</f>
        <v>2617</v>
      </c>
      <c r="AZJ16" s="250">
        <f t="array" ref="AZJ16">INDEX('[7]Finance Indicators'!$A$2:$BO$35,MATCH($A16,'[7]Finance Indicators'!$A$2:$A$35,0),MATCH(AZJ$1,'[7]Finance Indicators'!$A$2:$BO$2,0))</f>
        <v>373550</v>
      </c>
      <c r="AZK16" s="139">
        <f>(AYM16*100)/Deflators!$B$4</f>
        <v>8613.7670667988605</v>
      </c>
      <c r="AZL16" s="137">
        <f>(AYP16*100)/Deflators!$B$5</f>
        <v>8518.3142100373552</v>
      </c>
      <c r="AZM16" s="137">
        <f>(AYS16*100)/Deflators!$B$6</f>
        <v>7962.4229502117469</v>
      </c>
      <c r="AZN16" s="137">
        <f>(AYV16*100)/Deflators!$B$7</f>
        <v>8429.6939707690472</v>
      </c>
      <c r="AZO16" s="88">
        <f>(AYY16*100)/Deflators!$B$8</f>
        <v>9028.5900649702726</v>
      </c>
      <c r="AZP16" s="88">
        <f>(AZB16*100)/Deflators!$B$9</f>
        <v>10124.875632342022</v>
      </c>
      <c r="AZQ16" s="88">
        <f>(AZE16*100)/Deflators!$B$10</f>
        <v>7676.8313184430253</v>
      </c>
      <c r="AZR16" s="183">
        <f>(AZH16*100)/Deflators!$B$11</f>
        <v>7005.7555882746619</v>
      </c>
      <c r="AZS16" s="115">
        <f t="shared" si="123"/>
        <v>12203.047348588279</v>
      </c>
      <c r="AZT16" s="131">
        <v>4469</v>
      </c>
      <c r="AZU16" s="131">
        <v>366220</v>
      </c>
      <c r="AZV16" s="116">
        <f t="shared" si="124"/>
        <v>11951.159684936361</v>
      </c>
      <c r="AZW16" s="131">
        <v>4385</v>
      </c>
      <c r="AZX16" s="131">
        <v>366910</v>
      </c>
      <c r="AZY16" s="116">
        <f t="shared" si="125"/>
        <v>12473.452050318576</v>
      </c>
      <c r="AZZ16" s="131">
        <v>4581</v>
      </c>
      <c r="BAA16" s="32">
        <v>367260</v>
      </c>
      <c r="BAB16" s="116">
        <f t="shared" si="126"/>
        <v>11956.639860899804</v>
      </c>
      <c r="BAC16" s="131">
        <v>4401</v>
      </c>
      <c r="BAD16" s="32">
        <v>368080</v>
      </c>
      <c r="BAE16" s="116">
        <f t="shared" si="127"/>
        <v>11670.672103259256</v>
      </c>
      <c r="BAF16" s="87">
        <f>INDEX('[2]All Previous Years'!$A$1:$EX$34,MATCH($A16,'[2]All Previous Years'!$A$1:$A$34,0),MATCH(BAF$1,'[2]All Previous Years'!$A$1:$EX$1,0))</f>
        <v>4322</v>
      </c>
      <c r="BAG16" s="32">
        <f>INDEX('[3]Raw data 16-17'!$B$2:$XA$34,MATCH($A16,'[3]Raw data 16-17'!$A$2:$A$34,0),MATCH(BAG$1,'[3]Raw data 16-17'!$B$1:$GU$1,0))</f>
        <v>370330</v>
      </c>
      <c r="BAH16" s="88">
        <f t="shared" si="128"/>
        <v>12175.224145822674</v>
      </c>
      <c r="BAI16" s="32">
        <f>INDEX([4]Sheet1!$A$1:$CJ$34, MATCH($A16, [4]Sheet1!$A$1:$A$34, 0), MATCH(BAI$1, [4]Sheet1!$A$1:$CJ$1, 0))</f>
        <v>4522</v>
      </c>
      <c r="BAJ16" s="32">
        <f>INDEX('[5]Finance Indicators'!$A$2:$BO$35,MATCH($A16,'[5]Finance Indicators'!$A$2:$A$35,0),MATCH(BAJ$1,'[5]Finance Indicators'!$A$2:$BO$2,0))</f>
        <v>371410</v>
      </c>
      <c r="BAK16" s="88">
        <f>INDEX('[6]Finance Indicators'!$B$3:$BO$35,MATCH($A16,'[6]Finance Indicators'!$A$3:$A$35,0),MATCH(BAK$1,'[6]Finance Indicators'!$B$2:$BO$2,0))</f>
        <v>13535.532790191175</v>
      </c>
      <c r="BAL16" s="88">
        <f>INDEX('[6]Finance Indicators'!$B$3:$BO$35,MATCH($A16,'[6]Finance Indicators'!$A$3:$A$35,0),MATCH(BAL$1,'[6]Finance Indicators'!$B$2:$BO$2,0))</f>
        <v>5034</v>
      </c>
      <c r="BAM16" s="88">
        <f>INDEX('[6]Finance Indicators'!$B$3:$BO$35,MATCH($A16,'[6]Finance Indicators'!$A$3:$A$35,0),MATCH(BAM$1,'[6]Finance Indicators'!$B$2:$BO$2,0))</f>
        <v>371910</v>
      </c>
      <c r="BAN16" s="250">
        <f t="array" ref="BAN16">INDEX('[7]Finance Indicators'!$A$2:$BO$35,MATCH($A16,'[7]Finance Indicators'!$A$2:$A$35,0),MATCH(BAN$1,'[7]Finance Indicators'!$A$2:$BO$2,0))</f>
        <v>9307.9908981394728</v>
      </c>
      <c r="BAO16" s="250">
        <f t="array" ref="BAO16">INDEX('[7]Finance Indicators'!$A$2:$BO$35,MATCH($A16,'[7]Finance Indicators'!$A$2:$A$35,0),MATCH(BAO$1,'[7]Finance Indicators'!$A$2:$BO$2,0))</f>
        <v>3477</v>
      </c>
      <c r="BAP16" s="250">
        <f t="array" ref="BAP16">INDEX('[7]Finance Indicators'!$A$2:$BO$35,MATCH($A16,'[7]Finance Indicators'!$A$2:$A$35,0),MATCH(BAP$1,'[7]Finance Indicators'!$A$2:$BO$2,0))</f>
        <v>373550</v>
      </c>
      <c r="BAQ16" s="139">
        <f>(AZS16*100)/Deflators!$B$4</f>
        <v>13877.045790023109</v>
      </c>
      <c r="BAR16" s="137">
        <f>(AZV16*100)/Deflators!$B$5</f>
        <v>13349.824092571054</v>
      </c>
      <c r="BAS16" s="137">
        <f>(AZY16*100)/Deflators!$B$6</f>
        <v>13743.730043300684</v>
      </c>
      <c r="BAT16" s="137">
        <f>(BAB16*100)/Deflators!$B$7</f>
        <v>13067.658740878682</v>
      </c>
      <c r="BAU16" s="137">
        <f>(BAE16*100)/Deflators!$B$8</f>
        <v>12447.07057760814</v>
      </c>
      <c r="BAV16" s="137">
        <f>(BAH16*100)/Deflators!$B$9</f>
        <v>12760.503793046437</v>
      </c>
      <c r="BAW16" s="137">
        <f>(BAK16*100)/Deflators!$B$10</f>
        <v>13866.22492179483</v>
      </c>
      <c r="BAX16" s="245">
        <f>(BAN16*100)/Deflators!$B$11</f>
        <v>9307.9908981394728</v>
      </c>
      <c r="BAY16" s="144">
        <v>48.135488558480247</v>
      </c>
      <c r="BAZ16" s="145">
        <v>54.0464636493708</v>
      </c>
      <c r="BBA16" s="145">
        <v>52.814653369789752</v>
      </c>
      <c r="BBB16" s="145">
        <v>55.875909646258478</v>
      </c>
      <c r="BBC16" s="145">
        <v>53.7</v>
      </c>
      <c r="BBD16" s="145">
        <v>52.295945506742825</v>
      </c>
      <c r="BBE16" s="88">
        <f>INDEX('[3]Raw data 16-17'!$B$2:$XA$34,MATCH($A16,'[3]Raw data 16-17'!$A$2:$A$34,0),MATCH(BBE$1,'[3]Raw data 16-17'!$B$1:$GU$1,0))</f>
        <v>54.653391503312733</v>
      </c>
      <c r="BBF16" s="88">
        <f>INDEX('[14]1718 Collected Indicators'!$A$3:$CH$36,MATCH($A16,'[14]1718 Collected Indicators'!$A$3:$A$36,0),MATCH(BBF$1,'[14]1718 Collected Indicators'!$A$3:$CH$3,0))</f>
        <v>54.654086993159936</v>
      </c>
      <c r="BBG16" s="88">
        <f>INDEX('[15]1819 Collected Indicators'!$A$3:$CV$36,MATCH($A16,'[15]1819 Collected Indicators'!$A$3:$A$36,0),MATCH(BBG$1,'[15]1819 Collected Indicators'!$A$3:$CV$3,0))</f>
        <v>51.1</v>
      </c>
      <c r="BBH16" s="126">
        <f>INDEX('[11]1920 Collected Indicators'!$A$3:$CV$36,MATCH($A16,'[11]1920 Collected Indicators'!$A$3:$A$36,0),MATCH(BBH$1,'[11]1920 Collected Indicators'!$A$3:$CV$3,0))</f>
        <v>44.49476903874443</v>
      </c>
      <c r="BBI16" s="133">
        <f t="shared" si="8"/>
        <v>79</v>
      </c>
      <c r="BBJ16" s="116">
        <f t="shared" si="8"/>
        <v>80.333333333333329</v>
      </c>
      <c r="BBK16" s="116">
        <f t="shared" si="8"/>
        <v>82</v>
      </c>
      <c r="BBL16" s="116">
        <f t="shared" si="8"/>
        <v>83</v>
      </c>
      <c r="BBM16" s="136">
        <f t="shared" si="8"/>
        <v>81.333333333333329</v>
      </c>
      <c r="BBN16" s="116">
        <f t="shared" si="8"/>
        <v>80.433333333333337</v>
      </c>
      <c r="BBO16" s="248">
        <f t="shared" si="8"/>
        <v>79.766666666666666</v>
      </c>
      <c r="BBP16" s="144">
        <f t="shared" si="9"/>
        <v>77.966666666666669</v>
      </c>
      <c r="BBQ16" s="145">
        <f t="shared" si="9"/>
        <v>80.333333333333329</v>
      </c>
      <c r="BBR16" s="145">
        <f t="shared" si="9"/>
        <v>82.333333333333329</v>
      </c>
      <c r="BBS16" s="145">
        <f t="shared" si="9"/>
        <v>81.666666666666671</v>
      </c>
      <c r="BBT16" s="146">
        <f t="shared" si="9"/>
        <v>79</v>
      </c>
      <c r="BBU16" s="145">
        <f t="shared" si="9"/>
        <v>74.833333333333329</v>
      </c>
      <c r="BBV16" s="248">
        <f t="shared" si="9"/>
        <v>72.5</v>
      </c>
      <c r="BBW16" s="115">
        <v>9.2123839029204255</v>
      </c>
      <c r="BBX16" s="116">
        <v>9.2077175146219172</v>
      </c>
      <c r="BBY16" s="136">
        <v>9.9171930971807853</v>
      </c>
      <c r="BBZ16" s="115">
        <f>INDEX([38]HSN1b!$V$1:$AL$36,MATCH($A16,[38]HSN1b!$V$1:$V$36,0),MATCH(BBZ$1,[38]HSN1b!$V$1:$AL$1,0))</f>
        <v>6.06</v>
      </c>
      <c r="BCA16" s="131">
        <f>INDEX([38]HSN1b!$V$1:$AL$36,MATCH($A16,[38]HSN1b!$V$1:$V$36,0),MATCH(BCA$1,[38]HSN1b!$V$1:$AL$1,0))</f>
        <v>5817902</v>
      </c>
      <c r="BCB16" s="131">
        <f>INDEX([38]HSN1b!$V$1:$AL$36,MATCH($A16,[38]HSN1b!$V$1:$V$36,0),MATCH(BCB$1,[38]HSN1b!$V$1:$AL$1,0))</f>
        <v>96008169</v>
      </c>
      <c r="BCC16" s="116">
        <f>INDEX([38]HSN1b!$V$1:$AL$36,MATCH($A16,[38]HSN1b!$V$1:$V$36,0),MATCH(BCC$1,[38]HSN1b!$V$1:$AL$1,0))</f>
        <v>5.93</v>
      </c>
      <c r="BCD16" s="131">
        <f>INDEX([38]HSN1b!$V$1:$AL$36,MATCH($A16,[38]HSN1b!$V$1:$V$36,0),MATCH(BCD$1,[38]HSN1b!$V$1:$AL$1,0))</f>
        <v>5892258</v>
      </c>
      <c r="BCE16" s="131">
        <f>INDEX([38]HSN1b!$V$1:$AL$36,MATCH($A16,[38]HSN1b!$V$1:$V$36,0),MATCH(BCE$1,[38]HSN1b!$V$1:$AL$1,0))</f>
        <v>99446971</v>
      </c>
      <c r="BCF16" s="116">
        <f>INDEX([38]HSN1b!$V$1:$AL$36,MATCH($A16,[38]HSN1b!$V$1:$V$36,0),MATCH(BCF$1,[38]HSN1b!$V$1:$AL$1,0))</f>
        <v>6.21</v>
      </c>
      <c r="BCG16" s="131">
        <f>INDEX([38]HSN1b!$V$1:$AL$36,MATCH($A16,[38]HSN1b!$V$1:$V$36,0),MATCH(BCG$1,[38]HSN1b!$V$1:$AL$1,0))</f>
        <v>6353991</v>
      </c>
      <c r="BCH16" s="131">
        <f>INDEX([38]HSN1b!$V$1:$AL$36,MATCH($A16,[38]HSN1b!$V$1:$V$36,0),MATCH(BCH$1,[38]HSN1b!$V$1:$AL$1,0))</f>
        <v>102358073</v>
      </c>
      <c r="BCI16" s="116">
        <f>INDEX([38]HSN1b!$V$1:$AL$36,MATCH($A16,[38]HSN1b!$V$1:$V$36,0),MATCH(BCI$1,[38]HSN1b!$V$1:$AL$1,0))</f>
        <v>7.55</v>
      </c>
      <c r="BCJ16" s="131">
        <f>INDEX([38]HSN1b!$V$1:$AL$36,MATCH($A16,[38]HSN1b!$V$1:$V$36,0),MATCH(BCJ$1,[38]HSN1b!$V$1:$AL$1,0))</f>
        <v>7915147</v>
      </c>
      <c r="BCK16" s="131">
        <f>INDEX([38]HSN1b!$V$1:$AL$36,MATCH($A16,[38]HSN1b!$V$1:$V$36,0),MATCH(BCK$1,[38]HSN1b!$V$1:$AL$1,0))</f>
        <v>104853041</v>
      </c>
      <c r="BCL16" s="88">
        <f>INDEX('[14]1718 Collected Indicators'!$A$3:$CH$36,MATCH($A16,'[14]1718 Collected Indicators'!$A$3:$A$36,0),MATCH(BCL$1,'[14]1718 Collected Indicators'!$A$3:$CH$3,0))</f>
        <v>8.2138086643405526</v>
      </c>
      <c r="BCM16" s="32">
        <f>INDEX('[14]1718 Collected Indicators'!$A$3:$CH$36,MATCH($A16,'[14]1718 Collected Indicators'!$A$3:$A$36,0),MATCH(BCM$1,'[14]1718 Collected Indicators'!$A$3:$CH$3,0))</f>
        <v>8918945</v>
      </c>
      <c r="BCN16" s="32">
        <f>INDEX('[14]1718 Collected Indicators'!$A$3:$CH$36,MATCH($A16,'[14]1718 Collected Indicators'!$A$3:$A$36,0),MATCH(BCN$1,'[14]1718 Collected Indicators'!$A$3:$CH$3,0))</f>
        <v>108584767</v>
      </c>
      <c r="BCO16" s="88">
        <f>INDEX('[15]1819 Collected Indicators'!$A$3:$CV$36,MATCH($A16,'[15]1819 Collected Indicators'!$A$3:$A$36,0),MATCH(BCO$1,'[15]1819 Collected Indicators'!$A$3:$CV$3,0))</f>
        <v>9.0482279663644736</v>
      </c>
      <c r="BCP16" s="32">
        <f>INDEX('[15]1819 Collected Indicators'!$A$3:$CV$36,MATCH($A16,'[15]1819 Collected Indicators'!$A$3:$A$36,0),MATCH(BCP$1,'[15]1819 Collected Indicators'!$A$3:$CV$3,0))</f>
        <v>10337754</v>
      </c>
      <c r="BCQ16" s="40">
        <f>INDEX('[15]1819 Collected Indicators'!$A$3:$CV$36,MATCH($A16,'[15]1819 Collected Indicators'!$A$3:$A$36,0),MATCH(BCQ$1,'[15]1819 Collected Indicators'!$A$3:$CV$3,0))</f>
        <v>114251697</v>
      </c>
      <c r="BCR16" s="40">
        <f>INDEX('[11]1920 Collected Indicators'!$A$3:$CV$36,MATCH($A16,'[11]1920 Collected Indicators'!$A$3:$A$36,0),MATCH(BCR$1,'[11]1920 Collected Indicators'!$A$3:$CV$3,0))</f>
        <v>7.7884507322069734</v>
      </c>
      <c r="BCS16" s="32">
        <f>INDEX('[11]1920 Collected Indicators'!$A$3:$CV$36,MATCH($A16,'[11]1920 Collected Indicators'!$A$3:$A$36,0),MATCH(BCS$1,'[11]1920 Collected Indicators'!$A$3:$CV$3,0))</f>
        <v>9190763</v>
      </c>
      <c r="BCT16" s="262">
        <f>INDEX('[11]1920 Collected Indicators'!$A$3:$CV$36,MATCH($A16,'[11]1920 Collected Indicators'!$A$3:$A$36,0),MATCH(BCT$1,'[11]1920 Collected Indicators'!$A$3:$CV$3,0))</f>
        <v>118005022</v>
      </c>
      <c r="BCU16" s="115">
        <v>1.9871760208686731</v>
      </c>
      <c r="BCV16" s="116">
        <v>1.763622247542318</v>
      </c>
      <c r="BCW16" s="116">
        <v>1.570637904366486</v>
      </c>
      <c r="BCX16" s="116">
        <f>INDEX([38]HSN2!$V$1:$AL$36,MATCH($A16,[38]HSN2!$V$1:$V$36,0),MATCH(BCX$1,[38]HSN2!$V$1:$AL$1,0))</f>
        <v>1.62</v>
      </c>
      <c r="BCY16" s="131">
        <f>INDEX([38]HSN2!$V$1:$AL$36,MATCH($A16,[38]HSN2!$V$1:$V$36,0),MATCH(BCY$1,[38]HSN2!$V$1:$AL$1,0))</f>
        <v>1557738</v>
      </c>
      <c r="BCZ16" s="131">
        <f>INDEX([38]HSN2!$V$1:$AL$36,MATCH($A16,[38]HSN2!$V$1:$V$36,0),MATCH(BCZ$1,[38]HSN2!$V$1:$AL$1,0))</f>
        <v>96008169</v>
      </c>
      <c r="BDA16" s="116">
        <f>INDEX([38]HSN2!$V$1:$AL$36,MATCH($A16,[38]HSN2!$V$1:$V$36,0),MATCH(BDA$1,[38]HSN2!$V$1:$AL$1,0))</f>
        <v>1.74</v>
      </c>
      <c r="BDB16" s="131">
        <f>INDEX([38]HSN2!$V$1:$AL$36,MATCH($A16,[38]HSN2!$V$1:$V$36,0),MATCH(BDB$1,[38]HSN2!$V$1:$AL$1,0))</f>
        <v>1726511</v>
      </c>
      <c r="BDC16" s="131">
        <f>INDEX([38]HSN2!$V$1:$AL$36,MATCH($A16,[38]HSN2!$V$1:$V$36,0),MATCH(BDC$1,[38]HSN2!$V$1:$AL$1,0))</f>
        <v>99446971</v>
      </c>
      <c r="BDD16" s="116">
        <f>INDEX([38]HSN2!$V$1:$AL$36,MATCH($A16,[38]HSN2!$V$1:$V$36,0),MATCH(BDD$1,[38]HSN2!$V$1:$AL$1,0))</f>
        <v>1.5</v>
      </c>
      <c r="BDE16" s="131">
        <f>INDEX([38]HSN2!$V$1:$AL$36,MATCH($A16,[38]HSN2!$V$1:$V$36,0),MATCH(BDE$1,[38]HSN2!$V$1:$AL$1,0))</f>
        <v>1537213</v>
      </c>
      <c r="BDF16" s="131">
        <f>INDEX([38]HSN2!$V$1:$AL$36,MATCH($A16,[38]HSN2!$V$1:$V$36,0),MATCH(BDF$1,[38]HSN2!$V$1:$AL$1,0))</f>
        <v>102358073</v>
      </c>
      <c r="BDG16" s="116">
        <f>INDEX([38]HSN2!$V$1:$AL$36,MATCH($A16,[38]HSN2!$V$1:$V$36,0),MATCH(BDG$1,[38]HSN2!$V$1:$AL$1,0))</f>
        <v>0.95</v>
      </c>
      <c r="BDH16" s="131">
        <f>INDEX([38]HSN2!$V$1:$AL$36,MATCH($A16,[38]HSN2!$V$1:$V$36,0),MATCH(BDH$1,[38]HSN2!$V$1:$AL$1,0))</f>
        <v>998608</v>
      </c>
      <c r="BDI16" s="131">
        <f>INDEX([38]HSN2!$V$1:$AL$36,MATCH($A16,[38]HSN2!$V$1:$V$36,0),MATCH(BDI$1,[38]HSN2!$V$1:$AL$1,0))</f>
        <v>104853041</v>
      </c>
      <c r="BDJ16" s="88">
        <f>INDEX('[14]1718 Collected Indicators'!$A$3:$CH$36,MATCH($A16,'[14]1718 Collected Indicators'!$A$3:$A$36,0),MATCH(BDJ$1,'[14]1718 Collected Indicators'!$A$3:$CH$3,0))</f>
        <v>0.96114862962315883</v>
      </c>
      <c r="BDK16" s="32">
        <f>INDEX('[14]1718 Collected Indicators'!$A$3:$CH$36,MATCH($A16,'[14]1718 Collected Indicators'!$A$3:$A$36,0),MATCH(BDK$1,'[14]1718 Collected Indicators'!$A$3:$CH$3,0))</f>
        <v>1043661</v>
      </c>
      <c r="BDL16" s="32">
        <f>INDEX('[14]1718 Collected Indicators'!$A$3:$CH$36,MATCH($A16,'[14]1718 Collected Indicators'!$A$3:$A$36,0),MATCH(BDL$1,'[14]1718 Collected Indicators'!$A$3:$CH$3,0))</f>
        <v>108584767</v>
      </c>
      <c r="BDM16" s="88">
        <f>INDEX('[15]1819 Collected Indicators'!$A$3:$CV$36,MATCH($A16,'[15]1819 Collected Indicators'!$A$3:$A$36,0),MATCH(BDM$1,'[15]1819 Collected Indicators'!$A$3:$CV$3,0))</f>
        <v>0.97763361886869826</v>
      </c>
      <c r="BDN16" s="32">
        <f>INDEX('[15]1819 Collected Indicators'!$A$3:$CV$36,MATCH($A16,'[15]1819 Collected Indicators'!$A$3:$A$36,0),MATCH(BDN$1,'[15]1819 Collected Indicators'!$A$3:$CV$3,0))</f>
        <v>1116963</v>
      </c>
      <c r="BDO16" s="40">
        <f>INDEX('[15]1819 Collected Indicators'!$A$3:$CV$36,MATCH($A16,'[15]1819 Collected Indicators'!$A$3:$A$36,0),MATCH(BDO$1,'[15]1819 Collected Indicators'!$A$3:$CV$3,0))</f>
        <v>114251697</v>
      </c>
      <c r="BDP16" s="32">
        <f>INDEX('[11]1920 Collected Indicators'!$A$3:$CV$36,MATCH($A16,'[11]1920 Collected Indicators'!$A$3:$A$36,0),MATCH(BDP$1,'[11]1920 Collected Indicators'!$A$3:$CV$3,0))</f>
        <v>1.0930661917083495</v>
      </c>
      <c r="BDQ16" s="262">
        <f>INDEX('[11]1920 Collected Indicators'!$A$3:$CV$36,MATCH($A16,'[11]1920 Collected Indicators'!$A$3:$A$36,0),MATCH(BDQ$1,'[11]1920 Collected Indicators'!$A$3:$CV$3,0))</f>
        <v>1289873</v>
      </c>
      <c r="BDR16" s="33">
        <f>INDEX('[11]1920 Collected Indicators'!$A$3:$CV$36,MATCH($A16,'[11]1920 Collected Indicators'!$A$3:$A$36,0),MATCH(BDR$1,'[11]1920 Collected Indicators'!$A$3:$CV$3,0))</f>
        <v>118005022</v>
      </c>
      <c r="BDS16" s="133">
        <v>36.804096638655466</v>
      </c>
      <c r="BDT16" s="116">
        <v>62.055820737204982</v>
      </c>
      <c r="BDU16" s="116">
        <v>67.904474042581469</v>
      </c>
      <c r="BDV16" s="116">
        <f>INDEX([38]HSN3!$V$1:$AL$36,MATCH($A16,[38]HSN3!$V$1:$V$36,0),MATCH(BDV$1,[38]HSN3!$V$1:$AL$1,0))</f>
        <v>80.680000000000007</v>
      </c>
      <c r="BDW16" s="131">
        <f>INDEX([38]HSN3!$V$1:$AL$36,MATCH($A16,[38]HSN3!$V$1:$V$36,0),MATCH(BDW$1,[38]HSN3!$V$1:$AL$1,0))</f>
        <v>24232</v>
      </c>
      <c r="BDX16" s="131">
        <f>INDEX([38]HSN3!$V$1:$AL$36,MATCH($A16,[38]HSN3!$V$1:$V$36,0),MATCH(BDX$1,[38]HSN3!$V$1:$AL$1,0))</f>
        <v>30033</v>
      </c>
      <c r="BDY16" s="116">
        <f>INDEX([38]HSN3!$V$1:$AL$36,MATCH($A16,[38]HSN3!$V$1:$V$36,0),MATCH(BDY$1,[38]HSN3!$V$1:$AL$1,0))</f>
        <v>98.24</v>
      </c>
      <c r="BDZ16" s="131">
        <f>INDEX([38]HSN3!$V$1:$AL$36,MATCH($A16,[38]HSN3!$V$1:$V$36,0),MATCH(BDZ$1,[38]HSN3!$V$1:$AL$1,0))</f>
        <v>29377</v>
      </c>
      <c r="BEA16" s="131">
        <f>INDEX([38]HSN3!$V$1:$AL$36,MATCH($A16,[38]HSN3!$V$1:$V$36,0),MATCH(BEA$1,[38]HSN3!$V$1:$AL$1,0))</f>
        <v>29902</v>
      </c>
      <c r="BEB16" s="116">
        <f>INDEX([38]HSN3!$V$1:$AL$36,MATCH($A16,[38]HSN3!$V$1:$V$36,0),MATCH(BEB$1,[38]HSN3!$V$1:$AL$1,0))</f>
        <v>98.57</v>
      </c>
      <c r="BEC16" s="131">
        <f>INDEX([38]HSN3!$V$1:$AL$36,MATCH($A16,[38]HSN3!$V$1:$V$36,0),MATCH(BEC$1,[38]HSN3!$V$1:$AL$1,0))</f>
        <v>29553</v>
      </c>
      <c r="BED16" s="131">
        <f>INDEX([38]HSN3!$V$1:$AL$36,MATCH($A16,[38]HSN3!$V$1:$V$36,0),MATCH(BED$1,[38]HSN3!$V$1:$AL$1,0))</f>
        <v>29982</v>
      </c>
      <c r="BEE16" s="116">
        <f>INDEX([38]HSN3!$V$1:$AL$36,MATCH($A16,[38]HSN3!$V$1:$V$36,0),MATCH(BEE$1,[38]HSN3!$V$1:$AL$1,0))</f>
        <v>98.64</v>
      </c>
      <c r="BEF16" s="131">
        <f>INDEX([38]HSN3!$V$1:$AL$36,MATCH($A16,[38]HSN3!$V$1:$V$36,0),MATCH(BEF$1,[38]HSN3!$V$1:$AL$1,0))</f>
        <v>29596</v>
      </c>
      <c r="BEG16" s="131">
        <f>INDEX([38]HSN3!$V$1:$AL$36,MATCH($A16,[38]HSN3!$V$1:$V$36,0),MATCH(BEG$1,[38]HSN3!$V$1:$AL$1,0))</f>
        <v>30004</v>
      </c>
      <c r="BEH16" s="88">
        <f>INDEX('[14]1718 Collected Indicators'!$A$3:$CH$36,MATCH($A16,'[14]1718 Collected Indicators'!$A$3:$A$36,0),MATCH(BEH$1,'[14]1718 Collected Indicators'!$A$3:$CH$3,0))</f>
        <v>97.435643237169955</v>
      </c>
      <c r="BEI16" s="32">
        <f>INDEX('[14]1718 Collected Indicators'!$A$3:$CH$36,MATCH($A16,'[14]1718 Collected Indicators'!$A$3:$A$36,0),MATCH(BEI$1,'[14]1718 Collected Indicators'!$A$3:$CH$3,0))</f>
        <v>29485</v>
      </c>
      <c r="BEJ16" s="32">
        <f>INDEX('[14]1718 Collected Indicators'!$A$3:$CH$36,MATCH($A16,'[14]1718 Collected Indicators'!$A$3:$A$36,0),MATCH(BEJ$1,'[14]1718 Collected Indicators'!$A$3:$CH$3,0))</f>
        <v>30261</v>
      </c>
      <c r="BEK16" s="88">
        <f>INDEX('[15]1819 Collected Indicators'!$A$3:$CV$36,MATCH($A16,'[15]1819 Collected Indicators'!$A$3:$A$36,0),MATCH(BEK$1,'[15]1819 Collected Indicators'!$A$3:$CV$3,0))</f>
        <v>93.007431874483899</v>
      </c>
      <c r="BEL16" s="32">
        <f>INDEX('[15]1819 Collected Indicators'!$A$3:$CV$36,MATCH($A16,'[15]1819 Collected Indicators'!$A$3:$A$36,0),MATCH(BEL$1,'[15]1819 Collected Indicators'!$A$3:$CV$3,0))</f>
        <v>28158</v>
      </c>
      <c r="BEM16" s="32">
        <f>INDEX('[15]1819 Collected Indicators'!$A$3:$CV$36,MATCH($A16,'[15]1819 Collected Indicators'!$A$3:$A$36,0),MATCH(BEM$1,'[15]1819 Collected Indicators'!$A$3:$CV$3,0))</f>
        <v>30275</v>
      </c>
      <c r="BEN16" s="284">
        <f>INDEX('[11]1920 Collected Indicators'!$A$3:$CV$36,MATCH($A16,'[11]1920 Collected Indicators'!$A$3:$A$36,0),MATCH(BEN$1,'[11]1920 Collected Indicators'!$A$3:$CV$3,0))</f>
        <v>93.006074536200956</v>
      </c>
      <c r="BEO16" s="39">
        <f>INDEX('[11]1920 Collected Indicators'!$A$3:$CV$36,MATCH($A16,'[11]1920 Collected Indicators'!$A$3:$A$36,0),MATCH(BEO$1,'[11]1920 Collected Indicators'!$A$3:$CV$3,0))</f>
        <v>28325</v>
      </c>
      <c r="BEP16" s="287">
        <f>INDEX('[11]1920 Collected Indicators'!$A$3:$CV$36,MATCH($A16,'[11]1920 Collected Indicators'!$A$3:$A$36,0),MATCH(BEP$1,'[11]1920 Collected Indicators'!$A$3:$CV$3,0))</f>
        <v>30455</v>
      </c>
      <c r="BEQ16" s="133">
        <v>92.014468178212951</v>
      </c>
      <c r="BER16" s="116">
        <v>93.753977861252196</v>
      </c>
      <c r="BES16" s="136">
        <v>92.122275709945484</v>
      </c>
      <c r="BET16" s="115">
        <f>INDEX([38]HSN4b!$V$1:$AL$36,MATCH($A16,[38]HSN4b!$V$1:$V$36,0),MATCH(BET$1,[38]HSN4b!$V$1:$AL$1,0))</f>
        <v>10.97</v>
      </c>
      <c r="BEU16" s="131">
        <f>INDEX([38]HSN4b!$V$1:$AL$36,MATCH($A16,[38]HSN4b!$V$1:$V$36,0),MATCH(BEU$1,[38]HSN4b!$V$1:$AL$1,0))</f>
        <v>1089312</v>
      </c>
      <c r="BEV16" s="131">
        <f>INDEX([38]HSN4b!$V$1:$AL$36,MATCH($A16,[38]HSN4b!$V$1:$V$36,0),MATCH(BEV$1,[38]HSN4b!$V$1:$AL$1,0))</f>
        <v>99336</v>
      </c>
      <c r="BEW16" s="116">
        <f>INDEX([38]HSN4b!$V$1:$AL$36,MATCH($A16,[38]HSN4b!$V$1:$V$36,0),MATCH(BEW$1,[38]HSN4b!$V$1:$AL$1,0))</f>
        <v>9.9600000000000009</v>
      </c>
      <c r="BEX16" s="131">
        <f>INDEX([38]HSN4b!$V$1:$AL$36,MATCH($A16,[38]HSN4b!$V$1:$V$36,0),MATCH(BEX$1,[38]HSN4b!$V$1:$AL$1,0))</f>
        <v>871767</v>
      </c>
      <c r="BEY16" s="131">
        <f>INDEX([38]HSN4b!$V$1:$AL$36,MATCH($A16,[38]HSN4b!$V$1:$V$36,0),MATCH(BEY$1,[38]HSN4b!$V$1:$AL$1,0))</f>
        <v>87540</v>
      </c>
      <c r="BEZ16" s="116">
        <f>INDEX([38]HSN4b!$V$1:$AL$36,MATCH($A16,[38]HSN4b!$V$1:$V$36,0),MATCH(BEZ$1,[38]HSN4b!$V$1:$AL$1,0))</f>
        <v>10.02</v>
      </c>
      <c r="BFA16" s="131">
        <f>INDEX([38]HSN4b!$V$1:$AL$36,MATCH($A16,[38]HSN4b!$V$1:$V$36,0),MATCH(BFA$1,[38]HSN4b!$V$1:$AL$1,0))</f>
        <v>877782</v>
      </c>
      <c r="BFB16" s="131">
        <f>INDEX([38]HSN4b!$V$1:$AL$36,MATCH($A16,[38]HSN4b!$V$1:$V$36,0),MATCH(BFB$1,[38]HSN4b!$V$1:$AL$1,0))</f>
        <v>87624</v>
      </c>
      <c r="BFC16" s="116">
        <f>INDEX([38]HSN4b!$V$1:$AL$36,MATCH($A16,[38]HSN4b!$V$1:$V$36,0),MATCH(BFC$1,[38]HSN4b!$V$1:$AL$1,0))</f>
        <v>8.08</v>
      </c>
      <c r="BFD16" s="131">
        <f>INDEX([38]HSN4b!$V$1:$AL$36,MATCH($A16,[38]HSN4b!$V$1:$V$36,0),MATCH(BFD$1,[38]HSN4b!$V$1:$AL$1,0))</f>
        <v>627852</v>
      </c>
      <c r="BFE16" s="131">
        <f>INDEX([38]HSN4b!$V$1:$AL$36,MATCH($A16,[38]HSN4b!$V$1:$V$36,0),MATCH(BFE$1,[38]HSN4b!$V$1:$AL$1,0))</f>
        <v>77663</v>
      </c>
      <c r="BFF16" s="88">
        <f>INDEX('[14]1718 Collected Indicators'!$A$3:$CH$36,MATCH($A16,'[14]1718 Collected Indicators'!$A$3:$A$36,0),MATCH(BFF$1,'[14]1718 Collected Indicators'!$A$3:$CH$3,0))</f>
        <v>6.6568510094964486</v>
      </c>
      <c r="BFG16" s="32">
        <f>INDEX('[14]1718 Collected Indicators'!$A$3:$CH$36,MATCH($A16,'[14]1718 Collected Indicators'!$A$3:$A$36,0),MATCH(BFG$1,'[14]1718 Collected Indicators'!$A$3:$CH$3,0))</f>
        <v>500502</v>
      </c>
      <c r="BFH16" s="32">
        <f>INDEX('[14]1718 Collected Indicators'!$A$3:$CH$36,MATCH($A16,'[14]1718 Collected Indicators'!$A$3:$A$36,0),MATCH(BFH$1,'[14]1718 Collected Indicators'!$A$3:$CH$3,0))</f>
        <v>75186</v>
      </c>
      <c r="BFI16" s="88">
        <f>INDEX('[15]1819 Collected Indicators'!$A$3:$CV$36,MATCH($A16,'[15]1819 Collected Indicators'!$A$3:$A$36,0),MATCH(BFI$1,'[15]1819 Collected Indicators'!$A$3:$CV$3,0))</f>
        <v>6.004916634130117</v>
      </c>
      <c r="BFJ16" s="32">
        <f>INDEX('[15]1819 Collected Indicators'!$A$3:$CV$36,MATCH($A16,'[15]1819 Collected Indicators'!$A$3:$A$36,0),MATCH(BFJ$1,'[15]1819 Collected Indicators'!$A$3:$CV$3,0))</f>
        <v>415258</v>
      </c>
      <c r="BFK16" s="40">
        <f>INDEX('[15]1819 Collected Indicators'!$A$3:$CV$36,MATCH($A16,'[15]1819 Collected Indicators'!$A$3:$A$36,0),MATCH(BFK$1,'[15]1819 Collected Indicators'!$A$3:$CV$3,0))</f>
        <v>69153</v>
      </c>
      <c r="BFL16" s="32">
        <f>INDEX('[11]1920 Collected Indicators'!$A$3:$CV$36,MATCH($A16,'[11]1920 Collected Indicators'!$A$3:$A$36,0),MATCH(BFL$1,'[11]1920 Collected Indicators'!$A$3:$CV$3,0))</f>
        <v>6.0240282246157193</v>
      </c>
      <c r="BFM16" s="32">
        <f>INDEX('[11]1920 Collected Indicators'!$A$3:$CV$36,MATCH($A16,'[11]1920 Collected Indicators'!$A$3:$A$36,0),MATCH(BFM$1,'[11]1920 Collected Indicators'!$A$3:$CV$3,0))</f>
        <v>387592</v>
      </c>
      <c r="BFN16" s="262">
        <f>INDEX('[11]1920 Collected Indicators'!$A$3:$CV$36,MATCH($A16,'[11]1920 Collected Indicators'!$A$3:$A$36,0),MATCH(BFN$1,'[11]1920 Collected Indicators'!$A$3:$CV$3,0))</f>
        <v>64341</v>
      </c>
      <c r="BFO16" s="115">
        <v>69.166885504201687</v>
      </c>
      <c r="BFP16" s="116">
        <v>82.995226730310264</v>
      </c>
      <c r="BFQ16" s="116">
        <v>86.647623476267981</v>
      </c>
      <c r="BFR16" s="116">
        <f>INDEX([38]HSN5!$V$1:$AL$36,MATCH($A16,[38]HSN5!$V$1:$V$36,0),MATCH(BFR$1,[38]HSN5!$V$1:$AL$1,0))</f>
        <v>96.86</v>
      </c>
      <c r="BFS16" s="131">
        <f>INDEX([38]HSN5!$V$1:$AL$36,MATCH($A16,[38]HSN5!$V$1:$V$36,0),MATCH(BFS$1,[38]HSN5!$V$1:$AL$1,0))</f>
        <v>29091</v>
      </c>
      <c r="BFT16" s="131">
        <f>INDEX([38]HSN5!$V$1:$AL$36,MATCH($A16,[38]HSN5!$V$1:$V$36,0),MATCH(BFT$1,[38]HSN5!$V$1:$AL$1,0))</f>
        <v>30033</v>
      </c>
      <c r="BFU16" s="116">
        <f>INDEX([38]HSN5!$V$1:$AL$36,MATCH($A16,[38]HSN5!$V$1:$V$36,0),MATCH(BFU$1,[38]HSN5!$V$1:$AL$1,0))</f>
        <v>98.64</v>
      </c>
      <c r="BFV16" s="131">
        <f>INDEX([38]HSN5!$V$1:$AL$36,MATCH($A16,[38]HSN5!$V$1:$V$36,0),MATCH(BFV$1,[38]HSN5!$V$1:$AL$1,0))</f>
        <v>29496</v>
      </c>
      <c r="BFW16" s="131">
        <f>INDEX([38]HSN5!$V$1:$AL$36,MATCH($A16,[38]HSN5!$V$1:$V$36,0),MATCH(BFW$1,[38]HSN5!$V$1:$AL$1,0))</f>
        <v>29902</v>
      </c>
      <c r="BFX16" s="116">
        <f>INDEX([38]HSN5!$V$1:$AL$36,MATCH($A16,[38]HSN5!$V$1:$V$36,0),MATCH(BFX$1,[38]HSN5!$V$1:$AL$1,0))</f>
        <v>99.79</v>
      </c>
      <c r="BFY16" s="131">
        <f>INDEX([38]HSN5!$V$1:$AL$36,MATCH($A16,[38]HSN5!$V$1:$V$36,0),MATCH(BFY$1,[38]HSN5!$V$1:$AL$1,0))</f>
        <v>29919</v>
      </c>
      <c r="BFZ16" s="131">
        <f>INDEX([38]HSN5!$V$1:$AL$36,MATCH($A16,[38]HSN5!$V$1:$V$36,0),MATCH(BFZ$1,[38]HSN5!$V$1:$AL$1,0))</f>
        <v>29982</v>
      </c>
      <c r="BGA16" s="116">
        <f>INDEX([38]HSN5!$V$1:$AL$36,MATCH($A16,[38]HSN5!$V$1:$V$36,0),MATCH(BGA$1,[38]HSN5!$V$1:$AL$1,0))</f>
        <v>99.84</v>
      </c>
      <c r="BGB16" s="131">
        <f>INDEX([38]HSN5!$V$1:$AL$36,MATCH($A16,[38]HSN5!$V$1:$V$36,0),MATCH(BGB$1,[38]HSN5!$V$1:$AL$1,0))</f>
        <v>29956</v>
      </c>
      <c r="BGC16" s="131">
        <f>INDEX([38]HSN5!$V$1:$AL$36,MATCH($A16,[38]HSN5!$V$1:$V$36,0),MATCH(BGC$1,[38]HSN5!$V$1:$AL$1,0))</f>
        <v>30004</v>
      </c>
      <c r="BGD16" s="88">
        <f>INDEX('[14]1718 Collected Indicators'!$A$3:$CH$36,MATCH($A16,'[14]1718 Collected Indicators'!$A$3:$A$36,0),MATCH(BGD$1,'[14]1718 Collected Indicators'!$A$3:$CH$3,0))</f>
        <v>99.874425828624297</v>
      </c>
      <c r="BGE16" s="32">
        <f>INDEX('[14]1718 Collected Indicators'!$A$3:$CH$36,MATCH($A16,'[14]1718 Collected Indicators'!$A$3:$A$36,0),MATCH(BGE$1,'[14]1718 Collected Indicators'!$A$3:$CH$3,0))</f>
        <v>30223</v>
      </c>
      <c r="BGF16" s="32">
        <f>INDEX('[14]1718 Collected Indicators'!$A$3:$CH$36,MATCH($A16,'[14]1718 Collected Indicators'!$A$3:$A$36,0),MATCH(BGF$1,'[14]1718 Collected Indicators'!$A$3:$CH$3,0))</f>
        <v>30261</v>
      </c>
      <c r="BGG16" s="88">
        <f>INDEX('[15]1819 Collected Indicators'!$A$3:$CV$36,MATCH($A16,'[15]1819 Collected Indicators'!$A$3:$A$36,0),MATCH(BGG$1,'[15]1819 Collected Indicators'!$A$3:$CV$3,0))</f>
        <v>99.933938893476466</v>
      </c>
      <c r="BGH16" s="32">
        <f>INDEX('[15]1819 Collected Indicators'!$A$3:$CV$36,MATCH($A16,'[15]1819 Collected Indicators'!$A$3:$A$36,0),MATCH(BGH$1,'[15]1819 Collected Indicators'!$A$3:$CV$3,0))</f>
        <v>30255</v>
      </c>
      <c r="BGI16" s="40">
        <f>INDEX('[15]1819 Collected Indicators'!$A$3:$CV$36,MATCH($A16,'[15]1819 Collected Indicators'!$A$3:$A$36,0),MATCH(BGI$1,'[15]1819 Collected Indicators'!$A$3:$CV$3,0))</f>
        <v>30275</v>
      </c>
      <c r="BGJ16" s="140">
        <f t="array" ref="BGJ16">INDEX([39]Extraction!$A$3:$P$36,MATCH($A16,[39]Extraction!$P$3:$P$36,0),MATCH(BGJ$1,[39]Extraction!$A$3:$P$3,0))</f>
        <v>30</v>
      </c>
      <c r="BGK16" s="284">
        <f t="array" ref="BGK16">INDEX([39]Extraction!$A$3:$P$36,MATCH($A16,[39]Extraction!$P$3:$P$36,0),MATCH(BGK$1,[39]Extraction!$A$3:$P$3,0))</f>
        <v>8994</v>
      </c>
      <c r="BGL16" s="262">
        <f t="array" ref="BGL16">INDEX([39]Extraction!$A$3:$P$36,MATCH($A16,[39]Extraction!$P$3:$P$36,0),MATCH(BGL$1,[39]Extraction!$A$3:$P$3,0))</f>
        <v>29982</v>
      </c>
      <c r="BGM16" s="132">
        <f t="array" ref="BGM16">INDEX([39]Extraction!$A$3:$P$36,MATCH($A16,[39]Extraction!$P$3:$P$36,0),MATCH(BGM$1,[39]Extraction!$A$3:$P$3,0))</f>
        <v>72.02</v>
      </c>
      <c r="BGN16" s="32">
        <f t="array" ref="BGN16">INDEX([39]Extraction!$A$3:$P$36,MATCH($A16,[39]Extraction!$P$3:$P$36,0),MATCH(BGN$1,[39]Extraction!$A$3:$P$3,0))</f>
        <v>20587</v>
      </c>
      <c r="BGO16" s="32">
        <f t="array" ref="BGO16">INDEX([39]Extraction!$A$3:$P$36,MATCH($A16,[39]Extraction!$P$3:$P$36,0),MATCH(BGO$1,[39]Extraction!$A$3:$P$3,0))</f>
        <v>28584</v>
      </c>
      <c r="BGP16" s="132">
        <f t="array" ref="BGP16">INDEX([39]Extraction!$A$3:$P$36,MATCH($A16,[39]Extraction!$P$3:$P$36,0),MATCH(BGP$1,[39]Extraction!$A$3:$P$3,0))</f>
        <v>76.38</v>
      </c>
      <c r="BGQ16" s="32">
        <f t="array" ref="BGQ16">INDEX([39]Extraction!$A$3:$P$36,MATCH($A16,[39]Extraction!$P$3:$P$36,0),MATCH(BGQ$1,[39]Extraction!$A$3:$P$3,0))</f>
        <v>23112</v>
      </c>
      <c r="BGR16" s="32">
        <f t="array" ref="BGR16">INDEX([39]Extraction!$A$3:$P$36,MATCH($A16,[39]Extraction!$P$3:$P$36,0),MATCH(BGR$1,[39]Extraction!$A$3:$P$3,0))</f>
        <v>30261</v>
      </c>
      <c r="BGS16" s="132">
        <f t="array" ref="BGS16">INDEX([39]Extraction!$A$3:$P$36,MATCH($A16,[39]Extraction!$P$3:$P$36,0),MATCH(BGS$1,[39]Extraction!$A$3:$P$3,0))</f>
        <v>83.24</v>
      </c>
      <c r="BGT16" s="32">
        <f t="array" ref="BGT16">INDEX([39]Extraction!$A$3:$P$36,MATCH($A16,[39]Extraction!$P$3:$P$36,0),MATCH(BGT$1,[39]Extraction!$A$3:$P$3,0))</f>
        <v>25202</v>
      </c>
      <c r="BGU16" s="32">
        <f t="array" ref="BGU16">INDEX([39]Extraction!$A$3:$P$36,MATCH($A16,[39]Extraction!$P$3:$P$36,0),MATCH(BGU$1,[39]Extraction!$A$3:$P$3,0))</f>
        <v>30275</v>
      </c>
      <c r="BGV16" s="132">
        <f>INDEX('[11]1920 Collected Indicators'!$A$3:$CV$36,MATCH($A16,'[11]1920 Collected Indicators'!$A$3:$A$36,0),MATCH(BGV$1,'[11]1920 Collected Indicators'!$A$3:$CV$3,0))</f>
        <v>79.995346982185595</v>
      </c>
      <c r="BGW16" s="32">
        <f>INDEX('[11]1920 Collected Indicators'!$A$3:$CV$36,MATCH($A16,'[11]1920 Collected Indicators'!$A$3:$A$36,0),MATCH(BGW$1,'[11]1920 Collected Indicators'!$A$3:$CV$3,0))</f>
        <v>24069</v>
      </c>
      <c r="BGX16" s="33">
        <f>INDEX('[11]1920 Collected Indicators'!$A$3:$CV$36,MATCH($A16,'[11]1920 Collected Indicators'!$A$3:$A$36,0),MATCH(BGX$1,'[11]1920 Collected Indicators'!$A$3:$CV$3,0))</f>
        <v>30088</v>
      </c>
      <c r="BGY16" s="133">
        <f>INDEX('[25]Corporate Management'!$B$6:$EY$40,MATCH($A16,'[25]Corporate Management'!$B$6:$B$40,0),MATCH(BGY$1,'[25]Corporate Management'!$B$40:$EY$40,0))</f>
        <v>59.136212624584715</v>
      </c>
      <c r="BGZ16" s="131">
        <f>INDEX('[25]Corporate Management'!$B$6:$EY$40,MATCH($A16,'[25]Corporate Management'!$B$6:$B$40,0),MATCH(BGZ$1,'[25]Corporate Management'!$B$40:$EY$40,0))</f>
        <v>534</v>
      </c>
      <c r="BHA16" s="131">
        <f>INDEX('[25]Corporate Management'!$B$6:$EY$40,MATCH($A16,'[25]Corporate Management'!$B$6:$B$40,0),MATCH(BHA$1,'[25]Corporate Management'!$B$40:$EY$40,0))</f>
        <v>903</v>
      </c>
      <c r="BHB16" s="116">
        <f>INDEX('[25]Corporate Management'!$B$6:$EY$40,MATCH($A16,'[25]Corporate Management'!$B$6:$B$40,0),MATCH(BHB$1,'[25]Corporate Management'!$B$40:$EY$40,0))</f>
        <v>57.111356119073875</v>
      </c>
      <c r="BHC16" s="131">
        <f>INDEX('[25]Corporate Management'!$B$6:$EY$40,MATCH($A16,'[25]Corporate Management'!$B$6:$B$40,0),MATCH(BHC$1,'[25]Corporate Management'!$B$40:$EY$40,0))</f>
        <v>518</v>
      </c>
      <c r="BHD16" s="131">
        <f>INDEX('[25]Corporate Management'!$B$6:$EY$40,MATCH($A16,'[25]Corporate Management'!$B$6:$B$40,0),MATCH(BHD$1,'[25]Corporate Management'!$B$40:$EY$40,0))</f>
        <v>907</v>
      </c>
      <c r="BHE16" s="116">
        <f>INDEX('[25]Corporate Management'!$B$6:$EY$40,MATCH($A16,'[25]Corporate Management'!$B$6:$B$40,0),MATCH(BHE$1,'[25]Corporate Management'!$B$40:$EY$40,0))</f>
        <v>66.162790697674424</v>
      </c>
      <c r="BHF16" s="131">
        <f>INDEX('[25]Corporate Management'!$B$6:$EY$40,MATCH($A16,'[25]Corporate Management'!$B$6:$B$40,0),MATCH(BHF$1,'[25]Corporate Management'!$B$40:$EY$40,0))</f>
        <v>569</v>
      </c>
      <c r="BHG16" s="131">
        <f>INDEX('[25]Corporate Management'!$B$6:$EY$40,MATCH($A16,'[25]Corporate Management'!$B$6:$B$40,0),MATCH(BHG$1,'[25]Corporate Management'!$B$40:$EY$40,0))</f>
        <v>860</v>
      </c>
      <c r="BHH16" s="116">
        <f>INDEX('[26]All Data'!$A$1:$Y$34,MATCH($A16,'[26]All Data'!$A$1:$A$34,0),MATCH(BHH$1,'[26]All Data'!$A$1:$Y$1,0))</f>
        <v>68.119891008174378</v>
      </c>
      <c r="BHI16" s="131">
        <f>INDEX('[26]All Data'!$A$1:$Y$34,MATCH($A16,'[26]All Data'!$A$1:$A$34,0),MATCH(BHI$1,'[26]All Data'!$A$1:$Y$1,0))</f>
        <v>500</v>
      </c>
      <c r="BHJ16" s="131">
        <f>INDEX('[26]All Data'!$A$1:$Y$34,MATCH($A16,'[26]All Data'!$A$1:$A$34,0),MATCH(BHJ$1,'[26]All Data'!$A$1:$Y$1,0))</f>
        <v>734</v>
      </c>
      <c r="BHK16" s="116">
        <f>INDEX('[27]All Data'!$A$1:$Y$34,MATCH($A16,'[27]All Data'!$A$1:$A$34,0),MATCH(BHK$1,'[27]All Data'!$A$1:$Y$1,0))</f>
        <v>73.563218390804593</v>
      </c>
      <c r="BHL16" s="131">
        <f>INDEX('[27]All Data'!$A$1:$Y$34,MATCH($A16,'[27]All Data'!$A$1:$A$34,0),MATCH(BHL$1,'[27]All Data'!$A$1:$Y$1,0))</f>
        <v>512</v>
      </c>
      <c r="BHM16" s="131">
        <f>INDEX('[27]All Data'!$A$1:$Y$34,MATCH($A16,'[27]All Data'!$A$1:$A$34,0),MATCH(BHM$1,'[27]All Data'!$A$1:$Y$1,0))</f>
        <v>696</v>
      </c>
      <c r="BHN16" s="116">
        <f>INDEX('[28]All Data'!$A$1:$AB$34,MATCH($A16,'[28]All Data'!$A$1:$A$34,0),MATCH(BHN$1,'[28]All Data'!$A$1:$AB$1,0))</f>
        <v>76.923076923076934</v>
      </c>
      <c r="BHO16" s="131">
        <f>INDEX('[28]All Data'!$A$1:$AB$34,MATCH($A16,'[28]All Data'!$A$1:$A$34,0),MATCH(BHO$1,'[28]All Data'!$A$1:$AB$1,0))</f>
        <v>510</v>
      </c>
      <c r="BHP16" s="131">
        <f>INDEX('[28]All Data'!$A$1:$AB$34,MATCH($A16,'[28]All Data'!$A$1:$A$34,0),MATCH(BHP$1,'[28]All Data'!$A$1:$AB$1,0))</f>
        <v>663</v>
      </c>
      <c r="BHQ16" s="116">
        <f>INDEX('[29]SPI Raw Data 1617'!$A$3:$AN$37,MATCH($A16,'[29]SPI Raw Data 1617'!$A$3:$A$37,0),MATCH(BHQ$1,'[29]SPI Raw Data 1617'!$A$37:$AN$37,0))</f>
        <v>79.534883720930225</v>
      </c>
      <c r="BHR16" s="131">
        <f>INDEX('[29]SPI Raw Data 1617'!$A$3:$AN$37,MATCH($A16,'[29]SPI Raw Data 1617'!$A$3:$A$37,0),MATCH(BHR$1,'[29]SPI Raw Data 1617'!$A$37:$AN$37,0))</f>
        <v>513</v>
      </c>
      <c r="BHS16" s="131">
        <f>INDEX('[29]SPI Raw Data 1617'!$A$3:$AN$37,MATCH($A16,'[29]SPI Raw Data 1617'!$A$3:$A$37,0),MATCH(BHS$1,'[29]SPI Raw Data 1617'!$A$37:$AN$37,0))</f>
        <v>645</v>
      </c>
      <c r="BHT16" s="116">
        <f>INDEX('[30]SPI Raw Data 1718'!$A$3:$AN$37,MATCH($A16,'[30]SPI Raw Data 1718'!$A$3:$A$37,0),MATCH(BHT$1,'[30]SPI Raw Data 1718'!$A$37:$AN$37,0))</f>
        <v>80.298013245033118</v>
      </c>
      <c r="BHU16" s="131">
        <f>INDEX('[30]SPI Raw Data 1718'!$A$3:$AN$37,MATCH($A16,'[30]SPI Raw Data 1718'!$A$3:$A$37,0),MATCH(BHU$1,'[30]SPI Raw Data 1718'!$A$37:$AN$37,0))</f>
        <v>485</v>
      </c>
      <c r="BHV16" s="131">
        <f>INDEX('[30]SPI Raw Data 1718'!$A$3:$AN$37,MATCH($A16,'[30]SPI Raw Data 1718'!$A$3:$A$37,0),MATCH(BHV$1,'[30]SPI Raw Data 1718'!$A$37:$AN$37,0))</f>
        <v>604</v>
      </c>
      <c r="BHW16" s="116">
        <f>INDEX('[31]SPI Raw Data 1819'!$A$1:$AN$37,MATCH($A16,'[31]SPI Raw Data 1819'!$A$1:$A$37,0),MATCH(BHW$1,'[31]SPI Raw Data 1819'!$A$37:$AN$37,0))</f>
        <v>81.556683587140441</v>
      </c>
      <c r="BHX16" s="197">
        <f>INDEX('[31]SPI Raw Data 1819'!$A$1:$AN$37,MATCH($A16,'[31]SPI Raw Data 1819'!$A$1:$A$37,0),MATCH(BHX$1,'[31]SPI Raw Data 1819'!$A$37:$AN$37,0))</f>
        <v>482</v>
      </c>
      <c r="BHY16" s="225">
        <f>INDEX('[31]SPI Raw Data 1819'!$A$1:$AN$37,MATCH($A16,'[31]SPI Raw Data 1819'!$A$1:$A$37,0),MATCH(BHY$1,'[31]SPI Raw Data 1819'!$A$37:$AN$37,0))</f>
        <v>591</v>
      </c>
      <c r="BHZ16" s="197">
        <f>INDEX('[32]SPI Raw Data 1920'!$A$1:$AN$35, MATCH($A16,'[32]SPI Raw Data 1920'!$A$1:$A$35,0),MATCH(BHZ$1,'[32]SPI Raw Data 1920'!$A$37:$AN$37,0))</f>
        <v>81.660899653979229</v>
      </c>
      <c r="BIA16" s="279">
        <f>INDEX('[32]SPI Raw Data 1920'!$A$1:$AN$35, MATCH($A16,'[32]SPI Raw Data 1920'!$A$1:$A$35,0),MATCH(BIA$1,'[32]SPI Raw Data 1920'!$A$37:$AN$37,0))</f>
        <v>472</v>
      </c>
      <c r="BIB16" s="252">
        <f>INDEX('[32]SPI Raw Data 1920'!$A$1:$AN$35, MATCH($A16,'[32]SPI Raw Data 1920'!$A$1:$A$35,0),MATCH(BIB$1,'[32]SPI Raw Data 1920'!$A$37:$AN$37,0))</f>
        <v>578</v>
      </c>
      <c r="BIC16" s="115">
        <f>INDEX('[25]Corporate Management'!$B$6:$EY$40,MATCH($A16,'[25]Corporate Management'!$B$6:$B$40,0),MATCH(BIC$1,'[25]Corporate Management'!$B$40:$EY$40,0))</f>
        <v>79.139237300808503</v>
      </c>
      <c r="BID16" s="131">
        <f>INDEX('[25]Corporate Management'!$B$6:$EY$40,MATCH($A16,'[25]Corporate Management'!$B$6:$B$40,0),MATCH(BID$1,'[25]Corporate Management'!$B$40:$EY$40,0))</f>
        <v>725027</v>
      </c>
      <c r="BIE16" s="131">
        <f>INDEX('[25]Corporate Management'!$B$6:$EY$40,MATCH($A16,'[25]Corporate Management'!$B$6:$B$40,0),MATCH(BIE$1,'[25]Corporate Management'!$B$40:$EY$40,0))</f>
        <v>916141</v>
      </c>
      <c r="BIF16" s="116">
        <f>INDEX('[25]Corporate Management'!$B$6:$EY$40,MATCH($A16,'[25]Corporate Management'!$B$6:$B$40,0),MATCH(BIF$1,'[25]Corporate Management'!$B$40:$EY$40,0))</f>
        <v>79.529954998866017</v>
      </c>
      <c r="BIG16" s="131">
        <f>INDEX('[25]Corporate Management'!$B$6:$EY$40,MATCH($A16,'[25]Corporate Management'!$B$6:$B$40,0),MATCH(BIG$1,'[25]Corporate Management'!$B$40:$EY$40,0))</f>
        <v>799521</v>
      </c>
      <c r="BIH16" s="131">
        <f>INDEX('[25]Corporate Management'!$B$6:$EY$40,MATCH($A16,'[25]Corporate Management'!$B$6:$B$40,0),MATCH(BIH$1,'[25]Corporate Management'!$B$40:$EY$40,0))</f>
        <v>1005308</v>
      </c>
      <c r="BII16" s="116">
        <f>INDEX('[25]Corporate Management'!$B$6:$EY$40,MATCH($A16,'[25]Corporate Management'!$B$6:$B$40,0),MATCH(BII$1,'[25]Corporate Management'!$B$40:$EY$40,0))</f>
        <v>81.250246460822581</v>
      </c>
      <c r="BIJ16" s="131">
        <f>INDEX('[25]Corporate Management'!$B$6:$EY$40,MATCH($A16,'[25]Corporate Management'!$B$6:$B$40,0),MATCH(BIJ$1,'[25]Corporate Management'!$B$40:$EY$40,0))</f>
        <v>824170</v>
      </c>
      <c r="BIK16" s="131">
        <f>INDEX('[25]Corporate Management'!$B$6:$EY$40,MATCH($A16,'[25]Corporate Management'!$B$6:$B$40,0),MATCH(BIK$1,'[25]Corporate Management'!$B$40:$EY$40,0))</f>
        <v>1014360</v>
      </c>
      <c r="BIL16" s="116">
        <f>INDEX('[26]All Data'!$A$1:$Y$34,MATCH($A16,'[26]All Data'!$A$1:$A$34,0),MATCH(BIL$1,'[26]All Data'!$A$1:$Y$1,0))</f>
        <v>84.625473210937614</v>
      </c>
      <c r="BIM16" s="131">
        <f>INDEX('[26]All Data'!$A$1:$Y$34,MATCH($A16,'[26]All Data'!$A$1:$A$34,0),MATCH(BIM$1,'[26]All Data'!$A$1:$Y$1,0))</f>
        <v>898186</v>
      </c>
      <c r="BIN16" s="131">
        <f>INDEX('[26]All Data'!$A$1:$Y$34,MATCH($A16,'[26]All Data'!$A$1:$A$34,0),MATCH(BIN$1,'[26]All Data'!$A$1:$Y$1,0))</f>
        <v>1061366</v>
      </c>
      <c r="BIO16" s="116">
        <f>INDEX('[27]All Data'!$A$1:$Y$34,MATCH($A16,'[27]All Data'!$A$1:$A$34,0),MATCH(BIO$1,'[27]All Data'!$A$1:$Y$1,0))</f>
        <v>83.011376857361299</v>
      </c>
      <c r="BIP16" s="131">
        <f>INDEX('[27]All Data'!$A$1:$Y$34,MATCH($A16,'[27]All Data'!$A$1:$A$34,0),MATCH(BIP$1,'[27]All Data'!$A$1:$Y$1,0))</f>
        <v>799114</v>
      </c>
      <c r="BIQ16" s="131">
        <f>INDEX('[27]All Data'!$A$1:$Y$34,MATCH($A16,'[27]All Data'!$A$1:$A$34,0),MATCH(BIQ$1,'[27]All Data'!$A$1:$Y$1,0))</f>
        <v>962656</v>
      </c>
      <c r="BIR16" s="116">
        <f>INDEX('[28]All Data'!$A$1:$AB$34,MATCH($A16,'[28]All Data'!$A$1:$A$34,0),MATCH(BIR$1,'[28]All Data'!$A$1:$AB$1,0))</f>
        <v>74.54762615087553</v>
      </c>
      <c r="BIS16" s="131">
        <f>INDEX('[28]All Data'!$A$1:$AB$34,MATCH($A16,'[28]All Data'!$A$1:$A$34,0),MATCH(BIS$1,'[28]All Data'!$A$1:$AB$1,0))</f>
        <v>719647</v>
      </c>
      <c r="BIT16" s="131">
        <f>INDEX('[28]All Data'!$A$1:$AB$34,MATCH($A16,'[28]All Data'!$A$1:$A$34,0),MATCH(BIT$1,'[28]All Data'!$A$1:$AB$1,0))</f>
        <v>965352</v>
      </c>
      <c r="BIU16" s="116">
        <f>INDEX('[29]SPI Raw Data 1617'!$A$3:$AN$37,MATCH($A16,'[29]SPI Raw Data 1617'!$A$3:$A$37,0),MATCH(BIU$1,'[29]SPI Raw Data 1617'!$A$37:$AN$37,0))</f>
        <v>78.952876209489148</v>
      </c>
      <c r="BIV16" s="131">
        <f>INDEX('[29]SPI Raw Data 1617'!$A$3:$AN$37,MATCH($A16,'[29]SPI Raw Data 1617'!$A$3:$A$37,0),MATCH(BIV$1,'[29]SPI Raw Data 1617'!$A$37:$AN$37,0))</f>
        <v>735600</v>
      </c>
      <c r="BIW16" s="131">
        <f>INDEX('[29]SPI Raw Data 1617'!$A$3:$AN$37,MATCH($A16,'[29]SPI Raw Data 1617'!$A$3:$A$37,0),MATCH(BIW$1,'[29]SPI Raw Data 1617'!$A$37:$AN$37,0))</f>
        <v>931695</v>
      </c>
      <c r="BIX16" s="116">
        <f>INDEX('[30]SPI Raw Data 1718'!$A$3:$AN$37,MATCH($A16,'[30]SPI Raw Data 1718'!$A$3:$A$37,0),MATCH(BIX$1,'[30]SPI Raw Data 1718'!$A$37:$AN$37,0))</f>
        <v>85.610453410646699</v>
      </c>
      <c r="BIY16" s="131">
        <f>INDEX('[30]SPI Raw Data 1718'!$A$3:$AN$37,MATCH($A16,'[30]SPI Raw Data 1718'!$A$3:$A$37,0),MATCH(BIY$1,'[30]SPI Raw Data 1718'!$A$37:$AN$37,0))</f>
        <v>722857</v>
      </c>
      <c r="BIZ16" s="131">
        <f>INDEX('[30]SPI Raw Data 1718'!$A$3:$AN$37,MATCH($A16,'[30]SPI Raw Data 1718'!$A$3:$A$37,0),MATCH(BIZ$1,'[30]SPI Raw Data 1718'!$A$37:$AN$37,0))</f>
        <v>844356</v>
      </c>
      <c r="BJA16" s="116">
        <f>INDEX('[31]SPI Raw Data 1819'!$A$1:$AN$37,MATCH($A16,'[31]SPI Raw Data 1819'!$A$1:$A$37,0),MATCH(BJA$1,'[31]SPI Raw Data 1819'!$A$37:$AN$37,0))</f>
        <v>82.080342497361357</v>
      </c>
      <c r="BJB16" s="197">
        <f>INDEX('[31]SPI Raw Data 1819'!$A$1:$AN$37,MATCH($A16,'[31]SPI Raw Data 1819'!$A$1:$A$37,0),MATCH(BJB$1,'[31]SPI Raw Data 1819'!$A$37:$AN$37,0))</f>
        <v>718574</v>
      </c>
      <c r="BJC16" s="197">
        <f>INDEX('[31]SPI Raw Data 1819'!$A$1:$AN$37,MATCH($A16,'[31]SPI Raw Data 1819'!$A$1:$A$37,0),MATCH(BJC$1,'[31]SPI Raw Data 1819'!$A$37:$AN$37,0))</f>
        <v>875452</v>
      </c>
      <c r="BJD16" s="133">
        <f>INDEX('[32]SPI Raw Data 1920'!$A$1:$AN$35, MATCH($A16,'[32]SPI Raw Data 1920'!$A$1:$A$35,0),MATCH(BJD$1,'[32]SPI Raw Data 1920'!$A$37:$AN$37,0))</f>
        <v>89.937151012250155</v>
      </c>
      <c r="BJE16" s="197">
        <f>INDEX('[32]SPI Raw Data 1920'!$A$1:$AN$35, MATCH($A16,'[32]SPI Raw Data 1920'!$A$1:$A$35,0),MATCH(BJE$1,'[32]SPI Raw Data 1920'!$A$37:$AN$37,0))</f>
        <v>756858</v>
      </c>
      <c r="BJF16" s="252">
        <f>INDEX('[32]SPI Raw Data 1920'!$A$1:$AN$35, MATCH($A16,'[32]SPI Raw Data 1920'!$A$1:$A$35,0),MATCH(BJF$1,'[32]SPI Raw Data 1920'!$A$37:$AN$37,0))</f>
        <v>841541</v>
      </c>
      <c r="BJG16" s="115">
        <f t="shared" si="155"/>
        <v>5.9464285714285712</v>
      </c>
      <c r="BJH16" s="87">
        <v>999</v>
      </c>
      <c r="BJI16" s="87">
        <f>INDEX('[40]Historic Data'!$L$2:$U$35,MATCH($A16,'[40]Historic Data'!$L$2:$L$35,0),MATCH(BJI$1,'[40]Historic Data'!$L$2:$U$2,0))</f>
        <v>16800</v>
      </c>
      <c r="BJJ16" s="116">
        <f t="shared" si="130"/>
        <v>6.9395973154362416</v>
      </c>
      <c r="BJK16" s="87">
        <v>1034</v>
      </c>
      <c r="BJL16" s="87">
        <f>INDEX('[40]Historic Data'!$L$2:$U$35,MATCH($A16,'[40]Historic Data'!$L$2:$L$35,0),MATCH(BJL$1,'[40]Historic Data'!$L$2:$U$2,0))</f>
        <v>14900</v>
      </c>
      <c r="BJM16" s="116">
        <f t="shared" si="131"/>
        <v>11.512396694214875</v>
      </c>
      <c r="BJN16" s="87">
        <v>1393</v>
      </c>
      <c r="BJO16" s="87">
        <f>INDEX('[40]Historic Data'!$L$2:$U$35,MATCH($A16,'[40]Historic Data'!$L$2:$L$35,0),MATCH(BJO$1,'[40]Historic Data'!$L$2:$U$2,0))</f>
        <v>12100</v>
      </c>
      <c r="BJP16" s="116">
        <f t="shared" si="132"/>
        <v>11.892857142857142</v>
      </c>
      <c r="BJQ16" s="87">
        <v>1332</v>
      </c>
      <c r="BJR16" s="87">
        <f>INDEX('[40]Historic Data'!$L$2:$U$35,MATCH($A16,'[40]Historic Data'!$L$2:$L$35,0),MATCH(BJR$1,'[40]Historic Data'!$L$2:$U$2,0))</f>
        <v>11200</v>
      </c>
      <c r="BJS16" s="116">
        <f t="shared" si="133"/>
        <v>20.942528735632184</v>
      </c>
      <c r="BJT16" s="87">
        <f>INDEX('[3]Raw data 16-17'!$B$2:$ACG$34,MATCH($A16,'[3]Raw data 16-17'!$A$2:$A$34,0),MATCH(BJT$1,'[3]Raw data 16-17'!$B$1:$MA$1,0))</f>
        <v>1822</v>
      </c>
      <c r="BJU16" s="87">
        <f>INDEX('[40]Historic Data'!$L$2:$U$35,MATCH($A16,'[40]Historic Data'!$L$2:$L$35,0),MATCH(BJU$1,'[40]Historic Data'!$L$2:$U$2,0))</f>
        <v>8700</v>
      </c>
      <c r="BJV16" s="116">
        <f t="shared" si="134"/>
        <v>17.328947368421051</v>
      </c>
      <c r="BJW16" s="87">
        <f>INDEX('[14]1718 Collected Indicators'!$A$3:$CH$36,MATCH($A16,'[14]1718 Collected Indicators'!$A$3:$A$36,0),MATCH(BJW$1,'[14]1718 Collected Indicators'!$A$3:$CH$3,0))</f>
        <v>1317</v>
      </c>
      <c r="BJX16" s="87">
        <f>INDEX('[40]Historic Data'!$L$2:$U$35,MATCH($A16,'[40]Historic Data'!$L$2:$L$35,0),MATCH(BJX$1,'[40]Historic Data'!$L$2:$U$2,0))</f>
        <v>7600</v>
      </c>
      <c r="BJY16" s="116">
        <f>INDEX('[15]1819 Collected Indicators'!$A$3:$CV$36,MATCH($A16,'[15]1819 Collected Indicators'!$A$3:$A$36,0),MATCH(BJY$1,'[15]1819 Collected Indicators'!$A$3:$CV$3,0))</f>
        <v>13.623529411764707</v>
      </c>
      <c r="BJZ16" s="87">
        <f>INDEX('[15]1819 Collected Indicators'!$A$3:$CV$36,MATCH($A16,'[15]1819 Collected Indicators'!$A$3:$A$36,0),MATCH(BJZ$1,'[15]1819 Collected Indicators'!$A$3:$CV$3,0))</f>
        <v>1158</v>
      </c>
      <c r="BKA16" s="87">
        <f>INDEX('[15]1819 Collected Indicators'!$A$3:$CV$36,MATCH($A16,'[15]1819 Collected Indicators'!$A$3:$A$36,0),MATCH(BKA$1,'[15]1819 Collected Indicators'!$A$3:$CV$3,0))</f>
        <v>8500</v>
      </c>
      <c r="BKB16" s="133">
        <f>INDEX('[11]1920 Collected Indicators'!$A$3:$CV$36,MATCH($A16,'[11]1920 Collected Indicators'!$A$3:$A$36,0),MATCH(BKB$1,'[11]1920 Collected Indicators'!$A$3:$CV$3,0))</f>
        <v>12.357142857142858</v>
      </c>
      <c r="BKC16" s="266">
        <f>INDEX('[11]1920 Collected Indicators'!$A$3:$CV$36,MATCH($A16,'[11]1920 Collected Indicators'!$A$3:$A$36,0),MATCH(BKC$1,'[11]1920 Collected Indicators'!$A$3:$CV$3,0))</f>
        <v>865</v>
      </c>
      <c r="BKD16" s="87">
        <f>INDEX('[11]1920 Collected Indicators'!$A$3:$CV$36,MATCH($A16,'[11]1920 Collected Indicators'!$A$3:$A$36,0),MATCH(BKD$1,'[11]1920 Collected Indicators'!$A$3:$CV$3,0))</f>
        <v>7000</v>
      </c>
      <c r="BKE16" s="133">
        <f t="shared" si="135"/>
        <v>3239.2365734576119</v>
      </c>
      <c r="BKF16" s="131">
        <f>INDEX([41]Sheet1!$B$2:$I$34,MATCH($A16,[41]Sheet1!$A$2:$A$34,0),MATCH(BKF$1,[41]Sheet1!$B$1:$I$1,0))</f>
        <v>7298</v>
      </c>
      <c r="BKG16" s="131">
        <v>2253</v>
      </c>
      <c r="BKH16" s="116">
        <f t="shared" si="136"/>
        <v>3041.068777832756</v>
      </c>
      <c r="BKI16" s="131">
        <f>INDEX([41]Sheet1!$B$2:$I$34,MATCH($A16,[41]Sheet1!$A$2:$A$34,0),MATCH(BKI$1,[41]Sheet1!$B$1:$I$1,0))</f>
        <v>6146</v>
      </c>
      <c r="BKJ16" s="87">
        <v>2021</v>
      </c>
      <c r="BKK16" s="116">
        <f t="shared" si="137"/>
        <v>3038.2638492290121</v>
      </c>
      <c r="BKL16" s="131">
        <f>INDEX([41]Sheet1!$B$2:$I$34,MATCH($A16,[41]Sheet1!$A$2:$A$34,0),MATCH(BKL$1,[41]Sheet1!$B$1:$I$1,0))</f>
        <v>5320</v>
      </c>
      <c r="BKM16" s="87">
        <v>1751</v>
      </c>
      <c r="BKN16" s="116">
        <f t="shared" si="138"/>
        <v>2539.8633257403185</v>
      </c>
      <c r="BKO16" s="131">
        <f>INDEX([41]Sheet1!$B$2:$I$34,MATCH($A16,[41]Sheet1!$A$2:$A$34,0),MATCH(BKO$1,[41]Sheet1!$B$1:$I$1,0))</f>
        <v>4460</v>
      </c>
      <c r="BKP16" s="87">
        <v>1756</v>
      </c>
      <c r="BKQ16" s="116">
        <f t="shared" si="139"/>
        <v>2312.2696155871513</v>
      </c>
      <c r="BKR16" s="131">
        <f>INDEX([41]Sheet1!$B$2:$I$34,MATCH($A16,[41]Sheet1!$A$2:$A$34,0),MATCH(BKR$1,[41]Sheet1!$B$1:$I$1,0))</f>
        <v>4391</v>
      </c>
      <c r="BKS16" s="87">
        <v>1899</v>
      </c>
      <c r="BKT16" s="116">
        <f t="shared" si="140"/>
        <v>2760.1809954751129</v>
      </c>
      <c r="BKU16" s="131">
        <f>INDEX([41]Sheet1!$B$2:$I$34,MATCH($A16,[41]Sheet1!$A$2:$A$34,0),MATCH(BKU$1,[41]Sheet1!$B$1:$I$1,0))</f>
        <v>4880</v>
      </c>
      <c r="BKV16" s="87">
        <v>1768</v>
      </c>
      <c r="BKW16" s="116">
        <f t="shared" si="141"/>
        <v>2658.4833606110201</v>
      </c>
      <c r="BKX16" s="87">
        <f>INDEX([41]Sheet1!$B$2:$I$34,MATCH($A16,[41]Sheet1!$A$2:$A$34,0),MATCH(BKX$1,[41]Sheet1!$B$1:$I$1,0))</f>
        <v>4873</v>
      </c>
      <c r="BKY16" s="87">
        <f>INDEX('[3]Raw data 16-17'!$B$2:$ACG$34,MATCH($A16,'[3]Raw data 16-17'!$A$2:$A$34,0),MATCH(BKY$1,'[3]Raw data 16-17'!$B$1:$MA$1,0))</f>
        <v>1833</v>
      </c>
      <c r="BKZ16" s="88">
        <f t="shared" si="142"/>
        <v>2747.0518867924529</v>
      </c>
      <c r="BLA16" s="32">
        <f>INDEX([4]Sheet1!$A$1:$CJ$34, MATCH($A16, [4]Sheet1!$A$1:$A$34, 0), MATCH(BLA$1, [4]Sheet1!$A$1:$CJ$1, 0))</f>
        <v>4659</v>
      </c>
      <c r="BLB16" s="32">
        <f>INDEX('[5]Finance Indicators'!$A$2:$BO$35,MATCH($A16,'[5]Finance Indicators'!$A$2:$A$35,0),MATCH(BLB$1,'[5]Finance Indicators'!$A$2:$BO$2,0))</f>
        <v>1696</v>
      </c>
      <c r="BLC16" s="88">
        <f>INDEX('[6]Finance Indicators'!$B$3:$BO$35,MATCH($A16,'[6]Finance Indicators'!$A$3:$A$35,0),MATCH(BLC$1,'[6]Finance Indicators'!$B$2:$BO$2,0))</f>
        <v>3613.2003069838834</v>
      </c>
      <c r="BLD16" s="88">
        <f>INDEX('[6]Finance Indicators'!$B$3:$BO$35,MATCH($A16,'[6]Finance Indicators'!$A$3:$A$35,0),MATCH(BLD$1,'[6]Finance Indicators'!$B$2:$BO$2,0))</f>
        <v>4708</v>
      </c>
      <c r="BLE16" s="88">
        <f>INDEX('[6]Finance Indicators'!$B$3:$BO$35,MATCH($A16,'[6]Finance Indicators'!$A$3:$A$35,0),MATCH(BLE$1,'[6]Finance Indicators'!$B$2:$BO$2,0))</f>
        <v>1303</v>
      </c>
      <c r="BLF16" s="250">
        <f t="array" ref="BLF16">INDEX('[7]Finance Indicators'!$A$2:$BO$35,MATCH($A16,'[7]Finance Indicators'!$A$2:$A$35,0),MATCH(BLF$1,'[7]Finance Indicators'!$A$2:$BO$2,0))</f>
        <v>3985.3195164075996</v>
      </c>
      <c r="BLG16" s="250">
        <f t="array" ref="BLG16">INDEX('[7]Finance Indicators'!$A$2:$BO$35,MATCH($A16,'[7]Finance Indicators'!$A$2:$A$35,0),MATCH(BLG$1,'[7]Finance Indicators'!$A$2:$BO$2,0))</f>
        <v>4615</v>
      </c>
      <c r="BLH16" s="277">
        <f t="array" ref="BLH16">INDEX('[7]Finance Indicators'!$A$2:$BO$35,MATCH($A16,'[7]Finance Indicators'!$A$2:$A$35,0),MATCH(BLH$1,'[7]Finance Indicators'!$A$2:$BO$2,0))</f>
        <v>1158</v>
      </c>
      <c r="BLI16" s="121">
        <f>(BKE16*100)/Deflators!$B$2</f>
        <v>3815.8968068584672</v>
      </c>
      <c r="BLJ16" s="137">
        <f>(BKH16*100)/Deflators!$B$3</f>
        <v>3528.9465158913663</v>
      </c>
      <c r="BLK16" s="137">
        <f>(BKK16*100)/Deflators!$B$4</f>
        <v>3455.0490015758592</v>
      </c>
      <c r="BLL16" s="137">
        <f>(BKN16*100)/Deflators!$B$5</f>
        <v>2837.1078214730001</v>
      </c>
      <c r="BLM16" s="137">
        <f>(BKQ16*100)/Deflators!$B$6</f>
        <v>2547.7477490399142</v>
      </c>
      <c r="BLN16" s="137">
        <f>(BKT16*100)/Deflators!$B$7</f>
        <v>3016.658838230926</v>
      </c>
      <c r="BLO16" s="116">
        <f>(BKW16*100)/Deflators!$B$8</f>
        <v>2835.3405636065413</v>
      </c>
      <c r="BLP16" s="116">
        <f>(BKZ16*100)/Deflators!$B$9</f>
        <v>2879.1064214729413</v>
      </c>
      <c r="BLQ16" s="116">
        <f>(BLC16*100)/Deflators!$B$10</f>
        <v>3701.475879874029</v>
      </c>
      <c r="BLR16" s="248">
        <f>(BLF16*100)/Deflators!$B$11</f>
        <v>3985.3195164075996</v>
      </c>
      <c r="BLS16" s="115">
        <v>16.463385354141657</v>
      </c>
      <c r="BLT16" s="116">
        <v>15.033717834960072</v>
      </c>
      <c r="BLU16" s="116">
        <v>17.825688073394495</v>
      </c>
      <c r="BLV16" s="116">
        <v>17.600000000000001</v>
      </c>
      <c r="BLW16" s="116">
        <f>INDEX('[3]Raw data 16-17'!$B$2:$ACG$34,MATCH($A16,'[3]Raw data 16-17'!$A$2:$A$34,0),MATCH(BLW$1,'[3]Raw data 16-17'!$B$1:$MA$1,0))</f>
        <v>14.232558139534884</v>
      </c>
      <c r="BLX16" s="116">
        <f>INDEX('[14]1718 Collected Indicators'!$A$3:$CH$36,MATCH($A16,'[14]1718 Collected Indicators'!$A$3:$A$36,0),MATCH(BLX$1,'[14]1718 Collected Indicators'!$A$3:$CH$3,0))</f>
        <v>16.082417582417584</v>
      </c>
      <c r="BLY16" s="116">
        <f>INDEX('[15]1819 Collected Indicators'!$A$3:$CV$36,MATCH($A16,'[15]1819 Collected Indicators'!$A$3:$A$36,0),MATCH(BLY$1,'[15]1819 Collected Indicators'!$A$3:$CV$3,0))</f>
        <v>9.6160714285714288</v>
      </c>
      <c r="BLZ16" s="248">
        <f>INDEX('[11]1920 Collected Indicators'!$A$3:$CV$36,MATCH($A16,'[11]1920 Collected Indicators'!$A$3:$A$36,0),MATCH(BLZ$1,'[11]1920 Collected Indicators'!$A$3:$CV$3,0))</f>
        <v>8.3928571428571423</v>
      </c>
      <c r="BMA16" s="115">
        <f>INDEX([42]Sheet2!$A$1:$H$34,MATCH($A16,[42]Sheet2!$A$1:$A$34,0),MATCH(BMA$1,[42]Sheet2!$A$1:$H$1,0))</f>
        <v>22.42808252982223</v>
      </c>
      <c r="BMB16" s="116">
        <f>INDEX([42]Sheet2!$A$1:$H$34,MATCH($A16,[42]Sheet2!$A$1:$A$34,0),MATCH(BMB$1,[42]Sheet2!$A$1:$H$1,0))</f>
        <v>23.391606458689978</v>
      </c>
      <c r="BMC16" s="116">
        <f>INDEX([42]Sheet2!$A$1:$H$34,MATCH($A16,[42]Sheet2!$A$1:$A$34,0),MATCH(BMC$1,[42]Sheet2!$A$1:$H$1,0))</f>
        <v>18.782644950612426</v>
      </c>
      <c r="BMD16" s="116">
        <f>INDEX([42]Sheet2!$A$1:$H$34,MATCH($A16,[42]Sheet2!$A$1:$A$34,0),MATCH(BMD$1,[42]Sheet2!$A$1:$H$1,0))</f>
        <v>18.469079482964162</v>
      </c>
      <c r="BME16" s="116">
        <f>INDEX([42]Sheet2!$A$1:$H$34,MATCH($A16,[42]Sheet2!$A$1:$A$34,0),MATCH(BME$1,[42]Sheet2!$A$1:$H$1,0))</f>
        <v>26.527164312472841</v>
      </c>
      <c r="BMF16" s="116">
        <f>INDEX([42]Sheet2!$A$1:$H$34,MATCH($A16,[42]Sheet2!$A$1:$A$34,0),MATCH(BMF$1,[42]Sheet2!$A$1:$H$1,0))</f>
        <v>24.131638703286782</v>
      </c>
      <c r="BMG16" s="116">
        <f>INDEX([42]Sheet2!$A$1:$H$34,MATCH($A16,[42]Sheet2!$A$1:$A$34,0),MATCH(BMG$1,[42]Sheet2!$A$1:$H$1,0))</f>
        <v>28.09913221110844</v>
      </c>
      <c r="BMH16" s="116">
        <f>INDEX('[14]1718 Collected Indicators'!$A$3:$CH$36,MATCH($A16,'[14]1718 Collected Indicators'!$A$3:$A$36,0),MATCH(BMH$1,'[14]1718 Collected Indicators'!$A$3:$CH$3,0))</f>
        <v>37.233116404183434</v>
      </c>
      <c r="BMI16" s="116">
        <f>INDEX('[15]1819 Collected Indicators'!$A$3:$CV$36,MATCH($A16,'[15]1819 Collected Indicators'!$A$3:$A$36,0),MATCH(BMI$1,'[15]1819 Collected Indicators'!$A$3:$CV$3,0))</f>
        <v>35.500866012752105</v>
      </c>
      <c r="BMJ16" s="248">
        <f>INDEX('[11]1920 Collected Indicators'!$A$3:$CV$36,MATCH($A16,'[11]1920 Collected Indicators'!$A$3:$A$36,0),MATCH(BMJ$1,'[11]1920 Collected Indicators'!$A$3:$CV$3,0))</f>
        <v>31.900458999999998</v>
      </c>
      <c r="BMK16" s="115">
        <v>21.995094031071137</v>
      </c>
      <c r="BML16" s="87">
        <v>807</v>
      </c>
      <c r="BMM16" s="87">
        <v>366900</v>
      </c>
      <c r="BMN16" s="116">
        <v>21.81075561606535</v>
      </c>
      <c r="BMO16" s="87">
        <v>801</v>
      </c>
      <c r="BMP16" s="87">
        <v>367250</v>
      </c>
      <c r="BMQ16" s="116">
        <v>15.920452075635732</v>
      </c>
      <c r="BMR16" s="87">
        <v>586</v>
      </c>
      <c r="BMS16" s="87">
        <v>368080</v>
      </c>
      <c r="BMT16" s="116">
        <f t="shared" si="143"/>
        <v>14.608592336564685</v>
      </c>
      <c r="BMU16" s="87">
        <f>INDEX('[3]Raw data 16-17'!$B$2:$ACG$34,MATCH($A16,'[3]Raw data 16-17'!$A$2:$A$34,0),MATCH(BMU$1,'[3]Raw data 16-17'!$B$1:$MA$1,0))</f>
        <v>541</v>
      </c>
      <c r="BMV16" s="87">
        <f t="shared" si="10"/>
        <v>370330</v>
      </c>
      <c r="BMW16" s="116">
        <f>INDEX('[14]1718 Collected Indicators'!$A$3:$CH$36,MATCH($A16,'[14]1718 Collected Indicators'!$A$3:$A$36,0),MATCH(BMW$1,'[14]1718 Collected Indicators'!$A$3:$CH$3,0))</f>
        <v>12.627554454645809</v>
      </c>
      <c r="BMX16" s="131">
        <f>INDEX('[14]1718 Collected Indicators'!$A$3:$CH$36,MATCH($A16,'[14]1718 Collected Indicators'!$A$3:$A$36,0),MATCH(BMX$1,'[14]1718 Collected Indicators'!$A$3:$CH$3,0))</f>
        <v>469</v>
      </c>
      <c r="BMY16" s="131">
        <f>INDEX('[14]1718 Collected Indicators'!$A$3:$CH$36,MATCH($A16,'[14]1718 Collected Indicators'!$A$3:$A$36,0),MATCH(BMY$1,'[14]1718 Collected Indicators'!$A$3:$CH$3,0))</f>
        <v>371410</v>
      </c>
      <c r="BMZ16" s="116">
        <f>INDEX('[15]1819 Collected Indicators'!$A$3:$CV$36,MATCH($A16,'[15]1819 Collected Indicators'!$A$3:$A$36,0),MATCH(BMZ$1,'[15]1819 Collected Indicators'!$A$3:$CV$3,0))</f>
        <v>14.84230055658627</v>
      </c>
      <c r="BNA16" s="131">
        <f>INDEX('[15]1819 Collected Indicators'!$A$3:$CV$36,MATCH($A16,'[15]1819 Collected Indicators'!$A$3:$A$36,0),MATCH(BNA$1,'[15]1819 Collected Indicators'!$A$3:$CV$3,0))</f>
        <v>552</v>
      </c>
      <c r="BNB16" s="131">
        <f>INDEX('[15]1819 Collected Indicators'!$A$3:$CV$36,MATCH($A16,'[15]1819 Collected Indicators'!$A$3:$A$36,0),MATCH(BNB$1,'[15]1819 Collected Indicators'!$A$3:$CV$3,0))</f>
        <v>371910</v>
      </c>
      <c r="BNC16" s="131">
        <f>INDEX('[11]1920 Collected Indicators'!$A$3:$CV$36,MATCH($A16,'[11]1920 Collected Indicators'!$A$3:$A$36,0),MATCH(BNC$1,'[11]1920 Collected Indicators'!$A$3:$CV$3,0))</f>
        <v>16.784901619595768</v>
      </c>
      <c r="BND16" s="131">
        <f>INDEX('[11]1920 Collected Indicators'!$A$3:$CV$36,MATCH($A16,'[11]1920 Collected Indicators'!$A$3:$A$36,0),MATCH(BND$1,'[11]1920 Collected Indicators'!$A$3:$CV$3,0))</f>
        <v>627</v>
      </c>
      <c r="BNE16" s="268">
        <f>INDEX('[11]1920 Collected Indicators'!$A$3:$CV$36,MATCH($A16,'[11]1920 Collected Indicators'!$A$3:$A$36,0),MATCH(BNE$1,'[11]1920 Collected Indicators'!$A$3:$CV$3,0))</f>
        <v>373550</v>
      </c>
      <c r="BNF16" s="119">
        <f t="shared" si="144"/>
        <v>32842.036052819029</v>
      </c>
      <c r="BNG16" s="87">
        <f>INDEX('[43]All Years'!$A$1:$I$34,MATCH($A16,'[43]All Years'!$A$1:$A$34,0),MATCH(BNG$1,'[43]All Years'!$A$1:$I$1,0))</f>
        <v>11988</v>
      </c>
      <c r="BNH16" s="87">
        <v>365020</v>
      </c>
      <c r="BNI16" s="88">
        <f t="shared" si="145"/>
        <v>34893.976100389249</v>
      </c>
      <c r="BNJ16" s="87">
        <f>INDEX('[43]All Years'!$A$1:$I$34,MATCH($A16,'[43]All Years'!$A$1:$A$34,0),MATCH(BNJ$1,'[43]All Years'!$A$1:$I$1,0))</f>
        <v>12819</v>
      </c>
      <c r="BNK16" s="87">
        <v>367370</v>
      </c>
      <c r="BNL16" s="88">
        <f t="shared" si="146"/>
        <v>33376.112719130571</v>
      </c>
      <c r="BNM16" s="87">
        <f>INDEX('[43]All Years'!$A$1:$I$34,MATCH($A16,'[43]All Years'!$A$1:$A$34,0),MATCH(BNM$1,'[43]All Years'!$A$1:$I$1,0))</f>
        <v>12223</v>
      </c>
      <c r="BNN16" s="87">
        <v>366220</v>
      </c>
      <c r="BNO16" s="88">
        <f t="shared" si="147"/>
        <v>37109.917963533291</v>
      </c>
      <c r="BNP16" s="87">
        <f>INDEX('[43]All Years'!$A$1:$I$34,MATCH($A16,'[43]All Years'!$A$1:$A$34,0),MATCH(BNP$1,'[43]All Years'!$A$1:$I$1,0))</f>
        <v>13616</v>
      </c>
      <c r="BNQ16" s="87">
        <v>366910</v>
      </c>
      <c r="BNR16" s="88">
        <f t="shared" si="148"/>
        <v>37803.471654958339</v>
      </c>
      <c r="BNS16" s="131">
        <f>INDEX('[43]All Years'!$A$1:$I$34,MATCH($A16,'[43]All Years'!$A$1:$A$34,0),MATCH(BNS$1,'[43]All Years'!$A$1:$I$1,0))</f>
        <v>13883.703</v>
      </c>
      <c r="BNT16" s="87">
        <v>367260</v>
      </c>
      <c r="BNU16" s="88">
        <f t="shared" si="149"/>
        <v>47231.580091284501</v>
      </c>
      <c r="BNV16" s="87">
        <f>INDEX('[43]All Years'!$A$1:$I$34,MATCH($A16,'[43]All Years'!$A$1:$A$34,0),MATCH(BNV$1,'[43]All Years'!$A$1:$I$1,0))</f>
        <v>17385</v>
      </c>
      <c r="BNW16" s="131">
        <v>368080</v>
      </c>
      <c r="BNX16" s="88">
        <f t="shared" si="150"/>
        <v>40890.557070720708</v>
      </c>
      <c r="BNY16" s="87">
        <f>INDEX('[43]All Years'!$A$1:$I$34,MATCH($A16,'[43]All Years'!$A$1:$A$34,0),MATCH(BNY$1,'[43]All Years'!$A$1:$I$1,0))</f>
        <v>15143</v>
      </c>
      <c r="BNZ16" s="32">
        <v>370330</v>
      </c>
      <c r="BOA16" s="88">
        <f t="shared" si="151"/>
        <v>44444.145284187289</v>
      </c>
      <c r="BOB16" s="32">
        <f>INDEX([4]Sheet1!$A$1:$CJ$34, MATCH($A16, [4]Sheet1!$A$1:$A$34, 0), MATCH(BOB$1, [4]Sheet1!$A$1:$CJ$1, 0))</f>
        <v>16507</v>
      </c>
      <c r="BOC16" s="32">
        <f>INDEX('[5]Finance Indicators'!$A$2:$BO$35,MATCH($A16,'[5]Finance Indicators'!$A$2:$A$35,0),MATCH(BOC$1,'[5]Finance Indicators'!$A$2:$BO$2,0))</f>
        <v>371410</v>
      </c>
      <c r="BOD16" s="88">
        <f>INDEX('[6]Finance Indicators'!$B$3:$BO$35,MATCH($A16,'[6]Finance Indicators'!$A$3:$A$35,0),MATCH(BOD$1,'[6]Finance Indicators'!$B$2:$BO$2,0))</f>
        <v>42623.215294022746</v>
      </c>
      <c r="BOE16" s="88">
        <f>INDEX('[6]Finance Indicators'!$B$3:$BO$35,MATCH($A16,'[6]Finance Indicators'!$A$3:$A$35,0),MATCH(BOE$1,'[6]Finance Indicators'!$B$2:$BO$2,0))</f>
        <v>15852</v>
      </c>
      <c r="BOF16" s="88">
        <f>INDEX('[6]Finance Indicators'!$B$3:$BO$35,MATCH($A16,'[6]Finance Indicators'!$A$3:$A$35,0),MATCH(BOF$1,'[6]Finance Indicators'!$B$2:$BO$2,0))</f>
        <v>371910</v>
      </c>
      <c r="BOG16" s="250">
        <f t="array" ref="BOG16">INDEX('[7]Finance Indicators'!$A$2:$BO$35,MATCH($A16,'[7]Finance Indicators'!$A$2:$A$35,0),MATCH(BOG$1,'[7]Finance Indicators'!$A$2:$BO$2,0))</f>
        <v>67235.979119261145</v>
      </c>
      <c r="BOH16" s="250">
        <f t="array" ref="BOH16">INDEX('[7]Finance Indicators'!$A$2:$BO$35,MATCH($A16,'[7]Finance Indicators'!$A$2:$A$35,0),MATCH(BOH$1,'[7]Finance Indicators'!$A$2:$BO$2,0))</f>
        <v>25116</v>
      </c>
      <c r="BOI16" s="250">
        <f t="array" ref="BOI16">INDEX('[7]Finance Indicators'!$A$2:$BO$35,MATCH($A16,'[7]Finance Indicators'!$A$2:$A$35,0),MATCH(BOI$1,'[7]Finance Indicators'!$A$2:$BO$2,0))</f>
        <v>373550</v>
      </c>
      <c r="BOJ16" s="115">
        <f>(BNF16*100)/Deflators!$B$2</f>
        <v>38688.690270903033</v>
      </c>
      <c r="BOK16" s="116">
        <f>(BNI16*100)/Deflators!$B$3</f>
        <v>40492.006061375992</v>
      </c>
      <c r="BOL16" s="116">
        <f>(BNL16*100)/Deflators!$B$4</f>
        <v>37954.605211781709</v>
      </c>
      <c r="BOM16" s="116">
        <f>(BNO16*100)/Deflators!$B$5</f>
        <v>41452.954354492002</v>
      </c>
      <c r="BON16" s="116">
        <f>(BNR16*100)/Deflators!$B$6</f>
        <v>41653.32155279717</v>
      </c>
      <c r="BOO16" s="116">
        <f>(BNU16*100)/Deflators!$B$7</f>
        <v>51620.369736463508</v>
      </c>
      <c r="BOP16" s="116">
        <f>(BNX16*100)/Deflators!$B$8</f>
        <v>43610.825950189734</v>
      </c>
      <c r="BOQ16" s="116">
        <f>(BOA16*100)/Deflators!$B$9</f>
        <v>46580.636026496592</v>
      </c>
      <c r="BOR16" s="116">
        <f>(BOD16*100)/Deflators!$B$10</f>
        <v>43664.560480788961</v>
      </c>
      <c r="BOS16" s="248">
        <f>(BOG16*100)/Deflators!$B$11</f>
        <v>67235.979119261145</v>
      </c>
      <c r="BOT16" s="115">
        <f>INDEX([44]IG1!$AL$4:$AX$40,MATCH($A16,[44]IG1!$AL$4:$AL$40,0),MATCH(BOT$1,[44]IG1!$AL$40:$AX$40,0))</f>
        <v>21.8</v>
      </c>
      <c r="BOU16" s="116">
        <f>INDEX([44]IG1!$AL$4:$AX$40,MATCH($A16,[44]IG1!$AL$4:$AL$40,0),MATCH(BOU$1,[44]IG1!$AL$40:$AX$40,0))</f>
        <v>21.2</v>
      </c>
      <c r="BOV16" s="116">
        <f>INDEX([44]IG1!$AL$4:$AX$40,MATCH($A16,[44]IG1!$AL$4:$AL$40,0),MATCH(BOV$1,[44]IG1!$AL$40:$AX$40,0))</f>
        <v>23.9</v>
      </c>
      <c r="BOW16" s="116">
        <f>INDEX([44]IG1!$AL$4:$AX$40,MATCH($A16,[44]IG1!$AL$4:$AL$40,0),MATCH(BOW$1,[44]IG1!$AL$40:$AX$40,0))</f>
        <v>23.400000000000002</v>
      </c>
      <c r="BOX16" s="116">
        <f>INDEX([44]IG1!$AL$4:$AX$40,MATCH($A16,[44]IG1!$AL$4:$AL$40,0),MATCH(BOX$1,[44]IG1!$AL$40:$AX$40,0))</f>
        <v>21.8</v>
      </c>
      <c r="BOY16" s="116">
        <f>INDEX('[14]1718 Collected Indicators'!$A$3:$CH$36,MATCH($A16,'[14]1718 Collected Indicators'!$A$3:$A$36,0),MATCH(BOY$1,'[14]1718 Collected Indicators'!$A$3:$CH$3,0))</f>
        <v>23</v>
      </c>
      <c r="BOZ16" s="116">
        <f>INDEX('[15]1819 Collected Indicators'!$A$3:$CV$36,MATCH($A16,'[15]1819 Collected Indicators'!$A$3:$A$36,0),MATCH(BOZ$1,'[15]1819 Collected Indicators'!$A$3:$CV$3,0))</f>
        <v>20.8</v>
      </c>
      <c r="BPA16" s="248">
        <f>INDEX('[11]1920 Collected Indicators'!$A$3:$CV$36,MATCH($A16,'[11]1920 Collected Indicators'!$A$3:$A$36,0),MATCH(BPA$1,'[11]1920 Collected Indicators'!$A$3:$CV$3,0))</f>
        <v>19</v>
      </c>
      <c r="BPB16" s="115">
        <f>INDEX([45]ALL!$A$2:$F$37,MATCH($A16,[45]ALL!$A$2:$A$37,0),MATCH(BPB$1,[45]ALL!$A$37:$F$37,0))</f>
        <v>61</v>
      </c>
      <c r="BPC16" s="116">
        <f>INDEX([45]ALL!$A$2:$F$37,MATCH($A16,[45]ALL!$A$2:$A$37,0),MATCH(BPC$1,[45]ALL!$A$37:$F$37,0))</f>
        <v>74</v>
      </c>
      <c r="BPD16" s="116">
        <f>INDEX([45]ALL!$A$2:$F$37,MATCH($A16,[45]ALL!$A$2:$A$37,0),MATCH(BPD$1,[45]ALL!$A$37:$F$37,0))</f>
        <v>88</v>
      </c>
      <c r="BPE16" s="116">
        <f>INDEX([45]ALL!$A$2:$F$37,MATCH($A16,[45]ALL!$A$2:$A$37,0),MATCH(BPE$1,[45]ALL!$A$37:$F$37,0))</f>
        <v>92</v>
      </c>
      <c r="BPF16" s="116">
        <f>INDEX('[14]1718 Collected Indicators'!$A$3:$CH$36,MATCH($A16,'[14]1718 Collected Indicators'!$A$3:$A$36,0),MATCH(BPF$1,'[14]1718 Collected Indicators'!$A$3:$CH$3,0))</f>
        <v>94.53</v>
      </c>
      <c r="BPG16" s="116">
        <f>INDEX('[15]1819 Collected Indicators'!$A$3:$CV$36,MATCH($A16,'[15]1819 Collected Indicators'!$A$3:$A$36,0),MATCH(BPG$1,'[15]1819 Collected Indicators'!$A$3:$CV$3,0))</f>
        <v>95</v>
      </c>
      <c r="BPH16" s="248">
        <f>INDEX('[11]1920 Collected Indicators'!$A$3:$CV$36,MATCH($A16,'[11]1920 Collected Indicators'!$A$3:$A$36,0),MATCH(BPH$1,'[11]1920 Collected Indicators'!$A$3:$CV$3,0))</f>
        <v>95.7</v>
      </c>
      <c r="BPI16" s="115">
        <f>INDEX('[46]2014-15'!$A$3:$G$37,MATCH($A16,'[46]2014-15'!$A$3:$A$37,0),MATCH(BPI$1,'[46]2014-15'!$A$37:$G$37,0))</f>
        <v>15.081652257444764</v>
      </c>
      <c r="BPJ16" s="116">
        <f>INDEX('[46]2015-16'!$A$3:$G$37,MATCH($A16,'[46]2015-16'!$A$3:$A$37,0),MATCH(BPJ$1,'[46]2015-16'!$A$37:$G$37,0))</f>
        <v>14.725069897483692</v>
      </c>
      <c r="BPK16" s="116">
        <f>INDEX('[46]2016-17'!$A$3:$G$37,MATCH($A16,'[46]2016-17'!$A$3:$A$37,0),MATCH(BPK$1,'[46]2016-17'!$A$37:$G$37,0))</f>
        <v>15.420560747663551</v>
      </c>
      <c r="BPL16" s="116">
        <f>INDEX('[14]1718 Collected Indicators'!$A$3:$CH$36,MATCH($A16,'[14]1718 Collected Indicators'!$A$3:$A$36,0),MATCH(BPL$1,'[14]1718 Collected Indicators'!$A$3:$CH$3,0))</f>
        <v>14.593077642656688</v>
      </c>
      <c r="BPM16" s="116">
        <f>INDEX('[15]1819 Collected Indicators'!$A$3:$CV$36,MATCH($A16,'[15]1819 Collected Indicators'!$A$3:$A$36,0),MATCH(BPM$1,'[15]1819 Collected Indicators'!$A$3:$CV$3,0))</f>
        <v>17.631917631917631</v>
      </c>
      <c r="BPN16" s="248">
        <f>INDEX('[11]1920 Collected Indicators'!$A$3:$CV$36,MATCH($A16,'[11]1920 Collected Indicators'!$A$3:$A$36,0),MATCH(BPN$1,'[11]1920 Collected Indicators'!$A$3:$CV$3,0))</f>
        <v>18.621134020618555</v>
      </c>
      <c r="BPO16" s="115">
        <f>INDEX('[46]2014-15'!$A$3:$G$37,MATCH($A16,'[46]2014-15'!$A$3:$A$37,0),MATCH(BPO$1,'[46]2014-15'!$A$37:$G$37,0))</f>
        <v>12.388136026591665</v>
      </c>
      <c r="BPP16" s="116">
        <f>INDEX('[46]2015-16'!$A$3:$G$37,MATCH($A16,'[46]2015-16'!$A$3:$A$37,0),MATCH(BPP$1,'[46]2015-16'!$A$37:$G$37,0))</f>
        <v>8.4283431006925937</v>
      </c>
      <c r="BPQ16" s="116">
        <f>INDEX('[46]2016-17'!$A$3:$G$37,MATCH($A16,'[46]2016-17'!$A$3:$A$37,0),MATCH(BPQ$1,'[46]2016-17'!$A$37:$G$37,0))</f>
        <v>23.314032697547685</v>
      </c>
      <c r="BPR16" s="116">
        <f>INDEX('[14]1718 Collected Indicators'!$A$3:$CH$36,MATCH($A16,'[14]1718 Collected Indicators'!$A$3:$A$36,0),MATCH(BPR$1,'[14]1718 Collected Indicators'!$A$3:$CH$3,0))</f>
        <v>23.850911974623315</v>
      </c>
      <c r="BPS16" s="116">
        <f>INDEX('[15]1819 Collected Indicators'!$A$3:$CV$36,MATCH($A16,'[15]1819 Collected Indicators'!$A$3:$A$36,0),MATCH(BPS$1,'[15]1819 Collected Indicators'!$A$3:$CV$3,0))</f>
        <v>4.5654856337035081</v>
      </c>
      <c r="BPT16" s="117">
        <f>INDEX('[11]1920 Collected Indicators'!$A$3:$CV$36,MATCH($A16,'[11]1920 Collected Indicators'!$A$3:$A$36,0),MATCH(BPT$1,'[11]1920 Collected Indicators'!$A$3:$CV$3,0))</f>
        <v>4.5654856337035081</v>
      </c>
      <c r="BPU16" s="115">
        <f t="array" ref="BPU16">INDEX('[47]FINSUS Raw Data'!$A$2:$BH$35,MATCH($A16,'[47]FINSUS Raw Data'!$A$2:$A$35,0),MATCH(BPU$1,'[47]FINSUS Raw Data'!$A$2:$BH$2,0))</f>
        <v>12.1</v>
      </c>
      <c r="BPV16" s="116">
        <f t="array" ref="BPV16">INDEX('[47]FINSUS Raw Data'!$A$2:$BH$35,MATCH($A16,'[47]FINSUS Raw Data'!$A$2:$A$35,0),MATCH(BPV$1,'[47]FINSUS Raw Data'!$A$2:$BH$2,0))</f>
        <v>13.200000000000001</v>
      </c>
      <c r="BPW16" s="116">
        <f t="array" ref="BPW16">INDEX('[47]FINSUS Raw Data'!$A$2:$BH$35,MATCH($A16,'[47]FINSUS Raw Data'!$A$2:$A$35,0),MATCH(BPW$1,'[47]FINSUS Raw Data'!$A$2:$BH$2,0))</f>
        <v>8.4</v>
      </c>
      <c r="BPX16" s="116">
        <f t="array" ref="BPX16">INDEX('[47]FINSUS Raw Data'!$A$2:$BH$35,MATCH($A16,'[47]FINSUS Raw Data'!$A$2:$A$35,0),MATCH(BPX$1,'[47]FINSUS Raw Data'!$A$2:$BH$2,0))</f>
        <v>9.1</v>
      </c>
      <c r="BPY16" s="116">
        <f t="array" ref="BPY16">INDEX('[47]FINSUS Raw Data'!$A$2:$BH$35,MATCH($A16,'[47]FINSUS Raw Data'!$A$2:$A$35,0),MATCH(BPY$1,'[47]FINSUS Raw Data'!$A$2:$BH$2,0))</f>
        <v>9</v>
      </c>
      <c r="BPZ16" s="116">
        <f t="array" ref="BPZ16">INDEX('[47]FINSUS Raw Data'!$A$2:$BH$35,MATCH($A16,'[47]FINSUS Raw Data'!$A$2:$A$35,0),MATCH(BPZ$1,'[47]FINSUS Raw Data'!$A$2:$BH$2,0))</f>
        <v>7.8</v>
      </c>
      <c r="BQA16" s="117">
        <f t="array" ref="BQA16">INDEX('[47]FINSUS Raw Data'!$A$2:$BH$35,MATCH($A16,'[47]FINSUS Raw Data'!$A$2:$A$35,0),MATCH(BQA$1,'[47]FINSUS Raw Data'!$A$2:$BH$2,0))</f>
        <v>8.4</v>
      </c>
      <c r="BQB16" s="115">
        <f t="array" ref="BQB16">INDEX('[47]FINSUS Raw Data'!$A$2:$BH$35,MATCH($A16,'[47]FINSUS Raw Data'!$A$2:$A$35,0),MATCH(BQB$1,'[47]FINSUS Raw Data'!$A$2:$BH$2,0))</f>
        <v>4.2</v>
      </c>
      <c r="BQC16" s="116">
        <f t="array" ref="BQC16">INDEX('[47]FINSUS Raw Data'!$A$2:$BH$35,MATCH($A16,'[47]FINSUS Raw Data'!$A$2:$A$35,0),MATCH(BQC$1,'[47]FINSUS Raw Data'!$A$2:$BH$2,0))</f>
        <v>4.3</v>
      </c>
      <c r="BQD16" s="116">
        <f t="array" ref="BQD16">INDEX('[47]FINSUS Raw Data'!$A$2:$BH$35,MATCH($A16,'[47]FINSUS Raw Data'!$A$2:$A$35,0),MATCH(BQD$1,'[47]FINSUS Raw Data'!$A$2:$BH$2,0))</f>
        <v>3.2</v>
      </c>
      <c r="BQE16" s="116">
        <f t="array" ref="BQE16">INDEX('[47]FINSUS Raw Data'!$A$2:$BH$35,MATCH($A16,'[47]FINSUS Raw Data'!$A$2:$A$35,0),MATCH(BQE$1,'[47]FINSUS Raw Data'!$A$2:$BH$2,0))</f>
        <v>4.2</v>
      </c>
      <c r="BQF16" s="116">
        <f t="array" ref="BQF16">INDEX('[47]FINSUS Raw Data'!$A$2:$BH$35,MATCH($A16,'[47]FINSUS Raw Data'!$A$2:$A$35,0),MATCH(BQF$1,'[47]FINSUS Raw Data'!$A$2:$BH$2,0))</f>
        <v>2.5</v>
      </c>
      <c r="BQG16" s="116">
        <f t="array" ref="BQG16">INDEX('[47]FINSUS Raw Data'!$A$2:$BH$35,MATCH($A16,'[47]FINSUS Raw Data'!$A$2:$A$35,0),MATCH(BQG$1,'[47]FINSUS Raw Data'!$A$2:$BH$2,0))</f>
        <v>1.7999999999999998</v>
      </c>
      <c r="BQH16" s="117">
        <f t="array" ref="BQH16">INDEX('[47]FINSUS Raw Data'!$A$2:$BH$35,MATCH($A16,'[47]FINSUS Raw Data'!$A$2:$A$35,0),MATCH(BQH$1,'[47]FINSUS Raw Data'!$A$2:$BH$2,0))</f>
        <v>2.2999999999999998</v>
      </c>
      <c r="BQI16" s="115">
        <f t="array" ref="BQI16">INDEX('[47]FINSUS Raw Data'!$A$2:$BH$35,MATCH($A16,'[47]FINSUS Raw Data'!$A$2:$A$35,0),MATCH(BQI$1,'[47]FINSUS Raw Data'!$A$2:$BH$2,0))</f>
        <v>8.2199999999999989</v>
      </c>
      <c r="BQJ16" s="116">
        <f t="array" ref="BQJ16">INDEX('[47]FINSUS Raw Data'!$A$2:$BH$35,MATCH($A16,'[47]FINSUS Raw Data'!$A$2:$A$35,0),MATCH(BQJ$1,'[47]FINSUS Raw Data'!$A$2:$BH$2,0))</f>
        <v>8.0500000000000007</v>
      </c>
      <c r="BQK16" s="116">
        <f t="array" ref="BQK16">INDEX('[47]FINSUS Raw Data'!$A$2:$BH$35,MATCH($A16,'[47]FINSUS Raw Data'!$A$2:$A$35,0),MATCH(BQK$1,'[47]FINSUS Raw Data'!$A$2:$BH$2,0))</f>
        <v>8.15</v>
      </c>
      <c r="BQL16" s="116">
        <f t="array" ref="BQL16">INDEX('[47]FINSUS Raw Data'!$A$2:$BH$35,MATCH($A16,'[47]FINSUS Raw Data'!$A$2:$A$35,0),MATCH(BQL$1,'[47]FINSUS Raw Data'!$A$2:$BH$2,0))</f>
        <v>8.870000000000001</v>
      </c>
      <c r="BQM16" s="116">
        <f t="array" ref="BQM16">INDEX('[47]FINSUS Raw Data'!$A$2:$BH$35,MATCH($A16,'[47]FINSUS Raw Data'!$A$2:$A$35,0),MATCH(BQM$1,'[47]FINSUS Raw Data'!$A$2:$BH$2,0))</f>
        <v>8.5400000000000009</v>
      </c>
      <c r="BQN16" s="116">
        <f t="array" ref="BQN16">INDEX('[47]FINSUS Raw Data'!$A$2:$BH$35,MATCH($A16,'[47]FINSUS Raw Data'!$A$2:$A$35,0),MATCH(BQN$1,'[47]FINSUS Raw Data'!$A$2:$BH$2,0))</f>
        <v>8.3699999999999992</v>
      </c>
      <c r="BQO16" s="117">
        <f t="array" ref="BQO16">INDEX('[47]FINSUS Raw Data'!$A$2:$BH$35,MATCH($A16,'[47]FINSUS Raw Data'!$A$2:$A$35,0),MATCH(BQO$1,'[47]FINSUS Raw Data'!$A$2:$BH$2,0))</f>
        <v>7.79</v>
      </c>
      <c r="BQP16" s="115">
        <f t="array" ref="BQP16">INDEX('[47]FINSUS Raw Data'!$A$2:$BH$35,MATCH($A16,'[47]FINSUS Raw Data'!$A$2:$A$35,0),MATCH(BQP$1,'[47]FINSUS Raw Data'!$A$2:$BH$2,0))</f>
        <v>13.020000000000001</v>
      </c>
      <c r="BQQ16" s="116">
        <f t="array" ref="BQQ16">INDEX('[47]FINSUS Raw Data'!$A$2:$BH$35,MATCH($A16,'[47]FINSUS Raw Data'!$A$2:$A$35,0),MATCH(BQQ$1,'[47]FINSUS Raw Data'!$A$2:$BH$2,0))</f>
        <v>13.469999999999999</v>
      </c>
      <c r="BQR16" s="116">
        <f t="array" ref="BQR16">INDEX('[47]FINSUS Raw Data'!$A$2:$BH$35,MATCH($A16,'[47]FINSUS Raw Data'!$A$2:$A$35,0),MATCH(BQR$1,'[47]FINSUS Raw Data'!$A$2:$BH$2,0))</f>
        <v>16.12</v>
      </c>
      <c r="BQS16" s="116">
        <f t="array" ref="BQS16">INDEX('[47]FINSUS Raw Data'!$A$2:$BH$35,MATCH($A16,'[47]FINSUS Raw Data'!$A$2:$A$35,0),MATCH(BQS$1,'[47]FINSUS Raw Data'!$A$2:$BH$2,0))</f>
        <v>18.48</v>
      </c>
      <c r="BQT16" s="116">
        <f t="array" ref="BQT16">INDEX('[47]FINSUS Raw Data'!$A$2:$BH$35,MATCH($A16,'[47]FINSUS Raw Data'!$A$2:$A$35,0),MATCH(BQT$1,'[47]FINSUS Raw Data'!$A$2:$BH$2,0))</f>
        <v>19.18</v>
      </c>
      <c r="BQU16" s="116">
        <f t="array" ref="BQU16">INDEX('[47]FINSUS Raw Data'!$A$2:$BH$35,MATCH($A16,'[47]FINSUS Raw Data'!$A$2:$A$35,0),MATCH(BQU$1,'[47]FINSUS Raw Data'!$A$2:$BH$2,0))</f>
        <v>20.23</v>
      </c>
      <c r="BQV16" s="117">
        <f t="array" ref="BQV16">INDEX('[47]FINSUS Raw Data'!$A$2:$BH$35,MATCH($A16,'[47]FINSUS Raw Data'!$A$2:$A$35,0),MATCH(BQV$1,'[47]FINSUS Raw Data'!$A$2:$BH$2,0))</f>
        <v>21.54</v>
      </c>
      <c r="BQW16" s="115">
        <f t="array" ref="BQW16">INDEX('[47]FINSUS Raw Data'!$A$2:$BH$35,MATCH($A16,'[47]FINSUS Raw Data'!$A$2:$A$35,0),MATCH(BQW$1,'[47]FINSUS Raw Data'!$A$2:$BH$2,0))</f>
        <v>99.143484529809385</v>
      </c>
      <c r="BQX16" s="213">
        <f t="array" ref="BQX16">INDEX('[47]FINSUS Raw Data'!$A$2:$BH$35,MATCH($A16,'[47]FINSUS Raw Data'!$A$2:$A$35,0),MATCH(BQX$1,'[47]FINSUS Raw Data'!$A$2:$BH$2,0))</f>
        <v>749495</v>
      </c>
      <c r="BQY16" s="213">
        <f t="array" ref="BQY16">INDEX('[47]FINSUS Raw Data'!$A$2:$BH$35,MATCH($A16,'[47]FINSUS Raw Data'!$A$2:$A$35,0),MATCH(BQY$1,'[47]FINSUS Raw Data'!$A$2:$BH$2,0))</f>
        <v>755970</v>
      </c>
      <c r="BQZ16" s="116">
        <f t="array" ref="BQZ16">INDEX('[47]FINSUS Raw Data'!$A$2:$BH$35,MATCH($A16,'[47]FINSUS Raw Data'!$A$2:$A$35,0),MATCH(BQZ$1,'[47]FINSUS Raw Data'!$A$2:$BH$2,0))</f>
        <v>98.803554623015572</v>
      </c>
      <c r="BRA16" s="213">
        <f t="array" ref="BRA16">INDEX('[47]FINSUS Raw Data'!$A$2:$BH$35,MATCH($A16,'[47]FINSUS Raw Data'!$A$2:$A$35,0),MATCH(BRA$1,'[47]FINSUS Raw Data'!$A$2:$BH$2,0))</f>
        <v>768498</v>
      </c>
      <c r="BRB16" s="213">
        <f t="array" ref="BRB16">INDEX('[47]FINSUS Raw Data'!$A$2:$BH$35,MATCH($A16,'[47]FINSUS Raw Data'!$A$2:$A$35,0),MATCH(BRB$1,'[47]FINSUS Raw Data'!$A$2:$BH$2,0))</f>
        <v>777804</v>
      </c>
      <c r="BRC16" s="116">
        <f t="array" ref="BRC16">INDEX('[47]FINSUS Raw Data'!$A$2:$BH$35,MATCH($A16,'[47]FINSUS Raw Data'!$A$2:$A$35,0),MATCH(BRC$1,'[47]FINSUS Raw Data'!$A$2:$BH$2,0))</f>
        <v>98.961054646689746</v>
      </c>
      <c r="BRD16" s="213">
        <f t="array" ref="BRD16">INDEX('[47]FINSUS Raw Data'!$A$2:$BH$35,MATCH($A16,'[47]FINSUS Raw Data'!$A$2:$A$35,0),MATCH(BRD$1,'[47]FINSUS Raw Data'!$A$2:$BH$2,0))</f>
        <v>819353</v>
      </c>
      <c r="BRE16" s="213">
        <f t="array" ref="BRE16">INDEX('[47]FINSUS Raw Data'!$A$2:$BH$35,MATCH($A16,'[47]FINSUS Raw Data'!$A$2:$A$35,0),MATCH(BRE$1,'[47]FINSUS Raw Data'!$A$2:$BH$2,0))</f>
        <v>827955</v>
      </c>
      <c r="BRF16" s="116">
        <f t="array" ref="BRF16">INDEX('[47]FINSUS Raw Data'!$A$2:$BH$35,MATCH($A16,'[47]FINSUS Raw Data'!$A$2:$A$35,0),MATCH(BRF$1,'[47]FINSUS Raw Data'!$A$2:$BH$2,0))</f>
        <v>98.573923390374688</v>
      </c>
      <c r="BRG16" s="213">
        <f t="array" ref="BRG16">INDEX('[47]FINSUS Raw Data'!$A$2:$BH$35,MATCH($A16,'[47]FINSUS Raw Data'!$A$2:$A$35,0),MATCH(BRG$1,'[47]FINSUS Raw Data'!$A$2:$BH$2,0))</f>
        <v>768780</v>
      </c>
      <c r="BRH16" s="213">
        <f t="array" ref="BRH16">INDEX('[47]FINSUS Raw Data'!$A$2:$BH$35,MATCH($A16,'[47]FINSUS Raw Data'!$A$2:$A$35,0),MATCH(BRH$1,'[47]FINSUS Raw Data'!$A$2:$BH$2,0))</f>
        <v>779902</v>
      </c>
      <c r="BRI16" s="116">
        <f t="array" ref="BRI16">INDEX('[47]FINSUS Raw Data'!$A$2:$BH$35,MATCH($A16,'[47]FINSUS Raw Data'!$A$2:$A$35,0),MATCH(BRI$1,'[47]FINSUS Raw Data'!$A$2:$BH$2,0))</f>
        <v>99.129482272361003</v>
      </c>
      <c r="BRJ16" s="213">
        <f t="array" ref="BRJ16">INDEX('[47]FINSUS Raw Data'!$A$2:$BH$35,MATCH($A16,'[47]FINSUS Raw Data'!$A$2:$A$35,0),MATCH(BRJ$1,'[47]FINSUS Raw Data'!$A$2:$BH$2,0))</f>
        <v>787326</v>
      </c>
      <c r="BRK16" s="213">
        <f t="array" ref="BRK16">INDEX('[47]FINSUS Raw Data'!$A$2:$BH$35,MATCH($A16,'[47]FINSUS Raw Data'!$A$2:$A$35,0),MATCH(BRK$1,'[47]FINSUS Raw Data'!$A$2:$BH$2,0))</f>
        <v>794240</v>
      </c>
      <c r="BRL16" s="116">
        <f t="array" ref="BRL16">INDEX('[47]FINSUS Raw Data'!$A$2:$BH$35,MATCH($A16,'[47]FINSUS Raw Data'!$A$2:$A$35,0),MATCH(BRL$1,'[47]FINSUS Raw Data'!$A$2:$BH$2,0))</f>
        <v>100.29157326649492</v>
      </c>
      <c r="BRM16" s="213">
        <f t="array" ref="BRM16">INDEX('[47]FINSUS Raw Data'!$A$2:$BH$35,MATCH($A16,'[47]FINSUS Raw Data'!$A$2:$A$35,0),MATCH(BRM$1,'[47]FINSUS Raw Data'!$A$2:$BH$2,0))</f>
        <v>791468</v>
      </c>
      <c r="BRN16" s="213">
        <f t="array" ref="BRN16">INDEX('[47]FINSUS Raw Data'!$A$2:$BH$35,MATCH($A16,'[47]FINSUS Raw Data'!$A$2:$A$35,0),MATCH(BRN$1,'[47]FINSUS Raw Data'!$A$2:$BH$2,0))</f>
        <v>789167</v>
      </c>
      <c r="BRO16" s="116">
        <f t="array" ref="BRO16">INDEX('[47]FINSUS Raw Data'!$A$2:$BH$35,MATCH($A16,'[47]FINSUS Raw Data'!$A$2:$A$35,0),MATCH(BRO$1,'[47]FINSUS Raw Data'!$A$2:$BH$2,0))</f>
        <v>99.595412896457063</v>
      </c>
      <c r="BRP16" s="213">
        <f t="array" ref="BRP16">INDEX('[47]FINSUS Raw Data'!$A$2:$BH$35,MATCH($A16,'[47]FINSUS Raw Data'!$A$2:$A$35,0),MATCH(BRP$1,'[47]FINSUS Raw Data'!$A$2:$BH$2,0))</f>
        <v>819239</v>
      </c>
      <c r="BRQ16" s="334">
        <f t="array" ref="BRQ16">INDEX('[47]FINSUS Raw Data'!$A$2:$BH$35,MATCH($A16,'[47]FINSUS Raw Data'!$A$2:$A$35,0),MATCH(BRQ$1,'[47]FINSUS Raw Data'!$A$2:$BH$2,0))</f>
        <v>822567</v>
      </c>
      <c r="BRR16" s="248">
        <f t="array" ref="BRR16">INDEX([48]CLIM1!$A$3:$N$37,MATCH($A16,[48]CLIM1!$N$3:$N$37,0),MATCH(BRR$1,[48]CLIM1!$A$3:$N$3,0))</f>
        <v>11.851773614955681</v>
      </c>
      <c r="BRS16" s="248">
        <f t="array" ref="BRS16">INDEX([48]CLIM1!$A$3:$N$37,MATCH($A16,[48]CLIM1!$N$3:$N$37,0),MATCH(BRS$1,[48]CLIM1!$A$3:$N$3,0))</f>
        <v>10.232647422016321</v>
      </c>
      <c r="BRT16" s="248">
        <f t="array" ref="BRT16">INDEX([48]CLIM1!$A$3:$N$37,MATCH($A16,[48]CLIM1!$N$3:$N$37,0),MATCH(BRT$1,[48]CLIM1!$A$3:$N$3,0))</f>
        <v>10.269968897131079</v>
      </c>
      <c r="BRU16" s="248">
        <f t="array" ref="BRU16">INDEX([48]CLIM1!$A$3:$N$37,MATCH($A16,[48]CLIM1!$N$3:$N$37,0),MATCH(BRU$1,[48]CLIM1!$A$3:$N$3,0))</f>
        <v>9.1735016749051894</v>
      </c>
      <c r="BRV16" s="248">
        <f t="array" ref="BRV16">INDEX([48]CLIM1!$A$3:$N$37,MATCH($A16,[48]CLIM1!$N$3:$N$37,0),MATCH(BRV$1,[48]CLIM1!$A$3:$N$3,0))</f>
        <v>8.2559869273536144</v>
      </c>
      <c r="BRW16" s="248">
        <f t="array" ref="BRW16">INDEX([48]CLIM1!$A$3:$N$37,MATCH($A16,[48]CLIM1!$N$3:$N$37,0),MATCH(BRW$1,[48]CLIM1!$A$3:$N$3,0))</f>
        <v>8.0171213627317428</v>
      </c>
      <c r="BRX16" s="248">
        <f t="array" ref="BRX16">INDEX([48]CLIM1!$A$3:$N$37,MATCH($A16,[48]CLIM1!$N$3:$N$37,0),MATCH(BRX$1,[48]CLIM1!$A$3:$N$3,0))</f>
        <v>7.8731496132129557</v>
      </c>
      <c r="BRY16" s="248">
        <f t="array" ref="BRY16">INDEX([48]CLIM1!$A$3:$N$37,MATCH($A16,[48]CLIM1!$N$3:$N$37,0),MATCH(BRY$1,[48]CLIM1!$A$3:$N$3,0))</f>
        <v>7.7438627124952228</v>
      </c>
      <c r="BRZ16" s="248">
        <f t="array" ref="BRZ16">INDEX([48]CLIM1!$A$3:$N$37,MATCH($A16,[48]CLIM1!$N$3:$N$37,0),MATCH(BRZ$1,[48]CLIM1!$A$3:$N$3,0))</f>
        <v>7.5418662654631028</v>
      </c>
      <c r="BSA16" s="327" t="str">
        <f>INDEX('[11]1920 Collected Indicators'!$A$3:$CV$36,MATCH($A16,'[11]1920 Collected Indicators'!$A$3:$A$36,0),MATCH(BSA$1,'[11]1920 Collected Indicators'!$A$3:$CV$3,0))</f>
        <v>dna</v>
      </c>
      <c r="BSB16" s="248">
        <f t="array" ref="BSB16">INDEX([48]CLIM2!$A$2:$N$36,MATCH($A16,[48]CLIM2!$N$2:$N$36,0),MATCH(BSB$1,[48]CLIM2!$A$2:$N$2,0))</f>
        <v>8.39432873327541</v>
      </c>
      <c r="BSC16" s="248">
        <f t="array" ref="BSC16">INDEX([48]CLIM2!$A$2:$N$36,MATCH($A16,[48]CLIM2!$N$2:$N$36,0),MATCH(BSC$1,[48]CLIM2!$A$2:$N$2,0))</f>
        <v>6.9438026374454171</v>
      </c>
      <c r="BSD16" s="248">
        <f t="array" ref="BSD16">INDEX([48]CLIM2!$A$2:$N$36,MATCH($A16,[48]CLIM2!$N$2:$N$36,0),MATCH(BSD$1,[48]CLIM2!$A$2:$N$2,0))</f>
        <v>7.1664387821886617</v>
      </c>
      <c r="BSE16" s="248">
        <f t="array" ref="BSE16">INDEX([48]CLIM2!$A$2:$N$36,MATCH($A16,[48]CLIM2!$N$2:$N$36,0),MATCH(BSE$1,[48]CLIM2!$A$2:$N$2,0))</f>
        <v>6.5660261977889824</v>
      </c>
      <c r="BSF16" s="248">
        <f t="array" ref="BSF16">INDEX([48]CLIM2!$A$2:$N$36,MATCH($A16,[48]CLIM2!$N$2:$N$36,0),MATCH(BSF$1,[48]CLIM2!$A$2:$N$2,0))</f>
        <v>5.6161067111254273</v>
      </c>
      <c r="BSG16" s="248">
        <f t="array" ref="BSG16">INDEX([48]CLIM2!$A$2:$N$36,MATCH($A16,[48]CLIM2!$N$2:$N$36,0),MATCH(BSG$1,[48]CLIM2!$A$2:$N$2,0))</f>
        <v>5.2526822992202984</v>
      </c>
      <c r="BSH16" s="248">
        <f t="array" ref="BSH16">INDEX([48]CLIM2!$A$2:$N$36,MATCH($A16,[48]CLIM2!$N$2:$N$36,0),MATCH(BSH$1,[48]CLIM2!$A$2:$N$2,0))</f>
        <v>5.0152360133092513</v>
      </c>
      <c r="BSI16" s="248">
        <f t="array" ref="BSI16">INDEX([48]CLIM2!$A$2:$N$36,MATCH($A16,[48]CLIM2!$N$2:$N$36,0),MATCH(BSI$1,[48]CLIM2!$A$2:$N$2,0))</f>
        <v>4.9391337199415624</v>
      </c>
      <c r="BSJ16" s="248">
        <f t="array" ref="BSJ16">INDEX([48]CLIM2!$A$2:$N$36,MATCH($A16,[48]CLIM2!$N$2:$N$36,0),MATCH(BSJ$1,[48]CLIM2!$A$2:$N$2,0))</f>
        <v>4.8220457262733971</v>
      </c>
      <c r="BSK16" s="327" t="str">
        <f>INDEX('[11]1920 Collected Indicators'!$A$3:$CV$36,MATCH($A16,'[11]1920 Collected Indicators'!$A$3:$A$36,0),MATCH(BSK$1,'[11]1920 Collected Indicators'!$A$3:$CV$3,0))</f>
        <v>dna</v>
      </c>
      <c r="BSL16" s="181"/>
      <c r="BSM16" s="115">
        <v>79.3</v>
      </c>
      <c r="BSN16" s="116">
        <v>79</v>
      </c>
      <c r="BSO16" s="116">
        <v>78</v>
      </c>
      <c r="BSP16" s="116">
        <v>73</v>
      </c>
      <c r="BSQ16" s="116">
        <v>69</v>
      </c>
      <c r="BSR16" s="116">
        <f>INDEX('[16]Raw Data'!$A$1:$BT$34,MATCH($A16,'[16]Raw Data'!$A$1:$A$34,0),MATCH(BSR$1,'[16]Raw Data'!$A$1:$BT$1,0))</f>
        <v>71</v>
      </c>
      <c r="BSS16" s="116">
        <f>INDEX('[14]1718 Collected Indicators'!$A$3:$CH$36,MATCH($A16,'[14]1718 Collected Indicators'!$A$3:$A$36,0),MATCH(BSS$1,'[14]1718 Collected Indicators'!$A$3:$CH$3,0))</f>
        <v>64</v>
      </c>
      <c r="BST16" s="136">
        <f>INDEX('[15]1819 Collected Indicators'!$A$3:$CV$36,MATCH($A16,'[15]1819 Collected Indicators'!$A$3:$A$36,0),MATCH(BST$1,'[15]1819 Collected Indicators'!$A$3:$CV$3,0))</f>
        <v>60.4</v>
      </c>
      <c r="BSU16" s="120">
        <f>INDEX('[11]1920 Collected Indicators'!$A$3:$CV$36,MATCH($A16,'[11]1920 Collected Indicators'!$A$3:$A$36,0),MATCH(BSU$1,'[11]1920 Collected Indicators'!$A$3:$CV$3,0))</f>
        <v>67</v>
      </c>
      <c r="BSV16" s="115">
        <f>INDEX('[16]Raw Data'!$A$1:$BT$34,MATCH($A16,'[16]Raw Data'!$A$1:$A$34,0),MATCH(BSV$1,'[16]Raw Data'!$A$1:$BT$1,0))</f>
        <v>80.3</v>
      </c>
      <c r="BSW16" s="116">
        <f>INDEX('[16]Raw Data'!$A$1:$BT$34,MATCH($A16,'[16]Raw Data'!$A$1:$A$34,0),MATCH(BSW$1,'[16]Raw Data'!$A$1:$BT$1,0))</f>
        <v>76</v>
      </c>
      <c r="BSX16" s="116">
        <f>INDEX('[16]Raw Data'!$A$1:$BT$34,MATCH($A16,'[16]Raw Data'!$A$1:$A$34,0),MATCH(BSX$1,'[16]Raw Data'!$A$1:$BT$1,0))</f>
        <v>71</v>
      </c>
      <c r="BSY16" s="116">
        <f>INDEX('[16]Raw Data'!$A$1:$BT$34,MATCH($A16,'[16]Raw Data'!$A$1:$A$34,0),MATCH(BSY$1,'[16]Raw Data'!$A$1:$BT$1,0))</f>
        <v>69</v>
      </c>
      <c r="BSZ16" s="116">
        <f>INDEX('[16]Raw Data'!$A$1:$BT$34,MATCH($A16,'[16]Raw Data'!$A$1:$A$34,0),MATCH(BSZ$1,'[16]Raw Data'!$A$1:$BT$1,0))</f>
        <v>74</v>
      </c>
      <c r="BTA16" s="116">
        <f>INDEX('[16]Raw Data'!$A$1:$BT$34,MATCH($A16,'[16]Raw Data'!$A$1:$A$34,0),MATCH(BTA$1,'[16]Raw Data'!$A$1:$BT$1,0))</f>
        <v>66</v>
      </c>
      <c r="BTB16" s="116">
        <f>INDEX('[14]1718 Collected Indicators'!$A$3:$CH$36,MATCH($A16,'[14]1718 Collected Indicators'!$A$3:$A$36,0),MATCH(BTB$1,'[14]1718 Collected Indicators'!$A$3:$CH$3,0))</f>
        <v>69</v>
      </c>
      <c r="BTC16" s="136">
        <f>INDEX('[15]1819 Collected Indicators'!$A$3:$CV$36,MATCH($A16,'[15]1819 Collected Indicators'!$A$3:$A$36,0),MATCH(BTC$1,'[15]1819 Collected Indicators'!$A$3:$CV$3,0))</f>
        <v>65.5</v>
      </c>
      <c r="BTD16" s="120">
        <f>INDEX('[11]1920 Collected Indicators'!$A$3:$CV$36,MATCH($A16,'[11]1920 Collected Indicators'!$A$3:$A$36,0),MATCH(BTD$1,'[11]1920 Collected Indicators'!$A$3:$CV$3,0))</f>
        <v>71</v>
      </c>
      <c r="BTE16" s="115">
        <f>INDEX('[16]Raw Data'!$A$1:$BT$34,MATCH($A16,'[16]Raw Data'!$A$1:$A$34,0),MATCH(BTE$1,'[16]Raw Data'!$A$1:$BT$1,0))</f>
        <v>85.3</v>
      </c>
      <c r="BTF16" s="116">
        <f>INDEX('[16]Raw Data'!$A$1:$BT$34,MATCH($A16,'[16]Raw Data'!$A$1:$A$34,0),MATCH(BTF$1,'[16]Raw Data'!$A$1:$BT$1,0))</f>
        <v>82</v>
      </c>
      <c r="BTG16" s="116">
        <f>INDEX('[16]Raw Data'!$A$1:$BT$34,MATCH($A16,'[16]Raw Data'!$A$1:$A$34,0),MATCH(BTG$1,'[16]Raw Data'!$A$1:$BT$1,0))</f>
        <v>84</v>
      </c>
      <c r="BTH16" s="116">
        <f>INDEX('[16]Raw Data'!$A$1:$BT$34,MATCH($A16,'[16]Raw Data'!$A$1:$A$34,0),MATCH(BTH$1,'[16]Raw Data'!$A$1:$BT$1,0))</f>
        <v>86</v>
      </c>
      <c r="BTI16" s="116">
        <f>INDEX('[16]Raw Data'!$A$1:$BT$34,MATCH($A16,'[16]Raw Data'!$A$1:$A$34,0),MATCH(BTI$1,'[16]Raw Data'!$A$1:$BT$1,0))</f>
        <v>85</v>
      </c>
      <c r="BTJ16" s="116">
        <f>INDEX('[16]Raw Data'!$A$1:$BT$34,MATCH($A16,'[16]Raw Data'!$A$1:$A$34,0),MATCH(BTJ$1,'[16]Raw Data'!$A$1:$BT$1,0))</f>
        <v>87</v>
      </c>
      <c r="BTK16" s="116">
        <f>INDEX('[14]1718 Collected Indicators'!$A$3:$CH$36,MATCH($A16,'[14]1718 Collected Indicators'!$A$3:$A$36,0),MATCH(BTK$1,'[14]1718 Collected Indicators'!$A$3:$CH$3,0))</f>
        <v>91</v>
      </c>
      <c r="BTL16" s="136">
        <f>INDEX('[15]1819 Collected Indicators'!$A$3:$CV$36,MATCH($A16,'[15]1819 Collected Indicators'!$A$3:$A$36,0),MATCH(BTL$1,'[15]1819 Collected Indicators'!$A$3:$CV$3,0))</f>
        <v>81.099999999999994</v>
      </c>
      <c r="BTM16" s="120">
        <f>INDEX('[11]1920 Collected Indicators'!$A$3:$CV$36,MATCH($A16,'[11]1920 Collected Indicators'!$A$3:$A$36,0),MATCH(BTM$1,'[11]1920 Collected Indicators'!$A$3:$CV$3,0))</f>
        <v>86</v>
      </c>
      <c r="BTN16" s="115">
        <f>INDEX('[16]Raw Data'!$A$1:$BT$34,MATCH($A16,'[16]Raw Data'!$A$1:$A$34,0),MATCH(BTN$1,'[16]Raw Data'!$A$1:$BT$1,0))</f>
        <v>70.909090909090907</v>
      </c>
      <c r="BTO16" s="116">
        <f>INDEX('[16]Raw Data'!$A$1:$BT$34,MATCH($A16,'[16]Raw Data'!$A$1:$A$34,0),MATCH(BTO$1,'[16]Raw Data'!$A$1:$BT$1,0))</f>
        <v>66</v>
      </c>
      <c r="BTP16" s="116">
        <f>INDEX('[16]Raw Data'!$A$1:$BT$34,MATCH($A16,'[16]Raw Data'!$A$1:$A$34,0),MATCH(BTP$1,'[16]Raw Data'!$A$1:$BT$1,0))</f>
        <v>60</v>
      </c>
      <c r="BTQ16" s="116">
        <f>INDEX('[16]Raw Data'!$A$1:$BT$34,MATCH($A16,'[16]Raw Data'!$A$1:$A$34,0),MATCH(BTQ$1,'[16]Raw Data'!$A$1:$BT$1,0))</f>
        <v>63</v>
      </c>
      <c r="BTR16" s="116">
        <f>INDEX('[16]Raw Data'!$A$1:$BT$34,MATCH($A16,'[16]Raw Data'!$A$1:$A$34,0),MATCH(BTR$1,'[16]Raw Data'!$A$1:$BT$1,0))</f>
        <v>65</v>
      </c>
      <c r="BTS16" s="116">
        <f>INDEX('[16]Raw Data'!$A$1:$BT$34,MATCH($A16,'[16]Raw Data'!$A$1:$A$34,0),MATCH(BTS$1,'[16]Raw Data'!$A$1:$BT$1,0))</f>
        <v>64</v>
      </c>
      <c r="BTT16" s="116">
        <f>INDEX('[14]1718 Collected Indicators'!$A$3:$CH$36,MATCH($A16,'[14]1718 Collected Indicators'!$A$3:$A$36,0),MATCH(BTT$1,'[14]1718 Collected Indicators'!$A$3:$CH$3,0))</f>
        <v>66</v>
      </c>
      <c r="BTU16" s="136">
        <f>INDEX('[15]1819 Collected Indicators'!$A$3:$CV$36,MATCH($A16,'[15]1819 Collected Indicators'!$A$3:$A$36,0),MATCH(BTU$1,'[15]1819 Collected Indicators'!$A$3:$CV$3,0))</f>
        <v>60.8</v>
      </c>
      <c r="BTV16" s="120">
        <f>INDEX('[11]1920 Collected Indicators'!$A$3:$CV$36,MATCH($A16,'[11]1920 Collected Indicators'!$A$3:$A$36,0),MATCH(BTV$1,'[11]1920 Collected Indicators'!$A$3:$CV$3,0))</f>
        <v>63</v>
      </c>
      <c r="BTW16" s="115">
        <f>INDEX('[16]Raw Data'!$A$1:$BT$34,MATCH($A16,'[16]Raw Data'!$A$1:$A$34,0),MATCH(BTW$1,'[16]Raw Data'!$A$1:$BT$1,0))</f>
        <v>72</v>
      </c>
      <c r="BTX16" s="116">
        <f>INDEX('[16]Raw Data'!$A$1:$BT$34,MATCH($A16,'[16]Raw Data'!$A$1:$A$34,0),MATCH(BTX$1,'[16]Raw Data'!$A$1:$BT$1,0))</f>
        <v>75</v>
      </c>
      <c r="BTY16" s="116">
        <f>INDEX('[16]Raw Data'!$A$1:$BT$34,MATCH($A16,'[16]Raw Data'!$A$1:$A$34,0),MATCH(BTY$1,'[16]Raw Data'!$A$1:$BT$1,0))</f>
        <v>69</v>
      </c>
      <c r="BTZ16" s="116">
        <f>INDEX('[16]Raw Data'!$A$1:$BT$34,MATCH($A16,'[16]Raw Data'!$A$1:$A$34,0),MATCH(BTZ$1,'[16]Raw Data'!$A$1:$BT$1,0))</f>
        <v>78</v>
      </c>
      <c r="BUA16" s="116">
        <f>INDEX('[16]Raw Data'!$A$1:$BT$34,MATCH($A16,'[16]Raw Data'!$A$1:$A$34,0),MATCH(BUA$1,'[16]Raw Data'!$A$1:$BT$1,0))</f>
        <v>75</v>
      </c>
      <c r="BUB16" s="116">
        <f>INDEX('[16]Raw Data'!$A$1:$BT$34,MATCH($A16,'[16]Raw Data'!$A$1:$A$34,0),MATCH(BUB$1,'[16]Raw Data'!$A$1:$BT$1,0))</f>
        <v>75</v>
      </c>
      <c r="BUC16" s="116">
        <f>INDEX('[14]1718 Collected Indicators'!$A$3:$CH$36,MATCH($A16,'[14]1718 Collected Indicators'!$A$3:$A$36,0),MATCH(BUC$1,'[14]1718 Collected Indicators'!$A$3:$CH$3,0))</f>
        <v>77</v>
      </c>
      <c r="BUD16" s="136">
        <f>INDEX('[15]1819 Collected Indicators'!$A$3:$CV$36,MATCH($A16,'[15]1819 Collected Indicators'!$A$3:$A$36,0),MATCH(BUD$1,'[15]1819 Collected Indicators'!$A$3:$CV$3,0))</f>
        <v>68.8</v>
      </c>
      <c r="BUE16" s="120">
        <f>INDEX('[11]1920 Collected Indicators'!$A$3:$CV$36,MATCH($A16,'[11]1920 Collected Indicators'!$A$3:$A$36,0),MATCH(BUE$1,'[11]1920 Collected Indicators'!$A$3:$CV$3,0))</f>
        <v>74</v>
      </c>
      <c r="BUF16" s="115">
        <f>INDEX('[16]Raw Data'!$A$1:$BT$34,MATCH($A16,'[16]Raw Data'!$A$1:$A$34,0),MATCH(BUF$1,'[16]Raw Data'!$A$1:$BT$1,0))</f>
        <v>77</v>
      </c>
      <c r="BUG16" s="116">
        <f>INDEX('[16]Raw Data'!$A$1:$BT$34,MATCH($A16,'[16]Raw Data'!$A$1:$A$34,0),MATCH(BUG$1,'[16]Raw Data'!$A$1:$BT$1,0))</f>
        <v>79</v>
      </c>
      <c r="BUH16" s="116">
        <f>INDEX('[16]Raw Data'!$A$1:$BT$34,MATCH($A16,'[16]Raw Data'!$A$1:$A$34,0),MATCH(BUH$1,'[16]Raw Data'!$A$1:$BT$1,0))</f>
        <v>81</v>
      </c>
      <c r="BUI16" s="116">
        <f>INDEX('[16]Raw Data'!$A$1:$BT$34,MATCH($A16,'[16]Raw Data'!$A$1:$A$34,0),MATCH(BUI$1,'[16]Raw Data'!$A$1:$BT$1,0))</f>
        <v>81</v>
      </c>
      <c r="BUJ16" s="116">
        <f>INDEX('[16]Raw Data'!$A$1:$BT$34,MATCH($A16,'[16]Raw Data'!$A$1:$A$34,0),MATCH(BUJ$1,'[16]Raw Data'!$A$1:$BT$1,0))</f>
        <v>84</v>
      </c>
      <c r="BUK16" s="116">
        <f>INDEX('[16]Raw Data'!$A$1:$BT$34,MATCH($A16,'[16]Raw Data'!$A$1:$A$34,0),MATCH(BUK$1,'[16]Raw Data'!$A$1:$BT$1,0))</f>
        <v>84</v>
      </c>
      <c r="BUL16" s="116">
        <f>INDEX('[14]1718 Collected Indicators'!$A$3:$CH$36,MATCH($A16,'[14]1718 Collected Indicators'!$A$3:$A$36,0),MATCH(BUL$1,'[14]1718 Collected Indicators'!$A$3:$CH$3,0))</f>
        <v>76</v>
      </c>
      <c r="BUM16" s="136">
        <f>INDEX('[15]1819 Collected Indicators'!$A$3:$CV$36,MATCH($A16,'[15]1819 Collected Indicators'!$A$3:$A$36,0),MATCH(BUM$1,'[15]1819 Collected Indicators'!$A$3:$CV$3,0))</f>
        <v>81.3</v>
      </c>
      <c r="BUN16" s="120">
        <f>INDEX('[11]1920 Collected Indicators'!$A$3:$CV$36,MATCH($A16,'[11]1920 Collected Indicators'!$A$3:$A$36,0),MATCH(BUN$1,'[11]1920 Collected Indicators'!$A$3:$CV$3,0))</f>
        <v>82</v>
      </c>
      <c r="BUO16" s="115">
        <f>INDEX('[16]Raw Data'!$A$1:$BT$34,MATCH($A16,'[16]Raw Data'!$A$1:$A$34,0),MATCH(BUO$1,'[16]Raw Data'!$A$1:$BT$1,0))</f>
        <v>72.900000000000006</v>
      </c>
      <c r="BUP16" s="116">
        <f>INDEX('[16]Raw Data'!$A$1:$BT$34,MATCH($A16,'[16]Raw Data'!$A$1:$A$34,0),MATCH(BUP$1,'[16]Raw Data'!$A$1:$BT$1,0))</f>
        <v>77</v>
      </c>
      <c r="BUQ16" s="116">
        <f>INDEX('[16]Raw Data'!$A$1:$BT$34,MATCH($A16,'[16]Raw Data'!$A$1:$A$34,0),MATCH(BUQ$1,'[16]Raw Data'!$A$1:$BT$1,0))</f>
        <v>84</v>
      </c>
      <c r="BUR16" s="116">
        <f>INDEX('[16]Raw Data'!$A$1:$BT$34,MATCH($A16,'[16]Raw Data'!$A$1:$A$34,0),MATCH(BUR$1,'[16]Raw Data'!$A$1:$BT$1,0))</f>
        <v>80</v>
      </c>
      <c r="BUS16" s="116">
        <f>INDEX('[16]Raw Data'!$A$1:$BT$34,MATCH($A16,'[16]Raw Data'!$A$1:$A$34,0),MATCH(BUS$1,'[16]Raw Data'!$A$1:$BT$1,0))</f>
        <v>83</v>
      </c>
      <c r="BUT16" s="116">
        <f>INDEX('[16]Raw Data'!$A$1:$BT$34,MATCH($A16,'[16]Raw Data'!$A$1:$A$34,0),MATCH(BUT$1,'[16]Raw Data'!$A$1:$BT$1,0))</f>
        <v>82</v>
      </c>
      <c r="BUU16" s="116">
        <f>INDEX('[14]1718 Collected Indicators'!$A$3:$CH$36,MATCH($A16,'[14]1718 Collected Indicators'!$A$3:$A$36,0),MATCH(BUU$1,'[14]1718 Collected Indicators'!$A$3:$CH$3,0))</f>
        <v>72</v>
      </c>
      <c r="BUV16" s="116">
        <f>INDEX('[15]1819 Collected Indicators'!$A$3:$CV$36,MATCH($A16,'[15]1819 Collected Indicators'!$A$3:$A$36,0),MATCH(BUV$1,'[15]1819 Collected Indicators'!$A$3:$CV$3,0))</f>
        <v>70.5</v>
      </c>
      <c r="BUW16" s="126">
        <f>INDEX('[11]1920 Collected Indicators'!$A$3:$CV$36,MATCH($A16,'[11]1920 Collected Indicators'!$A$3:$A$36,0),MATCH(BUW$1,'[11]1920 Collected Indicators'!$A$3:$CV$3,0))</f>
        <v>75</v>
      </c>
    </row>
    <row r="17" spans="1:1921" ht="15.75" thickBot="1">
      <c r="A17" s="118" t="s">
        <v>1870</v>
      </c>
      <c r="B17" s="119">
        <f t="shared" si="152"/>
        <v>4749.1387151007366</v>
      </c>
      <c r="C17" s="87">
        <v>172313</v>
      </c>
      <c r="D17" s="87">
        <v>36283</v>
      </c>
      <c r="E17" s="88">
        <f t="shared" si="11"/>
        <v>4658.9153679118226</v>
      </c>
      <c r="F17" s="87">
        <v>169496</v>
      </c>
      <c r="G17" s="87">
        <v>36381</v>
      </c>
      <c r="H17" s="88">
        <f t="shared" si="12"/>
        <v>4632.319329560296</v>
      </c>
      <c r="I17" s="87">
        <v>170247</v>
      </c>
      <c r="J17" s="87">
        <v>36752</v>
      </c>
      <c r="K17" s="88">
        <f t="shared" si="13"/>
        <v>4425.0173139417184</v>
      </c>
      <c r="L17" s="87">
        <v>166124</v>
      </c>
      <c r="M17" s="87">
        <v>37542</v>
      </c>
      <c r="N17" s="88">
        <f t="shared" si="14"/>
        <v>4328.0081047381545</v>
      </c>
      <c r="O17" s="87">
        <v>166611</v>
      </c>
      <c r="P17" s="87">
        <v>38496</v>
      </c>
      <c r="Q17" s="88">
        <f t="shared" si="15"/>
        <v>4384.2968947235549</v>
      </c>
      <c r="R17" s="87">
        <v>173662</v>
      </c>
      <c r="S17" s="87">
        <v>39610</v>
      </c>
      <c r="T17" s="88">
        <f t="shared" si="16"/>
        <v>4437.3048843440429</v>
      </c>
      <c r="U17" s="87">
        <f>INDEX('[2]All Previous Years'!$A$1:$EX$34,MATCH($A17,'[2]All Previous Years'!$A$1:$A$34,0),MATCH(U$1,'[2]All Previous Years'!$A$1:$EX$1,0))</f>
        <v>180514</v>
      </c>
      <c r="V17" s="87">
        <f>INDEX('[3]Raw data 16-17'!$B$2:$MA$34,MATCH($A17,'[3]Raw data 16-17'!$A$2:$A$34,0),MATCH(V$1,'[3]Raw data 16-17'!$B$1:$MA$1,0))</f>
        <v>40681</v>
      </c>
      <c r="W17" s="88">
        <f t="shared" si="17"/>
        <v>4711.2812560573757</v>
      </c>
      <c r="X17" s="32">
        <f>INDEX([4]Sheet1!$A$1:$CJ$34, MATCH($A17, [4]Sheet1!$A$1:$A$34, 0), MATCH(X$1, [4]Sheet1!$A$1:$CJ$1, 0))</f>
        <v>194444</v>
      </c>
      <c r="Y17" s="32">
        <f>INDEX('[5]Finance Indicators'!$A$2:$BO$35,MATCH($A17,'[5]Finance Indicators'!$A$2:$A$35,0),MATCH(Y$1,'[5]Finance Indicators'!$A$2:$BO$2,0))</f>
        <v>41272</v>
      </c>
      <c r="Z17" s="132">
        <f>INDEX('[6]Finance Indicators'!$B$3:$BO$35,MATCH($A17,'[6]Finance Indicators'!$A$3:$A$35,0),MATCH(Z$1,'[6]Finance Indicators'!$B$2:$BO$2,0))</f>
        <v>5158.9341692789967</v>
      </c>
      <c r="AA17" s="132">
        <f>INDEX('[6]Finance Indicators'!$B$3:$BO$35,MATCH($A17,'[6]Finance Indicators'!$A$3:$A$35,0),MATCH(AA$1,'[6]Finance Indicators'!$B$2:$BO$2,0))</f>
        <v>213941</v>
      </c>
      <c r="AB17" s="132">
        <f>INDEX('[6]Finance Indicators'!$B$3:$BO$35,MATCH($A17,'[6]Finance Indicators'!$A$3:$A$35,0),MATCH(AB$1,'[6]Finance Indicators'!$B$2:$BO$2,0))</f>
        <v>41470</v>
      </c>
      <c r="AC17" s="132">
        <f t="array" ref="AC17">INDEX('[7]Finance Indicators'!$A$2:$BO$35,MATCH($A17,'[7]Finance Indicators'!$A$2:$A$35,0),MATCH(AC$1,'[7]Finance Indicators'!$A$2:$BO$2,0))</f>
        <v>5533.6992210904737</v>
      </c>
      <c r="AD17" s="132">
        <f t="array" ref="AD17">INDEX('[7]Finance Indicators'!$A$2:$BO$35,MATCH($A17,'[7]Finance Indicators'!$A$2:$A$35,0),MATCH(AD$1,'[7]Finance Indicators'!$A$2:$BO$2,0))</f>
        <v>230893.6</v>
      </c>
      <c r="AE17" s="238">
        <f t="array" ref="AE17">INDEX('[7]Finance Indicators'!$A$2:$BO$35,MATCH($A17,'[7]Finance Indicators'!$A$2:$A$35,0),MATCH(AE$1,'[7]Finance Indicators'!$A$2:$BO$2,0))</f>
        <v>41725</v>
      </c>
      <c r="AF17" s="119">
        <f>(B17*100)/Deflators!$B$2</f>
        <v>5594.5970130044807</v>
      </c>
      <c r="AG17" s="88">
        <f>(E17*100)/Deflators!$B$3</f>
        <v>5406.3437418018657</v>
      </c>
      <c r="AH17" s="88">
        <f>(H17*100)/Deflators!$B$4</f>
        <v>5267.7749757116208</v>
      </c>
      <c r="AI17" s="88">
        <f>(K17*100)/Deflators!$B$5</f>
        <v>4942.8845656008616</v>
      </c>
      <c r="AJ17" s="88">
        <f>(N17*100)/Deflators!$B$6</f>
        <v>4768.7660782902049</v>
      </c>
      <c r="AK17" s="88">
        <f>(Q17*100)/Deflators!$B$7</f>
        <v>4791.6886604820711</v>
      </c>
      <c r="AL17" s="122">
        <f>(T17*100)/Deflators!$B$8</f>
        <v>4732.4992580651115</v>
      </c>
      <c r="AM17" s="122">
        <f>(W17*100)/Deflators!$B$9</f>
        <v>4937.7589782324749</v>
      </c>
      <c r="AN17" s="122">
        <f>(Z17*100)/Deflators!$B$10</f>
        <v>5284.9741976758178</v>
      </c>
      <c r="AO17" s="241">
        <f>(AC17*100)/Deflators!$B$11</f>
        <v>5533.6992210904746</v>
      </c>
      <c r="AP17" s="119">
        <f t="shared" si="18"/>
        <v>6693.5043566059603</v>
      </c>
      <c r="AQ17" s="87">
        <v>178991</v>
      </c>
      <c r="AR17" s="87">
        <v>26741</v>
      </c>
      <c r="AS17" s="88">
        <f t="shared" si="19"/>
        <v>6414.0512196975451</v>
      </c>
      <c r="AT17" s="87">
        <v>168805</v>
      </c>
      <c r="AU17" s="87">
        <v>26318</v>
      </c>
      <c r="AV17" s="88">
        <f t="shared" si="20"/>
        <v>6463.387644522456</v>
      </c>
      <c r="AW17" s="87">
        <v>169386</v>
      </c>
      <c r="AX17" s="87">
        <v>26207</v>
      </c>
      <c r="AY17" s="88">
        <f t="shared" si="21"/>
        <v>6301.5017327685791</v>
      </c>
      <c r="AZ17" s="87">
        <v>163650</v>
      </c>
      <c r="BA17" s="87">
        <v>25970</v>
      </c>
      <c r="BB17" s="88">
        <f t="shared" si="22"/>
        <v>6520.8875226609916</v>
      </c>
      <c r="BC17" s="87">
        <v>165461</v>
      </c>
      <c r="BD17" s="87">
        <v>25374</v>
      </c>
      <c r="BE17" s="88">
        <f t="shared" si="23"/>
        <v>6691.0295003010233</v>
      </c>
      <c r="BF17" s="87">
        <v>166707</v>
      </c>
      <c r="BG17" s="87">
        <v>24915</v>
      </c>
      <c r="BH17" s="88">
        <f t="shared" si="24"/>
        <v>6842.4375624375625</v>
      </c>
      <c r="BI17" s="87">
        <f>INDEX('[2]All Previous Years'!$A$1:$EX$34,MATCH($A17,'[2]All Previous Years'!$A$1:$A$34,0),MATCH(BI$1,'[2]All Previous Years'!$A$1:$EX$1,0))</f>
        <v>171232</v>
      </c>
      <c r="BJ17" s="87">
        <f>INDEX('[3]Raw data 16-17'!$B$2:$MA$34,MATCH($A17,'[3]Raw data 16-17'!$A$2:$A$34,0),MATCH(BJ$1,'[3]Raw data 16-17'!$B$1:$MA$1,0))</f>
        <v>25025</v>
      </c>
      <c r="BK17" s="88">
        <f t="shared" si="0"/>
        <v>6765.0839971606592</v>
      </c>
      <c r="BL17" s="32">
        <f>INDEX([4]Sheet1!$A$1:$CJ$34, MATCH($A17, [4]Sheet1!$A$1:$A$34, 0), MATCH(BL$1, [4]Sheet1!$A$1:$CJ$1, 0))</f>
        <v>171549</v>
      </c>
      <c r="BM17" s="32">
        <f>INDEX('[5]Finance Indicators'!$A$2:$BO$35,MATCH($A17,'[5]Finance Indicators'!$A$2:$A$35,0),MATCH(BM$1,'[5]Finance Indicators'!$A$2:$BO$2,0))</f>
        <v>25358</v>
      </c>
      <c r="BN17" s="132">
        <f>INDEX('[6]Finance Indicators'!$B$3:$BO$35,MATCH($A17,'[6]Finance Indicators'!$A$3:$A$35,0),MATCH(BN$1,'[6]Finance Indicators'!$B$2:$BO$2,0))</f>
        <v>8017.5687598296827</v>
      </c>
      <c r="BO17" s="132">
        <f>INDEX('[6]Finance Indicators'!$B$3:$BO$35,MATCH($A17,'[6]Finance Indicators'!$A$3:$A$35,0),MATCH(BO$1,'[6]Finance Indicators'!$B$2:$BO$2,0))</f>
        <v>209010</v>
      </c>
      <c r="BP17" s="132">
        <f>INDEX('[6]Finance Indicators'!$B$3:$BO$35,MATCH($A17,'[6]Finance Indicators'!$A$3:$A$35,0),MATCH(BP$1,'[6]Finance Indicators'!$B$2:$BO$2,0))</f>
        <v>26069</v>
      </c>
      <c r="BQ17" s="238">
        <f t="array" ref="BQ17">INDEX('[7]Finance Indicators'!$A$2:$BO$35,MATCH($A17,'[7]Finance Indicators'!$A$2:$A$35,0),MATCH(BQ$1,'[7]Finance Indicators'!$A$2:$BO$2,0))</f>
        <v>8472.707626960766</v>
      </c>
      <c r="BR17" s="238">
        <f t="array" ref="BR17">INDEX('[7]Finance Indicators'!$A$2:$BO$35,MATCH($A17,'[7]Finance Indicators'!$A$2:$A$35,0),MATCH(BR$1,'[7]Finance Indicators'!$A$2:$BO$2,0))</f>
        <v>227399</v>
      </c>
      <c r="BS17" s="238">
        <f t="array" ref="BS17">INDEX('[7]Finance Indicators'!$A$2:$BO$35,MATCH($A17,'[7]Finance Indicators'!$A$2:$A$35,0),MATCH(BS$1,'[7]Finance Indicators'!$A$2:$BO$2,0))</f>
        <v>26839</v>
      </c>
      <c r="BT17" s="119">
        <f>(AP17*100)/Deflators!$B$2</f>
        <v>7885.1054320500862</v>
      </c>
      <c r="BU17" s="137">
        <f>(AS17*100)/Deflators!$B$3</f>
        <v>7443.0555038716802</v>
      </c>
      <c r="BV17" s="137">
        <f>(AV17*100)/Deflators!$B$4</f>
        <v>7350.0269022625653</v>
      </c>
      <c r="BW17" s="137">
        <f>(AY17*100)/Deflators!$B$5</f>
        <v>7038.9771260043353</v>
      </c>
      <c r="BX17" s="137">
        <f>(BB17*100)/Deflators!$B$6</f>
        <v>7184.9651077058088</v>
      </c>
      <c r="BY17" s="137">
        <f>(BE17*100)/Deflators!$B$7</f>
        <v>7312.7643846676601</v>
      </c>
      <c r="BZ17" s="137">
        <f>(BH17*100)/Deflators!$B$8</f>
        <v>7297.6348327661854</v>
      </c>
      <c r="CA17" s="137">
        <f>(BK17*100)/Deflators!$B$9</f>
        <v>7090.2908211069616</v>
      </c>
      <c r="CB17" s="137">
        <f>(BN17*100)/Deflators!$B$10</f>
        <v>8213.4492578170466</v>
      </c>
      <c r="CC17" s="245">
        <f>(BQ17*100)/Deflators!$B$11</f>
        <v>8472.707626960766</v>
      </c>
      <c r="CD17" s="119">
        <f t="shared" si="153"/>
        <v>5020.8907741251323</v>
      </c>
      <c r="CE17" s="87">
        <v>47347</v>
      </c>
      <c r="CF17" s="87">
        <v>9430</v>
      </c>
      <c r="CG17" s="88">
        <f t="shared" si="25"/>
        <v>4768.7950566426362</v>
      </c>
      <c r="CH17" s="87">
        <v>46305</v>
      </c>
      <c r="CI17" s="87">
        <v>9710</v>
      </c>
      <c r="CJ17" s="88">
        <f t="shared" si="26"/>
        <v>4818.7116564417174</v>
      </c>
      <c r="CK17" s="87">
        <v>47127</v>
      </c>
      <c r="CL17" s="87">
        <v>9780</v>
      </c>
      <c r="CM17" s="88">
        <f t="shared" si="27"/>
        <v>4051.1030679076175</v>
      </c>
      <c r="CN17" s="87">
        <v>47009</v>
      </c>
      <c r="CO17" s="87">
        <v>11604</v>
      </c>
      <c r="CP17" s="88">
        <f t="shared" si="28"/>
        <v>4141.622903608335</v>
      </c>
      <c r="CQ17" s="87">
        <v>48896</v>
      </c>
      <c r="CR17" s="87">
        <v>11806</v>
      </c>
      <c r="CS17" s="88">
        <f t="shared" si="29"/>
        <v>5082.5204061317936</v>
      </c>
      <c r="CT17" s="87">
        <v>51059</v>
      </c>
      <c r="CU17" s="87">
        <v>10046</v>
      </c>
      <c r="CV17" s="88">
        <f t="shared" si="30"/>
        <v>6049.4168808064833</v>
      </c>
      <c r="CW17" s="87">
        <f>INDEX('[2]All Previous Years'!$A$1:$EX$34,MATCH($A17,'[2]All Previous Years'!$A$1:$A$34,0),MATCH(CW$1,'[2]All Previous Years'!$A$1:$EX$1,0))</f>
        <v>61208</v>
      </c>
      <c r="CX17" s="87">
        <f>INDEX('[3]Raw data 16-17'!$B$2:$XA$34,MATCH($A17,'[3]Raw data 16-17'!$A$2:$A$34,0),MATCH(CX$1,'[3]Raw data 16-17'!$B$1:$GU$1,0))</f>
        <v>10118</v>
      </c>
      <c r="CY17" s="88">
        <f t="shared" si="31"/>
        <v>6448.5870104115029</v>
      </c>
      <c r="CZ17" s="32">
        <f>INDEX([4]Sheet1!$A$1:$CJ$34, MATCH($A17, [4]Sheet1!$A$1:$A$34, 0), MATCH(CZ$1, [4]Sheet1!$A$1:$CJ$1, 0))</f>
        <v>65034</v>
      </c>
      <c r="DA17" s="32">
        <f>INDEX('[5]Finance Indicators'!$A$2:$BO$35,MATCH($A17,'[5]Finance Indicators'!$A$2:$A$35,0),MATCH(DA$1,'[5]Finance Indicators'!$A$2:$BO$2,0))</f>
        <v>10085</v>
      </c>
      <c r="DB17" s="132">
        <f>INDEX('[6]Finance Indicators'!$B$3:$BO$35,MATCH($A17,'[6]Finance Indicators'!$A$3:$A$35,0),MATCH(DB$1,'[6]Finance Indicators'!$B$2:$BO$2,0))</f>
        <v>7167.7991694979237</v>
      </c>
      <c r="DC17" s="132">
        <f>INDEX('[6]Finance Indicators'!$B$3:$BO$35,MATCH($A17,'[6]Finance Indicators'!$A$3:$A$35,0),MATCH(DC$1,'[6]Finance Indicators'!$B$2:$BO$2,0))</f>
        <v>75950</v>
      </c>
      <c r="DD17" s="132">
        <f>INDEX('[6]Finance Indicators'!$B$3:$BO$35,MATCH($A17,'[6]Finance Indicators'!$A$3:$A$35,0),MATCH(DD$1,'[6]Finance Indicators'!$B$2:$BO$2,0))</f>
        <v>10596</v>
      </c>
      <c r="DE17" s="132">
        <f t="array" ref="DE17">INDEX('[7]Finance Indicators'!$A$2:$BO$35,MATCH($A17,'[7]Finance Indicators'!$A$2:$A$35,0),MATCH(DE$1,'[7]Finance Indicators'!$A$2:$BO$2,0))</f>
        <v>9287.624466571835</v>
      </c>
      <c r="DF17" s="132">
        <f t="array" ref="DF17">INDEX('[7]Finance Indicators'!$A$2:$BO$35,MATCH($A17,'[7]Finance Indicators'!$A$2:$A$35,0),MATCH(DF$1,'[7]Finance Indicators'!$A$2:$BO$2,0))</f>
        <v>97938</v>
      </c>
      <c r="DG17" s="132">
        <f t="array" ref="DG17">INDEX('[7]Finance Indicators'!$A$2:$BO$35,MATCH($A17,'[7]Finance Indicators'!$A$2:$A$35,0),MATCH(DG$1,'[7]Finance Indicators'!$A$2:$BO$2,0))</f>
        <v>10545</v>
      </c>
      <c r="DH17" s="127">
        <f>(CD17*100)/Deflators!$B$2</f>
        <v>5914.7273248148094</v>
      </c>
      <c r="DI17" s="122">
        <f>(CG17*100)/Deflators!$B$3</f>
        <v>5533.8513955387116</v>
      </c>
      <c r="DJ17" s="122">
        <f>(CJ17*100)/Deflators!$B$4</f>
        <v>5479.7363638104443</v>
      </c>
      <c r="DK17" s="122">
        <f>(CM17*100)/Deflators!$B$5</f>
        <v>4525.2105036808907</v>
      </c>
      <c r="DL17" s="122">
        <f>(CP17*100)/Deflators!$B$6</f>
        <v>4563.3996826796874</v>
      </c>
      <c r="DM17" s="122">
        <f>(CS17*100)/Deflators!$B$7</f>
        <v>5554.7915621407847</v>
      </c>
      <c r="DN17" s="122">
        <f>(CV17*100)/Deflators!$B$8</f>
        <v>6451.8579737789159</v>
      </c>
      <c r="DO17" s="122">
        <f>(CY17*100)/Deflators!$B$9</f>
        <v>6758.579392099221</v>
      </c>
      <c r="DP17" s="122">
        <f>(DB17*100)/Deflators!$B$10</f>
        <v>7342.9185994464724</v>
      </c>
      <c r="DQ17" s="247">
        <f>(DE17*100)/Deflators!$B$11</f>
        <v>9287.624466571835</v>
      </c>
      <c r="DR17" s="119">
        <v>38</v>
      </c>
      <c r="DS17" s="122">
        <f>INDEX('[3]5+ Awards at Level 5 &amp; Level 6'!$A$2:$G$35,MATCH($A17,'[3]5+ Awards at Level 5 &amp; Level 6'!$A$2:$A$35,0),MATCH(DS$1,'[3]5+ Awards at Level 5 &amp; Level 6'!$A$2:$G$2,0))</f>
        <v>43</v>
      </c>
      <c r="DT17" s="125">
        <f>INDEX('[8]Breadth and Depth cohort'!$X$1:$AH$36,MATCH($A17,'[8]Breadth and Depth cohort'!$X$1:$X$36,0),MATCH(DT$1,'[8]Breadth and Depth cohort'!$X$1:$AH$1,0))</f>
        <v>46</v>
      </c>
      <c r="DU17" s="125">
        <f>INDEX('[9]Breadth and Depth cohort'!$U$1:$AC$36,MATCH($A17,'[9]Breadth and Depth cohort'!$U$1:$U$36,0),MATCH(DU$1,'[9]Breadth and Depth cohort'!$U$1:$AC$1,0))</f>
        <v>48</v>
      </c>
      <c r="DV17" s="125">
        <f>INDEX([10]Extraction!$G$3:$Q$36,MATCH($A17,[10]Extraction!$Q$3:$Q$36,0),MATCH(DV$1,[10]Extraction!$G$3:$Q$3,0))</f>
        <v>49</v>
      </c>
      <c r="DW17" s="125">
        <f>INDEX([10]Extraction!$G$3:$Q$36,MATCH($A17,[10]Extraction!$Q$3:$Q$36,0),MATCH(DW$1,[10]Extraction!$G$3:$Q$3,0))</f>
        <v>50</v>
      </c>
      <c r="DX17" s="125">
        <f>INDEX([10]Extraction!$G$3:$Q$36,MATCH($A17,[10]Extraction!$Q$3:$Q$36,0),MATCH(DX$1,[10]Extraction!$G$3:$Q$3,0))</f>
        <v>52</v>
      </c>
      <c r="DY17" s="125">
        <f>INDEX([10]Extraction!$G$3:$Q$36,MATCH($A17,[10]Extraction!$Q$3:$Q$36,0),MATCH(DY$1,[10]Extraction!$G$3:$Q$3,0))</f>
        <v>56</v>
      </c>
      <c r="DZ17" s="241">
        <f>INDEX('[11]1920 Collected Indicators'!$A$3:$CV$36,MATCH($A17,'[11]1920 Collected Indicators'!$A$3:$A$36,0),MATCH(DZ$1,'[11]1920 Collected Indicators'!$A$3:$CV$3,0))</f>
        <v>58</v>
      </c>
      <c r="EA17" s="119">
        <v>17</v>
      </c>
      <c r="EB17" s="122">
        <f>INDEX('[3]5+ Awards at Level 5 &amp; Level 6'!$I$2:$M$35,MATCH($A17,'[3]5+ Awards at Level 5 &amp; Level 6'!$A$2:$A$35,0),MATCH(EB$1,'[3]5+ Awards at Level 5 &amp; Level 6'!$I$2:$M$2,0))</f>
        <v>19</v>
      </c>
      <c r="EC17" s="125">
        <f>INDEX('[8]Breadth and Depth cohort'!$X$1:$AH$36,MATCH($A17,'[8]Breadth and Depth cohort'!$X$1:$X$36,0),MATCH(EC$1,'[8]Breadth and Depth cohort'!$X$1:$AH$1,0))</f>
        <v>23</v>
      </c>
      <c r="ED17" s="125">
        <f>INDEX('[9]Breadth and Depth cohort'!$U$1:$AC$36,MATCH($A17,'[9]Breadth and Depth cohort'!$U$1:$U$36,0),MATCH(ED$1,'[9]Breadth and Depth cohort'!$U$1:$AC$1,0))</f>
        <v>22</v>
      </c>
      <c r="EE17" s="125">
        <f>INDEX([10]Extraction!$G$3:$Q$36,MATCH($A17,[10]Extraction!$Q$3:$Q$36,0),MATCH(EE$1,[10]Extraction!$G$3:$Q$3,0))</f>
        <v>23</v>
      </c>
      <c r="EF17" s="125">
        <f>INDEX([10]Extraction!$G$3:$Q$36,MATCH($A17,[10]Extraction!$Q$3:$Q$36,0),MATCH(EF$1,[10]Extraction!$G$3:$Q$3,0))</f>
        <v>24</v>
      </c>
      <c r="EG17" s="125">
        <f>INDEX([10]Extraction!$G$3:$Q$36,MATCH($A17,[10]Extraction!$Q$3:$Q$36,0),MATCH(EG$1,[10]Extraction!$G$3:$Q$3,0))</f>
        <v>26</v>
      </c>
      <c r="EH17" s="120">
        <f>INDEX([10]Extraction!$G$3:$Q$36,MATCH($A17,[10]Extraction!$Q$3:$Q$36,0),MATCH(EH$1,[10]Extraction!$G$3:$Q$3,0))</f>
        <v>29</v>
      </c>
      <c r="EI17" s="126">
        <f>INDEX('[11]1920 Collected Indicators'!$A$3:$CV$36,MATCH($A17,'[11]1920 Collected Indicators'!$A$3:$A$36,0),MATCH(EI$1,'[11]1920 Collected Indicators'!$A$3:$CV$3,0))</f>
        <v>31</v>
      </c>
      <c r="EJ17" s="127">
        <v>28</v>
      </c>
      <c r="EK17" s="122">
        <f>INDEX('[3]Deprived 5+ Awards'!$A$2:$K$35,MATCH($A17,'[3]Deprived 5+ Awards'!$A$2:$A$35,0),MATCH(EK$1,'[3]Deprived 5+ Awards'!$A$2:$K$2,0))</f>
        <v>33</v>
      </c>
      <c r="EL17" s="125">
        <f>INDEX('[12]2014'!$S$1:$U$35,MATCH($A17,'[12]2014'!$S$1:$S$35,0),MATCH(EL$1,'[12]2014'!$S$1:$U$1,0))</f>
        <v>37</v>
      </c>
      <c r="EM17" s="125">
        <f>INDEX('[12]2015'!$S$1:$U$35,MATCH($A17,'[12]2015'!$S$1:$S$35,0),MATCH(EM$1,'[12]2015'!$S$1:$U$1,0))</f>
        <v>39</v>
      </c>
      <c r="EN17" s="125">
        <f>INDEX([13]Extraction!$B$2:$L$35,MATCH($A17,[13]Extraction!$L$2:$L$35,0),MATCH(EN$1,[13]Extraction!$B$2:$L$2,0))</f>
        <v>41</v>
      </c>
      <c r="EO17" s="125">
        <f>INDEX([13]Extraction!$B$2:$L$35,MATCH($A17,[13]Extraction!$L$2:$L$35,0),MATCH(EO$1,[13]Extraction!$B$2:$L$2,0))</f>
        <v>42</v>
      </c>
      <c r="EP17" s="122">
        <f>INDEX([13]Extraction!$B$2:$L$35,MATCH($A17,[13]Extraction!$L$2:$L$35,0),MATCH(EP$1,[13]Extraction!$B$2:$L$2,0))</f>
        <v>43</v>
      </c>
      <c r="EQ17" s="122">
        <f>INDEX([13]Extraction!$B$2:$L$35,MATCH($A17,[13]Extraction!$L$2:$L$35,0),MATCH(EQ$1,[13]Extraction!$B$2:$L$2,0))</f>
        <v>49</v>
      </c>
      <c r="ER17" s="337">
        <f>INDEX('[11]1920 Collected Indicators'!$A$3:$CV$36,MATCH($A17,'[11]1920 Collected Indicators'!$A$3:$A$36,0),MATCH(ER$1,'[11]1920 Collected Indicators'!$A$3:$CV$3,0))</f>
        <v>50</v>
      </c>
      <c r="ES17" s="124">
        <v>10</v>
      </c>
      <c r="ET17" s="122">
        <f>INDEX('[3]Deprived 5+ Awards'!$A$2:$K$35,MATCH($A17,'[3]Deprived 5+ Awards'!$A$2:$A$35,0),MATCH(ET$1,'[3]Deprived 5+ Awards'!$A$2:$K$2,0))</f>
        <v>11</v>
      </c>
      <c r="EU17" s="125">
        <f>INDEX('[12]2014'!$S$1:$U$35,MATCH($A17,'[12]2014'!$S$1:$S$35,0),MATCH(EU$1,'[12]2014'!$S$1:$U$1,0))</f>
        <v>15</v>
      </c>
      <c r="EV17" s="125">
        <f>INDEX('[12]2015'!$S$1:$U$35,MATCH($A17,'[12]2015'!$S$1:$S$35,0),MATCH(EV$1,'[12]2015'!$S$1:$U$1,0))</f>
        <v>15</v>
      </c>
      <c r="EW17" s="125">
        <f>INDEX([13]Extraction!$B$2:$L$35,MATCH($A17,[13]Extraction!$L$2:$L$35,0),MATCH(EW$1,[13]Extraction!$B$2:$L$2,0))</f>
        <v>16</v>
      </c>
      <c r="EX17" s="125">
        <f>INDEX([13]Extraction!$B$2:$L$35,MATCH($A17,[13]Extraction!$L$2:$L$35,0),MATCH(EX$1,[13]Extraction!$B$2:$L$2,0))</f>
        <v>17</v>
      </c>
      <c r="EY17" s="122">
        <f>INDEX([13]Extraction!$B$2:$L$35,MATCH($A17,[13]Extraction!$L$2:$L$35,0),MATCH(EY$1,[13]Extraction!$B$2:$L$2,0))</f>
        <v>18</v>
      </c>
      <c r="EZ17" s="122">
        <f>INDEX([13]Extraction!$B$2:$L$35,MATCH($A17,[13]Extraction!$L$2:$L$35,0),MATCH(EZ$1,[13]Extraction!$B$2:$L$2,0))</f>
        <v>21</v>
      </c>
      <c r="FA17" s="340">
        <f>INDEX('[11]1920 Collected Indicators'!$A$3:$CV$36,MATCH($A17,'[11]1920 Collected Indicators'!$A$3:$A$36,0),MATCH(FA$1,'[11]1920 Collected Indicators'!$A$3:$CV$3,0))</f>
        <v>24</v>
      </c>
      <c r="FB17" s="119">
        <v>3430.1787424194063</v>
      </c>
      <c r="FC17" s="87">
        <v>42987</v>
      </c>
      <c r="FD17" s="87">
        <v>241</v>
      </c>
      <c r="FE17" s="88">
        <v>3355.1523947750366</v>
      </c>
      <c r="FF17" s="87">
        <v>46234</v>
      </c>
      <c r="FG17" s="87">
        <v>265</v>
      </c>
      <c r="FH17" s="88">
        <v>3368.6016585644838</v>
      </c>
      <c r="FI17" s="87">
        <v>47120</v>
      </c>
      <c r="FJ17" s="87">
        <v>269</v>
      </c>
      <c r="FK17" s="88">
        <v>3275.4018369690011</v>
      </c>
      <c r="FL17" s="87">
        <v>45646</v>
      </c>
      <c r="FM17" s="87">
        <v>268</v>
      </c>
      <c r="FN17" s="88">
        <v>3144.7811447811446</v>
      </c>
      <c r="FO17" s="39">
        <v>48568</v>
      </c>
      <c r="FP17" s="39">
        <v>297</v>
      </c>
      <c r="FQ17" s="88">
        <v>3465.6928437416241</v>
      </c>
      <c r="FR17" s="87">
        <v>51722</v>
      </c>
      <c r="FS17" s="87">
        <v>287</v>
      </c>
      <c r="FT17" s="88">
        <f>((FU17*1000)/FV17)/52</f>
        <v>4610.0795755968174</v>
      </c>
      <c r="FU17" s="87">
        <f>INDEX('[2]All Previous Years'!$A$1:$EX$34,MATCH($A17,'[2]All Previous Years'!$A$1:$A$34,0),MATCH(FU$1,'[2]All Previous Years'!$A$1:$EX$1,0))</f>
        <v>55616</v>
      </c>
      <c r="FV17" s="88">
        <f>INDEX('[3]Raw data 16-17'!$B$2:$XA$34,MATCH($A17,'[3]Raw data 16-17'!$A$2:$A$34,0),MATCH(FV$1,'[3]Raw data 16-17'!$B$1:$GU$1,0))</f>
        <v>232</v>
      </c>
      <c r="FW17" s="88" t="e">
        <f t="shared" si="33"/>
        <v>#VALUE!</v>
      </c>
      <c r="FX17" s="39">
        <f>INDEX([4]Sheet1!$A$1:$CJ$34, MATCH($A17, [4]Sheet1!$A$1:$A$34, 0), MATCH(FX$1, [4]Sheet1!$A$1:$CJ$1, 0))</f>
        <v>54412</v>
      </c>
      <c r="FY17" s="39" t="str">
        <f>INDEX('[5]Finance Indicators'!$A$2:$BO$35,MATCH($A17,'[5]Finance Indicators'!$A$2:$A$35,0),MATCH(FY$1,'[5]Finance Indicators'!$A$2:$BO$2,0))</f>
        <v>N/A</v>
      </c>
      <c r="FZ17" s="132">
        <f>INDEX('[6]Finance Indicators'!$B$3:$BO$35,MATCH($A17,'[6]Finance Indicators'!$A$3:$A$35,0),MATCH(FZ$1,'[6]Finance Indicators'!$B$2:$BO$2,0))</f>
        <v>5771.875</v>
      </c>
      <c r="GA17" s="132">
        <f>INDEX('[6]Finance Indicators'!$B$3:$BO$35,MATCH($A17,'[6]Finance Indicators'!$A$3:$A$35,0),MATCH(GA$1,'[6]Finance Indicators'!$B$2:$BO$2,0))</f>
        <v>48022</v>
      </c>
      <c r="GB17" s="132">
        <f>INDEX('[6]Finance Indicators'!$B$3:$BO$35,MATCH($A17,'[6]Finance Indicators'!$A$3:$A$35,0),MATCH(GB$1,'[6]Finance Indicators'!$B$2:$BO$2,0))</f>
        <v>160</v>
      </c>
      <c r="GC17" s="132" t="str">
        <f t="array" ref="GC17">INDEX('[7]Finance Indicators'!$A$2:$BO$35,MATCH($A17,'[7]Finance Indicators'!$A$2:$A$35,0),MATCH(GC$1,'[7]Finance Indicators'!$A$2:$BO$2,0))</f>
        <v>dna</v>
      </c>
      <c r="GD17" s="132">
        <f t="array" ref="GD17">INDEX('[7]Finance Indicators'!$A$2:$BO$35,MATCH($A17,'[7]Finance Indicators'!$A$2:$A$35,0),MATCH(GD$1,'[7]Finance Indicators'!$A$2:$BO$2,0))</f>
        <v>46469</v>
      </c>
      <c r="GE17" s="238" t="str">
        <f t="array" ref="GE17">INDEX('[7]Finance Indicators'!$A$2:$BO$35,MATCH($A17,'[7]Finance Indicators'!$A$2:$A$35,0),MATCH(GE$1,'[7]Finance Indicators'!$A$2:$BO$2,0))</f>
        <v>dna</v>
      </c>
      <c r="GF17" s="128">
        <f>(FB17*100)/Deflators!$B$2</f>
        <v>4040.8311691110534</v>
      </c>
      <c r="GG17" s="125">
        <f>(FE17*100)/Deflators!$B$3</f>
        <v>3893.418471864989</v>
      </c>
      <c r="GH17" s="125">
        <f>(FH17*100)/Deflators!$B$4</f>
        <v>3830.7021294689166</v>
      </c>
      <c r="GI17" s="125">
        <f>(FK17*100)/Deflators!$B$5</f>
        <v>3658.7276472536805</v>
      </c>
      <c r="GJ17" s="125">
        <f>(FN17*100)/Deflators!$B$6</f>
        <v>3465.041026716438</v>
      </c>
      <c r="GK17" s="125">
        <f>(FQ17*100)/Deflators!$B$7</f>
        <v>3787.7273138268388</v>
      </c>
      <c r="GL17" s="125">
        <f>(FT17*100)/Deflators!$B$8</f>
        <v>4916.7678894704241</v>
      </c>
      <c r="GM17" s="125" t="str">
        <f>IFERROR((FW17*100)/Deflators!$B$9,"dna")</f>
        <v>dna</v>
      </c>
      <c r="GN17" s="125">
        <f>IFERROR((FZ17*100)/Deflators!$B$10,"dna")</f>
        <v>5912.8900362520662</v>
      </c>
      <c r="GO17" s="125" t="str">
        <f>IFERROR((GC17*100)/Deflators!$B$11,"dna")</f>
        <v>dna</v>
      </c>
      <c r="GP17" s="121">
        <v>182.54511978419578</v>
      </c>
      <c r="GQ17" s="87">
        <v>34106</v>
      </c>
      <c r="GR17" s="87">
        <v>3593</v>
      </c>
      <c r="GS17" s="88">
        <v>208.05201992252353</v>
      </c>
      <c r="GT17" s="87">
        <v>37595</v>
      </c>
      <c r="GU17" s="87">
        <v>3475</v>
      </c>
      <c r="GV17" s="88">
        <v>241.53959109906248</v>
      </c>
      <c r="GW17" s="87">
        <v>42767</v>
      </c>
      <c r="GX17" s="87">
        <v>3405</v>
      </c>
      <c r="GY17" s="88">
        <v>244.25929447561091</v>
      </c>
      <c r="GZ17" s="87">
        <v>41102</v>
      </c>
      <c r="HA17" s="87">
        <v>3236</v>
      </c>
      <c r="HB17" s="88">
        <v>264.29489238676518</v>
      </c>
      <c r="HC17" s="87">
        <v>42783</v>
      </c>
      <c r="HD17" s="87">
        <v>3113</v>
      </c>
      <c r="HE17" s="88">
        <v>278.80458417538563</v>
      </c>
      <c r="HF17" s="87">
        <v>43595</v>
      </c>
      <c r="HG17" s="87">
        <v>3007</v>
      </c>
      <c r="HH17" s="88">
        <f t="shared" si="34"/>
        <v>351.25981917889436</v>
      </c>
      <c r="HI17" s="87">
        <f>INDEX('[2]All Previous Years'!$A$1:$EX$34,MATCH($A17,'[2]All Previous Years'!$A$1:$A$34,0),MATCH(HI$1,'[2]All Previous Years'!$A$1:$EX$1,0))</f>
        <v>47399</v>
      </c>
      <c r="HJ17" s="32">
        <f>INDEX('[3]Raw data 16-17'!$B$2:$XA$34,MATCH($A17,'[3]Raw data 16-17'!$A$2:$A$34,0),MATCH(HJ$1,'[3]Raw data 16-17'!$B$1:$GU$1,0))</f>
        <v>2595</v>
      </c>
      <c r="HK17" s="88" t="str">
        <f t="shared" si="35"/>
        <v>dna</v>
      </c>
      <c r="HL17" s="32">
        <f>INDEX([4]Sheet1!$A$1:$CJ$34, MATCH($A17, [4]Sheet1!$A$1:$A$34, 0), MATCH(HL$1, [4]Sheet1!$A$1:$CJ$1, 0))</f>
        <v>45586</v>
      </c>
      <c r="HM17" s="32" t="str">
        <f>INDEX('[5]Finance Indicators'!$A$2:$BO$35,MATCH($A17,'[5]Finance Indicators'!$A$2:$A$35,0),MATCH(HM$1,'[5]Finance Indicators'!$A$2:$BO$2,0))</f>
        <v>n/a</v>
      </c>
      <c r="HN17" s="132">
        <f>INDEX('[6]Finance Indicators'!$B$3:$BO$35,MATCH($A17,'[6]Finance Indicators'!$A$3:$A$35,0),MATCH(HN$1,'[6]Finance Indicators'!$B$2:$BO$2,0))</f>
        <v>372.66431583539332</v>
      </c>
      <c r="HO17" s="132">
        <f>INDEX('[6]Finance Indicators'!$B$3:$BO$35,MATCH($A17,'[6]Finance Indicators'!$A$3:$A$35,0),MATCH(HO$1,'[6]Finance Indicators'!$B$2:$BO$2,0))</f>
        <v>41005</v>
      </c>
      <c r="HP17" s="132">
        <f>INDEX('[6]Finance Indicators'!$B$3:$BO$35,MATCH($A17,'[6]Finance Indicators'!$A$3:$A$35,0),MATCH(HP$1,'[6]Finance Indicators'!$B$2:$BO$2,0))</f>
        <v>2116</v>
      </c>
      <c r="HQ17" s="132" t="str">
        <f t="array" ref="HQ17">INDEX('[7]Finance Indicators'!$A$2:$BO$35,MATCH($A17,'[7]Finance Indicators'!$A$2:$A$35,0),MATCH(HQ$1,'[7]Finance Indicators'!$A$2:$BO$2,0))</f>
        <v>dna</v>
      </c>
      <c r="HR17" s="238">
        <f t="array" ref="HR17">INDEX('[7]Finance Indicators'!$A$2:$BO$35,MATCH($A17,'[7]Finance Indicators'!$A$2:$A$35,0),MATCH(HR$1,'[7]Finance Indicators'!$A$2:$BO$2,0))</f>
        <v>40499</v>
      </c>
      <c r="HS17" s="238" t="str">
        <f t="array" ref="HS17">INDEX('[7]Finance Indicators'!$A$2:$BO$35,MATCH($A17,'[7]Finance Indicators'!$A$2:$A$35,0),MATCH(HS$1,'[7]Finance Indicators'!$A$2:$BO$2,0))</f>
        <v>dna</v>
      </c>
      <c r="HT17" s="128">
        <f>(GP17*100)/Deflators!$B$2</f>
        <v>215.04244098743791</v>
      </c>
      <c r="HU17" s="125">
        <f>(GS17*100)/Deflators!$B$3</f>
        <v>241.42974212934038</v>
      </c>
      <c r="HV17" s="125">
        <f>(GV17*100)/Deflators!$B$4</f>
        <v>274.67368355109357</v>
      </c>
      <c r="HW17" s="125">
        <f>(GY17*100)/Deflators!$B$5</f>
        <v>272.84537234783687</v>
      </c>
      <c r="HX17" s="125">
        <f>(HB17*100)/Deflators!$B$6</f>
        <v>291.21029512388537</v>
      </c>
      <c r="HY17" s="125">
        <f>(HE17*100)/Deflators!$B$7</f>
        <v>304.71129044463368</v>
      </c>
      <c r="HZ17" s="125">
        <f>(HH17*100)/Deflators!$B$8</f>
        <v>374.62758971495435</v>
      </c>
      <c r="IA17" s="125" t="str">
        <f>IFERROR((HK17*100)/Deflators!$B$9,"dna")</f>
        <v>dna</v>
      </c>
      <c r="IB17" s="125">
        <f>IFERROR((HN17*100)/Deflators!$B$10,"dna")</f>
        <v>381.76902998935191</v>
      </c>
      <c r="IC17" s="125" t="str">
        <f>IFERROR((HQ17*100)/Deflators!$B$11,"dna")</f>
        <v>dna</v>
      </c>
      <c r="ID17" s="121">
        <v>93.714136671883153</v>
      </c>
      <c r="IE17" s="88">
        <v>92.914438502673804</v>
      </c>
      <c r="IF17" s="88">
        <v>92.678279804028307</v>
      </c>
      <c r="IG17" s="88">
        <v>92.351598173515981</v>
      </c>
      <c r="IH17" s="88">
        <v>91.290322580645167</v>
      </c>
      <c r="II17" s="88">
        <v>91.287188828172432</v>
      </c>
      <c r="IJ17" s="88">
        <f>INDEX('[3]Raw data 16-17'!$B$2:$XA$34,MATCH($A17,'[3]Raw data 16-17'!$A$2:$A$34,0),MATCH(IJ$1,'[3]Raw data 16-17'!$B$1:$GU$1,0))</f>
        <v>91.793420587194902</v>
      </c>
      <c r="IK17" s="88" t="str">
        <f>INDEX('[14]1718 Collected Indicators'!$A$3:$CH$36,MATCH($A17,'[14]1718 Collected Indicators'!$A$3:$A$36,0),MATCH(IK$1,'[14]1718 Collected Indicators'!$A$3:$CH$3,0))</f>
        <v>n/a</v>
      </c>
      <c r="IL17" s="120">
        <f>INDEX('[15]1819 Collected Indicators'!$A$3:$CV$36,MATCH($A17,'[15]1819 Collected Indicators'!$A$3:$A$36,0),MATCH(IL$1,'[15]1819 Collected Indicators'!$A$3:$CV$3,0))</f>
        <v>92.970123022847091</v>
      </c>
      <c r="IM17" s="120" t="str">
        <f>INDEX('[11]1920 Collected Indicators'!$A$3:$CV$36,MATCH($A17,'[11]1920 Collected Indicators'!$A$3:$A$36,0),MATCH(IM$1,'[11]1920 Collected Indicators'!$A$3:$CV$3,0))</f>
        <v>dna</v>
      </c>
      <c r="IN17" s="119">
        <v>80.333333333333329</v>
      </c>
      <c r="IO17" s="88">
        <v>76</v>
      </c>
      <c r="IP17" s="88">
        <v>72</v>
      </c>
      <c r="IQ17" s="88">
        <f>INDEX('[16]Raw Data'!$B$2:$BS$34,MATCH($A17,'[16]Raw Data'!$A$2:$A$34,0),MATCH(IQ$1,'[16]Raw Data'!$B$1:$BS$1,0))</f>
        <v>65.333333333333329</v>
      </c>
      <c r="IR17" s="88">
        <f t="shared" si="1"/>
        <v>62.666666666666664</v>
      </c>
      <c r="IS17" s="120">
        <f t="shared" si="1"/>
        <v>62.833333333333336</v>
      </c>
      <c r="IT17" s="120">
        <f t="shared" si="1"/>
        <v>66.5</v>
      </c>
      <c r="IU17" s="119">
        <v>87.9</v>
      </c>
      <c r="IV17" s="88">
        <v>89.4</v>
      </c>
      <c r="IW17" s="88">
        <v>89.8</v>
      </c>
      <c r="IX17" s="88">
        <v>90.3</v>
      </c>
      <c r="IY17" s="88">
        <v>89.9</v>
      </c>
      <c r="IZ17" s="88">
        <f>INDEX('[3]Raw data 16-17'!$B$2:$BV$34,MATCH($A17,'[3]Raw data 16-17'!$A$2:$A$34,0),MATCH(IZ$1,'[3]Raw data 16-17'!$B$1:$BV$1,0))</f>
        <v>91.9</v>
      </c>
      <c r="JA17" s="88">
        <f>INDEX('[14]1718 Collected Indicators'!$A$3:$CH$36,MATCH($A17,'[14]1718 Collected Indicators'!$A$3:$A$36,0),MATCH(JA$1,'[14]1718 Collected Indicators'!$A$3:$CH$3,0))</f>
        <v>92.3</v>
      </c>
      <c r="JB17" s="120">
        <f>INDEX('[15]1819 Collected Indicators'!$A$3:$CV$36,MATCH($A17,'[15]1819 Collected Indicators'!$A$3:$A$36,0),MATCH(JB$1,'[15]1819 Collected Indicators'!$A$3:$CV$3,0))</f>
        <v>94.623161764705884</v>
      </c>
      <c r="JC17" s="120" t="str">
        <f>INDEX('[11]1920 Collected Indicators'!$A$3:$CV$36,MATCH($A17,'[11]1920 Collected Indicators'!$A$3:$A$36,0),MATCH(JC$1,'[11]1920 Collected Indicators'!$A$3:$CV$3,0))</f>
        <v>dna</v>
      </c>
      <c r="JD17" s="119">
        <v>600.4</v>
      </c>
      <c r="JE17" s="88">
        <v>657.71</v>
      </c>
      <c r="JF17" s="88">
        <f>INDEX('[17]Cohort Attainment'!$O$40:$BR$75,MATCH($A17,'[17]Cohort Attainment'!$O$40:$O$75,0),MATCH(JF$1,'[17]Cohort Attainment'!$O$40:$BR$40,0))</f>
        <v>706.64</v>
      </c>
      <c r="JG17" s="88">
        <f>INDEX('[18]Cohort Attainment'!$Q$40:$AQ$72,MATCH($A17,'[18]Cohort Attainment'!$O$40:$O$72,0),MATCH(JG$1,'[18]Cohort Attainment'!$Q$39:$AO$39,0))</f>
        <v>726.14</v>
      </c>
      <c r="JH17" s="88">
        <f>INDEX('[19]Cohort Attainment'!$BP$3:$BU$36,MATCH($A17,'[19]Cohort Attainment'!$BU$3:$BU$36,0),MATCH(JH$1,'[19]Cohort Attainment'!$BP$36:$BU$36,0))</f>
        <v>739.14</v>
      </c>
      <c r="JI17" s="88">
        <f>INDEX('[19]Cohort Attainment'!$BP$3:$BU$36,MATCH($A17,'[19]Cohort Attainment'!$BU$3:$BU$36,0),MATCH(JI$1,'[19]Cohort Attainment'!$BP$36:$BU$36,0))</f>
        <v>750.43</v>
      </c>
      <c r="JJ17" s="88">
        <f>INDEX('[19]Cohort Attainment'!$BP$3:$BU$36,MATCH($A17,'[19]Cohort Attainment'!$BU$3:$BU$36,0),MATCH(JJ$1,'[19]Cohort Attainment'!$BP$36:$BU$36,0))</f>
        <v>777.63</v>
      </c>
      <c r="JK17" s="88">
        <f>INDEX('[19]Cohort Attainment'!$BP$3:$BU$36,MATCH($A17,'[19]Cohort Attainment'!$BU$3:$BU$36,0),MATCH(JK$1,'[19]Cohort Attainment'!$BP$36:$BU$36,0))</f>
        <v>784.33</v>
      </c>
      <c r="JL17" s="126">
        <f>INDEX('[11]1920 Collected Indicators'!$A$3:$CV$36,MATCH($A17,'[11]1920 Collected Indicators'!$A$3:$A$36,0),MATCH(JL$1,'[11]1920 Collected Indicators'!$A$3:$CV$3,0))</f>
        <v>819.07</v>
      </c>
      <c r="JM17" s="121">
        <v>470</v>
      </c>
      <c r="JN17" s="88">
        <v>530</v>
      </c>
      <c r="JO17" s="88">
        <f>INDEX('[17]Cohort Attainment'!$O$40:$BR$75,MATCH($A17,'[17]Cohort Attainment'!$O$40:$O$75,0),MATCH(JO$1,'[17]Cohort Attainment'!$O$40:$BR$40,0))</f>
        <v>589</v>
      </c>
      <c r="JP17" s="88">
        <f>INDEX('[18]Cohort Attainment'!$Q$40:$AQ$72,MATCH($A17,'[18]Cohort Attainment'!$O$40:$O$72,0),MATCH(JP$1,'[18]Cohort Attainment'!$Q$39:$AO$39,0))</f>
        <v>611</v>
      </c>
      <c r="JQ17" s="88">
        <f>INDEX('[19]Cohort Attainment'!$P$3:$AO$36,MATCH($A17,'[19]Cohort Attainment'!$AO$3:$AO$36,0),MATCH(JQ$1,'[19]Cohort Attainment'!$P$36:$AO$36,0))</f>
        <v>633</v>
      </c>
      <c r="JR17" s="88">
        <f>INDEX('[19]Cohort Attainment'!$P$3:$AO$36,MATCH($A17,'[19]Cohort Attainment'!$AO$3:$AO$36,0),MATCH(JR$1,'[19]Cohort Attainment'!$P$36:$AO$36,0))</f>
        <v>645</v>
      </c>
      <c r="JS17" s="88">
        <f>INDEX('[19]Cohort Attainment'!$P$3:$AO$36,MATCH($A17,'[19]Cohort Attainment'!$AO$3:$AO$36,0),MATCH(JS$1,'[19]Cohort Attainment'!$P$36:$AO$36,0))</f>
        <v>653</v>
      </c>
      <c r="JT17" s="120">
        <f>INDEX('[19]Cohort Attainment'!$P$3:$AO$36,MATCH($A17,'[19]Cohort Attainment'!$AO$3:$AO$36,0),MATCH(JT$1,'[19]Cohort Attainment'!$P$36:$AO$36,0))</f>
        <v>674</v>
      </c>
      <c r="JU17" s="120">
        <f>INDEX('[11]1920 Collected Indicators'!$A$3:$CV$36,MATCH($A17,'[11]1920 Collected Indicators'!$A$3:$A$36,0),MATCH(JU$1,'[11]1920 Collected Indicators'!$A$3:$CV$3,0))</f>
        <v>701</v>
      </c>
      <c r="JV17" s="119">
        <v>634</v>
      </c>
      <c r="JW17" s="88">
        <v>675</v>
      </c>
      <c r="JX17" s="88">
        <f>INDEX('[17]Cohort Attainment'!$O$40:$BR$75,MATCH($A17,'[17]Cohort Attainment'!$O$40:$O$75,0),MATCH(JX$1,'[17]Cohort Attainment'!$O$40:$BR$40,0))</f>
        <v>770</v>
      </c>
      <c r="JY17" s="88">
        <f>INDEX('[18]Cohort Attainment'!$Q$40:$AQ$72,MATCH($A17,'[18]Cohort Attainment'!$O$40:$O$72,0),MATCH(JY$1,'[18]Cohort Attainment'!$Q$39:$AO$39,0))</f>
        <v>770</v>
      </c>
      <c r="JZ17" s="88">
        <f>INDEX('[19]Cohort Attainment'!$P$3:$AO$36,MATCH($A17,'[19]Cohort Attainment'!$AO$3:$AO$36,0),MATCH(JZ$1,'[19]Cohort Attainment'!$P$36:$AO$36,0))</f>
        <v>773</v>
      </c>
      <c r="KA17" s="88">
        <f>INDEX('[19]Cohort Attainment'!$P$3:$AO$36,MATCH($A17,'[19]Cohort Attainment'!$AO$3:$AO$36,0),MATCH(KA$1,'[19]Cohort Attainment'!$P$36:$AO$36,0))</f>
        <v>787</v>
      </c>
      <c r="KB17" s="88">
        <f>INDEX('[19]Cohort Attainment'!$P$3:$AO$36,MATCH($A17,'[19]Cohort Attainment'!$AO$3:$AO$36,0),MATCH(KB$1,'[19]Cohort Attainment'!$P$36:$AO$36,0))</f>
        <v>789</v>
      </c>
      <c r="KC17" s="120">
        <f>INDEX('[19]Cohort Attainment'!$P$3:$AO$36,MATCH($A17,'[19]Cohort Attainment'!$AO$3:$AO$36,0),MATCH(KC$1,'[19]Cohort Attainment'!$P$36:$AO$36,0))</f>
        <v>789</v>
      </c>
      <c r="KD17" s="120">
        <f>INDEX('[11]1920 Collected Indicators'!$A$3:$CV$36,MATCH($A17,'[11]1920 Collected Indicators'!$A$3:$A$36,0),MATCH(KD$1,'[11]1920 Collected Indicators'!$A$3:$CV$3,0))</f>
        <v>805</v>
      </c>
      <c r="KE17" s="119">
        <v>756</v>
      </c>
      <c r="KF17" s="88">
        <v>797</v>
      </c>
      <c r="KG17" s="88">
        <f>INDEX('[17]Cohort Attainment'!$O$40:$BR$75,MATCH($A17,'[17]Cohort Attainment'!$O$40:$O$75,0),MATCH(KG$1,'[17]Cohort Attainment'!$O$40:$BR$40,0))</f>
        <v>817</v>
      </c>
      <c r="KH17" s="88">
        <f>INDEX('[18]Cohort Attainment'!$Q$40:$AQ$72,MATCH($A17,'[18]Cohort Attainment'!$O$40:$O$72,0),MATCH(KH$1,'[18]Cohort Attainment'!$Q$39:$AO$39,0))</f>
        <v>830</v>
      </c>
      <c r="KI17" s="88">
        <f>INDEX('[19]Cohort Attainment'!$P$3:$AO$36,MATCH($A17,'[19]Cohort Attainment'!$AO$3:$AO$36,0),MATCH(KI$1,'[19]Cohort Attainment'!$P$36:$AO$36,0))</f>
        <v>846</v>
      </c>
      <c r="KJ17" s="88">
        <f>INDEX('[19]Cohort Attainment'!$P$3:$AO$36,MATCH($A17,'[19]Cohort Attainment'!$AO$3:$AO$36,0),MATCH(KJ$1,'[19]Cohort Attainment'!$P$36:$AO$36,0))</f>
        <v>898</v>
      </c>
      <c r="KK17" s="88">
        <f>INDEX('[19]Cohort Attainment'!$P$3:$AO$36,MATCH($A17,'[19]Cohort Attainment'!$AO$3:$AO$36,0),MATCH(KK$1,'[19]Cohort Attainment'!$P$36:$AO$36,0))</f>
        <v>917</v>
      </c>
      <c r="KL17" s="120">
        <f>INDEX('[19]Cohort Attainment'!$P$3:$AO$36,MATCH($A17,'[19]Cohort Attainment'!$AO$3:$AO$36,0),MATCH(KL$1,'[19]Cohort Attainment'!$P$36:$AO$36,0))</f>
        <v>905</v>
      </c>
      <c r="KM17" s="120">
        <f>INDEX('[11]1920 Collected Indicators'!$A$3:$CV$36,MATCH($A17,'[11]1920 Collected Indicators'!$A$3:$A$36,0),MATCH(KM$1,'[11]1920 Collected Indicators'!$A$3:$CV$3,0))</f>
        <v>989</v>
      </c>
      <c r="KN17" s="119">
        <v>894</v>
      </c>
      <c r="KO17" s="88">
        <v>922</v>
      </c>
      <c r="KP17" s="88">
        <f>INDEX('[17]Cohort Attainment'!$O$40:$BR$75,MATCH($A17,'[17]Cohort Attainment'!$O$40:$O$75,0),MATCH(KP$1,'[17]Cohort Attainment'!$O$40:$BR$40,0))</f>
        <v>1001</v>
      </c>
      <c r="KQ17" s="88">
        <f>INDEX('[18]Cohort Attainment'!$Q$40:$AQ$72,MATCH($A17,'[18]Cohort Attainment'!$O$40:$O$72,0),MATCH(KQ$1,'[18]Cohort Attainment'!$Q$39:$AO$39,0))</f>
        <v>983</v>
      </c>
      <c r="KR17" s="88">
        <f>INDEX('[19]Cohort Attainment'!$P$3:$AO$36,MATCH($A17,'[19]Cohort Attainment'!$AO$3:$AO$36,0),MATCH(KR$1,'[19]Cohort Attainment'!$P$36:$AO$36,0))</f>
        <v>930</v>
      </c>
      <c r="KS17" s="88">
        <f>INDEX('[19]Cohort Attainment'!$P$3:$AO$36,MATCH($A17,'[19]Cohort Attainment'!$AO$3:$AO$36,0),MATCH(KS$1,'[19]Cohort Attainment'!$P$36:$AO$36,0))</f>
        <v>990</v>
      </c>
      <c r="KT17" s="88">
        <f>INDEX('[19]Cohort Attainment'!$P$3:$AO$36,MATCH($A17,'[19]Cohort Attainment'!$AO$3:$AO$36,0),MATCH(KT$1,'[19]Cohort Attainment'!$P$36:$AO$36,0))</f>
        <v>1072</v>
      </c>
      <c r="KU17" s="120">
        <f>INDEX('[19]Cohort Attainment'!$P$3:$AO$36,MATCH($A17,'[19]Cohort Attainment'!$AO$3:$AO$36,0),MATCH(KU$1,'[19]Cohort Attainment'!$P$36:$AO$36,0))</f>
        <v>1043</v>
      </c>
      <c r="KV17" s="120">
        <f>INDEX('[11]1920 Collected Indicators'!$A$3:$CV$36,MATCH($A17,'[11]1920 Collected Indicators'!$A$3:$A$36,0),MATCH(KV$1,'[11]1920 Collected Indicators'!$A$3:$CV$3,0))</f>
        <v>1095</v>
      </c>
      <c r="KW17" s="119">
        <v>1066</v>
      </c>
      <c r="KX17" s="88">
        <v>1146</v>
      </c>
      <c r="KY17" s="88">
        <f>INDEX('[17]Cohort Attainment'!$O$40:$BR$75,MATCH($A17,'[17]Cohort Attainment'!$O$40:$O$75,0),MATCH(KY$1,'[17]Cohort Attainment'!$O$40:$BR$40,0))</f>
        <v>1137</v>
      </c>
      <c r="KZ17" s="88">
        <f>INDEX('[18]Cohort Attainment'!$Q$40:$AQ$72,MATCH($A17,'[18]Cohort Attainment'!$O$40:$O$72,0),MATCH(KZ$1,'[18]Cohort Attainment'!$Q$39:$AO$39,0))</f>
        <v>1192</v>
      </c>
      <c r="LA17" s="88">
        <f>INDEX('[19]Cohort Attainment'!$P$3:$AO$36,MATCH($A17,'[19]Cohort Attainment'!$AO$3:$AO$36,0),MATCH(LA$1,'[19]Cohort Attainment'!$P$36:$AO$36,0))</f>
        <v>1231</v>
      </c>
      <c r="LB17" s="88">
        <f>INDEX('[19]Cohort Attainment'!$P$3:$AO$36,MATCH($A17,'[19]Cohort Attainment'!$AO$3:$AO$36,0),MATCH(LB$1,'[19]Cohort Attainment'!$P$36:$AO$36,0))</f>
        <v>1241</v>
      </c>
      <c r="LC17" s="88">
        <f>INDEX('[19]Cohort Attainment'!$P$3:$AO$36,MATCH($A17,'[19]Cohort Attainment'!$AO$3:$AO$36,0),MATCH(LC$1,'[19]Cohort Attainment'!$P$36:$AO$36,0))</f>
        <v>1211</v>
      </c>
      <c r="LD17" s="120">
        <f>INDEX('[19]Cohort Attainment'!$P$3:$AO$36,MATCH($A17,'[19]Cohort Attainment'!$AO$3:$AO$36,0),MATCH(LD$1,'[19]Cohort Attainment'!$P$36:$AO$36,0))</f>
        <v>1233</v>
      </c>
      <c r="LE17" s="120">
        <f>INDEX('[11]1920 Collected Indicators'!$A$3:$CV$36,MATCH($A17,'[11]1920 Collected Indicators'!$A$3:$A$36,0),MATCH(LE$1,'[11]1920 Collected Indicators'!$A$3:$CV$3,0))</f>
        <v>1204</v>
      </c>
      <c r="LF17" s="119">
        <v>77.322677322677322</v>
      </c>
      <c r="LG17" s="88" t="str">
        <f>INDEX('[3]Raw data 16-17'!$B$2:$XA$34,MATCH($A17,'[3]Raw data 16-17'!$A$2:$A$34,0),MATCH(LG$1,'[3]Raw data 16-17'!$B$1:$GU$1,0))</f>
        <v>dna</v>
      </c>
      <c r="LH17" s="88" t="str">
        <f>INDEX('[14]1718 Collected Indicators'!$A$3:$CH$36,MATCH($A17,'[14]1718 Collected Indicators'!$A$3:$A$36,0),MATCH(LH$1,'[14]1718 Collected Indicators'!$A$3:$CH$3,0))</f>
        <v>dna</v>
      </c>
      <c r="LI17" s="120">
        <f>INDEX('[15]1819 Collected Indicators'!$A$3:$CV$36,MATCH($A17,'[15]1819 Collected Indicators'!$A$3:$A$36,0),MATCH(LI$1,'[15]1819 Collected Indicators'!$A$3:$CV$3,0))</f>
        <v>68.937503626999998</v>
      </c>
      <c r="LJ17" s="120" t="str">
        <f>INDEX('[11]1920 Collected Indicators'!$A$3:$CV$36,MATCH($A17,'[11]1920 Collected Indicators'!$A$3:$A$36,0),MATCH(LJ$1,'[11]1920 Collected Indicators'!$A$3:$CV$3,0))</f>
        <v>dna</v>
      </c>
      <c r="LK17" s="119">
        <v>73.603151862464173</v>
      </c>
      <c r="LL17" s="88" t="str">
        <f>INDEX('[3]Raw data 16-17'!$B$2:$XA$34,MATCH($A17,'[3]Raw data 16-17'!$A$2:$A$34,0),MATCH(LL$1,'[3]Raw data 16-17'!$B$1:$GU$1,0))</f>
        <v>dna</v>
      </c>
      <c r="LM17" s="88" t="str">
        <f>INDEX('[14]1718 Collected Indicators'!$A$3:$CH$36,MATCH($A17,'[14]1718 Collected Indicators'!$A$3:$A$36,0),MATCH(LM$1,'[14]1718 Collected Indicators'!$A$3:$CH$3,0))</f>
        <v>dna</v>
      </c>
      <c r="LN17" s="120">
        <f>INDEX('[15]1819 Collected Indicators'!$A$3:$CV$36,MATCH($A17,'[15]1819 Collected Indicators'!$A$3:$A$36,0),MATCH(LN$1,'[15]1819 Collected Indicators'!$A$3:$CV$3,0))</f>
        <v>77.074437391999993</v>
      </c>
      <c r="LO17" s="120" t="str">
        <f>INDEX('[11]1920 Collected Indicators'!$A$3:$CV$36,MATCH($A17,'[11]1920 Collected Indicators'!$A$3:$A$36,0),MATCH(LO$1,'[11]1920 Collected Indicators'!$A$3:$CV$3,0))</f>
        <v>dna</v>
      </c>
      <c r="LP17" s="119">
        <v>73.129921259842519</v>
      </c>
      <c r="LQ17" s="88" t="str">
        <f>INDEX('[3]Raw data 16-17'!$B$2:$XA$34,MATCH($A17,'[3]Raw data 16-17'!$A$2:$A$34,0),MATCH(LQ$1,'[3]Raw data 16-17'!$B$1:$GU$1,0))</f>
        <v>dna</v>
      </c>
      <c r="LR17" s="88" t="str">
        <f>INDEX('[14]1718 Collected Indicators'!$A$3:$CH$36,MATCH($A17,'[14]1718 Collected Indicators'!$A$3:$A$36,0),MATCH(LR$1,'[14]1718 Collected Indicators'!$A$3:$CH$3,0))</f>
        <v>dna</v>
      </c>
      <c r="LS17" s="120" t="e">
        <f>INDEX('[15]1819 Collected Indicators'!$A$3:$CV$36,MATCH($A17,'[15]1819 Collected Indicators'!$A$3:$A$36,0),MATCH(LS$1,'[15]1819 Collected Indicators'!$A$3:$CV$3,0))</f>
        <v>#N/A</v>
      </c>
      <c r="LT17" s="120" t="e">
        <f>INDEX('[11]1920 Collected Indicators'!$A$3:$CV$36,MATCH($A17,'[11]1920 Collected Indicators'!$A$3:$A$36,0),MATCH(LT$1,'[11]1920 Collected Indicators'!$A$3:$CV$3,0))</f>
        <v>#N/A</v>
      </c>
      <c r="LU17" s="119">
        <v>74.904182636227304</v>
      </c>
      <c r="LV17" s="88" t="str">
        <f>INDEX('[3]Raw data 16-17'!$B$2:$XA$34,MATCH($A17,'[3]Raw data 16-17'!$A$2:$A$34,0),MATCH(LV$1,'[3]Raw data 16-17'!$B$1:$GU$1,0))</f>
        <v>dna</v>
      </c>
      <c r="LW17" s="88" t="str">
        <f>INDEX('[14]1718 Collected Indicators'!$A$3:$CH$36,MATCH($A17,'[14]1718 Collected Indicators'!$A$3:$A$36,0),MATCH(LW$1,'[14]1718 Collected Indicators'!$A$3:$CH$3,0))</f>
        <v>dna</v>
      </c>
      <c r="LX17" s="120">
        <f>INDEX('[15]1819 Collected Indicators'!$A$3:$CV$36,MATCH($A17,'[15]1819 Collected Indicators'!$A$3:$A$36,0),MATCH(LX$1,'[15]1819 Collected Indicators'!$A$3:$CV$3,0))</f>
        <v>20.887890463000005</v>
      </c>
      <c r="LY17" s="120" t="str">
        <f>INDEX('[11]1920 Collected Indicators'!$A$3:$CV$36,MATCH($A17,'[11]1920 Collected Indicators'!$A$3:$A$36,0),MATCH(LY$1,'[11]1920 Collected Indicators'!$A$3:$CV$3,0))</f>
        <v>dna</v>
      </c>
      <c r="LZ17" s="119">
        <v>67.603868194842406</v>
      </c>
      <c r="MA17" s="88" t="str">
        <f>INDEX('[3]Raw data 16-17'!$B$2:$XA$34,MATCH($A17,'[3]Raw data 16-17'!$A$2:$A$34,0),MATCH(MA$1,'[3]Raw data 16-17'!$B$1:$GU$1,0))</f>
        <v>dna</v>
      </c>
      <c r="MB17" s="88" t="str">
        <f>INDEX('[14]1718 Collected Indicators'!$A$3:$CH$36,MATCH($A17,'[14]1718 Collected Indicators'!$A$3:$A$36,0),MATCH(MB$1,'[14]1718 Collected Indicators'!$A$3:$CH$3,0))</f>
        <v>dna</v>
      </c>
      <c r="MC17" s="120">
        <f>INDEX('[15]1819 Collected Indicators'!$A$3:$CV$36,MATCH($A17,'[15]1819 Collected Indicators'!$A$3:$A$36,0),MATCH(MC$1,'[15]1819 Collected Indicators'!$A$3:$CV$3,0))</f>
        <v>14.881238960000005</v>
      </c>
      <c r="MD17" s="120" t="str">
        <f>INDEX('[11]1920 Collected Indicators'!$A$3:$CV$36,MATCH($A17,'[11]1920 Collected Indicators'!$A$3:$A$36,0),MATCH(MD$1,'[11]1920 Collected Indicators'!$A$3:$CV$3,0))</f>
        <v>dna</v>
      </c>
      <c r="ME17" s="119">
        <v>66.181102362204726</v>
      </c>
      <c r="MF17" s="88" t="str">
        <f>INDEX('[3]Raw data 16-17'!$B$2:$XA$34,MATCH($A17,'[3]Raw data 16-17'!$A$2:$A$34,0),MATCH(MF$1,'[3]Raw data 16-17'!$B$1:$GU$1,0))</f>
        <v>dna</v>
      </c>
      <c r="MG17" s="88" t="str">
        <f>INDEX('[14]1718 Collected Indicators'!$A$3:$CH$36,MATCH($A17,'[14]1718 Collected Indicators'!$A$3:$A$36,0),MATCH(MG$1,'[14]1718 Collected Indicators'!$A$3:$CH$3,0))</f>
        <v>dna</v>
      </c>
      <c r="MH17" s="120" t="e">
        <f>INDEX('[15]1819 Collected Indicators'!$A$3:$CV$36,MATCH($A17,'[15]1819 Collected Indicators'!$A$3:$A$36,0),MATCH(MH$1,'[15]1819 Collected Indicators'!$A$3:$CV$3,0))</f>
        <v>#N/A</v>
      </c>
      <c r="MI17" s="120" t="e">
        <f>INDEX('[11]1920 Collected Indicators'!$A$3:$CV$36,MATCH($A17,'[11]1920 Collected Indicators'!$A$3:$A$36,0),MATCH(MI$1,'[11]1920 Collected Indicators'!$A$3:$CV$3,0))</f>
        <v>#N/A</v>
      </c>
      <c r="MJ17" s="119">
        <v>81.52590371480926</v>
      </c>
      <c r="MK17" s="88" t="str">
        <f>INDEX('[3]Raw data 16-17'!$B$2:$XA$34,MATCH($A17,'[3]Raw data 16-17'!$A$2:$A$34,0),MATCH(MK$1,'[3]Raw data 16-17'!$B$1:$GU$1,0))</f>
        <v>dna</v>
      </c>
      <c r="ML17" s="88" t="str">
        <f>INDEX('[14]1718 Collected Indicators'!$A$3:$CH$36,MATCH($A17,'[14]1718 Collected Indicators'!$A$3:$A$36,0),MATCH(ML$1,'[14]1718 Collected Indicators'!$A$3:$CH$3,0))</f>
        <v>dna</v>
      </c>
      <c r="MM17" s="120" t="str">
        <f>INDEX('[15]1819 Collected Indicators'!$A$3:$CV$36,MATCH($A17,'[15]1819 Collected Indicators'!$A$3:$A$36,0),MATCH(MM$1,'[15]1819 Collected Indicators'!$A$3:$CV$3,0))</f>
        <v>dna</v>
      </c>
      <c r="MN17" s="120" t="str">
        <f>INDEX('[11]1920 Collected Indicators'!$A$3:$CV$36,MATCH($A17,'[11]1920 Collected Indicators'!$A$3:$A$36,0),MATCH(MN$1,'[11]1920 Collected Indicators'!$A$3:$CV$3,0))</f>
        <v>dna</v>
      </c>
      <c r="MO17" s="119">
        <v>80.741005906568816</v>
      </c>
      <c r="MP17" s="88" t="str">
        <f>INDEX('[3]Raw data 16-17'!$B$2:$XA$34,MATCH($A17,'[3]Raw data 16-17'!$A$2:$A$34,0),MATCH(MP$1,'[3]Raw data 16-17'!$B$1:$GU$1,0))</f>
        <v>dna</v>
      </c>
      <c r="MQ17" s="88" t="str">
        <f>INDEX('[14]1718 Collected Indicators'!$A$3:$CH$36,MATCH($A17,'[14]1718 Collected Indicators'!$A$3:$A$36,0),MATCH(MQ$1,'[14]1718 Collected Indicators'!$A$3:$CH$3,0))</f>
        <v>dna</v>
      </c>
      <c r="MR17" s="120" t="str">
        <f>INDEX('[15]1819 Collected Indicators'!$A$3:$CV$36,MATCH($A17,'[15]1819 Collected Indicators'!$A$3:$A$36,0),MATCH(MR$1,'[15]1819 Collected Indicators'!$A$3:$CV$3,0))</f>
        <v>dna</v>
      </c>
      <c r="MS17" s="120" t="str">
        <f>INDEX('[11]1920 Collected Indicators'!$A$3:$CV$36,MATCH($A17,'[11]1920 Collected Indicators'!$A$3:$A$36,0),MATCH(MS$1,'[11]1920 Collected Indicators'!$A$3:$CV$3,0))</f>
        <v>dna</v>
      </c>
      <c r="MT17" s="119">
        <v>78.444881889763778</v>
      </c>
      <c r="MU17" s="88" t="str">
        <f>INDEX('[3]Raw data 16-17'!$B$2:$XA$34,MATCH($A17,'[3]Raw data 16-17'!$A$2:$A$34,0),MATCH(MU$1,'[3]Raw data 16-17'!$B$1:$GU$1,0))</f>
        <v>dna</v>
      </c>
      <c r="MV17" s="88" t="str">
        <f>INDEX('[14]1718 Collected Indicators'!$A$3:$CH$36,MATCH($A17,'[14]1718 Collected Indicators'!$A$3:$A$36,0),MATCH(MV$1,'[14]1718 Collected Indicators'!$A$3:$CH$3,0))</f>
        <v>dna</v>
      </c>
      <c r="MW17" s="120" t="e">
        <f>INDEX('[15]1819 Collected Indicators'!$A$3:$CV$36,MATCH($A17,'[15]1819 Collected Indicators'!$A$3:$A$36,0),MATCH(MW$1,'[15]1819 Collected Indicators'!$A$3:$CV$3,0))</f>
        <v>#N/A</v>
      </c>
      <c r="MX17" s="120" t="e">
        <f>INDEX('[11]1920 Collected Indicators'!$A$3:$CV$36,MATCH($A17,'[11]1920 Collected Indicators'!$A$3:$A$36,0),MATCH(MX$1,'[11]1920 Collected Indicators'!$A$3:$CV$3,0))</f>
        <v>#N/A</v>
      </c>
      <c r="MY17" s="119">
        <v>82.230371728621449</v>
      </c>
      <c r="MZ17" s="88" t="str">
        <f>INDEX('[3]Raw data 16-17'!$B$2:$XA$34,MATCH($A17,'[3]Raw data 16-17'!$A$2:$A$34,0),MATCH(MZ$1,'[3]Raw data 16-17'!$B$1:$GU$1,0))</f>
        <v>dna</v>
      </c>
      <c r="NA17" s="88" t="str">
        <f>INDEX('[14]1718 Collected Indicators'!$A$3:$CH$36,MATCH($A17,'[14]1718 Collected Indicators'!$A$3:$A$36,0),MATCH(NA$1,'[14]1718 Collected Indicators'!$A$3:$CH$3,0))</f>
        <v>dna</v>
      </c>
      <c r="NB17" s="120" t="e">
        <f>INDEX('[15]1819 Collected Indicators'!$A$3:$CV$36,MATCH($A17,'[15]1819 Collected Indicators'!$A$3:$A$36,0),MATCH(NB$1,'[15]1819 Collected Indicators'!$A$3:$CV$3,0))</f>
        <v>#N/A</v>
      </c>
      <c r="NC17" s="183"/>
      <c r="ND17" s="119">
        <v>74.208944670319966</v>
      </c>
      <c r="NE17" s="88" t="str">
        <f>INDEX('[3]Raw data 16-17'!$B$2:$XA$34,MATCH($A17,'[3]Raw data 16-17'!$A$2:$A$34,0),MATCH(NE$1,'[3]Raw data 16-17'!$B$1:$GU$1,0))</f>
        <v>dna</v>
      </c>
      <c r="NF17" s="88" t="str">
        <f>INDEX('[14]1718 Collected Indicators'!$A$3:$CH$36,MATCH($A17,'[14]1718 Collected Indicators'!$A$3:$A$36,0),MATCH(NF$1,'[14]1718 Collected Indicators'!$A$3:$CH$3,0))</f>
        <v>dna</v>
      </c>
      <c r="NG17" s="120" t="e">
        <f>INDEX('[15]1819 Collected Indicators'!$A$3:$CV$36,MATCH($A17,'[15]1819 Collected Indicators'!$A$3:$A$36,0),MATCH(NG$1,'[15]1819 Collected Indicators'!$A$3:$CV$3,0))</f>
        <v>#N/A</v>
      </c>
      <c r="NH17" s="183"/>
      <c r="NI17" s="119">
        <v>69.915337664894679</v>
      </c>
      <c r="NJ17" s="88" t="str">
        <f>INDEX('[3]Raw data 16-17'!$B$2:$XA$34,MATCH($A17,'[3]Raw data 16-17'!$A$2:$A$34,0),MATCH(NJ$1,'[3]Raw data 16-17'!$B$1:$GU$1,0))</f>
        <v>dna</v>
      </c>
      <c r="NK17" s="88" t="str">
        <f>INDEX('[14]1718 Collected Indicators'!$A$3:$CH$36,MATCH($A17,'[14]1718 Collected Indicators'!$A$3:$A$36,0),MATCH(NK$1,'[14]1718 Collected Indicators'!$A$3:$CH$3,0))</f>
        <v>dna</v>
      </c>
      <c r="NL17" s="120" t="e">
        <f>INDEX('[15]1819 Collected Indicators'!$A$3:$CV$36,MATCH($A17,'[15]1819 Collected Indicators'!$A$3:$A$36,0),MATCH(NL$1,'[15]1819 Collected Indicators'!$A$3:$CV$3,0))</f>
        <v>#N/A</v>
      </c>
      <c r="NM17" s="183"/>
      <c r="NN17" s="119">
        <f>INDEX([20]Extraction!$B$2:$I$36,MATCH($A17,[20]Extraction!$I$2:$I$36,0),MATCH(NN$1,[20]Extraction!$B$2:$I$2,0))</f>
        <v>74.593301435406602</v>
      </c>
      <c r="NO17" s="119">
        <f>INDEX([20]Extraction!$B$2:$I$36,MATCH($A17,[20]Extraction!$I$2:$I$36,0),MATCH(NO$1,[20]Extraction!$B$2:$I$2,0))</f>
        <v>72.736269173676305</v>
      </c>
      <c r="NP17" s="119">
        <f>INDEX([20]Extraction!$B$2:$I$36,MATCH($A17,[20]Extraction!$I$2:$I$36,0),MATCH(NP$1,[20]Extraction!$B$2:$I$2,0))</f>
        <v>75.593876473693399</v>
      </c>
      <c r="NQ17" s="119">
        <f>INDEX([20]Extraction!$B$2:$I$36,MATCH($A17,[20]Extraction!$I$2:$I$36,0),MATCH(NQ$1,[20]Extraction!$B$2:$I$2,0))</f>
        <v>80.062768417575001</v>
      </c>
      <c r="NR17" s="119">
        <f>INDEX([20]Extraction!$B$2:$I$36,MATCH($A17,[20]Extraction!$I$2:$I$36,0),MATCH(NR$1,[20]Extraction!$B$2:$I$2,0))</f>
        <v>79.30866601752669</v>
      </c>
      <c r="NS17" s="119">
        <f>INDEX([20]Extraction!$B$2:$I$36,MATCH($A17,[20]Extraction!$I$2:$I$36,0),MATCH(NS$1,[20]Extraction!$B$2:$I$2,0))</f>
        <v>78.643904010307494</v>
      </c>
      <c r="NT17" s="119" t="str">
        <f>INDEX([20]Extraction!$B$2:$I$36,MATCH($A17,[20]Extraction!$I$2:$I$36,0),MATCH(NT$1,[20]Extraction!$B$2:$I$2,0))</f>
        <v>dna</v>
      </c>
      <c r="NU17" s="129">
        <f>INDEX([21]Sheet1!$L$17:$T$50,MATCH($A17,[21]Sheet1!$L$17:$L$50,0),MATCH(NU$1,[21]Sheet1!$L$17:$T$17,0))</f>
        <v>67.015706806282722</v>
      </c>
      <c r="NV17" s="130">
        <f>INDEX([21]Sheet1!$L$17:$T$50,MATCH($A17,[21]Sheet1!$L$17:$L$50,0),MATCH(NV$1,[21]Sheet1!$L$17:$T$17,0))</f>
        <v>75.257731958762889</v>
      </c>
      <c r="NW17" s="130">
        <f>INDEX([21]Sheet1!$L$17:$T$50,MATCH($A17,[21]Sheet1!$L$17:$L$50,0),MATCH(NW$1,[21]Sheet1!$L$17:$T$17,0))</f>
        <v>86.567164179104466</v>
      </c>
      <c r="NX17" s="130">
        <f>INDEX([21]Sheet1!$L$17:$T$50,MATCH($A17,[21]Sheet1!$L$17:$L$50,0),MATCH(NX$1,[21]Sheet1!$L$17:$T$17,0))</f>
        <v>91.747572815533985</v>
      </c>
      <c r="NY17" s="130">
        <f>INDEX([21]Sheet1!$L$17:$T$50,MATCH($A17,[21]Sheet1!$L$17:$L$50,0),MATCH(NY$1,[21]Sheet1!$L$17:$T$17,0))</f>
        <v>94.146341463414629</v>
      </c>
      <c r="NZ17" s="130">
        <f>INDEX([21]Sheet1!$L$17:$T$50,MATCH($A17,[21]Sheet1!$L$17:$L$50,0),MATCH(NZ$1,[21]Sheet1!$L$17:$T$17,0))</f>
        <v>87.922705314009661</v>
      </c>
      <c r="OA17" s="130">
        <f>INDEX([21]Sheet1!$L$17:$T$50,MATCH($A17,[21]Sheet1!$L$17:$L$50,0),MATCH(OA$1,[21]Sheet1!$L$17:$T$17,0))</f>
        <v>89.400921658986178</v>
      </c>
      <c r="OB17" s="88">
        <f>INDEX('[14]1718 Collected Indicators'!$A$3:$CH$36,MATCH($A17,'[14]1718 Collected Indicators'!$A$3:$A$36,0),MATCH(OB$1,'[14]1718 Collected Indicators'!$A$3:$CH$3,0))</f>
        <v>90.707964601769902</v>
      </c>
      <c r="OC17" s="126">
        <f>INDEX('[15]1819 Collected Indicators'!$A$3:$CV$36,MATCH($A17,'[15]1819 Collected Indicators'!$A$3:$A$36,0),MATCH(OC$1,'[15]1819 Collected Indicators'!$A$3:$CV$3,0))</f>
        <v>89.130434782608688</v>
      </c>
      <c r="OD17" s="120">
        <f>INDEX('[11]1920 Collected Indicators'!$A$3:$CV$36,MATCH($A17,'[11]1920 Collected Indicators'!$A$3:$A$36,0),MATCH(OD$1,'[11]1920 Collected Indicators'!$A$3:$CV$3,0))</f>
        <v>88.3</v>
      </c>
      <c r="OE17" s="121">
        <v>91.3</v>
      </c>
      <c r="OF17" s="88">
        <v>92.6</v>
      </c>
      <c r="OG17" s="88">
        <v>92.8</v>
      </c>
      <c r="OH17" s="88">
        <f>INDEX('[3]Raw data 16-17'!$A$1:$BV$34,MATCH($A17,'[3]Raw data 16-17'!A$1:A$34,0),MATCH(OH$1,'[3]Raw data 16-17'!$A$1:$BV$1,0))</f>
        <v>92.5</v>
      </c>
      <c r="OI17" s="121">
        <f>INDEX('[15]1819 Collected Indicators'!$A$3:$CV$36,MATCH($A17,'[15]1819 Collected Indicators'!$A$3:$A$36,0),MATCH(OI$1,'[15]1819 Collected Indicators'!$A$3:$CV$3,0))</f>
        <v>92.210700000000003</v>
      </c>
      <c r="OJ17" s="120" t="str">
        <f>INDEX('[11]1920 Collected Indicators'!$A$3:$CV$36,MATCH($A17,'[11]1920 Collected Indicators'!$A$3:$A$36,0),MATCH(OJ$1,'[11]1920 Collected Indicators'!$A$3:$CV$3,0))</f>
        <v>dna</v>
      </c>
      <c r="OK17" s="119">
        <f>INDEX('[22]All years '!$A$1:$F$34,MATCH($A17,'[22]All years '!$A$1:$A$34,0),MATCH(OK$1,'[22]All years '!$A$1:$F$1,0))</f>
        <v>85.119401516300854</v>
      </c>
      <c r="OL17" s="88">
        <f>INDEX('[22]All years '!$A$1:$F$34,MATCH($A17,'[22]All years '!$A$1:$A$34,0),MATCH(OL$1,'[22]All years '!$A$1:$F$1,0))</f>
        <v>88.571687422563286</v>
      </c>
      <c r="OM17" s="88">
        <f>INDEX('[22]All years '!$A$1:$F$34,MATCH($A17,'[22]All years '!$A$1:$A$34,0),MATCH(OM$1,'[22]All years '!$A$1:$F$1,0))</f>
        <v>84.040801833500112</v>
      </c>
      <c r="ON17" s="88">
        <f>INDEX('[22]All years '!$A$1:$F$34,MATCH($A17,'[22]All years '!$A$1:$A$34,0),MATCH(ON$1,'[22]All years '!$A$1:$F$1,0))</f>
        <v>83.266574998505405</v>
      </c>
      <c r="OO17" s="121">
        <f>INDEX('[22]All years '!$A$1:$F$34,MATCH($A17,'[22]All years '!$A$1:$A$34,0),MATCH(OO$1,'[22]All years '!$A$1:$F$1,0))</f>
        <v>84.040801833500112</v>
      </c>
      <c r="OP17" s="120" t="str">
        <f>INDEX('[11]1920 Collected Indicators'!$A$3:$CV$36,MATCH($A17,'[11]1920 Collected Indicators'!$A$3:$A$36,0),MATCH(OP$1,'[11]1920 Collected Indicators'!$A$3:$CV$3,0))</f>
        <v>dna</v>
      </c>
      <c r="OQ17" s="119">
        <v>53.206570310333134</v>
      </c>
      <c r="OR17" s="88">
        <v>40</v>
      </c>
      <c r="OS17" s="88">
        <v>32.700000000000003</v>
      </c>
      <c r="OT17" s="116">
        <f>INDEX('[3]Raw data 16-17'!$B$2:$ACG$34,MATCH($A17,'[3]Raw data 16-17'!$A$2:$A$34,0),MATCH(OT$1,'[3]Raw data 16-17'!$B$1:$MA$1,0))</f>
        <v>29.099307159353348</v>
      </c>
      <c r="OU17" s="133">
        <f>INDEX('[15]1819 Collected Indicators'!$A$3:$CV$36,MATCH($A17,'[15]1819 Collected Indicators'!$A$3:$A$36,0),MATCH(OU$1,'[15]1819 Collected Indicators'!$A$3:$CV$3,0))</f>
        <v>13.8004</v>
      </c>
      <c r="OV17" s="120" t="str">
        <f>INDEX('[11]1920 Collected Indicators'!$A$3:$CV$36,MATCH($A17,'[11]1920 Collected Indicators'!$A$3:$A$36,0),MATCH(OV$1,'[11]1920 Collected Indicators'!$A$3:$CV$3,0))</f>
        <v>dna</v>
      </c>
      <c r="OW17" s="119">
        <f>INDEX('[23]All years '!$A$2:$F$35,MATCH($A17,'[23]All years '!$A$2:$A$35,0),MATCH(OW$1,'[23]All years '!$A$2:$F$2,0))</f>
        <v>286.22797554836387</v>
      </c>
      <c r="OX17" s="88">
        <f>INDEX('[23]All years '!$A$2:$F$35,MATCH($A17,'[23]All years '!$A$2:$A$35,0),MATCH(OX$1,'[23]All years '!$A$2:$F$2,0))</f>
        <v>176.57497781721383</v>
      </c>
      <c r="OY17" s="88">
        <f>INDEX('[23]All years '!$A$2:$F$35,MATCH($A17,'[23]All years '!$A$2:$A$35,0),MATCH(OY$1,'[23]All years '!$A$2:$F$2,0))</f>
        <v>196.93396226415095</v>
      </c>
      <c r="OZ17" s="88">
        <f>INDEX('[23]All years '!$A$2:$F$35,MATCH($A17,'[23]All years '!$A$2:$A$35,0),MATCH(OZ$1,'[23]All years '!$A$2:$F$2,0))</f>
        <v>165.19823788546256</v>
      </c>
      <c r="PA17" s="183">
        <f>INDEX('[23]All years '!$A$2:$F$35,MATCH($A17,'[23]All years '!$A$2:$A$35,0),MATCH(PA$1,'[23]All years '!$A$2:$F$2,0))</f>
        <v>112.75964391691394</v>
      </c>
      <c r="PB17" s="120" t="str">
        <f>INDEX('[11]1920 Collected Indicators'!$A$3:$CV$36,MATCH($A17,'[11]1920 Collected Indicators'!$A$3:$A$36,0),MATCH(PB$1,'[11]1920 Collected Indicators'!$A$3:$CV$3,0))</f>
        <v>dna</v>
      </c>
      <c r="PC17" s="119">
        <v>86.8</v>
      </c>
      <c r="PD17" s="88">
        <f>INDEX('[3]Raw data 16-17'!$B$2:$XA$34,MATCH($A17,'[3]Raw data 16-17'!$A$2:$A$34,0),MATCH(PD$1,'[3]Raw data 16-17'!$B$1:$GU$1,0))</f>
        <v>88.2</v>
      </c>
      <c r="PE17" s="88">
        <f>INDEX('[14]1718 Collected Indicators'!$A$3:$CH$36,MATCH($A17,'[14]1718 Collected Indicators'!$A$3:$A$36,0),MATCH(PE$1,'[14]1718 Collected Indicators'!$A$3:$CH$3,0))</f>
        <v>88.8</v>
      </c>
      <c r="PF17" s="120">
        <f>INDEX('[15]1819 Collected Indicators'!$A$3:$CV$36,MATCH($A17,'[15]1819 Collected Indicators'!$A$3:$A$36,0),MATCH(PF$1,'[15]1819 Collected Indicators'!$A$3:$CV$3,0))</f>
        <v>89.198623647334557</v>
      </c>
      <c r="PG17" s="120">
        <f>INDEX('[11]1920 Collected Indicators'!$A$3:$CV$36,MATCH($A17,'[11]1920 Collected Indicators'!$A$3:$A$36,0),MATCH(PG$1,'[11]1920 Collected Indicators'!$A$3:$CV$3,0))</f>
        <v>89.51831409934772</v>
      </c>
      <c r="PH17" s="129">
        <v>7.109004739336493</v>
      </c>
      <c r="PI17" s="130">
        <v>7.2033898305084749</v>
      </c>
      <c r="PJ17" s="130">
        <v>5.6087551299589604</v>
      </c>
      <c r="PK17" s="130">
        <v>4.8494983277591972</v>
      </c>
      <c r="PL17" s="88">
        <f>INDEX('[3]Raw data 16-17'!$B$2:$BV$34,MATCH($A17,'[3]Raw data 16-17'!$A$2:$A$34,0),MATCH(PL$1,'[3]Raw data 16-17'!$B$1:$BV$1,0))</f>
        <v>5.7377049180327866</v>
      </c>
      <c r="PM17" s="130" t="str">
        <f>INDEX('[14]1718 Collected Indicators'!$A$3:$CH$36,MATCH($A17,'[14]1718 Collected Indicators'!$A$3:$A$36,0),MATCH(PM$1,'[14]1718 Collected Indicators'!$A$3:$CH$3,0))</f>
        <v>N/A</v>
      </c>
      <c r="PN17" s="194">
        <f>INDEX('[15]1819 Collected Indicators'!$A$3:$CV$36,MATCH($A17,'[15]1819 Collected Indicators'!$A$3:$A$36,0),MATCH(PN$1,'[15]1819 Collected Indicators'!$A$3:$CV$3,0))</f>
        <v>10.318949343339586</v>
      </c>
      <c r="PO17" s="120" t="str">
        <f>INDEX('[11]1920 Collected Indicators'!$A$3:$CV$36,MATCH($A17,'[11]1920 Collected Indicators'!$A$3:$A$36,0),MATCH(PO$1,'[11]1920 Collected Indicators'!$A$3:$CV$3,0))</f>
        <v>dna</v>
      </c>
      <c r="PP17" s="119">
        <v>12.75</v>
      </c>
      <c r="PQ17" s="88">
        <v>13.84</v>
      </c>
      <c r="PR17" s="88">
        <v>12.82</v>
      </c>
      <c r="PS17" s="88">
        <v>12.81</v>
      </c>
      <c r="PT17" s="88">
        <v>14.16</v>
      </c>
      <c r="PU17" s="88">
        <v>13.08</v>
      </c>
      <c r="PV17" s="88">
        <f>INDEX('[3]Raw data 16-17'!$B$2:$XA$34,MATCH($A17,'[3]Raw data 16-17'!$A$2:$A$34,0),MATCH(PV$1,'[3]Raw data 16-17'!$B$1:$GU$1,0))</f>
        <v>16.16554651574107</v>
      </c>
      <c r="PW17" s="88" t="str">
        <f>INDEX('[14]1718 Collected Indicators'!$A$3:$CH$36,MATCH($A17,'[14]1718 Collected Indicators'!$A$3:$A$36,0),MATCH(PW$1,'[14]1718 Collected Indicators'!$A$3:$CH$3,0))</f>
        <v>n/a</v>
      </c>
      <c r="PX17" s="120">
        <f>INDEX('[15]1819 Collected Indicators'!$A$3:$CV$36,MATCH($A17,'[15]1819 Collected Indicators'!$A$3:$A$36,0),MATCH(PX$1,'[15]1819 Collected Indicators'!$A$3:$CV$3,0))</f>
        <v>10.061511423550087</v>
      </c>
      <c r="PY17" s="120" t="str">
        <f>INDEX('[11]1920 Collected Indicators'!$A$3:$CV$36,MATCH($A17,'[11]1920 Collected Indicators'!$A$3:$A$36,0),MATCH(PY$1,'[11]1920 Collected Indicators'!$A$3:$CV$3,0))</f>
        <v>dna</v>
      </c>
      <c r="PZ17" s="119">
        <f t="shared" si="2"/>
        <v>4.5844643443659603</v>
      </c>
      <c r="QA17" s="87">
        <v>97147</v>
      </c>
      <c r="QB17" s="131">
        <f t="array" ref="QB17">INDEX('[24]Gross Exp for LGBF'!$A$3:$K$38,MATCH($A17,'[24]Gross Exp for LGBF'!$A$3:$A$38,0),MATCH(QB$1,'[24]Gross Exp for LGBF'!$A$3:$K$3,0))</f>
        <v>2119048</v>
      </c>
      <c r="QC17" s="88">
        <f t="shared" si="36"/>
        <v>4.5959456591477545</v>
      </c>
      <c r="QD17" s="87">
        <v>93768</v>
      </c>
      <c r="QE17" s="131">
        <f t="array" ref="QE17">INDEX('[24]Gross Exp for LGBF'!$A$3:$K$38,MATCH($A17,'[24]Gross Exp for LGBF'!$A$3:$A$38,0),MATCH(QE$1,'[24]Gross Exp for LGBF'!$A$3:$K$3,0))</f>
        <v>2040233</v>
      </c>
      <c r="QF17" s="116">
        <f t="shared" si="37"/>
        <v>4.7653972511744014</v>
      </c>
      <c r="QG17" s="87">
        <v>97852</v>
      </c>
      <c r="QH17" s="131">
        <f t="array" ref="QH17">INDEX('[24]Gross Exp for LGBF'!$A$3:$K$38,MATCH($A17,'[24]Gross Exp for LGBF'!$A$3:$A$38,0),MATCH(QH$1,'[24]Gross Exp for LGBF'!$A$3:$K$3,0))</f>
        <v>2053386</v>
      </c>
      <c r="QI17" s="116">
        <f t="shared" si="38"/>
        <v>4.6010771170390834</v>
      </c>
      <c r="QJ17" s="87">
        <v>92003</v>
      </c>
      <c r="QK17" s="87">
        <f t="array" ref="QK17">INDEX('[24]Gross Exp for LGBF'!$A$3:$K$38,MATCH($A17,'[24]Gross Exp for LGBF'!$A$3:$A$38,0),MATCH(QK$1,'[24]Gross Exp for LGBF'!$A$3:$K$3,0))</f>
        <v>1999597</v>
      </c>
      <c r="QL17" s="116">
        <f t="shared" si="39"/>
        <v>4.2566914214352547</v>
      </c>
      <c r="QM17" s="87">
        <v>86986</v>
      </c>
      <c r="QN17" s="87">
        <f t="array" ref="QN17">INDEX('[24]Gross Exp for LGBF'!$A$3:$K$38,MATCH($A17,'[24]Gross Exp for LGBF'!$A$3:$A$38,0),MATCH(QN$1,'[24]Gross Exp for LGBF'!$A$3:$K$3,0))</f>
        <v>2043512</v>
      </c>
      <c r="QO17" s="116">
        <f t="shared" si="40"/>
        <v>4.3333081573999355</v>
      </c>
      <c r="QP17" s="87">
        <v>87208</v>
      </c>
      <c r="QQ17" s="87">
        <f t="array" ref="QQ17">INDEX('[24]Gross Exp for LGBF'!$A$3:$K$38,MATCH($A17,'[24]Gross Exp for LGBF'!$A$3:$A$38,0),MATCH(QQ$1,'[24]Gross Exp for LGBF'!$A$3:$K$3,0))</f>
        <v>2012504</v>
      </c>
      <c r="QR17" s="116">
        <f t="shared" si="41"/>
        <v>4.3235874716272615</v>
      </c>
      <c r="QS17" s="87">
        <f>INDEX('[2]All Previous Years'!$A$1:$EX$34,MATCH($A17,'[2]All Previous Years'!$A$1:$A$34,0),MATCH(QS$1,'[2]All Previous Years'!$A$1:$EX$1,0))</f>
        <v>87412</v>
      </c>
      <c r="QT17" s="87">
        <f t="array" ref="QT17">INDEX('[24]Gross Exp for LGBF'!$A$3:$K$38,MATCH($A17,'[24]Gross Exp for LGBF'!$A$3:$A$38,0),MATCH(QT$1,'[24]Gross Exp for LGBF'!$A$3:$K$3,0))</f>
        <v>2021747</v>
      </c>
      <c r="QU17" s="88">
        <f t="shared" si="42"/>
        <v>4.2277965250722938</v>
      </c>
      <c r="QV17" s="32">
        <f>INDEX([4]Sheet1!$A$1:$CJ$34, MATCH($A17, [4]Sheet1!$A$1:$A$34, 0), MATCH(QV$1, [4]Sheet1!$A$1:$CJ$1, 0))</f>
        <v>87575</v>
      </c>
      <c r="QW17" s="32">
        <f t="array" ref="QW17">INDEX('[24]Gross Exp for LGBF'!$A$3:$K$38,MATCH($A17,'[24]Gross Exp for LGBF'!$A$3:$A$38,0),MATCH(QW$1,'[24]Gross Exp for LGBF'!$A$3:$K$3,0))</f>
        <v>2071410</v>
      </c>
      <c r="QX17" s="88">
        <f t="shared" si="43"/>
        <v>4.4153086907079677</v>
      </c>
      <c r="QY17" s="88">
        <f>INDEX('[6]Finance Indicators'!$B$3:$BO$35,MATCH($A17,'[6]Finance Indicators'!$A$3:$A$35,0),MATCH(QY$1,'[6]Finance Indicators'!$B$2:$BO$2,0))</f>
        <v>95748</v>
      </c>
      <c r="QZ17" s="88">
        <f t="array" ref="QZ17">INDEX('[24]Gross Exp for LGBF'!$A$3:$K$38,MATCH($A17,'[24]Gross Exp for LGBF'!$A$3:$A$38,0),MATCH(QZ$1,'[24]Gross Exp for LGBF'!$A$3:$K$3,0))</f>
        <v>2168546</v>
      </c>
      <c r="RA17" s="250">
        <f t="array" ref="RA17">INDEX('[7]Finance Indicators'!$A$2:$BO$35,MATCH($A17,'[7]Finance Indicators'!$A$2:$A$35,0),MATCH(RA$1,'[7]Finance Indicators'!$A$2:$BO$2,0))</f>
        <v>3.6964617806152331</v>
      </c>
      <c r="RB17" s="250">
        <f t="array" ref="RB17">INDEX('[7]Finance Indicators'!$A$2:$BO$35,MATCH($A17,'[7]Finance Indicators'!$A$2:$A$35,0),MATCH(RB$1,'[7]Finance Indicators'!$A$2:$BO$2,0))</f>
        <v>100913</v>
      </c>
      <c r="RC17" s="250">
        <f t="array" ref="RC17">INDEX('[7]Finance Indicators'!$A$2:$BO$35,MATCH($A17,'[7]Finance Indicators'!$A$2:$A$35,0),MATCH(RC$1,'[7]Finance Indicators'!$A$2:$BO$2,0))</f>
        <v>2729989</v>
      </c>
      <c r="RD17" s="115">
        <f>INDEX('[25]Corporate Management'!$B$6:$EY$40,MATCH($A17,'[25]Corporate Management'!$B$6:$B$40,0),MATCH(RD$1,'[25]Corporate Management'!$B$40:$EY$40,0))</f>
        <v>49.50354609929078</v>
      </c>
      <c r="RE17" s="131">
        <f>INDEX('[25]Corporate Management'!$B$6:$EY$40,MATCH($A17,'[25]Corporate Management'!$B$6:$B$40,0),MATCH(RE$1,'[25]Corporate Management'!$B$40:$EY$40,0))</f>
        <v>349</v>
      </c>
      <c r="RF17" s="131">
        <f>INDEX('[25]Corporate Management'!$B$6:$EY$40,MATCH($A17,'[25]Corporate Management'!$B$6:$B$40,0),MATCH(RF$1,'[25]Corporate Management'!$B$40:$EY$40,0))</f>
        <v>705</v>
      </c>
      <c r="RG17" s="116">
        <f>INDEX('[25]Corporate Management'!$B$6:$EY$40,MATCH($A17,'[25]Corporate Management'!$B$6:$B$40,0),MATCH(RG$1,'[25]Corporate Management'!$B$40:$EY$40,0))</f>
        <v>52.143845089903188</v>
      </c>
      <c r="RH17" s="131">
        <f>INDEX('[25]Corporate Management'!$B$6:$EY$40,MATCH($A17,'[25]Corporate Management'!$B$6:$B$40,0),MATCH(RH$1,'[25]Corporate Management'!$B$40:$EY$40,0))</f>
        <v>377</v>
      </c>
      <c r="RI17" s="131">
        <f>INDEX('[25]Corporate Management'!$B$6:$EY$40,MATCH($A17,'[25]Corporate Management'!$B$6:$B$40,0),MATCH(RI$1,'[25]Corporate Management'!$B$40:$EY$40,0))</f>
        <v>723</v>
      </c>
      <c r="RJ17" s="116">
        <f>INDEX('[25]Corporate Management'!$B$6:$EY$40,MATCH($A17,'[25]Corporate Management'!$B$6:$B$40,0),MATCH(RJ$1,'[25]Corporate Management'!$B$40:$EY$40,0))</f>
        <v>55.52325581395349</v>
      </c>
      <c r="RK17" s="131">
        <f>INDEX('[25]Corporate Management'!$B$6:$EY$40,MATCH($A17,'[25]Corporate Management'!$B$6:$B$40,0),MATCH(RK$1,'[25]Corporate Management'!$B$40:$EY$40,0))</f>
        <v>382</v>
      </c>
      <c r="RL17" s="131">
        <f>INDEX('[25]Corporate Management'!$B$6:$EY$40,MATCH($A17,'[25]Corporate Management'!$B$6:$B$40,0),MATCH(RL$1,'[25]Corporate Management'!$B$40:$EY$40,0))</f>
        <v>688</v>
      </c>
      <c r="RM17" s="116">
        <f>INDEX('[26]All Data'!$A$1:$Y$34,MATCH($A17,'[26]All Data'!$A$1:$A$34,0),MATCH(RM$1,'[26]All Data'!$A$1:$Y$1,0))</f>
        <v>60.196905766526022</v>
      </c>
      <c r="RN17" s="131">
        <f>INDEX('[26]All Data'!$A$1:$Y$34,MATCH($A17,'[26]All Data'!$A$1:$A$34,0),MATCH(RN$1,'[26]All Data'!$A$1:$Y$1,0))</f>
        <v>428</v>
      </c>
      <c r="RO17" s="131">
        <f>INDEX('[26]All Data'!$A$1:$Y$34,MATCH($A17,'[26]All Data'!$A$1:$A$34,0),MATCH(RO$1,'[26]All Data'!$A$1:$Y$1,0))</f>
        <v>711</v>
      </c>
      <c r="RP17" s="116">
        <f>INDEX('[27]All Data'!$A$1:$Y$34,MATCH($A17,'[27]All Data'!$A$1:$A$34,0),MATCH(RP$1,'[27]All Data'!$A$1:$Y$1,0))</f>
        <v>59.370725034199722</v>
      </c>
      <c r="RQ17" s="131">
        <f>INDEX('[27]All Data'!$A$1:$Y$34,MATCH($A17,'[27]All Data'!$A$1:$A$34,0),MATCH(RQ$1,'[27]All Data'!$A$1:$Y$1,0))</f>
        <v>434</v>
      </c>
      <c r="RR17" s="131">
        <f>INDEX('[27]All Data'!$A$1:$Y$34,MATCH($A17,'[27]All Data'!$A$1:$A$34,0),MATCH(RR$1,'[27]All Data'!$A$1:$Y$1,0))</f>
        <v>731</v>
      </c>
      <c r="RS17" s="116">
        <f>INDEX('[28]All Data'!$A$1:$AB$34,MATCH($A17,'[28]All Data'!$A$1:$A$34,0),MATCH(RS$1,'[28]All Data'!$A$1:$AB$1,0))</f>
        <v>59.681697612732101</v>
      </c>
      <c r="RT17" s="131">
        <f>INDEX('[28]All Data'!$A$1:$AB$34,MATCH($A17,'[28]All Data'!$A$1:$A$34,0),MATCH(RT$1,'[28]All Data'!$A$1:$AB$1,0))</f>
        <v>450</v>
      </c>
      <c r="RU17" s="131">
        <f>INDEX('[28]All Data'!$A$1:$AB$34,MATCH($A17,'[28]All Data'!$A$1:$A$34,0),MATCH(RU$1,'[28]All Data'!$A$1:$AB$1,0))</f>
        <v>754</v>
      </c>
      <c r="RV17" s="116">
        <f>INDEX('[29]SPI Raw Data 1617'!$A$3:$AN$37,MATCH($A17,'[29]SPI Raw Data 1617'!$A$3:$A$37,0),MATCH(RV$1,'[29]SPI Raw Data 1617'!$A$37:$AN$37,0))</f>
        <v>59.974424552429674</v>
      </c>
      <c r="RW17" s="131">
        <f>INDEX('[29]SPI Raw Data 1617'!$A$3:$AN$37,MATCH($A17,'[29]SPI Raw Data 1617'!$A$3:$A$37,0),MATCH(RW$1,'[29]SPI Raw Data 1617'!$A$37:$AN$37,0))</f>
        <v>469</v>
      </c>
      <c r="RX17" s="131">
        <f>INDEX('[29]SPI Raw Data 1617'!$A$3:$AN$37,MATCH($A17,'[29]SPI Raw Data 1617'!$A$3:$A$37,0),MATCH(RX$1,'[29]SPI Raw Data 1617'!$A$37:$AN$37,0))</f>
        <v>782</v>
      </c>
      <c r="RY17" s="116">
        <f>INDEX('[30]SPI Raw Data 1718'!$A$3:$AN$37,MATCH($A17,'[30]SPI Raw Data 1718'!$A$3:$A$37,0),MATCH(RY$1,'[30]SPI Raw Data 1718'!$A$37:$AN$37,0))</f>
        <v>58.557457212713935</v>
      </c>
      <c r="RZ17" s="197">
        <f>INDEX('[30]SPI Raw Data 1718'!$A$3:$AN$37,MATCH($A17,'[30]SPI Raw Data 1718'!$A$3:$A$37,0),MATCH(RZ$1,'[30]SPI Raw Data 1718'!$A$37:$AN$37,0))</f>
        <v>479</v>
      </c>
      <c r="SA17" s="197">
        <f>INDEX('[30]SPI Raw Data 1718'!$A$3:$AN$37,MATCH($A17,'[30]SPI Raw Data 1718'!$A$3:$A$37,0),MATCH(SA$1,'[30]SPI Raw Data 1718'!$A$37:$AN$37,0))</f>
        <v>818</v>
      </c>
      <c r="SB17" s="116">
        <f>INDEX('[31]SPI Raw Data 1819'!$A$1:$AN$37,MATCH($A17,'[31]SPI Raw Data 1819'!$A$1:$A$37,0),MATCH(SB$1,'[31]SPI Raw Data 1819'!$A$37:$AN$37,0))</f>
        <v>58.645928636779509</v>
      </c>
      <c r="SC17" s="197">
        <f>INDEX('[31]SPI Raw Data 1819'!$A$1:$AN$37,MATCH($A17,'[31]SPI Raw Data 1819'!$A$1:$A$37,0),MATCH(SC$1,'[31]SPI Raw Data 1819'!$A$37:$AN$37,0))</f>
        <v>641</v>
      </c>
      <c r="SD17" s="225">
        <f>INDEX('[31]SPI Raw Data 1819'!$A$1:$AN$37,MATCH($A17,'[31]SPI Raw Data 1819'!$A$1:$A$37,0),MATCH(SD$1,'[31]SPI Raw Data 1819'!$A$37:$AN$37,0))</f>
        <v>1093</v>
      </c>
      <c r="SE17" s="116">
        <f>INDEX('[32]SPI Raw Data 1920'!$A$1:$AN$35, MATCH($A17,'[32]SPI Raw Data 1920'!$A$1:$A$35,0),MATCH(SE$1,'[32]SPI Raw Data 1920'!$A$37:$AN$37,0))</f>
        <v>59.663120567375884</v>
      </c>
      <c r="SF17" s="116">
        <f>INDEX('[32]SPI Raw Data 1920'!$A$1:$AN$35, MATCH($A17,'[32]SPI Raw Data 1920'!$A$1:$A$35,0),MATCH(SF$1,'[32]SPI Raw Data 1920'!$A$37:$AN$37,0))</f>
        <v>673</v>
      </c>
      <c r="SG17" s="116">
        <f>INDEX('[32]SPI Raw Data 1920'!$A$1:$AN$35, MATCH($A17,'[32]SPI Raw Data 1920'!$A$1:$A$35,0),MATCH(SG$1,'[32]SPI Raw Data 1920'!$A$37:$AN$37,0))</f>
        <v>1128</v>
      </c>
      <c r="SH17" s="115">
        <f>INDEX('[28]All Data'!$A$1:$AB$34,MATCH($A17,'[28]All Data'!$A$1:$A$34,0),MATCH(SH$1,'[28]All Data'!$A$1:$AB$1,0))</f>
        <v>-7.0921985815602682</v>
      </c>
      <c r="SI17" s="135">
        <f>INDEX('[28]All Data'!$A$1:$AB$34,MATCH($A17,'[28]All Data'!$A$1:$A$34,0),MATCH(SI$1,'[28]All Data'!$A$1:$AB$1,0))</f>
        <v>16.61</v>
      </c>
      <c r="SJ17" s="135">
        <f>INDEX('[28]All Data'!$A$1:$AB$34,MATCH($A17,'[28]All Data'!$A$1:$A$34,0),MATCH(SJ$1,'[28]All Data'!$A$1:$AB$1,0))</f>
        <v>15.51</v>
      </c>
      <c r="SK17" s="116">
        <f>INDEX('[29]SPI Raw Data 1617'!$A$3:$AN$37,MATCH($A17,'[29]SPI Raw Data 1617'!$A$3:$A$37,0),MATCH(SK$1,'[29]SPI Raw Data 1617'!$A$37:$AN$37,0))</f>
        <v>-6.9885641677255279</v>
      </c>
      <c r="SL17" s="135">
        <f>INDEX('[29]SPI Raw Data 1617'!$A$3:$AN$37,MATCH($A17,'[29]SPI Raw Data 1617'!$A$3:$A$37,0),MATCH(SL$1,'[29]SPI Raw Data 1617'!$A$37:$AN$37,0))</f>
        <v>16.84</v>
      </c>
      <c r="SM17" s="135">
        <f>INDEX('[29]SPI Raw Data 1617'!$A$3:$AN$37,MATCH($A17,'[29]SPI Raw Data 1617'!$A$3:$A$37,0),MATCH(SM$1,'[29]SPI Raw Data 1617'!$A$37:$AN$37,0))</f>
        <v>15.74</v>
      </c>
      <c r="SN17" s="116">
        <f>INDEX('[30]SPI Raw Data 1718'!$A$3:$AN$37,MATCH($A17,'[30]SPI Raw Data 1718'!$A$3:$A$37,0),MATCH(SN$1,'[30]SPI Raw Data 1718'!$A$37:$AN$37,0))</f>
        <v>-6.9658201564896842</v>
      </c>
      <c r="SO17" s="135">
        <f>INDEX('[30]SPI Raw Data 1718'!$A$3:$AN$37,MATCH($A17,'[30]SPI Raw Data 1718'!$A$3:$A$37,0),MATCH(SO$1,'[30]SPI Raw Data 1718'!$A$37:$AN$37,0))</f>
        <v>17.024929253</v>
      </c>
      <c r="SP17" s="135">
        <f>INDEX('[30]SPI Raw Data 1718'!$A$3:$AN$37,MATCH($A17,'[30]SPI Raw Data 1718'!$A$3:$A$37,0),MATCH(SP$1,'[30]SPI Raw Data 1718'!$A$37:$AN$37,0))</f>
        <v>15.916233080896999</v>
      </c>
      <c r="SQ17" s="116">
        <f>INDEX('[31]SPI Raw Data 1819'!$A$1:$AN$37,MATCH($A17,'[31]SPI Raw Data 1819'!$A$1:$A$37,0),MATCH(SQ$1,'[31]SPI Raw Data 1819'!$A$37:$AN$37,0))</f>
        <v>2.5193798449612501</v>
      </c>
      <c r="SR17" s="213">
        <f>INDEX('[31]SPI Raw Data 1819'!$A$1:$AN$37,MATCH($A17,'[31]SPI Raw Data 1819'!$A$1:$A$37,0),MATCH(SR$1,'[31]SPI Raw Data 1819'!$A$37:$AN$37,0))</f>
        <v>15.09</v>
      </c>
      <c r="SS17" s="228">
        <f>INDEX('[31]SPI Raw Data 1819'!$A$1:$AN$37,MATCH($A17,'[31]SPI Raw Data 1819'!$A$1:$A$37,0),MATCH(SS$1,'[31]SPI Raw Data 1819'!$A$37:$AN$37,0))</f>
        <v>15.48</v>
      </c>
      <c r="ST17" s="116">
        <f>INDEX('[32]SPI Raw Data 1920'!$A$1:$AN$35, MATCH($A17,'[32]SPI Raw Data 1920'!$A$1:$A$35,0),MATCH(ST$1,'[32]SPI Raw Data 1920'!$A$37:$AN$37,0))</f>
        <v>3.1154551007941365</v>
      </c>
      <c r="SU17" s="116">
        <f>INDEX('[32]SPI Raw Data 1920'!$A$1:$AN$35, MATCH($A17,'[32]SPI Raw Data 1920'!$A$1:$A$35,0),MATCH(SU$1,'[32]SPI Raw Data 1920'!$A$37:$AN$37,0))</f>
        <v>15.86</v>
      </c>
      <c r="SV17" s="116">
        <f>INDEX('[32]SPI Raw Data 1920'!$A$1:$AN$35, MATCH($A17,'[32]SPI Raw Data 1920'!$A$1:$A$35,0),MATCH(SV$1,'[32]SPI Raw Data 1920'!$A$37:$AN$37,0))</f>
        <v>16.37</v>
      </c>
      <c r="SW17" s="115">
        <f>INDEX('[25]Corporate Management'!$B$6:$EY$40,MATCH($A17,'[25]Corporate Management'!$B$6:$B$40,0),MATCH(SW$1,'[25]Corporate Management'!$B$40:$EY$40,0))</f>
        <v>17.22613809598468</v>
      </c>
      <c r="SX17" s="131">
        <f>INDEX('[25]Corporate Management'!$B$6:$EY$40,MATCH($A17,'[25]Corporate Management'!$B$6:$B$40,0),MATCH(SX$1,'[25]Corporate Management'!$B$40:$EY$40,0))</f>
        <v>5164000</v>
      </c>
      <c r="SY17" s="131">
        <f>INDEX('[25]Corporate Management'!$B$6:$EY$40,MATCH($A17,'[25]Corporate Management'!$B$6:$B$40,0),MATCH(SY$1,'[25]Corporate Management'!$B$40:$EY$40,0))</f>
        <v>299777</v>
      </c>
      <c r="SZ17" s="116">
        <f>INDEX('[25]Corporate Management'!$B$6:$EY$40,MATCH($A17,'[25]Corporate Management'!$B$6:$B$40,0),MATCH(SZ$1,'[25]Corporate Management'!$B$40:$EY$40,0))</f>
        <v>17.470518128006532</v>
      </c>
      <c r="TA17" s="131">
        <f>INDEX('[25]Corporate Management'!$B$6:$EY$40,MATCH($A17,'[25]Corporate Management'!$B$6:$B$40,0),MATCH(TA$1,'[25]Corporate Management'!$B$40:$EY$40,0))</f>
        <v>5262452</v>
      </c>
      <c r="TB17" s="131">
        <f>INDEX('[25]Corporate Management'!$B$6:$EY$40,MATCH($A17,'[25]Corporate Management'!$B$6:$B$40,0),MATCH(TB$1,'[25]Corporate Management'!$B$40:$EY$40,0))</f>
        <v>301219</v>
      </c>
      <c r="TC17" s="116">
        <f>INDEX('[25]Corporate Management'!$B$6:$EY$40,MATCH($A17,'[25]Corporate Management'!$B$6:$B$40,0),MATCH(TC$1,'[25]Corporate Management'!$B$40:$EY$40,0))</f>
        <v>16.265998539855314</v>
      </c>
      <c r="TD17" s="131">
        <f>INDEX('[25]Corporate Management'!$B$6:$EY$40,MATCH($A17,'[25]Corporate Management'!$B$6:$B$40,0),MATCH(TD$1,'[25]Corporate Management'!$B$40:$EY$40,0))</f>
        <v>4901596</v>
      </c>
      <c r="TE17" s="131">
        <f>INDEX('[25]Corporate Management'!$B$6:$EY$40,MATCH($A17,'[25]Corporate Management'!$B$6:$B$40,0),MATCH(TE$1,'[25]Corporate Management'!$B$40:$EY$40,0))</f>
        <v>301340</v>
      </c>
      <c r="TF17" s="116">
        <f>INDEX('[26]All Data'!$A$1:$Y$34,MATCH($A17,'[26]All Data'!$A$1:$A$34,0),MATCH(TF$1,'[26]All Data'!$A$1:$Y$1,0))</f>
        <v>12.440437785573602</v>
      </c>
      <c r="TG17" s="131">
        <f>INDEX('[26]All Data'!$A$1:$Y$34,MATCH($A17,'[26]All Data'!$A$1:$A$34,0),MATCH(TG$1,'[26]All Data'!$A$1:$Y$1,0))</f>
        <v>3751861.87</v>
      </c>
      <c r="TH17" s="131">
        <f>INDEX('[26]All Data'!$A$1:$Y$34,MATCH($A17,'[26]All Data'!$A$1:$A$34,0),MATCH(TH$1,'[26]All Data'!$A$1:$Y$1,0))</f>
        <v>301586</v>
      </c>
      <c r="TI17" s="116">
        <f>INDEX('[27]All Data'!$A$1:$Y$34,MATCH($A17,'[27]All Data'!$A$1:$A$34,0),MATCH(TI$1,'[27]All Data'!$A$1:$Y$1,0))</f>
        <v>11.161074599331258</v>
      </c>
      <c r="TJ17" s="131">
        <f>INDEX('[27]All Data'!$A$1:$Y$34,MATCH($A17,'[27]All Data'!$A$1:$A$34,0),MATCH(TJ$1,'[27]All Data'!$A$1:$Y$1,0))</f>
        <v>3388000</v>
      </c>
      <c r="TK17" s="131">
        <f>INDEX('[27]All Data'!$A$1:$Y$34,MATCH($A17,'[27]All Data'!$A$1:$A$34,0),MATCH(TK$1,'[27]All Data'!$A$1:$Y$1,0))</f>
        <v>303555</v>
      </c>
      <c r="TL17" s="116">
        <f>INDEX('[28]All Data'!$A$1:$AB$34,MATCH($A17,'[28]All Data'!$A$1:$A$34,0),MATCH(TL$1,'[28]All Data'!$A$1:$AB$1,0))</f>
        <v>10.983186596389977</v>
      </c>
      <c r="TM17" s="131">
        <f>INDEX('[28]All Data'!$A$1:$AB$34,MATCH($A17,'[28]All Data'!$A$1:$A$34,0),MATCH(TM$1,'[28]All Data'!$A$1:$AB$1,0))</f>
        <v>3357000</v>
      </c>
      <c r="TN17" s="131">
        <f>INDEX('[28]All Data'!$A$1:$AB$34,MATCH($A17,'[28]All Data'!$A$1:$A$34,0),MATCH(TN$1,'[28]All Data'!$A$1:$AB$1,0))</f>
        <v>305649</v>
      </c>
      <c r="TO17" s="116">
        <f>INDEX('[29]SPI Raw Data 1617'!$A$3:$AN$37,MATCH($A17,'[29]SPI Raw Data 1617'!$A$3:$A$37,0),MATCH(TO$1,'[29]SPI Raw Data 1617'!$A$37:$AN$37,0))</f>
        <v>8.7218954248366014</v>
      </c>
      <c r="TP17" s="131">
        <f>INDEX('[29]SPI Raw Data 1617'!$A$3:$AN$37,MATCH($A17,'[29]SPI Raw Data 1617'!$A$3:$A$37,0),MATCH(TP$1,'[29]SPI Raw Data 1617'!$A$37:$AN$37,0))</f>
        <v>2668900</v>
      </c>
      <c r="TQ17" s="131">
        <f>INDEX('[29]SPI Raw Data 1617'!$A$3:$AN$37,MATCH($A17,'[29]SPI Raw Data 1617'!$A$3:$A$37,0),MATCH(TQ$1,'[29]SPI Raw Data 1617'!$A$37:$AN$37,0))</f>
        <v>306000</v>
      </c>
      <c r="TR17" s="116">
        <f>INDEX('[30]SPI Raw Data 1718'!$A$3:$AN$37,MATCH($A17,'[30]SPI Raw Data 1718'!$A$3:$A$37,0),MATCH(TR$1,'[30]SPI Raw Data 1718'!$A$37:$AN$37,0))</f>
        <v>6.2854732612314423</v>
      </c>
      <c r="TS17" s="131">
        <f>INDEX('[30]SPI Raw Data 1718'!$A$3:$AN$37,MATCH($A17,'[30]SPI Raw Data 1718'!$A$3:$A$37,0),MATCH(TS$1,'[30]SPI Raw Data 1718'!$A$37:$AN$37,0))</f>
        <v>1952136</v>
      </c>
      <c r="TT17" s="131">
        <f>INDEX('[30]SPI Raw Data 1718'!$A$3:$AN$37,MATCH($A17,'[30]SPI Raw Data 1718'!$A$3:$A$37,0),MATCH(TT$1,'[30]SPI Raw Data 1718'!$A$37:$AN$37,0))</f>
        <v>310579</v>
      </c>
      <c r="TU17" s="116">
        <f>INDEX('[31]SPI Raw Data 1819'!$A$1:$AN$37,MATCH($A17,'[31]SPI Raw Data 1819'!$A$1:$A$37,0),MATCH(TU$1,'[31]SPI Raw Data 1819'!$A$37:$AN$37,0))</f>
        <v>6.2575328634147276</v>
      </c>
      <c r="TV17" s="197">
        <f>INDEX('[31]SPI Raw Data 1819'!$A$1:$AN$37,MATCH($A17,'[31]SPI Raw Data 1819'!$A$1:$A$37,0),MATCH(TV$1,'[31]SPI Raw Data 1819'!$A$37:$AN$37,0))</f>
        <v>1958370</v>
      </c>
      <c r="TW17" s="197">
        <f>INDEX('[31]SPI Raw Data 1819'!$A$1:$AN$37,MATCH($A17,'[31]SPI Raw Data 1819'!$A$1:$A$37,0),MATCH(TW$1,'[31]SPI Raw Data 1819'!$A$37:$AN$37,0))</f>
        <v>312962</v>
      </c>
      <c r="TX17" s="116">
        <f>INDEX('[32]SPI Raw Data 1920'!$A$1:$AN$35, MATCH($A17,'[32]SPI Raw Data 1920'!$A$1:$A$35,0),MATCH(TX$1,'[32]SPI Raw Data 1920'!$A$37:$AN$37,0))</f>
        <v>5.8501006290101767</v>
      </c>
      <c r="TY17" s="116">
        <f>INDEX('[32]SPI Raw Data 1920'!$A$1:$AN$35, MATCH($A17,'[32]SPI Raw Data 1920'!$A$1:$A$35,0),MATCH(TY$1,'[32]SPI Raw Data 1920'!$A$37:$AN$37,0))</f>
        <v>1854517</v>
      </c>
      <c r="TZ17" s="116">
        <f>INDEX('[32]SPI Raw Data 1920'!$A$1:$AN$35, MATCH($A17,'[32]SPI Raw Data 1920'!$A$1:$A$35,0),MATCH(TZ$1,'[32]SPI Raw Data 1920'!$A$37:$AN$37,0))</f>
        <v>317006</v>
      </c>
      <c r="UA17" s="133">
        <f>(SW17*100)/Deflators!$B$2</f>
        <v>20.292795498047344</v>
      </c>
      <c r="UB17" s="116">
        <f>(SZ17*100)/Deflators!$B$3</f>
        <v>20.273308031718642</v>
      </c>
      <c r="UC17" s="116">
        <f>(TC17*100)/Deflators!$B$4</f>
        <v>18.497347433805892</v>
      </c>
      <c r="UD17" s="116">
        <f>(TF17*100)/Deflators!$B$5</f>
        <v>13.896363235888442</v>
      </c>
      <c r="UE17" s="116">
        <f>(TI17*100)/Deflators!$B$6</f>
        <v>12.297702004829642</v>
      </c>
      <c r="UF17" s="116">
        <f>(TL17*100)/Deflators!$B$7</f>
        <v>12.003751555515702</v>
      </c>
      <c r="UG17" s="116">
        <f>(TO17*100)/Deflators!$B$8</f>
        <v>9.3021247587909439</v>
      </c>
      <c r="UH17" s="116">
        <f>(TR17*100)/Deflators!$B$9</f>
        <v>6.587624542300885</v>
      </c>
      <c r="UI17" s="116">
        <f>(TU17*100)/Deflators!$B$10</f>
        <v>6.4104132053457157</v>
      </c>
      <c r="UJ17" s="248">
        <f>(TX17*100)/Deflators!$B$11</f>
        <v>5.8501006290101767</v>
      </c>
      <c r="UK17" s="115">
        <f>INDEX('[25]Corporate Management'!$B$6:$EY$40,MATCH($A17,'[25]Corporate Management'!$B$6:$B$40,0),MATCH(UK$1,'[25]Corporate Management'!$B$40:$EY$40,0))</f>
        <v>6.6845197810196337</v>
      </c>
      <c r="UL17" s="131">
        <f>INDEX('[25]Corporate Management'!$B$6:$EY$40,MATCH($A17,'[25]Corporate Management'!$B$6:$B$40,0),MATCH(UL$1,'[25]Corporate Management'!$B$40:$EY$40,0))</f>
        <v>36643</v>
      </c>
      <c r="UM17" s="131">
        <f>INDEX('[25]Corporate Management'!$B$6:$EY$40,MATCH($A17,'[25]Corporate Management'!$B$6:$B$40,0),MATCH(UM$1,'[25]Corporate Management'!$B$40:$EY$40,0))</f>
        <v>5481.77</v>
      </c>
      <c r="UN17" s="116">
        <f>INDEX('[25]Corporate Management'!$B$6:$EY$40,MATCH($A17,'[25]Corporate Management'!$B$6:$B$40,0),MATCH(UN$1,'[25]Corporate Management'!$B$40:$EY$40,0))</f>
        <v>5.9653778306065126</v>
      </c>
      <c r="UO17" s="131">
        <f>INDEX('[25]Corporate Management'!$B$6:$EY$40,MATCH($A17,'[25]Corporate Management'!$B$6:$B$40,0),MATCH(UO$1,'[25]Corporate Management'!$B$40:$EY$40,0))</f>
        <v>31517</v>
      </c>
      <c r="UP17" s="131">
        <f>INDEX('[25]Corporate Management'!$B$6:$EY$40,MATCH($A17,'[25]Corporate Management'!$B$6:$B$40,0),MATCH(UP$1,'[25]Corporate Management'!$B$40:$EY$40,0))</f>
        <v>5283.32</v>
      </c>
      <c r="UQ17" s="116">
        <f>INDEX('[25]Corporate Management'!$B$6:$EY$40,MATCH($A17,'[25]Corporate Management'!$B$6:$B$40,0),MATCH(UQ$1,'[25]Corporate Management'!$B$40:$EY$40,0))</f>
        <v>6.6344477807683262</v>
      </c>
      <c r="UR17" s="131">
        <f>INDEX('[25]Corporate Management'!$B$6:$EY$40,MATCH($A17,'[25]Corporate Management'!$B$6:$B$40,0),MATCH(UR$1,'[25]Corporate Management'!$B$40:$EY$40,0))</f>
        <v>35816</v>
      </c>
      <c r="US17" s="131">
        <f>INDEX('[25]Corporate Management'!$B$6:$EY$40,MATCH($A17,'[25]Corporate Management'!$B$6:$B$40,0),MATCH(US$1,'[25]Corporate Management'!$B$40:$EY$40,0))</f>
        <v>5398.49</v>
      </c>
      <c r="UT17" s="116">
        <f>INDEX('[26]All Data'!$A$1:$Y$34,MATCH($A17,'[26]All Data'!$A$1:$A$34,0),MATCH(UT$1,'[26]All Data'!$A$1:$Y$1,0))</f>
        <v>6.1180115696789086</v>
      </c>
      <c r="UU17" s="131">
        <f>INDEX('[26]All Data'!$A$1:$Y$34,MATCH($A17,'[26]All Data'!$A$1:$A$34,0),MATCH(UU$1,'[26]All Data'!$A$1:$Y$1,0))</f>
        <v>28967.5</v>
      </c>
      <c r="UV17" s="131">
        <f>INDEX('[26]All Data'!$A$1:$Y$34,MATCH($A17,'[26]All Data'!$A$1:$A$34,0),MATCH(UV$1,'[26]All Data'!$A$1:$Y$1,0))</f>
        <v>4734.79</v>
      </c>
      <c r="UW17" s="116">
        <f>INDEX('[27]All Data'!$A$1:$Y$34,MATCH($A17,'[27]All Data'!$A$1:$A$34,0),MATCH(UW$1,'[27]All Data'!$A$1:$Y$1,0))</f>
        <v>5.8285698219387552</v>
      </c>
      <c r="UX17" s="131">
        <f>INDEX('[27]All Data'!$A$1:$Y$34,MATCH($A17,'[27]All Data'!$A$1:$A$34,0),MATCH(UX$1,'[27]All Data'!$A$1:$Y$1,0))</f>
        <v>26949.5</v>
      </c>
      <c r="UY17" s="131">
        <f>INDEX('[27]All Data'!$A$1:$Y$34,MATCH($A17,'[27]All Data'!$A$1:$A$34,0),MATCH(UY$1,'[27]All Data'!$A$1:$Y$1,0))</f>
        <v>4623.6899999999996</v>
      </c>
      <c r="UZ17" s="116">
        <f>INDEX('[28]All Data'!$A$1:$AB$34,MATCH($A17,'[28]All Data'!$A$1:$A$34,0),MATCH(UZ$1,'[28]All Data'!$A$1:$AB$1,0))</f>
        <v>6.0337399761132913</v>
      </c>
      <c r="VA17" s="131">
        <f>INDEX('[28]All Data'!$A$1:$AB$34,MATCH($A17,'[28]All Data'!$A$1:$A$34,0),MATCH(VA$1,'[28]All Data'!$A$1:$AB$1,0))</f>
        <v>28291</v>
      </c>
      <c r="VB17" s="131">
        <f>INDEX('[28]All Data'!$A$1:$AB$34,MATCH($A17,'[28]All Data'!$A$1:$A$34,0),MATCH(VB$1,'[28]All Data'!$A$1:$AB$1,0))</f>
        <v>4688.8</v>
      </c>
      <c r="VC17" s="116">
        <f>INDEX('[29]SPI Raw Data 1617'!$A$3:$AN$37,MATCH($A17,'[29]SPI Raw Data 1617'!$A$3:$A$37,0),MATCH(VC$1,'[29]SPI Raw Data 1617'!$A$37:$AN$37,0))</f>
        <v>5.7</v>
      </c>
      <c r="VD17" s="131">
        <f>INDEX('[29]SPI Raw Data 1617'!$A$3:$AN$37,MATCH($A17,'[29]SPI Raw Data 1617'!$A$3:$A$37,0),MATCH(VD$1,'[29]SPI Raw Data 1617'!$A$37:$AN$37,0))</f>
        <v>29013</v>
      </c>
      <c r="VE17" s="131">
        <f>INDEX('[29]SPI Raw Data 1617'!$A$3:$AN$37,MATCH($A17,'[29]SPI Raw Data 1617'!$A$3:$A$37,0),MATCH(VE$1,'[29]SPI Raw Data 1617'!$A$37:$AN$37,0))</f>
        <v>5116</v>
      </c>
      <c r="VF17" s="116">
        <f>INDEX('[30]SPI Raw Data 1718'!$A$3:$AN$37,MATCH($A17,'[30]SPI Raw Data 1718'!$A$3:$A$37,0),MATCH(VF$1,'[30]SPI Raw Data 1718'!$A$37:$AN$37,0))</f>
        <v>5.3512135068589517</v>
      </c>
      <c r="VG17" s="131">
        <f>INDEX('[30]SPI Raw Data 1718'!$A$3:$AN$37,MATCH($A17,'[30]SPI Raw Data 1718'!$A$3:$A$37,0),MATCH(VG$1,'[30]SPI Raw Data 1718'!$A$37:$AN$37,0))</f>
        <v>30427</v>
      </c>
      <c r="VH17" s="131">
        <f>INDEX('[30]SPI Raw Data 1718'!$A$3:$AN$37,MATCH($A17,'[30]SPI Raw Data 1718'!$A$3:$A$37,0),MATCH(VH$1,'[30]SPI Raw Data 1718'!$A$37:$AN$37,0))</f>
        <v>5686</v>
      </c>
      <c r="VI17" s="116">
        <f>INDEX('[31]SPI Raw Data 1819'!$A$1:$AN$37,MATCH($A17,'[31]SPI Raw Data 1819'!$A$1:$A$37,0),MATCH(VI$1,'[31]SPI Raw Data 1819'!$A$37:$AN$37,0))</f>
        <v>5.7907257491833546</v>
      </c>
      <c r="VJ17" s="197">
        <f>INDEX('[31]SPI Raw Data 1819'!$A$1:$AN$37,MATCH($A17,'[31]SPI Raw Data 1819'!$A$1:$A$37,0),MATCH(VJ$1,'[31]SPI Raw Data 1819'!$A$37:$AN$37,0))</f>
        <v>32618</v>
      </c>
      <c r="VK17" s="225">
        <f>INDEX('[31]SPI Raw Data 1819'!$A$1:$AN$37,MATCH($A17,'[31]SPI Raw Data 1819'!$A$1:$A$37,0),MATCH(VK$1,'[31]SPI Raw Data 1819'!$A$37:$AN$37,0))</f>
        <v>5632.8</v>
      </c>
      <c r="VL17" s="116">
        <f>INDEX('[32]SPI Raw Data 1920'!$A$1:$AN$35, MATCH($A17,'[32]SPI Raw Data 1920'!$A$1:$A$35,0),MATCH(VL$1,'[32]SPI Raw Data 1920'!$A$37:$AN$37,0))</f>
        <v>5.5958074025548639</v>
      </c>
      <c r="VM17" s="116">
        <f>INDEX('[32]SPI Raw Data 1920'!$A$1:$AN$35, MATCH($A17,'[32]SPI Raw Data 1920'!$A$1:$A$35,0),MATCH(VM$1,'[32]SPI Raw Data 1920'!$A$37:$AN$37,0))</f>
        <v>34168</v>
      </c>
      <c r="VN17" s="116">
        <f>INDEX('[32]SPI Raw Data 1920'!$A$1:$AN$35, MATCH($A17,'[32]SPI Raw Data 1920'!$A$1:$A$35,0),MATCH(VN$1,'[32]SPI Raw Data 1920'!$A$37:$AN$37,0))</f>
        <v>6106</v>
      </c>
      <c r="VO17" s="115">
        <f>INDEX('[25]Corporate Management'!$B$6:$EY$40,MATCH($A17,'[25]Corporate Management'!$B$6:$B$40,0),MATCH(VO$1,'[25]Corporate Management'!$B$40:$EY$40,0))</f>
        <v>9.3495976786779984</v>
      </c>
      <c r="VP17" s="131">
        <f>INDEX('[25]Corporate Management'!$B$6:$EY$40,MATCH($A17,'[25]Corporate Management'!$B$6:$B$40,0),MATCH(VP$1,'[25]Corporate Management'!$B$40:$EY$40,0))</f>
        <v>136297.5</v>
      </c>
      <c r="VQ17" s="131">
        <f>INDEX('[25]Corporate Management'!$B$6:$EY$40,MATCH($A17,'[25]Corporate Management'!$B$6:$B$40,0),MATCH(VQ$1,'[25]Corporate Management'!$B$40:$EY$40,0))</f>
        <v>14577.9</v>
      </c>
      <c r="VR17" s="116">
        <f>INDEX('[25]Corporate Management'!$B$6:$EY$40,MATCH($A17,'[25]Corporate Management'!$B$6:$B$40,0),MATCH(VR$1,'[25]Corporate Management'!$B$40:$EY$40,0))</f>
        <v>9.2415846920684626</v>
      </c>
      <c r="VS17" s="131">
        <f>INDEX('[25]Corporate Management'!$B$6:$EY$40,MATCH($A17,'[25]Corporate Management'!$B$6:$B$40,0),MATCH(VS$1,'[25]Corporate Management'!$B$40:$EY$40,0))</f>
        <v>115565</v>
      </c>
      <c r="VT17" s="131">
        <f>INDEX('[25]Corporate Management'!$B$6:$EY$40,MATCH($A17,'[25]Corporate Management'!$B$6:$B$40,0),MATCH(VT$1,'[25]Corporate Management'!$B$40:$EY$40,0))</f>
        <v>12504.89</v>
      </c>
      <c r="VU17" s="116">
        <f>INDEX('[25]Corporate Management'!$B$6:$EY$40,MATCH($A17,'[25]Corporate Management'!$B$6:$B$40,0),MATCH(VU$1,'[25]Corporate Management'!$B$40:$EY$40,0))</f>
        <v>9.7309987483887532</v>
      </c>
      <c r="VV17" s="131">
        <f>INDEX('[25]Corporate Management'!$B$6:$EY$40,MATCH($A17,'[25]Corporate Management'!$B$6:$B$40,0),MATCH(VV$1,'[25]Corporate Management'!$B$40:$EY$40,0))</f>
        <v>114522.47</v>
      </c>
      <c r="VW17" s="131">
        <f>INDEX('[25]Corporate Management'!$B$6:$EY$40,MATCH($A17,'[25]Corporate Management'!$B$6:$B$40,0),MATCH(VW$1,'[25]Corporate Management'!$B$40:$EY$40,0))</f>
        <v>11768.83</v>
      </c>
      <c r="VX17" s="116">
        <f>INDEX('[26]All Data'!$A$1:$Y$34,MATCH($A17,'[26]All Data'!$A$1:$A$34,0),MATCH(VX$1,'[26]All Data'!$A$1:$Y$1,0))</f>
        <v>9.6097951174448131</v>
      </c>
      <c r="VY17" s="131">
        <f>INDEX('[26]All Data'!$A$1:$Y$34,MATCH($A17,'[26]All Data'!$A$1:$A$34,0),MATCH(VY$1,'[26]All Data'!$A$1:$Y$1,0))</f>
        <v>114009.36</v>
      </c>
      <c r="VZ17" s="131">
        <f>INDEX('[26]All Data'!$A$1:$Y$34,MATCH($A17,'[26]All Data'!$A$1:$A$34,0),MATCH(VZ$1,'[26]All Data'!$A$1:$Y$1,0))</f>
        <v>11863.87</v>
      </c>
      <c r="WA17" s="116">
        <f>INDEX('[27]All Data'!$A$1:$Y$34,MATCH($A17,'[27]All Data'!$A$1:$A$34,0),MATCH(WA$1,'[27]All Data'!$A$1:$Y$1,0))</f>
        <v>10.151222734606248</v>
      </c>
      <c r="WB17" s="131">
        <f>INDEX('[27]All Data'!$A$1:$Y$34,MATCH($A17,'[27]All Data'!$A$1:$A$34,0),MATCH(WB$1,'[27]All Data'!$A$1:$Y$1,0))</f>
        <v>119861.07</v>
      </c>
      <c r="WC17" s="131">
        <f>INDEX('[27]All Data'!$A$1:$Y$34,MATCH($A17,'[27]All Data'!$A$1:$A$34,0),MATCH(WC$1,'[27]All Data'!$A$1:$Y$1,0))</f>
        <v>11807.55</v>
      </c>
      <c r="WD17" s="116">
        <f>INDEX('[28]All Data'!$A$1:$AB$34,MATCH($A17,'[28]All Data'!$A$1:$A$34,0),MATCH(WD$1,'[28]All Data'!$A$1:$AB$1,0))</f>
        <v>9.720341854824941</v>
      </c>
      <c r="WE17" s="131">
        <f>INDEX('[28]All Data'!$A$1:$AB$34,MATCH($A17,'[28]All Data'!$A$1:$A$34,0),MATCH(WE$1,'[28]All Data'!$A$1:$AB$1,0))</f>
        <v>113304.29</v>
      </c>
      <c r="WF17" s="131">
        <f>INDEX('[28]All Data'!$A$1:$AB$34,MATCH($A17,'[28]All Data'!$A$1:$A$34,0),MATCH(WF$1,'[28]All Data'!$A$1:$AB$1,0))</f>
        <v>11656.41</v>
      </c>
      <c r="WG17" s="116">
        <f>INDEX('[29]SPI Raw Data 1617'!$A$3:$AN$37,MATCH($A17,'[29]SPI Raw Data 1617'!$A$3:$A$37,0),MATCH(WG$1,'[29]SPI Raw Data 1617'!$A$37:$AN$37,0))</f>
        <v>10.198328267477203</v>
      </c>
      <c r="WH17" s="131">
        <f>INDEX('[29]SPI Raw Data 1617'!$A$3:$AN$37,MATCH($A17,'[29]SPI Raw Data 1617'!$A$3:$A$37,0),MATCH(WH$1,'[29]SPI Raw Data 1617'!$A$37:$AN$37,0))</f>
        <v>120789</v>
      </c>
      <c r="WI17" s="131">
        <f>INDEX('[29]SPI Raw Data 1617'!$A$3:$AN$37,MATCH($A17,'[29]SPI Raw Data 1617'!$A$3:$A$37,0),MATCH(WI$1,'[29]SPI Raw Data 1617'!$A$37:$AN$37,0))</f>
        <v>11844</v>
      </c>
      <c r="WJ17" s="116">
        <f>INDEX('[30]SPI Raw Data 1718'!$A$3:$AN$37,MATCH($A17,'[30]SPI Raw Data 1718'!$A$3:$A$37,0),MATCH(WJ$1,'[30]SPI Raw Data 1718'!$A$37:$AN$37,0))</f>
        <v>9.8904215149880557</v>
      </c>
      <c r="WK17" s="131">
        <f>INDEX('[30]SPI Raw Data 1718'!$A$3:$AN$37,MATCH($A17,'[30]SPI Raw Data 1718'!$A$3:$A$37,0),MATCH(WK$1,'[30]SPI Raw Data 1718'!$A$37:$AN$37,0))</f>
        <v>128348</v>
      </c>
      <c r="WL17" s="131">
        <f>INDEX('[30]SPI Raw Data 1718'!$A$3:$AN$37,MATCH($A17,'[30]SPI Raw Data 1718'!$A$3:$A$37,0),MATCH(WL$1,'[30]SPI Raw Data 1718'!$A$37:$AN$37,0))</f>
        <v>12977</v>
      </c>
      <c r="WM17" s="116">
        <f>INDEX('[31]SPI Raw Data 1819'!$A$1:$AN$37,MATCH($A17,'[31]SPI Raw Data 1819'!$A$1:$A$37,0),MATCH(WM$1,'[31]SPI Raw Data 1819'!$A$37:$AN$37,0))</f>
        <v>10.425769933591836</v>
      </c>
      <c r="WN17" s="197">
        <f>INDEX('[31]SPI Raw Data 1819'!$A$1:$AN$37,MATCH($A17,'[31]SPI Raw Data 1819'!$A$1:$A$37,0),MATCH(WN$1,'[31]SPI Raw Data 1819'!$A$37:$AN$37,0))</f>
        <v>187138.4</v>
      </c>
      <c r="WO17" s="225">
        <f>INDEX('[31]SPI Raw Data 1819'!$A$1:$AN$37,MATCH($A17,'[31]SPI Raw Data 1819'!$A$1:$A$37,0),MATCH(WO$1,'[31]SPI Raw Data 1819'!$A$37:$AN$37,0))</f>
        <v>17949.599999999999</v>
      </c>
      <c r="WP17" s="116">
        <f>INDEX('[32]SPI Raw Data 1920'!$A$1:$AN$35, MATCH($A17,'[32]SPI Raw Data 1920'!$A$1:$A$35,0),MATCH(WP$1,'[32]SPI Raw Data 1920'!$A$37:$AN$37,0))</f>
        <v>12.761516467224398</v>
      </c>
      <c r="WQ17" s="116">
        <f>INDEX('[32]SPI Raw Data 1920'!$A$1:$AN$35, MATCH($A17,'[32]SPI Raw Data 1920'!$A$1:$A$35,0),MATCH(WQ$1,'[32]SPI Raw Data 1920'!$A$37:$AN$37,0))</f>
        <v>241014</v>
      </c>
      <c r="WR17" s="116">
        <f>INDEX('[32]SPI Raw Data 1920'!$A$1:$AN$35, MATCH($A17,'[32]SPI Raw Data 1920'!$A$1:$A$35,0),MATCH(WR$1,'[32]SPI Raw Data 1920'!$A$37:$AN$37,0))</f>
        <v>18886</v>
      </c>
      <c r="WS17" s="115">
        <f>INDEX('[25]Corporate Management'!$B$6:$EY$40,MATCH($A17,'[25]Corporate Management'!$B$6:$B$40,0),MATCH(WS$1,'[25]Corporate Management'!$B$40:$EY$40,0))</f>
        <v>92.270534873626659</v>
      </c>
      <c r="WT17" s="131">
        <f>INDEX('[25]Corporate Management'!$B$6:$EY$40,MATCH($A17,'[25]Corporate Management'!$B$6:$B$40,0),MATCH(WT$1,'[25]Corporate Management'!$B$40:$EY$40,0))</f>
        <v>171401942.66188437</v>
      </c>
      <c r="WU17" s="131">
        <f>INDEX('[25]Corporate Management'!$B$6:$EY$40,MATCH($A17,'[25]Corporate Management'!$B$6:$B$40,0),MATCH(WU$1,'[25]Corporate Management'!$B$40:$EY$40,0))</f>
        <v>185760213.59000003</v>
      </c>
      <c r="WV17" s="116">
        <f>INDEX('[25]Corporate Management'!$B$6:$EY$40,MATCH($A17,'[25]Corporate Management'!$B$6:$B$40,0),MATCH(WV$1,'[25]Corporate Management'!$B$40:$EY$40,0))</f>
        <v>92.577865128852039</v>
      </c>
      <c r="WW17" s="131">
        <f>INDEX('[25]Corporate Management'!$B$6:$EY$40,MATCH($A17,'[25]Corporate Management'!$B$6:$B$40,0),MATCH(WW$1,'[25]Corporate Management'!$B$40:$EY$40,0))</f>
        <v>172545166</v>
      </c>
      <c r="WX17" s="131">
        <f>INDEX('[25]Corporate Management'!$B$6:$EY$40,MATCH($A17,'[25]Corporate Management'!$B$6:$B$40,0),MATCH(WX$1,'[25]Corporate Management'!$B$40:$EY$40,0))</f>
        <v>186378424</v>
      </c>
      <c r="WY17" s="116">
        <f>INDEX('[25]Corporate Management'!$B$6:$EY$40,MATCH($A17,'[25]Corporate Management'!$B$6:$B$40,0),MATCH(WY$1,'[25]Corporate Management'!$B$40:$EY$40,0))</f>
        <v>93.144279635463761</v>
      </c>
      <c r="WZ17" s="131">
        <f>INDEX('[25]Corporate Management'!$B$6:$EY$40,MATCH($A17,'[25]Corporate Management'!$B$6:$B$40,0),MATCH(WZ$1,'[25]Corporate Management'!$B$40:$EY$40,0))</f>
        <v>174332200</v>
      </c>
      <c r="XA17" s="131">
        <f>INDEX('[25]Corporate Management'!$B$6:$EY$40,MATCH($A17,'[25]Corporate Management'!$B$6:$B$40,0),MATCH(XA$1,'[25]Corporate Management'!$B$40:$EY$40,0))</f>
        <v>187163614</v>
      </c>
      <c r="XB17" s="116">
        <f>INDEX('[26]All Data'!$A$1:$Y$34,MATCH($A17,'[26]All Data'!$A$1:$A$34,0),MATCH(XB$1,'[26]All Data'!$A$1:$Y$1,0))</f>
        <v>93.915200172429195</v>
      </c>
      <c r="XC17" s="131">
        <f>INDEX('[26]All Data'!$A$1:$Y$34,MATCH($A17,'[26]All Data'!$A$1:$A$34,0),MATCH(XC$1,'[26]All Data'!$A$1:$Y$1,0))</f>
        <v>178787749</v>
      </c>
      <c r="XD17" s="131">
        <f>INDEX('[26]All Data'!$A$1:$Y$34,MATCH($A17,'[26]All Data'!$A$1:$A$34,0),MATCH(XD$1,'[26]All Data'!$A$1:$Y$1,0))</f>
        <v>190371472</v>
      </c>
      <c r="XE17" s="116">
        <f>INDEX('[27]All Data'!$A$1:$Y$34,MATCH($A17,'[27]All Data'!$A$1:$A$34,0),MATCH(XE$1,'[27]All Data'!$A$1:$Y$1,0))</f>
        <v>94.607158611333432</v>
      </c>
      <c r="XF17" s="131">
        <f>INDEX('[27]All Data'!$A$1:$Y$34,MATCH($A17,'[27]All Data'!$A$1:$A$34,0),MATCH(XF$1,'[27]All Data'!$A$1:$Y$1,0))</f>
        <v>183671368</v>
      </c>
      <c r="XG17" s="131">
        <f>INDEX('[27]All Data'!$A$1:$Y$34,MATCH($A17,'[27]All Data'!$A$1:$A$34,0),MATCH(XG$1,'[27]All Data'!$A$1:$Y$1,0))</f>
        <v>194141089</v>
      </c>
      <c r="XH17" s="116">
        <f>INDEX('[28]All Data'!$A$1:$AB$34,MATCH($A17,'[28]All Data'!$A$1:$A$34,0),MATCH(XH$1,'[28]All Data'!$A$1:$AB$1,0))</f>
        <v>94.748887652711787</v>
      </c>
      <c r="XI17" s="131">
        <f>INDEX('[28]All Data'!$A$1:$AB$34,MATCH($A17,'[28]All Data'!$A$1:$A$34,0),MATCH(XI$1,'[28]All Data'!$A$1:$AB$1,0))</f>
        <v>188736522</v>
      </c>
      <c r="XJ17" s="131">
        <f>INDEX('[28]All Data'!$A$1:$AB$34,MATCH($A17,'[28]All Data'!$A$1:$A$34,0),MATCH(XJ$1,'[28]All Data'!$A$1:$AB$1,0))</f>
        <v>199196557</v>
      </c>
      <c r="XK17" s="116">
        <f>INDEX('[29]SPI Raw Data 1617'!$A$3:$AN$37,MATCH($A17,'[29]SPI Raw Data 1617'!$A$3:$A$37,0),MATCH(XK$1,'[29]SPI Raw Data 1617'!$A$37:$AN$37,0))</f>
        <v>94.915471208551224</v>
      </c>
      <c r="XL17" s="131">
        <f>INDEX('[29]SPI Raw Data 1617'!$A$3:$AN$37,MATCH($A17,'[29]SPI Raw Data 1617'!$A$3:$A$37,0),MATCH(XL$1,'[29]SPI Raw Data 1617'!$A$37:$AN$37,0))</f>
        <v>193815436</v>
      </c>
      <c r="XM17" s="131">
        <f>INDEX('[29]SPI Raw Data 1617'!$A$3:$AN$37,MATCH($A17,'[29]SPI Raw Data 1617'!$A$3:$A$37,0),MATCH(XM$1,'[29]SPI Raw Data 1617'!$A$37:$AN$37,0))</f>
        <v>204197939</v>
      </c>
      <c r="XN17" s="116">
        <f>INDEX('[30]SPI Raw Data 1718'!$A$3:$AN$37,MATCH($A17,'[30]SPI Raw Data 1718'!$A$3:$A$37,0),MATCH(XN$1,'[30]SPI Raw Data 1718'!$A$37:$AN$37,0))</f>
        <v>94.977999520269691</v>
      </c>
      <c r="XO17" s="131">
        <f>INDEX('[30]SPI Raw Data 1718'!$A$3:$AN$37,MATCH($A17,'[30]SPI Raw Data 1718'!$A$3:$A$37,0),MATCH(XO$1,'[30]SPI Raw Data 1718'!$A$37:$AN$37,0))</f>
        <v>209076987</v>
      </c>
      <c r="XP17" s="131">
        <f>INDEX('[30]SPI Raw Data 1718'!$A$3:$AN$37,MATCH($A17,'[30]SPI Raw Data 1718'!$A$3:$A$37,0),MATCH(XP$1,'[30]SPI Raw Data 1718'!$A$37:$AN$37,0))</f>
        <v>220132018</v>
      </c>
      <c r="XQ17" s="116">
        <f>INDEX('[31]SPI Raw Data 1819'!$A$1:$AN$37,MATCH($A17,'[31]SPI Raw Data 1819'!$A$1:$A$37,0),MATCH(XQ$1,'[31]SPI Raw Data 1819'!$A$37:$AN$37,0))</f>
        <v>95.028678020417743</v>
      </c>
      <c r="XR17" s="197">
        <f>INDEX('[31]SPI Raw Data 1819'!$A$1:$AN$37,MATCH($A17,'[31]SPI Raw Data 1819'!$A$1:$A$37,0),MATCH(XR$1,'[31]SPI Raw Data 1819'!$A$37:$AN$37,0))</f>
        <v>219949892</v>
      </c>
      <c r="XS17" s="225">
        <f>INDEX('[31]SPI Raw Data 1819'!$A$1:$AN$37,MATCH($A17,'[31]SPI Raw Data 1819'!$A$1:$A$37,0),MATCH(XS$1,'[31]SPI Raw Data 1819'!$A$37:$AN$37,0))</f>
        <v>231456331.47999999</v>
      </c>
      <c r="XT17" s="116">
        <f>INDEX('[32]SPI Raw Data 1920'!$A$1:$AN$35, MATCH($A17,'[32]SPI Raw Data 1920'!$A$1:$A$35,0),MATCH(XT$1,'[32]SPI Raw Data 1920'!$A$37:$AN$37,0))</f>
        <v>94.363770770832119</v>
      </c>
      <c r="XU17" s="116">
        <f>INDEX('[32]SPI Raw Data 1920'!$A$1:$AN$35, MATCH($A17,'[32]SPI Raw Data 1920'!$A$1:$A$35,0),MATCH(XU$1,'[32]SPI Raw Data 1920'!$A$37:$AN$37,0))</f>
        <v>228599059</v>
      </c>
      <c r="XV17" s="116">
        <f>INDEX('[32]SPI Raw Data 1920'!$A$1:$AN$35, MATCH($A17,'[32]SPI Raw Data 1920'!$A$1:$A$35,0),MATCH(XV$1,'[32]SPI Raw Data 1920'!$A$37:$AN$37,0))</f>
        <v>242252993</v>
      </c>
      <c r="XW17" s="115">
        <f>INDEX('[25]Corporate Management'!$B$6:$EY$40,MATCH($A17,'[25]Corporate Management'!$B$6:$B$40,0),MATCH(XW$1,'[25]Corporate Management'!$B$40:$EY$40,0))</f>
        <v>90.000095949952509</v>
      </c>
      <c r="XX17" s="131">
        <f>INDEX('[25]Corporate Management'!$B$6:$EY$40,MATCH($A17,'[25]Corporate Management'!$B$6:$B$40,0),MATCH(XX$1,'[25]Corporate Management'!$B$40:$EY$40,0))</f>
        <v>468995</v>
      </c>
      <c r="XY17" s="131">
        <f>INDEX('[25]Corporate Management'!$B$6:$EY$40,MATCH($A17,'[25]Corporate Management'!$B$6:$B$40,0),MATCH(XY$1,'[25]Corporate Management'!$B$40:$EY$40,0))</f>
        <v>521105</v>
      </c>
      <c r="XZ17" s="116">
        <f>INDEX('[25]Corporate Management'!$B$6:$EY$40,MATCH($A17,'[25]Corporate Management'!$B$6:$B$40,0),MATCH(XZ$1,'[25]Corporate Management'!$B$40:$EY$40,0))</f>
        <v>87.990285274299268</v>
      </c>
      <c r="YA17" s="131">
        <f>INDEX('[25]Corporate Management'!$B$6:$EY$40,MATCH($A17,'[25]Corporate Management'!$B$6:$B$40,0),MATCH(YA$1,'[25]Corporate Management'!$B$40:$EY$40,0))</f>
        <v>229696</v>
      </c>
      <c r="YB17" s="131">
        <f>INDEX('[25]Corporate Management'!$B$6:$EY$40,MATCH($A17,'[25]Corporate Management'!$B$6:$B$40,0),MATCH(YB$1,'[25]Corporate Management'!$B$40:$EY$40,0))</f>
        <v>261047</v>
      </c>
      <c r="YC17" s="116">
        <f>INDEX('[25]Corporate Management'!$B$6:$EY$40,MATCH($A17,'[25]Corporate Management'!$B$6:$B$40,0),MATCH(YC$1,'[25]Corporate Management'!$B$40:$EY$40,0))</f>
        <v>88.372075749191296</v>
      </c>
      <c r="YD17" s="131">
        <f>INDEX('[25]Corporate Management'!$B$6:$EY$40,MATCH($A17,'[25]Corporate Management'!$B$6:$B$40,0),MATCH(YD$1,'[25]Corporate Management'!$B$40:$EY$40,0))</f>
        <v>237948</v>
      </c>
      <c r="YE17" s="131">
        <f>INDEX('[25]Corporate Management'!$B$6:$EY$40,MATCH($A17,'[25]Corporate Management'!$B$6:$B$40,0),MATCH(YE$1,'[25]Corporate Management'!$B$40:$EY$40,0))</f>
        <v>269257</v>
      </c>
      <c r="YF17" s="116">
        <f>INDEX('[26]All Data'!$A$1:$Y$34,MATCH($A17,'[26]All Data'!$A$1:$A$34,0),MATCH(YF$1,'[26]All Data'!$A$1:$Y$1,0))</f>
        <v>89.951574841860321</v>
      </c>
      <c r="YG17" s="131">
        <f>INDEX('[26]All Data'!$A$1:$Y$34,MATCH($A17,'[26]All Data'!$A$1:$A$34,0),MATCH(YG$1,'[26]All Data'!$A$1:$Y$1,0))</f>
        <v>219561</v>
      </c>
      <c r="YH17" s="131">
        <f>INDEX('[26]All Data'!$A$1:$Y$34,MATCH($A17,'[26]All Data'!$A$1:$A$34,0),MATCH(YH$1,'[26]All Data'!$A$1:$Y$1,0))</f>
        <v>244088</v>
      </c>
      <c r="YI17" s="116">
        <f>INDEX('[27]All Data'!$A$1:$Y$34,MATCH($A17,'[27]All Data'!$A$1:$A$34,0),MATCH(YI$1,'[27]All Data'!$A$1:$Y$1,0))</f>
        <v>91.633843017329255</v>
      </c>
      <c r="YJ17" s="131">
        <f>INDEX('[27]All Data'!$A$1:$Y$34,MATCH($A17,'[27]All Data'!$A$1:$A$34,0),MATCH(YJ$1,'[27]All Data'!$A$1:$Y$1,0))</f>
        <v>224732</v>
      </c>
      <c r="YK17" s="131">
        <f>INDEX('[27]All Data'!$A$1:$Y$34,MATCH($A17,'[27]All Data'!$A$1:$A$34,0),MATCH(YK$1,'[27]All Data'!$A$1:$Y$1,0))</f>
        <v>245250</v>
      </c>
      <c r="YL17" s="116">
        <f>INDEX('[28]All Data'!$A$1:$AB$34,MATCH($A17,'[28]All Data'!$A$1:$A$34,0),MATCH(YL$1,'[28]All Data'!$A$1:$AB$1,0))</f>
        <v>93.715826758274559</v>
      </c>
      <c r="YM17" s="131">
        <f>INDEX('[28]All Data'!$A$1:$AB$34,MATCH($A17,'[28]All Data'!$A$1:$A$34,0),MATCH(YM$1,'[28]All Data'!$A$1:$AB$1,0))</f>
        <v>215105</v>
      </c>
      <c r="YN17" s="131">
        <f>INDEX('[28]All Data'!$A$1:$AB$34,MATCH($A17,'[28]All Data'!$A$1:$A$34,0),MATCH(YN$1,'[28]All Data'!$A$1:$AB$1,0))</f>
        <v>229529</v>
      </c>
      <c r="YO17" s="116">
        <f>INDEX('[29]SPI Raw Data 1617'!$A$3:$AN$37,MATCH($A17,'[29]SPI Raw Data 1617'!$A$3:$A$37,0),MATCH(YO$1,'[29]SPI Raw Data 1617'!$A$37:$AN$37,0))</f>
        <v>94.486013185902223</v>
      </c>
      <c r="YP17" s="131">
        <f>INDEX('[29]SPI Raw Data 1617'!$A$3:$AN$37,MATCH($A17,'[29]SPI Raw Data 1617'!$A$3:$A$37,0),MATCH(YP$1,'[29]SPI Raw Data 1617'!$A$37:$AN$37,0))</f>
        <v>218840</v>
      </c>
      <c r="YQ17" s="131">
        <f>INDEX('[29]SPI Raw Data 1617'!$A$3:$AN$37,MATCH($A17,'[29]SPI Raw Data 1617'!$A$3:$A$37,0),MATCH(YQ$1,'[29]SPI Raw Data 1617'!$A$37:$AN$37,0))</f>
        <v>231611</v>
      </c>
      <c r="YR17" s="116">
        <f>INDEX('[30]SPI Raw Data 1718'!$A$3:$AN$37,MATCH($A17,'[30]SPI Raw Data 1718'!$A$3:$A$37,0),MATCH(YR$1,'[30]SPI Raw Data 1718'!$A$37:$AN$37,0))</f>
        <v>94.177466102541899</v>
      </c>
      <c r="YS17" s="131">
        <f>INDEX('[30]SPI Raw Data 1718'!$A$3:$AN$37,MATCH($A17,'[30]SPI Raw Data 1718'!$A$3:$A$37,0),MATCH(YS$1,'[30]SPI Raw Data 1718'!$A$37:$AN$37,0))</f>
        <v>226154</v>
      </c>
      <c r="YT17" s="131">
        <f>INDEX('[30]SPI Raw Data 1718'!$A$3:$AN$37,MATCH($A17,'[30]SPI Raw Data 1718'!$A$3:$A$37,0),MATCH(YT$1,'[30]SPI Raw Data 1718'!$A$37:$AN$37,0))</f>
        <v>240136</v>
      </c>
      <c r="YU17" s="116">
        <f>INDEX('[31]SPI Raw Data 1819'!$A$1:$AN$37,MATCH($A17,'[31]SPI Raw Data 1819'!$A$1:$A$37,0),MATCH(YU$1,'[31]SPI Raw Data 1819'!$A$37:$AN$37,0))</f>
        <v>95.530516130069273</v>
      </c>
      <c r="YV17" s="197">
        <f>INDEX('[31]SPI Raw Data 1819'!$A$1:$AN$37,MATCH($A17,'[31]SPI Raw Data 1819'!$A$1:$A$37,0),MATCH(YV$1,'[31]SPI Raw Data 1819'!$A$37:$AN$37,0))</f>
        <v>297162</v>
      </c>
      <c r="YW17" s="225">
        <f>INDEX('[31]SPI Raw Data 1819'!$A$1:$AN$37,MATCH($A17,'[31]SPI Raw Data 1819'!$A$1:$A$37,0),MATCH(YW$1,'[31]SPI Raw Data 1819'!$A$37:$AN$37,0))</f>
        <v>311065</v>
      </c>
      <c r="YX17" s="116">
        <f>INDEX('[32]SPI Raw Data 1920'!$A$1:$AN$35, MATCH($A17,'[32]SPI Raw Data 1920'!$A$1:$A$35,0),MATCH(YX$1,'[32]SPI Raw Data 1920'!$A$37:$AN$37,0))</f>
        <v>95.930779439998972</v>
      </c>
      <c r="YY17" s="116">
        <f>INDEX('[32]SPI Raw Data 1920'!$A$1:$AN$35, MATCH($A17,'[32]SPI Raw Data 1920'!$A$1:$A$35,0),MATCH(YY$1,'[32]SPI Raw Data 1920'!$A$37:$AN$37,0))</f>
        <v>372245</v>
      </c>
      <c r="YZ17" s="116">
        <f>INDEX('[32]SPI Raw Data 1920'!$A$1:$AN$35, MATCH($A17,'[32]SPI Raw Data 1920'!$A$1:$A$35,0),MATCH(YZ$1,'[32]SPI Raw Data 1920'!$A$37:$AN$37,0))</f>
        <v>388035</v>
      </c>
      <c r="ZA17" s="119">
        <f t="shared" si="44"/>
        <v>21.381002564018527</v>
      </c>
      <c r="ZB17" s="87">
        <v>67845</v>
      </c>
      <c r="ZC17" s="131">
        <f>INDEX([33]historic!$B$2:$K$35,MATCH($A17,[33]historic!$B$2:$B$35,0),MATCH(ZC$1,[33]historic!$B$2:$K$2,0))</f>
        <v>3173144</v>
      </c>
      <c r="ZD17" s="116">
        <f t="shared" si="45"/>
        <v>19.828641682103491</v>
      </c>
      <c r="ZE17" s="131">
        <v>62384</v>
      </c>
      <c r="ZF17" s="131">
        <f>INDEX([33]historic!$B$2:$K$35,MATCH($A17,[33]historic!$B$2:$B$35,0),MATCH(ZF$1,[33]historic!$B$2:$K$2,0))</f>
        <v>3146156</v>
      </c>
      <c r="ZG17" s="116">
        <f t="shared" si="46"/>
        <v>21.391719133346676</v>
      </c>
      <c r="ZH17" s="131">
        <v>63798</v>
      </c>
      <c r="ZI17" s="131">
        <f>INDEX([33]historic!$B$2:$K$35,MATCH($A17,[33]historic!$B$2:$B$35,0),MATCH(ZI$1,[33]historic!$B$2:$K$2,0))</f>
        <v>2982369</v>
      </c>
      <c r="ZJ17" s="116">
        <f t="shared" si="47"/>
        <v>21.947232878950707</v>
      </c>
      <c r="ZK17" s="87">
        <v>61140</v>
      </c>
      <c r="ZL17" s="131">
        <f>INDEX([33]historic!$B$2:$K$35,MATCH($A17,[33]historic!$B$2:$B$35,0),MATCH(ZL$1,[33]historic!$B$2:$K$2,0))</f>
        <v>2785772.6</v>
      </c>
      <c r="ZM17" s="116">
        <f t="shared" si="48"/>
        <v>18.500073297112316</v>
      </c>
      <c r="ZN17" s="87">
        <v>56512</v>
      </c>
      <c r="ZO17" s="131">
        <f>INDEX([33]historic!$B$2:$K$35,MATCH($A17,[33]historic!$B$2:$B$35,0),MATCH(ZO$1,[33]historic!$B$2:$K$2,0))</f>
        <v>3054690.6</v>
      </c>
      <c r="ZP17" s="116">
        <f t="shared" si="49"/>
        <v>21.233042783166866</v>
      </c>
      <c r="ZQ17" s="87">
        <v>57048</v>
      </c>
      <c r="ZR17" s="131">
        <f>INDEX([33]historic!$B$2:$K$35,MATCH($A17,[33]historic!$B$2:$B$35,0),MATCH(ZR$1,[33]historic!$B$2:$K$2,0))</f>
        <v>2686755.76</v>
      </c>
      <c r="ZS17" s="116">
        <f t="shared" si="50"/>
        <v>23.251926483695481</v>
      </c>
      <c r="ZT17" s="87">
        <f>INDEX('[2]All Previous Years'!$A$1:$EX$34,MATCH($A17,'[2]All Previous Years'!$A$1:$A$34,0),MATCH(ZT$1,'[2]All Previous Years'!$A$1:$EX$1,0))</f>
        <v>61031</v>
      </c>
      <c r="ZU17" s="131">
        <f>INDEX([33]historic!$B$2:$K$35,MATCH($A17,[33]historic!$B$2:$B$35,0),MATCH(ZU$1,[33]historic!$B$2:$K$2,0))</f>
        <v>2624771.7599999998</v>
      </c>
      <c r="ZV17" s="116">
        <f t="shared" si="51"/>
        <v>25.182611319682973</v>
      </c>
      <c r="ZW17" s="32">
        <f>INDEX([4]Sheet1!$A$1:$CJ$34, MATCH($A17, [4]Sheet1!$A$1:$A$34, 0), MATCH(ZW$1, [4]Sheet1!$A$1:$CJ$1, 0))</f>
        <v>56747</v>
      </c>
      <c r="ZX17" s="131">
        <f>INDEX([33]historic!$B$2:$K$35,MATCH($A17,[33]historic!$B$2:$B$35,0),MATCH(ZX$1,[33]historic!$B$2:$K$2,0))</f>
        <v>2253420</v>
      </c>
      <c r="ZY17" s="88">
        <f>INDEX('[6]Finance Indicators'!$B$3:$BO$35,MATCH($A17,'[6]Finance Indicators'!$A$3:$A$35,0),MATCH(ZY$1,'[6]Finance Indicators'!$B$2:$BO$2,0))</f>
        <v>34.969551595584377</v>
      </c>
      <c r="ZZ17" s="88">
        <f>INDEX('[6]Finance Indicators'!$B$3:$BO$35,MATCH($A17,'[6]Finance Indicators'!$A$3:$A$35,0),MATCH(ZZ$1,'[6]Finance Indicators'!$B$2:$BO$2,0))</f>
        <v>72497</v>
      </c>
      <c r="AAA17" s="88">
        <f>INDEX('[6]Finance Indicators'!$B$3:$BO$35,MATCH($A17,'[6]Finance Indicators'!$A$3:$A$35,0),MATCH(AAA$1,'[6]Finance Indicators'!$B$2:$BO$2,0))</f>
        <v>2073146.4</v>
      </c>
      <c r="AAB17" s="88">
        <f t="array" ref="AAB17">INDEX('[7]Finance Indicators'!$A$2:$BO$35,MATCH($A17,'[7]Finance Indicators'!$A$2:$A$35,0),MATCH(AAB$1,'[7]Finance Indicators'!$A$2:$BO$2,0))</f>
        <v>40.679953896212602</v>
      </c>
      <c r="AAC17" s="250">
        <f t="array" ref="AAC17">INDEX('[7]Finance Indicators'!$A$2:$BO$35,MATCH($A17,'[7]Finance Indicators'!$A$2:$A$35,0),MATCH(AAC$1,'[7]Finance Indicators'!$A$2:$BO$2,0))</f>
        <v>84565</v>
      </c>
      <c r="AAD17" s="277">
        <f t="array" ref="AAD17">INDEX('[7]Finance Indicators'!$A$2:$BO$35,MATCH($A17,'[7]Finance Indicators'!$A$2:$A$35,0),MATCH(AAD$1,'[7]Finance Indicators'!$A$2:$BO$2,0))</f>
        <v>2078788</v>
      </c>
      <c r="AAE17" s="121">
        <f>(ZA17*100)/Deflators!$B$2</f>
        <v>25.187323482329976</v>
      </c>
      <c r="AAF17" s="137">
        <f>(ZD17*100)/Deflators!$B$3</f>
        <v>23.009744629578936</v>
      </c>
      <c r="AAG17" s="137">
        <f>(ZG17*100)/Deflators!$B$4</f>
        <v>24.326207828334546</v>
      </c>
      <c r="AAH17" s="137">
        <f>(ZJ17*100)/Deflators!$B$5</f>
        <v>24.515754619359676</v>
      </c>
      <c r="AAI17" s="137">
        <f>(ZM17*100)/Deflators!$B$6</f>
        <v>20.384093525279827</v>
      </c>
      <c r="AAJ17" s="137">
        <f>(ZP17*100)/Deflators!$B$7</f>
        <v>23.206031154978739</v>
      </c>
      <c r="AAK17" s="137">
        <f>(ZS17*100)/Deflators!$B$8</f>
        <v>24.798774864653076</v>
      </c>
      <c r="AAL17" s="137">
        <f>(ZV17*100)/Deflators!$B$9</f>
        <v>26.393173827019982</v>
      </c>
      <c r="AAM17" s="137">
        <f>(ZY17*100)/Deflators!$B$10</f>
        <v>35.823906997593227</v>
      </c>
      <c r="AAN17" s="245">
        <f>(AAB17*100)/Deflators!$B$11</f>
        <v>40.679953896212602</v>
      </c>
      <c r="AAO17" s="124">
        <f t="shared" si="158"/>
        <v>1.2873018396219598</v>
      </c>
      <c r="AAP17" s="87">
        <v>4454</v>
      </c>
      <c r="AAQ17" s="131">
        <v>345995</v>
      </c>
      <c r="AAR17" s="122">
        <f t="shared" si="53"/>
        <v>8.9321436690156855</v>
      </c>
      <c r="AAS17" s="131">
        <v>31434</v>
      </c>
      <c r="AAT17" s="131">
        <v>351920</v>
      </c>
      <c r="AAU17" s="122">
        <f t="shared" si="54"/>
        <v>29.822629488339171</v>
      </c>
      <c r="AAV17" s="87">
        <v>106162</v>
      </c>
      <c r="AAW17" s="131">
        <v>355978</v>
      </c>
      <c r="AAX17" s="122">
        <f t="shared" si="55"/>
        <v>31.487172278062836</v>
      </c>
      <c r="AAY17" s="87">
        <v>111992</v>
      </c>
      <c r="AAZ17" s="87">
        <v>355675</v>
      </c>
      <c r="ABA17" s="122">
        <f t="shared" si="56"/>
        <v>32.500814205406328</v>
      </c>
      <c r="ABB17" s="87">
        <v>114762</v>
      </c>
      <c r="ABC17" s="87">
        <v>353105</v>
      </c>
      <c r="ABD17" s="122">
        <f t="shared" si="57"/>
        <v>27.59298569977517</v>
      </c>
      <c r="ABE17" s="87">
        <v>96709</v>
      </c>
      <c r="ABF17" s="87">
        <v>350484</v>
      </c>
      <c r="ABG17" s="122">
        <f t="shared" si="58"/>
        <v>18.744269124560745</v>
      </c>
      <c r="ABH17" s="87">
        <f>INDEX('[2]All Previous Years'!$A$1:$EX$34,MATCH($A17,'[2]All Previous Years'!$A$1:$A$34,0),MATCH(ABH$1,'[2]All Previous Years'!$A$1:$EX$1,0))</f>
        <v>70730</v>
      </c>
      <c r="ABI17" s="87">
        <f>INDEX('[2]All Previous Years'!$A$1:$EX$34,MATCH($A17,'[2]All Previous Years'!$A$1:$A$34,0),MATCH(ABI$1,'[2]All Previous Years'!$A$1:$EX$1,0))</f>
        <v>377342</v>
      </c>
      <c r="ABJ17" s="88">
        <f t="shared" si="59"/>
        <v>21.142427698834869</v>
      </c>
      <c r="ABK17" s="32">
        <f>INDEX([4]Sheet1!$A$1:$CJ$34, MATCH($A17, [4]Sheet1!$A$1:$A$34, 0), MATCH(ABK$1, [4]Sheet1!$A$1:$CJ$1, 0))</f>
        <v>79334</v>
      </c>
      <c r="ABL17" s="32">
        <f>INDEX([4]Sheet1!$A$1:$CJ$34, MATCH($A17, [4]Sheet1!$A$1:$A$34, 0), MATCH(ABL$1, [4]Sheet1!$A$1:$CJ$1, 0))</f>
        <v>375236</v>
      </c>
      <c r="ABM17" s="88">
        <f>INDEX('[6]Finance Indicators'!$B$3:$BO$35,MATCH($A17,'[6]Finance Indicators'!$A$3:$A$35,0),MATCH(ABM$1,'[6]Finance Indicators'!$B$2:$BO$2,0))</f>
        <v>23.046896877518769</v>
      </c>
      <c r="ABN17" s="88">
        <f>INDEX('[6]Finance Indicators'!$B$3:$BO$35,MATCH($A17,'[6]Finance Indicators'!$A$3:$A$35,0),MATCH(ABN$1,'[6]Finance Indicators'!$B$2:$BO$2,0))</f>
        <v>94646</v>
      </c>
      <c r="ABO17" s="88">
        <f>INDEX('[6]Finance Indicators'!$B$3:$BO$35,MATCH($A17,'[6]Finance Indicators'!$A$3:$A$35,0),MATCH(ABO$1,'[6]Finance Indicators'!$B$2:$BO$2,0))</f>
        <v>410667</v>
      </c>
      <c r="ABP17" s="250">
        <f t="array" ref="ABP17">INDEX('[7]Finance Indicators'!$A$2:$BO$35,MATCH($A17,'[7]Finance Indicators'!$A$2:$A$35,0),MATCH(ABP$1,'[7]Finance Indicators'!$A$2:$BO$2,0))</f>
        <v>22.484954513645906</v>
      </c>
      <c r="ABQ17" s="250">
        <f t="array" ref="ABQ17">INDEX('[7]Finance Indicators'!$A$2:$BO$35,MATCH($A17,'[7]Finance Indicators'!$A$2:$A$35,0),MATCH(ABQ$1,'[7]Finance Indicators'!$A$2:$BO$2,0))</f>
        <v>96393</v>
      </c>
      <c r="ABR17" s="250">
        <f t="array" ref="ABR17">INDEX('[7]Finance Indicators'!$A$2:$BO$35,MATCH($A17,'[7]Finance Indicators'!$A$2:$A$35,0),MATCH(ABR$1,'[7]Finance Indicators'!$A$2:$BO$2,0))</f>
        <v>428700</v>
      </c>
      <c r="ABS17" s="115">
        <f>INDEX([34]historic!$L$1:$U$34,MATCH($A17,[34]historic!$L$1:$L$34,0),MATCH(ABS$1,[34]historic!$L$1:$U$1,0))</f>
        <v>58.575427082327955</v>
      </c>
      <c r="ABT17" s="116">
        <f>INDEX([34]historic!$L$1:$U$34,MATCH($A17,[34]historic!$L$1:$L$34,0),MATCH(ABT$1,[34]historic!$L$1:$U$1,0))</f>
        <v>58.202048050413545</v>
      </c>
      <c r="ABU17" s="116">
        <f>INDEX([34]historic!$L$1:$U$34,MATCH($A17,[34]historic!$L$1:$L$34,0),MATCH(ABU$1,[34]historic!$L$1:$U$1,0))</f>
        <v>57.387755102040813</v>
      </c>
      <c r="ABV17" s="116">
        <f>INDEX([34]historic!$L$1:$U$34,MATCH($A17,[34]historic!$L$1:$L$34,0),MATCH(ABV$1,[34]historic!$L$1:$U$1,0))</f>
        <v>56.474858545959215</v>
      </c>
      <c r="ABW17" s="116">
        <f>INDEX([34]historic!$L$1:$U$34,MATCH($A17,[34]historic!$L$1:$L$34,0),MATCH(ABW$1,[34]historic!$L$1:$U$1,0))</f>
        <v>58.536320139190956</v>
      </c>
      <c r="ABX17" s="116">
        <f>INDEX([34]historic!$L$1:$U$34,MATCH($A17,[34]historic!$L$1:$L$34,0),MATCH(ABX$1,[34]historic!$L$1:$U$1,0))</f>
        <v>57.948316366483944</v>
      </c>
      <c r="ABY17" s="116">
        <f>INDEX([34]historic!$L$1:$U$34,MATCH($A17,[34]historic!$L$1:$L$34,0),MATCH(ABY$1,[34]historic!$L$1:$U$1,0))</f>
        <v>59.802325581395344</v>
      </c>
      <c r="ABZ17" s="116">
        <f>INDEX([34]historic!$L$1:$U$34,MATCH($A17,[34]historic!$L$1:$L$34,0),MATCH(ABZ$1,[34]historic!$L$1:$U$1,0))</f>
        <v>62.33842538190364</v>
      </c>
      <c r="ACA17" s="88">
        <f>INDEX('[15]1819 Collected Indicators'!$A$3:$CV$36,MATCH($A17,'[15]1819 Collected Indicators'!$A$3:$A$36,0),MATCH(ACA$1,'[15]1819 Collected Indicators'!$A$3:$CV$3,0))</f>
        <v>61.771137026239067</v>
      </c>
      <c r="ACB17" s="255">
        <f>INDEX('[11]1920 Collected Indicators'!$A$3:$CV$36,MATCH($A17,'[11]1920 Collected Indicators'!$A$3:$A$36,0),MATCH(ACB$1,'[11]1920 Collected Indicators'!$A$3:$CV$3,0))</f>
        <v>62.44</v>
      </c>
      <c r="ACC17" s="133">
        <v>84.474299999999999</v>
      </c>
      <c r="ACD17" s="116">
        <v>82.34604082902392</v>
      </c>
      <c r="ACE17" s="88">
        <f>INDEX('[14]1718 Collected Indicators'!$A$3:$CH$36,MATCH($A17,'[14]1718 Collected Indicators'!$A$3:$A$36,0),MATCH(ACE$1,'[14]1718 Collected Indicators'!$A$3:$CH$3,0))</f>
        <v>79.099999999999994</v>
      </c>
      <c r="ACF17" s="120" t="e">
        <f>INDEX('[11]1920 Collected Indicators'!$A$3:$CV$36,MATCH($A17,'[11]1920 Collected Indicators'!$A$3:$A$36,0),MATCH(ACF$1,'[11]1920 Collected Indicators'!$A$3:$CV$3,0))</f>
        <v>#N/A</v>
      </c>
      <c r="ACG17" s="115">
        <v>85.572900000000004</v>
      </c>
      <c r="ACH17" s="116">
        <v>83.843884499786668</v>
      </c>
      <c r="ACI17" s="116">
        <f>INDEX('[14]1718 Collected Indicators'!$A$3:$CH$36,MATCH($A17,'[14]1718 Collected Indicators'!$A$3:$A$36,0),MATCH(ACI$1,'[14]1718 Collected Indicators'!$A$3:$CH$3,0))</f>
        <v>79.510000000000005</v>
      </c>
      <c r="ACJ17" s="120">
        <f>INDEX('[11]1920 Collected Indicators'!$A$3:$CV$36,MATCH($A17,'[11]1920 Collected Indicators'!$A$3:$A$36,0),MATCH(ACJ$1,'[11]1920 Collected Indicators'!$A$3:$CV$3,0))</f>
        <v>79.217299999999994</v>
      </c>
      <c r="ACK17" s="115">
        <f>INDEX('[35]Raw Data'!$A$1:$BK$34,MATCH($A17,'[35]Raw Data'!$A$1:$A$34,0),MATCH(ACK$1,'[35]Raw Data'!$A$1:$BK$1,0))</f>
        <v>83.57</v>
      </c>
      <c r="ACL17" s="116">
        <f>INDEX('[35]Raw Data'!$A$1:$BK$34,MATCH($A17,'[35]Raw Data'!$A$1:$A$34,0),MATCH(ACL$1,'[35]Raw Data'!$A$1:$BK$1,0))</f>
        <v>81.63</v>
      </c>
      <c r="ACM17" s="136">
        <f>INDEX('[35]Raw Data'!$A$1:$BK$34,MATCH($A17,'[35]Raw Data'!$A$1:$A$34,0),MATCH(ACM$1,'[35]Raw Data'!$A$1:$BK$1,0))</f>
        <v>81.63</v>
      </c>
      <c r="ACN17" s="120">
        <f>INDEX('[11]1920 Collected Indicators'!$A$3:$CV$36,MATCH($A17,'[11]1920 Collected Indicators'!$A$3:$A$36,0),MATCH(ACN$1,'[11]1920 Collected Indicators'!$A$3:$CV$3,0))</f>
        <v>81.542299999999997</v>
      </c>
      <c r="ACO17" s="115">
        <f>INDEX('[35]Raw Data'!$A$1:$BK$34,MATCH($A17,'[35]Raw Data'!$A$1:$A$34,0),MATCH(ACO$1,'[35]Raw Data'!$A$1:$BK$1,0))</f>
        <v>84.8</v>
      </c>
      <c r="ACP17" s="116">
        <f>INDEX('[35]Raw Data'!$A$1:$BK$34,MATCH($A17,'[35]Raw Data'!$A$1:$A$34,0),MATCH(ACP$1,'[35]Raw Data'!$A$1:$BK$1,0))</f>
        <v>79.19</v>
      </c>
      <c r="ACQ17" s="136">
        <f>INDEX('[35]Raw Data'!$A$1:$BK$34,MATCH($A17,'[35]Raw Data'!$A$1:$A$34,0),MATCH(ACQ$1,'[35]Raw Data'!$A$1:$BK$1,0))</f>
        <v>79.97</v>
      </c>
      <c r="ACR17" s="120">
        <f>INDEX('[11]1920 Collected Indicators'!$A$3:$CV$36,MATCH($A17,'[11]1920 Collected Indicators'!$A$3:$A$36,0),MATCH(ACR$1,'[11]1920 Collected Indicators'!$A$3:$CV$3,0))</f>
        <v>75.538200000000003</v>
      </c>
      <c r="ACS17" s="115">
        <f>INDEX('[35]Raw Data'!$A$1:$BK$34,MATCH($A17,'[35]Raw Data'!$A$1:$A$34,0),MATCH(ACS$1,'[35]Raw Data'!$A$1:$BK$1,0))</f>
        <v>46.29</v>
      </c>
      <c r="ACT17" s="116">
        <f>INDEX('[35]Raw Data'!$A$1:$BK$34,MATCH($A17,'[35]Raw Data'!$A$1:$A$34,0),MATCH(ACT$1,'[35]Raw Data'!$A$1:$BK$1,0))</f>
        <v>39.93</v>
      </c>
      <c r="ACU17" s="136">
        <f>INDEX('[35]Raw Data'!$A$1:$BK$34,MATCH($A17,'[35]Raw Data'!$A$1:$A$34,0),MATCH(ACU$1,'[35]Raw Data'!$A$1:$BK$1,0))</f>
        <v>37.56</v>
      </c>
      <c r="ACV17" s="120">
        <f>INDEX('[11]1920 Collected Indicators'!$A$3:$CV$36,MATCH($A17,'[11]1920 Collected Indicators'!$A$3:$A$36,0),MATCH(ACV$1,'[11]1920 Collected Indicators'!$A$3:$CV$3,0))</f>
        <v>35.8414</v>
      </c>
      <c r="ACW17" s="115">
        <f t="shared" si="60"/>
        <v>387.22596153846155</v>
      </c>
      <c r="ACX17" s="87">
        <v>80543</v>
      </c>
      <c r="ACY17" s="87">
        <f t="array" ref="ACY17">INDEX([36]Historic!$B$2:$K$35,MATCH($A17,[36]Historic!$B$2:$B$35,0),MATCH(ACY$1,[36]Historic!$B$2:$K$2,0))</f>
        <v>4000</v>
      </c>
      <c r="ACZ17" s="116">
        <f t="shared" si="61"/>
        <v>404.94852369852373</v>
      </c>
      <c r="ADA17" s="87">
        <v>83387</v>
      </c>
      <c r="ADB17" s="87">
        <f t="array" ref="ADB17">INDEX([36]Historic!$B$2:$K$35,MATCH($A17,[36]Historic!$B$2:$B$35,0),MATCH(ADB$1,[36]Historic!$B$2:$K$2,0))</f>
        <v>3960</v>
      </c>
      <c r="ADC17" s="116">
        <f t="shared" si="62"/>
        <v>375.34516765285997</v>
      </c>
      <c r="ADD17" s="87">
        <v>76120</v>
      </c>
      <c r="ADE17" s="87">
        <f t="array" ref="ADE17">INDEX([36]Historic!$B$2:$K$35,MATCH($A17,[36]Historic!$B$2:$B$35,0),MATCH(ADE$1,[36]Historic!$B$2:$K$2,0))</f>
        <v>3900</v>
      </c>
      <c r="ADF17" s="116">
        <f t="shared" si="63"/>
        <v>339.20040485829963</v>
      </c>
      <c r="ADG17" s="87">
        <v>67026</v>
      </c>
      <c r="ADH17" s="87">
        <f t="array" ref="ADH17">INDEX([36]Historic!$B$2:$K$35,MATCH($A17,[36]Historic!$B$2:$B$35,0),MATCH(ADH$1,[36]Historic!$B$2:$K$2,0))</f>
        <v>3800</v>
      </c>
      <c r="ADI17" s="116">
        <f t="shared" si="64"/>
        <v>380.69920275802627</v>
      </c>
      <c r="ADJ17" s="87">
        <v>70673</v>
      </c>
      <c r="ADK17" s="87">
        <f t="array" ref="ADK17">INDEX([36]Historic!$B$2:$K$35,MATCH($A17,[36]Historic!$B$2:$B$35,0),MATCH(ADK$1,[36]Historic!$B$2:$K$2,0))</f>
        <v>3570</v>
      </c>
      <c r="ADL17" s="116">
        <f t="shared" si="65"/>
        <v>354.94658119658118</v>
      </c>
      <c r="ADM17" s="87">
        <v>66446</v>
      </c>
      <c r="ADN17" s="87">
        <f t="array" ref="ADN17">INDEX([36]Historic!$B$2:$K$35,MATCH($A17,[36]Historic!$B$2:$B$35,0),MATCH(ADN$1,[36]Historic!$B$2:$K$2,0))</f>
        <v>3600</v>
      </c>
      <c r="ADO17" s="116">
        <f t="shared" si="66"/>
        <v>348.57357357357353</v>
      </c>
      <c r="ADP17" s="87">
        <f>INDEX('[2]All Previous Years'!$A$1:$EX$34,MATCH($A17,'[2]All Previous Years'!$A$1:$A$34,0),MATCH(ADP$1,'[2]All Previous Years'!$A$1:$EX$1,0))</f>
        <v>60359</v>
      </c>
      <c r="ADQ17" s="87">
        <f t="array" ref="ADQ17">INDEX([36]Historic!$B$2:$K$35,MATCH($A17,[36]Historic!$B$2:$B$35,0),MATCH(ADQ$1,[36]Historic!$B$2:$K$2,0))</f>
        <v>3330</v>
      </c>
      <c r="ADR17" s="116">
        <f t="shared" si="67"/>
        <v>314.80954736581748</v>
      </c>
      <c r="ADS17" s="32">
        <f>INDEX([4]Sheet1!$A$1:$CJ$34, MATCH($A17, [4]Sheet1!$A$1:$A$34, 0), MATCH(ADS$1, [4]Sheet1!$A$1:$CJ$1, 0))</f>
        <v>50911</v>
      </c>
      <c r="ADT17" s="87">
        <f t="array" ref="ADT17">INDEX([36]Historic!$B$2:$K$35,MATCH($A17,[36]Historic!$B$2:$B$35,0),MATCH(ADT$1,[36]Historic!$B$2:$K$2,0))</f>
        <v>3110</v>
      </c>
      <c r="ADU17" s="88">
        <f>INDEX('[6]Finance Indicators'!$B$3:$BO$35,MATCH($A17,'[6]Finance Indicators'!$A$3:$A$35,0),MATCH(ADU$1,'[6]Finance Indicators'!$B$2:$BO$2,0))</f>
        <v>298.06439488849912</v>
      </c>
      <c r="ADV17" s="88">
        <f>INDEX('[6]Finance Indicators'!$B$3:$BO$35,MATCH($A17,'[6]Finance Indicators'!$A$3:$A$35,0),MATCH(ADV$1,'[6]Finance Indicators'!$B$2:$BO$2,0))</f>
        <v>47583</v>
      </c>
      <c r="ADW17" s="88">
        <f>INDEX('[6]Finance Indicators'!$B$3:$BO$35,MATCH($A17,'[6]Finance Indicators'!$A$3:$A$35,0),MATCH(ADW$1,'[6]Finance Indicators'!$B$2:$BO$2,0))</f>
        <v>3070</v>
      </c>
      <c r="ADX17" s="88">
        <f t="array" ref="ADX17">INDEX('[7]Finance Indicators'!$A$2:$BO$35,MATCH($A17,'[7]Finance Indicators'!$A$2:$A$35,0),MATCH(ADX$1,'[7]Finance Indicators'!$A$2:$BO$2,0))</f>
        <v>401.9483400290834</v>
      </c>
      <c r="ADY17" s="250">
        <f t="array" ref="ADY17">INDEX('[7]Finance Indicators'!$A$2:$BO$35,MATCH($A17,'[7]Finance Indicators'!$A$2:$A$35,0),MATCH(ADY$1,'[7]Finance Indicators'!$A$2:$BO$2,0))</f>
        <v>65233</v>
      </c>
      <c r="ADZ17" s="316">
        <f t="array" ref="ADZ17">INDEX('[7]Finance Indicators'!$A$2:$BO$35,MATCH($A17,'[7]Finance Indicators'!$A$2:$A$35,0),MATCH(ADZ$1,'[7]Finance Indicators'!$A$2:$BO$2,0))</f>
        <v>3121</v>
      </c>
      <c r="AEA17" s="121">
        <f>(ACW17*100)/Deflators!$B$2</f>
        <v>456.16128265373544</v>
      </c>
      <c r="AEB17" s="137">
        <f>(ACZ17*100)/Deflators!$B$3</f>
        <v>469.91429205349198</v>
      </c>
      <c r="AEC17" s="137">
        <f>(ADC17*100)/Deflators!$B$4</f>
        <v>426.83453811110627</v>
      </c>
      <c r="AED17" s="137">
        <f>(ADF17*100)/Deflators!$B$5</f>
        <v>378.89760126749547</v>
      </c>
      <c r="AEE17" s="137">
        <f>(ADI17*100)/Deflators!$B$6</f>
        <v>419.46904908913905</v>
      </c>
      <c r="AEF17" s="137">
        <f>(ADL17*100)/Deflators!$B$7</f>
        <v>387.92845216377111</v>
      </c>
      <c r="AEG17" s="137">
        <f>(ADO17*100)/Deflators!$B$8</f>
        <v>371.76264000662684</v>
      </c>
      <c r="AEH17" s="137">
        <f>(ADR17*100)/Deflators!$B$9</f>
        <v>329.9428721094244</v>
      </c>
      <c r="AEI17" s="137">
        <f>(ADU17*100)/Deflators!$B$10</f>
        <v>305.34652789565047</v>
      </c>
      <c r="AEJ17" s="245">
        <f>(ADX17*100)/Deflators!$B$11</f>
        <v>401.9483400290834</v>
      </c>
      <c r="AEK17" s="115">
        <f>INDEX('[35]Raw Data'!$A$1:$BK$34,MATCH($A17,'[35]Raw Data'!$A$1:$A$34,0),MATCH(AEK$1,'[35]Raw Data'!$A$1:$BK$1,0))</f>
        <v>98.591245287362938</v>
      </c>
      <c r="AEL17" s="197">
        <f>INDEX('[35]Raw Data'!$A$1:$BK$34,MATCH($A17,'[35]Raw Data'!$A$1:$A$34,0),MATCH(AEL$1,'[35]Raw Data'!$A$1:$BK$1,0))</f>
        <v>13703</v>
      </c>
      <c r="AEM17" s="197">
        <f>INDEX('[35]Raw Data'!$A$1:$BK$34,MATCH($A17,'[35]Raw Data'!$A$1:$A$34,0),MATCH(AEM$1,'[35]Raw Data'!$A$1:$BK$1,0))</f>
        <v>138988</v>
      </c>
      <c r="AEN17" s="116">
        <f>INDEX('[35]Raw Data'!$A$1:$BK$34,MATCH($A17,'[35]Raw Data'!$A$1:$A$34,0),MATCH(AEN$1,'[35]Raw Data'!$A$1:$BK$1,0))</f>
        <v>98.181662480018261</v>
      </c>
      <c r="AEO17" s="197">
        <f>INDEX('[35]Raw Data'!$A$1:$BK$34,MATCH($A17,'[35]Raw Data'!$A$1:$A$34,0),MATCH(AEO$1,'[35]Raw Data'!$A$1:$BK$1,0))</f>
        <v>13758</v>
      </c>
      <c r="AEP17" s="197">
        <f>INDEX('[35]Raw Data'!$A$1:$BK$34,MATCH($A17,'[35]Raw Data'!$A$1:$A$34,0),MATCH(AEP$1,'[35]Raw Data'!$A$1:$BK$1,0))</f>
        <v>140128</v>
      </c>
      <c r="AEQ17" s="116">
        <f>INDEX('[35]Raw Data'!$A$1:$BK$34,MATCH($A17,'[35]Raw Data'!$A$1:$A$34,0),MATCH(AEQ$1,'[35]Raw Data'!$A$1:$BK$1,0))</f>
        <v>98.139930265394923</v>
      </c>
      <c r="AER17" s="197">
        <f>INDEX('[35]Raw Data'!$A$1:$BK$34,MATCH($A17,'[35]Raw Data'!$A$1:$A$34,0),MATCH(AER$1,'[35]Raw Data'!$A$1:$BK$1,0))</f>
        <v>13623</v>
      </c>
      <c r="AES17" s="197">
        <f>INDEX('[35]Raw Data'!$A$1:$BK$34,MATCH($A17,'[35]Raw Data'!$A$1:$A$34,0),MATCH(AES$1,'[35]Raw Data'!$A$1:$BK$1,0))</f>
        <v>138812</v>
      </c>
      <c r="AET17" s="116">
        <f>INDEX('[35]Raw Data'!$A$1:$BK$34,MATCH($A17,'[35]Raw Data'!$A$1:$A$34,0),MATCH(AET$1,'[35]Raw Data'!$A$1:$BK$1,0))</f>
        <v>99.861371378414347</v>
      </c>
      <c r="AEU17" s="197">
        <f>INDEX('[35]Raw Data'!$A$1:$BK$34,MATCH($A17,'[35]Raw Data'!$A$1:$A$34,0),MATCH(AEU$1,'[35]Raw Data'!$A$1:$BK$1,0))</f>
        <v>14335</v>
      </c>
      <c r="AEV17" s="197">
        <f>INDEX('[35]Raw Data'!$A$1:$BK$34,MATCH($A17,'[35]Raw Data'!$A$1:$A$34,0),MATCH(AEV$1,'[35]Raw Data'!$A$1:$BK$1,0))</f>
        <v>143549</v>
      </c>
      <c r="AEW17" s="116">
        <f>INDEX('[35]Raw Data'!$A$1:$BK$34,MATCH($A17,'[35]Raw Data'!$A$1:$A$34,0),MATCH(AEW$1,'[35]Raw Data'!$A$1:$BK$1,0))</f>
        <v>92.987720559765478</v>
      </c>
      <c r="AEX17" s="197">
        <f>INDEX('[35]Raw Data'!$A$1:$BK$34,MATCH($A17,'[35]Raw Data'!$A$1:$A$34,0),MATCH(AEX$1,'[35]Raw Data'!$A$1:$BK$1,0))</f>
        <v>13449</v>
      </c>
      <c r="AEY17" s="197">
        <f>INDEX('[35]Raw Data'!$A$1:$BK$34,MATCH($A17,'[35]Raw Data'!$A$1:$A$34,0),MATCH(AEY$1,'[35]Raw Data'!$A$1:$BK$1,0))</f>
        <v>144632</v>
      </c>
      <c r="AEZ17" s="116">
        <f>INDEX('[35]Raw Data'!$A$1:$BK$34,MATCH($A17,'[35]Raw Data'!$A$1:$A$34,0),MATCH(AEZ$1,'[35]Raw Data'!$A$1:$BK$1,0))</f>
        <v>98.118243334321846</v>
      </c>
      <c r="AFA17" s="197">
        <f>INDEX('[35]Raw Data'!$A$1:$BK$34,MATCH($A17,'[35]Raw Data'!$A$1:$A$34,0),MATCH(AFA$1,'[35]Raw Data'!$A$1:$BK$1,0))</f>
        <v>14558</v>
      </c>
      <c r="AFB17" s="197">
        <f>INDEX('[35]Raw Data'!$A$1:$BK$34,MATCH($A17,'[35]Raw Data'!$A$1:$A$34,0),MATCH(AFB$1,'[35]Raw Data'!$A$1:$BK$1,0))</f>
        <v>148372</v>
      </c>
      <c r="AFC17" s="116">
        <f>INDEX('[35]Raw Data'!$A$1:$BK$34,MATCH($A17,'[35]Raw Data'!$A$1:$A$34,0),MATCH(AFC$1,'[35]Raw Data'!$A$1:$BK$1,0))</f>
        <v>101.78867785358658</v>
      </c>
      <c r="AFD17" s="197">
        <f>INDEX('[35]Raw Data'!$A$1:$BK$34,MATCH($A17,'[35]Raw Data'!$A$1:$A$34,0),MATCH(AFD$1,'[35]Raw Data'!$A$1:$BK$1,0))</f>
        <v>14904</v>
      </c>
      <c r="AFE17" s="197">
        <f>INDEX('[35]Raw Data'!$A$1:$BK$34,MATCH($A17,'[35]Raw Data'!$A$1:$A$34,0),MATCH(AFE$1,'[35]Raw Data'!$A$1:$BK$1,0))</f>
        <v>146421</v>
      </c>
      <c r="AFF17" s="116">
        <f>INDEX('[35]Raw Data'!$A$1:$BK$34,MATCH($A17,'[35]Raw Data'!$A$1:$A$34,0),MATCH(AFF$1,'[35]Raw Data'!$A$1:$BK$1,0))</f>
        <v>95.640896318178548</v>
      </c>
      <c r="AFG17" s="197">
        <f>INDEX('[35]Raw Data'!$A$1:$BK$34,MATCH($A17,'[35]Raw Data'!$A$1:$A$34,0),MATCH(AFG$1,'[35]Raw Data'!$A$1:$BK$1,0))</f>
        <v>13274</v>
      </c>
      <c r="AFH17" s="197">
        <f>INDEX('[35]Raw Data'!$A$1:$BK$34,MATCH($A17,'[35]Raw Data'!$A$1:$A$34,0),MATCH(AFH$1,'[35]Raw Data'!$A$1:$BK$1,0))</f>
        <v>138790</v>
      </c>
      <c r="AFI17" s="116">
        <f>INDEX('[15]1819 Collected Indicators'!$A$3:$CV$36,MATCH($A17,'[15]1819 Collected Indicators'!$A$3:$A$36,0),MATCH(AFI$1,'[15]1819 Collected Indicators'!$A$3:$CV$3,0))</f>
        <v>97.880906821075698</v>
      </c>
      <c r="AFJ17" s="197">
        <f>INDEX('[15]1819 Collected Indicators'!$A$3:$CV$36,MATCH($A17,'[15]1819 Collected Indicators'!$A$3:$A$36,0),MATCH(AFJ$1,'[15]1819 Collected Indicators'!$A$3:$CV$3,0))</f>
        <v>13760</v>
      </c>
      <c r="AFK17" s="222">
        <f>INDEX('[15]1819 Collected Indicators'!$A$3:$CV$36,MATCH($A17,'[15]1819 Collected Indicators'!$A$3:$A$36,0),MATCH(AFK$1,'[15]1819 Collected Indicators'!$A$3:$CV$3,0))</f>
        <v>140579</v>
      </c>
      <c r="AFL17" s="311">
        <f>INDEX('[11]1920 Collected Indicators'!$A$3:$CV$36,MATCH($A17,'[11]1920 Collected Indicators'!$A$3:$A$36,0),MATCH(AFL$1,'[11]1920 Collected Indicators'!$A$3:$CV$3,0))</f>
        <v>98.506411159644927</v>
      </c>
      <c r="AFM17" s="197">
        <f>INDEX('[11]1920 Collected Indicators'!$A$3:$CV$36,MATCH($A17,'[11]1920 Collected Indicators'!$A$3:$A$36,0),MATCH(AFM$1,'[11]1920 Collected Indicators'!$A$3:$CV$3,0))</f>
        <v>13982</v>
      </c>
      <c r="AFN17" s="197">
        <f>INDEX('[11]1920 Collected Indicators'!$A$3:$CV$36,MATCH($A17,'[11]1920 Collected Indicators'!$A$3:$A$36,0),MATCH(AFN$1,'[11]1920 Collected Indicators'!$A$3:$CV$3,0))</f>
        <v>141940</v>
      </c>
      <c r="AFO17" s="133">
        <f>INDEX('[35]Raw Data'!$A$1:$BK$34,MATCH($A17,'[35]Raw Data'!$A$1:$A$34,0),MATCH(AFO$1,'[35]Raw Data'!$A$1:$BK$1,0))</f>
        <v>84.232365145228215</v>
      </c>
      <c r="AFP17" s="133">
        <f>INDEX('[35]Raw Data'!$A$1:$BK$34,MATCH($A17,'[35]Raw Data'!$A$1:$A$34,0),MATCH(AFP$1,'[35]Raw Data'!$A$1:$BK$1,0))</f>
        <v>84.551148225469731</v>
      </c>
      <c r="AFQ17" s="133">
        <f>INDEX('[35]Raw Data'!$A$1:$BK$34,MATCH($A17,'[35]Raw Data'!$A$1:$A$34,0),MATCH(AFQ$1,'[35]Raw Data'!$A$1:$BK$1,0))</f>
        <v>85.80931263858092</v>
      </c>
      <c r="AFR17" s="133">
        <f>INDEX('[35]Raw Data'!$A$1:$BK$34,MATCH($A17,'[35]Raw Data'!$A$1:$A$34,0),MATCH(AFR$1,'[35]Raw Data'!$A$1:$BK$1,0))</f>
        <v>80.269058295964129</v>
      </c>
      <c r="AFS17" s="133">
        <f>INDEX('[35]Raw Data'!$A$1:$BK$34,MATCH($A17,'[35]Raw Data'!$A$1:$A$34,0),MATCH(AFS$1,'[35]Raw Data'!$A$1:$BK$1,0))</f>
        <v>85.714285714285708</v>
      </c>
      <c r="AFT17" s="133">
        <f>INDEX('[35]Raw Data'!$A$1:$BK$34,MATCH($A17,'[35]Raw Data'!$A$1:$A$34,0),MATCH(AFT$1,'[35]Raw Data'!$A$1:$BK$1,0))</f>
        <v>86.320754716981128</v>
      </c>
      <c r="AFU17" s="133">
        <f>INDEX('[35]Raw Data'!$A$1:$BK$34,MATCH($A17,'[35]Raw Data'!$A$1:$A$34,0),MATCH(AFU$1,'[35]Raw Data'!$A$1:$BK$1,0))</f>
        <v>88.968824940047966</v>
      </c>
      <c r="AFV17" s="136">
        <f>INDEX('[15]1819 Collected Indicators'!$A$3:$CV$36,MATCH($A17,'[15]1819 Collected Indicators'!$A$3:$A$36,0),MATCH(AFV$1,'[15]1819 Collected Indicators'!$A$3:$CV$3,0))</f>
        <v>84.73</v>
      </c>
      <c r="AFW17" s="120">
        <f>INDEX('[11]1920 Collected Indicators'!$A$3:$CV$36,MATCH($A17,'[11]1920 Collected Indicators'!$A$3:$A$36,0),MATCH(AFW$1,'[11]1920 Collected Indicators'!$A$3:$CV$3,0))</f>
        <v>88.833746898263016</v>
      </c>
      <c r="AFX17" s="115">
        <f>INDEX('[35]Raw Data'!$A$1:$BK$34,MATCH($A17,'[35]Raw Data'!$A$1:$A$34,0),MATCH(AFX$1,'[35]Raw Data'!$A$1:$BK$1,0))</f>
        <v>1090.103248552002</v>
      </c>
      <c r="AFY17" s="213">
        <f>INDEX('[35]Raw Data'!$A$1:$BK$34,MATCH($A17,'[35]Raw Data'!$A$1:$A$34,0),MATCH(AFY$1,'[35]Raw Data'!$A$1:$BK$1,0))</f>
        <v>43288</v>
      </c>
      <c r="AFZ17" s="213">
        <f>INDEX('[35]Raw Data'!$A$1:$BK$34,MATCH($A17,'[35]Raw Data'!$A$1:$A$34,0),MATCH(AFZ$1,'[35]Raw Data'!$A$1:$BK$1,0))</f>
        <v>39710</v>
      </c>
      <c r="AGA17" s="116">
        <f>INDEX('[35]Raw Data'!$A$1:$BK$34,MATCH($A17,'[35]Raw Data'!$A$1:$A$34,0),MATCH(AGA$1,'[35]Raw Data'!$A$1:$BK$1,0))</f>
        <v>1031.2334701896677</v>
      </c>
      <c r="AGB17" s="213">
        <f>INDEX('[35]Raw Data'!$A$1:$BK$34,MATCH($A17,'[35]Raw Data'!$A$1:$A$34,0),MATCH(AGB$1,'[35]Raw Data'!$A$1:$BK$1,0))</f>
        <v>40941</v>
      </c>
      <c r="AGC17" s="213">
        <f>INDEX('[35]Raw Data'!$A$1:$BK$34,MATCH($A17,'[35]Raw Data'!$A$1:$A$34,0),MATCH(AGC$1,'[35]Raw Data'!$A$1:$BK$1,0))</f>
        <v>39701</v>
      </c>
      <c r="AGD17" s="116">
        <f>INDEX('[35]Raw Data'!$A$1:$BK$34,MATCH($A17,'[35]Raw Data'!$A$1:$A$34,0),MATCH(AGD$1,'[35]Raw Data'!$A$1:$BK$1,0))</f>
        <v>627.25425450850901</v>
      </c>
      <c r="AGE17" s="213">
        <f>INDEX('[35]Raw Data'!$A$1:$BK$34,MATCH($A17,'[35]Raw Data'!$A$1:$A$34,0),MATCH(AGE$1,'[35]Raw Data'!$A$1:$BK$1,0))</f>
        <v>24695</v>
      </c>
      <c r="AGF17" s="213">
        <f>INDEX('[35]Raw Data'!$A$1:$BK$34,MATCH($A17,'[35]Raw Data'!$A$1:$A$34,0),MATCH(AGF$1,'[35]Raw Data'!$A$1:$BK$1,0))</f>
        <v>39370</v>
      </c>
      <c r="AGG17" s="116">
        <f>INDEX('[35]Raw Data'!$A$1:$BK$34,MATCH($A17,'[35]Raw Data'!$A$1:$A$34,0),MATCH(AGG$1,'[35]Raw Data'!$A$1:$BK$1,0))</f>
        <v>463.79040734189545</v>
      </c>
      <c r="AGH17" s="213">
        <f>INDEX('[35]Raw Data'!$A$1:$BK$34,MATCH($A17,'[35]Raw Data'!$A$1:$A$34,0),MATCH(AGH$1,'[35]Raw Data'!$A$1:$BK$1,0))</f>
        <v>18092</v>
      </c>
      <c r="AGI17" s="213">
        <f>INDEX('[35]Raw Data'!$A$1:$BK$34,MATCH($A17,'[35]Raw Data'!$A$1:$A$34,0),MATCH(AGI$1,'[35]Raw Data'!$A$1:$BK$1,0))</f>
        <v>39009</v>
      </c>
      <c r="AGJ17" s="116">
        <f>INDEX('[35]Raw Data'!$A$1:$BK$34,MATCH($A17,'[35]Raw Data'!$A$1:$A$34,0),MATCH(AGJ$1,'[35]Raw Data'!$A$1:$BK$1,0))</f>
        <v>324.31103635657911</v>
      </c>
      <c r="AGK17" s="213">
        <f>INDEX('[35]Raw Data'!$A$1:$BK$34,MATCH($A17,'[35]Raw Data'!$A$1:$A$34,0),MATCH(AGK$1,'[35]Raw Data'!$A$1:$BK$1,0))</f>
        <v>12533</v>
      </c>
      <c r="AGL17" s="213">
        <f>INDEX('[35]Raw Data'!$A$1:$BK$34,MATCH($A17,'[35]Raw Data'!$A$1:$A$34,0),MATCH(AGL$1,'[35]Raw Data'!$A$1:$BK$1,0))</f>
        <v>38645</v>
      </c>
      <c r="AGM17" s="116">
        <f>INDEX('[15]1819 Collected Indicators'!$A$3:$CV$36,MATCH($A17,'[15]1819 Collected Indicators'!$A$3:$A$36,0),MATCH(AGM$1,'[15]1819 Collected Indicators'!$A$3:$CV$3,0))</f>
        <v>458.06</v>
      </c>
      <c r="AGN17" s="213">
        <f>INDEX('[15]1819 Collected Indicators'!$A$3:$CV$36,MATCH($A17,'[15]1819 Collected Indicators'!$A$3:$A$36,0),MATCH(AGN$1,'[15]1819 Collected Indicators'!$A$3:$CV$3,0))</f>
        <v>17618</v>
      </c>
      <c r="AGO17" s="213">
        <f>INDEX('[15]1819 Collected Indicators'!$A$3:$CV$36,MATCH($A17,'[15]1819 Collected Indicators'!$A$3:$A$36,0),MATCH(AGO$1,'[15]1819 Collected Indicators'!$A$3:$CV$3,0))</f>
        <v>38462</v>
      </c>
      <c r="AGP17" s="308">
        <f>INDEX('[11]1920 Collected Indicators'!$A$3:$CV$36,MATCH($A17,'[11]1920 Collected Indicators'!$A$3:$A$36,0),MATCH(AGP$1,'[11]1920 Collected Indicators'!$A$3:$CV$3,0))</f>
        <v>547.56350440642825</v>
      </c>
      <c r="AGQ17" s="213">
        <f>INDEX('[11]1920 Collected Indicators'!$A$3:$CV$36,MATCH($A17,'[11]1920 Collected Indicators'!$A$3:$A$36,0),MATCH(AGQ$1,'[11]1920 Collected Indicators'!$A$3:$CV$3,0))</f>
        <v>21125</v>
      </c>
      <c r="AGR17" s="306">
        <f>INDEX('[11]1920 Collected Indicators'!$A$3:$CV$36,MATCH($A17,'[11]1920 Collected Indicators'!$A$3:$A$36,0),MATCH(AGR$1,'[11]1920 Collected Indicators'!$A$3:$CV$3,0))</f>
        <v>38580</v>
      </c>
      <c r="AGS17" s="217">
        <v>7.45</v>
      </c>
      <c r="AGT17" s="208">
        <v>33967</v>
      </c>
      <c r="AGU17" s="87">
        <v>4558310</v>
      </c>
      <c r="AGV17" s="88">
        <v>5.9026374747745152</v>
      </c>
      <c r="AGW17" s="87">
        <v>30472</v>
      </c>
      <c r="AGX17" s="87">
        <v>5162438</v>
      </c>
      <c r="AGY17" s="116">
        <v>5.6305134499165606</v>
      </c>
      <c r="AGZ17" s="87">
        <v>31925</v>
      </c>
      <c r="AHA17" s="32">
        <v>5669998</v>
      </c>
      <c r="AHB17" s="116">
        <v>6.3380989260710567</v>
      </c>
      <c r="AHC17" s="87">
        <v>39552</v>
      </c>
      <c r="AHD17" s="87">
        <v>6240357</v>
      </c>
      <c r="AHE17" s="116">
        <v>4.6185799946693882</v>
      </c>
      <c r="AHF17" s="87">
        <v>27587</v>
      </c>
      <c r="AHG17" s="87">
        <v>5973048</v>
      </c>
      <c r="AHH17" s="116">
        <v>4.8123541278912656</v>
      </c>
      <c r="AHI17" s="87">
        <v>27852</v>
      </c>
      <c r="AHJ17" s="87">
        <v>5787604</v>
      </c>
      <c r="AHK17" s="116">
        <f t="shared" si="68"/>
        <v>4.8422594249949409</v>
      </c>
      <c r="AHL17" s="87">
        <f>INDEX('[2]All Previous Years'!$A$1:$EX$34,MATCH($A17,'[2]All Previous Years'!$A$1:$A$34,0),MATCH(AHL$1,'[2]All Previous Years'!$A$1:$EX$1,0))</f>
        <v>28785</v>
      </c>
      <c r="AHM17" s="131">
        <f>INDEX('[29]SPI Raw Data 1617'!$A$3:$AN$37,MATCH($A17,'[29]SPI Raw Data 1617'!$A$3:$A$37,0),MATCH(AHM$1,'[29]SPI Raw Data 1617'!$A$37:$AN$37,0))</f>
        <v>5944539</v>
      </c>
      <c r="AHN17" s="88">
        <f t="shared" si="69"/>
        <v>4.7460494965083635</v>
      </c>
      <c r="AHO17" s="32">
        <f>INDEX([4]Sheet1!$A$1:$CJ$34, MATCH($A17, [4]Sheet1!$A$1:$A$34, 0), MATCH(AHO$1, [4]Sheet1!$A$1:$CJ$1, 0))</f>
        <v>28588</v>
      </c>
      <c r="AHP17" s="32">
        <f>INDEX('[5]Finance Indicators'!$A$2:$BO$35,MATCH($A17,'[5]Finance Indicators'!$A$2:$A$35,0),MATCH(AHP$1,'[5]Finance Indicators'!$A$2:$BO$2,0))</f>
        <v>6023536</v>
      </c>
      <c r="AHQ17" s="88">
        <f>INDEX('[6]Finance Indicators'!$B$3:$BO$35,MATCH($A17,'[6]Finance Indicators'!$A$3:$A$35,0),MATCH(AHQ$1,'[6]Finance Indicators'!$B$2:$BO$2,0))</f>
        <v>4.4724209771819048</v>
      </c>
      <c r="AHR17" s="88">
        <f>INDEX('[6]Finance Indicators'!$B$3:$BO$35,MATCH($A17,'[6]Finance Indicators'!$A$3:$A$35,0),MATCH(AHR$1,'[6]Finance Indicators'!$B$2:$BO$2,0))</f>
        <v>29601</v>
      </c>
      <c r="AHS17" s="88">
        <f>INDEX('[6]Finance Indicators'!$B$3:$BO$35,MATCH($A17,'[6]Finance Indicators'!$A$3:$A$35,0),MATCH(AHS$1,'[6]Finance Indicators'!$B$2:$BO$2,0))</f>
        <v>6618563</v>
      </c>
      <c r="AHT17" s="88">
        <f t="array" ref="AHT17">INDEX('[7]Finance Indicators'!$A$2:$BO$35,MATCH($A17,'[7]Finance Indicators'!$A$2:$A$35,0),MATCH(AHT$1,'[7]Finance Indicators'!$A$2:$BO$2,0))</f>
        <v>4.9404725748648488</v>
      </c>
      <c r="AHU17" s="250">
        <f t="array" ref="AHU17">INDEX('[7]Finance Indicators'!$A$2:$BO$35,MATCH($A17,'[7]Finance Indicators'!$A$2:$A$35,0),MATCH(AHU$1,'[7]Finance Indicators'!$A$2:$BO$2,0))</f>
        <v>32534</v>
      </c>
      <c r="AHV17" s="250">
        <f t="array" ref="AHV17">INDEX('[7]Finance Indicators'!$A$2:$BO$35,MATCH($A17,'[7]Finance Indicators'!$A$2:$A$35,0),MATCH(AHV$1,'[7]Finance Indicators'!$A$2:$BO$2,0))</f>
        <v>6585200</v>
      </c>
      <c r="AHW17" s="119">
        <f>(AGS17*100)/Deflators!$B$2</f>
        <v>8.7762750779115297</v>
      </c>
      <c r="AHX17" s="137">
        <f>(AGV17*100)/Deflators!$B$3</f>
        <v>6.8495958075700223</v>
      </c>
      <c r="AHY17" s="137">
        <f>(AGY17*100)/Deflators!$B$4</f>
        <v>6.4029000899412392</v>
      </c>
      <c r="AHZ17" s="137">
        <f>(AHB17*100)/Deflators!$B$5</f>
        <v>7.0798573506645157</v>
      </c>
      <c r="AIA17" s="137">
        <f>(AHE17*100)/Deflators!$B$6</f>
        <v>5.0889293817026351</v>
      </c>
      <c r="AIB17" s="137">
        <f>(AHH17*100)/Deflators!$B$7</f>
        <v>5.2595212547289485</v>
      </c>
      <c r="AIC17" s="137">
        <f>(AHK17*100)/Deflators!$B$8</f>
        <v>5.1643936428621071</v>
      </c>
      <c r="AID17" s="137">
        <f>(AHN17*100)/Deflators!$B$9</f>
        <v>4.9741985754701661</v>
      </c>
      <c r="AIE17" s="137">
        <f>(AHQ17*100)/Deflators!$B$10</f>
        <v>4.5816885213043621</v>
      </c>
      <c r="AIF17" s="301">
        <f>(AHT17*100)/Deflators!$B$11</f>
        <v>4.9404725748648488</v>
      </c>
      <c r="AIG17" s="121">
        <v>3.1016474797310942</v>
      </c>
      <c r="AIH17" s="87">
        <v>13975</v>
      </c>
      <c r="AII17" s="87">
        <v>4505670</v>
      </c>
      <c r="AIJ17" s="88">
        <v>2.9962625975824126</v>
      </c>
      <c r="AIK17" s="87">
        <v>15027</v>
      </c>
      <c r="AIL17" s="87">
        <v>5015248</v>
      </c>
      <c r="AIM17" s="123">
        <v>2.4589190684146089</v>
      </c>
      <c r="AIN17" s="87">
        <v>13523</v>
      </c>
      <c r="AIO17" s="32">
        <v>5499571</v>
      </c>
      <c r="AIP17" s="116">
        <v>2.1769306037000233</v>
      </c>
      <c r="AIQ17" s="87">
        <v>12054</v>
      </c>
      <c r="AIR17" s="87">
        <v>5537154</v>
      </c>
      <c r="AIS17" s="116">
        <v>2.4484724455488962</v>
      </c>
      <c r="AIT17" s="87">
        <v>13065</v>
      </c>
      <c r="AIU17" s="87">
        <v>5335980</v>
      </c>
      <c r="AIV17" s="116">
        <v>2.5284563065824113</v>
      </c>
      <c r="AIW17" s="87">
        <v>13295</v>
      </c>
      <c r="AIX17" s="87">
        <v>5258149</v>
      </c>
      <c r="AIY17" s="116">
        <f t="shared" si="70"/>
        <v>2.1201765343086527</v>
      </c>
      <c r="AIZ17" s="87">
        <f>INDEX('[2]All Previous Years'!$A$1:$EX$34,MATCH($A17,'[2]All Previous Years'!$A$1:$A$34,0),MATCH(AIZ$1,'[2]All Previous Years'!$A$1:$EX$1,0))</f>
        <v>11581</v>
      </c>
      <c r="AJA17" s="131">
        <f>INDEX('[29]SPI Raw Data 1617'!$A$3:$AN$37,MATCH($A17,'[29]SPI Raw Data 1617'!$A$3:$A$37,0),MATCH(AJA$1,'[29]SPI Raw Data 1617'!$A$37:$AN$37,0))</f>
        <v>5462281</v>
      </c>
      <c r="AJB17" s="88">
        <f t="shared" si="71"/>
        <v>2.1784443146100476</v>
      </c>
      <c r="AJC17" s="32">
        <f>INDEX([4]Sheet1!$A$1:$CJ$34, MATCH($A17, [4]Sheet1!$A$1:$A$34, 0), MATCH(AJC$1, [4]Sheet1!$A$1:$CJ$1, 0))</f>
        <v>10839</v>
      </c>
      <c r="AJD17" s="32">
        <f>INDEX('[5]Finance Indicators'!$A$2:$BO$35,MATCH($A17,'[5]Finance Indicators'!$A$2:$A$35,0),MATCH(AJD$1,'[5]Finance Indicators'!$A$2:$BO$2,0))</f>
        <v>4975569</v>
      </c>
      <c r="AJE17" s="88">
        <f>INDEX('[6]Finance Indicators'!$B$3:$BO$35,MATCH($A17,'[6]Finance Indicators'!$A$3:$A$35,0),MATCH(AJE$1,'[6]Finance Indicators'!$B$2:$BO$2,0))</f>
        <v>2.4440526977937855</v>
      </c>
      <c r="AJF17" s="88">
        <f>INDEX('[6]Finance Indicators'!$B$3:$BO$35,MATCH($A17,'[6]Finance Indicators'!$A$3:$A$35,0),MATCH(AJF$1,'[6]Finance Indicators'!$B$2:$BO$2,0))</f>
        <v>11388</v>
      </c>
      <c r="AJG17" s="88">
        <f>INDEX('[6]Finance Indicators'!$B$3:$BO$35,MATCH($A17,'[6]Finance Indicators'!$A$3:$A$35,0),MATCH(AJG$1,'[6]Finance Indicators'!$B$2:$BO$2,0))</f>
        <v>4659474</v>
      </c>
      <c r="AJH17" s="88">
        <f t="array" ref="AJH17">INDEX('[7]Finance Indicators'!$A$2:$BO$35,MATCH($A17,'[7]Finance Indicators'!$A$2:$A$35,0),MATCH(AJH$1,'[7]Finance Indicators'!$A$2:$BO$2,0))</f>
        <v>2.6466641409760259</v>
      </c>
      <c r="AJI17" s="250">
        <f t="array" ref="AJI17">INDEX('[7]Finance Indicators'!$A$2:$BO$35,MATCH($A17,'[7]Finance Indicators'!$A$2:$A$35,0),MATCH(AJI$1,'[7]Finance Indicators'!$A$2:$BO$2,0))</f>
        <v>11960</v>
      </c>
      <c r="AJJ17" s="250">
        <f t="array" ref="AJJ17">INDEX('[7]Finance Indicators'!$A$2:$BO$35,MATCH($A17,'[7]Finance Indicators'!$A$2:$A$35,0),MATCH(AJJ$1,'[7]Finance Indicators'!$A$2:$BO$2,0))</f>
        <v>4518896</v>
      </c>
      <c r="AJK17" s="119">
        <f>(AIG17*100)/Deflators!$B$2</f>
        <v>3.6538136210511554</v>
      </c>
      <c r="AJL17" s="137">
        <f>(AIJ17*100)/Deflators!$B$3</f>
        <v>3.4769520937864065</v>
      </c>
      <c r="AJM17" s="137">
        <f>(AIM17*100)/Deflators!$B$4</f>
        <v>2.7962304440536316</v>
      </c>
      <c r="AJN17" s="137">
        <f>(AIP17*100)/Deflators!$B$5</f>
        <v>2.4317004698514806</v>
      </c>
      <c r="AJO17" s="137">
        <f>(AIS17*100)/Deflators!$B$6</f>
        <v>2.6978212746827213</v>
      </c>
      <c r="AJP17" s="137">
        <f>(AIV17*100)/Deflators!$B$7</f>
        <v>2.7634021380614664</v>
      </c>
      <c r="AJQ17" s="137">
        <f>(AIY17*100)/Deflators!$B$8</f>
        <v>2.2612225522263212</v>
      </c>
      <c r="AJR17" s="137">
        <f>(AJB17*100)/Deflators!$B$9</f>
        <v>2.2831651069897951</v>
      </c>
      <c r="AJS17" s="137">
        <f>(AJE17*100)/Deflators!$B$10</f>
        <v>2.5037643477829747</v>
      </c>
      <c r="AJT17" s="245">
        <f>(AJH17*100)/Deflators!$B$11</f>
        <v>2.6466641409760259</v>
      </c>
      <c r="AJU17" s="119">
        <v>5.3354892814046666</v>
      </c>
      <c r="AJV17" s="87">
        <v>13278</v>
      </c>
      <c r="AJW17" s="87">
        <v>2488619</v>
      </c>
      <c r="AJX17" s="88">
        <v>4.515360745592039</v>
      </c>
      <c r="AJY17" s="87">
        <v>17332</v>
      </c>
      <c r="AJZ17" s="87">
        <v>3838453</v>
      </c>
      <c r="AKA17" s="116">
        <v>4.4126608655535762</v>
      </c>
      <c r="AKB17" s="87">
        <v>15916</v>
      </c>
      <c r="AKC17" s="32">
        <v>3606894</v>
      </c>
      <c r="AKD17" s="116">
        <v>4.3965572352246056</v>
      </c>
      <c r="AKE17" s="87">
        <v>15749</v>
      </c>
      <c r="AKF17" s="87">
        <v>3582121</v>
      </c>
      <c r="AKG17" s="116">
        <v>4.0627400453461497</v>
      </c>
      <c r="AKH17" s="87">
        <v>16195</v>
      </c>
      <c r="AKI17" s="87">
        <v>3986226</v>
      </c>
      <c r="AKJ17" s="116">
        <v>3.6443378848571677</v>
      </c>
      <c r="AKK17" s="87">
        <v>15580</v>
      </c>
      <c r="AKL17" s="87">
        <v>4275125</v>
      </c>
      <c r="AKM17" s="116">
        <f t="shared" si="72"/>
        <v>3.6655787925755487</v>
      </c>
      <c r="AKN17" s="87">
        <f>INDEX('[2]All Previous Years'!$A$1:$EX$34,MATCH($A17,'[2]All Previous Years'!$A$1:$A$34,0),MATCH(AKN$1,'[2]All Previous Years'!$A$1:$EX$1,0))</f>
        <v>15512</v>
      </c>
      <c r="AKO17" s="131">
        <f>INDEX('[29]SPI Raw Data 1617'!$A$3:$AN$37,MATCH($A17,'[29]SPI Raw Data 1617'!$A$3:$A$37,0),MATCH(AKO$1,'[29]SPI Raw Data 1617'!$A$37:$AN$37,0))</f>
        <v>4231801</v>
      </c>
      <c r="AKP17" s="88">
        <f t="shared" si="73"/>
        <v>3.6239687761069339</v>
      </c>
      <c r="AKQ17" s="32">
        <f>INDEX([4]Sheet1!$A$1:$CJ$34, MATCH($A17, [4]Sheet1!$A$1:$A$34, 0), MATCH(AKQ$1, [4]Sheet1!$A$1:$CJ$1, 0))</f>
        <v>15547</v>
      </c>
      <c r="AKR17" s="32">
        <f>INDEX('[5]Finance Indicators'!$A$2:$BO$35,MATCH($A17,'[5]Finance Indicators'!$A$2:$A$35,0),MATCH(AKR$1,'[5]Finance Indicators'!$A$2:$BO$2,0))</f>
        <v>4290048</v>
      </c>
      <c r="AKS17" s="88">
        <f>INDEX('[6]Finance Indicators'!$B$3:$BO$35,MATCH($A17,'[6]Finance Indicators'!$A$3:$A$35,0),MATCH(AKS$1,'[6]Finance Indicators'!$B$2:$BO$2,0))</f>
        <v>3.6494869859207668</v>
      </c>
      <c r="AKT17" s="88">
        <f>INDEX('[6]Finance Indicators'!$B$3:$BO$35,MATCH($A17,'[6]Finance Indicators'!$A$3:$A$35,0),MATCH(AKT$1,'[6]Finance Indicators'!$B$2:$BO$2,0))</f>
        <v>15204</v>
      </c>
      <c r="AKU17" s="88">
        <f>INDEX('[6]Finance Indicators'!$B$3:$BO$35,MATCH($A17,'[6]Finance Indicators'!$A$3:$A$35,0),MATCH(AKU$1,'[6]Finance Indicators'!$B$2:$BO$2,0))</f>
        <v>4166065</v>
      </c>
      <c r="AKV17" s="88">
        <f t="array" ref="AKV17">INDEX('[7]Finance Indicators'!$A$2:$BO$35,MATCH($A17,'[7]Finance Indicators'!$A$2:$A$35,0),MATCH(AKV$1,'[7]Finance Indicators'!$A$2:$BO$2,0))</f>
        <v>3.4807298318955513</v>
      </c>
      <c r="AKW17" s="250">
        <f t="array" ref="AKW17">INDEX('[7]Finance Indicators'!$A$2:$BO$35,MATCH($A17,'[7]Finance Indicators'!$A$2:$A$35,0),MATCH(AKW$1,'[7]Finance Indicators'!$A$2:$BO$2,0))</f>
        <v>15520</v>
      </c>
      <c r="AKX17" s="250">
        <f t="array" ref="AKX17">INDEX('[7]Finance Indicators'!$A$2:$BO$35,MATCH($A17,'[7]Finance Indicators'!$A$2:$A$35,0),MATCH(AKX$1,'[7]Finance Indicators'!$A$2:$BO$2,0))</f>
        <v>4458835</v>
      </c>
      <c r="AKY17" s="119">
        <f>IFERROR((AJU17*100)/Deflators!$B$2,"NA")</f>
        <v>6.2853317595779696</v>
      </c>
      <c r="AKZ17" s="88">
        <f>IFERROR((AJX17*100)/Deflators!$B$3,"NA")</f>
        <v>5.2397586951339861</v>
      </c>
      <c r="ALA17" s="88">
        <f>IFERROR((AKA17*100)/Deflators!$B$4,"NA")</f>
        <v>5.0179840443062753</v>
      </c>
      <c r="ALB17" s="88">
        <f>IFERROR((AKD17*100)/Deflators!$B$5,"NA")</f>
        <v>4.9110937557924155</v>
      </c>
      <c r="ALC17" s="88">
        <f>IFERROR((AKG17*100)/Deflators!$B$6,"NA")</f>
        <v>4.4764835102659939</v>
      </c>
      <c r="ALD17" s="88">
        <f>IFERROR((AKJ17*100)/Deflators!$B$7,"NA")</f>
        <v>3.9829721702586434</v>
      </c>
      <c r="ALE17" s="88">
        <f>IFERROR((AKM17*100)/Deflators!$B$8,"NA")</f>
        <v>3.9094336243265406</v>
      </c>
      <c r="ALF17" s="88">
        <f>IFERROR((AKP17*100)/Deflators!$B$9,"NA")</f>
        <v>3.7981779028898299</v>
      </c>
      <c r="ALG17" s="88">
        <f>IFERROR((AKS17*100)/Deflators!$B$10,"NA")</f>
        <v>3.7386490934891148</v>
      </c>
      <c r="ALH17" s="183">
        <f>IFERROR((AKV17*100)/Deflators!$B$11,"NA")</f>
        <v>3.4807298318955513</v>
      </c>
      <c r="ALI17" s="119">
        <v>41501.636247090173</v>
      </c>
      <c r="ALJ17" s="87">
        <v>24603</v>
      </c>
      <c r="ALK17" s="87">
        <v>592820</v>
      </c>
      <c r="ALL17" s="88">
        <v>35726.33301604796</v>
      </c>
      <c r="ALM17" s="87">
        <v>21394</v>
      </c>
      <c r="ALN17" s="87">
        <v>598830</v>
      </c>
      <c r="ALO17" s="116">
        <v>35101.162868857966</v>
      </c>
      <c r="ALP17" s="87">
        <v>20888</v>
      </c>
      <c r="ALQ17" s="87">
        <v>595080</v>
      </c>
      <c r="ALR17" s="116">
        <v>32153.214315648314</v>
      </c>
      <c r="ALS17" s="87">
        <v>19181</v>
      </c>
      <c r="ALT17" s="87">
        <v>596550</v>
      </c>
      <c r="ALU17" s="116">
        <v>37713.666305344785</v>
      </c>
      <c r="ALV17" s="87">
        <v>22615</v>
      </c>
      <c r="ALW17" s="87">
        <v>599650</v>
      </c>
      <c r="ALX17" s="116">
        <v>33006.23412606788</v>
      </c>
      <c r="ALY17" s="87">
        <v>20013</v>
      </c>
      <c r="ALZ17" s="87">
        <v>606340</v>
      </c>
      <c r="AMA17" s="116">
        <f t="shared" si="74"/>
        <v>29990.082429642152</v>
      </c>
      <c r="AMB17" s="87">
        <f>INDEX('[2]All Previous Years'!$A$1:$EX$34,MATCH($A17,'[2]All Previous Years'!$A$1:$A$34,0),MATCH(AMB$1,'[2]All Previous Years'!$A$1:$EX$1,0))</f>
        <v>18446</v>
      </c>
      <c r="AMC17" s="32">
        <f>INDEX('[3]Raw data 16-17'!$B$2:$XA$34,MATCH($A17,'[3]Raw data 16-17'!$A$2:$A$34,0),MATCH(AMC$1,'[3]Raw data 16-17'!$B$1:$GU$1,0))</f>
        <v>615070</v>
      </c>
      <c r="AMD17" s="88">
        <f t="shared" si="75"/>
        <v>29295.35280667289</v>
      </c>
      <c r="AME17" s="32">
        <f>INDEX([4]Sheet1!$A$1:$CJ$34, MATCH($A17, [4]Sheet1!$A$1:$A$34, 0), MATCH(AME$1, [4]Sheet1!$A$1:$CJ$1, 0))</f>
        <v>18193</v>
      </c>
      <c r="AMF17" s="32">
        <f>INDEX('[5]Finance Indicators'!$A$2:$BO$35,MATCH($A17,'[5]Finance Indicators'!$A$2:$A$35,0),MATCH(AMF$1,'[5]Finance Indicators'!$A$2:$BO$2,0))</f>
        <v>621020</v>
      </c>
      <c r="AMG17" s="88">
        <f>INDEX('[6]Finance Indicators'!$B$3:$BO$35,MATCH($A17,'[6]Finance Indicators'!$A$3:$A$35,0),MATCH(AMG$1,'[6]Finance Indicators'!$B$2:$BO$2,0))</f>
        <v>30901.486247026707</v>
      </c>
      <c r="AMH17" s="88">
        <f>INDEX('[6]Finance Indicators'!$B$3:$BO$35,MATCH($A17,'[6]Finance Indicators'!$A$3:$A$35,0),MATCH(AMH$1,'[6]Finance Indicators'!$B$2:$BO$2,0))</f>
        <v>19357</v>
      </c>
      <c r="AMI17" s="88">
        <f>INDEX('[6]Finance Indicators'!$B$3:$BO$35,MATCH($A17,'[6]Finance Indicators'!$A$3:$A$35,0),MATCH(AMI$1,'[6]Finance Indicators'!$B$2:$BO$2,0))</f>
        <v>626410</v>
      </c>
      <c r="AMJ17" s="88">
        <f t="array" ref="AMJ17">INDEX('[7]Finance Indicators'!$A$2:$BO$35,MATCH($A17,'[7]Finance Indicators'!$A$2:$A$35,0),MATCH(AMJ$1,'[7]Finance Indicators'!$A$2:$BO$2,0))</f>
        <v>32635.20343694718</v>
      </c>
      <c r="AMK17" s="250">
        <f t="array" ref="AMK17">INDEX('[7]Finance Indicators'!$A$2:$BO$35,MATCH($A17,'[7]Finance Indicators'!$A$2:$A$35,0),MATCH(AMK$1,'[7]Finance Indicators'!$A$2:$BO$2,0))</f>
        <v>20662</v>
      </c>
      <c r="AML17" s="250">
        <f t="array" ref="AML17">INDEX('[7]Finance Indicators'!$A$2:$BO$35,MATCH($A17,'[7]Finance Indicators'!$A$2:$A$35,0),MATCH(AML$1,'[7]Finance Indicators'!$A$2:$BO$2,0))</f>
        <v>633120</v>
      </c>
      <c r="AMM17" s="119">
        <f>(ALI17*100)/Deflators!$B$2</f>
        <v>48889.902803743258</v>
      </c>
      <c r="AMN17" s="137">
        <f>(ALL17*100)/Deflators!$B$3</f>
        <v>41457.897743571099</v>
      </c>
      <c r="AMO17" s="137">
        <f>(ALO17*100)/Deflators!$B$4</f>
        <v>39916.295536667858</v>
      </c>
      <c r="AMP17" s="137">
        <f>(ALR17*100)/Deflators!$B$5</f>
        <v>35916.159305081535</v>
      </c>
      <c r="AMQ17" s="137">
        <f>(ALU17*100)/Deflators!$B$6</f>
        <v>41554.370558593328</v>
      </c>
      <c r="AMR17" s="137">
        <f>(ALX17*100)/Deflators!$B$7</f>
        <v>36073.195220294969</v>
      </c>
      <c r="AMS17" s="137">
        <f>(AMA17*100)/Deflators!$B$8</f>
        <v>31985.190683730521</v>
      </c>
      <c r="AMT17" s="137">
        <f>(AMD17*100)/Deflators!$B$9</f>
        <v>30703.620412314303</v>
      </c>
      <c r="AMU17" s="138">
        <f>(AMG17*100)/Deflators!$B$10</f>
        <v>31656.453082477437</v>
      </c>
      <c r="AMV17" s="137">
        <f>(AMJ17*100)/Deflators!$B$11</f>
        <v>32635.20343694718</v>
      </c>
      <c r="AMW17" s="133">
        <f t="shared" si="3"/>
        <v>85.7</v>
      </c>
      <c r="AMX17" s="116">
        <f t="shared" si="3"/>
        <v>82</v>
      </c>
      <c r="AMY17" s="116">
        <f t="shared" si="3"/>
        <v>77.666666666666671</v>
      </c>
      <c r="AMZ17" s="116">
        <f t="shared" si="3"/>
        <v>72</v>
      </c>
      <c r="ANA17" s="136">
        <f t="shared" si="3"/>
        <v>70.333333333333329</v>
      </c>
      <c r="ANB17" s="116">
        <f t="shared" si="3"/>
        <v>72.066666666666663</v>
      </c>
      <c r="ANC17" s="248">
        <f t="shared" si="3"/>
        <v>74.066666666666663</v>
      </c>
      <c r="AND17" s="115">
        <f t="shared" si="4"/>
        <v>86.2</v>
      </c>
      <c r="ANE17" s="116">
        <f t="shared" si="4"/>
        <v>84</v>
      </c>
      <c r="ANF17" s="116">
        <f t="shared" si="4"/>
        <v>83.666666666666671</v>
      </c>
      <c r="ANG17" s="116">
        <f t="shared" si="4"/>
        <v>84</v>
      </c>
      <c r="ANH17" s="116">
        <f t="shared" si="4"/>
        <v>86.333333333333329</v>
      </c>
      <c r="ANI17" s="116">
        <f t="shared" si="4"/>
        <v>87.233333333333334</v>
      </c>
      <c r="ANJ17" s="248">
        <f t="shared" si="4"/>
        <v>86.233333333333334</v>
      </c>
      <c r="ANK17" s="115">
        <f t="shared" si="5"/>
        <v>92.882352941176464</v>
      </c>
      <c r="ANL17" s="116">
        <f t="shared" si="5"/>
        <v>90</v>
      </c>
      <c r="ANM17" s="116">
        <f t="shared" si="5"/>
        <v>87</v>
      </c>
      <c r="ANN17" s="116">
        <f t="shared" si="5"/>
        <v>81.666666666666671</v>
      </c>
      <c r="ANO17" s="116">
        <f t="shared" si="5"/>
        <v>82</v>
      </c>
      <c r="ANP17" s="116">
        <f t="shared" si="5"/>
        <v>84.100000000000009</v>
      </c>
      <c r="ANQ17" s="248">
        <f t="shared" si="5"/>
        <v>88.100000000000009</v>
      </c>
      <c r="ANR17" s="115">
        <f t="shared" si="6"/>
        <v>83.766666666666666</v>
      </c>
      <c r="ANS17" s="116">
        <f t="shared" si="6"/>
        <v>79.333333333333329</v>
      </c>
      <c r="ANT17" s="116">
        <f t="shared" si="6"/>
        <v>74.666666666666671</v>
      </c>
      <c r="ANU17" s="116">
        <f t="shared" si="6"/>
        <v>68.666666666666671</v>
      </c>
      <c r="ANV17" s="116">
        <f t="shared" si="6"/>
        <v>68.666666666666671</v>
      </c>
      <c r="ANW17" s="116">
        <f t="shared" si="6"/>
        <v>69.63333333333334</v>
      </c>
      <c r="ANX17" s="117">
        <f t="shared" si="6"/>
        <v>71.3</v>
      </c>
      <c r="ANY17" s="133">
        <f t="shared" si="76"/>
        <v>56.070857986715758</v>
      </c>
      <c r="ANZ17" s="131">
        <v>17162</v>
      </c>
      <c r="AOA17" s="131">
        <v>306077</v>
      </c>
      <c r="AOB17" s="116">
        <f t="shared" si="77"/>
        <v>59.014466250857197</v>
      </c>
      <c r="AOC17" s="131">
        <v>18072</v>
      </c>
      <c r="AOD17" s="131">
        <v>306230</v>
      </c>
      <c r="AOE17" s="116">
        <f t="shared" si="78"/>
        <v>59.081268866451552</v>
      </c>
      <c r="AOF17" s="131">
        <v>18163</v>
      </c>
      <c r="AOG17" s="32">
        <v>307424</v>
      </c>
      <c r="AOH17" s="116">
        <f t="shared" si="79"/>
        <v>77.562245918460121</v>
      </c>
      <c r="AOI17" s="131">
        <v>23887</v>
      </c>
      <c r="AOJ17" s="131">
        <v>307972</v>
      </c>
      <c r="AOK17" s="116">
        <f t="shared" si="80"/>
        <v>77.973239149629833</v>
      </c>
      <c r="AOL17" s="131">
        <v>24108</v>
      </c>
      <c r="AOM17" s="134">
        <v>309183</v>
      </c>
      <c r="AON17" s="115">
        <f>(ANY17*100)/Deflators!$B$2</f>
        <v>66.052788395426873</v>
      </c>
      <c r="AOO17" s="116">
        <f>(AOB17*100)/Deflators!$B$3</f>
        <v>68.482139102282531</v>
      </c>
      <c r="AOP17" s="116">
        <f>(AOE17*100)/Deflators!$B$4</f>
        <v>67.185961831678284</v>
      </c>
      <c r="AOQ17" s="116">
        <f>(AOH17*100)/Deflators!$B$5</f>
        <v>86.639486588174847</v>
      </c>
      <c r="AOR17" s="136">
        <f>(AOK17*100)/Deflators!$B$6</f>
        <v>85.913919029886088</v>
      </c>
      <c r="AOS17" s="115">
        <f t="shared" si="154"/>
        <v>47.686582700114499</v>
      </c>
      <c r="AOT17" s="131">
        <v>14660</v>
      </c>
      <c r="AOU17" s="32">
        <v>307424</v>
      </c>
      <c r="AOV17" s="116">
        <f t="shared" si="81"/>
        <v>67.645760004156216</v>
      </c>
      <c r="AOW17" s="131">
        <v>20833</v>
      </c>
      <c r="AOX17" s="131">
        <v>307972</v>
      </c>
      <c r="AOY17" s="116">
        <f t="shared" si="82"/>
        <v>66.549583903384089</v>
      </c>
      <c r="AOZ17" s="131">
        <v>20576</v>
      </c>
      <c r="APA17" s="131">
        <v>309183</v>
      </c>
      <c r="APB17" s="116">
        <f t="shared" si="83"/>
        <v>67.61511987663026</v>
      </c>
      <c r="APC17" s="131">
        <v>21002</v>
      </c>
      <c r="APD17" s="131">
        <v>310611</v>
      </c>
      <c r="APE17" s="116">
        <f t="shared" si="84"/>
        <v>74.949894666743518</v>
      </c>
      <c r="APF17" s="87">
        <f>INDEX('[2]All Previous Years'!$A$1:$EX$34,MATCH($A17,'[2]All Previous Years'!$A$1:$A$34,0),MATCH(APF$1,'[2]All Previous Years'!$A$1:$EX$1,0))</f>
        <v>23410</v>
      </c>
      <c r="APG17" s="131">
        <f>INDEX('[29]SPI Raw Data 1617'!$A$3:$AN$37,MATCH($A17,'[29]SPI Raw Data 1617'!$A$3:$A$37,0),MATCH(APG$1,'[29]SPI Raw Data 1617'!$A$37:$AN$37,0))</f>
        <v>312342</v>
      </c>
      <c r="APH17" s="88">
        <f t="shared" si="85"/>
        <v>83.770498574910164</v>
      </c>
      <c r="API17" s="32">
        <f>INDEX([4]Sheet1!$A$1:$CJ$34, MATCH($A17, [4]Sheet1!$A$1:$A$34, 0), MATCH(API$1, [4]Sheet1!$A$1:$CJ$1, 0))</f>
        <v>26364</v>
      </c>
      <c r="APJ17" s="32">
        <f>INDEX('[5]Finance Indicators'!$A$2:$BO$35,MATCH($A17,'[5]Finance Indicators'!$A$2:$A$35,0),MATCH(APJ$1,'[5]Finance Indicators'!$A$2:$BO$2,0))</f>
        <v>314717</v>
      </c>
      <c r="APK17" s="88">
        <f>INDEX('[6]Finance Indicators'!$B$3:$BO$35,MATCH($A17,'[6]Finance Indicators'!$A$3:$A$35,0),MATCH(APK$1,'[6]Finance Indicators'!$B$2:$BO$2,0))</f>
        <v>100.84247907969549</v>
      </c>
      <c r="APL17" s="88">
        <f>INDEX('[6]Finance Indicators'!$B$3:$BO$35,MATCH($A17,'[6]Finance Indicators'!$A$3:$A$35,0),MATCH(APL$1,'[6]Finance Indicators'!$B$2:$BO$2,0))</f>
        <v>32031</v>
      </c>
      <c r="APM17" s="88">
        <f>INDEX('[6]Finance Indicators'!$B$3:$BO$35,MATCH($A17,'[6]Finance Indicators'!$A$3:$A$35,0),MATCH(APM$1,'[6]Finance Indicators'!$B$2:$BO$2,0))</f>
        <v>317634</v>
      </c>
      <c r="APN17" s="88">
        <f t="array" ref="APN17">INDEX('[7]Finance Indicators'!$A$2:$BO$35,MATCH($A17,'[7]Finance Indicators'!$A$2:$A$35,0),MATCH(APN$1,'[7]Finance Indicators'!$A$2:$BO$2,0))</f>
        <v>103.20639092932579</v>
      </c>
      <c r="APO17" s="250">
        <f t="array" ref="APO17">INDEX('[7]Finance Indicators'!$A$2:$BO$35,MATCH($A17,'[7]Finance Indicators'!$A$2:$A$35,0),MATCH(APO$1,'[7]Finance Indicators'!$A$2:$BO$2,0))</f>
        <v>33060</v>
      </c>
      <c r="APP17" s="250">
        <f t="array" ref="APP17">INDEX('[7]Finance Indicators'!$A$2:$BO$35,MATCH($A17,'[7]Finance Indicators'!$A$2:$A$35,0),MATCH(APP$1,'[7]Finance Indicators'!$A$2:$BO$2,0))</f>
        <v>320329</v>
      </c>
      <c r="APQ17" s="139">
        <f>(AOS17*100)/Deflators!$B$4</f>
        <v>54.228167177911317</v>
      </c>
      <c r="APR17" s="137">
        <f>(AOV17*100)/Deflators!$B$5</f>
        <v>75.562457574892051</v>
      </c>
      <c r="APS17" s="137">
        <f>(AOY17*100)/Deflators!$B$6</f>
        <v>73.326895551639964</v>
      </c>
      <c r="APT17" s="137">
        <f>(APB17*100)/Deflators!$B$7</f>
        <v>73.897961513487758</v>
      </c>
      <c r="APU17" s="137">
        <f>(APE17*100)/Deflators!$B$8</f>
        <v>79.935981445380563</v>
      </c>
      <c r="APV17" s="137">
        <f>(APH17*100)/Deflators!$B$9</f>
        <v>87.797460811207401</v>
      </c>
      <c r="APW17" s="138">
        <f>(APK17*100)/Deflators!$B$10</f>
        <v>103.30620288576743</v>
      </c>
      <c r="APX17" s="143">
        <f>(APN17*100)/Deflators!$B$11</f>
        <v>103.20639092932579</v>
      </c>
      <c r="APY17" s="121">
        <f t="shared" si="86"/>
        <v>114.10527416303741</v>
      </c>
      <c r="APZ17" s="131">
        <v>34925</v>
      </c>
      <c r="AQA17" s="131">
        <v>306077</v>
      </c>
      <c r="AQB17" s="88">
        <f t="shared" si="87"/>
        <v>123.29294974365673</v>
      </c>
      <c r="AQC17" s="131">
        <v>37756</v>
      </c>
      <c r="AQD17" s="131">
        <v>306230</v>
      </c>
      <c r="AQE17" s="88">
        <f t="shared" si="88"/>
        <v>122.11148121161652</v>
      </c>
      <c r="AQF17" s="131">
        <v>37540</v>
      </c>
      <c r="AQG17" s="131">
        <v>307424</v>
      </c>
      <c r="AQH17" s="88">
        <f t="shared" si="89"/>
        <v>109.77296637356643</v>
      </c>
      <c r="AQI17" s="131">
        <v>33807</v>
      </c>
      <c r="AQJ17" s="131">
        <v>307972</v>
      </c>
      <c r="AQK17" s="88">
        <f t="shared" si="90"/>
        <v>109.2330432138895</v>
      </c>
      <c r="AQL17" s="131">
        <v>33773</v>
      </c>
      <c r="AQM17" s="134">
        <v>309183</v>
      </c>
      <c r="AQN17" s="115">
        <f>(APY17*100)/Deflators!$B$2</f>
        <v>134.41869448259433</v>
      </c>
      <c r="AQO17" s="116">
        <f>(AQB17*100)/Deflators!$B$3</f>
        <v>143.07280012980186</v>
      </c>
      <c r="AQP17" s="116">
        <f>(AQE17*100)/Deflators!$B$4</f>
        <v>138.86257816226404</v>
      </c>
      <c r="AQQ17" s="116">
        <f>(AQH17*100)/Deflators!$B$5</f>
        <v>122.61988207336321</v>
      </c>
      <c r="AQR17" s="136">
        <f>(AQK17*100)/Deflators!$B$6</f>
        <v>120.35717551834837</v>
      </c>
      <c r="AQS17" s="115">
        <f t="shared" si="91"/>
        <v>110.27440928489644</v>
      </c>
      <c r="AQT17" s="131">
        <v>33901</v>
      </c>
      <c r="AQU17" s="131">
        <v>307424</v>
      </c>
      <c r="AQV17" s="116">
        <f t="shared" si="92"/>
        <v>96.333432909485282</v>
      </c>
      <c r="AQW17" s="131">
        <v>29668</v>
      </c>
      <c r="AQX17" s="131">
        <v>307972</v>
      </c>
      <c r="AQY17" s="116">
        <f t="shared" si="93"/>
        <v>94.830569597940382</v>
      </c>
      <c r="AQZ17" s="131">
        <v>29320</v>
      </c>
      <c r="ARA17" s="131">
        <v>309183</v>
      </c>
      <c r="ARB17" s="116">
        <f t="shared" si="94"/>
        <v>101.74462591472935</v>
      </c>
      <c r="ARC17" s="131">
        <v>31603</v>
      </c>
      <c r="ARD17" s="131">
        <v>310611</v>
      </c>
      <c r="ARE17" s="116">
        <f t="shared" si="95"/>
        <v>108.62131893885548</v>
      </c>
      <c r="ARF17" s="87">
        <f>INDEX('[2]All Previous Years'!$A$1:$EX$34,MATCH($A17,'[2]All Previous Years'!$A$1:$A$34,0),MATCH(ARF$1,'[2]All Previous Years'!$A$1:$EX$1,0))</f>
        <v>33927</v>
      </c>
      <c r="ARG17" s="131">
        <f>INDEX('[29]SPI Raw Data 1617'!$A$3:$AN$37,MATCH($A17,'[29]SPI Raw Data 1617'!$A$3:$A$37,0),MATCH(ARG$1,'[29]SPI Raw Data 1617'!$A$37:$AN$37,0))</f>
        <v>312342</v>
      </c>
      <c r="ARH17" s="88">
        <f t="shared" si="96"/>
        <v>104.1761328431575</v>
      </c>
      <c r="ARI17" s="32">
        <f>INDEX([4]Sheet1!$A$1:$CJ$34, MATCH($A17, [4]Sheet1!$A$1:$A$34, 0), MATCH(ARI$1, [4]Sheet1!$A$1:$CJ$1, 0))</f>
        <v>32786</v>
      </c>
      <c r="ARJ17" s="32">
        <f>INDEX('[5]Finance Indicators'!$A$2:$BO$35,MATCH($A17,'[5]Finance Indicators'!$A$2:$A$35,0),MATCH(ARJ$1,'[5]Finance Indicators'!$A$2:$BO$2,0))</f>
        <v>314717</v>
      </c>
      <c r="ARK17" s="88">
        <f>INDEX('[6]Finance Indicators'!$B$3:$BO$35,MATCH($A17,'[6]Finance Indicators'!$A$3:$A$35,0),MATCH(ARK$1,'[6]Finance Indicators'!$B$2:$BO$2,0))</f>
        <v>112.01571620166608</v>
      </c>
      <c r="ARL17" s="88">
        <f>INDEX('[6]Finance Indicators'!$B$3:$BO$35,MATCH($A17,'[6]Finance Indicators'!$A$3:$A$35,0),MATCH(ARL$1,'[6]Finance Indicators'!$B$2:$BO$2,0))</f>
        <v>35580</v>
      </c>
      <c r="ARM17" s="88">
        <f>INDEX('[6]Finance Indicators'!$B$3:$BO$35,MATCH($A17,'[6]Finance Indicators'!$A$3:$A$35,0),MATCH(ARM$1,'[6]Finance Indicators'!$B$2:$BO$2,0))</f>
        <v>317634</v>
      </c>
      <c r="ARN17" s="250">
        <f t="array" ref="ARN17">INDEX('[7]Finance Indicators'!$A$2:$BO$35,MATCH($A17,'[7]Finance Indicators'!$A$2:$A$35,0),MATCH(ARN$1,'[7]Finance Indicators'!$A$2:$BO$2,0))</f>
        <v>119.89548245709881</v>
      </c>
      <c r="ARO17" s="250">
        <f t="array" ref="ARO17">INDEX('[7]Finance Indicators'!$A$2:$BO$35,MATCH($A17,'[7]Finance Indicators'!$A$2:$A$35,0),MATCH(ARO$1,'[7]Finance Indicators'!$A$2:$BO$2,0))</f>
        <v>38406</v>
      </c>
      <c r="ARP17" s="250">
        <f t="array" ref="ARP17">INDEX('[7]Finance Indicators'!$A$2:$BO$35,MATCH($A17,'[7]Finance Indicators'!$A$2:$A$35,0),MATCH(ARP$1,'[7]Finance Indicators'!$A$2:$BO$2,0))</f>
        <v>320329</v>
      </c>
      <c r="ARQ17" s="139">
        <f>(AQS17*100)/Deflators!$B$4</f>
        <v>125.40171183481391</v>
      </c>
      <c r="ARR17" s="137">
        <f>(AQV17*100)/Deflators!$B$5</f>
        <v>107.60749730388794</v>
      </c>
      <c r="ARS17" s="137">
        <f>(AQY17*100)/Deflators!$B$6</f>
        <v>104.48797519314168</v>
      </c>
      <c r="ART17" s="137">
        <f>(ARB17*100)/Deflators!$B$7</f>
        <v>111.19880381443448</v>
      </c>
      <c r="ARU17" s="116">
        <f>(ARE17*100)/Deflators!$B$8</f>
        <v>115.84741744969782</v>
      </c>
      <c r="ARV17" s="116">
        <f>(ARH17*100)/Deflators!$B$9</f>
        <v>109.18402177803996</v>
      </c>
      <c r="ARW17" s="116">
        <f>(ARK17*100)/Deflators!$B$10</f>
        <v>114.75241792874421</v>
      </c>
      <c r="ARX17" s="248">
        <f>(ARN17*100)/Deflators!$B$11</f>
        <v>119.89548245709881</v>
      </c>
      <c r="ARY17" s="140">
        <v>29010.492223609188</v>
      </c>
      <c r="ARZ17" s="131">
        <v>17198</v>
      </c>
      <c r="ASA17" s="131">
        <v>592820</v>
      </c>
      <c r="ASB17" s="132">
        <v>29656.162850892571</v>
      </c>
      <c r="ASC17" s="131">
        <v>17759</v>
      </c>
      <c r="ASD17" s="131">
        <v>598830</v>
      </c>
      <c r="ASE17" s="141">
        <v>28903.676816562478</v>
      </c>
      <c r="ASF17" s="131">
        <v>17200</v>
      </c>
      <c r="ASG17" s="131">
        <v>595080</v>
      </c>
      <c r="ASH17" s="141">
        <v>26752.158243231919</v>
      </c>
      <c r="ASI17" s="131">
        <v>15959</v>
      </c>
      <c r="ASJ17" s="131">
        <v>596550</v>
      </c>
      <c r="ASK17" s="141">
        <v>26415.40898857667</v>
      </c>
      <c r="ASL17" s="131">
        <v>15840</v>
      </c>
      <c r="ASM17" s="131">
        <v>599650</v>
      </c>
      <c r="ASN17" s="141">
        <v>26460.401754791041</v>
      </c>
      <c r="ASO17" s="131">
        <v>16044</v>
      </c>
      <c r="ASP17" s="131">
        <v>606340</v>
      </c>
      <c r="ASQ17" s="141">
        <f t="shared" si="97"/>
        <v>26320.581397239337</v>
      </c>
      <c r="ASR17" s="87">
        <f>INDEX('[2]All Previous Years'!$A$1:$EX$34,MATCH($A17,'[2]All Previous Years'!$A$1:$A$34,0),MATCH(ASR$1,'[2]All Previous Years'!$A$1:$EX$1,0))</f>
        <v>16189</v>
      </c>
      <c r="ASS17" s="32">
        <f>INDEX('[3]Raw data 16-17'!$B$2:$XA$34,MATCH($A17,'[3]Raw data 16-17'!$A$2:$A$34,0),MATCH(ASS$1,'[3]Raw data 16-17'!$B$1:$GU$1,0))</f>
        <v>615070</v>
      </c>
      <c r="AST17" s="132">
        <f t="shared" si="98"/>
        <v>36496.409133361245</v>
      </c>
      <c r="ASU17" s="32">
        <f>INDEX([4]Sheet1!$A$1:$CJ$34, MATCH($A17, [4]Sheet1!$A$1:$A$34, 0), MATCH(ASU$1, [4]Sheet1!$A$1:$CJ$1, 0))</f>
        <v>22665</v>
      </c>
      <c r="ASV17" s="32">
        <f>INDEX('[5]Finance Indicators'!$A$2:$BO$35,MATCH($A17,'[5]Finance Indicators'!$A$2:$A$35,0),MATCH(ASV$1,'[5]Finance Indicators'!$A$2:$BO$2,0))</f>
        <v>621020</v>
      </c>
      <c r="ASW17" s="88">
        <f>INDEX('[6]Finance Indicators'!$B$3:$BO$35,MATCH($A17,'[6]Finance Indicators'!$A$3:$A$35,0),MATCH(ASW$1,'[6]Finance Indicators'!$B$2:$BO$2,0))</f>
        <v>30826.455516355105</v>
      </c>
      <c r="ASX17" s="88">
        <f>INDEX('[6]Finance Indicators'!$B$3:$BO$35,MATCH($A17,'[6]Finance Indicators'!$A$3:$A$35,0),MATCH(ASX$1,'[6]Finance Indicators'!$B$2:$BO$2,0))</f>
        <v>19310</v>
      </c>
      <c r="ASY17" s="88">
        <f>INDEX('[6]Finance Indicators'!$B$3:$BO$35,MATCH($A17,'[6]Finance Indicators'!$A$3:$A$35,0),MATCH(ASY$1,'[6]Finance Indicators'!$B$2:$BO$2,0))</f>
        <v>626410</v>
      </c>
      <c r="ASZ17" s="88">
        <f t="array" ref="ASZ17">INDEX('[7]Finance Indicators'!$A$2:$BO$35,MATCH($A17,'[7]Finance Indicators'!$A$2:$A$35,0),MATCH(ASZ$1,'[7]Finance Indicators'!$A$2:$BO$2,0))</f>
        <v>30427.091230730352</v>
      </c>
      <c r="ATA17" s="250">
        <f t="array" ref="ATA17">INDEX('[7]Finance Indicators'!$A$2:$BO$35,MATCH($A17,'[7]Finance Indicators'!$A$2:$A$35,0),MATCH(ATA$1,'[7]Finance Indicators'!$A$2:$BO$2,0))</f>
        <v>19264</v>
      </c>
      <c r="ATB17" s="250">
        <f t="array" ref="ATB17">INDEX('[7]Finance Indicators'!$A$2:$BO$35,MATCH($A17,'[7]Finance Indicators'!$A$2:$A$35,0),MATCH(ATB$1,'[7]Finance Indicators'!$A$2:$BO$2,0))</f>
        <v>633120</v>
      </c>
      <c r="ATC17" s="142">
        <f>(ARY17*100)/Deflators!$B$2</f>
        <v>34175.041597316449</v>
      </c>
      <c r="ATD17" s="199">
        <f>(ASB17*100)/Deflators!$B$3</f>
        <v>34413.892027114103</v>
      </c>
      <c r="ATE17" s="199">
        <f>(ASE17*100)/Deflators!$B$4</f>
        <v>32868.646267267679</v>
      </c>
      <c r="ATF17" s="199">
        <f>(ASH17*100)/Deflators!$B$5</f>
        <v>29883.008516229402</v>
      </c>
      <c r="ATG17" s="199">
        <f>(ASK17*100)/Deflators!$B$6</f>
        <v>29105.515350347927</v>
      </c>
      <c r="ATH17" s="199">
        <f>(ASN17*100)/Deflators!$B$7</f>
        <v>28919.11977786502</v>
      </c>
      <c r="ATI17" s="199">
        <f>(ASQ17*100)/Deflators!$B$8</f>
        <v>28071.573890215412</v>
      </c>
      <c r="ATJ17" s="199">
        <f>(AST17*100)/Deflators!$B$9</f>
        <v>38250.841348051654</v>
      </c>
      <c r="ATK17" s="199">
        <f>(ASW17*100)/Deflators!$B$10</f>
        <v>31579.589245370633</v>
      </c>
      <c r="ATL17" s="259">
        <f>(ASZ17*100)/Deflators!$B$11</f>
        <v>30427.091230730348</v>
      </c>
      <c r="ATM17" s="115">
        <v>95.100000000000009</v>
      </c>
      <c r="ATN17" s="116">
        <v>96.1</v>
      </c>
      <c r="ATO17" s="116">
        <v>93.2</v>
      </c>
      <c r="ATP17" s="116">
        <v>94.4</v>
      </c>
      <c r="ATQ17" s="116">
        <v>94.83695652173914</v>
      </c>
      <c r="ATR17" s="116">
        <v>91.7</v>
      </c>
      <c r="ATS17" s="88">
        <f>INDEX('[3]Raw data 16-17'!$B$2:$XA$34,MATCH($A17,'[3]Raw data 16-17'!$A$2:$A$34,0),MATCH(ATS$1,'[3]Raw data 16-17'!$B$1:$GU$1,0))</f>
        <v>90.693257359924033</v>
      </c>
      <c r="ATT17" s="88">
        <f>INDEX('[14]1718 Collected Indicators'!$A$3:$CH$36,MATCH($A17,'[14]1718 Collected Indicators'!$A$3:$A$36,0),MATCH(ATT$1,'[14]1718 Collected Indicators'!$A$3:$CH$3,0))</f>
        <v>87.486855941114612</v>
      </c>
      <c r="ATU17" s="88">
        <f>INDEX('[15]1819 Collected Indicators'!$A$3:$CV$36,MATCH($A17,'[15]1819 Collected Indicators'!$A$3:$A$36,0),MATCH(ATU$1,'[15]1819 Collected Indicators'!$A$3:$CV$3,0))</f>
        <v>86.7</v>
      </c>
      <c r="ATV17" s="183">
        <f>INDEX('[11]1920 Collected Indicators'!$A$3:$CV$36,MATCH($A17,'[11]1920 Collected Indicators'!$A$3:$A$36,0),MATCH(ATV$1,'[11]1920 Collected Indicators'!$A$3:$CV$3,0))</f>
        <v>85.394581861012952</v>
      </c>
      <c r="ATW17" s="119">
        <f t="shared" si="99"/>
        <v>34260.07950028393</v>
      </c>
      <c r="ATX17" s="111">
        <f>INDEX([37]Roads!$U$3:$AC$36,MATCH($A17,[37]Roads!$U$3:$U$36,0),MATCH(ATX$1,[37]Roads!$U$3:$AC$3,0))</f>
        <v>60332</v>
      </c>
      <c r="ATY17" s="131">
        <v>1761</v>
      </c>
      <c r="ATZ17" s="88">
        <f t="shared" si="100"/>
        <v>26933.648755210092</v>
      </c>
      <c r="AUA17" s="111">
        <f>INDEX([37]Roads!$U$3:$AC$36,MATCH($A17,[37]Roads!$U$3:$U$36,0),MATCH(AUA$1,[37]Roads!$U$3:$AC$3,0))</f>
        <v>47818</v>
      </c>
      <c r="AUB17" s="131">
        <v>1775.4</v>
      </c>
      <c r="AUC17" s="88">
        <f t="shared" si="101"/>
        <v>18492.38036326829</v>
      </c>
      <c r="AUD17" s="111">
        <f>INDEX([37]Roads!$U$3:$AC$36,MATCH($A17,[37]Roads!$U$3:$U$36,0),MATCH(AUD$1,[37]Roads!$U$3:$AC$3,0))</f>
        <v>32885</v>
      </c>
      <c r="AUE17" s="32">
        <v>1778.3</v>
      </c>
      <c r="AUF17" s="88">
        <f t="shared" si="102"/>
        <v>17600.55850921003</v>
      </c>
      <c r="AUG17" s="111">
        <f>INDEX([37]Roads!$U$3:$AC$36,MATCH($A17,[37]Roads!$U$3:$U$36,0),MATCH(AUG$1,[37]Roads!$U$3:$AC$3,0))</f>
        <v>32774</v>
      </c>
      <c r="AUH17" s="131">
        <v>1862.1</v>
      </c>
      <c r="AUI17" s="88">
        <f t="shared" si="103"/>
        <v>13587.072081650011</v>
      </c>
      <c r="AUJ17" s="111">
        <f>INDEX([37]Roads!$U$3:$AC$36,MATCH($A17,[37]Roads!$U$3:$U$36,0),MATCH(AUJ$1,[37]Roads!$U$3:$AC$3,0))</f>
        <v>25560</v>
      </c>
      <c r="AUK17" s="131">
        <v>1881.2</v>
      </c>
      <c r="AUL17" s="88">
        <f t="shared" si="104"/>
        <v>12994.896874335531</v>
      </c>
      <c r="AUM17" s="111">
        <f>INDEX([37]Roads!$U$3:$AC$36,MATCH($A17,[37]Roads!$U$3:$U$36,0),MATCH(AUM$1,[37]Roads!$U$3:$AC$3,0))</f>
        <v>24446</v>
      </c>
      <c r="AUN17" s="131">
        <v>1881.2</v>
      </c>
      <c r="AUO17" s="116">
        <f t="shared" si="105"/>
        <v>15478.831671076736</v>
      </c>
      <c r="AUP17" s="111">
        <f>INDEX([37]Roads!$U$3:$AC$36,MATCH($A17,[37]Roads!$U$3:$U$36,0),MATCH(AUP$1,[37]Roads!$U$3:$AC$3,0))</f>
        <v>30419</v>
      </c>
      <c r="AUQ17" s="32">
        <f>INDEX('[3]Raw data 16-17'!$B$2:$XA$34,MATCH($A17,'[3]Raw data 16-17'!$A$2:$A$34,0),MATCH(AUQ$1,'[3]Raw data 16-17'!$B$1:$GU$1,0))</f>
        <v>1965.2</v>
      </c>
      <c r="AUR17" s="88">
        <f t="shared" si="7"/>
        <v>15006.555141853269</v>
      </c>
      <c r="AUS17" s="32">
        <f>INDEX([4]Sheet1!$A$1:$CJ$34, MATCH($A17, [4]Sheet1!$A$1:$A$34, 0), MATCH(AUS$1, [4]Sheet1!$A$1:$CJ$1, 0))</f>
        <v>28616</v>
      </c>
      <c r="AUT17" s="32">
        <f>INDEX('[5]Finance Indicators'!$A$2:$BO$35,MATCH($A17,'[5]Finance Indicators'!$A$2:$A$35,0),MATCH(AUT$1,'[5]Finance Indicators'!$A$2:$BO$2,0))</f>
        <v>1906.9</v>
      </c>
      <c r="AUU17" s="88">
        <f>INDEX('[6]Finance Indicators'!$B$3:$BO$35,MATCH($A17,'[6]Finance Indicators'!$A$3:$A$35,0),MATCH(AUU$1,'[6]Finance Indicators'!$B$2:$BO$2,0))</f>
        <v>16307.781100792276</v>
      </c>
      <c r="AUV17" s="88">
        <f>INDEX('[6]Finance Indicators'!$B$3:$BO$35,MATCH($A17,'[6]Finance Indicators'!$A$3:$A$35,0),MATCH(AUV$1,'[6]Finance Indicators'!$B$2:$BO$2,0))</f>
        <v>31081</v>
      </c>
      <c r="AUW17" s="88">
        <f>INDEX('[6]Finance Indicators'!$B$3:$BO$35,MATCH($A17,'[6]Finance Indicators'!$A$3:$A$35,0),MATCH(AUW$1,'[6]Finance Indicators'!$B$2:$BO$2,0))</f>
        <v>1905.9</v>
      </c>
      <c r="AUX17" s="88">
        <f t="array" ref="AUX17">INDEX('[7]Finance Indicators'!$A$2:$BO$35,MATCH($A17,'[7]Finance Indicators'!$A$2:$A$35,0),MATCH(AUX$1,'[7]Finance Indicators'!$A$2:$BO$2,0))</f>
        <v>15393.777218112176</v>
      </c>
      <c r="AUY17" s="250">
        <f t="array" ref="AUY17">INDEX('[7]Finance Indicators'!$A$2:$BO$35,MATCH($A17,'[7]Finance Indicators'!$A$2:$A$35,0),MATCH(AUY$1,'[7]Finance Indicators'!$A$2:$BO$2,0))</f>
        <v>29339</v>
      </c>
      <c r="AUZ17" s="250">
        <f t="array" ref="AUZ17">INDEX('[7]Finance Indicators'!$A$2:$BO$35,MATCH($A17,'[7]Finance Indicators'!$A$2:$A$35,0),MATCH(AUZ$1,'[7]Finance Indicators'!$A$2:$BO$2,0))</f>
        <v>1905.9</v>
      </c>
      <c r="AVA17" s="119">
        <f>(ATW17*100)/Deflators!$B$2</f>
        <v>40359.178776591885</v>
      </c>
      <c r="AVB17" s="137">
        <f>(ATZ17*100)/Deflators!$B$3</f>
        <v>31254.60582403429</v>
      </c>
      <c r="AVC17" s="137">
        <f>(AUC17*100)/Deflators!$B$4</f>
        <v>21029.141470739727</v>
      </c>
      <c r="AVD17" s="137">
        <f>(AUF17*100)/Deflators!$B$5</f>
        <v>19660.381605068451</v>
      </c>
      <c r="AVE17" s="137">
        <f>(AUI17*100)/Deflators!$B$6</f>
        <v>14970.759499115235</v>
      </c>
      <c r="AVF17" s="137">
        <f>(AUL17*100)/Deflators!$B$7</f>
        <v>14202.391282357183</v>
      </c>
      <c r="AVG17" s="137">
        <f>(AUO17*100)/Deflators!$B$8</f>
        <v>16508.570248923592</v>
      </c>
      <c r="AVH17" s="137">
        <f>(AUR17*100)/Deflators!$B$9</f>
        <v>15727.940735602793</v>
      </c>
      <c r="AVI17" s="137">
        <f>(AUU17*100)/Deflators!$B$10</f>
        <v>16706.203163487495</v>
      </c>
      <c r="AVJ17" s="245">
        <f>(AUX17*100)/Deflators!$B$11</f>
        <v>15393.777218112176</v>
      </c>
      <c r="AVK17" s="115">
        <v>31.091727400168878</v>
      </c>
      <c r="AVL17" s="116">
        <v>32.251244657610336</v>
      </c>
      <c r="AVM17" s="116">
        <v>28.1</v>
      </c>
      <c r="AVN17" s="116">
        <v>28.23</v>
      </c>
      <c r="AVO17" s="116">
        <v>28.402745845102803</v>
      </c>
      <c r="AVP17" s="116">
        <v>24.446633421576475</v>
      </c>
      <c r="AVQ17" s="88">
        <f>INDEX('[3]Raw data 16-17'!$B$2:$XA$34,MATCH($A17,'[3]Raw data 16-17'!$A$2:$A$34,0),MATCH(AVQ$1,'[3]Raw data 16-17'!$B$1:$GU$1,0))</f>
        <v>24.524015179116024</v>
      </c>
      <c r="AVR17" s="88">
        <f>INDEX('[14]1718 Collected Indicators'!$A$3:$CH$36,MATCH($A17,'[14]1718 Collected Indicators'!$A$3:$A$36,0),MATCH(AVR$1,'[14]1718 Collected Indicators'!$A$3:$CH$3,0))</f>
        <v>28.289915072572857</v>
      </c>
      <c r="AVS17" s="88">
        <f>INDEX('[15]1819 Collected Indicators'!$A$3:$CV$36,MATCH($A17,'[15]1819 Collected Indicators'!$A$3:$A$36,0),MATCH(AVS$1,'[15]1819 Collected Indicators'!$A$3:$CV$3,0))</f>
        <v>29.289779371637948</v>
      </c>
      <c r="AVT17" s="183">
        <f>INDEX('[11]1920 Collected Indicators'!$A$3:$CV$36,MATCH($A17,'[11]1920 Collected Indicators'!$A$3:$A$36,0),MATCH(AVT$1,'[11]1920 Collected Indicators'!$A$3:$CV$3,0))</f>
        <v>29.166906061476588</v>
      </c>
      <c r="AVU17" s="115">
        <v>31.04645738670721</v>
      </c>
      <c r="AVV17" s="116">
        <v>29.535234986718518</v>
      </c>
      <c r="AVW17" s="116">
        <v>25.8</v>
      </c>
      <c r="AVX17" s="116">
        <v>26.26</v>
      </c>
      <c r="AVY17" s="116">
        <v>23.894587902370002</v>
      </c>
      <c r="AVZ17" s="116">
        <v>20.388125011117239</v>
      </c>
      <c r="AWA17" s="88">
        <f>INDEX('[3]Raw data 16-17'!$B$2:$XA$34,MATCH($A17,'[3]Raw data 16-17'!$A$2:$A$34,0),MATCH(AWA$1,'[3]Raw data 16-17'!$B$1:$GU$1,0))</f>
        <v>18.988193869096936</v>
      </c>
      <c r="AWB17" s="88">
        <f>INDEX('[14]1718 Collected Indicators'!$A$3:$CH$36,MATCH($A17,'[14]1718 Collected Indicators'!$A$3:$A$36,0),MATCH(AWB$1,'[14]1718 Collected Indicators'!$A$3:$CH$3,0))</f>
        <v>21.450965196561924</v>
      </c>
      <c r="AWC17" s="88">
        <f>INDEX('[15]1819 Collected Indicators'!$A$3:$CV$36,MATCH($A17,'[15]1819 Collected Indicators'!$A$3:$A$36,0),MATCH(AWC$1,'[15]1819 Collected Indicators'!$A$3:$CV$3,0))</f>
        <v>20.063333273358644</v>
      </c>
      <c r="AWD17" s="183">
        <f>INDEX('[11]1920 Collected Indicators'!$A$3:$CV$36,MATCH($A17,'[11]1920 Collected Indicators'!$A$3:$A$36,0),MATCH(AWD$1,'[11]1920 Collected Indicators'!$A$3:$CV$3,0))</f>
        <v>20.142412105028928</v>
      </c>
      <c r="AWE17" s="115">
        <v>23.33302720808944</v>
      </c>
      <c r="AWF17" s="116">
        <v>23.257223389978883</v>
      </c>
      <c r="AWG17" s="116">
        <v>23.5</v>
      </c>
      <c r="AWH17" s="116">
        <v>24.86</v>
      </c>
      <c r="AWI17" s="116">
        <v>22.811108000101814</v>
      </c>
      <c r="AWJ17" s="116">
        <v>19.103171339658751</v>
      </c>
      <c r="AWK17" s="88">
        <f>INDEX('[3]Raw data 16-17'!$B$2:$XA$34,MATCH($A17,'[3]Raw data 16-17'!$A$2:$A$34,0),MATCH(AWK$1,'[3]Raw data 16-17'!$B$1:$GU$1,0))</f>
        <v>16.706052074866371</v>
      </c>
      <c r="AWL17" s="88">
        <f>INDEX('[14]1718 Collected Indicators'!$A$3:$CH$36,MATCH($A17,'[14]1718 Collected Indicators'!$A$3:$A$36,0),MATCH(AWL$1,'[14]1718 Collected Indicators'!$A$3:$CH$3,0))</f>
        <v>20.285131059576472</v>
      </c>
      <c r="AWM17" s="88">
        <f>INDEX('[15]1819 Collected Indicators'!$A$3:$CV$36,MATCH($A17,'[15]1819 Collected Indicators'!$A$3:$A$36,0),MATCH(AWM$1,'[15]1819 Collected Indicators'!$A$3:$CV$3,0))</f>
        <v>20.354055851063826</v>
      </c>
      <c r="AWN17" s="183">
        <f>INDEX('[11]1920 Collected Indicators'!$A$3:$CV$36,MATCH($A17,'[11]1920 Collected Indicators'!$A$3:$A$36,0),MATCH(AWN$1,'[11]1920 Collected Indicators'!$A$3:$CV$3,0))</f>
        <v>19.086141312797338</v>
      </c>
      <c r="AWO17" s="115">
        <v>30.635727318647117</v>
      </c>
      <c r="AWP17" s="116">
        <v>32.235497641787404</v>
      </c>
      <c r="AWQ17" s="116">
        <v>35.1</v>
      </c>
      <c r="AWR17" s="116">
        <v>35.549999999999997</v>
      </c>
      <c r="AWS17" s="116">
        <v>35.599725156379613</v>
      </c>
      <c r="AWT17" s="116">
        <v>35.959841637087393</v>
      </c>
      <c r="AWU17" s="88">
        <f>INDEX('[3]Raw data 16-17'!$B$2:$XA$34,MATCH($A17,'[3]Raw data 16-17'!$A$2:$A$34,0),MATCH(AWU$1,'[3]Raw data 16-17'!$B$1:$GU$1,0))</f>
        <v>34.64474156909283</v>
      </c>
      <c r="AWV17" s="88">
        <f>INDEX('[14]1718 Collected Indicators'!$A$3:$CH$36,MATCH($A17,'[14]1718 Collected Indicators'!$A$3:$A$36,0),MATCH(AWV$1,'[14]1718 Collected Indicators'!$A$3:$CH$3,0))</f>
        <v>33.097892429495751</v>
      </c>
      <c r="AWW17" s="88">
        <f>INDEX('[15]1819 Collected Indicators'!$A$3:$CV$36,MATCH($A17,'[15]1819 Collected Indicators'!$A$3:$A$36,0),MATCH(AWW$1,'[15]1819 Collected Indicators'!$A$3:$CV$3,0))</f>
        <v>31.023912290097975</v>
      </c>
      <c r="AWX17" s="183">
        <f>INDEX('[11]1920 Collected Indicators'!$A$3:$CV$36,MATCH($A17,'[11]1920 Collected Indicators'!$A$3:$A$36,0),MATCH(AWX$1,'[11]1920 Collected Indicators'!$A$3:$CV$3,0))</f>
        <v>30.701966542408691</v>
      </c>
      <c r="AWY17" s="119">
        <v>19392.058297628282</v>
      </c>
      <c r="AWZ17" s="131">
        <v>11496</v>
      </c>
      <c r="AXA17" s="131">
        <v>598830</v>
      </c>
      <c r="AXB17" s="88">
        <f t="shared" si="106"/>
        <v>18085.266269224987</v>
      </c>
      <c r="AXC17" s="131">
        <v>10830</v>
      </c>
      <c r="AXD17" s="131">
        <v>598830</v>
      </c>
      <c r="AXE17" s="116">
        <f t="shared" si="107"/>
        <v>18957.115009746591</v>
      </c>
      <c r="AXF17" s="131">
        <f t="shared" si="108"/>
        <v>11281</v>
      </c>
      <c r="AXG17" s="131">
        <v>595080</v>
      </c>
      <c r="AXH17" s="141">
        <f t="shared" si="109"/>
        <v>30733.383622496018</v>
      </c>
      <c r="AXI17" s="131">
        <f t="shared" si="110"/>
        <v>18334</v>
      </c>
      <c r="AXJ17" s="131">
        <v>596550</v>
      </c>
      <c r="AXK17" s="141">
        <f t="shared" si="111"/>
        <v>28241.474193279413</v>
      </c>
      <c r="AXL17" s="131">
        <f t="shared" si="112"/>
        <v>16935</v>
      </c>
      <c r="AXM17" s="131">
        <v>599650</v>
      </c>
      <c r="AXN17" s="141">
        <f t="shared" si="113"/>
        <v>29237.721410429793</v>
      </c>
      <c r="AXO17" s="131">
        <f t="shared" si="114"/>
        <v>17728</v>
      </c>
      <c r="AXP17" s="131">
        <v>606340</v>
      </c>
      <c r="AXQ17" s="116">
        <f t="shared" si="115"/>
        <v>28022.826670135109</v>
      </c>
      <c r="AXR17" s="87">
        <f>INDEX('[2]All Previous Years'!$A$1:$EX$34,MATCH($A17,'[2]All Previous Years'!$A$1:$A$34,0),MATCH(AXR$1,'[2]All Previous Years'!$A$1:$EX$1,0))</f>
        <v>17236</v>
      </c>
      <c r="AXS17" s="32">
        <f>INDEX('[3]Raw data 16-17'!$B$2:$XA$34,MATCH($A17,'[3]Raw data 16-17'!$A$2:$A$34,0),MATCH(AXS$1,'[3]Raw data 16-17'!$B$1:$GU$1,0))</f>
        <v>615070</v>
      </c>
      <c r="AXT17" s="88">
        <f t="shared" si="116"/>
        <v>25279.379086019773</v>
      </c>
      <c r="AXU17" s="32">
        <f>INDEX([4]Sheet1!$A$1:$CJ$34, MATCH($A17, [4]Sheet1!$A$1:$A$34, 0), MATCH(AXU$1, [4]Sheet1!$A$1:$CJ$1, 0))</f>
        <v>15699</v>
      </c>
      <c r="AXV17" s="32">
        <f>INDEX('[5]Finance Indicators'!$A$2:$BO$35,MATCH($A17,'[5]Finance Indicators'!$A$2:$A$35,0),MATCH(AXV$1,'[5]Finance Indicators'!$A$2:$BO$2,0))</f>
        <v>621020</v>
      </c>
      <c r="AXW17" s="88">
        <f>INDEX('[6]Finance Indicators'!$B$3:$BO$35,MATCH($A17,'[6]Finance Indicators'!$A$3:$A$35,0),MATCH(AXW$1,'[6]Finance Indicators'!$B$2:$BO$2,0))</f>
        <v>23609.137785156687</v>
      </c>
      <c r="AXX17" s="88">
        <f>INDEX('[6]Finance Indicators'!$B$3:$BO$35,MATCH($A17,'[6]Finance Indicators'!$A$3:$A$35,0),MATCH(AXX$1,'[6]Finance Indicators'!$B$2:$BO$2,0))</f>
        <v>14789</v>
      </c>
      <c r="AXY17" s="88">
        <f>INDEX('[6]Finance Indicators'!$B$3:$BO$35,MATCH($A17,'[6]Finance Indicators'!$A$3:$A$35,0),MATCH(AXY$1,'[6]Finance Indicators'!$B$2:$BO$2,0))</f>
        <v>626410</v>
      </c>
      <c r="AXZ17" s="250">
        <f t="array" ref="AXZ17">INDEX('[7]Finance Indicators'!$A$2:$BO$35,MATCH($A17,'[7]Finance Indicators'!$A$2:$A$35,0),MATCH(AXZ$1,'[7]Finance Indicators'!$A$2:$BO$2,0))</f>
        <v>20719.610816274955</v>
      </c>
      <c r="AYA17" s="250">
        <f t="array" ref="AYA17">INDEX('[7]Finance Indicators'!$A$2:$BO$35,MATCH($A17,'[7]Finance Indicators'!$A$2:$A$35,0),MATCH(AYA$1,'[7]Finance Indicators'!$A$2:$BO$2,0))</f>
        <v>13118</v>
      </c>
      <c r="AYB17" s="250">
        <f t="array" ref="AYB17">INDEX('[7]Finance Indicators'!$A$2:$BO$35,MATCH($A17,'[7]Finance Indicators'!$A$2:$A$35,0),MATCH(AYB$1,'[7]Finance Indicators'!$A$2:$BO$2,0))</f>
        <v>633120</v>
      </c>
      <c r="AYC17" s="119">
        <f>(AWY17*100)/Deflators!$B$2</f>
        <v>22844.30039555471</v>
      </c>
      <c r="AYD17" s="137">
        <f>(AXB17*100)/Deflators!$B$3</f>
        <v>20986.680030049312</v>
      </c>
      <c r="AYE17" s="137">
        <f>(AXE17*100)/Deflators!$B$4</f>
        <v>21557.627822153881</v>
      </c>
      <c r="AYF17" s="137">
        <f>(AXH17*100)/Deflators!$B$5</f>
        <v>34330.16342731686</v>
      </c>
      <c r="AYG17" s="137">
        <f>(AXK17*100)/Deflators!$B$6</f>
        <v>31117.544347104933</v>
      </c>
      <c r="AYH17" s="137">
        <f>(AXN17*100)/Deflators!$B$7</f>
        <v>31954.509811891741</v>
      </c>
      <c r="AYI17" s="88">
        <f>(AXQ17*100)/Deflators!$B$8</f>
        <v>29887.062052736605</v>
      </c>
      <c r="AYJ17" s="88">
        <f>(AXT17*100)/Deflators!$B$9</f>
        <v>26494.593351999247</v>
      </c>
      <c r="AYK17" s="88">
        <f>(AXW17*100)/Deflators!$B$10</f>
        <v>24185.94227601172</v>
      </c>
      <c r="AYL17" s="182">
        <f>(AXZ17*100)/Deflators!$B$11</f>
        <v>20719.610816274955</v>
      </c>
      <c r="AYM17" s="119">
        <f t="shared" si="117"/>
        <v>5836.1900920884591</v>
      </c>
      <c r="AYN17" s="131">
        <v>3473</v>
      </c>
      <c r="AYO17" s="131">
        <v>595080</v>
      </c>
      <c r="AYP17" s="88">
        <f t="shared" si="118"/>
        <v>5298.8014416226633</v>
      </c>
      <c r="AYQ17" s="131">
        <v>3161</v>
      </c>
      <c r="AYR17" s="131">
        <v>596550</v>
      </c>
      <c r="AYS17" s="116">
        <f t="shared" si="119"/>
        <v>4364.212457266739</v>
      </c>
      <c r="AYT17" s="131">
        <v>2617</v>
      </c>
      <c r="AYU17" s="32">
        <v>599650</v>
      </c>
      <c r="AYV17" s="116">
        <f t="shared" si="120"/>
        <v>6545.8323712768415</v>
      </c>
      <c r="AYW17" s="131">
        <v>3969</v>
      </c>
      <c r="AYX17" s="32">
        <v>606340</v>
      </c>
      <c r="AYY17" s="116">
        <f t="shared" si="121"/>
        <v>6587.8680475393039</v>
      </c>
      <c r="AYZ17" s="87">
        <f>INDEX('[2]All Previous Years'!$A$1:$EX$34,MATCH($A17,'[2]All Previous Years'!$A$1:$A$34,0),MATCH(AYZ$1,'[2]All Previous Years'!$A$1:$EX$1,0))</f>
        <v>4052</v>
      </c>
      <c r="AZA17" s="32">
        <f>INDEX('[3]Raw data 16-17'!$B$2:$XA$34,MATCH($A17,'[3]Raw data 16-17'!$A$2:$A$34,0),MATCH(AZA$1,'[3]Raw data 16-17'!$B$1:$GU$1,0))</f>
        <v>615070</v>
      </c>
      <c r="AZB17" s="88">
        <f t="shared" si="122"/>
        <v>6048.1143924511289</v>
      </c>
      <c r="AZC17" s="32">
        <f>INDEX([4]Sheet1!$A$1:$CJ$34, MATCH($A17, [4]Sheet1!$A$1:$A$34, 0), MATCH(AZC$1, [4]Sheet1!$A$1:$CJ$1, 0))</f>
        <v>3756</v>
      </c>
      <c r="AZD17" s="32">
        <f>INDEX('[5]Finance Indicators'!$A$2:$BO$35,MATCH($A17,'[5]Finance Indicators'!$A$2:$A$35,0),MATCH(AZD$1,'[5]Finance Indicators'!$A$2:$BO$2,0))</f>
        <v>621020</v>
      </c>
      <c r="AZE17" s="88">
        <f>INDEX('[6]Finance Indicators'!$B$3:$BO$35,MATCH($A17,'[6]Finance Indicators'!$A$3:$A$35,0),MATCH(AZE$1,'[6]Finance Indicators'!$B$2:$BO$2,0))</f>
        <v>4752.4784087099506</v>
      </c>
      <c r="AZF17" s="88">
        <f>INDEX('[6]Finance Indicators'!$B$3:$BO$35,MATCH($A17,'[6]Finance Indicators'!$A$3:$A$35,0),MATCH(AZF$1,'[6]Finance Indicators'!$B$2:$BO$2,0))</f>
        <v>2977</v>
      </c>
      <c r="AZG17" s="88">
        <f>INDEX('[6]Finance Indicators'!$B$3:$BO$35,MATCH($A17,'[6]Finance Indicators'!$A$3:$A$35,0),MATCH(AZG$1,'[6]Finance Indicators'!$B$2:$BO$2,0))</f>
        <v>626410</v>
      </c>
      <c r="AZH17" s="250">
        <f t="array" ref="AZH17">INDEX('[7]Finance Indicators'!$A$2:$BO$35,MATCH($A17,'[7]Finance Indicators'!$A$2:$A$35,0),MATCH(AZH$1,'[7]Finance Indicators'!$A$2:$BO$2,0))</f>
        <v>5291.2560020217334</v>
      </c>
      <c r="AZI17" s="250">
        <f t="array" ref="AZI17">INDEX('[7]Finance Indicators'!$A$2:$BO$35,MATCH($A17,'[7]Finance Indicators'!$A$2:$A$35,0),MATCH(AZI$1,'[7]Finance Indicators'!$A$2:$BO$2,0))</f>
        <v>3350</v>
      </c>
      <c r="AZJ17" s="250">
        <f t="array" ref="AZJ17">INDEX('[7]Finance Indicators'!$A$2:$BO$35,MATCH($A17,'[7]Finance Indicators'!$A$2:$A$35,0),MATCH(AZJ$1,'[7]Finance Indicators'!$A$2:$BO$2,0))</f>
        <v>633120</v>
      </c>
      <c r="AZK17" s="139">
        <f>(AYM17*100)/Deflators!$B$4</f>
        <v>6636.7911910593402</v>
      </c>
      <c r="AZL17" s="137">
        <f>(AYP17*100)/Deflators!$B$5</f>
        <v>5918.929125872618</v>
      </c>
      <c r="AZM17" s="137">
        <f>(AYS17*100)/Deflators!$B$6</f>
        <v>4808.6574287790736</v>
      </c>
      <c r="AZN17" s="137">
        <f>(AYV17*100)/Deflators!$B$7</f>
        <v>7154.0754424299585</v>
      </c>
      <c r="AZO17" s="88">
        <f>(AYY17*100)/Deflators!$B$8</f>
        <v>7026.1299279234572</v>
      </c>
      <c r="AZP17" s="88">
        <f>(AZB17*100)/Deflators!$B$9</f>
        <v>6338.8555086380775</v>
      </c>
      <c r="AZQ17" s="88">
        <f>(AZE17*100)/Deflators!$B$10</f>
        <v>4868.5881503608689</v>
      </c>
      <c r="AZR17" s="183">
        <f>(AZH17*100)/Deflators!$B$11</f>
        <v>5291.2560020217334</v>
      </c>
      <c r="AZS17" s="115">
        <f t="shared" si="123"/>
        <v>13120.924917658131</v>
      </c>
      <c r="AZT17" s="131">
        <v>7808</v>
      </c>
      <c r="AZU17" s="131">
        <v>595080</v>
      </c>
      <c r="AZV17" s="116">
        <f t="shared" si="124"/>
        <v>25434.582180873356</v>
      </c>
      <c r="AZW17" s="131">
        <v>15173</v>
      </c>
      <c r="AZX17" s="131">
        <v>596550</v>
      </c>
      <c r="AZY17" s="116">
        <f t="shared" si="125"/>
        <v>23877.261736012675</v>
      </c>
      <c r="AZZ17" s="131">
        <v>14318</v>
      </c>
      <c r="BAA17" s="32">
        <v>599650</v>
      </c>
      <c r="BAB17" s="116">
        <f t="shared" si="126"/>
        <v>22691.889039152953</v>
      </c>
      <c r="BAC17" s="131">
        <v>13759</v>
      </c>
      <c r="BAD17" s="32">
        <v>606340</v>
      </c>
      <c r="BAE17" s="116">
        <f t="shared" si="127"/>
        <v>21434.958622595801</v>
      </c>
      <c r="BAF17" s="87">
        <f>INDEX('[2]All Previous Years'!$A$1:$EX$34,MATCH($A17,'[2]All Previous Years'!$A$1:$A$34,0),MATCH(BAF$1,'[2]All Previous Years'!$A$1:$EX$1,0))</f>
        <v>13184</v>
      </c>
      <c r="BAG17" s="32">
        <f>INDEX('[3]Raw data 16-17'!$B$2:$XA$34,MATCH($A17,'[3]Raw data 16-17'!$A$2:$A$34,0),MATCH(BAG$1,'[3]Raw data 16-17'!$B$1:$GU$1,0))</f>
        <v>615070</v>
      </c>
      <c r="BAH17" s="88">
        <f t="shared" si="128"/>
        <v>19231.264693568646</v>
      </c>
      <c r="BAI17" s="32">
        <f>INDEX([4]Sheet1!$A$1:$CJ$34, MATCH($A17, [4]Sheet1!$A$1:$A$34, 0), MATCH(BAI$1, [4]Sheet1!$A$1:$CJ$1, 0))</f>
        <v>11943</v>
      </c>
      <c r="BAJ17" s="32">
        <f>INDEX('[5]Finance Indicators'!$A$2:$BO$35,MATCH($A17,'[5]Finance Indicators'!$A$2:$A$35,0),MATCH(BAJ$1,'[5]Finance Indicators'!$A$2:$BO$2,0))</f>
        <v>621020</v>
      </c>
      <c r="BAK17" s="88">
        <f>INDEX('[6]Finance Indicators'!$B$3:$BO$35,MATCH($A17,'[6]Finance Indicators'!$A$3:$A$35,0),MATCH(BAK$1,'[6]Finance Indicators'!$B$2:$BO$2,0))</f>
        <v>19142.414712408805</v>
      </c>
      <c r="BAL17" s="88">
        <f>INDEX('[6]Finance Indicators'!$B$3:$BO$35,MATCH($A17,'[6]Finance Indicators'!$A$3:$A$35,0),MATCH(BAL$1,'[6]Finance Indicators'!$B$2:$BO$2,0))</f>
        <v>11991</v>
      </c>
      <c r="BAM17" s="88">
        <f>INDEX('[6]Finance Indicators'!$B$3:$BO$35,MATCH($A17,'[6]Finance Indicators'!$A$3:$A$35,0),MATCH(BAM$1,'[6]Finance Indicators'!$B$2:$BO$2,0))</f>
        <v>626410</v>
      </c>
      <c r="BAN17" s="250">
        <f t="array" ref="BAN17">INDEX('[7]Finance Indicators'!$A$2:$BO$35,MATCH($A17,'[7]Finance Indicators'!$A$2:$A$35,0),MATCH(BAN$1,'[7]Finance Indicators'!$A$2:$BO$2,0))</f>
        <v>15428.354814253222</v>
      </c>
      <c r="BAO17" s="250">
        <f t="array" ref="BAO17">INDEX('[7]Finance Indicators'!$A$2:$BO$35,MATCH($A17,'[7]Finance Indicators'!$A$2:$A$35,0),MATCH(BAO$1,'[7]Finance Indicators'!$A$2:$BO$2,0))</f>
        <v>9768</v>
      </c>
      <c r="BAP17" s="250">
        <f t="array" ref="BAP17">INDEX('[7]Finance Indicators'!$A$2:$BO$35,MATCH($A17,'[7]Finance Indicators'!$A$2:$A$35,0),MATCH(BAP$1,'[7]Finance Indicators'!$A$2:$BO$2,0))</f>
        <v>633120</v>
      </c>
      <c r="BAQ17" s="139">
        <f>(AZS17*100)/Deflators!$B$4</f>
        <v>14920.836631094537</v>
      </c>
      <c r="BAR17" s="137">
        <f>(AZV17*100)/Deflators!$B$5</f>
        <v>28411.234301444245</v>
      </c>
      <c r="BAS17" s="137">
        <f>(AZY17*100)/Deflators!$B$6</f>
        <v>26308.886918325858</v>
      </c>
      <c r="BAT17" s="137">
        <f>(BAB17*100)/Deflators!$B$7</f>
        <v>24800.434369461782</v>
      </c>
      <c r="BAU17" s="137">
        <f>(BAE17*100)/Deflators!$B$8</f>
        <v>22860.932124813145</v>
      </c>
      <c r="BAV17" s="137">
        <f>(BAH17*100)/Deflators!$B$9</f>
        <v>20155.73784336117</v>
      </c>
      <c r="BAW17" s="137">
        <f>(BAK17*100)/Deflators!$B$10</f>
        <v>19610.090866972514</v>
      </c>
      <c r="BAX17" s="245">
        <f>(BAN17*100)/Deflators!$B$11</f>
        <v>15428.354814253222</v>
      </c>
      <c r="BAY17" s="144">
        <v>23.977285499993446</v>
      </c>
      <c r="BAZ17" s="145">
        <v>26.730929659428305</v>
      </c>
      <c r="BBA17" s="145">
        <v>29.509235763493692</v>
      </c>
      <c r="BBB17" s="145">
        <v>26.897293176729725</v>
      </c>
      <c r="BBC17" s="145">
        <v>25.8</v>
      </c>
      <c r="BBD17" s="145">
        <v>25.968396133139155</v>
      </c>
      <c r="BBE17" s="88">
        <f>INDEX('[3]Raw data 16-17'!$B$2:$XA$34,MATCH($A17,'[3]Raw data 16-17'!$A$2:$A$34,0),MATCH(BBE$1,'[3]Raw data 16-17'!$B$1:$GU$1,0))</f>
        <v>25.154081300849001</v>
      </c>
      <c r="BBF17" s="88">
        <f>INDEX('[14]1718 Collected Indicators'!$A$3:$CH$36,MATCH($A17,'[14]1718 Collected Indicators'!$A$3:$A$36,0),MATCH(BBF$1,'[14]1718 Collected Indicators'!$A$3:$CH$3,0))</f>
        <v>26.667708869188001</v>
      </c>
      <c r="BBG17" s="88">
        <f>INDEX('[15]1819 Collected Indicators'!$A$3:$CV$36,MATCH($A17,'[15]1819 Collected Indicators'!$A$3:$A$36,0),MATCH(BBG$1,'[15]1819 Collected Indicators'!$A$3:$CV$3,0))</f>
        <v>24.6</v>
      </c>
      <c r="BBH17" s="126">
        <f>INDEX('[11]1920 Collected Indicators'!$A$3:$CV$36,MATCH($A17,'[11]1920 Collected Indicators'!$A$3:$A$36,0),MATCH(BBH$1,'[11]1920 Collected Indicators'!$A$3:$CV$3,0))</f>
        <v>24.668413763465669</v>
      </c>
      <c r="BBI17" s="133">
        <f t="shared" si="8"/>
        <v>76.833333333333329</v>
      </c>
      <c r="BBJ17" s="116">
        <f t="shared" si="8"/>
        <v>77.333333333333329</v>
      </c>
      <c r="BBK17" s="116">
        <f t="shared" si="8"/>
        <v>77.666666666666671</v>
      </c>
      <c r="BBL17" s="116">
        <f t="shared" si="8"/>
        <v>76.333333333333329</v>
      </c>
      <c r="BBM17" s="136">
        <f t="shared" si="8"/>
        <v>73.666666666666671</v>
      </c>
      <c r="BBN17" s="116">
        <f t="shared" si="8"/>
        <v>72.733333333333334</v>
      </c>
      <c r="BBO17" s="248">
        <f t="shared" si="8"/>
        <v>70.066666666666663</v>
      </c>
      <c r="BBP17" s="144">
        <f t="shared" si="9"/>
        <v>69.066666666666663</v>
      </c>
      <c r="BBQ17" s="145">
        <f t="shared" si="9"/>
        <v>65.333333333333329</v>
      </c>
      <c r="BBR17" s="145">
        <f t="shared" si="9"/>
        <v>62.666666666666664</v>
      </c>
      <c r="BBS17" s="145">
        <f t="shared" si="9"/>
        <v>60.333333333333336</v>
      </c>
      <c r="BBT17" s="146">
        <f t="shared" si="9"/>
        <v>59.333333333333336</v>
      </c>
      <c r="BBU17" s="145">
        <f t="shared" si="9"/>
        <v>57.800000000000004</v>
      </c>
      <c r="BBV17" s="248">
        <f t="shared" si="9"/>
        <v>54.466666666666669</v>
      </c>
      <c r="BBW17" s="115" t="s">
        <v>1858</v>
      </c>
      <c r="BBX17" s="116" t="s">
        <v>1858</v>
      </c>
      <c r="BBY17" s="136" t="s">
        <v>1858</v>
      </c>
      <c r="BBZ17" s="115" t="str">
        <f>INDEX([38]HSN1b!$V$1:$AL$36,MATCH($A17,[38]HSN1b!$V$1:$V$36,0),MATCH(BBZ$1,[38]HSN1b!$V$1:$AL$1,0))</f>
        <v>NA</v>
      </c>
      <c r="BCA17" s="131" t="str">
        <f>INDEX([38]HSN1b!$V$1:$AL$36,MATCH($A17,[38]HSN1b!$V$1:$V$36,0),MATCH(BCA$1,[38]HSN1b!$V$1:$AL$1,0))</f>
        <v>NA</v>
      </c>
      <c r="BCB17" s="131" t="str">
        <f>INDEX([38]HSN1b!$V$1:$AL$36,MATCH($A17,[38]HSN1b!$V$1:$V$36,0),MATCH(BCB$1,[38]HSN1b!$V$1:$AL$1,0))</f>
        <v>NA</v>
      </c>
      <c r="BCC17" s="116" t="str">
        <f>INDEX([38]HSN1b!$V$1:$AL$36,MATCH($A17,[38]HSN1b!$V$1:$V$36,0),MATCH(BCC$1,[38]HSN1b!$V$1:$AL$1,0))</f>
        <v>NA</v>
      </c>
      <c r="BCD17" s="131" t="str">
        <f>INDEX([38]HSN1b!$V$1:$AL$36,MATCH($A17,[38]HSN1b!$V$1:$V$36,0),MATCH(BCD$1,[38]HSN1b!$V$1:$AL$1,0))</f>
        <v>NA</v>
      </c>
      <c r="BCE17" s="131" t="str">
        <f>INDEX([38]HSN1b!$V$1:$AL$36,MATCH($A17,[38]HSN1b!$V$1:$V$36,0),MATCH(BCE$1,[38]HSN1b!$V$1:$AL$1,0))</f>
        <v>NA</v>
      </c>
      <c r="BCF17" s="116" t="str">
        <f>INDEX([38]HSN1b!$V$1:$AL$36,MATCH($A17,[38]HSN1b!$V$1:$V$36,0),MATCH(BCF$1,[38]HSN1b!$V$1:$AL$1,0))</f>
        <v>NA</v>
      </c>
      <c r="BCG17" s="131" t="str">
        <f>INDEX([38]HSN1b!$V$1:$AL$36,MATCH($A17,[38]HSN1b!$V$1:$V$36,0),MATCH(BCG$1,[38]HSN1b!$V$1:$AL$1,0))</f>
        <v>NA</v>
      </c>
      <c r="BCH17" s="131" t="str">
        <f>INDEX([38]HSN1b!$V$1:$AL$36,MATCH($A17,[38]HSN1b!$V$1:$V$36,0),MATCH(BCH$1,[38]HSN1b!$V$1:$AL$1,0))</f>
        <v>NA</v>
      </c>
      <c r="BCI17" s="116" t="str">
        <f>INDEX([38]HSN1b!$V$1:$AL$36,MATCH($A17,[38]HSN1b!$V$1:$V$36,0),MATCH(BCI$1,[38]HSN1b!$V$1:$AL$1,0))</f>
        <v>NA</v>
      </c>
      <c r="BCJ17" s="131" t="str">
        <f>INDEX([38]HSN1b!$V$1:$AL$36,MATCH($A17,[38]HSN1b!$V$1:$V$36,0),MATCH(BCJ$1,[38]HSN1b!$V$1:$AL$1,0))</f>
        <v>NA</v>
      </c>
      <c r="BCK17" s="131" t="str">
        <f>INDEX([38]HSN1b!$V$1:$AL$36,MATCH($A17,[38]HSN1b!$V$1:$V$36,0),MATCH(BCK$1,[38]HSN1b!$V$1:$AL$1,0))</f>
        <v>NA</v>
      </c>
      <c r="BCL17" s="88" t="str">
        <f>INDEX('[14]1718 Collected Indicators'!$A$3:$CH$36,MATCH($A17,'[14]1718 Collected Indicators'!$A$3:$A$36,0),MATCH(BCL$1,'[14]1718 Collected Indicators'!$A$3:$CH$3,0))</f>
        <v>NA</v>
      </c>
      <c r="BCM17" s="32" t="str">
        <f>INDEX('[14]1718 Collected Indicators'!$A$3:$CH$36,MATCH($A17,'[14]1718 Collected Indicators'!$A$3:$A$36,0),MATCH(BCM$1,'[14]1718 Collected Indicators'!$A$3:$CH$3,0))</f>
        <v>NA</v>
      </c>
      <c r="BCN17" s="32" t="str">
        <f>INDEX('[14]1718 Collected Indicators'!$A$3:$CH$36,MATCH($A17,'[14]1718 Collected Indicators'!$A$3:$A$36,0),MATCH(BCN$1,'[14]1718 Collected Indicators'!$A$3:$CH$3,0))</f>
        <v>NA</v>
      </c>
      <c r="BCO17" s="88" t="str">
        <f>INDEX('[15]1819 Collected Indicators'!$A$3:$CV$36,MATCH($A17,'[15]1819 Collected Indicators'!$A$3:$A$36,0),MATCH(BCO$1,'[15]1819 Collected Indicators'!$A$3:$CV$3,0))</f>
        <v>NA</v>
      </c>
      <c r="BCP17" s="32" t="str">
        <f>INDEX('[15]1819 Collected Indicators'!$A$3:$CV$36,MATCH($A17,'[15]1819 Collected Indicators'!$A$3:$A$36,0),MATCH(BCP$1,'[15]1819 Collected Indicators'!$A$3:$CV$3,0))</f>
        <v>NA</v>
      </c>
      <c r="BCQ17" s="40" t="str">
        <f>INDEX('[15]1819 Collected Indicators'!$A$3:$CV$36,MATCH($A17,'[15]1819 Collected Indicators'!$A$3:$A$36,0),MATCH(BCQ$1,'[15]1819 Collected Indicators'!$A$3:$CV$3,0))</f>
        <v>NA</v>
      </c>
      <c r="BCR17" s="32" t="str">
        <f>INDEX('[11]1920 Collected Indicators'!$A$3:$CV$36,MATCH($A17,'[11]1920 Collected Indicators'!$A$3:$A$36,0),MATCH(BCR$1,'[11]1920 Collected Indicators'!$A$3:$CV$3,0))</f>
        <v>NA</v>
      </c>
      <c r="BCS17" s="32" t="str">
        <f>INDEX('[11]1920 Collected Indicators'!$A$3:$CV$36,MATCH($A17,'[11]1920 Collected Indicators'!$A$3:$A$36,0),MATCH(BCS$1,'[11]1920 Collected Indicators'!$A$3:$CV$3,0))</f>
        <v>NA</v>
      </c>
      <c r="BCT17" s="262" t="str">
        <f>INDEX('[11]1920 Collected Indicators'!$A$3:$CV$36,MATCH($A17,'[11]1920 Collected Indicators'!$A$3:$A$36,0),MATCH(BCT$1,'[11]1920 Collected Indicators'!$A$3:$CV$3,0))</f>
        <v>NA</v>
      </c>
      <c r="BCU17" s="115" t="s">
        <v>1853</v>
      </c>
      <c r="BCV17" s="116" t="s">
        <v>1853</v>
      </c>
      <c r="BCW17" s="116" t="s">
        <v>1853</v>
      </c>
      <c r="BCX17" s="116" t="str">
        <f>INDEX([38]HSN2!$V$1:$AL$36,MATCH($A17,[38]HSN2!$V$1:$V$36,0),MATCH(BCX$1,[38]HSN2!$V$1:$AL$1,0))</f>
        <v>NA</v>
      </c>
      <c r="BCY17" s="131" t="str">
        <f>INDEX([38]HSN2!$V$1:$AL$36,MATCH($A17,[38]HSN2!$V$1:$V$36,0),MATCH(BCY$1,[38]HSN2!$V$1:$AL$1,0))</f>
        <v>NA</v>
      </c>
      <c r="BCZ17" s="131" t="str">
        <f>INDEX([38]HSN2!$V$1:$AL$36,MATCH($A17,[38]HSN2!$V$1:$V$36,0),MATCH(BCZ$1,[38]HSN2!$V$1:$AL$1,0))</f>
        <v>NA</v>
      </c>
      <c r="BDA17" s="116" t="str">
        <f>INDEX([38]HSN2!$V$1:$AL$36,MATCH($A17,[38]HSN2!$V$1:$V$36,0),MATCH(BDA$1,[38]HSN2!$V$1:$AL$1,0))</f>
        <v>NA</v>
      </c>
      <c r="BDB17" s="131" t="str">
        <f>INDEX([38]HSN2!$V$1:$AL$36,MATCH($A17,[38]HSN2!$V$1:$V$36,0),MATCH(BDB$1,[38]HSN2!$V$1:$AL$1,0))</f>
        <v>NA</v>
      </c>
      <c r="BDC17" s="131" t="str">
        <f>INDEX([38]HSN2!$V$1:$AL$36,MATCH($A17,[38]HSN2!$V$1:$V$36,0),MATCH(BDC$1,[38]HSN2!$V$1:$AL$1,0))</f>
        <v>NA</v>
      </c>
      <c r="BDD17" s="116" t="str">
        <f>INDEX([38]HSN2!$V$1:$AL$36,MATCH($A17,[38]HSN2!$V$1:$V$36,0),MATCH(BDD$1,[38]HSN2!$V$1:$AL$1,0))</f>
        <v>NA</v>
      </c>
      <c r="BDE17" s="131" t="str">
        <f>INDEX([38]HSN2!$V$1:$AL$36,MATCH($A17,[38]HSN2!$V$1:$V$36,0),MATCH(BDE$1,[38]HSN2!$V$1:$AL$1,0))</f>
        <v>NA</v>
      </c>
      <c r="BDF17" s="131" t="str">
        <f>INDEX([38]HSN2!$V$1:$AL$36,MATCH($A17,[38]HSN2!$V$1:$V$36,0),MATCH(BDF$1,[38]HSN2!$V$1:$AL$1,0))</f>
        <v>NA</v>
      </c>
      <c r="BDG17" s="116" t="str">
        <f>INDEX([38]HSN2!$V$1:$AL$36,MATCH($A17,[38]HSN2!$V$1:$V$36,0),MATCH(BDG$1,[38]HSN2!$V$1:$AL$1,0))</f>
        <v>NA</v>
      </c>
      <c r="BDH17" s="131" t="str">
        <f>INDEX([38]HSN2!$V$1:$AL$36,MATCH($A17,[38]HSN2!$V$1:$V$36,0),MATCH(BDH$1,[38]HSN2!$V$1:$AL$1,0))</f>
        <v>NA</v>
      </c>
      <c r="BDI17" s="131" t="str">
        <f>INDEX([38]HSN2!$V$1:$AL$36,MATCH($A17,[38]HSN2!$V$1:$V$36,0),MATCH(BDI$1,[38]HSN2!$V$1:$AL$1,0))</f>
        <v>NA</v>
      </c>
      <c r="BDJ17" s="88" t="str">
        <f>INDEX('[14]1718 Collected Indicators'!$A$3:$CH$36,MATCH($A17,'[14]1718 Collected Indicators'!$A$3:$A$36,0),MATCH(BDJ$1,'[14]1718 Collected Indicators'!$A$3:$CH$3,0))</f>
        <v>NA</v>
      </c>
      <c r="BDK17" s="32" t="str">
        <f>INDEX('[14]1718 Collected Indicators'!$A$3:$CH$36,MATCH($A17,'[14]1718 Collected Indicators'!$A$3:$A$36,0),MATCH(BDK$1,'[14]1718 Collected Indicators'!$A$3:$CH$3,0))</f>
        <v>NA</v>
      </c>
      <c r="BDL17" s="32" t="str">
        <f>INDEX('[14]1718 Collected Indicators'!$A$3:$CH$36,MATCH($A17,'[14]1718 Collected Indicators'!$A$3:$A$36,0),MATCH(BDL$1,'[14]1718 Collected Indicators'!$A$3:$CH$3,0))</f>
        <v>NA</v>
      </c>
      <c r="BDM17" s="88" t="str">
        <f>INDEX('[15]1819 Collected Indicators'!$A$3:$CV$36,MATCH($A17,'[15]1819 Collected Indicators'!$A$3:$A$36,0),MATCH(BDM$1,'[15]1819 Collected Indicators'!$A$3:$CV$3,0))</f>
        <v>NA</v>
      </c>
      <c r="BDN17" s="32" t="str">
        <f>INDEX('[15]1819 Collected Indicators'!$A$3:$CV$36,MATCH($A17,'[15]1819 Collected Indicators'!$A$3:$A$36,0),MATCH(BDN$1,'[15]1819 Collected Indicators'!$A$3:$CV$3,0))</f>
        <v>NA</v>
      </c>
      <c r="BDO17" s="40" t="str">
        <f>INDEX('[15]1819 Collected Indicators'!$A$3:$CV$36,MATCH($A17,'[15]1819 Collected Indicators'!$A$3:$A$36,0),MATCH(BDO$1,'[15]1819 Collected Indicators'!$A$3:$CV$3,0))</f>
        <v>NA</v>
      </c>
      <c r="BDP17" s="32" t="str">
        <f>INDEX('[11]1920 Collected Indicators'!$A$3:$CV$36,MATCH($A17,'[11]1920 Collected Indicators'!$A$3:$A$36,0),MATCH(BDP$1,'[11]1920 Collected Indicators'!$A$3:$CV$3,0))</f>
        <v>NA</v>
      </c>
      <c r="BDQ17" s="262" t="str">
        <f>INDEX('[11]1920 Collected Indicators'!$A$3:$CV$36,MATCH($A17,'[11]1920 Collected Indicators'!$A$3:$A$36,0),MATCH(BDQ$1,'[11]1920 Collected Indicators'!$A$3:$CV$3,0))</f>
        <v>NA</v>
      </c>
      <c r="BDR17" s="33" t="str">
        <f>INDEX('[11]1920 Collected Indicators'!$A$3:$CV$36,MATCH($A17,'[11]1920 Collected Indicators'!$A$3:$A$36,0),MATCH(BDR$1,'[11]1920 Collected Indicators'!$A$3:$CV$3,0))</f>
        <v>NA</v>
      </c>
      <c r="BDS17" s="133" t="s">
        <v>1853</v>
      </c>
      <c r="BDT17" s="116" t="s">
        <v>1853</v>
      </c>
      <c r="BDU17" s="116" t="s">
        <v>1853</v>
      </c>
      <c r="BDV17" s="116" t="str">
        <f>INDEX([38]HSN3!$V$1:$AL$36,MATCH($A17,[38]HSN3!$V$1:$V$36,0),MATCH(BDV$1,[38]HSN3!$V$1:$AL$1,0))</f>
        <v>NA</v>
      </c>
      <c r="BDW17" s="131" t="str">
        <f>INDEX([38]HSN3!$V$1:$AL$36,MATCH($A17,[38]HSN3!$V$1:$V$36,0),MATCH(BDW$1,[38]HSN3!$V$1:$AL$1,0))</f>
        <v>NA</v>
      </c>
      <c r="BDX17" s="131" t="str">
        <f>INDEX([38]HSN3!$V$1:$AL$36,MATCH($A17,[38]HSN3!$V$1:$V$36,0),MATCH(BDX$1,[38]HSN3!$V$1:$AL$1,0))</f>
        <v>NA</v>
      </c>
      <c r="BDY17" s="116" t="str">
        <f>INDEX([38]HSN3!$V$1:$AL$36,MATCH($A17,[38]HSN3!$V$1:$V$36,0),MATCH(BDY$1,[38]HSN3!$V$1:$AL$1,0))</f>
        <v>NA</v>
      </c>
      <c r="BDZ17" s="131" t="str">
        <f>INDEX([38]HSN3!$V$1:$AL$36,MATCH($A17,[38]HSN3!$V$1:$V$36,0),MATCH(BDZ$1,[38]HSN3!$V$1:$AL$1,0))</f>
        <v>NA</v>
      </c>
      <c r="BEA17" s="131" t="str">
        <f>INDEX([38]HSN3!$V$1:$AL$36,MATCH($A17,[38]HSN3!$V$1:$V$36,0),MATCH(BEA$1,[38]HSN3!$V$1:$AL$1,0))</f>
        <v>NA</v>
      </c>
      <c r="BEB17" s="116" t="str">
        <f>INDEX([38]HSN3!$V$1:$AL$36,MATCH($A17,[38]HSN3!$V$1:$V$36,0),MATCH(BEB$1,[38]HSN3!$V$1:$AL$1,0))</f>
        <v>NA</v>
      </c>
      <c r="BEC17" s="131" t="str">
        <f>INDEX([38]HSN3!$V$1:$AL$36,MATCH($A17,[38]HSN3!$V$1:$V$36,0),MATCH(BEC$1,[38]HSN3!$V$1:$AL$1,0))</f>
        <v>NA</v>
      </c>
      <c r="BED17" s="131" t="str">
        <f>INDEX([38]HSN3!$V$1:$AL$36,MATCH($A17,[38]HSN3!$V$1:$V$36,0),MATCH(BED$1,[38]HSN3!$V$1:$AL$1,0))</f>
        <v>NA</v>
      </c>
      <c r="BEE17" s="116" t="str">
        <f>INDEX([38]HSN3!$V$1:$AL$36,MATCH($A17,[38]HSN3!$V$1:$V$36,0),MATCH(BEE$1,[38]HSN3!$V$1:$AL$1,0))</f>
        <v>NA</v>
      </c>
      <c r="BEF17" s="131" t="str">
        <f>INDEX([38]HSN3!$V$1:$AL$36,MATCH($A17,[38]HSN3!$V$1:$V$36,0),MATCH(BEF$1,[38]HSN3!$V$1:$AL$1,0))</f>
        <v>NA</v>
      </c>
      <c r="BEG17" s="131" t="str">
        <f>INDEX([38]HSN3!$V$1:$AL$36,MATCH($A17,[38]HSN3!$V$1:$V$36,0),MATCH(BEG$1,[38]HSN3!$V$1:$AL$1,0))</f>
        <v>NA</v>
      </c>
      <c r="BEH17" s="88" t="str">
        <f>INDEX('[14]1718 Collected Indicators'!$A$3:$CH$36,MATCH($A17,'[14]1718 Collected Indicators'!$A$3:$A$36,0),MATCH(BEH$1,'[14]1718 Collected Indicators'!$A$3:$CH$3,0))</f>
        <v>NA</v>
      </c>
      <c r="BEI17" s="32" t="str">
        <f>INDEX('[14]1718 Collected Indicators'!$A$3:$CH$36,MATCH($A17,'[14]1718 Collected Indicators'!$A$3:$A$36,0),MATCH(BEI$1,'[14]1718 Collected Indicators'!$A$3:$CH$3,0))</f>
        <v>NA</v>
      </c>
      <c r="BEJ17" s="32" t="str">
        <f>INDEX('[14]1718 Collected Indicators'!$A$3:$CH$36,MATCH($A17,'[14]1718 Collected Indicators'!$A$3:$A$36,0),MATCH(BEJ$1,'[14]1718 Collected Indicators'!$A$3:$CH$3,0))</f>
        <v>NA</v>
      </c>
      <c r="BEK17" s="88" t="str">
        <f>INDEX('[15]1819 Collected Indicators'!$A$3:$CV$36,MATCH($A17,'[15]1819 Collected Indicators'!$A$3:$A$36,0),MATCH(BEK$1,'[15]1819 Collected Indicators'!$A$3:$CV$3,0))</f>
        <v>NA</v>
      </c>
      <c r="BEL17" s="32" t="str">
        <f>INDEX('[15]1819 Collected Indicators'!$A$3:$CV$36,MATCH($A17,'[15]1819 Collected Indicators'!$A$3:$A$36,0),MATCH(BEL$1,'[15]1819 Collected Indicators'!$A$3:$CV$3,0))</f>
        <v>NA</v>
      </c>
      <c r="BEM17" s="32" t="str">
        <f>INDEX('[15]1819 Collected Indicators'!$A$3:$CV$36,MATCH($A17,'[15]1819 Collected Indicators'!$A$3:$A$36,0),MATCH(BEM$1,'[15]1819 Collected Indicators'!$A$3:$CV$3,0))</f>
        <v>NA</v>
      </c>
      <c r="BEN17" s="284" t="str">
        <f>INDEX('[11]1920 Collected Indicators'!$A$3:$CV$36,MATCH($A17,'[11]1920 Collected Indicators'!$A$3:$A$36,0),MATCH(BEN$1,'[11]1920 Collected Indicators'!$A$3:$CV$3,0))</f>
        <v>NA</v>
      </c>
      <c r="BEO17" s="39" t="str">
        <f>INDEX('[11]1920 Collected Indicators'!$A$3:$CV$36,MATCH($A17,'[11]1920 Collected Indicators'!$A$3:$A$36,0),MATCH(BEO$1,'[11]1920 Collected Indicators'!$A$3:$CV$3,0))</f>
        <v>NA</v>
      </c>
      <c r="BEP17" s="287" t="str">
        <f>INDEX('[11]1920 Collected Indicators'!$A$3:$CV$36,MATCH($A17,'[11]1920 Collected Indicators'!$A$3:$A$36,0),MATCH(BEP$1,'[11]1920 Collected Indicators'!$A$3:$CV$3,0))</f>
        <v>NA</v>
      </c>
      <c r="BEQ17" s="133" t="s">
        <v>1853</v>
      </c>
      <c r="BER17" s="116" t="s">
        <v>1853</v>
      </c>
      <c r="BES17" s="136" t="s">
        <v>1853</v>
      </c>
      <c r="BET17" s="115" t="str">
        <f>INDEX([38]HSN4b!$V$1:$AL$36,MATCH($A17,[38]HSN4b!$V$1:$V$36,0),MATCH(BET$1,[38]HSN4b!$V$1:$AL$1,0))</f>
        <v>NA</v>
      </c>
      <c r="BEU17" s="131" t="str">
        <f>INDEX([38]HSN4b!$V$1:$AL$36,MATCH($A17,[38]HSN4b!$V$1:$V$36,0),MATCH(BEU$1,[38]HSN4b!$V$1:$AL$1,0))</f>
        <v>NA</v>
      </c>
      <c r="BEV17" s="131" t="str">
        <f>INDEX([38]HSN4b!$V$1:$AL$36,MATCH($A17,[38]HSN4b!$V$1:$V$36,0),MATCH(BEV$1,[38]HSN4b!$V$1:$AL$1,0))</f>
        <v>NA</v>
      </c>
      <c r="BEW17" s="116" t="str">
        <f>INDEX([38]HSN4b!$V$1:$AL$36,MATCH($A17,[38]HSN4b!$V$1:$V$36,0),MATCH(BEW$1,[38]HSN4b!$V$1:$AL$1,0))</f>
        <v>NA</v>
      </c>
      <c r="BEX17" s="131" t="str">
        <f>INDEX([38]HSN4b!$V$1:$AL$36,MATCH($A17,[38]HSN4b!$V$1:$V$36,0),MATCH(BEX$1,[38]HSN4b!$V$1:$AL$1,0))</f>
        <v>NA</v>
      </c>
      <c r="BEY17" s="131" t="str">
        <f>INDEX([38]HSN4b!$V$1:$AL$36,MATCH($A17,[38]HSN4b!$V$1:$V$36,0),MATCH(BEY$1,[38]HSN4b!$V$1:$AL$1,0))</f>
        <v>NA</v>
      </c>
      <c r="BEZ17" s="116" t="str">
        <f>INDEX([38]HSN4b!$V$1:$AL$36,MATCH($A17,[38]HSN4b!$V$1:$V$36,0),MATCH(BEZ$1,[38]HSN4b!$V$1:$AL$1,0))</f>
        <v>NA</v>
      </c>
      <c r="BFA17" s="131" t="str">
        <f>INDEX([38]HSN4b!$V$1:$AL$36,MATCH($A17,[38]HSN4b!$V$1:$V$36,0),MATCH(BFA$1,[38]HSN4b!$V$1:$AL$1,0))</f>
        <v>NA</v>
      </c>
      <c r="BFB17" s="131" t="str">
        <f>INDEX([38]HSN4b!$V$1:$AL$36,MATCH($A17,[38]HSN4b!$V$1:$V$36,0),MATCH(BFB$1,[38]HSN4b!$V$1:$AL$1,0))</f>
        <v>NA</v>
      </c>
      <c r="BFC17" s="116" t="str">
        <f>INDEX([38]HSN4b!$V$1:$AL$36,MATCH($A17,[38]HSN4b!$V$1:$V$36,0),MATCH(BFC$1,[38]HSN4b!$V$1:$AL$1,0))</f>
        <v>NA</v>
      </c>
      <c r="BFD17" s="131" t="str">
        <f>INDEX([38]HSN4b!$V$1:$AL$36,MATCH($A17,[38]HSN4b!$V$1:$V$36,0),MATCH(BFD$1,[38]HSN4b!$V$1:$AL$1,0))</f>
        <v>NA</v>
      </c>
      <c r="BFE17" s="131" t="str">
        <f>INDEX([38]HSN4b!$V$1:$AL$36,MATCH($A17,[38]HSN4b!$V$1:$V$36,0),MATCH(BFE$1,[38]HSN4b!$V$1:$AL$1,0))</f>
        <v>NA</v>
      </c>
      <c r="BFF17" s="88" t="str">
        <f>INDEX('[14]1718 Collected Indicators'!$A$3:$CH$36,MATCH($A17,'[14]1718 Collected Indicators'!$A$3:$A$36,0),MATCH(BFF$1,'[14]1718 Collected Indicators'!$A$3:$CH$3,0))</f>
        <v>NA</v>
      </c>
      <c r="BFG17" s="32" t="str">
        <f>INDEX('[14]1718 Collected Indicators'!$A$3:$CH$36,MATCH($A17,'[14]1718 Collected Indicators'!$A$3:$A$36,0),MATCH(BFG$1,'[14]1718 Collected Indicators'!$A$3:$CH$3,0))</f>
        <v>NA</v>
      </c>
      <c r="BFH17" s="32" t="str">
        <f>INDEX('[14]1718 Collected Indicators'!$A$3:$CH$36,MATCH($A17,'[14]1718 Collected Indicators'!$A$3:$A$36,0),MATCH(BFH$1,'[14]1718 Collected Indicators'!$A$3:$CH$3,0))</f>
        <v>NA</v>
      </c>
      <c r="BFI17" s="88" t="str">
        <f>INDEX('[15]1819 Collected Indicators'!$A$3:$CV$36,MATCH($A17,'[15]1819 Collected Indicators'!$A$3:$A$36,0),MATCH(BFI$1,'[15]1819 Collected Indicators'!$A$3:$CV$3,0))</f>
        <v>NA</v>
      </c>
      <c r="BFJ17" s="32" t="str">
        <f>INDEX('[15]1819 Collected Indicators'!$A$3:$CV$36,MATCH($A17,'[15]1819 Collected Indicators'!$A$3:$A$36,0),MATCH(BFJ$1,'[15]1819 Collected Indicators'!$A$3:$CV$3,0))</f>
        <v>NA</v>
      </c>
      <c r="BFK17" s="40" t="str">
        <f>INDEX('[15]1819 Collected Indicators'!$A$3:$CV$36,MATCH($A17,'[15]1819 Collected Indicators'!$A$3:$A$36,0),MATCH(BFK$1,'[15]1819 Collected Indicators'!$A$3:$CV$3,0))</f>
        <v>NA</v>
      </c>
      <c r="BFL17" s="32" t="str">
        <f>INDEX('[11]1920 Collected Indicators'!$A$3:$CV$36,MATCH($A17,'[11]1920 Collected Indicators'!$A$3:$A$36,0),MATCH(BFL$1,'[11]1920 Collected Indicators'!$A$3:$CV$3,0))</f>
        <v>NA</v>
      </c>
      <c r="BFM17" s="32" t="str">
        <f>INDEX('[11]1920 Collected Indicators'!$A$3:$CV$36,MATCH($A17,'[11]1920 Collected Indicators'!$A$3:$A$36,0),MATCH(BFM$1,'[11]1920 Collected Indicators'!$A$3:$CV$3,0))</f>
        <v>NA</v>
      </c>
      <c r="BFN17" s="262" t="str">
        <f>INDEX('[11]1920 Collected Indicators'!$A$3:$CV$36,MATCH($A17,'[11]1920 Collected Indicators'!$A$3:$A$36,0),MATCH(BFN$1,'[11]1920 Collected Indicators'!$A$3:$CV$3,0))</f>
        <v>NA</v>
      </c>
      <c r="BFO17" s="115" t="s">
        <v>1853</v>
      </c>
      <c r="BFP17" s="116" t="s">
        <v>1853</v>
      </c>
      <c r="BFQ17" s="116" t="s">
        <v>1853</v>
      </c>
      <c r="BFR17" s="116" t="str">
        <f>INDEX([38]HSN5!$V$1:$AL$36,MATCH($A17,[38]HSN5!$V$1:$V$36,0),MATCH(BFR$1,[38]HSN5!$V$1:$AL$1,0))</f>
        <v>NA</v>
      </c>
      <c r="BFS17" s="131" t="str">
        <f>INDEX([38]HSN5!$V$1:$AL$36,MATCH($A17,[38]HSN5!$V$1:$V$36,0),MATCH(BFS$1,[38]HSN5!$V$1:$AL$1,0))</f>
        <v>NA</v>
      </c>
      <c r="BFT17" s="131" t="str">
        <f>INDEX([38]HSN5!$V$1:$AL$36,MATCH($A17,[38]HSN5!$V$1:$V$36,0),MATCH(BFT$1,[38]HSN5!$V$1:$AL$1,0))</f>
        <v>NA</v>
      </c>
      <c r="BFU17" s="116" t="str">
        <f>INDEX([38]HSN5!$V$1:$AL$36,MATCH($A17,[38]HSN5!$V$1:$V$36,0),MATCH(BFU$1,[38]HSN5!$V$1:$AL$1,0))</f>
        <v>NA</v>
      </c>
      <c r="BFV17" s="131" t="str">
        <f>INDEX([38]HSN5!$V$1:$AL$36,MATCH($A17,[38]HSN5!$V$1:$V$36,0),MATCH(BFV$1,[38]HSN5!$V$1:$AL$1,0))</f>
        <v>NA</v>
      </c>
      <c r="BFW17" s="131" t="str">
        <f>INDEX([38]HSN5!$V$1:$AL$36,MATCH($A17,[38]HSN5!$V$1:$V$36,0),MATCH(BFW$1,[38]HSN5!$V$1:$AL$1,0))</f>
        <v>NA</v>
      </c>
      <c r="BFX17" s="116" t="str">
        <f>INDEX([38]HSN5!$V$1:$AL$36,MATCH($A17,[38]HSN5!$V$1:$V$36,0),MATCH(BFX$1,[38]HSN5!$V$1:$AL$1,0))</f>
        <v>NA</v>
      </c>
      <c r="BFY17" s="131" t="str">
        <f>INDEX([38]HSN5!$V$1:$AL$36,MATCH($A17,[38]HSN5!$V$1:$V$36,0),MATCH(BFY$1,[38]HSN5!$V$1:$AL$1,0))</f>
        <v>NA</v>
      </c>
      <c r="BFZ17" s="131" t="str">
        <f>INDEX([38]HSN5!$V$1:$AL$36,MATCH($A17,[38]HSN5!$V$1:$V$36,0),MATCH(BFZ$1,[38]HSN5!$V$1:$AL$1,0))</f>
        <v>NA</v>
      </c>
      <c r="BGA17" s="116" t="str">
        <f>INDEX([38]HSN5!$V$1:$AL$36,MATCH($A17,[38]HSN5!$V$1:$V$36,0),MATCH(BGA$1,[38]HSN5!$V$1:$AL$1,0))</f>
        <v>NA</v>
      </c>
      <c r="BGB17" s="131" t="str">
        <f>INDEX([38]HSN5!$V$1:$AL$36,MATCH($A17,[38]HSN5!$V$1:$V$36,0),MATCH(BGB$1,[38]HSN5!$V$1:$AL$1,0))</f>
        <v>NA</v>
      </c>
      <c r="BGC17" s="131" t="str">
        <f>INDEX([38]HSN5!$V$1:$AL$36,MATCH($A17,[38]HSN5!$V$1:$V$36,0),MATCH(BGC$1,[38]HSN5!$V$1:$AL$1,0))</f>
        <v>NA</v>
      </c>
      <c r="BGD17" s="88" t="str">
        <f>INDEX('[14]1718 Collected Indicators'!$A$3:$CH$36,MATCH($A17,'[14]1718 Collected Indicators'!$A$3:$A$36,0),MATCH(BGD$1,'[14]1718 Collected Indicators'!$A$3:$CH$3,0))</f>
        <v>NA</v>
      </c>
      <c r="BGE17" s="32" t="str">
        <f>INDEX('[14]1718 Collected Indicators'!$A$3:$CH$36,MATCH($A17,'[14]1718 Collected Indicators'!$A$3:$A$36,0),MATCH(BGE$1,'[14]1718 Collected Indicators'!$A$3:$CH$3,0))</f>
        <v>NA</v>
      </c>
      <c r="BGF17" s="32" t="str">
        <f>INDEX('[14]1718 Collected Indicators'!$A$3:$CH$36,MATCH($A17,'[14]1718 Collected Indicators'!$A$3:$A$36,0),MATCH(BGF$1,'[14]1718 Collected Indicators'!$A$3:$CH$3,0))</f>
        <v>NA</v>
      </c>
      <c r="BGG17" s="88" t="str">
        <f>INDEX('[15]1819 Collected Indicators'!$A$3:$CV$36,MATCH($A17,'[15]1819 Collected Indicators'!$A$3:$A$36,0),MATCH(BGG$1,'[15]1819 Collected Indicators'!$A$3:$CV$3,0))</f>
        <v>NA</v>
      </c>
      <c r="BGH17" s="32" t="str">
        <f>INDEX('[15]1819 Collected Indicators'!$A$3:$CV$36,MATCH($A17,'[15]1819 Collected Indicators'!$A$3:$A$36,0),MATCH(BGH$1,'[15]1819 Collected Indicators'!$A$3:$CV$3,0))</f>
        <v>NA</v>
      </c>
      <c r="BGI17" s="40" t="str">
        <f>INDEX('[15]1819 Collected Indicators'!$A$3:$CV$36,MATCH($A17,'[15]1819 Collected Indicators'!$A$3:$A$36,0),MATCH(BGI$1,'[15]1819 Collected Indicators'!$A$3:$CV$3,0))</f>
        <v>NA</v>
      </c>
      <c r="BGJ17" s="140" t="str">
        <f t="array" ref="BGJ17">INDEX([39]Extraction!$A$3:$P$36,MATCH($A17,[39]Extraction!$P$3:$P$36,0),MATCH(BGJ$1,[39]Extraction!$A$3:$P$3,0))</f>
        <v>NA</v>
      </c>
      <c r="BGK17" s="284" t="str">
        <f t="array" ref="BGK17">INDEX([39]Extraction!$A$3:$P$36,MATCH($A17,[39]Extraction!$P$3:$P$36,0),MATCH(BGK$1,[39]Extraction!$A$3:$P$3,0))</f>
        <v>NA</v>
      </c>
      <c r="BGL17" s="262" t="str">
        <f t="array" ref="BGL17">INDEX([39]Extraction!$A$3:$P$36,MATCH($A17,[39]Extraction!$P$3:$P$36,0),MATCH(BGL$1,[39]Extraction!$A$3:$P$3,0))</f>
        <v>NA</v>
      </c>
      <c r="BGM17" s="132" t="str">
        <f t="array" ref="BGM17">INDEX([39]Extraction!$A$3:$P$36,MATCH($A17,[39]Extraction!$P$3:$P$36,0),MATCH(BGM$1,[39]Extraction!$A$3:$P$3,0))</f>
        <v>NA</v>
      </c>
      <c r="BGN17" s="32" t="str">
        <f t="array" ref="BGN17">INDEX([39]Extraction!$A$3:$P$36,MATCH($A17,[39]Extraction!$P$3:$P$36,0),MATCH(BGN$1,[39]Extraction!$A$3:$P$3,0))</f>
        <v>NA</v>
      </c>
      <c r="BGO17" s="32" t="str">
        <f t="array" ref="BGO17">INDEX([39]Extraction!$A$3:$P$36,MATCH($A17,[39]Extraction!$P$3:$P$36,0),MATCH(BGO$1,[39]Extraction!$A$3:$P$3,0))</f>
        <v>NA</v>
      </c>
      <c r="BGP17" s="132" t="str">
        <f t="array" ref="BGP17">INDEX([39]Extraction!$A$3:$P$36,MATCH($A17,[39]Extraction!$P$3:$P$36,0),MATCH(BGP$1,[39]Extraction!$A$3:$P$3,0))</f>
        <v>NA</v>
      </c>
      <c r="BGQ17" s="32" t="str">
        <f t="array" ref="BGQ17">INDEX([39]Extraction!$A$3:$P$36,MATCH($A17,[39]Extraction!$P$3:$P$36,0),MATCH(BGQ$1,[39]Extraction!$A$3:$P$3,0))</f>
        <v>NA</v>
      </c>
      <c r="BGR17" s="32" t="str">
        <f t="array" ref="BGR17">INDEX([39]Extraction!$A$3:$P$36,MATCH($A17,[39]Extraction!$P$3:$P$36,0),MATCH(BGR$1,[39]Extraction!$A$3:$P$3,0))</f>
        <v>NA</v>
      </c>
      <c r="BGS17" s="132" t="str">
        <f t="array" ref="BGS17">INDEX([39]Extraction!$A$3:$P$36,MATCH($A17,[39]Extraction!$P$3:$P$36,0),MATCH(BGS$1,[39]Extraction!$A$3:$P$3,0))</f>
        <v>NA</v>
      </c>
      <c r="BGT17" s="32" t="str">
        <f t="array" ref="BGT17">INDEX([39]Extraction!$A$3:$P$36,MATCH($A17,[39]Extraction!$P$3:$P$36,0),MATCH(BGT$1,[39]Extraction!$A$3:$P$3,0))</f>
        <v>NA</v>
      </c>
      <c r="BGU17" s="32" t="str">
        <f t="array" ref="BGU17">INDEX([39]Extraction!$A$3:$P$36,MATCH($A17,[39]Extraction!$P$3:$P$36,0),MATCH(BGU$1,[39]Extraction!$A$3:$P$3,0))</f>
        <v>NA</v>
      </c>
      <c r="BGV17" s="132" t="str">
        <f>INDEX('[11]1920 Collected Indicators'!$A$3:$CV$36,MATCH($A17,'[11]1920 Collected Indicators'!$A$3:$A$36,0),MATCH(BGV$1,'[11]1920 Collected Indicators'!$A$3:$CV$3,0))</f>
        <v>NA</v>
      </c>
      <c r="BGW17" s="32" t="str">
        <f>INDEX('[11]1920 Collected Indicators'!$A$3:$CV$36,MATCH($A17,'[11]1920 Collected Indicators'!$A$3:$A$36,0),MATCH(BGW$1,'[11]1920 Collected Indicators'!$A$3:$CV$3,0))</f>
        <v>NA</v>
      </c>
      <c r="BGX17" s="33" t="str">
        <f>INDEX('[11]1920 Collected Indicators'!$A$3:$CV$36,MATCH($A17,'[11]1920 Collected Indicators'!$A$3:$A$36,0),MATCH(BGX$1,'[11]1920 Collected Indicators'!$A$3:$CV$3,0))</f>
        <v>NA</v>
      </c>
      <c r="BGY17" s="133">
        <f>INDEX('[25]Corporate Management'!$B$6:$EY$40,MATCH($A17,'[25]Corporate Management'!$B$6:$B$40,0),MATCH(BGY$1,'[25]Corporate Management'!$B$40:$EY$40,0))</f>
        <v>79.548022598870062</v>
      </c>
      <c r="BGZ17" s="131">
        <f>INDEX('[25]Corporate Management'!$B$6:$EY$40,MATCH($A17,'[25]Corporate Management'!$B$6:$B$40,0),MATCH(BGZ$1,'[25]Corporate Management'!$B$40:$EY$40,0))</f>
        <v>704</v>
      </c>
      <c r="BHA17" s="131">
        <f>INDEX('[25]Corporate Management'!$B$6:$EY$40,MATCH($A17,'[25]Corporate Management'!$B$6:$B$40,0),MATCH(BHA$1,'[25]Corporate Management'!$B$40:$EY$40,0))</f>
        <v>885</v>
      </c>
      <c r="BHB17" s="116">
        <f>INDEX('[25]Corporate Management'!$B$6:$EY$40,MATCH($A17,'[25]Corporate Management'!$B$6:$B$40,0),MATCH(BHB$1,'[25]Corporate Management'!$B$40:$EY$40,0))</f>
        <v>92.307692307692307</v>
      </c>
      <c r="BHC17" s="131">
        <f>INDEX('[25]Corporate Management'!$B$6:$EY$40,MATCH($A17,'[25]Corporate Management'!$B$6:$B$40,0),MATCH(BHC$1,'[25]Corporate Management'!$B$40:$EY$40,0))</f>
        <v>804</v>
      </c>
      <c r="BHD17" s="131">
        <f>INDEX('[25]Corporate Management'!$B$6:$EY$40,MATCH($A17,'[25]Corporate Management'!$B$6:$B$40,0),MATCH(BHD$1,'[25]Corporate Management'!$B$40:$EY$40,0))</f>
        <v>871</v>
      </c>
      <c r="BHE17" s="116">
        <f>INDEX('[25]Corporate Management'!$B$6:$EY$40,MATCH($A17,'[25]Corporate Management'!$B$6:$B$40,0),MATCH(BHE$1,'[25]Corporate Management'!$B$40:$EY$40,0))</f>
        <v>91.798418972332016</v>
      </c>
      <c r="BHF17" s="131">
        <f>INDEX('[25]Corporate Management'!$B$6:$EY$40,MATCH($A17,'[25]Corporate Management'!$B$6:$B$40,0),MATCH(BHF$1,'[25]Corporate Management'!$B$40:$EY$40,0))</f>
        <v>929</v>
      </c>
      <c r="BHG17" s="131">
        <f>INDEX('[25]Corporate Management'!$B$6:$EY$40,MATCH($A17,'[25]Corporate Management'!$B$6:$B$40,0),MATCH(BHG$1,'[25]Corporate Management'!$B$40:$EY$40,0))</f>
        <v>1012</v>
      </c>
      <c r="BHH17" s="116">
        <f>INDEX('[26]All Data'!$A$1:$Y$34,MATCH($A17,'[26]All Data'!$A$1:$A$34,0),MATCH(BHH$1,'[26]All Data'!$A$1:$Y$1,0))</f>
        <v>89.009009009009006</v>
      </c>
      <c r="BHI17" s="131">
        <f>INDEX('[26]All Data'!$A$1:$Y$34,MATCH($A17,'[26]All Data'!$A$1:$A$34,0),MATCH(BHI$1,'[26]All Data'!$A$1:$Y$1,0))</f>
        <v>988</v>
      </c>
      <c r="BHJ17" s="131">
        <f>INDEX('[26]All Data'!$A$1:$Y$34,MATCH($A17,'[26]All Data'!$A$1:$A$34,0),MATCH(BHJ$1,'[26]All Data'!$A$1:$Y$1,0))</f>
        <v>1110</v>
      </c>
      <c r="BHK17" s="116">
        <f>INDEX('[27]All Data'!$A$1:$Y$34,MATCH($A17,'[27]All Data'!$A$1:$A$34,0),MATCH(BHK$1,'[27]All Data'!$A$1:$Y$1,0))</f>
        <v>84.055459272097053</v>
      </c>
      <c r="BHL17" s="131">
        <f>INDEX('[27]All Data'!$A$1:$Y$34,MATCH($A17,'[27]All Data'!$A$1:$A$34,0),MATCH(BHL$1,'[27]All Data'!$A$1:$Y$1,0))</f>
        <v>485</v>
      </c>
      <c r="BHM17" s="131">
        <f>INDEX('[27]All Data'!$A$1:$Y$34,MATCH($A17,'[27]All Data'!$A$1:$A$34,0),MATCH(BHM$1,'[27]All Data'!$A$1:$Y$1,0))</f>
        <v>577</v>
      </c>
      <c r="BHN17" s="116">
        <f>INDEX('[28]All Data'!$A$1:$AB$34,MATCH($A17,'[28]All Data'!$A$1:$A$34,0),MATCH(BHN$1,'[28]All Data'!$A$1:$AB$1,0))</f>
        <v>81.881533101045306</v>
      </c>
      <c r="BHO17" s="131">
        <f>INDEX('[28]All Data'!$A$1:$AB$34,MATCH($A17,'[28]All Data'!$A$1:$A$34,0),MATCH(BHO$1,'[28]All Data'!$A$1:$AB$1,0))</f>
        <v>470</v>
      </c>
      <c r="BHP17" s="131">
        <f>INDEX('[28]All Data'!$A$1:$AB$34,MATCH($A17,'[28]All Data'!$A$1:$A$34,0),MATCH(BHP$1,'[28]All Data'!$A$1:$AB$1,0))</f>
        <v>574</v>
      </c>
      <c r="BHQ17" s="116">
        <f>INDEX('[29]SPI Raw Data 1617'!$A$3:$AN$37,MATCH($A17,'[29]SPI Raw Data 1617'!$A$3:$A$37,0),MATCH(BHQ$1,'[29]SPI Raw Data 1617'!$A$37:$AN$37,0))</f>
        <v>74.912280701754383</v>
      </c>
      <c r="BHR17" s="131">
        <f>INDEX('[29]SPI Raw Data 1617'!$A$3:$AN$37,MATCH($A17,'[29]SPI Raw Data 1617'!$A$3:$A$37,0),MATCH(BHR$1,'[29]SPI Raw Data 1617'!$A$37:$AN$37,0))</f>
        <v>427</v>
      </c>
      <c r="BHS17" s="131">
        <f>INDEX('[29]SPI Raw Data 1617'!$A$3:$AN$37,MATCH($A17,'[29]SPI Raw Data 1617'!$A$3:$A$37,0),MATCH(BHS$1,'[29]SPI Raw Data 1617'!$A$37:$AN$37,0))</f>
        <v>570</v>
      </c>
      <c r="BHT17" s="116">
        <f>INDEX('[30]SPI Raw Data 1718'!$A$3:$AN$37,MATCH($A17,'[30]SPI Raw Data 1718'!$A$3:$A$37,0),MATCH(BHT$1,'[30]SPI Raw Data 1718'!$A$37:$AN$37,0))</f>
        <v>93.474088291746639</v>
      </c>
      <c r="BHU17" s="131">
        <f>INDEX('[30]SPI Raw Data 1718'!$A$3:$AN$37,MATCH($A17,'[30]SPI Raw Data 1718'!$A$3:$A$37,0),MATCH(BHU$1,'[30]SPI Raw Data 1718'!$A$37:$AN$37,0))</f>
        <v>487</v>
      </c>
      <c r="BHV17" s="131">
        <f>INDEX('[30]SPI Raw Data 1718'!$A$3:$AN$37,MATCH($A17,'[30]SPI Raw Data 1718'!$A$3:$A$37,0),MATCH(BHV$1,'[30]SPI Raw Data 1718'!$A$37:$AN$37,0))</f>
        <v>521</v>
      </c>
      <c r="BHW17" s="116">
        <f>INDEX('[31]SPI Raw Data 1819'!$A$1:$AN$37,MATCH($A17,'[31]SPI Raw Data 1819'!$A$1:$A$37,0),MATCH(BHW$1,'[31]SPI Raw Data 1819'!$A$37:$AN$37,0))</f>
        <v>89.944134078212286</v>
      </c>
      <c r="BHX17" s="197">
        <f>INDEX('[31]SPI Raw Data 1819'!$A$1:$AN$37,MATCH($A17,'[31]SPI Raw Data 1819'!$A$1:$A$37,0),MATCH(BHX$1,'[31]SPI Raw Data 1819'!$A$37:$AN$37,0))</f>
        <v>483</v>
      </c>
      <c r="BHY17" s="225">
        <f>INDEX('[31]SPI Raw Data 1819'!$A$1:$AN$37,MATCH($A17,'[31]SPI Raw Data 1819'!$A$1:$A$37,0),MATCH(BHY$1,'[31]SPI Raw Data 1819'!$A$37:$AN$37,0))</f>
        <v>537</v>
      </c>
      <c r="BHZ17" s="197">
        <f>INDEX('[32]SPI Raw Data 1920'!$A$1:$AN$35, MATCH($A17,'[32]SPI Raw Data 1920'!$A$1:$A$35,0),MATCH(BHZ$1,'[32]SPI Raw Data 1920'!$A$37:$AN$37,0))</f>
        <v>89.077212806026367</v>
      </c>
      <c r="BIA17" s="279">
        <f>INDEX('[32]SPI Raw Data 1920'!$A$1:$AN$35, MATCH($A17,'[32]SPI Raw Data 1920'!$A$1:$A$35,0),MATCH(BIA$1,'[32]SPI Raw Data 1920'!$A$37:$AN$37,0))</f>
        <v>473</v>
      </c>
      <c r="BIB17" s="252">
        <f>INDEX('[32]SPI Raw Data 1920'!$A$1:$AN$35, MATCH($A17,'[32]SPI Raw Data 1920'!$A$1:$A$35,0),MATCH(BIB$1,'[32]SPI Raw Data 1920'!$A$37:$AN$37,0))</f>
        <v>531</v>
      </c>
      <c r="BIC17" s="115">
        <f>INDEX('[25]Corporate Management'!$B$6:$EY$40,MATCH($A17,'[25]Corporate Management'!$B$6:$B$40,0),MATCH(BIC$1,'[25]Corporate Management'!$B$40:$EY$40,0))</f>
        <v>84.467905529378953</v>
      </c>
      <c r="BID17" s="131">
        <f>INDEX('[25]Corporate Management'!$B$6:$EY$40,MATCH($A17,'[25]Corporate Management'!$B$6:$B$40,0),MATCH(BID$1,'[25]Corporate Management'!$B$40:$EY$40,0))</f>
        <v>1150909</v>
      </c>
      <c r="BIE17" s="131">
        <f>INDEX('[25]Corporate Management'!$B$6:$EY$40,MATCH($A17,'[25]Corporate Management'!$B$6:$B$40,0),MATCH(BIE$1,'[25]Corporate Management'!$B$40:$EY$40,0))</f>
        <v>1362540</v>
      </c>
      <c r="BIF17" s="116">
        <f>INDEX('[25]Corporate Management'!$B$6:$EY$40,MATCH($A17,'[25]Corporate Management'!$B$6:$B$40,0),MATCH(BIF$1,'[25]Corporate Management'!$B$40:$EY$40,0))</f>
        <v>87.943963071404582</v>
      </c>
      <c r="BIG17" s="131">
        <f>INDEX('[25]Corporate Management'!$B$6:$EY$40,MATCH($A17,'[25]Corporate Management'!$B$6:$B$40,0),MATCH(BIG$1,'[25]Corporate Management'!$B$40:$EY$40,0))</f>
        <v>1218142.3178371037</v>
      </c>
      <c r="BIH17" s="131">
        <f>INDEX('[25]Corporate Management'!$B$6:$EY$40,MATCH($A17,'[25]Corporate Management'!$B$6:$B$40,0),MATCH(BIH$1,'[25]Corporate Management'!$B$40:$EY$40,0))</f>
        <v>1385134.6645</v>
      </c>
      <c r="BII17" s="116">
        <f>INDEX('[25]Corporate Management'!$B$6:$EY$40,MATCH($A17,'[25]Corporate Management'!$B$6:$B$40,0),MATCH(BII$1,'[25]Corporate Management'!$B$40:$EY$40,0))</f>
        <v>76.437221428317869</v>
      </c>
      <c r="BIJ17" s="131">
        <f>INDEX('[25]Corporate Management'!$B$6:$EY$40,MATCH($A17,'[25]Corporate Management'!$B$6:$B$40,0),MATCH(BIJ$1,'[25]Corporate Management'!$B$40:$EY$40,0))</f>
        <v>925894</v>
      </c>
      <c r="BIK17" s="131">
        <f>INDEX('[25]Corporate Management'!$B$6:$EY$40,MATCH($A17,'[25]Corporate Management'!$B$6:$B$40,0),MATCH(BIK$1,'[25]Corporate Management'!$B$40:$EY$40,0))</f>
        <v>1211313</v>
      </c>
      <c r="BIL17" s="116">
        <f>INDEX('[26]All Data'!$A$1:$Y$34,MATCH($A17,'[26]All Data'!$A$1:$A$34,0),MATCH(BIL$1,'[26]All Data'!$A$1:$Y$1,0))</f>
        <v>62.65486077997312</v>
      </c>
      <c r="BIM17" s="131">
        <f>INDEX('[26]All Data'!$A$1:$Y$34,MATCH($A17,'[26]All Data'!$A$1:$A$34,0),MATCH(BIM$1,'[26]All Data'!$A$1:$Y$1,0))</f>
        <v>773367.31200000003</v>
      </c>
      <c r="BIN17" s="131">
        <f>INDEX('[26]All Data'!$A$1:$Y$34,MATCH($A17,'[26]All Data'!$A$1:$A$34,0),MATCH(BIN$1,'[26]All Data'!$A$1:$Y$1,0))</f>
        <v>1234329.3119999999</v>
      </c>
      <c r="BIO17" s="116">
        <f>INDEX('[27]All Data'!$A$1:$Y$34,MATCH($A17,'[27]All Data'!$A$1:$A$34,0),MATCH(BIO$1,'[27]All Data'!$A$1:$Y$1,0))</f>
        <v>69.101989254557381</v>
      </c>
      <c r="BIP17" s="131">
        <f>INDEX('[27]All Data'!$A$1:$Y$34,MATCH($A17,'[27]All Data'!$A$1:$A$34,0),MATCH(BIP$1,'[27]All Data'!$A$1:$Y$1,0))</f>
        <v>1014887.31</v>
      </c>
      <c r="BIQ17" s="131">
        <f>INDEX('[27]All Data'!$A$1:$Y$34,MATCH($A17,'[27]All Data'!$A$1:$A$34,0),MATCH(BIQ$1,'[27]All Data'!$A$1:$Y$1,0))</f>
        <v>1468680.31</v>
      </c>
      <c r="BIR17" s="116">
        <f>INDEX('[28]All Data'!$A$1:$AB$34,MATCH($A17,'[28]All Data'!$A$1:$A$34,0),MATCH(BIR$1,'[28]All Data'!$A$1:$AB$1,0))</f>
        <v>68.862657727631969</v>
      </c>
      <c r="BIS17" s="131">
        <f>INDEX('[28]All Data'!$A$1:$AB$34,MATCH($A17,'[28]All Data'!$A$1:$A$34,0),MATCH(BIS$1,'[28]All Data'!$A$1:$AB$1,0))</f>
        <v>1010711</v>
      </c>
      <c r="BIT17" s="131">
        <f>INDEX('[28]All Data'!$A$1:$AB$34,MATCH($A17,'[28]All Data'!$A$1:$A$34,0),MATCH(BIT$1,'[28]All Data'!$A$1:$AB$1,0))</f>
        <v>1467720</v>
      </c>
      <c r="BIU17" s="116">
        <f>INDEX('[29]SPI Raw Data 1617'!$A$3:$AN$37,MATCH($A17,'[29]SPI Raw Data 1617'!$A$3:$A$37,0),MATCH(BIU$1,'[29]SPI Raw Data 1617'!$A$37:$AN$37,0))</f>
        <v>83.855275653183199</v>
      </c>
      <c r="BIV17" s="131">
        <f>INDEX('[29]SPI Raw Data 1617'!$A$3:$AN$37,MATCH($A17,'[29]SPI Raw Data 1617'!$A$3:$A$37,0),MATCH(BIV$1,'[29]SPI Raw Data 1617'!$A$37:$AN$37,0))</f>
        <v>1239760</v>
      </c>
      <c r="BIW17" s="131">
        <f>INDEX('[29]SPI Raw Data 1617'!$A$3:$AN$37,MATCH($A17,'[29]SPI Raw Data 1617'!$A$3:$A$37,0),MATCH(BIW$1,'[29]SPI Raw Data 1617'!$A$37:$AN$37,0))</f>
        <v>1478452</v>
      </c>
      <c r="BIX17" s="116">
        <f>INDEX('[30]SPI Raw Data 1718'!$A$3:$AN$37,MATCH($A17,'[30]SPI Raw Data 1718'!$A$3:$A$37,0),MATCH(BIX$1,'[30]SPI Raw Data 1718'!$A$37:$AN$37,0))</f>
        <v>89.822791015395154</v>
      </c>
      <c r="BIY17" s="131">
        <f>INDEX('[30]SPI Raw Data 1718'!$A$3:$AN$37,MATCH($A17,'[30]SPI Raw Data 1718'!$A$3:$A$37,0),MATCH(BIY$1,'[30]SPI Raw Data 1718'!$A$37:$AN$37,0))</f>
        <v>1289946</v>
      </c>
      <c r="BIZ17" s="131">
        <f>INDEX('[30]SPI Raw Data 1718'!$A$3:$AN$37,MATCH($A17,'[30]SPI Raw Data 1718'!$A$3:$A$37,0),MATCH(BIZ$1,'[30]SPI Raw Data 1718'!$A$37:$AN$37,0))</f>
        <v>1436101</v>
      </c>
      <c r="BJA17" s="116">
        <f>INDEX('[31]SPI Raw Data 1819'!$A$1:$AN$37,MATCH($A17,'[31]SPI Raw Data 1819'!$A$1:$A$37,0),MATCH(BJA$1,'[31]SPI Raw Data 1819'!$A$37:$AN$37,0))</f>
        <v>88.945298752116514</v>
      </c>
      <c r="BJB17" s="197">
        <f>INDEX('[31]SPI Raw Data 1819'!$A$1:$AN$37,MATCH($A17,'[31]SPI Raw Data 1819'!$A$1:$A$37,0),MATCH(BJB$1,'[31]SPI Raw Data 1819'!$A$37:$AN$37,0))</f>
        <v>1283840</v>
      </c>
      <c r="BJC17" s="197">
        <f>INDEX('[31]SPI Raw Data 1819'!$A$1:$AN$37,MATCH($A17,'[31]SPI Raw Data 1819'!$A$1:$A$37,0),MATCH(BJC$1,'[31]SPI Raw Data 1819'!$A$37:$AN$37,0))</f>
        <v>1443404</v>
      </c>
      <c r="BJD17" s="133">
        <f>INDEX('[32]SPI Raw Data 1920'!$A$1:$AN$35, MATCH($A17,'[32]SPI Raw Data 1920'!$A$1:$A$35,0),MATCH(BJD$1,'[32]SPI Raw Data 1920'!$A$37:$AN$37,0))</f>
        <v>89.840056169059125</v>
      </c>
      <c r="BJE17" s="197">
        <f>INDEX('[32]SPI Raw Data 1920'!$A$1:$AN$35, MATCH($A17,'[32]SPI Raw Data 1920'!$A$1:$A$35,0),MATCH(BJE$1,'[32]SPI Raw Data 1920'!$A$37:$AN$37,0))</f>
        <v>1328190</v>
      </c>
      <c r="BJF17" s="252">
        <f>INDEX('[32]SPI Raw Data 1920'!$A$1:$AN$35, MATCH($A17,'[32]SPI Raw Data 1920'!$A$1:$A$35,0),MATCH(BJF$1,'[32]SPI Raw Data 1920'!$A$37:$AN$37,0))</f>
        <v>1478394</v>
      </c>
      <c r="BJG17" s="115">
        <f t="shared" si="155"/>
        <v>16.501529051987767</v>
      </c>
      <c r="BJH17" s="87">
        <v>5396</v>
      </c>
      <c r="BJI17" s="87">
        <f>INDEX('[40]Historic Data'!$L$2:$U$35,MATCH($A17,'[40]Historic Data'!$L$2:$L$35,0),MATCH(BJI$1,'[40]Historic Data'!$L$2:$U$2,0))</f>
        <v>32700</v>
      </c>
      <c r="BJJ17" s="116">
        <f t="shared" si="130"/>
        <v>21.560553633217992</v>
      </c>
      <c r="BJK17" s="87">
        <v>6231</v>
      </c>
      <c r="BJL17" s="87">
        <f>INDEX('[40]Historic Data'!$L$2:$U$35,MATCH($A17,'[40]Historic Data'!$L$2:$L$35,0),MATCH(BJL$1,'[40]Historic Data'!$L$2:$U$2,0))</f>
        <v>28900</v>
      </c>
      <c r="BJM17" s="116">
        <f t="shared" si="131"/>
        <v>19.64</v>
      </c>
      <c r="BJN17" s="87">
        <v>5892</v>
      </c>
      <c r="BJO17" s="87">
        <f>INDEX('[40]Historic Data'!$L$2:$U$35,MATCH($A17,'[40]Historic Data'!$L$2:$L$35,0),MATCH(BJO$1,'[40]Historic Data'!$L$2:$U$2,0))</f>
        <v>30000</v>
      </c>
      <c r="BJP17" s="116">
        <f t="shared" si="132"/>
        <v>16.368627450980391</v>
      </c>
      <c r="BJQ17" s="87">
        <v>4174</v>
      </c>
      <c r="BJR17" s="87">
        <f>INDEX('[40]Historic Data'!$L$2:$U$35,MATCH($A17,'[40]Historic Data'!$L$2:$L$35,0),MATCH(BJR$1,'[40]Historic Data'!$L$2:$U$2,0))</f>
        <v>25500</v>
      </c>
      <c r="BJS17" s="116">
        <f t="shared" si="133"/>
        <v>13.568181818181818</v>
      </c>
      <c r="BJT17" s="87">
        <f>INDEX('[3]Raw data 16-17'!$B$2:$ACG$34,MATCH($A17,'[3]Raw data 16-17'!$A$2:$A$34,0),MATCH(BJT$1,'[3]Raw data 16-17'!$B$1:$MA$1,0))</f>
        <v>2388</v>
      </c>
      <c r="BJU17" s="87">
        <f>INDEX('[40]Historic Data'!$L$2:$U$35,MATCH($A17,'[40]Historic Data'!$L$2:$L$35,0),MATCH(BJU$1,'[40]Historic Data'!$L$2:$U$2,0))</f>
        <v>17600</v>
      </c>
      <c r="BJV17" s="116">
        <f t="shared" si="134"/>
        <v>12.67032967032967</v>
      </c>
      <c r="BJW17" s="87">
        <f>INDEX('[14]1718 Collected Indicators'!$A$3:$CH$36,MATCH($A17,'[14]1718 Collected Indicators'!$A$3:$A$36,0),MATCH(BJW$1,'[14]1718 Collected Indicators'!$A$3:$CH$3,0))</f>
        <v>2306</v>
      </c>
      <c r="BJX17" s="87">
        <f>INDEX('[40]Historic Data'!$L$2:$U$35,MATCH($A17,'[40]Historic Data'!$L$2:$L$35,0),MATCH(BJX$1,'[40]Historic Data'!$L$2:$U$2,0))</f>
        <v>18200</v>
      </c>
      <c r="BJY17" s="116">
        <f>INDEX('[15]1819 Collected Indicators'!$A$3:$CV$36,MATCH($A17,'[15]1819 Collected Indicators'!$A$3:$A$36,0),MATCH(BJY$1,'[15]1819 Collected Indicators'!$A$3:$CV$3,0))</f>
        <v>10.278106508875739</v>
      </c>
      <c r="BJZ17" s="87">
        <f>INDEX('[15]1819 Collected Indicators'!$A$3:$CV$36,MATCH($A17,'[15]1819 Collected Indicators'!$A$3:$A$36,0),MATCH(BJZ$1,'[15]1819 Collected Indicators'!$A$3:$CV$3,0))</f>
        <v>1737</v>
      </c>
      <c r="BKA17" s="87">
        <f>INDEX('[15]1819 Collected Indicators'!$A$3:$CV$36,MATCH($A17,'[15]1819 Collected Indicators'!$A$3:$A$36,0),MATCH(BKA$1,'[15]1819 Collected Indicators'!$A$3:$CV$3,0))</f>
        <v>16900</v>
      </c>
      <c r="BKB17" s="133">
        <f>INDEX('[11]1920 Collected Indicators'!$A$3:$CV$36,MATCH($A17,'[11]1920 Collected Indicators'!$A$3:$A$36,0),MATCH(BKB$1,'[11]1920 Collected Indicators'!$A$3:$CV$3,0))</f>
        <v>5.9714285714285715</v>
      </c>
      <c r="BKC17" s="266">
        <f>INDEX('[11]1920 Collected Indicators'!$A$3:$CV$36,MATCH($A17,'[11]1920 Collected Indicators'!$A$3:$A$36,0),MATCH(BKC$1,'[11]1920 Collected Indicators'!$A$3:$CV$3,0))</f>
        <v>836</v>
      </c>
      <c r="BKD17" s="87">
        <f>INDEX('[11]1920 Collected Indicators'!$A$3:$CV$36,MATCH($A17,'[11]1920 Collected Indicators'!$A$3:$A$36,0),MATCH(BKD$1,'[11]1920 Collected Indicators'!$A$3:$CV$3,0))</f>
        <v>14000</v>
      </c>
      <c r="BKE17" s="133">
        <f t="shared" si="135"/>
        <v>7669.2607003891053</v>
      </c>
      <c r="BKF17" s="131">
        <f>INDEX([41]Sheet1!$B$2:$I$34,MATCH($A17,[41]Sheet1!$A$2:$A$34,0),MATCH(BKF$1,[41]Sheet1!$B$1:$I$1,0))</f>
        <v>13797</v>
      </c>
      <c r="BKG17" s="131">
        <v>1799</v>
      </c>
      <c r="BKH17" s="116">
        <f t="shared" si="136"/>
        <v>4879.0830945558737</v>
      </c>
      <c r="BKI17" s="131">
        <f>INDEX([41]Sheet1!$B$2:$I$34,MATCH($A17,[41]Sheet1!$A$2:$A$34,0),MATCH(BKI$1,[41]Sheet1!$B$1:$I$1,0))</f>
        <v>8514</v>
      </c>
      <c r="BKJ17" s="87">
        <v>1745</v>
      </c>
      <c r="BKK17" s="116">
        <f t="shared" si="137"/>
        <v>27218.104062722738</v>
      </c>
      <c r="BKL17" s="131">
        <f>INDEX([41]Sheet1!$B$2:$I$34,MATCH($A17,[41]Sheet1!$A$2:$A$34,0),MATCH(BKL$1,[41]Sheet1!$B$1:$I$1,0))</f>
        <v>38187</v>
      </c>
      <c r="BKM17" s="87">
        <v>1403</v>
      </c>
      <c r="BKN17" s="116">
        <f t="shared" si="138"/>
        <v>4702.0202020202023</v>
      </c>
      <c r="BKO17" s="131">
        <f>INDEX([41]Sheet1!$B$2:$I$34,MATCH($A17,[41]Sheet1!$A$2:$A$34,0),MATCH(BKO$1,[41]Sheet1!$B$1:$I$1,0))</f>
        <v>7448</v>
      </c>
      <c r="BKP17" s="87">
        <v>1584</v>
      </c>
      <c r="BKQ17" s="116">
        <f t="shared" si="139"/>
        <v>4682.6347305389218</v>
      </c>
      <c r="BKR17" s="131">
        <f>INDEX([41]Sheet1!$B$2:$I$34,MATCH($A17,[41]Sheet1!$A$2:$A$34,0),MATCH(BKR$1,[41]Sheet1!$B$1:$I$1,0))</f>
        <v>7038</v>
      </c>
      <c r="BKS17" s="87">
        <v>1503</v>
      </c>
      <c r="BKT17" s="116">
        <f t="shared" si="140"/>
        <v>4916.2939297124603</v>
      </c>
      <c r="BKU17" s="131">
        <f>INDEX([41]Sheet1!$B$2:$I$34,MATCH($A17,[41]Sheet1!$A$2:$A$34,0),MATCH(BKU$1,[41]Sheet1!$B$1:$I$1,0))</f>
        <v>7694</v>
      </c>
      <c r="BKV17" s="87">
        <v>1565</v>
      </c>
      <c r="BKW17" s="116">
        <f t="shared" si="141"/>
        <v>4485.9813084112147</v>
      </c>
      <c r="BKX17" s="87">
        <f>INDEX([41]Sheet1!$B$2:$I$34,MATCH($A17,[41]Sheet1!$A$2:$A$34,0),MATCH(BKX$1,[41]Sheet1!$B$1:$I$1,0))</f>
        <v>7680</v>
      </c>
      <c r="BKY17" s="87">
        <f>INDEX('[3]Raw data 16-17'!$B$2:$ACG$34,MATCH($A17,'[3]Raw data 16-17'!$A$2:$A$34,0),MATCH(BKY$1,'[3]Raw data 16-17'!$B$1:$MA$1,0))</f>
        <v>1712</v>
      </c>
      <c r="BKZ17" s="88">
        <f t="shared" si="142"/>
        <v>5200.5060088551545</v>
      </c>
      <c r="BLA17" s="32">
        <f>INDEX([4]Sheet1!$A$1:$CJ$34, MATCH($A17, [4]Sheet1!$A$1:$A$34, 0), MATCH(BLA$1, [4]Sheet1!$A$1:$CJ$1, 0))</f>
        <v>8222</v>
      </c>
      <c r="BLB17" s="32">
        <f>INDEX('[5]Finance Indicators'!$A$2:$BO$35,MATCH($A17,'[5]Finance Indicators'!$A$2:$A$35,0),MATCH(BLB$1,'[5]Finance Indicators'!$A$2:$BO$2,0))</f>
        <v>1581</v>
      </c>
      <c r="BLC17" s="88">
        <f>INDEX('[6]Finance Indicators'!$B$3:$BO$35,MATCH($A17,'[6]Finance Indicators'!$A$3:$A$35,0),MATCH(BLC$1,'[6]Finance Indicators'!$B$2:$BO$2,0))</f>
        <v>6231.5303430079157</v>
      </c>
      <c r="BLD17" s="88">
        <f>INDEX('[6]Finance Indicators'!$B$3:$BO$35,MATCH($A17,'[6]Finance Indicators'!$A$3:$A$35,0),MATCH(BLD$1,'[6]Finance Indicators'!$B$2:$BO$2,0))</f>
        <v>9447</v>
      </c>
      <c r="BLE17" s="88">
        <f>INDEX('[6]Finance Indicators'!$B$3:$BO$35,MATCH($A17,'[6]Finance Indicators'!$A$3:$A$35,0),MATCH(BLE$1,'[6]Finance Indicators'!$B$2:$BO$2,0))</f>
        <v>1516</v>
      </c>
      <c r="BLF17" s="250">
        <f t="array" ref="BLF17">INDEX('[7]Finance Indicators'!$A$2:$BO$35,MATCH($A17,'[7]Finance Indicators'!$A$2:$A$35,0),MATCH(BLF$1,'[7]Finance Indicators'!$A$2:$BO$2,0))</f>
        <v>5936.0269360269358</v>
      </c>
      <c r="BLG17" s="250">
        <f t="array" ref="BLG17">INDEX('[7]Finance Indicators'!$A$2:$BO$35,MATCH($A17,'[7]Finance Indicators'!$A$2:$A$35,0),MATCH(BLG$1,'[7]Finance Indicators'!$A$2:$BO$2,0))</f>
        <v>8815</v>
      </c>
      <c r="BLH17" s="277">
        <f t="array" ref="BLH17">INDEX('[7]Finance Indicators'!$A$2:$BO$35,MATCH($A17,'[7]Finance Indicators'!$A$2:$A$35,0),MATCH(BLH$1,'[7]Finance Indicators'!$A$2:$BO$2,0))</f>
        <v>1485</v>
      </c>
      <c r="BLI17" s="121">
        <f>(BKE17*100)/Deflators!$B$2</f>
        <v>9034.5693356820448</v>
      </c>
      <c r="BLJ17" s="137">
        <f>(BKH17*100)/Deflators!$B$3</f>
        <v>5661.83290979298</v>
      </c>
      <c r="BLK17" s="137">
        <f>(BKK17*100)/Deflators!$B$4</f>
        <v>30951.848796990274</v>
      </c>
      <c r="BLL17" s="137">
        <f>(BKN17*100)/Deflators!$B$5</f>
        <v>5252.3055696263473</v>
      </c>
      <c r="BLM17" s="137">
        <f>(BKQ17*100)/Deflators!$B$6</f>
        <v>5159.5073575696551</v>
      </c>
      <c r="BLN17" s="137">
        <f>(BKT17*100)/Deflators!$B$7</f>
        <v>5373.1192116462289</v>
      </c>
      <c r="BLO17" s="116">
        <f>(BKW17*100)/Deflators!$B$8</f>
        <v>4784.4139104920678</v>
      </c>
      <c r="BLP17" s="116">
        <f>(BKZ17*100)/Deflators!$B$9</f>
        <v>5450.5014328237648</v>
      </c>
      <c r="BLQ17" s="116">
        <f>(BLC17*100)/Deflators!$B$10</f>
        <v>6383.7754067393917</v>
      </c>
      <c r="BLR17" s="248">
        <f>(BLF17*100)/Deflators!$B$11</f>
        <v>5936.0269360269358</v>
      </c>
      <c r="BLS17" s="115">
        <v>12.81904761904762</v>
      </c>
      <c r="BLT17" s="116">
        <v>12.724378881987578</v>
      </c>
      <c r="BLU17" s="116">
        <v>10.361607142857142</v>
      </c>
      <c r="BLV17" s="116">
        <v>11.652173913043478</v>
      </c>
      <c r="BLW17" s="116">
        <f>INDEX('[3]Raw data 16-17'!$B$2:$ACG$34,MATCH($A17,'[3]Raw data 16-17'!$A$2:$A$34,0),MATCH(BLW$1,'[3]Raw data 16-17'!$B$1:$MA$1,0))</f>
        <v>9.5435016111707842</v>
      </c>
      <c r="BLX17" s="116">
        <f>INDEX('[14]1718 Collected Indicators'!$A$3:$CH$36,MATCH($A17,'[14]1718 Collected Indicators'!$A$3:$A$36,0),MATCH(BLX$1,'[14]1718 Collected Indicators'!$A$3:$CH$3,0))</f>
        <v>12.267241379310345</v>
      </c>
      <c r="BLY17" s="116">
        <f>INDEX('[15]1819 Collected Indicators'!$A$3:$CV$36,MATCH($A17,'[15]1819 Collected Indicators'!$A$3:$A$36,0),MATCH(BLY$1,'[15]1819 Collected Indicators'!$A$3:$CV$3,0))</f>
        <v>9.7962347729789592</v>
      </c>
      <c r="BLZ17" s="248">
        <f>INDEX('[11]1920 Collected Indicators'!$A$3:$CV$36,MATCH($A17,'[11]1920 Collected Indicators'!$A$3:$A$36,0),MATCH(BLZ$1,'[11]1920 Collected Indicators'!$A$3:$CV$3,0))</f>
        <v>9.4008746355685133</v>
      </c>
      <c r="BMA17" s="115">
        <f>INDEX([42]Sheet2!$A$1:$H$34,MATCH($A17,[42]Sheet2!$A$1:$A$34,0),MATCH(BMA$1,[42]Sheet2!$A$1:$H$1,0))</f>
        <v>30.926139293279618</v>
      </c>
      <c r="BMB17" s="116">
        <f>INDEX([42]Sheet2!$A$1:$H$34,MATCH($A17,[42]Sheet2!$A$1:$A$34,0),MATCH(BMB$1,[42]Sheet2!$A$1:$H$1,0))</f>
        <v>41.402019747300692</v>
      </c>
      <c r="BMC17" s="116">
        <f>INDEX([42]Sheet2!$A$1:$H$34,MATCH($A17,[42]Sheet2!$A$1:$A$34,0),MATCH(BMC$1,[42]Sheet2!$A$1:$H$1,0))</f>
        <v>47.570615440810627</v>
      </c>
      <c r="BMD17" s="116">
        <f>INDEX([42]Sheet2!$A$1:$H$34,MATCH($A17,[42]Sheet2!$A$1:$A$34,0),MATCH(BMD$1,[42]Sheet2!$A$1:$H$1,0))</f>
        <v>37.839810836587475</v>
      </c>
      <c r="BME17" s="116">
        <f>INDEX([42]Sheet2!$A$1:$H$34,MATCH($A17,[42]Sheet2!$A$1:$A$34,0),MATCH(BME$1,[42]Sheet2!$A$1:$H$1,0))</f>
        <v>35.469849736389783</v>
      </c>
      <c r="BMF17" s="116">
        <f>INDEX([42]Sheet2!$A$1:$H$34,MATCH($A17,[42]Sheet2!$A$1:$A$34,0),MATCH(BMF$1,[42]Sheet2!$A$1:$H$1,0))</f>
        <v>32.40873273942492</v>
      </c>
      <c r="BMG17" s="116">
        <f>INDEX([42]Sheet2!$A$1:$H$34,MATCH($A17,[42]Sheet2!$A$1:$A$34,0),MATCH(BMG$1,[42]Sheet2!$A$1:$H$1,0))</f>
        <v>35.730600514944541</v>
      </c>
      <c r="BMH17" s="116">
        <f>INDEX('[14]1718 Collected Indicators'!$A$3:$CH$36,MATCH($A17,'[14]1718 Collected Indicators'!$A$3:$A$36,0),MATCH(BMH$1,'[14]1718 Collected Indicators'!$A$3:$CH$3,0))</f>
        <v>36.337294194229166</v>
      </c>
      <c r="BMI17" s="116">
        <f>INDEX('[15]1819 Collected Indicators'!$A$3:$CV$36,MATCH($A17,'[15]1819 Collected Indicators'!$A$3:$A$36,0),MATCH(BMI$1,'[15]1819 Collected Indicators'!$A$3:$CV$3,0))</f>
        <v>33.106322767277248</v>
      </c>
      <c r="BMJ17" s="248">
        <f>INDEX('[11]1920 Collected Indicators'!$A$3:$CV$36,MATCH($A17,'[11]1920 Collected Indicators'!$A$3:$A$36,0),MATCH(BMJ$1,'[11]1920 Collected Indicators'!$A$3:$CV$3,0))</f>
        <v>33.250495100000002</v>
      </c>
      <c r="BMK17" s="115">
        <v>12.086769932273855</v>
      </c>
      <c r="BML17" s="87">
        <v>721</v>
      </c>
      <c r="BMM17" s="87">
        <v>596520</v>
      </c>
      <c r="BMN17" s="116">
        <v>9.2889066773397371</v>
      </c>
      <c r="BMO17" s="87">
        <v>557</v>
      </c>
      <c r="BMP17" s="87">
        <v>599640</v>
      </c>
      <c r="BMQ17" s="116">
        <v>6.168156479862783</v>
      </c>
      <c r="BMR17" s="87">
        <v>374</v>
      </c>
      <c r="BMS17" s="87">
        <v>606340</v>
      </c>
      <c r="BMT17" s="116">
        <f t="shared" si="143"/>
        <v>6.6171330092509795</v>
      </c>
      <c r="BMU17" s="87">
        <f>INDEX('[3]Raw data 16-17'!$B$2:$ACG$34,MATCH($A17,'[3]Raw data 16-17'!$A$2:$A$34,0),MATCH(BMU$1,'[3]Raw data 16-17'!$B$1:$MA$1,0))</f>
        <v>407</v>
      </c>
      <c r="BMV17" s="87">
        <f t="shared" si="10"/>
        <v>615070</v>
      </c>
      <c r="BMW17" s="116">
        <f>INDEX('[14]1718 Collected Indicators'!$A$3:$CH$36,MATCH($A17,'[14]1718 Collected Indicators'!$A$3:$A$36,0),MATCH(BMW$1,'[14]1718 Collected Indicators'!$A$3:$CH$3,0))</f>
        <v>6.0062477859006158</v>
      </c>
      <c r="BMX17" s="131">
        <f>INDEX('[14]1718 Collected Indicators'!$A$3:$CH$36,MATCH($A17,'[14]1718 Collected Indicators'!$A$3:$A$36,0),MATCH(BMX$1,'[14]1718 Collected Indicators'!$A$3:$CH$3,0))</f>
        <v>373</v>
      </c>
      <c r="BMY17" s="131">
        <f>INDEX('[14]1718 Collected Indicators'!$A$3:$CH$36,MATCH($A17,'[14]1718 Collected Indicators'!$A$3:$A$36,0),MATCH(BMY$1,'[14]1718 Collected Indicators'!$A$3:$CH$3,0))</f>
        <v>621020</v>
      </c>
      <c r="BMZ17" s="116">
        <f>INDEX('[15]1819 Collected Indicators'!$A$3:$CV$36,MATCH($A17,'[15]1819 Collected Indicators'!$A$3:$A$36,0),MATCH(BMZ$1,'[15]1819 Collected Indicators'!$A$3:$CV$3,0))</f>
        <v>6.0503504094762217</v>
      </c>
      <c r="BNA17" s="131">
        <f>INDEX('[15]1819 Collected Indicators'!$A$3:$CV$36,MATCH($A17,'[15]1819 Collected Indicators'!$A$3:$A$36,0),MATCH(BNA$1,'[15]1819 Collected Indicators'!$A$3:$CV$3,0))</f>
        <v>379</v>
      </c>
      <c r="BNB17" s="131">
        <f>INDEX('[15]1819 Collected Indicators'!$A$3:$CV$36,MATCH($A17,'[15]1819 Collected Indicators'!$A$3:$A$36,0),MATCH(BNB$1,'[15]1819 Collected Indicators'!$A$3:$CV$3,0))</f>
        <v>626410</v>
      </c>
      <c r="BNC17" s="131">
        <f>INDEX('[11]1920 Collected Indicators'!$A$3:$CV$36,MATCH($A17,'[11]1920 Collected Indicators'!$A$3:$A$36,0),MATCH(BNC$1,'[11]1920 Collected Indicators'!$A$3:$CV$3,0))</f>
        <v>8.0869345463735147</v>
      </c>
      <c r="BND17" s="131">
        <f>INDEX('[11]1920 Collected Indicators'!$A$3:$CV$36,MATCH($A17,'[11]1920 Collected Indicators'!$A$3:$A$36,0),MATCH(BND$1,'[11]1920 Collected Indicators'!$A$3:$CV$3,0))</f>
        <v>512</v>
      </c>
      <c r="BNE17" s="268">
        <f>INDEX('[11]1920 Collected Indicators'!$A$3:$CV$36,MATCH($A17,'[11]1920 Collected Indicators'!$A$3:$A$36,0),MATCH(BNE$1,'[11]1920 Collected Indicators'!$A$3:$CV$3,0))</f>
        <v>633120</v>
      </c>
      <c r="BNF17" s="119">
        <f t="shared" si="144"/>
        <v>230715.90027327012</v>
      </c>
      <c r="BNG17" s="87">
        <f>INDEX('[43]All Years'!$A$1:$I$34,MATCH($A17,'[43]All Years'!$A$1:$A$34,0),MATCH(BNG$1,'[43]All Years'!$A$1:$I$1,0))</f>
        <v>136773</v>
      </c>
      <c r="BNH17" s="87">
        <v>592820</v>
      </c>
      <c r="BNI17" s="88">
        <f t="shared" si="145"/>
        <v>172666.70006512699</v>
      </c>
      <c r="BNJ17" s="87">
        <f>INDEX('[43]All Years'!$A$1:$I$34,MATCH($A17,'[43]All Years'!$A$1:$A$34,0),MATCH(BNJ$1,'[43]All Years'!$A$1:$I$1,0))</f>
        <v>103398</v>
      </c>
      <c r="BNK17" s="87">
        <v>598830</v>
      </c>
      <c r="BNL17" s="88">
        <f t="shared" si="146"/>
        <v>171543.32190629831</v>
      </c>
      <c r="BNM17" s="87">
        <f>INDEX('[43]All Years'!$A$1:$I$34,MATCH($A17,'[43]All Years'!$A$1:$A$34,0),MATCH(BNM$1,'[43]All Years'!$A$1:$I$1,0))</f>
        <v>102082</v>
      </c>
      <c r="BNN17" s="87">
        <v>595080</v>
      </c>
      <c r="BNO17" s="88">
        <f t="shared" si="147"/>
        <v>153618.30525521751</v>
      </c>
      <c r="BNP17" s="87">
        <f>INDEX('[43]All Years'!$A$1:$I$34,MATCH($A17,'[43]All Years'!$A$1:$A$34,0),MATCH(BNP$1,'[43]All Years'!$A$1:$I$1,0))</f>
        <v>91641</v>
      </c>
      <c r="BNQ17" s="87">
        <v>596550</v>
      </c>
      <c r="BNR17" s="88">
        <f t="shared" si="148"/>
        <v>146899.02443091804</v>
      </c>
      <c r="BNS17" s="131">
        <f>INDEX('[43]All Years'!$A$1:$I$34,MATCH($A17,'[43]All Years'!$A$1:$A$34,0),MATCH(BNS$1,'[43]All Years'!$A$1:$I$1,0))</f>
        <v>88088</v>
      </c>
      <c r="BNT17" s="87">
        <v>599650</v>
      </c>
      <c r="BNU17" s="88">
        <f t="shared" si="149"/>
        <v>116413.23349935679</v>
      </c>
      <c r="BNV17" s="87">
        <f>INDEX('[43]All Years'!$A$1:$I$34,MATCH($A17,'[43]All Years'!$A$1:$A$34,0),MATCH(BNV$1,'[43]All Years'!$A$1:$I$1,0))</f>
        <v>70586</v>
      </c>
      <c r="BNW17" s="131">
        <v>606340</v>
      </c>
      <c r="BNX17" s="88">
        <f t="shared" si="150"/>
        <v>143247.11008503096</v>
      </c>
      <c r="BNY17" s="87">
        <f>INDEX('[43]All Years'!$A$1:$I$34,MATCH($A17,'[43]All Years'!$A$1:$A$34,0),MATCH(BNY$1,'[43]All Years'!$A$1:$I$1,0))</f>
        <v>88107</v>
      </c>
      <c r="BNZ17" s="32">
        <v>615070</v>
      </c>
      <c r="BOA17" s="88">
        <f t="shared" si="151"/>
        <v>129965.2185114811</v>
      </c>
      <c r="BOB17" s="32">
        <f>INDEX([4]Sheet1!$A$1:$CJ$34, MATCH($A17, [4]Sheet1!$A$1:$A$34, 0), MATCH(BOB$1, [4]Sheet1!$A$1:$CJ$1, 0))</f>
        <v>80711</v>
      </c>
      <c r="BOC17" s="32">
        <f>INDEX('[5]Finance Indicators'!$A$2:$BO$35,MATCH($A17,'[5]Finance Indicators'!$A$2:$A$35,0),MATCH(BOC$1,'[5]Finance Indicators'!$A$2:$BO$2,0))</f>
        <v>621020</v>
      </c>
      <c r="BOD17" s="88">
        <f>INDEX('[6]Finance Indicators'!$B$3:$BO$35,MATCH($A17,'[6]Finance Indicators'!$A$3:$A$35,0),MATCH(BOD$1,'[6]Finance Indicators'!$B$2:$BO$2,0))</f>
        <v>162898.10188215386</v>
      </c>
      <c r="BOE17" s="88">
        <f>INDEX('[6]Finance Indicators'!$B$3:$BO$35,MATCH($A17,'[6]Finance Indicators'!$A$3:$A$35,0),MATCH(BOE$1,'[6]Finance Indicators'!$B$2:$BO$2,0))</f>
        <v>102041</v>
      </c>
      <c r="BOF17" s="88">
        <f>INDEX('[6]Finance Indicators'!$B$3:$BO$35,MATCH($A17,'[6]Finance Indicators'!$A$3:$A$35,0),MATCH(BOF$1,'[6]Finance Indicators'!$B$2:$BO$2,0))</f>
        <v>626410</v>
      </c>
      <c r="BOG17" s="250">
        <f t="array" ref="BOG17">INDEX('[7]Finance Indicators'!$A$2:$BO$35,MATCH($A17,'[7]Finance Indicators'!$A$2:$A$35,0),MATCH(BOG$1,'[7]Finance Indicators'!$A$2:$BO$2,0))</f>
        <v>171555.15542077331</v>
      </c>
      <c r="BOH17" s="250">
        <f t="array" ref="BOH17">INDEX('[7]Finance Indicators'!$A$2:$BO$35,MATCH($A17,'[7]Finance Indicators'!$A$2:$A$35,0),MATCH(BOH$1,'[7]Finance Indicators'!$A$2:$BO$2,0))</f>
        <v>108615</v>
      </c>
      <c r="BOI17" s="250">
        <f t="array" ref="BOI17">INDEX('[7]Finance Indicators'!$A$2:$BO$35,MATCH($A17,'[7]Finance Indicators'!$A$2:$A$35,0),MATCH(BOI$1,'[7]Finance Indicators'!$A$2:$BO$2,0))</f>
        <v>633120</v>
      </c>
      <c r="BOJ17" s="115">
        <f>(BNF17*100)/Deflators!$B$2</f>
        <v>271788.75243573455</v>
      </c>
      <c r="BOK17" s="116">
        <f>(BNI17*100)/Deflators!$B$3</f>
        <v>200367.56618162867</v>
      </c>
      <c r="BOL17" s="116">
        <f>(BNL17*100)/Deflators!$B$4</f>
        <v>195075.41559623368</v>
      </c>
      <c r="BOM17" s="116">
        <f>(BNO17*100)/Deflators!$B$5</f>
        <v>171596.51503451209</v>
      </c>
      <c r="BON17" s="116">
        <f>(BNR17*100)/Deflators!$B$6</f>
        <v>161859.00480943487</v>
      </c>
      <c r="BOO17" s="116">
        <f>(BNU17*100)/Deflators!$B$7</f>
        <v>127230.42811271378</v>
      </c>
      <c r="BOP17" s="116">
        <f>(BNX17*100)/Deflators!$B$8</f>
        <v>152776.71015783612</v>
      </c>
      <c r="BOQ17" s="116">
        <f>(BOA17*100)/Deflators!$B$9</f>
        <v>136212.82400364423</v>
      </c>
      <c r="BOR17" s="116">
        <f>(BOD17*100)/Deflators!$B$10</f>
        <v>166877.93196203338</v>
      </c>
      <c r="BOS17" s="248">
        <f>(BOG17*100)/Deflators!$B$11</f>
        <v>171555.15542077331</v>
      </c>
      <c r="BOT17" s="115">
        <f>INDEX([44]IG1!$AL$4:$AX$40,MATCH($A17,[44]IG1!$AL$4:$AL$40,0),MATCH(BOT$1,[44]IG1!$AL$40:$AX$40,0))</f>
        <v>16.8</v>
      </c>
      <c r="BOU17" s="116">
        <f>INDEX([44]IG1!$AL$4:$AX$40,MATCH($A17,[44]IG1!$AL$4:$AL$40,0),MATCH(BOU$1,[44]IG1!$AL$40:$AX$40,0))</f>
        <v>16.8</v>
      </c>
      <c r="BOV17" s="116">
        <f>INDEX([44]IG1!$AL$4:$AX$40,MATCH($A17,[44]IG1!$AL$4:$AL$40,0),MATCH(BOV$1,[44]IG1!$AL$40:$AX$40,0))</f>
        <v>16.5</v>
      </c>
      <c r="BOW17" s="116">
        <f>INDEX([44]IG1!$AL$4:$AX$40,MATCH($A17,[44]IG1!$AL$4:$AL$40,0),MATCH(BOW$1,[44]IG1!$AL$40:$AX$40,0))</f>
        <v>16.900000000000002</v>
      </c>
      <c r="BOX17" s="116">
        <f>INDEX([44]IG1!$AL$4:$AX$40,MATCH($A17,[44]IG1!$AL$4:$AL$40,0),MATCH(BOX$1,[44]IG1!$AL$40:$AX$40,0))</f>
        <v>17.8</v>
      </c>
      <c r="BOY17" s="116">
        <f>INDEX('[14]1718 Collected Indicators'!$A$3:$CH$36,MATCH($A17,'[14]1718 Collected Indicators'!$A$3:$A$36,0),MATCH(BOY$1,'[14]1718 Collected Indicators'!$A$3:$CH$3,0))</f>
        <v>14.799999999999999</v>
      </c>
      <c r="BOZ17" s="116">
        <f>INDEX('[15]1819 Collected Indicators'!$A$3:$CV$36,MATCH($A17,'[15]1819 Collected Indicators'!$A$3:$A$36,0),MATCH(BOZ$1,'[15]1819 Collected Indicators'!$A$3:$CV$3,0))</f>
        <v>16.2</v>
      </c>
      <c r="BPA17" s="248">
        <f>INDEX('[11]1920 Collected Indicators'!$A$3:$CV$36,MATCH($A17,'[11]1920 Collected Indicators'!$A$3:$A$36,0),MATCH(BPA$1,'[11]1920 Collected Indicators'!$A$3:$CV$3,0))</f>
        <v>13.8</v>
      </c>
      <c r="BPB17" s="115">
        <f>INDEX([45]ALL!$A$2:$F$37,MATCH($A17,[45]ALL!$A$2:$A$37,0),MATCH(BPB$1,[45]ALL!$A$37:$F$37,0))</f>
        <v>71</v>
      </c>
      <c r="BPC17" s="116">
        <f>INDEX([45]ALL!$A$2:$F$37,MATCH($A17,[45]ALL!$A$2:$A$37,0),MATCH(BPC$1,[45]ALL!$A$37:$F$37,0))</f>
        <v>80</v>
      </c>
      <c r="BPD17" s="116">
        <f>INDEX([45]ALL!$A$2:$F$37,MATCH($A17,[45]ALL!$A$2:$A$37,0),MATCH(BPD$1,[45]ALL!$A$37:$F$37,0))</f>
        <v>89</v>
      </c>
      <c r="BPE17" s="116">
        <f>INDEX([45]ALL!$A$2:$F$37,MATCH($A17,[45]ALL!$A$2:$A$37,0),MATCH(BPE$1,[45]ALL!$A$37:$F$37,0))</f>
        <v>93</v>
      </c>
      <c r="BPF17" s="116">
        <f>INDEX('[14]1718 Collected Indicators'!$A$3:$CH$36,MATCH($A17,'[14]1718 Collected Indicators'!$A$3:$A$36,0),MATCH(BPF$1,'[14]1718 Collected Indicators'!$A$3:$CH$3,0))</f>
        <v>96.62</v>
      </c>
      <c r="BPG17" s="116">
        <f>INDEX('[15]1819 Collected Indicators'!$A$3:$CV$36,MATCH($A17,'[15]1819 Collected Indicators'!$A$3:$A$36,0),MATCH(BPG$1,'[15]1819 Collected Indicators'!$A$3:$CV$3,0))</f>
        <v>97.8</v>
      </c>
      <c r="BPH17" s="248">
        <f>INDEX('[11]1920 Collected Indicators'!$A$3:$CV$36,MATCH($A17,'[11]1920 Collected Indicators'!$A$3:$A$36,0),MATCH(BPH$1,'[11]1920 Collected Indicators'!$A$3:$CV$3,0))</f>
        <v>98</v>
      </c>
      <c r="BPI17" s="115">
        <f>INDEX('[46]2014-15'!$A$3:$G$37,MATCH($A17,'[46]2014-15'!$A$3:$A$37,0),MATCH(BPI$1,'[46]2014-15'!$A$37:$G$37,0))</f>
        <v>11.804076665652572</v>
      </c>
      <c r="BPJ17" s="116">
        <f>INDEX('[46]2015-16'!$A$3:$G$37,MATCH($A17,'[46]2015-16'!$A$3:$A$37,0),MATCH(BPJ$1,'[46]2015-16'!$A$37:$G$37,0))</f>
        <v>11.346863468634687</v>
      </c>
      <c r="BPK17" s="116">
        <f>INDEX('[46]2016-17'!$A$3:$G$37,MATCH($A17,'[46]2016-17'!$A$3:$A$37,0),MATCH(BPK$1,'[46]2016-17'!$A$37:$G$37,0))</f>
        <v>11.210073710073711</v>
      </c>
      <c r="BPL17" s="116">
        <f>INDEX('[14]1718 Collected Indicators'!$A$3:$CH$36,MATCH($A17,'[14]1718 Collected Indicators'!$A$3:$A$36,0),MATCH(BPL$1,'[14]1718 Collected Indicators'!$A$3:$CH$3,0))</f>
        <v>10.223642172523961</v>
      </c>
      <c r="BPM17" s="116">
        <f>INDEX('[15]1819 Collected Indicators'!$A$3:$CV$36,MATCH($A17,'[15]1819 Collected Indicators'!$A$3:$A$36,0),MATCH(BPM$1,'[15]1819 Collected Indicators'!$A$3:$CV$3,0))</f>
        <v>9.8719316969050155</v>
      </c>
      <c r="BPN17" s="248">
        <f>INDEX('[11]1920 Collected Indicators'!$A$3:$CV$36,MATCH($A17,'[11]1920 Collected Indicators'!$A$3:$A$36,0),MATCH(BPN$1,'[11]1920 Collected Indicators'!$A$3:$CV$3,0))</f>
        <v>11.039310716208938</v>
      </c>
      <c r="BPO17" s="115">
        <f>INDEX('[46]2014-15'!$A$3:$G$37,MATCH($A17,'[46]2014-15'!$A$3:$A$37,0),MATCH(BPO$1,'[46]2014-15'!$A$37:$G$37,0))</f>
        <v>4.3737122198485636</v>
      </c>
      <c r="BPP17" s="116">
        <f>INDEX('[46]2015-16'!$A$3:$G$37,MATCH($A17,'[46]2015-16'!$A$3:$A$37,0),MATCH(BPP$1,'[46]2015-16'!$A$37:$G$37,0))</f>
        <v>54.658542777354654</v>
      </c>
      <c r="BPQ17" s="116">
        <f>INDEX('[46]2016-17'!$A$3:$G$37,MATCH($A17,'[46]2016-17'!$A$3:$A$37,0),MATCH(BPQ$1,'[46]2016-17'!$A$37:$G$37,0))</f>
        <v>50.220986598232109</v>
      </c>
      <c r="BPR17" s="116">
        <f>INDEX('[14]1718 Collected Indicators'!$A$3:$CH$36,MATCH($A17,'[14]1718 Collected Indicators'!$A$3:$A$36,0),MATCH(BPR$1,'[14]1718 Collected Indicators'!$A$3:$CH$3,0))</f>
        <v>53.369028006589794</v>
      </c>
      <c r="BPS17" s="116">
        <f>INDEX('[15]1819 Collected Indicators'!$A$3:$CV$36,MATCH($A17,'[15]1819 Collected Indicators'!$A$3:$A$36,0),MATCH(BPS$1,'[15]1819 Collected Indicators'!$A$3:$CV$3,0))</f>
        <v>49.900887701456519</v>
      </c>
      <c r="BPT17" s="117">
        <f>INDEX('[11]1920 Collected Indicators'!$A$3:$CV$36,MATCH($A17,'[11]1920 Collected Indicators'!$A$3:$A$36,0),MATCH(BPT$1,'[11]1920 Collected Indicators'!$A$3:$CV$3,0))</f>
        <v>46.915224145583664</v>
      </c>
      <c r="BPU17" s="115">
        <f t="array" ref="BPU17">INDEX('[47]FINSUS Raw Data'!$A$2:$BH$35,MATCH($A17,'[47]FINSUS Raw Data'!$A$2:$A$35,0),MATCH(BPU$1,'[47]FINSUS Raw Data'!$A$2:$BH$2,0))</f>
        <v>9</v>
      </c>
      <c r="BPV17" s="116">
        <f t="array" ref="BPV17">INDEX('[47]FINSUS Raw Data'!$A$2:$BH$35,MATCH($A17,'[47]FINSUS Raw Data'!$A$2:$A$35,0),MATCH(BPV$1,'[47]FINSUS Raw Data'!$A$2:$BH$2,0))</f>
        <v>6.4</v>
      </c>
      <c r="BPW17" s="116">
        <f t="array" ref="BPW17">INDEX('[47]FINSUS Raw Data'!$A$2:$BH$35,MATCH($A17,'[47]FINSUS Raw Data'!$A$2:$A$35,0),MATCH(BPW$1,'[47]FINSUS Raw Data'!$A$2:$BH$2,0))</f>
        <v>7.3999999999999995</v>
      </c>
      <c r="BPX17" s="116">
        <f t="array" ref="BPX17">INDEX('[47]FINSUS Raw Data'!$A$2:$BH$35,MATCH($A17,'[47]FINSUS Raw Data'!$A$2:$A$35,0),MATCH(BPX$1,'[47]FINSUS Raw Data'!$A$2:$BH$2,0))</f>
        <v>7.3999999999999995</v>
      </c>
      <c r="BPY17" s="116">
        <f t="array" ref="BPY17">INDEX('[47]FINSUS Raw Data'!$A$2:$BH$35,MATCH($A17,'[47]FINSUS Raw Data'!$A$2:$A$35,0),MATCH(BPY$1,'[47]FINSUS Raw Data'!$A$2:$BH$2,0))</f>
        <v>7.5</v>
      </c>
      <c r="BPZ17" s="116">
        <f t="array" ref="BPZ17">INDEX('[47]FINSUS Raw Data'!$A$2:$BH$35,MATCH($A17,'[47]FINSUS Raw Data'!$A$2:$A$35,0),MATCH(BPZ$1,'[47]FINSUS Raw Data'!$A$2:$BH$2,0))</f>
        <v>9</v>
      </c>
      <c r="BQA17" s="117">
        <f t="array" ref="BQA17">INDEX('[47]FINSUS Raw Data'!$A$2:$BH$35,MATCH($A17,'[47]FINSUS Raw Data'!$A$2:$A$35,0),MATCH(BQA$1,'[47]FINSUS Raw Data'!$A$2:$BH$2,0))</f>
        <v>14.899999999999999</v>
      </c>
      <c r="BQB17" s="115">
        <f t="array" ref="BQB17">INDEX('[47]FINSUS Raw Data'!$A$2:$BH$35,MATCH($A17,'[47]FINSUS Raw Data'!$A$2:$A$35,0),MATCH(BQB$1,'[47]FINSUS Raw Data'!$A$2:$BH$2,0))</f>
        <v>1.3</v>
      </c>
      <c r="BQC17" s="116">
        <f t="array" ref="BQC17">INDEX('[47]FINSUS Raw Data'!$A$2:$BH$35,MATCH($A17,'[47]FINSUS Raw Data'!$A$2:$A$35,0),MATCH(BQC$1,'[47]FINSUS Raw Data'!$A$2:$BH$2,0))</f>
        <v>1.5</v>
      </c>
      <c r="BQD17" s="116">
        <f t="array" ref="BQD17">INDEX('[47]FINSUS Raw Data'!$A$2:$BH$35,MATCH($A17,'[47]FINSUS Raw Data'!$A$2:$A$35,0),MATCH(BQD$1,'[47]FINSUS Raw Data'!$A$2:$BH$2,0))</f>
        <v>2.1</v>
      </c>
      <c r="BQE17" s="116">
        <f t="array" ref="BQE17">INDEX('[47]FINSUS Raw Data'!$A$2:$BH$35,MATCH($A17,'[47]FINSUS Raw Data'!$A$2:$A$35,0),MATCH(BQE$1,'[47]FINSUS Raw Data'!$A$2:$BH$2,0))</f>
        <v>2.1999999999999997</v>
      </c>
      <c r="BQF17" s="116">
        <f t="array" ref="BQF17">INDEX('[47]FINSUS Raw Data'!$A$2:$BH$35,MATCH($A17,'[47]FINSUS Raw Data'!$A$2:$A$35,0),MATCH(BQF$1,'[47]FINSUS Raw Data'!$A$2:$BH$2,0))</f>
        <v>1.5</v>
      </c>
      <c r="BQG17" s="116">
        <f t="array" ref="BQG17">INDEX('[47]FINSUS Raw Data'!$A$2:$BH$35,MATCH($A17,'[47]FINSUS Raw Data'!$A$2:$A$35,0),MATCH(BQG$1,'[47]FINSUS Raw Data'!$A$2:$BH$2,0))</f>
        <v>1.6</v>
      </c>
      <c r="BQH17" s="117">
        <f t="array" ref="BQH17">INDEX('[47]FINSUS Raw Data'!$A$2:$BH$35,MATCH($A17,'[47]FINSUS Raw Data'!$A$2:$A$35,0),MATCH(BQH$1,'[47]FINSUS Raw Data'!$A$2:$BH$2,0))</f>
        <v>1.9</v>
      </c>
      <c r="BQI17" s="115">
        <f t="array" ref="BQI17">INDEX('[47]FINSUS Raw Data'!$A$2:$BH$35,MATCH($A17,'[47]FINSUS Raw Data'!$A$2:$A$35,0),MATCH(BQI$1,'[47]FINSUS Raw Data'!$A$2:$BH$2,0))</f>
        <v>12.97</v>
      </c>
      <c r="BQJ17" s="116">
        <f t="array" ref="BQJ17">INDEX('[47]FINSUS Raw Data'!$A$2:$BH$35,MATCH($A17,'[47]FINSUS Raw Data'!$A$2:$A$35,0),MATCH(BQJ$1,'[47]FINSUS Raw Data'!$A$2:$BH$2,0))</f>
        <v>12.86</v>
      </c>
      <c r="BQK17" s="116">
        <f t="array" ref="BQK17">INDEX('[47]FINSUS Raw Data'!$A$2:$BH$35,MATCH($A17,'[47]FINSUS Raw Data'!$A$2:$A$35,0),MATCH(BQK$1,'[47]FINSUS Raw Data'!$A$2:$BH$2,0))</f>
        <v>11.97</v>
      </c>
      <c r="BQL17" s="116">
        <f t="array" ref="BQL17">INDEX('[47]FINSUS Raw Data'!$A$2:$BH$35,MATCH($A17,'[47]FINSUS Raw Data'!$A$2:$A$35,0),MATCH(BQL$1,'[47]FINSUS Raw Data'!$A$2:$BH$2,0))</f>
        <v>12.479999999999999</v>
      </c>
      <c r="BQM17" s="116">
        <f t="array" ref="BQM17">INDEX('[47]FINSUS Raw Data'!$A$2:$BH$35,MATCH($A17,'[47]FINSUS Raw Data'!$A$2:$A$35,0),MATCH(BQM$1,'[47]FINSUS Raw Data'!$A$2:$BH$2,0))</f>
        <v>10.82</v>
      </c>
      <c r="BQN17" s="116">
        <f t="array" ref="BQN17">INDEX('[47]FINSUS Raw Data'!$A$2:$BH$35,MATCH($A17,'[47]FINSUS Raw Data'!$A$2:$A$35,0),MATCH(BQN$1,'[47]FINSUS Raw Data'!$A$2:$BH$2,0))</f>
        <v>9.42</v>
      </c>
      <c r="BQO17" s="117">
        <f t="array" ref="BQO17">INDEX('[47]FINSUS Raw Data'!$A$2:$BH$35,MATCH($A17,'[47]FINSUS Raw Data'!$A$2:$A$35,0),MATCH(BQO$1,'[47]FINSUS Raw Data'!$A$2:$BH$2,0))</f>
        <v>7.6</v>
      </c>
      <c r="BQP17" s="115" t="str">
        <f t="array" ref="BQP17">INDEX('[47]FINSUS Raw Data'!$A$2:$BH$35,MATCH($A17,'[47]FINSUS Raw Data'!$A$2:$A$35,0),MATCH(BQP$1,'[47]FINSUS Raw Data'!$A$2:$BH$2,0))</f>
        <v>NA</v>
      </c>
      <c r="BQQ17" s="116" t="str">
        <f t="array" ref="BQQ17">INDEX('[47]FINSUS Raw Data'!$A$2:$BH$35,MATCH($A17,'[47]FINSUS Raw Data'!$A$2:$A$35,0),MATCH(BQQ$1,'[47]FINSUS Raw Data'!$A$2:$BH$2,0))</f>
        <v>NA</v>
      </c>
      <c r="BQR17" s="116" t="str">
        <f t="array" ref="BQR17">INDEX('[47]FINSUS Raw Data'!$A$2:$BH$35,MATCH($A17,'[47]FINSUS Raw Data'!$A$2:$A$35,0),MATCH(BQR$1,'[47]FINSUS Raw Data'!$A$2:$BH$2,0))</f>
        <v>NA</v>
      </c>
      <c r="BQS17" s="116" t="str">
        <f t="array" ref="BQS17">INDEX('[47]FINSUS Raw Data'!$A$2:$BH$35,MATCH($A17,'[47]FINSUS Raw Data'!$A$2:$A$35,0),MATCH(BQS$1,'[47]FINSUS Raw Data'!$A$2:$BH$2,0))</f>
        <v>NA</v>
      </c>
      <c r="BQT17" s="116" t="str">
        <f t="array" ref="BQT17">INDEX('[47]FINSUS Raw Data'!$A$2:$BH$35,MATCH($A17,'[47]FINSUS Raw Data'!$A$2:$A$35,0),MATCH(BQT$1,'[47]FINSUS Raw Data'!$A$2:$BH$2,0))</f>
        <v>NA</v>
      </c>
      <c r="BQU17" s="116" t="str">
        <f t="array" ref="BQU17">INDEX('[47]FINSUS Raw Data'!$A$2:$BH$35,MATCH($A17,'[47]FINSUS Raw Data'!$A$2:$A$35,0),MATCH(BQU$1,'[47]FINSUS Raw Data'!$A$2:$BH$2,0))</f>
        <v>NA</v>
      </c>
      <c r="BQV17" s="117" t="str">
        <f t="array" ref="BQV17">INDEX('[47]FINSUS Raw Data'!$A$2:$BH$35,MATCH($A17,'[47]FINSUS Raw Data'!$A$2:$A$35,0),MATCH(BQV$1,'[47]FINSUS Raw Data'!$A$2:$BH$2,0))</f>
        <v>NA</v>
      </c>
      <c r="BQW17" s="115">
        <f t="array" ref="BQW17">INDEX('[47]FINSUS Raw Data'!$A$2:$BH$35,MATCH($A17,'[47]FINSUS Raw Data'!$A$2:$A$35,0),MATCH(BQW$1,'[47]FINSUS Raw Data'!$A$2:$BH$2,0))</f>
        <v>100.46431513517562</v>
      </c>
      <c r="BQX17" s="213">
        <f t="array" ref="BQX17">INDEX('[47]FINSUS Raw Data'!$A$2:$BH$35,MATCH($A17,'[47]FINSUS Raw Data'!$A$2:$A$35,0),MATCH(BQX$1,'[47]FINSUS Raw Data'!$A$2:$BH$2,0))</f>
        <v>1341500</v>
      </c>
      <c r="BQY17" s="213">
        <f t="array" ref="BQY17">INDEX('[47]FINSUS Raw Data'!$A$2:$BH$35,MATCH($A17,'[47]FINSUS Raw Data'!$A$2:$A$35,0),MATCH(BQY$1,'[47]FINSUS Raw Data'!$A$2:$BH$2,0))</f>
        <v>1335300</v>
      </c>
      <c r="BQZ17" s="116">
        <f t="array" ref="BQZ17">INDEX('[47]FINSUS Raw Data'!$A$2:$BH$35,MATCH($A17,'[47]FINSUS Raw Data'!$A$2:$A$35,0),MATCH(BQZ$1,'[47]FINSUS Raw Data'!$A$2:$BH$2,0))</f>
        <v>100.07794232268121</v>
      </c>
      <c r="BRA17" s="213">
        <f t="array" ref="BRA17">INDEX('[47]FINSUS Raw Data'!$A$2:$BH$35,MATCH($A17,'[47]FINSUS Raw Data'!$A$2:$A$35,0),MATCH(BRA$1,'[47]FINSUS Raw Data'!$A$2:$BH$2,0))</f>
        <v>1284000</v>
      </c>
      <c r="BRB17" s="213">
        <f t="array" ref="BRB17">INDEX('[47]FINSUS Raw Data'!$A$2:$BH$35,MATCH($A17,'[47]FINSUS Raw Data'!$A$2:$A$35,0),MATCH(BRB$1,'[47]FINSUS Raw Data'!$A$2:$BH$2,0))</f>
        <v>1283000</v>
      </c>
      <c r="BRC17" s="116">
        <f t="array" ref="BRC17">INDEX('[47]FINSUS Raw Data'!$A$2:$BH$35,MATCH($A17,'[47]FINSUS Raw Data'!$A$2:$A$35,0),MATCH(BRC$1,'[47]FINSUS Raw Data'!$A$2:$BH$2,0))</f>
        <v>99.844599844599841</v>
      </c>
      <c r="BRD17" s="213">
        <f t="array" ref="BRD17">INDEX('[47]FINSUS Raw Data'!$A$2:$BH$35,MATCH($A17,'[47]FINSUS Raw Data'!$A$2:$A$35,0),MATCH(BRD$1,'[47]FINSUS Raw Data'!$A$2:$BH$2,0))</f>
        <v>1285000</v>
      </c>
      <c r="BRE17" s="213">
        <f t="array" ref="BRE17">INDEX('[47]FINSUS Raw Data'!$A$2:$BH$35,MATCH($A17,'[47]FINSUS Raw Data'!$A$2:$A$35,0),MATCH(BRE$1,'[47]FINSUS Raw Data'!$A$2:$BH$2,0))</f>
        <v>1287000</v>
      </c>
      <c r="BRF17" s="116">
        <f t="array" ref="BRF17">INDEX('[47]FINSUS Raw Data'!$A$2:$BH$35,MATCH($A17,'[47]FINSUS Raw Data'!$A$2:$A$35,0),MATCH(BRF$1,'[47]FINSUS Raw Data'!$A$2:$BH$2,0))</f>
        <v>99.789900202596243</v>
      </c>
      <c r="BRG17" s="213">
        <f t="array" ref="BRG17">INDEX('[47]FINSUS Raw Data'!$A$2:$BH$35,MATCH($A17,'[47]FINSUS Raw Data'!$A$2:$A$35,0),MATCH(BRG$1,'[47]FINSUS Raw Data'!$A$2:$BH$2,0))</f>
        <v>1329900</v>
      </c>
      <c r="BRH17" s="213">
        <f t="array" ref="BRH17">INDEX('[47]FINSUS Raw Data'!$A$2:$BH$35,MATCH($A17,'[47]FINSUS Raw Data'!$A$2:$A$35,0),MATCH(BRH$1,'[47]FINSUS Raw Data'!$A$2:$BH$2,0))</f>
        <v>1332700</v>
      </c>
      <c r="BRI17" s="116">
        <f t="array" ref="BRI17">INDEX('[47]FINSUS Raw Data'!$A$2:$BH$35,MATCH($A17,'[47]FINSUS Raw Data'!$A$2:$A$35,0),MATCH(BRI$1,'[47]FINSUS Raw Data'!$A$2:$BH$2,0))</f>
        <v>99.615877080665811</v>
      </c>
      <c r="BRJ17" s="213">
        <f t="array" ref="BRJ17">INDEX('[47]FINSUS Raw Data'!$A$2:$BH$35,MATCH($A17,'[47]FINSUS Raw Data'!$A$2:$A$35,0),MATCH(BRJ$1,'[47]FINSUS Raw Data'!$A$2:$BH$2,0))</f>
        <v>1322600</v>
      </c>
      <c r="BRK17" s="213">
        <f t="array" ref="BRK17">INDEX('[47]FINSUS Raw Data'!$A$2:$BH$35,MATCH($A17,'[47]FINSUS Raw Data'!$A$2:$A$35,0),MATCH(BRK$1,'[47]FINSUS Raw Data'!$A$2:$BH$2,0))</f>
        <v>1327700</v>
      </c>
      <c r="BRL17" s="116">
        <f t="array" ref="BRL17">INDEX('[47]FINSUS Raw Data'!$A$2:$BH$35,MATCH($A17,'[47]FINSUS Raw Data'!$A$2:$A$35,0),MATCH(BRL$1,'[47]FINSUS Raw Data'!$A$2:$BH$2,0))</f>
        <v>99.941085499668588</v>
      </c>
      <c r="BRM17" s="213">
        <f t="array" ref="BRM17">INDEX('[47]FINSUS Raw Data'!$A$2:$BH$35,MATCH($A17,'[47]FINSUS Raw Data'!$A$2:$A$35,0),MATCH(BRM$1,'[47]FINSUS Raw Data'!$A$2:$BH$2,0))</f>
        <v>1357100</v>
      </c>
      <c r="BRN17" s="213">
        <f t="array" ref="BRN17">INDEX('[47]FINSUS Raw Data'!$A$2:$BH$35,MATCH($A17,'[47]FINSUS Raw Data'!$A$2:$A$35,0),MATCH(BRN$1,'[47]FINSUS Raw Data'!$A$2:$BH$2,0))</f>
        <v>1357900</v>
      </c>
      <c r="BRO17" s="116">
        <f t="array" ref="BRO17">INDEX('[47]FINSUS Raw Data'!$A$2:$BH$35,MATCH($A17,'[47]FINSUS Raw Data'!$A$2:$A$35,0),MATCH(BRO$1,'[47]FINSUS Raw Data'!$A$2:$BH$2,0))</f>
        <v>100.57174347316939</v>
      </c>
      <c r="BRP17" s="213">
        <f t="array" ref="BRP17">INDEX('[47]FINSUS Raw Data'!$A$2:$BH$35,MATCH($A17,'[47]FINSUS Raw Data'!$A$2:$A$35,0),MATCH(BRP$1,'[47]FINSUS Raw Data'!$A$2:$BH$2,0))</f>
        <v>1460000</v>
      </c>
      <c r="BRQ17" s="334">
        <f t="array" ref="BRQ17">INDEX('[47]FINSUS Raw Data'!$A$2:$BH$35,MATCH($A17,'[47]FINSUS Raw Data'!$A$2:$A$35,0),MATCH(BRQ$1,'[47]FINSUS Raw Data'!$A$2:$BH$2,0))</f>
        <v>1451700</v>
      </c>
      <c r="BRR17" s="248">
        <f t="array" ref="BRR17">INDEX([48]CLIM1!$A$3:$N$37,MATCH($A17,[48]CLIM1!$N$3:$N$37,0),MATCH(BRR$1,[48]CLIM1!$A$3:$N$3,0))</f>
        <v>6.3852503982517153</v>
      </c>
      <c r="BRS17" s="248">
        <f t="array" ref="BRS17">INDEX([48]CLIM1!$A$3:$N$37,MATCH($A17,[48]CLIM1!$N$3:$N$37,0),MATCH(BRS$1,[48]CLIM1!$A$3:$N$3,0))</f>
        <v>5.8574669878838419</v>
      </c>
      <c r="BRT17" s="248">
        <f t="array" ref="BRT17">INDEX([48]CLIM1!$A$3:$N$37,MATCH($A17,[48]CLIM1!$N$3:$N$37,0),MATCH(BRT$1,[48]CLIM1!$A$3:$N$3,0))</f>
        <v>6.2153824587158253</v>
      </c>
      <c r="BRU17" s="248">
        <f t="array" ref="BRU17">INDEX([48]CLIM1!$A$3:$N$37,MATCH($A17,[48]CLIM1!$N$3:$N$37,0),MATCH(BRU$1,[48]CLIM1!$A$3:$N$3,0))</f>
        <v>5.9215503936541296</v>
      </c>
      <c r="BRV17" s="248">
        <f t="array" ref="BRV17">INDEX([48]CLIM1!$A$3:$N$37,MATCH($A17,[48]CLIM1!$N$3:$N$37,0),MATCH(BRV$1,[48]CLIM1!$A$3:$N$3,0))</f>
        <v>5.1222223144587247</v>
      </c>
      <c r="BRW17" s="248">
        <f t="array" ref="BRW17">INDEX([48]CLIM1!$A$3:$N$37,MATCH($A17,[48]CLIM1!$N$3:$N$37,0),MATCH(BRW$1,[48]CLIM1!$A$3:$N$3,0))</f>
        <v>4.8053263430871338</v>
      </c>
      <c r="BRX17" s="248">
        <f t="array" ref="BRX17">INDEX([48]CLIM1!$A$3:$N$37,MATCH($A17,[48]CLIM1!$N$3:$N$37,0),MATCH(BRX$1,[48]CLIM1!$A$3:$N$3,0))</f>
        <v>4.4237535435321487</v>
      </c>
      <c r="BRY17" s="248">
        <f t="array" ref="BRY17">INDEX([48]CLIM1!$A$3:$N$37,MATCH($A17,[48]CLIM1!$N$3:$N$37,0),MATCH(BRY$1,[48]CLIM1!$A$3:$N$3,0))</f>
        <v>4.1786805458567144</v>
      </c>
      <c r="BRZ17" s="248">
        <f t="array" ref="BRZ17">INDEX([48]CLIM1!$A$3:$N$37,MATCH($A17,[48]CLIM1!$N$3:$N$37,0),MATCH(BRZ$1,[48]CLIM1!$A$3:$N$3,0))</f>
        <v>4.1372800994715604</v>
      </c>
      <c r="BSA17" s="327" t="str">
        <f>INDEX('[11]1920 Collected Indicators'!$A$3:$CV$36,MATCH($A17,'[11]1920 Collected Indicators'!$A$3:$A$36,0),MATCH(BSA$1,'[11]1920 Collected Indicators'!$A$3:$CV$3,0))</f>
        <v>dna</v>
      </c>
      <c r="BSB17" s="248">
        <f t="array" ref="BSB17">INDEX([48]CLIM2!$A$2:$N$36,MATCH($A17,[48]CLIM2!$N$2:$N$36,0),MATCH(BSB$1,[48]CLIM2!$A$2:$N$2,0))</f>
        <v>5.7685745761160661</v>
      </c>
      <c r="BSC17" s="248">
        <f t="array" ref="BSC17">INDEX([48]CLIM2!$A$2:$N$36,MATCH($A17,[48]CLIM2!$N$2:$N$36,0),MATCH(BSC$1,[48]CLIM2!$A$2:$N$2,0))</f>
        <v>5.2375635683968946</v>
      </c>
      <c r="BSD17" s="248">
        <f t="array" ref="BSD17">INDEX([48]CLIM2!$A$2:$N$36,MATCH($A17,[48]CLIM2!$N$2:$N$36,0),MATCH(BSD$1,[48]CLIM2!$A$2:$N$2,0))</f>
        <v>5.5622603216920101</v>
      </c>
      <c r="BSE17" s="248">
        <f t="array" ref="BSE17">INDEX([48]CLIM2!$A$2:$N$36,MATCH($A17,[48]CLIM2!$N$2:$N$36,0),MATCH(BSE$1,[48]CLIM2!$A$2:$N$2,0))</f>
        <v>5.2635399417090216</v>
      </c>
      <c r="BSF17" s="248">
        <f t="array" ref="BSF17">INDEX([48]CLIM2!$A$2:$N$36,MATCH($A17,[48]CLIM2!$N$2:$N$36,0),MATCH(BSF$1,[48]CLIM2!$A$2:$N$2,0))</f>
        <v>4.4853490934673337</v>
      </c>
      <c r="BSG17" s="248">
        <f t="array" ref="BSG17">INDEX([48]CLIM2!$A$2:$N$36,MATCH($A17,[48]CLIM2!$N$2:$N$36,0),MATCH(BSG$1,[48]CLIM2!$A$2:$N$2,0))</f>
        <v>4.1562684721829228</v>
      </c>
      <c r="BSH17" s="248">
        <f t="array" ref="BSH17">INDEX([48]CLIM2!$A$2:$N$36,MATCH($A17,[48]CLIM2!$N$2:$N$36,0),MATCH(BSH$1,[48]CLIM2!$A$2:$N$2,0))</f>
        <v>3.7680824994452964</v>
      </c>
      <c r="BSI17" s="248">
        <f t="array" ref="BSI17">INDEX([48]CLIM2!$A$2:$N$36,MATCH($A17,[48]CLIM2!$N$2:$N$36,0),MATCH(BSI$1,[48]CLIM2!$A$2:$N$2,0))</f>
        <v>3.523715716327728</v>
      </c>
      <c r="BSJ17" s="248">
        <f t="array" ref="BSJ17">INDEX([48]CLIM2!$A$2:$N$36,MATCH($A17,[48]CLIM2!$N$2:$N$36,0),MATCH(BSJ$1,[48]CLIM2!$A$2:$N$2,0))</f>
        <v>3.4996037617094262</v>
      </c>
      <c r="BSK17" s="327" t="str">
        <f>INDEX('[11]1920 Collected Indicators'!$A$3:$CV$36,MATCH($A17,'[11]1920 Collected Indicators'!$A$3:$A$36,0),MATCH(BSK$1,'[11]1920 Collected Indicators'!$A$3:$CV$3,0))</f>
        <v>dna</v>
      </c>
      <c r="BSL17" s="181"/>
      <c r="BSM17" s="115">
        <v>80</v>
      </c>
      <c r="BSN17" s="116">
        <v>81</v>
      </c>
      <c r="BSO17" s="116">
        <v>80</v>
      </c>
      <c r="BSP17" s="116">
        <v>67</v>
      </c>
      <c r="BSQ17" s="116">
        <v>69</v>
      </c>
      <c r="BSR17" s="116">
        <f>INDEX('[16]Raw Data'!$A$1:$BT$34,MATCH($A17,'[16]Raw Data'!$A$1:$A$34,0),MATCH(BSR$1,'[16]Raw Data'!$A$1:$BT$1,0))</f>
        <v>60</v>
      </c>
      <c r="BSS17" s="116">
        <f>INDEX('[14]1718 Collected Indicators'!$A$3:$CH$36,MATCH($A17,'[14]1718 Collected Indicators'!$A$3:$A$36,0),MATCH(BSS$1,'[14]1718 Collected Indicators'!$A$3:$CH$3,0))</f>
        <v>59</v>
      </c>
      <c r="BST17" s="136">
        <f>INDEX('[15]1819 Collected Indicators'!$A$3:$CV$36,MATCH($A17,'[15]1819 Collected Indicators'!$A$3:$A$36,0),MATCH(BST$1,'[15]1819 Collected Indicators'!$A$3:$CV$3,0))</f>
        <v>69.5</v>
      </c>
      <c r="BSU17" s="120">
        <f>INDEX('[11]1920 Collected Indicators'!$A$3:$CV$36,MATCH($A17,'[11]1920 Collected Indicators'!$A$3:$A$36,0),MATCH(BSU$1,'[11]1920 Collected Indicators'!$A$3:$CV$3,0))</f>
        <v>71</v>
      </c>
      <c r="BSV17" s="115">
        <f>INDEX('[16]Raw Data'!$A$1:$BT$34,MATCH($A17,'[16]Raw Data'!$A$1:$A$34,0),MATCH(BSV$1,'[16]Raw Data'!$A$1:$BT$1,0))</f>
        <v>85.1</v>
      </c>
      <c r="BSW17" s="116">
        <f>INDEX('[16]Raw Data'!$A$1:$BT$34,MATCH($A17,'[16]Raw Data'!$A$1:$A$34,0),MATCH(BSW$1,'[16]Raw Data'!$A$1:$BT$1,0))</f>
        <v>85</v>
      </c>
      <c r="BSX17" s="116">
        <f>INDEX('[16]Raw Data'!$A$1:$BT$34,MATCH($A17,'[16]Raw Data'!$A$1:$A$34,0),MATCH(BSX$1,'[16]Raw Data'!$A$1:$BT$1,0))</f>
        <v>87</v>
      </c>
      <c r="BSY17" s="116">
        <f>INDEX('[16]Raw Data'!$A$1:$BT$34,MATCH($A17,'[16]Raw Data'!$A$1:$A$34,0),MATCH(BSY$1,'[16]Raw Data'!$A$1:$BT$1,0))</f>
        <v>74</v>
      </c>
      <c r="BSZ17" s="116">
        <f>INDEX('[16]Raw Data'!$A$1:$BT$34,MATCH($A17,'[16]Raw Data'!$A$1:$A$34,0),MATCH(BSZ$1,'[16]Raw Data'!$A$1:$BT$1,0))</f>
        <v>72</v>
      </c>
      <c r="BTA17" s="116">
        <f>INDEX('[16]Raw Data'!$A$1:$BT$34,MATCH($A17,'[16]Raw Data'!$A$1:$A$34,0),MATCH(BTA$1,'[16]Raw Data'!$A$1:$BT$1,0))</f>
        <v>70</v>
      </c>
      <c r="BTB17" s="116">
        <f>INDEX('[14]1718 Collected Indicators'!$A$3:$CH$36,MATCH($A17,'[14]1718 Collected Indicators'!$A$3:$A$36,0),MATCH(BTB$1,'[14]1718 Collected Indicators'!$A$3:$CH$3,0))</f>
        <v>69</v>
      </c>
      <c r="BTC17" s="136">
        <f>INDEX('[15]1819 Collected Indicators'!$A$3:$CV$36,MATCH($A17,'[15]1819 Collected Indicators'!$A$3:$A$36,0),MATCH(BTC$1,'[15]1819 Collected Indicators'!$A$3:$CV$3,0))</f>
        <v>77.2</v>
      </c>
      <c r="BTD17" s="120">
        <f>INDEX('[11]1920 Collected Indicators'!$A$3:$CV$36,MATCH($A17,'[11]1920 Collected Indicators'!$A$3:$A$36,0),MATCH(BTD$1,'[11]1920 Collected Indicators'!$A$3:$CV$3,0))</f>
        <v>76</v>
      </c>
      <c r="BTE17" s="115">
        <f>INDEX('[16]Raw Data'!$A$1:$BT$34,MATCH($A17,'[16]Raw Data'!$A$1:$A$34,0),MATCH(BTE$1,'[16]Raw Data'!$A$1:$BT$1,0))</f>
        <v>85.6</v>
      </c>
      <c r="BTF17" s="116">
        <f>INDEX('[16]Raw Data'!$A$1:$BT$34,MATCH($A17,'[16]Raw Data'!$A$1:$A$34,0),MATCH(BTF$1,'[16]Raw Data'!$A$1:$BT$1,0))</f>
        <v>87</v>
      </c>
      <c r="BTG17" s="116">
        <f>INDEX('[16]Raw Data'!$A$1:$BT$34,MATCH($A17,'[16]Raw Data'!$A$1:$A$34,0),MATCH(BTG$1,'[16]Raw Data'!$A$1:$BT$1,0))</f>
        <v>86</v>
      </c>
      <c r="BTH17" s="116">
        <f>INDEX('[16]Raw Data'!$A$1:$BT$34,MATCH($A17,'[16]Raw Data'!$A$1:$A$34,0),MATCH(BTH$1,'[16]Raw Data'!$A$1:$BT$1,0))</f>
        <v>79</v>
      </c>
      <c r="BTI17" s="116">
        <f>INDEX('[16]Raw Data'!$A$1:$BT$34,MATCH($A17,'[16]Raw Data'!$A$1:$A$34,0),MATCH(BTI$1,'[16]Raw Data'!$A$1:$BT$1,0))</f>
        <v>86</v>
      </c>
      <c r="BTJ17" s="116">
        <f>INDEX('[16]Raw Data'!$A$1:$BT$34,MATCH($A17,'[16]Raw Data'!$A$1:$A$34,0),MATCH(BTJ$1,'[16]Raw Data'!$A$1:$BT$1,0))</f>
        <v>87</v>
      </c>
      <c r="BTK17" s="116">
        <f>INDEX('[14]1718 Collected Indicators'!$A$3:$CH$36,MATCH($A17,'[14]1718 Collected Indicators'!$A$3:$A$36,0),MATCH(BTK$1,'[14]1718 Collected Indicators'!$A$3:$CH$3,0))</f>
        <v>86</v>
      </c>
      <c r="BTL17" s="136">
        <f>INDEX('[15]1819 Collected Indicators'!$A$3:$CV$36,MATCH($A17,'[15]1819 Collected Indicators'!$A$3:$A$36,0),MATCH(BTL$1,'[15]1819 Collected Indicators'!$A$3:$CV$3,0))</f>
        <v>88.7</v>
      </c>
      <c r="BTM17" s="120">
        <f>INDEX('[11]1920 Collected Indicators'!$A$3:$CV$36,MATCH($A17,'[11]1920 Collected Indicators'!$A$3:$A$36,0),MATCH(BTM$1,'[11]1920 Collected Indicators'!$A$3:$CV$3,0))</f>
        <v>84</v>
      </c>
      <c r="BTN17" s="115">
        <f>INDEX('[16]Raw Data'!$A$1:$BT$34,MATCH($A17,'[16]Raw Data'!$A$1:$A$34,0),MATCH(BTN$1,'[16]Raw Data'!$A$1:$BT$1,0))</f>
        <v>92.64705882352942</v>
      </c>
      <c r="BTO17" s="116">
        <f>INDEX('[16]Raw Data'!$A$1:$BT$34,MATCH($A17,'[16]Raw Data'!$A$1:$A$34,0),MATCH(BTO$1,'[16]Raw Data'!$A$1:$BT$1,0))</f>
        <v>92</v>
      </c>
      <c r="BTP17" s="116">
        <f>INDEX('[16]Raw Data'!$A$1:$BT$34,MATCH($A17,'[16]Raw Data'!$A$1:$A$34,0),MATCH(BTP$1,'[16]Raw Data'!$A$1:$BT$1,0))</f>
        <v>94</v>
      </c>
      <c r="BTQ17" s="116">
        <f>INDEX('[16]Raw Data'!$A$1:$BT$34,MATCH($A17,'[16]Raw Data'!$A$1:$A$34,0),MATCH(BTQ$1,'[16]Raw Data'!$A$1:$BT$1,0))</f>
        <v>84</v>
      </c>
      <c r="BTR17" s="116">
        <f>INDEX('[16]Raw Data'!$A$1:$BT$34,MATCH($A17,'[16]Raw Data'!$A$1:$A$34,0),MATCH(BTR$1,'[16]Raw Data'!$A$1:$BT$1,0))</f>
        <v>83</v>
      </c>
      <c r="BTS17" s="116">
        <f>INDEX('[16]Raw Data'!$A$1:$BT$34,MATCH($A17,'[16]Raw Data'!$A$1:$A$34,0),MATCH(BTS$1,'[16]Raw Data'!$A$1:$BT$1,0))</f>
        <v>78</v>
      </c>
      <c r="BTT17" s="116">
        <f>INDEX('[14]1718 Collected Indicators'!$A$3:$CH$36,MATCH($A17,'[14]1718 Collected Indicators'!$A$3:$A$36,0),MATCH(BTT$1,'[14]1718 Collected Indicators'!$A$3:$CH$3,0))</f>
        <v>85</v>
      </c>
      <c r="BTU17" s="136">
        <f>INDEX('[15]1819 Collected Indicators'!$A$3:$CV$36,MATCH($A17,'[15]1819 Collected Indicators'!$A$3:$A$36,0),MATCH(BTU$1,'[15]1819 Collected Indicators'!$A$3:$CV$3,0))</f>
        <v>89.3</v>
      </c>
      <c r="BTV17" s="120">
        <f>INDEX('[11]1920 Collected Indicators'!$A$3:$CV$36,MATCH($A17,'[11]1920 Collected Indicators'!$A$3:$A$36,0),MATCH(BTV$1,'[11]1920 Collected Indicators'!$A$3:$CV$3,0))</f>
        <v>90</v>
      </c>
      <c r="BTW17" s="115">
        <f>INDEX('[16]Raw Data'!$A$1:$BT$34,MATCH($A17,'[16]Raw Data'!$A$1:$A$34,0),MATCH(BTW$1,'[16]Raw Data'!$A$1:$BT$1,0))</f>
        <v>81.3</v>
      </c>
      <c r="BTX17" s="116">
        <f>INDEX('[16]Raw Data'!$A$1:$BT$34,MATCH($A17,'[16]Raw Data'!$A$1:$A$34,0),MATCH(BTX$1,'[16]Raw Data'!$A$1:$BT$1,0))</f>
        <v>85</v>
      </c>
      <c r="BTY17" s="116">
        <f>INDEX('[16]Raw Data'!$A$1:$BT$34,MATCH($A17,'[16]Raw Data'!$A$1:$A$34,0),MATCH(BTY$1,'[16]Raw Data'!$A$1:$BT$1,0))</f>
        <v>85</v>
      </c>
      <c r="BTZ17" s="116">
        <f>INDEX('[16]Raw Data'!$A$1:$BT$34,MATCH($A17,'[16]Raw Data'!$A$1:$A$34,0),MATCH(BTZ$1,'[16]Raw Data'!$A$1:$BT$1,0))</f>
        <v>68</v>
      </c>
      <c r="BUA17" s="116">
        <f>INDEX('[16]Raw Data'!$A$1:$BT$34,MATCH($A17,'[16]Raw Data'!$A$1:$A$34,0),MATCH(BUA$1,'[16]Raw Data'!$A$1:$BT$1,0))</f>
        <v>71</v>
      </c>
      <c r="BUB17" s="116">
        <f>INDEX('[16]Raw Data'!$A$1:$BT$34,MATCH($A17,'[16]Raw Data'!$A$1:$A$34,0),MATCH(BUB$1,'[16]Raw Data'!$A$1:$BT$1,0))</f>
        <v>67</v>
      </c>
      <c r="BUC17" s="116">
        <f>INDEX('[14]1718 Collected Indicators'!$A$3:$CH$36,MATCH($A17,'[14]1718 Collected Indicators'!$A$3:$A$36,0),MATCH(BUC$1,'[14]1718 Collected Indicators'!$A$3:$CH$3,0))</f>
        <v>68</v>
      </c>
      <c r="BUD17" s="136">
        <f>INDEX('[15]1819 Collected Indicators'!$A$3:$CV$36,MATCH($A17,'[15]1819 Collected Indicators'!$A$3:$A$36,0),MATCH(BUD$1,'[15]1819 Collected Indicators'!$A$3:$CV$3,0))</f>
        <v>73.900000000000006</v>
      </c>
      <c r="BUE17" s="120">
        <f>INDEX('[11]1920 Collected Indicators'!$A$3:$CV$36,MATCH($A17,'[11]1920 Collected Indicators'!$A$3:$A$36,0),MATCH(BUE$1,'[11]1920 Collected Indicators'!$A$3:$CV$3,0))</f>
        <v>72</v>
      </c>
      <c r="BUF17" s="115">
        <f>INDEX('[16]Raw Data'!$A$1:$BT$34,MATCH($A17,'[16]Raw Data'!$A$1:$A$34,0),MATCH(BUF$1,'[16]Raw Data'!$A$1:$BT$1,0))</f>
        <v>77.5</v>
      </c>
      <c r="BUG17" s="116">
        <f>INDEX('[16]Raw Data'!$A$1:$BT$34,MATCH($A17,'[16]Raw Data'!$A$1:$A$34,0),MATCH(BUG$1,'[16]Raw Data'!$A$1:$BT$1,0))</f>
        <v>75</v>
      </c>
      <c r="BUH17" s="116">
        <f>INDEX('[16]Raw Data'!$A$1:$BT$34,MATCH($A17,'[16]Raw Data'!$A$1:$A$34,0),MATCH(BUH$1,'[16]Raw Data'!$A$1:$BT$1,0))</f>
        <v>78</v>
      </c>
      <c r="BUI17" s="116">
        <f>INDEX('[16]Raw Data'!$A$1:$BT$34,MATCH($A17,'[16]Raw Data'!$A$1:$A$34,0),MATCH(BUI$1,'[16]Raw Data'!$A$1:$BT$1,0))</f>
        <v>79</v>
      </c>
      <c r="BUJ17" s="116">
        <f>INDEX('[16]Raw Data'!$A$1:$BT$34,MATCH($A17,'[16]Raw Data'!$A$1:$A$34,0),MATCH(BUJ$1,'[16]Raw Data'!$A$1:$BT$1,0))</f>
        <v>76</v>
      </c>
      <c r="BUK17" s="116">
        <f>INDEX('[16]Raw Data'!$A$1:$BT$34,MATCH($A17,'[16]Raw Data'!$A$1:$A$34,0),MATCH(BUK$1,'[16]Raw Data'!$A$1:$BT$1,0))</f>
        <v>74</v>
      </c>
      <c r="BUL17" s="116">
        <f>INDEX('[14]1718 Collected Indicators'!$A$3:$CH$36,MATCH($A17,'[14]1718 Collected Indicators'!$A$3:$A$36,0),MATCH(BUL$1,'[14]1718 Collected Indicators'!$A$3:$CH$3,0))</f>
        <v>71</v>
      </c>
      <c r="BUM17" s="136">
        <f>INDEX('[15]1819 Collected Indicators'!$A$3:$CV$36,MATCH($A17,'[15]1819 Collected Indicators'!$A$3:$A$36,0),MATCH(BUM$1,'[15]1819 Collected Indicators'!$A$3:$CV$3,0))</f>
        <v>73.2</v>
      </c>
      <c r="BUN17" s="120">
        <f>INDEX('[11]1920 Collected Indicators'!$A$3:$CV$36,MATCH($A17,'[11]1920 Collected Indicators'!$A$3:$A$36,0),MATCH(BUN$1,'[11]1920 Collected Indicators'!$A$3:$CV$3,0))</f>
        <v>66</v>
      </c>
      <c r="BUO17" s="115">
        <f>INDEX('[16]Raw Data'!$A$1:$BT$34,MATCH($A17,'[16]Raw Data'!$A$1:$A$34,0),MATCH(BUO$1,'[16]Raw Data'!$A$1:$BT$1,0))</f>
        <v>70.2</v>
      </c>
      <c r="BUP17" s="116">
        <f>INDEX('[16]Raw Data'!$A$1:$BT$34,MATCH($A17,'[16]Raw Data'!$A$1:$A$34,0),MATCH(BUP$1,'[16]Raw Data'!$A$1:$BT$1,0))</f>
        <v>70</v>
      </c>
      <c r="BUQ17" s="116">
        <f>INDEX('[16]Raw Data'!$A$1:$BT$34,MATCH($A17,'[16]Raw Data'!$A$1:$A$34,0),MATCH(BUQ$1,'[16]Raw Data'!$A$1:$BT$1,0))</f>
        <v>67</v>
      </c>
      <c r="BUR17" s="116">
        <f>INDEX('[16]Raw Data'!$A$1:$BT$34,MATCH($A17,'[16]Raw Data'!$A$1:$A$34,0),MATCH(BUR$1,'[16]Raw Data'!$A$1:$BT$1,0))</f>
        <v>59</v>
      </c>
      <c r="BUS17" s="116">
        <f>INDEX('[16]Raw Data'!$A$1:$BT$34,MATCH($A17,'[16]Raw Data'!$A$1:$A$34,0),MATCH(BUS$1,'[16]Raw Data'!$A$1:$BT$1,0))</f>
        <v>62</v>
      </c>
      <c r="BUT17" s="116">
        <f>INDEX('[16]Raw Data'!$A$1:$BT$34,MATCH($A17,'[16]Raw Data'!$A$1:$A$34,0),MATCH(BUT$1,'[16]Raw Data'!$A$1:$BT$1,0))</f>
        <v>60</v>
      </c>
      <c r="BUU17" s="116">
        <f>INDEX('[14]1718 Collected Indicators'!$A$3:$CH$36,MATCH($A17,'[14]1718 Collected Indicators'!$A$3:$A$36,0),MATCH(BUU$1,'[14]1718 Collected Indicators'!$A$3:$CH$3,0))</f>
        <v>56</v>
      </c>
      <c r="BUV17" s="116">
        <f>INDEX('[15]1819 Collected Indicators'!$A$3:$CV$36,MATCH($A17,'[15]1819 Collected Indicators'!$A$3:$A$36,0),MATCH(BUV$1,'[15]1819 Collected Indicators'!$A$3:$CV$3,0))</f>
        <v>57.4</v>
      </c>
      <c r="BUW17" s="126">
        <f>INDEX('[11]1920 Collected Indicators'!$A$3:$CV$36,MATCH($A17,'[11]1920 Collected Indicators'!$A$3:$A$36,0),MATCH(BUW$1,'[11]1920 Collected Indicators'!$A$3:$CV$3,0))</f>
        <v>50</v>
      </c>
    </row>
    <row r="18" spans="1:1921" ht="15.75" thickBot="1">
      <c r="A18" s="118" t="s">
        <v>1871</v>
      </c>
      <c r="B18" s="119">
        <f t="shared" si="152"/>
        <v>5150.4274540714241</v>
      </c>
      <c r="C18" s="87">
        <v>84946</v>
      </c>
      <c r="D18" s="87">
        <v>16493</v>
      </c>
      <c r="E18" s="88">
        <f t="shared" si="11"/>
        <v>5251.1340954454727</v>
      </c>
      <c r="F18" s="87">
        <v>86817</v>
      </c>
      <c r="G18" s="87">
        <v>16533</v>
      </c>
      <c r="H18" s="88">
        <f t="shared" si="12"/>
        <v>5113.733776033806</v>
      </c>
      <c r="I18" s="87">
        <v>84709</v>
      </c>
      <c r="J18" s="87">
        <v>16565</v>
      </c>
      <c r="K18" s="88">
        <f t="shared" si="13"/>
        <v>5240.7231208372978</v>
      </c>
      <c r="L18" s="87">
        <v>88128</v>
      </c>
      <c r="M18" s="87">
        <v>16816</v>
      </c>
      <c r="N18" s="88">
        <f t="shared" si="14"/>
        <v>4980.8890979654234</v>
      </c>
      <c r="O18" s="87">
        <v>84705</v>
      </c>
      <c r="P18" s="87">
        <v>17006</v>
      </c>
      <c r="Q18" s="88">
        <f t="shared" si="15"/>
        <v>5013.2082029892254</v>
      </c>
      <c r="R18" s="87">
        <v>86538</v>
      </c>
      <c r="S18" s="87">
        <v>17262</v>
      </c>
      <c r="T18" s="88">
        <f t="shared" si="16"/>
        <v>4883.551003969852</v>
      </c>
      <c r="U18" s="87">
        <f>INDEX('[2]All Previous Years'!$A$1:$EX$34,MATCH($A18,'[2]All Previous Years'!$A$1:$A$34,0),MATCH(U$1,'[2]All Previous Years'!$A$1:$EX$1,0))</f>
        <v>84881</v>
      </c>
      <c r="V18" s="87">
        <f>INDEX('[3]Raw data 16-17'!$B$2:$MA$34,MATCH($A18,'[3]Raw data 16-17'!$A$2:$A$34,0),MATCH(V$1,'[3]Raw data 16-17'!$B$1:$MA$1,0))</f>
        <v>17381</v>
      </c>
      <c r="W18" s="88">
        <f t="shared" si="17"/>
        <v>5174.3298318121815</v>
      </c>
      <c r="X18" s="32">
        <f>INDEX([4]Sheet1!$A$1:$CJ$34, MATCH($A18, [4]Sheet1!$A$1:$A$34, 0), MATCH(X$1, [4]Sheet1!$A$1:$CJ$1, 0))</f>
        <v>90142</v>
      </c>
      <c r="Y18" s="32">
        <f>INDEX('[5]Finance Indicators'!$A$2:$BO$35,MATCH($A18,'[5]Finance Indicators'!$A$2:$A$35,0),MATCH(Y$1,'[5]Finance Indicators'!$A$2:$BO$2,0))</f>
        <v>17421</v>
      </c>
      <c r="Z18" s="132">
        <f>INDEX('[6]Finance Indicators'!$B$3:$BO$35,MATCH($A18,'[6]Finance Indicators'!$A$3:$A$35,0),MATCH(Z$1,'[6]Finance Indicators'!$B$2:$BO$2,0))</f>
        <v>5292.351144158165</v>
      </c>
      <c r="AA18" s="132">
        <f>INDEX('[6]Finance Indicators'!$B$3:$BO$35,MATCH($A18,'[6]Finance Indicators'!$A$3:$A$35,0),MATCH(AA$1,'[6]Finance Indicators'!$B$2:$BO$2,0))</f>
        <v>91817</v>
      </c>
      <c r="AB18" s="132">
        <f>INDEX('[6]Finance Indicators'!$B$3:$BO$35,MATCH($A18,'[6]Finance Indicators'!$A$3:$A$35,0),MATCH(AB$1,'[6]Finance Indicators'!$B$2:$BO$2,0))</f>
        <v>17349</v>
      </c>
      <c r="AC18" s="132">
        <f t="array" ref="AC18">INDEX('[7]Finance Indicators'!$A$2:$BO$35,MATCH($A18,'[7]Finance Indicators'!$A$2:$A$35,0),MATCH(AC$1,'[7]Finance Indicators'!$A$2:$BO$2,0))</f>
        <v>5501.8785041327092</v>
      </c>
      <c r="AD18" s="132">
        <f t="array" ref="AD18">INDEX('[7]Finance Indicators'!$A$2:$BO$35,MATCH($A18,'[7]Finance Indicators'!$A$2:$A$35,0),MATCH(AD$1,'[7]Finance Indicators'!$A$2:$BO$2,0))</f>
        <v>95188</v>
      </c>
      <c r="AE18" s="238">
        <f t="array" ref="AE18">INDEX('[7]Finance Indicators'!$A$2:$BO$35,MATCH($A18,'[7]Finance Indicators'!$A$2:$A$35,0),MATCH(AE$1,'[7]Finance Indicators'!$A$2:$BO$2,0))</f>
        <v>17301</v>
      </c>
      <c r="AF18" s="119">
        <f>(B18*100)/Deflators!$B$2</f>
        <v>6067.3245779541439</v>
      </c>
      <c r="AG18" s="88">
        <f>(E18*100)/Deflators!$B$3</f>
        <v>6093.5719394702155</v>
      </c>
      <c r="AH18" s="88">
        <f>(H18*100)/Deflators!$B$4</f>
        <v>5815.2292407697969</v>
      </c>
      <c r="AI18" s="88">
        <f>(K18*100)/Deflators!$B$5</f>
        <v>5854.0538010910577</v>
      </c>
      <c r="AJ18" s="88">
        <f>(N18*100)/Deflators!$B$6</f>
        <v>5488.135510675078</v>
      </c>
      <c r="AK18" s="88">
        <f>(Q18*100)/Deflators!$B$7</f>
        <v>5479.0388232624073</v>
      </c>
      <c r="AL18" s="122">
        <f>(T18*100)/Deflators!$B$8</f>
        <v>5208.4321689396293</v>
      </c>
      <c r="AM18" s="122">
        <f>(W18*100)/Deflators!$B$9</f>
        <v>5423.0669312126456</v>
      </c>
      <c r="AN18" s="122">
        <f>(Z18*100)/Deflators!$B$10</f>
        <v>5421.6507371764001</v>
      </c>
      <c r="AO18" s="241">
        <f>(AC18*100)/Deflators!$B$11</f>
        <v>5501.8785041327092</v>
      </c>
      <c r="AP18" s="119">
        <f t="shared" si="18"/>
        <v>6775.6366607653545</v>
      </c>
      <c r="AQ18" s="87">
        <v>99507</v>
      </c>
      <c r="AR18" s="87">
        <v>14686</v>
      </c>
      <c r="AS18" s="88">
        <f t="shared" si="19"/>
        <v>7211.0632981676845</v>
      </c>
      <c r="AT18" s="87">
        <v>103897</v>
      </c>
      <c r="AU18" s="87">
        <v>14408</v>
      </c>
      <c r="AV18" s="88">
        <f t="shared" si="20"/>
        <v>7143.1485649971855</v>
      </c>
      <c r="AW18" s="87">
        <v>101547</v>
      </c>
      <c r="AX18" s="87">
        <v>14216</v>
      </c>
      <c r="AY18" s="88">
        <f t="shared" si="21"/>
        <v>7456.9360848380629</v>
      </c>
      <c r="AZ18" s="87">
        <v>104069</v>
      </c>
      <c r="BA18" s="87">
        <v>13956</v>
      </c>
      <c r="BB18" s="88">
        <f t="shared" si="22"/>
        <v>6955.9103559396517</v>
      </c>
      <c r="BC18" s="87">
        <v>94976</v>
      </c>
      <c r="BD18" s="87">
        <v>13654</v>
      </c>
      <c r="BE18" s="88">
        <f t="shared" si="23"/>
        <v>7102.7632561613145</v>
      </c>
      <c r="BF18" s="87">
        <v>95106</v>
      </c>
      <c r="BG18" s="87">
        <v>13390</v>
      </c>
      <c r="BH18" s="88">
        <f t="shared" si="24"/>
        <v>6922.6962585289039</v>
      </c>
      <c r="BI18" s="87">
        <f>INDEX('[2]All Previous Years'!$A$1:$EX$34,MATCH($A18,'[2]All Previous Years'!$A$1:$A$34,0),MATCH(BI$1,'[2]All Previous Years'!$A$1:$EX$1,0))</f>
        <v>92328</v>
      </c>
      <c r="BJ18" s="87">
        <f>INDEX('[3]Raw data 16-17'!$B$2:$MA$34,MATCH($A18,'[3]Raw data 16-17'!$A$2:$A$34,0),MATCH(BJ$1,'[3]Raw data 16-17'!$B$1:$MA$1,0))</f>
        <v>13337</v>
      </c>
      <c r="BK18" s="88">
        <f t="shared" si="0"/>
        <v>7000.5273069679852</v>
      </c>
      <c r="BL18" s="32">
        <f>INDEX([4]Sheet1!$A$1:$CJ$34, MATCH($A18, [4]Sheet1!$A$1:$A$34, 0), MATCH(BL$1, [4]Sheet1!$A$1:$CJ$1, 0))</f>
        <v>92932</v>
      </c>
      <c r="BM18" s="32">
        <f>INDEX('[5]Finance Indicators'!$A$2:$BO$35,MATCH($A18,'[5]Finance Indicators'!$A$2:$A$35,0),MATCH(BM$1,'[5]Finance Indicators'!$A$2:$BO$2,0))</f>
        <v>13275</v>
      </c>
      <c r="BN18" s="132">
        <f>INDEX('[6]Finance Indicators'!$B$3:$BO$35,MATCH($A18,'[6]Finance Indicators'!$A$3:$A$35,0),MATCH(BN$1,'[6]Finance Indicators'!$B$2:$BO$2,0))</f>
        <v>7103.8441205347026</v>
      </c>
      <c r="BO18" s="132">
        <f>INDEX('[6]Finance Indicators'!$B$3:$BO$35,MATCH($A18,'[6]Finance Indicators'!$A$3:$A$35,0),MATCH(BO$1,'[6]Finance Indicators'!$B$2:$BO$2,0))</f>
        <v>94062</v>
      </c>
      <c r="BP18" s="132">
        <f>INDEX('[6]Finance Indicators'!$B$3:$BO$35,MATCH($A18,'[6]Finance Indicators'!$A$3:$A$35,0),MATCH(BP$1,'[6]Finance Indicators'!$B$2:$BO$2,0))</f>
        <v>13241</v>
      </c>
      <c r="BQ18" s="238">
        <f t="array" ref="BQ18">INDEX('[7]Finance Indicators'!$A$2:$BO$35,MATCH($A18,'[7]Finance Indicators'!$A$2:$A$35,0),MATCH(BQ$1,'[7]Finance Indicators'!$A$2:$BO$2,0))</f>
        <v>7280.8639692284933</v>
      </c>
      <c r="BR18" s="238">
        <f t="array" ref="BR18">INDEX('[7]Finance Indicators'!$A$2:$BO$35,MATCH($A18,'[7]Finance Indicators'!$A$2:$A$35,0),MATCH(BR$1,'[7]Finance Indicators'!$A$2:$BO$2,0))</f>
        <v>98430</v>
      </c>
      <c r="BS18" s="238">
        <f t="array" ref="BS18">INDEX('[7]Finance Indicators'!$A$2:$BO$35,MATCH($A18,'[7]Finance Indicators'!$A$2:$A$35,0),MATCH(BS$1,'[7]Finance Indicators'!$A$2:$BO$2,0))</f>
        <v>13519</v>
      </c>
      <c r="BT18" s="119">
        <f>(AP18*100)/Deflators!$B$2</f>
        <v>7981.8592164910988</v>
      </c>
      <c r="BU18" s="137">
        <f>(AS18*100)/Deflators!$B$3</f>
        <v>8367.9319874101311</v>
      </c>
      <c r="BV18" s="137">
        <f>(AV18*100)/Deflators!$B$4</f>
        <v>8123.0365571654738</v>
      </c>
      <c r="BW18" s="137">
        <f>(AY18*100)/Deflators!$B$5</f>
        <v>8329.6339122309801</v>
      </c>
      <c r="BX18" s="137">
        <f>(BB18*100)/Deflators!$B$6</f>
        <v>7664.290025870785</v>
      </c>
      <c r="BY18" s="137">
        <f>(BE18*100)/Deflators!$B$7</f>
        <v>7762.7567133048497</v>
      </c>
      <c r="BZ18" s="137">
        <f>(BH18*100)/Deflators!$B$8</f>
        <v>7383.2327868408911</v>
      </c>
      <c r="CA18" s="137">
        <f>(BK18*100)/Deflators!$B$9</f>
        <v>7337.0522122616858</v>
      </c>
      <c r="CB18" s="137">
        <f>(BN18*100)/Deflators!$B$10</f>
        <v>7277.4010385528909</v>
      </c>
      <c r="CC18" s="245">
        <f>(BQ18*100)/Deflators!$B$11</f>
        <v>7280.8639692284933</v>
      </c>
      <c r="CD18" s="119">
        <f t="shared" si="153"/>
        <v>2214.8235294117644</v>
      </c>
      <c r="CE18" s="87">
        <v>9413</v>
      </c>
      <c r="CF18" s="87">
        <v>4250</v>
      </c>
      <c r="CG18" s="88">
        <f t="shared" si="25"/>
        <v>2375.656324582339</v>
      </c>
      <c r="CH18" s="87">
        <v>9954</v>
      </c>
      <c r="CI18" s="87">
        <v>4190</v>
      </c>
      <c r="CJ18" s="88">
        <f t="shared" si="26"/>
        <v>2296.2085308056871</v>
      </c>
      <c r="CK18" s="87">
        <v>9690</v>
      </c>
      <c r="CL18" s="87">
        <v>4220</v>
      </c>
      <c r="CM18" s="88">
        <f t="shared" si="27"/>
        <v>2259.6659803248685</v>
      </c>
      <c r="CN18" s="87">
        <v>9877</v>
      </c>
      <c r="CO18" s="87">
        <v>4371</v>
      </c>
      <c r="CP18" s="88">
        <f t="shared" si="28"/>
        <v>2864.6562123039807</v>
      </c>
      <c r="CQ18" s="87">
        <v>11874</v>
      </c>
      <c r="CR18" s="87">
        <v>4145</v>
      </c>
      <c r="CS18" s="88">
        <f t="shared" si="29"/>
        <v>3679.8687602531054</v>
      </c>
      <c r="CT18" s="87">
        <v>15702</v>
      </c>
      <c r="CU18" s="87">
        <v>4267</v>
      </c>
      <c r="CV18" s="88">
        <f t="shared" si="30"/>
        <v>4028.2526115859446</v>
      </c>
      <c r="CW18" s="87">
        <f>INDEX('[2]All Previous Years'!$A$1:$EX$34,MATCH($A18,'[2]All Previous Years'!$A$1:$A$34,0),MATCH(CW$1,'[2]All Previous Years'!$A$1:$EX$1,0))</f>
        <v>16967</v>
      </c>
      <c r="CX18" s="87">
        <f>INDEX('[3]Raw data 16-17'!$B$2:$XA$34,MATCH($A18,'[3]Raw data 16-17'!$A$2:$A$34,0),MATCH(CX$1,'[3]Raw data 16-17'!$B$1:$GU$1,0))</f>
        <v>4212</v>
      </c>
      <c r="CY18" s="88">
        <f t="shared" si="31"/>
        <v>4567.6209279368213</v>
      </c>
      <c r="CZ18" s="32">
        <f>INDEX([4]Sheet1!$A$1:$CJ$34, MATCH($A18, [4]Sheet1!$A$1:$A$34, 0), MATCH(CZ$1, [4]Sheet1!$A$1:$CJ$1, 0))</f>
        <v>18508</v>
      </c>
      <c r="DA18" s="32">
        <f>INDEX('[5]Finance Indicators'!$A$2:$BO$35,MATCH($A18,'[5]Finance Indicators'!$A$2:$A$35,0),MATCH(DA$1,'[5]Finance Indicators'!$A$2:$BO$2,0))</f>
        <v>4052</v>
      </c>
      <c r="DB18" s="132">
        <f>INDEX('[6]Finance Indicators'!$B$3:$BO$35,MATCH($A18,'[6]Finance Indicators'!$A$3:$A$35,0),MATCH(DB$1,'[6]Finance Indicators'!$B$2:$BO$2,0))</f>
        <v>4778.4117926771278</v>
      </c>
      <c r="DC18" s="132">
        <f>INDEX('[6]Finance Indicators'!$B$3:$BO$35,MATCH($A18,'[6]Finance Indicators'!$A$3:$A$35,0),MATCH(DC$1,'[6]Finance Indicators'!$B$2:$BO$2,0))</f>
        <v>20098</v>
      </c>
      <c r="DD18" s="132">
        <f>INDEX('[6]Finance Indicators'!$B$3:$BO$35,MATCH($A18,'[6]Finance Indicators'!$A$3:$A$35,0),MATCH(DD$1,'[6]Finance Indicators'!$B$2:$BO$2,0))</f>
        <v>4206</v>
      </c>
      <c r="DE18" s="132">
        <f t="array" ref="DE18">INDEX('[7]Finance Indicators'!$A$2:$BO$35,MATCH($A18,'[7]Finance Indicators'!$A$2:$A$35,0),MATCH(DE$1,'[7]Finance Indicators'!$A$2:$BO$2,0))</f>
        <v>6014.0140140140147</v>
      </c>
      <c r="DF18" s="132">
        <f t="array" ref="DF18">INDEX('[7]Finance Indicators'!$A$2:$BO$35,MATCH($A18,'[7]Finance Indicators'!$A$2:$A$35,0),MATCH(DF$1,'[7]Finance Indicators'!$A$2:$BO$2,0))</f>
        <v>24032</v>
      </c>
      <c r="DG18" s="132">
        <f t="array" ref="DG18">INDEX('[7]Finance Indicators'!$A$2:$BO$35,MATCH($A18,'[7]Finance Indicators'!$A$2:$A$35,0),MATCH(DG$1,'[7]Finance Indicators'!$A$2:$BO$2,0))</f>
        <v>3996</v>
      </c>
      <c r="DH18" s="127">
        <f>(CD18*100)/Deflators!$B$2</f>
        <v>2609.1141668655737</v>
      </c>
      <c r="DI18" s="122">
        <f>(CG18*100)/Deflators!$B$3</f>
        <v>2756.7821453761248</v>
      </c>
      <c r="DJ18" s="122">
        <f>(CJ18*100)/Deflators!$B$4</f>
        <v>2611.1994828175843</v>
      </c>
      <c r="DK18" s="122">
        <f>(CM18*100)/Deflators!$B$5</f>
        <v>2524.1185073718434</v>
      </c>
      <c r="DL18" s="122">
        <f>(CP18*100)/Deflators!$B$6</f>
        <v>3156.3885835248484</v>
      </c>
      <c r="DM18" s="122">
        <f>(CS18*100)/Deflators!$B$7</f>
        <v>4021.8045980845536</v>
      </c>
      <c r="DN18" s="122">
        <f>(CV18*100)/Deflators!$B$8</f>
        <v>4296.2345370702369</v>
      </c>
      <c r="DO18" s="122">
        <f>(CY18*100)/Deflators!$B$9</f>
        <v>4787.1927020032526</v>
      </c>
      <c r="DP18" s="122">
        <f>(DB18*100)/Deflators!$B$10</f>
        <v>4895.1551234269555</v>
      </c>
      <c r="DQ18" s="247">
        <f>(DE18*100)/Deflators!$B$11</f>
        <v>6014.0140140140147</v>
      </c>
      <c r="DR18" s="119">
        <v>55</v>
      </c>
      <c r="DS18" s="122">
        <f>INDEX('[3]5+ Awards at Level 5 &amp; Level 6'!$A$2:$G$35,MATCH($A18,'[3]5+ Awards at Level 5 &amp; Level 6'!$A$2:$A$35,0),MATCH(DS$1,'[3]5+ Awards at Level 5 &amp; Level 6'!$A$2:$G$2,0))</f>
        <v>56</v>
      </c>
      <c r="DT18" s="125">
        <f>INDEX('[8]Breadth and Depth cohort'!$X$1:$AH$36,MATCH($A18,'[8]Breadth and Depth cohort'!$X$1:$X$36,0),MATCH(DT$1,'[8]Breadth and Depth cohort'!$X$1:$AH$1,0))</f>
        <v>56</v>
      </c>
      <c r="DU18" s="125">
        <f>INDEX('[9]Breadth and Depth cohort'!$U$1:$AC$36,MATCH($A18,'[9]Breadth and Depth cohort'!$U$1:$U$36,0),MATCH(DU$1,'[9]Breadth and Depth cohort'!$U$1:$AC$1,0))</f>
        <v>59</v>
      </c>
      <c r="DV18" s="125">
        <f>INDEX([10]Extraction!$G$3:$Q$36,MATCH($A18,[10]Extraction!$Q$3:$Q$36,0),MATCH(DV$1,[10]Extraction!$G$3:$Q$3,0))</f>
        <v>59</v>
      </c>
      <c r="DW18" s="125">
        <f>INDEX([10]Extraction!$G$3:$Q$36,MATCH($A18,[10]Extraction!$Q$3:$Q$36,0),MATCH(DW$1,[10]Extraction!$G$3:$Q$3,0))</f>
        <v>59</v>
      </c>
      <c r="DX18" s="125">
        <f>INDEX([10]Extraction!$G$3:$Q$36,MATCH($A18,[10]Extraction!$Q$3:$Q$36,0),MATCH(DX$1,[10]Extraction!$G$3:$Q$3,0))</f>
        <v>61</v>
      </c>
      <c r="DY18" s="125">
        <f>INDEX([10]Extraction!$G$3:$Q$36,MATCH($A18,[10]Extraction!$Q$3:$Q$36,0),MATCH(DY$1,[10]Extraction!$G$3:$Q$3,0))</f>
        <v>59</v>
      </c>
      <c r="DZ18" s="241">
        <f>INDEX('[11]1920 Collected Indicators'!$A$3:$CV$36,MATCH($A18,'[11]1920 Collected Indicators'!$A$3:$A$36,0),MATCH(DZ$1,'[11]1920 Collected Indicators'!$A$3:$CV$3,0))</f>
        <v>62</v>
      </c>
      <c r="EA18" s="119">
        <v>27</v>
      </c>
      <c r="EB18" s="122">
        <f>INDEX('[3]5+ Awards at Level 5 &amp; Level 6'!$I$2:$M$35,MATCH($A18,'[3]5+ Awards at Level 5 &amp; Level 6'!$A$2:$A$35,0),MATCH(EB$1,'[3]5+ Awards at Level 5 &amp; Level 6'!$I$2:$M$2,0))</f>
        <v>27</v>
      </c>
      <c r="EC18" s="125">
        <f>INDEX('[8]Breadth and Depth cohort'!$X$1:$AH$36,MATCH($A18,'[8]Breadth and Depth cohort'!$X$1:$X$36,0),MATCH(EC$1,'[8]Breadth and Depth cohort'!$X$1:$AH$1,0))</f>
        <v>28</v>
      </c>
      <c r="ED18" s="125">
        <f>INDEX('[9]Breadth and Depth cohort'!$U$1:$AC$36,MATCH($A18,'[9]Breadth and Depth cohort'!$U$1:$U$36,0),MATCH(ED$1,'[9]Breadth and Depth cohort'!$U$1:$AC$1,0))</f>
        <v>30</v>
      </c>
      <c r="EE18" s="125">
        <f>INDEX([10]Extraction!$G$3:$Q$36,MATCH($A18,[10]Extraction!$Q$3:$Q$36,0),MATCH(EE$1,[10]Extraction!$G$3:$Q$3,0))</f>
        <v>30</v>
      </c>
      <c r="EF18" s="125">
        <f>INDEX([10]Extraction!$G$3:$Q$36,MATCH($A18,[10]Extraction!$Q$3:$Q$36,0),MATCH(EF$1,[10]Extraction!$G$3:$Q$3,0))</f>
        <v>31</v>
      </c>
      <c r="EG18" s="125">
        <f>INDEX([10]Extraction!$G$3:$Q$36,MATCH($A18,[10]Extraction!$Q$3:$Q$36,0),MATCH(EG$1,[10]Extraction!$G$3:$Q$3,0))</f>
        <v>32</v>
      </c>
      <c r="EH18" s="120">
        <f>INDEX([10]Extraction!$G$3:$Q$36,MATCH($A18,[10]Extraction!$Q$3:$Q$36,0),MATCH(EH$1,[10]Extraction!$G$3:$Q$3,0))</f>
        <v>30</v>
      </c>
      <c r="EI18" s="126">
        <f>INDEX('[11]1920 Collected Indicators'!$A$3:$CV$36,MATCH($A18,'[11]1920 Collected Indicators'!$A$3:$A$36,0),MATCH(EI$1,'[11]1920 Collected Indicators'!$A$3:$CV$3,0))</f>
        <v>34</v>
      </c>
      <c r="EJ18" s="127">
        <v>27</v>
      </c>
      <c r="EK18" s="122">
        <f>INDEX('[3]Deprived 5+ Awards'!$A$2:$K$35,MATCH($A18,'[3]Deprived 5+ Awards'!$A$2:$A$35,0),MATCH(EK$1,'[3]Deprived 5+ Awards'!$A$2:$K$2,0))</f>
        <v>31</v>
      </c>
      <c r="EL18" s="125">
        <f>INDEX('[12]2014'!$S$1:$U$35,MATCH($A18,'[12]2014'!$S$1:$S$35,0),MATCH(EL$1,'[12]2014'!$S$1:$U$1,0))</f>
        <v>26</v>
      </c>
      <c r="EM18" s="125">
        <f>INDEX('[12]2015'!$S$1:$U$35,MATCH($A18,'[12]2015'!$S$1:$S$35,0),MATCH(EM$1,'[12]2015'!$S$1:$U$1,0))</f>
        <v>37</v>
      </c>
      <c r="EN18" s="125">
        <f>INDEX([13]Extraction!$B$2:$L$35,MATCH($A18,[13]Extraction!$L$2:$L$35,0),MATCH(EN$1,[13]Extraction!$B$2:$L$2,0))</f>
        <v>34</v>
      </c>
      <c r="EO18" s="125">
        <f>INDEX([13]Extraction!$B$2:$L$35,MATCH($A18,[13]Extraction!$L$2:$L$35,0),MATCH(EO$1,[13]Extraction!$B$2:$L$2,0))</f>
        <v>27</v>
      </c>
      <c r="EP18" s="122">
        <f>INDEX([13]Extraction!$B$2:$L$35,MATCH($A18,[13]Extraction!$L$2:$L$35,0),MATCH(EP$1,[13]Extraction!$B$2:$L$2,0))</f>
        <v>31</v>
      </c>
      <c r="EQ18" s="122">
        <f>INDEX([13]Extraction!$B$2:$L$35,MATCH($A18,[13]Extraction!$L$2:$L$35,0),MATCH(EQ$1,[13]Extraction!$B$2:$L$2,0))</f>
        <v>35</v>
      </c>
      <c r="ER18" s="337">
        <f>INDEX('[11]1920 Collected Indicators'!$A$3:$CV$36,MATCH($A18,'[11]1920 Collected Indicators'!$A$3:$A$36,0),MATCH(ER$1,'[11]1920 Collected Indicators'!$A$3:$CV$3,0))</f>
        <v>37</v>
      </c>
      <c r="ES18" s="124">
        <v>7</v>
      </c>
      <c r="ET18" s="122">
        <f>INDEX('[3]Deprived 5+ Awards'!$A$2:$K$35,MATCH($A18,'[3]Deprived 5+ Awards'!$A$2:$A$35,0),MATCH(ET$1,'[3]Deprived 5+ Awards'!$A$2:$K$2,0))</f>
        <v>12</v>
      </c>
      <c r="EU18" s="125">
        <f>INDEX('[12]2014'!$S$1:$U$35,MATCH($A18,'[12]2014'!$S$1:$S$35,0),MATCH(EU$1,'[12]2014'!$S$1:$U$1,0))</f>
        <v>11</v>
      </c>
      <c r="EV18" s="125">
        <f>INDEX('[12]2015'!$S$1:$U$35,MATCH($A18,'[12]2015'!$S$1:$S$35,0),MATCH(EV$1,'[12]2015'!$S$1:$U$1,0))</f>
        <v>13</v>
      </c>
      <c r="EW18" s="125">
        <f>INDEX([13]Extraction!$B$2:$L$35,MATCH($A18,[13]Extraction!$L$2:$L$35,0),MATCH(EW$1,[13]Extraction!$B$2:$L$2,0))</f>
        <v>13</v>
      </c>
      <c r="EX18" s="125">
        <f>INDEX([13]Extraction!$B$2:$L$35,MATCH($A18,[13]Extraction!$L$2:$L$35,0),MATCH(EX$1,[13]Extraction!$B$2:$L$2,0))</f>
        <v>11</v>
      </c>
      <c r="EY18" s="122">
        <f>INDEX([13]Extraction!$B$2:$L$35,MATCH($A18,[13]Extraction!$L$2:$L$35,0),MATCH(EY$1,[13]Extraction!$B$2:$L$2,0))</f>
        <v>9</v>
      </c>
      <c r="EZ18" s="122">
        <f>INDEX([13]Extraction!$B$2:$L$35,MATCH($A18,[13]Extraction!$L$2:$L$35,0),MATCH(EZ$1,[13]Extraction!$B$2:$L$2,0))</f>
        <v>12</v>
      </c>
      <c r="FA18" s="340">
        <f>INDEX('[11]1920 Collected Indicators'!$A$3:$CV$36,MATCH($A18,'[11]1920 Collected Indicators'!$A$3:$A$36,0),MATCH(FA$1,'[11]1920 Collected Indicators'!$A$3:$CV$3,0))</f>
        <v>15</v>
      </c>
      <c r="FB18" s="119">
        <v>2305.7963163596969</v>
      </c>
      <c r="FC18" s="87">
        <v>8513</v>
      </c>
      <c r="FD18" s="87">
        <v>71</v>
      </c>
      <c r="FE18" s="88">
        <v>3072.2891566265057</v>
      </c>
      <c r="FF18" s="87">
        <v>13260</v>
      </c>
      <c r="FG18" s="87">
        <v>83</v>
      </c>
      <c r="FH18" s="88">
        <v>3581.2246963562752</v>
      </c>
      <c r="FI18" s="87">
        <v>14153</v>
      </c>
      <c r="FJ18" s="87">
        <v>76</v>
      </c>
      <c r="FK18" s="88">
        <v>2944.7391688770999</v>
      </c>
      <c r="FL18" s="87">
        <v>13322</v>
      </c>
      <c r="FM18" s="87">
        <v>87</v>
      </c>
      <c r="FN18" s="88">
        <v>3191.3461538461538</v>
      </c>
      <c r="FO18" s="39">
        <v>13276</v>
      </c>
      <c r="FP18" s="39">
        <v>80</v>
      </c>
      <c r="FQ18" s="88">
        <v>3746.8387776606955</v>
      </c>
      <c r="FR18" s="87">
        <v>14223</v>
      </c>
      <c r="FS18" s="87">
        <v>73</v>
      </c>
      <c r="FT18" s="88">
        <f t="shared" ref="FT18:FT34" si="159">((FU18*1000)/FV18)/52</f>
        <v>3009.5022624434391</v>
      </c>
      <c r="FU18" s="87">
        <f>INDEX('[2]All Previous Years'!$A$1:$EX$34,MATCH($A18,'[2]All Previous Years'!$A$1:$A$34,0),MATCH(FU$1,'[2]All Previous Years'!$A$1:$EX$1,0))</f>
        <v>13302</v>
      </c>
      <c r="FV18" s="88">
        <f>INDEX('[3]Raw data 16-17'!$B$2:$XA$34,MATCH($A18,'[3]Raw data 16-17'!$A$2:$A$34,0),MATCH(FV$1,'[3]Raw data 16-17'!$B$1:$GU$1,0))</f>
        <v>85</v>
      </c>
      <c r="FW18" s="88">
        <f t="shared" si="33"/>
        <v>3379.2486583184259</v>
      </c>
      <c r="FX18" s="39">
        <f>INDEX([4]Sheet1!$A$1:$CJ$34, MATCH($A18, [4]Sheet1!$A$1:$A$34, 0), MATCH(FX$1, [4]Sheet1!$A$1:$CJ$1, 0))</f>
        <v>15112</v>
      </c>
      <c r="FY18" s="39">
        <f>INDEX('[5]Finance Indicators'!$A$2:$BO$35,MATCH($A18,'[5]Finance Indicators'!$A$2:$A$35,0),MATCH(FY$1,'[5]Finance Indicators'!$A$2:$BO$2,0))</f>
        <v>86</v>
      </c>
      <c r="FZ18" s="132">
        <f>INDEX('[6]Finance Indicators'!$B$3:$BO$35,MATCH($A18,'[6]Finance Indicators'!$A$3:$A$35,0),MATCH(FZ$1,'[6]Finance Indicators'!$B$2:$BO$2,0))</f>
        <v>4660.9686609686605</v>
      </c>
      <c r="GA18" s="132">
        <f>INDEX('[6]Finance Indicators'!$B$3:$BO$35,MATCH($A18,'[6]Finance Indicators'!$A$3:$A$35,0),MATCH(GA$1,'[6]Finance Indicators'!$B$2:$BO$2,0))</f>
        <v>19632</v>
      </c>
      <c r="GB18" s="132">
        <f>INDEX('[6]Finance Indicators'!$B$3:$BO$35,MATCH($A18,'[6]Finance Indicators'!$A$3:$A$35,0),MATCH(GB$1,'[6]Finance Indicators'!$B$2:$BO$2,0))</f>
        <v>81</v>
      </c>
      <c r="GC18" s="132" t="str">
        <f t="array" ref="GC18">INDEX('[7]Finance Indicators'!$A$2:$BO$35,MATCH($A18,'[7]Finance Indicators'!$A$2:$A$35,0),MATCH(GC$1,'[7]Finance Indicators'!$A$2:$BO$2,0))</f>
        <v>dna</v>
      </c>
      <c r="GD18" s="132">
        <f t="array" ref="GD18">INDEX('[7]Finance Indicators'!$A$2:$BO$35,MATCH($A18,'[7]Finance Indicators'!$A$2:$A$35,0),MATCH(GD$1,'[7]Finance Indicators'!$A$2:$BO$2,0))</f>
        <v>18661</v>
      </c>
      <c r="GE18" s="238" t="str">
        <f t="array" ref="GE18">INDEX('[7]Finance Indicators'!$A$2:$BO$35,MATCH($A18,'[7]Finance Indicators'!$A$2:$A$35,0),MATCH(GE$1,'[7]Finance Indicators'!$A$2:$BO$2,0))</f>
        <v>dna</v>
      </c>
      <c r="GF18" s="128">
        <f>(FB18*100)/Deflators!$B$2</f>
        <v>2716.2822477862842</v>
      </c>
      <c r="GG18" s="125">
        <f>(FE18*100)/Deflators!$B$3</f>
        <v>3565.1755705487649</v>
      </c>
      <c r="GH18" s="125">
        <f>(FH18*100)/Deflators!$B$4</f>
        <v>4072.4925238814926</v>
      </c>
      <c r="GI18" s="125">
        <f>(FK18*100)/Deflators!$B$5</f>
        <v>3289.366968509592</v>
      </c>
      <c r="GJ18" s="125">
        <f>(FN18*100)/Deflators!$B$6</f>
        <v>3516.348147750105</v>
      </c>
      <c r="GK18" s="125">
        <f>(FQ18*100)/Deflators!$B$7</f>
        <v>4094.9975137811239</v>
      </c>
      <c r="GL18" s="125">
        <f>(FT18*100)/Deflators!$B$8</f>
        <v>3209.7112088037834</v>
      </c>
      <c r="GM18" s="125">
        <f>(FW18*100)/Deflators!$B$9</f>
        <v>3541.6937549288705</v>
      </c>
      <c r="GN18" s="125">
        <f>IFERROR((FZ18*100)/Deflators!$B$10,"dna")</f>
        <v>4774.8426905857668</v>
      </c>
      <c r="GO18" s="125" t="str">
        <f>IFERROR((GC18*100)/Deflators!$B$11,"dna")</f>
        <v>dna</v>
      </c>
      <c r="GP18" s="121">
        <v>66.314553990610335</v>
      </c>
      <c r="GQ18" s="87">
        <v>1469</v>
      </c>
      <c r="GR18" s="87">
        <v>426</v>
      </c>
      <c r="GS18" s="88">
        <v>160.01451378809867</v>
      </c>
      <c r="GT18" s="87">
        <v>3528</v>
      </c>
      <c r="GU18" s="87">
        <v>424</v>
      </c>
      <c r="GV18" s="88">
        <v>207.85173375846949</v>
      </c>
      <c r="GW18" s="87">
        <v>4172</v>
      </c>
      <c r="GX18" s="87">
        <v>386</v>
      </c>
      <c r="GY18" s="88">
        <v>216.02564102564105</v>
      </c>
      <c r="GZ18" s="87">
        <v>4044</v>
      </c>
      <c r="HA18" s="87">
        <v>360</v>
      </c>
      <c r="HB18" s="88">
        <v>205.61301443654384</v>
      </c>
      <c r="HC18" s="87">
        <v>3817</v>
      </c>
      <c r="HD18" s="87">
        <v>357</v>
      </c>
      <c r="HE18" s="88">
        <v>211.17166212534059</v>
      </c>
      <c r="HF18" s="87">
        <v>4030</v>
      </c>
      <c r="HG18" s="87">
        <v>367</v>
      </c>
      <c r="HH18" s="88">
        <f t="shared" si="34"/>
        <v>159.92154611557595</v>
      </c>
      <c r="HI18" s="87">
        <f>INDEX('[2]All Previous Years'!$A$1:$EX$34,MATCH($A18,'[2]All Previous Years'!$A$1:$A$34,0),MATCH(HI$1,'[2]All Previous Years'!$A$1:$EX$1,0))</f>
        <v>3343</v>
      </c>
      <c r="HJ18" s="32">
        <f>INDEX('[3]Raw data 16-17'!$B$2:$XA$34,MATCH($A18,'[3]Raw data 16-17'!$A$2:$A$34,0),MATCH(HJ$1,'[3]Raw data 16-17'!$B$1:$GU$1,0))</f>
        <v>402</v>
      </c>
      <c r="HK18" s="88">
        <f t="shared" si="35"/>
        <v>196.89484827099506</v>
      </c>
      <c r="HL18" s="32">
        <f>INDEX([4]Sheet1!$A$1:$CJ$34, MATCH($A18, [4]Sheet1!$A$1:$A$34, 0), MATCH(HL$1, [4]Sheet1!$A$1:$CJ$1, 0))</f>
        <v>4464</v>
      </c>
      <c r="HM18" s="32">
        <f>INDEX('[5]Finance Indicators'!$A$2:$BO$35,MATCH($A18,'[5]Finance Indicators'!$A$2:$A$35,0),MATCH(HM$1,'[5]Finance Indicators'!$A$2:$BO$2,0))</f>
        <v>436</v>
      </c>
      <c r="HN18" s="132">
        <f>INDEX('[6]Finance Indicators'!$B$3:$BO$35,MATCH($A18,'[6]Finance Indicators'!$A$3:$A$35,0),MATCH(HN$1,'[6]Finance Indicators'!$B$2:$BO$2,0))</f>
        <v>254.40107156525067</v>
      </c>
      <c r="HO18" s="132">
        <f>INDEX('[6]Finance Indicators'!$B$3:$BO$35,MATCH($A18,'[6]Finance Indicators'!$A$3:$A$35,0),MATCH(HO$1,'[6]Finance Indicators'!$B$2:$BO$2,0))</f>
        <v>5318</v>
      </c>
      <c r="HP18" s="132">
        <f>INDEX('[6]Finance Indicators'!$B$3:$BO$35,MATCH($A18,'[6]Finance Indicators'!$A$3:$A$35,0),MATCH(HP$1,'[6]Finance Indicators'!$B$2:$BO$2,0))</f>
        <v>402</v>
      </c>
      <c r="HQ18" s="132" t="str">
        <f t="array" ref="HQ18">INDEX('[7]Finance Indicators'!$A$2:$BO$35,MATCH($A18,'[7]Finance Indicators'!$A$2:$A$35,0),MATCH(HQ$1,'[7]Finance Indicators'!$A$2:$BO$2,0))</f>
        <v>dna</v>
      </c>
      <c r="HR18" s="238">
        <f t="array" ref="HR18">INDEX('[7]Finance Indicators'!$A$2:$BO$35,MATCH($A18,'[7]Finance Indicators'!$A$2:$A$35,0),MATCH(HR$1,'[7]Finance Indicators'!$A$2:$BO$2,0))</f>
        <v>5378</v>
      </c>
      <c r="HS18" s="238" t="str">
        <f t="array" ref="HS18">INDEX('[7]Finance Indicators'!$A$2:$BO$35,MATCH($A18,'[7]Finance Indicators'!$A$2:$A$35,0),MATCH(HS$1,'[7]Finance Indicators'!$A$2:$BO$2,0))</f>
        <v>dna</v>
      </c>
      <c r="HT18" s="128">
        <f>(GP18*100)/Deflators!$B$2</f>
        <v>78.120103018874119</v>
      </c>
      <c r="HU18" s="125">
        <f>(GS18*100)/Deflators!$B$3</f>
        <v>185.68559351261624</v>
      </c>
      <c r="HV18" s="125">
        <f>(GV18*100)/Deflators!$B$4</f>
        <v>236.3645689890447</v>
      </c>
      <c r="HW18" s="125">
        <f>(GY18*100)/Deflators!$B$5</f>
        <v>241.3074867380592</v>
      </c>
      <c r="HX18" s="125">
        <f>(HB18*100)/Deflators!$B$6</f>
        <v>226.55234111658532</v>
      </c>
      <c r="HY18" s="125">
        <f>(HE18*100)/Deflators!$B$7</f>
        <v>230.79387256800902</v>
      </c>
      <c r="HZ18" s="125">
        <f>(HH18*100)/Deflators!$B$8</f>
        <v>170.56042306465696</v>
      </c>
      <c r="IA18" s="125">
        <f>(HK18*100)/Deflators!$B$9</f>
        <v>206.35985244307537</v>
      </c>
      <c r="IB18" s="125">
        <f>IFERROR((HN18*100)/Deflators!$B$10,"dna")</f>
        <v>260.61644808143274</v>
      </c>
      <c r="IC18" s="125" t="str">
        <f>IFERROR((HQ18*100)/Deflators!$B$11,"dna")</f>
        <v>dna</v>
      </c>
      <c r="ID18" s="121">
        <v>85.714285714285708</v>
      </c>
      <c r="IE18" s="88">
        <v>83.629191321499022</v>
      </c>
      <c r="IF18" s="88">
        <v>83.549783549783555</v>
      </c>
      <c r="IG18" s="88">
        <v>80.536912751677846</v>
      </c>
      <c r="IH18" s="88">
        <v>81.693363844393602</v>
      </c>
      <c r="II18" s="88">
        <v>83.409090909090907</v>
      </c>
      <c r="IJ18" s="88">
        <f>INDEX('[3]Raw data 16-17'!$B$2:$XA$34,MATCH($A18,'[3]Raw data 16-17'!$A$2:$A$34,0),MATCH(IJ$1,'[3]Raw data 16-17'!$B$1:$GU$1,0))</f>
        <v>82.546201232032857</v>
      </c>
      <c r="IK18" s="88">
        <f>INDEX('[14]1718 Collected Indicators'!$A$3:$CH$36,MATCH($A18,'[14]1718 Collected Indicators'!$A$3:$A$36,0),MATCH(IK$1,'[14]1718 Collected Indicators'!$A$3:$CH$3,0))</f>
        <v>83.524904214559399</v>
      </c>
      <c r="IL18" s="120">
        <f>INDEX('[15]1819 Collected Indicators'!$A$3:$CV$36,MATCH($A18,'[15]1819 Collected Indicators'!$A$3:$A$36,0),MATCH(IL$1,'[15]1819 Collected Indicators'!$A$3:$CV$3,0))</f>
        <v>83.229813664596278</v>
      </c>
      <c r="IM18" s="120" t="str">
        <f>INDEX('[11]1920 Collected Indicators'!$A$3:$CV$36,MATCH($A18,'[11]1920 Collected Indicators'!$A$3:$A$36,0),MATCH(IM$1,'[11]1920 Collected Indicators'!$A$3:$CV$3,0))</f>
        <v>dna</v>
      </c>
      <c r="IN18" s="119">
        <v>84.066666666666663</v>
      </c>
      <c r="IO18" s="88">
        <v>83.333333333333329</v>
      </c>
      <c r="IP18" s="88">
        <v>79.333333333333329</v>
      </c>
      <c r="IQ18" s="88">
        <f>INDEX('[16]Raw Data'!$B$2:$BS$34,MATCH($A18,'[16]Raw Data'!$A$2:$A$34,0),MATCH(IQ$1,'[16]Raw Data'!$B$1:$BS$1,0))</f>
        <v>80</v>
      </c>
      <c r="IR18" s="88">
        <f t="shared" si="1"/>
        <v>78.333333333333329</v>
      </c>
      <c r="IS18" s="120">
        <f t="shared" si="1"/>
        <v>75.7</v>
      </c>
      <c r="IT18" s="120">
        <f t="shared" si="1"/>
        <v>73.033333333333331</v>
      </c>
      <c r="IU18" s="119">
        <v>91.2</v>
      </c>
      <c r="IV18" s="88">
        <v>93.4</v>
      </c>
      <c r="IW18" s="88">
        <v>93.7</v>
      </c>
      <c r="IX18" s="88">
        <v>93.8</v>
      </c>
      <c r="IY18" s="88">
        <v>95</v>
      </c>
      <c r="IZ18" s="88">
        <f>INDEX('[3]Raw data 16-17'!$B$2:$BV$34,MATCH($A18,'[3]Raw data 16-17'!$A$2:$A$34,0),MATCH(IZ$1,'[3]Raw data 16-17'!$B$1:$BV$1,0))</f>
        <v>95.5</v>
      </c>
      <c r="JA18" s="88">
        <f>INDEX('[14]1718 Collected Indicators'!$A$3:$CH$36,MATCH($A18,'[14]1718 Collected Indicators'!$A$3:$A$36,0),MATCH(JA$1,'[14]1718 Collected Indicators'!$A$3:$CH$3,0))</f>
        <v>96</v>
      </c>
      <c r="JB18" s="120">
        <f>INDEX('[15]1819 Collected Indicators'!$A$3:$CV$36,MATCH($A18,'[15]1819 Collected Indicators'!$A$3:$A$36,0),MATCH(JB$1,'[15]1819 Collected Indicators'!$A$3:$CV$3,0))</f>
        <v>94.799471132657558</v>
      </c>
      <c r="JC18" s="120" t="str">
        <f>INDEX('[11]1920 Collected Indicators'!$A$3:$CV$36,MATCH($A18,'[11]1920 Collected Indicators'!$A$3:$A$36,0),MATCH(JC$1,'[11]1920 Collected Indicators'!$A$3:$CV$3,0))</f>
        <v>dna</v>
      </c>
      <c r="JD18" s="119">
        <v>789.7</v>
      </c>
      <c r="JE18" s="88">
        <v>832.35</v>
      </c>
      <c r="JF18" s="88">
        <f>INDEX('[17]Cohort Attainment'!$O$40:$BR$75,MATCH($A18,'[17]Cohort Attainment'!$O$40:$O$75,0),MATCH(JF$1,'[17]Cohort Attainment'!$O$40:$BR$40,0))</f>
        <v>826.56</v>
      </c>
      <c r="JG18" s="88">
        <f>INDEX('[18]Cohort Attainment'!$Q$40:$AQ$72,MATCH($A18,'[18]Cohort Attainment'!$O$40:$O$72,0),MATCH(JG$1,'[18]Cohort Attainment'!$Q$39:$AO$39,0))</f>
        <v>862.09</v>
      </c>
      <c r="JH18" s="88">
        <f>INDEX('[19]Cohort Attainment'!$BP$3:$BU$36,MATCH($A18,'[19]Cohort Attainment'!$BU$3:$BU$36,0),MATCH(JH$1,'[19]Cohort Attainment'!$BP$36:$BU$36,0))</f>
        <v>877.94</v>
      </c>
      <c r="JI18" s="88">
        <f>INDEX('[19]Cohort Attainment'!$BP$3:$BU$36,MATCH($A18,'[19]Cohort Attainment'!$BU$3:$BU$36,0),MATCH(JI$1,'[19]Cohort Attainment'!$BP$36:$BU$36,0))</f>
        <v>838.64</v>
      </c>
      <c r="JJ18" s="88">
        <f>INDEX('[19]Cohort Attainment'!$BP$3:$BU$36,MATCH($A18,'[19]Cohort Attainment'!$BU$3:$BU$36,0),MATCH(JJ$1,'[19]Cohort Attainment'!$BP$36:$BU$36,0))</f>
        <v>852.03</v>
      </c>
      <c r="JK18" s="88">
        <f>INDEX('[19]Cohort Attainment'!$BP$3:$BU$36,MATCH($A18,'[19]Cohort Attainment'!$BU$3:$BU$36,0),MATCH(JK$1,'[19]Cohort Attainment'!$BP$36:$BU$36,0))</f>
        <v>793.71</v>
      </c>
      <c r="JL18" s="126">
        <f>INDEX('[11]1920 Collected Indicators'!$A$3:$CV$36,MATCH($A18,'[11]1920 Collected Indicators'!$A$3:$A$36,0),MATCH(JL$1,'[11]1920 Collected Indicators'!$A$3:$CV$3,0))</f>
        <v>838.68</v>
      </c>
      <c r="JM18" s="121">
        <v>462</v>
      </c>
      <c r="JN18" s="88">
        <v>504</v>
      </c>
      <c r="JO18" s="88">
        <f>INDEX('[17]Cohort Attainment'!$O$40:$BR$75,MATCH($A18,'[17]Cohort Attainment'!$O$40:$O$75,0),MATCH(JO$1,'[17]Cohort Attainment'!$O$40:$BR$40,0))</f>
        <v>462</v>
      </c>
      <c r="JP18" s="88">
        <f>INDEX('[18]Cohort Attainment'!$Q$40:$AQ$72,MATCH($A18,'[18]Cohort Attainment'!$O$40:$O$72,0),MATCH(JP$1,'[18]Cohort Attainment'!$Q$39:$AO$39,0))</f>
        <v>566</v>
      </c>
      <c r="JQ18" s="88">
        <f>INDEX('[19]Cohort Attainment'!$P$3:$AO$36,MATCH($A18,'[19]Cohort Attainment'!$AO$3:$AO$36,0),MATCH(JQ$1,'[19]Cohort Attainment'!$P$36:$AO$36,0))</f>
        <v>539</v>
      </c>
      <c r="JR18" s="88">
        <f>INDEX('[19]Cohort Attainment'!$P$3:$AO$36,MATCH($A18,'[19]Cohort Attainment'!$AO$3:$AO$36,0),MATCH(JR$1,'[19]Cohort Attainment'!$P$36:$AO$36,0))</f>
        <v>445</v>
      </c>
      <c r="JS18" s="88">
        <f>INDEX('[19]Cohort Attainment'!$P$3:$AO$36,MATCH($A18,'[19]Cohort Attainment'!$AO$3:$AO$36,0),MATCH(JS$1,'[19]Cohort Attainment'!$P$36:$AO$36,0))</f>
        <v>492</v>
      </c>
      <c r="JT18" s="120">
        <f>INDEX('[19]Cohort Attainment'!$P$3:$AO$36,MATCH($A18,'[19]Cohort Attainment'!$AO$3:$AO$36,0),MATCH(JT$1,'[19]Cohort Attainment'!$P$36:$AO$36,0))</f>
        <v>492</v>
      </c>
      <c r="JU18" s="120">
        <f>INDEX('[11]1920 Collected Indicators'!$A$3:$CV$36,MATCH($A18,'[11]1920 Collected Indicators'!$A$3:$A$36,0),MATCH(JU$1,'[11]1920 Collected Indicators'!$A$3:$CV$3,0))</f>
        <v>520</v>
      </c>
      <c r="JV18" s="119">
        <v>637</v>
      </c>
      <c r="JW18" s="88">
        <v>637</v>
      </c>
      <c r="JX18" s="88">
        <f>INDEX('[17]Cohort Attainment'!$O$40:$BR$75,MATCH($A18,'[17]Cohort Attainment'!$O$40:$O$75,0),MATCH(JX$1,'[17]Cohort Attainment'!$O$40:$BR$40,0))</f>
        <v>621</v>
      </c>
      <c r="JY18" s="88">
        <f>INDEX('[18]Cohort Attainment'!$Q$40:$AQ$72,MATCH($A18,'[18]Cohort Attainment'!$O$40:$O$72,0),MATCH(JY$1,'[18]Cohort Attainment'!$Q$39:$AO$39,0))</f>
        <v>644</v>
      </c>
      <c r="JZ18" s="88">
        <f>INDEX('[19]Cohort Attainment'!$P$3:$AO$36,MATCH($A18,'[19]Cohort Attainment'!$AO$3:$AO$36,0),MATCH(JZ$1,'[19]Cohort Attainment'!$P$36:$AO$36,0))</f>
        <v>641</v>
      </c>
      <c r="KA18" s="88">
        <f>INDEX('[19]Cohort Attainment'!$P$3:$AO$36,MATCH($A18,'[19]Cohort Attainment'!$AO$3:$AO$36,0),MATCH(KA$1,'[19]Cohort Attainment'!$P$36:$AO$36,0))</f>
        <v>633</v>
      </c>
      <c r="KB18" s="88">
        <f>INDEX('[19]Cohort Attainment'!$P$3:$AO$36,MATCH($A18,'[19]Cohort Attainment'!$AO$3:$AO$36,0),MATCH(KB$1,'[19]Cohort Attainment'!$P$36:$AO$36,0))</f>
        <v>683</v>
      </c>
      <c r="KC18" s="120">
        <f>INDEX('[19]Cohort Attainment'!$P$3:$AO$36,MATCH($A18,'[19]Cohort Attainment'!$AO$3:$AO$36,0),MATCH(KC$1,'[19]Cohort Attainment'!$P$36:$AO$36,0))</f>
        <v>580</v>
      </c>
      <c r="KD18" s="120">
        <f>INDEX('[11]1920 Collected Indicators'!$A$3:$CV$36,MATCH($A18,'[11]1920 Collected Indicators'!$A$3:$A$36,0),MATCH(KD$1,'[11]1920 Collected Indicators'!$A$3:$CV$3,0))</f>
        <v>703</v>
      </c>
      <c r="KE18" s="119">
        <v>800</v>
      </c>
      <c r="KF18" s="88">
        <v>809</v>
      </c>
      <c r="KG18" s="88">
        <f>INDEX('[17]Cohort Attainment'!$O$40:$BR$75,MATCH($A18,'[17]Cohort Attainment'!$O$40:$O$75,0),MATCH(KG$1,'[17]Cohort Attainment'!$O$40:$BR$40,0))</f>
        <v>846</v>
      </c>
      <c r="KH18" s="88">
        <f>INDEX('[18]Cohort Attainment'!$Q$40:$AQ$72,MATCH($A18,'[18]Cohort Attainment'!$O$40:$O$72,0),MATCH(KH$1,'[18]Cohort Attainment'!$Q$39:$AO$39,0))</f>
        <v>873</v>
      </c>
      <c r="KI18" s="88">
        <f>INDEX('[19]Cohort Attainment'!$P$3:$AO$36,MATCH($A18,'[19]Cohort Attainment'!$AO$3:$AO$36,0),MATCH(KI$1,'[19]Cohort Attainment'!$P$36:$AO$36,0))</f>
        <v>878</v>
      </c>
      <c r="KJ18" s="88">
        <f>INDEX('[19]Cohort Attainment'!$P$3:$AO$36,MATCH($A18,'[19]Cohort Attainment'!$AO$3:$AO$36,0),MATCH(KJ$1,'[19]Cohort Attainment'!$P$36:$AO$36,0))</f>
        <v>852</v>
      </c>
      <c r="KK18" s="88">
        <f>INDEX('[19]Cohort Attainment'!$P$3:$AO$36,MATCH($A18,'[19]Cohort Attainment'!$AO$3:$AO$36,0),MATCH(KK$1,'[19]Cohort Attainment'!$P$36:$AO$36,0))</f>
        <v>882</v>
      </c>
      <c r="KL18" s="120">
        <f>INDEX('[19]Cohort Attainment'!$P$3:$AO$36,MATCH($A18,'[19]Cohort Attainment'!$AO$3:$AO$36,0),MATCH(KL$1,'[19]Cohort Attainment'!$P$36:$AO$36,0))</f>
        <v>791</v>
      </c>
      <c r="KM18" s="120">
        <f>INDEX('[11]1920 Collected Indicators'!$A$3:$CV$36,MATCH($A18,'[11]1920 Collected Indicators'!$A$3:$A$36,0),MATCH(KM$1,'[11]1920 Collected Indicators'!$A$3:$CV$3,0))</f>
        <v>856</v>
      </c>
      <c r="KN18" s="119">
        <v>887</v>
      </c>
      <c r="KO18" s="88">
        <v>940</v>
      </c>
      <c r="KP18" s="88">
        <f>INDEX('[17]Cohort Attainment'!$O$40:$BR$75,MATCH($A18,'[17]Cohort Attainment'!$O$40:$O$75,0),MATCH(KP$1,'[17]Cohort Attainment'!$O$40:$BR$40,0))</f>
        <v>948</v>
      </c>
      <c r="KQ18" s="88">
        <f>INDEX('[18]Cohort Attainment'!$Q$40:$AQ$72,MATCH($A18,'[18]Cohort Attainment'!$O$40:$O$72,0),MATCH(KQ$1,'[18]Cohort Attainment'!$Q$39:$AO$39,0))</f>
        <v>990</v>
      </c>
      <c r="KR18" s="88">
        <f>INDEX('[19]Cohort Attainment'!$P$3:$AO$36,MATCH($A18,'[19]Cohort Attainment'!$AO$3:$AO$36,0),MATCH(KR$1,'[19]Cohort Attainment'!$P$36:$AO$36,0))</f>
        <v>969</v>
      </c>
      <c r="KS18" s="88">
        <f>INDEX('[19]Cohort Attainment'!$P$3:$AO$36,MATCH($A18,'[19]Cohort Attainment'!$AO$3:$AO$36,0),MATCH(KS$1,'[19]Cohort Attainment'!$P$36:$AO$36,0))</f>
        <v>952</v>
      </c>
      <c r="KT18" s="88">
        <f>INDEX('[19]Cohort Attainment'!$P$3:$AO$36,MATCH($A18,'[19]Cohort Attainment'!$AO$3:$AO$36,0),MATCH(KT$1,'[19]Cohort Attainment'!$P$36:$AO$36,0))</f>
        <v>925</v>
      </c>
      <c r="KU18" s="120">
        <f>INDEX('[19]Cohort Attainment'!$P$3:$AO$36,MATCH($A18,'[19]Cohort Attainment'!$AO$3:$AO$36,0),MATCH(KU$1,'[19]Cohort Attainment'!$P$36:$AO$36,0))</f>
        <v>909</v>
      </c>
      <c r="KV18" s="120">
        <f>INDEX('[11]1920 Collected Indicators'!$A$3:$CV$36,MATCH($A18,'[11]1920 Collected Indicators'!$A$3:$A$36,0),MATCH(KV$1,'[11]1920 Collected Indicators'!$A$3:$CV$3,0))</f>
        <v>936</v>
      </c>
      <c r="KW18" s="119">
        <v>1047</v>
      </c>
      <c r="KX18" s="88">
        <v>1087</v>
      </c>
      <c r="KY18" s="88">
        <f>INDEX('[17]Cohort Attainment'!$O$40:$BR$75,MATCH($A18,'[17]Cohort Attainment'!$O$40:$O$75,0),MATCH(KY$1,'[17]Cohort Attainment'!$O$40:$BR$40,0))</f>
        <v>1026</v>
      </c>
      <c r="KZ18" s="88">
        <f>INDEX('[18]Cohort Attainment'!$Q$40:$AQ$72,MATCH($A18,'[18]Cohort Attainment'!$O$40:$O$72,0),MATCH(KZ$1,'[18]Cohort Attainment'!$Q$39:$AO$39,0))</f>
        <v>1045</v>
      </c>
      <c r="LA18" s="88">
        <f>INDEX('[19]Cohort Attainment'!$P$3:$AO$36,MATCH($A18,'[19]Cohort Attainment'!$AO$3:$AO$36,0),MATCH(LA$1,'[19]Cohort Attainment'!$P$36:$AO$36,0))</f>
        <v>1178</v>
      </c>
      <c r="LB18" s="88">
        <f>INDEX('[19]Cohort Attainment'!$P$3:$AO$36,MATCH($A18,'[19]Cohort Attainment'!$AO$3:$AO$36,0),MATCH(LB$1,'[19]Cohort Attainment'!$P$36:$AO$36,0))</f>
        <v>1036</v>
      </c>
      <c r="LC18" s="88">
        <f>INDEX('[19]Cohort Attainment'!$P$3:$AO$36,MATCH($A18,'[19]Cohort Attainment'!$AO$3:$AO$36,0),MATCH(LC$1,'[19]Cohort Attainment'!$P$36:$AO$36,0))</f>
        <v>1104</v>
      </c>
      <c r="LD18" s="120">
        <f>INDEX('[19]Cohort Attainment'!$P$3:$AO$36,MATCH($A18,'[19]Cohort Attainment'!$AO$3:$AO$36,0),MATCH(LD$1,'[19]Cohort Attainment'!$P$36:$AO$36,0))</f>
        <v>1006</v>
      </c>
      <c r="LE18" s="120">
        <f>INDEX('[11]1920 Collected Indicators'!$A$3:$CV$36,MATCH($A18,'[11]1920 Collected Indicators'!$A$3:$A$36,0),MATCH(LE$1,'[11]1920 Collected Indicators'!$A$3:$CV$3,0))</f>
        <v>1045</v>
      </c>
      <c r="LF18" s="119">
        <v>72.868887927304201</v>
      </c>
      <c r="LG18" s="88" t="str">
        <f>INDEX('[3]Raw data 16-17'!$B$2:$XA$34,MATCH($A18,'[3]Raw data 16-17'!$A$2:$A$34,0),MATCH(LG$1,'[3]Raw data 16-17'!$B$1:$GU$1,0))</f>
        <v>dna</v>
      </c>
      <c r="LH18" s="88" t="str">
        <f>INDEX('[14]1718 Collected Indicators'!$A$3:$CH$36,MATCH($A18,'[14]1718 Collected Indicators'!$A$3:$A$36,0),MATCH(LH$1,'[14]1718 Collected Indicators'!$A$3:$CH$3,0))</f>
        <v>dna</v>
      </c>
      <c r="LI18" s="120">
        <f>INDEX('[15]1819 Collected Indicators'!$A$3:$CV$36,MATCH($A18,'[15]1819 Collected Indicators'!$A$3:$A$36,0),MATCH(LI$1,'[15]1819 Collected Indicators'!$A$3:$CV$3,0))</f>
        <v>57.888040711999999</v>
      </c>
      <c r="LJ18" s="120" t="str">
        <f>INDEX('[11]1920 Collected Indicators'!$A$3:$CV$36,MATCH($A18,'[11]1920 Collected Indicators'!$A$3:$A$36,0),MATCH(LJ$1,'[11]1920 Collected Indicators'!$A$3:$CV$3,0))</f>
        <v>dna</v>
      </c>
      <c r="LK18" s="119">
        <v>67.351129363449687</v>
      </c>
      <c r="LL18" s="88" t="str">
        <f>INDEX('[3]Raw data 16-17'!$B$2:$XA$34,MATCH($A18,'[3]Raw data 16-17'!$A$2:$A$34,0),MATCH(LL$1,'[3]Raw data 16-17'!$B$1:$GU$1,0))</f>
        <v>dna</v>
      </c>
      <c r="LM18" s="88" t="str">
        <f>INDEX('[14]1718 Collected Indicators'!$A$3:$CH$36,MATCH($A18,'[14]1718 Collected Indicators'!$A$3:$A$36,0),MATCH(LM$1,'[14]1718 Collected Indicators'!$A$3:$CH$3,0))</f>
        <v>dna</v>
      </c>
      <c r="LN18" s="120">
        <f>INDEX('[15]1819 Collected Indicators'!$A$3:$CV$36,MATCH($A18,'[15]1819 Collected Indicators'!$A$3:$A$36,0),MATCH(LN$1,'[15]1819 Collected Indicators'!$A$3:$CV$3,0))</f>
        <v>67.388287538</v>
      </c>
      <c r="LO18" s="120" t="str">
        <f>INDEX('[11]1920 Collected Indicators'!$A$3:$CV$36,MATCH($A18,'[11]1920 Collected Indicators'!$A$3:$A$36,0),MATCH(LO$1,'[11]1920 Collected Indicators'!$A$3:$CV$3,0))</f>
        <v>dna</v>
      </c>
      <c r="LP18" s="119">
        <v>68.476499189627233</v>
      </c>
      <c r="LQ18" s="88" t="str">
        <f>INDEX('[3]Raw data 16-17'!$B$2:$XA$34,MATCH($A18,'[3]Raw data 16-17'!$A$2:$A$34,0),MATCH(LQ$1,'[3]Raw data 16-17'!$B$1:$GU$1,0))</f>
        <v>dna</v>
      </c>
      <c r="LR18" s="88" t="str">
        <f>INDEX('[14]1718 Collected Indicators'!$A$3:$CH$36,MATCH($A18,'[14]1718 Collected Indicators'!$A$3:$A$36,0),MATCH(LR$1,'[14]1718 Collected Indicators'!$A$3:$CH$3,0))</f>
        <v>dna</v>
      </c>
      <c r="LS18" s="120" t="e">
        <f>INDEX('[15]1819 Collected Indicators'!$A$3:$CV$36,MATCH($A18,'[15]1819 Collected Indicators'!$A$3:$A$36,0),MATCH(LS$1,'[15]1819 Collected Indicators'!$A$3:$CV$3,0))</f>
        <v>#N/A</v>
      </c>
      <c r="LT18" s="120" t="e">
        <f>INDEX('[11]1920 Collected Indicators'!$A$3:$CV$36,MATCH($A18,'[11]1920 Collected Indicators'!$A$3:$A$36,0),MATCH(LT$1,'[11]1920 Collected Indicators'!$A$3:$CV$3,0))</f>
        <v>#N/A</v>
      </c>
      <c r="LU18" s="119">
        <v>67.806144526179139</v>
      </c>
      <c r="LV18" s="88" t="str">
        <f>INDEX('[3]Raw data 16-17'!$B$2:$XA$34,MATCH($A18,'[3]Raw data 16-17'!$A$2:$A$34,0),MATCH(LV$1,'[3]Raw data 16-17'!$B$1:$GU$1,0))</f>
        <v>dna</v>
      </c>
      <c r="LW18" s="88" t="str">
        <f>INDEX('[14]1718 Collected Indicators'!$A$3:$CH$36,MATCH($A18,'[14]1718 Collected Indicators'!$A$3:$A$36,0),MATCH(LW$1,'[14]1718 Collected Indicators'!$A$3:$CH$3,0))</f>
        <v>dna</v>
      </c>
      <c r="LX18" s="120">
        <f>INDEX('[15]1819 Collected Indicators'!$A$3:$CV$36,MATCH($A18,'[15]1819 Collected Indicators'!$A$3:$A$36,0),MATCH(LX$1,'[15]1819 Collected Indicators'!$A$3:$CV$3,0))</f>
        <v>31.124250938000003</v>
      </c>
      <c r="LY18" s="120" t="str">
        <f>INDEX('[11]1920 Collected Indicators'!$A$3:$CV$36,MATCH($A18,'[11]1920 Collected Indicators'!$A$3:$A$36,0),MATCH(LY$1,'[11]1920 Collected Indicators'!$A$3:$CV$3,0))</f>
        <v>dna</v>
      </c>
      <c r="LZ18" s="119">
        <v>58.398357289527723</v>
      </c>
      <c r="MA18" s="88" t="str">
        <f>INDEX('[3]Raw data 16-17'!$B$2:$XA$34,MATCH($A18,'[3]Raw data 16-17'!$A$2:$A$34,0),MATCH(MA$1,'[3]Raw data 16-17'!$B$1:$GU$1,0))</f>
        <v>dna</v>
      </c>
      <c r="MB18" s="88" t="str">
        <f>INDEX('[14]1718 Collected Indicators'!$A$3:$CH$36,MATCH($A18,'[14]1718 Collected Indicators'!$A$3:$A$36,0),MATCH(MB$1,'[14]1718 Collected Indicators'!$A$3:$CH$3,0))</f>
        <v>dna</v>
      </c>
      <c r="MC18" s="120">
        <f>INDEX('[15]1819 Collected Indicators'!$A$3:$CV$36,MATCH($A18,'[15]1819 Collected Indicators'!$A$3:$A$36,0),MATCH(MC$1,'[15]1819 Collected Indicators'!$A$3:$CV$3,0))</f>
        <v>25.183874280999994</v>
      </c>
      <c r="MD18" s="120" t="str">
        <f>INDEX('[11]1920 Collected Indicators'!$A$3:$CV$36,MATCH($A18,'[11]1920 Collected Indicators'!$A$3:$A$36,0),MATCH(MD$1,'[11]1920 Collected Indicators'!$A$3:$CV$3,0))</f>
        <v>dna</v>
      </c>
      <c r="ME18" s="119">
        <v>60.372771474878448</v>
      </c>
      <c r="MF18" s="88" t="str">
        <f>INDEX('[3]Raw data 16-17'!$B$2:$XA$34,MATCH($A18,'[3]Raw data 16-17'!$A$2:$A$34,0),MATCH(MF$1,'[3]Raw data 16-17'!$B$1:$GU$1,0))</f>
        <v>dna</v>
      </c>
      <c r="MG18" s="88" t="str">
        <f>INDEX('[14]1718 Collected Indicators'!$A$3:$CH$36,MATCH($A18,'[14]1718 Collected Indicators'!$A$3:$A$36,0),MATCH(MG$1,'[14]1718 Collected Indicators'!$A$3:$CH$3,0))</f>
        <v>dna</v>
      </c>
      <c r="MH18" s="120" t="e">
        <f>INDEX('[15]1819 Collected Indicators'!$A$3:$CV$36,MATCH($A18,'[15]1819 Collected Indicators'!$A$3:$A$36,0),MATCH(MH$1,'[15]1819 Collected Indicators'!$A$3:$CV$3,0))</f>
        <v>#N/A</v>
      </c>
      <c r="MI18" s="120" t="e">
        <f>INDEX('[11]1920 Collected Indicators'!$A$3:$CV$36,MATCH($A18,'[11]1920 Collected Indicators'!$A$3:$A$36,0),MATCH(MI$1,'[11]1920 Collected Indicators'!$A$3:$CV$3,0))</f>
        <v>#N/A</v>
      </c>
      <c r="MJ18" s="119">
        <v>81.652964084811771</v>
      </c>
      <c r="MK18" s="88" t="str">
        <f>INDEX('[3]Raw data 16-17'!$B$2:$XA$34,MATCH($A18,'[3]Raw data 16-17'!$A$2:$A$34,0),MATCH(MK$1,'[3]Raw data 16-17'!$B$1:$GU$1,0))</f>
        <v>dna</v>
      </c>
      <c r="ML18" s="88" t="str">
        <f>INDEX('[14]1718 Collected Indicators'!$A$3:$CH$36,MATCH($A18,'[14]1718 Collected Indicators'!$A$3:$A$36,0),MATCH(ML$1,'[14]1718 Collected Indicators'!$A$3:$CH$3,0))</f>
        <v>dna</v>
      </c>
      <c r="MM18" s="120" t="str">
        <f>INDEX('[15]1819 Collected Indicators'!$A$3:$CV$36,MATCH($A18,'[15]1819 Collected Indicators'!$A$3:$A$36,0),MATCH(MM$1,'[15]1819 Collected Indicators'!$A$3:$CV$3,0))</f>
        <v>dna</v>
      </c>
      <c r="MN18" s="120" t="str">
        <f>INDEX('[11]1920 Collected Indicators'!$A$3:$CV$36,MATCH($A18,'[11]1920 Collected Indicators'!$A$3:$A$36,0),MATCH(MN$1,'[11]1920 Collected Indicators'!$A$3:$CV$3,0))</f>
        <v>dna</v>
      </c>
      <c r="MO18" s="119">
        <v>74.784394250513344</v>
      </c>
      <c r="MP18" s="88" t="str">
        <f>INDEX('[3]Raw data 16-17'!$B$2:$XA$34,MATCH($A18,'[3]Raw data 16-17'!$A$2:$A$34,0),MATCH(MP$1,'[3]Raw data 16-17'!$B$1:$GU$1,0))</f>
        <v>dna</v>
      </c>
      <c r="MQ18" s="88" t="str">
        <f>INDEX('[14]1718 Collected Indicators'!$A$3:$CH$36,MATCH($A18,'[14]1718 Collected Indicators'!$A$3:$A$36,0),MATCH(MQ$1,'[14]1718 Collected Indicators'!$A$3:$CH$3,0))</f>
        <v>dna</v>
      </c>
      <c r="MR18" s="120" t="str">
        <f>INDEX('[15]1819 Collected Indicators'!$A$3:$CV$36,MATCH($A18,'[15]1819 Collected Indicators'!$A$3:$A$36,0),MATCH(MR$1,'[15]1819 Collected Indicators'!$A$3:$CV$3,0))</f>
        <v>dna</v>
      </c>
      <c r="MS18" s="120" t="str">
        <f>INDEX('[11]1920 Collected Indicators'!$A$3:$CV$36,MATCH($A18,'[11]1920 Collected Indicators'!$A$3:$A$36,0),MATCH(MS$1,'[11]1920 Collected Indicators'!$A$3:$CV$3,0))</f>
        <v>dna</v>
      </c>
      <c r="MT18" s="119">
        <v>75.568181818181827</v>
      </c>
      <c r="MU18" s="88" t="str">
        <f>INDEX('[3]Raw data 16-17'!$B$2:$XA$34,MATCH($A18,'[3]Raw data 16-17'!$A$2:$A$34,0),MATCH(MU$1,'[3]Raw data 16-17'!$B$1:$GU$1,0))</f>
        <v>dna</v>
      </c>
      <c r="MV18" s="88" t="str">
        <f>INDEX('[14]1718 Collected Indicators'!$A$3:$CH$36,MATCH($A18,'[14]1718 Collected Indicators'!$A$3:$A$36,0),MATCH(MV$1,'[14]1718 Collected Indicators'!$A$3:$CH$3,0))</f>
        <v>dna</v>
      </c>
      <c r="MW18" s="120" t="e">
        <f>INDEX('[15]1819 Collected Indicators'!$A$3:$CV$36,MATCH($A18,'[15]1819 Collected Indicators'!$A$3:$A$36,0),MATCH(MW$1,'[15]1819 Collected Indicators'!$A$3:$CV$3,0))</f>
        <v>#N/A</v>
      </c>
      <c r="MX18" s="120" t="e">
        <f>INDEX('[11]1920 Collected Indicators'!$A$3:$CV$36,MATCH($A18,'[11]1920 Collected Indicators'!$A$3:$A$36,0),MATCH(MX$1,'[11]1920 Collected Indicators'!$A$3:$CV$3,0))</f>
        <v>#N/A</v>
      </c>
      <c r="MY18" s="119">
        <v>76.720034617048896</v>
      </c>
      <c r="MZ18" s="88" t="str">
        <f>INDEX('[3]Raw data 16-17'!$B$2:$XA$34,MATCH($A18,'[3]Raw data 16-17'!$A$2:$A$34,0),MATCH(MZ$1,'[3]Raw data 16-17'!$B$1:$GU$1,0))</f>
        <v>dna</v>
      </c>
      <c r="NA18" s="88" t="str">
        <f>INDEX('[14]1718 Collected Indicators'!$A$3:$CH$36,MATCH($A18,'[14]1718 Collected Indicators'!$A$3:$A$36,0),MATCH(NA$1,'[14]1718 Collected Indicators'!$A$3:$CH$3,0))</f>
        <v>dna</v>
      </c>
      <c r="NB18" s="120" t="e">
        <f>INDEX('[15]1819 Collected Indicators'!$A$3:$CV$36,MATCH($A18,'[15]1819 Collected Indicators'!$A$3:$A$36,0),MATCH(NB$1,'[15]1819 Collected Indicators'!$A$3:$CV$3,0))</f>
        <v>#N/A</v>
      </c>
      <c r="NC18" s="183"/>
      <c r="ND18" s="119">
        <v>65.699725597804786</v>
      </c>
      <c r="NE18" s="88" t="str">
        <f>INDEX('[3]Raw data 16-17'!$B$2:$XA$34,MATCH($A18,'[3]Raw data 16-17'!$A$2:$A$34,0),MATCH(NE$1,'[3]Raw data 16-17'!$B$1:$GU$1,0))</f>
        <v>dna</v>
      </c>
      <c r="NF18" s="88" t="str">
        <f>INDEX('[14]1718 Collected Indicators'!$A$3:$CH$36,MATCH($A18,'[14]1718 Collected Indicators'!$A$3:$A$36,0),MATCH(NF$1,'[14]1718 Collected Indicators'!$A$3:$CH$3,0))</f>
        <v>dna</v>
      </c>
      <c r="NG18" s="120" t="e">
        <f>INDEX('[15]1819 Collected Indicators'!$A$3:$CV$36,MATCH($A18,'[15]1819 Collected Indicators'!$A$3:$A$36,0),MATCH(NG$1,'[15]1819 Collected Indicators'!$A$3:$CV$3,0))</f>
        <v>#N/A</v>
      </c>
      <c r="NH18" s="183"/>
      <c r="NI18" s="119">
        <v>60.818476499189636</v>
      </c>
      <c r="NJ18" s="88" t="str">
        <f>INDEX('[3]Raw data 16-17'!$B$2:$XA$34,MATCH($A18,'[3]Raw data 16-17'!$A$2:$A$34,0),MATCH(NJ$1,'[3]Raw data 16-17'!$B$1:$GU$1,0))</f>
        <v>dna</v>
      </c>
      <c r="NK18" s="88" t="str">
        <f>INDEX('[14]1718 Collected Indicators'!$A$3:$CH$36,MATCH($A18,'[14]1718 Collected Indicators'!$A$3:$A$36,0),MATCH(NK$1,'[14]1718 Collected Indicators'!$A$3:$CH$3,0))</f>
        <v>dna</v>
      </c>
      <c r="NL18" s="120" t="e">
        <f>INDEX('[15]1819 Collected Indicators'!$A$3:$CV$36,MATCH($A18,'[15]1819 Collected Indicators'!$A$3:$A$36,0),MATCH(NL$1,'[15]1819 Collected Indicators'!$A$3:$CV$3,0))</f>
        <v>#N/A</v>
      </c>
      <c r="NM18" s="183"/>
      <c r="NN18" s="119">
        <f>INDEX([20]Extraction!$B$2:$I$36,MATCH($A18,[20]Extraction!$I$2:$I$36,0),MATCH(NN$1,[20]Extraction!$B$2:$I$2,0))</f>
        <v>83.080146673651001</v>
      </c>
      <c r="NO18" s="119">
        <f>INDEX([20]Extraction!$B$2:$I$36,MATCH($A18,[20]Extraction!$I$2:$I$36,0),MATCH(NO$1,[20]Extraction!$B$2:$I$2,0))</f>
        <v>82.894082545996895</v>
      </c>
      <c r="NP18" s="119">
        <f>INDEX([20]Extraction!$B$2:$I$36,MATCH($A18,[20]Extraction!$I$2:$I$36,0),MATCH(NP$1,[20]Extraction!$B$2:$I$2,0))</f>
        <v>82.49496981891339</v>
      </c>
      <c r="NQ18" s="119">
        <f>INDEX([20]Extraction!$B$2:$I$36,MATCH($A18,[20]Extraction!$I$2:$I$36,0),MATCH(NQ$1,[20]Extraction!$B$2:$I$2,0))</f>
        <v>82.684379294548691</v>
      </c>
      <c r="NR18" s="119">
        <f>INDEX([20]Extraction!$B$2:$I$36,MATCH($A18,[20]Extraction!$I$2:$I$36,0),MATCH(NR$1,[20]Extraction!$B$2:$I$2,0))</f>
        <v>86.298763082778208</v>
      </c>
      <c r="NS18" s="119">
        <f>INDEX([20]Extraction!$B$2:$I$36,MATCH($A18,[20]Extraction!$I$2:$I$36,0),MATCH(NS$1,[20]Extraction!$B$2:$I$2,0))</f>
        <v>87.892156862745011</v>
      </c>
      <c r="NT18" s="119" t="str">
        <f>INDEX([20]Extraction!$B$2:$I$36,MATCH($A18,[20]Extraction!$I$2:$I$36,0),MATCH(NT$1,[20]Extraction!$B$2:$I$2,0))</f>
        <v>dna</v>
      </c>
      <c r="NU18" s="129">
        <f>INDEX([21]Sheet1!$L$17:$T$50,MATCH($A18,[21]Sheet1!$L$17:$L$50,0),MATCH(NU$1,[21]Sheet1!$L$17:$T$17,0))</f>
        <v>94.791666666666657</v>
      </c>
      <c r="NV18" s="130">
        <f>INDEX([21]Sheet1!$L$17:$T$50,MATCH($A18,[21]Sheet1!$L$17:$L$50,0),MATCH(NV$1,[21]Sheet1!$L$17:$T$17,0))</f>
        <v>94.148936170212778</v>
      </c>
      <c r="NW18" s="130">
        <f>INDEX([21]Sheet1!$L$17:$T$50,MATCH($A18,[21]Sheet1!$L$17:$L$50,0),MATCH(NW$1,[21]Sheet1!$L$17:$T$17,0))</f>
        <v>93.689320388349515</v>
      </c>
      <c r="NX18" s="130">
        <f>INDEX([21]Sheet1!$L$17:$T$50,MATCH($A18,[21]Sheet1!$L$17:$L$50,0),MATCH(NX$1,[21]Sheet1!$L$17:$T$17,0))</f>
        <v>96.601941747572823</v>
      </c>
      <c r="NY18" s="130">
        <f>INDEX([21]Sheet1!$L$17:$T$50,MATCH($A18,[21]Sheet1!$L$17:$L$50,0),MATCH(NY$1,[21]Sheet1!$L$17:$T$17,0))</f>
        <v>97</v>
      </c>
      <c r="NZ18" s="130">
        <f>INDEX([21]Sheet1!$L$17:$T$50,MATCH($A18,[21]Sheet1!$L$17:$L$50,0),MATCH(NZ$1,[21]Sheet1!$L$17:$T$17,0))</f>
        <v>92.473118279569889</v>
      </c>
      <c r="OA18" s="130">
        <f>INDEX([21]Sheet1!$L$17:$T$50,MATCH($A18,[21]Sheet1!$L$17:$L$50,0),MATCH(OA$1,[21]Sheet1!$L$17:$T$17,0))</f>
        <v>92.670157068062835</v>
      </c>
      <c r="OB18" s="88">
        <f>INDEX('[14]1718 Collected Indicators'!$A$3:$CH$36,MATCH($A18,'[14]1718 Collected Indicators'!$A$3:$A$36,0),MATCH(OB$1,'[14]1718 Collected Indicators'!$A$3:$CH$3,0))</f>
        <v>89.215686274509807</v>
      </c>
      <c r="OC18" s="126">
        <f>INDEX('[15]1819 Collected Indicators'!$A$3:$CV$36,MATCH($A18,'[15]1819 Collected Indicators'!$A$3:$A$36,0),MATCH(OC$1,'[15]1819 Collected Indicators'!$A$3:$CV$3,0))</f>
        <v>93.939393939393938</v>
      </c>
      <c r="OD18" s="120">
        <f>INDEX('[11]1920 Collected Indicators'!$A$3:$CV$36,MATCH($A18,'[11]1920 Collected Indicators'!$A$3:$A$36,0),MATCH(OD$1,'[11]1920 Collected Indicators'!$A$3:$CV$3,0))</f>
        <v>90.4</v>
      </c>
      <c r="OE18" s="121">
        <v>92.8</v>
      </c>
      <c r="OF18" s="88">
        <v>93</v>
      </c>
      <c r="OG18" s="88">
        <v>93.2</v>
      </c>
      <c r="OH18" s="88">
        <f>INDEX('[3]Raw data 16-17'!$A$1:$BV$34,MATCH($A18,'[3]Raw data 16-17'!A$1:A$34,0),MATCH(OH$1,'[3]Raw data 16-17'!$A$1:$BV$1,0))</f>
        <v>93.4</v>
      </c>
      <c r="OI18" s="121">
        <f>INDEX('[15]1819 Collected Indicators'!$A$3:$CV$36,MATCH($A18,'[15]1819 Collected Indicators'!$A$3:$A$36,0),MATCH(OI$1,'[15]1819 Collected Indicators'!$A$3:$CV$3,0))</f>
        <v>92.748400000000004</v>
      </c>
      <c r="OJ18" s="120" t="str">
        <f>INDEX('[11]1920 Collected Indicators'!$A$3:$CV$36,MATCH($A18,'[11]1920 Collected Indicators'!$A$3:$A$36,0),MATCH(OJ$1,'[11]1920 Collected Indicators'!$A$3:$CV$3,0))</f>
        <v>dna</v>
      </c>
      <c r="OK18" s="119">
        <f>INDEX('[22]All years '!$A$1:$F$34,MATCH($A18,'[22]All years '!$A$1:$A$34,0),MATCH(OK$1,'[22]All years '!$A$1:$F$1,0))</f>
        <v>85.308191340889223</v>
      </c>
      <c r="OL18" s="88">
        <f>INDEX('[22]All years '!$A$1:$F$34,MATCH($A18,'[22]All years '!$A$1:$A$34,0),MATCH(OL$1,'[22]All years '!$A$1:$F$1,0))</f>
        <v>86.372202922603066</v>
      </c>
      <c r="OM18" s="88">
        <f>INDEX('[22]All years '!$A$1:$F$34,MATCH($A18,'[22]All years '!$A$1:$A$34,0),MATCH(OM$1,'[22]All years '!$A$1:$F$1,0))</f>
        <v>83.739669421487605</v>
      </c>
      <c r="ON18" s="88">
        <f>INDEX('[22]All years '!$A$1:$F$34,MATCH($A18,'[22]All years '!$A$1:$A$34,0),MATCH(ON$1,'[22]All years '!$A$1:$F$1,0))</f>
        <v>85.021845656214552</v>
      </c>
      <c r="OO18" s="121">
        <f>INDEX('[22]All years '!$A$1:$F$34,MATCH($A18,'[22]All years '!$A$1:$A$34,0),MATCH(OO$1,'[22]All years '!$A$1:$F$1,0))</f>
        <v>83.739669421487605</v>
      </c>
      <c r="OP18" s="120" t="str">
        <f>INDEX('[11]1920 Collected Indicators'!$A$3:$CV$36,MATCH($A18,'[11]1920 Collected Indicators'!$A$3:$A$36,0),MATCH(OP$1,'[11]1920 Collected Indicators'!$A$3:$CV$3,0))</f>
        <v>dna</v>
      </c>
      <c r="OQ18" s="119">
        <v>22.38758303525805</v>
      </c>
      <c r="OR18" s="88">
        <v>23</v>
      </c>
      <c r="OS18" s="88">
        <v>20.399999999999999</v>
      </c>
      <c r="OT18" s="116">
        <f>INDEX('[3]Raw data 16-17'!$B$2:$ACG$34,MATCH($A18,'[3]Raw data 16-17'!$A$2:$A$34,0),MATCH(OT$1,'[3]Raw data 16-17'!$B$1:$MA$1,0))</f>
        <v>22.66096090254814</v>
      </c>
      <c r="OU18" s="133">
        <f>INDEX('[15]1819 Collected Indicators'!$A$3:$CV$36,MATCH($A18,'[15]1819 Collected Indicators'!$A$3:$A$36,0),MATCH(OU$1,'[15]1819 Collected Indicators'!$A$3:$CV$3,0))</f>
        <v>20.627300000000002</v>
      </c>
      <c r="OV18" s="120" t="str">
        <f>INDEX('[11]1920 Collected Indicators'!$A$3:$CV$36,MATCH($A18,'[11]1920 Collected Indicators'!$A$3:$A$36,0),MATCH(OV$1,'[11]1920 Collected Indicators'!$A$3:$CV$3,0))</f>
        <v>dna</v>
      </c>
      <c r="OW18" s="119">
        <f>INDEX('[23]All years '!$A$2:$F$35,MATCH($A18,'[23]All years '!$A$2:$A$35,0),MATCH(OW$1,'[23]All years '!$A$2:$F$2,0))</f>
        <v>183.0238726790451</v>
      </c>
      <c r="OX18" s="88">
        <f>INDEX('[23]All years '!$A$2:$F$35,MATCH($A18,'[23]All years '!$A$2:$A$35,0),MATCH(OX$1,'[23]All years '!$A$2:$F$2,0))</f>
        <v>263.68159203980099</v>
      </c>
      <c r="OY18" s="88">
        <f>INDEX('[23]All years '!$A$2:$F$35,MATCH($A18,'[23]All years '!$A$2:$A$35,0),MATCH(OY$1,'[23]All years '!$A$2:$F$2,0))</f>
        <v>264.24870466321244</v>
      </c>
      <c r="OZ18" s="88">
        <f>INDEX('[23]All years '!$A$2:$F$35,MATCH($A18,'[23]All years '!$A$2:$A$35,0),MATCH(OZ$1,'[23]All years '!$A$2:$F$2,0))</f>
        <v>243.90243902439025</v>
      </c>
      <c r="PA18" s="183">
        <f>INDEX('[23]All years '!$A$2:$F$35,MATCH($A18,'[23]All years '!$A$2:$A$35,0),MATCH(PA$1,'[23]All years '!$A$2:$F$2,0))</f>
        <v>189.32038834951456</v>
      </c>
      <c r="PB18" s="120" t="str">
        <f>INDEX('[11]1920 Collected Indicators'!$A$3:$CV$36,MATCH($A18,'[11]1920 Collected Indicators'!$A$3:$A$36,0),MATCH(PB$1,'[11]1920 Collected Indicators'!$A$3:$CV$3,0))</f>
        <v>dna</v>
      </c>
      <c r="PC18" s="119">
        <v>93.4</v>
      </c>
      <c r="PD18" s="88">
        <f>INDEX('[3]Raw data 16-17'!$B$2:$XA$34,MATCH($A18,'[3]Raw data 16-17'!$A$2:$A$34,0),MATCH(PD$1,'[3]Raw data 16-17'!$B$1:$GU$1,0))</f>
        <v>93</v>
      </c>
      <c r="PE18" s="88">
        <f>INDEX('[14]1718 Collected Indicators'!$A$3:$CH$36,MATCH($A18,'[14]1718 Collected Indicators'!$A$3:$A$36,0),MATCH(PE$1,'[14]1718 Collected Indicators'!$A$3:$CH$3,0))</f>
        <v>93.8</v>
      </c>
      <c r="PF18" s="120">
        <f>INDEX('[15]1819 Collected Indicators'!$A$3:$CV$36,MATCH($A18,'[15]1819 Collected Indicators'!$A$3:$A$36,0),MATCH(PF$1,'[15]1819 Collected Indicators'!$A$3:$CV$3,0))</f>
        <v>92.19644157735928</v>
      </c>
      <c r="PG18" s="120">
        <f>INDEX('[11]1920 Collected Indicators'!$A$3:$CV$36,MATCH($A18,'[11]1920 Collected Indicators'!$A$3:$A$36,0),MATCH(PG$1,'[11]1920 Collected Indicators'!$A$3:$CV$3,0))</f>
        <v>93.587611723134472</v>
      </c>
      <c r="PH18" s="129">
        <v>6</v>
      </c>
      <c r="PI18" s="130">
        <v>5.1282051282051277</v>
      </c>
      <c r="PJ18" s="130">
        <v>6.8702290076335881</v>
      </c>
      <c r="PK18" s="130">
        <v>5.9523809523809517</v>
      </c>
      <c r="PL18" s="88">
        <f>INDEX('[3]Raw data 16-17'!$B$2:$BV$34,MATCH($A18,'[3]Raw data 16-17'!$A$2:$A$34,0),MATCH(PL$1,'[3]Raw data 16-17'!$B$1:$BV$1,0))</f>
        <v>5.0724637681159424</v>
      </c>
      <c r="PM18" s="130">
        <f>INDEX('[14]1718 Collected Indicators'!$A$3:$CH$36,MATCH($A18,'[14]1718 Collected Indicators'!$A$3:$A$36,0),MATCH(PM$1,'[14]1718 Collected Indicators'!$A$3:$CH$3,0))</f>
        <v>0.68027210884353739</v>
      </c>
      <c r="PN18" s="194">
        <f>INDEX('[15]1819 Collected Indicators'!$A$3:$CV$36,MATCH($A18,'[15]1819 Collected Indicators'!$A$3:$A$36,0),MATCH(PN$1,'[15]1819 Collected Indicators'!$A$3:$CV$3,0))</f>
        <v>6.6225165562913908</v>
      </c>
      <c r="PO18" s="120" t="str">
        <f>INDEX('[11]1920 Collected Indicators'!$A$3:$CV$36,MATCH($A18,'[11]1920 Collected Indicators'!$A$3:$A$36,0),MATCH(PO$1,'[11]1920 Collected Indicators'!$A$3:$CV$3,0))</f>
        <v>dna</v>
      </c>
      <c r="PP18" s="119">
        <v>33.200000000000003</v>
      </c>
      <c r="PQ18" s="88">
        <v>38.86</v>
      </c>
      <c r="PR18" s="88">
        <v>36.58</v>
      </c>
      <c r="PS18" s="88">
        <v>31.54</v>
      </c>
      <c r="PT18" s="88">
        <v>35.01</v>
      </c>
      <c r="PU18" s="88">
        <v>34.32</v>
      </c>
      <c r="PV18" s="88">
        <f>INDEX('[3]Raw data 16-17'!$B$2:$XA$34,MATCH($A18,'[3]Raw data 16-17'!$A$2:$A$34,0),MATCH(PV$1,'[3]Raw data 16-17'!$B$1:$GU$1,0))</f>
        <v>34.70225872689938</v>
      </c>
      <c r="PW18" s="88">
        <f>INDEX('[14]1718 Collected Indicators'!$A$3:$CH$36,MATCH($A18,'[14]1718 Collected Indicators'!$A$3:$A$36,0),MATCH(PW$1,'[14]1718 Collected Indicators'!$A$3:$CH$3,0))</f>
        <v>27.63915547024952</v>
      </c>
      <c r="PX18" s="120">
        <f>INDEX('[15]1819 Collected Indicators'!$A$3:$CV$36,MATCH($A18,'[15]1819 Collected Indicators'!$A$3:$A$36,0),MATCH(PX$1,'[15]1819 Collected Indicators'!$A$3:$CV$3,0))</f>
        <v>32.50517598343685</v>
      </c>
      <c r="PY18" s="120" t="str">
        <f>INDEX('[11]1920 Collected Indicators'!$A$3:$CV$36,MATCH($A18,'[11]1920 Collected Indicators'!$A$3:$A$36,0),MATCH(PY$1,'[11]1920 Collected Indicators'!$A$3:$CV$3,0))</f>
        <v>dna</v>
      </c>
      <c r="PZ18" s="119">
        <f t="shared" si="2"/>
        <v>5.7679804645305293</v>
      </c>
      <c r="QA18" s="87">
        <v>33801</v>
      </c>
      <c r="QB18" s="131">
        <f t="array" ref="QB18">INDEX('[24]Gross Exp for LGBF'!$A$3:$K$38,MATCH($A18,'[24]Gross Exp for LGBF'!$A$3:$A$38,0),MATCH(QB$1,'[24]Gross Exp for LGBF'!$A$3:$K$3,0))</f>
        <v>586011</v>
      </c>
      <c r="QC18" s="88">
        <f t="shared" si="36"/>
        <v>8.2492189682761428</v>
      </c>
      <c r="QD18" s="87">
        <v>48717</v>
      </c>
      <c r="QE18" s="131">
        <f t="array" ref="QE18">INDEX('[24]Gross Exp for LGBF'!$A$3:$K$38,MATCH($A18,'[24]Gross Exp for LGBF'!$A$3:$A$38,0),MATCH(QE$1,'[24]Gross Exp for LGBF'!$A$3:$K$3,0))</f>
        <v>590565</v>
      </c>
      <c r="QF18" s="116">
        <f t="shared" si="37"/>
        <v>9.031865062563698</v>
      </c>
      <c r="QG18" s="87">
        <v>53970</v>
      </c>
      <c r="QH18" s="131">
        <f t="array" ref="QH18">INDEX('[24]Gross Exp for LGBF'!$A$3:$K$38,MATCH($A18,'[24]Gross Exp for LGBF'!$A$3:$A$38,0),MATCH(QH$1,'[24]Gross Exp for LGBF'!$A$3:$K$3,0))</f>
        <v>597551</v>
      </c>
      <c r="QI18" s="116">
        <f t="shared" si="38"/>
        <v>7.7562358094072552</v>
      </c>
      <c r="QJ18" s="87">
        <v>48167</v>
      </c>
      <c r="QK18" s="87">
        <f t="array" ref="QK18">INDEX('[24]Gross Exp for LGBF'!$A$3:$K$38,MATCH($A18,'[24]Gross Exp for LGBF'!$A$3:$A$38,0),MATCH(QK$1,'[24]Gross Exp for LGBF'!$A$3:$K$3,0))</f>
        <v>621010</v>
      </c>
      <c r="QL18" s="116">
        <f t="shared" si="39"/>
        <v>8.8082340728058135</v>
      </c>
      <c r="QM18" s="87">
        <v>53709</v>
      </c>
      <c r="QN18" s="87">
        <f t="array" ref="QN18">INDEX('[24]Gross Exp for LGBF'!$A$3:$K$38,MATCH($A18,'[24]Gross Exp for LGBF'!$A$3:$A$38,0),MATCH(QN$1,'[24]Gross Exp for LGBF'!$A$3:$K$3,0))</f>
        <v>609759</v>
      </c>
      <c r="QO18" s="116">
        <f t="shared" si="40"/>
        <v>8.3045324695199714</v>
      </c>
      <c r="QP18" s="87">
        <v>52094</v>
      </c>
      <c r="QQ18" s="87">
        <f t="array" ref="QQ18">INDEX('[24]Gross Exp for LGBF'!$A$3:$K$38,MATCH($A18,'[24]Gross Exp for LGBF'!$A$3:$A$38,0),MATCH(QQ$1,'[24]Gross Exp for LGBF'!$A$3:$K$3,0))</f>
        <v>627296</v>
      </c>
      <c r="QR18" s="116">
        <f t="shared" si="41"/>
        <v>7.7473946821455959</v>
      </c>
      <c r="QS18" s="87">
        <f>INDEX('[2]All Previous Years'!$A$1:$EX$34,MATCH($A18,'[2]All Previous Years'!$A$1:$A$34,0),MATCH(QS$1,'[2]All Previous Years'!$A$1:$EX$1,0))</f>
        <v>48196</v>
      </c>
      <c r="QT18" s="87">
        <f t="array" ref="QT18">INDEX('[24]Gross Exp for LGBF'!$A$3:$K$38,MATCH($A18,'[24]Gross Exp for LGBF'!$A$3:$A$38,0),MATCH(QT$1,'[24]Gross Exp for LGBF'!$A$3:$K$3,0))</f>
        <v>622093</v>
      </c>
      <c r="QU18" s="88">
        <f t="shared" si="42"/>
        <v>7.6931172888231885</v>
      </c>
      <c r="QV18" s="32">
        <f>INDEX([4]Sheet1!$A$1:$CJ$34, MATCH($A18, [4]Sheet1!$A$1:$A$34, 0), MATCH(QV$1, [4]Sheet1!$A$1:$CJ$1, 0))</f>
        <v>48243</v>
      </c>
      <c r="QW18" s="32">
        <f t="array" ref="QW18">INDEX('[24]Gross Exp for LGBF'!$A$3:$K$38,MATCH($A18,'[24]Gross Exp for LGBF'!$A$3:$A$38,0),MATCH(QW$1,'[24]Gross Exp for LGBF'!$A$3:$K$3,0))</f>
        <v>627093</v>
      </c>
      <c r="QX18" s="88">
        <f t="shared" si="43"/>
        <v>7.6336637976637229</v>
      </c>
      <c r="QY18" s="88">
        <f>INDEX('[6]Finance Indicators'!$B$3:$BO$35,MATCH($A18,'[6]Finance Indicators'!$A$3:$A$35,0),MATCH(QY$1,'[6]Finance Indicators'!$B$2:$BO$2,0))</f>
        <v>49064</v>
      </c>
      <c r="QZ18" s="88">
        <f t="array" ref="QZ18">INDEX('[24]Gross Exp for LGBF'!$A$3:$K$38,MATCH($A18,'[24]Gross Exp for LGBF'!$A$3:$A$38,0),MATCH(QZ$1,'[24]Gross Exp for LGBF'!$A$3:$K$3,0))</f>
        <v>642732</v>
      </c>
      <c r="RA18" s="250">
        <f t="array" ref="RA18">INDEX('[7]Finance Indicators'!$A$2:$BO$35,MATCH($A18,'[7]Finance Indicators'!$A$2:$A$35,0),MATCH(RA$1,'[7]Finance Indicators'!$A$2:$BO$2,0))</f>
        <v>5.7136850301732531</v>
      </c>
      <c r="RB18" s="250">
        <f t="array" ref="RB18">INDEX('[7]Finance Indicators'!$A$2:$BO$35,MATCH($A18,'[7]Finance Indicators'!$A$2:$A$35,0),MATCH(RB$1,'[7]Finance Indicators'!$A$2:$BO$2,0))</f>
        <v>36689</v>
      </c>
      <c r="RC18" s="250">
        <f t="array" ref="RC18">INDEX('[7]Finance Indicators'!$A$2:$BO$35,MATCH($A18,'[7]Finance Indicators'!$A$2:$A$35,0),MATCH(RC$1,'[7]Finance Indicators'!$A$2:$BO$2,0))</f>
        <v>642125</v>
      </c>
      <c r="RD18" s="115">
        <f>INDEX('[25]Corporate Management'!$B$6:$EY$40,MATCH($A18,'[25]Corporate Management'!$B$6:$B$40,0),MATCH(RD$1,'[25]Corporate Management'!$B$40:$EY$40,0))</f>
        <v>45.695364238410598</v>
      </c>
      <c r="RE18" s="131">
        <f>INDEX('[25]Corporate Management'!$B$6:$EY$40,MATCH($A18,'[25]Corporate Management'!$B$6:$B$40,0),MATCH(RE$1,'[25]Corporate Management'!$B$40:$EY$40,0))</f>
        <v>276</v>
      </c>
      <c r="RF18" s="131">
        <f>INDEX('[25]Corporate Management'!$B$6:$EY$40,MATCH($A18,'[25]Corporate Management'!$B$6:$B$40,0),MATCH(RF$1,'[25]Corporate Management'!$B$40:$EY$40,0))</f>
        <v>604</v>
      </c>
      <c r="RG18" s="116">
        <f>INDEX('[25]Corporate Management'!$B$6:$EY$40,MATCH($A18,'[25]Corporate Management'!$B$6:$B$40,0),MATCH(RG$1,'[25]Corporate Management'!$B$40:$EY$40,0))</f>
        <v>54.01146131805158</v>
      </c>
      <c r="RH18" s="131">
        <f>INDEX('[25]Corporate Management'!$B$6:$EY$40,MATCH($A18,'[25]Corporate Management'!$B$6:$B$40,0),MATCH(RH$1,'[25]Corporate Management'!$B$40:$EY$40,0))</f>
        <v>377</v>
      </c>
      <c r="RI18" s="131">
        <f>INDEX('[25]Corporate Management'!$B$6:$EY$40,MATCH($A18,'[25]Corporate Management'!$B$6:$B$40,0),MATCH(RI$1,'[25]Corporate Management'!$B$40:$EY$40,0))</f>
        <v>698</v>
      </c>
      <c r="RJ18" s="116">
        <f>INDEX('[25]Corporate Management'!$B$6:$EY$40,MATCH($A18,'[25]Corporate Management'!$B$6:$B$40,0),MATCH(RJ$1,'[25]Corporate Management'!$B$40:$EY$40,0))</f>
        <v>46.005509641873275</v>
      </c>
      <c r="RK18" s="131">
        <f>INDEX('[25]Corporate Management'!$B$6:$EY$40,MATCH($A18,'[25]Corporate Management'!$B$6:$B$40,0),MATCH(RK$1,'[25]Corporate Management'!$B$40:$EY$40,0))</f>
        <v>167</v>
      </c>
      <c r="RL18" s="131">
        <f>INDEX('[25]Corporate Management'!$B$6:$EY$40,MATCH($A18,'[25]Corporate Management'!$B$6:$B$40,0),MATCH(RL$1,'[25]Corporate Management'!$B$40:$EY$40,0))</f>
        <v>363</v>
      </c>
      <c r="RM18" s="116">
        <f>INDEX('[26]All Data'!$A$1:$Y$34,MATCH($A18,'[26]All Data'!$A$1:$A$34,0),MATCH(RM$1,'[26]All Data'!$A$1:$Y$1,0))</f>
        <v>46.719160104986877</v>
      </c>
      <c r="RN18" s="131">
        <f>INDEX('[26]All Data'!$A$1:$Y$34,MATCH($A18,'[26]All Data'!$A$1:$A$34,0),MATCH(RN$1,'[26]All Data'!$A$1:$Y$1,0))</f>
        <v>178</v>
      </c>
      <c r="RO18" s="131">
        <f>INDEX('[26]All Data'!$A$1:$Y$34,MATCH($A18,'[26]All Data'!$A$1:$A$34,0),MATCH(RO$1,'[26]All Data'!$A$1:$Y$1,0))</f>
        <v>381</v>
      </c>
      <c r="RP18" s="116">
        <f>INDEX('[27]All Data'!$A$1:$Y$34,MATCH($A18,'[27]All Data'!$A$1:$A$34,0),MATCH(RP$1,'[27]All Data'!$A$1:$Y$1,0))</f>
        <v>48.205128205128204</v>
      </c>
      <c r="RQ18" s="131">
        <f>INDEX('[27]All Data'!$A$1:$Y$34,MATCH($A18,'[27]All Data'!$A$1:$A$34,0),MATCH(RQ$1,'[27]All Data'!$A$1:$Y$1,0))</f>
        <v>188</v>
      </c>
      <c r="RR18" s="131">
        <f>INDEX('[27]All Data'!$A$1:$Y$34,MATCH($A18,'[27]All Data'!$A$1:$A$34,0),MATCH(RR$1,'[27]All Data'!$A$1:$Y$1,0))</f>
        <v>390</v>
      </c>
      <c r="RS18" s="116">
        <f>INDEX('[28]All Data'!$A$1:$AB$34,MATCH($A18,'[28]All Data'!$A$1:$A$34,0),MATCH(RS$1,'[28]All Data'!$A$1:$AB$1,0))</f>
        <v>47.184986595174259</v>
      </c>
      <c r="RT18" s="131">
        <f>INDEX('[28]All Data'!$A$1:$AB$34,MATCH($A18,'[28]All Data'!$A$1:$A$34,0),MATCH(RT$1,'[28]All Data'!$A$1:$AB$1,0))</f>
        <v>176</v>
      </c>
      <c r="RU18" s="131">
        <f>INDEX('[28]All Data'!$A$1:$AB$34,MATCH($A18,'[28]All Data'!$A$1:$A$34,0),MATCH(RU$1,'[28]All Data'!$A$1:$AB$1,0))</f>
        <v>373</v>
      </c>
      <c r="RV18" s="116">
        <f>INDEX('[29]SPI Raw Data 1617'!$A$3:$AN$37,MATCH($A18,'[29]SPI Raw Data 1617'!$A$3:$A$37,0),MATCH(RV$1,'[29]SPI Raw Data 1617'!$A$37:$AN$37,0))</f>
        <v>51.7</v>
      </c>
      <c r="RW18" s="131">
        <f>INDEX('[29]SPI Raw Data 1617'!$A$3:$AN$37,MATCH($A18,'[29]SPI Raw Data 1617'!$A$3:$A$37,0),MATCH(RW$1,'[29]SPI Raw Data 1617'!$A$37:$AN$37,0))</f>
        <v>186</v>
      </c>
      <c r="RX18" s="131">
        <f>INDEX('[29]SPI Raw Data 1617'!$A$3:$AN$37,MATCH($A18,'[29]SPI Raw Data 1617'!$A$3:$A$37,0),MATCH(RX$1,'[29]SPI Raw Data 1617'!$A$37:$AN$37,0))</f>
        <v>360</v>
      </c>
      <c r="RY18" s="116">
        <f>INDEX('[30]SPI Raw Data 1718'!$A$3:$AN$37,MATCH($A18,'[30]SPI Raw Data 1718'!$A$3:$A$37,0),MATCH(RY$1,'[30]SPI Raw Data 1718'!$A$37:$AN$37,0))</f>
        <v>51.428571428571423</v>
      </c>
      <c r="RZ18" s="197">
        <f>INDEX('[30]SPI Raw Data 1718'!$A$3:$AN$37,MATCH($A18,'[30]SPI Raw Data 1718'!$A$3:$A$37,0),MATCH(RZ$1,'[30]SPI Raw Data 1718'!$A$37:$AN$37,0))</f>
        <v>198</v>
      </c>
      <c r="SA18" s="197">
        <f>INDEX('[30]SPI Raw Data 1718'!$A$3:$AN$37,MATCH($A18,'[30]SPI Raw Data 1718'!$A$3:$A$37,0),MATCH(SA$1,'[30]SPI Raw Data 1718'!$A$37:$AN$37,0))</f>
        <v>385</v>
      </c>
      <c r="SB18" s="116">
        <f>INDEX('[31]SPI Raw Data 1819'!$A$1:$AN$37,MATCH($A18,'[31]SPI Raw Data 1819'!$A$1:$A$37,0),MATCH(SB$1,'[31]SPI Raw Data 1819'!$A$37:$AN$37,0))</f>
        <v>50.134770889487868</v>
      </c>
      <c r="SC18" s="197">
        <f>INDEX('[31]SPI Raw Data 1819'!$A$1:$AN$37,MATCH($A18,'[31]SPI Raw Data 1819'!$A$1:$A$37,0),MATCH(SC$1,'[31]SPI Raw Data 1819'!$A$37:$AN$37,0))</f>
        <v>186</v>
      </c>
      <c r="SD18" s="225">
        <f>INDEX('[31]SPI Raw Data 1819'!$A$1:$AN$37,MATCH($A18,'[31]SPI Raw Data 1819'!$A$1:$A$37,0),MATCH(SD$1,'[31]SPI Raw Data 1819'!$A$37:$AN$37,0))</f>
        <v>371</v>
      </c>
      <c r="SE18" s="116">
        <f>INDEX('[32]SPI Raw Data 1920'!$A$1:$AN$35, MATCH($A18,'[32]SPI Raw Data 1920'!$A$1:$A$35,0),MATCH(SE$1,'[32]SPI Raw Data 1920'!$A$37:$AN$37,0))</f>
        <v>51.358695652173914</v>
      </c>
      <c r="SF18" s="116">
        <f>INDEX('[32]SPI Raw Data 1920'!$A$1:$AN$35, MATCH($A18,'[32]SPI Raw Data 1920'!$A$1:$A$35,0),MATCH(SF$1,'[32]SPI Raw Data 1920'!$A$37:$AN$37,0))</f>
        <v>189</v>
      </c>
      <c r="SG18" s="116">
        <f>INDEX('[32]SPI Raw Data 1920'!$A$1:$AN$35, MATCH($A18,'[32]SPI Raw Data 1920'!$A$1:$A$35,0),MATCH(SG$1,'[32]SPI Raw Data 1920'!$A$37:$AN$37,0))</f>
        <v>368</v>
      </c>
      <c r="SH18" s="115">
        <f>INDEX('[28]All Data'!$A$1:$AB$34,MATCH($A18,'[28]All Data'!$A$1:$A$34,0),MATCH(SH$1,'[28]All Data'!$A$1:$AB$1,0))</f>
        <v>8.6</v>
      </c>
      <c r="SI18" s="135">
        <f>INDEX('[28]All Data'!$A$1:$AB$34,MATCH($A18,'[28]All Data'!$A$1:$A$34,0),MATCH(SI$1,'[28]All Data'!$A$1:$AB$1,0))</f>
        <v>14.12</v>
      </c>
      <c r="SJ18" s="135">
        <f>INDEX('[28]All Data'!$A$1:$AB$34,MATCH($A18,'[28]All Data'!$A$1:$A$34,0),MATCH(SJ$1,'[28]All Data'!$A$1:$AB$1,0))</f>
        <v>15.45</v>
      </c>
      <c r="SK18" s="116">
        <f>INDEX('[29]SPI Raw Data 1617'!$A$3:$AN$37,MATCH($A18,'[29]SPI Raw Data 1617'!$A$3:$A$37,0),MATCH(SK$1,'[29]SPI Raw Data 1617'!$A$37:$AN$37,0))</f>
        <v>7.2</v>
      </c>
      <c r="SL18" s="135">
        <f>INDEX('[29]SPI Raw Data 1617'!$A$3:$AN$37,MATCH($A18,'[29]SPI Raw Data 1617'!$A$3:$A$37,0),MATCH(SL$1,'[29]SPI Raw Data 1617'!$A$37:$AN$37,0))</f>
        <v>14.34</v>
      </c>
      <c r="SM18" s="135">
        <f>INDEX('[29]SPI Raw Data 1617'!$A$3:$AN$37,MATCH($A18,'[29]SPI Raw Data 1617'!$A$3:$A$37,0),MATCH(SM$1,'[29]SPI Raw Data 1617'!$A$37:$AN$37,0))</f>
        <v>15.45</v>
      </c>
      <c r="SN18" s="116">
        <f>INDEX('[30]SPI Raw Data 1718'!$A$3:$AN$37,MATCH($A18,'[30]SPI Raw Data 1718'!$A$3:$A$37,0),MATCH(SN$1,'[30]SPI Raw Data 1718'!$A$37:$AN$37,0))</f>
        <v>7.1844660194174708</v>
      </c>
      <c r="SO18" s="135">
        <f>INDEX('[30]SPI Raw Data 1718'!$A$3:$AN$37,MATCH($A18,'[30]SPI Raw Data 1718'!$A$3:$A$37,0),MATCH(SO$1,'[30]SPI Raw Data 1718'!$A$37:$AN$37,0))</f>
        <v>14.34</v>
      </c>
      <c r="SP18" s="135">
        <f>INDEX('[30]SPI Raw Data 1718'!$A$3:$AN$37,MATCH($A18,'[30]SPI Raw Data 1718'!$A$3:$A$37,0),MATCH(SP$1,'[30]SPI Raw Data 1718'!$A$37:$AN$37,0))</f>
        <v>15.45</v>
      </c>
      <c r="SQ18" s="116">
        <f>INDEX('[31]SPI Raw Data 1819'!$A$1:$AN$37,MATCH($A18,'[31]SPI Raw Data 1819'!$A$1:$A$37,0),MATCH(SQ$1,'[31]SPI Raw Data 1819'!$A$37:$AN$37,0))</f>
        <v>5.7728119180633115</v>
      </c>
      <c r="SR18" s="213">
        <f>INDEX('[31]SPI Raw Data 1819'!$A$1:$AN$37,MATCH($A18,'[31]SPI Raw Data 1819'!$A$1:$A$37,0),MATCH(SR$1,'[31]SPI Raw Data 1819'!$A$37:$AN$37,0))</f>
        <v>15.18</v>
      </c>
      <c r="SS18" s="228">
        <f>INDEX('[31]SPI Raw Data 1819'!$A$1:$AN$37,MATCH($A18,'[31]SPI Raw Data 1819'!$A$1:$A$37,0),MATCH(SS$1,'[31]SPI Raw Data 1819'!$A$37:$AN$37,0))</f>
        <v>16.11</v>
      </c>
      <c r="ST18" s="116">
        <f>INDEX('[32]SPI Raw Data 1920'!$A$1:$AN$35, MATCH($A18,'[32]SPI Raw Data 1920'!$A$1:$A$35,0),MATCH(ST$1,'[32]SPI Raw Data 1920'!$A$37:$AN$37,0))</f>
        <v>5.7728119180633115</v>
      </c>
      <c r="SU18" s="116">
        <f>INDEX('[32]SPI Raw Data 1920'!$A$1:$AN$35, MATCH($A18,'[32]SPI Raw Data 1920'!$A$1:$A$35,0),MATCH(SU$1,'[32]SPI Raw Data 1920'!$A$37:$AN$37,0))</f>
        <v>15.18</v>
      </c>
      <c r="SV18" s="116">
        <f>INDEX('[32]SPI Raw Data 1920'!$A$1:$AN$35, MATCH($A18,'[32]SPI Raw Data 1920'!$A$1:$A$35,0),MATCH(SV$1,'[32]SPI Raw Data 1920'!$A$37:$AN$37,0))</f>
        <v>16.11</v>
      </c>
      <c r="SW18" s="115">
        <f>INDEX('[25]Corporate Management'!$B$6:$EY$40,MATCH($A18,'[25]Corporate Management'!$B$6:$B$40,0),MATCH(SW$1,'[25]Corporate Management'!$B$40:$EY$40,0))</f>
        <v>15.189102190500956</v>
      </c>
      <c r="SX18" s="131">
        <f>INDEX('[25]Corporate Management'!$B$6:$EY$40,MATCH($A18,'[25]Corporate Management'!$B$6:$B$40,0),MATCH(SX$1,'[25]Corporate Management'!$B$40:$EY$40,0))</f>
        <v>1693995</v>
      </c>
      <c r="SY18" s="131">
        <f>INDEX('[25]Corporate Management'!$B$6:$EY$40,MATCH($A18,'[25]Corporate Management'!$B$6:$B$40,0),MATCH(SY$1,'[25]Corporate Management'!$B$40:$EY$40,0))</f>
        <v>111527</v>
      </c>
      <c r="SZ18" s="116">
        <f>INDEX('[25]Corporate Management'!$B$6:$EY$40,MATCH($A18,'[25]Corporate Management'!$B$6:$B$40,0),MATCH(SZ$1,'[25]Corporate Management'!$B$40:$EY$40,0))</f>
        <v>18.714982163032552</v>
      </c>
      <c r="TA18" s="131">
        <f>INDEX('[25]Corporate Management'!$B$6:$EY$40,MATCH($A18,'[25]Corporate Management'!$B$6:$B$40,0),MATCH(TA$1,'[25]Corporate Management'!$B$40:$EY$40,0))</f>
        <v>2103695</v>
      </c>
      <c r="TB18" s="131">
        <f>INDEX('[25]Corporate Management'!$B$6:$EY$40,MATCH($A18,'[25]Corporate Management'!$B$6:$B$40,0),MATCH(TB$1,'[25]Corporate Management'!$B$40:$EY$40,0))</f>
        <v>112407</v>
      </c>
      <c r="TC18" s="116">
        <f>INDEX('[25]Corporate Management'!$B$6:$EY$40,MATCH($A18,'[25]Corporate Management'!$B$6:$B$40,0),MATCH(TC$1,'[25]Corporate Management'!$B$40:$EY$40,0))</f>
        <v>15.521042278617234</v>
      </c>
      <c r="TD18" s="131">
        <f>INDEX('[25]Corporate Management'!$B$6:$EY$40,MATCH($A18,'[25]Corporate Management'!$B$6:$B$40,0),MATCH(TD$1,'[25]Corporate Management'!$B$40:$EY$40,0))</f>
        <v>1759574</v>
      </c>
      <c r="TE18" s="131">
        <f>INDEX('[25]Corporate Management'!$B$6:$EY$40,MATCH($A18,'[25]Corporate Management'!$B$6:$B$40,0),MATCH(TE$1,'[25]Corporate Management'!$B$40:$EY$40,0))</f>
        <v>113367</v>
      </c>
      <c r="TF18" s="116">
        <f>INDEX('[26]All Data'!$A$1:$Y$34,MATCH($A18,'[26]All Data'!$A$1:$A$34,0),MATCH(TF$1,'[26]All Data'!$A$1:$Y$1,0))</f>
        <v>14.224309943465247</v>
      </c>
      <c r="TG18" s="131">
        <f>INDEX('[26]All Data'!$A$1:$Y$34,MATCH($A18,'[26]All Data'!$A$1:$A$34,0),MATCH(TG$1,'[26]All Data'!$A$1:$Y$1,0))</f>
        <v>1625355</v>
      </c>
      <c r="TH18" s="131">
        <f>INDEX('[26]All Data'!$A$1:$Y$34,MATCH($A18,'[26]All Data'!$A$1:$A$34,0),MATCH(TH$1,'[26]All Data'!$A$1:$Y$1,0))</f>
        <v>114266</v>
      </c>
      <c r="TI18" s="116">
        <f>INDEX('[27]All Data'!$A$1:$Y$34,MATCH($A18,'[27]All Data'!$A$1:$A$34,0),MATCH(TI$1,'[27]All Data'!$A$1:$Y$1,0))</f>
        <v>11.826623478124946</v>
      </c>
      <c r="TJ18" s="131">
        <f>INDEX('[27]All Data'!$A$1:$Y$34,MATCH($A18,'[27]All Data'!$A$1:$A$34,0),MATCH(TJ$1,'[27]All Data'!$A$1:$Y$1,0))</f>
        <v>1361883</v>
      </c>
      <c r="TK18" s="131">
        <f>INDEX('[27]All Data'!$A$1:$Y$34,MATCH($A18,'[27]All Data'!$A$1:$A$34,0),MATCH(TK$1,'[27]All Data'!$A$1:$Y$1,0))</f>
        <v>115154</v>
      </c>
      <c r="TL18" s="116">
        <f>INDEX('[28]All Data'!$A$1:$AB$34,MATCH($A18,'[28]All Data'!$A$1:$A$34,0),MATCH(TL$1,'[28]All Data'!$A$1:$AB$1,0))</f>
        <v>10.676136705941079</v>
      </c>
      <c r="TM18" s="131">
        <f>INDEX('[28]All Data'!$A$1:$AB$34,MATCH($A18,'[28]All Data'!$A$1:$A$34,0),MATCH(TM$1,'[28]All Data'!$A$1:$AB$1,0))</f>
        <v>1240471</v>
      </c>
      <c r="TN18" s="131">
        <f>INDEX('[28]All Data'!$A$1:$AB$34,MATCH($A18,'[28]All Data'!$A$1:$A$34,0),MATCH(TN$1,'[28]All Data'!$A$1:$AB$1,0))</f>
        <v>116191</v>
      </c>
      <c r="TO18" s="116">
        <f>INDEX('[29]SPI Raw Data 1617'!$A$3:$AN$37,MATCH($A18,'[29]SPI Raw Data 1617'!$A$3:$A$37,0),MATCH(TO$1,'[29]SPI Raw Data 1617'!$A$37:$AN$37,0))</f>
        <v>8.8329614335667319</v>
      </c>
      <c r="TP18" s="131">
        <f>INDEX('[29]SPI Raw Data 1617'!$A$3:$AN$37,MATCH($A18,'[29]SPI Raw Data 1617'!$A$3:$A$37,0),MATCH(TP$1,'[29]SPI Raw Data 1617'!$A$37:$AN$37,0))</f>
        <v>1033165</v>
      </c>
      <c r="TQ18" s="131">
        <f>INDEX('[29]SPI Raw Data 1617'!$A$3:$AN$37,MATCH($A18,'[29]SPI Raw Data 1617'!$A$3:$A$37,0),MATCH(TQ$1,'[29]SPI Raw Data 1617'!$A$37:$AN$37,0))</f>
        <v>116967</v>
      </c>
      <c r="TR18" s="116">
        <f>INDEX('[30]SPI Raw Data 1718'!$A$3:$AN$37,MATCH($A18,'[30]SPI Raw Data 1718'!$A$3:$A$37,0),MATCH(TR$1,'[30]SPI Raw Data 1718'!$A$37:$AN$37,0))</f>
        <v>8.3556421753456291</v>
      </c>
      <c r="TS18" s="131">
        <f>INDEX('[30]SPI Raw Data 1718'!$A$3:$AN$37,MATCH($A18,'[30]SPI Raw Data 1718'!$A$3:$A$37,0),MATCH(TS$1,'[30]SPI Raw Data 1718'!$A$37:$AN$37,0))</f>
        <v>983927</v>
      </c>
      <c r="TT18" s="131">
        <f>INDEX('[30]SPI Raw Data 1718'!$A$3:$AN$37,MATCH($A18,'[30]SPI Raw Data 1718'!$A$3:$A$37,0),MATCH(TT$1,'[30]SPI Raw Data 1718'!$A$37:$AN$37,0))</f>
        <v>117756</v>
      </c>
      <c r="TU18" s="116">
        <f>INDEX('[31]SPI Raw Data 1819'!$A$1:$AN$37,MATCH($A18,'[31]SPI Raw Data 1819'!$A$1:$A$37,0),MATCH(TU$1,'[31]SPI Raw Data 1819'!$A$37:$AN$37,0))</f>
        <v>7.6875405061906088</v>
      </c>
      <c r="TV18" s="197">
        <f>INDEX('[31]SPI Raw Data 1819'!$A$1:$AN$37,MATCH($A18,'[31]SPI Raw Data 1819'!$A$1:$A$37,0),MATCH(TV$1,'[31]SPI Raw Data 1819'!$A$37:$AN$37,0))</f>
        <v>913349</v>
      </c>
      <c r="TW18" s="197">
        <f>INDEX('[31]SPI Raw Data 1819'!$A$1:$AN$37,MATCH($A18,'[31]SPI Raw Data 1819'!$A$1:$A$37,0),MATCH(TW$1,'[31]SPI Raw Data 1819'!$A$37:$AN$37,0))</f>
        <v>118809</v>
      </c>
      <c r="TX18" s="116">
        <f>INDEX('[32]SPI Raw Data 1920'!$A$1:$AN$35, MATCH($A18,'[32]SPI Raw Data 1920'!$A$1:$A$35,0),MATCH(TX$1,'[32]SPI Raw Data 1920'!$A$37:$AN$37,0))</f>
        <v>7.7517804513538113</v>
      </c>
      <c r="TY18" s="116">
        <f>INDEX('[32]SPI Raw Data 1920'!$A$1:$AN$35, MATCH($A18,'[32]SPI Raw Data 1920'!$A$1:$A$35,0),MATCH(TY$1,'[32]SPI Raw Data 1920'!$A$37:$AN$37,0))</f>
        <v>928454</v>
      </c>
      <c r="TZ18" s="116">
        <f>INDEX('[32]SPI Raw Data 1920'!$A$1:$AN$35, MATCH($A18,'[32]SPI Raw Data 1920'!$A$1:$A$35,0),MATCH(TZ$1,'[32]SPI Raw Data 1920'!$A$37:$AN$37,0))</f>
        <v>119773</v>
      </c>
      <c r="UA18" s="133">
        <f>(SW18*100)/Deflators!$B$2</f>
        <v>17.893119330247647</v>
      </c>
      <c r="UB18" s="116">
        <f>(SZ18*100)/Deflators!$B$3</f>
        <v>21.717421052959462</v>
      </c>
      <c r="UC18" s="116">
        <f>(TC18*100)/Deflators!$B$4</f>
        <v>17.650199024604547</v>
      </c>
      <c r="UD18" s="116">
        <f>(TF18*100)/Deflators!$B$5</f>
        <v>15.889004966004814</v>
      </c>
      <c r="UE18" s="116">
        <f>(TI18*100)/Deflators!$B$6</f>
        <v>13.031029401596944</v>
      </c>
      <c r="UF18" s="116">
        <f>(TL18*100)/Deflators!$B$7</f>
        <v>11.668170386266667</v>
      </c>
      <c r="UG18" s="116">
        <f>(TO18*100)/Deflators!$B$8</f>
        <v>9.4205795004892483</v>
      </c>
      <c r="UH18" s="116">
        <f>(TR18*100)/Deflators!$B$9</f>
        <v>8.7573093024672417</v>
      </c>
      <c r="UI18" s="116">
        <f>(TU18*100)/Deflators!$B$10</f>
        <v>7.8753579490786985</v>
      </c>
      <c r="UJ18" s="248">
        <f>(TX18*100)/Deflators!$B$11</f>
        <v>7.7517804513538113</v>
      </c>
      <c r="UK18" s="115">
        <f>INDEX('[25]Corporate Management'!$B$6:$EY$40,MATCH($A18,'[25]Corporate Management'!$B$6:$B$40,0),MATCH(UK$1,'[25]Corporate Management'!$B$40:$EY$40,0))</f>
        <v>6.418856259659969</v>
      </c>
      <c r="UL18" s="131">
        <f>INDEX('[25]Corporate Management'!$B$6:$EY$40,MATCH($A18,'[25]Corporate Management'!$B$6:$B$40,0),MATCH(UL$1,'[25]Corporate Management'!$B$40:$EY$40,0))</f>
        <v>16612</v>
      </c>
      <c r="UM18" s="131">
        <f>INDEX('[25]Corporate Management'!$B$6:$EY$40,MATCH($A18,'[25]Corporate Management'!$B$6:$B$40,0),MATCH(UM$1,'[25]Corporate Management'!$B$40:$EY$40,0))</f>
        <v>2588</v>
      </c>
      <c r="UN18" s="116">
        <f>INDEX('[25]Corporate Management'!$B$6:$EY$40,MATCH($A18,'[25]Corporate Management'!$B$6:$B$40,0),MATCH(UN$1,'[25]Corporate Management'!$B$40:$EY$40,0))</f>
        <v>6.3131313131313131</v>
      </c>
      <c r="UO18" s="131">
        <f>INDEX('[25]Corporate Management'!$B$6:$EY$40,MATCH($A18,'[25]Corporate Management'!$B$6:$B$40,0),MATCH(UO$1,'[25]Corporate Management'!$B$40:$EY$40,0))</f>
        <v>16250</v>
      </c>
      <c r="UP18" s="131">
        <f>INDEX('[25]Corporate Management'!$B$6:$EY$40,MATCH($A18,'[25]Corporate Management'!$B$6:$B$40,0),MATCH(UP$1,'[25]Corporate Management'!$B$40:$EY$40,0))</f>
        <v>2574</v>
      </c>
      <c r="UQ18" s="116">
        <f>INDEX('[25]Corporate Management'!$B$6:$EY$40,MATCH($A18,'[25]Corporate Management'!$B$6:$B$40,0),MATCH(UQ$1,'[25]Corporate Management'!$B$40:$EY$40,0))</f>
        <v>5.7044289403692705</v>
      </c>
      <c r="UR18" s="131">
        <f>INDEX('[25]Corporate Management'!$B$6:$EY$40,MATCH($A18,'[25]Corporate Management'!$B$6:$B$40,0),MATCH(UR$1,'[25]Corporate Management'!$B$40:$EY$40,0))</f>
        <v>14799</v>
      </c>
      <c r="US18" s="131">
        <f>INDEX('[25]Corporate Management'!$B$6:$EY$40,MATCH($A18,'[25]Corporate Management'!$B$6:$B$40,0),MATCH(US$1,'[25]Corporate Management'!$B$40:$EY$40,0))</f>
        <v>2594.3000000000002</v>
      </c>
      <c r="UT18" s="116">
        <f>INDEX('[26]All Data'!$A$1:$Y$34,MATCH($A18,'[26]All Data'!$A$1:$A$34,0),MATCH(UT$1,'[26]All Data'!$A$1:$Y$1,0))</f>
        <v>5.1399078341013826</v>
      </c>
      <c r="UU18" s="131">
        <f>INDEX('[26]All Data'!$A$1:$Y$34,MATCH($A18,'[26]All Data'!$A$1:$A$34,0),MATCH(UU$1,'[26]All Data'!$A$1:$Y$1,0))</f>
        <v>13942</v>
      </c>
      <c r="UV18" s="131">
        <f>INDEX('[26]All Data'!$A$1:$Y$34,MATCH($A18,'[26]All Data'!$A$1:$A$34,0),MATCH(UV$1,'[26]All Data'!$A$1:$Y$1,0))</f>
        <v>2712.5</v>
      </c>
      <c r="UW18" s="116">
        <f>INDEX('[27]All Data'!$A$1:$Y$34,MATCH($A18,'[27]All Data'!$A$1:$A$34,0),MATCH(UW$1,'[27]All Data'!$A$1:$Y$1,0))</f>
        <v>5.5566918630502453</v>
      </c>
      <c r="UX18" s="131">
        <f>INDEX('[27]All Data'!$A$1:$Y$34,MATCH($A18,'[27]All Data'!$A$1:$A$34,0),MATCH(UX$1,'[27]All Data'!$A$1:$Y$1,0))</f>
        <v>16246.1</v>
      </c>
      <c r="UY18" s="131">
        <f>INDEX('[27]All Data'!$A$1:$Y$34,MATCH($A18,'[27]All Data'!$A$1:$A$34,0),MATCH(UY$1,'[27]All Data'!$A$1:$Y$1,0))</f>
        <v>2923.7</v>
      </c>
      <c r="UZ18" s="116">
        <f>INDEX('[28]All Data'!$A$1:$AB$34,MATCH($A18,'[28]All Data'!$A$1:$A$34,0),MATCH(UZ$1,'[28]All Data'!$A$1:$AB$1,0))</f>
        <v>6.0819088319088319</v>
      </c>
      <c r="VA18" s="131">
        <f>INDEX('[28]All Data'!$A$1:$AB$34,MATCH($A18,'[28]All Data'!$A$1:$A$34,0),MATCH(VA$1,'[28]All Data'!$A$1:$AB$1,0))</f>
        <v>17078</v>
      </c>
      <c r="VB18" s="131">
        <f>INDEX('[28]All Data'!$A$1:$AB$34,MATCH($A18,'[28]All Data'!$A$1:$A$34,0),MATCH(VB$1,'[28]All Data'!$A$1:$AB$1,0))</f>
        <v>2808</v>
      </c>
      <c r="VC18" s="116">
        <f>INDEX('[29]SPI Raw Data 1617'!$A$3:$AN$37,MATCH($A18,'[29]SPI Raw Data 1617'!$A$3:$A$37,0),MATCH(VC$1,'[29]SPI Raw Data 1617'!$A$37:$AN$37,0))</f>
        <v>6.8</v>
      </c>
      <c r="VD18" s="131">
        <f>INDEX('[29]SPI Raw Data 1617'!$A$3:$AN$37,MATCH($A18,'[29]SPI Raw Data 1617'!$A$3:$A$37,0),MATCH(VD$1,'[29]SPI Raw Data 1617'!$A$37:$AN$37,0))</f>
        <v>17146</v>
      </c>
      <c r="VE18" s="131">
        <f>INDEX('[29]SPI Raw Data 1617'!$A$3:$AN$37,MATCH($A18,'[29]SPI Raw Data 1617'!$A$3:$A$37,0),MATCH(VE$1,'[29]SPI Raw Data 1617'!$A$37:$AN$37,0))</f>
        <v>2503</v>
      </c>
      <c r="VF18" s="116">
        <f>INDEX('[30]SPI Raw Data 1718'!$A$3:$AN$37,MATCH($A18,'[30]SPI Raw Data 1718'!$A$3:$A$37,0),MATCH(VF$1,'[30]SPI Raw Data 1718'!$A$37:$AN$37,0))</f>
        <v>7.1730228823765554</v>
      </c>
      <c r="VG18" s="131">
        <f>INDEX('[30]SPI Raw Data 1718'!$A$3:$AN$37,MATCH($A18,'[30]SPI Raw Data 1718'!$A$3:$A$37,0),MATCH(VG$1,'[30]SPI Raw Data 1718'!$A$37:$AN$37,0))</f>
        <v>17868</v>
      </c>
      <c r="VH18" s="131">
        <f>INDEX('[30]SPI Raw Data 1718'!$A$3:$AN$37,MATCH($A18,'[30]SPI Raw Data 1718'!$A$3:$A$37,0),MATCH(VH$1,'[30]SPI Raw Data 1718'!$A$37:$AN$37,0))</f>
        <v>2491</v>
      </c>
      <c r="VI18" s="116">
        <f>INDEX('[31]SPI Raw Data 1819'!$A$1:$AN$37,MATCH($A18,'[31]SPI Raw Data 1819'!$A$1:$A$37,0),MATCH(VI$1,'[31]SPI Raw Data 1819'!$A$37:$AN$37,0))</f>
        <v>7.1124850418827288</v>
      </c>
      <c r="VJ18" s="197">
        <f>INDEX('[31]SPI Raw Data 1819'!$A$1:$AN$37,MATCH($A18,'[31]SPI Raw Data 1819'!$A$1:$A$37,0),MATCH(VJ$1,'[31]SPI Raw Data 1819'!$A$37:$AN$37,0))</f>
        <v>17831</v>
      </c>
      <c r="VK18" s="225">
        <f>INDEX('[31]SPI Raw Data 1819'!$A$1:$AN$37,MATCH($A18,'[31]SPI Raw Data 1819'!$A$1:$A$37,0),MATCH(VK$1,'[31]SPI Raw Data 1819'!$A$37:$AN$37,0))</f>
        <v>2507</v>
      </c>
      <c r="VL18" s="116">
        <f>INDEX('[32]SPI Raw Data 1920'!$A$1:$AN$35, MATCH($A18,'[32]SPI Raw Data 1920'!$A$1:$A$35,0),MATCH(VL$1,'[32]SPI Raw Data 1920'!$A$37:$AN$37,0))</f>
        <v>6.89975845410628</v>
      </c>
      <c r="VM18" s="116">
        <f>INDEX('[32]SPI Raw Data 1920'!$A$1:$AN$35, MATCH($A18,'[32]SPI Raw Data 1920'!$A$1:$A$35,0),MATCH(VM$1,'[32]SPI Raw Data 1920'!$A$37:$AN$37,0))</f>
        <v>17139</v>
      </c>
      <c r="VN18" s="116">
        <f>INDEX('[32]SPI Raw Data 1920'!$A$1:$AN$35, MATCH($A18,'[32]SPI Raw Data 1920'!$A$1:$A$35,0),MATCH(VN$1,'[32]SPI Raw Data 1920'!$A$37:$AN$37,0))</f>
        <v>2484</v>
      </c>
      <c r="VO18" s="115">
        <f>INDEX('[25]Corporate Management'!$B$6:$EY$40,MATCH($A18,'[25]Corporate Management'!$B$6:$B$40,0),MATCH(VO$1,'[25]Corporate Management'!$B$40:$EY$40,0))</f>
        <v>10.451333612623936</v>
      </c>
      <c r="VP18" s="131">
        <f>INDEX('[25]Corporate Management'!$B$6:$EY$40,MATCH($A18,'[25]Corporate Management'!$B$6:$B$40,0),MATCH(VP$1,'[25]Corporate Management'!$B$40:$EY$40,0))</f>
        <v>74842</v>
      </c>
      <c r="VQ18" s="131">
        <f>INDEX('[25]Corporate Management'!$B$6:$EY$40,MATCH($A18,'[25]Corporate Management'!$B$6:$B$40,0),MATCH(VQ$1,'[25]Corporate Management'!$B$40:$EY$40,0))</f>
        <v>7161</v>
      </c>
      <c r="VR18" s="116">
        <f>INDEX('[25]Corporate Management'!$B$6:$EY$40,MATCH($A18,'[25]Corporate Management'!$B$6:$B$40,0),MATCH(VR$1,'[25]Corporate Management'!$B$40:$EY$40,0))</f>
        <v>9.2593933177022265</v>
      </c>
      <c r="VS18" s="131">
        <f>INDEX('[25]Corporate Management'!$B$6:$EY$40,MATCH($A18,'[25]Corporate Management'!$B$6:$B$40,0),MATCH(VS$1,'[25]Corporate Management'!$B$40:$EY$40,0))</f>
        <v>63186.1</v>
      </c>
      <c r="VT18" s="131">
        <f>INDEX('[25]Corporate Management'!$B$6:$EY$40,MATCH($A18,'[25]Corporate Management'!$B$6:$B$40,0),MATCH(VT$1,'[25]Corporate Management'!$B$40:$EY$40,0))</f>
        <v>6824</v>
      </c>
      <c r="VU18" s="116">
        <f>INDEX('[25]Corporate Management'!$B$6:$EY$40,MATCH($A18,'[25]Corporate Management'!$B$6:$B$40,0),MATCH(VU$1,'[25]Corporate Management'!$B$40:$EY$40,0))</f>
        <v>9.8550240614515801</v>
      </c>
      <c r="VV18" s="131">
        <f>INDEX('[25]Corporate Management'!$B$6:$EY$40,MATCH($A18,'[25]Corporate Management'!$B$6:$B$40,0),MATCH(VV$1,'[25]Corporate Management'!$B$40:$EY$40,0))</f>
        <v>64918</v>
      </c>
      <c r="VW18" s="131">
        <f>INDEX('[25]Corporate Management'!$B$6:$EY$40,MATCH($A18,'[25]Corporate Management'!$B$6:$B$40,0),MATCH(VW$1,'[25]Corporate Management'!$B$40:$EY$40,0))</f>
        <v>6587.3</v>
      </c>
      <c r="VX18" s="116">
        <f>INDEX('[26]All Data'!$A$1:$Y$34,MATCH($A18,'[26]All Data'!$A$1:$A$34,0),MATCH(VX$1,'[26]All Data'!$A$1:$Y$1,0))</f>
        <v>9.1555829734731642</v>
      </c>
      <c r="VY18" s="131">
        <f>INDEX('[26]All Data'!$A$1:$Y$34,MATCH($A18,'[26]All Data'!$A$1:$A$34,0),MATCH(VY$1,'[26]All Data'!$A$1:$Y$1,0))</f>
        <v>51944.2</v>
      </c>
      <c r="VZ18" s="131">
        <f>INDEX('[26]All Data'!$A$1:$Y$34,MATCH($A18,'[26]All Data'!$A$1:$A$34,0),MATCH(VZ$1,'[26]All Data'!$A$1:$Y$1,0))</f>
        <v>5673.5</v>
      </c>
      <c r="WA18" s="116">
        <f>INDEX('[27]All Data'!$A$1:$Y$34,MATCH($A18,'[27]All Data'!$A$1:$A$34,0),MATCH(WA$1,'[27]All Data'!$A$1:$Y$1,0))</f>
        <v>9.7738219358367378</v>
      </c>
      <c r="WB18" s="131">
        <f>INDEX('[27]All Data'!$A$1:$Y$34,MATCH($A18,'[27]All Data'!$A$1:$A$34,0),MATCH(WB$1,'[27]All Data'!$A$1:$Y$1,0))</f>
        <v>57183.7</v>
      </c>
      <c r="WC18" s="131">
        <f>INDEX('[27]All Data'!$A$1:$Y$34,MATCH($A18,'[27]All Data'!$A$1:$A$34,0),MATCH(WC$1,'[27]All Data'!$A$1:$Y$1,0))</f>
        <v>5850.7</v>
      </c>
      <c r="WD18" s="116">
        <f>INDEX('[28]All Data'!$A$1:$AB$34,MATCH($A18,'[28]All Data'!$A$1:$A$34,0),MATCH(WD$1,'[28]All Data'!$A$1:$AB$1,0))</f>
        <v>9.6058446186742703</v>
      </c>
      <c r="WE18" s="131">
        <f>INDEX('[28]All Data'!$A$1:$AB$34,MATCH($A18,'[28]All Data'!$A$1:$A$34,0),MATCH(WE$1,'[28]All Data'!$A$1:$AB$1,0))</f>
        <v>53908</v>
      </c>
      <c r="WF18" s="131">
        <f>INDEX('[28]All Data'!$A$1:$AB$34,MATCH($A18,'[28]All Data'!$A$1:$A$34,0),MATCH(WF$1,'[28]All Data'!$A$1:$AB$1,0))</f>
        <v>5612</v>
      </c>
      <c r="WG18" s="116">
        <f>INDEX('[29]SPI Raw Data 1617'!$A$3:$AN$37,MATCH($A18,'[29]SPI Raw Data 1617'!$A$3:$A$37,0),MATCH(WG$1,'[29]SPI Raw Data 1617'!$A$37:$AN$37,0))</f>
        <v>10.41100569259962</v>
      </c>
      <c r="WH18" s="131">
        <f>INDEX('[29]SPI Raw Data 1617'!$A$3:$AN$37,MATCH($A18,'[29]SPI Raw Data 1617'!$A$3:$A$37,0),MATCH(WH$1,'[29]SPI Raw Data 1617'!$A$37:$AN$37,0))</f>
        <v>54866</v>
      </c>
      <c r="WI18" s="131">
        <f>INDEX('[29]SPI Raw Data 1617'!$A$3:$AN$37,MATCH($A18,'[29]SPI Raw Data 1617'!$A$3:$A$37,0),MATCH(WI$1,'[29]SPI Raw Data 1617'!$A$37:$AN$37,0))</f>
        <v>5270</v>
      </c>
      <c r="WJ18" s="116">
        <f>INDEX('[30]SPI Raw Data 1718'!$A$3:$AN$37,MATCH($A18,'[30]SPI Raw Data 1718'!$A$3:$A$37,0),MATCH(WJ$1,'[30]SPI Raw Data 1718'!$A$37:$AN$37,0))</f>
        <v>10.750897988505747</v>
      </c>
      <c r="WK18" s="131">
        <f>INDEX('[30]SPI Raw Data 1718'!$A$3:$AN$37,MATCH($A18,'[30]SPI Raw Data 1718'!$A$3:$A$37,0),MATCH(WK$1,'[30]SPI Raw Data 1718'!$A$37:$AN$37,0))</f>
        <v>59861</v>
      </c>
      <c r="WL18" s="131">
        <f>INDEX('[30]SPI Raw Data 1718'!$A$3:$AN$37,MATCH($A18,'[30]SPI Raw Data 1718'!$A$3:$A$37,0),MATCH(WL$1,'[30]SPI Raw Data 1718'!$A$37:$AN$37,0))</f>
        <v>5568</v>
      </c>
      <c r="WM18" s="116">
        <f>INDEX('[31]SPI Raw Data 1819'!$A$1:$AN$37,MATCH($A18,'[31]SPI Raw Data 1819'!$A$1:$A$37,0),MATCH(WM$1,'[31]SPI Raw Data 1819'!$A$37:$AN$37,0))</f>
        <v>10.498649864986499</v>
      </c>
      <c r="WN18" s="197">
        <f>INDEX('[31]SPI Raw Data 1819'!$A$1:$AN$37,MATCH($A18,'[31]SPI Raw Data 1819'!$A$1:$A$37,0),MATCH(WN$1,'[31]SPI Raw Data 1819'!$A$37:$AN$37,0))</f>
        <v>58320</v>
      </c>
      <c r="WO18" s="225">
        <f>INDEX('[31]SPI Raw Data 1819'!$A$1:$AN$37,MATCH($A18,'[31]SPI Raw Data 1819'!$A$1:$A$37,0),MATCH(WO$1,'[31]SPI Raw Data 1819'!$A$37:$AN$37,0))</f>
        <v>5555</v>
      </c>
      <c r="WP18" s="116">
        <f>INDEX('[32]SPI Raw Data 1920'!$A$1:$AN$35, MATCH($A18,'[32]SPI Raw Data 1920'!$A$1:$A$35,0),MATCH(WP$1,'[32]SPI Raw Data 1920'!$A$37:$AN$37,0))</f>
        <v>9.7012869313032439</v>
      </c>
      <c r="WQ18" s="116">
        <f>INDEX('[32]SPI Raw Data 1920'!$A$1:$AN$35, MATCH($A18,'[32]SPI Raw Data 1920'!$A$1:$A$35,0),MATCH(WQ$1,'[32]SPI Raw Data 1920'!$A$37:$AN$37,0))</f>
        <v>53522</v>
      </c>
      <c r="WR18" s="116">
        <f>INDEX('[32]SPI Raw Data 1920'!$A$1:$AN$35, MATCH($A18,'[32]SPI Raw Data 1920'!$A$1:$A$35,0),MATCH(WR$1,'[32]SPI Raw Data 1920'!$A$37:$AN$37,0))</f>
        <v>5517</v>
      </c>
      <c r="WS18" s="115">
        <f>INDEX('[25]Corporate Management'!$B$6:$EY$40,MATCH($A18,'[25]Corporate Management'!$B$6:$B$40,0),MATCH(WS$1,'[25]Corporate Management'!$B$40:$EY$40,0))</f>
        <v>95.401355334908729</v>
      </c>
      <c r="WT18" s="131">
        <f>INDEX('[25]Corporate Management'!$B$6:$EY$40,MATCH($A18,'[25]Corporate Management'!$B$6:$B$40,0),MATCH(WT$1,'[25]Corporate Management'!$B$40:$EY$40,0))</f>
        <v>92370460</v>
      </c>
      <c r="WU18" s="131">
        <f>INDEX('[25]Corporate Management'!$B$6:$EY$40,MATCH($A18,'[25]Corporate Management'!$B$6:$B$40,0),MATCH(WU$1,'[25]Corporate Management'!$B$40:$EY$40,0))</f>
        <v>96823006</v>
      </c>
      <c r="WV18" s="116">
        <f>INDEX('[25]Corporate Management'!$B$6:$EY$40,MATCH($A18,'[25]Corporate Management'!$B$6:$B$40,0),MATCH(WV$1,'[25]Corporate Management'!$B$40:$EY$40,0))</f>
        <v>95.500707197791527</v>
      </c>
      <c r="WW18" s="131">
        <f>INDEX('[25]Corporate Management'!$B$6:$EY$40,MATCH($A18,'[25]Corporate Management'!$B$6:$B$40,0),MATCH(WW$1,'[25]Corporate Management'!$B$40:$EY$40,0))</f>
        <v>93606380</v>
      </c>
      <c r="WX18" s="131">
        <f>INDEX('[25]Corporate Management'!$B$6:$EY$40,MATCH($A18,'[25]Corporate Management'!$B$6:$B$40,0),MATCH(WX$1,'[25]Corporate Management'!$B$40:$EY$40,0))</f>
        <v>98016426</v>
      </c>
      <c r="WY18" s="116">
        <f>INDEX('[25]Corporate Management'!$B$6:$EY$40,MATCH($A18,'[25]Corporate Management'!$B$6:$B$40,0),MATCH(WY$1,'[25]Corporate Management'!$B$40:$EY$40,0))</f>
        <v>95.590713423994856</v>
      </c>
      <c r="WZ18" s="131">
        <f>INDEX('[25]Corporate Management'!$B$6:$EY$40,MATCH($A18,'[25]Corporate Management'!$B$6:$B$40,0),MATCH(WZ$1,'[25]Corporate Management'!$B$40:$EY$40,0))</f>
        <v>95098642.159999996</v>
      </c>
      <c r="XA18" s="131">
        <f>INDEX('[25]Corporate Management'!$B$6:$EY$40,MATCH($A18,'[25]Corporate Management'!$B$6:$B$40,0),MATCH(XA$1,'[25]Corporate Management'!$B$40:$EY$40,0))</f>
        <v>99485231.099999994</v>
      </c>
      <c r="XB18" s="116">
        <f>INDEX('[26]All Data'!$A$1:$Y$34,MATCH($A18,'[26]All Data'!$A$1:$A$34,0),MATCH(XB$1,'[26]All Data'!$A$1:$Y$1,0))</f>
        <v>95.490058309064125</v>
      </c>
      <c r="XC18" s="131">
        <f>INDEX('[26]All Data'!$A$1:$Y$34,MATCH($A18,'[26]All Data'!$A$1:$A$34,0),MATCH(XC$1,'[26]All Data'!$A$1:$Y$1,0))</f>
        <v>96597171</v>
      </c>
      <c r="XD18" s="131">
        <f>INDEX('[26]All Data'!$A$1:$Y$34,MATCH($A18,'[26]All Data'!$A$1:$A$34,0),MATCH(XD$1,'[26]All Data'!$A$1:$Y$1,0))</f>
        <v>101159401</v>
      </c>
      <c r="XE18" s="116">
        <f>INDEX('[27]All Data'!$A$1:$Y$34,MATCH($A18,'[27]All Data'!$A$1:$A$34,0),MATCH(XE$1,'[27]All Data'!$A$1:$Y$1,0))</f>
        <v>95.484172725034384</v>
      </c>
      <c r="XF18" s="131">
        <f>INDEX('[27]All Data'!$A$1:$Y$34,MATCH($A18,'[27]All Data'!$A$1:$A$34,0),MATCH(XF$1,'[27]All Data'!$A$1:$Y$1,0))</f>
        <v>98292452</v>
      </c>
      <c r="XG18" s="131">
        <f>INDEX('[27]All Data'!$A$1:$Y$34,MATCH($A18,'[27]All Data'!$A$1:$A$34,0),MATCH(XG$1,'[27]All Data'!$A$1:$Y$1,0))</f>
        <v>102941094</v>
      </c>
      <c r="XH18" s="116">
        <f>INDEX('[28]All Data'!$A$1:$AB$34,MATCH($A18,'[28]All Data'!$A$1:$A$34,0),MATCH(XH$1,'[28]All Data'!$A$1:$AB$1,0))</f>
        <v>95.629679645229771</v>
      </c>
      <c r="XI18" s="131">
        <f>INDEX('[28]All Data'!$A$1:$AB$34,MATCH($A18,'[28]All Data'!$A$1:$A$34,0),MATCH(XI$1,'[28]All Data'!$A$1:$AB$1,0))</f>
        <v>100313279</v>
      </c>
      <c r="XJ18" s="131">
        <f>INDEX('[28]All Data'!$A$1:$AB$34,MATCH($A18,'[28]All Data'!$A$1:$A$34,0),MATCH(XJ$1,'[28]All Data'!$A$1:$AB$1,0))</f>
        <v>104897642</v>
      </c>
      <c r="XK18" s="116">
        <f>INDEX('[29]SPI Raw Data 1617'!$A$3:$AN$37,MATCH($A18,'[29]SPI Raw Data 1617'!$A$3:$A$37,0),MATCH(XK$1,'[29]SPI Raw Data 1617'!$A$37:$AN$37,0))</f>
        <v>96.056975982285579</v>
      </c>
      <c r="XL18" s="131">
        <f>INDEX('[29]SPI Raw Data 1617'!$A$3:$AN$37,MATCH($A18,'[29]SPI Raw Data 1617'!$A$3:$A$37,0),MATCH(XL$1,'[29]SPI Raw Data 1617'!$A$37:$AN$37,0))</f>
        <v>102162196</v>
      </c>
      <c r="XM18" s="131">
        <f>INDEX('[29]SPI Raw Data 1617'!$A$3:$AN$37,MATCH($A18,'[29]SPI Raw Data 1617'!$A$3:$A$37,0),MATCH(XM$1,'[29]SPI Raw Data 1617'!$A$37:$AN$37,0))</f>
        <v>106355832</v>
      </c>
      <c r="XN18" s="116">
        <f>INDEX('[30]SPI Raw Data 1718'!$A$3:$AN$37,MATCH($A18,'[30]SPI Raw Data 1718'!$A$3:$A$37,0),MATCH(XN$1,'[30]SPI Raw Data 1718'!$A$37:$AN$37,0))</f>
        <v>96.194131451323543</v>
      </c>
      <c r="XO18" s="131">
        <f>INDEX('[30]SPI Raw Data 1718'!$A$3:$AN$37,MATCH($A18,'[30]SPI Raw Data 1718'!$A$3:$A$37,0),MATCH(XO$1,'[30]SPI Raw Data 1718'!$A$37:$AN$37,0))</f>
        <v>111698286</v>
      </c>
      <c r="XP18" s="131">
        <f>INDEX('[30]SPI Raw Data 1718'!$A$3:$AN$37,MATCH($A18,'[30]SPI Raw Data 1718'!$A$3:$A$37,0),MATCH(XP$1,'[30]SPI Raw Data 1718'!$A$37:$AN$37,0))</f>
        <v>116117568</v>
      </c>
      <c r="XQ18" s="116">
        <f>INDEX('[31]SPI Raw Data 1819'!$A$1:$AN$37,MATCH($A18,'[31]SPI Raw Data 1819'!$A$1:$A$37,0),MATCH(XQ$1,'[31]SPI Raw Data 1819'!$A$37:$AN$37,0))</f>
        <v>96.278670578685762</v>
      </c>
      <c r="XR18" s="197">
        <f>INDEX('[31]SPI Raw Data 1819'!$A$1:$AN$37,MATCH($A18,'[31]SPI Raw Data 1819'!$A$1:$A$37,0),MATCH(XR$1,'[31]SPI Raw Data 1819'!$A$37:$AN$37,0))</f>
        <v>116661024</v>
      </c>
      <c r="XS18" s="225">
        <f>INDEX('[31]SPI Raw Data 1819'!$A$1:$AN$37,MATCH($A18,'[31]SPI Raw Data 1819'!$A$1:$A$37,0),MATCH(XS$1,'[31]SPI Raw Data 1819'!$A$37:$AN$37,0))</f>
        <v>121170165</v>
      </c>
      <c r="XT18" s="116">
        <f>INDEX('[32]SPI Raw Data 1920'!$A$1:$AN$35, MATCH($A18,'[32]SPI Raw Data 1920'!$A$1:$A$35,0),MATCH(XT$1,'[32]SPI Raw Data 1920'!$A$37:$AN$37,0))</f>
        <v>96.289401446360486</v>
      </c>
      <c r="XU18" s="116">
        <f>INDEX('[32]SPI Raw Data 1920'!$A$1:$AN$35, MATCH($A18,'[32]SPI Raw Data 1920'!$A$1:$A$35,0),MATCH(XU$1,'[32]SPI Raw Data 1920'!$A$37:$AN$37,0))</f>
        <v>121876127</v>
      </c>
      <c r="XV18" s="116">
        <f>INDEX('[32]SPI Raw Data 1920'!$A$1:$AN$35, MATCH($A18,'[32]SPI Raw Data 1920'!$A$1:$A$35,0),MATCH(XV$1,'[32]SPI Raw Data 1920'!$A$37:$AN$37,0))</f>
        <v>126572733</v>
      </c>
      <c r="XW18" s="115">
        <f>INDEX('[25]Corporate Management'!$B$6:$EY$40,MATCH($A18,'[25]Corporate Management'!$B$6:$B$40,0),MATCH(XW$1,'[25]Corporate Management'!$B$40:$EY$40,0))</f>
        <v>89.707223091875534</v>
      </c>
      <c r="XX18" s="131">
        <f>INDEX('[25]Corporate Management'!$B$6:$EY$40,MATCH($A18,'[25]Corporate Management'!$B$6:$B$40,0),MATCH(XX$1,'[25]Corporate Management'!$B$40:$EY$40,0))</f>
        <v>208598</v>
      </c>
      <c r="XY18" s="131">
        <f>INDEX('[25]Corporate Management'!$B$6:$EY$40,MATCH($A18,'[25]Corporate Management'!$B$6:$B$40,0),MATCH(XY$1,'[25]Corporate Management'!$B$40:$EY$40,0))</f>
        <v>232532</v>
      </c>
      <c r="XZ18" s="116">
        <f>INDEX('[25]Corporate Management'!$B$6:$EY$40,MATCH($A18,'[25]Corporate Management'!$B$6:$B$40,0),MATCH(XZ$1,'[25]Corporate Management'!$B$40:$EY$40,0))</f>
        <v>92.247966082273408</v>
      </c>
      <c r="YA18" s="131">
        <f>INDEX('[25]Corporate Management'!$B$6:$EY$40,MATCH($A18,'[25]Corporate Management'!$B$6:$B$40,0),MATCH(YA$1,'[25]Corporate Management'!$B$40:$EY$40,0))</f>
        <v>201262</v>
      </c>
      <c r="YB18" s="131">
        <f>INDEX('[25]Corporate Management'!$B$6:$EY$40,MATCH($A18,'[25]Corporate Management'!$B$6:$B$40,0),MATCH(YB$1,'[25]Corporate Management'!$B$40:$EY$40,0))</f>
        <v>218175</v>
      </c>
      <c r="YC18" s="116">
        <f>INDEX('[25]Corporate Management'!$B$6:$EY$40,MATCH($A18,'[25]Corporate Management'!$B$6:$B$40,0),MATCH(YC$1,'[25]Corporate Management'!$B$40:$EY$40,0))</f>
        <v>90.722949301894957</v>
      </c>
      <c r="YD18" s="131">
        <f>INDEX('[25]Corporate Management'!$B$6:$EY$40,MATCH($A18,'[25]Corporate Management'!$B$6:$B$40,0),MATCH(YD$1,'[25]Corporate Management'!$B$40:$EY$40,0))</f>
        <v>194999</v>
      </c>
      <c r="YE18" s="131">
        <f>INDEX('[25]Corporate Management'!$B$6:$EY$40,MATCH($A18,'[25]Corporate Management'!$B$6:$B$40,0),MATCH(YE$1,'[25]Corporate Management'!$B$40:$EY$40,0))</f>
        <v>214939</v>
      </c>
      <c r="YF18" s="116">
        <f>INDEX('[26]All Data'!$A$1:$Y$34,MATCH($A18,'[26]All Data'!$A$1:$A$34,0),MATCH(YF$1,'[26]All Data'!$A$1:$Y$1,0))</f>
        <v>93.326054686659646</v>
      </c>
      <c r="YG18" s="131">
        <f>INDEX('[26]All Data'!$A$1:$Y$34,MATCH($A18,'[26]All Data'!$A$1:$A$34,0),MATCH(YG$1,'[26]All Data'!$A$1:$Y$1,0))</f>
        <v>173523</v>
      </c>
      <c r="YH18" s="131">
        <f>INDEX('[26]All Data'!$A$1:$Y$34,MATCH($A18,'[26]All Data'!$A$1:$A$34,0),MATCH(YH$1,'[26]All Data'!$A$1:$Y$1,0))</f>
        <v>185932</v>
      </c>
      <c r="YI18" s="116">
        <f>INDEX('[27]All Data'!$A$1:$Y$34,MATCH($A18,'[27]All Data'!$A$1:$A$34,0),MATCH(YI$1,'[27]All Data'!$A$1:$Y$1,0))</f>
        <v>94.335230808232112</v>
      </c>
      <c r="YJ18" s="131">
        <f>INDEX('[27]All Data'!$A$1:$Y$34,MATCH($A18,'[27]All Data'!$A$1:$A$34,0),MATCH(YJ$1,'[27]All Data'!$A$1:$Y$1,0))</f>
        <v>163732</v>
      </c>
      <c r="YK18" s="131">
        <f>INDEX('[27]All Data'!$A$1:$Y$34,MATCH($A18,'[27]All Data'!$A$1:$A$34,0),MATCH(YK$1,'[27]All Data'!$A$1:$Y$1,0))</f>
        <v>173564</v>
      </c>
      <c r="YL18" s="116">
        <f>INDEX('[28]All Data'!$A$1:$AB$34,MATCH($A18,'[28]All Data'!$A$1:$A$34,0),MATCH(YL$1,'[28]All Data'!$A$1:$AB$1,0))</f>
        <v>91.308738120380156</v>
      </c>
      <c r="YM18" s="131">
        <f>INDEX('[28]All Data'!$A$1:$AB$34,MATCH($A18,'[28]All Data'!$A$1:$A$34,0),MATCH(YM$1,'[28]All Data'!$A$1:$AB$1,0))</f>
        <v>138351</v>
      </c>
      <c r="YN18" s="131">
        <f>INDEX('[28]All Data'!$A$1:$AB$34,MATCH($A18,'[28]All Data'!$A$1:$A$34,0),MATCH(YN$1,'[28]All Data'!$A$1:$AB$1,0))</f>
        <v>151520</v>
      </c>
      <c r="YO18" s="116">
        <f>INDEX('[29]SPI Raw Data 1617'!$A$3:$AN$37,MATCH($A18,'[29]SPI Raw Data 1617'!$A$3:$A$37,0),MATCH(YO$1,'[29]SPI Raw Data 1617'!$A$37:$AN$37,0))</f>
        <v>93.965375574275328</v>
      </c>
      <c r="YP18" s="131">
        <f>INDEX('[29]SPI Raw Data 1617'!$A$3:$AN$37,MATCH($A18,'[29]SPI Raw Data 1617'!$A$3:$A$37,0),MATCH(YP$1,'[29]SPI Raw Data 1617'!$A$37:$AN$37,0))</f>
        <v>131513</v>
      </c>
      <c r="YQ18" s="131">
        <f>INDEX('[29]SPI Raw Data 1617'!$A$3:$AN$37,MATCH($A18,'[29]SPI Raw Data 1617'!$A$3:$A$37,0),MATCH(YQ$1,'[29]SPI Raw Data 1617'!$A$37:$AN$37,0))</f>
        <v>139959</v>
      </c>
      <c r="YR18" s="116">
        <f>INDEX('[30]SPI Raw Data 1718'!$A$3:$AN$37,MATCH($A18,'[30]SPI Raw Data 1718'!$A$3:$A$37,0),MATCH(YR$1,'[30]SPI Raw Data 1718'!$A$37:$AN$37,0))</f>
        <v>95.342924910167739</v>
      </c>
      <c r="YS18" s="131">
        <f>INDEX('[30]SPI Raw Data 1718'!$A$3:$AN$37,MATCH($A18,'[30]SPI Raw Data 1718'!$A$3:$A$37,0),MATCH(YS$1,'[30]SPI Raw Data 1718'!$A$37:$AN$37,0))</f>
        <v>134260</v>
      </c>
      <c r="YT18" s="131">
        <f>INDEX('[30]SPI Raw Data 1718'!$A$3:$AN$37,MATCH($A18,'[30]SPI Raw Data 1718'!$A$3:$A$37,0),MATCH(YT$1,'[30]SPI Raw Data 1718'!$A$37:$AN$37,0))</f>
        <v>140818</v>
      </c>
      <c r="YU18" s="116">
        <f>INDEX('[31]SPI Raw Data 1819'!$A$1:$AN$37,MATCH($A18,'[31]SPI Raw Data 1819'!$A$1:$A$37,0),MATCH(YU$1,'[31]SPI Raw Data 1819'!$A$37:$AN$37,0))</f>
        <v>95.684260465536582</v>
      </c>
      <c r="YV18" s="197">
        <f>INDEX('[31]SPI Raw Data 1819'!$A$1:$AN$37,MATCH($A18,'[31]SPI Raw Data 1819'!$A$1:$A$37,0),MATCH(YV$1,'[31]SPI Raw Data 1819'!$A$37:$AN$37,0))</f>
        <v>127062</v>
      </c>
      <c r="YW18" s="225">
        <f>INDEX('[31]SPI Raw Data 1819'!$A$1:$AN$37,MATCH($A18,'[31]SPI Raw Data 1819'!$A$1:$A$37,0),MATCH(YW$1,'[31]SPI Raw Data 1819'!$A$37:$AN$37,0))</f>
        <v>132793</v>
      </c>
      <c r="YX18" s="116">
        <f>INDEX('[32]SPI Raw Data 1920'!$A$1:$AN$35, MATCH($A18,'[32]SPI Raw Data 1920'!$A$1:$A$35,0),MATCH(YX$1,'[32]SPI Raw Data 1920'!$A$37:$AN$37,0))</f>
        <v>95.859375612663413</v>
      </c>
      <c r="YY18" s="116">
        <f>INDEX('[32]SPI Raw Data 1920'!$A$1:$AN$35, MATCH($A18,'[32]SPI Raw Data 1920'!$A$1:$A$35,0),MATCH(YY$1,'[32]SPI Raw Data 1920'!$A$37:$AN$37,0))</f>
        <v>122237</v>
      </c>
      <c r="YZ18" s="116">
        <f>INDEX('[32]SPI Raw Data 1920'!$A$1:$AN$35, MATCH($A18,'[32]SPI Raw Data 1920'!$A$1:$A$35,0),MATCH(YZ$1,'[32]SPI Raw Data 1920'!$A$37:$AN$37,0))</f>
        <v>127517</v>
      </c>
      <c r="ZA18" s="119">
        <f t="shared" si="44"/>
        <v>30.151985893262328</v>
      </c>
      <c r="ZB18" s="87">
        <v>16862</v>
      </c>
      <c r="ZC18" s="131">
        <f>INDEX([33]historic!$B$2:$K$35,MATCH($A18,[33]historic!$B$2:$B$35,0),MATCH(ZC$1,[33]historic!$B$2:$K$2,0))</f>
        <v>559233.48</v>
      </c>
      <c r="ZD18" s="116">
        <f t="shared" si="45"/>
        <v>30.918327007712481</v>
      </c>
      <c r="ZE18" s="131">
        <v>17250</v>
      </c>
      <c r="ZF18" s="131">
        <f>INDEX([33]historic!$B$2:$K$35,MATCH($A18,[33]historic!$B$2:$B$35,0),MATCH(ZF$1,[33]historic!$B$2:$K$2,0))</f>
        <v>557921.52</v>
      </c>
      <c r="ZG18" s="116">
        <f t="shared" si="46"/>
        <v>28.07930764815297</v>
      </c>
      <c r="ZH18" s="131">
        <v>15593</v>
      </c>
      <c r="ZI18" s="131">
        <f>INDEX([33]historic!$B$2:$K$35,MATCH($A18,[33]historic!$B$2:$B$35,0),MATCH(ZI$1,[33]historic!$B$2:$K$2,0))</f>
        <v>555319.96</v>
      </c>
      <c r="ZJ18" s="116">
        <f t="shared" si="47"/>
        <v>30.070192921266798</v>
      </c>
      <c r="ZK18" s="87">
        <v>17888</v>
      </c>
      <c r="ZL18" s="131">
        <f>INDEX([33]historic!$B$2:$K$35,MATCH($A18,[33]historic!$B$2:$B$35,0),MATCH(ZL$1,[33]historic!$B$2:$K$2,0))</f>
        <v>594874.79999999993</v>
      </c>
      <c r="ZM18" s="116">
        <f t="shared" si="48"/>
        <v>31.176902857244364</v>
      </c>
      <c r="ZN18" s="87">
        <v>19095</v>
      </c>
      <c r="ZO18" s="131">
        <f>INDEX([33]historic!$B$2:$K$35,MATCH($A18,[33]historic!$B$2:$B$35,0),MATCH(ZO$1,[33]historic!$B$2:$K$2,0))</f>
        <v>612472.64</v>
      </c>
      <c r="ZP18" s="116">
        <f t="shared" si="49"/>
        <v>32.656890311124002</v>
      </c>
      <c r="ZQ18" s="87">
        <v>20750</v>
      </c>
      <c r="ZR18" s="131">
        <f>INDEX([33]historic!$B$2:$K$35,MATCH($A18,[33]historic!$B$2:$B$35,0),MATCH(ZR$1,[33]historic!$B$2:$K$2,0))</f>
        <v>635394.24</v>
      </c>
      <c r="ZS18" s="116">
        <f t="shared" si="50"/>
        <v>36.089144856548906</v>
      </c>
      <c r="ZT18" s="87">
        <f>INDEX('[2]All Previous Years'!$A$1:$EX$34,MATCH($A18,'[2]All Previous Years'!$A$1:$A$34,0),MATCH(ZT$1,'[2]All Previous Years'!$A$1:$EX$1,0))</f>
        <v>22726</v>
      </c>
      <c r="ZU18" s="131">
        <f>INDEX([33]historic!$B$2:$K$35,MATCH($A18,[33]historic!$B$2:$B$35,0),MATCH(ZU$1,[33]historic!$B$2:$K$2,0))</f>
        <v>629718.43999999994</v>
      </c>
      <c r="ZV18" s="116">
        <f t="shared" si="51"/>
        <v>29.787009441697641</v>
      </c>
      <c r="ZW18" s="32">
        <f>INDEX([4]Sheet1!$A$1:$CJ$34, MATCH($A18, [4]Sheet1!$A$1:$A$34, 0), MATCH(ZW$1, [4]Sheet1!$A$1:$CJ$1, 0))</f>
        <v>24267</v>
      </c>
      <c r="ZX18" s="131">
        <f>INDEX([33]historic!$B$2:$K$35,MATCH($A18,[33]historic!$B$2:$B$35,0),MATCH(ZX$1,[33]historic!$B$2:$K$2,0))</f>
        <v>814684</v>
      </c>
      <c r="ZY18" s="88">
        <f>INDEX('[6]Finance Indicators'!$B$3:$BO$35,MATCH($A18,'[6]Finance Indicators'!$A$3:$A$35,0),MATCH(ZY$1,'[6]Finance Indicators'!$B$2:$BO$2,0))</f>
        <v>29.339678115935584</v>
      </c>
      <c r="ZZ18" s="88">
        <f>INDEX('[6]Finance Indicators'!$B$3:$BO$35,MATCH($A18,'[6]Finance Indicators'!$A$3:$A$35,0),MATCH(ZZ$1,'[6]Finance Indicators'!$B$2:$BO$2,0))</f>
        <v>23750</v>
      </c>
      <c r="AAA18" s="88">
        <f>INDEX('[6]Finance Indicators'!$B$3:$BO$35,MATCH($A18,'[6]Finance Indicators'!$A$3:$A$35,0),MATCH(AAA$1,'[6]Finance Indicators'!$B$2:$BO$2,0))</f>
        <v>809484</v>
      </c>
      <c r="AAB18" s="88">
        <f t="array" ref="AAB18">INDEX('[7]Finance Indicators'!$A$2:$BO$35,MATCH($A18,'[7]Finance Indicators'!$A$2:$A$35,0),MATCH(AAB$1,'[7]Finance Indicators'!$A$2:$BO$2,0))</f>
        <v>28.767828970668727</v>
      </c>
      <c r="AAC18" s="250">
        <f t="array" ref="AAC18">INDEX('[7]Finance Indicators'!$A$2:$BO$35,MATCH($A18,'[7]Finance Indicators'!$A$2:$A$35,0),MATCH(AAC$1,'[7]Finance Indicators'!$A$2:$BO$2,0))</f>
        <v>23231</v>
      </c>
      <c r="AAD18" s="277">
        <f t="array" ref="AAD18">INDEX('[7]Finance Indicators'!$A$2:$BO$35,MATCH($A18,'[7]Finance Indicators'!$A$2:$A$35,0),MATCH(AAD$1,'[7]Finance Indicators'!$A$2:$BO$2,0))</f>
        <v>807534</v>
      </c>
      <c r="AAE18" s="121">
        <f>(ZA18*100)/Deflators!$B$2</f>
        <v>35.51974796571519</v>
      </c>
      <c r="AAF18" s="137">
        <f>(ZD18*100)/Deflators!$B$3</f>
        <v>35.87854479529873</v>
      </c>
      <c r="AAG18" s="137">
        <f>(ZG18*100)/Deflators!$B$4</f>
        <v>31.931191189768086</v>
      </c>
      <c r="AAH18" s="137">
        <f>(ZJ18*100)/Deflators!$B$5</f>
        <v>33.589358397960744</v>
      </c>
      <c r="AAI18" s="137">
        <f>(ZM18*100)/Deflators!$B$6</f>
        <v>34.351912744574392</v>
      </c>
      <c r="AAJ18" s="137">
        <f>(ZP18*100)/Deflators!$B$7</f>
        <v>35.69139014712789</v>
      </c>
      <c r="AAK18" s="137">
        <f>(ZS18*100)/Deflators!$B$8</f>
        <v>38.489996903395074</v>
      </c>
      <c r="AAL18" s="137">
        <f>(ZV18*100)/Deflators!$B$9</f>
        <v>31.218911653031405</v>
      </c>
      <c r="AAM18" s="137">
        <f>(ZY18*100)/Deflators!$B$10</f>
        <v>30.056487778851466</v>
      </c>
      <c r="AAN18" s="245">
        <f>(AAB18*100)/Deflators!$B$11</f>
        <v>28.767828970668731</v>
      </c>
      <c r="AAO18" s="124">
        <f t="shared" si="158"/>
        <v>2.052065962571799</v>
      </c>
      <c r="AAP18" s="87">
        <v>2215</v>
      </c>
      <c r="AAQ18" s="131">
        <v>107940</v>
      </c>
      <c r="AAR18" s="122">
        <f t="shared" si="53"/>
        <v>2.094348550620281</v>
      </c>
      <c r="AAS18" s="131">
        <v>2036</v>
      </c>
      <c r="AAT18" s="131">
        <v>97214</v>
      </c>
      <c r="AAU18" s="122">
        <f t="shared" si="54"/>
        <v>2.9501088406713012</v>
      </c>
      <c r="AAV18" s="87">
        <v>3361</v>
      </c>
      <c r="AAW18" s="131">
        <v>113928</v>
      </c>
      <c r="AAX18" s="122">
        <f t="shared" si="55"/>
        <v>3.1495108648601855</v>
      </c>
      <c r="AAY18" s="87">
        <v>3638</v>
      </c>
      <c r="AAZ18" s="87">
        <v>115510</v>
      </c>
      <c r="ABA18" s="122">
        <f t="shared" si="56"/>
        <v>4.1637339619921478</v>
      </c>
      <c r="ABB18" s="87">
        <v>4910</v>
      </c>
      <c r="ABC18" s="87">
        <v>117923</v>
      </c>
      <c r="ABD18" s="122">
        <f t="shared" si="57"/>
        <v>5.2620897364084334</v>
      </c>
      <c r="ABE18" s="87">
        <v>6482</v>
      </c>
      <c r="ABF18" s="87">
        <v>123183</v>
      </c>
      <c r="ABG18" s="122">
        <f t="shared" si="58"/>
        <v>6.2937118325901169</v>
      </c>
      <c r="ABH18" s="87">
        <f>INDEX('[2]All Previous Years'!$A$1:$EX$34,MATCH($A18,'[2]All Previous Years'!$A$1:$A$34,0),MATCH(ABH$1,'[2]All Previous Years'!$A$1:$EX$1,0))</f>
        <v>7946</v>
      </c>
      <c r="ABI18" s="87">
        <f>INDEX('[2]All Previous Years'!$A$1:$EX$34,MATCH($A18,'[2]All Previous Years'!$A$1:$A$34,0),MATCH(ABI$1,'[2]All Previous Years'!$A$1:$EX$1,0))</f>
        <v>126253</v>
      </c>
      <c r="ABJ18" s="88">
        <f t="shared" si="59"/>
        <v>6.1348963137068226</v>
      </c>
      <c r="ABK18" s="32">
        <f>INDEX([4]Sheet1!$A$1:$CJ$34, MATCH($A18, [4]Sheet1!$A$1:$A$34, 0), MATCH(ABK$1, [4]Sheet1!$A$1:$CJ$1, 0))</f>
        <v>8248</v>
      </c>
      <c r="ABL18" s="32">
        <f>INDEX([4]Sheet1!$A$1:$CJ$34, MATCH($A18, [4]Sheet1!$A$1:$A$34, 0), MATCH(ABL$1, [4]Sheet1!$A$1:$CJ$1, 0))</f>
        <v>134444</v>
      </c>
      <c r="ABM18" s="88">
        <f>INDEX('[6]Finance Indicators'!$B$3:$BO$35,MATCH($A18,'[6]Finance Indicators'!$A$3:$A$35,0),MATCH(ABM$1,'[6]Finance Indicators'!$B$2:$BO$2,0))</f>
        <v>6.2126908409804473</v>
      </c>
      <c r="ABN18" s="88">
        <f>INDEX('[6]Finance Indicators'!$B$3:$BO$35,MATCH($A18,'[6]Finance Indicators'!$A$3:$A$35,0),MATCH(ABN$1,'[6]Finance Indicators'!$B$2:$BO$2,0))</f>
        <v>9221</v>
      </c>
      <c r="ABO18" s="88">
        <f>INDEX('[6]Finance Indicators'!$B$3:$BO$35,MATCH($A18,'[6]Finance Indicators'!$A$3:$A$35,0),MATCH(ABO$1,'[6]Finance Indicators'!$B$2:$BO$2,0))</f>
        <v>148422</v>
      </c>
      <c r="ABP18" s="250">
        <f t="array" ref="ABP18">INDEX('[7]Finance Indicators'!$A$2:$BO$35,MATCH($A18,'[7]Finance Indicators'!$A$2:$A$35,0),MATCH(ABP$1,'[7]Finance Indicators'!$A$2:$BO$2,0))</f>
        <v>6.2617935575391774</v>
      </c>
      <c r="ABQ18" s="250">
        <f t="array" ref="ABQ18">INDEX('[7]Finance Indicators'!$A$2:$BO$35,MATCH($A18,'[7]Finance Indicators'!$A$2:$A$35,0),MATCH(ABQ$1,'[7]Finance Indicators'!$A$2:$BO$2,0))</f>
        <v>9358</v>
      </c>
      <c r="ABR18" s="250">
        <f t="array" ref="ABR18">INDEX('[7]Finance Indicators'!$A$2:$BO$35,MATCH($A18,'[7]Finance Indicators'!$A$2:$A$35,0),MATCH(ABR$1,'[7]Finance Indicators'!$A$2:$BO$2,0))</f>
        <v>149446</v>
      </c>
      <c r="ABS18" s="115">
        <f>INDEX([34]historic!$L$1:$U$34,MATCH($A18,[34]historic!$L$1:$L$34,0),MATCH(ABS$1,[34]historic!$L$1:$U$1,0))</f>
        <v>51.325455126157784</v>
      </c>
      <c r="ABT18" s="116">
        <f>INDEX([34]historic!$L$1:$U$34,MATCH($A18,[34]historic!$L$1:$L$34,0),MATCH(ABT$1,[34]historic!$L$1:$U$1,0))</f>
        <v>51.306030312802321</v>
      </c>
      <c r="ABU18" s="116">
        <f>INDEX([34]historic!$L$1:$U$34,MATCH($A18,[34]historic!$L$1:$L$34,0),MATCH(ABU$1,[34]historic!$L$1:$U$1,0))</f>
        <v>51.7700552127314</v>
      </c>
      <c r="ABV18" s="116">
        <f>INDEX([34]historic!$L$1:$U$34,MATCH($A18,[34]historic!$L$1:$L$34,0),MATCH(ABV$1,[34]historic!$L$1:$U$1,0))</f>
        <v>53.235843186060983</v>
      </c>
      <c r="ABW18" s="116">
        <f>INDEX([34]historic!$L$1:$U$34,MATCH($A18,[34]historic!$L$1:$L$34,0),MATCH(ABW$1,[34]historic!$L$1:$U$1,0))</f>
        <v>51.025481665630821</v>
      </c>
      <c r="ABX18" s="116">
        <f>INDEX([34]historic!$L$1:$U$34,MATCH($A18,[34]historic!$L$1:$L$34,0),MATCH(ABX$1,[34]historic!$L$1:$U$1,0))</f>
        <v>52.550558406278306</v>
      </c>
      <c r="ABY18" s="116">
        <f>INDEX([34]historic!$L$1:$U$34,MATCH($A18,[34]historic!$L$1:$L$34,0),MATCH(ABY$1,[34]historic!$L$1:$U$1,0))</f>
        <v>49.921605518971461</v>
      </c>
      <c r="ABZ18" s="116">
        <f>INDEX([34]historic!$L$1:$U$34,MATCH($A18,[34]historic!$L$1:$L$34,0),MATCH(ABZ$1,[34]historic!$L$1:$U$1,0))</f>
        <v>53.239773066587034</v>
      </c>
      <c r="ACA18" s="88">
        <f>INDEX('[15]1819 Collected Indicators'!$A$3:$CV$36,MATCH($A18,'[15]1819 Collected Indicators'!$A$3:$A$36,0),MATCH(ACA$1,'[15]1819 Collected Indicators'!$A$3:$CV$3,0))</f>
        <v>55.548366224522802</v>
      </c>
      <c r="ACB18" s="255">
        <f>INDEX('[11]1920 Collected Indicators'!$A$3:$CV$36,MATCH($A18,'[11]1920 Collected Indicators'!$A$3:$A$36,0),MATCH(ACB$1,'[11]1920 Collected Indicators'!$A$3:$CV$3,0))</f>
        <v>54.42</v>
      </c>
      <c r="ACC18" s="133">
        <v>85.597099999999998</v>
      </c>
      <c r="ACD18" s="116">
        <v>83.49435286261162</v>
      </c>
      <c r="ACE18" s="88">
        <f>INDEX('[14]1718 Collected Indicators'!$A$3:$CH$36,MATCH($A18,'[14]1718 Collected Indicators'!$A$3:$A$36,0),MATCH(ACE$1,'[14]1718 Collected Indicators'!$A$3:$CH$3,0))</f>
        <v>83.03</v>
      </c>
      <c r="ACF18" s="120" t="e">
        <f>INDEX('[11]1920 Collected Indicators'!$A$3:$CV$36,MATCH($A18,'[11]1920 Collected Indicators'!$A$3:$A$36,0),MATCH(ACF$1,'[11]1920 Collected Indicators'!$A$3:$CV$3,0))</f>
        <v>#N/A</v>
      </c>
      <c r="ACG18" s="115">
        <v>82.763099999999994</v>
      </c>
      <c r="ACH18" s="116">
        <v>86.662609761939294</v>
      </c>
      <c r="ACI18" s="116">
        <f>INDEX('[14]1718 Collected Indicators'!$A$3:$CH$36,MATCH($A18,'[14]1718 Collected Indicators'!$A$3:$A$36,0),MATCH(ACI$1,'[14]1718 Collected Indicators'!$A$3:$CH$3,0))</f>
        <v>85.73</v>
      </c>
      <c r="ACJ18" s="120">
        <f>INDEX('[11]1920 Collected Indicators'!$A$3:$CV$36,MATCH($A18,'[11]1920 Collected Indicators'!$A$3:$A$36,0),MATCH(ACJ$1,'[11]1920 Collected Indicators'!$A$3:$CV$3,0))</f>
        <v>78.044700000000006</v>
      </c>
      <c r="ACK18" s="115">
        <f>INDEX('[35]Raw Data'!$A$1:$BK$34,MATCH($A18,'[35]Raw Data'!$A$1:$A$34,0),MATCH(ACK$1,'[35]Raw Data'!$A$1:$BK$1,0))</f>
        <v>80.33</v>
      </c>
      <c r="ACL18" s="116">
        <f>INDEX('[35]Raw Data'!$A$1:$BK$34,MATCH($A18,'[35]Raw Data'!$A$1:$A$34,0),MATCH(ACL$1,'[35]Raw Data'!$A$1:$BK$1,0))</f>
        <v>83.06</v>
      </c>
      <c r="ACM18" s="136">
        <f>INDEX('[35]Raw Data'!$A$1:$BK$34,MATCH($A18,'[35]Raw Data'!$A$1:$A$34,0),MATCH(ACM$1,'[35]Raw Data'!$A$1:$BK$1,0))</f>
        <v>86.43</v>
      </c>
      <c r="ACN18" s="120">
        <f>INDEX('[11]1920 Collected Indicators'!$A$3:$CV$36,MATCH($A18,'[11]1920 Collected Indicators'!$A$3:$A$36,0),MATCH(ACN$1,'[11]1920 Collected Indicators'!$A$3:$CV$3,0))</f>
        <v>82.259799999999998</v>
      </c>
      <c r="ACO18" s="115">
        <f>INDEX('[35]Raw Data'!$A$1:$BK$34,MATCH($A18,'[35]Raw Data'!$A$1:$A$34,0),MATCH(ACO$1,'[35]Raw Data'!$A$1:$BK$1,0))</f>
        <v>83.72</v>
      </c>
      <c r="ACP18" s="116">
        <f>INDEX('[35]Raw Data'!$A$1:$BK$34,MATCH($A18,'[35]Raw Data'!$A$1:$A$34,0),MATCH(ACP$1,'[35]Raw Data'!$A$1:$BK$1,0))</f>
        <v>76.569999999999993</v>
      </c>
      <c r="ACQ18" s="136">
        <f>INDEX('[35]Raw Data'!$A$1:$BK$34,MATCH($A18,'[35]Raw Data'!$A$1:$A$34,0),MATCH(ACQ$1,'[35]Raw Data'!$A$1:$BK$1,0))</f>
        <v>79.22</v>
      </c>
      <c r="ACR18" s="120">
        <f>INDEX('[11]1920 Collected Indicators'!$A$3:$CV$36,MATCH($A18,'[11]1920 Collected Indicators'!$A$3:$A$36,0),MATCH(ACR$1,'[11]1920 Collected Indicators'!$A$3:$CV$3,0))</f>
        <v>75.401899999999998</v>
      </c>
      <c r="ACS18" s="115">
        <f>INDEX('[35]Raw Data'!$A$1:$BK$34,MATCH($A18,'[35]Raw Data'!$A$1:$A$34,0),MATCH(ACS$1,'[35]Raw Data'!$A$1:$BK$1,0))</f>
        <v>42.27</v>
      </c>
      <c r="ACT18" s="116">
        <f>INDEX('[35]Raw Data'!$A$1:$BK$34,MATCH($A18,'[35]Raw Data'!$A$1:$A$34,0),MATCH(ACT$1,'[35]Raw Data'!$A$1:$BK$1,0))</f>
        <v>37.31</v>
      </c>
      <c r="ACU18" s="136">
        <f>INDEX('[35]Raw Data'!$A$1:$BK$34,MATCH($A18,'[35]Raw Data'!$A$1:$A$34,0),MATCH(ACU$1,'[35]Raw Data'!$A$1:$BK$1,0))</f>
        <v>37.5</v>
      </c>
      <c r="ACV18" s="120">
        <f>INDEX('[11]1920 Collected Indicators'!$A$3:$CV$36,MATCH($A18,'[11]1920 Collected Indicators'!$A$3:$A$36,0),MATCH(ACV$1,'[11]1920 Collected Indicators'!$A$3:$CV$3,0))</f>
        <v>33.320500000000003</v>
      </c>
      <c r="ACW18" s="115">
        <f t="shared" si="60"/>
        <v>381.698930208864</v>
      </c>
      <c r="ACX18" s="87">
        <v>29971</v>
      </c>
      <c r="ACY18" s="87">
        <f t="array" ref="ACY18">INDEX([36]Historic!$B$2:$K$35,MATCH($A18,[36]Historic!$B$2:$B$35,0),MATCH(ACY$1,[36]Historic!$B$2:$K$2,0))</f>
        <v>1510</v>
      </c>
      <c r="ACZ18" s="116">
        <f t="shared" si="61"/>
        <v>397.25641025641022</v>
      </c>
      <c r="ADA18" s="87">
        <v>30986</v>
      </c>
      <c r="ADB18" s="87">
        <f t="array" ref="ADB18">INDEX([36]Historic!$B$2:$K$35,MATCH($A18,[36]Historic!$B$2:$B$35,0),MATCH(ADB$1,[36]Historic!$B$2:$K$2,0))</f>
        <v>1500</v>
      </c>
      <c r="ADC18" s="116">
        <f t="shared" si="62"/>
        <v>353.59759288330713</v>
      </c>
      <c r="ADD18" s="87">
        <v>27029</v>
      </c>
      <c r="ADE18" s="87">
        <f t="array" ref="ADE18">INDEX([36]Historic!$B$2:$K$35,MATCH($A18,[36]Historic!$B$2:$B$35,0),MATCH(ADE$1,[36]Historic!$B$2:$K$2,0))</f>
        <v>1470</v>
      </c>
      <c r="ADF18" s="116">
        <f t="shared" si="63"/>
        <v>436.92565823438304</v>
      </c>
      <c r="ADG18" s="87">
        <v>33853</v>
      </c>
      <c r="ADH18" s="87">
        <f t="array" ref="ADH18">INDEX([36]Historic!$B$2:$K$35,MATCH($A18,[36]Historic!$B$2:$B$35,0),MATCH(ADH$1,[36]Historic!$B$2:$K$2,0))</f>
        <v>1490</v>
      </c>
      <c r="ADI18" s="116">
        <f t="shared" si="64"/>
        <v>410.7741617357002</v>
      </c>
      <c r="ADJ18" s="87">
        <v>33322</v>
      </c>
      <c r="ADK18" s="87">
        <f t="array" ref="ADK18">INDEX([36]Historic!$B$2:$K$35,MATCH($A18,[36]Historic!$B$2:$B$35,0),MATCH(ADK$1,[36]Historic!$B$2:$K$2,0))</f>
        <v>1560</v>
      </c>
      <c r="ADL18" s="116">
        <f t="shared" si="65"/>
        <v>426.73934345908867</v>
      </c>
      <c r="ADM18" s="87">
        <v>34839</v>
      </c>
      <c r="ADN18" s="87">
        <f t="array" ref="ADN18">INDEX([36]Historic!$B$2:$K$35,MATCH($A18,[36]Historic!$B$2:$B$35,0),MATCH(ADN$1,[36]Historic!$B$2:$K$2,0))</f>
        <v>1570</v>
      </c>
      <c r="ADO18" s="116">
        <f t="shared" si="66"/>
        <v>448.22297955209348</v>
      </c>
      <c r="ADP18" s="87">
        <f>INDEX('[2]All Previous Years'!$A$1:$EX$34,MATCH($A18,'[2]All Previous Years'!$A$1:$A$34,0),MATCH(ADP$1,'[2]All Previous Years'!$A$1:$EX$1,0))</f>
        <v>36826</v>
      </c>
      <c r="ADQ18" s="87">
        <f t="array" ref="ADQ18">INDEX([36]Historic!$B$2:$K$35,MATCH($A18,[36]Historic!$B$2:$B$35,0),MATCH(ADQ$1,[36]Historic!$B$2:$K$2,0))</f>
        <v>1580</v>
      </c>
      <c r="ADR18" s="116">
        <f t="shared" si="67"/>
        <v>481.8858560794045</v>
      </c>
      <c r="ADS18" s="32">
        <f>INDEX([4]Sheet1!$A$1:$CJ$34, MATCH($A18, [4]Sheet1!$A$1:$A$34, 0), MATCH(ADS$1, [4]Sheet1!$A$1:$CJ$1, 0))</f>
        <v>38840</v>
      </c>
      <c r="ADT18" s="87">
        <f t="array" ref="ADT18">INDEX([36]Historic!$B$2:$K$35,MATCH($A18,[36]Historic!$B$2:$B$35,0),MATCH(ADT$1,[36]Historic!$B$2:$K$2,0))</f>
        <v>1550</v>
      </c>
      <c r="ADU18" s="88">
        <f>INDEX('[6]Finance Indicators'!$B$3:$BO$35,MATCH($A18,'[6]Finance Indicators'!$A$3:$A$35,0),MATCH(ADU$1,'[6]Finance Indicators'!$B$2:$BO$2,0))</f>
        <v>576.79581447963801</v>
      </c>
      <c r="ADV18" s="88">
        <f>INDEX('[6]Finance Indicators'!$B$3:$BO$35,MATCH($A18,'[6]Finance Indicators'!$A$3:$A$35,0),MATCH(ADV$1,'[6]Finance Indicators'!$B$2:$BO$2,0))</f>
        <v>40791</v>
      </c>
      <c r="ADW18" s="88">
        <f>INDEX('[6]Finance Indicators'!$B$3:$BO$35,MATCH($A18,'[6]Finance Indicators'!$A$3:$A$35,0),MATCH(ADW$1,'[6]Finance Indicators'!$B$2:$BO$2,0))</f>
        <v>1360</v>
      </c>
      <c r="ADX18" s="88">
        <f t="array" ref="ADX18">INDEX('[7]Finance Indicators'!$A$2:$BO$35,MATCH($A18,'[7]Finance Indicators'!$A$2:$A$35,0),MATCH(ADX$1,'[7]Finance Indicators'!$A$2:$BO$2,0))</f>
        <v>518.13895781637723</v>
      </c>
      <c r="ADY18" s="250">
        <f t="array" ref="ADY18">INDEX('[7]Finance Indicators'!$A$2:$BO$35,MATCH($A18,'[7]Finance Indicators'!$A$2:$A$35,0),MATCH(ADY$1,'[7]Finance Indicators'!$A$2:$BO$2,0))</f>
        <v>41762</v>
      </c>
      <c r="ADZ18" s="316">
        <f t="array" ref="ADZ18">INDEX('[7]Finance Indicators'!$A$2:$BO$35,MATCH($A18,'[7]Finance Indicators'!$A$2:$A$35,0),MATCH(ADZ$1,'[7]Finance Indicators'!$A$2:$BO$2,0))</f>
        <v>1550</v>
      </c>
      <c r="AEA18" s="121">
        <f>(ACW18*100)/Deflators!$B$2</f>
        <v>449.65030986007321</v>
      </c>
      <c r="AEB18" s="137">
        <f>(ACZ18*100)/Deflators!$B$3</f>
        <v>460.98813519401682</v>
      </c>
      <c r="AEC18" s="137">
        <f>(ADC18*100)/Deflators!$B$4</f>
        <v>402.10365882512622</v>
      </c>
      <c r="AED18" s="137">
        <f>(ADF18*100)/Deflators!$B$5</f>
        <v>488.05980613846111</v>
      </c>
      <c r="AEE18" s="137">
        <f>(ADI18*100)/Deflators!$B$6</f>
        <v>452.60679761176516</v>
      </c>
      <c r="AEF18" s="137">
        <f>(ADL18*100)/Deflators!$B$7</f>
        <v>466.39224535532082</v>
      </c>
      <c r="AEG18" s="137">
        <f>(ADO18*100)/Deflators!$B$8</f>
        <v>478.04128259525504</v>
      </c>
      <c r="AEH18" s="137">
        <f>(ADR18*100)/Deflators!$B$9</f>
        <v>505.05076708804842</v>
      </c>
      <c r="AEI18" s="137">
        <f>(ADU18*100)/Deflators!$B$10</f>
        <v>590.88774867587165</v>
      </c>
      <c r="AEJ18" s="245">
        <f>(ADX18*100)/Deflators!$B$11</f>
        <v>518.13895781637723</v>
      </c>
      <c r="AEK18" s="115">
        <f>INDEX('[35]Raw Data'!$A$1:$BK$34,MATCH($A18,'[35]Raw Data'!$A$1:$A$34,0),MATCH(AEK$1,'[35]Raw Data'!$A$1:$BK$1,0))</f>
        <v>87.983762457524691</v>
      </c>
      <c r="AEL18" s="197">
        <f>INDEX('[35]Raw Data'!$A$1:$BK$34,MATCH($A18,'[35]Raw Data'!$A$1:$A$34,0),MATCH(AEL$1,'[35]Raw Data'!$A$1:$BK$1,0))</f>
        <v>3858</v>
      </c>
      <c r="AEM18" s="197">
        <f>INDEX('[35]Raw Data'!$A$1:$BK$34,MATCH($A18,'[35]Raw Data'!$A$1:$A$34,0),MATCH(AEM$1,'[35]Raw Data'!$A$1:$BK$1,0))</f>
        <v>43849</v>
      </c>
      <c r="AEN18" s="116">
        <f>INDEX('[35]Raw Data'!$A$1:$BK$34,MATCH($A18,'[35]Raw Data'!$A$1:$A$34,0),MATCH(AEN$1,'[35]Raw Data'!$A$1:$BK$1,0))</f>
        <v>89.226388229710494</v>
      </c>
      <c r="AEO18" s="197">
        <f>INDEX('[35]Raw Data'!$A$1:$BK$34,MATCH($A18,'[35]Raw Data'!$A$1:$A$34,0),MATCH(AEO$1,'[35]Raw Data'!$A$1:$BK$1,0))</f>
        <v>3760</v>
      </c>
      <c r="AEP18" s="197">
        <f>INDEX('[35]Raw Data'!$A$1:$BK$34,MATCH($A18,'[35]Raw Data'!$A$1:$A$34,0),MATCH(AEP$1,'[35]Raw Data'!$A$1:$BK$1,0))</f>
        <v>42140</v>
      </c>
      <c r="AEQ18" s="116">
        <f>INDEX('[35]Raw Data'!$A$1:$BK$34,MATCH($A18,'[35]Raw Data'!$A$1:$A$34,0),MATCH(AEQ$1,'[35]Raw Data'!$A$1:$BK$1,0))</f>
        <v>88.663036902601334</v>
      </c>
      <c r="AER18" s="197">
        <f>INDEX('[35]Raw Data'!$A$1:$BK$34,MATCH($A18,'[35]Raw Data'!$A$1:$A$34,0),MATCH(AER$1,'[35]Raw Data'!$A$1:$BK$1,0))</f>
        <v>3664</v>
      </c>
      <c r="AES18" s="197">
        <f>INDEX('[35]Raw Data'!$A$1:$BK$34,MATCH($A18,'[35]Raw Data'!$A$1:$A$34,0),MATCH(AES$1,'[35]Raw Data'!$A$1:$BK$1,0))</f>
        <v>41325</v>
      </c>
      <c r="AET18" s="116">
        <f>INDEX('[35]Raw Data'!$A$1:$BK$34,MATCH($A18,'[35]Raw Data'!$A$1:$A$34,0),MATCH(AET$1,'[35]Raw Data'!$A$1:$BK$1,0))</f>
        <v>88.134959577550347</v>
      </c>
      <c r="AEU18" s="197">
        <f>INDEX('[35]Raw Data'!$A$1:$BK$34,MATCH($A18,'[35]Raw Data'!$A$1:$A$34,0),MATCH(AEU$1,'[35]Raw Data'!$A$1:$BK$1,0))</f>
        <v>3772</v>
      </c>
      <c r="AEV18" s="197">
        <f>INDEX('[35]Raw Data'!$A$1:$BK$34,MATCH($A18,'[35]Raw Data'!$A$1:$A$34,0),MATCH(AEV$1,'[35]Raw Data'!$A$1:$BK$1,0))</f>
        <v>42798</v>
      </c>
      <c r="AEW18" s="116">
        <f>INDEX('[35]Raw Data'!$A$1:$BK$34,MATCH($A18,'[35]Raw Data'!$A$1:$A$34,0),MATCH(AEW$1,'[35]Raw Data'!$A$1:$BK$1,0))</f>
        <v>92.090069284064668</v>
      </c>
      <c r="AEX18" s="197">
        <f>INDEX('[35]Raw Data'!$A$1:$BK$34,MATCH($A18,'[35]Raw Data'!$A$1:$A$34,0),MATCH(AEX$1,'[35]Raw Data'!$A$1:$BK$1,0))</f>
        <v>3828</v>
      </c>
      <c r="AEY18" s="197">
        <f>INDEX('[35]Raw Data'!$A$1:$BK$34,MATCH($A18,'[35]Raw Data'!$A$1:$A$34,0),MATCH(AEY$1,'[35]Raw Data'!$A$1:$BK$1,0))</f>
        <v>41568</v>
      </c>
      <c r="AEZ18" s="116">
        <f>INDEX('[35]Raw Data'!$A$1:$BK$34,MATCH($A18,'[35]Raw Data'!$A$1:$A$34,0),MATCH(AEZ$1,'[35]Raw Data'!$A$1:$BK$1,0))</f>
        <v>89.283582802167643</v>
      </c>
      <c r="AFA18" s="197">
        <f>INDEX('[35]Raw Data'!$A$1:$BK$34,MATCH($A18,'[35]Raw Data'!$A$1:$A$34,0),MATCH(AFA$1,'[35]Raw Data'!$A$1:$BK$1,0))</f>
        <v>3740</v>
      </c>
      <c r="AFB18" s="197">
        <f>INDEX('[35]Raw Data'!$A$1:$BK$34,MATCH($A18,'[35]Raw Data'!$A$1:$A$34,0),MATCH(AFB$1,'[35]Raw Data'!$A$1:$BK$1,0))</f>
        <v>41889</v>
      </c>
      <c r="AFC18" s="116">
        <f>INDEX('[35]Raw Data'!$A$1:$BK$34,MATCH($A18,'[35]Raw Data'!$A$1:$A$34,0),MATCH(AFC$1,'[35]Raw Data'!$A$1:$BK$1,0))</f>
        <v>91.795001262307494</v>
      </c>
      <c r="AFD18" s="197">
        <f>INDEX('[35]Raw Data'!$A$1:$BK$34,MATCH($A18,'[35]Raw Data'!$A$1:$A$34,0),MATCH(AFD$1,'[35]Raw Data'!$A$1:$BK$1,0))</f>
        <v>3636</v>
      </c>
      <c r="AFE18" s="197">
        <f>INDEX('[35]Raw Data'!$A$1:$BK$34,MATCH($A18,'[35]Raw Data'!$A$1:$A$34,0),MATCH(AFE$1,'[35]Raw Data'!$A$1:$BK$1,0))</f>
        <v>39610</v>
      </c>
      <c r="AFF18" s="116">
        <f>INDEX('[35]Raw Data'!$A$1:$BK$34,MATCH($A18,'[35]Raw Data'!$A$1:$A$34,0),MATCH(AFF$1,'[35]Raw Data'!$A$1:$BK$1,0))</f>
        <v>107.17763926762758</v>
      </c>
      <c r="AFG18" s="197">
        <f>INDEX('[35]Raw Data'!$A$1:$BK$34,MATCH($A18,'[35]Raw Data'!$A$1:$A$34,0),MATCH(AFG$1,'[35]Raw Data'!$A$1:$BK$1,0))</f>
        <v>4402</v>
      </c>
      <c r="AFH18" s="197">
        <f>INDEX('[35]Raw Data'!$A$1:$BK$34,MATCH($A18,'[35]Raw Data'!$A$1:$A$34,0),MATCH(AFH$1,'[35]Raw Data'!$A$1:$BK$1,0))</f>
        <v>41072</v>
      </c>
      <c r="AFI18" s="116">
        <f>INDEX('[15]1819 Collected Indicators'!$A$3:$CV$36,MATCH($A18,'[15]1819 Collected Indicators'!$A$3:$A$36,0),MATCH(AFI$1,'[15]1819 Collected Indicators'!$A$3:$CV$3,0))</f>
        <v>112.78803395768765</v>
      </c>
      <c r="AFJ18" s="197">
        <f>INDEX('[15]1819 Collected Indicators'!$A$3:$CV$36,MATCH($A18,'[15]1819 Collected Indicators'!$A$3:$A$36,0),MATCH(AFJ$1,'[15]1819 Collected Indicators'!$A$3:$CV$3,0))</f>
        <v>5022</v>
      </c>
      <c r="AFK18" s="222">
        <f>INDEX('[15]1819 Collected Indicators'!$A$3:$CV$36,MATCH($A18,'[15]1819 Collected Indicators'!$A$3:$A$36,0),MATCH(AFK$1,'[15]1819 Collected Indicators'!$A$3:$CV$3,0))</f>
        <v>44526</v>
      </c>
      <c r="AFL18" s="311">
        <f>INDEX('[11]1920 Collected Indicators'!$A$3:$CV$36,MATCH($A18,'[11]1920 Collected Indicators'!$A$3:$A$36,0),MATCH(AFL$1,'[11]1920 Collected Indicators'!$A$3:$CV$3,0))</f>
        <v>113.46969429227778</v>
      </c>
      <c r="AFM18" s="197">
        <f>INDEX('[11]1920 Collected Indicators'!$A$3:$CV$36,MATCH($A18,'[11]1920 Collected Indicators'!$A$3:$A$36,0),MATCH(AFM$1,'[11]1920 Collected Indicators'!$A$3:$CV$3,0))</f>
        <v>5137</v>
      </c>
      <c r="AFN18" s="197">
        <f>INDEX('[11]1920 Collected Indicators'!$A$3:$CV$36,MATCH($A18,'[11]1920 Collected Indicators'!$A$3:$A$36,0),MATCH(AFN$1,'[11]1920 Collected Indicators'!$A$3:$CV$3,0))</f>
        <v>45272</v>
      </c>
      <c r="AFO18" s="133">
        <f>INDEX('[35]Raw Data'!$A$1:$BK$34,MATCH($A18,'[35]Raw Data'!$A$1:$A$34,0),MATCH(AFO$1,'[35]Raw Data'!$A$1:$BK$1,0))</f>
        <v>84.027777777777786</v>
      </c>
      <c r="AFP18" s="133">
        <f>INDEX('[35]Raw Data'!$A$1:$BK$34,MATCH($A18,'[35]Raw Data'!$A$1:$A$34,0),MATCH(AFP$1,'[35]Raw Data'!$A$1:$BK$1,0))</f>
        <v>77.094972067039109</v>
      </c>
      <c r="AFQ18" s="133">
        <f>INDEX('[35]Raw Data'!$A$1:$BK$34,MATCH($A18,'[35]Raw Data'!$A$1:$A$34,0),MATCH(AFQ$1,'[35]Raw Data'!$A$1:$BK$1,0))</f>
        <v>74.719101123595507</v>
      </c>
      <c r="AFR18" s="133">
        <f>INDEX('[35]Raw Data'!$A$1:$BK$34,MATCH($A18,'[35]Raw Data'!$A$1:$A$34,0),MATCH(AFR$1,'[35]Raw Data'!$A$1:$BK$1,0))</f>
        <v>78.651685393258433</v>
      </c>
      <c r="AFS18" s="133">
        <f>INDEX('[35]Raw Data'!$A$1:$BK$34,MATCH($A18,'[35]Raw Data'!$A$1:$A$34,0),MATCH(AFS$1,'[35]Raw Data'!$A$1:$BK$1,0))</f>
        <v>83.333333333333343</v>
      </c>
      <c r="AFT18" s="133">
        <f>INDEX('[35]Raw Data'!$A$1:$BK$34,MATCH($A18,'[35]Raw Data'!$A$1:$A$34,0),MATCH(AFT$1,'[35]Raw Data'!$A$1:$BK$1,0))</f>
        <v>85.082872928176798</v>
      </c>
      <c r="AFU18" s="133">
        <f>INDEX('[35]Raw Data'!$A$1:$BK$34,MATCH($A18,'[35]Raw Data'!$A$1:$A$34,0),MATCH(AFU$1,'[35]Raw Data'!$A$1:$BK$1,0))</f>
        <v>86.096256684491976</v>
      </c>
      <c r="AFV18" s="136">
        <f>INDEX('[15]1819 Collected Indicators'!$A$3:$CV$36,MATCH($A18,'[15]1819 Collected Indicators'!$A$3:$A$36,0),MATCH(AFV$1,'[15]1819 Collected Indicators'!$A$3:$CV$3,0))</f>
        <v>85.56</v>
      </c>
      <c r="AFW18" s="120">
        <f>INDEX('[11]1920 Collected Indicators'!$A$3:$CV$36,MATCH($A18,'[11]1920 Collected Indicators'!$A$3:$A$36,0),MATCH(AFW$1,'[11]1920 Collected Indicators'!$A$3:$CV$3,0))</f>
        <v>83</v>
      </c>
      <c r="AFX18" s="115">
        <f>INDEX('[35]Raw Data'!$A$1:$BK$34,MATCH($A18,'[35]Raw Data'!$A$1:$A$34,0),MATCH(AFX$1,'[35]Raw Data'!$A$1:$BK$1,0))</f>
        <v>1104.8091224590976</v>
      </c>
      <c r="AFY18" s="213">
        <f>INDEX('[35]Raw Data'!$A$1:$BK$34,MATCH($A18,'[35]Raw Data'!$A$1:$A$34,0),MATCH(AFY$1,'[35]Raw Data'!$A$1:$BK$1,0))</f>
        <v>22284</v>
      </c>
      <c r="AFZ18" s="213">
        <f>INDEX('[35]Raw Data'!$A$1:$BK$34,MATCH($A18,'[35]Raw Data'!$A$1:$A$34,0),MATCH(AFZ$1,'[35]Raw Data'!$A$1:$BK$1,0))</f>
        <v>20170</v>
      </c>
      <c r="AGA18" s="116">
        <f>INDEX('[35]Raw Data'!$A$1:$BK$34,MATCH($A18,'[35]Raw Data'!$A$1:$A$34,0),MATCH(AGA$1,'[35]Raw Data'!$A$1:$BK$1,0))</f>
        <v>1454.8779900851903</v>
      </c>
      <c r="AGB18" s="213">
        <f>INDEX('[35]Raw Data'!$A$1:$BK$34,MATCH($A18,'[35]Raw Data'!$A$1:$A$34,0),MATCH(AGB$1,'[35]Raw Data'!$A$1:$BK$1,0))</f>
        <v>30228</v>
      </c>
      <c r="AGC18" s="213">
        <f>INDEX('[35]Raw Data'!$A$1:$BK$34,MATCH($A18,'[35]Raw Data'!$A$1:$A$34,0),MATCH(AGC$1,'[35]Raw Data'!$A$1:$BK$1,0))</f>
        <v>20777</v>
      </c>
      <c r="AGD18" s="116">
        <f>INDEX('[35]Raw Data'!$A$1:$BK$34,MATCH($A18,'[35]Raw Data'!$A$1:$A$34,0),MATCH(AGD$1,'[35]Raw Data'!$A$1:$BK$1,0))</f>
        <v>1584.9520298690863</v>
      </c>
      <c r="AGE18" s="213">
        <f>INDEX('[35]Raw Data'!$A$1:$BK$34,MATCH($A18,'[35]Raw Data'!$A$1:$A$34,0),MATCH(AGE$1,'[35]Raw Data'!$A$1:$BK$1,0))</f>
        <v>33536</v>
      </c>
      <c r="AGF18" s="213">
        <f>INDEX('[35]Raw Data'!$A$1:$BK$34,MATCH($A18,'[35]Raw Data'!$A$1:$A$34,0),MATCH(AGF$1,'[35]Raw Data'!$A$1:$BK$1,0))</f>
        <v>21159</v>
      </c>
      <c r="AGG18" s="116">
        <f>INDEX('[35]Raw Data'!$A$1:$BK$34,MATCH($A18,'[35]Raw Data'!$A$1:$A$34,0),MATCH(AGG$1,'[35]Raw Data'!$A$1:$BK$1,0))</f>
        <v>1579.6501349213734</v>
      </c>
      <c r="AGH18" s="213">
        <f>INDEX('[35]Raw Data'!$A$1:$BK$34,MATCH($A18,'[35]Raw Data'!$A$1:$A$34,0),MATCH(AGH$1,'[35]Raw Data'!$A$1:$BK$1,0))</f>
        <v>33953</v>
      </c>
      <c r="AGI18" s="213">
        <f>INDEX('[35]Raw Data'!$A$1:$BK$34,MATCH($A18,'[35]Raw Data'!$A$1:$A$34,0),MATCH(AGI$1,'[35]Raw Data'!$A$1:$BK$1,0))</f>
        <v>21494</v>
      </c>
      <c r="AGJ18" s="116">
        <f>INDEX('[35]Raw Data'!$A$1:$BK$34,MATCH($A18,'[35]Raw Data'!$A$1:$A$34,0),MATCH(AGJ$1,'[35]Raw Data'!$A$1:$BK$1,0))</f>
        <v>1300.3639672429481</v>
      </c>
      <c r="AGK18" s="213">
        <f>INDEX('[35]Raw Data'!$A$1:$BK$34,MATCH($A18,'[35]Raw Data'!$A$1:$A$34,0),MATCH(AGK$1,'[35]Raw Data'!$A$1:$BK$1,0))</f>
        <v>28582</v>
      </c>
      <c r="AGL18" s="213">
        <f>INDEX('[35]Raw Data'!$A$1:$BK$34,MATCH($A18,'[35]Raw Data'!$A$1:$A$34,0),MATCH(AGL$1,'[35]Raw Data'!$A$1:$BK$1,0))</f>
        <v>21980</v>
      </c>
      <c r="AGM18" s="116">
        <f>INDEX('[15]1819 Collected Indicators'!$A$3:$CV$36,MATCH($A18,'[15]1819 Collected Indicators'!$A$3:$A$36,0),MATCH(AGM$1,'[15]1819 Collected Indicators'!$A$3:$CV$3,0))</f>
        <v>1248.4100000000001</v>
      </c>
      <c r="AGN18" s="213">
        <f>INDEX('[15]1819 Collected Indicators'!$A$3:$CV$36,MATCH($A18,'[15]1819 Collected Indicators'!$A$3:$A$36,0),MATCH(AGN$1,'[15]1819 Collected Indicators'!$A$3:$CV$3,0))</f>
        <v>28219</v>
      </c>
      <c r="AGO18" s="213">
        <f>INDEX('[15]1819 Collected Indicators'!$A$3:$CV$36,MATCH($A18,'[15]1819 Collected Indicators'!$A$3:$A$36,0),MATCH(AGO$1,'[15]1819 Collected Indicators'!$A$3:$CV$3,0))</f>
        <v>22604</v>
      </c>
      <c r="AGP18" s="213">
        <f>INDEX('[11]1920 Collected Indicators'!$A$3:$CV$36,MATCH($A18,'[11]1920 Collected Indicators'!$A$3:$A$36,0),MATCH(AGP$1,'[11]1920 Collected Indicators'!$A$3:$CV$3,0))</f>
        <v>1277.972476280024</v>
      </c>
      <c r="AGQ18" s="213">
        <f>INDEX('[11]1920 Collected Indicators'!$A$3:$CV$36,MATCH($A18,'[11]1920 Collected Indicators'!$A$3:$A$36,0),MATCH(AGQ$1,'[11]1920 Collected Indicators'!$A$3:$CV$3,0))</f>
        <v>29902</v>
      </c>
      <c r="AGR18" s="306">
        <f>INDEX('[11]1920 Collected Indicators'!$A$3:$CV$36,MATCH($A18,'[11]1920 Collected Indicators'!$A$3:$A$36,0),MATCH(AGR$1,'[11]1920 Collected Indicators'!$A$3:$CV$3,0))</f>
        <v>23398</v>
      </c>
      <c r="AGS18" s="217">
        <v>3.33</v>
      </c>
      <c r="AGT18" s="208">
        <v>7272</v>
      </c>
      <c r="AGU18" s="87">
        <v>2185899</v>
      </c>
      <c r="AGV18" s="88">
        <v>2.8458198761487363</v>
      </c>
      <c r="AGW18" s="87">
        <v>6931</v>
      </c>
      <c r="AGX18" s="87">
        <v>2435502</v>
      </c>
      <c r="AGY18" s="116">
        <v>2.4749453969587134</v>
      </c>
      <c r="AGZ18" s="87">
        <v>6306</v>
      </c>
      <c r="AHA18" s="32">
        <v>2547935</v>
      </c>
      <c r="AHB18" s="116">
        <v>1.6329166250793525</v>
      </c>
      <c r="AHC18" s="87">
        <v>4041</v>
      </c>
      <c r="AHD18" s="87">
        <v>2474713</v>
      </c>
      <c r="AHE18" s="116">
        <v>1.864647364039457</v>
      </c>
      <c r="AHF18" s="87">
        <v>4670</v>
      </c>
      <c r="AHG18" s="87">
        <v>2504495</v>
      </c>
      <c r="AHH18" s="116">
        <v>1.7050154019599211</v>
      </c>
      <c r="AHI18" s="87">
        <v>4531</v>
      </c>
      <c r="AHJ18" s="87">
        <v>2657454</v>
      </c>
      <c r="AHK18" s="116">
        <f t="shared" si="68"/>
        <v>1.6214667363346762</v>
      </c>
      <c r="AHL18" s="87">
        <f>INDEX('[2]All Previous Years'!$A$1:$EX$34,MATCH($A18,'[2]All Previous Years'!$A$1:$A$34,0),MATCH(AHL$1,'[2]All Previous Years'!$A$1:$EX$1,0))</f>
        <v>3848</v>
      </c>
      <c r="AHM18" s="131">
        <f>INDEX('[29]SPI Raw Data 1617'!$A$3:$AN$37,MATCH($A18,'[29]SPI Raw Data 1617'!$A$3:$A$37,0),MATCH(AHM$1,'[29]SPI Raw Data 1617'!$A$37:$AN$37,0))</f>
        <v>2373160</v>
      </c>
      <c r="AHN18" s="88">
        <f t="shared" si="69"/>
        <v>1.6771544780960614</v>
      </c>
      <c r="AHO18" s="32">
        <f>INDEX([4]Sheet1!$A$1:$CJ$34, MATCH($A18, [4]Sheet1!$A$1:$A$34, 0), MATCH(AHO$1, [4]Sheet1!$A$1:$CJ$1, 0))</f>
        <v>4121</v>
      </c>
      <c r="AHP18" s="32">
        <f>INDEX('[5]Finance Indicators'!$A$2:$BO$35,MATCH($A18,'[5]Finance Indicators'!$A$2:$A$35,0),MATCH(AHP$1,'[5]Finance Indicators'!$A$2:$BO$2,0))</f>
        <v>2457138</v>
      </c>
      <c r="AHQ18" s="88">
        <f>INDEX('[6]Finance Indicators'!$B$3:$BO$35,MATCH($A18,'[6]Finance Indicators'!$A$3:$A$35,0),MATCH(AHQ$1,'[6]Finance Indicators'!$B$2:$BO$2,0))</f>
        <v>1.5554972942407892</v>
      </c>
      <c r="AHR18" s="88">
        <f>INDEX('[6]Finance Indicators'!$B$3:$BO$35,MATCH($A18,'[6]Finance Indicators'!$A$3:$A$35,0),MATCH(AHR$1,'[6]Finance Indicators'!$B$2:$BO$2,0))</f>
        <v>3898</v>
      </c>
      <c r="AHS18" s="88">
        <f>INDEX('[6]Finance Indicators'!$B$3:$BO$35,MATCH($A18,'[6]Finance Indicators'!$A$3:$A$35,0),MATCH(AHS$1,'[6]Finance Indicators'!$B$2:$BO$2,0))</f>
        <v>2505951</v>
      </c>
      <c r="AHT18" s="88">
        <f t="array" ref="AHT18">INDEX('[7]Finance Indicators'!$A$2:$BO$35,MATCH($A18,'[7]Finance Indicators'!$A$2:$A$35,0),MATCH(AHT$1,'[7]Finance Indicators'!$A$2:$BO$2,0))</f>
        <v>1.798360792704004</v>
      </c>
      <c r="AHU18" s="250">
        <f t="array" ref="AHU18">INDEX('[7]Finance Indicators'!$A$2:$BO$35,MATCH($A18,'[7]Finance Indicators'!$A$2:$A$35,0),MATCH(AHU$1,'[7]Finance Indicators'!$A$2:$BO$2,0))</f>
        <v>4391</v>
      </c>
      <c r="AHV18" s="250">
        <f t="array" ref="AHV18">INDEX('[7]Finance Indicators'!$A$2:$BO$35,MATCH($A18,'[7]Finance Indicators'!$A$2:$A$35,0),MATCH(AHV$1,'[7]Finance Indicators'!$A$2:$BO$2,0))</f>
        <v>2441668</v>
      </c>
      <c r="AHW18" s="119">
        <f>(AGS18*100)/Deflators!$B$2</f>
        <v>3.9228182563013956</v>
      </c>
      <c r="AHX18" s="137">
        <f>(AGV18*100)/Deflators!$B$3</f>
        <v>3.3023738923611363</v>
      </c>
      <c r="AHY18" s="137">
        <f>(AGY18*100)/Deflators!$B$4</f>
        <v>2.8144552438679353</v>
      </c>
      <c r="AHZ18" s="137">
        <f>(AHB18*100)/Deflators!$B$5</f>
        <v>1.824019616282136</v>
      </c>
      <c r="AIA18" s="137">
        <f>(AHE18*100)/Deflators!$B$6</f>
        <v>2.0545403063986591</v>
      </c>
      <c r="AIB18" s="137">
        <f>(AHH18*100)/Deflators!$B$7</f>
        <v>1.8634465602343235</v>
      </c>
      <c r="AIC18" s="137">
        <f>(AHK18*100)/Deflators!$B$8</f>
        <v>1.7293357852771218</v>
      </c>
      <c r="AID18" s="137">
        <f>(AHN18*100)/Deflators!$B$9</f>
        <v>1.7577775836358971</v>
      </c>
      <c r="AIE18" s="137">
        <f>(AHQ18*100)/Deflators!$B$10</f>
        <v>1.5935002841422261</v>
      </c>
      <c r="AIF18" s="301">
        <f>(AHT18*100)/Deflators!$B$11</f>
        <v>1.798360792704004</v>
      </c>
      <c r="AIG18" s="121">
        <v>2.1875157937619298</v>
      </c>
      <c r="AIH18" s="87">
        <v>4285</v>
      </c>
      <c r="AII18" s="87">
        <v>1958843</v>
      </c>
      <c r="AIJ18" s="88">
        <v>2.3065817785570863</v>
      </c>
      <c r="AIK18" s="87">
        <v>4170</v>
      </c>
      <c r="AIL18" s="87">
        <v>1807870</v>
      </c>
      <c r="AIM18" s="123">
        <v>1.999820564682016</v>
      </c>
      <c r="AIN18" s="87">
        <v>4302</v>
      </c>
      <c r="AIO18" s="32">
        <v>2151193</v>
      </c>
      <c r="AIP18" s="116">
        <v>2.441329105886354</v>
      </c>
      <c r="AIQ18" s="87">
        <v>5671</v>
      </c>
      <c r="AIR18" s="87">
        <v>2322915</v>
      </c>
      <c r="AIS18" s="116">
        <v>2.4752496658867087</v>
      </c>
      <c r="AIT18" s="87">
        <v>5723</v>
      </c>
      <c r="AIU18" s="87">
        <v>2312090</v>
      </c>
      <c r="AIV18" s="116">
        <v>2.3295098493311173</v>
      </c>
      <c r="AIW18" s="87">
        <v>5814</v>
      </c>
      <c r="AIX18" s="87">
        <v>2495804</v>
      </c>
      <c r="AIY18" s="116">
        <f t="shared" si="70"/>
        <v>1.9121049074651695</v>
      </c>
      <c r="AIZ18" s="87">
        <f>INDEX('[2]All Previous Years'!$A$1:$EX$34,MATCH($A18,'[2]All Previous Years'!$A$1:$A$34,0),MATCH(AIZ$1,'[2]All Previous Years'!$A$1:$EX$1,0))</f>
        <v>5885</v>
      </c>
      <c r="AJA18" s="131">
        <f>INDEX('[29]SPI Raw Data 1617'!$A$3:$AN$37,MATCH($A18,'[29]SPI Raw Data 1617'!$A$3:$A$37,0),MATCH(AJA$1,'[29]SPI Raw Data 1617'!$A$37:$AN$37,0))</f>
        <v>3077760</v>
      </c>
      <c r="AJB18" s="88">
        <f t="shared" si="71"/>
        <v>1.6178125424227023</v>
      </c>
      <c r="AJC18" s="32">
        <f>INDEX([4]Sheet1!$A$1:$CJ$34, MATCH($A18, [4]Sheet1!$A$1:$A$34, 0), MATCH(AJC$1, [4]Sheet1!$A$1:$CJ$1, 0))</f>
        <v>5768</v>
      </c>
      <c r="AJD18" s="32">
        <f>INDEX('[5]Finance Indicators'!$A$2:$BO$35,MATCH($A18,'[5]Finance Indicators'!$A$2:$A$35,0),MATCH(AJD$1,'[5]Finance Indicators'!$A$2:$BO$2,0))</f>
        <v>3565308</v>
      </c>
      <c r="AJE18" s="88">
        <f>INDEX('[6]Finance Indicators'!$B$3:$BO$35,MATCH($A18,'[6]Finance Indicators'!$A$3:$A$35,0),MATCH(AJE$1,'[6]Finance Indicators'!$B$2:$BO$2,0))</f>
        <v>1.5178145916980865</v>
      </c>
      <c r="AJF18" s="88">
        <f>INDEX('[6]Finance Indicators'!$B$3:$BO$35,MATCH($A18,'[6]Finance Indicators'!$A$3:$A$35,0),MATCH(AJF$1,'[6]Finance Indicators'!$B$2:$BO$2,0))</f>
        <v>4962</v>
      </c>
      <c r="AJG18" s="88">
        <f>INDEX('[6]Finance Indicators'!$B$3:$BO$35,MATCH($A18,'[6]Finance Indicators'!$A$3:$A$35,0),MATCH(AJG$1,'[6]Finance Indicators'!$B$2:$BO$2,0))</f>
        <v>3269174</v>
      </c>
      <c r="AJH18" s="88">
        <f t="array" ref="AJH18">INDEX('[7]Finance Indicators'!$A$2:$BO$35,MATCH($A18,'[7]Finance Indicators'!$A$2:$A$35,0),MATCH(AJH$1,'[7]Finance Indicators'!$A$2:$BO$2,0))</f>
        <v>1.3259933404006705</v>
      </c>
      <c r="AJI18" s="250">
        <f t="array" ref="AJI18">INDEX('[7]Finance Indicators'!$A$2:$BO$35,MATCH($A18,'[7]Finance Indicators'!$A$2:$A$35,0),MATCH(AJI$1,'[7]Finance Indicators'!$A$2:$BO$2,0))</f>
        <v>4967</v>
      </c>
      <c r="AJJ18" s="250">
        <f t="array" ref="AJJ18">INDEX('[7]Finance Indicators'!$A$2:$BO$35,MATCH($A18,'[7]Finance Indicators'!$A$2:$A$35,0),MATCH(AJJ$1,'[7]Finance Indicators'!$A$2:$BO$2,0))</f>
        <v>3745871</v>
      </c>
      <c r="AJK18" s="119">
        <f>(AIG18*100)/Deflators!$B$2</f>
        <v>2.5769450125276085</v>
      </c>
      <c r="AJL18" s="137">
        <f>(AIJ18*100)/Deflators!$B$3</f>
        <v>2.6766259909644141</v>
      </c>
      <c r="AJM18" s="137">
        <f>(AIM18*100)/Deflators!$B$4</f>
        <v>2.2741533942448133</v>
      </c>
      <c r="AJN18" s="137">
        <f>(AIP18*100)/Deflators!$B$5</f>
        <v>2.7270419754106183</v>
      </c>
      <c r="AJO18" s="137">
        <f>(AIS18*100)/Deflators!$B$6</f>
        <v>2.7273254477174409</v>
      </c>
      <c r="AJP18" s="137">
        <f>(AIV18*100)/Deflators!$B$7</f>
        <v>2.545969444486043</v>
      </c>
      <c r="AJQ18" s="137">
        <f>(AIY18*100)/Deflators!$B$8</f>
        <v>2.0393088353808873</v>
      </c>
      <c r="AJR18" s="137">
        <f>(AJB18*100)/Deflators!$B$9</f>
        <v>1.6955830000966343</v>
      </c>
      <c r="AJS18" s="137">
        <f>(AJE18*100)/Deflators!$B$10</f>
        <v>1.5548969400982546</v>
      </c>
      <c r="AJT18" s="245">
        <f>(AJH18*100)/Deflators!$B$11</f>
        <v>1.3259933404006705</v>
      </c>
      <c r="AJU18" s="119">
        <v>2.3487151146725616</v>
      </c>
      <c r="AJV18" s="87">
        <v>1224</v>
      </c>
      <c r="AJW18" s="87">
        <v>521136</v>
      </c>
      <c r="AJX18" s="88">
        <v>1.6123381744057546</v>
      </c>
      <c r="AJY18" s="87">
        <v>1192</v>
      </c>
      <c r="AJZ18" s="87">
        <v>739299</v>
      </c>
      <c r="AKA18" s="116">
        <v>0.94509923541971907</v>
      </c>
      <c r="AKB18" s="87">
        <v>567</v>
      </c>
      <c r="AKC18" s="32">
        <v>599937</v>
      </c>
      <c r="AKD18" s="116">
        <v>2.2489860037453515</v>
      </c>
      <c r="AKE18" s="87">
        <v>1267</v>
      </c>
      <c r="AKF18" s="87">
        <v>563365</v>
      </c>
      <c r="AKG18" s="116">
        <v>1.9849486834094037</v>
      </c>
      <c r="AKH18" s="87">
        <v>1366</v>
      </c>
      <c r="AKI18" s="87">
        <v>688179</v>
      </c>
      <c r="AKJ18" s="116">
        <v>1.884394341290893</v>
      </c>
      <c r="AKK18" s="87">
        <v>1364</v>
      </c>
      <c r="AKL18" s="87">
        <v>723840</v>
      </c>
      <c r="AKM18" s="116">
        <f t="shared" si="72"/>
        <v>1.4462556323375659</v>
      </c>
      <c r="AKN18" s="87">
        <f>INDEX('[2]All Previous Years'!$A$1:$EX$34,MATCH($A18,'[2]All Previous Years'!$A$1:$A$34,0),MATCH(AKN$1,'[2]All Previous Years'!$A$1:$EX$1,0))</f>
        <v>978</v>
      </c>
      <c r="AKO18" s="131">
        <f>INDEX('[29]SPI Raw Data 1617'!$A$3:$AN$37,MATCH($A18,'[29]SPI Raw Data 1617'!$A$3:$A$37,0),MATCH(AKO$1,'[29]SPI Raw Data 1617'!$A$37:$AN$37,0))</f>
        <v>676229</v>
      </c>
      <c r="AKP18" s="88">
        <f t="shared" si="73"/>
        <v>2.1888466069689176</v>
      </c>
      <c r="AKQ18" s="32">
        <f>INDEX([4]Sheet1!$A$1:$CJ$34, MATCH($A18, [4]Sheet1!$A$1:$A$34, 0), MATCH(AKQ$1, [4]Sheet1!$A$1:$CJ$1, 0))</f>
        <v>1373</v>
      </c>
      <c r="AKR18" s="32">
        <f>INDEX('[5]Finance Indicators'!$A$2:$BO$35,MATCH($A18,'[5]Finance Indicators'!$A$2:$A$35,0),MATCH(AKR$1,'[5]Finance Indicators'!$A$2:$BO$2,0))</f>
        <v>627271</v>
      </c>
      <c r="AKS18" s="88">
        <f>INDEX('[6]Finance Indicators'!$B$3:$BO$35,MATCH($A18,'[6]Finance Indicators'!$A$3:$A$35,0),MATCH(AKS$1,'[6]Finance Indicators'!$B$2:$BO$2,0))</f>
        <v>1.4324604024849545</v>
      </c>
      <c r="AKT18" s="88">
        <f>INDEX('[6]Finance Indicators'!$B$3:$BO$35,MATCH($A18,'[6]Finance Indicators'!$A$3:$A$35,0),MATCH(AKT$1,'[6]Finance Indicators'!$B$2:$BO$2,0))</f>
        <v>944</v>
      </c>
      <c r="AKU18" s="88">
        <f>INDEX('[6]Finance Indicators'!$B$3:$BO$35,MATCH($A18,'[6]Finance Indicators'!$A$3:$A$35,0),MATCH(AKU$1,'[6]Finance Indicators'!$B$2:$BO$2,0))</f>
        <v>659006</v>
      </c>
      <c r="AKV18" s="88">
        <f t="array" ref="AKV18">INDEX('[7]Finance Indicators'!$A$2:$BO$35,MATCH($A18,'[7]Finance Indicators'!$A$2:$A$35,0),MATCH(AKV$1,'[7]Finance Indicators'!$A$2:$BO$2,0))</f>
        <v>1.6702102879006397</v>
      </c>
      <c r="AKW18" s="250">
        <f t="array" ref="AKW18">INDEX('[7]Finance Indicators'!$A$2:$BO$35,MATCH($A18,'[7]Finance Indicators'!$A$2:$A$35,0),MATCH(AKW$1,'[7]Finance Indicators'!$A$2:$BO$2,0))</f>
        <v>1011</v>
      </c>
      <c r="AKX18" s="250">
        <f t="array" ref="AKX18">INDEX('[7]Finance Indicators'!$A$2:$BO$35,MATCH($A18,'[7]Finance Indicators'!$A$2:$A$35,0),MATCH(AKX$1,'[7]Finance Indicators'!$A$2:$BO$2,0))</f>
        <v>605313</v>
      </c>
      <c r="AKY18" s="119">
        <f>IFERROR((AJU18*100)/Deflators!$B$2,"NA")</f>
        <v>2.7668416008073722</v>
      </c>
      <c r="AKZ18" s="88">
        <f>IFERROR((AJX18*100)/Deflators!$B$3,"NA")</f>
        <v>1.8710050967879648</v>
      </c>
      <c r="ALA18" s="88">
        <f>IFERROR((AKA18*100)/Deflators!$B$4,"NA")</f>
        <v>1.0747467408255622</v>
      </c>
      <c r="ALB18" s="88">
        <f>IFERROR((AKD18*100)/Deflators!$B$5,"NA")</f>
        <v>2.5121886350909937</v>
      </c>
      <c r="ALC18" s="88">
        <f>IFERROR((AKG18*100)/Deflators!$B$6,"NA")</f>
        <v>2.1870929350217212</v>
      </c>
      <c r="ALD18" s="88">
        <f>IFERROR((AKJ18*100)/Deflators!$B$7,"NA")</f>
        <v>2.0594935091888869</v>
      </c>
      <c r="ALE18" s="88">
        <f>IFERROR((AKM18*100)/Deflators!$B$8,"NA")</f>
        <v>1.5424686573056638</v>
      </c>
      <c r="ALF18" s="88">
        <f>IFERROR((AKP18*100)/Deflators!$B$9,"NA")</f>
        <v>2.2940674517443496</v>
      </c>
      <c r="ALG18" s="88">
        <f>IFERROR((AKS18*100)/Deflators!$B$10,"NA")</f>
        <v>1.4674574278165955</v>
      </c>
      <c r="ALH18" s="183">
        <f>IFERROR((AKV18*100)/Deflators!$B$11,"NA")</f>
        <v>1.6702102879006397</v>
      </c>
      <c r="ALI18" s="119">
        <v>18702.34174073907</v>
      </c>
      <c r="ALJ18" s="87">
        <v>4145</v>
      </c>
      <c r="ALK18" s="87">
        <v>221630</v>
      </c>
      <c r="ALL18" s="88">
        <v>18590.637226244547</v>
      </c>
      <c r="ALM18" s="87">
        <v>4134</v>
      </c>
      <c r="ALN18" s="87">
        <v>222370</v>
      </c>
      <c r="ALO18" s="116">
        <v>23103.344639560346</v>
      </c>
      <c r="ALP18" s="87">
        <v>5381</v>
      </c>
      <c r="ALQ18" s="87">
        <v>232910</v>
      </c>
      <c r="ALR18" s="116">
        <v>12929.813264649067</v>
      </c>
      <c r="ALS18" s="87">
        <v>3012</v>
      </c>
      <c r="ALT18" s="87">
        <v>232950</v>
      </c>
      <c r="ALU18" s="116">
        <v>12561.132561132561</v>
      </c>
      <c r="ALV18" s="87">
        <v>2928</v>
      </c>
      <c r="ALW18" s="87">
        <v>233100</v>
      </c>
      <c r="ALX18" s="116">
        <v>9721.9255905343634</v>
      </c>
      <c r="ALY18" s="87">
        <v>2276</v>
      </c>
      <c r="ALZ18" s="87">
        <v>234110</v>
      </c>
      <c r="AMA18" s="116">
        <f t="shared" si="74"/>
        <v>8582.8683392256262</v>
      </c>
      <c r="AMB18" s="87">
        <f>INDEX('[2]All Previous Years'!$A$1:$EX$34,MATCH($A18,'[2]All Previous Years'!$A$1:$A$34,0),MATCH(AMB$1,'[2]All Previous Years'!$A$1:$EX$1,0))</f>
        <v>2015</v>
      </c>
      <c r="AMC18" s="32">
        <f>INDEX('[3]Raw data 16-17'!$B$2:$XA$34,MATCH($A18,'[3]Raw data 16-17'!$A$2:$A$34,0),MATCH(AMC$1,'[3]Raw data 16-17'!$B$1:$GU$1,0))</f>
        <v>234770</v>
      </c>
      <c r="AMD18" s="88">
        <f t="shared" si="75"/>
        <v>7534.6543073390594</v>
      </c>
      <c r="AME18" s="32">
        <f>INDEX([4]Sheet1!$A$1:$CJ$34, MATCH($A18, [4]Sheet1!$A$1:$A$34, 0), MATCH(AME$1, [4]Sheet1!$A$1:$CJ$1, 0))</f>
        <v>1772</v>
      </c>
      <c r="AMF18" s="32">
        <f>INDEX('[5]Finance Indicators'!$A$2:$BO$35,MATCH($A18,'[5]Finance Indicators'!$A$2:$A$35,0),MATCH(AMF$1,'[5]Finance Indicators'!$A$2:$BO$2,0))</f>
        <v>235180</v>
      </c>
      <c r="AMG18" s="88">
        <f>INDEX('[6]Finance Indicators'!$B$3:$BO$35,MATCH($A18,'[6]Finance Indicators'!$A$3:$A$35,0),MATCH(AMG$1,'[6]Finance Indicators'!$B$2:$BO$2,0))</f>
        <v>1303.3879595822366</v>
      </c>
      <c r="AMH18" s="88">
        <f>INDEX('[6]Finance Indicators'!$B$3:$BO$35,MATCH($A18,'[6]Finance Indicators'!$A$3:$A$35,0),MATCH(AMH$1,'[6]Finance Indicators'!$B$2:$BO$2,0))</f>
        <v>307</v>
      </c>
      <c r="AMI18" s="88">
        <f>INDEX('[6]Finance Indicators'!$B$3:$BO$35,MATCH($A18,'[6]Finance Indicators'!$A$3:$A$35,0),MATCH(AMI$1,'[6]Finance Indicators'!$B$2:$BO$2,0))</f>
        <v>235540</v>
      </c>
      <c r="AMJ18" s="88">
        <f t="array" ref="AMJ18">INDEX('[7]Finance Indicators'!$A$2:$BO$35,MATCH($A18,'[7]Finance Indicators'!$A$2:$A$35,0),MATCH(AMJ$1,'[7]Finance Indicators'!$A$2:$BO$2,0))</f>
        <v>6352.0332442861381</v>
      </c>
      <c r="AMK18" s="250">
        <f t="array" ref="AMK18">INDEX('[7]Finance Indicators'!$A$2:$BO$35,MATCH($A18,'[7]Finance Indicators'!$A$2:$A$35,0),MATCH(AMK$1,'[7]Finance Indicators'!$A$2:$BO$2,0))</f>
        <v>1498</v>
      </c>
      <c r="AML18" s="250">
        <f t="array" ref="AML18">INDEX('[7]Finance Indicators'!$A$2:$BO$35,MATCH($A18,'[7]Finance Indicators'!$A$2:$A$35,0),MATCH(AML$1,'[7]Finance Indicators'!$A$2:$BO$2,0))</f>
        <v>235830</v>
      </c>
      <c r="AMM18" s="119">
        <f>(ALI18*100)/Deflators!$B$2</f>
        <v>22031.798082930585</v>
      </c>
      <c r="AMN18" s="137">
        <f>(ALL18*100)/Deflators!$B$3</f>
        <v>21573.127495824101</v>
      </c>
      <c r="AMO18" s="137">
        <f>(ALO18*100)/Deflators!$B$4</f>
        <v>26272.631934264642</v>
      </c>
      <c r="AMP18" s="137">
        <f>(ALR18*100)/Deflators!$B$5</f>
        <v>14443.011154007187</v>
      </c>
      <c r="AMQ18" s="137">
        <f>(ALU18*100)/Deflators!$B$6</f>
        <v>13840.339808249862</v>
      </c>
      <c r="AMR18" s="137">
        <f>(ALX18*100)/Deflators!$B$7</f>
        <v>10625.293343221751</v>
      </c>
      <c r="AMS18" s="137">
        <f>(AMA18*100)/Deflators!$B$8</f>
        <v>9153.8488127710316</v>
      </c>
      <c r="AMT18" s="137">
        <f>(AMD18*100)/Deflators!$B$9</f>
        <v>7896.8554267710533</v>
      </c>
      <c r="AMU18" s="138">
        <f>(AMG18*100)/Deflators!$B$10</f>
        <v>1335.2315633281589</v>
      </c>
      <c r="AMV18" s="137">
        <f>(AMJ18*100)/Deflators!$B$11</f>
        <v>6352.0332442861372</v>
      </c>
      <c r="AMW18" s="133">
        <f t="shared" si="3"/>
        <v>77</v>
      </c>
      <c r="AMX18" s="116">
        <f t="shared" si="3"/>
        <v>75</v>
      </c>
      <c r="AMY18" s="116">
        <f t="shared" si="3"/>
        <v>73.333333333333329</v>
      </c>
      <c r="AMZ18" s="116">
        <f t="shared" si="3"/>
        <v>74.666666666666671</v>
      </c>
      <c r="ANA18" s="136">
        <f t="shared" si="3"/>
        <v>74</v>
      </c>
      <c r="ANB18" s="116">
        <f t="shared" si="3"/>
        <v>70.36666666666666</v>
      </c>
      <c r="ANC18" s="248">
        <f t="shared" si="3"/>
        <v>65.36666666666666</v>
      </c>
      <c r="AND18" s="115">
        <f t="shared" si="4"/>
        <v>84.600000000000009</v>
      </c>
      <c r="ANE18" s="116">
        <f t="shared" si="4"/>
        <v>87.666666666666671</v>
      </c>
      <c r="ANF18" s="116">
        <f t="shared" si="4"/>
        <v>88.333333333333329</v>
      </c>
      <c r="ANG18" s="116">
        <f t="shared" si="4"/>
        <v>88</v>
      </c>
      <c r="ANH18" s="116">
        <f t="shared" si="4"/>
        <v>84.333333333333329</v>
      </c>
      <c r="ANI18" s="116">
        <f t="shared" si="4"/>
        <v>78.86666666666666</v>
      </c>
      <c r="ANJ18" s="248">
        <f t="shared" si="4"/>
        <v>72.2</v>
      </c>
      <c r="ANK18" s="115">
        <f t="shared" si="5"/>
        <v>66.58169934640523</v>
      </c>
      <c r="ANL18" s="116">
        <f t="shared" si="5"/>
        <v>67.333333333333329</v>
      </c>
      <c r="ANM18" s="116">
        <f t="shared" si="5"/>
        <v>63.333333333333336</v>
      </c>
      <c r="ANN18" s="116">
        <f t="shared" si="5"/>
        <v>60</v>
      </c>
      <c r="ANO18" s="116">
        <f t="shared" si="5"/>
        <v>58.666666666666664</v>
      </c>
      <c r="ANP18" s="116">
        <f t="shared" si="5"/>
        <v>57.433333333333337</v>
      </c>
      <c r="ANQ18" s="248">
        <f t="shared" si="5"/>
        <v>53.1</v>
      </c>
      <c r="ANR18" s="115">
        <f t="shared" si="6"/>
        <v>80.933333333333337</v>
      </c>
      <c r="ANS18" s="116">
        <f t="shared" si="6"/>
        <v>81.333333333333329</v>
      </c>
      <c r="ANT18" s="116">
        <f t="shared" si="6"/>
        <v>78.333333333333329</v>
      </c>
      <c r="ANU18" s="116">
        <f t="shared" si="6"/>
        <v>72.666666666666671</v>
      </c>
      <c r="ANV18" s="116">
        <f t="shared" si="6"/>
        <v>71</v>
      </c>
      <c r="ANW18" s="116">
        <f t="shared" si="6"/>
        <v>69.899999999999991</v>
      </c>
      <c r="ANX18" s="117">
        <f t="shared" si="6"/>
        <v>68.566666666666663</v>
      </c>
      <c r="ANY18" s="133">
        <f t="shared" si="76"/>
        <v>139.41046889751391</v>
      </c>
      <c r="ANZ18" s="131">
        <v>15948</v>
      </c>
      <c r="AOA18" s="131">
        <v>114396</v>
      </c>
      <c r="AOB18" s="116">
        <f t="shared" si="77"/>
        <v>139.16910065826758</v>
      </c>
      <c r="AOC18" s="131">
        <v>15962</v>
      </c>
      <c r="AOD18" s="131">
        <v>114695</v>
      </c>
      <c r="AOE18" s="116">
        <f t="shared" si="78"/>
        <v>130.74138897857227</v>
      </c>
      <c r="AOF18" s="131">
        <v>15388</v>
      </c>
      <c r="AOG18" s="32">
        <v>117698</v>
      </c>
      <c r="AOH18" s="116">
        <f t="shared" si="79"/>
        <v>119.46136745464727</v>
      </c>
      <c r="AOI18" s="131">
        <v>14079</v>
      </c>
      <c r="AOJ18" s="131">
        <v>117854</v>
      </c>
      <c r="AOK18" s="116">
        <f t="shared" si="80"/>
        <v>126.08906098741529</v>
      </c>
      <c r="AOL18" s="131">
        <v>15109</v>
      </c>
      <c r="AOM18" s="134">
        <v>119828</v>
      </c>
      <c r="AON18" s="115">
        <f>(ANY18*100)/Deflators!$B$2</f>
        <v>164.22880856177341</v>
      </c>
      <c r="AOO18" s="116">
        <f>(AOB18*100)/Deflators!$B$3</f>
        <v>161.49595710154551</v>
      </c>
      <c r="AOP18" s="116">
        <f>(AOE18*100)/Deflators!$B$4</f>
        <v>148.67632564883553</v>
      </c>
      <c r="AOQ18" s="116">
        <f>(AOH18*100)/Deflators!$B$5</f>
        <v>133.44213310007547</v>
      </c>
      <c r="AOR18" s="136">
        <f>(AOK18*100)/Deflators!$B$6</f>
        <v>138.92978532595168</v>
      </c>
      <c r="AOS18" s="115">
        <f t="shared" si="154"/>
        <v>101.87088990467127</v>
      </c>
      <c r="AOT18" s="131">
        <v>11990</v>
      </c>
      <c r="AOU18" s="32">
        <v>117698</v>
      </c>
      <c r="AOV18" s="116">
        <f t="shared" si="81"/>
        <v>90.934546133351432</v>
      </c>
      <c r="AOW18" s="131">
        <v>10717</v>
      </c>
      <c r="AOX18" s="131">
        <v>117854</v>
      </c>
      <c r="AOY18" s="116">
        <f t="shared" si="82"/>
        <v>97.948726507994792</v>
      </c>
      <c r="AOZ18" s="131">
        <v>11737</v>
      </c>
      <c r="APA18" s="131">
        <v>119828</v>
      </c>
      <c r="APB18" s="116">
        <f t="shared" si="83"/>
        <v>94.435297991438915</v>
      </c>
      <c r="APC18" s="131">
        <v>11472</v>
      </c>
      <c r="APD18" s="131">
        <v>121480</v>
      </c>
      <c r="APE18" s="116">
        <f t="shared" si="84"/>
        <v>78.273802187327959</v>
      </c>
      <c r="APF18" s="87">
        <f>INDEX('[2]All Previous Years'!$A$1:$EX$34,MATCH($A18,'[2]All Previous Years'!$A$1:$A$34,0),MATCH(APF$1,'[2]All Previous Years'!$A$1:$EX$1,0))</f>
        <v>9526</v>
      </c>
      <c r="APG18" s="131">
        <f>INDEX('[29]SPI Raw Data 1617'!$A$3:$AN$37,MATCH($A18,'[29]SPI Raw Data 1617'!$A$3:$A$37,0),MATCH(APG$1,'[29]SPI Raw Data 1617'!$A$37:$AN$37,0))</f>
        <v>121701</v>
      </c>
      <c r="APH18" s="88">
        <f t="shared" si="85"/>
        <v>62.823253006150978</v>
      </c>
      <c r="API18" s="32">
        <f>INDEX([4]Sheet1!$A$1:$CJ$34, MATCH($A18, [4]Sheet1!$A$1:$A$34, 0), MATCH(API$1, [4]Sheet1!$A$1:$CJ$1, 0))</f>
        <v>7701</v>
      </c>
      <c r="APJ18" s="32">
        <f>INDEX('[5]Finance Indicators'!$A$2:$BO$35,MATCH($A18,'[5]Finance Indicators'!$A$2:$A$35,0),MATCH(APJ$1,'[5]Finance Indicators'!$A$2:$BO$2,0))</f>
        <v>122582</v>
      </c>
      <c r="APK18" s="88">
        <f>INDEX('[6]Finance Indicators'!$B$3:$BO$35,MATCH($A18,'[6]Finance Indicators'!$A$3:$A$35,0),MATCH(APK$1,'[6]Finance Indicators'!$B$2:$BO$2,0))</f>
        <v>48.630574020078988</v>
      </c>
      <c r="APL18" s="88">
        <f>INDEX('[6]Finance Indicators'!$B$3:$BO$35,MATCH($A18,'[6]Finance Indicators'!$A$3:$A$35,0),MATCH(APL$1,'[6]Finance Indicators'!$B$2:$BO$2,0))</f>
        <v>6021</v>
      </c>
      <c r="APM18" s="88">
        <f>INDEX('[6]Finance Indicators'!$B$3:$BO$35,MATCH($A18,'[6]Finance Indicators'!$A$3:$A$35,0),MATCH(APM$1,'[6]Finance Indicators'!$B$2:$BO$2,0))</f>
        <v>123811</v>
      </c>
      <c r="APN18" s="88">
        <f t="array" ref="APN18">INDEX('[7]Finance Indicators'!$A$2:$BO$35,MATCH($A18,'[7]Finance Indicators'!$A$2:$A$35,0),MATCH(APN$1,'[7]Finance Indicators'!$A$2:$BO$2,0))</f>
        <v>72.599812738578251</v>
      </c>
      <c r="APO18" s="250">
        <f t="array" ref="APO18">INDEX('[7]Finance Indicators'!$A$2:$BO$35,MATCH($A18,'[7]Finance Indicators'!$A$2:$A$35,0),MATCH(APO$1,'[7]Finance Indicators'!$A$2:$BO$2,0))</f>
        <v>9072</v>
      </c>
      <c r="APP18" s="250">
        <f t="array" ref="APP18">INDEX('[7]Finance Indicators'!$A$2:$BO$35,MATCH($A18,'[7]Finance Indicators'!$A$2:$A$35,0),MATCH(APP$1,'[7]Finance Indicators'!$A$2:$BO$2,0))</f>
        <v>124959</v>
      </c>
      <c r="APQ18" s="139">
        <f>(AOS18*100)/Deflators!$B$4</f>
        <v>115.84540840457097</v>
      </c>
      <c r="APR18" s="137">
        <f>(AOV18*100)/Deflators!$B$5</f>
        <v>101.57676968772701</v>
      </c>
      <c r="APS18" s="137">
        <f>(AOY18*100)/Deflators!$B$6</f>
        <v>107.92368061226389</v>
      </c>
      <c r="APT18" s="137">
        <f>(APB18*100)/Deflators!$B$7</f>
        <v>103.21028830857841</v>
      </c>
      <c r="APU18" s="137">
        <f>(APE18*100)/Deflators!$B$8</f>
        <v>83.481013911043178</v>
      </c>
      <c r="APV18" s="137">
        <f>(APH18*100)/Deflators!$B$9</f>
        <v>65.843252549198809</v>
      </c>
      <c r="APW18" s="138">
        <f>(APK18*100)/Deflators!$B$10</f>
        <v>49.818687442216543</v>
      </c>
      <c r="APX18" s="143">
        <f>(APN18*100)/Deflators!$B$11</f>
        <v>72.599812738578251</v>
      </c>
      <c r="APY18" s="121">
        <f t="shared" si="86"/>
        <v>108.66638693660617</v>
      </c>
      <c r="APZ18" s="131">
        <v>12431</v>
      </c>
      <c r="AQA18" s="131">
        <v>114396</v>
      </c>
      <c r="AQB18" s="88">
        <f t="shared" si="87"/>
        <v>111.93164479707049</v>
      </c>
      <c r="AQC18" s="131">
        <v>12838</v>
      </c>
      <c r="AQD18" s="131">
        <v>114695</v>
      </c>
      <c r="AQE18" s="88">
        <f t="shared" si="88"/>
        <v>107.52943975258714</v>
      </c>
      <c r="AQF18" s="131">
        <v>12656</v>
      </c>
      <c r="AQG18" s="131">
        <v>117698</v>
      </c>
      <c r="AQH18" s="88">
        <f t="shared" si="89"/>
        <v>116.89038980433418</v>
      </c>
      <c r="AQI18" s="131">
        <v>13776</v>
      </c>
      <c r="AQJ18" s="131">
        <v>117854</v>
      </c>
      <c r="AQK18" s="88">
        <f t="shared" si="90"/>
        <v>108.33861868678439</v>
      </c>
      <c r="AQL18" s="131">
        <v>12982</v>
      </c>
      <c r="AQM18" s="134">
        <v>119828</v>
      </c>
      <c r="AQN18" s="115">
        <f>(APY18*100)/Deflators!$B$2</f>
        <v>128.01155751388293</v>
      </c>
      <c r="AQO18" s="116">
        <f>(AQB18*100)/Deflators!$B$3</f>
        <v>129.88880449001638</v>
      </c>
      <c r="AQP18" s="116">
        <f>(AQE18*100)/Deflators!$B$4</f>
        <v>122.28019088976232</v>
      </c>
      <c r="AQQ18" s="116">
        <f>(AQH18*100)/Deflators!$B$5</f>
        <v>130.57026959206189</v>
      </c>
      <c r="AQR18" s="136">
        <f>(AQK18*100)/Deflators!$B$6</f>
        <v>119.37166411420378</v>
      </c>
      <c r="AQS18" s="115">
        <f t="shared" si="91"/>
        <v>102.94142636238509</v>
      </c>
      <c r="AQT18" s="131">
        <v>12116</v>
      </c>
      <c r="AQU18" s="131">
        <v>117698</v>
      </c>
      <c r="AQV18" s="116">
        <f t="shared" si="92"/>
        <v>112.16420316662989</v>
      </c>
      <c r="AQW18" s="131">
        <v>13219</v>
      </c>
      <c r="AQX18" s="131">
        <v>117854</v>
      </c>
      <c r="AQY18" s="116">
        <f t="shared" si="93"/>
        <v>102.32166104750141</v>
      </c>
      <c r="AQZ18" s="131">
        <v>12261</v>
      </c>
      <c r="ARA18" s="131">
        <v>119828</v>
      </c>
      <c r="ARB18" s="116">
        <f t="shared" si="94"/>
        <v>107.56503128086928</v>
      </c>
      <c r="ARC18" s="131">
        <v>13067</v>
      </c>
      <c r="ARD18" s="131">
        <v>121480</v>
      </c>
      <c r="ARE18" s="116">
        <f t="shared" si="95"/>
        <v>93.976220409035264</v>
      </c>
      <c r="ARF18" s="87">
        <f>INDEX('[2]All Previous Years'!$A$1:$EX$34,MATCH($A18,'[2]All Previous Years'!$A$1:$A$34,0),MATCH(ARF$1,'[2]All Previous Years'!$A$1:$EX$1,0))</f>
        <v>11437</v>
      </c>
      <c r="ARG18" s="131">
        <f>INDEX('[29]SPI Raw Data 1617'!$A$3:$AN$37,MATCH($A18,'[29]SPI Raw Data 1617'!$A$3:$A$37,0),MATCH(ARG$1,'[29]SPI Raw Data 1617'!$A$37:$AN$37,0))</f>
        <v>121701</v>
      </c>
      <c r="ARH18" s="88">
        <f t="shared" si="96"/>
        <v>97.657078527026812</v>
      </c>
      <c r="ARI18" s="32">
        <f>INDEX([4]Sheet1!$A$1:$CJ$34, MATCH($A18, [4]Sheet1!$A$1:$A$34, 0), MATCH(ARI$1, [4]Sheet1!$A$1:$CJ$1, 0))</f>
        <v>11971</v>
      </c>
      <c r="ARJ18" s="32">
        <f>INDEX('[5]Finance Indicators'!$A$2:$BO$35,MATCH($A18,'[5]Finance Indicators'!$A$2:$A$35,0),MATCH(ARJ$1,'[5]Finance Indicators'!$A$2:$BO$2,0))</f>
        <v>122582</v>
      </c>
      <c r="ARK18" s="88">
        <f>INDEX('[6]Finance Indicators'!$B$3:$BO$35,MATCH($A18,'[6]Finance Indicators'!$A$3:$A$35,0),MATCH(ARK$1,'[6]Finance Indicators'!$B$2:$BO$2,0))</f>
        <v>85.396289505778981</v>
      </c>
      <c r="ARL18" s="88">
        <f>INDEX('[6]Finance Indicators'!$B$3:$BO$35,MATCH($A18,'[6]Finance Indicators'!$A$3:$A$35,0),MATCH(ARL$1,'[6]Finance Indicators'!$B$2:$BO$2,0))</f>
        <v>10573</v>
      </c>
      <c r="ARM18" s="88">
        <f>INDEX('[6]Finance Indicators'!$B$3:$BO$35,MATCH($A18,'[6]Finance Indicators'!$A$3:$A$35,0),MATCH(ARM$1,'[6]Finance Indicators'!$B$2:$BO$2,0))</f>
        <v>123811</v>
      </c>
      <c r="ARN18" s="250">
        <f t="array" ref="ARN18">INDEX('[7]Finance Indicators'!$A$2:$BO$35,MATCH($A18,'[7]Finance Indicators'!$A$2:$A$35,0),MATCH(ARN$1,'[7]Finance Indicators'!$A$2:$BO$2,0))</f>
        <v>103.61798669963748</v>
      </c>
      <c r="ARO18" s="250">
        <f t="array" ref="ARO18">INDEX('[7]Finance Indicators'!$A$2:$BO$35,MATCH($A18,'[7]Finance Indicators'!$A$2:$A$35,0),MATCH(ARO$1,'[7]Finance Indicators'!$A$2:$BO$2,0))</f>
        <v>12948</v>
      </c>
      <c r="ARP18" s="250">
        <f t="array" ref="ARP18">INDEX('[7]Finance Indicators'!$A$2:$BO$35,MATCH($A18,'[7]Finance Indicators'!$A$2:$A$35,0),MATCH(ARP$1,'[7]Finance Indicators'!$A$2:$BO$2,0))</f>
        <v>124959</v>
      </c>
      <c r="ARQ18" s="139">
        <f>(AQS18*100)/Deflators!$B$4</f>
        <v>117.06279968555312</v>
      </c>
      <c r="ARR18" s="137">
        <f>(AQV18*100)/Deflators!$B$5</f>
        <v>125.29096934795776</v>
      </c>
      <c r="ARS18" s="137">
        <f>(AQY18*100)/Deflators!$B$6</f>
        <v>112.74194836729721</v>
      </c>
      <c r="ART18" s="137">
        <f>(ARB18*100)/Deflators!$B$7</f>
        <v>117.56004509485655</v>
      </c>
      <c r="ARU18" s="116">
        <f>(ARE18*100)/Deflators!$B$8</f>
        <v>100.22804494022684</v>
      </c>
      <c r="ARV18" s="116">
        <f>(ARH18*100)/Deflators!$B$9</f>
        <v>102.35158762062835</v>
      </c>
      <c r="ARW18" s="116">
        <f>(ARK18*100)/Deflators!$B$10</f>
        <v>87.48264114375614</v>
      </c>
      <c r="ARX18" s="248">
        <f>(ARN18*100)/Deflators!$B$11</f>
        <v>103.61798669963747</v>
      </c>
      <c r="ARY18" s="140">
        <v>15101.746153499076</v>
      </c>
      <c r="ARZ18" s="131">
        <v>3347</v>
      </c>
      <c r="ASA18" s="131">
        <v>221630</v>
      </c>
      <c r="ASB18" s="132">
        <v>17596.798129244053</v>
      </c>
      <c r="ASC18" s="131">
        <v>3913</v>
      </c>
      <c r="ASD18" s="131">
        <v>222370</v>
      </c>
      <c r="ASE18" s="141">
        <v>15061.611781374781</v>
      </c>
      <c r="ASF18" s="131">
        <v>3508</v>
      </c>
      <c r="ASG18" s="131">
        <v>232910</v>
      </c>
      <c r="ASH18" s="141">
        <v>11607.641124704873</v>
      </c>
      <c r="ASI18" s="131">
        <v>2704</v>
      </c>
      <c r="ASJ18" s="131">
        <v>232950</v>
      </c>
      <c r="ASK18" s="141">
        <v>11282.711282711283</v>
      </c>
      <c r="ASL18" s="131">
        <v>2630</v>
      </c>
      <c r="ASM18" s="131">
        <v>233100</v>
      </c>
      <c r="ASN18" s="141">
        <v>11417.709623681174</v>
      </c>
      <c r="ASO18" s="131">
        <v>2673</v>
      </c>
      <c r="ASP18" s="131">
        <v>234110</v>
      </c>
      <c r="ASQ18" s="141">
        <f t="shared" si="97"/>
        <v>9191.9751245900243</v>
      </c>
      <c r="ASR18" s="87">
        <f>INDEX('[2]All Previous Years'!$A$1:$EX$34,MATCH($A18,'[2]All Previous Years'!$A$1:$A$34,0),MATCH(ASR$1,'[2]All Previous Years'!$A$1:$EX$1,0))</f>
        <v>2158</v>
      </c>
      <c r="ASS18" s="32">
        <f>INDEX('[3]Raw data 16-17'!$B$2:$XA$34,MATCH($A18,'[3]Raw data 16-17'!$A$2:$A$34,0),MATCH(ASS$1,'[3]Raw data 16-17'!$B$1:$GU$1,0))</f>
        <v>234770</v>
      </c>
      <c r="AST18" s="132">
        <f t="shared" si="98"/>
        <v>3665.2776596649373</v>
      </c>
      <c r="ASU18" s="32">
        <f>INDEX([4]Sheet1!$A$1:$CJ$34, MATCH($A18, [4]Sheet1!$A$1:$A$34, 0), MATCH(ASU$1, [4]Sheet1!$A$1:$CJ$1, 0))</f>
        <v>862</v>
      </c>
      <c r="ASV18" s="32">
        <f>INDEX('[5]Finance Indicators'!$A$2:$BO$35,MATCH($A18,'[5]Finance Indicators'!$A$2:$A$35,0),MATCH(ASV$1,'[5]Finance Indicators'!$A$2:$BO$2,0))</f>
        <v>235180</v>
      </c>
      <c r="ASW18" s="88">
        <f>INDEX('[6]Finance Indicators'!$B$3:$BO$35,MATCH($A18,'[6]Finance Indicators'!$A$3:$A$35,0),MATCH(ASW$1,'[6]Finance Indicators'!$B$2:$BO$2,0))</f>
        <v>3727.6046531374714</v>
      </c>
      <c r="ASX18" s="88">
        <f>INDEX('[6]Finance Indicators'!$B$3:$BO$35,MATCH($A18,'[6]Finance Indicators'!$A$3:$A$35,0),MATCH(ASX$1,'[6]Finance Indicators'!$B$2:$BO$2,0))</f>
        <v>878</v>
      </c>
      <c r="ASY18" s="88">
        <f>INDEX('[6]Finance Indicators'!$B$3:$BO$35,MATCH($A18,'[6]Finance Indicators'!$A$3:$A$35,0),MATCH(ASY$1,'[6]Finance Indicators'!$B$2:$BO$2,0))</f>
        <v>235540</v>
      </c>
      <c r="ASZ18" s="88">
        <f t="array" ref="ASZ18">INDEX('[7]Finance Indicators'!$A$2:$BO$35,MATCH($A18,'[7]Finance Indicators'!$A$2:$A$35,0),MATCH(ASZ$1,'[7]Finance Indicators'!$A$2:$BO$2,0))</f>
        <v>8183.8612559894837</v>
      </c>
      <c r="ATA18" s="250">
        <f t="array" ref="ATA18">INDEX('[7]Finance Indicators'!$A$2:$BO$35,MATCH($A18,'[7]Finance Indicators'!$A$2:$A$35,0),MATCH(ATA$1,'[7]Finance Indicators'!$A$2:$BO$2,0))</f>
        <v>1930</v>
      </c>
      <c r="ATB18" s="250">
        <f t="array" ref="ATB18">INDEX('[7]Finance Indicators'!$A$2:$BO$35,MATCH($A18,'[7]Finance Indicators'!$A$2:$A$35,0),MATCH(ATB$1,'[7]Finance Indicators'!$A$2:$BO$2,0))</f>
        <v>235830</v>
      </c>
      <c r="ATC18" s="142">
        <f>(ARY18*100)/Deflators!$B$2</f>
        <v>17790.211865758425</v>
      </c>
      <c r="ATD18" s="199">
        <f>(ASB18*100)/Deflators!$B$3</f>
        <v>20419.847095103945</v>
      </c>
      <c r="ATE18" s="199">
        <f>(ASE18*100)/Deflators!$B$4</f>
        <v>17127.744438840429</v>
      </c>
      <c r="ATF18" s="199">
        <f>(ASH18*100)/Deflators!$B$5</f>
        <v>12966.102974912164</v>
      </c>
      <c r="ATG18" s="199">
        <f>(ASK18*100)/Deflators!$B$6</f>
        <v>12431.725988967602</v>
      </c>
      <c r="ATH18" s="199">
        <f>(ASN18*100)/Deflators!$B$7</f>
        <v>12478.650749750323</v>
      </c>
      <c r="ATI18" s="199">
        <f>(ASQ18*100)/Deflators!$B$8</f>
        <v>9803.4767930321996</v>
      </c>
      <c r="ATJ18" s="199">
        <f>(AST18*100)/Deflators!$B$9</f>
        <v>3841.4725608784697</v>
      </c>
      <c r="ATK18" s="199">
        <f>(ASW18*100)/Deflators!$B$10</f>
        <v>3818.6752853489365</v>
      </c>
      <c r="ATL18" s="259">
        <f>(ASZ18*100)/Deflators!$B$11</f>
        <v>8183.8612559894837</v>
      </c>
      <c r="ATM18" s="115">
        <v>98.6</v>
      </c>
      <c r="ATN18" s="116">
        <v>99.3</v>
      </c>
      <c r="ATO18" s="116">
        <v>98.7</v>
      </c>
      <c r="ATP18" s="116">
        <v>99.1</v>
      </c>
      <c r="ATQ18" s="116">
        <v>97.52066115702479</v>
      </c>
      <c r="ATR18" s="116">
        <v>92.9</v>
      </c>
      <c r="ATS18" s="88">
        <f>INDEX('[3]Raw data 16-17'!$B$2:$XA$34,MATCH($A18,'[3]Raw data 16-17'!$A$2:$A$34,0),MATCH(ATS$1,'[3]Raw data 16-17'!$B$1:$GU$1,0))</f>
        <v>94.8</v>
      </c>
      <c r="ATT18" s="88">
        <f>INDEX('[14]1718 Collected Indicators'!$A$3:$CH$36,MATCH($A18,'[14]1718 Collected Indicators'!$A$3:$A$36,0),MATCH(ATT$1,'[14]1718 Collected Indicators'!$A$3:$CH$3,0))</f>
        <v>93.859649122807014</v>
      </c>
      <c r="ATU18" s="88">
        <f>INDEX('[15]1819 Collected Indicators'!$A$3:$CV$36,MATCH($A18,'[15]1819 Collected Indicators'!$A$3:$A$36,0),MATCH(ATU$1,'[15]1819 Collected Indicators'!$A$3:$CV$3,0))</f>
        <v>95.6</v>
      </c>
      <c r="ATV18" s="183">
        <f>INDEX('[11]1920 Collected Indicators'!$A$3:$CV$36,MATCH($A18,'[11]1920 Collected Indicators'!$A$3:$A$36,0),MATCH(ATV$1,'[11]1920 Collected Indicators'!$A$3:$CV$3,0))</f>
        <v>95.730027548209364</v>
      </c>
      <c r="ATW18" s="119">
        <f t="shared" si="99"/>
        <v>5473.0911786508523</v>
      </c>
      <c r="ATX18" s="111">
        <f>INDEX([37]Roads!$U$3:$AC$36,MATCH($A18,[37]Roads!$U$3:$U$36,0),MATCH(ATX$1,[37]Roads!$U$3:$AC$3,0))</f>
        <v>36916</v>
      </c>
      <c r="ATY18" s="131">
        <v>6745</v>
      </c>
      <c r="ATZ18" s="88">
        <f t="shared" si="100"/>
        <v>5833.2715820674321</v>
      </c>
      <c r="AUA18" s="111">
        <f>INDEX([37]Roads!$U$3:$AC$36,MATCH($A18,[37]Roads!$U$3:$U$36,0),MATCH(AUA$1,[37]Roads!$U$3:$AC$3,0))</f>
        <v>39360</v>
      </c>
      <c r="AUB18" s="131">
        <v>6747.5</v>
      </c>
      <c r="AUC18" s="88">
        <f t="shared" si="101"/>
        <v>5290.8156464297881</v>
      </c>
      <c r="AUD18" s="111">
        <f>INDEX([37]Roads!$U$3:$AC$36,MATCH($A18,[37]Roads!$U$3:$U$36,0),MATCH(AUD$1,[37]Roads!$U$3:$AC$3,0))</f>
        <v>35722</v>
      </c>
      <c r="AUE18" s="32">
        <v>6751.7</v>
      </c>
      <c r="AUF18" s="88">
        <f t="shared" si="102"/>
        <v>4808.8629530340513</v>
      </c>
      <c r="AUG18" s="111">
        <f>INDEX([37]Roads!$U$3:$AC$36,MATCH($A18,[37]Roads!$U$3:$U$36,0),MATCH(AUG$1,[37]Roads!$U$3:$AC$3,0))</f>
        <v>32468</v>
      </c>
      <c r="AUH18" s="131">
        <v>6751.7</v>
      </c>
      <c r="AUI18" s="88">
        <f t="shared" si="103"/>
        <v>4636.0620830472699</v>
      </c>
      <c r="AUJ18" s="111">
        <f>INDEX([37]Roads!$U$3:$AC$36,MATCH($A18,[37]Roads!$U$3:$U$36,0),MATCH(AUJ$1,[37]Roads!$U$3:$AC$3,0))</f>
        <v>31265</v>
      </c>
      <c r="AUK18" s="131">
        <v>6743.8700000000008</v>
      </c>
      <c r="AUL18" s="88">
        <f t="shared" si="104"/>
        <v>6033.600735479471</v>
      </c>
      <c r="AUM18" s="111">
        <f>INDEX([37]Roads!$U$3:$AC$36,MATCH($A18,[37]Roads!$U$3:$U$36,0),MATCH(AUM$1,[37]Roads!$U$3:$AC$3,0))</f>
        <v>40690</v>
      </c>
      <c r="AUN18" s="131">
        <v>6743.9</v>
      </c>
      <c r="AUO18" s="116">
        <f t="shared" si="105"/>
        <v>8584.2216851750254</v>
      </c>
      <c r="AUP18" s="111">
        <f>INDEX([37]Roads!$U$3:$AC$36,MATCH($A18,[37]Roads!$U$3:$U$36,0),MATCH(AUP$1,[37]Roads!$U$3:$AC$3,0))</f>
        <v>57898</v>
      </c>
      <c r="AUQ18" s="32">
        <f>INDEX('[3]Raw data 16-17'!$B$2:$XA$34,MATCH($A18,'[3]Raw data 16-17'!$A$2:$A$34,0),MATCH(AUQ$1,'[3]Raw data 16-17'!$B$1:$GU$1,0))</f>
        <v>6744.7000000000007</v>
      </c>
      <c r="AUR18" s="88">
        <f t="shared" si="7"/>
        <v>5303.1268052078858</v>
      </c>
      <c r="AUS18" s="32">
        <f>INDEX([4]Sheet1!$A$1:$CJ$34, MATCH($A18, [4]Sheet1!$A$1:$A$34, 0), MATCH(AUS$1, [4]Sheet1!$A$1:$CJ$1, 0))</f>
        <v>35803</v>
      </c>
      <c r="AUT18" s="32">
        <f>INDEX('[5]Finance Indicators'!$A$2:$BO$35,MATCH($A18,'[5]Finance Indicators'!$A$2:$A$35,0),MATCH(AUT$1,'[5]Finance Indicators'!$A$2:$BO$2,0))</f>
        <v>6751.3</v>
      </c>
      <c r="AUU18" s="88">
        <f>INDEX('[6]Finance Indicators'!$B$3:$BO$35,MATCH($A18,'[6]Finance Indicators'!$A$3:$A$35,0),MATCH(AUU$1,'[6]Finance Indicators'!$B$2:$BO$2,0))</f>
        <v>6502.3673379924785</v>
      </c>
      <c r="AUV18" s="88">
        <f>INDEX('[6]Finance Indicators'!$B$3:$BO$35,MATCH($A18,'[6]Finance Indicators'!$A$3:$A$35,0),MATCH(AUV$1,'[6]Finance Indicators'!$B$2:$BO$2,0))</f>
        <v>43906</v>
      </c>
      <c r="AUW18" s="88">
        <f>INDEX('[6]Finance Indicators'!$B$3:$BO$35,MATCH($A18,'[6]Finance Indicators'!$A$3:$A$35,0),MATCH(AUW$1,'[6]Finance Indicators'!$B$2:$BO$2,0))</f>
        <v>6752.31</v>
      </c>
      <c r="AUX18" s="88">
        <f t="array" ref="AUX18">INDEX('[7]Finance Indicators'!$A$2:$BO$35,MATCH($A18,'[7]Finance Indicators'!$A$2:$A$35,0),MATCH(AUX$1,'[7]Finance Indicators'!$A$2:$BO$2,0))</f>
        <v>6384.950435344248</v>
      </c>
      <c r="AUY18" s="250">
        <f t="array" ref="AUY18">INDEX('[7]Finance Indicators'!$A$2:$BO$35,MATCH($A18,'[7]Finance Indicators'!$A$2:$A$35,0),MATCH(AUY$1,'[7]Finance Indicators'!$A$2:$BO$2,0))</f>
        <v>43200</v>
      </c>
      <c r="AUZ18" s="250">
        <f t="array" ref="AUZ18">INDEX('[7]Finance Indicators'!$A$2:$BO$35,MATCH($A18,'[7]Finance Indicators'!$A$2:$A$35,0),MATCH(AUZ$1,'[7]Finance Indicators'!$A$2:$BO$2,0))</f>
        <v>6765.91</v>
      </c>
      <c r="AVA18" s="119">
        <f>(ATW18*100)/Deflators!$B$2</f>
        <v>6447.4300282323384</v>
      </c>
      <c r="AVB18" s="137">
        <f>(ATZ18*100)/Deflators!$B$3</f>
        <v>6769.1015658170272</v>
      </c>
      <c r="AVC18" s="137">
        <f>(AUC18*100)/Deflators!$B$4</f>
        <v>6016.6029758600134</v>
      </c>
      <c r="AVD18" s="137">
        <f>(AUF18*100)/Deflators!$B$5</f>
        <v>5371.6523082862823</v>
      </c>
      <c r="AVE18" s="137">
        <f>(AUI18*100)/Deflators!$B$6</f>
        <v>5108.1918202232209</v>
      </c>
      <c r="AVF18" s="137">
        <f>(AUL18*100)/Deflators!$B$7</f>
        <v>6594.2469044164072</v>
      </c>
      <c r="AVG18" s="137">
        <f>(AUO18*100)/Deflators!$B$8</f>
        <v>9155.2921908729131</v>
      </c>
      <c r="AVH18" s="137">
        <f>(AUR18*100)/Deflators!$B$9</f>
        <v>5558.0553509628207</v>
      </c>
      <c r="AVI18" s="137">
        <f>(AUU18*100)/Deflators!$B$10</f>
        <v>6661.2293310001687</v>
      </c>
      <c r="AVJ18" s="245">
        <f>(AUX18*100)/Deflators!$B$11</f>
        <v>6384.9504353442489</v>
      </c>
      <c r="AVK18" s="115">
        <v>23.491403510983012</v>
      </c>
      <c r="AVL18" s="116">
        <v>24.142438118183676</v>
      </c>
      <c r="AVM18" s="116">
        <v>24.6</v>
      </c>
      <c r="AVN18" s="116">
        <v>25.33</v>
      </c>
      <c r="AVO18" s="116">
        <v>25.282603456028539</v>
      </c>
      <c r="AVP18" s="116">
        <v>26.945783238933039</v>
      </c>
      <c r="AVQ18" s="88">
        <f>INDEX('[3]Raw data 16-17'!$B$2:$XA$34,MATCH($A18,'[3]Raw data 16-17'!$A$2:$A$34,0),MATCH(AVQ$1,'[3]Raw data 16-17'!$B$1:$GU$1,0))</f>
        <v>29.127752017903205</v>
      </c>
      <c r="AVR18" s="88">
        <f>INDEX('[14]1718 Collected Indicators'!$A$3:$CH$36,MATCH($A18,'[14]1718 Collected Indicators'!$A$3:$A$36,0),MATCH(AVR$1,'[14]1718 Collected Indicators'!$A$3:$CH$3,0))</f>
        <v>28.895915300265159</v>
      </c>
      <c r="AVS18" s="88">
        <f>INDEX('[15]1819 Collected Indicators'!$A$3:$CV$36,MATCH($A18,'[15]1819 Collected Indicators'!$A$3:$A$36,0),MATCH(AVS$1,'[15]1819 Collected Indicators'!$A$3:$CV$3,0))</f>
        <v>29.254168503396972</v>
      </c>
      <c r="AVT18" s="183">
        <f>INDEX('[11]1920 Collected Indicators'!$A$3:$CV$36,MATCH($A18,'[11]1920 Collected Indicators'!$A$3:$A$36,0),MATCH(AVT$1,'[11]1920 Collected Indicators'!$A$3:$CV$3,0))</f>
        <v>30.60620379760941</v>
      </c>
      <c r="AVU18" s="115">
        <v>31.719001342029959</v>
      </c>
      <c r="AVV18" s="116">
        <v>32.547819381615703</v>
      </c>
      <c r="AVW18" s="116">
        <v>33.5</v>
      </c>
      <c r="AVX18" s="116">
        <v>35.9</v>
      </c>
      <c r="AVY18" s="116">
        <v>35.50736381775279</v>
      </c>
      <c r="AVZ18" s="116">
        <v>34.749790859916978</v>
      </c>
      <c r="AWA18" s="88">
        <f>INDEX('[3]Raw data 16-17'!$B$2:$XA$34,MATCH($A18,'[3]Raw data 16-17'!$A$2:$A$34,0),MATCH(AWA$1,'[3]Raw data 16-17'!$B$1:$GU$1,0))</f>
        <v>36.328946370859882</v>
      </c>
      <c r="AWB18" s="88">
        <f>INDEX('[14]1718 Collected Indicators'!$A$3:$CH$36,MATCH($A18,'[14]1718 Collected Indicators'!$A$3:$A$36,0),MATCH(AWB$1,'[14]1718 Collected Indicators'!$A$3:$CH$3,0))</f>
        <v>35.663655655427682</v>
      </c>
      <c r="AWC18" s="88">
        <f>INDEX('[15]1819 Collected Indicators'!$A$3:$CV$36,MATCH($A18,'[15]1819 Collected Indicators'!$A$3:$A$36,0),MATCH(AWC$1,'[15]1819 Collected Indicators'!$A$3:$CV$3,0))</f>
        <v>36.285608955729259</v>
      </c>
      <c r="AWD18" s="183">
        <f>INDEX('[11]1920 Collected Indicators'!$A$3:$CV$36,MATCH($A18,'[11]1920 Collected Indicators'!$A$3:$A$36,0),MATCH(AWD$1,'[11]1920 Collected Indicators'!$A$3:$CV$3,0))</f>
        <v>36.991751624760909</v>
      </c>
      <c r="AWE18" s="115">
        <v>31.2878893499445</v>
      </c>
      <c r="AWF18" s="116">
        <v>32.876916338101324</v>
      </c>
      <c r="AWG18" s="116">
        <v>34.6</v>
      </c>
      <c r="AWH18" s="116">
        <v>41.89</v>
      </c>
      <c r="AWI18" s="116">
        <v>41.815459383079954</v>
      </c>
      <c r="AWJ18" s="116">
        <v>39.002554590938402</v>
      </c>
      <c r="AWK18" s="88">
        <f>INDEX('[3]Raw data 16-17'!$B$2:$XA$34,MATCH($A18,'[3]Raw data 16-17'!$A$2:$A$34,0),MATCH(AWK$1,'[3]Raw data 16-17'!$B$1:$GU$1,0))</f>
        <v>40.146240893560545</v>
      </c>
      <c r="AWL18" s="88">
        <f>INDEX('[14]1718 Collected Indicators'!$A$3:$CH$36,MATCH($A18,'[14]1718 Collected Indicators'!$A$3:$A$36,0),MATCH(AWL$1,'[14]1718 Collected Indicators'!$A$3:$CH$3,0))</f>
        <v>40.280307308202708</v>
      </c>
      <c r="AWM18" s="88">
        <f>INDEX('[15]1819 Collected Indicators'!$A$3:$CV$36,MATCH($A18,'[15]1819 Collected Indicators'!$A$3:$A$36,0),MATCH(AWM$1,'[15]1819 Collected Indicators'!$A$3:$CV$3,0))</f>
        <v>41.541017726648235</v>
      </c>
      <c r="AWN18" s="183">
        <f>INDEX('[11]1920 Collected Indicators'!$A$3:$CV$36,MATCH($A18,'[11]1920 Collected Indicators'!$A$3:$A$36,0),MATCH(AWN$1,'[11]1920 Collected Indicators'!$A$3:$CV$3,0))</f>
        <v>40.829618789643064</v>
      </c>
      <c r="AWO18" s="115">
        <v>39.785973799301296</v>
      </c>
      <c r="AWP18" s="116">
        <v>34.97249038886747</v>
      </c>
      <c r="AWQ18" s="116">
        <v>36.4</v>
      </c>
      <c r="AWR18" s="116">
        <v>37.229999999999997</v>
      </c>
      <c r="AWS18" s="116">
        <v>38.805615869246978</v>
      </c>
      <c r="AWT18" s="116">
        <v>46.392676142683214</v>
      </c>
      <c r="AWU18" s="88">
        <f>INDEX('[3]Raw data 16-17'!$B$2:$XA$34,MATCH($A18,'[3]Raw data 16-17'!$A$2:$A$34,0),MATCH(AWU$1,'[3]Raw data 16-17'!$B$1:$GU$1,0))</f>
        <v>43.3177005762901</v>
      </c>
      <c r="AWV18" s="88">
        <f>INDEX('[14]1718 Collected Indicators'!$A$3:$CH$36,MATCH($A18,'[14]1718 Collected Indicators'!$A$3:$A$36,0),MATCH(AWV$1,'[14]1718 Collected Indicators'!$A$3:$CH$3,0))</f>
        <v>43.792417472777231</v>
      </c>
      <c r="AWW18" s="88">
        <f>INDEX('[15]1819 Collected Indicators'!$A$3:$CV$36,MATCH($A18,'[15]1819 Collected Indicators'!$A$3:$A$36,0),MATCH(AWW$1,'[15]1819 Collected Indicators'!$A$3:$CV$3,0))</f>
        <v>42.298403401375865</v>
      </c>
      <c r="AWX18" s="183">
        <f>INDEX('[11]1920 Collected Indicators'!$A$3:$CV$36,MATCH($A18,'[11]1920 Collected Indicators'!$A$3:$A$36,0),MATCH(AWX$1,'[11]1920 Collected Indicators'!$A$3:$CV$3,0))</f>
        <v>40.038195482178907</v>
      </c>
      <c r="AWY18" s="119">
        <v>23588.86432342192</v>
      </c>
      <c r="AWZ18" s="131">
        <v>5228</v>
      </c>
      <c r="AXA18" s="131">
        <v>222370</v>
      </c>
      <c r="AXB18" s="88">
        <f t="shared" si="106"/>
        <v>22669.424832486395</v>
      </c>
      <c r="AXC18" s="131">
        <v>5041</v>
      </c>
      <c r="AXD18" s="131">
        <v>222370</v>
      </c>
      <c r="AXE18" s="116">
        <f t="shared" si="107"/>
        <v>20969.473187067968</v>
      </c>
      <c r="AXF18" s="131">
        <f t="shared" si="108"/>
        <v>4884</v>
      </c>
      <c r="AXG18" s="131">
        <v>232910</v>
      </c>
      <c r="AXH18" s="141">
        <f t="shared" si="109"/>
        <v>20978.750804893753</v>
      </c>
      <c r="AXI18" s="131">
        <f t="shared" si="110"/>
        <v>4887</v>
      </c>
      <c r="AXJ18" s="131">
        <v>232950</v>
      </c>
      <c r="AXK18" s="141">
        <f t="shared" si="111"/>
        <v>20617.760617760618</v>
      </c>
      <c r="AXL18" s="131">
        <f t="shared" si="112"/>
        <v>4806</v>
      </c>
      <c r="AXM18" s="131">
        <v>233100</v>
      </c>
      <c r="AXN18" s="141">
        <f t="shared" si="113"/>
        <v>22955.021143906713</v>
      </c>
      <c r="AXO18" s="131">
        <f t="shared" si="114"/>
        <v>5374</v>
      </c>
      <c r="AXP18" s="131">
        <v>234110</v>
      </c>
      <c r="AXQ18" s="116">
        <f t="shared" si="115"/>
        <v>17255.185926651615</v>
      </c>
      <c r="AXR18" s="87">
        <f>INDEX('[2]All Previous Years'!$A$1:$EX$34,MATCH($A18,'[2]All Previous Years'!$A$1:$A$34,0),MATCH(AXR$1,'[2]All Previous Years'!$A$1:$EX$1,0))</f>
        <v>4051</v>
      </c>
      <c r="AXS18" s="32">
        <f>INDEX('[3]Raw data 16-17'!$B$2:$XA$34,MATCH($A18,'[3]Raw data 16-17'!$A$2:$A$34,0),MATCH(AXS$1,'[3]Raw data 16-17'!$B$1:$GU$1,0))</f>
        <v>234770</v>
      </c>
      <c r="AXT18" s="88">
        <f t="shared" si="116"/>
        <v>18989.710009354538</v>
      </c>
      <c r="AXU18" s="32">
        <f>INDEX([4]Sheet1!$A$1:$CJ$34, MATCH($A18, [4]Sheet1!$A$1:$A$34, 0), MATCH(AXU$1, [4]Sheet1!$A$1:$CJ$1, 0))</f>
        <v>4466</v>
      </c>
      <c r="AXV18" s="32">
        <f>INDEX('[5]Finance Indicators'!$A$2:$BO$35,MATCH($A18,'[5]Finance Indicators'!$A$2:$A$35,0),MATCH(AXV$1,'[5]Finance Indicators'!$A$2:$BO$2,0))</f>
        <v>235180</v>
      </c>
      <c r="AXW18" s="88">
        <f>INDEX('[6]Finance Indicators'!$B$3:$BO$35,MATCH($A18,'[6]Finance Indicators'!$A$3:$A$35,0),MATCH(AXW$1,'[6]Finance Indicators'!$B$2:$BO$2,0))</f>
        <v>20136.707141037616</v>
      </c>
      <c r="AXX18" s="88">
        <f>INDEX('[6]Finance Indicators'!$B$3:$BO$35,MATCH($A18,'[6]Finance Indicators'!$A$3:$A$35,0),MATCH(AXX$1,'[6]Finance Indicators'!$B$2:$BO$2,0))</f>
        <v>4743</v>
      </c>
      <c r="AXY18" s="88">
        <f>INDEX('[6]Finance Indicators'!$B$3:$BO$35,MATCH($A18,'[6]Finance Indicators'!$A$3:$A$35,0),MATCH(AXY$1,'[6]Finance Indicators'!$B$2:$BO$2,0))</f>
        <v>235540</v>
      </c>
      <c r="AXZ18" s="250">
        <f t="array" ref="AXZ18">INDEX('[7]Finance Indicators'!$A$2:$BO$35,MATCH($A18,'[7]Finance Indicators'!$A$2:$A$35,0),MATCH(AXZ$1,'[7]Finance Indicators'!$A$2:$BO$2,0))</f>
        <v>21163.550014841196</v>
      </c>
      <c r="AYA18" s="250">
        <f t="array" ref="AYA18">INDEX('[7]Finance Indicators'!$A$2:$BO$35,MATCH($A18,'[7]Finance Indicators'!$A$2:$A$35,0),MATCH(AYA$1,'[7]Finance Indicators'!$A$2:$BO$2,0))</f>
        <v>4991</v>
      </c>
      <c r="AYB18" s="250">
        <f t="array" ref="AYB18">INDEX('[7]Finance Indicators'!$A$2:$BO$35,MATCH($A18,'[7]Finance Indicators'!$A$2:$A$35,0),MATCH(AYB$1,'[7]Finance Indicators'!$A$2:$BO$2,0))</f>
        <v>235830</v>
      </c>
      <c r="AYC18" s="119">
        <f>(AWY18*100)/Deflators!$B$2</f>
        <v>27788.236520521375</v>
      </c>
      <c r="AYD18" s="137">
        <f>(AXB18*100)/Deflators!$B$3</f>
        <v>26306.273755793249</v>
      </c>
      <c r="AYE18" s="137">
        <f>(AXE18*100)/Deflators!$B$4</f>
        <v>23846.038722718546</v>
      </c>
      <c r="AYF18" s="137">
        <f>(AXH18*100)/Deflators!$B$5</f>
        <v>23433.929452069427</v>
      </c>
      <c r="AYG18" s="137">
        <f>(AXK18*100)/Deflators!$B$6</f>
        <v>22717.443004934714</v>
      </c>
      <c r="AYH18" s="137">
        <f>(AXN18*100)/Deflators!$B$7</f>
        <v>25088.016883336419</v>
      </c>
      <c r="AYI18" s="88">
        <f>(AXQ18*100)/Deflators!$B$8</f>
        <v>18403.097538727263</v>
      </c>
      <c r="AYJ18" s="88">
        <f>(AXT18*100)/Deflators!$B$9</f>
        <v>19902.57129568822</v>
      </c>
      <c r="AYK18" s="88">
        <f>(AXW18*100)/Deflators!$B$10</f>
        <v>20628.675260148069</v>
      </c>
      <c r="AYL18" s="182">
        <f>(AXZ18*100)/Deflators!$B$11</f>
        <v>21163.550014841192</v>
      </c>
      <c r="AYM18" s="119">
        <f t="shared" si="117"/>
        <v>3533.5537332016661</v>
      </c>
      <c r="AYN18" s="131">
        <v>823</v>
      </c>
      <c r="AYO18" s="131">
        <v>232910</v>
      </c>
      <c r="AYP18" s="88">
        <f t="shared" si="118"/>
        <v>3661.7299849753163</v>
      </c>
      <c r="AYQ18" s="131">
        <v>853</v>
      </c>
      <c r="AYR18" s="131">
        <v>232950</v>
      </c>
      <c r="AYS18" s="116">
        <f t="shared" si="119"/>
        <v>3693.6936936936936</v>
      </c>
      <c r="AYT18" s="131">
        <v>861</v>
      </c>
      <c r="AYU18" s="32">
        <v>233100</v>
      </c>
      <c r="AYV18" s="116">
        <f t="shared" si="120"/>
        <v>4040.8355046772881</v>
      </c>
      <c r="AYW18" s="131">
        <v>946</v>
      </c>
      <c r="AYX18" s="32">
        <v>234110</v>
      </c>
      <c r="AYY18" s="116">
        <f t="shared" si="121"/>
        <v>2376.7943093240192</v>
      </c>
      <c r="AYZ18" s="87">
        <f>INDEX('[2]All Previous Years'!$A$1:$EX$34,MATCH($A18,'[2]All Previous Years'!$A$1:$A$34,0),MATCH(AYZ$1,'[2]All Previous Years'!$A$1:$EX$1,0))</f>
        <v>558</v>
      </c>
      <c r="AZA18" s="32">
        <f>INDEX('[3]Raw data 16-17'!$B$2:$XA$34,MATCH($A18,'[3]Raw data 16-17'!$A$2:$A$34,0),MATCH(AZA$1,'[3]Raw data 16-17'!$B$1:$GU$1,0))</f>
        <v>234770</v>
      </c>
      <c r="AZB18" s="88">
        <f t="shared" si="122"/>
        <v>2049.4940045922276</v>
      </c>
      <c r="AZC18" s="32">
        <f>INDEX([4]Sheet1!$A$1:$CJ$34, MATCH($A18, [4]Sheet1!$A$1:$A$34, 0), MATCH(AZC$1, [4]Sheet1!$A$1:$CJ$1, 0))</f>
        <v>482</v>
      </c>
      <c r="AZD18" s="32">
        <f>INDEX('[5]Finance Indicators'!$A$2:$BO$35,MATCH($A18,'[5]Finance Indicators'!$A$2:$A$35,0),MATCH(AZD$1,'[5]Finance Indicators'!$A$2:$BO$2,0))</f>
        <v>235180</v>
      </c>
      <c r="AZE18" s="88">
        <f>INDEX('[6]Finance Indicators'!$B$3:$BO$35,MATCH($A18,'[6]Finance Indicators'!$A$3:$A$35,0),MATCH(AZE$1,'[6]Finance Indicators'!$B$2:$BO$2,0))</f>
        <v>2572.8114120743826</v>
      </c>
      <c r="AZF18" s="88">
        <f>INDEX('[6]Finance Indicators'!$B$3:$BO$35,MATCH($A18,'[6]Finance Indicators'!$A$3:$A$35,0),MATCH(AZF$1,'[6]Finance Indicators'!$B$2:$BO$2,0))</f>
        <v>606</v>
      </c>
      <c r="AZG18" s="88">
        <f>INDEX('[6]Finance Indicators'!$B$3:$BO$35,MATCH($A18,'[6]Finance Indicators'!$A$3:$A$35,0),MATCH(AZG$1,'[6]Finance Indicators'!$B$2:$BO$2,0))</f>
        <v>235540</v>
      </c>
      <c r="AZH18" s="250">
        <f t="array" ref="AZH18">INDEX('[7]Finance Indicators'!$A$2:$BO$35,MATCH($A18,'[7]Finance Indicators'!$A$2:$A$35,0),MATCH(AZH$1,'[7]Finance Indicators'!$A$2:$BO$2,0))</f>
        <v>3074.2483992706611</v>
      </c>
      <c r="AZI18" s="250">
        <f t="array" ref="AZI18">INDEX('[7]Finance Indicators'!$A$2:$BO$35,MATCH($A18,'[7]Finance Indicators'!$A$2:$A$35,0),MATCH(AZI$1,'[7]Finance Indicators'!$A$2:$BO$2,0))</f>
        <v>725</v>
      </c>
      <c r="AZJ18" s="250">
        <f t="array" ref="AZJ18">INDEX('[7]Finance Indicators'!$A$2:$BO$35,MATCH($A18,'[7]Finance Indicators'!$A$2:$A$35,0),MATCH(AZJ$1,'[7]Finance Indicators'!$A$2:$BO$2,0))</f>
        <v>235830</v>
      </c>
      <c r="AZK18" s="139">
        <f>(AYM18*100)/Deflators!$B$4</f>
        <v>4018.2821189183792</v>
      </c>
      <c r="AZL18" s="137">
        <f>(AYP18*100)/Deflators!$B$5</f>
        <v>4090.2684310651161</v>
      </c>
      <c r="AZM18" s="137">
        <f>(AYS18*100)/Deflators!$B$6</f>
        <v>4069.8540214833097</v>
      </c>
      <c r="AZN18" s="137">
        <f>(AYV18*100)/Deflators!$B$7</f>
        <v>4416.3126110227486</v>
      </c>
      <c r="AZO18" s="88">
        <f>(AYY18*100)/Deflators!$B$8</f>
        <v>2534.9119789212082</v>
      </c>
      <c r="AZP18" s="88">
        <f>(AZB18*100)/Deflators!$B$9</f>
        <v>2148.0159795167315</v>
      </c>
      <c r="AZQ18" s="88">
        <f>(AZE18*100)/Deflators!$B$10</f>
        <v>2635.6688188171479</v>
      </c>
      <c r="AZR18" s="183">
        <f>(AZH18*100)/Deflators!$B$11</f>
        <v>3074.2483992706611</v>
      </c>
      <c r="AZS18" s="115">
        <f t="shared" si="123"/>
        <v>17435.9194538663</v>
      </c>
      <c r="AZT18" s="131">
        <v>4061</v>
      </c>
      <c r="AZU18" s="131">
        <v>232910</v>
      </c>
      <c r="AZV18" s="116">
        <f t="shared" si="124"/>
        <v>17317.020819918438</v>
      </c>
      <c r="AZW18" s="131">
        <v>4034</v>
      </c>
      <c r="AZX18" s="131">
        <v>232950</v>
      </c>
      <c r="AZY18" s="116">
        <f t="shared" si="125"/>
        <v>16924.066924066927</v>
      </c>
      <c r="AZZ18" s="131">
        <v>3945</v>
      </c>
      <c r="BAA18" s="32">
        <v>233100</v>
      </c>
      <c r="BAB18" s="116">
        <f t="shared" si="126"/>
        <v>18914.185639229421</v>
      </c>
      <c r="BAC18" s="131">
        <v>4428</v>
      </c>
      <c r="BAD18" s="32">
        <v>234110</v>
      </c>
      <c r="BAE18" s="116">
        <f t="shared" si="127"/>
        <v>14878.391617327596</v>
      </c>
      <c r="BAF18" s="87">
        <f>INDEX('[2]All Previous Years'!$A$1:$EX$34,MATCH($A18,'[2]All Previous Years'!$A$1:$A$34,0),MATCH(BAF$1,'[2]All Previous Years'!$A$1:$EX$1,0))</f>
        <v>3493</v>
      </c>
      <c r="BAG18" s="32">
        <f>INDEX('[3]Raw data 16-17'!$B$2:$XA$34,MATCH($A18,'[3]Raw data 16-17'!$A$2:$A$34,0),MATCH(BAG$1,'[3]Raw data 16-17'!$B$1:$GU$1,0))</f>
        <v>234770</v>
      </c>
      <c r="BAH18" s="88">
        <f t="shared" si="128"/>
        <v>16940.216004762311</v>
      </c>
      <c r="BAI18" s="32">
        <f>INDEX([4]Sheet1!$A$1:$CJ$34, MATCH($A18, [4]Sheet1!$A$1:$A$34, 0), MATCH(BAI$1, [4]Sheet1!$A$1:$CJ$1, 0))</f>
        <v>3984</v>
      </c>
      <c r="BAJ18" s="32">
        <f>INDEX('[5]Finance Indicators'!$A$2:$BO$35,MATCH($A18,'[5]Finance Indicators'!$A$2:$A$35,0),MATCH(BAJ$1,'[5]Finance Indicators'!$A$2:$BO$2,0))</f>
        <v>235180</v>
      </c>
      <c r="BAK18" s="88">
        <f>INDEX('[6]Finance Indicators'!$B$3:$BO$35,MATCH($A18,'[6]Finance Indicators'!$A$3:$A$35,0),MATCH(BAK$1,'[6]Finance Indicators'!$B$2:$BO$2,0))</f>
        <v>17563.895728963234</v>
      </c>
      <c r="BAL18" s="88">
        <f>INDEX('[6]Finance Indicators'!$B$3:$BO$35,MATCH($A18,'[6]Finance Indicators'!$A$3:$A$35,0),MATCH(BAL$1,'[6]Finance Indicators'!$B$2:$BO$2,0))</f>
        <v>4137</v>
      </c>
      <c r="BAM18" s="88">
        <f>INDEX('[6]Finance Indicators'!$B$3:$BO$35,MATCH($A18,'[6]Finance Indicators'!$A$3:$A$35,0),MATCH(BAM$1,'[6]Finance Indicators'!$B$2:$BO$2,0))</f>
        <v>235540</v>
      </c>
      <c r="BAN18" s="250">
        <f t="array" ref="BAN18">INDEX('[7]Finance Indicators'!$A$2:$BO$35,MATCH($A18,'[7]Finance Indicators'!$A$2:$A$35,0),MATCH(BAN$1,'[7]Finance Indicators'!$A$2:$BO$2,0))</f>
        <v>18089.301615570537</v>
      </c>
      <c r="BAO18" s="250">
        <f t="array" ref="BAO18">INDEX('[7]Finance Indicators'!$A$2:$BO$35,MATCH($A18,'[7]Finance Indicators'!$A$2:$A$35,0),MATCH(BAO$1,'[7]Finance Indicators'!$A$2:$BO$2,0))</f>
        <v>4266</v>
      </c>
      <c r="BAP18" s="250">
        <f t="array" ref="BAP18">INDEX('[7]Finance Indicators'!$A$2:$BO$35,MATCH($A18,'[7]Finance Indicators'!$A$2:$A$35,0),MATCH(BAP$1,'[7]Finance Indicators'!$A$2:$BO$2,0))</f>
        <v>235830</v>
      </c>
      <c r="BAQ18" s="139">
        <f>(AZS18*100)/Deflators!$B$4</f>
        <v>19827.756603800168</v>
      </c>
      <c r="BAR18" s="137">
        <f>(AZV18*100)/Deflators!$B$5</f>
        <v>19343.661021004315</v>
      </c>
      <c r="BAS18" s="137">
        <f>(AZY18*100)/Deflators!$B$6</f>
        <v>18647.588983451406</v>
      </c>
      <c r="BAT18" s="137">
        <f>(BAB18*100)/Deflators!$B$7</f>
        <v>20671.704272313669</v>
      </c>
      <c r="BAU18" s="137">
        <f>(BAE18*100)/Deflators!$B$8</f>
        <v>15868.185559806056</v>
      </c>
      <c r="BAV18" s="137">
        <f>(BAH18*100)/Deflators!$B$9</f>
        <v>17754.555316171489</v>
      </c>
      <c r="BAW18" s="137">
        <f>(BAK18*100)/Deflators!$B$10</f>
        <v>17993.006441330923</v>
      </c>
      <c r="BAX18" s="245">
        <f>(BAN18*100)/Deflators!$B$11</f>
        <v>18089.301615570537</v>
      </c>
      <c r="BAY18" s="144">
        <v>34.010388442659426</v>
      </c>
      <c r="BAZ18" s="145">
        <v>44.494782456817155</v>
      </c>
      <c r="BBA18" s="145">
        <v>44.328573843783637</v>
      </c>
      <c r="BBB18" s="145">
        <v>45.033163749221323</v>
      </c>
      <c r="BBC18" s="145">
        <v>46.1</v>
      </c>
      <c r="BBD18" s="145">
        <v>44.461671190236984</v>
      </c>
      <c r="BBE18" s="88">
        <f>INDEX('[3]Raw data 16-17'!$B$2:$XA$34,MATCH($A18,'[3]Raw data 16-17'!$A$2:$A$34,0),MATCH(BBE$1,'[3]Raw data 16-17'!$B$1:$GU$1,0))</f>
        <v>44.465379918446125</v>
      </c>
      <c r="BBF18" s="88">
        <f>INDEX('[14]1718 Collected Indicators'!$A$3:$CH$36,MATCH($A18,'[14]1718 Collected Indicators'!$A$3:$A$36,0),MATCH(BBF$1,'[14]1718 Collected Indicators'!$A$3:$CH$3,0))</f>
        <v>43.555019075921955</v>
      </c>
      <c r="BBG18" s="88">
        <f>INDEX('[15]1819 Collected Indicators'!$A$3:$CV$36,MATCH($A18,'[15]1819 Collected Indicators'!$A$3:$A$36,0),MATCH(BBG$1,'[15]1819 Collected Indicators'!$A$3:$CV$3,0))</f>
        <v>42.7</v>
      </c>
      <c r="BBH18" s="126">
        <f>INDEX('[11]1920 Collected Indicators'!$A$3:$CV$36,MATCH($A18,'[11]1920 Collected Indicators'!$A$3:$A$36,0),MATCH(BBH$1,'[11]1920 Collected Indicators'!$A$3:$CV$3,0))</f>
        <v>41.256084349543613</v>
      </c>
      <c r="BBI18" s="133">
        <f t="shared" si="8"/>
        <v>86.266666666666666</v>
      </c>
      <c r="BBJ18" s="116">
        <f t="shared" si="8"/>
        <v>86.333333333333329</v>
      </c>
      <c r="BBK18" s="116">
        <f t="shared" si="8"/>
        <v>87.666666666666671</v>
      </c>
      <c r="BBL18" s="116">
        <f t="shared" si="8"/>
        <v>88.666666666666671</v>
      </c>
      <c r="BBM18" s="136">
        <f t="shared" si="8"/>
        <v>88.333333333333329</v>
      </c>
      <c r="BBN18" s="116">
        <f t="shared" si="8"/>
        <v>86.766666666666666</v>
      </c>
      <c r="BBO18" s="248">
        <f t="shared" si="8"/>
        <v>87.766666666666666</v>
      </c>
      <c r="BBP18" s="144">
        <f t="shared" si="9"/>
        <v>70.5</v>
      </c>
      <c r="BBQ18" s="145">
        <f t="shared" si="9"/>
        <v>71.666666666666671</v>
      </c>
      <c r="BBR18" s="145">
        <f t="shared" si="9"/>
        <v>73</v>
      </c>
      <c r="BBS18" s="145">
        <f t="shared" si="9"/>
        <v>74.333333333333329</v>
      </c>
      <c r="BBT18" s="146">
        <f t="shared" si="9"/>
        <v>74</v>
      </c>
      <c r="BBU18" s="145">
        <f t="shared" si="9"/>
        <v>69.86666666666666</v>
      </c>
      <c r="BBV18" s="248">
        <f t="shared" si="9"/>
        <v>66.2</v>
      </c>
      <c r="BBW18" s="115">
        <v>5.8971279209020482</v>
      </c>
      <c r="BBX18" s="116">
        <v>5.3090159922639275</v>
      </c>
      <c r="BBY18" s="136">
        <v>6.0988848291941702</v>
      </c>
      <c r="BBZ18" s="115">
        <f>INDEX([38]HSN1b!$V$1:$AL$36,MATCH($A18,[38]HSN1b!$V$1:$V$36,0),MATCH(BBZ$1,[38]HSN1b!$V$1:$AL$1,0))</f>
        <v>4.3600000000000003</v>
      </c>
      <c r="BCA18" s="131">
        <f>INDEX([38]HSN1b!$V$1:$AL$36,MATCH($A18,[38]HSN1b!$V$1:$V$36,0),MATCH(BCA$1,[38]HSN1b!$V$1:$AL$1,0))</f>
        <v>1960489</v>
      </c>
      <c r="BCB18" s="131">
        <f>INDEX([38]HSN1b!$V$1:$AL$36,MATCH($A18,[38]HSN1b!$V$1:$V$36,0),MATCH(BCB$1,[38]HSN1b!$V$1:$AL$1,0))</f>
        <v>45015487</v>
      </c>
      <c r="BCC18" s="116">
        <f>INDEX([38]HSN1b!$V$1:$AL$36,MATCH($A18,[38]HSN1b!$V$1:$V$36,0),MATCH(BCC$1,[38]HSN1b!$V$1:$AL$1,0))</f>
        <v>4.42</v>
      </c>
      <c r="BCD18" s="131">
        <f>INDEX([38]HSN1b!$V$1:$AL$36,MATCH($A18,[38]HSN1b!$V$1:$V$36,0),MATCH(BCD$1,[38]HSN1b!$V$1:$AL$1,0))</f>
        <v>2035076</v>
      </c>
      <c r="BCE18" s="131">
        <f>INDEX([38]HSN1b!$V$1:$AL$36,MATCH($A18,[38]HSN1b!$V$1:$V$36,0),MATCH(BCE$1,[38]HSN1b!$V$1:$AL$1,0))</f>
        <v>46061179</v>
      </c>
      <c r="BCF18" s="116">
        <f>INDEX([38]HSN1b!$V$1:$AL$36,MATCH($A18,[38]HSN1b!$V$1:$V$36,0),MATCH(BCF$1,[38]HSN1b!$V$1:$AL$1,0))</f>
        <v>4.76</v>
      </c>
      <c r="BCG18" s="131">
        <f>INDEX([38]HSN1b!$V$1:$AL$36,MATCH($A18,[38]HSN1b!$V$1:$V$36,0),MATCH(BCG$1,[38]HSN1b!$V$1:$AL$1,0))</f>
        <v>2266746</v>
      </c>
      <c r="BCH18" s="131">
        <f>INDEX([38]HSN1b!$V$1:$AL$36,MATCH($A18,[38]HSN1b!$V$1:$V$36,0),MATCH(BCH$1,[38]HSN1b!$V$1:$AL$1,0))</f>
        <v>47637550</v>
      </c>
      <c r="BCI18" s="116">
        <f>INDEX([38]HSN1b!$V$1:$AL$36,MATCH($A18,[38]HSN1b!$V$1:$V$36,0),MATCH(BCI$1,[38]HSN1b!$V$1:$AL$1,0))</f>
        <v>4.68</v>
      </c>
      <c r="BCJ18" s="131">
        <f>INDEX([38]HSN1b!$V$1:$AL$36,MATCH($A18,[38]HSN1b!$V$1:$V$36,0),MATCH(BCJ$1,[38]HSN1b!$V$1:$AL$1,0))</f>
        <v>2282604</v>
      </c>
      <c r="BCK18" s="131">
        <f>INDEX([38]HSN1b!$V$1:$AL$36,MATCH($A18,[38]HSN1b!$V$1:$V$36,0),MATCH(BCK$1,[38]HSN1b!$V$1:$AL$1,0))</f>
        <v>48739936</v>
      </c>
      <c r="BCL18" s="88">
        <f>INDEX('[14]1718 Collected Indicators'!$A$3:$CH$36,MATCH($A18,'[14]1718 Collected Indicators'!$A$3:$A$36,0),MATCH(BCL$1,'[14]1718 Collected Indicators'!$A$3:$CH$3,0))</f>
        <v>5.0342239533273245</v>
      </c>
      <c r="BCM18" s="32">
        <f>INDEX('[14]1718 Collected Indicators'!$A$3:$CH$36,MATCH($A18,'[14]1718 Collected Indicators'!$A$3:$A$36,0),MATCH(BCM$1,'[14]1718 Collected Indicators'!$A$3:$CH$3,0))</f>
        <v>2458571</v>
      </c>
      <c r="BCN18" s="32">
        <f>INDEX('[14]1718 Collected Indicators'!$A$3:$CH$36,MATCH($A18,'[14]1718 Collected Indicators'!$A$3:$A$36,0),MATCH(BCN$1,'[14]1718 Collected Indicators'!$A$3:$CH$3,0))</f>
        <v>48837140</v>
      </c>
      <c r="BCO18" s="88">
        <f>INDEX('[15]1819 Collected Indicators'!$A$3:$CV$36,MATCH($A18,'[15]1819 Collected Indicators'!$A$3:$A$36,0),MATCH(BCO$1,'[15]1819 Collected Indicators'!$A$3:$CV$3,0))</f>
        <v>4.8612072900160879</v>
      </c>
      <c r="BCP18" s="32">
        <f>INDEX('[15]1819 Collected Indicators'!$A$3:$CV$36,MATCH($A18,'[15]1819 Collected Indicators'!$A$3:$A$36,0),MATCH(BCP$1,'[15]1819 Collected Indicators'!$A$3:$CV$3,0))</f>
        <v>2377996</v>
      </c>
      <c r="BCQ18" s="40">
        <f>INDEX('[15]1819 Collected Indicators'!$A$3:$CV$36,MATCH($A18,'[15]1819 Collected Indicators'!$A$3:$A$36,0),MATCH(BCQ$1,'[15]1819 Collected Indicators'!$A$3:$CV$3,0))</f>
        <v>48917807</v>
      </c>
      <c r="BCR18" s="32">
        <f>INDEX('[11]1920 Collected Indicators'!$A$3:$CV$36,MATCH($A18,'[11]1920 Collected Indicators'!$A$3:$A$36,0),MATCH(BCR$1,'[11]1920 Collected Indicators'!$A$3:$CV$3,0))</f>
        <v>4.6325943921476309</v>
      </c>
      <c r="BCS18" s="32">
        <f>INDEX('[11]1920 Collected Indicators'!$A$3:$CV$36,MATCH($A18,'[11]1920 Collected Indicators'!$A$3:$A$36,0),MATCH(BCS$1,'[11]1920 Collected Indicators'!$A$3:$CV$3,0))</f>
        <v>2452526</v>
      </c>
      <c r="BCT18" s="262">
        <f>INDEX('[11]1920 Collected Indicators'!$A$3:$CV$36,MATCH($A18,'[11]1920 Collected Indicators'!$A$3:$A$36,0),MATCH(BCT$1,'[11]1920 Collected Indicators'!$A$3:$CV$3,0))</f>
        <v>52940659</v>
      </c>
      <c r="BCU18" s="115">
        <v>1.8671564239090328</v>
      </c>
      <c r="BCV18" s="116">
        <v>2.0602148425557352</v>
      </c>
      <c r="BCW18" s="116">
        <v>2.0088916082236703</v>
      </c>
      <c r="BCX18" s="116">
        <f>INDEX([38]HSN2!$V$1:$AL$36,MATCH($A18,[38]HSN2!$V$1:$V$36,0),MATCH(BCX$1,[38]HSN2!$V$1:$AL$1,0))</f>
        <v>1.19</v>
      </c>
      <c r="BCY18" s="131">
        <f>INDEX([38]HSN2!$V$1:$AL$36,MATCH($A18,[38]HSN2!$V$1:$V$36,0),MATCH(BCY$1,[38]HSN2!$V$1:$AL$1,0))</f>
        <v>535107</v>
      </c>
      <c r="BCZ18" s="131">
        <f>INDEX([38]HSN2!$V$1:$AL$36,MATCH($A18,[38]HSN2!$V$1:$V$36,0),MATCH(BCZ$1,[38]HSN2!$V$1:$AL$1,0))</f>
        <v>45015487</v>
      </c>
      <c r="BDA18" s="116">
        <f>INDEX([38]HSN2!$V$1:$AL$36,MATCH($A18,[38]HSN2!$V$1:$V$36,0),MATCH(BDA$1,[38]HSN2!$V$1:$AL$1,0))</f>
        <v>0.92</v>
      </c>
      <c r="BDB18" s="131">
        <f>INDEX([38]HSN2!$V$1:$AL$36,MATCH($A18,[38]HSN2!$V$1:$V$36,0),MATCH(BDB$1,[38]HSN2!$V$1:$AL$1,0))</f>
        <v>423049</v>
      </c>
      <c r="BDC18" s="131">
        <f>INDEX([38]HSN2!$V$1:$AL$36,MATCH($A18,[38]HSN2!$V$1:$V$36,0),MATCH(BDC$1,[38]HSN2!$V$1:$AL$1,0))</f>
        <v>46061179</v>
      </c>
      <c r="BDD18" s="116">
        <f>INDEX([38]HSN2!$V$1:$AL$36,MATCH($A18,[38]HSN2!$V$1:$V$36,0),MATCH(BDD$1,[38]HSN2!$V$1:$AL$1,0))</f>
        <v>1.02</v>
      </c>
      <c r="BDE18" s="131">
        <f>INDEX([38]HSN2!$V$1:$AL$36,MATCH($A18,[38]HSN2!$V$1:$V$36,0),MATCH(BDE$1,[38]HSN2!$V$1:$AL$1,0))</f>
        <v>484366</v>
      </c>
      <c r="BDF18" s="131">
        <f>INDEX([38]HSN2!$V$1:$AL$36,MATCH($A18,[38]HSN2!$V$1:$V$36,0),MATCH(BDF$1,[38]HSN2!$V$1:$AL$1,0))</f>
        <v>47637550</v>
      </c>
      <c r="BDG18" s="116">
        <f>INDEX([38]HSN2!$V$1:$AL$36,MATCH($A18,[38]HSN2!$V$1:$V$36,0),MATCH(BDG$1,[38]HSN2!$V$1:$AL$1,0))</f>
        <v>0.94</v>
      </c>
      <c r="BDH18" s="131">
        <f>INDEX([38]HSN2!$V$1:$AL$36,MATCH($A18,[38]HSN2!$V$1:$V$36,0),MATCH(BDH$1,[38]HSN2!$V$1:$AL$1,0))</f>
        <v>460087</v>
      </c>
      <c r="BDI18" s="131">
        <f>INDEX([38]HSN2!$V$1:$AL$36,MATCH($A18,[38]HSN2!$V$1:$V$36,0),MATCH(BDI$1,[38]HSN2!$V$1:$AL$1,0))</f>
        <v>48739936</v>
      </c>
      <c r="BDJ18" s="88">
        <f>INDEX('[14]1718 Collected Indicators'!$A$3:$CH$36,MATCH($A18,'[14]1718 Collected Indicators'!$A$3:$A$36,0),MATCH(BDJ$1,'[14]1718 Collected Indicators'!$A$3:$CH$3,0))</f>
        <v>1.0307831293970122</v>
      </c>
      <c r="BDK18" s="32">
        <f>INDEX('[14]1718 Collected Indicators'!$A$3:$CH$36,MATCH($A18,'[14]1718 Collected Indicators'!$A$3:$A$36,0),MATCH(BDK$1,'[14]1718 Collected Indicators'!$A$3:$CH$3,0))</f>
        <v>503405</v>
      </c>
      <c r="BDL18" s="32">
        <f>INDEX('[14]1718 Collected Indicators'!$A$3:$CH$36,MATCH($A18,'[14]1718 Collected Indicators'!$A$3:$A$36,0),MATCH(BDL$1,'[14]1718 Collected Indicators'!$A$3:$CH$3,0))</f>
        <v>48837140</v>
      </c>
      <c r="BDM18" s="88">
        <f>INDEX('[15]1819 Collected Indicators'!$A$3:$CV$36,MATCH($A18,'[15]1819 Collected Indicators'!$A$3:$A$36,0),MATCH(BDM$1,'[15]1819 Collected Indicators'!$A$3:$CV$3,0))</f>
        <v>0.78239811527119363</v>
      </c>
      <c r="BDN18" s="32">
        <f>INDEX('[15]1819 Collected Indicators'!$A$3:$CV$36,MATCH($A18,'[15]1819 Collected Indicators'!$A$3:$A$36,0),MATCH(BDN$1,'[15]1819 Collected Indicators'!$A$3:$CV$3,0))</f>
        <v>382732</v>
      </c>
      <c r="BDO18" s="40">
        <f>INDEX('[15]1819 Collected Indicators'!$A$3:$CV$36,MATCH($A18,'[15]1819 Collected Indicators'!$A$3:$A$36,0),MATCH(BDO$1,'[15]1819 Collected Indicators'!$A$3:$CV$3,0))</f>
        <v>48917807</v>
      </c>
      <c r="BDP18" s="32">
        <f>INDEX('[11]1920 Collected Indicators'!$A$3:$CV$36,MATCH($A18,'[11]1920 Collected Indicators'!$A$3:$A$36,0),MATCH(BDP$1,'[11]1920 Collected Indicators'!$A$3:$CV$3,0))</f>
        <v>0.65558307462700838</v>
      </c>
      <c r="BDQ18" s="262">
        <f>INDEX('[11]1920 Collected Indicators'!$A$3:$CV$36,MATCH($A18,'[11]1920 Collected Indicators'!$A$3:$A$36,0),MATCH(BDQ$1,'[11]1920 Collected Indicators'!$A$3:$CV$3,0))</f>
        <v>347070</v>
      </c>
      <c r="BDR18" s="33">
        <f>INDEX('[11]1920 Collected Indicators'!$A$3:$CV$36,MATCH($A18,'[11]1920 Collected Indicators'!$A$3:$A$36,0),MATCH(BDR$1,'[11]1920 Collected Indicators'!$A$3:$CV$3,0))</f>
        <v>52940659</v>
      </c>
      <c r="BDS18" s="133">
        <v>32.061406745885307</v>
      </c>
      <c r="BDT18" s="116">
        <v>41.617940937014289</v>
      </c>
      <c r="BDU18" s="116">
        <v>70.21857923497268</v>
      </c>
      <c r="BDV18" s="116">
        <f>INDEX([38]HSN3!$V$1:$AL$36,MATCH($A18,[38]HSN3!$V$1:$V$36,0),MATCH(BDV$1,[38]HSN3!$V$1:$AL$1,0))</f>
        <v>70.209999999999994</v>
      </c>
      <c r="BDW18" s="131">
        <f>INDEX([38]HSN3!$V$1:$AL$36,MATCH($A18,[38]HSN3!$V$1:$V$36,0),MATCH(BDW$1,[38]HSN3!$V$1:$AL$1,0))</f>
        <v>9525</v>
      </c>
      <c r="BDX18" s="131">
        <f>INDEX([38]HSN3!$V$1:$AL$36,MATCH($A18,[38]HSN3!$V$1:$V$36,0),MATCH(BDX$1,[38]HSN3!$V$1:$AL$1,0))</f>
        <v>13566</v>
      </c>
      <c r="BDY18" s="116">
        <f>INDEX([38]HSN3!$V$1:$AL$36,MATCH($A18,[38]HSN3!$V$1:$V$36,0),MATCH(BDY$1,[38]HSN3!$V$1:$AL$1,0))</f>
        <v>85.15</v>
      </c>
      <c r="BDZ18" s="131">
        <f>INDEX([38]HSN3!$V$1:$AL$36,MATCH($A18,[38]HSN3!$V$1:$V$36,0),MATCH(BDZ$1,[38]HSN3!$V$1:$AL$1,0))</f>
        <v>11750</v>
      </c>
      <c r="BEA18" s="131">
        <f>INDEX([38]HSN3!$V$1:$AL$36,MATCH($A18,[38]HSN3!$V$1:$V$36,0),MATCH(BEA$1,[38]HSN3!$V$1:$AL$1,0))</f>
        <v>13799</v>
      </c>
      <c r="BEB18" s="116">
        <f>INDEX([38]HSN3!$V$1:$AL$36,MATCH($A18,[38]HSN3!$V$1:$V$36,0),MATCH(BEB$1,[38]HSN3!$V$1:$AL$1,0))</f>
        <v>90.83</v>
      </c>
      <c r="BEC18" s="131">
        <f>INDEX([38]HSN3!$V$1:$AL$36,MATCH($A18,[38]HSN3!$V$1:$V$36,0),MATCH(BEC$1,[38]HSN3!$V$1:$AL$1,0))</f>
        <v>12624</v>
      </c>
      <c r="BED18" s="131">
        <f>INDEX([38]HSN3!$V$1:$AL$36,MATCH($A18,[38]HSN3!$V$1:$V$36,0),MATCH(BED$1,[38]HSN3!$V$1:$AL$1,0))</f>
        <v>13899</v>
      </c>
      <c r="BEE18" s="116">
        <f>INDEX([38]HSN3!$V$1:$AL$36,MATCH($A18,[38]HSN3!$V$1:$V$36,0),MATCH(BEE$1,[38]HSN3!$V$1:$AL$1,0))</f>
        <v>92.17</v>
      </c>
      <c r="BEF18" s="131">
        <f>INDEX([38]HSN3!$V$1:$AL$36,MATCH($A18,[38]HSN3!$V$1:$V$36,0),MATCH(BEF$1,[38]HSN3!$V$1:$AL$1,0))</f>
        <v>12862</v>
      </c>
      <c r="BEG18" s="131">
        <f>INDEX([38]HSN3!$V$1:$AL$36,MATCH($A18,[38]HSN3!$V$1:$V$36,0),MATCH(BEG$1,[38]HSN3!$V$1:$AL$1,0))</f>
        <v>13954</v>
      </c>
      <c r="BEH18" s="88">
        <f>INDEX('[14]1718 Collected Indicators'!$A$3:$CH$36,MATCH($A18,'[14]1718 Collected Indicators'!$A$3:$A$36,0),MATCH(BEH$1,'[14]1718 Collected Indicators'!$A$3:$CH$3,0))</f>
        <v>94.680622266829161</v>
      </c>
      <c r="BEI18" s="32">
        <f>INDEX('[14]1718 Collected Indicators'!$A$3:$CH$36,MATCH($A18,'[14]1718 Collected Indicators'!$A$3:$A$36,0),MATCH(BEI$1,'[14]1718 Collected Indicators'!$A$3:$CH$3,0))</f>
        <v>13207</v>
      </c>
      <c r="BEJ18" s="32">
        <f>INDEX('[14]1718 Collected Indicators'!$A$3:$CH$36,MATCH($A18,'[14]1718 Collected Indicators'!$A$3:$A$36,0),MATCH(BEJ$1,'[14]1718 Collected Indicators'!$A$3:$CH$3,0))</f>
        <v>13949</v>
      </c>
      <c r="BEK18" s="88">
        <f>INDEX('[15]1819 Collected Indicators'!$A$3:$CV$36,MATCH($A18,'[15]1819 Collected Indicators'!$A$3:$A$36,0),MATCH(BEK$1,'[15]1819 Collected Indicators'!$A$3:$CV$3,0))</f>
        <v>95.537237066515075</v>
      </c>
      <c r="BEL18" s="32">
        <f>INDEX('[15]1819 Collected Indicators'!$A$3:$CV$36,MATCH($A18,'[15]1819 Collected Indicators'!$A$3:$A$36,0),MATCH(BEL$1,'[15]1819 Collected Indicators'!$A$3:$CV$3,0))</f>
        <v>13444</v>
      </c>
      <c r="BEM18" s="32">
        <f>INDEX('[15]1819 Collected Indicators'!$A$3:$CV$36,MATCH($A18,'[15]1819 Collected Indicators'!$A$3:$A$36,0),MATCH(BEM$1,'[15]1819 Collected Indicators'!$A$3:$CV$3,0))</f>
        <v>14072</v>
      </c>
      <c r="BEN18" s="284">
        <f>INDEX('[11]1920 Collected Indicators'!$A$3:$CV$36,MATCH($A18,'[11]1920 Collected Indicators'!$A$3:$A$36,0),MATCH(BEN$1,'[11]1920 Collected Indicators'!$A$3:$CV$3,0))</f>
        <v>95.570914733055929</v>
      </c>
      <c r="BEO18" s="39">
        <f>INDEX('[11]1920 Collected Indicators'!$A$3:$CV$36,MATCH($A18,'[11]1920 Collected Indicators'!$A$3:$A$36,0),MATCH(BEO$1,'[11]1920 Collected Indicators'!$A$3:$CV$3,0))</f>
        <v>13551</v>
      </c>
      <c r="BEP18" s="287">
        <f>INDEX('[11]1920 Collected Indicators'!$A$3:$CV$36,MATCH($A18,'[11]1920 Collected Indicators'!$A$3:$A$36,0),MATCH(BEP$1,'[11]1920 Collected Indicators'!$A$3:$CV$3,0))</f>
        <v>14179</v>
      </c>
      <c r="BEQ18" s="133">
        <v>87.906132757901972</v>
      </c>
      <c r="BER18" s="116">
        <v>90.701823489886237</v>
      </c>
      <c r="BES18" s="136">
        <v>91.991372772089491</v>
      </c>
      <c r="BET18" s="115">
        <f>INDEX([38]HSN4b!$V$1:$AL$36,MATCH($A18,[38]HSN4b!$V$1:$V$36,0),MATCH(BET$1,[38]HSN4b!$V$1:$AL$1,0))</f>
        <v>8.74</v>
      </c>
      <c r="BEU18" s="131">
        <f>INDEX([38]HSN4b!$V$1:$AL$36,MATCH($A18,[38]HSN4b!$V$1:$V$36,0),MATCH(BEU$1,[38]HSN4b!$V$1:$AL$1,0))</f>
        <v>249157</v>
      </c>
      <c r="BEV18" s="131">
        <f>INDEX([38]HSN4b!$V$1:$AL$36,MATCH($A18,[38]HSN4b!$V$1:$V$36,0),MATCH(BEV$1,[38]HSN4b!$V$1:$AL$1,0))</f>
        <v>28492</v>
      </c>
      <c r="BEW18" s="116">
        <f>INDEX([38]HSN4b!$V$1:$AL$36,MATCH($A18,[38]HSN4b!$V$1:$V$36,0),MATCH(BEW$1,[38]HSN4b!$V$1:$AL$1,0))</f>
        <v>7.32</v>
      </c>
      <c r="BEX18" s="131">
        <f>INDEX([38]HSN4b!$V$1:$AL$36,MATCH($A18,[38]HSN4b!$V$1:$V$36,0),MATCH(BEX$1,[38]HSN4b!$V$1:$AL$1,0))</f>
        <v>210565</v>
      </c>
      <c r="BEY18" s="131">
        <f>INDEX([38]HSN4b!$V$1:$AL$36,MATCH($A18,[38]HSN4b!$V$1:$V$36,0),MATCH(BEY$1,[38]HSN4b!$V$1:$AL$1,0))</f>
        <v>28782</v>
      </c>
      <c r="BEZ18" s="116">
        <f>INDEX([38]HSN4b!$V$1:$AL$36,MATCH($A18,[38]HSN4b!$V$1:$V$36,0),MATCH(BEZ$1,[38]HSN4b!$V$1:$AL$1,0))</f>
        <v>7.53</v>
      </c>
      <c r="BFA18" s="131">
        <f>INDEX([38]HSN4b!$V$1:$AL$36,MATCH($A18,[38]HSN4b!$V$1:$V$36,0),MATCH(BFA$1,[38]HSN4b!$V$1:$AL$1,0))</f>
        <v>208421</v>
      </c>
      <c r="BFB18" s="131">
        <f>INDEX([38]HSN4b!$V$1:$AL$36,MATCH($A18,[38]HSN4b!$V$1:$V$36,0),MATCH(BFB$1,[38]HSN4b!$V$1:$AL$1,0))</f>
        <v>27678</v>
      </c>
      <c r="BFC18" s="116">
        <f>INDEX([38]HSN4b!$V$1:$AL$36,MATCH($A18,[38]HSN4b!$V$1:$V$36,0),MATCH(BFC$1,[38]HSN4b!$V$1:$AL$1,0))</f>
        <v>6.85</v>
      </c>
      <c r="BFD18" s="131">
        <f>INDEX([38]HSN4b!$V$1:$AL$36,MATCH($A18,[38]HSN4b!$V$1:$V$36,0),MATCH(BFD$1,[38]HSN4b!$V$1:$AL$1,0))</f>
        <v>173920</v>
      </c>
      <c r="BFE18" s="131">
        <f>INDEX([38]HSN4b!$V$1:$AL$36,MATCH($A18,[38]HSN4b!$V$1:$V$36,0),MATCH(BFE$1,[38]HSN4b!$V$1:$AL$1,0))</f>
        <v>25387</v>
      </c>
      <c r="BFF18" s="88">
        <f>INDEX('[14]1718 Collected Indicators'!$A$3:$CH$36,MATCH($A18,'[14]1718 Collected Indicators'!$A$3:$A$36,0),MATCH(BFF$1,'[14]1718 Collected Indicators'!$A$3:$CH$3,0))</f>
        <v>7.4049775601795185</v>
      </c>
      <c r="BFG18" s="32">
        <f>INDEX('[14]1718 Collected Indicators'!$A$3:$CH$36,MATCH($A18,'[14]1718 Collected Indicators'!$A$3:$A$36,0),MATCH(BFG$1,'[14]1718 Collected Indicators'!$A$3:$CH$3,0))</f>
        <v>181496</v>
      </c>
      <c r="BFH18" s="32">
        <f>INDEX('[14]1718 Collected Indicators'!$A$3:$CH$36,MATCH($A18,'[14]1718 Collected Indicators'!$A$3:$A$36,0),MATCH(BFH$1,'[14]1718 Collected Indicators'!$A$3:$CH$3,0))</f>
        <v>24510</v>
      </c>
      <c r="BFI18" s="88">
        <f>INDEX('[15]1819 Collected Indicators'!$A$3:$CV$36,MATCH($A18,'[15]1819 Collected Indicators'!$A$3:$A$36,0),MATCH(BFI$1,'[15]1819 Collected Indicators'!$A$3:$CV$3,0))</f>
        <v>7.1759779830941612</v>
      </c>
      <c r="BFJ18" s="32">
        <f>INDEX('[15]1819 Collected Indicators'!$A$3:$CV$36,MATCH($A18,'[15]1819 Collected Indicators'!$A$3:$A$36,0),MATCH(BFJ$1,'[15]1819 Collected Indicators'!$A$3:$CV$3,0))</f>
        <v>182521</v>
      </c>
      <c r="BFK18" s="40">
        <f>INDEX('[15]1819 Collected Indicators'!$A$3:$CV$36,MATCH($A18,'[15]1819 Collected Indicators'!$A$3:$A$36,0),MATCH(BFK$1,'[15]1819 Collected Indicators'!$A$3:$CV$3,0))</f>
        <v>25435</v>
      </c>
      <c r="BFL18" s="32">
        <f>INDEX('[11]1920 Collected Indicators'!$A$3:$CV$36,MATCH($A18,'[11]1920 Collected Indicators'!$A$3:$A$36,0),MATCH(BFL$1,'[11]1920 Collected Indicators'!$A$3:$CV$3,0))</f>
        <v>5.3084365608737079</v>
      </c>
      <c r="BFM18" s="32">
        <f>INDEX('[11]1920 Collected Indicators'!$A$3:$CV$36,MATCH($A18,'[11]1920 Collected Indicators'!$A$3:$A$36,0),MATCH(BFM$1,'[11]1920 Collected Indicators'!$A$3:$CV$3,0))</f>
        <v>144846</v>
      </c>
      <c r="BFN18" s="262">
        <f>INDEX('[11]1920 Collected Indicators'!$A$3:$CV$36,MATCH($A18,'[11]1920 Collected Indicators'!$A$3:$A$36,0),MATCH(BFN$1,'[11]1920 Collected Indicators'!$A$3:$CV$3,0))</f>
        <v>27286</v>
      </c>
      <c r="BFO18" s="115">
        <v>37.537825669791133</v>
      </c>
      <c r="BFP18" s="116">
        <v>47.886906964695434</v>
      </c>
      <c r="BFQ18" s="116">
        <v>79.958647171761925</v>
      </c>
      <c r="BFR18" s="116">
        <f>INDEX([38]HSN5!$V$1:$AL$36,MATCH($A18,[38]HSN5!$V$1:$V$36,0),MATCH(BFR$1,[38]HSN5!$V$1:$AL$1,0))</f>
        <v>75.66</v>
      </c>
      <c r="BFS18" s="131">
        <f>INDEX([38]HSN5!$V$1:$AL$36,MATCH($A18,[38]HSN5!$V$1:$V$36,0),MATCH(BFS$1,[38]HSN5!$V$1:$AL$1,0))</f>
        <v>10264</v>
      </c>
      <c r="BFT18" s="131">
        <f>INDEX([38]HSN5!$V$1:$AL$36,MATCH($A18,[38]HSN5!$V$1:$V$36,0),MATCH(BFT$1,[38]HSN5!$V$1:$AL$1,0))</f>
        <v>13566</v>
      </c>
      <c r="BFU18" s="116">
        <f>INDEX([38]HSN5!$V$1:$AL$36,MATCH($A18,[38]HSN5!$V$1:$V$36,0),MATCH(BFU$1,[38]HSN5!$V$1:$AL$1,0))</f>
        <v>86.69</v>
      </c>
      <c r="BFV18" s="131">
        <f>INDEX([38]HSN5!$V$1:$AL$36,MATCH($A18,[38]HSN5!$V$1:$V$36,0),MATCH(BFV$1,[38]HSN5!$V$1:$AL$1,0))</f>
        <v>11963</v>
      </c>
      <c r="BFW18" s="131">
        <f>INDEX([38]HSN5!$V$1:$AL$36,MATCH($A18,[38]HSN5!$V$1:$V$36,0),MATCH(BFW$1,[38]HSN5!$V$1:$AL$1,0))</f>
        <v>13799</v>
      </c>
      <c r="BFX18" s="116">
        <f>INDEX([38]HSN5!$V$1:$AL$36,MATCH($A18,[38]HSN5!$V$1:$V$36,0),MATCH(BFX$1,[38]HSN5!$V$1:$AL$1,0))</f>
        <v>92.36</v>
      </c>
      <c r="BFY18" s="131">
        <f>INDEX([38]HSN5!$V$1:$AL$36,MATCH($A18,[38]HSN5!$V$1:$V$36,0),MATCH(BFY$1,[38]HSN5!$V$1:$AL$1,0))</f>
        <v>12837</v>
      </c>
      <c r="BFZ18" s="131">
        <f>INDEX([38]HSN5!$V$1:$AL$36,MATCH($A18,[38]HSN5!$V$1:$V$36,0),MATCH(BFZ$1,[38]HSN5!$V$1:$AL$1,0))</f>
        <v>13899</v>
      </c>
      <c r="BGA18" s="116">
        <f>INDEX([38]HSN5!$V$1:$AL$36,MATCH($A18,[38]HSN5!$V$1:$V$36,0),MATCH(BGA$1,[38]HSN5!$V$1:$AL$1,0))</f>
        <v>94.46</v>
      </c>
      <c r="BGB18" s="131">
        <f>INDEX([38]HSN5!$V$1:$AL$36,MATCH($A18,[38]HSN5!$V$1:$V$36,0),MATCH(BGB$1,[38]HSN5!$V$1:$AL$1,0))</f>
        <v>13181</v>
      </c>
      <c r="BGC18" s="131">
        <f>INDEX([38]HSN5!$V$1:$AL$36,MATCH($A18,[38]HSN5!$V$1:$V$36,0),MATCH(BGC$1,[38]HSN5!$V$1:$AL$1,0))</f>
        <v>13954</v>
      </c>
      <c r="BGD18" s="88">
        <f>INDEX('[14]1718 Collected Indicators'!$A$3:$CH$36,MATCH($A18,'[14]1718 Collected Indicators'!$A$3:$A$36,0),MATCH(BGD$1,'[14]1718 Collected Indicators'!$A$3:$CH$3,0))</f>
        <v>94.680622266829161</v>
      </c>
      <c r="BGE18" s="32">
        <f>INDEX('[14]1718 Collected Indicators'!$A$3:$CH$36,MATCH($A18,'[14]1718 Collected Indicators'!$A$3:$A$36,0),MATCH(BGE$1,'[14]1718 Collected Indicators'!$A$3:$CH$3,0))</f>
        <v>13207</v>
      </c>
      <c r="BGF18" s="32">
        <f>INDEX('[14]1718 Collected Indicators'!$A$3:$CH$36,MATCH($A18,'[14]1718 Collected Indicators'!$A$3:$A$36,0),MATCH(BGF$1,'[14]1718 Collected Indicators'!$A$3:$CH$3,0))</f>
        <v>13949</v>
      </c>
      <c r="BGG18" s="88">
        <f>INDEX('[15]1819 Collected Indicators'!$A$3:$CV$36,MATCH($A18,'[15]1819 Collected Indicators'!$A$3:$A$36,0),MATCH(BGG$1,'[15]1819 Collected Indicators'!$A$3:$CV$3,0))</f>
        <v>95.537237066515075</v>
      </c>
      <c r="BGH18" s="32">
        <f>INDEX('[15]1819 Collected Indicators'!$A$3:$CV$36,MATCH($A18,'[15]1819 Collected Indicators'!$A$3:$A$36,0),MATCH(BGH$1,'[15]1819 Collected Indicators'!$A$3:$CV$3,0))</f>
        <v>13444</v>
      </c>
      <c r="BGI18" s="40">
        <f>INDEX('[15]1819 Collected Indicators'!$A$3:$CV$36,MATCH($A18,'[15]1819 Collected Indicators'!$A$3:$A$36,0),MATCH(BGI$1,'[15]1819 Collected Indicators'!$A$3:$CV$3,0))</f>
        <v>14072</v>
      </c>
      <c r="BGJ18" s="140">
        <f t="array" ref="BGJ18">INDEX([39]Extraction!$A$3:$P$36,MATCH($A18,[39]Extraction!$P$3:$P$36,0),MATCH(BGJ$1,[39]Extraction!$A$3:$P$3,0))</f>
        <v>65.81</v>
      </c>
      <c r="BGK18" s="284">
        <f t="array" ref="BGK18">INDEX([39]Extraction!$A$3:$P$36,MATCH($A18,[39]Extraction!$P$3:$P$36,0),MATCH(BGK$1,[39]Extraction!$A$3:$P$3,0))</f>
        <v>9140</v>
      </c>
      <c r="BGL18" s="262">
        <f t="array" ref="BGL18">INDEX([39]Extraction!$A$3:$P$36,MATCH($A18,[39]Extraction!$P$3:$P$36,0),MATCH(BGL$1,[39]Extraction!$A$3:$P$3,0))</f>
        <v>13889</v>
      </c>
      <c r="BGM18" s="132">
        <f t="array" ref="BGM18">INDEX([39]Extraction!$A$3:$P$36,MATCH($A18,[39]Extraction!$P$3:$P$36,0),MATCH(BGM$1,[39]Extraction!$A$3:$P$3,0))</f>
        <v>66.81</v>
      </c>
      <c r="BGN18" s="32">
        <f t="array" ref="BGN18">INDEX([39]Extraction!$A$3:$P$36,MATCH($A18,[39]Extraction!$P$3:$P$36,0),MATCH(BGN$1,[39]Extraction!$A$3:$P$3,0))</f>
        <v>9322</v>
      </c>
      <c r="BGO18" s="32">
        <f t="array" ref="BGO18">INDEX([39]Extraction!$A$3:$P$36,MATCH($A18,[39]Extraction!$P$3:$P$36,0),MATCH(BGO$1,[39]Extraction!$A$3:$P$3,0))</f>
        <v>13954</v>
      </c>
      <c r="BGP18" s="132">
        <f t="array" ref="BGP18">INDEX([39]Extraction!$A$3:$P$36,MATCH($A18,[39]Extraction!$P$3:$P$36,0),MATCH(BGP$1,[39]Extraction!$A$3:$P$3,0))</f>
        <v>67.599999999999994</v>
      </c>
      <c r="BGQ18" s="32">
        <f t="array" ref="BGQ18">INDEX([39]Extraction!$A$3:$P$36,MATCH($A18,[39]Extraction!$P$3:$P$36,0),MATCH(BGQ$1,[39]Extraction!$A$3:$P$3,0))</f>
        <v>9429</v>
      </c>
      <c r="BGR18" s="32">
        <f t="array" ref="BGR18">INDEX([39]Extraction!$A$3:$P$36,MATCH($A18,[39]Extraction!$P$3:$P$36,0),MATCH(BGR$1,[39]Extraction!$A$3:$P$3,0))</f>
        <v>13949</v>
      </c>
      <c r="BGS18" s="132">
        <f t="array" ref="BGS18">INDEX([39]Extraction!$A$3:$P$36,MATCH($A18,[39]Extraction!$P$3:$P$36,0),MATCH(BGS$1,[39]Extraction!$A$3:$P$3,0))</f>
        <v>71.790000000000006</v>
      </c>
      <c r="BGT18" s="32">
        <f t="array" ref="BGT18">INDEX([39]Extraction!$A$3:$P$36,MATCH($A18,[39]Extraction!$P$3:$P$36,0),MATCH(BGT$1,[39]Extraction!$A$3:$P$3,0))</f>
        <v>10102</v>
      </c>
      <c r="BGU18" s="32">
        <f t="array" ref="BGU18">INDEX([39]Extraction!$A$3:$P$36,MATCH($A18,[39]Extraction!$P$3:$P$36,0),MATCH(BGU$1,[39]Extraction!$A$3:$P$3,0))</f>
        <v>14072</v>
      </c>
      <c r="BGV18" s="132">
        <f>INDEX('[11]1920 Collected Indicators'!$A$3:$CV$36,MATCH($A18,'[11]1920 Collected Indicators'!$A$3:$A$36,0),MATCH(BGV$1,'[11]1920 Collected Indicators'!$A$3:$CV$3,0))</f>
        <v>73.915496931649855</v>
      </c>
      <c r="BGW18" s="32">
        <f>INDEX('[11]1920 Collected Indicators'!$A$3:$CV$36,MATCH($A18,'[11]1920 Collected Indicators'!$A$3:$A$36,0),MATCH(BGW$1,'[11]1920 Collected Indicators'!$A$3:$CV$3,0))</f>
        <v>10479</v>
      </c>
      <c r="BGX18" s="33">
        <f>INDEX('[11]1920 Collected Indicators'!$A$3:$CV$36,MATCH($A18,'[11]1920 Collected Indicators'!$A$3:$A$36,0),MATCH(BGX$1,'[11]1920 Collected Indicators'!$A$3:$CV$3,0))</f>
        <v>14177</v>
      </c>
      <c r="BGY18" s="133">
        <f>INDEX('[25]Corporate Management'!$B$6:$EY$40,MATCH($A18,'[25]Corporate Management'!$B$6:$B$40,0),MATCH(BGY$1,'[25]Corporate Management'!$B$40:$EY$40,0))</f>
        <v>55.024946543121878</v>
      </c>
      <c r="BGZ18" s="131">
        <f>INDEX('[25]Corporate Management'!$B$6:$EY$40,MATCH($A18,'[25]Corporate Management'!$B$6:$B$40,0),MATCH(BGZ$1,'[25]Corporate Management'!$B$40:$EY$40,0))</f>
        <v>772</v>
      </c>
      <c r="BHA18" s="131">
        <f>INDEX('[25]Corporate Management'!$B$6:$EY$40,MATCH($A18,'[25]Corporate Management'!$B$6:$B$40,0),MATCH(BHA$1,'[25]Corporate Management'!$B$40:$EY$40,0))</f>
        <v>1403</v>
      </c>
      <c r="BHB18" s="116">
        <f>INDEX('[25]Corporate Management'!$B$6:$EY$40,MATCH($A18,'[25]Corporate Management'!$B$6:$B$40,0),MATCH(BHB$1,'[25]Corporate Management'!$B$40:$EY$40,0))</f>
        <v>61.883408071748882</v>
      </c>
      <c r="BHC18" s="131">
        <f>INDEX('[25]Corporate Management'!$B$6:$EY$40,MATCH($A18,'[25]Corporate Management'!$B$6:$B$40,0),MATCH(BHC$1,'[25]Corporate Management'!$B$40:$EY$40,0))</f>
        <v>828</v>
      </c>
      <c r="BHD18" s="131">
        <f>INDEX('[25]Corporate Management'!$B$6:$EY$40,MATCH($A18,'[25]Corporate Management'!$B$6:$B$40,0),MATCH(BHD$1,'[25]Corporate Management'!$B$40:$EY$40,0))</f>
        <v>1338</v>
      </c>
      <c r="BHE18" s="116">
        <f>INDEX('[25]Corporate Management'!$B$6:$EY$40,MATCH($A18,'[25]Corporate Management'!$B$6:$B$40,0),MATCH(BHE$1,'[25]Corporate Management'!$B$40:$EY$40,0))</f>
        <v>59.248341930729552</v>
      </c>
      <c r="BHF18" s="131">
        <f>INDEX('[25]Corporate Management'!$B$6:$EY$40,MATCH($A18,'[25]Corporate Management'!$B$6:$B$40,0),MATCH(BHF$1,'[25]Corporate Management'!$B$40:$EY$40,0))</f>
        <v>804</v>
      </c>
      <c r="BHG18" s="131">
        <f>INDEX('[25]Corporate Management'!$B$6:$EY$40,MATCH($A18,'[25]Corporate Management'!$B$6:$B$40,0),MATCH(BHG$1,'[25]Corporate Management'!$B$40:$EY$40,0))</f>
        <v>1357</v>
      </c>
      <c r="BHH18" s="116">
        <f>INDEX('[26]All Data'!$A$1:$Y$34,MATCH($A18,'[26]All Data'!$A$1:$A$34,0),MATCH(BHH$1,'[26]All Data'!$A$1:$Y$1,0))</f>
        <v>58.06207418622256</v>
      </c>
      <c r="BHI18" s="131">
        <f>INDEX('[26]All Data'!$A$1:$Y$34,MATCH($A18,'[26]All Data'!$A$1:$A$34,0),MATCH(BHI$1,'[26]All Data'!$A$1:$Y$1,0))</f>
        <v>767</v>
      </c>
      <c r="BHJ18" s="131">
        <f>INDEX('[26]All Data'!$A$1:$Y$34,MATCH($A18,'[26]All Data'!$A$1:$A$34,0),MATCH(BHJ$1,'[26]All Data'!$A$1:$Y$1,0))</f>
        <v>1321</v>
      </c>
      <c r="BHK18" s="116">
        <f>INDEX('[27]All Data'!$A$1:$Y$34,MATCH($A18,'[27]All Data'!$A$1:$A$34,0),MATCH(BHK$1,'[27]All Data'!$A$1:$Y$1,0))</f>
        <v>64.255677039529019</v>
      </c>
      <c r="BHL18" s="131">
        <f>INDEX('[27]All Data'!$A$1:$Y$34,MATCH($A18,'[27]All Data'!$A$1:$A$34,0),MATCH(BHL$1,'[27]All Data'!$A$1:$Y$1,0))</f>
        <v>764</v>
      </c>
      <c r="BHM18" s="131">
        <f>INDEX('[27]All Data'!$A$1:$Y$34,MATCH($A18,'[27]All Data'!$A$1:$A$34,0),MATCH(BHM$1,'[27]All Data'!$A$1:$Y$1,0))</f>
        <v>1189</v>
      </c>
      <c r="BHN18" s="116">
        <f>INDEX('[28]All Data'!$A$1:$AB$34,MATCH($A18,'[28]All Data'!$A$1:$A$34,0),MATCH(BHN$1,'[28]All Data'!$A$1:$AB$1,0))</f>
        <v>64.242942686056466</v>
      </c>
      <c r="BHO18" s="131">
        <f>INDEX('[28]All Data'!$A$1:$AB$34,MATCH($A18,'[28]All Data'!$A$1:$A$34,0),MATCH(BHO$1,'[28]All Data'!$A$1:$AB$1,0))</f>
        <v>751</v>
      </c>
      <c r="BHP18" s="131">
        <f>INDEX('[28]All Data'!$A$1:$AB$34,MATCH($A18,'[28]All Data'!$A$1:$A$34,0),MATCH(BHP$1,'[28]All Data'!$A$1:$AB$1,0))</f>
        <v>1169</v>
      </c>
      <c r="BHQ18" s="116">
        <f>INDEX('[29]SPI Raw Data 1617'!$A$3:$AN$37,MATCH($A18,'[29]SPI Raw Data 1617'!$A$3:$A$37,0),MATCH(BHQ$1,'[29]SPI Raw Data 1617'!$A$37:$AN$37,0))</f>
        <v>66.042780748663105</v>
      </c>
      <c r="BHR18" s="131">
        <f>INDEX('[29]SPI Raw Data 1617'!$A$3:$AN$37,MATCH($A18,'[29]SPI Raw Data 1617'!$A$3:$A$37,0),MATCH(BHR$1,'[29]SPI Raw Data 1617'!$A$37:$AN$37,0))</f>
        <v>741</v>
      </c>
      <c r="BHS18" s="131">
        <f>INDEX('[29]SPI Raw Data 1617'!$A$3:$AN$37,MATCH($A18,'[29]SPI Raw Data 1617'!$A$3:$A$37,0),MATCH(BHS$1,'[29]SPI Raw Data 1617'!$A$37:$AN$37,0))</f>
        <v>1122</v>
      </c>
      <c r="BHT18" s="116">
        <f>INDEX('[30]SPI Raw Data 1718'!$A$3:$AN$37,MATCH($A18,'[30]SPI Raw Data 1718'!$A$3:$A$37,0),MATCH(BHT$1,'[30]SPI Raw Data 1718'!$A$37:$AN$37,0))</f>
        <v>66.055045871559642</v>
      </c>
      <c r="BHU18" s="131">
        <f>INDEX('[30]SPI Raw Data 1718'!$A$3:$AN$37,MATCH($A18,'[30]SPI Raw Data 1718'!$A$3:$A$37,0),MATCH(BHU$1,'[30]SPI Raw Data 1718'!$A$37:$AN$37,0))</f>
        <v>720</v>
      </c>
      <c r="BHV18" s="131">
        <f>INDEX('[30]SPI Raw Data 1718'!$A$3:$AN$37,MATCH($A18,'[30]SPI Raw Data 1718'!$A$3:$A$37,0),MATCH(BHV$1,'[30]SPI Raw Data 1718'!$A$37:$AN$37,0))</f>
        <v>1090</v>
      </c>
      <c r="BHW18" s="116">
        <f>INDEX('[31]SPI Raw Data 1819'!$A$1:$AN$37,MATCH($A18,'[31]SPI Raw Data 1819'!$A$1:$A$37,0),MATCH(BHW$1,'[31]SPI Raw Data 1819'!$A$37:$AN$37,0))</f>
        <v>67.625899280575538</v>
      </c>
      <c r="BHX18" s="197">
        <f>INDEX('[31]SPI Raw Data 1819'!$A$1:$AN$37,MATCH($A18,'[31]SPI Raw Data 1819'!$A$1:$A$37,0),MATCH(BHX$1,'[31]SPI Raw Data 1819'!$A$37:$AN$37,0))</f>
        <v>752</v>
      </c>
      <c r="BHY18" s="225">
        <f>INDEX('[31]SPI Raw Data 1819'!$A$1:$AN$37,MATCH($A18,'[31]SPI Raw Data 1819'!$A$1:$A$37,0),MATCH(BHY$1,'[31]SPI Raw Data 1819'!$A$37:$AN$37,0))</f>
        <v>1112</v>
      </c>
      <c r="BHZ18" s="197">
        <f>INDEX('[32]SPI Raw Data 1920'!$A$1:$AN$35, MATCH($A18,'[32]SPI Raw Data 1920'!$A$1:$A$35,0),MATCH(BHZ$1,'[32]SPI Raw Data 1920'!$A$37:$AN$37,0))</f>
        <v>67.540687160940323</v>
      </c>
      <c r="BIA18" s="279">
        <f>INDEX('[32]SPI Raw Data 1920'!$A$1:$AN$35, MATCH($A18,'[32]SPI Raw Data 1920'!$A$1:$A$35,0),MATCH(BIA$1,'[32]SPI Raw Data 1920'!$A$37:$AN$37,0))</f>
        <v>747</v>
      </c>
      <c r="BIB18" s="252">
        <f>INDEX('[32]SPI Raw Data 1920'!$A$1:$AN$35, MATCH($A18,'[32]SPI Raw Data 1920'!$A$1:$A$35,0),MATCH(BIB$1,'[32]SPI Raw Data 1920'!$A$37:$AN$37,0))</f>
        <v>1106</v>
      </c>
      <c r="BIC18" s="115">
        <f>INDEX('[25]Corporate Management'!$B$6:$EY$40,MATCH($A18,'[25]Corporate Management'!$B$6:$B$40,0),MATCH(BIC$1,'[25]Corporate Management'!$B$40:$EY$40,0))</f>
        <v>59.81551585802444</v>
      </c>
      <c r="BID18" s="131">
        <f>INDEX('[25]Corporate Management'!$B$6:$EY$40,MATCH($A18,'[25]Corporate Management'!$B$6:$B$40,0),MATCH(BID$1,'[25]Corporate Management'!$B$40:$EY$40,0))</f>
        <v>396117.1950000003</v>
      </c>
      <c r="BIE18" s="131">
        <f>INDEX('[25]Corporate Management'!$B$6:$EY$40,MATCH($A18,'[25]Corporate Management'!$B$6:$B$40,0),MATCH(BIE$1,'[25]Corporate Management'!$B$40:$EY$40,0))</f>
        <v>662231.51187094534</v>
      </c>
      <c r="BIF18" s="116">
        <f>INDEX('[25]Corporate Management'!$B$6:$EY$40,MATCH($A18,'[25]Corporate Management'!$B$6:$B$40,0),MATCH(BIF$1,'[25]Corporate Management'!$B$40:$EY$40,0))</f>
        <v>60.507436731709262</v>
      </c>
      <c r="BIG18" s="131">
        <f>INDEX('[25]Corporate Management'!$B$6:$EY$40,MATCH($A18,'[25]Corporate Management'!$B$6:$B$40,0),MATCH(BIG$1,'[25]Corporate Management'!$B$40:$EY$40,0))</f>
        <v>393878</v>
      </c>
      <c r="BIH18" s="131">
        <f>INDEX('[25]Corporate Management'!$B$6:$EY$40,MATCH($A18,'[25]Corporate Management'!$B$6:$B$40,0),MATCH(BIH$1,'[25]Corporate Management'!$B$40:$EY$40,0))</f>
        <v>650958</v>
      </c>
      <c r="BII18" s="116">
        <f>INDEX('[25]Corporate Management'!$B$6:$EY$40,MATCH($A18,'[25]Corporate Management'!$B$6:$B$40,0),MATCH(BII$1,'[25]Corporate Management'!$B$40:$EY$40,0))</f>
        <v>60.397165358715775</v>
      </c>
      <c r="BIJ18" s="131">
        <f>INDEX('[25]Corporate Management'!$B$6:$EY$40,MATCH($A18,'[25]Corporate Management'!$B$6:$B$40,0),MATCH(BIJ$1,'[25]Corporate Management'!$B$40:$EY$40,0))</f>
        <v>390426</v>
      </c>
      <c r="BIK18" s="131">
        <f>INDEX('[25]Corporate Management'!$B$6:$EY$40,MATCH($A18,'[25]Corporate Management'!$B$6:$B$40,0),MATCH(BIK$1,'[25]Corporate Management'!$B$40:$EY$40,0))</f>
        <v>646431</v>
      </c>
      <c r="BIL18" s="116">
        <f>INDEX('[26]All Data'!$A$1:$Y$34,MATCH($A18,'[26]All Data'!$A$1:$A$34,0),MATCH(BIL$1,'[26]All Data'!$A$1:$Y$1,0))</f>
        <v>58.013772779698257</v>
      </c>
      <c r="BIM18" s="131">
        <f>INDEX('[26]All Data'!$A$1:$Y$34,MATCH($A18,'[26]All Data'!$A$1:$A$34,0),MATCH(BIM$1,'[26]All Data'!$A$1:$Y$1,0))</f>
        <v>360649</v>
      </c>
      <c r="BIN18" s="131">
        <f>INDEX('[26]All Data'!$A$1:$Y$34,MATCH($A18,'[26]All Data'!$A$1:$A$34,0),MATCH(BIN$1,'[26]All Data'!$A$1:$Y$1,0))</f>
        <v>621661</v>
      </c>
      <c r="BIO18" s="116">
        <f>INDEX('[27]All Data'!$A$1:$Y$34,MATCH($A18,'[27]All Data'!$A$1:$A$34,0),MATCH(BIO$1,'[27]All Data'!$A$1:$Y$1,0))</f>
        <v>79.317898848516904</v>
      </c>
      <c r="BIP18" s="131">
        <f>INDEX('[27]All Data'!$A$1:$Y$34,MATCH($A18,'[27]All Data'!$A$1:$A$34,0),MATCH(BIP$1,'[27]All Data'!$A$1:$Y$1,0))</f>
        <v>487349</v>
      </c>
      <c r="BIQ18" s="131">
        <f>INDEX('[27]All Data'!$A$1:$Y$34,MATCH($A18,'[27]All Data'!$A$1:$A$34,0),MATCH(BIQ$1,'[27]All Data'!$A$1:$Y$1,0))</f>
        <v>614425</v>
      </c>
      <c r="BIR18" s="116">
        <f>INDEX('[28]All Data'!$A$1:$AB$34,MATCH($A18,'[28]All Data'!$A$1:$A$34,0),MATCH(BIR$1,'[28]All Data'!$A$1:$AB$1,0))</f>
        <v>80.31746237591021</v>
      </c>
      <c r="BIS18" s="131">
        <f>INDEX('[28]All Data'!$A$1:$AB$34,MATCH($A18,'[28]All Data'!$A$1:$A$34,0),MATCH(BIS$1,'[28]All Data'!$A$1:$AB$1,0))</f>
        <v>495472</v>
      </c>
      <c r="BIT18" s="131">
        <f>INDEX('[28]All Data'!$A$1:$AB$34,MATCH($A18,'[28]All Data'!$A$1:$A$34,0),MATCH(BIT$1,'[28]All Data'!$A$1:$AB$1,0))</f>
        <v>616892</v>
      </c>
      <c r="BIU18" s="116">
        <f>INDEX('[29]SPI Raw Data 1617'!$A$3:$AN$37,MATCH($A18,'[29]SPI Raw Data 1617'!$A$3:$A$37,0),MATCH(BIU$1,'[29]SPI Raw Data 1617'!$A$37:$AN$37,0))</f>
        <v>82.739222600331573</v>
      </c>
      <c r="BIV18" s="131">
        <f>INDEX('[29]SPI Raw Data 1617'!$A$3:$AN$37,MATCH($A18,'[29]SPI Raw Data 1617'!$A$3:$A$37,0),MATCH(BIV$1,'[29]SPI Raw Data 1617'!$A$37:$AN$37,0))</f>
        <v>483600</v>
      </c>
      <c r="BIW18" s="131">
        <f>INDEX('[29]SPI Raw Data 1617'!$A$3:$AN$37,MATCH($A18,'[29]SPI Raw Data 1617'!$A$3:$A$37,0),MATCH(BIW$1,'[29]SPI Raw Data 1617'!$A$37:$AN$37,0))</f>
        <v>584487</v>
      </c>
      <c r="BIX18" s="116">
        <f>INDEX('[30]SPI Raw Data 1718'!$A$3:$AN$37,MATCH($A18,'[30]SPI Raw Data 1718'!$A$3:$A$37,0),MATCH(BIX$1,'[30]SPI Raw Data 1718'!$A$37:$AN$37,0))</f>
        <v>82.092283644242698</v>
      </c>
      <c r="BIY18" s="131">
        <f>INDEX('[30]SPI Raw Data 1718'!$A$3:$AN$37,MATCH($A18,'[30]SPI Raw Data 1718'!$A$3:$A$37,0),MATCH(BIY$1,'[30]SPI Raw Data 1718'!$A$37:$AN$37,0))</f>
        <v>470562</v>
      </c>
      <c r="BIZ18" s="131">
        <f>INDEX('[30]SPI Raw Data 1718'!$A$3:$AN$37,MATCH($A18,'[30]SPI Raw Data 1718'!$A$3:$A$37,0),MATCH(BIZ$1,'[30]SPI Raw Data 1718'!$A$37:$AN$37,0))</f>
        <v>573211</v>
      </c>
      <c r="BJA18" s="116">
        <f>INDEX('[31]SPI Raw Data 1819'!$A$1:$AN$37,MATCH($A18,'[31]SPI Raw Data 1819'!$A$1:$A$37,0),MATCH(BJA$1,'[31]SPI Raw Data 1819'!$A$37:$AN$37,0))</f>
        <v>82.37503723040804</v>
      </c>
      <c r="BJB18" s="197">
        <f>INDEX('[31]SPI Raw Data 1819'!$A$1:$AN$37,MATCH($A18,'[31]SPI Raw Data 1819'!$A$1:$A$37,0),MATCH(BJB$1,'[31]SPI Raw Data 1819'!$A$37:$AN$37,0))</f>
        <v>470172</v>
      </c>
      <c r="BJC18" s="197">
        <f>INDEX('[31]SPI Raw Data 1819'!$A$1:$AN$37,MATCH($A18,'[31]SPI Raw Data 1819'!$A$1:$A$37,0),MATCH(BJC$1,'[31]SPI Raw Data 1819'!$A$37:$AN$37,0))</f>
        <v>570770</v>
      </c>
      <c r="BJD18" s="133">
        <f>INDEX('[32]SPI Raw Data 1920'!$A$1:$AN$35, MATCH($A18,'[32]SPI Raw Data 1920'!$A$1:$A$35,0),MATCH(BJD$1,'[32]SPI Raw Data 1920'!$A$37:$AN$37,0))</f>
        <v>82.436127069363778</v>
      </c>
      <c r="BJE18" s="197">
        <f>INDEX('[32]SPI Raw Data 1920'!$A$1:$AN$35, MATCH($A18,'[32]SPI Raw Data 1920'!$A$1:$A$35,0),MATCH(BJE$1,'[32]SPI Raw Data 1920'!$A$37:$AN$37,0))</f>
        <v>470369</v>
      </c>
      <c r="BJF18" s="252">
        <f>INDEX('[32]SPI Raw Data 1920'!$A$1:$AN$35, MATCH($A18,'[32]SPI Raw Data 1920'!$A$1:$A$35,0),MATCH(BJF$1,'[32]SPI Raw Data 1920'!$A$37:$AN$37,0))</f>
        <v>570586</v>
      </c>
      <c r="BJG18" s="115">
        <f t="shared" si="155"/>
        <v>2.564516129032258</v>
      </c>
      <c r="BJH18" s="87">
        <v>159</v>
      </c>
      <c r="BJI18" s="87">
        <f>INDEX('[40]Historic Data'!$L$2:$U$35,MATCH($A18,'[40]Historic Data'!$L$2:$L$35,0),MATCH(BJI$1,'[40]Historic Data'!$L$2:$U$2,0))</f>
        <v>6200</v>
      </c>
      <c r="BJJ18" s="116">
        <f t="shared" si="130"/>
        <v>7.3999999999999995</v>
      </c>
      <c r="BJK18" s="87">
        <v>444</v>
      </c>
      <c r="BJL18" s="87">
        <f>INDEX('[40]Historic Data'!$L$2:$U$35,MATCH($A18,'[40]Historic Data'!$L$2:$L$35,0),MATCH(BJL$1,'[40]Historic Data'!$L$2:$U$2,0))</f>
        <v>6000</v>
      </c>
      <c r="BJM18" s="116">
        <f t="shared" si="131"/>
        <v>6.0576923076923075</v>
      </c>
      <c r="BJN18" s="87">
        <v>315</v>
      </c>
      <c r="BJO18" s="87">
        <f>INDEX('[40]Historic Data'!$L$2:$U$35,MATCH($A18,'[40]Historic Data'!$L$2:$L$35,0),MATCH(BJO$1,'[40]Historic Data'!$L$2:$U$2,0))</f>
        <v>5200</v>
      </c>
      <c r="BJP18" s="116">
        <f t="shared" si="132"/>
        <v>5.75</v>
      </c>
      <c r="BJQ18" s="87">
        <v>276</v>
      </c>
      <c r="BJR18" s="87">
        <f>INDEX('[40]Historic Data'!$L$2:$U$35,MATCH($A18,'[40]Historic Data'!$L$2:$L$35,0),MATCH(BJR$1,'[40]Historic Data'!$L$2:$U$2,0))</f>
        <v>4800</v>
      </c>
      <c r="BJS18" s="116">
        <f t="shared" si="133"/>
        <v>6.15</v>
      </c>
      <c r="BJT18" s="87">
        <f>INDEX('[3]Raw data 16-17'!$B$2:$ACG$34,MATCH($A18,'[3]Raw data 16-17'!$A$2:$A$34,0),MATCH(BJT$1,'[3]Raw data 16-17'!$B$1:$MA$1,0))</f>
        <v>246</v>
      </c>
      <c r="BJU18" s="87">
        <f>INDEX('[40]Historic Data'!$L$2:$U$35,MATCH($A18,'[40]Historic Data'!$L$2:$L$35,0),MATCH(BJU$1,'[40]Historic Data'!$L$2:$U$2,0))</f>
        <v>4000</v>
      </c>
      <c r="BJV18" s="116">
        <f t="shared" si="134"/>
        <v>4.7777777777777777</v>
      </c>
      <c r="BJW18" s="87">
        <f>INDEX('[14]1718 Collected Indicators'!$A$3:$CH$36,MATCH($A18,'[14]1718 Collected Indicators'!$A$3:$A$36,0),MATCH(BJW$1,'[14]1718 Collected Indicators'!$A$3:$CH$3,0))</f>
        <v>215</v>
      </c>
      <c r="BJX18" s="87">
        <f>INDEX('[40]Historic Data'!$L$2:$U$35,MATCH($A18,'[40]Historic Data'!$L$2:$L$35,0),MATCH(BJX$1,'[40]Historic Data'!$L$2:$U$2,0))</f>
        <v>4500</v>
      </c>
      <c r="BJY18" s="116">
        <f>INDEX('[15]1819 Collected Indicators'!$A$3:$CV$36,MATCH($A18,'[15]1819 Collected Indicators'!$A$3:$A$36,0),MATCH(BJY$1,'[15]1819 Collected Indicators'!$A$3:$CV$3,0))</f>
        <v>4.0555555555555554</v>
      </c>
      <c r="BJZ18" s="87">
        <f>INDEX('[15]1819 Collected Indicators'!$A$3:$CV$36,MATCH($A18,'[15]1819 Collected Indicators'!$A$3:$A$36,0),MATCH(BJZ$1,'[15]1819 Collected Indicators'!$A$3:$CV$3,0))</f>
        <v>146</v>
      </c>
      <c r="BKA18" s="87">
        <f>INDEX('[15]1819 Collected Indicators'!$A$3:$CV$36,MATCH($A18,'[15]1819 Collected Indicators'!$A$3:$A$36,0),MATCH(BKA$1,'[15]1819 Collected Indicators'!$A$3:$CV$3,0))</f>
        <v>3600</v>
      </c>
      <c r="BKB18" s="133">
        <f>INDEX('[11]1920 Collected Indicators'!$A$3:$CV$36,MATCH($A18,'[11]1920 Collected Indicators'!$A$3:$A$36,0),MATCH(BKB$1,'[11]1920 Collected Indicators'!$A$3:$CV$3,0))</f>
        <v>6</v>
      </c>
      <c r="BKC18" s="266">
        <f>INDEX('[11]1920 Collected Indicators'!$A$3:$CV$36,MATCH($A18,'[11]1920 Collected Indicators'!$A$3:$A$36,0),MATCH(BKC$1,'[11]1920 Collected Indicators'!$A$3:$CV$3,0))</f>
        <v>156</v>
      </c>
      <c r="BKD18" s="87">
        <f>INDEX('[11]1920 Collected Indicators'!$A$3:$CV$36,MATCH($A18,'[11]1920 Collected Indicators'!$A$3:$A$36,0),MATCH(BKD$1,'[11]1920 Collected Indicators'!$A$3:$CV$3,0))</f>
        <v>2600</v>
      </c>
      <c r="BKE18" s="133">
        <f t="shared" si="135"/>
        <v>2500</v>
      </c>
      <c r="BKF18" s="131">
        <f>INDEX([41]Sheet1!$B$2:$I$34,MATCH($A18,[41]Sheet1!$A$2:$A$34,0),MATCH(BKF$1,[41]Sheet1!$B$1:$I$1,0))</f>
        <v>7780</v>
      </c>
      <c r="BKG18" s="131">
        <v>3112</v>
      </c>
      <c r="BKH18" s="116">
        <f t="shared" si="136"/>
        <v>2410.4712041884814</v>
      </c>
      <c r="BKI18" s="131">
        <f>INDEX([41]Sheet1!$B$2:$I$34,MATCH($A18,[41]Sheet1!$A$2:$A$34,0),MATCH(BKI$1,[41]Sheet1!$B$1:$I$1,0))</f>
        <v>6906</v>
      </c>
      <c r="BKJ18" s="87">
        <v>2865</v>
      </c>
      <c r="BKK18" s="116">
        <f t="shared" si="137"/>
        <v>2830.8702791461415</v>
      </c>
      <c r="BKL18" s="131">
        <f>INDEX([41]Sheet1!$B$2:$I$34,MATCH($A18,[41]Sheet1!$A$2:$A$34,0),MATCH(BKL$1,[41]Sheet1!$B$1:$I$1,0))</f>
        <v>6896</v>
      </c>
      <c r="BKM18" s="87">
        <v>2436</v>
      </c>
      <c r="BKN18" s="116">
        <f t="shared" si="138"/>
        <v>2552.9457065845204</v>
      </c>
      <c r="BKO18" s="131">
        <f>INDEX([41]Sheet1!$B$2:$I$34,MATCH($A18,[41]Sheet1!$A$2:$A$34,0),MATCH(BKO$1,[41]Sheet1!$B$1:$I$1,0))</f>
        <v>6630</v>
      </c>
      <c r="BKP18" s="87">
        <v>2597</v>
      </c>
      <c r="BKQ18" s="116">
        <f t="shared" si="139"/>
        <v>2952.5807805287454</v>
      </c>
      <c r="BKR18" s="131">
        <f>INDEX([41]Sheet1!$B$2:$I$34,MATCH($A18,[41]Sheet1!$A$2:$A$34,0),MATCH(BKR$1,[41]Sheet1!$B$1:$I$1,0))</f>
        <v>7036</v>
      </c>
      <c r="BKS18" s="87">
        <v>2383</v>
      </c>
      <c r="BKT18" s="116">
        <f t="shared" si="140"/>
        <v>3717.7322074788904</v>
      </c>
      <c r="BKU18" s="131">
        <f>INDEX([41]Sheet1!$B$2:$I$34,MATCH($A18,[41]Sheet1!$A$2:$A$34,0),MATCH(BKU$1,[41]Sheet1!$B$1:$I$1,0))</f>
        <v>9246</v>
      </c>
      <c r="BKV18" s="87">
        <v>2487</v>
      </c>
      <c r="BKW18" s="116">
        <f t="shared" si="141"/>
        <v>3390.8862876254184</v>
      </c>
      <c r="BKX18" s="87">
        <f>INDEX([41]Sheet1!$B$2:$I$34,MATCH($A18,[41]Sheet1!$A$2:$A$34,0),MATCH(BKX$1,[41]Sheet1!$B$1:$I$1,0))</f>
        <v>8111</v>
      </c>
      <c r="BKY18" s="87">
        <f>INDEX('[3]Raw data 16-17'!$B$2:$ACG$34,MATCH($A18,'[3]Raw data 16-17'!$A$2:$A$34,0),MATCH(BKY$1,'[3]Raw data 16-17'!$B$1:$MA$1,0))</f>
        <v>2392</v>
      </c>
      <c r="BKZ18" s="88">
        <f t="shared" si="142"/>
        <v>2539.9224806201551</v>
      </c>
      <c r="BLA18" s="32">
        <f>INDEX([4]Sheet1!$A$1:$CJ$34, MATCH($A18, [4]Sheet1!$A$1:$A$34, 0), MATCH(BLA$1, [4]Sheet1!$A$1:$CJ$1, 0))</f>
        <v>6553</v>
      </c>
      <c r="BLB18" s="32">
        <f>INDEX('[5]Finance Indicators'!$A$2:$BO$35,MATCH($A18,'[5]Finance Indicators'!$A$2:$A$35,0),MATCH(BLB$1,'[5]Finance Indicators'!$A$2:$BO$2,0))</f>
        <v>2580</v>
      </c>
      <c r="BLC18" s="88">
        <f>INDEX('[6]Finance Indicators'!$B$3:$BO$35,MATCH($A18,'[6]Finance Indicators'!$A$3:$A$35,0),MATCH(BLC$1,'[6]Finance Indicators'!$B$2:$BO$2,0))</f>
        <v>2649.5215311004781</v>
      </c>
      <c r="BLD18" s="88">
        <f>INDEX('[6]Finance Indicators'!$B$3:$BO$35,MATCH($A18,'[6]Finance Indicators'!$A$3:$A$35,0),MATCH(BLD$1,'[6]Finance Indicators'!$B$2:$BO$2,0))</f>
        <v>6645</v>
      </c>
      <c r="BLE18" s="88">
        <f>INDEX('[6]Finance Indicators'!$B$3:$BO$35,MATCH($A18,'[6]Finance Indicators'!$A$3:$A$35,0),MATCH(BLE$1,'[6]Finance Indicators'!$B$2:$BO$2,0))</f>
        <v>2508</v>
      </c>
      <c r="BLF18" s="250">
        <f t="array" ref="BLF18">INDEX('[7]Finance Indicators'!$A$2:$BO$35,MATCH($A18,'[7]Finance Indicators'!$A$2:$A$35,0),MATCH(BLF$1,'[7]Finance Indicators'!$A$2:$BO$2,0))</f>
        <v>2360</v>
      </c>
      <c r="BLG18" s="250">
        <f t="array" ref="BLG18">INDEX('[7]Finance Indicators'!$A$2:$BO$35,MATCH($A18,'[7]Finance Indicators'!$A$2:$A$35,0),MATCH(BLG$1,'[7]Finance Indicators'!$A$2:$BO$2,0))</f>
        <v>5900</v>
      </c>
      <c r="BLH18" s="277">
        <f t="array" ref="BLH18">INDEX('[7]Finance Indicators'!$A$2:$BO$35,MATCH($A18,'[7]Finance Indicators'!$A$2:$A$35,0),MATCH(BLH$1,'[7]Finance Indicators'!$A$2:$BO$2,0))</f>
        <v>2500</v>
      </c>
      <c r="BLI18" s="121">
        <f>(BKE18*100)/Deflators!$B$2</f>
        <v>2945.0587509770235</v>
      </c>
      <c r="BLJ18" s="137">
        <f>(BKH18*100)/Deflators!$B$3</f>
        <v>2797.1823655167655</v>
      </c>
      <c r="BLK18" s="137">
        <f>(BKK18*100)/Deflators!$B$4</f>
        <v>3219.2054465699603</v>
      </c>
      <c r="BLL18" s="137">
        <f>(BKN18*100)/Deflators!$B$5</f>
        <v>2851.7212554481353</v>
      </c>
      <c r="BLM18" s="137">
        <f>(BKQ18*100)/Deflators!$B$6</f>
        <v>3253.2672603322103</v>
      </c>
      <c r="BLN18" s="137">
        <f>(BKT18*100)/Deflators!$B$7</f>
        <v>4063.18634185672</v>
      </c>
      <c r="BLO18" s="116">
        <f>(BKW18*100)/Deflators!$B$8</f>
        <v>3616.4670354272266</v>
      </c>
      <c r="BLP18" s="116">
        <f>(BKZ18*100)/Deflators!$B$9</f>
        <v>2662.0200219572575</v>
      </c>
      <c r="BLQ18" s="116">
        <f>(BLC18*100)/Deflators!$B$10</f>
        <v>2714.2530741014548</v>
      </c>
      <c r="BLR18" s="248">
        <f>(BLF18*100)/Deflators!$B$11</f>
        <v>2360</v>
      </c>
      <c r="BLS18" s="115">
        <v>9.8313917841814824</v>
      </c>
      <c r="BLT18" s="116">
        <v>10.232409381663114</v>
      </c>
      <c r="BLU18" s="116">
        <v>9.8515625</v>
      </c>
      <c r="BLV18" s="116">
        <v>10.651389566065333</v>
      </c>
      <c r="BLW18" s="116">
        <f>INDEX('[3]Raw data 16-17'!$B$2:$ACG$34,MATCH($A18,'[3]Raw data 16-17'!$A$2:$A$34,0),MATCH(BLW$1,'[3]Raw data 16-17'!$B$1:$MA$1,0))</f>
        <v>10.187572590011614</v>
      </c>
      <c r="BLX18" s="116">
        <f>INDEX('[14]1718 Collected Indicators'!$A$3:$CH$36,MATCH($A18,'[14]1718 Collected Indicators'!$A$3:$A$36,0),MATCH(BLX$1,'[14]1718 Collected Indicators'!$A$3:$CH$3,0))</f>
        <v>11.421024258760108</v>
      </c>
      <c r="BLY18" s="116">
        <f>INDEX('[15]1819 Collected Indicators'!$A$3:$CV$36,MATCH($A18,'[15]1819 Collected Indicators'!$A$3:$A$36,0),MATCH(BLY$1,'[15]1819 Collected Indicators'!$A$3:$CV$3,0))</f>
        <v>10.569557080474111</v>
      </c>
      <c r="BLZ18" s="248">
        <f>INDEX('[11]1920 Collected Indicators'!$A$3:$CV$36,MATCH($A18,'[11]1920 Collected Indicators'!$A$3:$A$36,0),MATCH(BLZ$1,'[11]1920 Collected Indicators'!$A$3:$CV$3,0))</f>
        <v>10.864448051948051</v>
      </c>
      <c r="BMA18" s="115">
        <f>INDEX([42]Sheet2!$A$1:$H$34,MATCH($A18,[42]Sheet2!$A$1:$A$34,0),MATCH(BMA$1,[42]Sheet2!$A$1:$H$1,0))</f>
        <v>49.444255191182521</v>
      </c>
      <c r="BMB18" s="116">
        <f>INDEX([42]Sheet2!$A$1:$H$34,MATCH($A18,[42]Sheet2!$A$1:$A$34,0),MATCH(BMB$1,[42]Sheet2!$A$1:$H$1,0))</f>
        <v>42.379503065811448</v>
      </c>
      <c r="BMC18" s="116">
        <f>INDEX([42]Sheet2!$A$1:$H$34,MATCH($A18,[42]Sheet2!$A$1:$A$34,0),MATCH(BMC$1,[42]Sheet2!$A$1:$H$1,0))</f>
        <v>48.993935321660132</v>
      </c>
      <c r="BMD18" s="116">
        <f>INDEX([42]Sheet2!$A$1:$H$34,MATCH($A18,[42]Sheet2!$A$1:$A$34,0),MATCH(BMD$1,[42]Sheet2!$A$1:$H$1,0))</f>
        <v>47.814685430177853</v>
      </c>
      <c r="BME18" s="116">
        <f>INDEX([42]Sheet2!$A$1:$H$34,MATCH($A18,[42]Sheet2!$A$1:$A$34,0),MATCH(BME$1,[42]Sheet2!$A$1:$H$1,0))</f>
        <v>38.117911294858644</v>
      </c>
      <c r="BMF18" s="116">
        <f>INDEX([42]Sheet2!$A$1:$H$34,MATCH($A18,[42]Sheet2!$A$1:$A$34,0),MATCH(BMF$1,[42]Sheet2!$A$1:$H$1,0))</f>
        <v>30.609333225630653</v>
      </c>
      <c r="BMG18" s="116">
        <f>INDEX([42]Sheet2!$A$1:$H$34,MATCH($A18,[42]Sheet2!$A$1:$A$34,0),MATCH(BMG$1,[42]Sheet2!$A$1:$H$1,0))</f>
        <v>33.678257697161925</v>
      </c>
      <c r="BMH18" s="116">
        <f>INDEX('[14]1718 Collected Indicators'!$A$3:$CH$36,MATCH($A18,'[14]1718 Collected Indicators'!$A$3:$A$36,0),MATCH(BMH$1,'[14]1718 Collected Indicators'!$A$3:$CH$3,0))</f>
        <v>40.940354800338021</v>
      </c>
      <c r="BMI18" s="116">
        <f>INDEX('[15]1819 Collected Indicators'!$A$3:$CV$36,MATCH($A18,'[15]1819 Collected Indicators'!$A$3:$A$36,0),MATCH(BMI$1,'[15]1819 Collected Indicators'!$A$3:$CV$3,0))</f>
        <v>43.532801188001798</v>
      </c>
      <c r="BMJ18" s="248">
        <f>INDEX('[11]1920 Collected Indicators'!$A$3:$CV$36,MATCH($A18,'[11]1920 Collected Indicators'!$A$3:$A$36,0),MATCH(BMJ$1,'[11]1920 Collected Indicators'!$A$3:$CV$3,0))</f>
        <v>47.2623897</v>
      </c>
      <c r="BMK18" s="115">
        <v>10.732838191731421</v>
      </c>
      <c r="BML18" s="87">
        <v>250</v>
      </c>
      <c r="BMM18" s="87">
        <v>232930</v>
      </c>
      <c r="BMN18" s="116">
        <v>10.98335335507122</v>
      </c>
      <c r="BMO18" s="87">
        <v>256</v>
      </c>
      <c r="BMP18" s="87">
        <v>233080</v>
      </c>
      <c r="BMQ18" s="116">
        <v>10.764170688992353</v>
      </c>
      <c r="BMR18" s="87">
        <v>252</v>
      </c>
      <c r="BMS18" s="87">
        <v>234110</v>
      </c>
      <c r="BMT18" s="116">
        <f t="shared" si="143"/>
        <v>12.139540827192571</v>
      </c>
      <c r="BMU18" s="87">
        <f>INDEX('[3]Raw data 16-17'!$B$2:$ACG$34,MATCH($A18,'[3]Raw data 16-17'!$A$2:$A$34,0),MATCH(BMU$1,'[3]Raw data 16-17'!$B$1:$MA$1,0))</f>
        <v>285</v>
      </c>
      <c r="BMV18" s="87">
        <f t="shared" si="10"/>
        <v>234770</v>
      </c>
      <c r="BMW18" s="116">
        <f>INDEX('[14]1718 Collected Indicators'!$A$3:$CH$36,MATCH($A18,'[14]1718 Collected Indicators'!$A$3:$A$36,0),MATCH(BMW$1,'[14]1718 Collected Indicators'!$A$3:$CH$3,0))</f>
        <v>11.012841227995578</v>
      </c>
      <c r="BMX18" s="131">
        <f>INDEX('[14]1718 Collected Indicators'!$A$3:$CH$36,MATCH($A18,'[14]1718 Collected Indicators'!$A$3:$A$36,0),MATCH(BMX$1,'[14]1718 Collected Indicators'!$A$3:$CH$3,0))</f>
        <v>259</v>
      </c>
      <c r="BMY18" s="131">
        <f>INDEX('[14]1718 Collected Indicators'!$A$3:$CH$36,MATCH($A18,'[14]1718 Collected Indicators'!$A$3:$A$36,0),MATCH(BMY$1,'[14]1718 Collected Indicators'!$A$3:$CH$3,0))</f>
        <v>235180</v>
      </c>
      <c r="BMZ18" s="116">
        <f>INDEX('[15]1819 Collected Indicators'!$A$3:$CV$36,MATCH($A18,'[15]1819 Collected Indicators'!$A$3:$A$36,0),MATCH(BMZ$1,'[15]1819 Collected Indicators'!$A$3:$CV$3,0))</f>
        <v>11.8875774815318</v>
      </c>
      <c r="BNA18" s="131">
        <f>INDEX('[15]1819 Collected Indicators'!$A$3:$CV$36,MATCH($A18,'[15]1819 Collected Indicators'!$A$3:$A$36,0),MATCH(BNA$1,'[15]1819 Collected Indicators'!$A$3:$CV$3,0))</f>
        <v>280</v>
      </c>
      <c r="BNB18" s="131">
        <f>INDEX('[15]1819 Collected Indicators'!$A$3:$CV$36,MATCH($A18,'[15]1819 Collected Indicators'!$A$3:$A$36,0),MATCH(BNB$1,'[15]1819 Collected Indicators'!$A$3:$CV$3,0))</f>
        <v>235540</v>
      </c>
      <c r="BNC18" s="131">
        <f>INDEX('[11]1920 Collected Indicators'!$A$3:$CV$36,MATCH($A18,'[11]1920 Collected Indicators'!$A$3:$A$36,0),MATCH(BNC$1,'[11]1920 Collected Indicators'!$A$3:$CV$3,0))</f>
        <v>11.957766187507952</v>
      </c>
      <c r="BND18" s="131">
        <f>INDEX('[11]1920 Collected Indicators'!$A$3:$CV$36,MATCH($A18,'[11]1920 Collected Indicators'!$A$3:$A$36,0),MATCH(BND$1,'[11]1920 Collected Indicators'!$A$3:$CV$3,0))</f>
        <v>282</v>
      </c>
      <c r="BNE18" s="268">
        <f>INDEX('[11]1920 Collected Indicators'!$A$3:$CV$36,MATCH($A18,'[11]1920 Collected Indicators'!$A$3:$A$36,0),MATCH(BNE$1,'[11]1920 Collected Indicators'!$A$3:$CV$3,0))</f>
        <v>235830</v>
      </c>
      <c r="BNF18" s="119">
        <f t="shared" si="144"/>
        <v>18463.204439832152</v>
      </c>
      <c r="BNG18" s="87">
        <f>INDEX('[43]All Years'!$A$1:$I$34,MATCH($A18,'[43]All Years'!$A$1:$A$34,0),MATCH(BNG$1,'[43]All Years'!$A$1:$I$1,0))</f>
        <v>4092</v>
      </c>
      <c r="BNH18" s="87">
        <v>221630</v>
      </c>
      <c r="BNI18" s="88">
        <f t="shared" si="145"/>
        <v>27778.027611638263</v>
      </c>
      <c r="BNJ18" s="87">
        <f>INDEX('[43]All Years'!$A$1:$I$34,MATCH($A18,'[43]All Years'!$A$1:$A$34,0),MATCH(BNJ$1,'[43]All Years'!$A$1:$I$1,0))</f>
        <v>6177</v>
      </c>
      <c r="BNK18" s="87">
        <v>222370</v>
      </c>
      <c r="BNL18" s="88">
        <f t="shared" si="146"/>
        <v>27560.001717401574</v>
      </c>
      <c r="BNM18" s="87">
        <f>INDEX('[43]All Years'!$A$1:$I$34,MATCH($A18,'[43]All Years'!$A$1:$A$34,0),MATCH(BNM$1,'[43]All Years'!$A$1:$I$1,0))</f>
        <v>6419</v>
      </c>
      <c r="BNN18" s="87">
        <v>232910</v>
      </c>
      <c r="BNO18" s="88">
        <f t="shared" si="147"/>
        <v>25116.977892251554</v>
      </c>
      <c r="BNP18" s="87">
        <f>INDEX('[43]All Years'!$A$1:$I$34,MATCH($A18,'[43]All Years'!$A$1:$A$34,0),MATCH(BNP$1,'[43]All Years'!$A$1:$I$1,0))</f>
        <v>5851</v>
      </c>
      <c r="BNQ18" s="87">
        <v>232950</v>
      </c>
      <c r="BNR18" s="88">
        <f t="shared" si="148"/>
        <v>28622.908622908624</v>
      </c>
      <c r="BNS18" s="131">
        <f>INDEX('[43]All Years'!$A$1:$I$34,MATCH($A18,'[43]All Years'!$A$1:$A$34,0),MATCH(BNS$1,'[43]All Years'!$A$1:$I$1,0))</f>
        <v>6672</v>
      </c>
      <c r="BNT18" s="87">
        <v>233100</v>
      </c>
      <c r="BNU18" s="88">
        <f t="shared" si="149"/>
        <v>34765.708427662212</v>
      </c>
      <c r="BNV18" s="87">
        <f>INDEX('[43]All Years'!$A$1:$I$34,MATCH($A18,'[43]All Years'!$A$1:$A$34,0),MATCH(BNV$1,'[43]All Years'!$A$1:$I$1,0))</f>
        <v>8139</v>
      </c>
      <c r="BNW18" s="131">
        <v>234110</v>
      </c>
      <c r="BNX18" s="88">
        <f t="shared" si="150"/>
        <v>29416.024193891895</v>
      </c>
      <c r="BNY18" s="87">
        <f>INDEX('[43]All Years'!$A$1:$I$34,MATCH($A18,'[43]All Years'!$A$1:$A$34,0),MATCH(BNY$1,'[43]All Years'!$A$1:$I$1,0))</f>
        <v>6906</v>
      </c>
      <c r="BNZ18" s="32">
        <v>234770</v>
      </c>
      <c r="BOA18" s="88">
        <f t="shared" si="151"/>
        <v>36495.450293392292</v>
      </c>
      <c r="BOB18" s="32">
        <f>INDEX([4]Sheet1!$A$1:$CJ$34, MATCH($A18, [4]Sheet1!$A$1:$A$34, 0), MATCH(BOB$1, [4]Sheet1!$A$1:$CJ$1, 0))</f>
        <v>8583</v>
      </c>
      <c r="BOC18" s="32">
        <f>INDEX('[5]Finance Indicators'!$A$2:$BO$35,MATCH($A18,'[5]Finance Indicators'!$A$2:$A$35,0),MATCH(BOC$1,'[5]Finance Indicators'!$A$2:$BO$2,0))</f>
        <v>235180</v>
      </c>
      <c r="BOD18" s="88">
        <f>INDEX('[6]Finance Indicators'!$B$3:$BO$35,MATCH($A18,'[6]Finance Indicators'!$A$3:$A$35,0),MATCH(BOD$1,'[6]Finance Indicators'!$B$2:$BO$2,0))</f>
        <v>82864.906173049167</v>
      </c>
      <c r="BOE18" s="88">
        <f>INDEX('[6]Finance Indicators'!$B$3:$BO$35,MATCH($A18,'[6]Finance Indicators'!$A$3:$A$35,0),MATCH(BOE$1,'[6]Finance Indicators'!$B$2:$BO$2,0))</f>
        <v>19518</v>
      </c>
      <c r="BOF18" s="88">
        <f>INDEX('[6]Finance Indicators'!$B$3:$BO$35,MATCH($A18,'[6]Finance Indicators'!$A$3:$A$35,0),MATCH(BOF$1,'[6]Finance Indicators'!$B$2:$BO$2,0))</f>
        <v>235540</v>
      </c>
      <c r="BOG18" s="250">
        <f t="array" ref="BOG18">INDEX('[7]Finance Indicators'!$A$2:$BO$35,MATCH($A18,'[7]Finance Indicators'!$A$2:$A$35,0),MATCH(BOG$1,'[7]Finance Indicators'!$A$2:$BO$2,0))</f>
        <v>79722.681592672699</v>
      </c>
      <c r="BOH18" s="250">
        <f t="array" ref="BOH18">INDEX('[7]Finance Indicators'!$A$2:$BO$35,MATCH($A18,'[7]Finance Indicators'!$A$2:$A$35,0),MATCH(BOH$1,'[7]Finance Indicators'!$A$2:$BO$2,0))</f>
        <v>18801</v>
      </c>
      <c r="BOI18" s="250">
        <f t="array" ref="BOI18">INDEX('[7]Finance Indicators'!$A$2:$BO$35,MATCH($A18,'[7]Finance Indicators'!$A$2:$A$35,0),MATCH(BOI$1,'[7]Finance Indicators'!$A$2:$BO$2,0))</f>
        <v>235830</v>
      </c>
      <c r="BOJ18" s="115">
        <f>(BNF18*100)/Deflators!$B$2</f>
        <v>21750.088722642206</v>
      </c>
      <c r="BOK18" s="116">
        <f>(BNI18*100)/Deflators!$B$3</f>
        <v>32234.448123295955</v>
      </c>
      <c r="BOL18" s="116">
        <f>(BNL18*100)/Deflators!$B$4</f>
        <v>31340.647535038977</v>
      </c>
      <c r="BOM18" s="116">
        <f>(BNO18*100)/Deflators!$B$5</f>
        <v>28056.460246379829</v>
      </c>
      <c r="BON18" s="116">
        <f>(BNR18*100)/Deflators!$B$6</f>
        <v>31537.823497487392</v>
      </c>
      <c r="BOO18" s="116">
        <f>(BNU18*100)/Deflators!$B$7</f>
        <v>37996.161037118552</v>
      </c>
      <c r="BOP18" s="116">
        <f>(BNX18*100)/Deflators!$B$8</f>
        <v>31372.942878906568</v>
      </c>
      <c r="BOQ18" s="116">
        <f>(BOA18*100)/Deflators!$B$9</f>
        <v>38249.836415336315</v>
      </c>
      <c r="BOR18" s="116">
        <f>(BOD18*100)/Deflators!$B$10</f>
        <v>84889.412550615656</v>
      </c>
      <c r="BOS18" s="248">
        <f>(BOG18*100)/Deflators!$B$11</f>
        <v>79722.681592672699</v>
      </c>
      <c r="BOT18" s="115">
        <f>INDEX([44]IG1!$AL$4:$AX$40,MATCH($A18,[44]IG1!$AL$4:$AL$40,0),MATCH(BOT$1,[44]IG1!$AL$40:$AX$40,0))</f>
        <v>21.2</v>
      </c>
      <c r="BOU18" s="116">
        <f>INDEX([44]IG1!$AL$4:$AX$40,MATCH($A18,[44]IG1!$AL$4:$AL$40,0),MATCH(BOU$1,[44]IG1!$AL$40:$AX$40,0))</f>
        <v>21.3</v>
      </c>
      <c r="BOV18" s="116">
        <f>INDEX([44]IG1!$AL$4:$AX$40,MATCH($A18,[44]IG1!$AL$4:$AL$40,0),MATCH(BOV$1,[44]IG1!$AL$40:$AX$40,0))</f>
        <v>23.400000000000002</v>
      </c>
      <c r="BOW18" s="116">
        <f>INDEX([44]IG1!$AL$4:$AX$40,MATCH($A18,[44]IG1!$AL$4:$AL$40,0),MATCH(BOW$1,[44]IG1!$AL$40:$AX$40,0))</f>
        <v>22.6</v>
      </c>
      <c r="BOX18" s="116">
        <f>INDEX([44]IG1!$AL$4:$AX$40,MATCH($A18,[44]IG1!$AL$4:$AL$40,0),MATCH(BOX$1,[44]IG1!$AL$40:$AX$40,0))</f>
        <v>19.5</v>
      </c>
      <c r="BOY18" s="116">
        <f>INDEX('[14]1718 Collected Indicators'!$A$3:$CH$36,MATCH($A18,'[14]1718 Collected Indicators'!$A$3:$A$36,0),MATCH(BOY$1,'[14]1718 Collected Indicators'!$A$3:$CH$3,0))</f>
        <v>19.5</v>
      </c>
      <c r="BOZ18" s="116">
        <f>INDEX('[15]1819 Collected Indicators'!$A$3:$CV$36,MATCH($A18,'[15]1819 Collected Indicators'!$A$3:$A$36,0),MATCH(BOZ$1,'[15]1819 Collected Indicators'!$A$3:$CV$3,0))</f>
        <v>20.8</v>
      </c>
      <c r="BPA18" s="248">
        <f>INDEX('[11]1920 Collected Indicators'!$A$3:$CV$36,MATCH($A18,'[11]1920 Collected Indicators'!$A$3:$A$36,0),MATCH(BPA$1,'[11]1920 Collected Indicators'!$A$3:$CV$3,0))</f>
        <v>18.3</v>
      </c>
      <c r="BPB18" s="115">
        <f>INDEX([45]ALL!$A$2:$F$37,MATCH($A18,[45]ALL!$A$2:$A$37,0),MATCH(BPB$1,[45]ALL!$A$37:$F$37,0))</f>
        <v>25</v>
      </c>
      <c r="BPC18" s="116">
        <f>INDEX([45]ALL!$A$2:$F$37,MATCH($A18,[45]ALL!$A$2:$A$37,0),MATCH(BPC$1,[45]ALL!$A$37:$F$37,0))</f>
        <v>43</v>
      </c>
      <c r="BPD18" s="116">
        <f>INDEX([45]ALL!$A$2:$F$37,MATCH($A18,[45]ALL!$A$2:$A$37,0),MATCH(BPD$1,[45]ALL!$A$37:$F$37,0))</f>
        <v>64</v>
      </c>
      <c r="BPE18" s="116">
        <f>INDEX([45]ALL!$A$2:$F$37,MATCH($A18,[45]ALL!$A$2:$A$37,0),MATCH(BPE$1,[45]ALL!$A$37:$F$37,0))</f>
        <v>72</v>
      </c>
      <c r="BPF18" s="116">
        <f>INDEX('[14]1718 Collected Indicators'!$A$3:$CH$36,MATCH($A18,'[14]1718 Collected Indicators'!$A$3:$A$36,0),MATCH(BPF$1,'[14]1718 Collected Indicators'!$A$3:$CH$3,0))</f>
        <v>76</v>
      </c>
      <c r="BPG18" s="116">
        <f>INDEX('[15]1819 Collected Indicators'!$A$3:$CV$36,MATCH($A18,'[15]1819 Collected Indicators'!$A$3:$A$36,0),MATCH(BPG$1,'[15]1819 Collected Indicators'!$A$3:$CV$3,0))</f>
        <v>75.400000000000006</v>
      </c>
      <c r="BPH18" s="248">
        <f>INDEX('[11]1920 Collected Indicators'!$A$3:$CV$36,MATCH($A18,'[11]1920 Collected Indicators'!$A$3:$A$36,0),MATCH(BPH$1,'[11]1920 Collected Indicators'!$A$3:$CV$3,0))</f>
        <v>80.5</v>
      </c>
      <c r="BPI18" s="115" t="str">
        <f>INDEX('[46]2014-15'!$A$3:$G$37,MATCH($A18,'[46]2014-15'!$A$3:$A$37,0),MATCH(BPI$1,'[46]2014-15'!$A$37:$G$37,0))</f>
        <v>NA</v>
      </c>
      <c r="BPJ18" s="116" t="str">
        <f>INDEX('[46]2015-16'!$A$3:$G$37,MATCH($A18,'[46]2015-16'!$A$3:$A$37,0),MATCH(BPJ$1,'[46]2015-16'!$A$37:$G$37,0))</f>
        <v>NA</v>
      </c>
      <c r="BPK18" s="116" t="str">
        <f>INDEX('[46]2016-17'!$A$3:$G$37,MATCH($A18,'[46]2016-17'!$A$3:$A$37,0),MATCH(BPK$1,'[46]2016-17'!$A$37:$G$37,0))</f>
        <v>NA</v>
      </c>
      <c r="BPL18" s="116" t="str">
        <f>INDEX('[14]1718 Collected Indicators'!$A$3:$CH$36,MATCH($A18,'[14]1718 Collected Indicators'!$A$3:$A$36,0),MATCH(BPL$1,'[14]1718 Collected Indicators'!$A$3:$CH$3,0))</f>
        <v>NA</v>
      </c>
      <c r="BPM18" s="116">
        <f>INDEX('[15]1819 Collected Indicators'!$A$3:$CV$36,MATCH($A18,'[15]1819 Collected Indicators'!$A$3:$A$36,0),MATCH(BPM$1,'[15]1819 Collected Indicators'!$A$3:$CV$3,0))</f>
        <v>3.6987916298261125</v>
      </c>
      <c r="BPN18" s="248">
        <f>INDEX('[11]1920 Collected Indicators'!$A$3:$CV$36,MATCH($A18,'[11]1920 Collected Indicators'!$A$3:$A$36,0),MATCH(BPN$1,'[11]1920 Collected Indicators'!$A$3:$CV$3,0))</f>
        <v>4.9331963001027743</v>
      </c>
      <c r="BPO18" s="115">
        <f>INDEX('[46]2014-15'!$A$3:$G$37,MATCH($A18,'[46]2014-15'!$A$3:$A$37,0),MATCH(BPO$1,'[46]2014-15'!$A$37:$G$37,0))</f>
        <v>6.3384745404605952E-2</v>
      </c>
      <c r="BPP18" s="116" t="str">
        <f>INDEX('[46]2015-16'!$A$3:$G$37,MATCH($A18,'[46]2015-16'!$A$3:$A$37,0),MATCH(BPP$1,'[46]2015-16'!$A$37:$G$37,0))</f>
        <v>NA</v>
      </c>
      <c r="BPQ18" s="116" t="str">
        <f>INDEX('[46]2016-17'!$A$3:$G$37,MATCH($A18,'[46]2016-17'!$A$3:$A$37,0),MATCH(BPQ$1,'[46]2016-17'!$A$37:$G$37,0))</f>
        <v>NA</v>
      </c>
      <c r="BPR18" s="116" t="str">
        <f>INDEX('[14]1718 Collected Indicators'!$A$3:$CH$36,MATCH($A18,'[14]1718 Collected Indicators'!$A$3:$A$36,0),MATCH(BPR$1,'[14]1718 Collected Indicators'!$A$3:$CH$3,0))</f>
        <v>NA</v>
      </c>
      <c r="BPS18" s="116">
        <f>INDEX('[15]1819 Collected Indicators'!$A$3:$CV$36,MATCH($A18,'[15]1819 Collected Indicators'!$A$3:$A$36,0),MATCH(BPS$1,'[15]1819 Collected Indicators'!$A$3:$CV$3,0))</f>
        <v>12.71556679696482</v>
      </c>
      <c r="BPT18" s="117">
        <f>INDEX('[11]1920 Collected Indicators'!$A$3:$CV$36,MATCH($A18,'[11]1920 Collected Indicators'!$A$3:$A$36,0),MATCH(BPT$1,'[11]1920 Collected Indicators'!$A$3:$CV$3,0))</f>
        <v>12.27</v>
      </c>
      <c r="BPU18" s="115">
        <f t="array" ref="BPU18">INDEX('[47]FINSUS Raw Data'!$A$2:$BH$35,MATCH($A18,'[47]FINSUS Raw Data'!$A$2:$A$35,0),MATCH(BPU$1,'[47]FINSUS Raw Data'!$A$2:$BH$2,0))</f>
        <v>15.6</v>
      </c>
      <c r="BPV18" s="116">
        <f t="array" ref="BPV18">INDEX('[47]FINSUS Raw Data'!$A$2:$BH$35,MATCH($A18,'[47]FINSUS Raw Data'!$A$2:$A$35,0),MATCH(BPV$1,'[47]FINSUS Raw Data'!$A$2:$BH$2,0))</f>
        <v>15.6</v>
      </c>
      <c r="BPW18" s="116">
        <f t="array" ref="BPW18">INDEX('[47]FINSUS Raw Data'!$A$2:$BH$35,MATCH($A18,'[47]FINSUS Raw Data'!$A$2:$A$35,0),MATCH(BPW$1,'[47]FINSUS Raw Data'!$A$2:$BH$2,0))</f>
        <v>13.4</v>
      </c>
      <c r="BPX18" s="116">
        <f t="array" ref="BPX18">INDEX('[47]FINSUS Raw Data'!$A$2:$BH$35,MATCH($A18,'[47]FINSUS Raw Data'!$A$2:$A$35,0),MATCH(BPX$1,'[47]FINSUS Raw Data'!$A$2:$BH$2,0))</f>
        <v>12.2</v>
      </c>
      <c r="BPY18" s="116">
        <f t="array" ref="BPY18">INDEX('[47]FINSUS Raw Data'!$A$2:$BH$35,MATCH($A18,'[47]FINSUS Raw Data'!$A$2:$A$35,0),MATCH(BPY$1,'[47]FINSUS Raw Data'!$A$2:$BH$2,0))</f>
        <v>12.9</v>
      </c>
      <c r="BPZ18" s="116">
        <f t="array" ref="BPZ18">INDEX('[47]FINSUS Raw Data'!$A$2:$BH$35,MATCH($A18,'[47]FINSUS Raw Data'!$A$2:$A$35,0),MATCH(BPZ$1,'[47]FINSUS Raw Data'!$A$2:$BH$2,0))</f>
        <v>11.7</v>
      </c>
      <c r="BQA18" s="117">
        <f t="array" ref="BQA18">INDEX('[47]FINSUS Raw Data'!$A$2:$BH$35,MATCH($A18,'[47]FINSUS Raw Data'!$A$2:$A$35,0),MATCH(BQA$1,'[47]FINSUS Raw Data'!$A$2:$BH$2,0))</f>
        <v>12.8</v>
      </c>
      <c r="BQB18" s="115">
        <f t="array" ref="BQB18">INDEX('[47]FINSUS Raw Data'!$A$2:$BH$35,MATCH($A18,'[47]FINSUS Raw Data'!$A$2:$A$35,0),MATCH(BQB$1,'[47]FINSUS Raw Data'!$A$2:$BH$2,0))</f>
        <v>3.1</v>
      </c>
      <c r="BQC18" s="116">
        <f t="array" ref="BQC18">INDEX('[47]FINSUS Raw Data'!$A$2:$BH$35,MATCH($A18,'[47]FINSUS Raw Data'!$A$2:$A$35,0),MATCH(BQC$1,'[47]FINSUS Raw Data'!$A$2:$BH$2,0))</f>
        <v>3.6</v>
      </c>
      <c r="BQD18" s="116">
        <f t="array" ref="BQD18">INDEX('[47]FINSUS Raw Data'!$A$2:$BH$35,MATCH($A18,'[47]FINSUS Raw Data'!$A$2:$A$35,0),MATCH(BQD$1,'[47]FINSUS Raw Data'!$A$2:$BH$2,0))</f>
        <v>2.1</v>
      </c>
      <c r="BQE18" s="116">
        <f t="array" ref="BQE18">INDEX('[47]FINSUS Raw Data'!$A$2:$BH$35,MATCH($A18,'[47]FINSUS Raw Data'!$A$2:$A$35,0),MATCH(BQE$1,'[47]FINSUS Raw Data'!$A$2:$BH$2,0))</f>
        <v>2.1</v>
      </c>
      <c r="BQF18" s="116">
        <f t="array" ref="BQF18">INDEX('[47]FINSUS Raw Data'!$A$2:$BH$35,MATCH($A18,'[47]FINSUS Raw Data'!$A$2:$A$35,0),MATCH(BQF$1,'[47]FINSUS Raw Data'!$A$2:$BH$2,0))</f>
        <v>1.5</v>
      </c>
      <c r="BQG18" s="116">
        <f t="array" ref="BQG18">INDEX('[47]FINSUS Raw Data'!$A$2:$BH$35,MATCH($A18,'[47]FINSUS Raw Data'!$A$2:$A$35,0),MATCH(BQG$1,'[47]FINSUS Raw Data'!$A$2:$BH$2,0))</f>
        <v>1.4</v>
      </c>
      <c r="BQH18" s="117">
        <f t="array" ref="BQH18">INDEX('[47]FINSUS Raw Data'!$A$2:$BH$35,MATCH($A18,'[47]FINSUS Raw Data'!$A$2:$A$35,0),MATCH(BQH$1,'[47]FINSUS Raw Data'!$A$2:$BH$2,0))</f>
        <v>2.6</v>
      </c>
      <c r="BQI18" s="115">
        <f t="array" ref="BQI18">INDEX('[47]FINSUS Raw Data'!$A$2:$BH$35,MATCH($A18,'[47]FINSUS Raw Data'!$A$2:$A$35,0),MATCH(BQI$1,'[47]FINSUS Raw Data'!$A$2:$BH$2,0))</f>
        <v>12.2</v>
      </c>
      <c r="BQJ18" s="116">
        <f t="array" ref="BQJ18">INDEX('[47]FINSUS Raw Data'!$A$2:$BH$35,MATCH($A18,'[47]FINSUS Raw Data'!$A$2:$A$35,0),MATCH(BQJ$1,'[47]FINSUS Raw Data'!$A$2:$BH$2,0))</f>
        <v>12.4</v>
      </c>
      <c r="BQK18" s="116">
        <f t="array" ref="BQK18">INDEX('[47]FINSUS Raw Data'!$A$2:$BH$35,MATCH($A18,'[47]FINSUS Raw Data'!$A$2:$A$35,0),MATCH(BQK$1,'[47]FINSUS Raw Data'!$A$2:$BH$2,0))</f>
        <v>11.9</v>
      </c>
      <c r="BQL18" s="116">
        <f t="array" ref="BQL18">INDEX('[47]FINSUS Raw Data'!$A$2:$BH$35,MATCH($A18,'[47]FINSUS Raw Data'!$A$2:$A$35,0),MATCH(BQL$1,'[47]FINSUS Raw Data'!$A$2:$BH$2,0))</f>
        <v>12.9</v>
      </c>
      <c r="BQM18" s="116">
        <f t="array" ref="BQM18">INDEX('[47]FINSUS Raw Data'!$A$2:$BH$35,MATCH($A18,'[47]FINSUS Raw Data'!$A$2:$A$35,0),MATCH(BQM$1,'[47]FINSUS Raw Data'!$A$2:$BH$2,0))</f>
        <v>13.6</v>
      </c>
      <c r="BQN18" s="116">
        <f t="array" ref="BQN18">INDEX('[47]FINSUS Raw Data'!$A$2:$BH$35,MATCH($A18,'[47]FINSUS Raw Data'!$A$2:$A$35,0),MATCH(BQN$1,'[47]FINSUS Raw Data'!$A$2:$BH$2,0))</f>
        <v>13.3</v>
      </c>
      <c r="BQO18" s="117">
        <f t="array" ref="BQO18">INDEX('[47]FINSUS Raw Data'!$A$2:$BH$35,MATCH($A18,'[47]FINSUS Raw Data'!$A$2:$A$35,0),MATCH(BQO$1,'[47]FINSUS Raw Data'!$A$2:$BH$2,0))</f>
        <v>13</v>
      </c>
      <c r="BQP18" s="115">
        <f t="array" ref="BQP18">INDEX('[47]FINSUS Raw Data'!$A$2:$BH$35,MATCH($A18,'[47]FINSUS Raw Data'!$A$2:$A$35,0),MATCH(BQP$1,'[47]FINSUS Raw Data'!$A$2:$BH$2,0))</f>
        <v>31.9</v>
      </c>
      <c r="BQQ18" s="116">
        <f t="array" ref="BQQ18">INDEX('[47]FINSUS Raw Data'!$A$2:$BH$35,MATCH($A18,'[47]FINSUS Raw Data'!$A$2:$A$35,0),MATCH(BQQ$1,'[47]FINSUS Raw Data'!$A$2:$BH$2,0))</f>
        <v>34.5</v>
      </c>
      <c r="BQR18" s="116">
        <f t="array" ref="BQR18">INDEX('[47]FINSUS Raw Data'!$A$2:$BH$35,MATCH($A18,'[47]FINSUS Raw Data'!$A$2:$A$35,0),MATCH(BQR$1,'[47]FINSUS Raw Data'!$A$2:$BH$2,0))</f>
        <v>33.9</v>
      </c>
      <c r="BQS18" s="116">
        <f t="array" ref="BQS18">INDEX('[47]FINSUS Raw Data'!$A$2:$BH$35,MATCH($A18,'[47]FINSUS Raw Data'!$A$2:$A$35,0),MATCH(BQS$1,'[47]FINSUS Raw Data'!$A$2:$BH$2,0))</f>
        <v>37.5</v>
      </c>
      <c r="BQT18" s="116">
        <f t="array" ref="BQT18">INDEX('[47]FINSUS Raw Data'!$A$2:$BH$35,MATCH($A18,'[47]FINSUS Raw Data'!$A$2:$A$35,0),MATCH(BQT$1,'[47]FINSUS Raw Data'!$A$2:$BH$2,0))</f>
        <v>33.4</v>
      </c>
      <c r="BQU18" s="116">
        <f t="array" ref="BQU18">INDEX('[47]FINSUS Raw Data'!$A$2:$BH$35,MATCH($A18,'[47]FINSUS Raw Data'!$A$2:$A$35,0),MATCH(BQU$1,'[47]FINSUS Raw Data'!$A$2:$BH$2,0))</f>
        <v>34.1</v>
      </c>
      <c r="BQV18" s="117">
        <f t="array" ref="BQV18">INDEX('[47]FINSUS Raw Data'!$A$2:$BH$35,MATCH($A18,'[47]FINSUS Raw Data'!$A$2:$A$35,0),MATCH(BQV$1,'[47]FINSUS Raw Data'!$A$2:$BH$2,0))</f>
        <v>36.4</v>
      </c>
      <c r="BQW18" s="115">
        <f t="array" ref="BQW18">INDEX('[47]FINSUS Raw Data'!$A$2:$BH$35,MATCH($A18,'[47]FINSUS Raw Data'!$A$2:$A$35,0),MATCH(BQW$1,'[47]FINSUS Raw Data'!$A$2:$BH$2,0))</f>
        <v>99.048253041087577</v>
      </c>
      <c r="BQX18" s="213">
        <f t="array" ref="BQX18">INDEX('[47]FINSUS Raw Data'!$A$2:$BH$35,MATCH($A18,'[47]FINSUS Raw Data'!$A$2:$A$35,0),MATCH(BQX$1,'[47]FINSUS Raw Data'!$A$2:$BH$2,0))</f>
        <v>560937</v>
      </c>
      <c r="BQY18" s="213">
        <f t="array" ref="BQY18">INDEX('[47]FINSUS Raw Data'!$A$2:$BH$35,MATCH($A18,'[47]FINSUS Raw Data'!$A$2:$A$35,0),MATCH(BQY$1,'[47]FINSUS Raw Data'!$A$2:$BH$2,0))</f>
        <v>566327</v>
      </c>
      <c r="BQZ18" s="116">
        <f t="array" ref="BQZ18">INDEX('[47]FINSUS Raw Data'!$A$2:$BH$35,MATCH($A18,'[47]FINSUS Raw Data'!$A$2:$A$35,0),MATCH(BQZ$1,'[47]FINSUS Raw Data'!$A$2:$BH$2,0))</f>
        <v>99.271601883379617</v>
      </c>
      <c r="BRA18" s="213">
        <f t="array" ref="BRA18">INDEX('[47]FINSUS Raw Data'!$A$2:$BH$35,MATCH($A18,'[47]FINSUS Raw Data'!$A$2:$A$35,0),MATCH(BRA$1,'[47]FINSUS Raw Data'!$A$2:$BH$2,0))</f>
        <v>569682</v>
      </c>
      <c r="BRB18" s="213">
        <f t="array" ref="BRB18">INDEX('[47]FINSUS Raw Data'!$A$2:$BH$35,MATCH($A18,'[47]FINSUS Raw Data'!$A$2:$A$35,0),MATCH(BRB$1,'[47]FINSUS Raw Data'!$A$2:$BH$2,0))</f>
        <v>573862</v>
      </c>
      <c r="BRC18" s="116">
        <f t="array" ref="BRC18">INDEX('[47]FINSUS Raw Data'!$A$2:$BH$35,MATCH($A18,'[47]FINSUS Raw Data'!$A$2:$A$35,0),MATCH(BRC$1,'[47]FINSUS Raw Data'!$A$2:$BH$2,0))</f>
        <v>99.249230292716021</v>
      </c>
      <c r="BRD18" s="213">
        <f t="array" ref="BRD18">INDEX('[47]FINSUS Raw Data'!$A$2:$BH$35,MATCH($A18,'[47]FINSUS Raw Data'!$A$2:$A$35,0),MATCH(BRD$1,'[47]FINSUS Raw Data'!$A$2:$BH$2,0))</f>
        <v>589597</v>
      </c>
      <c r="BRE18" s="213">
        <f t="array" ref="BRE18">INDEX('[47]FINSUS Raw Data'!$A$2:$BH$35,MATCH($A18,'[47]FINSUS Raw Data'!$A$2:$A$35,0),MATCH(BRE$1,'[47]FINSUS Raw Data'!$A$2:$BH$2,0))</f>
        <v>594057</v>
      </c>
      <c r="BRF18" s="116">
        <f t="array" ref="BRF18">INDEX('[47]FINSUS Raw Data'!$A$2:$BH$35,MATCH($A18,'[47]FINSUS Raw Data'!$A$2:$A$35,0),MATCH(BRF$1,'[47]FINSUS Raw Data'!$A$2:$BH$2,0))</f>
        <v>99.834098010064238</v>
      </c>
      <c r="BRG18" s="213">
        <f t="array" ref="BRG18">INDEX('[47]FINSUS Raw Data'!$A$2:$BH$35,MATCH($A18,'[47]FINSUS Raw Data'!$A$2:$A$35,0),MATCH(BRG$1,'[47]FINSUS Raw Data'!$A$2:$BH$2,0))</f>
        <v>562049</v>
      </c>
      <c r="BRH18" s="213">
        <f t="array" ref="BRH18">INDEX('[47]FINSUS Raw Data'!$A$2:$BH$35,MATCH($A18,'[47]FINSUS Raw Data'!$A$2:$A$35,0),MATCH(BRH$1,'[47]FINSUS Raw Data'!$A$2:$BH$2,0))</f>
        <v>562983</v>
      </c>
      <c r="BRI18" s="116">
        <f t="array" ref="BRI18">INDEX('[47]FINSUS Raw Data'!$A$2:$BH$35,MATCH($A18,'[47]FINSUS Raw Data'!$A$2:$A$35,0),MATCH(BRI$1,'[47]FINSUS Raw Data'!$A$2:$BH$2,0))</f>
        <v>100.27791284900735</v>
      </c>
      <c r="BRJ18" s="213">
        <f t="array" ref="BRJ18">INDEX('[47]FINSUS Raw Data'!$A$2:$BH$35,MATCH($A18,'[47]FINSUS Raw Data'!$A$2:$A$35,0),MATCH(BRJ$1,'[47]FINSUS Raw Data'!$A$2:$BH$2,0))</f>
        <v>550619</v>
      </c>
      <c r="BRK18" s="213">
        <f t="array" ref="BRK18">INDEX('[47]FINSUS Raw Data'!$A$2:$BH$35,MATCH($A18,'[47]FINSUS Raw Data'!$A$2:$A$35,0),MATCH(BRK$1,'[47]FINSUS Raw Data'!$A$2:$BH$2,0))</f>
        <v>549093</v>
      </c>
      <c r="BRL18" s="116">
        <f t="array" ref="BRL18">INDEX('[47]FINSUS Raw Data'!$A$2:$BH$35,MATCH($A18,'[47]FINSUS Raw Data'!$A$2:$A$35,0),MATCH(BRL$1,'[47]FINSUS Raw Data'!$A$2:$BH$2,0))</f>
        <v>100.42269707308313</v>
      </c>
      <c r="BRM18" s="213">
        <f t="array" ref="BRM18">INDEX('[47]FINSUS Raw Data'!$A$2:$BH$35,MATCH($A18,'[47]FINSUS Raw Data'!$A$2:$A$35,0),MATCH(BRM$1,'[47]FINSUS Raw Data'!$A$2:$BH$2,0))</f>
        <v>559254</v>
      </c>
      <c r="BRN18" s="213">
        <f t="array" ref="BRN18">INDEX('[47]FINSUS Raw Data'!$A$2:$BH$35,MATCH($A18,'[47]FINSUS Raw Data'!$A$2:$A$35,0),MATCH(BRN$1,'[47]FINSUS Raw Data'!$A$2:$BH$2,0))</f>
        <v>556900</v>
      </c>
      <c r="BRO18" s="116">
        <f t="array" ref="BRO18">INDEX('[47]FINSUS Raw Data'!$A$2:$BH$35,MATCH($A18,'[47]FINSUS Raw Data'!$A$2:$A$35,0),MATCH(BRO$1,'[47]FINSUS Raw Data'!$A$2:$BH$2,0))</f>
        <v>98.936878480771867</v>
      </c>
      <c r="BRP18" s="213">
        <f t="array" ref="BRP18">INDEX('[47]FINSUS Raw Data'!$A$2:$BH$35,MATCH($A18,'[47]FINSUS Raw Data'!$A$2:$A$35,0),MATCH(BRP$1,'[47]FINSUS Raw Data'!$A$2:$BH$2,0))</f>
        <v>561726</v>
      </c>
      <c r="BRQ18" s="334">
        <f t="array" ref="BRQ18">INDEX('[47]FINSUS Raw Data'!$A$2:$BH$35,MATCH($A18,'[47]FINSUS Raw Data'!$A$2:$A$35,0),MATCH(BRQ$1,'[47]FINSUS Raw Data'!$A$2:$BH$2,0))</f>
        <v>567762</v>
      </c>
      <c r="BRR18" s="248">
        <f t="array" ref="BRR18">INDEX([48]CLIM1!$A$3:$N$37,MATCH($A18,[48]CLIM1!$N$3:$N$37,0),MATCH(BRR$1,[48]CLIM1!$A$3:$N$3,0))</f>
        <v>3.2851262490819688</v>
      </c>
      <c r="BRS18" s="248">
        <f t="array" ref="BRS18">INDEX([48]CLIM1!$A$3:$N$37,MATCH($A18,[48]CLIM1!$N$3:$N$37,0),MATCH(BRS$1,[48]CLIM1!$A$3:$N$3,0))</f>
        <v>2.4342510674318079</v>
      </c>
      <c r="BRT18" s="248">
        <f t="array" ref="BRT18">INDEX([48]CLIM1!$A$3:$N$37,MATCH($A18,[48]CLIM1!$N$3:$N$37,0),MATCH(BRT$1,[48]CLIM1!$A$3:$N$3,0))</f>
        <v>3.002815747105652</v>
      </c>
      <c r="BRU18" s="248">
        <f t="array" ref="BRU18">INDEX([48]CLIM1!$A$3:$N$37,MATCH($A18,[48]CLIM1!$N$3:$N$37,0),MATCH(BRU$1,[48]CLIM1!$A$3:$N$3,0))</f>
        <v>2.8433029777089214</v>
      </c>
      <c r="BRV18" s="248">
        <f t="array" ref="BRV18">INDEX([48]CLIM1!$A$3:$N$37,MATCH($A18,[48]CLIM1!$N$3:$N$37,0),MATCH(BRV$1,[48]CLIM1!$A$3:$N$3,0))</f>
        <v>2.6449764471632102</v>
      </c>
      <c r="BRW18" s="248">
        <f t="array" ref="BRW18">INDEX([48]CLIM1!$A$3:$N$37,MATCH($A18,[48]CLIM1!$N$3:$N$37,0),MATCH(BRW$1,[48]CLIM1!$A$3:$N$3,0))</f>
        <v>1.8328004889897687</v>
      </c>
      <c r="BRX18" s="248">
        <f t="array" ref="BRX18">INDEX([48]CLIM1!$A$3:$N$37,MATCH($A18,[48]CLIM1!$N$3:$N$37,0),MATCH(BRX$1,[48]CLIM1!$A$3:$N$3,0))</f>
        <v>1.3648095116078836</v>
      </c>
      <c r="BRY18" s="248">
        <f t="array" ref="BRY18">INDEX([48]CLIM1!$A$3:$N$37,MATCH($A18,[48]CLIM1!$N$3:$N$37,0),MATCH(BRY$1,[48]CLIM1!$A$3:$N$3,0))</f>
        <v>0.91959534150148303</v>
      </c>
      <c r="BRZ18" s="248">
        <f t="array" ref="BRZ18">INDEX([48]CLIM1!$A$3:$N$37,MATCH($A18,[48]CLIM1!$N$3:$N$37,0),MATCH(BRZ$1,[48]CLIM1!$A$3:$N$3,0))</f>
        <v>0.80729861557796068</v>
      </c>
      <c r="BSA18" s="327" t="str">
        <f>INDEX('[11]1920 Collected Indicators'!$A$3:$CV$36,MATCH($A18,'[11]1920 Collected Indicators'!$A$3:$A$36,0),MATCH(BSA$1,'[11]1920 Collected Indicators'!$A$3:$CV$3,0))</f>
        <v>dna</v>
      </c>
      <c r="BSB18" s="248">
        <f t="array" ref="BSB18">INDEX([48]CLIM2!$A$2:$N$36,MATCH($A18,[48]CLIM2!$N$2:$N$36,0),MATCH(BSB$1,[48]CLIM2!$A$2:$N$2,0))</f>
        <v>9.906587120503394</v>
      </c>
      <c r="BSC18" s="248">
        <f t="array" ref="BSC18">INDEX([48]CLIM2!$A$2:$N$36,MATCH($A18,[48]CLIM2!$N$2:$N$36,0),MATCH(BSC$1,[48]CLIM2!$A$2:$N$2,0))</f>
        <v>8.9863351320145632</v>
      </c>
      <c r="BSD18" s="248">
        <f t="array" ref="BSD18">INDEX([48]CLIM2!$A$2:$N$36,MATCH($A18,[48]CLIM2!$N$2:$N$36,0),MATCH(BSD$1,[48]CLIM2!$A$2:$N$2,0))</f>
        <v>8.9546017655806907</v>
      </c>
      <c r="BSE18" s="248">
        <f t="array" ref="BSE18">INDEX([48]CLIM2!$A$2:$N$36,MATCH($A18,[48]CLIM2!$N$2:$N$36,0),MATCH(BSE$1,[48]CLIM2!$A$2:$N$2,0))</f>
        <v>8.7077733886515087</v>
      </c>
      <c r="BSF18" s="248">
        <f t="array" ref="BSF18">INDEX([48]CLIM2!$A$2:$N$36,MATCH($A18,[48]CLIM2!$N$2:$N$36,0),MATCH(BSF$1,[48]CLIM2!$A$2:$N$2,0))</f>
        <v>8.0821936464527155</v>
      </c>
      <c r="BSG18" s="248">
        <f t="array" ref="BSG18">INDEX([48]CLIM2!$A$2:$N$36,MATCH($A18,[48]CLIM2!$N$2:$N$36,0),MATCH(BSG$1,[48]CLIM2!$A$2:$N$2,0))</f>
        <v>7.7286121568891994</v>
      </c>
      <c r="BSH18" s="248">
        <f t="array" ref="BSH18">INDEX([48]CLIM2!$A$2:$N$36,MATCH($A18,[48]CLIM2!$N$2:$N$36,0),MATCH(BSH$1,[48]CLIM2!$A$2:$N$2,0))</f>
        <v>7.235612320800997</v>
      </c>
      <c r="BSI18" s="248">
        <f t="array" ref="BSI18">INDEX([48]CLIM2!$A$2:$N$36,MATCH($A18,[48]CLIM2!$N$2:$N$36,0),MATCH(BSI$1,[48]CLIM2!$A$2:$N$2,0))</f>
        <v>7.0198753340582041</v>
      </c>
      <c r="BSJ18" s="248">
        <f t="array" ref="BSJ18">INDEX([48]CLIM2!$A$2:$N$36,MATCH($A18,[48]CLIM2!$N$2:$N$36,0),MATCH(BSJ$1,[48]CLIM2!$A$2:$N$2,0))</f>
        <v>6.8454638473699578</v>
      </c>
      <c r="BSK18" s="327" t="str">
        <f>INDEX('[11]1920 Collected Indicators'!$A$3:$CV$36,MATCH($A18,'[11]1920 Collected Indicators'!$A$3:$A$36,0),MATCH(BSK$1,'[11]1920 Collected Indicators'!$A$3:$CV$3,0))</f>
        <v>dna</v>
      </c>
      <c r="BSL18" s="181"/>
      <c r="BSM18" s="115">
        <v>85.2</v>
      </c>
      <c r="BSN18" s="116">
        <v>88</v>
      </c>
      <c r="BSO18" s="116">
        <v>79</v>
      </c>
      <c r="BSP18" s="116">
        <v>83</v>
      </c>
      <c r="BSQ18" s="116">
        <v>76</v>
      </c>
      <c r="BSR18" s="116">
        <f>INDEX('[16]Raw Data'!$A$1:$BT$34,MATCH($A18,'[16]Raw Data'!$A$1:$A$34,0),MATCH(BSR$1,'[16]Raw Data'!$A$1:$BT$1,0))</f>
        <v>81</v>
      </c>
      <c r="BSS18" s="116">
        <f>INDEX('[14]1718 Collected Indicators'!$A$3:$CH$36,MATCH($A18,'[14]1718 Collected Indicators'!$A$3:$A$36,0),MATCH(BSS$1,'[14]1718 Collected Indicators'!$A$3:$CH$3,0))</f>
        <v>78</v>
      </c>
      <c r="BST18" s="136">
        <f>INDEX('[15]1819 Collected Indicators'!$A$3:$CV$36,MATCH($A18,'[15]1819 Collected Indicators'!$A$3:$A$36,0),MATCH(BST$1,'[15]1819 Collected Indicators'!$A$3:$CV$3,0))</f>
        <v>68.099999999999994</v>
      </c>
      <c r="BSU18" s="120">
        <f>INDEX('[11]1920 Collected Indicators'!$A$3:$CV$36,MATCH($A18,'[11]1920 Collected Indicators'!$A$3:$A$36,0),MATCH(BSU$1,'[11]1920 Collected Indicators'!$A$3:$CV$3,0))</f>
        <v>73</v>
      </c>
      <c r="BSV18" s="115">
        <f>INDEX('[16]Raw Data'!$A$1:$BT$34,MATCH($A18,'[16]Raw Data'!$A$1:$A$34,0),MATCH(BSV$1,'[16]Raw Data'!$A$1:$BT$1,0))</f>
        <v>81</v>
      </c>
      <c r="BSW18" s="116">
        <f>INDEX('[16]Raw Data'!$A$1:$BT$34,MATCH($A18,'[16]Raw Data'!$A$1:$A$34,0),MATCH(BSW$1,'[16]Raw Data'!$A$1:$BT$1,0))</f>
        <v>78</v>
      </c>
      <c r="BSX18" s="116">
        <f>INDEX('[16]Raw Data'!$A$1:$BT$34,MATCH($A18,'[16]Raw Data'!$A$1:$A$34,0),MATCH(BSX$1,'[16]Raw Data'!$A$1:$BT$1,0))</f>
        <v>72</v>
      </c>
      <c r="BSY18" s="116">
        <f>INDEX('[16]Raw Data'!$A$1:$BT$34,MATCH($A18,'[16]Raw Data'!$A$1:$A$34,0),MATCH(BSY$1,'[16]Raw Data'!$A$1:$BT$1,0))</f>
        <v>75</v>
      </c>
      <c r="BSZ18" s="116">
        <f>INDEX('[16]Raw Data'!$A$1:$BT$34,MATCH($A18,'[16]Raw Data'!$A$1:$A$34,0),MATCH(BSZ$1,'[16]Raw Data'!$A$1:$BT$1,0))</f>
        <v>73</v>
      </c>
      <c r="BTA18" s="116">
        <f>INDEX('[16]Raw Data'!$A$1:$BT$34,MATCH($A18,'[16]Raw Data'!$A$1:$A$34,0),MATCH(BTA$1,'[16]Raw Data'!$A$1:$BT$1,0))</f>
        <v>76</v>
      </c>
      <c r="BTB18" s="116">
        <f>INDEX('[14]1718 Collected Indicators'!$A$3:$CH$36,MATCH($A18,'[14]1718 Collected Indicators'!$A$3:$A$36,0),MATCH(BTB$1,'[14]1718 Collected Indicators'!$A$3:$CH$3,0))</f>
        <v>73</v>
      </c>
      <c r="BTC18" s="136">
        <f>INDEX('[15]1819 Collected Indicators'!$A$3:$CV$36,MATCH($A18,'[15]1819 Collected Indicators'!$A$3:$A$36,0),MATCH(BTC$1,'[15]1819 Collected Indicators'!$A$3:$CV$3,0))</f>
        <v>62.1</v>
      </c>
      <c r="BTD18" s="120">
        <f>INDEX('[11]1920 Collected Indicators'!$A$3:$CV$36,MATCH($A18,'[11]1920 Collected Indicators'!$A$3:$A$36,0),MATCH(BTD$1,'[11]1920 Collected Indicators'!$A$3:$CV$3,0))</f>
        <v>61</v>
      </c>
      <c r="BTE18" s="115">
        <f>INDEX('[16]Raw Data'!$A$1:$BT$34,MATCH($A18,'[16]Raw Data'!$A$1:$A$34,0),MATCH(BTE$1,'[16]Raw Data'!$A$1:$BT$1,0))</f>
        <v>81.8</v>
      </c>
      <c r="BTF18" s="116">
        <f>INDEX('[16]Raw Data'!$A$1:$BT$34,MATCH($A18,'[16]Raw Data'!$A$1:$A$34,0),MATCH(BTF$1,'[16]Raw Data'!$A$1:$BT$1,0))</f>
        <v>86</v>
      </c>
      <c r="BTG18" s="116">
        <f>INDEX('[16]Raw Data'!$A$1:$BT$34,MATCH($A18,'[16]Raw Data'!$A$1:$A$34,0),MATCH(BTG$1,'[16]Raw Data'!$A$1:$BT$1,0))</f>
        <v>86</v>
      </c>
      <c r="BTH18" s="116">
        <f>INDEX('[16]Raw Data'!$A$1:$BT$34,MATCH($A18,'[16]Raw Data'!$A$1:$A$34,0),MATCH(BTH$1,'[16]Raw Data'!$A$1:$BT$1,0))</f>
        <v>91</v>
      </c>
      <c r="BTI18" s="116">
        <f>INDEX('[16]Raw Data'!$A$1:$BT$34,MATCH($A18,'[16]Raw Data'!$A$1:$A$34,0),MATCH(BTI$1,'[16]Raw Data'!$A$1:$BT$1,0))</f>
        <v>88</v>
      </c>
      <c r="BTJ18" s="116">
        <f>INDEX('[16]Raw Data'!$A$1:$BT$34,MATCH($A18,'[16]Raw Data'!$A$1:$A$34,0),MATCH(BTJ$1,'[16]Raw Data'!$A$1:$BT$1,0))</f>
        <v>85</v>
      </c>
      <c r="BTK18" s="116">
        <f>INDEX('[14]1718 Collected Indicators'!$A$3:$CH$36,MATCH($A18,'[14]1718 Collected Indicators'!$A$3:$A$36,0),MATCH(BTK$1,'[14]1718 Collected Indicators'!$A$3:$CH$3,0))</f>
        <v>80</v>
      </c>
      <c r="BTL18" s="136">
        <f>INDEX('[15]1819 Collected Indicators'!$A$3:$CV$36,MATCH($A18,'[15]1819 Collected Indicators'!$A$3:$A$36,0),MATCH(BTL$1,'[15]1819 Collected Indicators'!$A$3:$CV$3,0))</f>
        <v>71.599999999999994</v>
      </c>
      <c r="BTM18" s="120">
        <f>INDEX('[11]1920 Collected Indicators'!$A$3:$CV$36,MATCH($A18,'[11]1920 Collected Indicators'!$A$3:$A$36,0),MATCH(BTM$1,'[11]1920 Collected Indicators'!$A$3:$CV$3,0))</f>
        <v>65</v>
      </c>
      <c r="BTN18" s="115">
        <f>INDEX('[16]Raw Data'!$A$1:$BT$34,MATCH($A18,'[16]Raw Data'!$A$1:$A$34,0),MATCH(BTN$1,'[16]Raw Data'!$A$1:$BT$1,0))</f>
        <v>62.745098039215684</v>
      </c>
      <c r="BTO18" s="116">
        <f>INDEX('[16]Raw Data'!$A$1:$BT$34,MATCH($A18,'[16]Raw Data'!$A$1:$A$34,0),MATCH(BTO$1,'[16]Raw Data'!$A$1:$BT$1,0))</f>
        <v>68</v>
      </c>
      <c r="BTP18" s="116">
        <f>INDEX('[16]Raw Data'!$A$1:$BT$34,MATCH($A18,'[16]Raw Data'!$A$1:$A$34,0),MATCH(BTP$1,'[16]Raw Data'!$A$1:$BT$1,0))</f>
        <v>69</v>
      </c>
      <c r="BTQ18" s="116">
        <f>INDEX('[16]Raw Data'!$A$1:$BT$34,MATCH($A18,'[16]Raw Data'!$A$1:$A$34,0),MATCH(BTQ$1,'[16]Raw Data'!$A$1:$BT$1,0))</f>
        <v>65</v>
      </c>
      <c r="BTR18" s="116">
        <f>INDEX('[16]Raw Data'!$A$1:$BT$34,MATCH($A18,'[16]Raw Data'!$A$1:$A$34,0),MATCH(BTR$1,'[16]Raw Data'!$A$1:$BT$1,0))</f>
        <v>56</v>
      </c>
      <c r="BTS18" s="116">
        <f>INDEX('[16]Raw Data'!$A$1:$BT$34,MATCH($A18,'[16]Raw Data'!$A$1:$A$34,0),MATCH(BTS$1,'[16]Raw Data'!$A$1:$BT$1,0))</f>
        <v>59</v>
      </c>
      <c r="BTT18" s="116">
        <f>INDEX('[14]1718 Collected Indicators'!$A$3:$CH$36,MATCH($A18,'[14]1718 Collected Indicators'!$A$3:$A$36,0),MATCH(BTT$1,'[14]1718 Collected Indicators'!$A$3:$CH$3,0))</f>
        <v>61</v>
      </c>
      <c r="BTU18" s="136">
        <f>INDEX('[15]1819 Collected Indicators'!$A$3:$CV$36,MATCH($A18,'[15]1819 Collected Indicators'!$A$3:$A$36,0),MATCH(BTU$1,'[15]1819 Collected Indicators'!$A$3:$CV$3,0))</f>
        <v>52.3</v>
      </c>
      <c r="BTV18" s="120">
        <f>INDEX('[11]1920 Collected Indicators'!$A$3:$CV$36,MATCH($A18,'[11]1920 Collected Indicators'!$A$3:$A$36,0),MATCH(BTV$1,'[11]1920 Collected Indicators'!$A$3:$CV$3,0))</f>
        <v>46</v>
      </c>
      <c r="BTW18" s="115">
        <f>INDEX('[16]Raw Data'!$A$1:$BT$34,MATCH($A18,'[16]Raw Data'!$A$1:$A$34,0),MATCH(BTW$1,'[16]Raw Data'!$A$1:$BT$1,0))</f>
        <v>75.8</v>
      </c>
      <c r="BTX18" s="116">
        <f>INDEX('[16]Raw Data'!$A$1:$BT$34,MATCH($A18,'[16]Raw Data'!$A$1:$A$34,0),MATCH(BTX$1,'[16]Raw Data'!$A$1:$BT$1,0))</f>
        <v>80</v>
      </c>
      <c r="BTY18" s="116">
        <f>INDEX('[16]Raw Data'!$A$1:$BT$34,MATCH($A18,'[16]Raw Data'!$A$1:$A$34,0),MATCH(BTY$1,'[16]Raw Data'!$A$1:$BT$1,0))</f>
        <v>87</v>
      </c>
      <c r="BTZ18" s="116">
        <f>INDEX('[16]Raw Data'!$A$1:$BT$34,MATCH($A18,'[16]Raw Data'!$A$1:$A$34,0),MATCH(BTZ$1,'[16]Raw Data'!$A$1:$BT$1,0))</f>
        <v>77</v>
      </c>
      <c r="BUA18" s="116">
        <f>INDEX('[16]Raw Data'!$A$1:$BT$34,MATCH($A18,'[16]Raw Data'!$A$1:$A$34,0),MATCH(BUA$1,'[16]Raw Data'!$A$1:$BT$1,0))</f>
        <v>71</v>
      </c>
      <c r="BUB18" s="116">
        <f>INDEX('[16]Raw Data'!$A$1:$BT$34,MATCH($A18,'[16]Raw Data'!$A$1:$A$34,0),MATCH(BUB$1,'[16]Raw Data'!$A$1:$BT$1,0))</f>
        <v>70</v>
      </c>
      <c r="BUC18" s="116">
        <f>INDEX('[14]1718 Collected Indicators'!$A$3:$CH$36,MATCH($A18,'[14]1718 Collected Indicators'!$A$3:$A$36,0),MATCH(BUC$1,'[14]1718 Collected Indicators'!$A$3:$CH$3,0))</f>
        <v>72</v>
      </c>
      <c r="BUD18" s="136">
        <f>INDEX('[15]1819 Collected Indicators'!$A$3:$CV$36,MATCH($A18,'[15]1819 Collected Indicators'!$A$3:$A$36,0),MATCH(BUD$1,'[15]1819 Collected Indicators'!$A$3:$CV$3,0))</f>
        <v>67.7</v>
      </c>
      <c r="BUE18" s="120">
        <f>INDEX('[11]1920 Collected Indicators'!$A$3:$CV$36,MATCH($A18,'[11]1920 Collected Indicators'!$A$3:$A$36,0),MATCH(BUE$1,'[11]1920 Collected Indicators'!$A$3:$CV$3,0))</f>
        <v>66</v>
      </c>
      <c r="BUF18" s="115">
        <f>INDEX('[16]Raw Data'!$A$1:$BT$34,MATCH($A18,'[16]Raw Data'!$A$1:$A$34,0),MATCH(BUF$1,'[16]Raw Data'!$A$1:$BT$1,0))</f>
        <v>89.8</v>
      </c>
      <c r="BUG18" s="116">
        <f>INDEX('[16]Raw Data'!$A$1:$BT$34,MATCH($A18,'[16]Raw Data'!$A$1:$A$34,0),MATCH(BUG$1,'[16]Raw Data'!$A$1:$BT$1,0))</f>
        <v>86</v>
      </c>
      <c r="BUH18" s="116">
        <f>INDEX('[16]Raw Data'!$A$1:$BT$34,MATCH($A18,'[16]Raw Data'!$A$1:$A$34,0),MATCH(BUH$1,'[16]Raw Data'!$A$1:$BT$1,0))</f>
        <v>83</v>
      </c>
      <c r="BUI18" s="116">
        <f>INDEX('[16]Raw Data'!$A$1:$BT$34,MATCH($A18,'[16]Raw Data'!$A$1:$A$34,0),MATCH(BUI$1,'[16]Raw Data'!$A$1:$BT$1,0))</f>
        <v>90</v>
      </c>
      <c r="BUJ18" s="116">
        <f>INDEX('[16]Raw Data'!$A$1:$BT$34,MATCH($A18,'[16]Raw Data'!$A$1:$A$34,0),MATCH(BUJ$1,'[16]Raw Data'!$A$1:$BT$1,0))</f>
        <v>90</v>
      </c>
      <c r="BUK18" s="116">
        <f>INDEX('[16]Raw Data'!$A$1:$BT$34,MATCH($A18,'[16]Raw Data'!$A$1:$A$34,0),MATCH(BUK$1,'[16]Raw Data'!$A$1:$BT$1,0))</f>
        <v>86</v>
      </c>
      <c r="BUL18" s="116">
        <f>INDEX('[14]1718 Collected Indicators'!$A$3:$CH$36,MATCH($A18,'[14]1718 Collected Indicators'!$A$3:$A$36,0),MATCH(BUL$1,'[14]1718 Collected Indicators'!$A$3:$CH$3,0))</f>
        <v>89</v>
      </c>
      <c r="BUM18" s="136">
        <f>INDEX('[15]1819 Collected Indicators'!$A$3:$CV$36,MATCH($A18,'[15]1819 Collected Indicators'!$A$3:$A$36,0),MATCH(BUM$1,'[15]1819 Collected Indicators'!$A$3:$CV$3,0))</f>
        <v>85.3</v>
      </c>
      <c r="BUN18" s="120">
        <f>INDEX('[11]1920 Collected Indicators'!$A$3:$CV$36,MATCH($A18,'[11]1920 Collected Indicators'!$A$3:$A$36,0),MATCH(BUN$1,'[11]1920 Collected Indicators'!$A$3:$CV$3,0))</f>
        <v>89</v>
      </c>
      <c r="BUO18" s="115">
        <f>INDEX('[16]Raw Data'!$A$1:$BT$34,MATCH($A18,'[16]Raw Data'!$A$1:$A$34,0),MATCH(BUO$1,'[16]Raw Data'!$A$1:$BT$1,0))</f>
        <v>70.5</v>
      </c>
      <c r="BUP18" s="116">
        <f>INDEX('[16]Raw Data'!$A$1:$BT$34,MATCH($A18,'[16]Raw Data'!$A$1:$A$34,0),MATCH(BUP$1,'[16]Raw Data'!$A$1:$BT$1,0))</f>
        <v>74</v>
      </c>
      <c r="BUQ18" s="116">
        <f>INDEX('[16]Raw Data'!$A$1:$BT$34,MATCH($A18,'[16]Raw Data'!$A$1:$A$34,0),MATCH(BUQ$1,'[16]Raw Data'!$A$1:$BT$1,0))</f>
        <v>67</v>
      </c>
      <c r="BUR18" s="116">
        <f>INDEX('[16]Raw Data'!$A$1:$BT$34,MATCH($A18,'[16]Raw Data'!$A$1:$A$34,0),MATCH(BUR$1,'[16]Raw Data'!$A$1:$BT$1,0))</f>
        <v>74</v>
      </c>
      <c r="BUS18" s="116">
        <f>INDEX('[16]Raw Data'!$A$1:$BT$34,MATCH($A18,'[16]Raw Data'!$A$1:$A$34,0),MATCH(BUS$1,'[16]Raw Data'!$A$1:$BT$1,0))</f>
        <v>78</v>
      </c>
      <c r="BUT18" s="116">
        <f>INDEX('[16]Raw Data'!$A$1:$BT$34,MATCH($A18,'[16]Raw Data'!$A$1:$A$34,0),MATCH(BUT$1,'[16]Raw Data'!$A$1:$BT$1,0))</f>
        <v>71</v>
      </c>
      <c r="BUU18" s="116">
        <f>INDEX('[14]1718 Collected Indicators'!$A$3:$CH$36,MATCH($A18,'[14]1718 Collected Indicators'!$A$3:$A$36,0),MATCH(BUU$1,'[14]1718 Collected Indicators'!$A$3:$CH$3,0))</f>
        <v>73</v>
      </c>
      <c r="BUV18" s="116">
        <f>INDEX('[15]1819 Collected Indicators'!$A$3:$CV$36,MATCH($A18,'[15]1819 Collected Indicators'!$A$3:$A$36,0),MATCH(BUV$1,'[15]1819 Collected Indicators'!$A$3:$CV$3,0))</f>
        <v>65.599999999999994</v>
      </c>
      <c r="BUW18" s="126">
        <f>INDEX('[11]1920 Collected Indicators'!$A$3:$CV$36,MATCH($A18,'[11]1920 Collected Indicators'!$A$3:$A$36,0),MATCH(BUW$1,'[11]1920 Collected Indicators'!$A$3:$CV$3,0))</f>
        <v>60</v>
      </c>
    </row>
    <row r="19" spans="1:1921" ht="15.75" thickBot="1">
      <c r="A19" s="118" t="s">
        <v>1872</v>
      </c>
      <c r="B19" s="119">
        <f t="shared" si="152"/>
        <v>4738.0780346820811</v>
      </c>
      <c r="C19" s="87">
        <v>26230</v>
      </c>
      <c r="D19" s="87">
        <v>5536</v>
      </c>
      <c r="E19" s="88">
        <f t="shared" si="11"/>
        <v>4284.045271997079</v>
      </c>
      <c r="F19" s="87">
        <v>23468</v>
      </c>
      <c r="G19" s="87">
        <v>5478</v>
      </c>
      <c r="H19" s="88">
        <f t="shared" si="12"/>
        <v>4279.4848206071756</v>
      </c>
      <c r="I19" s="87">
        <v>23259</v>
      </c>
      <c r="J19" s="87">
        <v>5435</v>
      </c>
      <c r="K19" s="88">
        <f t="shared" si="13"/>
        <v>4278.4442021083241</v>
      </c>
      <c r="L19" s="87">
        <v>23540</v>
      </c>
      <c r="M19" s="87">
        <v>5502</v>
      </c>
      <c r="N19" s="88">
        <f t="shared" si="14"/>
        <v>4453.4671532846723</v>
      </c>
      <c r="O19" s="87">
        <v>24405</v>
      </c>
      <c r="P19" s="87">
        <v>5480</v>
      </c>
      <c r="Q19" s="88">
        <f t="shared" si="15"/>
        <v>4598.721461187215</v>
      </c>
      <c r="R19" s="87">
        <v>25178</v>
      </c>
      <c r="S19" s="87">
        <v>5475</v>
      </c>
      <c r="T19" s="88">
        <f t="shared" si="16"/>
        <v>5043.0639545537842</v>
      </c>
      <c r="U19" s="87">
        <f>INDEX('[2]All Previous Years'!$A$1:$EX$34,MATCH($A19,'[2]All Previous Years'!$A$1:$A$34,0),MATCH(U$1,'[2]All Previous Years'!$A$1:$EX$1,0))</f>
        <v>27520</v>
      </c>
      <c r="V19" s="87">
        <f>INDEX('[3]Raw data 16-17'!$B$2:$MA$34,MATCH($A19,'[3]Raw data 16-17'!$A$2:$A$34,0),MATCH(V$1,'[3]Raw data 16-17'!$B$1:$MA$1,0))</f>
        <v>5457</v>
      </c>
      <c r="W19" s="88">
        <f t="shared" si="17"/>
        <v>5005.1736881005172</v>
      </c>
      <c r="X19" s="32">
        <f>INDEX([4]Sheet1!$A$1:$CJ$34, MATCH($A19, [4]Sheet1!$A$1:$A$34, 0), MATCH(X$1, [4]Sheet1!$A$1:$CJ$1, 0))</f>
        <v>27088</v>
      </c>
      <c r="Y19" s="32">
        <f>INDEX('[5]Finance Indicators'!$A$2:$BO$35,MATCH($A19,'[5]Finance Indicators'!$A$2:$A$35,0),MATCH(Y$1,'[5]Finance Indicators'!$A$2:$BO$2,0))</f>
        <v>5412</v>
      </c>
      <c r="Z19" s="132">
        <f>INDEX('[6]Finance Indicators'!$B$3:$BO$35,MATCH($A19,'[6]Finance Indicators'!$A$3:$A$35,0),MATCH(Z$1,'[6]Finance Indicators'!$B$2:$BO$2,0))</f>
        <v>5333.333333333333</v>
      </c>
      <c r="AA19" s="132">
        <f>INDEX('[6]Finance Indicators'!$B$3:$BO$35,MATCH($A19,'[6]Finance Indicators'!$A$3:$A$35,0),MATCH(AA$1,'[6]Finance Indicators'!$B$2:$BO$2,0))</f>
        <v>28496</v>
      </c>
      <c r="AB19" s="132">
        <f>INDEX('[6]Finance Indicators'!$B$3:$BO$35,MATCH($A19,'[6]Finance Indicators'!$A$3:$A$35,0),MATCH(AB$1,'[6]Finance Indicators'!$B$2:$BO$2,0))</f>
        <v>5343</v>
      </c>
      <c r="AC19" s="132">
        <f t="array" ref="AC19">INDEX('[7]Finance Indicators'!$A$2:$BO$35,MATCH($A19,'[7]Finance Indicators'!$A$2:$A$35,0),MATCH(AC$1,'[7]Finance Indicators'!$A$2:$BO$2,0))</f>
        <v>5428.5714285714284</v>
      </c>
      <c r="AD19" s="132">
        <f t="array" ref="AD19">INDEX('[7]Finance Indicators'!$A$2:$BO$35,MATCH($A19,'[7]Finance Indicators'!$A$2:$A$35,0),MATCH(AD$1,'[7]Finance Indicators'!$A$2:$BO$2,0))</f>
        <v>29032</v>
      </c>
      <c r="AE19" s="238">
        <f t="array" ref="AE19">INDEX('[7]Finance Indicators'!$A$2:$BO$35,MATCH($A19,'[7]Finance Indicators'!$A$2:$A$35,0),MATCH(AE$1,'[7]Finance Indicators'!$A$2:$BO$2,0))</f>
        <v>5348</v>
      </c>
      <c r="AF19" s="119">
        <f>(B19*100)/Deflators!$B$2</f>
        <v>5581.5672715409919</v>
      </c>
      <c r="AG19" s="88">
        <f>(E19*100)/Deflators!$B$3</f>
        <v>4971.3333505429846</v>
      </c>
      <c r="AH19" s="88">
        <f>(H19*100)/Deflators!$B$4</f>
        <v>4866.539079695106</v>
      </c>
      <c r="AI19" s="88">
        <f>(K19*100)/Deflators!$B$5</f>
        <v>4779.1577548761361</v>
      </c>
      <c r="AJ19" s="88">
        <f>(N19*100)/Deflators!$B$6</f>
        <v>4907.0016916358027</v>
      </c>
      <c r="AK19" s="88">
        <f>(Q19*100)/Deflators!$B$7</f>
        <v>5026.0376994098951</v>
      </c>
      <c r="AL19" s="122">
        <f>(T19*100)/Deflators!$B$8</f>
        <v>5378.5568144093832</v>
      </c>
      <c r="AM19" s="122">
        <f>(W19*100)/Deflators!$B$9</f>
        <v>5245.779220728039</v>
      </c>
      <c r="AN19" s="122">
        <f>(Z19*100)/Deflators!$B$10</f>
        <v>5463.634178958775</v>
      </c>
      <c r="AO19" s="241">
        <f>(AC19*100)/Deflators!$B$11</f>
        <v>5428.5714285714284</v>
      </c>
      <c r="AP19" s="119">
        <f t="shared" si="18"/>
        <v>6445.3059513830676</v>
      </c>
      <c r="AQ19" s="87">
        <v>30757</v>
      </c>
      <c r="AR19" s="87">
        <v>4772</v>
      </c>
      <c r="AS19" s="88">
        <f t="shared" si="19"/>
        <v>6386.7462177711486</v>
      </c>
      <c r="AT19" s="87">
        <v>29973</v>
      </c>
      <c r="AU19" s="87">
        <v>4693</v>
      </c>
      <c r="AV19" s="88">
        <f t="shared" si="20"/>
        <v>6252.1209484446381</v>
      </c>
      <c r="AW19" s="87">
        <v>28741</v>
      </c>
      <c r="AX19" s="87">
        <v>4597</v>
      </c>
      <c r="AY19" s="88">
        <f t="shared" si="21"/>
        <v>6357.9161028416775</v>
      </c>
      <c r="AZ19" s="87">
        <v>28191</v>
      </c>
      <c r="BA19" s="87">
        <v>4434</v>
      </c>
      <c r="BB19" s="88">
        <f t="shared" si="22"/>
        <v>6705.3040695015998</v>
      </c>
      <c r="BC19" s="87">
        <v>29329</v>
      </c>
      <c r="BD19" s="87">
        <v>4374</v>
      </c>
      <c r="BE19" s="88">
        <f t="shared" si="23"/>
        <v>6767.5285348241323</v>
      </c>
      <c r="BF19" s="87">
        <v>29053</v>
      </c>
      <c r="BG19" s="87">
        <v>4293</v>
      </c>
      <c r="BH19" s="88">
        <f t="shared" si="24"/>
        <v>6846.8342644320292</v>
      </c>
      <c r="BI19" s="87">
        <f>INDEX('[2]All Previous Years'!$A$1:$EX$34,MATCH($A19,'[2]All Previous Years'!$A$1:$A$34,0),MATCH(BI$1,'[2]All Previous Years'!$A$1:$EX$1,0))</f>
        <v>29414</v>
      </c>
      <c r="BJ19" s="87">
        <f>INDEX('[3]Raw data 16-17'!$B$2:$MA$34,MATCH($A19,'[3]Raw data 16-17'!$A$2:$A$34,0),MATCH(BJ$1,'[3]Raw data 16-17'!$B$1:$MA$1,0))</f>
        <v>4296</v>
      </c>
      <c r="BK19" s="88">
        <f t="shared" si="0"/>
        <v>6911.7989294856879</v>
      </c>
      <c r="BL19" s="32">
        <f>INDEX([4]Sheet1!$A$1:$CJ$34, MATCH($A19, [4]Sheet1!$A$1:$A$34, 0), MATCH(BL$1, [4]Sheet1!$A$1:$CJ$1, 0))</f>
        <v>29700</v>
      </c>
      <c r="BM19" s="32">
        <f>INDEX('[5]Finance Indicators'!$A$2:$BO$35,MATCH($A19,'[5]Finance Indicators'!$A$2:$A$35,0),MATCH(BM$1,'[5]Finance Indicators'!$A$2:$BO$2,0))</f>
        <v>4297</v>
      </c>
      <c r="BN19" s="132">
        <f>INDEX('[6]Finance Indicators'!$B$3:$BO$35,MATCH($A19,'[6]Finance Indicators'!$A$3:$A$35,0),MATCH(BN$1,'[6]Finance Indicators'!$B$2:$BO$2,0))</f>
        <v>7236.0046457607432</v>
      </c>
      <c r="BO19" s="132">
        <f>INDEX('[6]Finance Indicators'!$B$3:$BO$35,MATCH($A19,'[6]Finance Indicators'!$A$3:$A$35,0),MATCH(BO$1,'[6]Finance Indicators'!$B$2:$BO$2,0))</f>
        <v>31151</v>
      </c>
      <c r="BP19" s="132">
        <f>INDEX('[6]Finance Indicators'!$B$3:$BO$35,MATCH($A19,'[6]Finance Indicators'!$A$3:$A$35,0),MATCH(BP$1,'[6]Finance Indicators'!$B$2:$BO$2,0))</f>
        <v>4305</v>
      </c>
      <c r="BQ19" s="238">
        <f t="array" ref="BQ19">INDEX('[7]Finance Indicators'!$A$2:$BO$35,MATCH($A19,'[7]Finance Indicators'!$A$2:$A$35,0),MATCH(BQ$1,'[7]Finance Indicators'!$A$2:$BO$2,0))</f>
        <v>7313.2447296058663</v>
      </c>
      <c r="BR19" s="238">
        <f t="array" ref="BR19">INDEX('[7]Finance Indicators'!$A$2:$BO$35,MATCH($A19,'[7]Finance Indicators'!$A$2:$A$35,0),MATCH(BR$1,'[7]Finance Indicators'!$A$2:$BO$2,0))</f>
        <v>31915</v>
      </c>
      <c r="BS19" s="238">
        <f t="array" ref="BS19">INDEX('[7]Finance Indicators'!$A$2:$BO$35,MATCH($A19,'[7]Finance Indicators'!$A$2:$A$35,0),MATCH(BS$1,'[7]Finance Indicators'!$A$2:$BO$2,0))</f>
        <v>4364</v>
      </c>
      <c r="BT19" s="119">
        <f>(AP19*100)/Deflators!$B$2</f>
        <v>7592.7218779379973</v>
      </c>
      <c r="BU19" s="137">
        <f>(AS19*100)/Deflators!$B$3</f>
        <v>7411.3699688002789</v>
      </c>
      <c r="BV19" s="137">
        <f>(AV19*100)/Deflators!$B$4</f>
        <v>7109.7789107870649</v>
      </c>
      <c r="BW19" s="137">
        <f>(AY19*100)/Deflators!$B$5</f>
        <v>7101.9937651107739</v>
      </c>
      <c r="BX19" s="137">
        <f>(BB19*100)/Deflators!$B$6</f>
        <v>7388.1623641726173</v>
      </c>
      <c r="BY19" s="137">
        <f>(BE19*100)/Deflators!$B$7</f>
        <v>7396.3717600494147</v>
      </c>
      <c r="BZ19" s="137">
        <f>(BH19*100)/Deflators!$B$8</f>
        <v>7302.3240280027258</v>
      </c>
      <c r="CA19" s="137">
        <f>(BK19*100)/Deflators!$B$9</f>
        <v>7244.0585405351421</v>
      </c>
      <c r="CB19" s="137">
        <f>(BN19*100)/Deflators!$B$10</f>
        <v>7412.7904315655405</v>
      </c>
      <c r="CC19" s="245">
        <f>(BQ19*100)/Deflators!$B$11</f>
        <v>7313.2447296058663</v>
      </c>
      <c r="CD19" s="119">
        <f t="shared" si="153"/>
        <v>5001.4388489208641</v>
      </c>
      <c r="CE19" s="87">
        <v>6952</v>
      </c>
      <c r="CF19" s="87">
        <v>1390</v>
      </c>
      <c r="CG19" s="88">
        <f t="shared" si="25"/>
        <v>4188.9655172413795</v>
      </c>
      <c r="CH19" s="87">
        <v>6074</v>
      </c>
      <c r="CI19" s="87">
        <v>1450</v>
      </c>
      <c r="CJ19" s="88">
        <f t="shared" si="26"/>
        <v>4917.9810725552043</v>
      </c>
      <c r="CK19" s="87">
        <v>6236</v>
      </c>
      <c r="CL19" s="87">
        <v>1268</v>
      </c>
      <c r="CM19" s="88">
        <f t="shared" si="27"/>
        <v>4521.7081850533805</v>
      </c>
      <c r="CN19" s="87">
        <v>6353</v>
      </c>
      <c r="CO19" s="87">
        <v>1405</v>
      </c>
      <c r="CP19" s="88">
        <f t="shared" si="28"/>
        <v>4866.8575518969228</v>
      </c>
      <c r="CQ19" s="87">
        <v>6799</v>
      </c>
      <c r="CR19" s="87">
        <v>1397</v>
      </c>
      <c r="CS19" s="88">
        <f t="shared" si="29"/>
        <v>5311.2868439971244</v>
      </c>
      <c r="CT19" s="87">
        <v>7388</v>
      </c>
      <c r="CU19" s="87">
        <v>1391</v>
      </c>
      <c r="CV19" s="88">
        <f t="shared" si="30"/>
        <v>5362.8383321141182</v>
      </c>
      <c r="CW19" s="87">
        <f>INDEX('[2]All Previous Years'!$A$1:$EX$34,MATCH($A19,'[2]All Previous Years'!$A$1:$A$34,0),MATCH(CW$1,'[2]All Previous Years'!$A$1:$EX$1,0))</f>
        <v>7331</v>
      </c>
      <c r="CX19" s="87">
        <f>INDEX('[3]Raw data 16-17'!$B$2:$XA$34,MATCH($A19,'[3]Raw data 16-17'!$A$2:$A$34,0),MATCH(CX$1,'[3]Raw data 16-17'!$B$1:$GU$1,0))</f>
        <v>1367</v>
      </c>
      <c r="CY19" s="88">
        <f t="shared" si="31"/>
        <v>6873.8095238095229</v>
      </c>
      <c r="CZ19" s="32">
        <f>INDEX([4]Sheet1!$A$1:$CJ$34, MATCH($A19, [4]Sheet1!$A$1:$A$34, 0), MATCH(CZ$1, [4]Sheet1!$A$1:$CJ$1, 0))</f>
        <v>8661</v>
      </c>
      <c r="DA19" s="32">
        <f>INDEX('[5]Finance Indicators'!$A$2:$BO$35,MATCH($A19,'[5]Finance Indicators'!$A$2:$A$35,0),MATCH(DA$1,'[5]Finance Indicators'!$A$2:$BO$2,0))</f>
        <v>1260</v>
      </c>
      <c r="DB19" s="132">
        <f>INDEX('[6]Finance Indicators'!$B$3:$BO$35,MATCH($A19,'[6]Finance Indicators'!$A$3:$A$35,0),MATCH(DB$1,'[6]Finance Indicators'!$B$2:$BO$2,0))</f>
        <v>7154.7799696509865</v>
      </c>
      <c r="DC19" s="132">
        <f>INDEX('[6]Finance Indicators'!$B$3:$BO$35,MATCH($A19,'[6]Finance Indicators'!$A$3:$A$35,0),MATCH(DC$1,'[6]Finance Indicators'!$B$2:$BO$2,0))</f>
        <v>9430</v>
      </c>
      <c r="DD19" s="132">
        <f>INDEX('[6]Finance Indicators'!$B$3:$BO$35,MATCH($A19,'[6]Finance Indicators'!$A$3:$A$35,0),MATCH(DD$1,'[6]Finance Indicators'!$B$2:$BO$2,0))</f>
        <v>1318</v>
      </c>
      <c r="DE19" s="132">
        <f t="array" ref="DE19">INDEX('[7]Finance Indicators'!$A$2:$BO$35,MATCH($A19,'[7]Finance Indicators'!$A$2:$A$35,0),MATCH(DE$1,'[7]Finance Indicators'!$A$2:$BO$2,0))</f>
        <v>7691.5100453661698</v>
      </c>
      <c r="DF19" s="132">
        <f t="array" ref="DF19">INDEX('[7]Finance Indicators'!$A$2:$BO$35,MATCH($A19,'[7]Finance Indicators'!$A$2:$A$35,0),MATCH(DF$1,'[7]Finance Indicators'!$A$2:$BO$2,0))</f>
        <v>11868</v>
      </c>
      <c r="DG19" s="132">
        <f t="array" ref="DG19">INDEX('[7]Finance Indicators'!$A$2:$BO$35,MATCH($A19,'[7]Finance Indicators'!$A$2:$A$35,0),MATCH(DG$1,'[7]Finance Indicators'!$A$2:$BO$2,0))</f>
        <v>1543</v>
      </c>
      <c r="DH19" s="127">
        <f>(CD19*100)/Deflators!$B$2</f>
        <v>5891.8124997963369</v>
      </c>
      <c r="DI19" s="122">
        <f>(CG19*100)/Deflators!$B$3</f>
        <v>4860.9999796824768</v>
      </c>
      <c r="DJ19" s="122">
        <f>(CJ19*100)/Deflators!$B$4</f>
        <v>5592.6234315734873</v>
      </c>
      <c r="DK19" s="122">
        <f>(CM19*100)/Deflators!$B$5</f>
        <v>5050.8913327035661</v>
      </c>
      <c r="DL19" s="122">
        <f>(CP19*100)/Deflators!$B$6</f>
        <v>5362.4911598359167</v>
      </c>
      <c r="DM19" s="122">
        <f>(CS19*100)/Deflators!$B$7</f>
        <v>5804.815128641817</v>
      </c>
      <c r="DN19" s="122">
        <f>(CV19*100)/Deflators!$B$8</f>
        <v>5719.6043745831139</v>
      </c>
      <c r="DO19" s="122">
        <f>(CY19*100)/Deflators!$B$9</f>
        <v>7204.2429322621228</v>
      </c>
      <c r="DP19" s="122">
        <f>(DB19*100)/Deflators!$B$10</f>
        <v>7329.5813222090183</v>
      </c>
      <c r="DQ19" s="247">
        <f>(DE19*100)/Deflators!$B$11</f>
        <v>7691.5100453661698</v>
      </c>
      <c r="DR19" s="119">
        <v>51</v>
      </c>
      <c r="DS19" s="122">
        <f>INDEX('[3]5+ Awards at Level 5 &amp; Level 6'!$A$2:$G$35,MATCH($A19,'[3]5+ Awards at Level 5 &amp; Level 6'!$A$2:$A$35,0),MATCH(DS$1,'[3]5+ Awards at Level 5 &amp; Level 6'!$A$2:$G$2,0))</f>
        <v>54</v>
      </c>
      <c r="DT19" s="125">
        <f>INDEX('[8]Breadth and Depth cohort'!$X$1:$AH$36,MATCH($A19,'[8]Breadth and Depth cohort'!$X$1:$X$36,0),MATCH(DT$1,'[8]Breadth and Depth cohort'!$X$1:$AH$1,0))</f>
        <v>53</v>
      </c>
      <c r="DU19" s="125">
        <f>INDEX('[9]Breadth and Depth cohort'!$U$1:$AC$36,MATCH($A19,'[9]Breadth and Depth cohort'!$U$1:$U$36,0),MATCH(DU$1,'[9]Breadth and Depth cohort'!$U$1:$AC$1,0))</f>
        <v>55</v>
      </c>
      <c r="DV19" s="125">
        <f>INDEX([10]Extraction!$G$3:$Q$36,MATCH($A19,[10]Extraction!$Q$3:$Q$36,0),MATCH(DV$1,[10]Extraction!$G$3:$Q$3,0))</f>
        <v>57</v>
      </c>
      <c r="DW19" s="125">
        <f>INDEX([10]Extraction!$G$3:$Q$36,MATCH($A19,[10]Extraction!$Q$3:$Q$36,0),MATCH(DW$1,[10]Extraction!$G$3:$Q$3,0))</f>
        <v>61</v>
      </c>
      <c r="DX19" s="125">
        <f>INDEX([10]Extraction!$G$3:$Q$36,MATCH($A19,[10]Extraction!$Q$3:$Q$36,0),MATCH(DX$1,[10]Extraction!$G$3:$Q$3,0))</f>
        <v>62</v>
      </c>
      <c r="DY19" s="125">
        <f>INDEX([10]Extraction!$G$3:$Q$36,MATCH($A19,[10]Extraction!$Q$3:$Q$36,0),MATCH(DY$1,[10]Extraction!$G$3:$Q$3,0))</f>
        <v>66</v>
      </c>
      <c r="DZ19" s="241">
        <f>INDEX('[11]1920 Collected Indicators'!$A$3:$CV$36,MATCH($A19,'[11]1920 Collected Indicators'!$A$3:$A$36,0),MATCH(DZ$1,'[11]1920 Collected Indicators'!$A$3:$CV$3,0))</f>
        <v>67</v>
      </c>
      <c r="EA19" s="119">
        <v>24</v>
      </c>
      <c r="EB19" s="122">
        <f>INDEX('[3]5+ Awards at Level 5 &amp; Level 6'!$I$2:$M$35,MATCH($A19,'[3]5+ Awards at Level 5 &amp; Level 6'!$A$2:$A$35,0),MATCH(EB$1,'[3]5+ Awards at Level 5 &amp; Level 6'!$I$2:$M$2,0))</f>
        <v>27</v>
      </c>
      <c r="EC19" s="125">
        <f>INDEX('[8]Breadth and Depth cohort'!$X$1:$AH$36,MATCH($A19,'[8]Breadth and Depth cohort'!$X$1:$X$36,0),MATCH(EC$1,'[8]Breadth and Depth cohort'!$X$1:$AH$1,0))</f>
        <v>24</v>
      </c>
      <c r="ED19" s="125">
        <f>INDEX('[9]Breadth and Depth cohort'!$U$1:$AC$36,MATCH($A19,'[9]Breadth and Depth cohort'!$U$1:$U$36,0),MATCH(ED$1,'[9]Breadth and Depth cohort'!$U$1:$AC$1,0))</f>
        <v>27</v>
      </c>
      <c r="EE19" s="125">
        <f>INDEX([10]Extraction!$G$3:$Q$36,MATCH($A19,[10]Extraction!$Q$3:$Q$36,0),MATCH(EE$1,[10]Extraction!$G$3:$Q$3,0))</f>
        <v>30</v>
      </c>
      <c r="EF19" s="125">
        <f>INDEX([10]Extraction!$G$3:$Q$36,MATCH($A19,[10]Extraction!$Q$3:$Q$36,0),MATCH(EF$1,[10]Extraction!$G$3:$Q$3,0))</f>
        <v>32</v>
      </c>
      <c r="EG19" s="125">
        <f>INDEX([10]Extraction!$G$3:$Q$36,MATCH($A19,[10]Extraction!$Q$3:$Q$36,0),MATCH(EG$1,[10]Extraction!$G$3:$Q$3,0))</f>
        <v>32</v>
      </c>
      <c r="EH19" s="120">
        <f>INDEX([10]Extraction!$G$3:$Q$36,MATCH($A19,[10]Extraction!$Q$3:$Q$36,0),MATCH(EH$1,[10]Extraction!$G$3:$Q$3,0))</f>
        <v>36</v>
      </c>
      <c r="EI19" s="126">
        <f>INDEX('[11]1920 Collected Indicators'!$A$3:$CV$36,MATCH($A19,'[11]1920 Collected Indicators'!$A$3:$A$36,0),MATCH(EI$1,'[11]1920 Collected Indicators'!$A$3:$CV$3,0))</f>
        <v>38</v>
      </c>
      <c r="EJ19" s="127">
        <v>34</v>
      </c>
      <c r="EK19" s="122">
        <f>INDEX('[3]Deprived 5+ Awards'!$A$2:$K$35,MATCH($A19,'[3]Deprived 5+ Awards'!$A$2:$A$35,0),MATCH(EK$1,'[3]Deprived 5+ Awards'!$A$2:$K$2,0))</f>
        <v>36</v>
      </c>
      <c r="EL19" s="125">
        <f>INDEX('[12]2014'!$S$1:$U$35,MATCH($A19,'[12]2014'!$S$1:$S$35,0),MATCH(EL$1,'[12]2014'!$S$1:$U$1,0))</f>
        <v>32</v>
      </c>
      <c r="EM19" s="125">
        <f>INDEX('[12]2015'!$S$1:$U$35,MATCH($A19,'[12]2015'!$S$1:$S$35,0),MATCH(EM$1,'[12]2015'!$S$1:$U$1,0))</f>
        <v>41</v>
      </c>
      <c r="EN19" s="125">
        <f>INDEX([13]Extraction!$B$2:$L$35,MATCH($A19,[13]Extraction!$L$2:$L$35,0),MATCH(EN$1,[13]Extraction!$B$2:$L$2,0))</f>
        <v>41</v>
      </c>
      <c r="EO19" s="125">
        <f>INDEX([13]Extraction!$B$2:$L$35,MATCH($A19,[13]Extraction!$L$2:$L$35,0),MATCH(EO$1,[13]Extraction!$B$2:$L$2,0))</f>
        <v>41</v>
      </c>
      <c r="EP19" s="122">
        <f>INDEX([13]Extraction!$B$2:$L$35,MATCH($A19,[13]Extraction!$L$2:$L$35,0),MATCH(EP$1,[13]Extraction!$B$2:$L$2,0))</f>
        <v>46</v>
      </c>
      <c r="EQ19" s="122">
        <f>INDEX([13]Extraction!$B$2:$L$35,MATCH($A19,[13]Extraction!$L$2:$L$35,0),MATCH(EQ$1,[13]Extraction!$B$2:$L$2,0))</f>
        <v>52</v>
      </c>
      <c r="ER19" s="337">
        <f>INDEX('[11]1920 Collected Indicators'!$A$3:$CV$36,MATCH($A19,'[11]1920 Collected Indicators'!$A$3:$A$36,0),MATCH(ER$1,'[11]1920 Collected Indicators'!$A$3:$CV$3,0))</f>
        <v>54</v>
      </c>
      <c r="ES19" s="124">
        <v>10</v>
      </c>
      <c r="ET19" s="122">
        <f>INDEX('[3]Deprived 5+ Awards'!$A$2:$K$35,MATCH($A19,'[3]Deprived 5+ Awards'!$A$2:$A$35,0),MATCH(ET$1,'[3]Deprived 5+ Awards'!$A$2:$K$2,0))</f>
        <v>13</v>
      </c>
      <c r="EU19" s="125">
        <f>INDEX('[12]2014'!$S$1:$U$35,MATCH($A19,'[12]2014'!$S$1:$S$35,0),MATCH(EU$1,'[12]2014'!$S$1:$U$1,0))</f>
        <v>12</v>
      </c>
      <c r="EV19" s="125">
        <f>INDEX('[12]2015'!$S$1:$U$35,MATCH($A19,'[12]2015'!$S$1:$S$35,0),MATCH(EV$1,'[12]2015'!$S$1:$U$1,0))</f>
        <v>13</v>
      </c>
      <c r="EW19" s="125">
        <f>INDEX([13]Extraction!$B$2:$L$35,MATCH($A19,[13]Extraction!$L$2:$L$35,0),MATCH(EW$1,[13]Extraction!$B$2:$L$2,0))</f>
        <v>15</v>
      </c>
      <c r="EX19" s="125">
        <f>INDEX([13]Extraction!$B$2:$L$35,MATCH($A19,[13]Extraction!$L$2:$L$35,0),MATCH(EX$1,[13]Extraction!$B$2:$L$2,0))</f>
        <v>15</v>
      </c>
      <c r="EY19" s="122">
        <f>INDEX([13]Extraction!$B$2:$L$35,MATCH($A19,[13]Extraction!$L$2:$L$35,0),MATCH(EY$1,[13]Extraction!$B$2:$L$2,0))</f>
        <v>17</v>
      </c>
      <c r="EZ19" s="122">
        <f>INDEX([13]Extraction!$B$2:$L$35,MATCH($A19,[13]Extraction!$L$2:$L$35,0),MATCH(EZ$1,[13]Extraction!$B$2:$L$2,0))</f>
        <v>22</v>
      </c>
      <c r="FA19" s="340">
        <f>INDEX('[11]1920 Collected Indicators'!$A$3:$CV$36,MATCH($A19,'[11]1920 Collected Indicators'!$A$3:$A$36,0),MATCH(FA$1,'[11]1920 Collected Indicators'!$A$3:$CV$3,0))</f>
        <v>27</v>
      </c>
      <c r="FB19" s="119">
        <v>3108.5607940446648</v>
      </c>
      <c r="FC19" s="87">
        <v>5011</v>
      </c>
      <c r="FD19" s="87">
        <v>31</v>
      </c>
      <c r="FE19" s="88">
        <v>3063.6604774535808</v>
      </c>
      <c r="FF19" s="87">
        <v>4620</v>
      </c>
      <c r="FG19" s="87">
        <v>29</v>
      </c>
      <c r="FH19" s="88">
        <v>2907.4074074074078</v>
      </c>
      <c r="FI19" s="87">
        <v>4082</v>
      </c>
      <c r="FJ19" s="87">
        <v>27</v>
      </c>
      <c r="FK19" s="88">
        <v>2361.5384615384614</v>
      </c>
      <c r="FL19" s="87">
        <v>3684</v>
      </c>
      <c r="FM19" s="87">
        <v>30</v>
      </c>
      <c r="FN19" s="88">
        <v>3088.3190883190882</v>
      </c>
      <c r="FO19" s="39">
        <v>4336</v>
      </c>
      <c r="FP19" s="39">
        <v>27</v>
      </c>
      <c r="FQ19" s="88">
        <v>3072.5806451612902</v>
      </c>
      <c r="FR19" s="87">
        <v>4953</v>
      </c>
      <c r="FS19" s="87">
        <v>31</v>
      </c>
      <c r="FT19" s="88">
        <f t="shared" si="159"/>
        <v>3024.2165242165242</v>
      </c>
      <c r="FU19" s="87">
        <f>INDEX('[2]All Previous Years'!$A$1:$EX$34,MATCH($A19,'[2]All Previous Years'!$A$1:$A$34,0),MATCH(FU$1,'[2]All Previous Years'!$A$1:$EX$1,0))</f>
        <v>4246</v>
      </c>
      <c r="FV19" s="88">
        <f>INDEX('[3]Raw data 16-17'!$B$2:$XA$34,MATCH($A19,'[3]Raw data 16-17'!$A$2:$A$34,0),MATCH(FV$1,'[3]Raw data 16-17'!$B$1:$GU$1,0))</f>
        <v>27</v>
      </c>
      <c r="FW19" s="88">
        <f t="shared" si="33"/>
        <v>2871.7948717948721</v>
      </c>
      <c r="FX19" s="39">
        <f>INDEX([4]Sheet1!$A$1:$CJ$34, MATCH($A19, [4]Sheet1!$A$1:$A$34, 0), MATCH(FX$1, [4]Sheet1!$A$1:$CJ$1, 0))</f>
        <v>4032</v>
      </c>
      <c r="FY19" s="39">
        <f>INDEX('[5]Finance Indicators'!$A$2:$BO$35,MATCH($A19,'[5]Finance Indicators'!$A$2:$A$35,0),MATCH(FY$1,'[5]Finance Indicators'!$A$2:$BO$2,0))</f>
        <v>27</v>
      </c>
      <c r="FZ19" s="132">
        <f>INDEX('[6]Finance Indicators'!$B$3:$BO$35,MATCH($A19,'[6]Finance Indicators'!$A$3:$A$35,0),MATCH(FZ$1,'[6]Finance Indicators'!$B$2:$BO$2,0))</f>
        <v>2697.1153846153848</v>
      </c>
      <c r="GA19" s="132">
        <f>INDEX('[6]Finance Indicators'!$B$3:$BO$35,MATCH($A19,'[6]Finance Indicators'!$A$3:$A$35,0),MATCH(GA$1,'[6]Finance Indicators'!$B$2:$BO$2,0))</f>
        <v>3927</v>
      </c>
      <c r="GB19" s="132">
        <f>INDEX('[6]Finance Indicators'!$B$3:$BO$35,MATCH($A19,'[6]Finance Indicators'!$A$3:$A$35,0),MATCH(GB$1,'[6]Finance Indicators'!$B$2:$BO$2,0))</f>
        <v>28</v>
      </c>
      <c r="GC19" s="132" t="str">
        <f t="array" ref="GC19">INDEX('[7]Finance Indicators'!$A$2:$BO$35,MATCH($A19,'[7]Finance Indicators'!$A$2:$A$35,0),MATCH(GC$1,'[7]Finance Indicators'!$A$2:$BO$2,0))</f>
        <v>dna</v>
      </c>
      <c r="GD19" s="132">
        <f t="array" ref="GD19">INDEX('[7]Finance Indicators'!$A$2:$BO$35,MATCH($A19,'[7]Finance Indicators'!$A$2:$A$35,0),MATCH(GD$1,'[7]Finance Indicators'!$A$2:$BO$2,0))</f>
        <v>3811</v>
      </c>
      <c r="GE19" s="238" t="str">
        <f t="array" ref="GE19">INDEX('[7]Finance Indicators'!$A$2:$BO$35,MATCH($A19,'[7]Finance Indicators'!$A$2:$A$35,0),MATCH(GE$1,'[7]Finance Indicators'!$A$2:$BO$2,0))</f>
        <v>dna</v>
      </c>
      <c r="GF19" s="128">
        <f>(FB19*100)/Deflators!$B$2</f>
        <v>3661.9576677781301</v>
      </c>
      <c r="GG19" s="125">
        <f>(FE19*100)/Deflators!$B$3</f>
        <v>3555.1625950034572</v>
      </c>
      <c r="GH19" s="125">
        <f>(FH19*100)/Deflators!$B$4</f>
        <v>3306.2418402820063</v>
      </c>
      <c r="GI19" s="125">
        <f>(FK19*100)/Deflators!$B$5</f>
        <v>2637.9132971602671</v>
      </c>
      <c r="GJ19" s="125">
        <f>(FN19*100)/Deflators!$B$6</f>
        <v>3402.8289575495642</v>
      </c>
      <c r="GK19" s="125">
        <f>(FQ19*100)/Deflators!$B$7</f>
        <v>3358.0868698821018</v>
      </c>
      <c r="GL19" s="125">
        <f>(FT19*100)/Deflators!$B$8</f>
        <v>3225.4043456828363</v>
      </c>
      <c r="GM19" s="125">
        <f>(FW19*100)/Deflators!$B$9</f>
        <v>3009.8459720729556</v>
      </c>
      <c r="GN19" s="125">
        <f>IFERROR((FZ19*100)/Deflators!$B$10,"dna")</f>
        <v>2763.0097124962804</v>
      </c>
      <c r="GO19" s="125" t="str">
        <f>IFERROR((GC19*100)/Deflators!$B$11,"dna")</f>
        <v>dna</v>
      </c>
      <c r="GP19" s="121">
        <v>93.882495457298603</v>
      </c>
      <c r="GQ19" s="87">
        <v>1240</v>
      </c>
      <c r="GR19" s="87">
        <v>254</v>
      </c>
      <c r="GS19" s="88">
        <v>100.99715099715101</v>
      </c>
      <c r="GT19" s="87">
        <v>1418</v>
      </c>
      <c r="GU19" s="87">
        <v>270</v>
      </c>
      <c r="GV19" s="88">
        <v>99.397590361445793</v>
      </c>
      <c r="GW19" s="87">
        <v>1287</v>
      </c>
      <c r="GX19" s="87">
        <v>249</v>
      </c>
      <c r="GY19" s="88">
        <v>103.95763656633221</v>
      </c>
      <c r="GZ19" s="87">
        <v>1119</v>
      </c>
      <c r="HA19" s="87">
        <v>207</v>
      </c>
      <c r="HB19" s="88">
        <v>118.0262045646661</v>
      </c>
      <c r="HC19" s="87">
        <v>1117</v>
      </c>
      <c r="HD19" s="87">
        <v>182</v>
      </c>
      <c r="HE19" s="88">
        <v>158.32604895104896</v>
      </c>
      <c r="HF19" s="87">
        <v>1449</v>
      </c>
      <c r="HG19" s="87">
        <v>176</v>
      </c>
      <c r="HH19" s="88">
        <f t="shared" si="34"/>
        <v>149.21465968586386</v>
      </c>
      <c r="HI19" s="87">
        <f>INDEX('[2]All Previous Years'!$A$1:$EX$34,MATCH($A19,'[2]All Previous Years'!$A$1:$A$34,0),MATCH(HI$1,'[2]All Previous Years'!$A$1:$EX$1,0))</f>
        <v>1482</v>
      </c>
      <c r="HJ19" s="32">
        <f>INDEX('[3]Raw data 16-17'!$B$2:$XA$34,MATCH($A19,'[3]Raw data 16-17'!$A$2:$A$34,0),MATCH(HJ$1,'[3]Raw data 16-17'!$B$1:$GU$1,0))</f>
        <v>191</v>
      </c>
      <c r="HK19" s="88">
        <f t="shared" si="35"/>
        <v>250.11180679785332</v>
      </c>
      <c r="HL19" s="32">
        <f>INDEX([4]Sheet1!$A$1:$CJ$34, MATCH($A19, [4]Sheet1!$A$1:$A$34, 0), MATCH(HL$1, [4]Sheet1!$A$1:$CJ$1, 0))</f>
        <v>2237</v>
      </c>
      <c r="HM19" s="32">
        <f>INDEX('[5]Finance Indicators'!$A$2:$BO$35,MATCH($A19,'[5]Finance Indicators'!$A$2:$A$35,0),MATCH(HM$1,'[5]Finance Indicators'!$A$2:$BO$2,0))</f>
        <v>172</v>
      </c>
      <c r="HN19" s="132">
        <f>INDEX('[6]Finance Indicators'!$B$3:$BO$35,MATCH($A19,'[6]Finance Indicators'!$A$3:$A$35,0),MATCH(HN$1,'[6]Finance Indicators'!$B$2:$BO$2,0))</f>
        <v>226.0973489787049</v>
      </c>
      <c r="HO19" s="132">
        <f>INDEX('[6]Finance Indicators'!$B$3:$BO$35,MATCH($A19,'[6]Finance Indicators'!$A$3:$A$35,0),MATCH(HO$1,'[6]Finance Indicators'!$B$2:$BO$2,0))</f>
        <v>2081</v>
      </c>
      <c r="HP19" s="132">
        <f>INDEX('[6]Finance Indicators'!$B$3:$BO$35,MATCH($A19,'[6]Finance Indicators'!$A$3:$A$35,0),MATCH(HP$1,'[6]Finance Indicators'!$B$2:$BO$2,0))</f>
        <v>177</v>
      </c>
      <c r="HQ19" s="132" t="str">
        <f t="array" ref="HQ19">INDEX('[7]Finance Indicators'!$A$2:$BO$35,MATCH($A19,'[7]Finance Indicators'!$A$2:$A$35,0),MATCH(HQ$1,'[7]Finance Indicators'!$A$2:$BO$2,0))</f>
        <v>dna</v>
      </c>
      <c r="HR19" s="238">
        <f t="array" ref="HR19">INDEX('[7]Finance Indicators'!$A$2:$BO$35,MATCH($A19,'[7]Finance Indicators'!$A$2:$A$35,0),MATCH(HR$1,'[7]Finance Indicators'!$A$2:$BO$2,0))</f>
        <v>2065</v>
      </c>
      <c r="HS19" s="238" t="str">
        <f t="array" ref="HS19">INDEX('[7]Finance Indicators'!$A$2:$BO$35,MATCH($A19,'[7]Finance Indicators'!$A$2:$A$35,0),MATCH(HS$1,'[7]Finance Indicators'!$A$2:$BO$2,0))</f>
        <v>dna</v>
      </c>
      <c r="HT19" s="128">
        <f>(GP19*100)/Deflators!$B$2</f>
        <v>110.59578592403118</v>
      </c>
      <c r="HU19" s="125">
        <f>(GS19*100)/Deflators!$B$3</f>
        <v>117.20009317919849</v>
      </c>
      <c r="HV19" s="125">
        <f>(GV19*100)/Deflators!$B$4</f>
        <v>113.03282479054822</v>
      </c>
      <c r="HW19" s="125">
        <f>(GY19*100)/Deflators!$B$5</f>
        <v>116.12397439465369</v>
      </c>
      <c r="HX19" s="125">
        <f>(HB19*100)/Deflators!$B$6</f>
        <v>130.04581947550955</v>
      </c>
      <c r="HY19" s="125">
        <f>(HE19*100)/Deflators!$B$7</f>
        <v>173.03781008323026</v>
      </c>
      <c r="HZ19" s="125">
        <f>(HH19*100)/Deflators!$B$8</f>
        <v>159.14125458164875</v>
      </c>
      <c r="IA19" s="125">
        <f>(HK19*100)/Deflators!$B$9</f>
        <v>262.13502282212426</v>
      </c>
      <c r="IB19" s="125">
        <f>IFERROR((HN19*100)/Deflators!$B$10,"dna")</f>
        <v>231.62122568475417</v>
      </c>
      <c r="IC19" s="125" t="str">
        <f>IFERROR((HQ19*100)/Deflators!$B$11,"dna")</f>
        <v>dna</v>
      </c>
      <c r="ID19" s="121">
        <v>89.122807017543863</v>
      </c>
      <c r="IE19" s="88">
        <v>90.3010033444816</v>
      </c>
      <c r="IF19" s="88">
        <v>90.217391304347828</v>
      </c>
      <c r="IG19" s="88">
        <v>87.341772151898738</v>
      </c>
      <c r="IH19" s="88">
        <v>87.081339712918663</v>
      </c>
      <c r="II19" s="88">
        <v>85.024154589371975</v>
      </c>
      <c r="IJ19" s="88">
        <f>INDEX('[3]Raw data 16-17'!$B$2:$XA$34,MATCH($A19,'[3]Raw data 16-17'!$A$2:$A$34,0),MATCH(IJ$1,'[3]Raw data 16-17'!$B$1:$GU$1,0))</f>
        <v>87.614678899082563</v>
      </c>
      <c r="IK19" s="88">
        <f>INDEX('[14]1718 Collected Indicators'!$A$3:$CH$36,MATCH($A19,'[14]1718 Collected Indicators'!$A$3:$A$36,0),MATCH(IK$1,'[14]1718 Collected Indicators'!$A$3:$CH$3,0))</f>
        <v>86.4321608040201</v>
      </c>
      <c r="IL19" s="120">
        <f>INDEX('[15]1819 Collected Indicators'!$A$3:$CV$36,MATCH($A19,'[15]1819 Collected Indicators'!$A$3:$A$36,0),MATCH(IL$1,'[15]1819 Collected Indicators'!$A$3:$CV$3,0))</f>
        <v>86.341463414634148</v>
      </c>
      <c r="IM19" s="120" t="str">
        <f>INDEX('[11]1920 Collected Indicators'!$A$3:$CV$36,MATCH($A19,'[11]1920 Collected Indicators'!$A$3:$A$36,0),MATCH(IM$1,'[11]1920 Collected Indicators'!$A$3:$CV$3,0))</f>
        <v>dna</v>
      </c>
      <c r="IN19" s="119">
        <v>83.333333333333329</v>
      </c>
      <c r="IO19" s="88">
        <v>86.333333333333329</v>
      </c>
      <c r="IP19" s="88">
        <v>87.333333333333329</v>
      </c>
      <c r="IQ19" s="88">
        <f>INDEX('[16]Raw Data'!$B$2:$BS$34,MATCH($A19,'[16]Raw Data'!$A$2:$A$34,0),MATCH(IQ$1,'[16]Raw Data'!$B$1:$BS$1,0))</f>
        <v>89.333333333333329</v>
      </c>
      <c r="IR19" s="88">
        <f t="shared" si="1"/>
        <v>86.333333333333329</v>
      </c>
      <c r="IS19" s="120">
        <f t="shared" si="1"/>
        <v>86</v>
      </c>
      <c r="IT19" s="120">
        <f t="shared" si="1"/>
        <v>78</v>
      </c>
      <c r="IU19" s="119">
        <v>94.5</v>
      </c>
      <c r="IV19" s="88">
        <v>95.2</v>
      </c>
      <c r="IW19" s="88">
        <v>94</v>
      </c>
      <c r="IX19" s="88">
        <v>94.6</v>
      </c>
      <c r="IY19" s="88">
        <v>94.3</v>
      </c>
      <c r="IZ19" s="88">
        <f>INDEX('[3]Raw data 16-17'!$B$2:$BV$34,MATCH($A19,'[3]Raw data 16-17'!$A$2:$A$34,0),MATCH(IZ$1,'[3]Raw data 16-17'!$B$1:$BV$1,0))</f>
        <v>93</v>
      </c>
      <c r="JA19" s="88">
        <f>INDEX('[14]1718 Collected Indicators'!$A$3:$CH$36,MATCH($A19,'[14]1718 Collected Indicators'!$A$3:$A$36,0),MATCH(JA$1,'[14]1718 Collected Indicators'!$A$3:$CH$3,0))</f>
        <v>93.3</v>
      </c>
      <c r="JB19" s="120">
        <f>INDEX('[15]1819 Collected Indicators'!$A$3:$CV$36,MATCH($A19,'[15]1819 Collected Indicators'!$A$3:$A$36,0),MATCH(JB$1,'[15]1819 Collected Indicators'!$A$3:$CV$3,0))</f>
        <v>95.821325648414984</v>
      </c>
      <c r="JC19" s="120" t="str">
        <f>INDEX('[11]1920 Collected Indicators'!$A$3:$CV$36,MATCH($A19,'[11]1920 Collected Indicators'!$A$3:$A$36,0),MATCH(JC$1,'[11]1920 Collected Indicators'!$A$3:$CV$3,0))</f>
        <v>dna</v>
      </c>
      <c r="JD19" s="119">
        <v>781.1</v>
      </c>
      <c r="JE19" s="88">
        <v>814.06</v>
      </c>
      <c r="JF19" s="88">
        <f>INDEX('[17]Cohort Attainment'!$O$40:$BR$75,MATCH($A19,'[17]Cohort Attainment'!$O$40:$O$75,0),MATCH(JF$1,'[17]Cohort Attainment'!$O$40:$BR$40,0))</f>
        <v>770.22</v>
      </c>
      <c r="JG19" s="88">
        <f>INDEX('[18]Cohort Attainment'!$Q$40:$AQ$72,MATCH($A19,'[18]Cohort Attainment'!$O$40:$O$72,0),MATCH(JG$1,'[18]Cohort Attainment'!$Q$39:$AO$39,0))</f>
        <v>844.35</v>
      </c>
      <c r="JH19" s="88">
        <f>INDEX('[19]Cohort Attainment'!$BP$3:$BU$36,MATCH($A19,'[19]Cohort Attainment'!$BU$3:$BU$36,0),MATCH(JH$1,'[19]Cohort Attainment'!$BP$36:$BU$36,0))</f>
        <v>896.93</v>
      </c>
      <c r="JI19" s="88">
        <f>INDEX('[19]Cohort Attainment'!$BP$3:$BU$36,MATCH($A19,'[19]Cohort Attainment'!$BU$3:$BU$36,0),MATCH(JI$1,'[19]Cohort Attainment'!$BP$36:$BU$36,0))</f>
        <v>922.81</v>
      </c>
      <c r="JJ19" s="88">
        <f>INDEX('[19]Cohort Attainment'!$BP$3:$BU$36,MATCH($A19,'[19]Cohort Attainment'!$BU$3:$BU$36,0),MATCH(JJ$1,'[19]Cohort Attainment'!$BP$36:$BU$36,0))</f>
        <v>883.13</v>
      </c>
      <c r="JK19" s="88">
        <f>INDEX('[19]Cohort Attainment'!$BP$3:$BU$36,MATCH($A19,'[19]Cohort Attainment'!$BU$3:$BU$36,0),MATCH(JK$1,'[19]Cohort Attainment'!$BP$36:$BU$36,0))</f>
        <v>886.42</v>
      </c>
      <c r="JL19" s="126">
        <f>INDEX('[11]1920 Collected Indicators'!$A$3:$CV$36,MATCH($A19,'[11]1920 Collected Indicators'!$A$3:$A$36,0),MATCH(JL$1,'[11]1920 Collected Indicators'!$A$3:$CV$3,0))</f>
        <v>934.26</v>
      </c>
      <c r="JM19" s="121">
        <v>556</v>
      </c>
      <c r="JN19" s="88">
        <v>579</v>
      </c>
      <c r="JO19" s="88">
        <f>INDEX('[17]Cohort Attainment'!$O$40:$BR$75,MATCH($A19,'[17]Cohort Attainment'!$O$40:$O$75,0),MATCH(JO$1,'[17]Cohort Attainment'!$O$40:$BR$40,0))</f>
        <v>557</v>
      </c>
      <c r="JP19" s="88">
        <f>INDEX('[18]Cohort Attainment'!$Q$40:$AQ$72,MATCH($A19,'[18]Cohort Attainment'!$O$40:$O$72,0),MATCH(JP$1,'[18]Cohort Attainment'!$Q$39:$AO$39,0))</f>
        <v>624</v>
      </c>
      <c r="JQ19" s="88">
        <f>INDEX('[19]Cohort Attainment'!$P$3:$AO$36,MATCH($A19,'[19]Cohort Attainment'!$AO$3:$AO$36,0),MATCH(JQ$1,'[19]Cohort Attainment'!$P$36:$AO$36,0))</f>
        <v>680</v>
      </c>
      <c r="JR19" s="88">
        <f>INDEX('[19]Cohort Attainment'!$P$3:$AO$36,MATCH($A19,'[19]Cohort Attainment'!$AO$3:$AO$36,0),MATCH(JR$1,'[19]Cohort Attainment'!$P$36:$AO$36,0))</f>
        <v>674</v>
      </c>
      <c r="JS19" s="88">
        <f>INDEX('[19]Cohort Attainment'!$P$3:$AO$36,MATCH($A19,'[19]Cohort Attainment'!$AO$3:$AO$36,0),MATCH(JS$1,'[19]Cohort Attainment'!$P$36:$AO$36,0))</f>
        <v>633</v>
      </c>
      <c r="JT19" s="120">
        <f>INDEX('[19]Cohort Attainment'!$P$3:$AO$36,MATCH($A19,'[19]Cohort Attainment'!$AO$3:$AO$36,0),MATCH(JT$1,'[19]Cohort Attainment'!$P$36:$AO$36,0))</f>
        <v>699</v>
      </c>
      <c r="JU19" s="120">
        <f>INDEX('[11]1920 Collected Indicators'!$A$3:$CV$36,MATCH($A19,'[11]1920 Collected Indicators'!$A$3:$A$36,0),MATCH(JU$1,'[11]1920 Collected Indicators'!$A$3:$CV$3,0))</f>
        <v>767</v>
      </c>
      <c r="JV19" s="119">
        <v>746</v>
      </c>
      <c r="JW19" s="88">
        <v>716</v>
      </c>
      <c r="JX19" s="88">
        <f>INDEX('[17]Cohort Attainment'!$O$40:$BR$75,MATCH($A19,'[17]Cohort Attainment'!$O$40:$O$75,0),MATCH(JX$1,'[17]Cohort Attainment'!$O$40:$BR$40,0))</f>
        <v>677</v>
      </c>
      <c r="JY19" s="88">
        <f>INDEX('[18]Cohort Attainment'!$Q$40:$AQ$72,MATCH($A19,'[18]Cohort Attainment'!$O$40:$O$72,0),MATCH(JY$1,'[18]Cohort Attainment'!$Q$39:$AO$39,0))</f>
        <v>813</v>
      </c>
      <c r="JZ19" s="88">
        <f>INDEX('[19]Cohort Attainment'!$P$3:$AO$36,MATCH($A19,'[19]Cohort Attainment'!$AO$3:$AO$36,0),MATCH(JZ$1,'[19]Cohort Attainment'!$P$36:$AO$36,0))</f>
        <v>843</v>
      </c>
      <c r="KA19" s="88">
        <f>INDEX('[19]Cohort Attainment'!$P$3:$AO$36,MATCH($A19,'[19]Cohort Attainment'!$AO$3:$AO$36,0),MATCH(KA$1,'[19]Cohort Attainment'!$P$36:$AO$36,0))</f>
        <v>925</v>
      </c>
      <c r="KB19" s="88">
        <f>INDEX('[19]Cohort Attainment'!$P$3:$AO$36,MATCH($A19,'[19]Cohort Attainment'!$AO$3:$AO$36,0),MATCH(KB$1,'[19]Cohort Attainment'!$P$36:$AO$36,0))</f>
        <v>766</v>
      </c>
      <c r="KC19" s="120">
        <f>INDEX('[19]Cohort Attainment'!$P$3:$AO$36,MATCH($A19,'[19]Cohort Attainment'!$AO$3:$AO$36,0),MATCH(KC$1,'[19]Cohort Attainment'!$P$36:$AO$36,0))</f>
        <v>833</v>
      </c>
      <c r="KD19" s="120">
        <f>INDEX('[11]1920 Collected Indicators'!$A$3:$CV$36,MATCH($A19,'[11]1920 Collected Indicators'!$A$3:$A$36,0),MATCH(KD$1,'[11]1920 Collected Indicators'!$A$3:$CV$3,0))</f>
        <v>844</v>
      </c>
      <c r="KE19" s="119">
        <v>912</v>
      </c>
      <c r="KF19" s="88">
        <v>986</v>
      </c>
      <c r="KG19" s="88">
        <f>INDEX('[17]Cohort Attainment'!$O$40:$BR$75,MATCH($A19,'[17]Cohort Attainment'!$O$40:$O$75,0),MATCH(KG$1,'[17]Cohort Attainment'!$O$40:$BR$40,0))</f>
        <v>903</v>
      </c>
      <c r="KH19" s="88">
        <f>INDEX('[18]Cohort Attainment'!$Q$40:$AQ$72,MATCH($A19,'[18]Cohort Attainment'!$O$40:$O$72,0),MATCH(KH$1,'[18]Cohort Attainment'!$Q$39:$AO$39,0))</f>
        <v>920</v>
      </c>
      <c r="KI19" s="88">
        <f>INDEX('[19]Cohort Attainment'!$P$3:$AO$36,MATCH($A19,'[19]Cohort Attainment'!$AO$3:$AO$36,0),MATCH(KI$1,'[19]Cohort Attainment'!$P$36:$AO$36,0))</f>
        <v>923</v>
      </c>
      <c r="KJ19" s="88">
        <f>INDEX('[19]Cohort Attainment'!$P$3:$AO$36,MATCH($A19,'[19]Cohort Attainment'!$AO$3:$AO$36,0),MATCH(KJ$1,'[19]Cohort Attainment'!$P$36:$AO$36,0))</f>
        <v>1104</v>
      </c>
      <c r="KK19" s="88">
        <f>INDEX('[19]Cohort Attainment'!$P$3:$AO$36,MATCH($A19,'[19]Cohort Attainment'!$AO$3:$AO$36,0),MATCH(KK$1,'[19]Cohort Attainment'!$P$36:$AO$36,0))</f>
        <v>1089</v>
      </c>
      <c r="KL19" s="120">
        <f>INDEX('[19]Cohort Attainment'!$P$3:$AO$36,MATCH($A19,'[19]Cohort Attainment'!$AO$3:$AO$36,0),MATCH(KL$1,'[19]Cohort Attainment'!$P$36:$AO$36,0))</f>
        <v>969</v>
      </c>
      <c r="KM19" s="120">
        <f>INDEX('[11]1920 Collected Indicators'!$A$3:$CV$36,MATCH($A19,'[11]1920 Collected Indicators'!$A$3:$A$36,0),MATCH(KM$1,'[11]1920 Collected Indicators'!$A$3:$CV$3,0))</f>
        <v>1085</v>
      </c>
      <c r="KN19" s="119">
        <v>1074</v>
      </c>
      <c r="KO19" s="88">
        <v>1074</v>
      </c>
      <c r="KP19" s="88">
        <f>INDEX('[17]Cohort Attainment'!$O$40:$BR$75,MATCH($A19,'[17]Cohort Attainment'!$O$40:$O$75,0),MATCH(KP$1,'[17]Cohort Attainment'!$O$40:$BR$40,0))</f>
        <v>1105</v>
      </c>
      <c r="KQ19" s="88">
        <f>INDEX('[18]Cohort Attainment'!$Q$40:$AQ$72,MATCH($A19,'[18]Cohort Attainment'!$O$40:$O$72,0),MATCH(KQ$1,'[18]Cohort Attainment'!$Q$39:$AO$39,0))</f>
        <v>1080</v>
      </c>
      <c r="KR19" s="88">
        <f>INDEX('[19]Cohort Attainment'!$P$3:$AO$36,MATCH($A19,'[19]Cohort Attainment'!$AO$3:$AO$36,0),MATCH(KR$1,'[19]Cohort Attainment'!$P$36:$AO$36,0))</f>
        <v>1141</v>
      </c>
      <c r="KS19" s="88">
        <f>INDEX('[19]Cohort Attainment'!$P$3:$AO$36,MATCH($A19,'[19]Cohort Attainment'!$AO$3:$AO$36,0),MATCH(KS$1,'[19]Cohort Attainment'!$P$36:$AO$36,0))</f>
        <v>1215</v>
      </c>
      <c r="KT19" s="88">
        <f>INDEX('[19]Cohort Attainment'!$P$3:$AO$36,MATCH($A19,'[19]Cohort Attainment'!$AO$3:$AO$36,0),MATCH(KT$1,'[19]Cohort Attainment'!$P$36:$AO$36,0))</f>
        <v>1135</v>
      </c>
      <c r="KU19" s="120">
        <f>INDEX('[19]Cohort Attainment'!$P$3:$AO$36,MATCH($A19,'[19]Cohort Attainment'!$AO$3:$AO$36,0),MATCH(KU$1,'[19]Cohort Attainment'!$P$36:$AO$36,0))</f>
        <v>1115</v>
      </c>
      <c r="KV19" s="120">
        <f>INDEX('[11]1920 Collected Indicators'!$A$3:$CV$36,MATCH($A19,'[11]1920 Collected Indicators'!$A$3:$A$36,0),MATCH(KV$1,'[11]1920 Collected Indicators'!$A$3:$CV$3,0))</f>
        <v>1080</v>
      </c>
      <c r="KW19" s="119">
        <v>1164</v>
      </c>
      <c r="KX19" s="88">
        <v>1279</v>
      </c>
      <c r="KY19" s="88">
        <f>INDEX('[17]Cohort Attainment'!$O$40:$BR$75,MATCH($A19,'[17]Cohort Attainment'!$O$40:$O$75,0),MATCH(KY$1,'[17]Cohort Attainment'!$O$40:$BR$40,0))</f>
        <v>1211</v>
      </c>
      <c r="KZ19" s="88">
        <f>INDEX('[18]Cohort Attainment'!$Q$40:$AQ$72,MATCH($A19,'[18]Cohort Attainment'!$O$40:$O$72,0),MATCH(KZ$1,'[18]Cohort Attainment'!$Q$39:$AO$39,0))</f>
        <v>1232</v>
      </c>
      <c r="LA19" s="88">
        <f>INDEX('[19]Cohort Attainment'!$P$3:$AO$36,MATCH($A19,'[19]Cohort Attainment'!$AO$3:$AO$36,0),MATCH(LA$1,'[19]Cohort Attainment'!$P$36:$AO$36,0))</f>
        <v>1348</v>
      </c>
      <c r="LB19" s="88">
        <f>INDEX('[19]Cohort Attainment'!$P$3:$AO$36,MATCH($A19,'[19]Cohort Attainment'!$AO$3:$AO$36,0),MATCH(LB$1,'[19]Cohort Attainment'!$P$36:$AO$36,0))</f>
        <v>1231</v>
      </c>
      <c r="LC19" s="88">
        <f>INDEX('[19]Cohort Attainment'!$P$3:$AO$36,MATCH($A19,'[19]Cohort Attainment'!$AO$3:$AO$36,0),MATCH(LC$1,'[19]Cohort Attainment'!$P$36:$AO$36,0))</f>
        <v>1290</v>
      </c>
      <c r="LD19" s="120">
        <f>INDEX('[19]Cohort Attainment'!$P$3:$AO$36,MATCH($A19,'[19]Cohort Attainment'!$AO$3:$AO$36,0),MATCH(LD$1,'[19]Cohort Attainment'!$P$36:$AO$36,0))</f>
        <v>1209</v>
      </c>
      <c r="LE19" s="120">
        <f>INDEX('[11]1920 Collected Indicators'!$A$3:$CV$36,MATCH($A19,'[11]1920 Collected Indicators'!$A$3:$A$36,0),MATCH(LE$1,'[11]1920 Collected Indicators'!$A$3:$CV$3,0))</f>
        <v>1173</v>
      </c>
      <c r="LF19" s="119">
        <v>78.561917443408788</v>
      </c>
      <c r="LG19" s="88" t="str">
        <f>INDEX('[3]Raw data 16-17'!$B$2:$XA$34,MATCH($A19,'[3]Raw data 16-17'!$A$2:$A$34,0),MATCH(LG$1,'[3]Raw data 16-17'!$B$1:$GU$1,0))</f>
        <v>dna</v>
      </c>
      <c r="LH19" s="88" t="str">
        <f>INDEX('[14]1718 Collected Indicators'!$A$3:$CH$36,MATCH($A19,'[14]1718 Collected Indicators'!$A$3:$A$36,0),MATCH(LH$1,'[14]1718 Collected Indicators'!$A$3:$CH$3,0))</f>
        <v>dna</v>
      </c>
      <c r="LI19" s="120">
        <f>INDEX('[15]1819 Collected Indicators'!$A$3:$CV$36,MATCH($A19,'[15]1819 Collected Indicators'!$A$3:$A$36,0),MATCH(LI$1,'[15]1819 Collected Indicators'!$A$3:$CV$3,0))</f>
        <v>75.748101831</v>
      </c>
      <c r="LJ19" s="120" t="str">
        <f>INDEX('[11]1920 Collected Indicators'!$A$3:$CV$36,MATCH($A19,'[11]1920 Collected Indicators'!$A$3:$A$36,0),MATCH(LJ$1,'[11]1920 Collected Indicators'!$A$3:$CV$3,0))</f>
        <v>dna</v>
      </c>
      <c r="LK19" s="119">
        <v>65.195460277427486</v>
      </c>
      <c r="LL19" s="88" t="str">
        <f>INDEX('[3]Raw data 16-17'!$B$2:$XA$34,MATCH($A19,'[3]Raw data 16-17'!$A$2:$A$34,0),MATCH(LL$1,'[3]Raw data 16-17'!$B$1:$GU$1,0))</f>
        <v>dna</v>
      </c>
      <c r="LM19" s="88" t="str">
        <f>INDEX('[14]1718 Collected Indicators'!$A$3:$CH$36,MATCH($A19,'[14]1718 Collected Indicators'!$A$3:$A$36,0),MATCH(LM$1,'[14]1718 Collected Indicators'!$A$3:$CH$3,0))</f>
        <v>dna</v>
      </c>
      <c r="LN19" s="120">
        <f>INDEX('[15]1819 Collected Indicators'!$A$3:$CV$36,MATCH($A19,'[15]1819 Collected Indicators'!$A$3:$A$36,0),MATCH(LN$1,'[15]1819 Collected Indicators'!$A$3:$CV$3,0))</f>
        <v>82.240071396999994</v>
      </c>
      <c r="LO19" s="120" t="str">
        <f>INDEX('[11]1920 Collected Indicators'!$A$3:$CV$36,MATCH($A19,'[11]1920 Collected Indicators'!$A$3:$A$36,0),MATCH(LO$1,'[11]1920 Collected Indicators'!$A$3:$CV$3,0))</f>
        <v>dna</v>
      </c>
      <c r="LP19" s="119">
        <v>69.260204081632651</v>
      </c>
      <c r="LQ19" s="88" t="str">
        <f>INDEX('[3]Raw data 16-17'!$B$2:$XA$34,MATCH($A19,'[3]Raw data 16-17'!$A$2:$A$34,0),MATCH(LQ$1,'[3]Raw data 16-17'!$B$1:$GU$1,0))</f>
        <v>dna</v>
      </c>
      <c r="LR19" s="88" t="str">
        <f>INDEX('[14]1718 Collected Indicators'!$A$3:$CH$36,MATCH($A19,'[14]1718 Collected Indicators'!$A$3:$A$36,0),MATCH(LR$1,'[14]1718 Collected Indicators'!$A$3:$CH$3,0))</f>
        <v>dna</v>
      </c>
      <c r="LS19" s="120" t="e">
        <f>INDEX('[15]1819 Collected Indicators'!$A$3:$CV$36,MATCH($A19,'[15]1819 Collected Indicators'!$A$3:$A$36,0),MATCH(LS$1,'[15]1819 Collected Indicators'!$A$3:$CV$3,0))</f>
        <v>#N/A</v>
      </c>
      <c r="LT19" s="120" t="e">
        <f>INDEX('[11]1920 Collected Indicators'!$A$3:$CV$36,MATCH($A19,'[11]1920 Collected Indicators'!$A$3:$A$36,0),MATCH(LT$1,'[11]1920 Collected Indicators'!$A$3:$CV$3,0))</f>
        <v>#N/A</v>
      </c>
      <c r="LU19" s="119">
        <v>75.765645805592541</v>
      </c>
      <c r="LV19" s="88" t="str">
        <f>INDEX('[3]Raw data 16-17'!$B$2:$XA$34,MATCH($A19,'[3]Raw data 16-17'!$A$2:$A$34,0),MATCH(LV$1,'[3]Raw data 16-17'!$B$1:$GU$1,0))</f>
        <v>dna</v>
      </c>
      <c r="LW19" s="88" t="str">
        <f>INDEX('[14]1718 Collected Indicators'!$A$3:$CH$36,MATCH($A19,'[14]1718 Collected Indicators'!$A$3:$A$36,0),MATCH(LW$1,'[14]1718 Collected Indicators'!$A$3:$CH$3,0))</f>
        <v>dna</v>
      </c>
      <c r="LX19" s="120">
        <f>INDEX('[15]1819 Collected Indicators'!$A$3:$CV$36,MATCH($A19,'[15]1819 Collected Indicators'!$A$3:$A$36,0),MATCH(LX$1,'[15]1819 Collected Indicators'!$A$3:$CV$3,0))</f>
        <v>20.689381807000004</v>
      </c>
      <c r="LY19" s="120" t="str">
        <f>INDEX('[11]1920 Collected Indicators'!$A$3:$CV$36,MATCH($A19,'[11]1920 Collected Indicators'!$A$3:$A$36,0),MATCH(LY$1,'[11]1920 Collected Indicators'!$A$3:$CV$3,0))</f>
        <v>dna</v>
      </c>
      <c r="LZ19" s="119">
        <v>56.11601513240857</v>
      </c>
      <c r="MA19" s="88" t="str">
        <f>INDEX('[3]Raw data 16-17'!$B$2:$XA$34,MATCH($A19,'[3]Raw data 16-17'!$A$2:$A$34,0),MATCH(MA$1,'[3]Raw data 16-17'!$B$1:$GU$1,0))</f>
        <v>dna</v>
      </c>
      <c r="MB19" s="88" t="str">
        <f>INDEX('[14]1718 Collected Indicators'!$A$3:$CH$36,MATCH($A19,'[14]1718 Collected Indicators'!$A$3:$A$36,0),MATCH(MB$1,'[14]1718 Collected Indicators'!$A$3:$CH$3,0))</f>
        <v>dna</v>
      </c>
      <c r="MC19" s="120">
        <f>INDEX('[15]1819 Collected Indicators'!$A$3:$CV$36,MATCH($A19,'[15]1819 Collected Indicators'!$A$3:$A$36,0),MATCH(MC$1,'[15]1819 Collected Indicators'!$A$3:$CV$3,0))</f>
        <v>17.519404403999999</v>
      </c>
      <c r="MD19" s="120" t="str">
        <f>INDEX('[11]1920 Collected Indicators'!$A$3:$CV$36,MATCH($A19,'[11]1920 Collected Indicators'!$A$3:$A$36,0),MATCH(MD$1,'[11]1920 Collected Indicators'!$A$3:$CV$3,0))</f>
        <v>dna</v>
      </c>
      <c r="ME19" s="119">
        <v>57.908163265306122</v>
      </c>
      <c r="MF19" s="88" t="str">
        <f>INDEX('[3]Raw data 16-17'!$B$2:$XA$34,MATCH($A19,'[3]Raw data 16-17'!$A$2:$A$34,0),MATCH(MF$1,'[3]Raw data 16-17'!$B$1:$GU$1,0))</f>
        <v>dna</v>
      </c>
      <c r="MG19" s="88" t="str">
        <f>INDEX('[14]1718 Collected Indicators'!$A$3:$CH$36,MATCH($A19,'[14]1718 Collected Indicators'!$A$3:$A$36,0),MATCH(MG$1,'[14]1718 Collected Indicators'!$A$3:$CH$3,0))</f>
        <v>dna</v>
      </c>
      <c r="MH19" s="120" t="e">
        <f>INDEX('[15]1819 Collected Indicators'!$A$3:$CV$36,MATCH($A19,'[15]1819 Collected Indicators'!$A$3:$A$36,0),MATCH(MH$1,'[15]1819 Collected Indicators'!$A$3:$CV$3,0))</f>
        <v>#N/A</v>
      </c>
      <c r="MI19" s="120" t="e">
        <f>INDEX('[11]1920 Collected Indicators'!$A$3:$CV$36,MATCH($A19,'[11]1920 Collected Indicators'!$A$3:$A$36,0),MATCH(MI$1,'[11]1920 Collected Indicators'!$A$3:$CV$3,0))</f>
        <v>#N/A</v>
      </c>
      <c r="MJ19" s="119">
        <v>79.094540612516639</v>
      </c>
      <c r="MK19" s="88" t="str">
        <f>INDEX('[3]Raw data 16-17'!$B$2:$XA$34,MATCH($A19,'[3]Raw data 16-17'!$A$2:$A$34,0),MATCH(MK$1,'[3]Raw data 16-17'!$B$1:$GU$1,0))</f>
        <v>dna</v>
      </c>
      <c r="ML19" s="88" t="str">
        <f>INDEX('[14]1718 Collected Indicators'!$A$3:$CH$36,MATCH($A19,'[14]1718 Collected Indicators'!$A$3:$A$36,0),MATCH(ML$1,'[14]1718 Collected Indicators'!$A$3:$CH$3,0))</f>
        <v>dna</v>
      </c>
      <c r="MM19" s="120" t="str">
        <f>INDEX('[15]1819 Collected Indicators'!$A$3:$CV$36,MATCH($A19,'[15]1819 Collected Indicators'!$A$3:$A$36,0),MATCH(MM$1,'[15]1819 Collected Indicators'!$A$3:$CV$3,0))</f>
        <v>dna</v>
      </c>
      <c r="MN19" s="120" t="str">
        <f>INDEX('[11]1920 Collected Indicators'!$A$3:$CV$36,MATCH($A19,'[11]1920 Collected Indicators'!$A$3:$A$36,0),MATCH(MN$1,'[11]1920 Collected Indicators'!$A$3:$CV$3,0))</f>
        <v>dna</v>
      </c>
      <c r="MO19" s="119">
        <v>69.482976040353094</v>
      </c>
      <c r="MP19" s="88" t="str">
        <f>INDEX('[3]Raw data 16-17'!$B$2:$XA$34,MATCH($A19,'[3]Raw data 16-17'!$A$2:$A$34,0),MATCH(MP$1,'[3]Raw data 16-17'!$B$1:$GU$1,0))</f>
        <v>dna</v>
      </c>
      <c r="MQ19" s="88" t="str">
        <f>INDEX('[14]1718 Collected Indicators'!$A$3:$CH$36,MATCH($A19,'[14]1718 Collected Indicators'!$A$3:$A$36,0),MATCH(MQ$1,'[14]1718 Collected Indicators'!$A$3:$CH$3,0))</f>
        <v>dna</v>
      </c>
      <c r="MR19" s="120" t="str">
        <f>INDEX('[15]1819 Collected Indicators'!$A$3:$CV$36,MATCH($A19,'[15]1819 Collected Indicators'!$A$3:$A$36,0),MATCH(MR$1,'[15]1819 Collected Indicators'!$A$3:$CV$3,0))</f>
        <v>dna</v>
      </c>
      <c r="MS19" s="120" t="str">
        <f>INDEX('[11]1920 Collected Indicators'!$A$3:$CV$36,MATCH($A19,'[11]1920 Collected Indicators'!$A$3:$A$36,0),MATCH(MS$1,'[11]1920 Collected Indicators'!$A$3:$CV$3,0))</f>
        <v>dna</v>
      </c>
      <c r="MT19" s="119">
        <v>73.852040816326522</v>
      </c>
      <c r="MU19" s="88" t="str">
        <f>INDEX('[3]Raw data 16-17'!$B$2:$XA$34,MATCH($A19,'[3]Raw data 16-17'!$A$2:$A$34,0),MATCH(MU$1,'[3]Raw data 16-17'!$B$1:$GU$1,0))</f>
        <v>dna</v>
      </c>
      <c r="MV19" s="88" t="str">
        <f>INDEX('[14]1718 Collected Indicators'!$A$3:$CH$36,MATCH($A19,'[14]1718 Collected Indicators'!$A$3:$A$36,0),MATCH(MV$1,'[14]1718 Collected Indicators'!$A$3:$CH$3,0))</f>
        <v>dna</v>
      </c>
      <c r="MW19" s="120" t="e">
        <f>INDEX('[15]1819 Collected Indicators'!$A$3:$CV$36,MATCH($A19,'[15]1819 Collected Indicators'!$A$3:$A$36,0),MATCH(MW$1,'[15]1819 Collected Indicators'!$A$3:$CV$3,0))</f>
        <v>#N/A</v>
      </c>
      <c r="MX19" s="120" t="e">
        <f>INDEX('[11]1920 Collected Indicators'!$A$3:$CV$36,MATCH($A19,'[11]1920 Collected Indicators'!$A$3:$A$36,0),MATCH(MX$1,'[11]1920 Collected Indicators'!$A$3:$CV$3,0))</f>
        <v>#N/A</v>
      </c>
      <c r="MY19" s="119">
        <v>83.754993342210383</v>
      </c>
      <c r="MZ19" s="88" t="str">
        <f>INDEX('[3]Raw data 16-17'!$B$2:$XA$34,MATCH($A19,'[3]Raw data 16-17'!$A$2:$A$34,0),MATCH(MZ$1,'[3]Raw data 16-17'!$B$1:$GU$1,0))</f>
        <v>dna</v>
      </c>
      <c r="NA19" s="88" t="str">
        <f>INDEX('[14]1718 Collected Indicators'!$A$3:$CH$36,MATCH($A19,'[14]1718 Collected Indicators'!$A$3:$A$36,0),MATCH(NA$1,'[14]1718 Collected Indicators'!$A$3:$CH$3,0))</f>
        <v>dna</v>
      </c>
      <c r="NB19" s="120" t="e">
        <f>INDEX('[15]1819 Collected Indicators'!$A$3:$CV$36,MATCH($A19,'[15]1819 Collected Indicators'!$A$3:$A$36,0),MATCH(NB$1,'[15]1819 Collected Indicators'!$A$3:$CV$3,0))</f>
        <v>#N/A</v>
      </c>
      <c r="NC19" s="183"/>
      <c r="ND19" s="119">
        <v>59.874213836477985</v>
      </c>
      <c r="NE19" s="88" t="str">
        <f>INDEX('[3]Raw data 16-17'!$B$2:$XA$34,MATCH($A19,'[3]Raw data 16-17'!$A$2:$A$34,0),MATCH(NE$1,'[3]Raw data 16-17'!$B$1:$GU$1,0))</f>
        <v>dna</v>
      </c>
      <c r="NF19" s="88" t="str">
        <f>INDEX('[14]1718 Collected Indicators'!$A$3:$CH$36,MATCH($A19,'[14]1718 Collected Indicators'!$A$3:$A$36,0),MATCH(NF$1,'[14]1718 Collected Indicators'!$A$3:$CH$3,0))</f>
        <v>dna</v>
      </c>
      <c r="NG19" s="120" t="e">
        <f>INDEX('[15]1819 Collected Indicators'!$A$3:$CV$36,MATCH($A19,'[15]1819 Collected Indicators'!$A$3:$A$36,0),MATCH(NG$1,'[15]1819 Collected Indicators'!$A$3:$CV$3,0))</f>
        <v>#N/A</v>
      </c>
      <c r="NH19" s="183"/>
      <c r="NI19" s="119">
        <v>60.841836734693878</v>
      </c>
      <c r="NJ19" s="88" t="str">
        <f>INDEX('[3]Raw data 16-17'!$B$2:$XA$34,MATCH($A19,'[3]Raw data 16-17'!$A$2:$A$34,0),MATCH(NJ$1,'[3]Raw data 16-17'!$B$1:$GU$1,0))</f>
        <v>dna</v>
      </c>
      <c r="NK19" s="88" t="str">
        <f>INDEX('[14]1718 Collected Indicators'!$A$3:$CH$36,MATCH($A19,'[14]1718 Collected Indicators'!$A$3:$A$36,0),MATCH(NK$1,'[14]1718 Collected Indicators'!$A$3:$CH$3,0))</f>
        <v>dna</v>
      </c>
      <c r="NL19" s="120" t="e">
        <f>INDEX('[15]1819 Collected Indicators'!$A$3:$CV$36,MATCH($A19,'[15]1819 Collected Indicators'!$A$3:$A$36,0),MATCH(NL$1,'[15]1819 Collected Indicators'!$A$3:$CV$3,0))</f>
        <v>#N/A</v>
      </c>
      <c r="NM19" s="183"/>
      <c r="NN19" s="119">
        <f>INDEX([20]Extraction!$B$2:$I$36,MATCH($A19,[20]Extraction!$I$2:$I$36,0),MATCH(NN$1,[20]Extraction!$B$2:$I$2,0))</f>
        <v>75.3661784287616</v>
      </c>
      <c r="NO19" s="119">
        <f>INDEX([20]Extraction!$B$2:$I$36,MATCH($A19,[20]Extraction!$I$2:$I$36,0),MATCH(NO$1,[20]Extraction!$B$2:$I$2,0))</f>
        <v>72.496662216288328</v>
      </c>
      <c r="NP19" s="119">
        <f>INDEX([20]Extraction!$B$2:$I$36,MATCH($A19,[20]Extraction!$I$2:$I$36,0),MATCH(NP$1,[20]Extraction!$B$2:$I$2,0))</f>
        <v>72.337482710926622</v>
      </c>
      <c r="NQ19" s="119">
        <f>INDEX([20]Extraction!$B$2:$I$36,MATCH($A19,[20]Extraction!$I$2:$I$36,0),MATCH(NQ$1,[20]Extraction!$B$2:$I$2,0))</f>
        <v>73.786407766990195</v>
      </c>
      <c r="NR19" s="119">
        <f>INDEX([20]Extraction!$B$2:$I$36,MATCH($A19,[20]Extraction!$I$2:$I$36,0),MATCH(NR$1,[20]Extraction!$B$2:$I$2,0))</f>
        <v>76.353276353276286</v>
      </c>
      <c r="NS19" s="119">
        <f>INDEX([20]Extraction!$B$2:$I$36,MATCH($A19,[20]Extraction!$I$2:$I$36,0),MATCH(NS$1,[20]Extraction!$B$2:$I$2,0))</f>
        <v>75.792507204610928</v>
      </c>
      <c r="NT19" s="119" t="str">
        <f>INDEX([20]Extraction!$B$2:$I$36,MATCH($A19,[20]Extraction!$I$2:$I$36,0),MATCH(NT$1,[20]Extraction!$B$2:$I$2,0))</f>
        <v>dna</v>
      </c>
      <c r="NU19" s="129">
        <f>INDEX([21]Sheet1!$L$17:$T$50,MATCH($A19,[21]Sheet1!$L$17:$L$50,0),MATCH(NU$1,[21]Sheet1!$L$17:$T$17,0))</f>
        <v>100</v>
      </c>
      <c r="NV19" s="130">
        <f>INDEX([21]Sheet1!$L$17:$T$50,MATCH($A19,[21]Sheet1!$L$17:$L$50,0),MATCH(NV$1,[21]Sheet1!$L$17:$T$17,0))</f>
        <v>96.15384615384616</v>
      </c>
      <c r="NW19" s="130">
        <f>INDEX([21]Sheet1!$L$17:$T$50,MATCH($A19,[21]Sheet1!$L$17:$L$50,0),MATCH(NW$1,[21]Sheet1!$L$17:$T$17,0))</f>
        <v>87.5</v>
      </c>
      <c r="NX19" s="130">
        <f>INDEX([21]Sheet1!$L$17:$T$50,MATCH($A19,[21]Sheet1!$L$17:$L$50,0),MATCH(NX$1,[21]Sheet1!$L$17:$T$17,0))</f>
        <v>86.36363636363636</v>
      </c>
      <c r="NY19" s="130">
        <f>INDEX([21]Sheet1!$L$17:$T$50,MATCH($A19,[21]Sheet1!$L$17:$L$50,0),MATCH(NY$1,[21]Sheet1!$L$17:$T$17,0))</f>
        <v>95.833333333333343</v>
      </c>
      <c r="NZ19" s="130">
        <f>INDEX([21]Sheet1!$L$17:$T$50,MATCH($A19,[21]Sheet1!$L$17:$L$50,0),MATCH(NZ$1,[21]Sheet1!$L$17:$T$17,0))</f>
        <v>100</v>
      </c>
      <c r="OA19" s="130">
        <f>INDEX([21]Sheet1!$L$17:$T$50,MATCH($A19,[21]Sheet1!$L$17:$L$50,0),MATCH(OA$1,[21]Sheet1!$L$17:$T$17,0))</f>
        <v>100</v>
      </c>
      <c r="OB19" s="88">
        <f>INDEX('[14]1718 Collected Indicators'!$A$3:$CH$36,MATCH($A19,'[14]1718 Collected Indicators'!$A$3:$A$36,0),MATCH(OB$1,'[14]1718 Collected Indicators'!$A$3:$CH$3,0))</f>
        <v>95.833333333333343</v>
      </c>
      <c r="OC19" s="126">
        <f>INDEX('[15]1819 Collected Indicators'!$A$3:$CV$36,MATCH($A19,'[15]1819 Collected Indicators'!$A$3:$A$36,0),MATCH(OC$1,'[15]1819 Collected Indicators'!$A$3:$CV$3,0))</f>
        <v>95.833333333333343</v>
      </c>
      <c r="OD19" s="120">
        <f>INDEX('[11]1920 Collected Indicators'!$A$3:$CV$36,MATCH($A19,'[11]1920 Collected Indicators'!$A$3:$A$36,0),MATCH(OD$1,'[11]1920 Collected Indicators'!$A$3:$CV$3,0))</f>
        <v>100</v>
      </c>
      <c r="OE19" s="121">
        <v>92.9</v>
      </c>
      <c r="OF19" s="88">
        <v>93.4</v>
      </c>
      <c r="OG19" s="88">
        <v>93</v>
      </c>
      <c r="OH19" s="88">
        <f>INDEX('[3]Raw data 16-17'!$A$1:$BV$34,MATCH($A19,'[3]Raw data 16-17'!A$1:A$34,0),MATCH(OH$1,'[3]Raw data 16-17'!$A$1:$BV$1,0))</f>
        <v>92.5</v>
      </c>
      <c r="OI19" s="121">
        <f>INDEX('[15]1819 Collected Indicators'!$A$3:$CV$36,MATCH($A19,'[15]1819 Collected Indicators'!$A$3:$A$36,0),MATCH(OI$1,'[15]1819 Collected Indicators'!$A$3:$CV$3,0))</f>
        <v>92.231899999999996</v>
      </c>
      <c r="OJ19" s="120" t="str">
        <f>INDEX('[11]1920 Collected Indicators'!$A$3:$CV$36,MATCH($A19,'[11]1920 Collected Indicators'!$A$3:$A$36,0),MATCH(OJ$1,'[11]1920 Collected Indicators'!$A$3:$CV$3,0))</f>
        <v>dna</v>
      </c>
      <c r="OK19" s="119">
        <f>INDEX('[22]All years '!$A$1:$F$34,MATCH($A19,'[22]All years '!$A$1:$A$34,0),MATCH(OK$1,'[22]All years '!$A$1:$F$1,0))</f>
        <v>85.01006989693164</v>
      </c>
      <c r="OL19" s="88">
        <f>INDEX('[22]All years '!$A$1:$F$34,MATCH($A19,'[22]All years '!$A$1:$A$34,0),MATCH(OL$1,'[22]All years '!$A$1:$F$1,0))</f>
        <v>87.29776651151893</v>
      </c>
      <c r="OM19" s="88">
        <f>INDEX('[22]All years '!$A$1:$F$34,MATCH($A19,'[22]All years '!$A$1:$A$34,0),MATCH(OM$1,'[22]All years '!$A$1:$F$1,0))</f>
        <v>87.413900116565998</v>
      </c>
      <c r="ON19" s="88">
        <f>INDEX('[22]All years '!$A$1:$F$34,MATCH($A19,'[22]All years '!$A$1:$A$34,0),MATCH(ON$1,'[22]All years '!$A$1:$F$1,0))</f>
        <v>87.200280474978271</v>
      </c>
      <c r="OO19" s="121">
        <f>INDEX('[22]All years '!$A$1:$F$34,MATCH($A19,'[22]All years '!$A$1:$A$34,0),MATCH(OO$1,'[22]All years '!$A$1:$F$1,0))</f>
        <v>87.413900116565998</v>
      </c>
      <c r="OP19" s="120" t="str">
        <f>INDEX('[11]1920 Collected Indicators'!$A$3:$CV$36,MATCH($A19,'[11]1920 Collected Indicators'!$A$3:$A$36,0),MATCH(OP$1,'[11]1920 Collected Indicators'!$A$3:$CV$3,0))</f>
        <v>dna</v>
      </c>
      <c r="OQ19" s="119">
        <v>56.776906901166122</v>
      </c>
      <c r="OR19" s="88">
        <v>37</v>
      </c>
      <c r="OS19" s="88">
        <v>19.7</v>
      </c>
      <c r="OT19" s="116">
        <f>INDEX('[3]Raw data 16-17'!$B$2:$ACG$34,MATCH($A19,'[3]Raw data 16-17'!$A$2:$A$34,0),MATCH(OT$1,'[3]Raw data 16-17'!$B$1:$MA$1,0))</f>
        <v>17.255297679112008</v>
      </c>
      <c r="OU19" s="133">
        <f>INDEX('[15]1819 Collected Indicators'!$A$3:$CV$36,MATCH($A19,'[15]1819 Collected Indicators'!$A$3:$A$36,0),MATCH(OU$1,'[15]1819 Collected Indicators'!$A$3:$CV$3,0))</f>
        <v>20.966899999999999</v>
      </c>
      <c r="OV19" s="120" t="str">
        <f>INDEX('[11]1920 Collected Indicators'!$A$3:$CV$36,MATCH($A19,'[11]1920 Collected Indicators'!$A$3:$A$36,0),MATCH(OV$1,'[11]1920 Collected Indicators'!$A$3:$CV$3,0))</f>
        <v>dna</v>
      </c>
      <c r="OW19" s="119">
        <f>INDEX('[23]All years '!$A$2:$F$35,MATCH($A19,'[23]All years '!$A$2:$A$35,0),MATCH(OW$1,'[23]All years '!$A$2:$F$2,0))</f>
        <v>588.23529411764707</v>
      </c>
      <c r="OX19" s="88">
        <f>INDEX('[23]All years '!$A$2:$F$35,MATCH($A19,'[23]All years '!$A$2:$A$35,0),MATCH(OX$1,'[23]All years '!$A$2:$F$2,0))</f>
        <v>329.50191570881225</v>
      </c>
      <c r="OY19" s="88">
        <f>INDEX('[23]All years '!$A$2:$F$35,MATCH($A19,'[23]All years '!$A$2:$A$35,0),MATCH(OY$1,'[23]All years '!$A$2:$F$2,0))</f>
        <v>255.31914893617019</v>
      </c>
      <c r="OZ19" s="88">
        <f>INDEX('[23]All years '!$A$2:$F$35,MATCH($A19,'[23]All years '!$A$2:$A$35,0),MATCH(OZ$1,'[23]All years '!$A$2:$F$2,0))</f>
        <v>87.912087912087912</v>
      </c>
      <c r="PA19" s="183">
        <f>INDEX('[23]All years '!$A$2:$F$35,MATCH($A19,'[23]All years '!$A$2:$A$35,0),MATCH(PA$1,'[23]All years '!$A$2:$F$2,0))</f>
        <v>141.1764705882353</v>
      </c>
      <c r="PB19" s="120" t="str">
        <f>INDEX('[11]1920 Collected Indicators'!$A$3:$CV$36,MATCH($A19,'[11]1920 Collected Indicators'!$A$3:$A$36,0),MATCH(PB$1,'[11]1920 Collected Indicators'!$A$3:$CV$3,0))</f>
        <v>dna</v>
      </c>
      <c r="PC19" s="119">
        <v>91.2</v>
      </c>
      <c r="PD19" s="88">
        <f>INDEX('[3]Raw data 16-17'!$B$2:$XA$34,MATCH($A19,'[3]Raw data 16-17'!$A$2:$A$34,0),MATCH(PD$1,'[3]Raw data 16-17'!$B$1:$GU$1,0))</f>
        <v>91.9</v>
      </c>
      <c r="PE19" s="88">
        <f>INDEX('[14]1718 Collected Indicators'!$A$3:$CH$36,MATCH($A19,'[14]1718 Collected Indicators'!$A$3:$A$36,0),MATCH(PE$1,'[14]1718 Collected Indicators'!$A$3:$CH$3,0))</f>
        <v>91.6</v>
      </c>
      <c r="PF19" s="120">
        <f>INDEX('[15]1819 Collected Indicators'!$A$3:$CV$36,MATCH($A19,'[15]1819 Collected Indicators'!$A$3:$A$36,0),MATCH(PF$1,'[15]1819 Collected Indicators'!$A$3:$CV$3,0))</f>
        <v>91.76809737347854</v>
      </c>
      <c r="PG19" s="120">
        <f>INDEX('[11]1920 Collected Indicators'!$A$3:$CV$36,MATCH($A19,'[11]1920 Collected Indicators'!$A$3:$A$36,0),MATCH(PG$1,'[11]1920 Collected Indicators'!$A$3:$CV$3,0))</f>
        <v>92.920645373724071</v>
      </c>
      <c r="PH19" s="129">
        <v>6.25</v>
      </c>
      <c r="PI19" s="130">
        <v>4.4117647058823533</v>
      </c>
      <c r="PJ19" s="130">
        <v>8.4745762711864394</v>
      </c>
      <c r="PK19" s="130">
        <v>1.7543859649122806</v>
      </c>
      <c r="PL19" s="88">
        <f>INDEX('[3]Raw data 16-17'!$B$2:$BV$34,MATCH($A19,'[3]Raw data 16-17'!$A$2:$A$34,0),MATCH(PL$1,'[3]Raw data 16-17'!$B$1:$BV$1,0))</f>
        <v>4.2553191489361701</v>
      </c>
      <c r="PM19" s="130">
        <f>INDEX('[14]1718 Collected Indicators'!$A$3:$CH$36,MATCH($A19,'[14]1718 Collected Indicators'!$A$3:$A$36,0),MATCH(PM$1,'[14]1718 Collected Indicators'!$A$3:$CH$3,0))</f>
        <v>4</v>
      </c>
      <c r="PN19" s="194">
        <f>INDEX('[15]1819 Collected Indicators'!$A$3:$CV$36,MATCH($A19,'[15]1819 Collected Indicators'!$A$3:$A$36,0),MATCH(PN$1,'[15]1819 Collected Indicators'!$A$3:$CV$3,0))</f>
        <v>9.375</v>
      </c>
      <c r="PO19" s="120" t="str">
        <f>INDEX('[11]1920 Collected Indicators'!$A$3:$CV$36,MATCH($A19,'[11]1920 Collected Indicators'!$A$3:$A$36,0),MATCH(PO$1,'[11]1920 Collected Indicators'!$A$3:$CV$3,0))</f>
        <v>dna</v>
      </c>
      <c r="PP19" s="119">
        <v>23.51</v>
      </c>
      <c r="PQ19" s="88">
        <v>17.73</v>
      </c>
      <c r="PR19" s="88">
        <v>20.29</v>
      </c>
      <c r="PS19" s="88">
        <v>33.76</v>
      </c>
      <c r="PT19" s="88">
        <v>22.01</v>
      </c>
      <c r="PU19" s="88">
        <v>19.809999999999999</v>
      </c>
      <c r="PV19" s="88">
        <f>INDEX('[3]Raw data 16-17'!$B$2:$XA$34,MATCH($A19,'[3]Raw data 16-17'!$A$2:$A$34,0),MATCH(PV$1,'[3]Raw data 16-17'!$B$1:$GU$1,0))</f>
        <v>13.302752293577983</v>
      </c>
      <c r="PW19" s="88">
        <f>INDEX('[14]1718 Collected Indicators'!$A$3:$CH$36,MATCH($A19,'[14]1718 Collected Indicators'!$A$3:$A$36,0),MATCH(PW$1,'[14]1718 Collected Indicators'!$A$3:$CH$3,0))</f>
        <v>13.5678391959799</v>
      </c>
      <c r="PX19" s="120">
        <f>INDEX('[15]1819 Collected Indicators'!$A$3:$CV$36,MATCH($A19,'[15]1819 Collected Indicators'!$A$3:$A$36,0),MATCH(PX$1,'[15]1819 Collected Indicators'!$A$3:$CV$3,0))</f>
        <v>15.609756097560975</v>
      </c>
      <c r="PY19" s="120" t="str">
        <f>INDEX('[11]1920 Collected Indicators'!$A$3:$CV$36,MATCH($A19,'[11]1920 Collected Indicators'!$A$3:$A$36,0),MATCH(PY$1,'[11]1920 Collected Indicators'!$A$3:$CV$3,0))</f>
        <v>dna</v>
      </c>
      <c r="PZ19" s="119">
        <f t="shared" si="2"/>
        <v>2.9659733441033924</v>
      </c>
      <c r="QA19" s="87">
        <v>7050</v>
      </c>
      <c r="QB19" s="131">
        <f t="array" ref="QB19">INDEX('[24]Gross Exp for LGBF'!$A$3:$K$38,MATCH($A19,'[24]Gross Exp for LGBF'!$A$3:$A$38,0),MATCH(QB$1,'[24]Gross Exp for LGBF'!$A$3:$K$3,0))</f>
        <v>237696</v>
      </c>
      <c r="QC19" s="88">
        <f t="shared" si="36"/>
        <v>3.2767259730705103</v>
      </c>
      <c r="QD19" s="87">
        <v>7527</v>
      </c>
      <c r="QE19" s="131">
        <f t="array" ref="QE19">INDEX('[24]Gross Exp for LGBF'!$A$3:$K$38,MATCH($A19,'[24]Gross Exp for LGBF'!$A$3:$A$38,0),MATCH(QE$1,'[24]Gross Exp for LGBF'!$A$3:$K$3,0))</f>
        <v>229711</v>
      </c>
      <c r="QF19" s="116">
        <f t="shared" si="37"/>
        <v>3.3891574002095513</v>
      </c>
      <c r="QG19" s="87">
        <v>8022</v>
      </c>
      <c r="QH19" s="131">
        <f t="array" ref="QH19">INDEX('[24]Gross Exp for LGBF'!$A$3:$K$38,MATCH($A19,'[24]Gross Exp for LGBF'!$A$3:$A$38,0),MATCH(QH$1,'[24]Gross Exp for LGBF'!$A$3:$K$3,0))</f>
        <v>236696</v>
      </c>
      <c r="QI19" s="116">
        <f t="shared" si="38"/>
        <v>3.1484591570385057</v>
      </c>
      <c r="QJ19" s="87">
        <v>7780</v>
      </c>
      <c r="QK19" s="87">
        <f t="array" ref="QK19">INDEX('[24]Gross Exp for LGBF'!$A$3:$K$38,MATCH($A19,'[24]Gross Exp for LGBF'!$A$3:$A$38,0),MATCH(QK$1,'[24]Gross Exp for LGBF'!$A$3:$K$3,0))</f>
        <v>247105</v>
      </c>
      <c r="QL19" s="116">
        <f t="shared" si="39"/>
        <v>3.1640013581893016</v>
      </c>
      <c r="QM19" s="87">
        <v>7641</v>
      </c>
      <c r="QN19" s="87">
        <f t="array" ref="QN19">INDEX('[24]Gross Exp for LGBF'!$A$3:$K$38,MATCH($A19,'[24]Gross Exp for LGBF'!$A$3:$A$38,0),MATCH(QN$1,'[24]Gross Exp for LGBF'!$A$3:$K$3,0))</f>
        <v>241498</v>
      </c>
      <c r="QO19" s="116">
        <f t="shared" si="40"/>
        <v>2.9239960172585464</v>
      </c>
      <c r="QP19" s="87">
        <v>7048</v>
      </c>
      <c r="QQ19" s="87">
        <f t="array" ref="QQ19">INDEX('[24]Gross Exp for LGBF'!$A$3:$K$38,MATCH($A19,'[24]Gross Exp for LGBF'!$A$3:$A$38,0),MATCH(QQ$1,'[24]Gross Exp for LGBF'!$A$3:$K$3,0))</f>
        <v>241040</v>
      </c>
      <c r="QR19" s="116">
        <f t="shared" si="41"/>
        <v>3.0812729862454558</v>
      </c>
      <c r="QS19" s="87">
        <f>INDEX('[2]All Previous Years'!$A$1:$EX$34,MATCH($A19,'[2]All Previous Years'!$A$1:$A$34,0),MATCH(QS$1,'[2]All Previous Years'!$A$1:$EX$1,0))</f>
        <v>7247</v>
      </c>
      <c r="QT19" s="87">
        <f t="array" ref="QT19">INDEX('[24]Gross Exp for LGBF'!$A$3:$K$38,MATCH($A19,'[24]Gross Exp for LGBF'!$A$3:$A$38,0),MATCH(QT$1,'[24]Gross Exp for LGBF'!$A$3:$K$3,0))</f>
        <v>235195</v>
      </c>
      <c r="QU19" s="88">
        <f t="shared" si="42"/>
        <v>3.1628705440137335</v>
      </c>
      <c r="QV19" s="32">
        <f>INDEX([4]Sheet1!$A$1:$CJ$34, MATCH($A19, [4]Sheet1!$A$1:$A$34, 0), MATCH(QV$1, [4]Sheet1!$A$1:$CJ$1, 0))</f>
        <v>7775</v>
      </c>
      <c r="QW19" s="32">
        <f t="array" ref="QW19">INDEX('[24]Gross Exp for LGBF'!$A$3:$K$38,MATCH($A19,'[24]Gross Exp for LGBF'!$A$3:$A$38,0),MATCH(QW$1,'[24]Gross Exp for LGBF'!$A$3:$K$3,0))</f>
        <v>245821</v>
      </c>
      <c r="QX19" s="88">
        <f t="shared" si="43"/>
        <v>3.181417786961497</v>
      </c>
      <c r="QY19" s="88">
        <f>INDEX('[6]Finance Indicators'!$B$3:$BO$35,MATCH($A19,'[6]Finance Indicators'!$A$3:$A$35,0),MATCH(QY$1,'[6]Finance Indicators'!$B$2:$BO$2,0))</f>
        <v>7729</v>
      </c>
      <c r="QZ19" s="88">
        <f t="array" ref="QZ19">INDEX('[24]Gross Exp for LGBF'!$A$3:$K$38,MATCH($A19,'[24]Gross Exp for LGBF'!$A$3:$A$38,0),MATCH(QZ$1,'[24]Gross Exp for LGBF'!$A$3:$K$3,0))</f>
        <v>242942</v>
      </c>
      <c r="RA19" s="250">
        <f t="array" ref="RA19">INDEX('[7]Finance Indicators'!$A$2:$BO$35,MATCH($A19,'[7]Finance Indicators'!$A$2:$A$35,0),MATCH(RA$1,'[7]Finance Indicators'!$A$2:$BO$2,0))</f>
        <v>3.4233093478463794</v>
      </c>
      <c r="RB19" s="250">
        <f t="array" ref="RB19">INDEX('[7]Finance Indicators'!$A$2:$BO$35,MATCH($A19,'[7]Finance Indicators'!$A$2:$A$35,0),MATCH(RB$1,'[7]Finance Indicators'!$A$2:$BO$2,0))</f>
        <v>8435</v>
      </c>
      <c r="RC19" s="250">
        <f t="array" ref="RC19">INDEX('[7]Finance Indicators'!$A$2:$BO$35,MATCH($A19,'[7]Finance Indicators'!$A$2:$A$35,0),MATCH(RC$1,'[7]Finance Indicators'!$A$2:$BO$2,0))</f>
        <v>246399</v>
      </c>
      <c r="RD19" s="115">
        <f>INDEX('[25]Corporate Management'!$B$6:$EY$40,MATCH($A19,'[25]Corporate Management'!$B$6:$B$40,0),MATCH(RD$1,'[25]Corporate Management'!$B$40:$EY$40,0))</f>
        <v>47.590361445783131</v>
      </c>
      <c r="RE19" s="131">
        <f>INDEX('[25]Corporate Management'!$B$6:$EY$40,MATCH($A19,'[25]Corporate Management'!$B$6:$B$40,0),MATCH(RE$1,'[25]Corporate Management'!$B$40:$EY$40,0))</f>
        <v>79</v>
      </c>
      <c r="RF19" s="131">
        <f>INDEX('[25]Corporate Management'!$B$6:$EY$40,MATCH($A19,'[25]Corporate Management'!$B$6:$B$40,0),MATCH(RF$1,'[25]Corporate Management'!$B$40:$EY$40,0))</f>
        <v>166</v>
      </c>
      <c r="RG19" s="116">
        <f>INDEX('[25]Corporate Management'!$B$6:$EY$40,MATCH($A19,'[25]Corporate Management'!$B$6:$B$40,0),MATCH(RG$1,'[25]Corporate Management'!$B$40:$EY$40,0))</f>
        <v>47.590361445783131</v>
      </c>
      <c r="RH19" s="131">
        <f>INDEX('[25]Corporate Management'!$B$6:$EY$40,MATCH($A19,'[25]Corporate Management'!$B$6:$B$40,0),MATCH(RH$1,'[25]Corporate Management'!$B$40:$EY$40,0))</f>
        <v>79</v>
      </c>
      <c r="RI19" s="131">
        <f>INDEX('[25]Corporate Management'!$B$6:$EY$40,MATCH($A19,'[25]Corporate Management'!$B$6:$B$40,0),MATCH(RI$1,'[25]Corporate Management'!$B$40:$EY$40,0))</f>
        <v>166</v>
      </c>
      <c r="RJ19" s="116">
        <f>INDEX('[25]Corporate Management'!$B$6:$EY$40,MATCH($A19,'[25]Corporate Management'!$B$6:$B$40,0),MATCH(RJ$1,'[25]Corporate Management'!$B$40:$EY$40,0))</f>
        <v>46.987951807228917</v>
      </c>
      <c r="RK19" s="131">
        <f>INDEX('[25]Corporate Management'!$B$6:$EY$40,MATCH($A19,'[25]Corporate Management'!$B$6:$B$40,0),MATCH(RK$1,'[25]Corporate Management'!$B$40:$EY$40,0))</f>
        <v>78</v>
      </c>
      <c r="RL19" s="131">
        <f>INDEX('[25]Corporate Management'!$B$6:$EY$40,MATCH($A19,'[25]Corporate Management'!$B$6:$B$40,0),MATCH(RL$1,'[25]Corporate Management'!$B$40:$EY$40,0))</f>
        <v>166</v>
      </c>
      <c r="RM19" s="116">
        <f>INDEX('[26]All Data'!$A$1:$Y$34,MATCH($A19,'[26]All Data'!$A$1:$A$34,0),MATCH(RM$1,'[26]All Data'!$A$1:$Y$1,0))</f>
        <v>50</v>
      </c>
      <c r="RN19" s="131">
        <f>INDEX('[26]All Data'!$A$1:$Y$34,MATCH($A19,'[26]All Data'!$A$1:$A$34,0),MATCH(RN$1,'[26]All Data'!$A$1:$Y$1,0))</f>
        <v>77</v>
      </c>
      <c r="RO19" s="131">
        <f>INDEX('[26]All Data'!$A$1:$Y$34,MATCH($A19,'[26]All Data'!$A$1:$A$34,0),MATCH(RO$1,'[26]All Data'!$A$1:$Y$1,0))</f>
        <v>154</v>
      </c>
      <c r="RP19" s="116">
        <f>INDEX('[27]All Data'!$A$1:$Y$34,MATCH($A19,'[27]All Data'!$A$1:$A$34,0),MATCH(RP$1,'[27]All Data'!$A$1:$Y$1,0))</f>
        <v>50.625</v>
      </c>
      <c r="RQ19" s="131">
        <f>INDEX('[27]All Data'!$A$1:$Y$34,MATCH($A19,'[27]All Data'!$A$1:$A$34,0),MATCH(RQ$1,'[27]All Data'!$A$1:$Y$1,0))</f>
        <v>81</v>
      </c>
      <c r="RR19" s="131">
        <f>INDEX('[27]All Data'!$A$1:$Y$34,MATCH($A19,'[27]All Data'!$A$1:$A$34,0),MATCH(RR$1,'[27]All Data'!$A$1:$Y$1,0))</f>
        <v>160</v>
      </c>
      <c r="RS19" s="116">
        <f>INDEX('[28]All Data'!$A$1:$AB$34,MATCH($A19,'[28]All Data'!$A$1:$A$34,0),MATCH(RS$1,'[28]All Data'!$A$1:$AB$1,0))</f>
        <v>53.201970443349758</v>
      </c>
      <c r="RT19" s="131">
        <f>INDEX('[28]All Data'!$A$1:$AB$34,MATCH($A19,'[28]All Data'!$A$1:$A$34,0),MATCH(RT$1,'[28]All Data'!$A$1:$AB$1,0))</f>
        <v>108</v>
      </c>
      <c r="RU19" s="131">
        <f>INDEX('[28]All Data'!$A$1:$AB$34,MATCH($A19,'[28]All Data'!$A$1:$A$34,0),MATCH(RU$1,'[28]All Data'!$A$1:$AB$1,0))</f>
        <v>203</v>
      </c>
      <c r="RV19" s="116">
        <f>INDEX('[29]SPI Raw Data 1617'!$A$3:$AN$37,MATCH($A19,'[29]SPI Raw Data 1617'!$A$3:$A$37,0),MATCH(RV$1,'[29]SPI Raw Data 1617'!$A$37:$AN$37,0))</f>
        <v>52.941176470588239</v>
      </c>
      <c r="RW19" s="131">
        <f>INDEX('[29]SPI Raw Data 1617'!$A$3:$AN$37,MATCH($A19,'[29]SPI Raw Data 1617'!$A$3:$A$37,0),MATCH(RW$1,'[29]SPI Raw Data 1617'!$A$37:$AN$37,0))</f>
        <v>108</v>
      </c>
      <c r="RX19" s="131">
        <f>INDEX('[29]SPI Raw Data 1617'!$A$3:$AN$37,MATCH($A19,'[29]SPI Raw Data 1617'!$A$3:$A$37,0),MATCH(RX$1,'[29]SPI Raw Data 1617'!$A$37:$AN$37,0))</f>
        <v>204</v>
      </c>
      <c r="RY19" s="116">
        <f>INDEX('[30]SPI Raw Data 1718'!$A$3:$AN$37,MATCH($A19,'[30]SPI Raw Data 1718'!$A$3:$A$37,0),MATCH(RY$1,'[30]SPI Raw Data 1718'!$A$37:$AN$37,0))</f>
        <v>53.921568627450981</v>
      </c>
      <c r="RZ19" s="197">
        <f>INDEX('[30]SPI Raw Data 1718'!$A$3:$AN$37,MATCH($A19,'[30]SPI Raw Data 1718'!$A$3:$A$37,0),MATCH(RZ$1,'[30]SPI Raw Data 1718'!$A$37:$AN$37,0))</f>
        <v>110</v>
      </c>
      <c r="SA19" s="197">
        <f>INDEX('[30]SPI Raw Data 1718'!$A$3:$AN$37,MATCH($A19,'[30]SPI Raw Data 1718'!$A$3:$A$37,0),MATCH(SA$1,'[30]SPI Raw Data 1718'!$A$37:$AN$37,0))</f>
        <v>204</v>
      </c>
      <c r="SB19" s="116">
        <f>INDEX('[31]SPI Raw Data 1819'!$A$1:$AN$37,MATCH($A19,'[31]SPI Raw Data 1819'!$A$1:$A$37,0),MATCH(SB$1,'[31]SPI Raw Data 1819'!$A$37:$AN$37,0))</f>
        <v>58.673469387755105</v>
      </c>
      <c r="SC19" s="197">
        <f>INDEX('[31]SPI Raw Data 1819'!$A$1:$AN$37,MATCH($A19,'[31]SPI Raw Data 1819'!$A$1:$A$37,0),MATCH(SC$1,'[31]SPI Raw Data 1819'!$A$37:$AN$37,0))</f>
        <v>115</v>
      </c>
      <c r="SD19" s="225">
        <f>INDEX('[31]SPI Raw Data 1819'!$A$1:$AN$37,MATCH($A19,'[31]SPI Raw Data 1819'!$A$1:$A$37,0),MATCH(SD$1,'[31]SPI Raw Data 1819'!$A$37:$AN$37,0))</f>
        <v>196</v>
      </c>
      <c r="SE19" s="116">
        <f>INDEX('[32]SPI Raw Data 1920'!$A$1:$AN$35, MATCH($A19,'[32]SPI Raw Data 1920'!$A$1:$A$35,0),MATCH(SE$1,'[32]SPI Raw Data 1920'!$A$37:$AN$37,0))</f>
        <v>59.880239520958078</v>
      </c>
      <c r="SF19" s="116">
        <f>INDEX('[32]SPI Raw Data 1920'!$A$1:$AN$35, MATCH($A19,'[32]SPI Raw Data 1920'!$A$1:$A$35,0),MATCH(SF$1,'[32]SPI Raw Data 1920'!$A$37:$AN$37,0))</f>
        <v>100</v>
      </c>
      <c r="SG19" s="116">
        <f>INDEX('[32]SPI Raw Data 1920'!$A$1:$AN$35, MATCH($A19,'[32]SPI Raw Data 1920'!$A$1:$A$35,0),MATCH(SG$1,'[32]SPI Raw Data 1920'!$A$37:$AN$37,0))</f>
        <v>167</v>
      </c>
      <c r="SH19" s="115">
        <f>INDEX('[28]All Data'!$A$1:$AB$34,MATCH($A19,'[28]All Data'!$A$1:$A$34,0),MATCH(SH$1,'[28]All Data'!$A$1:$AB$1,0))</f>
        <v>10.885733603786335</v>
      </c>
      <c r="SI19" s="135">
        <f>INDEX('[28]All Data'!$A$1:$AB$34,MATCH($A19,'[28]All Data'!$A$1:$A$34,0),MATCH(SI$1,'[28]All Data'!$A$1:$AB$1,0))</f>
        <v>13.18</v>
      </c>
      <c r="SJ19" s="135">
        <f>INDEX('[28]All Data'!$A$1:$AB$34,MATCH($A19,'[28]All Data'!$A$1:$A$34,0),MATCH(SJ$1,'[28]All Data'!$A$1:$AB$1,0))</f>
        <v>14.79</v>
      </c>
      <c r="SK19" s="116">
        <f>INDEX('[29]SPI Raw Data 1617'!$A$3:$AN$37,MATCH($A19,'[29]SPI Raw Data 1617'!$A$3:$A$37,0),MATCH(SK$1,'[29]SPI Raw Data 1617'!$A$37:$AN$37,0))</f>
        <v>9.2991913746630672</v>
      </c>
      <c r="SL19" s="135">
        <f>INDEX('[29]SPI Raw Data 1617'!$A$3:$AN$37,MATCH($A19,'[29]SPI Raw Data 1617'!$A$3:$A$37,0),MATCH(SL$1,'[29]SPI Raw Data 1617'!$A$37:$AN$37,0))</f>
        <v>13.46</v>
      </c>
      <c r="SM19" s="135">
        <f>INDEX('[29]SPI Raw Data 1617'!$A$3:$AN$37,MATCH($A19,'[29]SPI Raw Data 1617'!$A$3:$A$37,0),MATCH(SM$1,'[29]SPI Raw Data 1617'!$A$37:$AN$37,0))</f>
        <v>14.84</v>
      </c>
      <c r="SN19" s="116">
        <f>INDEX('[30]SPI Raw Data 1718'!$A$3:$AN$37,MATCH($A19,'[30]SPI Raw Data 1718'!$A$3:$A$37,0),MATCH(SN$1,'[30]SPI Raw Data 1718'!$A$37:$AN$37,0))</f>
        <v>8.7073007367716002</v>
      </c>
      <c r="SO19" s="135">
        <f>INDEX('[30]SPI Raw Data 1718'!$A$3:$AN$37,MATCH($A19,'[30]SPI Raw Data 1718'!$A$3:$A$37,0),MATCH(SO$1,'[30]SPI Raw Data 1718'!$A$37:$AN$37,0))</f>
        <v>13.63</v>
      </c>
      <c r="SP19" s="135">
        <f>INDEX('[30]SPI Raw Data 1718'!$A$3:$AN$37,MATCH($A19,'[30]SPI Raw Data 1718'!$A$3:$A$37,0),MATCH(SP$1,'[30]SPI Raw Data 1718'!$A$37:$AN$37,0))</f>
        <v>14.93</v>
      </c>
      <c r="SQ19" s="116">
        <f>INDEX('[31]SPI Raw Data 1819'!$A$1:$AN$37,MATCH($A19,'[31]SPI Raw Data 1819'!$A$1:$A$37,0),MATCH(SQ$1,'[31]SPI Raw Data 1819'!$A$37:$AN$37,0))</f>
        <v>8.1841432225064068</v>
      </c>
      <c r="SR19" s="213">
        <f>INDEX('[31]SPI Raw Data 1819'!$A$1:$AN$37,MATCH($A19,'[31]SPI Raw Data 1819'!$A$1:$A$37,0),MATCH(SR$1,'[31]SPI Raw Data 1819'!$A$37:$AN$37,0))</f>
        <v>14.36</v>
      </c>
      <c r="SS19" s="228">
        <f>INDEX('[31]SPI Raw Data 1819'!$A$1:$AN$37,MATCH($A19,'[31]SPI Raw Data 1819'!$A$1:$A$37,0),MATCH(SS$1,'[31]SPI Raw Data 1819'!$A$37:$AN$37,0))</f>
        <v>15.64</v>
      </c>
      <c r="ST19" s="116">
        <f>INDEX('[32]SPI Raw Data 1920'!$A$1:$AN$35, MATCH($A19,'[32]SPI Raw Data 1920'!$A$1:$A$35,0),MATCH(ST$1,'[32]SPI Raw Data 1920'!$A$37:$AN$37,0))</f>
        <v>7.5197089144936342</v>
      </c>
      <c r="SU19" s="116">
        <f>INDEX('[32]SPI Raw Data 1920'!$A$1:$AN$35, MATCH($A19,'[32]SPI Raw Data 1920'!$A$1:$A$35,0),MATCH(SU$1,'[32]SPI Raw Data 1920'!$A$37:$AN$37,0))</f>
        <v>15.25</v>
      </c>
      <c r="SV19" s="116">
        <f>INDEX('[32]SPI Raw Data 1920'!$A$1:$AN$35, MATCH($A19,'[32]SPI Raw Data 1920'!$A$1:$A$35,0),MATCH(SV$1,'[32]SPI Raw Data 1920'!$A$37:$AN$37,0))</f>
        <v>16.489999999999998</v>
      </c>
      <c r="SW19" s="115">
        <f>INDEX('[25]Corporate Management'!$B$6:$EY$40,MATCH($A19,'[25]Corporate Management'!$B$6:$B$40,0),MATCH(SW$1,'[25]Corporate Management'!$B$40:$EY$40,0))</f>
        <v>16.611295681063122</v>
      </c>
      <c r="SX19" s="131">
        <f>INDEX('[25]Corporate Management'!$B$6:$EY$40,MATCH($A19,'[25]Corporate Management'!$B$6:$B$40,0),MATCH(SX$1,'[25]Corporate Management'!$B$40:$EY$40,0))</f>
        <v>655000</v>
      </c>
      <c r="SY19" s="131">
        <f>INDEX('[25]Corporate Management'!$B$6:$EY$40,MATCH($A19,'[25]Corporate Management'!$B$6:$B$40,0),MATCH(SY$1,'[25]Corporate Management'!$B$40:$EY$40,0))</f>
        <v>39431</v>
      </c>
      <c r="SZ19" s="116">
        <f>INDEX('[25]Corporate Management'!$B$6:$EY$40,MATCH($A19,'[25]Corporate Management'!$B$6:$B$40,0),MATCH(SZ$1,'[25]Corporate Management'!$B$40:$EY$40,0))</f>
        <v>15.047117235788834</v>
      </c>
      <c r="TA19" s="131">
        <f>INDEX('[25]Corporate Management'!$B$6:$EY$40,MATCH($A19,'[25]Corporate Management'!$B$6:$B$40,0),MATCH(TA$1,'[25]Corporate Management'!$B$40:$EY$40,0))</f>
        <v>594000</v>
      </c>
      <c r="TB19" s="131">
        <f>INDEX('[25]Corporate Management'!$B$6:$EY$40,MATCH($A19,'[25]Corporate Management'!$B$6:$B$40,0),MATCH(TB$1,'[25]Corporate Management'!$B$40:$EY$40,0))</f>
        <v>39476</v>
      </c>
      <c r="TC19" s="116">
        <f>INDEX('[25]Corporate Management'!$B$6:$EY$40,MATCH($A19,'[25]Corporate Management'!$B$6:$B$40,0),MATCH(TC$1,'[25]Corporate Management'!$B$40:$EY$40,0))</f>
        <v>15.469980566635982</v>
      </c>
      <c r="TD19" s="131">
        <f>INDEX('[25]Corporate Management'!$B$6:$EY$40,MATCH($A19,'[25]Corporate Management'!$B$6:$B$40,0),MATCH(TD$1,'[25]Corporate Management'!$B$40:$EY$40,0))</f>
        <v>605000</v>
      </c>
      <c r="TE19" s="131">
        <f>INDEX('[25]Corporate Management'!$B$6:$EY$40,MATCH($A19,'[25]Corporate Management'!$B$6:$B$40,0),MATCH(TE$1,'[25]Corporate Management'!$B$40:$EY$40,0))</f>
        <v>39108</v>
      </c>
      <c r="TF19" s="116">
        <f>INDEX('[26]All Data'!$A$1:$Y$34,MATCH($A19,'[26]All Data'!$A$1:$A$34,0),MATCH(TF$1,'[26]All Data'!$A$1:$Y$1,0))</f>
        <v>14.047839983503454</v>
      </c>
      <c r="TG19" s="131">
        <f>INDEX('[26]All Data'!$A$1:$Y$34,MATCH($A19,'[26]All Data'!$A$1:$A$34,0),MATCH(TG$1,'[26]All Data'!$A$1:$Y$1,0))</f>
        <v>545000</v>
      </c>
      <c r="TH19" s="131">
        <f>INDEX('[26]All Data'!$A$1:$Y$34,MATCH($A19,'[26]All Data'!$A$1:$A$34,0),MATCH(TH$1,'[26]All Data'!$A$1:$Y$1,0))</f>
        <v>38796</v>
      </c>
      <c r="TI19" s="116">
        <f>INDEX('[27]All Data'!$A$1:$Y$34,MATCH($A19,'[27]All Data'!$A$1:$A$34,0),MATCH(TI$1,'[27]All Data'!$A$1:$Y$1,0))</f>
        <v>11.733691719218443</v>
      </c>
      <c r="TJ19" s="131">
        <f>INDEX('[27]All Data'!$A$1:$Y$34,MATCH($A19,'[27]All Data'!$A$1:$A$34,0),MATCH(TJ$1,'[27]All Data'!$A$1:$Y$1,0))</f>
        <v>454000</v>
      </c>
      <c r="TK19" s="131">
        <f>INDEX('[27]All Data'!$A$1:$Y$34,MATCH($A19,'[27]All Data'!$A$1:$A$34,0),MATCH(TK$1,'[27]All Data'!$A$1:$Y$1,0))</f>
        <v>38692</v>
      </c>
      <c r="TL19" s="116">
        <f>INDEX('[28]All Data'!$A$1:$AB$34,MATCH($A19,'[28]All Data'!$A$1:$A$34,0),MATCH(TL$1,'[28]All Data'!$A$1:$AB$1,0))</f>
        <v>12.151075795882566</v>
      </c>
      <c r="TM19" s="131">
        <f>INDEX('[28]All Data'!$A$1:$AB$34,MATCH($A19,'[28]All Data'!$A$1:$A$34,0),MATCH(TM$1,'[28]All Data'!$A$1:$AB$1,0))</f>
        <v>471000</v>
      </c>
      <c r="TN19" s="131">
        <f>INDEX('[28]All Data'!$A$1:$AB$34,MATCH($A19,'[28]All Data'!$A$1:$A$34,0),MATCH(TN$1,'[28]All Data'!$A$1:$AB$1,0))</f>
        <v>38762</v>
      </c>
      <c r="TO19" s="116">
        <f>INDEX('[29]SPI Raw Data 1617'!$A$3:$AN$37,MATCH($A19,'[29]SPI Raw Data 1617'!$A$3:$A$37,0),MATCH(TO$1,'[29]SPI Raw Data 1617'!$A$37:$AN$37,0))</f>
        <v>12.597897774113768</v>
      </c>
      <c r="TP19" s="131">
        <f>INDEX('[29]SPI Raw Data 1617'!$A$3:$AN$37,MATCH($A19,'[29]SPI Raw Data 1617'!$A$3:$A$37,0),MATCH(TP$1,'[29]SPI Raw Data 1617'!$A$37:$AN$37,0))</f>
        <v>489000</v>
      </c>
      <c r="TQ19" s="131">
        <f>INDEX('[29]SPI Raw Data 1617'!$A$3:$AN$37,MATCH($A19,'[29]SPI Raw Data 1617'!$A$3:$A$37,0),MATCH(TQ$1,'[29]SPI Raw Data 1617'!$A$37:$AN$37,0))</f>
        <v>38816</v>
      </c>
      <c r="TR19" s="116">
        <f>INDEX('[30]SPI Raw Data 1718'!$A$3:$AN$37,MATCH($A19,'[30]SPI Raw Data 1718'!$A$3:$A$37,0),MATCH(TR$1,'[30]SPI Raw Data 1718'!$A$37:$AN$37,0))</f>
        <v>12.732791439448503</v>
      </c>
      <c r="TS19" s="131">
        <f>INDEX('[30]SPI Raw Data 1718'!$A$3:$AN$37,MATCH($A19,'[30]SPI Raw Data 1718'!$A$3:$A$37,0),MATCH(TS$1,'[30]SPI Raw Data 1718'!$A$37:$AN$37,0))</f>
        <v>495000</v>
      </c>
      <c r="TT19" s="131">
        <f>INDEX('[30]SPI Raw Data 1718'!$A$3:$AN$37,MATCH($A19,'[30]SPI Raw Data 1718'!$A$3:$A$37,0),MATCH(TT$1,'[30]SPI Raw Data 1718'!$A$37:$AN$37,0))</f>
        <v>38876</v>
      </c>
      <c r="TU19" s="116">
        <f>INDEX('[31]SPI Raw Data 1819'!$A$1:$AN$37,MATCH($A19,'[31]SPI Raw Data 1819'!$A$1:$A$37,0),MATCH(TU$1,'[31]SPI Raw Data 1819'!$A$37:$AN$37,0))</f>
        <v>9.9897171577300821</v>
      </c>
      <c r="TV19" s="197">
        <f>INDEX('[31]SPI Raw Data 1819'!$A$1:$AN$37,MATCH($A19,'[31]SPI Raw Data 1819'!$A$1:$A$37,0),MATCH(TV$1,'[31]SPI Raw Data 1819'!$A$37:$AN$37,0))</f>
        <v>389569</v>
      </c>
      <c r="TW19" s="197">
        <f>INDEX('[31]SPI Raw Data 1819'!$A$1:$AN$37,MATCH($A19,'[31]SPI Raw Data 1819'!$A$1:$A$37,0),MATCH(TW$1,'[31]SPI Raw Data 1819'!$A$37:$AN$37,0))</f>
        <v>38997</v>
      </c>
      <c r="TX19" s="116">
        <f>INDEX('[32]SPI Raw Data 1920'!$A$1:$AN$35, MATCH($A19,'[32]SPI Raw Data 1920'!$A$1:$A$35,0),MATCH(TX$1,'[32]SPI Raw Data 1920'!$A$37:$AN$37,0))</f>
        <v>10.091602467303115</v>
      </c>
      <c r="TY19" s="116">
        <f>INDEX('[32]SPI Raw Data 1920'!$A$1:$AN$35, MATCH($A19,'[32]SPI Raw Data 1920'!$A$1:$A$35,0),MATCH(TY$1,'[32]SPI Raw Data 1920'!$A$37:$AN$37,0))</f>
        <v>394289</v>
      </c>
      <c r="TZ19" s="116">
        <f>INDEX('[32]SPI Raw Data 1920'!$A$1:$AN$35, MATCH($A19,'[32]SPI Raw Data 1920'!$A$1:$A$35,0),MATCH(TZ$1,'[32]SPI Raw Data 1920'!$A$37:$AN$37,0))</f>
        <v>39071</v>
      </c>
      <c r="UA19" s="133">
        <f>(SW19*100)/Deflators!$B$2</f>
        <v>19.568496684232716</v>
      </c>
      <c r="UB19" s="116">
        <f>(SZ19*100)/Deflators!$B$3</f>
        <v>17.461121672259068</v>
      </c>
      <c r="UC19" s="116">
        <f>(TC19*100)/Deflators!$B$4</f>
        <v>17.592132732223671</v>
      </c>
      <c r="UD19" s="116">
        <f>(TF19*100)/Deflators!$B$5</f>
        <v>15.691882428508944</v>
      </c>
      <c r="UE19" s="116">
        <f>(TI19*100)/Deflators!$B$6</f>
        <v>12.928633609180565</v>
      </c>
      <c r="UF19" s="116">
        <f>(TL19*100)/Deflators!$B$7</f>
        <v>13.280161791474637</v>
      </c>
      <c r="UG19" s="116">
        <f>(TO19*100)/Deflators!$B$8</f>
        <v>13.435980493368096</v>
      </c>
      <c r="UH19" s="116">
        <f>(TR19*100)/Deflators!$B$9</f>
        <v>13.344874107709773</v>
      </c>
      <c r="UI19" s="116">
        <f>(TU19*100)/Deflators!$B$10</f>
        <v>10.233780018957187</v>
      </c>
      <c r="UJ19" s="248">
        <f>(TX19*100)/Deflators!$B$11</f>
        <v>10.091602467303115</v>
      </c>
      <c r="UK19" s="115">
        <f>INDEX('[25]Corporate Management'!$B$6:$EY$40,MATCH($A19,'[25]Corporate Management'!$B$6:$B$40,0),MATCH(UK$1,'[25]Corporate Management'!$B$40:$EY$40,0))</f>
        <v>8.1307936507936507</v>
      </c>
      <c r="UL19" s="131">
        <f>INDEX('[25]Corporate Management'!$B$6:$EY$40,MATCH($A19,'[25]Corporate Management'!$B$6:$B$40,0),MATCH(UL$1,'[25]Corporate Management'!$B$40:$EY$40,0))</f>
        <v>6403</v>
      </c>
      <c r="UM19" s="131">
        <f>INDEX('[25]Corporate Management'!$B$6:$EY$40,MATCH($A19,'[25]Corporate Management'!$B$6:$B$40,0),MATCH(UM$1,'[25]Corporate Management'!$B$40:$EY$40,0))</f>
        <v>787.5</v>
      </c>
      <c r="UN19" s="116">
        <f>INDEX('[25]Corporate Management'!$B$6:$EY$40,MATCH($A19,'[25]Corporate Management'!$B$6:$B$40,0),MATCH(UN$1,'[25]Corporate Management'!$B$40:$EY$40,0))</f>
        <v>8.7229219143576824</v>
      </c>
      <c r="UO19" s="131">
        <f>INDEX('[25]Corporate Management'!$B$6:$EY$40,MATCH($A19,'[25]Corporate Management'!$B$6:$B$40,0),MATCH(UO$1,'[25]Corporate Management'!$B$40:$EY$40,0))</f>
        <v>6926</v>
      </c>
      <c r="UP19" s="131">
        <f>INDEX('[25]Corporate Management'!$B$6:$EY$40,MATCH($A19,'[25]Corporate Management'!$B$6:$B$40,0),MATCH(UP$1,'[25]Corporate Management'!$B$40:$EY$40,0))</f>
        <v>794</v>
      </c>
      <c r="UQ19" s="116">
        <f>INDEX('[25]Corporate Management'!$B$6:$EY$40,MATCH($A19,'[25]Corporate Management'!$B$6:$B$40,0),MATCH(UQ$1,'[25]Corporate Management'!$B$40:$EY$40,0))</f>
        <v>8.346776754525246</v>
      </c>
      <c r="UR19" s="131">
        <f>INDEX('[25]Corporate Management'!$B$6:$EY$40,MATCH($A19,'[25]Corporate Management'!$B$6:$B$40,0),MATCH(UR$1,'[25]Corporate Management'!$B$40:$EY$40,0))</f>
        <v>6571</v>
      </c>
      <c r="US19" s="131">
        <f>INDEX('[25]Corporate Management'!$B$6:$EY$40,MATCH($A19,'[25]Corporate Management'!$B$6:$B$40,0),MATCH(US$1,'[25]Corporate Management'!$B$40:$EY$40,0))</f>
        <v>787.25</v>
      </c>
      <c r="UT19" s="116">
        <f>INDEX('[26]All Data'!$A$1:$Y$34,MATCH($A19,'[26]All Data'!$A$1:$A$34,0),MATCH(UT$1,'[26]All Data'!$A$1:$Y$1,0))</f>
        <v>7.559125964010283</v>
      </c>
      <c r="UU19" s="131">
        <f>INDEX('[26]All Data'!$A$1:$Y$34,MATCH($A19,'[26]All Data'!$A$1:$A$34,0),MATCH(UU$1,'[26]All Data'!$A$1:$Y$1,0))</f>
        <v>5881</v>
      </c>
      <c r="UV19" s="131">
        <f>INDEX('[26]All Data'!$A$1:$Y$34,MATCH($A19,'[26]All Data'!$A$1:$A$34,0),MATCH(UV$1,'[26]All Data'!$A$1:$Y$1,0))</f>
        <v>778</v>
      </c>
      <c r="UW19" s="116">
        <f>INDEX('[27]All Data'!$A$1:$Y$34,MATCH($A19,'[27]All Data'!$A$1:$A$34,0),MATCH(UW$1,'[27]All Data'!$A$1:$Y$1,0))</f>
        <v>6.4194711538461542</v>
      </c>
      <c r="UX19" s="131">
        <f>INDEX('[27]All Data'!$A$1:$Y$34,MATCH($A19,'[27]All Data'!$A$1:$A$34,0),MATCH(UX$1,'[27]All Data'!$A$1:$Y$1,0))</f>
        <v>5341</v>
      </c>
      <c r="UY19" s="131">
        <f>INDEX('[27]All Data'!$A$1:$Y$34,MATCH($A19,'[27]All Data'!$A$1:$A$34,0),MATCH(UY$1,'[27]All Data'!$A$1:$Y$1,0))</f>
        <v>832</v>
      </c>
      <c r="UZ19" s="116">
        <f>INDEX('[28]All Data'!$A$1:$AB$34,MATCH($A19,'[28]All Data'!$A$1:$A$34,0),MATCH(UZ$1,'[28]All Data'!$A$1:$AB$1,0))</f>
        <v>5.4963942307692308</v>
      </c>
      <c r="VA19" s="131">
        <f>INDEX('[28]All Data'!$A$1:$AB$34,MATCH($A19,'[28]All Data'!$A$1:$A$34,0),MATCH(VA$1,'[28]All Data'!$A$1:$AB$1,0))</f>
        <v>4573</v>
      </c>
      <c r="VB19" s="131">
        <f>INDEX('[28]All Data'!$A$1:$AB$34,MATCH($A19,'[28]All Data'!$A$1:$A$34,0),MATCH(VB$1,'[28]All Data'!$A$1:$AB$1,0))</f>
        <v>832</v>
      </c>
      <c r="VC19" s="116">
        <f>INDEX('[29]SPI Raw Data 1617'!$A$3:$AN$37,MATCH($A19,'[29]SPI Raw Data 1617'!$A$3:$A$37,0),MATCH(VC$1,'[29]SPI Raw Data 1617'!$A$37:$AN$37,0))</f>
        <v>5.2</v>
      </c>
      <c r="VD19" s="131">
        <f>INDEX('[29]SPI Raw Data 1617'!$A$3:$AN$37,MATCH($A19,'[29]SPI Raw Data 1617'!$A$3:$A$37,0),MATCH(VD$1,'[29]SPI Raw Data 1617'!$A$37:$AN$37,0))</f>
        <v>4678</v>
      </c>
      <c r="VE19" s="131">
        <f>INDEX('[29]SPI Raw Data 1617'!$A$3:$AN$37,MATCH($A19,'[29]SPI Raw Data 1617'!$A$3:$A$37,0),MATCH(VE$1,'[29]SPI Raw Data 1617'!$A$37:$AN$37,0))</f>
        <v>900</v>
      </c>
      <c r="VF19" s="116">
        <f>INDEX('[30]SPI Raw Data 1718'!$A$3:$AN$37,MATCH($A19,'[30]SPI Raw Data 1718'!$A$3:$A$37,0),MATCH(VF$1,'[30]SPI Raw Data 1718'!$A$37:$AN$37,0))</f>
        <v>5.1759834368530022</v>
      </c>
      <c r="VG19" s="131">
        <f>INDEX('[30]SPI Raw Data 1718'!$A$3:$AN$37,MATCH($A19,'[30]SPI Raw Data 1718'!$A$3:$A$37,0),MATCH(VG$1,'[30]SPI Raw Data 1718'!$A$37:$AN$37,0))</f>
        <v>5000</v>
      </c>
      <c r="VH19" s="131">
        <f>INDEX('[30]SPI Raw Data 1718'!$A$3:$AN$37,MATCH($A19,'[30]SPI Raw Data 1718'!$A$3:$A$37,0),MATCH(VH$1,'[30]SPI Raw Data 1718'!$A$37:$AN$37,0))</f>
        <v>966</v>
      </c>
      <c r="VI19" s="116">
        <f>INDEX('[31]SPI Raw Data 1819'!$A$1:$AN$37,MATCH($A19,'[31]SPI Raw Data 1819'!$A$1:$A$37,0),MATCH(VI$1,'[31]SPI Raw Data 1819'!$A$37:$AN$37,0))</f>
        <v>4.9197802197802201</v>
      </c>
      <c r="VJ19" s="197">
        <f>INDEX('[31]SPI Raw Data 1819'!$A$1:$AN$37,MATCH($A19,'[31]SPI Raw Data 1819'!$A$1:$A$37,0),MATCH(VJ$1,'[31]SPI Raw Data 1819'!$A$37:$AN$37,0))</f>
        <v>4477</v>
      </c>
      <c r="VK19" s="225">
        <f>INDEX('[31]SPI Raw Data 1819'!$A$1:$AN$37,MATCH($A19,'[31]SPI Raw Data 1819'!$A$1:$A$37,0),MATCH(VK$1,'[31]SPI Raw Data 1819'!$A$37:$AN$37,0))</f>
        <v>910</v>
      </c>
      <c r="VL19" s="116">
        <f>INDEX('[32]SPI Raw Data 1920'!$A$1:$AN$35, MATCH($A19,'[32]SPI Raw Data 1920'!$A$1:$A$35,0),MATCH(VL$1,'[32]SPI Raw Data 1920'!$A$37:$AN$37,0))</f>
        <v>4.9479768786127165</v>
      </c>
      <c r="VM19" s="116">
        <f>INDEX('[32]SPI Raw Data 1920'!$A$1:$AN$35, MATCH($A19,'[32]SPI Raw Data 1920'!$A$1:$A$35,0),MATCH(VM$1,'[32]SPI Raw Data 1920'!$A$37:$AN$37,0))</f>
        <v>4280</v>
      </c>
      <c r="VN19" s="116">
        <f>INDEX('[32]SPI Raw Data 1920'!$A$1:$AN$35, MATCH($A19,'[32]SPI Raw Data 1920'!$A$1:$A$35,0),MATCH(VN$1,'[32]SPI Raw Data 1920'!$A$37:$AN$37,0))</f>
        <v>865</v>
      </c>
      <c r="VO19" s="115">
        <f>INDEX('[25]Corporate Management'!$B$6:$EY$40,MATCH($A19,'[25]Corporate Management'!$B$6:$B$40,0),MATCH(VO$1,'[25]Corporate Management'!$B$40:$EY$40,0))</f>
        <v>10.92850889991246</v>
      </c>
      <c r="VP19" s="131">
        <f>INDEX('[25]Corporate Management'!$B$6:$EY$40,MATCH($A19,'[25]Corporate Management'!$B$6:$B$40,0),MATCH(VP$1,'[25]Corporate Management'!$B$40:$EY$40,0))</f>
        <v>37452</v>
      </c>
      <c r="VQ19" s="131">
        <f>INDEX('[25]Corporate Management'!$B$6:$EY$40,MATCH($A19,'[25]Corporate Management'!$B$6:$B$40,0),MATCH(VQ$1,'[25]Corporate Management'!$B$40:$EY$40,0))</f>
        <v>3427</v>
      </c>
      <c r="VR19" s="116">
        <f>INDEX('[25]Corporate Management'!$B$6:$EY$40,MATCH($A19,'[25]Corporate Management'!$B$6:$B$40,0),MATCH(VR$1,'[25]Corporate Management'!$B$40:$EY$40,0))</f>
        <v>10.91871921182266</v>
      </c>
      <c r="VS19" s="131">
        <f>INDEX('[25]Corporate Management'!$B$6:$EY$40,MATCH($A19,'[25]Corporate Management'!$B$6:$B$40,0),MATCH(VS$1,'[25]Corporate Management'!$B$40:$EY$40,0))</f>
        <v>35464</v>
      </c>
      <c r="VT19" s="131">
        <f>INDEX('[25]Corporate Management'!$B$6:$EY$40,MATCH($A19,'[25]Corporate Management'!$B$6:$B$40,0),MATCH(VT$1,'[25]Corporate Management'!$B$40:$EY$40,0))</f>
        <v>3248</v>
      </c>
      <c r="VU19" s="116">
        <f>INDEX('[25]Corporate Management'!$B$6:$EY$40,MATCH($A19,'[25]Corporate Management'!$B$6:$B$40,0),MATCH(VU$1,'[25]Corporate Management'!$B$40:$EY$40,0))</f>
        <v>10.681612691596589</v>
      </c>
      <c r="VV19" s="131">
        <f>INDEX('[25]Corporate Management'!$B$6:$EY$40,MATCH($A19,'[25]Corporate Management'!$B$6:$B$40,0),MATCH(VV$1,'[25]Corporate Management'!$B$40:$EY$40,0))</f>
        <v>35819.72</v>
      </c>
      <c r="VW19" s="131">
        <f>INDEX('[25]Corporate Management'!$B$6:$EY$40,MATCH($A19,'[25]Corporate Management'!$B$6:$B$40,0),MATCH(VW$1,'[25]Corporate Management'!$B$40:$EY$40,0))</f>
        <v>3353.4</v>
      </c>
      <c r="VX19" s="116">
        <f>INDEX('[26]All Data'!$A$1:$Y$34,MATCH($A19,'[26]All Data'!$A$1:$A$34,0),MATCH(VX$1,'[26]All Data'!$A$1:$Y$1,0))</f>
        <v>11.889186090943829</v>
      </c>
      <c r="VY19" s="131">
        <f>INDEX('[26]All Data'!$A$1:$Y$34,MATCH($A19,'[26]All Data'!$A$1:$A$34,0),MATCH(VY$1,'[26]All Data'!$A$1:$Y$1,0))</f>
        <v>31114</v>
      </c>
      <c r="VZ19" s="131">
        <f>INDEX('[26]All Data'!$A$1:$Y$34,MATCH($A19,'[26]All Data'!$A$1:$A$34,0),MATCH(VZ$1,'[26]All Data'!$A$1:$Y$1,0))</f>
        <v>2617</v>
      </c>
      <c r="WA19" s="116">
        <f>INDEX('[27]All Data'!$A$1:$Y$34,MATCH($A19,'[27]All Data'!$A$1:$A$34,0),MATCH(WA$1,'[27]All Data'!$A$1:$Y$1,0))</f>
        <v>11.11400651465798</v>
      </c>
      <c r="WB19" s="131">
        <f>INDEX('[27]All Data'!$A$1:$Y$34,MATCH($A19,'[27]All Data'!$A$1:$A$34,0),MATCH(WB$1,'[27]All Data'!$A$1:$Y$1,0))</f>
        <v>30708</v>
      </c>
      <c r="WC19" s="131">
        <f>INDEX('[27]All Data'!$A$1:$Y$34,MATCH($A19,'[27]All Data'!$A$1:$A$34,0),MATCH(WC$1,'[27]All Data'!$A$1:$Y$1,0))</f>
        <v>2763</v>
      </c>
      <c r="WD19" s="116">
        <f>INDEX('[28]All Data'!$A$1:$AB$34,MATCH($A19,'[28]All Data'!$A$1:$A$34,0),MATCH(WD$1,'[28]All Data'!$A$1:$AB$1,0))</f>
        <v>9.4768796328979885</v>
      </c>
      <c r="WE19" s="131">
        <f>INDEX('[28]All Data'!$A$1:$AB$34,MATCH($A19,'[28]All Data'!$A$1:$A$34,0),MATCH(WE$1,'[28]All Data'!$A$1:$AB$1,0))</f>
        <v>26848</v>
      </c>
      <c r="WF19" s="131">
        <f>INDEX('[28]All Data'!$A$1:$AB$34,MATCH($A19,'[28]All Data'!$A$1:$A$34,0),MATCH(WF$1,'[28]All Data'!$A$1:$AB$1,0))</f>
        <v>2833</v>
      </c>
      <c r="WG19" s="116">
        <f>INDEX('[29]SPI Raw Data 1617'!$A$3:$AN$37,MATCH($A19,'[29]SPI Raw Data 1617'!$A$3:$A$37,0),MATCH(WG$1,'[29]SPI Raw Data 1617'!$A$37:$AN$37,0))</f>
        <v>10.855567805953694</v>
      </c>
      <c r="WH19" s="131">
        <f>INDEX('[29]SPI Raw Data 1617'!$A$3:$AN$37,MATCH($A19,'[29]SPI Raw Data 1617'!$A$3:$A$37,0),MATCH(WH$1,'[29]SPI Raw Data 1617'!$A$37:$AN$37,0))</f>
        <v>29538</v>
      </c>
      <c r="WI19" s="131">
        <f>INDEX('[29]SPI Raw Data 1617'!$A$3:$AN$37,MATCH($A19,'[29]SPI Raw Data 1617'!$A$3:$A$37,0),MATCH(WI$1,'[29]SPI Raw Data 1617'!$A$37:$AN$37,0))</f>
        <v>2721</v>
      </c>
      <c r="WJ19" s="116">
        <f>INDEX('[30]SPI Raw Data 1718'!$A$3:$AN$37,MATCH($A19,'[30]SPI Raw Data 1718'!$A$3:$A$37,0),MATCH(WJ$1,'[30]SPI Raw Data 1718'!$A$37:$AN$37,0))</f>
        <v>10.581175647305809</v>
      </c>
      <c r="WK19" s="131">
        <f>INDEX('[30]SPI Raw Data 1718'!$A$3:$AN$37,MATCH($A19,'[30]SPI Raw Data 1718'!$A$3:$A$37,0),MATCH(WK$1,'[30]SPI Raw Data 1718'!$A$37:$AN$37,0))</f>
        <v>30241</v>
      </c>
      <c r="WL19" s="131">
        <f>INDEX('[30]SPI Raw Data 1718'!$A$3:$AN$37,MATCH($A19,'[30]SPI Raw Data 1718'!$A$3:$A$37,0),MATCH(WL$1,'[30]SPI Raw Data 1718'!$A$37:$AN$37,0))</f>
        <v>2858</v>
      </c>
      <c r="WM19" s="116">
        <f>INDEX('[31]SPI Raw Data 1819'!$A$1:$AN$37,MATCH($A19,'[31]SPI Raw Data 1819'!$A$1:$A$37,0),MATCH(WM$1,'[31]SPI Raw Data 1819'!$A$37:$AN$37,0))</f>
        <v>10.361971830985915</v>
      </c>
      <c r="WN19" s="197">
        <f>INDEX('[31]SPI Raw Data 1819'!$A$1:$AN$37,MATCH($A19,'[31]SPI Raw Data 1819'!$A$1:$A$37,0),MATCH(WN$1,'[31]SPI Raw Data 1819'!$A$37:$AN$37,0))</f>
        <v>29428</v>
      </c>
      <c r="WO19" s="225">
        <f>INDEX('[31]SPI Raw Data 1819'!$A$1:$AN$37,MATCH($A19,'[31]SPI Raw Data 1819'!$A$1:$A$37,0),MATCH(WO$1,'[31]SPI Raw Data 1819'!$A$37:$AN$37,0))</f>
        <v>2840</v>
      </c>
      <c r="WP19" s="116">
        <f>INDEX('[32]SPI Raw Data 1920'!$A$1:$AN$35, MATCH($A19,'[32]SPI Raw Data 1920'!$A$1:$A$35,0),MATCH(WP$1,'[32]SPI Raw Data 1920'!$A$37:$AN$37,0))</f>
        <v>10.475666074600355</v>
      </c>
      <c r="WQ19" s="116">
        <f>INDEX('[32]SPI Raw Data 1920'!$A$1:$AN$35, MATCH($A19,'[32]SPI Raw Data 1920'!$A$1:$A$35,0),MATCH(WQ$1,'[32]SPI Raw Data 1920'!$A$37:$AN$37,0))</f>
        <v>29489</v>
      </c>
      <c r="WR19" s="116">
        <f>INDEX('[32]SPI Raw Data 1920'!$A$1:$AN$35, MATCH($A19,'[32]SPI Raw Data 1920'!$A$1:$A$35,0),MATCH(WR$1,'[32]SPI Raw Data 1920'!$A$37:$AN$37,0))</f>
        <v>2815</v>
      </c>
      <c r="WS19" s="115">
        <f>INDEX('[25]Corporate Management'!$B$6:$EY$40,MATCH($A19,'[25]Corporate Management'!$B$6:$B$40,0),MATCH(WS$1,'[25]Corporate Management'!$B$40:$EY$40,0))</f>
        <v>94.032242937430524</v>
      </c>
      <c r="WT19" s="131">
        <f>INDEX('[25]Corporate Management'!$B$6:$EY$40,MATCH($A19,'[25]Corporate Management'!$B$6:$B$40,0),MATCH(WT$1,'[25]Corporate Management'!$B$40:$EY$40,0))</f>
        <v>25155358</v>
      </c>
      <c r="WU19" s="131">
        <f>INDEX('[25]Corporate Management'!$B$6:$EY$40,MATCH($A19,'[25]Corporate Management'!$B$6:$B$40,0),MATCH(WU$1,'[25]Corporate Management'!$B$40:$EY$40,0))</f>
        <v>26751843</v>
      </c>
      <c r="WV19" s="116">
        <f>INDEX('[25]Corporate Management'!$B$6:$EY$40,MATCH($A19,'[25]Corporate Management'!$B$6:$B$40,0),MATCH(WV$1,'[25]Corporate Management'!$B$40:$EY$40,0))</f>
        <v>94.232846936560534</v>
      </c>
      <c r="WW19" s="131">
        <f>INDEX('[25]Corporate Management'!$B$6:$EY$40,MATCH($A19,'[25]Corporate Management'!$B$6:$B$40,0),MATCH(WW$1,'[25]Corporate Management'!$B$40:$EY$40,0))</f>
        <v>25217851</v>
      </c>
      <c r="WX19" s="131">
        <f>INDEX('[25]Corporate Management'!$B$6:$EY$40,MATCH($A19,'[25]Corporate Management'!$B$6:$B$40,0),MATCH(WX$1,'[25]Corporate Management'!$B$40:$EY$40,0))</f>
        <v>26761211</v>
      </c>
      <c r="WY19" s="116">
        <f>INDEX('[25]Corporate Management'!$B$6:$EY$40,MATCH($A19,'[25]Corporate Management'!$B$6:$B$40,0),MATCH(WY$1,'[25]Corporate Management'!$B$40:$EY$40,0))</f>
        <v>94.182751226340173</v>
      </c>
      <c r="WZ19" s="131">
        <f>INDEX('[25]Corporate Management'!$B$6:$EY$40,MATCH($A19,'[25]Corporate Management'!$B$6:$B$40,0),MATCH(WZ$1,'[25]Corporate Management'!$B$40:$EY$40,0))</f>
        <v>25461073</v>
      </c>
      <c r="XA19" s="131">
        <f>INDEX('[25]Corporate Management'!$B$6:$EY$40,MATCH($A19,'[25]Corporate Management'!$B$6:$B$40,0),MATCH(XA$1,'[25]Corporate Management'!$B$40:$EY$40,0))</f>
        <v>27033690</v>
      </c>
      <c r="XB19" s="116">
        <f>INDEX('[26]All Data'!$A$1:$Y$34,MATCH($A19,'[26]All Data'!$A$1:$A$34,0),MATCH(XB$1,'[26]All Data'!$A$1:$Y$1,0))</f>
        <v>94.507973206821688</v>
      </c>
      <c r="XC19" s="131">
        <f>INDEX('[26]All Data'!$A$1:$Y$34,MATCH($A19,'[26]All Data'!$A$1:$A$34,0),MATCH(XC$1,'[26]All Data'!$A$1:$Y$1,0))</f>
        <v>25749821</v>
      </c>
      <c r="XD19" s="131">
        <f>INDEX('[26]All Data'!$A$1:$Y$34,MATCH($A19,'[26]All Data'!$A$1:$A$34,0),MATCH(XD$1,'[26]All Data'!$A$1:$Y$1,0))</f>
        <v>27246189</v>
      </c>
      <c r="XE19" s="116">
        <f>INDEX('[27]All Data'!$A$1:$Y$34,MATCH($A19,'[27]All Data'!$A$1:$A$34,0),MATCH(XE$1,'[27]All Data'!$A$1:$Y$1,0))</f>
        <v>94.803756670974053</v>
      </c>
      <c r="XF19" s="131">
        <f>INDEX('[27]All Data'!$A$1:$Y$34,MATCH($A19,'[27]All Data'!$A$1:$A$34,0),MATCH(XF$1,'[27]All Data'!$A$1:$Y$1,0))</f>
        <v>26227282</v>
      </c>
      <c r="XG19" s="131">
        <f>INDEX('[27]All Data'!$A$1:$Y$34,MATCH($A19,'[27]All Data'!$A$1:$A$34,0),MATCH(XG$1,'[27]All Data'!$A$1:$Y$1,0))</f>
        <v>27664813</v>
      </c>
      <c r="XH19" s="116">
        <f>INDEX('[28]All Data'!$A$1:$AB$34,MATCH($A19,'[28]All Data'!$A$1:$A$34,0),MATCH(XH$1,'[28]All Data'!$A$1:$AB$1,0))</f>
        <v>95.120269079730306</v>
      </c>
      <c r="XI19" s="131">
        <f>INDEX('[28]All Data'!$A$1:$AB$34,MATCH($A19,'[28]All Data'!$A$1:$A$34,0),MATCH(XI$1,'[28]All Data'!$A$1:$AB$1,0))</f>
        <v>26757852</v>
      </c>
      <c r="XJ19" s="131">
        <f>INDEX('[28]All Data'!$A$1:$AB$34,MATCH($A19,'[28]All Data'!$A$1:$A$34,0),MATCH(XJ$1,'[28]All Data'!$A$1:$AB$1,0))</f>
        <v>28130547</v>
      </c>
      <c r="XK19" s="116">
        <f>INDEX('[29]SPI Raw Data 1617'!$A$3:$AN$37,MATCH($A19,'[29]SPI Raw Data 1617'!$A$3:$A$37,0),MATCH(XK$1,'[29]SPI Raw Data 1617'!$A$37:$AN$37,0))</f>
        <v>95.317182387708769</v>
      </c>
      <c r="XL19" s="131">
        <f>INDEX('[29]SPI Raw Data 1617'!$A$3:$AN$37,MATCH($A19,'[29]SPI Raw Data 1617'!$A$3:$A$37,0),MATCH(XL$1,'[29]SPI Raw Data 1617'!$A$37:$AN$37,0))</f>
        <v>27354410</v>
      </c>
      <c r="XM19" s="131">
        <f>INDEX('[29]SPI Raw Data 1617'!$A$3:$AN$37,MATCH($A19,'[29]SPI Raw Data 1617'!$A$3:$A$37,0),MATCH(XM$1,'[29]SPI Raw Data 1617'!$A$37:$AN$37,0))</f>
        <v>28698299</v>
      </c>
      <c r="XN19" s="116">
        <f>INDEX('[30]SPI Raw Data 1718'!$A$3:$AN$37,MATCH($A19,'[30]SPI Raw Data 1718'!$A$3:$A$37,0),MATCH(XN$1,'[30]SPI Raw Data 1718'!$A$37:$AN$37,0))</f>
        <v>95.521656858219288</v>
      </c>
      <c r="XO19" s="131">
        <f>INDEX('[30]SPI Raw Data 1718'!$A$3:$AN$37,MATCH($A19,'[30]SPI Raw Data 1718'!$A$3:$A$37,0),MATCH(XO$1,'[30]SPI Raw Data 1718'!$A$37:$AN$37,0))</f>
        <v>28617209</v>
      </c>
      <c r="XP19" s="131">
        <f>INDEX('[30]SPI Raw Data 1718'!$A$3:$AN$37,MATCH($A19,'[30]SPI Raw Data 1718'!$A$3:$A$37,0),MATCH(XP$1,'[30]SPI Raw Data 1718'!$A$37:$AN$37,0))</f>
        <v>29958870</v>
      </c>
      <c r="XQ19" s="116">
        <f>INDEX('[31]SPI Raw Data 1819'!$A$1:$AN$37,MATCH($A19,'[31]SPI Raw Data 1819'!$A$1:$A$37,0),MATCH(XQ$1,'[31]SPI Raw Data 1819'!$A$37:$AN$37,0))</f>
        <v>95.672947588596415</v>
      </c>
      <c r="XR19" s="197">
        <f>INDEX('[31]SPI Raw Data 1819'!$A$1:$AN$37,MATCH($A19,'[31]SPI Raw Data 1819'!$A$1:$A$37,0),MATCH(XR$1,'[31]SPI Raw Data 1819'!$A$37:$AN$37,0))</f>
        <v>29607091</v>
      </c>
      <c r="XS19" s="225">
        <f>INDEX('[31]SPI Raw Data 1819'!$A$1:$AN$37,MATCH($A19,'[31]SPI Raw Data 1819'!$A$1:$A$37,0),MATCH(XS$1,'[31]SPI Raw Data 1819'!$A$37:$AN$37,0))</f>
        <v>30946147</v>
      </c>
      <c r="XT19" s="116">
        <f>INDEX('[32]SPI Raw Data 1920'!$A$1:$AN$35, MATCH($A19,'[32]SPI Raw Data 1920'!$A$1:$A$35,0),MATCH(XT$1,'[32]SPI Raw Data 1920'!$A$37:$AN$37,0))</f>
        <v>95.351393432237998</v>
      </c>
      <c r="XU19" s="116">
        <f>INDEX('[32]SPI Raw Data 1920'!$A$1:$AN$35, MATCH($A19,'[32]SPI Raw Data 1920'!$A$1:$A$35,0),MATCH(XU$1,'[32]SPI Raw Data 1920'!$A$37:$AN$37,0))</f>
        <v>31232778</v>
      </c>
      <c r="XV19" s="116">
        <f>INDEX('[32]SPI Raw Data 1920'!$A$1:$AN$35, MATCH($A19,'[32]SPI Raw Data 1920'!$A$1:$A$35,0),MATCH(XV$1,'[32]SPI Raw Data 1920'!$A$37:$AN$37,0))</f>
        <v>32755450</v>
      </c>
      <c r="XW19" s="115">
        <f>INDEX('[25]Corporate Management'!$B$6:$EY$40,MATCH($A19,'[25]Corporate Management'!$B$6:$B$40,0),MATCH(XW$1,'[25]Corporate Management'!$B$40:$EY$40,0))</f>
        <v>94.369990381532546</v>
      </c>
      <c r="XX19" s="131">
        <f>INDEX('[25]Corporate Management'!$B$6:$EY$40,MATCH($A19,'[25]Corporate Management'!$B$6:$B$40,0),MATCH(XX$1,'[25]Corporate Management'!$B$40:$EY$40,0))</f>
        <v>44151</v>
      </c>
      <c r="XY19" s="131">
        <f>INDEX('[25]Corporate Management'!$B$6:$EY$40,MATCH($A19,'[25]Corporate Management'!$B$6:$B$40,0),MATCH(XY$1,'[25]Corporate Management'!$B$40:$EY$40,0))</f>
        <v>46785</v>
      </c>
      <c r="XZ19" s="116">
        <f>INDEX('[25]Corporate Management'!$B$6:$EY$40,MATCH($A19,'[25]Corporate Management'!$B$6:$B$40,0),MATCH(XZ$1,'[25]Corporate Management'!$B$40:$EY$40,0))</f>
        <v>95.592180040918393</v>
      </c>
      <c r="YA19" s="131">
        <f>INDEX('[25]Corporate Management'!$B$6:$EY$40,MATCH($A19,'[25]Corporate Management'!$B$6:$B$40,0),MATCH(YA$1,'[25]Corporate Management'!$B$40:$EY$40,0))</f>
        <v>42051</v>
      </c>
      <c r="YB19" s="131">
        <f>INDEX('[25]Corporate Management'!$B$6:$EY$40,MATCH($A19,'[25]Corporate Management'!$B$6:$B$40,0),MATCH(YB$1,'[25]Corporate Management'!$B$40:$EY$40,0))</f>
        <v>43990</v>
      </c>
      <c r="YC19" s="116">
        <f>INDEX('[25]Corporate Management'!$B$6:$EY$40,MATCH($A19,'[25]Corporate Management'!$B$6:$B$40,0),MATCH(YC$1,'[25]Corporate Management'!$B$40:$EY$40,0))</f>
        <v>96.027233278467747</v>
      </c>
      <c r="YD19" s="131">
        <f>INDEX('[25]Corporate Management'!$B$6:$EY$40,MATCH($A19,'[25]Corporate Management'!$B$6:$B$40,0),MATCH(YD$1,'[25]Corporate Management'!$B$40:$EY$40,0))</f>
        <v>38505</v>
      </c>
      <c r="YE19" s="131">
        <f>INDEX('[25]Corporate Management'!$B$6:$EY$40,MATCH($A19,'[25]Corporate Management'!$B$6:$B$40,0),MATCH(YE$1,'[25]Corporate Management'!$B$40:$EY$40,0))</f>
        <v>40098</v>
      </c>
      <c r="YF19" s="116">
        <f>INDEX('[26]All Data'!$A$1:$Y$34,MATCH($A19,'[26]All Data'!$A$1:$A$34,0),MATCH(YF$1,'[26]All Data'!$A$1:$Y$1,0))</f>
        <v>96.301782332086844</v>
      </c>
      <c r="YG19" s="131">
        <f>INDEX('[26]All Data'!$A$1:$Y$34,MATCH($A19,'[26]All Data'!$A$1:$A$34,0),MATCH(YG$1,'[26]All Data'!$A$1:$Y$1,0))</f>
        <v>39659</v>
      </c>
      <c r="YH19" s="131">
        <f>INDEX('[26]All Data'!$A$1:$Y$34,MATCH($A19,'[26]All Data'!$A$1:$A$34,0),MATCH(YH$1,'[26]All Data'!$A$1:$Y$1,0))</f>
        <v>41182</v>
      </c>
      <c r="YI19" s="116">
        <f>INDEX('[27]All Data'!$A$1:$Y$34,MATCH($A19,'[27]All Data'!$A$1:$A$34,0),MATCH(YI$1,'[27]All Data'!$A$1:$Y$1,0))</f>
        <v>96.587512255781135</v>
      </c>
      <c r="YJ19" s="131">
        <f>INDEX('[27]All Data'!$A$1:$Y$34,MATCH($A19,'[27]All Data'!$A$1:$A$34,0),MATCH(YJ$1,'[27]All Data'!$A$1:$Y$1,0))</f>
        <v>40390</v>
      </c>
      <c r="YK19" s="131">
        <f>INDEX('[27]All Data'!$A$1:$Y$34,MATCH($A19,'[27]All Data'!$A$1:$A$34,0),MATCH(YK$1,'[27]All Data'!$A$1:$Y$1,0))</f>
        <v>41817</v>
      </c>
      <c r="YL19" s="116">
        <f>INDEX('[28]All Data'!$A$1:$AB$34,MATCH($A19,'[28]All Data'!$A$1:$A$34,0),MATCH(YL$1,'[28]All Data'!$A$1:$AB$1,0))</f>
        <v>96.478309588602528</v>
      </c>
      <c r="YM19" s="131">
        <f>INDEX('[28]All Data'!$A$1:$AB$34,MATCH($A19,'[28]All Data'!$A$1:$A$34,0),MATCH(YM$1,'[28]All Data'!$A$1:$AB$1,0))</f>
        <v>42189</v>
      </c>
      <c r="YN19" s="131">
        <f>INDEX('[28]All Data'!$A$1:$AB$34,MATCH($A19,'[28]All Data'!$A$1:$A$34,0),MATCH(YN$1,'[28]All Data'!$A$1:$AB$1,0))</f>
        <v>43729</v>
      </c>
      <c r="YO19" s="116">
        <f>INDEX('[29]SPI Raw Data 1617'!$A$3:$AN$37,MATCH($A19,'[29]SPI Raw Data 1617'!$A$3:$A$37,0),MATCH(YO$1,'[29]SPI Raw Data 1617'!$A$37:$AN$37,0))</f>
        <v>96.64919460999019</v>
      </c>
      <c r="YP19" s="131">
        <f>INDEX('[29]SPI Raw Data 1617'!$A$3:$AN$37,MATCH($A19,'[29]SPI Raw Data 1617'!$A$3:$A$37,0),MATCH(YP$1,'[29]SPI Raw Data 1617'!$A$37:$AN$37,0))</f>
        <v>40381</v>
      </c>
      <c r="YQ19" s="131">
        <f>INDEX('[29]SPI Raw Data 1617'!$A$3:$AN$37,MATCH($A19,'[29]SPI Raw Data 1617'!$A$3:$A$37,0),MATCH(YQ$1,'[29]SPI Raw Data 1617'!$A$37:$AN$37,0))</f>
        <v>41781</v>
      </c>
      <c r="YR19" s="116">
        <f>INDEX('[30]SPI Raw Data 1718'!$A$3:$AN$37,MATCH($A19,'[30]SPI Raw Data 1718'!$A$3:$A$37,0),MATCH(YR$1,'[30]SPI Raw Data 1718'!$A$37:$AN$37,0))</f>
        <v>97.133711625200064</v>
      </c>
      <c r="YS19" s="131">
        <f>INDEX('[30]SPI Raw Data 1718'!$A$3:$AN$37,MATCH($A19,'[30]SPI Raw Data 1718'!$A$3:$A$37,0),MATCH(YS$1,'[30]SPI Raw Data 1718'!$A$37:$AN$37,0))</f>
        <v>40056</v>
      </c>
      <c r="YT19" s="131">
        <f>INDEX('[30]SPI Raw Data 1718'!$A$3:$AN$37,MATCH($A19,'[30]SPI Raw Data 1718'!$A$3:$A$37,0),MATCH(YT$1,'[30]SPI Raw Data 1718'!$A$37:$AN$37,0))</f>
        <v>41238</v>
      </c>
      <c r="YU19" s="116">
        <f>INDEX('[31]SPI Raw Data 1819'!$A$1:$AN$37,MATCH($A19,'[31]SPI Raw Data 1819'!$A$1:$A$37,0),MATCH(YU$1,'[31]SPI Raw Data 1819'!$A$37:$AN$37,0))</f>
        <v>95.858714756940273</v>
      </c>
      <c r="YV19" s="197">
        <f>INDEX('[31]SPI Raw Data 1819'!$A$1:$AN$37,MATCH($A19,'[31]SPI Raw Data 1819'!$A$1:$A$37,0),MATCH(YV$1,'[31]SPI Raw Data 1819'!$A$37:$AN$37,0))</f>
        <v>39813</v>
      </c>
      <c r="YW19" s="225">
        <f>INDEX('[31]SPI Raw Data 1819'!$A$1:$AN$37,MATCH($A19,'[31]SPI Raw Data 1819'!$A$1:$A$37,0),MATCH(YW$1,'[31]SPI Raw Data 1819'!$A$37:$AN$37,0))</f>
        <v>41533</v>
      </c>
      <c r="YX19" s="116">
        <f>INDEX('[32]SPI Raw Data 1920'!$A$1:$AN$35, MATCH($A19,'[32]SPI Raw Data 1920'!$A$1:$A$35,0),MATCH(YX$1,'[32]SPI Raw Data 1920'!$A$37:$AN$37,0))</f>
        <v>96.132959941556066</v>
      </c>
      <c r="YY19" s="116">
        <f>INDEX('[32]SPI Raw Data 1920'!$A$1:$AN$35, MATCH($A19,'[32]SPI Raw Data 1920'!$A$1:$A$35,0),MATCH(YY$1,'[32]SPI Raw Data 1920'!$A$37:$AN$37,0))</f>
        <v>39477</v>
      </c>
      <c r="YZ19" s="116">
        <f>INDEX('[32]SPI Raw Data 1920'!$A$1:$AN$35, MATCH($A19,'[32]SPI Raw Data 1920'!$A$1:$A$35,0),MATCH(YZ$1,'[32]SPI Raw Data 1920'!$A$37:$AN$37,0))</f>
        <v>41065</v>
      </c>
      <c r="ZA19" s="119">
        <f t="shared" si="44"/>
        <v>19.371899860116958</v>
      </c>
      <c r="ZB19" s="87">
        <v>9596</v>
      </c>
      <c r="ZC19" s="131">
        <f>INDEX([33]historic!$B$2:$K$35,MATCH($A19,[33]historic!$B$2:$B$35,0),MATCH(ZC$1,[33]historic!$B$2:$K$2,0))</f>
        <v>495356.68</v>
      </c>
      <c r="ZD19" s="116">
        <f t="shared" si="45"/>
        <v>16.349989716379689</v>
      </c>
      <c r="ZE19" s="131">
        <v>7781</v>
      </c>
      <c r="ZF19" s="131">
        <f>INDEX([33]historic!$B$2:$K$35,MATCH($A19,[33]historic!$B$2:$B$35,0),MATCH(ZF$1,[33]historic!$B$2:$K$2,0))</f>
        <v>475902.43999999994</v>
      </c>
      <c r="ZG19" s="116">
        <f t="shared" si="46"/>
        <v>15.572790290556808</v>
      </c>
      <c r="ZH19" s="131">
        <v>8089</v>
      </c>
      <c r="ZI19" s="131">
        <f>INDEX([33]historic!$B$2:$K$35,MATCH($A19,[33]historic!$B$2:$B$35,0),MATCH(ZI$1,[33]historic!$B$2:$K$2,0))</f>
        <v>519431.64</v>
      </c>
      <c r="ZJ19" s="116">
        <f t="shared" si="47"/>
        <v>17.316023090587478</v>
      </c>
      <c r="ZK19" s="87">
        <v>8308</v>
      </c>
      <c r="ZL19" s="131">
        <f>INDEX([33]historic!$B$2:$K$35,MATCH($A19,[33]historic!$B$2:$B$35,0),MATCH(ZL$1,[33]historic!$B$2:$K$2,0))</f>
        <v>479786.84</v>
      </c>
      <c r="ZM19" s="116">
        <f t="shared" si="48"/>
        <v>12.78885616222043</v>
      </c>
      <c r="ZN19" s="87">
        <v>8648</v>
      </c>
      <c r="ZO19" s="131">
        <f>INDEX([33]historic!$B$2:$K$35,MATCH($A19,[33]historic!$B$2:$B$35,0),MATCH(ZO$1,[33]historic!$B$2:$K$2,0))</f>
        <v>676213.72</v>
      </c>
      <c r="ZP19" s="116">
        <f t="shared" si="49"/>
        <v>19.713618843169993</v>
      </c>
      <c r="ZQ19" s="87">
        <v>9412</v>
      </c>
      <c r="ZR19" s="131">
        <f>INDEX([33]historic!$B$2:$K$35,MATCH($A19,[33]historic!$B$2:$B$35,0),MATCH(ZR$1,[33]historic!$B$2:$K$2,0))</f>
        <v>477436.43999999994</v>
      </c>
      <c r="ZS19" s="116">
        <f t="shared" si="50"/>
        <v>23.426780337761826</v>
      </c>
      <c r="ZT19" s="87">
        <f>INDEX('[2]All Previous Years'!$A$1:$EX$34,MATCH($A19,'[2]All Previous Years'!$A$1:$A$34,0),MATCH(ZT$1,'[2]All Previous Years'!$A$1:$EX$1,0))</f>
        <v>10087</v>
      </c>
      <c r="ZU19" s="131">
        <f>INDEX([33]historic!$B$2:$K$35,MATCH($A19,[33]historic!$B$2:$B$35,0),MATCH(ZU$1,[33]historic!$B$2:$K$2,0))</f>
        <v>430575.6</v>
      </c>
      <c r="ZV19" s="116">
        <f t="shared" si="51"/>
        <v>27.374579731637702</v>
      </c>
      <c r="ZW19" s="32">
        <f>INDEX([4]Sheet1!$A$1:$CJ$34, MATCH($A19, [4]Sheet1!$A$1:$A$34, 0), MATCH(ZW$1, [4]Sheet1!$A$1:$CJ$1, 0))</f>
        <v>10780</v>
      </c>
      <c r="ZX19" s="131">
        <f>INDEX([33]historic!$B$2:$K$35,MATCH($A19,[33]historic!$B$2:$B$35,0),MATCH(ZX$1,[33]historic!$B$2:$K$2,0))</f>
        <v>393796</v>
      </c>
      <c r="ZY19" s="88">
        <f>INDEX('[6]Finance Indicators'!$B$3:$BO$35,MATCH($A19,'[6]Finance Indicators'!$A$3:$A$35,0),MATCH(ZY$1,'[6]Finance Indicators'!$B$2:$BO$2,0))</f>
        <v>28.343962001240858</v>
      </c>
      <c r="ZZ19" s="88">
        <f>INDEX('[6]Finance Indicators'!$B$3:$BO$35,MATCH($A19,'[6]Finance Indicators'!$A$3:$A$35,0),MATCH(ZZ$1,'[6]Finance Indicators'!$B$2:$BO$2,0))</f>
        <v>11147</v>
      </c>
      <c r="AAA19" s="88">
        <f>INDEX('[6]Finance Indicators'!$B$3:$BO$35,MATCH($A19,'[6]Finance Indicators'!$A$3:$A$35,0),MATCH(AAA$1,'[6]Finance Indicators'!$B$2:$BO$2,0))</f>
        <v>393276</v>
      </c>
      <c r="AAB19" s="88">
        <f t="array" ref="AAB19">INDEX('[7]Finance Indicators'!$A$2:$BO$35,MATCH($A19,'[7]Finance Indicators'!$A$2:$A$35,0),MATCH(AAB$1,'[7]Finance Indicators'!$A$2:$BO$2,0))</f>
        <v>25.801056472921587</v>
      </c>
      <c r="AAC19" s="251">
        <f t="array" ref="AAC19">INDEX('[7]Finance Indicators'!$A$2:$BO$35,MATCH($A19,'[7]Finance Indicators'!$A$2:$A$35,0),MATCH(AAC$1,'[7]Finance Indicators'!$A$2:$BO$2,0))</f>
        <v>11786</v>
      </c>
      <c r="AAD19" s="277">
        <f t="array" ref="AAD19">INDEX('[7]Finance Indicators'!$A$2:$BO$35,MATCH($A19,'[7]Finance Indicators'!$A$2:$A$35,0),MATCH(AAD$1,'[7]Finance Indicators'!$A$2:$BO$2,0))</f>
        <v>456803</v>
      </c>
      <c r="AAE19" s="121">
        <f>(ZA19*100)/Deflators!$B$2</f>
        <v>22.82055328243521</v>
      </c>
      <c r="AAF19" s="137">
        <f>(ZD19*100)/Deflators!$B$3</f>
        <v>18.973013588202015</v>
      </c>
      <c r="AAG19" s="137">
        <f>(ZG19*100)/Deflators!$B$4</f>
        <v>17.709045762695034</v>
      </c>
      <c r="AAH19" s="137">
        <f>(ZJ19*100)/Deflators!$B$5</f>
        <v>19.342546525724238</v>
      </c>
      <c r="AAI19" s="137">
        <f>(ZM19*100)/Deflators!$B$6</f>
        <v>14.091254445610417</v>
      </c>
      <c r="AAJ19" s="137">
        <f>(ZP19*100)/Deflators!$B$7</f>
        <v>21.545421338040903</v>
      </c>
      <c r="AAK19" s="137">
        <f>(ZS19*100)/Deflators!$B$8</f>
        <v>24.985260976427462</v>
      </c>
      <c r="AAL19" s="137">
        <f>(ZV19*100)/Deflators!$B$9</f>
        <v>28.690513153177932</v>
      </c>
      <c r="AAM19" s="137">
        <f>(ZY19*100)/Deflators!$B$10</f>
        <v>29.036444916954064</v>
      </c>
      <c r="AAN19" s="245">
        <f>(AAB19*100)/Deflators!$B$11</f>
        <v>25.801056472921587</v>
      </c>
      <c r="AAO19" s="124">
        <f t="shared" si="158"/>
        <v>0.6301854286621027</v>
      </c>
      <c r="AAP19" s="87">
        <v>278</v>
      </c>
      <c r="AAQ19" s="131">
        <v>44114</v>
      </c>
      <c r="AAR19" s="122">
        <f t="shared" si="53"/>
        <v>0.7998377793799567</v>
      </c>
      <c r="AAS19" s="131">
        <v>355</v>
      </c>
      <c r="AAT19" s="131">
        <v>44384</v>
      </c>
      <c r="AAU19" s="122">
        <f t="shared" si="54"/>
        <v>0.95491426821800363</v>
      </c>
      <c r="AAV19" s="87">
        <v>499</v>
      </c>
      <c r="AAW19" s="131">
        <v>52256</v>
      </c>
      <c r="AAX19" s="122">
        <f t="shared" si="55"/>
        <v>1.1528028933092225</v>
      </c>
      <c r="AAY19" s="87">
        <v>561</v>
      </c>
      <c r="AAZ19" s="87">
        <v>48664</v>
      </c>
      <c r="ABA19" s="122">
        <f t="shared" si="56"/>
        <v>1.0388719665947188</v>
      </c>
      <c r="ABB19" s="87">
        <v>515</v>
      </c>
      <c r="ABC19" s="87">
        <v>49573</v>
      </c>
      <c r="ABD19" s="122">
        <f t="shared" si="57"/>
        <v>4.6344844211414449</v>
      </c>
      <c r="ABE19" s="87">
        <v>2307</v>
      </c>
      <c r="ABF19" s="87">
        <v>49779</v>
      </c>
      <c r="ABG19" s="122">
        <f t="shared" si="58"/>
        <v>4.8606969412967542</v>
      </c>
      <c r="ABH19" s="87">
        <f>INDEX('[2]All Previous Years'!$A$1:$EX$34,MATCH($A19,'[2]All Previous Years'!$A$1:$A$34,0),MATCH(ABH$1,'[2]All Previous Years'!$A$1:$EX$1,0))</f>
        <v>2282</v>
      </c>
      <c r="ABI19" s="87">
        <f>INDEX('[2]All Previous Years'!$A$1:$EX$34,MATCH($A19,'[2]All Previous Years'!$A$1:$A$34,0),MATCH(ABI$1,'[2]All Previous Years'!$A$1:$EX$1,0))</f>
        <v>46948</v>
      </c>
      <c r="ABJ19" s="88">
        <f t="shared" si="59"/>
        <v>5.5612349212839911</v>
      </c>
      <c r="ABK19" s="32">
        <f>INDEX([4]Sheet1!$A$1:$CJ$34, MATCH($A19, [4]Sheet1!$A$1:$A$34, 0), MATCH(ABK$1, [4]Sheet1!$A$1:$CJ$1, 0))</f>
        <v>2720</v>
      </c>
      <c r="ABL19" s="32">
        <f>INDEX([4]Sheet1!$A$1:$CJ$34, MATCH($A19, [4]Sheet1!$A$1:$A$34, 0), MATCH(ABL$1, [4]Sheet1!$A$1:$CJ$1, 0))</f>
        <v>48910</v>
      </c>
      <c r="ABM19" s="88">
        <f>INDEX('[6]Finance Indicators'!$B$3:$BO$35,MATCH($A19,'[6]Finance Indicators'!$A$3:$A$35,0),MATCH(ABM$1,'[6]Finance Indicators'!$B$2:$BO$2,0))</f>
        <v>5.3165421386679519</v>
      </c>
      <c r="ABN19" s="88">
        <f>INDEX('[6]Finance Indicators'!$B$3:$BO$35,MATCH($A19,'[6]Finance Indicators'!$A$3:$A$35,0),MATCH(ABN$1,'[6]Finance Indicators'!$B$2:$BO$2,0))</f>
        <v>2647</v>
      </c>
      <c r="ABO19" s="88">
        <f>INDEX('[6]Finance Indicators'!$B$3:$BO$35,MATCH($A19,'[6]Finance Indicators'!$A$3:$A$35,0),MATCH(ABO$1,'[6]Finance Indicators'!$B$2:$BO$2,0))</f>
        <v>49788</v>
      </c>
      <c r="ABP19" s="250">
        <f t="array" ref="ABP19">INDEX('[7]Finance Indicators'!$A$2:$BO$35,MATCH($A19,'[7]Finance Indicators'!$A$2:$A$35,0),MATCH(ABP$1,'[7]Finance Indicators'!$A$2:$BO$2,0))</f>
        <v>5.0515387191604955</v>
      </c>
      <c r="ABQ19" s="250">
        <f t="array" ref="ABQ19">INDEX('[7]Finance Indicators'!$A$2:$BO$35,MATCH($A19,'[7]Finance Indicators'!$A$2:$A$35,0),MATCH(ABQ$1,'[7]Finance Indicators'!$A$2:$BO$2,0))</f>
        <v>2715</v>
      </c>
      <c r="ABR19" s="250">
        <f t="array" ref="ABR19">INDEX('[7]Finance Indicators'!$A$2:$BO$35,MATCH($A19,'[7]Finance Indicators'!$A$2:$A$35,0),MATCH(ABR$1,'[7]Finance Indicators'!$A$2:$BO$2,0))</f>
        <v>53746</v>
      </c>
      <c r="ABS19" s="115">
        <f>INDEX([34]historic!$L$1:$U$34,MATCH($A19,[34]historic!$L$1:$L$34,0),MATCH(ABS$1,[34]historic!$L$1:$U$1,0))</f>
        <v>62.068965517241381</v>
      </c>
      <c r="ABT19" s="116">
        <f>INDEX([34]historic!$L$1:$U$34,MATCH($A19,[34]historic!$L$1:$L$34,0),MATCH(ABT$1,[34]historic!$L$1:$U$1,0))</f>
        <v>62.227460223924567</v>
      </c>
      <c r="ABU19" s="116">
        <f>INDEX([34]historic!$L$1:$U$34,MATCH($A19,[34]historic!$L$1:$L$34,0),MATCH(ABU$1,[34]historic!$L$1:$U$1,0))</f>
        <v>64.791183294663568</v>
      </c>
      <c r="ABV19" s="116">
        <f>INDEX([34]historic!$L$1:$U$34,MATCH($A19,[34]historic!$L$1:$L$34,0),MATCH(ABV$1,[34]historic!$L$1:$U$1,0))</f>
        <v>63.094555873925508</v>
      </c>
      <c r="ABW19" s="116">
        <f>INDEX([34]historic!$L$1:$U$34,MATCH($A19,[34]historic!$L$1:$L$34,0),MATCH(ABW$1,[34]historic!$L$1:$U$1,0))</f>
        <v>59.072922555115881</v>
      </c>
      <c r="ABX19" s="116">
        <f>INDEX([34]historic!$L$1:$U$34,MATCH($A19,[34]historic!$L$1:$L$34,0),MATCH(ABX$1,[34]historic!$L$1:$U$1,0))</f>
        <v>64.115092290988045</v>
      </c>
      <c r="ABY19" s="116">
        <f>INDEX([34]historic!$L$1:$U$34,MATCH($A19,[34]historic!$L$1:$L$34,0),MATCH(ABY$1,[34]historic!$L$1:$U$1,0))</f>
        <v>64.858882125069172</v>
      </c>
      <c r="ABZ19" s="116">
        <f>INDEX([34]historic!$L$1:$U$34,MATCH($A19,[34]historic!$L$1:$L$34,0),MATCH(ABZ$1,[34]historic!$L$1:$U$1,0))</f>
        <v>67.784090909090907</v>
      </c>
      <c r="ACA19" s="88">
        <f>INDEX('[15]1819 Collected Indicators'!$A$3:$CV$36,MATCH($A19,'[15]1819 Collected Indicators'!$A$3:$A$36,0),MATCH(ACA$1,'[15]1819 Collected Indicators'!$A$3:$CV$3,0))</f>
        <v>65.155131264916463</v>
      </c>
      <c r="ACB19" s="255">
        <f>INDEX('[11]1920 Collected Indicators'!$A$3:$CV$36,MATCH($A19,'[11]1920 Collected Indicators'!$A$3:$A$36,0),MATCH(ACB$1,'[11]1920 Collected Indicators'!$A$3:$CV$3,0))</f>
        <v>65.819999999999993</v>
      </c>
      <c r="ACC19" s="133">
        <v>87.183400000000006</v>
      </c>
      <c r="ACD19" s="116">
        <v>83.684207666171517</v>
      </c>
      <c r="ACE19" s="88">
        <f>INDEX('[14]1718 Collected Indicators'!$A$3:$CH$36,MATCH($A19,'[14]1718 Collected Indicators'!$A$3:$A$36,0),MATCH(ACE$1,'[14]1718 Collected Indicators'!$A$3:$CH$3,0))</f>
        <v>83.46</v>
      </c>
      <c r="ACF19" s="120" t="e">
        <f>INDEX('[11]1920 Collected Indicators'!$A$3:$CV$36,MATCH($A19,'[11]1920 Collected Indicators'!$A$3:$A$36,0),MATCH(ACF$1,'[11]1920 Collected Indicators'!$A$3:$CV$3,0))</f>
        <v>#N/A</v>
      </c>
      <c r="ACG19" s="115">
        <v>85.964600000000004</v>
      </c>
      <c r="ACH19" s="116">
        <v>88.387443950053552</v>
      </c>
      <c r="ACI19" s="116">
        <f>INDEX('[14]1718 Collected Indicators'!$A$3:$CH$36,MATCH($A19,'[14]1718 Collected Indicators'!$A$3:$A$36,0),MATCH(ACI$1,'[14]1718 Collected Indicators'!$A$3:$CH$3,0))</f>
        <v>76.56</v>
      </c>
      <c r="ACJ19" s="120">
        <f>INDEX('[11]1920 Collected Indicators'!$A$3:$CV$36,MATCH($A19,'[11]1920 Collected Indicators'!$A$3:$A$36,0),MATCH(ACJ$1,'[11]1920 Collected Indicators'!$A$3:$CV$3,0))</f>
        <v>82.758499999999998</v>
      </c>
      <c r="ACK19" s="115">
        <f>INDEX('[35]Raw Data'!$A$1:$BK$34,MATCH($A19,'[35]Raw Data'!$A$1:$A$34,0),MATCH(ACK$1,'[35]Raw Data'!$A$1:$BK$1,0))</f>
        <v>87.08</v>
      </c>
      <c r="ACL19" s="116">
        <f>INDEX('[35]Raw Data'!$A$1:$BK$34,MATCH($A19,'[35]Raw Data'!$A$1:$A$34,0),MATCH(ACL$1,'[35]Raw Data'!$A$1:$BK$1,0))</f>
        <v>86.1</v>
      </c>
      <c r="ACM19" s="136">
        <f>INDEX('[35]Raw Data'!$A$1:$BK$34,MATCH($A19,'[35]Raw Data'!$A$1:$A$34,0),MATCH(ACM$1,'[35]Raw Data'!$A$1:$BK$1,0))</f>
        <v>80.36</v>
      </c>
      <c r="ACN19" s="120">
        <f>INDEX('[11]1920 Collected Indicators'!$A$3:$CV$36,MATCH($A19,'[11]1920 Collected Indicators'!$A$3:$A$36,0),MATCH(ACN$1,'[11]1920 Collected Indicators'!$A$3:$CV$3,0))</f>
        <v>90.597099999999998</v>
      </c>
      <c r="ACO19" s="115">
        <f>INDEX('[35]Raw Data'!$A$1:$BK$34,MATCH($A19,'[35]Raw Data'!$A$1:$A$34,0),MATCH(ACO$1,'[35]Raw Data'!$A$1:$BK$1,0))</f>
        <v>84.27</v>
      </c>
      <c r="ACP19" s="116">
        <f>INDEX('[35]Raw Data'!$A$1:$BK$34,MATCH($A19,'[35]Raw Data'!$A$1:$A$34,0),MATCH(ACP$1,'[35]Raw Data'!$A$1:$BK$1,0))</f>
        <v>84.26</v>
      </c>
      <c r="ACQ19" s="136">
        <f>INDEX('[35]Raw Data'!$A$1:$BK$34,MATCH($A19,'[35]Raw Data'!$A$1:$A$34,0),MATCH(ACQ$1,'[35]Raw Data'!$A$1:$BK$1,0))</f>
        <v>77.319999999999993</v>
      </c>
      <c r="ACR19" s="120">
        <f>INDEX('[11]1920 Collected Indicators'!$A$3:$CV$36,MATCH($A19,'[11]1920 Collected Indicators'!$A$3:$A$36,0),MATCH(ACR$1,'[11]1920 Collected Indicators'!$A$3:$CV$3,0))</f>
        <v>81.723699999999994</v>
      </c>
      <c r="ACS19" s="115">
        <f>INDEX('[35]Raw Data'!$A$1:$BK$34,MATCH($A19,'[35]Raw Data'!$A$1:$A$34,0),MATCH(ACS$1,'[35]Raw Data'!$A$1:$BK$1,0))</f>
        <v>46.78</v>
      </c>
      <c r="ACT19" s="116">
        <f>INDEX('[35]Raw Data'!$A$1:$BK$34,MATCH($A19,'[35]Raw Data'!$A$1:$A$34,0),MATCH(ACT$1,'[35]Raw Data'!$A$1:$BK$1,0))</f>
        <v>43.08</v>
      </c>
      <c r="ACU19" s="136">
        <f>INDEX('[35]Raw Data'!$A$1:$BK$34,MATCH($A19,'[35]Raw Data'!$A$1:$A$34,0),MATCH(ACU$1,'[35]Raw Data'!$A$1:$BK$1,0))</f>
        <v>39.69</v>
      </c>
      <c r="ACV19" s="120">
        <f>INDEX('[11]1920 Collected Indicators'!$A$3:$CV$36,MATCH($A19,'[11]1920 Collected Indicators'!$A$3:$A$36,0),MATCH(ACV$1,'[11]1920 Collected Indicators'!$A$3:$CV$3,0))</f>
        <v>38.898899999999998</v>
      </c>
      <c r="ACW19" s="115">
        <f t="shared" si="60"/>
        <v>350.91424968474155</v>
      </c>
      <c r="ACX19" s="87">
        <v>11131</v>
      </c>
      <c r="ACY19" s="87">
        <f t="array" ref="ACY19">INDEX([36]Historic!$B$2:$K$35,MATCH($A19,[36]Historic!$B$2:$B$35,0),MATCH(ACY$1,[36]Historic!$B$2:$K$2,0))</f>
        <v>610</v>
      </c>
      <c r="ACZ19" s="116">
        <f t="shared" si="61"/>
        <v>361.05769230769232</v>
      </c>
      <c r="ADA19" s="87">
        <v>11265</v>
      </c>
      <c r="ADB19" s="87">
        <f t="array" ref="ADB19">INDEX([36]Historic!$B$2:$K$35,MATCH($A19,[36]Historic!$B$2:$B$35,0),MATCH(ADB$1,[36]Historic!$B$2:$K$2,0))</f>
        <v>600</v>
      </c>
      <c r="ADC19" s="116">
        <f t="shared" si="62"/>
        <v>355.66801619433198</v>
      </c>
      <c r="ADD19" s="87">
        <v>10542</v>
      </c>
      <c r="ADE19" s="87">
        <f t="array" ref="ADE19">INDEX([36]Historic!$B$2:$K$35,MATCH($A19,[36]Historic!$B$2:$B$35,0),MATCH(ADE$1,[36]Historic!$B$2:$K$2,0))</f>
        <v>570</v>
      </c>
      <c r="ADF19" s="116">
        <f t="shared" si="63"/>
        <v>351.73076923076923</v>
      </c>
      <c r="ADG19" s="87">
        <v>10974</v>
      </c>
      <c r="ADH19" s="87">
        <f t="array" ref="ADH19">INDEX([36]Historic!$B$2:$K$35,MATCH($A19,[36]Historic!$B$2:$B$35,0),MATCH(ADH$1,[36]Historic!$B$2:$K$2,0))</f>
        <v>600</v>
      </c>
      <c r="ADI19" s="116">
        <f t="shared" si="64"/>
        <v>316.51583710407243</v>
      </c>
      <c r="ADJ19" s="87">
        <v>11192</v>
      </c>
      <c r="ADK19" s="87">
        <f t="array" ref="ADK19">INDEX([36]Historic!$B$2:$K$35,MATCH($A19,[36]Historic!$B$2:$B$35,0),MATCH(ADK$1,[36]Historic!$B$2:$K$2,0))</f>
        <v>680</v>
      </c>
      <c r="ADL19" s="116">
        <f t="shared" si="65"/>
        <v>355.64516129032256</v>
      </c>
      <c r="ADM19" s="87">
        <v>11466</v>
      </c>
      <c r="ADN19" s="87">
        <f t="array" ref="ADN19">INDEX([36]Historic!$B$2:$K$35,MATCH($A19,[36]Historic!$B$2:$B$35,0),MATCH(ADN$1,[36]Historic!$B$2:$K$2,0))</f>
        <v>620</v>
      </c>
      <c r="ADO19" s="116">
        <f t="shared" si="66"/>
        <v>377.56410256410254</v>
      </c>
      <c r="ADP19" s="87">
        <f>INDEX('[2]All Previous Years'!$A$1:$EX$34,MATCH($A19,'[2]All Previous Years'!$A$1:$A$34,0),MATCH(ADP$1,'[2]All Previous Years'!$A$1:$EX$1,0))</f>
        <v>11780</v>
      </c>
      <c r="ADQ19" s="87">
        <f t="array" ref="ADQ19">INDEX([36]Historic!$B$2:$K$35,MATCH($A19,[36]Historic!$B$2:$B$35,0),MATCH(ADQ$1,[36]Historic!$B$2:$K$2,0))</f>
        <v>600</v>
      </c>
      <c r="ADR19" s="116">
        <f t="shared" si="67"/>
        <v>372.93706293706293</v>
      </c>
      <c r="ADS19" s="32">
        <f>INDEX([4]Sheet1!$A$1:$CJ$34, MATCH($A19, [4]Sheet1!$A$1:$A$34, 0), MATCH(ADS$1, [4]Sheet1!$A$1:$CJ$1, 0))</f>
        <v>10666</v>
      </c>
      <c r="ADT19" s="87">
        <f t="array" ref="ADT19">INDEX([36]Historic!$B$2:$K$35,MATCH($A19,[36]Historic!$B$2:$B$35,0),MATCH(ADT$1,[36]Historic!$B$2:$K$2,0))</f>
        <v>550</v>
      </c>
      <c r="ADU19" s="88">
        <f>INDEX('[6]Finance Indicators'!$B$3:$BO$35,MATCH($A19,'[6]Finance Indicators'!$A$3:$A$35,0),MATCH(ADU$1,'[6]Finance Indicators'!$B$2:$BO$2,0))</f>
        <v>366.00274725274727</v>
      </c>
      <c r="ADV19" s="88">
        <f>INDEX('[6]Finance Indicators'!$B$3:$BO$35,MATCH($A19,'[6]Finance Indicators'!$A$3:$A$35,0),MATCH(ADV$1,'[6]Finance Indicators'!$B$2:$BO$2,0))</f>
        <v>10658</v>
      </c>
      <c r="ADW19" s="88">
        <f>INDEX('[6]Finance Indicators'!$B$3:$BO$35,MATCH($A19,'[6]Finance Indicators'!$A$3:$A$35,0),MATCH(ADW$1,'[6]Finance Indicators'!$B$2:$BO$2,0))</f>
        <v>560</v>
      </c>
      <c r="ADX19" s="88">
        <f t="array" ref="ADX19">INDEX('[7]Finance Indicators'!$A$2:$BO$35,MATCH($A19,'[7]Finance Indicators'!$A$2:$A$35,0),MATCH(ADX$1,'[7]Finance Indicators'!$A$2:$BO$2,0))</f>
        <v>383.27759197324417</v>
      </c>
      <c r="ADY19" s="250">
        <f t="array" ref="ADY19">INDEX('[7]Finance Indicators'!$A$2:$BO$35,MATCH($A19,'[7]Finance Indicators'!$A$2:$A$35,0),MATCH(ADY$1,'[7]Finance Indicators'!$A$2:$BO$2,0))</f>
        <v>11460</v>
      </c>
      <c r="ADZ19" s="316">
        <f t="array" ref="ADZ19">INDEX('[7]Finance Indicators'!$A$2:$BO$35,MATCH($A19,'[7]Finance Indicators'!$A$2:$A$35,0),MATCH(ADZ$1,'[7]Finance Indicators'!$A$2:$BO$2,0))</f>
        <v>575</v>
      </c>
      <c r="AEA19" s="121">
        <f>(ACW19*100)/Deflators!$B$2</f>
        <v>413.38523275063369</v>
      </c>
      <c r="AEB19" s="137">
        <f>(ACZ19*100)/Deflators!$B$3</f>
        <v>418.98206794686314</v>
      </c>
      <c r="AEC19" s="137">
        <f>(ADC19*100)/Deflators!$B$4</f>
        <v>404.45810016023643</v>
      </c>
      <c r="AED19" s="137">
        <f>(ADF19*100)/Deflators!$B$5</f>
        <v>392.89441535066192</v>
      </c>
      <c r="AEE19" s="137">
        <f>(ADI19*100)/Deflators!$B$6</f>
        <v>348.74934396982769</v>
      </c>
      <c r="AEF19" s="137">
        <f>(ADL19*100)/Deflators!$B$7</f>
        <v>388.6919447816291</v>
      </c>
      <c r="AEG19" s="137">
        <f>(ADO19*100)/Deflators!$B$8</f>
        <v>402.68178135809501</v>
      </c>
      <c r="AEH19" s="137">
        <f>(ADR19*100)/Deflators!$B$9</f>
        <v>390.86465671424691</v>
      </c>
      <c r="AEI19" s="137">
        <f>(ADU19*100)/Deflators!$B$10</f>
        <v>374.94470990304757</v>
      </c>
      <c r="AEJ19" s="245">
        <f>(ADX19*100)/Deflators!$B$11</f>
        <v>383.27759197324417</v>
      </c>
      <c r="AEK19" s="115">
        <f>INDEX('[35]Raw Data'!$A$1:$BK$34,MATCH($A19,'[35]Raw Data'!$A$1:$A$34,0),MATCH(AEK$1,'[35]Raw Data'!$A$1:$BK$1,0))</f>
        <v>87.789266371245688</v>
      </c>
      <c r="AEL19" s="197">
        <f>INDEX('[35]Raw Data'!$A$1:$BK$34,MATCH($A19,'[35]Raw Data'!$A$1:$A$34,0),MATCH(AEL$1,'[35]Raw Data'!$A$1:$BK$1,0))</f>
        <v>1783</v>
      </c>
      <c r="AEM19" s="197">
        <f>INDEX('[35]Raw Data'!$A$1:$BK$34,MATCH($A19,'[35]Raw Data'!$A$1:$A$34,0),MATCH(AEM$1,'[35]Raw Data'!$A$1:$BK$1,0))</f>
        <v>20310</v>
      </c>
      <c r="AEN19" s="116">
        <f>INDEX('[35]Raw Data'!$A$1:$BK$34,MATCH($A19,'[35]Raw Data'!$A$1:$A$34,0),MATCH(AEN$1,'[35]Raw Data'!$A$1:$BK$1,0))</f>
        <v>90.02374146034208</v>
      </c>
      <c r="AEO19" s="197">
        <f>INDEX('[35]Raw Data'!$A$1:$BK$34,MATCH($A19,'[35]Raw Data'!$A$1:$A$34,0),MATCH(AEO$1,'[35]Raw Data'!$A$1:$BK$1,0))</f>
        <v>1858</v>
      </c>
      <c r="AEP19" s="197">
        <f>INDEX('[35]Raw Data'!$A$1:$BK$34,MATCH($A19,'[35]Raw Data'!$A$1:$A$34,0),MATCH(AEP$1,'[35]Raw Data'!$A$1:$BK$1,0))</f>
        <v>20639</v>
      </c>
      <c r="AEQ19" s="116">
        <f>INDEX('[35]Raw Data'!$A$1:$BK$34,MATCH($A19,'[35]Raw Data'!$A$1:$A$34,0),MATCH(AEQ$1,'[35]Raw Data'!$A$1:$BK$1,0))</f>
        <v>85.059061928532586</v>
      </c>
      <c r="AER19" s="197">
        <f>INDEX('[35]Raw Data'!$A$1:$BK$34,MATCH($A19,'[35]Raw Data'!$A$1:$A$34,0),MATCH(AER$1,'[35]Raw Data'!$A$1:$BK$1,0))</f>
        <v>1721</v>
      </c>
      <c r="AES19" s="197">
        <f>INDEX('[35]Raw Data'!$A$1:$BK$34,MATCH($A19,'[35]Raw Data'!$A$1:$A$34,0),MATCH(AES$1,'[35]Raw Data'!$A$1:$BK$1,0))</f>
        <v>20233</v>
      </c>
      <c r="AET19" s="116">
        <f>INDEX('[35]Raw Data'!$A$1:$BK$34,MATCH($A19,'[35]Raw Data'!$A$1:$A$34,0),MATCH(AET$1,'[35]Raw Data'!$A$1:$BK$1,0))</f>
        <v>90.136947082120528</v>
      </c>
      <c r="AEU19" s="197">
        <f>INDEX('[35]Raw Data'!$A$1:$BK$34,MATCH($A19,'[35]Raw Data'!$A$1:$A$34,0),MATCH(AEU$1,'[35]Raw Data'!$A$1:$BK$1,0))</f>
        <v>1889</v>
      </c>
      <c r="AEV19" s="197">
        <f>INDEX('[35]Raw Data'!$A$1:$BK$34,MATCH($A19,'[35]Raw Data'!$A$1:$A$34,0),MATCH(AEV$1,'[35]Raw Data'!$A$1:$BK$1,0))</f>
        <v>20957</v>
      </c>
      <c r="AEW19" s="116">
        <f>INDEX('[35]Raw Data'!$A$1:$BK$34,MATCH($A19,'[35]Raw Data'!$A$1:$A$34,0),MATCH(AEW$1,'[35]Raw Data'!$A$1:$BK$1,0))</f>
        <v>102.28241310730182</v>
      </c>
      <c r="AEX19" s="197">
        <f>INDEX('[35]Raw Data'!$A$1:$BK$34,MATCH($A19,'[35]Raw Data'!$A$1:$A$34,0),MATCH(AEX$1,'[35]Raw Data'!$A$1:$BK$1,0))</f>
        <v>2160</v>
      </c>
      <c r="AEY19" s="197">
        <f>INDEX('[35]Raw Data'!$A$1:$BK$34,MATCH($A19,'[35]Raw Data'!$A$1:$A$34,0),MATCH(AEY$1,'[35]Raw Data'!$A$1:$BK$1,0))</f>
        <v>21118</v>
      </c>
      <c r="AEZ19" s="116">
        <f>INDEX('[35]Raw Data'!$A$1:$BK$34,MATCH($A19,'[35]Raw Data'!$A$1:$A$34,0),MATCH(AEZ$1,'[35]Raw Data'!$A$1:$BK$1,0))</f>
        <v>91.503267973856197</v>
      </c>
      <c r="AFA19" s="197">
        <f>INDEX('[35]Raw Data'!$A$1:$BK$34,MATCH($A19,'[35]Raw Data'!$A$1:$A$34,0),MATCH(AFA$1,'[35]Raw Data'!$A$1:$BK$1,0))</f>
        <v>1932</v>
      </c>
      <c r="AFB19" s="197">
        <f>INDEX('[35]Raw Data'!$A$1:$BK$34,MATCH($A19,'[35]Raw Data'!$A$1:$A$34,0),MATCH(AFB$1,'[35]Raw Data'!$A$1:$BK$1,0))</f>
        <v>21114</v>
      </c>
      <c r="AFC19" s="116">
        <f>INDEX('[35]Raw Data'!$A$1:$BK$34,MATCH($A19,'[35]Raw Data'!$A$1:$A$34,0),MATCH(AFC$1,'[35]Raw Data'!$A$1:$BK$1,0))</f>
        <v>87.660248477948812</v>
      </c>
      <c r="AFD19" s="197">
        <f>INDEX('[35]Raw Data'!$A$1:$BK$34,MATCH($A19,'[35]Raw Data'!$A$1:$A$34,0),MATCH(AFD$1,'[35]Raw Data'!$A$1:$BK$1,0))</f>
        <v>1771</v>
      </c>
      <c r="AFE19" s="197">
        <f>INDEX('[35]Raw Data'!$A$1:$BK$34,MATCH($A19,'[35]Raw Data'!$A$1:$A$34,0),MATCH(AFE$1,'[35]Raw Data'!$A$1:$BK$1,0))</f>
        <v>20203</v>
      </c>
      <c r="AFF19" s="116">
        <f>INDEX('[35]Raw Data'!$A$1:$BK$34,MATCH($A19,'[35]Raw Data'!$A$1:$A$34,0),MATCH(AFF$1,'[35]Raw Data'!$A$1:$BK$1,0))</f>
        <v>91.596638655462172</v>
      </c>
      <c r="AFG19" s="197">
        <f>INDEX('[35]Raw Data'!$A$1:$BK$34,MATCH($A19,'[35]Raw Data'!$A$1:$A$34,0),MATCH(AFG$1,'[35]Raw Data'!$A$1:$BK$1,0))</f>
        <v>1853</v>
      </c>
      <c r="AFH19" s="197">
        <f>INDEX('[35]Raw Data'!$A$1:$BK$34,MATCH($A19,'[35]Raw Data'!$A$1:$A$34,0),MATCH(AFH$1,'[35]Raw Data'!$A$1:$BK$1,0))</f>
        <v>20230</v>
      </c>
      <c r="AFI19" s="116">
        <f>INDEX('[15]1819 Collected Indicators'!$A$3:$CV$36,MATCH($A19,'[15]1819 Collected Indicators'!$A$3:$A$36,0),MATCH(AFI$1,'[15]1819 Collected Indicators'!$A$3:$CV$3,0))</f>
        <v>92.773988409662024</v>
      </c>
      <c r="AFJ19" s="197">
        <f>INDEX('[15]1819 Collected Indicators'!$A$3:$CV$36,MATCH($A19,'[15]1819 Collected Indicators'!$A$3:$A$36,0),MATCH(AFJ$1,'[15]1819 Collected Indicators'!$A$3:$CV$3,0))</f>
        <v>1809</v>
      </c>
      <c r="AFK19" s="222">
        <f>INDEX('[15]1819 Collected Indicators'!$A$3:$CV$36,MATCH($A19,'[15]1819 Collected Indicators'!$A$3:$A$36,0),MATCH(AFK$1,'[15]1819 Collected Indicators'!$A$3:$CV$3,0))</f>
        <v>19499</v>
      </c>
      <c r="AFL19" s="311">
        <f>INDEX('[11]1920 Collected Indicators'!$A$3:$CV$36,MATCH($A19,'[11]1920 Collected Indicators'!$A$3:$A$36,0),MATCH(AFL$1,'[11]1920 Collected Indicators'!$A$3:$CV$3,0))</f>
        <v>92.824861625958462</v>
      </c>
      <c r="AFM19" s="197">
        <f>INDEX('[11]1920 Collected Indicators'!$A$3:$CV$36,MATCH($A19,'[11]1920 Collected Indicators'!$A$3:$A$36,0),MATCH(AFM$1,'[11]1920 Collected Indicators'!$A$3:$CV$3,0))</f>
        <v>1828</v>
      </c>
      <c r="AFN19" s="197">
        <f>INDEX('[11]1920 Collected Indicators'!$A$3:$CV$36,MATCH($A19,'[11]1920 Collected Indicators'!$A$3:$A$36,0),MATCH(AFN$1,'[11]1920 Collected Indicators'!$A$3:$CV$3,0))</f>
        <v>19693</v>
      </c>
      <c r="AFO19" s="133">
        <f>INDEX('[35]Raw Data'!$A$1:$BK$34,MATCH($A19,'[35]Raw Data'!$A$1:$A$34,0),MATCH(AFO$1,'[35]Raw Data'!$A$1:$BK$1,0))</f>
        <v>88.461538461538453</v>
      </c>
      <c r="AFP19" s="133">
        <f>INDEX('[35]Raw Data'!$A$1:$BK$34,MATCH($A19,'[35]Raw Data'!$A$1:$A$34,0),MATCH(AFP$1,'[35]Raw Data'!$A$1:$BK$1,0))</f>
        <v>86.842105263157904</v>
      </c>
      <c r="AFQ19" s="133">
        <f>INDEX('[35]Raw Data'!$A$1:$BK$34,MATCH($A19,'[35]Raw Data'!$A$1:$A$34,0),MATCH(AFQ$1,'[35]Raw Data'!$A$1:$BK$1,0))</f>
        <v>89.610389610389603</v>
      </c>
      <c r="AFR19" s="133">
        <f>INDEX('[35]Raw Data'!$A$1:$BK$34,MATCH($A19,'[35]Raw Data'!$A$1:$A$34,0),MATCH(AFR$1,'[35]Raw Data'!$A$1:$BK$1,0))</f>
        <v>86.301369863013704</v>
      </c>
      <c r="AFS19" s="133">
        <f>INDEX('[35]Raw Data'!$A$1:$BK$34,MATCH($A19,'[35]Raw Data'!$A$1:$A$34,0),MATCH(AFS$1,'[35]Raw Data'!$A$1:$BK$1,0))</f>
        <v>87.012987012987011</v>
      </c>
      <c r="AFT19" s="133">
        <f>INDEX('[35]Raw Data'!$A$1:$BK$34,MATCH($A19,'[35]Raw Data'!$A$1:$A$34,0),MATCH(AFT$1,'[35]Raw Data'!$A$1:$BK$1,0))</f>
        <v>89.743589743589752</v>
      </c>
      <c r="AFU19" s="133">
        <f>INDEX('[35]Raw Data'!$A$1:$BK$34,MATCH($A19,'[35]Raw Data'!$A$1:$A$34,0),MATCH(AFU$1,'[35]Raw Data'!$A$1:$BK$1,0))</f>
        <v>92.10526315789474</v>
      </c>
      <c r="AFV19" s="136">
        <f>INDEX('[15]1819 Collected Indicators'!$A$3:$CV$36,MATCH($A19,'[15]1819 Collected Indicators'!$A$3:$A$36,0),MATCH(AFV$1,'[15]1819 Collected Indicators'!$A$3:$CV$3,0))</f>
        <v>82.09</v>
      </c>
      <c r="AFW19" s="120">
        <f>INDEX('[11]1920 Collected Indicators'!$A$3:$CV$36,MATCH($A19,'[11]1920 Collected Indicators'!$A$3:$A$36,0),MATCH(AFW$1,'[11]1920 Collected Indicators'!$A$3:$CV$3,0))</f>
        <v>79.365079365079367</v>
      </c>
      <c r="AFX19" s="115">
        <f>INDEX('[35]Raw Data'!$A$1:$BK$34,MATCH($A19,'[35]Raw Data'!$A$1:$A$34,0),MATCH(AFX$1,'[35]Raw Data'!$A$1:$BK$1,0))</f>
        <v>417.33615221987316</v>
      </c>
      <c r="AFY19" s="213">
        <f>INDEX('[35]Raw Data'!$A$1:$BK$34,MATCH($A19,'[35]Raw Data'!$A$1:$A$34,0),MATCH(AFY$1,'[35]Raw Data'!$A$1:$BK$1,0))</f>
        <v>2961</v>
      </c>
      <c r="AFZ19" s="213">
        <f>INDEX('[35]Raw Data'!$A$1:$BK$34,MATCH($A19,'[35]Raw Data'!$A$1:$A$34,0),MATCH(AFZ$1,'[35]Raw Data'!$A$1:$BK$1,0))</f>
        <v>7095</v>
      </c>
      <c r="AGA19" s="116">
        <f>INDEX('[35]Raw Data'!$A$1:$BK$34,MATCH($A19,'[35]Raw Data'!$A$1:$A$34,0),MATCH(AGA$1,'[35]Raw Data'!$A$1:$BK$1,0))</f>
        <v>577.11993360077463</v>
      </c>
      <c r="AGB19" s="213">
        <f>INDEX('[35]Raw Data'!$A$1:$BK$34,MATCH($A19,'[35]Raw Data'!$A$1:$A$34,0),MATCH(AGB$1,'[35]Raw Data'!$A$1:$BK$1,0))</f>
        <v>4172</v>
      </c>
      <c r="AGC19" s="213">
        <f>INDEX('[35]Raw Data'!$A$1:$BK$34,MATCH($A19,'[35]Raw Data'!$A$1:$A$34,0),MATCH(AGC$1,'[35]Raw Data'!$A$1:$BK$1,0))</f>
        <v>7229</v>
      </c>
      <c r="AGD19" s="116">
        <f>INDEX('[35]Raw Data'!$A$1:$BK$34,MATCH($A19,'[35]Raw Data'!$A$1:$A$34,0),MATCH(AGD$1,'[35]Raw Data'!$A$1:$BK$1,0))</f>
        <v>243.90243902439025</v>
      </c>
      <c r="AGE19" s="213">
        <f>INDEX('[35]Raw Data'!$A$1:$BK$34,MATCH($A19,'[35]Raw Data'!$A$1:$A$34,0),MATCH(AGE$1,'[35]Raw Data'!$A$1:$BK$1,0))</f>
        <v>1760</v>
      </c>
      <c r="AGF19" s="213">
        <f>INDEX('[35]Raw Data'!$A$1:$BK$34,MATCH($A19,'[35]Raw Data'!$A$1:$A$34,0),MATCH(AGF$1,'[35]Raw Data'!$A$1:$BK$1,0))</f>
        <v>7216</v>
      </c>
      <c r="AGG19" s="116">
        <f>INDEX('[35]Raw Data'!$A$1:$BK$34,MATCH($A19,'[35]Raw Data'!$A$1:$A$34,0),MATCH(AGG$1,'[35]Raw Data'!$A$1:$BK$1,0))</f>
        <v>263.22280076733352</v>
      </c>
      <c r="AGH19" s="213">
        <f>INDEX('[35]Raw Data'!$A$1:$BK$34,MATCH($A19,'[35]Raw Data'!$A$1:$A$34,0),MATCH(AGH$1,'[35]Raw Data'!$A$1:$BK$1,0))</f>
        <v>1921</v>
      </c>
      <c r="AGI19" s="213">
        <f>INDEX('[35]Raw Data'!$A$1:$BK$34,MATCH($A19,'[35]Raw Data'!$A$1:$A$34,0),MATCH(AGI$1,'[35]Raw Data'!$A$1:$BK$1,0))</f>
        <v>7298</v>
      </c>
      <c r="AGJ19" s="116">
        <f>INDEX('[35]Raw Data'!$A$1:$BK$34,MATCH($A19,'[35]Raw Data'!$A$1:$A$34,0),MATCH(AGJ$1,'[35]Raw Data'!$A$1:$BK$1,0))</f>
        <v>172.08281914164266</v>
      </c>
      <c r="AGK19" s="213">
        <f>INDEX('[35]Raw Data'!$A$1:$BK$34,MATCH($A19,'[35]Raw Data'!$A$1:$A$34,0),MATCH(AGK$1,'[35]Raw Data'!$A$1:$BK$1,0))</f>
        <v>1255</v>
      </c>
      <c r="AGL19" s="213">
        <f>INDEX('[35]Raw Data'!$A$1:$BK$34,MATCH($A19,'[35]Raw Data'!$A$1:$A$34,0),MATCH(AGL$1,'[35]Raw Data'!$A$1:$BK$1,0))</f>
        <v>7293</v>
      </c>
      <c r="AGM19" s="116">
        <f>INDEX('[15]1819 Collected Indicators'!$A$3:$CV$36,MATCH($A19,'[15]1819 Collected Indicators'!$A$3:$A$36,0),MATCH(AGM$1,'[15]1819 Collected Indicators'!$A$3:$CV$3,0))</f>
        <v>86.68</v>
      </c>
      <c r="AGN19" s="213">
        <f>INDEX('[15]1819 Collected Indicators'!$A$3:$CV$36,MATCH($A19,'[15]1819 Collected Indicators'!$A$3:$A$36,0),MATCH(AGN$1,'[15]1819 Collected Indicators'!$A$3:$CV$3,0))</f>
        <v>641</v>
      </c>
      <c r="AGO19" s="213">
        <f>INDEX('[15]1819 Collected Indicators'!$A$3:$CV$36,MATCH($A19,'[15]1819 Collected Indicators'!$A$3:$A$36,0),MATCH(AGO$1,'[15]1819 Collected Indicators'!$A$3:$CV$3,0))</f>
        <v>7395</v>
      </c>
      <c r="AGP19" s="213">
        <f>INDEX('[11]1920 Collected Indicators'!$A$3:$CV$36,MATCH($A19,'[11]1920 Collected Indicators'!$A$3:$A$36,0),MATCH(AGP$1,'[11]1920 Collected Indicators'!$A$3:$CV$3,0))</f>
        <v>162.22664015904573</v>
      </c>
      <c r="AGQ19" s="213">
        <f>INDEX('[11]1920 Collected Indicators'!$A$3:$CV$36,MATCH($A19,'[11]1920 Collected Indicators'!$A$3:$A$36,0),MATCH(AGQ$1,'[11]1920 Collected Indicators'!$A$3:$CV$3,0))</f>
        <v>1224</v>
      </c>
      <c r="AGR19" s="306">
        <f>INDEX('[11]1920 Collected Indicators'!$A$3:$CV$36,MATCH($A19,'[11]1920 Collected Indicators'!$A$3:$A$36,0),MATCH(AGR$1,'[11]1920 Collected Indicators'!$A$3:$CV$3,0))</f>
        <v>7545</v>
      </c>
      <c r="AGS19" s="217">
        <v>1.44</v>
      </c>
      <c r="AGT19" s="208">
        <v>1595</v>
      </c>
      <c r="AGU19" s="87">
        <v>1105023</v>
      </c>
      <c r="AGV19" s="88">
        <v>1.6949216809679633</v>
      </c>
      <c r="AGW19" s="87">
        <v>1788</v>
      </c>
      <c r="AGX19" s="87">
        <v>1054916</v>
      </c>
      <c r="AGY19" s="116">
        <v>1.9262310530095306</v>
      </c>
      <c r="AGZ19" s="87">
        <v>1993</v>
      </c>
      <c r="AHA19" s="32">
        <v>1034663</v>
      </c>
      <c r="AHB19" s="116">
        <v>2.2135836947013394</v>
      </c>
      <c r="AHC19" s="87">
        <v>2366</v>
      </c>
      <c r="AHD19" s="87">
        <v>1068855</v>
      </c>
      <c r="AHE19" s="116">
        <v>1.5200894784506733</v>
      </c>
      <c r="AHF19" s="87">
        <v>1514</v>
      </c>
      <c r="AHG19" s="87">
        <v>995994</v>
      </c>
      <c r="AHH19" s="116">
        <v>1.9389067290507258</v>
      </c>
      <c r="AHI19" s="87">
        <v>2135</v>
      </c>
      <c r="AHJ19" s="87">
        <v>1101136</v>
      </c>
      <c r="AHK19" s="116">
        <f t="shared" si="68"/>
        <v>1.8158041798121227</v>
      </c>
      <c r="AHL19" s="87">
        <f>INDEX('[2]All Previous Years'!$A$1:$EX$34,MATCH($A19,'[2]All Previous Years'!$A$1:$A$34,0),MATCH(AHL$1,'[2]All Previous Years'!$A$1:$EX$1,0))</f>
        <v>2255</v>
      </c>
      <c r="AHM19" s="131">
        <f>INDEX('[29]SPI Raw Data 1617'!$A$3:$AN$37,MATCH($A19,'[29]SPI Raw Data 1617'!$A$3:$A$37,0),MATCH(AHM$1,'[29]SPI Raw Data 1617'!$A$37:$AN$37,0))</f>
        <v>1241874</v>
      </c>
      <c r="AHN19" s="88">
        <f t="shared" si="69"/>
        <v>2.4689966546442945</v>
      </c>
      <c r="AHO19" s="32">
        <f>INDEX([4]Sheet1!$A$1:$CJ$34, MATCH($A19, [4]Sheet1!$A$1:$A$34, 0), MATCH(AHO$1, [4]Sheet1!$A$1:$CJ$1, 0))</f>
        <v>3023</v>
      </c>
      <c r="AHP19" s="32">
        <f>INDEX('[5]Finance Indicators'!$A$2:$BO$35,MATCH($A19,'[5]Finance Indicators'!$A$2:$A$35,0),MATCH(AHP$1,'[5]Finance Indicators'!$A$2:$BO$2,0))</f>
        <v>1224384</v>
      </c>
      <c r="AHQ19" s="88">
        <f>INDEX('[6]Finance Indicators'!$B$3:$BO$35,MATCH($A19,'[6]Finance Indicators'!$A$3:$A$35,0),MATCH(AHQ$1,'[6]Finance Indicators'!$B$2:$BO$2,0))</f>
        <v>1.5333875941260691</v>
      </c>
      <c r="AHR19" s="88">
        <f>INDEX('[6]Finance Indicators'!$B$3:$BO$35,MATCH($A19,'[6]Finance Indicators'!$A$3:$A$35,0),MATCH(AHR$1,'[6]Finance Indicators'!$B$2:$BO$2,0))</f>
        <v>1916</v>
      </c>
      <c r="AHS19" s="88">
        <f>INDEX('[6]Finance Indicators'!$B$3:$BO$35,MATCH($A19,'[6]Finance Indicators'!$A$3:$A$35,0),MATCH(AHS$1,'[6]Finance Indicators'!$B$2:$BO$2,0))</f>
        <v>1249521</v>
      </c>
      <c r="AHT19" s="88">
        <f t="array" ref="AHT19">INDEX('[7]Finance Indicators'!$A$2:$BO$35,MATCH($A19,'[7]Finance Indicators'!$A$2:$A$35,0),MATCH(AHT$1,'[7]Finance Indicators'!$A$2:$BO$2,0))</f>
        <v>1.1156155252018443</v>
      </c>
      <c r="AHU19" s="250">
        <f t="array" ref="AHU19">INDEX('[7]Finance Indicators'!$A$2:$BO$35,MATCH($A19,'[7]Finance Indicators'!$A$2:$A$35,0),MATCH(AHU$1,'[7]Finance Indicators'!$A$2:$BO$2,0))</f>
        <v>1371</v>
      </c>
      <c r="AHV19" s="250">
        <f t="array" ref="AHV19">INDEX('[7]Finance Indicators'!$A$2:$BO$35,MATCH($A19,'[7]Finance Indicators'!$A$2:$A$35,0),MATCH(AHV$1,'[7]Finance Indicators'!$A$2:$BO$2,0))</f>
        <v>1228918</v>
      </c>
      <c r="AHW19" s="119">
        <f>(AGS19*100)/Deflators!$B$2</f>
        <v>1.6963538405627656</v>
      </c>
      <c r="AHX19" s="137">
        <f>(AGV19*100)/Deflators!$B$3</f>
        <v>1.9668374501622579</v>
      </c>
      <c r="AHY19" s="137">
        <f>(AGY19*100)/Deflators!$B$4</f>
        <v>2.1904689673985422</v>
      </c>
      <c r="AHZ19" s="137">
        <f>(AHB19*100)/Deflators!$B$5</f>
        <v>2.4726431340126256</v>
      </c>
      <c r="AIA19" s="137">
        <f>(AHE19*100)/Deflators!$B$6</f>
        <v>1.6748931530108544</v>
      </c>
      <c r="AIB19" s="137">
        <f>(AHH19*100)/Deflators!$B$7</f>
        <v>2.1190712240555403</v>
      </c>
      <c r="AIC19" s="137">
        <f>(AHK19*100)/Deflators!$B$8</f>
        <v>1.9366016439554901</v>
      </c>
      <c r="AID19" s="137">
        <f>(AHN19*100)/Deflators!$B$9</f>
        <v>2.5876846946934515</v>
      </c>
      <c r="AIE19" s="137">
        <f>(AHQ19*100)/Deflators!$B$10</f>
        <v>1.5708504129109799</v>
      </c>
      <c r="AIF19" s="301">
        <f>(AHT19*100)/Deflators!$B$11</f>
        <v>1.1156155252018443</v>
      </c>
      <c r="AIG19" s="121">
        <v>4.4409957252818062</v>
      </c>
      <c r="AIH19" s="87">
        <v>1282</v>
      </c>
      <c r="AII19" s="87">
        <v>288674</v>
      </c>
      <c r="AIJ19" s="88">
        <v>3.8858432279804718</v>
      </c>
      <c r="AIK19" s="87">
        <v>1295</v>
      </c>
      <c r="AIL19" s="87">
        <v>333261</v>
      </c>
      <c r="AIM19" s="123">
        <v>3.6695326933577781</v>
      </c>
      <c r="AIN19" s="87">
        <v>1297</v>
      </c>
      <c r="AIO19" s="32">
        <v>353451</v>
      </c>
      <c r="AIP19" s="116">
        <v>3.3043681763143704</v>
      </c>
      <c r="AIQ19" s="87">
        <v>1299</v>
      </c>
      <c r="AIR19" s="87">
        <v>393116</v>
      </c>
      <c r="AIS19" s="116">
        <v>3.3523557329762799</v>
      </c>
      <c r="AIT19" s="87">
        <v>1347</v>
      </c>
      <c r="AIU19" s="87">
        <v>401807</v>
      </c>
      <c r="AIV19" s="116">
        <v>2.944820356428095</v>
      </c>
      <c r="AIW19" s="87">
        <v>1236</v>
      </c>
      <c r="AIX19" s="87">
        <v>419720</v>
      </c>
      <c r="AIY19" s="116">
        <f t="shared" si="70"/>
        <v>2.8463520052430282</v>
      </c>
      <c r="AIZ19" s="87">
        <f>INDEX('[2]All Previous Years'!$A$1:$EX$34,MATCH($A19,'[2]All Previous Years'!$A$1:$A$34,0),MATCH(AIZ$1,'[2]All Previous Years'!$A$1:$EX$1,0))</f>
        <v>1190</v>
      </c>
      <c r="AJA19" s="131">
        <f>INDEX('[29]SPI Raw Data 1617'!$A$3:$AN$37,MATCH($A19,'[29]SPI Raw Data 1617'!$A$3:$A$37,0),MATCH(AJA$1,'[29]SPI Raw Data 1617'!$A$37:$AN$37,0))</f>
        <v>418079</v>
      </c>
      <c r="AJB19" s="88">
        <f t="shared" si="71"/>
        <v>3.1041197803094791</v>
      </c>
      <c r="AJC19" s="32">
        <f>INDEX([4]Sheet1!$A$1:$CJ$34, MATCH($A19, [4]Sheet1!$A$1:$A$34, 0), MATCH(AJC$1, [4]Sheet1!$A$1:$CJ$1, 0))</f>
        <v>1331</v>
      </c>
      <c r="AJD19" s="32">
        <f>INDEX('[5]Finance Indicators'!$A$2:$BO$35,MATCH($A19,'[5]Finance Indicators'!$A$2:$A$35,0),MATCH(AJD$1,'[5]Finance Indicators'!$A$2:$BO$2,0))</f>
        <v>428785</v>
      </c>
      <c r="AJE19" s="88">
        <f>INDEX('[6]Finance Indicators'!$B$3:$BO$35,MATCH($A19,'[6]Finance Indicators'!$A$3:$A$35,0),MATCH(AJE$1,'[6]Finance Indicators'!$B$2:$BO$2,0))</f>
        <v>1.9382847744080856</v>
      </c>
      <c r="AJF19" s="88">
        <f>INDEX('[6]Finance Indicators'!$B$3:$BO$35,MATCH($A19,'[6]Finance Indicators'!$A$3:$A$35,0),MATCH(AJF$1,'[6]Finance Indicators'!$B$2:$BO$2,0))</f>
        <v>1301</v>
      </c>
      <c r="AJG19" s="88">
        <f>INDEX('[6]Finance Indicators'!$B$3:$BO$35,MATCH($A19,'[6]Finance Indicators'!$A$3:$A$35,0),MATCH(AJG$1,'[6]Finance Indicators'!$B$2:$BO$2,0))</f>
        <v>671212</v>
      </c>
      <c r="AJH19" s="88">
        <f t="array" ref="AJH19">INDEX('[7]Finance Indicators'!$A$2:$BO$35,MATCH($A19,'[7]Finance Indicators'!$A$2:$A$35,0),MATCH(AJH$1,'[7]Finance Indicators'!$A$2:$BO$2,0))</f>
        <v>2.0389211294919982</v>
      </c>
      <c r="AJI19" s="250">
        <f t="array" ref="AJI19">INDEX('[7]Finance Indicators'!$A$2:$BO$35,MATCH($A19,'[7]Finance Indicators'!$A$2:$A$35,0),MATCH(AJI$1,'[7]Finance Indicators'!$A$2:$BO$2,0))</f>
        <v>1392</v>
      </c>
      <c r="AJJ19" s="250">
        <f t="array" ref="AJJ19">INDEX('[7]Finance Indicators'!$A$2:$BO$35,MATCH($A19,'[7]Finance Indicators'!$A$2:$A$35,0),MATCH(AJJ$1,'[7]Finance Indicators'!$A$2:$BO$2,0))</f>
        <v>682714</v>
      </c>
      <c r="AJK19" s="119">
        <f>(AIG19*100)/Deflators!$B$2</f>
        <v>5.2315973295170943</v>
      </c>
      <c r="AJL19" s="137">
        <f>(AIJ19*100)/Deflators!$B$3</f>
        <v>4.5092478738525559</v>
      </c>
      <c r="AJM19" s="137">
        <f>(AIM19*100)/Deflators!$B$4</f>
        <v>4.1729144990659819</v>
      </c>
      <c r="AJN19" s="137">
        <f>(AIP19*100)/Deflators!$B$5</f>
        <v>3.691083966226961</v>
      </c>
      <c r="AJO19" s="137">
        <f>(AIS19*100)/Deflators!$B$6</f>
        <v>3.693754705375297</v>
      </c>
      <c r="AJP19" s="137">
        <f>(AIV19*100)/Deflators!$B$7</f>
        <v>3.2184550106620913</v>
      </c>
      <c r="AJQ19" s="137">
        <f>(AIY19*100)/Deflators!$B$8</f>
        <v>3.0357072827093035</v>
      </c>
      <c r="AJR19" s="137">
        <f>(AJB19*100)/Deflators!$B$9</f>
        <v>3.2533390561273436</v>
      </c>
      <c r="AJS19" s="137">
        <f>(AJE19*100)/Deflators!$B$10</f>
        <v>1.9856398016271408</v>
      </c>
      <c r="AJT19" s="245">
        <f>(AJH19*100)/Deflators!$B$11</f>
        <v>2.0389211294919982</v>
      </c>
      <c r="AJU19" s="119">
        <v>3.848817387598551</v>
      </c>
      <c r="AJV19" s="87">
        <v>289</v>
      </c>
      <c r="AJW19" s="87">
        <v>75088</v>
      </c>
      <c r="AJX19" s="88">
        <v>5.0846863274537997</v>
      </c>
      <c r="AJY19" s="87">
        <v>290</v>
      </c>
      <c r="AJZ19" s="87">
        <v>57034</v>
      </c>
      <c r="AKA19" s="116">
        <v>5.2169041700220582</v>
      </c>
      <c r="AKB19" s="87">
        <v>298</v>
      </c>
      <c r="AKC19" s="32">
        <v>57122</v>
      </c>
      <c r="AKD19" s="116">
        <v>4.6027800791678173</v>
      </c>
      <c r="AKE19" s="87">
        <v>300</v>
      </c>
      <c r="AKF19" s="87">
        <v>65178</v>
      </c>
      <c r="AKG19" s="116">
        <v>3.9619977242504421</v>
      </c>
      <c r="AKH19" s="87">
        <v>289</v>
      </c>
      <c r="AKI19" s="87">
        <v>72943</v>
      </c>
      <c r="AKJ19" s="116">
        <v>3.5793442539423737</v>
      </c>
      <c r="AKK19" s="87">
        <v>281</v>
      </c>
      <c r="AKL19" s="87">
        <v>78506</v>
      </c>
      <c r="AKM19" s="116">
        <f t="shared" si="72"/>
        <v>4.0138920519243912</v>
      </c>
      <c r="AKN19" s="87">
        <f>INDEX('[2]All Previous Years'!$A$1:$EX$34,MATCH($A19,'[2]All Previous Years'!$A$1:$A$34,0),MATCH(AKN$1,'[2]All Previous Years'!$A$1:$EX$1,0))</f>
        <v>282</v>
      </c>
      <c r="AKO19" s="131">
        <f>INDEX('[29]SPI Raw Data 1617'!$A$3:$AN$37,MATCH($A19,'[29]SPI Raw Data 1617'!$A$3:$A$37,0),MATCH(AKO$1,'[29]SPI Raw Data 1617'!$A$37:$AN$37,0))</f>
        <v>70256</v>
      </c>
      <c r="AKP19" s="88">
        <f t="shared" si="73"/>
        <v>12.339403712337651</v>
      </c>
      <c r="AKQ19" s="32">
        <f>INDEX([4]Sheet1!$A$1:$CJ$34, MATCH($A19, [4]Sheet1!$A$1:$A$34, 0), MATCH(AKQ$1, [4]Sheet1!$A$1:$CJ$1, 0))</f>
        <v>704</v>
      </c>
      <c r="AKR19" s="32">
        <f>INDEX('[5]Finance Indicators'!$A$2:$BO$35,MATCH($A19,'[5]Finance Indicators'!$A$2:$A$35,0),MATCH(AKR$1,'[5]Finance Indicators'!$A$2:$BO$2,0))</f>
        <v>57053</v>
      </c>
      <c r="AKS19" s="88">
        <f>INDEX('[6]Finance Indicators'!$B$3:$BO$35,MATCH($A19,'[6]Finance Indicators'!$A$3:$A$35,0),MATCH(AKS$1,'[6]Finance Indicators'!$B$2:$BO$2,0))</f>
        <v>38.264769780643356</v>
      </c>
      <c r="AKT19" s="88">
        <f>INDEX('[6]Finance Indicators'!$B$3:$BO$35,MATCH($A19,'[6]Finance Indicators'!$A$3:$A$35,0),MATCH(AKT$1,'[6]Finance Indicators'!$B$2:$BO$2,0))</f>
        <v>2184</v>
      </c>
      <c r="AKU19" s="88">
        <f>INDEX('[6]Finance Indicators'!$B$3:$BO$35,MATCH($A19,'[6]Finance Indicators'!$A$3:$A$35,0),MATCH(AKU$1,'[6]Finance Indicators'!$B$2:$BO$2,0))</f>
        <v>57076</v>
      </c>
      <c r="AKV19" s="88">
        <f t="array" ref="AKV19">INDEX('[7]Finance Indicators'!$A$2:$BO$35,MATCH($A19,'[7]Finance Indicators'!$A$2:$A$35,0),MATCH(AKV$1,'[7]Finance Indicators'!$A$2:$BO$2,0))</f>
        <v>5.6835673857958176</v>
      </c>
      <c r="AKW19" s="250">
        <f t="array" ref="AKW19">INDEX('[7]Finance Indicators'!$A$2:$BO$35,MATCH($A19,'[7]Finance Indicators'!$A$2:$A$35,0),MATCH(AKW$1,'[7]Finance Indicators'!$A$2:$BO$2,0))</f>
        <v>240</v>
      </c>
      <c r="AKX19" s="250">
        <f t="array" ref="AKX19">INDEX('[7]Finance Indicators'!$A$2:$BO$35,MATCH($A19,'[7]Finance Indicators'!$A$2:$A$35,0),MATCH(AKX$1,'[7]Finance Indicators'!$A$2:$BO$2,0))</f>
        <v>42227</v>
      </c>
      <c r="AKY19" s="119">
        <f>IFERROR((AJU19*100)/Deflators!$B$2,"NA")</f>
        <v>4.5339973313038557</v>
      </c>
      <c r="AKZ19" s="88">
        <f>IFERROR((AJX19*100)/Deflators!$B$3,"NA")</f>
        <v>5.9004210067409932</v>
      </c>
      <c r="ALA19" s="88">
        <f>IFERROR((AKA19*100)/Deflators!$B$4,"NA")</f>
        <v>5.9325524175675435</v>
      </c>
      <c r="ALB19" s="88">
        <f>IFERROR((AKD19*100)/Deflators!$B$5,"NA")</f>
        <v>5.1414512075451215</v>
      </c>
      <c r="ALC19" s="88">
        <f>IFERROR((AKG19*100)/Deflators!$B$6,"NA")</f>
        <v>4.3654817395060261</v>
      </c>
      <c r="ALD19" s="88">
        <f>IFERROR((AKJ19*100)/Deflators!$B$7,"NA")</f>
        <v>3.9119392881942971</v>
      </c>
      <c r="ALE19" s="88">
        <f>IFERROR((AKM19*100)/Deflators!$B$8,"NA")</f>
        <v>4.280918632548218</v>
      </c>
      <c r="ALF19" s="88">
        <f>IFERROR((AKP19*100)/Deflators!$B$9,"NA")</f>
        <v>12.932575695474114</v>
      </c>
      <c r="ALG19" s="88">
        <f>IFERROR((AKS19*100)/Deflators!$B$10,"NA")</f>
        <v>39.199632004408492</v>
      </c>
      <c r="ALH19" s="183">
        <f>IFERROR((AKV19*100)/Deflators!$B$11,"NA")</f>
        <v>5.6835673857958167</v>
      </c>
      <c r="ALI19" s="119">
        <v>36329.447160586686</v>
      </c>
      <c r="ALJ19" s="87">
        <v>2898</v>
      </c>
      <c r="ALK19" s="87">
        <v>79770</v>
      </c>
      <c r="ALL19" s="88">
        <v>36619.540520070688</v>
      </c>
      <c r="ALM19" s="87">
        <v>2901</v>
      </c>
      <c r="ALN19" s="87">
        <v>79220</v>
      </c>
      <c r="ALO19" s="116">
        <v>37022.806147744173</v>
      </c>
      <c r="ALP19" s="87">
        <v>2987</v>
      </c>
      <c r="ALQ19" s="87">
        <v>80680</v>
      </c>
      <c r="ALR19" s="116">
        <v>37280.537915577137</v>
      </c>
      <c r="ALS19" s="87">
        <v>2994</v>
      </c>
      <c r="ALT19" s="87">
        <v>80310</v>
      </c>
      <c r="ALU19" s="116">
        <v>39581.768094164792</v>
      </c>
      <c r="ALV19" s="87">
        <v>3161</v>
      </c>
      <c r="ALW19" s="87">
        <v>79860</v>
      </c>
      <c r="ALX19" s="116">
        <v>31207.547169811322</v>
      </c>
      <c r="ALY19" s="87">
        <v>2481</v>
      </c>
      <c r="ALZ19" s="87">
        <v>79500</v>
      </c>
      <c r="AMA19" s="116">
        <f t="shared" si="74"/>
        <v>32870.136432541694</v>
      </c>
      <c r="AMB19" s="87">
        <f>INDEX('[2]All Previous Years'!$A$1:$EX$34,MATCH($A19,'[2]All Previous Years'!$A$1:$A$34,0),MATCH(AMB$1,'[2]All Previous Years'!$A$1:$EX$1,0))</f>
        <v>2602</v>
      </c>
      <c r="AMC19" s="32">
        <f>INDEX('[3]Raw data 16-17'!$B$2:$XA$34,MATCH($A19,'[3]Raw data 16-17'!$A$2:$A$34,0),MATCH(AMC$1,'[3]Raw data 16-17'!$B$1:$GU$1,0))</f>
        <v>79160</v>
      </c>
      <c r="AMD19" s="88">
        <f t="shared" si="75"/>
        <v>23463.687150837988</v>
      </c>
      <c r="AME19" s="32">
        <f>INDEX([4]Sheet1!$A$1:$CJ$34, MATCH($A19, [4]Sheet1!$A$1:$A$34, 0), MATCH(AME$1, [4]Sheet1!$A$1:$CJ$1, 0))</f>
        <v>1848</v>
      </c>
      <c r="AMF19" s="32">
        <f>INDEX('[5]Finance Indicators'!$A$2:$BO$35,MATCH($A19,'[5]Finance Indicators'!$A$2:$A$35,0),MATCH(AMF$1,'[5]Finance Indicators'!$A$2:$BO$2,0))</f>
        <v>78760</v>
      </c>
      <c r="AMG19" s="88">
        <f>INDEX('[6]Finance Indicators'!$B$3:$BO$35,MATCH($A19,'[6]Finance Indicators'!$A$3:$A$35,0),MATCH(AMG$1,'[6]Finance Indicators'!$B$2:$BO$2,0))</f>
        <v>26346.76903390915</v>
      </c>
      <c r="AMH19" s="88">
        <f>INDEX('[6]Finance Indicators'!$B$3:$BO$35,MATCH($A19,'[6]Finance Indicators'!$A$3:$A$35,0),MATCH(AMH$1,'[6]Finance Indicators'!$B$2:$BO$2,0))</f>
        <v>2059</v>
      </c>
      <c r="AMI19" s="88">
        <f>INDEX('[6]Finance Indicators'!$B$3:$BO$35,MATCH($A19,'[6]Finance Indicators'!$A$3:$A$35,0),MATCH(AMI$1,'[6]Finance Indicators'!$B$2:$BO$2,0))</f>
        <v>78150</v>
      </c>
      <c r="AMJ19" s="88">
        <f t="array" ref="AMJ19">INDEX('[7]Finance Indicators'!$A$2:$BO$35,MATCH($A19,'[7]Finance Indicators'!$A$2:$A$35,0),MATCH(AMJ$1,'[7]Finance Indicators'!$A$2:$BO$2,0))</f>
        <v>26092.544987146532</v>
      </c>
      <c r="AMK19" s="250">
        <f t="array" ref="AMK19">INDEX('[7]Finance Indicators'!$A$2:$BO$35,MATCH($A19,'[7]Finance Indicators'!$A$2:$A$35,0),MATCH(AMK$1,'[7]Finance Indicators'!$A$2:$BO$2,0))</f>
        <v>2030</v>
      </c>
      <c r="AML19" s="250">
        <f t="array" ref="AML19">INDEX('[7]Finance Indicators'!$A$2:$BO$35,MATCH($A19,'[7]Finance Indicators'!$A$2:$A$35,0),MATCH(AML$1,'[7]Finance Indicators'!$A$2:$BO$2,0))</f>
        <v>77800</v>
      </c>
      <c r="AMM19" s="119">
        <f>(ALI19*100)/Deflators!$B$2</f>
        <v>42796.942511377281</v>
      </c>
      <c r="AMN19" s="137">
        <f>(ALL19*100)/Deflators!$B$3</f>
        <v>42494.402255493187</v>
      </c>
      <c r="AMO19" s="137">
        <f>(ALO19*100)/Deflators!$B$4</f>
        <v>42101.547384951395</v>
      </c>
      <c r="AMP19" s="137">
        <f>(ALR19*100)/Deflators!$B$5</f>
        <v>41643.542247760575</v>
      </c>
      <c r="AMQ19" s="137">
        <f>(ALU19*100)/Deflators!$B$6</f>
        <v>43612.717083306474</v>
      </c>
      <c r="AMR19" s="137">
        <f>(ALX19*100)/Deflators!$B$7</f>
        <v>34107.373083015875</v>
      </c>
      <c r="AMS19" s="137">
        <f>(AMA19*100)/Deflators!$B$8</f>
        <v>35056.842009741311</v>
      </c>
      <c r="AMT19" s="137">
        <f>(AMD19*100)/Deflators!$B$9</f>
        <v>24591.618626573731</v>
      </c>
      <c r="AMU19" s="138">
        <f>(AMG19*100)/Deflators!$B$10</f>
        <v>26990.457712274761</v>
      </c>
      <c r="AMV19" s="137">
        <f>(AMJ19*100)/Deflators!$B$11</f>
        <v>26092.544987146532</v>
      </c>
      <c r="AMW19" s="133">
        <f t="shared" si="3"/>
        <v>86.433333333333337</v>
      </c>
      <c r="AMX19" s="116">
        <f t="shared" si="3"/>
        <v>81</v>
      </c>
      <c r="AMY19" s="116">
        <f t="shared" si="3"/>
        <v>80.666666666666671</v>
      </c>
      <c r="AMZ19" s="116">
        <f t="shared" si="3"/>
        <v>79.333333333333329</v>
      </c>
      <c r="ANA19" s="136">
        <f t="shared" si="3"/>
        <v>78.666666666666671</v>
      </c>
      <c r="ANB19" s="116">
        <f t="shared" si="3"/>
        <v>78.86666666666666</v>
      </c>
      <c r="ANC19" s="248">
        <f t="shared" si="3"/>
        <v>75.2</v>
      </c>
      <c r="AND19" s="115">
        <f t="shared" si="4"/>
        <v>82.466666666666669</v>
      </c>
      <c r="ANE19" s="116">
        <f t="shared" si="4"/>
        <v>84.333333333333329</v>
      </c>
      <c r="ANF19" s="116">
        <f t="shared" si="4"/>
        <v>85.333333333333329</v>
      </c>
      <c r="ANG19" s="116">
        <f t="shared" si="4"/>
        <v>87.666666666666671</v>
      </c>
      <c r="ANH19" s="116">
        <f t="shared" si="4"/>
        <v>88.333333333333329</v>
      </c>
      <c r="ANI19" s="116">
        <f t="shared" si="4"/>
        <v>88.366666666666674</v>
      </c>
      <c r="ANJ19" s="248">
        <f t="shared" si="4"/>
        <v>87.7</v>
      </c>
      <c r="ANK19" s="115">
        <f t="shared" si="5"/>
        <v>80.333333333333329</v>
      </c>
      <c r="ANL19" s="116">
        <f t="shared" si="5"/>
        <v>82.333333333333329</v>
      </c>
      <c r="ANM19" s="116">
        <f t="shared" si="5"/>
        <v>82</v>
      </c>
      <c r="ANN19" s="116">
        <f t="shared" si="5"/>
        <v>79.666666666666671</v>
      </c>
      <c r="ANO19" s="116">
        <f t="shared" si="5"/>
        <v>72.666666666666671</v>
      </c>
      <c r="ANP19" s="116">
        <f t="shared" si="5"/>
        <v>67.233333333333334</v>
      </c>
      <c r="ANQ19" s="248">
        <f t="shared" si="5"/>
        <v>54.9</v>
      </c>
      <c r="ANR19" s="115">
        <f t="shared" si="6"/>
        <v>88</v>
      </c>
      <c r="ANS19" s="116">
        <f t="shared" si="6"/>
        <v>89.333333333333329</v>
      </c>
      <c r="ANT19" s="116">
        <f t="shared" si="6"/>
        <v>88</v>
      </c>
      <c r="ANU19" s="116">
        <f t="shared" si="6"/>
        <v>89.666666666666671</v>
      </c>
      <c r="ANV19" s="116">
        <f t="shared" si="6"/>
        <v>87</v>
      </c>
      <c r="ANW19" s="116">
        <f t="shared" si="6"/>
        <v>84.666666666666671</v>
      </c>
      <c r="ANX19" s="117">
        <f t="shared" si="6"/>
        <v>80</v>
      </c>
      <c r="ANY19" s="133">
        <f t="shared" si="76"/>
        <v>47.537356107506028</v>
      </c>
      <c r="ANZ19" s="131">
        <v>1912</v>
      </c>
      <c r="AOA19" s="131">
        <v>40221</v>
      </c>
      <c r="AOB19" s="116">
        <f t="shared" si="77"/>
        <v>45.080643157136116</v>
      </c>
      <c r="AOC19" s="131">
        <v>1814</v>
      </c>
      <c r="AOD19" s="131">
        <v>40239</v>
      </c>
      <c r="AOE19" s="116">
        <f t="shared" si="78"/>
        <v>62.101511120036143</v>
      </c>
      <c r="AOF19" s="131">
        <v>2474</v>
      </c>
      <c r="AOG19" s="32">
        <v>39838</v>
      </c>
      <c r="AOH19" s="116">
        <f t="shared" si="79"/>
        <v>53.415016961166522</v>
      </c>
      <c r="AOI19" s="131">
        <v>2110</v>
      </c>
      <c r="AOJ19" s="131">
        <v>39502</v>
      </c>
      <c r="AOK19" s="116">
        <f t="shared" si="80"/>
        <v>53.615833544785588</v>
      </c>
      <c r="AOL19" s="131">
        <v>2113</v>
      </c>
      <c r="AOM19" s="134">
        <v>39410</v>
      </c>
      <c r="AON19" s="115">
        <f>(ANY19*100)/Deflators!$B$2</f>
        <v>56.00012264108868</v>
      </c>
      <c r="AOO19" s="116">
        <f>(AOB19*100)/Deflators!$B$3</f>
        <v>52.312917012318387</v>
      </c>
      <c r="AOP19" s="116">
        <f>(AOE19*100)/Deflators!$B$4</f>
        <v>70.620517058148366</v>
      </c>
      <c r="AOQ19" s="116">
        <f>(AOH19*100)/Deflators!$B$5</f>
        <v>59.666266632857678</v>
      </c>
      <c r="AOR19" s="136">
        <f>(AOK19*100)/Deflators!$B$6</f>
        <v>59.075991098010292</v>
      </c>
      <c r="AOS19" s="115">
        <f t="shared" si="154"/>
        <v>42.974044881771171</v>
      </c>
      <c r="AOT19" s="131">
        <v>1712</v>
      </c>
      <c r="AOU19" s="32">
        <v>39838</v>
      </c>
      <c r="AOV19" s="116">
        <f t="shared" si="81"/>
        <v>37.137360133664117</v>
      </c>
      <c r="AOW19" s="131">
        <v>1467</v>
      </c>
      <c r="AOX19" s="131">
        <v>39502</v>
      </c>
      <c r="AOY19" s="116">
        <f t="shared" si="82"/>
        <v>37.909160111646791</v>
      </c>
      <c r="AOZ19" s="131">
        <v>1494</v>
      </c>
      <c r="APA19" s="131">
        <v>39410</v>
      </c>
      <c r="APB19" s="116">
        <f t="shared" si="83"/>
        <v>39.97667815858852</v>
      </c>
      <c r="APC19" s="131">
        <v>1577</v>
      </c>
      <c r="APD19" s="131">
        <v>39448</v>
      </c>
      <c r="APE19" s="116">
        <f t="shared" si="84"/>
        <v>34.908285243198684</v>
      </c>
      <c r="APF19" s="87">
        <f>INDEX('[2]All Previous Years'!$A$1:$EX$34,MATCH($A19,'[2]All Previous Years'!$A$1:$A$34,0),MATCH(APF$1,'[2]All Previous Years'!$A$1:$EX$1,0))</f>
        <v>1355</v>
      </c>
      <c r="APG19" s="131">
        <f>INDEX('[29]SPI Raw Data 1617'!$A$3:$AN$37,MATCH($A19,'[29]SPI Raw Data 1617'!$A$3:$A$37,0),MATCH(APG$1,'[29]SPI Raw Data 1617'!$A$37:$AN$37,0))</f>
        <v>38816</v>
      </c>
      <c r="APH19" s="88">
        <f t="shared" si="85"/>
        <v>40.035407182599897</v>
      </c>
      <c r="API19" s="32">
        <f>INDEX([4]Sheet1!$A$1:$CJ$34, MATCH($A19, [4]Sheet1!$A$1:$A$34, 0), MATCH(API$1, [4]Sheet1!$A$1:$CJ$1, 0))</f>
        <v>1583</v>
      </c>
      <c r="APJ19" s="32">
        <f>INDEX('[5]Finance Indicators'!$A$2:$BO$35,MATCH($A19,'[5]Finance Indicators'!$A$2:$A$35,0),MATCH(APJ$1,'[5]Finance Indicators'!$A$2:$BO$2,0))</f>
        <v>39540</v>
      </c>
      <c r="APK19" s="88">
        <f>INDEX('[6]Finance Indicators'!$B$3:$BO$35,MATCH($A19,'[6]Finance Indicators'!$A$3:$A$35,0),MATCH(APK$1,'[6]Finance Indicators'!$B$2:$BO$2,0))</f>
        <v>36.078055667607906</v>
      </c>
      <c r="APL19" s="88">
        <f>INDEX('[6]Finance Indicators'!$B$3:$BO$35,MATCH($A19,'[6]Finance Indicators'!$A$3:$A$35,0),MATCH(APL$1,'[6]Finance Indicators'!$B$2:$BO$2,0))</f>
        <v>1431</v>
      </c>
      <c r="APM19" s="88">
        <f>INDEX('[6]Finance Indicators'!$B$3:$BO$35,MATCH($A19,'[6]Finance Indicators'!$A$3:$A$35,0),MATCH(APM$1,'[6]Finance Indicators'!$B$2:$BO$2,0))</f>
        <v>39664</v>
      </c>
      <c r="APN19" s="88">
        <f t="array" ref="APN19">INDEX('[7]Finance Indicators'!$A$2:$BO$35,MATCH($A19,'[7]Finance Indicators'!$A$2:$A$35,0),MATCH(APN$1,'[7]Finance Indicators'!$A$2:$BO$2,0))</f>
        <v>40.977586425224771</v>
      </c>
      <c r="APO19" s="250">
        <f t="array" ref="APO19">INDEX('[7]Finance Indicators'!$A$2:$BO$35,MATCH($A19,'[7]Finance Indicators'!$A$2:$A$35,0),MATCH(APO$1,'[7]Finance Indicators'!$A$2:$BO$2,0))</f>
        <v>1618</v>
      </c>
      <c r="APP19" s="250">
        <f t="array" ref="APP19">INDEX('[7]Finance Indicators'!$A$2:$BO$35,MATCH($A19,'[7]Finance Indicators'!$A$2:$A$35,0),MATCH(APP$1,'[7]Finance Indicators'!$A$2:$BO$2,0))</f>
        <v>39485</v>
      </c>
      <c r="APQ19" s="139">
        <f>(AOS19*100)/Deflators!$B$4</f>
        <v>48.869169443633794</v>
      </c>
      <c r="APR19" s="137">
        <f>(AOV19*100)/Deflators!$B$5</f>
        <v>41.483608128152703</v>
      </c>
      <c r="APS19" s="137">
        <f>(AOY19*100)/Deflators!$B$6</f>
        <v>41.769773166316789</v>
      </c>
      <c r="APT19" s="137">
        <f>(APB19*100)/Deflators!$B$7</f>
        <v>43.69133752022698</v>
      </c>
      <c r="APU19" s="137">
        <f>(APE19*100)/Deflators!$B$8</f>
        <v>37.230579894711184</v>
      </c>
      <c r="APV19" s="137">
        <f>(APH19*100)/Deflators!$B$9</f>
        <v>41.959963865224196</v>
      </c>
      <c r="APW19" s="138">
        <f>(APK19*100)/Deflators!$B$10</f>
        <v>36.95949338548499</v>
      </c>
      <c r="APX19" s="143">
        <f>(APN19*100)/Deflators!$B$11</f>
        <v>40.977586425224771</v>
      </c>
      <c r="APY19" s="121">
        <f t="shared" si="86"/>
        <v>82.096417294448173</v>
      </c>
      <c r="APZ19" s="131">
        <v>3302</v>
      </c>
      <c r="AQA19" s="131">
        <v>40221</v>
      </c>
      <c r="AQB19" s="88">
        <f t="shared" si="87"/>
        <v>76.045627376425855</v>
      </c>
      <c r="AQC19" s="131">
        <v>3060</v>
      </c>
      <c r="AQD19" s="131">
        <v>40239</v>
      </c>
      <c r="AQE19" s="88">
        <f t="shared" si="88"/>
        <v>76.63537326170993</v>
      </c>
      <c r="AQF19" s="131">
        <v>3053</v>
      </c>
      <c r="AQG19" s="131">
        <v>39838</v>
      </c>
      <c r="AQH19" s="88">
        <f t="shared" si="89"/>
        <v>78.375778441597888</v>
      </c>
      <c r="AQI19" s="131">
        <v>3096</v>
      </c>
      <c r="AQJ19" s="131">
        <v>39502</v>
      </c>
      <c r="AQK19" s="88">
        <f t="shared" si="90"/>
        <v>86.171022583100736</v>
      </c>
      <c r="AQL19" s="131">
        <v>3396</v>
      </c>
      <c r="AQM19" s="134">
        <v>39410</v>
      </c>
      <c r="AQN19" s="115">
        <f>(APY19*100)/Deflators!$B$2</f>
        <v>96.711508870750407</v>
      </c>
      <c r="AQO19" s="116">
        <f>(AQB19*100)/Deflators!$B$3</f>
        <v>88.245604221441141</v>
      </c>
      <c r="AQP19" s="116">
        <f>(AQE19*100)/Deflators!$B$4</f>
        <v>87.148115836106314</v>
      </c>
      <c r="AQQ19" s="116">
        <f>(AQH19*100)/Deflators!$B$5</f>
        <v>87.548228196837613</v>
      </c>
      <c r="AQR19" s="136">
        <f>(AQK19*100)/Deflators!$B$6</f>
        <v>94.946552659177897</v>
      </c>
      <c r="AQS19" s="115">
        <f t="shared" si="91"/>
        <v>72.36809076760882</v>
      </c>
      <c r="AQT19" s="131">
        <v>2883</v>
      </c>
      <c r="AQU19" s="131">
        <v>39838</v>
      </c>
      <c r="AQV19" s="116">
        <f t="shared" si="92"/>
        <v>72.806440180244039</v>
      </c>
      <c r="AQW19" s="131">
        <v>2876</v>
      </c>
      <c r="AQX19" s="131">
        <v>39502</v>
      </c>
      <c r="AQY19" s="116">
        <f t="shared" si="93"/>
        <v>80.969297132707439</v>
      </c>
      <c r="AQZ19" s="131">
        <v>3191</v>
      </c>
      <c r="ARA19" s="131">
        <v>39410</v>
      </c>
      <c r="ARB19" s="116">
        <f t="shared" si="94"/>
        <v>82.792537010748333</v>
      </c>
      <c r="ARC19" s="131">
        <v>3266</v>
      </c>
      <c r="ARD19" s="131">
        <v>39448</v>
      </c>
      <c r="ARE19" s="116">
        <f t="shared" si="95"/>
        <v>94.445589447650448</v>
      </c>
      <c r="ARF19" s="87">
        <f>INDEX('[2]All Previous Years'!$A$1:$EX$34,MATCH($A19,'[2]All Previous Years'!$A$1:$A$34,0),MATCH(ARF$1,'[2]All Previous Years'!$A$1:$EX$1,0))</f>
        <v>3666</v>
      </c>
      <c r="ARG19" s="131">
        <f>INDEX('[29]SPI Raw Data 1617'!$A$3:$AN$37,MATCH($A19,'[29]SPI Raw Data 1617'!$A$3:$A$37,0),MATCH(ARG$1,'[29]SPI Raw Data 1617'!$A$37:$AN$37,0))</f>
        <v>38816</v>
      </c>
      <c r="ARH19" s="88">
        <f t="shared" si="96"/>
        <v>90.541224076884163</v>
      </c>
      <c r="ARI19" s="32">
        <f>INDEX([4]Sheet1!$A$1:$CJ$34, MATCH($A19, [4]Sheet1!$A$1:$A$34, 0), MATCH(ARI$1, [4]Sheet1!$A$1:$CJ$1, 0))</f>
        <v>3580</v>
      </c>
      <c r="ARJ19" s="32">
        <f>INDEX('[5]Finance Indicators'!$A$2:$BO$35,MATCH($A19,'[5]Finance Indicators'!$A$2:$A$35,0),MATCH(ARJ$1,'[5]Finance Indicators'!$A$2:$BO$2,0))</f>
        <v>39540</v>
      </c>
      <c r="ARK19" s="88">
        <f>INDEX('[6]Finance Indicators'!$B$3:$BO$35,MATCH($A19,'[6]Finance Indicators'!$A$3:$A$35,0),MATCH(ARK$1,'[6]Finance Indicators'!$B$2:$BO$2,0))</f>
        <v>99.283985478015325</v>
      </c>
      <c r="ARL19" s="88">
        <f>INDEX('[6]Finance Indicators'!$B$3:$BO$35,MATCH($A19,'[6]Finance Indicators'!$A$3:$A$35,0),MATCH(ARL$1,'[6]Finance Indicators'!$B$2:$BO$2,0))</f>
        <v>3938</v>
      </c>
      <c r="ARM19" s="88">
        <f>INDEX('[6]Finance Indicators'!$B$3:$BO$35,MATCH($A19,'[6]Finance Indicators'!$A$3:$A$35,0),MATCH(ARM$1,'[6]Finance Indicators'!$B$2:$BO$2,0))</f>
        <v>39664</v>
      </c>
      <c r="ARN19" s="250">
        <f t="array" ref="ARN19">INDEX('[7]Finance Indicators'!$A$2:$BO$35,MATCH($A19,'[7]Finance Indicators'!$A$2:$A$35,0),MATCH(ARN$1,'[7]Finance Indicators'!$A$2:$BO$2,0))</f>
        <v>92.186906420159559</v>
      </c>
      <c r="ARO19" s="250">
        <f t="array" ref="ARO19">INDEX('[7]Finance Indicators'!$A$2:$BO$35,MATCH($A19,'[7]Finance Indicators'!$A$2:$A$35,0),MATCH(ARO$1,'[7]Finance Indicators'!$A$2:$BO$2,0))</f>
        <v>3640</v>
      </c>
      <c r="ARP19" s="250">
        <f t="array" ref="ARP19">INDEX('[7]Finance Indicators'!$A$2:$BO$35,MATCH($A19,'[7]Finance Indicators'!$A$2:$A$35,0),MATCH(ARP$1,'[7]Finance Indicators'!$A$2:$BO$2,0))</f>
        <v>39485</v>
      </c>
      <c r="ARQ19" s="139">
        <f>(AQS19*100)/Deflators!$B$4</f>
        <v>82.295452982474444</v>
      </c>
      <c r="ARR19" s="137">
        <f>(AQV19*100)/Deflators!$B$5</f>
        <v>81.327100870188943</v>
      </c>
      <c r="ARS19" s="137">
        <f>(AQY19*100)/Deflators!$B$6</f>
        <v>89.215091147066175</v>
      </c>
      <c r="ART19" s="137">
        <f>(ARB19*100)/Deflators!$B$7</f>
        <v>90.485674280952026</v>
      </c>
      <c r="ARU19" s="116">
        <f>(ARE19*100)/Deflators!$B$8</f>
        <v>100.72863903617062</v>
      </c>
      <c r="ARV19" s="116">
        <f>(ARH19*100)/Deflators!$B$9</f>
        <v>94.893664331966278</v>
      </c>
      <c r="ARW19" s="116">
        <f>(ARK19*100)/Deflators!$B$10</f>
        <v>101.70963309017462</v>
      </c>
      <c r="ARX19" s="248">
        <f>(ARN19*100)/Deflators!$B$11</f>
        <v>92.186906420159559</v>
      </c>
      <c r="ARY19" s="140">
        <v>18904.350006268021</v>
      </c>
      <c r="ARZ19" s="131">
        <v>1508</v>
      </c>
      <c r="ASA19" s="131">
        <v>79770</v>
      </c>
      <c r="ASB19" s="132">
        <v>18098.699823276951</v>
      </c>
      <c r="ASC19" s="131">
        <v>1433.779</v>
      </c>
      <c r="ASD19" s="131">
        <v>79220</v>
      </c>
      <c r="ASE19" s="141">
        <v>17030.242935052058</v>
      </c>
      <c r="ASF19" s="131">
        <v>1374</v>
      </c>
      <c r="ASG19" s="131">
        <v>80680</v>
      </c>
      <c r="ASH19" s="141">
        <v>16735.151288756071</v>
      </c>
      <c r="ASI19" s="131">
        <v>1344</v>
      </c>
      <c r="ASJ19" s="131">
        <v>80310</v>
      </c>
      <c r="ASK19" s="141">
        <v>18494.866015527172</v>
      </c>
      <c r="ASL19" s="131">
        <v>1477</v>
      </c>
      <c r="ASM19" s="131">
        <v>79860</v>
      </c>
      <c r="ASN19" s="141">
        <v>16364.779874213837</v>
      </c>
      <c r="ASO19" s="131">
        <v>1301</v>
      </c>
      <c r="ASP19" s="131">
        <v>79500</v>
      </c>
      <c r="ASQ19" s="141">
        <f t="shared" si="97"/>
        <v>17470.944921677616</v>
      </c>
      <c r="ASR19" s="87">
        <f>INDEX('[2]All Previous Years'!$A$1:$EX$34,MATCH($A19,'[2]All Previous Years'!$A$1:$A$34,0),MATCH(ASR$1,'[2]All Previous Years'!$A$1:$EX$1,0))</f>
        <v>1383</v>
      </c>
      <c r="ASS19" s="32">
        <f>INDEX('[3]Raw data 16-17'!$B$2:$XA$34,MATCH($A19,'[3]Raw data 16-17'!$A$2:$A$34,0),MATCH(ASS$1,'[3]Raw data 16-17'!$B$1:$GU$1,0))</f>
        <v>79160</v>
      </c>
      <c r="AST19" s="132">
        <f t="shared" si="98"/>
        <v>18016.75977653631</v>
      </c>
      <c r="ASU19" s="32">
        <f>INDEX([4]Sheet1!$A$1:$CJ$34, MATCH($A19, [4]Sheet1!$A$1:$A$34, 0), MATCH(ASU$1, [4]Sheet1!$A$1:$CJ$1, 0))</f>
        <v>1419</v>
      </c>
      <c r="ASV19" s="32">
        <f>INDEX('[5]Finance Indicators'!$A$2:$BO$35,MATCH($A19,'[5]Finance Indicators'!$A$2:$A$35,0),MATCH(ASV$1,'[5]Finance Indicators'!$A$2:$BO$2,0))</f>
        <v>78760</v>
      </c>
      <c r="ASW19" s="88">
        <f>INDEX('[6]Finance Indicators'!$B$3:$BO$35,MATCH($A19,'[6]Finance Indicators'!$A$3:$A$35,0),MATCH(ASW$1,'[6]Finance Indicators'!$B$2:$BO$2,0))</f>
        <v>19027.511196417148</v>
      </c>
      <c r="ASX19" s="88">
        <f>INDEX('[6]Finance Indicators'!$B$3:$BO$35,MATCH($A19,'[6]Finance Indicators'!$A$3:$A$35,0),MATCH(ASX$1,'[6]Finance Indicators'!$B$2:$BO$2,0))</f>
        <v>1487</v>
      </c>
      <c r="ASY19" s="88">
        <f>INDEX('[6]Finance Indicators'!$B$3:$BO$35,MATCH($A19,'[6]Finance Indicators'!$A$3:$A$35,0),MATCH(ASY$1,'[6]Finance Indicators'!$B$2:$BO$2,0))</f>
        <v>78150</v>
      </c>
      <c r="ASZ19" s="88">
        <f t="array" ref="ASZ19">INDEX('[7]Finance Indicators'!$A$2:$BO$35,MATCH($A19,'[7]Finance Indicators'!$A$2:$A$35,0),MATCH(ASZ$1,'[7]Finance Indicators'!$A$2:$BO$2,0))</f>
        <v>20269.922879177378</v>
      </c>
      <c r="ATA19" s="250">
        <f t="array" ref="ATA19">INDEX('[7]Finance Indicators'!$A$2:$BO$35,MATCH($A19,'[7]Finance Indicators'!$A$2:$A$35,0),MATCH(ATA$1,'[7]Finance Indicators'!$A$2:$BO$2,0))</f>
        <v>1577</v>
      </c>
      <c r="ATB19" s="250">
        <f t="array" ref="ATB19">INDEX('[7]Finance Indicators'!$A$2:$BO$35,MATCH($A19,'[7]Finance Indicators'!$A$2:$A$35,0),MATCH(ATB$1,'[7]Finance Indicators'!$A$2:$BO$2,0))</f>
        <v>77800</v>
      </c>
      <c r="ATC19" s="142">
        <f>(ARY19*100)/Deflators!$B$2</f>
        <v>22269.768566996874</v>
      </c>
      <c r="ATD19" s="199">
        <f>(ASB19*100)/Deflators!$B$3</f>
        <v>21002.268725087473</v>
      </c>
      <c r="ATE19" s="199">
        <f>(ASE19*100)/Deflators!$B$4</f>
        <v>19366.429898534727</v>
      </c>
      <c r="ATF19" s="199">
        <f>(ASH19*100)/Deflators!$B$5</f>
        <v>18693.694315627996</v>
      </c>
      <c r="ATG19" s="199">
        <f>(ASK19*100)/Deflators!$B$6</f>
        <v>20378.355941804384</v>
      </c>
      <c r="ATH19" s="199">
        <f>(ASN19*100)/Deflators!$B$7</f>
        <v>17885.406038292484</v>
      </c>
      <c r="ATI19" s="199">
        <f>(ASQ19*100)/Deflators!$B$8</f>
        <v>18633.210030542748</v>
      </c>
      <c r="ATJ19" s="199">
        <f>(AST19*100)/Deflators!$B$9</f>
        <v>18882.850016833396</v>
      </c>
      <c r="ATK19" s="199">
        <f>(ASW19*100)/Deflators!$B$10</f>
        <v>19492.380096237284</v>
      </c>
      <c r="ATL19" s="259">
        <f>(ASZ19*100)/Deflators!$B$11</f>
        <v>20269.922879177378</v>
      </c>
      <c r="ATM19" s="115">
        <v>90.4</v>
      </c>
      <c r="ATN19" s="116">
        <v>93.3</v>
      </c>
      <c r="ATO19" s="116">
        <v>92.6</v>
      </c>
      <c r="ATP19" s="116">
        <v>95.8</v>
      </c>
      <c r="ATQ19" s="116">
        <v>93.658536585365866</v>
      </c>
      <c r="ATR19" s="116">
        <v>94.4</v>
      </c>
      <c r="ATS19" s="88">
        <f>INDEX('[3]Raw data 16-17'!$B$2:$XA$34,MATCH($A19,'[3]Raw data 16-17'!$A$2:$A$34,0),MATCH(ATS$1,'[3]Raw data 16-17'!$B$1:$GU$1,0))</f>
        <v>94.312796208530798</v>
      </c>
      <c r="ATT19" s="88">
        <f>INDEX('[14]1718 Collected Indicators'!$A$3:$CH$36,MATCH($A19,'[14]1718 Collected Indicators'!$A$3:$A$36,0),MATCH(ATT$1,'[14]1718 Collected Indicators'!$A$3:$CH$3,0))</f>
        <v>87.096774193548384</v>
      </c>
      <c r="ATU19" s="88">
        <f>INDEX('[15]1819 Collected Indicators'!$A$3:$CV$36,MATCH($A19,'[15]1819 Collected Indicators'!$A$3:$A$36,0),MATCH(ATU$1,'[15]1819 Collected Indicators'!$A$3:$CV$3,0))</f>
        <v>89.6</v>
      </c>
      <c r="ATV19" s="183">
        <f>INDEX('[11]1920 Collected Indicators'!$A$3:$CV$36,MATCH($A19,'[11]1920 Collected Indicators'!$A$3:$A$36,0),MATCH(ATV$1,'[11]1920 Collected Indicators'!$A$3:$CV$3,0))</f>
        <v>84.285714285714292</v>
      </c>
      <c r="ATW19" s="119">
        <f t="shared" si="99"/>
        <v>13325.068870523417</v>
      </c>
      <c r="ATX19" s="111">
        <f>INDEX([37]Roads!$U$3:$AC$36,MATCH($A19,[37]Roads!$U$3:$U$36,0),MATCH(ATX$1,[37]Roads!$U$3:$AC$3,0))</f>
        <v>4837</v>
      </c>
      <c r="ATY19" s="131">
        <v>363</v>
      </c>
      <c r="ATZ19" s="88">
        <f t="shared" si="100"/>
        <v>13264.525993883792</v>
      </c>
      <c r="AUA19" s="111">
        <f>INDEX([37]Roads!$U$3:$AC$36,MATCH($A19,[37]Roads!$U$3:$U$36,0),MATCH(AUA$1,[37]Roads!$U$3:$AC$3,0))</f>
        <v>4858</v>
      </c>
      <c r="AUB19" s="131">
        <v>366.24</v>
      </c>
      <c r="AUC19" s="88">
        <f t="shared" si="101"/>
        <v>21171.490988530859</v>
      </c>
      <c r="AUD19" s="111">
        <f>INDEX([37]Roads!$U$3:$AC$36,MATCH($A19,[37]Roads!$U$3:$U$36,0),MATCH(AUD$1,[37]Roads!$U$3:$AC$3,0))</f>
        <v>7753</v>
      </c>
      <c r="AUE19" s="32">
        <v>366.2</v>
      </c>
      <c r="AUF19" s="88">
        <f t="shared" si="102"/>
        <v>16615.845358017967</v>
      </c>
      <c r="AUG19" s="111">
        <f>INDEX([37]Roads!$U$3:$AC$36,MATCH($A19,[37]Roads!$U$3:$U$36,0),MATCH(AUG$1,[37]Roads!$U$3:$AC$3,0))</f>
        <v>6103</v>
      </c>
      <c r="AUH19" s="131">
        <v>367.3</v>
      </c>
      <c r="AUI19" s="88">
        <f t="shared" si="103"/>
        <v>19011.707051456575</v>
      </c>
      <c r="AUJ19" s="111">
        <f>INDEX([37]Roads!$U$3:$AC$36,MATCH($A19,[37]Roads!$U$3:$U$36,0),MATCH(AUJ$1,[37]Roads!$U$3:$AC$3,0))</f>
        <v>6983</v>
      </c>
      <c r="AUK19" s="131">
        <v>367.3</v>
      </c>
      <c r="AUL19" s="88">
        <f t="shared" si="104"/>
        <v>20995.659251220837</v>
      </c>
      <c r="AUM19" s="111">
        <f>INDEX([37]Roads!$U$3:$AC$36,MATCH($A19,[37]Roads!$U$3:$U$36,0),MATCH(AUM$1,[37]Roads!$U$3:$AC$3,0))</f>
        <v>7739</v>
      </c>
      <c r="AUN19" s="131">
        <v>368.6</v>
      </c>
      <c r="AUO19" s="116">
        <f t="shared" si="105"/>
        <v>25567.858786582558</v>
      </c>
      <c r="AUP19" s="111">
        <f>INDEX([37]Roads!$U$3:$AC$36,MATCH($A19,[37]Roads!$U$3:$U$36,0),MATCH(AUP$1,[37]Roads!$U$3:$AC$3,0))</f>
        <v>9444</v>
      </c>
      <c r="AUQ19" s="32">
        <f>INDEX('[3]Raw data 16-17'!$B$2:$XA$34,MATCH($A19,'[3]Raw data 16-17'!$A$2:$A$34,0),MATCH(AUQ$1,'[3]Raw data 16-17'!$B$1:$GU$1,0))</f>
        <v>369.37</v>
      </c>
      <c r="AUR19" s="88">
        <f t="shared" si="7"/>
        <v>25450.225450225451</v>
      </c>
      <c r="AUS19" s="32">
        <f>INDEX([4]Sheet1!$A$1:$CJ$34, MATCH($A19, [4]Sheet1!$A$1:$A$34, 0), MATCH(AUS$1, [4]Sheet1!$A$1:$CJ$1, 0))</f>
        <v>9426</v>
      </c>
      <c r="AUT19" s="32">
        <f>INDEX('[5]Finance Indicators'!$A$2:$BO$35,MATCH($A19,'[5]Finance Indicators'!$A$2:$A$35,0),MATCH(AUT$1,'[5]Finance Indicators'!$A$2:$BO$2,0))</f>
        <v>370.37</v>
      </c>
      <c r="AUU19" s="88">
        <f>INDEX('[6]Finance Indicators'!$B$3:$BO$35,MATCH($A19,'[6]Finance Indicators'!$A$3:$A$35,0),MATCH(AUU$1,'[6]Finance Indicators'!$B$2:$BO$2,0))</f>
        <v>23265.923265923266</v>
      </c>
      <c r="AUV19" s="88">
        <f>INDEX('[6]Finance Indicators'!$B$3:$BO$35,MATCH($A19,'[6]Finance Indicators'!$A$3:$A$35,0),MATCH(AUV$1,'[6]Finance Indicators'!$B$2:$BO$2,0))</f>
        <v>8617</v>
      </c>
      <c r="AUW19" s="88">
        <f>INDEX('[6]Finance Indicators'!$B$3:$BO$35,MATCH($A19,'[6]Finance Indicators'!$A$3:$A$35,0),MATCH(AUW$1,'[6]Finance Indicators'!$B$2:$BO$2,0))</f>
        <v>370.37</v>
      </c>
      <c r="AUX19" s="88">
        <f t="array" ref="AUX19">INDEX('[7]Finance Indicators'!$A$2:$BO$35,MATCH($A19,'[7]Finance Indicators'!$A$2:$A$35,0),MATCH(AUX$1,'[7]Finance Indicators'!$A$2:$BO$2,0))</f>
        <v>22561.695278969957</v>
      </c>
      <c r="AUY19" s="250">
        <f t="array" ref="AUY19">INDEX('[7]Finance Indicators'!$A$2:$BO$35,MATCH($A19,'[7]Finance Indicators'!$A$2:$A$35,0),MATCH(AUY$1,'[7]Finance Indicators'!$A$2:$BO$2,0))</f>
        <v>8411</v>
      </c>
      <c r="AUZ19" s="250">
        <f t="array" ref="AUZ19">INDEX('[7]Finance Indicators'!$A$2:$BO$35,MATCH($A19,'[7]Finance Indicators'!$A$2:$A$35,0),MATCH(AUZ$1,'[7]Finance Indicators'!$A$2:$BO$2,0))</f>
        <v>372.8</v>
      </c>
      <c r="AVA19" s="119">
        <f>(ATW19*100)/Deflators!$B$2</f>
        <v>15697.244273802604</v>
      </c>
      <c r="AVB19" s="137">
        <f>(ATZ19*100)/Deflators!$B$3</f>
        <v>15392.549860192928</v>
      </c>
      <c r="AVC19" s="137">
        <f>(AUC19*100)/Deflators!$B$4</f>
        <v>24075.769068034686</v>
      </c>
      <c r="AVD19" s="137">
        <f>(AUF19*100)/Deflators!$B$5</f>
        <v>18560.425810265988</v>
      </c>
      <c r="AVE19" s="137">
        <f>(AUI19*100)/Deflators!$B$6</f>
        <v>20947.831307922632</v>
      </c>
      <c r="AVF19" s="137">
        <f>(AUL19*100)/Deflators!$B$7</f>
        <v>22946.589788318579</v>
      </c>
      <c r="AVG19" s="137">
        <f>(AUO19*100)/Deflators!$B$8</f>
        <v>27268.775955588331</v>
      </c>
      <c r="AVH19" s="137">
        <f>(AUR19*100)/Deflators!$B$9</f>
        <v>26673.652534184625</v>
      </c>
      <c r="AVI19" s="137">
        <f>(AUU19*100)/Deflators!$B$10</f>
        <v>23834.342542636979</v>
      </c>
      <c r="AVJ19" s="245">
        <f>(AUX19*100)/Deflators!$B$11</f>
        <v>22561.695278969957</v>
      </c>
      <c r="AVK19" s="115">
        <v>29.659316398074218</v>
      </c>
      <c r="AVL19" s="116">
        <v>30.738693212549506</v>
      </c>
      <c r="AVM19" s="116">
        <v>32.700000000000003</v>
      </c>
      <c r="AVN19" s="116">
        <v>37.81</v>
      </c>
      <c r="AVO19" s="116">
        <v>33.892831867046908</v>
      </c>
      <c r="AVP19" s="116">
        <v>31.173181837902415</v>
      </c>
      <c r="AVQ19" s="88">
        <f>INDEX('[3]Raw data 16-17'!$B$2:$XA$34,MATCH($A19,'[3]Raw data 16-17'!$A$2:$A$34,0),MATCH(AVQ$1,'[3]Raw data 16-17'!$B$1:$GU$1,0))</f>
        <v>29.625677195759629</v>
      </c>
      <c r="AVR19" s="88">
        <f>INDEX('[14]1718 Collected Indicators'!$A$3:$CH$36,MATCH($A19,'[14]1718 Collected Indicators'!$A$3:$A$36,0),MATCH(AVR$1,'[14]1718 Collected Indicators'!$A$3:$CH$3,0))</f>
        <v>24.099214482080114</v>
      </c>
      <c r="AVS19" s="88">
        <f>INDEX('[15]1819 Collected Indicators'!$A$3:$CV$36,MATCH($A19,'[15]1819 Collected Indicators'!$A$3:$A$36,0),MATCH(AVS$1,'[15]1819 Collected Indicators'!$A$3:$CV$3,0))</f>
        <v>19.032238515397463</v>
      </c>
      <c r="AVT19" s="183">
        <f>INDEX('[11]1920 Collected Indicators'!$A$3:$CV$36,MATCH($A19,'[11]1920 Collected Indicators'!$A$3:$A$36,0),MATCH(AVT$1,'[11]1920 Collected Indicators'!$A$3:$CV$3,0))</f>
        <v>20.596244245611619</v>
      </c>
      <c r="AVU19" s="115">
        <v>38.412770943822814</v>
      </c>
      <c r="AVV19" s="116">
        <v>41.956057547794416</v>
      </c>
      <c r="AVW19" s="116">
        <v>44.3</v>
      </c>
      <c r="AVX19" s="116">
        <v>43.37</v>
      </c>
      <c r="AVY19" s="116">
        <v>37.985572955520816</v>
      </c>
      <c r="AVZ19" s="116">
        <v>36.213540602272374</v>
      </c>
      <c r="AWA19" s="88">
        <f>INDEX('[3]Raw data 16-17'!$B$2:$XA$34,MATCH($A19,'[3]Raw data 16-17'!$A$2:$A$34,0),MATCH(AWA$1,'[3]Raw data 16-17'!$B$1:$GU$1,0))</f>
        <v>37.583839935686605</v>
      </c>
      <c r="AWB19" s="88">
        <f>INDEX('[14]1718 Collected Indicators'!$A$3:$CH$36,MATCH($A19,'[14]1718 Collected Indicators'!$A$3:$A$36,0),MATCH(AWB$1,'[14]1718 Collected Indicators'!$A$3:$CH$3,0))</f>
        <v>36.126865967805536</v>
      </c>
      <c r="AWC19" s="88">
        <f>INDEX('[15]1819 Collected Indicators'!$A$3:$CV$36,MATCH($A19,'[15]1819 Collected Indicators'!$A$3:$A$36,0),MATCH(AWC$1,'[15]1819 Collected Indicators'!$A$3:$CV$3,0))</f>
        <v>29.679297135511135</v>
      </c>
      <c r="AWD19" s="183">
        <f>INDEX('[11]1920 Collected Indicators'!$A$3:$CV$36,MATCH($A19,'[11]1920 Collected Indicators'!$A$3:$A$36,0),MATCH(AWD$1,'[11]1920 Collected Indicators'!$A$3:$CV$3,0))</f>
        <v>30.777684765682551</v>
      </c>
      <c r="AWE19" s="115">
        <v>49.733479287790693</v>
      </c>
      <c r="AWF19" s="116">
        <v>50.670214585322242</v>
      </c>
      <c r="AWG19" s="116">
        <v>47.4</v>
      </c>
      <c r="AWH19" s="116">
        <v>49.120000000000005</v>
      </c>
      <c r="AWI19" s="116">
        <v>46.932093596564705</v>
      </c>
      <c r="AWJ19" s="116">
        <v>44.321309079709835</v>
      </c>
      <c r="AWK19" s="88">
        <f>INDEX('[3]Raw data 16-17'!$B$2:$XA$34,MATCH($A19,'[3]Raw data 16-17'!$A$2:$A$34,0),MATCH(AWK$1,'[3]Raw data 16-17'!$B$1:$GU$1,0))</f>
        <v>43.422596586345094</v>
      </c>
      <c r="AWL19" s="88">
        <f>INDEX('[14]1718 Collected Indicators'!$A$3:$CH$36,MATCH($A19,'[14]1718 Collected Indicators'!$A$3:$A$36,0),MATCH(AWL$1,'[14]1718 Collected Indicators'!$A$3:$CH$3,0))</f>
        <v>39.614442921627223</v>
      </c>
      <c r="AWM19" s="88">
        <f>INDEX('[15]1819 Collected Indicators'!$A$3:$CV$36,MATCH($A19,'[15]1819 Collected Indicators'!$A$3:$A$36,0),MATCH(AWM$1,'[15]1819 Collected Indicators'!$A$3:$CV$3,0))</f>
        <v>42.670307059618608</v>
      </c>
      <c r="AWN19" s="183">
        <f>INDEX('[11]1920 Collected Indicators'!$A$3:$CV$36,MATCH($A19,'[11]1920 Collected Indicators'!$A$3:$A$36,0),MATCH(AWN$1,'[11]1920 Collected Indicators'!$A$3:$CV$3,0))</f>
        <v>43.933234797511183</v>
      </c>
      <c r="AWO19" s="115">
        <v>47.19563423846742</v>
      </c>
      <c r="AWP19" s="116">
        <v>48.96239655886292</v>
      </c>
      <c r="AWQ19" s="116">
        <v>51.1</v>
      </c>
      <c r="AWR19" s="116">
        <v>50.77</v>
      </c>
      <c r="AWS19" s="116">
        <v>47.936874059329391</v>
      </c>
      <c r="AWT19" s="116">
        <v>44.496105452251513</v>
      </c>
      <c r="AWU19" s="88">
        <f>INDEX('[3]Raw data 16-17'!$B$2:$XA$34,MATCH($A19,'[3]Raw data 16-17'!$A$2:$A$34,0),MATCH(AWU$1,'[3]Raw data 16-17'!$B$1:$GU$1,0))</f>
        <v>41.167501626868251</v>
      </c>
      <c r="AWV19" s="88">
        <f>INDEX('[14]1718 Collected Indicators'!$A$3:$CH$36,MATCH($A19,'[14]1718 Collected Indicators'!$A$3:$A$36,0),MATCH(AWV$1,'[14]1718 Collected Indicators'!$A$3:$CH$3,0))</f>
        <v>38.90970084812821</v>
      </c>
      <c r="AWW19" s="88">
        <f>INDEX('[15]1819 Collected Indicators'!$A$3:$CV$36,MATCH($A19,'[15]1819 Collected Indicators'!$A$3:$A$36,0),MATCH(AWW$1,'[15]1819 Collected Indicators'!$A$3:$CV$3,0))</f>
        <v>38.692055499822509</v>
      </c>
      <c r="AWX19" s="183">
        <f>INDEX('[11]1920 Collected Indicators'!$A$3:$CV$36,MATCH($A19,'[11]1920 Collected Indicators'!$A$3:$A$36,0),MATCH(AWX$1,'[11]1920 Collected Indicators'!$A$3:$CV$3,0))</f>
        <v>37.96774197593858</v>
      </c>
      <c r="AWY19" s="119">
        <v>19894.697254606996</v>
      </c>
      <c r="AWZ19" s="131">
        <v>1587</v>
      </c>
      <c r="AXA19" s="131">
        <v>79220</v>
      </c>
      <c r="AXB19" s="88">
        <f t="shared" si="106"/>
        <v>22380.711941428934</v>
      </c>
      <c r="AXC19" s="131">
        <v>1773</v>
      </c>
      <c r="AXD19" s="131">
        <v>79220</v>
      </c>
      <c r="AXE19" s="116">
        <f t="shared" si="107"/>
        <v>38138.324243926625</v>
      </c>
      <c r="AXF19" s="131">
        <f t="shared" si="108"/>
        <v>3077</v>
      </c>
      <c r="AXG19" s="131">
        <v>80680</v>
      </c>
      <c r="AXH19" s="141">
        <f t="shared" si="109"/>
        <v>22400.697297970364</v>
      </c>
      <c r="AXI19" s="131">
        <f t="shared" si="110"/>
        <v>1799</v>
      </c>
      <c r="AXJ19" s="131">
        <v>80310</v>
      </c>
      <c r="AXK19" s="141">
        <f t="shared" si="111"/>
        <v>21387.427998998246</v>
      </c>
      <c r="AXL19" s="131">
        <f t="shared" si="112"/>
        <v>1708</v>
      </c>
      <c r="AXM19" s="131">
        <v>79860</v>
      </c>
      <c r="AXN19" s="141">
        <f t="shared" si="113"/>
        <v>20415.094339622639</v>
      </c>
      <c r="AXO19" s="131">
        <f t="shared" si="114"/>
        <v>1623</v>
      </c>
      <c r="AXP19" s="131">
        <v>79500</v>
      </c>
      <c r="AXQ19" s="116">
        <f t="shared" si="115"/>
        <v>23534.613441131885</v>
      </c>
      <c r="AXR19" s="87">
        <f>INDEX('[2]All Previous Years'!$A$1:$EX$34,MATCH($A19,'[2]All Previous Years'!$A$1:$A$34,0),MATCH(AXR$1,'[2]All Previous Years'!$A$1:$EX$1,0))</f>
        <v>1863</v>
      </c>
      <c r="AXS19" s="32">
        <f>INDEX('[3]Raw data 16-17'!$B$2:$XA$34,MATCH($A19,'[3]Raw data 16-17'!$A$2:$A$34,0),MATCH(AXS$1,'[3]Raw data 16-17'!$B$1:$GU$1,0))</f>
        <v>79160</v>
      </c>
      <c r="AXT19" s="88">
        <f t="shared" si="116"/>
        <v>23095.479939055356</v>
      </c>
      <c r="AXU19" s="32">
        <f>INDEX([4]Sheet1!$A$1:$CJ$34, MATCH($A19, [4]Sheet1!$A$1:$A$34, 0), MATCH(AXU$1, [4]Sheet1!$A$1:$CJ$1, 0))</f>
        <v>1819</v>
      </c>
      <c r="AXV19" s="32">
        <f>INDEX('[5]Finance Indicators'!$A$2:$BO$35,MATCH($A19,'[5]Finance Indicators'!$A$2:$A$35,0),MATCH(AXV$1,'[5]Finance Indicators'!$A$2:$BO$2,0))</f>
        <v>78760</v>
      </c>
      <c r="AXW19" s="88">
        <f>INDEX('[6]Finance Indicators'!$B$3:$BO$35,MATCH($A19,'[6]Finance Indicators'!$A$3:$A$35,0),MATCH(AXW$1,'[6]Finance Indicators'!$B$2:$BO$2,0))</f>
        <v>24913.627639155467</v>
      </c>
      <c r="AXX19" s="88">
        <f>INDEX('[6]Finance Indicators'!$B$3:$BO$35,MATCH($A19,'[6]Finance Indicators'!$A$3:$A$35,0),MATCH(AXX$1,'[6]Finance Indicators'!$B$2:$BO$2,0))</f>
        <v>1947</v>
      </c>
      <c r="AXY19" s="88">
        <f>INDEX('[6]Finance Indicators'!$B$3:$BO$35,MATCH($A19,'[6]Finance Indicators'!$A$3:$A$35,0),MATCH(AXY$1,'[6]Finance Indicators'!$B$2:$BO$2,0))</f>
        <v>78150</v>
      </c>
      <c r="AXZ19" s="250">
        <f t="array" ref="AXZ19">INDEX('[7]Finance Indicators'!$A$2:$BO$35,MATCH($A19,'[7]Finance Indicators'!$A$2:$A$35,0),MATCH(AXZ$1,'[7]Finance Indicators'!$A$2:$BO$2,0))</f>
        <v>23444.730077120825</v>
      </c>
      <c r="AYA19" s="250">
        <f t="array" ref="AYA19">INDEX('[7]Finance Indicators'!$A$2:$BO$35,MATCH($A19,'[7]Finance Indicators'!$A$2:$A$35,0),MATCH(AYA$1,'[7]Finance Indicators'!$A$2:$BO$2,0))</f>
        <v>1824</v>
      </c>
      <c r="AYB19" s="250">
        <f t="array" ref="AYB19">INDEX('[7]Finance Indicators'!$A$2:$BO$35,MATCH($A19,'[7]Finance Indicators'!$A$2:$A$35,0),MATCH(AYB$1,'[7]Finance Indicators'!$A$2:$BO$2,0))</f>
        <v>77800</v>
      </c>
      <c r="AYC19" s="119">
        <f>(AWY19*100)/Deflators!$B$2</f>
        <v>23436.42089908756</v>
      </c>
      <c r="AYD19" s="137">
        <f>(AXB19*100)/Deflators!$B$3</f>
        <v>25971.242743533065</v>
      </c>
      <c r="AYE19" s="137">
        <f>(AXE19*100)/Deflators!$B$4</f>
        <v>43370.090828086861</v>
      </c>
      <c r="AYF19" s="137">
        <f>(AXH19*100)/Deflators!$B$5</f>
        <v>25022.288745397887</v>
      </c>
      <c r="AYG19" s="137">
        <f>(AXK19*100)/Deflators!$B$6</f>
        <v>23565.492179148194</v>
      </c>
      <c r="AYH19" s="137">
        <f>(AXN19*100)/Deflators!$B$7</f>
        <v>22312.078401344119</v>
      </c>
      <c r="AYI19" s="88">
        <f>(AXQ19*100)/Deflators!$B$8</f>
        <v>25100.267741794025</v>
      </c>
      <c r="AYJ19" s="88">
        <f>(AXT19*100)/Deflators!$B$9</f>
        <v>24205.711191416456</v>
      </c>
      <c r="AYK19" s="88">
        <f>(AXW19*100)/Deflators!$B$10</f>
        <v>25522.302654589097</v>
      </c>
      <c r="AYL19" s="182">
        <f>(AXZ19*100)/Deflators!$B$11</f>
        <v>23444.730077120825</v>
      </c>
      <c r="AYM19" s="119">
        <f t="shared" si="117"/>
        <v>1908.775409023302</v>
      </c>
      <c r="AYN19" s="131">
        <v>154</v>
      </c>
      <c r="AYO19" s="131">
        <v>80680</v>
      </c>
      <c r="AYP19" s="88">
        <f t="shared" si="118"/>
        <v>1992.2799153281037</v>
      </c>
      <c r="AYQ19" s="131">
        <v>160</v>
      </c>
      <c r="AYR19" s="131">
        <v>80310</v>
      </c>
      <c r="AYS19" s="116">
        <f t="shared" si="119"/>
        <v>3042.8249436513902</v>
      </c>
      <c r="AYT19" s="131">
        <v>243</v>
      </c>
      <c r="AYU19" s="32">
        <v>79860</v>
      </c>
      <c r="AYV19" s="116">
        <f t="shared" si="120"/>
        <v>2792.4528301886789</v>
      </c>
      <c r="AYW19" s="131">
        <v>222</v>
      </c>
      <c r="AYX19" s="32">
        <v>79500</v>
      </c>
      <c r="AYY19" s="116">
        <f t="shared" si="121"/>
        <v>2993.9363314805455</v>
      </c>
      <c r="AYZ19" s="87">
        <f>INDEX('[2]All Previous Years'!$A$1:$EX$34,MATCH($A19,'[2]All Previous Years'!$A$1:$A$34,0),MATCH(AYZ$1,'[2]All Previous Years'!$A$1:$EX$1,0))</f>
        <v>237</v>
      </c>
      <c r="AZA19" s="32">
        <f>INDEX('[3]Raw data 16-17'!$B$2:$XA$34,MATCH($A19,'[3]Raw data 16-17'!$A$2:$A$34,0),MATCH(AZA$1,'[3]Raw data 16-17'!$B$1:$GU$1,0))</f>
        <v>79160</v>
      </c>
      <c r="AZB19" s="88">
        <f t="shared" si="122"/>
        <v>3974.0985271711529</v>
      </c>
      <c r="AZC19" s="32">
        <f>INDEX([4]Sheet1!$A$1:$CJ$34, MATCH($A19, [4]Sheet1!$A$1:$A$34, 0), MATCH(AZC$1, [4]Sheet1!$A$1:$CJ$1, 0))</f>
        <v>313</v>
      </c>
      <c r="AZD19" s="32">
        <f>INDEX('[5]Finance Indicators'!$A$2:$BO$35,MATCH($A19,'[5]Finance Indicators'!$A$2:$A$35,0),MATCH(AZD$1,'[5]Finance Indicators'!$A$2:$BO$2,0))</f>
        <v>78760</v>
      </c>
      <c r="AZE19" s="88">
        <f>INDEX('[6]Finance Indicators'!$B$3:$BO$35,MATCH($A19,'[6]Finance Indicators'!$A$3:$A$35,0),MATCH(AZE$1,'[6]Finance Indicators'!$B$2:$BO$2,0))</f>
        <v>4606.5259117082533</v>
      </c>
      <c r="AZF19" s="88">
        <f>INDEX('[6]Finance Indicators'!$B$3:$BO$35,MATCH($A19,'[6]Finance Indicators'!$A$3:$A$35,0),MATCH(AZF$1,'[6]Finance Indicators'!$B$2:$BO$2,0))</f>
        <v>360</v>
      </c>
      <c r="AZG19" s="88">
        <f>INDEX('[6]Finance Indicators'!$B$3:$BO$35,MATCH($A19,'[6]Finance Indicators'!$A$3:$A$35,0),MATCH(AZG$1,'[6]Finance Indicators'!$B$2:$BO$2,0))</f>
        <v>78150</v>
      </c>
      <c r="AZH19" s="250">
        <f t="array" ref="AZH19">INDEX('[7]Finance Indicators'!$A$2:$BO$35,MATCH($A19,'[7]Finance Indicators'!$A$2:$A$35,0),MATCH(AZH$1,'[7]Finance Indicators'!$A$2:$BO$2,0))</f>
        <v>4511.5681233933165</v>
      </c>
      <c r="AZI19" s="250">
        <f t="array" ref="AZI19">INDEX('[7]Finance Indicators'!$A$2:$BO$35,MATCH($A19,'[7]Finance Indicators'!$A$2:$A$35,0),MATCH(AZI$1,'[7]Finance Indicators'!$A$2:$BO$2,0))</f>
        <v>351</v>
      </c>
      <c r="AZJ19" s="250">
        <f t="array" ref="AZJ19">INDEX('[7]Finance Indicators'!$A$2:$BO$35,MATCH($A19,'[7]Finance Indicators'!$A$2:$A$35,0),MATCH(AZJ$1,'[7]Finance Indicators'!$A$2:$BO$2,0))</f>
        <v>77800</v>
      </c>
      <c r="AZK19" s="139">
        <f>(AYM19*100)/Deflators!$B$4</f>
        <v>2170.6187804762353</v>
      </c>
      <c r="AZL19" s="137">
        <f>(AYP19*100)/Deflators!$B$5</f>
        <v>2225.4397994795231</v>
      </c>
      <c r="AZM19" s="137">
        <f>(AYS19*100)/Deflators!$B$6</f>
        <v>3352.701756166869</v>
      </c>
      <c r="AZN19" s="137">
        <f>(AYV19*100)/Deflators!$B$7</f>
        <v>3051.929393159824</v>
      </c>
      <c r="AZO19" s="88">
        <f>(AYY19*100)/Deflators!$B$8</f>
        <v>3193.1097449303184</v>
      </c>
      <c r="AZP19" s="88">
        <f>(AZB19*100)/Deflators!$B$9</f>
        <v>4165.1388691112434</v>
      </c>
      <c r="AZQ19" s="88">
        <f>(AZE19*100)/Deflators!$B$10</f>
        <v>4719.0698282753337</v>
      </c>
      <c r="AZR19" s="183">
        <f>(AZH19*100)/Deflators!$B$11</f>
        <v>4511.5681233933165</v>
      </c>
      <c r="AZS19" s="115">
        <f t="shared" si="123"/>
        <v>36229.548834903318</v>
      </c>
      <c r="AZT19" s="131">
        <v>2923</v>
      </c>
      <c r="AZU19" s="131">
        <v>80680</v>
      </c>
      <c r="AZV19" s="116">
        <f t="shared" si="124"/>
        <v>20408.417382642259</v>
      </c>
      <c r="AZW19" s="131">
        <v>1639</v>
      </c>
      <c r="AZX19" s="131">
        <v>80310</v>
      </c>
      <c r="AZY19" s="116">
        <f t="shared" si="125"/>
        <v>18344.603055346855</v>
      </c>
      <c r="AZZ19" s="131">
        <v>1465</v>
      </c>
      <c r="BAA19" s="32">
        <v>79860</v>
      </c>
      <c r="BAB19" s="116">
        <f t="shared" si="126"/>
        <v>17622.641509433961</v>
      </c>
      <c r="BAC19" s="131">
        <v>1401</v>
      </c>
      <c r="BAD19" s="32">
        <v>79500</v>
      </c>
      <c r="BAE19" s="116">
        <f t="shared" si="127"/>
        <v>20540.67710965134</v>
      </c>
      <c r="BAF19" s="87">
        <f>INDEX('[2]All Previous Years'!$A$1:$EX$34,MATCH($A19,'[2]All Previous Years'!$A$1:$A$34,0),MATCH(BAF$1,'[2]All Previous Years'!$A$1:$EX$1,0))</f>
        <v>1626</v>
      </c>
      <c r="BAG19" s="32">
        <f>INDEX('[3]Raw data 16-17'!$B$2:$XA$34,MATCH($A19,'[3]Raw data 16-17'!$A$2:$A$34,0),MATCH(BAG$1,'[3]Raw data 16-17'!$B$1:$GU$1,0))</f>
        <v>79160</v>
      </c>
      <c r="BAH19" s="88">
        <f t="shared" si="128"/>
        <v>19121.381411884202</v>
      </c>
      <c r="BAI19" s="32">
        <f>INDEX([4]Sheet1!$A$1:$CJ$34, MATCH($A19, [4]Sheet1!$A$1:$A$34, 0), MATCH(BAI$1, [4]Sheet1!$A$1:$CJ$1, 0))</f>
        <v>1506</v>
      </c>
      <c r="BAJ19" s="32">
        <f>INDEX('[5]Finance Indicators'!$A$2:$BO$35,MATCH($A19,'[5]Finance Indicators'!$A$2:$A$35,0),MATCH(BAJ$1,'[5]Finance Indicators'!$A$2:$BO$2,0))</f>
        <v>78760</v>
      </c>
      <c r="BAK19" s="88">
        <f>INDEX('[6]Finance Indicators'!$B$3:$BO$35,MATCH($A19,'[6]Finance Indicators'!$A$3:$A$35,0),MATCH(BAK$1,'[6]Finance Indicators'!$B$2:$BO$2,0))</f>
        <v>20307.101727447218</v>
      </c>
      <c r="BAL19" s="88">
        <f>INDEX('[6]Finance Indicators'!$B$3:$BO$35,MATCH($A19,'[6]Finance Indicators'!$A$3:$A$35,0),MATCH(BAL$1,'[6]Finance Indicators'!$B$2:$BO$2,0))</f>
        <v>1587</v>
      </c>
      <c r="BAM19" s="88">
        <f>INDEX('[6]Finance Indicators'!$B$3:$BO$35,MATCH($A19,'[6]Finance Indicators'!$A$3:$A$35,0),MATCH(BAM$1,'[6]Finance Indicators'!$B$2:$BO$2,0))</f>
        <v>78150</v>
      </c>
      <c r="BAN19" s="250">
        <f t="array" ref="BAN19">INDEX('[7]Finance Indicators'!$A$2:$BO$35,MATCH($A19,'[7]Finance Indicators'!$A$2:$A$35,0),MATCH(BAN$1,'[7]Finance Indicators'!$A$2:$BO$2,0))</f>
        <v>18933.161953727507</v>
      </c>
      <c r="BAO19" s="250">
        <f t="array" ref="BAO19">INDEX('[7]Finance Indicators'!$A$2:$BO$35,MATCH($A19,'[7]Finance Indicators'!$A$2:$A$35,0),MATCH(BAO$1,'[7]Finance Indicators'!$A$2:$BO$2,0))</f>
        <v>1473</v>
      </c>
      <c r="BAP19" s="250">
        <f t="array" ref="BAP19">INDEX('[7]Finance Indicators'!$A$2:$BO$35,MATCH($A19,'[7]Finance Indicators'!$A$2:$A$35,0),MATCH(BAP$1,'[7]Finance Indicators'!$A$2:$BO$2,0))</f>
        <v>77800</v>
      </c>
      <c r="BAQ19" s="139">
        <f>(AZS19*100)/Deflators!$B$4</f>
        <v>41199.472047610623</v>
      </c>
      <c r="BAR19" s="137">
        <f>(AZV19*100)/Deflators!$B$5</f>
        <v>22796.848945918362</v>
      </c>
      <c r="BAS19" s="137">
        <f>(AZY19*100)/Deflators!$B$6</f>
        <v>20212.790422981325</v>
      </c>
      <c r="BAT19" s="137">
        <f>(BAB19*100)/Deflators!$B$7</f>
        <v>19260.149008184297</v>
      </c>
      <c r="BAU19" s="137">
        <f>(BAE19*100)/Deflators!$B$8</f>
        <v>21907.157996863709</v>
      </c>
      <c r="BAV19" s="137">
        <f>(BAH19*100)/Deflators!$B$9</f>
        <v>20040.572322305212</v>
      </c>
      <c r="BAW19" s="137">
        <f>(BAK19*100)/Deflators!$B$10</f>
        <v>20803.232826313768</v>
      </c>
      <c r="BAX19" s="245">
        <f>(BAN19*100)/Deflators!$B$11</f>
        <v>18933.161953727507</v>
      </c>
      <c r="BAY19" s="144">
        <v>31.45004954120536</v>
      </c>
      <c r="BAZ19" s="145">
        <v>41.224987099662684</v>
      </c>
      <c r="BBA19" s="145">
        <v>50.656797101659279</v>
      </c>
      <c r="BBB19" s="145">
        <v>55.455523429669803</v>
      </c>
      <c r="BBC19" s="145">
        <v>56.8</v>
      </c>
      <c r="BBD19" s="145">
        <v>54.721300006013529</v>
      </c>
      <c r="BBE19" s="88">
        <f>INDEX('[3]Raw data 16-17'!$B$2:$XA$34,MATCH($A19,'[3]Raw data 16-17'!$A$2:$A$34,0),MATCH(BBE$1,'[3]Raw data 16-17'!$B$1:$GU$1,0))</f>
        <v>53.442381022142847</v>
      </c>
      <c r="BBF19" s="88">
        <f>INDEX('[14]1718 Collected Indicators'!$A$3:$CH$36,MATCH($A19,'[14]1718 Collected Indicators'!$A$3:$A$36,0),MATCH(BBF$1,'[14]1718 Collected Indicators'!$A$3:$CH$3,0))</f>
        <v>57.214273276062222</v>
      </c>
      <c r="BBG19" s="88">
        <f>INDEX('[15]1819 Collected Indicators'!$A$3:$CV$36,MATCH($A19,'[15]1819 Collected Indicators'!$A$3:$A$36,0),MATCH(BBG$1,'[15]1819 Collected Indicators'!$A$3:$CV$3,0))</f>
        <v>56</v>
      </c>
      <c r="BBH19" s="126">
        <f>INDEX('[11]1920 Collected Indicators'!$A$3:$CV$36,MATCH($A19,'[11]1920 Collected Indicators'!$A$3:$A$36,0),MATCH(BBH$1,'[11]1920 Collected Indicators'!$A$3:$CV$3,0))</f>
        <v>53.953661332394653</v>
      </c>
      <c r="BBI19" s="133">
        <f t="shared" si="8"/>
        <v>89.2</v>
      </c>
      <c r="BBJ19" s="116">
        <f t="shared" si="8"/>
        <v>91</v>
      </c>
      <c r="BBK19" s="116">
        <f t="shared" si="8"/>
        <v>93</v>
      </c>
      <c r="BBL19" s="116">
        <f t="shared" si="8"/>
        <v>91.333333333333329</v>
      </c>
      <c r="BBM19" s="136">
        <f t="shared" si="8"/>
        <v>90</v>
      </c>
      <c r="BBN19" s="116">
        <f t="shared" si="8"/>
        <v>86.733333333333334</v>
      </c>
      <c r="BBO19" s="248">
        <f t="shared" si="8"/>
        <v>86.066666666666663</v>
      </c>
      <c r="BBP19" s="144">
        <f t="shared" si="9"/>
        <v>77.899999999999991</v>
      </c>
      <c r="BBQ19" s="145">
        <f t="shared" si="9"/>
        <v>78.666666666666671</v>
      </c>
      <c r="BBR19" s="145">
        <f t="shared" si="9"/>
        <v>78.666666666666671</v>
      </c>
      <c r="BBS19" s="145">
        <f t="shared" si="9"/>
        <v>75.666666666666671</v>
      </c>
      <c r="BBT19" s="146">
        <f t="shared" si="9"/>
        <v>73.333333333333329</v>
      </c>
      <c r="BBU19" s="145">
        <f t="shared" si="9"/>
        <v>71.266666666666666</v>
      </c>
      <c r="BBV19" s="248">
        <f t="shared" si="9"/>
        <v>67.600000000000009</v>
      </c>
      <c r="BBW19" s="115" t="s">
        <v>1858</v>
      </c>
      <c r="BBX19" s="116" t="s">
        <v>1858</v>
      </c>
      <c r="BBY19" s="136" t="s">
        <v>1858</v>
      </c>
      <c r="BBZ19" s="115" t="str">
        <f>INDEX([38]HSN1b!$V$1:$AL$36,MATCH($A19,[38]HSN1b!$V$1:$V$36,0),MATCH(BBZ$1,[38]HSN1b!$V$1:$AL$1,0))</f>
        <v>NA</v>
      </c>
      <c r="BCA19" s="131" t="str">
        <f>INDEX([38]HSN1b!$V$1:$AL$36,MATCH($A19,[38]HSN1b!$V$1:$V$36,0),MATCH(BCA$1,[38]HSN1b!$V$1:$AL$1,0))</f>
        <v>NA</v>
      </c>
      <c r="BCB19" s="131" t="str">
        <f>INDEX([38]HSN1b!$V$1:$AL$36,MATCH($A19,[38]HSN1b!$V$1:$V$36,0),MATCH(BCB$1,[38]HSN1b!$V$1:$AL$1,0))</f>
        <v>NA</v>
      </c>
      <c r="BCC19" s="116" t="str">
        <f>INDEX([38]HSN1b!$V$1:$AL$36,MATCH($A19,[38]HSN1b!$V$1:$V$36,0),MATCH(BCC$1,[38]HSN1b!$V$1:$AL$1,0))</f>
        <v>NA</v>
      </c>
      <c r="BCD19" s="131" t="str">
        <f>INDEX([38]HSN1b!$V$1:$AL$36,MATCH($A19,[38]HSN1b!$V$1:$V$36,0),MATCH(BCD$1,[38]HSN1b!$V$1:$AL$1,0))</f>
        <v>NA</v>
      </c>
      <c r="BCE19" s="131" t="str">
        <f>INDEX([38]HSN1b!$V$1:$AL$36,MATCH($A19,[38]HSN1b!$V$1:$V$36,0),MATCH(BCE$1,[38]HSN1b!$V$1:$AL$1,0))</f>
        <v>NA</v>
      </c>
      <c r="BCF19" s="116" t="str">
        <f>INDEX([38]HSN1b!$V$1:$AL$36,MATCH($A19,[38]HSN1b!$V$1:$V$36,0),MATCH(BCF$1,[38]HSN1b!$V$1:$AL$1,0))</f>
        <v>NA</v>
      </c>
      <c r="BCG19" s="131" t="str">
        <f>INDEX([38]HSN1b!$V$1:$AL$36,MATCH($A19,[38]HSN1b!$V$1:$V$36,0),MATCH(BCG$1,[38]HSN1b!$V$1:$AL$1,0))</f>
        <v>NA</v>
      </c>
      <c r="BCH19" s="131" t="str">
        <f>INDEX([38]HSN1b!$V$1:$AL$36,MATCH($A19,[38]HSN1b!$V$1:$V$36,0),MATCH(BCH$1,[38]HSN1b!$V$1:$AL$1,0))</f>
        <v>NA</v>
      </c>
      <c r="BCI19" s="116" t="str">
        <f>INDEX([38]HSN1b!$V$1:$AL$36,MATCH($A19,[38]HSN1b!$V$1:$V$36,0),MATCH(BCI$1,[38]HSN1b!$V$1:$AL$1,0))</f>
        <v>NA</v>
      </c>
      <c r="BCJ19" s="131" t="str">
        <f>INDEX([38]HSN1b!$V$1:$AL$36,MATCH($A19,[38]HSN1b!$V$1:$V$36,0),MATCH(BCJ$1,[38]HSN1b!$V$1:$AL$1,0))</f>
        <v>NA</v>
      </c>
      <c r="BCK19" s="131" t="str">
        <f>INDEX([38]HSN1b!$V$1:$AL$36,MATCH($A19,[38]HSN1b!$V$1:$V$36,0),MATCH(BCK$1,[38]HSN1b!$V$1:$AL$1,0))</f>
        <v>NA</v>
      </c>
      <c r="BCL19" s="88" t="str">
        <f>INDEX('[14]1718 Collected Indicators'!$A$3:$CH$36,MATCH($A19,'[14]1718 Collected Indicators'!$A$3:$A$36,0),MATCH(BCL$1,'[14]1718 Collected Indicators'!$A$3:$CH$3,0))</f>
        <v>NA</v>
      </c>
      <c r="BCM19" s="32" t="str">
        <f>INDEX('[14]1718 Collected Indicators'!$A$3:$CH$36,MATCH($A19,'[14]1718 Collected Indicators'!$A$3:$A$36,0),MATCH(BCM$1,'[14]1718 Collected Indicators'!$A$3:$CH$3,0))</f>
        <v>NA</v>
      </c>
      <c r="BCN19" s="32" t="str">
        <f>INDEX('[14]1718 Collected Indicators'!$A$3:$CH$36,MATCH($A19,'[14]1718 Collected Indicators'!$A$3:$A$36,0),MATCH(BCN$1,'[14]1718 Collected Indicators'!$A$3:$CH$3,0))</f>
        <v>NA</v>
      </c>
      <c r="BCO19" s="88" t="str">
        <f>INDEX('[15]1819 Collected Indicators'!$A$3:$CV$36,MATCH($A19,'[15]1819 Collected Indicators'!$A$3:$A$36,0),MATCH(BCO$1,'[15]1819 Collected Indicators'!$A$3:$CV$3,0))</f>
        <v>NA</v>
      </c>
      <c r="BCP19" s="32" t="str">
        <f>INDEX('[15]1819 Collected Indicators'!$A$3:$CV$36,MATCH($A19,'[15]1819 Collected Indicators'!$A$3:$A$36,0),MATCH(BCP$1,'[15]1819 Collected Indicators'!$A$3:$CV$3,0))</f>
        <v>NA</v>
      </c>
      <c r="BCQ19" s="40" t="str">
        <f>INDEX('[15]1819 Collected Indicators'!$A$3:$CV$36,MATCH($A19,'[15]1819 Collected Indicators'!$A$3:$A$36,0),MATCH(BCQ$1,'[15]1819 Collected Indicators'!$A$3:$CV$3,0))</f>
        <v>NA</v>
      </c>
      <c r="BCR19" s="32" t="str">
        <f>INDEX('[11]1920 Collected Indicators'!$A$3:$CV$36,MATCH($A19,'[11]1920 Collected Indicators'!$A$3:$A$36,0),MATCH(BCR$1,'[11]1920 Collected Indicators'!$A$3:$CV$3,0))</f>
        <v>NA</v>
      </c>
      <c r="BCS19" s="32" t="str">
        <f>INDEX('[11]1920 Collected Indicators'!$A$3:$CV$36,MATCH($A19,'[11]1920 Collected Indicators'!$A$3:$A$36,0),MATCH(BCS$1,'[11]1920 Collected Indicators'!$A$3:$CV$3,0))</f>
        <v>NA</v>
      </c>
      <c r="BCT19" s="262" t="str">
        <f>INDEX('[11]1920 Collected Indicators'!$A$3:$CV$36,MATCH($A19,'[11]1920 Collected Indicators'!$A$3:$A$36,0),MATCH(BCT$1,'[11]1920 Collected Indicators'!$A$3:$CV$3,0))</f>
        <v>NA</v>
      </c>
      <c r="BCU19" s="115" t="s">
        <v>1873</v>
      </c>
      <c r="BCV19" s="116" t="s">
        <v>1873</v>
      </c>
      <c r="BCW19" s="116" t="s">
        <v>1873</v>
      </c>
      <c r="BCX19" s="116" t="str">
        <f>INDEX([38]HSN2!$V$1:$AL$36,MATCH($A19,[38]HSN2!$V$1:$V$36,0),MATCH(BCX$1,[38]HSN2!$V$1:$AL$1,0))</f>
        <v>NA</v>
      </c>
      <c r="BCY19" s="131" t="str">
        <f>INDEX([38]HSN2!$V$1:$AL$36,MATCH($A19,[38]HSN2!$V$1:$V$36,0),MATCH(BCY$1,[38]HSN2!$V$1:$AL$1,0))</f>
        <v>NA</v>
      </c>
      <c r="BCZ19" s="131" t="str">
        <f>INDEX([38]HSN2!$V$1:$AL$36,MATCH($A19,[38]HSN2!$V$1:$V$36,0),MATCH(BCZ$1,[38]HSN2!$V$1:$AL$1,0))</f>
        <v>NA</v>
      </c>
      <c r="BDA19" s="116" t="str">
        <f>INDEX([38]HSN2!$V$1:$AL$36,MATCH($A19,[38]HSN2!$V$1:$V$36,0),MATCH(BDA$1,[38]HSN2!$V$1:$AL$1,0))</f>
        <v>NA</v>
      </c>
      <c r="BDB19" s="131" t="str">
        <f>INDEX([38]HSN2!$V$1:$AL$36,MATCH($A19,[38]HSN2!$V$1:$V$36,0),MATCH(BDB$1,[38]HSN2!$V$1:$AL$1,0))</f>
        <v>NA</v>
      </c>
      <c r="BDC19" s="131" t="str">
        <f>INDEX([38]HSN2!$V$1:$AL$36,MATCH($A19,[38]HSN2!$V$1:$V$36,0),MATCH(BDC$1,[38]HSN2!$V$1:$AL$1,0))</f>
        <v>NA</v>
      </c>
      <c r="BDD19" s="116" t="str">
        <f>INDEX([38]HSN2!$V$1:$AL$36,MATCH($A19,[38]HSN2!$V$1:$V$36,0),MATCH(BDD$1,[38]HSN2!$V$1:$AL$1,0))</f>
        <v>NA</v>
      </c>
      <c r="BDE19" s="131" t="str">
        <f>INDEX([38]HSN2!$V$1:$AL$36,MATCH($A19,[38]HSN2!$V$1:$V$36,0),MATCH(BDE$1,[38]HSN2!$V$1:$AL$1,0))</f>
        <v>NA</v>
      </c>
      <c r="BDF19" s="131" t="str">
        <f>INDEX([38]HSN2!$V$1:$AL$36,MATCH($A19,[38]HSN2!$V$1:$V$36,0),MATCH(BDF$1,[38]HSN2!$V$1:$AL$1,0))</f>
        <v>NA</v>
      </c>
      <c r="BDG19" s="116" t="str">
        <f>INDEX([38]HSN2!$V$1:$AL$36,MATCH($A19,[38]HSN2!$V$1:$V$36,0),MATCH(BDG$1,[38]HSN2!$V$1:$AL$1,0))</f>
        <v>NA</v>
      </c>
      <c r="BDH19" s="131" t="str">
        <f>INDEX([38]HSN2!$V$1:$AL$36,MATCH($A19,[38]HSN2!$V$1:$V$36,0),MATCH(BDH$1,[38]HSN2!$V$1:$AL$1,0))</f>
        <v>NA</v>
      </c>
      <c r="BDI19" s="131" t="str">
        <f>INDEX([38]HSN2!$V$1:$AL$36,MATCH($A19,[38]HSN2!$V$1:$V$36,0),MATCH(BDI$1,[38]HSN2!$V$1:$AL$1,0))</f>
        <v>NA</v>
      </c>
      <c r="BDJ19" s="88" t="str">
        <f>INDEX('[14]1718 Collected Indicators'!$A$3:$CH$36,MATCH($A19,'[14]1718 Collected Indicators'!$A$3:$A$36,0),MATCH(BDJ$1,'[14]1718 Collected Indicators'!$A$3:$CH$3,0))</f>
        <v>NA</v>
      </c>
      <c r="BDK19" s="32" t="str">
        <f>INDEX('[14]1718 Collected Indicators'!$A$3:$CH$36,MATCH($A19,'[14]1718 Collected Indicators'!$A$3:$A$36,0),MATCH(BDK$1,'[14]1718 Collected Indicators'!$A$3:$CH$3,0))</f>
        <v>NA</v>
      </c>
      <c r="BDL19" s="32" t="str">
        <f>INDEX('[14]1718 Collected Indicators'!$A$3:$CH$36,MATCH($A19,'[14]1718 Collected Indicators'!$A$3:$A$36,0),MATCH(BDL$1,'[14]1718 Collected Indicators'!$A$3:$CH$3,0))</f>
        <v>NA</v>
      </c>
      <c r="BDM19" s="88" t="str">
        <f>INDEX('[15]1819 Collected Indicators'!$A$3:$CV$36,MATCH($A19,'[15]1819 Collected Indicators'!$A$3:$A$36,0),MATCH(BDM$1,'[15]1819 Collected Indicators'!$A$3:$CV$3,0))</f>
        <v>NA</v>
      </c>
      <c r="BDN19" s="32" t="str">
        <f>INDEX('[15]1819 Collected Indicators'!$A$3:$CV$36,MATCH($A19,'[15]1819 Collected Indicators'!$A$3:$A$36,0),MATCH(BDN$1,'[15]1819 Collected Indicators'!$A$3:$CV$3,0))</f>
        <v>NA</v>
      </c>
      <c r="BDO19" s="32" t="str">
        <f>INDEX('[15]1819 Collected Indicators'!$A$3:$CV$36,MATCH($A19,'[15]1819 Collected Indicators'!$A$3:$A$36,0),MATCH(BDO$1,'[15]1819 Collected Indicators'!$A$3:$CV$3,0))</f>
        <v>NA</v>
      </c>
      <c r="BDP19" s="32" t="str">
        <f>INDEX('[11]1920 Collected Indicators'!$A$3:$CV$36,MATCH($A19,'[11]1920 Collected Indicators'!$A$3:$A$36,0),MATCH(BDP$1,'[11]1920 Collected Indicators'!$A$3:$CV$3,0))</f>
        <v>NA</v>
      </c>
      <c r="BDQ19" s="262" t="str">
        <f>INDEX('[11]1920 Collected Indicators'!$A$3:$CV$36,MATCH($A19,'[11]1920 Collected Indicators'!$A$3:$A$36,0),MATCH(BDQ$1,'[11]1920 Collected Indicators'!$A$3:$CV$3,0))</f>
        <v>NA</v>
      </c>
      <c r="BDR19" s="33" t="str">
        <f>INDEX('[11]1920 Collected Indicators'!$A$3:$CV$36,MATCH($A19,'[11]1920 Collected Indicators'!$A$3:$A$36,0),MATCH(BDR$1,'[11]1920 Collected Indicators'!$A$3:$CV$3,0))</f>
        <v>NA</v>
      </c>
      <c r="BDS19" s="133" t="s">
        <v>1853</v>
      </c>
      <c r="BDT19" s="116" t="s">
        <v>1853</v>
      </c>
      <c r="BDU19" s="116" t="s">
        <v>1853</v>
      </c>
      <c r="BDV19" s="116" t="str">
        <f>INDEX([38]HSN3!$V$1:$AL$36,MATCH($A19,[38]HSN3!$V$1:$V$36,0),MATCH(BDV$1,[38]HSN3!$V$1:$AL$1,0))</f>
        <v>NA</v>
      </c>
      <c r="BDW19" s="131" t="str">
        <f>INDEX([38]HSN3!$V$1:$AL$36,MATCH($A19,[38]HSN3!$V$1:$V$36,0),MATCH(BDW$1,[38]HSN3!$V$1:$AL$1,0))</f>
        <v>NA</v>
      </c>
      <c r="BDX19" s="131" t="str">
        <f>INDEX([38]HSN3!$V$1:$AL$36,MATCH($A19,[38]HSN3!$V$1:$V$36,0),MATCH(BDX$1,[38]HSN3!$V$1:$AL$1,0))</f>
        <v>NA</v>
      </c>
      <c r="BDY19" s="116" t="str">
        <f>INDEX([38]HSN3!$V$1:$AL$36,MATCH($A19,[38]HSN3!$V$1:$V$36,0),MATCH(BDY$1,[38]HSN3!$V$1:$AL$1,0))</f>
        <v>NA</v>
      </c>
      <c r="BDZ19" s="131" t="str">
        <f>INDEX([38]HSN3!$V$1:$AL$36,MATCH($A19,[38]HSN3!$V$1:$V$36,0),MATCH(BDZ$1,[38]HSN3!$V$1:$AL$1,0))</f>
        <v>NA</v>
      </c>
      <c r="BEA19" s="131" t="str">
        <f>INDEX([38]HSN3!$V$1:$AL$36,MATCH($A19,[38]HSN3!$V$1:$V$36,0),MATCH(BEA$1,[38]HSN3!$V$1:$AL$1,0))</f>
        <v>NA</v>
      </c>
      <c r="BEB19" s="116" t="str">
        <f>INDEX([38]HSN3!$V$1:$AL$36,MATCH($A19,[38]HSN3!$V$1:$V$36,0),MATCH(BEB$1,[38]HSN3!$V$1:$AL$1,0))</f>
        <v>NA</v>
      </c>
      <c r="BEC19" s="131" t="str">
        <f>INDEX([38]HSN3!$V$1:$AL$36,MATCH($A19,[38]HSN3!$V$1:$V$36,0),MATCH(BEC$1,[38]HSN3!$V$1:$AL$1,0))</f>
        <v>NA</v>
      </c>
      <c r="BED19" s="131" t="str">
        <f>INDEX([38]HSN3!$V$1:$AL$36,MATCH($A19,[38]HSN3!$V$1:$V$36,0),MATCH(BED$1,[38]HSN3!$V$1:$AL$1,0))</f>
        <v>NA</v>
      </c>
      <c r="BEE19" s="116" t="str">
        <f>INDEX([38]HSN3!$V$1:$AL$36,MATCH($A19,[38]HSN3!$V$1:$V$36,0),MATCH(BEE$1,[38]HSN3!$V$1:$AL$1,0))</f>
        <v>NA</v>
      </c>
      <c r="BEF19" s="131" t="str">
        <f>INDEX([38]HSN3!$V$1:$AL$36,MATCH($A19,[38]HSN3!$V$1:$V$36,0),MATCH(BEF$1,[38]HSN3!$V$1:$AL$1,0))</f>
        <v>NA</v>
      </c>
      <c r="BEG19" s="131" t="str">
        <f>INDEX([38]HSN3!$V$1:$AL$36,MATCH($A19,[38]HSN3!$V$1:$V$36,0),MATCH(BEG$1,[38]HSN3!$V$1:$AL$1,0))</f>
        <v>NA</v>
      </c>
      <c r="BEH19" s="88" t="str">
        <f>INDEX('[14]1718 Collected Indicators'!$A$3:$CH$36,MATCH($A19,'[14]1718 Collected Indicators'!$A$3:$A$36,0),MATCH(BEH$1,'[14]1718 Collected Indicators'!$A$3:$CH$3,0))</f>
        <v>NA</v>
      </c>
      <c r="BEI19" s="32" t="str">
        <f>INDEX('[14]1718 Collected Indicators'!$A$3:$CH$36,MATCH($A19,'[14]1718 Collected Indicators'!$A$3:$A$36,0),MATCH(BEI$1,'[14]1718 Collected Indicators'!$A$3:$CH$3,0))</f>
        <v>NA</v>
      </c>
      <c r="BEJ19" s="32" t="str">
        <f>INDEX('[14]1718 Collected Indicators'!$A$3:$CH$36,MATCH($A19,'[14]1718 Collected Indicators'!$A$3:$A$36,0),MATCH(BEJ$1,'[14]1718 Collected Indicators'!$A$3:$CH$3,0))</f>
        <v>NA</v>
      </c>
      <c r="BEK19" s="88" t="str">
        <f>INDEX('[15]1819 Collected Indicators'!$A$3:$CV$36,MATCH($A19,'[15]1819 Collected Indicators'!$A$3:$A$36,0),MATCH(BEK$1,'[15]1819 Collected Indicators'!$A$3:$CV$3,0))</f>
        <v>NA</v>
      </c>
      <c r="BEL19" s="32" t="str">
        <f>INDEX('[15]1819 Collected Indicators'!$A$3:$CV$36,MATCH($A19,'[15]1819 Collected Indicators'!$A$3:$A$36,0),MATCH(BEL$1,'[15]1819 Collected Indicators'!$A$3:$CV$3,0))</f>
        <v>NA</v>
      </c>
      <c r="BEM19" s="32" t="str">
        <f>INDEX('[15]1819 Collected Indicators'!$A$3:$CV$36,MATCH($A19,'[15]1819 Collected Indicators'!$A$3:$A$36,0),MATCH(BEM$1,'[15]1819 Collected Indicators'!$A$3:$CV$3,0))</f>
        <v>NA</v>
      </c>
      <c r="BEN19" s="284" t="str">
        <f>INDEX('[11]1920 Collected Indicators'!$A$3:$CV$36,MATCH($A19,'[11]1920 Collected Indicators'!$A$3:$A$36,0),MATCH(BEN$1,'[11]1920 Collected Indicators'!$A$3:$CV$3,0))</f>
        <v>NA</v>
      </c>
      <c r="BEO19" s="39" t="str">
        <f>INDEX('[11]1920 Collected Indicators'!$A$3:$CV$36,MATCH($A19,'[11]1920 Collected Indicators'!$A$3:$A$36,0),MATCH(BEO$1,'[11]1920 Collected Indicators'!$A$3:$CV$3,0))</f>
        <v>NA</v>
      </c>
      <c r="BEP19" s="287" t="str">
        <f>INDEX('[11]1920 Collected Indicators'!$A$3:$CV$36,MATCH($A19,'[11]1920 Collected Indicators'!$A$3:$A$36,0),MATCH(BEP$1,'[11]1920 Collected Indicators'!$A$3:$CV$3,0))</f>
        <v>NA</v>
      </c>
      <c r="BEQ19" s="133" t="s">
        <v>1853</v>
      </c>
      <c r="BER19" s="116" t="s">
        <v>1853</v>
      </c>
      <c r="BES19" s="136" t="s">
        <v>1853</v>
      </c>
      <c r="BET19" s="115" t="str">
        <f>INDEX([38]HSN4b!$V$1:$AL$36,MATCH($A19,[38]HSN4b!$V$1:$V$36,0),MATCH(BET$1,[38]HSN4b!$V$1:$AL$1,0))</f>
        <v>NA</v>
      </c>
      <c r="BEU19" s="131" t="str">
        <f>INDEX([38]HSN4b!$V$1:$AL$36,MATCH($A19,[38]HSN4b!$V$1:$V$36,0),MATCH(BEU$1,[38]HSN4b!$V$1:$AL$1,0))</f>
        <v>NA</v>
      </c>
      <c r="BEV19" s="131" t="str">
        <f>INDEX([38]HSN4b!$V$1:$AL$36,MATCH($A19,[38]HSN4b!$V$1:$V$36,0),MATCH(BEV$1,[38]HSN4b!$V$1:$AL$1,0))</f>
        <v>NA</v>
      </c>
      <c r="BEW19" s="116" t="str">
        <f>INDEX([38]HSN4b!$V$1:$AL$36,MATCH($A19,[38]HSN4b!$V$1:$V$36,0),MATCH(BEW$1,[38]HSN4b!$V$1:$AL$1,0))</f>
        <v>NA</v>
      </c>
      <c r="BEX19" s="131" t="str">
        <f>INDEX([38]HSN4b!$V$1:$AL$36,MATCH($A19,[38]HSN4b!$V$1:$V$36,0),MATCH(BEX$1,[38]HSN4b!$V$1:$AL$1,0))</f>
        <v>NA</v>
      </c>
      <c r="BEY19" s="131" t="str">
        <f>INDEX([38]HSN4b!$V$1:$AL$36,MATCH($A19,[38]HSN4b!$V$1:$V$36,0),MATCH(BEY$1,[38]HSN4b!$V$1:$AL$1,0))</f>
        <v>NA</v>
      </c>
      <c r="BEZ19" s="116" t="str">
        <f>INDEX([38]HSN4b!$V$1:$AL$36,MATCH($A19,[38]HSN4b!$V$1:$V$36,0),MATCH(BEZ$1,[38]HSN4b!$V$1:$AL$1,0))</f>
        <v>NA</v>
      </c>
      <c r="BFA19" s="131" t="str">
        <f>INDEX([38]HSN4b!$V$1:$AL$36,MATCH($A19,[38]HSN4b!$V$1:$V$36,0),MATCH(BFA$1,[38]HSN4b!$V$1:$AL$1,0))</f>
        <v>NA</v>
      </c>
      <c r="BFB19" s="131" t="str">
        <f>INDEX([38]HSN4b!$V$1:$AL$36,MATCH($A19,[38]HSN4b!$V$1:$V$36,0),MATCH(BFB$1,[38]HSN4b!$V$1:$AL$1,0))</f>
        <v>NA</v>
      </c>
      <c r="BFC19" s="116" t="str">
        <f>INDEX([38]HSN4b!$V$1:$AL$36,MATCH($A19,[38]HSN4b!$V$1:$V$36,0),MATCH(BFC$1,[38]HSN4b!$V$1:$AL$1,0))</f>
        <v>NA</v>
      </c>
      <c r="BFD19" s="131" t="str">
        <f>INDEX([38]HSN4b!$V$1:$AL$36,MATCH($A19,[38]HSN4b!$V$1:$V$36,0),MATCH(BFD$1,[38]HSN4b!$V$1:$AL$1,0))</f>
        <v>NA</v>
      </c>
      <c r="BFE19" s="131" t="str">
        <f>INDEX([38]HSN4b!$V$1:$AL$36,MATCH($A19,[38]HSN4b!$V$1:$V$36,0),MATCH(BFE$1,[38]HSN4b!$V$1:$AL$1,0))</f>
        <v>NA</v>
      </c>
      <c r="BFF19" s="88" t="str">
        <f>INDEX('[14]1718 Collected Indicators'!$A$3:$CH$36,MATCH($A19,'[14]1718 Collected Indicators'!$A$3:$A$36,0),MATCH(BFF$1,'[14]1718 Collected Indicators'!$A$3:$CH$3,0))</f>
        <v>NA</v>
      </c>
      <c r="BFG19" s="32" t="str">
        <f>INDEX('[14]1718 Collected Indicators'!$A$3:$CH$36,MATCH($A19,'[14]1718 Collected Indicators'!$A$3:$A$36,0),MATCH(BFG$1,'[14]1718 Collected Indicators'!$A$3:$CH$3,0))</f>
        <v>NA</v>
      </c>
      <c r="BFH19" s="32" t="str">
        <f>INDEX('[14]1718 Collected Indicators'!$A$3:$CH$36,MATCH($A19,'[14]1718 Collected Indicators'!$A$3:$A$36,0),MATCH(BFH$1,'[14]1718 Collected Indicators'!$A$3:$CH$3,0))</f>
        <v>NA</v>
      </c>
      <c r="BFI19" s="88" t="str">
        <f>INDEX('[15]1819 Collected Indicators'!$A$3:$CV$36,MATCH($A19,'[15]1819 Collected Indicators'!$A$3:$A$36,0),MATCH(BFI$1,'[15]1819 Collected Indicators'!$A$3:$CV$3,0))</f>
        <v>NA</v>
      </c>
      <c r="BFJ19" s="32" t="str">
        <f>INDEX('[15]1819 Collected Indicators'!$A$3:$CV$36,MATCH($A19,'[15]1819 Collected Indicators'!$A$3:$A$36,0),MATCH(BFJ$1,'[15]1819 Collected Indicators'!$A$3:$CV$3,0))</f>
        <v>NA</v>
      </c>
      <c r="BFK19" s="40" t="str">
        <f>INDEX('[15]1819 Collected Indicators'!$A$3:$CV$36,MATCH($A19,'[15]1819 Collected Indicators'!$A$3:$A$36,0),MATCH(BFK$1,'[15]1819 Collected Indicators'!$A$3:$CV$3,0))</f>
        <v>NA</v>
      </c>
      <c r="BFL19" s="32" t="str">
        <f>INDEX('[11]1920 Collected Indicators'!$A$3:$CV$36,MATCH($A19,'[11]1920 Collected Indicators'!$A$3:$A$36,0),MATCH(BFL$1,'[11]1920 Collected Indicators'!$A$3:$CV$3,0))</f>
        <v>NA</v>
      </c>
      <c r="BFM19" s="32" t="str">
        <f>INDEX('[11]1920 Collected Indicators'!$A$3:$CV$36,MATCH($A19,'[11]1920 Collected Indicators'!$A$3:$A$36,0),MATCH(BFM$1,'[11]1920 Collected Indicators'!$A$3:$CV$3,0))</f>
        <v>NA</v>
      </c>
      <c r="BFN19" s="262" t="str">
        <f>INDEX('[11]1920 Collected Indicators'!$A$3:$CV$36,MATCH($A19,'[11]1920 Collected Indicators'!$A$3:$A$36,0),MATCH(BFN$1,'[11]1920 Collected Indicators'!$A$3:$CV$3,0))</f>
        <v>NA</v>
      </c>
      <c r="BFO19" s="115" t="s">
        <v>1853</v>
      </c>
      <c r="BFP19" s="116" t="s">
        <v>1853</v>
      </c>
      <c r="BFQ19" s="116" t="s">
        <v>1853</v>
      </c>
      <c r="BFR19" s="116" t="str">
        <f>INDEX([38]HSN5!$V$1:$AL$36,MATCH($A19,[38]HSN5!$V$1:$V$36,0),MATCH(BFR$1,[38]HSN5!$V$1:$AL$1,0))</f>
        <v>NA</v>
      </c>
      <c r="BFS19" s="131" t="str">
        <f>INDEX([38]HSN5!$V$1:$AL$36,MATCH($A19,[38]HSN5!$V$1:$V$36,0),MATCH(BFS$1,[38]HSN5!$V$1:$AL$1,0))</f>
        <v>NA</v>
      </c>
      <c r="BFT19" s="131" t="str">
        <f>INDEX([38]HSN5!$V$1:$AL$36,MATCH($A19,[38]HSN5!$V$1:$V$36,0),MATCH(BFT$1,[38]HSN5!$V$1:$AL$1,0))</f>
        <v>NA</v>
      </c>
      <c r="BFU19" s="116" t="str">
        <f>INDEX([38]HSN5!$V$1:$AL$36,MATCH($A19,[38]HSN5!$V$1:$V$36,0),MATCH(BFU$1,[38]HSN5!$V$1:$AL$1,0))</f>
        <v>NA</v>
      </c>
      <c r="BFV19" s="131" t="str">
        <f>INDEX([38]HSN5!$V$1:$AL$36,MATCH($A19,[38]HSN5!$V$1:$V$36,0),MATCH(BFV$1,[38]HSN5!$V$1:$AL$1,0))</f>
        <v>NA</v>
      </c>
      <c r="BFW19" s="131" t="str">
        <f>INDEX([38]HSN5!$V$1:$AL$36,MATCH($A19,[38]HSN5!$V$1:$V$36,0),MATCH(BFW$1,[38]HSN5!$V$1:$AL$1,0))</f>
        <v>NA</v>
      </c>
      <c r="BFX19" s="116" t="str">
        <f>INDEX([38]HSN5!$V$1:$AL$36,MATCH($A19,[38]HSN5!$V$1:$V$36,0),MATCH(BFX$1,[38]HSN5!$V$1:$AL$1,0))</f>
        <v>NA</v>
      </c>
      <c r="BFY19" s="131" t="str">
        <f>INDEX([38]HSN5!$V$1:$AL$36,MATCH($A19,[38]HSN5!$V$1:$V$36,0),MATCH(BFY$1,[38]HSN5!$V$1:$AL$1,0))</f>
        <v>NA</v>
      </c>
      <c r="BFZ19" s="131" t="str">
        <f>INDEX([38]HSN5!$V$1:$AL$36,MATCH($A19,[38]HSN5!$V$1:$V$36,0),MATCH(BFZ$1,[38]HSN5!$V$1:$AL$1,0))</f>
        <v>NA</v>
      </c>
      <c r="BGA19" s="116" t="str">
        <f>INDEX([38]HSN5!$V$1:$AL$36,MATCH($A19,[38]HSN5!$V$1:$V$36,0),MATCH(BGA$1,[38]HSN5!$V$1:$AL$1,0))</f>
        <v>NA</v>
      </c>
      <c r="BGB19" s="131" t="str">
        <f>INDEX([38]HSN5!$V$1:$AL$36,MATCH($A19,[38]HSN5!$V$1:$V$36,0),MATCH(BGB$1,[38]HSN5!$V$1:$AL$1,0))</f>
        <v>NA</v>
      </c>
      <c r="BGC19" s="131" t="str">
        <f>INDEX([38]HSN5!$V$1:$AL$36,MATCH($A19,[38]HSN5!$V$1:$V$36,0),MATCH(BGC$1,[38]HSN5!$V$1:$AL$1,0))</f>
        <v>NA</v>
      </c>
      <c r="BGD19" s="88" t="str">
        <f>INDEX('[14]1718 Collected Indicators'!$A$3:$CH$36,MATCH($A19,'[14]1718 Collected Indicators'!$A$3:$A$36,0),MATCH(BGD$1,'[14]1718 Collected Indicators'!$A$3:$CH$3,0))</f>
        <v>NA</v>
      </c>
      <c r="BGE19" s="32" t="str">
        <f>INDEX('[14]1718 Collected Indicators'!$A$3:$CH$36,MATCH($A19,'[14]1718 Collected Indicators'!$A$3:$A$36,0),MATCH(BGE$1,'[14]1718 Collected Indicators'!$A$3:$CH$3,0))</f>
        <v>NA</v>
      </c>
      <c r="BGF19" s="32" t="str">
        <f>INDEX('[14]1718 Collected Indicators'!$A$3:$CH$36,MATCH($A19,'[14]1718 Collected Indicators'!$A$3:$A$36,0),MATCH(BGF$1,'[14]1718 Collected Indicators'!$A$3:$CH$3,0))</f>
        <v>NA</v>
      </c>
      <c r="BGG19" s="88" t="str">
        <f>INDEX('[15]1819 Collected Indicators'!$A$3:$CV$36,MATCH($A19,'[15]1819 Collected Indicators'!$A$3:$A$36,0),MATCH(BGG$1,'[15]1819 Collected Indicators'!$A$3:$CV$3,0))</f>
        <v>NA</v>
      </c>
      <c r="BGH19" s="32" t="str">
        <f>INDEX('[15]1819 Collected Indicators'!$A$3:$CV$36,MATCH($A19,'[15]1819 Collected Indicators'!$A$3:$A$36,0),MATCH(BGH$1,'[15]1819 Collected Indicators'!$A$3:$CV$3,0))</f>
        <v>NA</v>
      </c>
      <c r="BGI19" s="40" t="str">
        <f>INDEX('[15]1819 Collected Indicators'!$A$3:$CV$36,MATCH($A19,'[15]1819 Collected Indicators'!$A$3:$A$36,0),MATCH(BGI$1,'[15]1819 Collected Indicators'!$A$3:$CV$3,0))</f>
        <v>NA</v>
      </c>
      <c r="BGJ19" s="140" t="str">
        <f t="array" ref="BGJ19">INDEX([39]Extraction!$A$3:$P$36,MATCH($A19,[39]Extraction!$P$3:$P$36,0),MATCH(BGJ$1,[39]Extraction!$A$3:$P$3,0))</f>
        <v>NA</v>
      </c>
      <c r="BGK19" s="284" t="str">
        <f t="array" ref="BGK19">INDEX([39]Extraction!$A$3:$P$36,MATCH($A19,[39]Extraction!$P$3:$P$36,0),MATCH(BGK$1,[39]Extraction!$A$3:$P$3,0))</f>
        <v>NA</v>
      </c>
      <c r="BGL19" s="262" t="str">
        <f t="array" ref="BGL19">INDEX([39]Extraction!$A$3:$P$36,MATCH($A19,[39]Extraction!$P$3:$P$36,0),MATCH(BGL$1,[39]Extraction!$A$3:$P$3,0))</f>
        <v>NA</v>
      </c>
      <c r="BGM19" s="132" t="str">
        <f t="array" ref="BGM19">INDEX([39]Extraction!$A$3:$P$36,MATCH($A19,[39]Extraction!$P$3:$P$36,0),MATCH(BGM$1,[39]Extraction!$A$3:$P$3,0))</f>
        <v>NA</v>
      </c>
      <c r="BGN19" s="32" t="str">
        <f t="array" ref="BGN19">INDEX([39]Extraction!$A$3:$P$36,MATCH($A19,[39]Extraction!$P$3:$P$36,0),MATCH(BGN$1,[39]Extraction!$A$3:$P$3,0))</f>
        <v>NA</v>
      </c>
      <c r="BGO19" s="32" t="str">
        <f t="array" ref="BGO19">INDEX([39]Extraction!$A$3:$P$36,MATCH($A19,[39]Extraction!$P$3:$P$36,0),MATCH(BGO$1,[39]Extraction!$A$3:$P$3,0))</f>
        <v>NA</v>
      </c>
      <c r="BGP19" s="132" t="str">
        <f t="array" ref="BGP19">INDEX([39]Extraction!$A$3:$P$36,MATCH($A19,[39]Extraction!$P$3:$P$36,0),MATCH(BGP$1,[39]Extraction!$A$3:$P$3,0))</f>
        <v>NA</v>
      </c>
      <c r="BGQ19" s="32" t="str">
        <f t="array" ref="BGQ19">INDEX([39]Extraction!$A$3:$P$36,MATCH($A19,[39]Extraction!$P$3:$P$36,0),MATCH(BGQ$1,[39]Extraction!$A$3:$P$3,0))</f>
        <v>NA</v>
      </c>
      <c r="BGR19" s="32" t="str">
        <f t="array" ref="BGR19">INDEX([39]Extraction!$A$3:$P$36,MATCH($A19,[39]Extraction!$P$3:$P$36,0),MATCH(BGR$1,[39]Extraction!$A$3:$P$3,0))</f>
        <v>NA</v>
      </c>
      <c r="BGS19" s="132" t="str">
        <f t="array" ref="BGS19">INDEX([39]Extraction!$A$3:$P$36,MATCH($A19,[39]Extraction!$P$3:$P$36,0),MATCH(BGS$1,[39]Extraction!$A$3:$P$3,0))</f>
        <v>NA</v>
      </c>
      <c r="BGT19" s="32" t="str">
        <f t="array" ref="BGT19">INDEX([39]Extraction!$A$3:$P$36,MATCH($A19,[39]Extraction!$P$3:$P$36,0),MATCH(BGT$1,[39]Extraction!$A$3:$P$3,0))</f>
        <v>NA</v>
      </c>
      <c r="BGU19" s="32" t="str">
        <f t="array" ref="BGU19">INDEX([39]Extraction!$A$3:$P$36,MATCH($A19,[39]Extraction!$P$3:$P$36,0),MATCH(BGU$1,[39]Extraction!$A$3:$P$3,0))</f>
        <v>NA</v>
      </c>
      <c r="BGV19" s="132" t="str">
        <f>INDEX('[11]1920 Collected Indicators'!$A$3:$CV$36,MATCH($A19,'[11]1920 Collected Indicators'!$A$3:$A$36,0),MATCH(BGV$1,'[11]1920 Collected Indicators'!$A$3:$CV$3,0))</f>
        <v>NA</v>
      </c>
      <c r="BGW19" s="32" t="str">
        <f>INDEX('[11]1920 Collected Indicators'!$A$3:$CV$36,MATCH($A19,'[11]1920 Collected Indicators'!$A$3:$A$36,0),MATCH(BGW$1,'[11]1920 Collected Indicators'!$A$3:$CV$3,0))</f>
        <v>NA</v>
      </c>
      <c r="BGX19" s="33" t="str">
        <f>INDEX('[11]1920 Collected Indicators'!$A$3:$CV$36,MATCH($A19,'[11]1920 Collected Indicators'!$A$3:$A$36,0),MATCH(BGX$1,'[11]1920 Collected Indicators'!$A$3:$CV$3,0))</f>
        <v>NA</v>
      </c>
      <c r="BGY19" s="133">
        <f>INDEX('[25]Corporate Management'!$B$6:$EY$40,MATCH($A19,'[25]Corporate Management'!$B$6:$B$40,0),MATCH(BGY$1,'[25]Corporate Management'!$B$40:$EY$40,0))</f>
        <v>72.903225806451616</v>
      </c>
      <c r="BGZ19" s="131">
        <f>INDEX('[25]Corporate Management'!$B$6:$EY$40,MATCH($A19,'[25]Corporate Management'!$B$6:$B$40,0),MATCH(BGZ$1,'[25]Corporate Management'!$B$40:$EY$40,0))</f>
        <v>113</v>
      </c>
      <c r="BHA19" s="131">
        <f>INDEX('[25]Corporate Management'!$B$6:$EY$40,MATCH($A19,'[25]Corporate Management'!$B$6:$B$40,0),MATCH(BHA$1,'[25]Corporate Management'!$B$40:$EY$40,0))</f>
        <v>155</v>
      </c>
      <c r="BHB19" s="116">
        <f>INDEX('[25]Corporate Management'!$B$6:$EY$40,MATCH($A19,'[25]Corporate Management'!$B$6:$B$40,0),MATCH(BHB$1,'[25]Corporate Management'!$B$40:$EY$40,0))</f>
        <v>78.378378378378372</v>
      </c>
      <c r="BHC19" s="131">
        <f>INDEX('[25]Corporate Management'!$B$6:$EY$40,MATCH($A19,'[25]Corporate Management'!$B$6:$B$40,0),MATCH(BHC$1,'[25]Corporate Management'!$B$40:$EY$40,0))</f>
        <v>116</v>
      </c>
      <c r="BHD19" s="131">
        <f>INDEX('[25]Corporate Management'!$B$6:$EY$40,MATCH($A19,'[25]Corporate Management'!$B$6:$B$40,0),MATCH(BHD$1,'[25]Corporate Management'!$B$40:$EY$40,0))</f>
        <v>148</v>
      </c>
      <c r="BHE19" s="116">
        <f>INDEX('[25]Corporate Management'!$B$6:$EY$40,MATCH($A19,'[25]Corporate Management'!$B$6:$B$40,0),MATCH(BHE$1,'[25]Corporate Management'!$B$40:$EY$40,0))</f>
        <v>80.26315789473685</v>
      </c>
      <c r="BHF19" s="131">
        <f>INDEX('[25]Corporate Management'!$B$6:$EY$40,MATCH($A19,'[25]Corporate Management'!$B$6:$B$40,0),MATCH(BHF$1,'[25]Corporate Management'!$B$40:$EY$40,0))</f>
        <v>122</v>
      </c>
      <c r="BHG19" s="131">
        <f>INDEX('[25]Corporate Management'!$B$6:$EY$40,MATCH($A19,'[25]Corporate Management'!$B$6:$B$40,0),MATCH(BHG$1,'[25]Corporate Management'!$B$40:$EY$40,0))</f>
        <v>152</v>
      </c>
      <c r="BHH19" s="116">
        <f>INDEX('[26]All Data'!$A$1:$Y$34,MATCH($A19,'[26]All Data'!$A$1:$A$34,0),MATCH(BHH$1,'[26]All Data'!$A$1:$Y$1,0))</f>
        <v>87.2340425531915</v>
      </c>
      <c r="BHI19" s="131">
        <f>INDEX('[26]All Data'!$A$1:$Y$34,MATCH($A19,'[26]All Data'!$A$1:$A$34,0),MATCH(BHI$1,'[26]All Data'!$A$1:$Y$1,0))</f>
        <v>123</v>
      </c>
      <c r="BHJ19" s="131">
        <f>INDEX('[26]All Data'!$A$1:$Y$34,MATCH($A19,'[26]All Data'!$A$1:$A$34,0),MATCH(BHJ$1,'[26]All Data'!$A$1:$Y$1,0))</f>
        <v>141</v>
      </c>
      <c r="BHK19" s="116">
        <f>INDEX('[27]All Data'!$A$1:$Y$34,MATCH($A19,'[27]All Data'!$A$1:$A$34,0),MATCH(BHK$1,'[27]All Data'!$A$1:$Y$1,0))</f>
        <v>88.721804511278194</v>
      </c>
      <c r="BHL19" s="131">
        <f>INDEX('[27]All Data'!$A$1:$Y$34,MATCH($A19,'[27]All Data'!$A$1:$A$34,0),MATCH(BHL$1,'[27]All Data'!$A$1:$Y$1,0))</f>
        <v>118</v>
      </c>
      <c r="BHM19" s="131">
        <f>INDEX('[27]All Data'!$A$1:$Y$34,MATCH($A19,'[27]All Data'!$A$1:$A$34,0),MATCH(BHM$1,'[27]All Data'!$A$1:$Y$1,0))</f>
        <v>133</v>
      </c>
      <c r="BHN19" s="116">
        <f>INDEX('[28]All Data'!$A$1:$AB$34,MATCH($A19,'[28]All Data'!$A$1:$A$34,0),MATCH(BHN$1,'[28]All Data'!$A$1:$AB$1,0))</f>
        <v>90</v>
      </c>
      <c r="BHO19" s="131">
        <f>INDEX('[28]All Data'!$A$1:$AB$34,MATCH($A19,'[28]All Data'!$A$1:$A$34,0),MATCH(BHO$1,'[28]All Data'!$A$1:$AB$1,0))</f>
        <v>117</v>
      </c>
      <c r="BHP19" s="131">
        <f>INDEX('[28]All Data'!$A$1:$AB$34,MATCH($A19,'[28]All Data'!$A$1:$A$34,0),MATCH(BHP$1,'[28]All Data'!$A$1:$AB$1,0))</f>
        <v>130</v>
      </c>
      <c r="BHQ19" s="116">
        <f>INDEX('[29]SPI Raw Data 1617'!$A$3:$AN$37,MATCH($A19,'[29]SPI Raw Data 1617'!$A$3:$A$37,0),MATCH(BHQ$1,'[29]SPI Raw Data 1617'!$A$37:$AN$37,0))</f>
        <v>90.225563909774436</v>
      </c>
      <c r="BHR19" s="131">
        <f>INDEX('[29]SPI Raw Data 1617'!$A$3:$AN$37,MATCH($A19,'[29]SPI Raw Data 1617'!$A$3:$A$37,0),MATCH(BHR$1,'[29]SPI Raw Data 1617'!$A$37:$AN$37,0))</f>
        <v>120</v>
      </c>
      <c r="BHS19" s="131">
        <f>INDEX('[29]SPI Raw Data 1617'!$A$3:$AN$37,MATCH($A19,'[29]SPI Raw Data 1617'!$A$3:$A$37,0),MATCH(BHS$1,'[29]SPI Raw Data 1617'!$A$37:$AN$37,0))</f>
        <v>133</v>
      </c>
      <c r="BHT19" s="116">
        <f>INDEX('[30]SPI Raw Data 1718'!$A$3:$AN$37,MATCH($A19,'[30]SPI Raw Data 1718'!$A$3:$A$37,0),MATCH(BHT$1,'[30]SPI Raw Data 1718'!$A$37:$AN$37,0))</f>
        <v>92.36641221374046</v>
      </c>
      <c r="BHU19" s="131">
        <f>INDEX('[30]SPI Raw Data 1718'!$A$3:$AN$37,MATCH($A19,'[30]SPI Raw Data 1718'!$A$3:$A$37,0),MATCH(BHU$1,'[30]SPI Raw Data 1718'!$A$37:$AN$37,0))</f>
        <v>121</v>
      </c>
      <c r="BHV19" s="131">
        <f>INDEX('[30]SPI Raw Data 1718'!$A$3:$AN$37,MATCH($A19,'[30]SPI Raw Data 1718'!$A$3:$A$37,0),MATCH(BHV$1,'[30]SPI Raw Data 1718'!$A$37:$AN$37,0))</f>
        <v>131</v>
      </c>
      <c r="BHW19" s="116">
        <f>INDEX('[31]SPI Raw Data 1819'!$A$1:$AN$37,MATCH($A19,'[31]SPI Raw Data 1819'!$A$1:$A$37,0),MATCH(BHW$1,'[31]SPI Raw Data 1819'!$A$37:$AN$37,0))</f>
        <v>92.913385826771659</v>
      </c>
      <c r="BHX19" s="197">
        <f>INDEX('[31]SPI Raw Data 1819'!$A$1:$AN$37,MATCH($A19,'[31]SPI Raw Data 1819'!$A$1:$A$37,0),MATCH(BHX$1,'[31]SPI Raw Data 1819'!$A$37:$AN$37,0))</f>
        <v>118</v>
      </c>
      <c r="BHY19" s="225">
        <f>INDEX('[31]SPI Raw Data 1819'!$A$1:$AN$37,MATCH($A19,'[31]SPI Raw Data 1819'!$A$1:$A$37,0),MATCH(BHY$1,'[31]SPI Raw Data 1819'!$A$37:$AN$37,0))</f>
        <v>127</v>
      </c>
      <c r="BHZ19" s="197">
        <f>INDEX('[32]SPI Raw Data 1920'!$A$1:$AN$35, MATCH($A19,'[32]SPI Raw Data 1920'!$A$1:$A$35,0),MATCH(BHZ$1,'[32]SPI Raw Data 1920'!$A$37:$AN$37,0))</f>
        <v>90.909090909090907</v>
      </c>
      <c r="BIA19" s="279">
        <f>INDEX('[32]SPI Raw Data 1920'!$A$1:$AN$35, MATCH($A19,'[32]SPI Raw Data 1920'!$A$1:$A$35,0),MATCH(BIA$1,'[32]SPI Raw Data 1920'!$A$37:$AN$37,0))</f>
        <v>110</v>
      </c>
      <c r="BIB19" s="252">
        <f>INDEX('[32]SPI Raw Data 1920'!$A$1:$AN$35, MATCH($A19,'[32]SPI Raw Data 1920'!$A$1:$A$35,0),MATCH(BIB$1,'[32]SPI Raw Data 1920'!$A$37:$AN$37,0))</f>
        <v>121</v>
      </c>
      <c r="BIC19" s="115">
        <f>INDEX('[25]Corporate Management'!$B$6:$EY$40,MATCH($A19,'[25]Corporate Management'!$B$6:$B$40,0),MATCH(BIC$1,'[25]Corporate Management'!$B$40:$EY$40,0))</f>
        <v>62.606151720775259</v>
      </c>
      <c r="BID19" s="131">
        <f>INDEX('[25]Corporate Management'!$B$6:$EY$40,MATCH($A19,'[25]Corporate Management'!$B$6:$B$40,0),MATCH(BID$1,'[25]Corporate Management'!$B$40:$EY$40,0))</f>
        <v>138672</v>
      </c>
      <c r="BIE19" s="131">
        <f>INDEX('[25]Corporate Management'!$B$6:$EY$40,MATCH($A19,'[25]Corporate Management'!$B$6:$B$40,0),MATCH(BIE$1,'[25]Corporate Management'!$B$40:$EY$40,0))</f>
        <v>221499</v>
      </c>
      <c r="BIF19" s="116">
        <f>INDEX('[25]Corporate Management'!$B$6:$EY$40,MATCH($A19,'[25]Corporate Management'!$B$6:$B$40,0),MATCH(BIF$1,'[25]Corporate Management'!$B$40:$EY$40,0))</f>
        <v>77.125367863449085</v>
      </c>
      <c r="BIG19" s="131">
        <f>INDEX('[25]Corporate Management'!$B$6:$EY$40,MATCH($A19,'[25]Corporate Management'!$B$6:$B$40,0),MATCH(BIG$1,'[25]Corporate Management'!$B$40:$EY$40,0))</f>
        <v>163795</v>
      </c>
      <c r="BIH19" s="131">
        <f>INDEX('[25]Corporate Management'!$B$6:$EY$40,MATCH($A19,'[25]Corporate Management'!$B$6:$B$40,0),MATCH(BIH$1,'[25]Corporate Management'!$B$40:$EY$40,0))</f>
        <v>212375</v>
      </c>
      <c r="BII19" s="116">
        <f>INDEX('[25]Corporate Management'!$B$6:$EY$40,MATCH($A19,'[25]Corporate Management'!$B$6:$B$40,0),MATCH(BII$1,'[25]Corporate Management'!$B$40:$EY$40,0))</f>
        <v>82.324979789814066</v>
      </c>
      <c r="BIJ19" s="131">
        <f>INDEX('[25]Corporate Management'!$B$6:$EY$40,MATCH($A19,'[25]Corporate Management'!$B$6:$B$40,0),MATCH(BIJ$1,'[25]Corporate Management'!$B$40:$EY$40,0))</f>
        <v>178213</v>
      </c>
      <c r="BIK19" s="131">
        <f>INDEX('[25]Corporate Management'!$B$6:$EY$40,MATCH($A19,'[25]Corporate Management'!$B$6:$B$40,0),MATCH(BIK$1,'[25]Corporate Management'!$B$40:$EY$40,0))</f>
        <v>216475</v>
      </c>
      <c r="BIL19" s="116">
        <f>INDEX('[26]All Data'!$A$1:$Y$34,MATCH($A19,'[26]All Data'!$A$1:$A$34,0),MATCH(BIL$1,'[26]All Data'!$A$1:$Y$1,0))</f>
        <v>83.526829452898653</v>
      </c>
      <c r="BIM19" s="131">
        <f>INDEX('[26]All Data'!$A$1:$Y$34,MATCH($A19,'[26]All Data'!$A$1:$A$34,0),MATCH(BIM$1,'[26]All Data'!$A$1:$Y$1,0))</f>
        <v>198641</v>
      </c>
      <c r="BIN19" s="131">
        <f>INDEX('[26]All Data'!$A$1:$Y$34,MATCH($A19,'[26]All Data'!$A$1:$A$34,0),MATCH(BIN$1,'[26]All Data'!$A$1:$Y$1,0))</f>
        <v>237817</v>
      </c>
      <c r="BIO19" s="116">
        <f>INDEX('[27]All Data'!$A$1:$Y$34,MATCH($A19,'[27]All Data'!$A$1:$A$34,0),MATCH(BIO$1,'[27]All Data'!$A$1:$Y$1,0))</f>
        <v>85.200272697432098</v>
      </c>
      <c r="BIP19" s="131">
        <f>INDEX('[27]All Data'!$A$1:$Y$34,MATCH($A19,'[27]All Data'!$A$1:$A$34,0),MATCH(BIP$1,'[27]All Data'!$A$1:$Y$1,0))</f>
        <v>202458</v>
      </c>
      <c r="BIQ19" s="131">
        <f>INDEX('[27]All Data'!$A$1:$Y$34,MATCH($A19,'[27]All Data'!$A$1:$A$34,0),MATCH(BIQ$1,'[27]All Data'!$A$1:$Y$1,0))</f>
        <v>237626</v>
      </c>
      <c r="BIR19" s="116">
        <f>INDEX('[28]All Data'!$A$1:$AB$34,MATCH($A19,'[28]All Data'!$A$1:$A$34,0),MATCH(BIR$1,'[28]All Data'!$A$1:$AB$1,0))</f>
        <v>89.815744680851068</v>
      </c>
      <c r="BIS19" s="131">
        <f>INDEX('[28]All Data'!$A$1:$AB$34,MATCH($A19,'[28]All Data'!$A$1:$A$34,0),MATCH(BIS$1,'[28]All Data'!$A$1:$AB$1,0))</f>
        <v>211067</v>
      </c>
      <c r="BIT19" s="131">
        <f>INDEX('[28]All Data'!$A$1:$AB$34,MATCH($A19,'[28]All Data'!$A$1:$A$34,0),MATCH(BIT$1,'[28]All Data'!$A$1:$AB$1,0))</f>
        <v>235000</v>
      </c>
      <c r="BIU19" s="116">
        <f>INDEX('[29]SPI Raw Data 1617'!$A$3:$AN$37,MATCH($A19,'[29]SPI Raw Data 1617'!$A$3:$A$37,0),MATCH(BIU$1,'[29]SPI Raw Data 1617'!$A$37:$AN$37,0))</f>
        <v>91.127645191377937</v>
      </c>
      <c r="BIV19" s="131">
        <f>INDEX('[29]SPI Raw Data 1617'!$A$3:$AN$37,MATCH($A19,'[29]SPI Raw Data 1617'!$A$3:$A$37,0),MATCH(BIV$1,'[29]SPI Raw Data 1617'!$A$37:$AN$37,0))</f>
        <v>212989</v>
      </c>
      <c r="BIW19" s="131">
        <f>INDEX('[29]SPI Raw Data 1617'!$A$3:$AN$37,MATCH($A19,'[29]SPI Raw Data 1617'!$A$3:$A$37,0),MATCH(BIW$1,'[29]SPI Raw Data 1617'!$A$37:$AN$37,0))</f>
        <v>233726</v>
      </c>
      <c r="BIX19" s="116">
        <f>INDEX('[30]SPI Raw Data 1718'!$A$3:$AN$37,MATCH($A19,'[30]SPI Raw Data 1718'!$A$3:$A$37,0),MATCH(BIX$1,'[30]SPI Raw Data 1718'!$A$37:$AN$37,0))</f>
        <v>91.412662951835586</v>
      </c>
      <c r="BIY19" s="131">
        <f>INDEX('[30]SPI Raw Data 1718'!$A$3:$AN$37,MATCH($A19,'[30]SPI Raw Data 1718'!$A$3:$A$37,0),MATCH(BIY$1,'[30]SPI Raw Data 1718'!$A$37:$AN$37,0))</f>
        <v>213593</v>
      </c>
      <c r="BIZ19" s="131">
        <f>INDEX('[30]SPI Raw Data 1718'!$A$3:$AN$37,MATCH($A19,'[30]SPI Raw Data 1718'!$A$3:$A$37,0),MATCH(BIZ$1,'[30]SPI Raw Data 1718'!$A$37:$AN$37,0))</f>
        <v>233658</v>
      </c>
      <c r="BJA19" s="116">
        <f>INDEX('[31]SPI Raw Data 1819'!$A$1:$AN$37,MATCH($A19,'[31]SPI Raw Data 1819'!$A$1:$A$37,0),MATCH(BJA$1,'[31]SPI Raw Data 1819'!$A$37:$AN$37,0))</f>
        <v>92.013147012199326</v>
      </c>
      <c r="BJB19" s="197">
        <f>INDEX('[31]SPI Raw Data 1819'!$A$1:$AN$37,MATCH($A19,'[31]SPI Raw Data 1819'!$A$1:$A$37,0),MATCH(BJB$1,'[31]SPI Raw Data 1819'!$A$37:$AN$37,0))</f>
        <v>213603</v>
      </c>
      <c r="BJC19" s="197">
        <f>INDEX('[31]SPI Raw Data 1819'!$A$1:$AN$37,MATCH($A19,'[31]SPI Raw Data 1819'!$A$1:$A$37,0),MATCH(BJC$1,'[31]SPI Raw Data 1819'!$A$37:$AN$37,0))</f>
        <v>232144</v>
      </c>
      <c r="BJD19" s="133">
        <f>INDEX('[32]SPI Raw Data 1920'!$A$1:$AN$35, MATCH($A19,'[32]SPI Raw Data 1920'!$A$1:$A$35,0),MATCH(BJD$1,'[32]SPI Raw Data 1920'!$A$37:$AN$37,0))</f>
        <v>86.542220940636668</v>
      </c>
      <c r="BJE19" s="197">
        <f>INDEX('[32]SPI Raw Data 1920'!$A$1:$AN$35, MATCH($A19,'[32]SPI Raw Data 1920'!$A$1:$A$35,0),MATCH(BJE$1,'[32]SPI Raw Data 1920'!$A$37:$AN$37,0))</f>
        <v>204083</v>
      </c>
      <c r="BJF19" s="252">
        <f>INDEX('[32]SPI Raw Data 1920'!$A$1:$AN$35, MATCH($A19,'[32]SPI Raw Data 1920'!$A$1:$A$35,0),MATCH(BJF$1,'[32]SPI Raw Data 1920'!$A$37:$AN$37,0))</f>
        <v>235819</v>
      </c>
      <c r="BJG19" s="115">
        <f t="shared" si="155"/>
        <v>16.302325581395351</v>
      </c>
      <c r="BJH19" s="87">
        <v>701</v>
      </c>
      <c r="BJI19" s="87">
        <f>INDEX('[40]Historic Data'!$L$2:$U$35,MATCH($A19,'[40]Historic Data'!$L$2:$L$35,0),MATCH(BJI$1,'[40]Historic Data'!$L$2:$U$2,0))</f>
        <v>4300</v>
      </c>
      <c r="BJJ19" s="116">
        <f t="shared" si="130"/>
        <v>22.3125</v>
      </c>
      <c r="BJK19" s="87">
        <v>714</v>
      </c>
      <c r="BJL19" s="87">
        <f>INDEX('[40]Historic Data'!$L$2:$U$35,MATCH($A19,'[40]Historic Data'!$L$2:$L$35,0),MATCH(BJL$1,'[40]Historic Data'!$L$2:$U$2,0))</f>
        <v>3200</v>
      </c>
      <c r="BJM19" s="116">
        <f t="shared" si="131"/>
        <v>25.178571428571427</v>
      </c>
      <c r="BJN19" s="87">
        <v>705</v>
      </c>
      <c r="BJO19" s="87">
        <f>INDEX('[40]Historic Data'!$L$2:$U$35,MATCH($A19,'[40]Historic Data'!$L$2:$L$35,0),MATCH(BJO$1,'[40]Historic Data'!$L$2:$U$2,0))</f>
        <v>2800</v>
      </c>
      <c r="BJP19" s="116">
        <f t="shared" si="132"/>
        <v>19.230769230769234</v>
      </c>
      <c r="BJQ19" s="87">
        <v>500</v>
      </c>
      <c r="BJR19" s="87">
        <f>INDEX('[40]Historic Data'!$L$2:$U$35,MATCH($A19,'[40]Historic Data'!$L$2:$L$35,0),MATCH(BJR$1,'[40]Historic Data'!$L$2:$U$2,0))</f>
        <v>2600</v>
      </c>
      <c r="BJS19" s="116">
        <f t="shared" si="133"/>
        <v>17.8</v>
      </c>
      <c r="BJT19" s="87">
        <f>INDEX('[3]Raw data 16-17'!$B$2:$ACG$34,MATCH($A19,'[3]Raw data 16-17'!$A$2:$A$34,0),MATCH(BJT$1,'[3]Raw data 16-17'!$B$1:$MA$1,0))</f>
        <v>356</v>
      </c>
      <c r="BJU19" s="87">
        <f>INDEX('[40]Historic Data'!$L$2:$U$35,MATCH($A19,'[40]Historic Data'!$L$2:$L$35,0),MATCH(BJU$1,'[40]Historic Data'!$L$2:$U$2,0))</f>
        <v>2000</v>
      </c>
      <c r="BJV19" s="116">
        <f t="shared" si="134"/>
        <v>21</v>
      </c>
      <c r="BJW19" s="87">
        <f>INDEX('[14]1718 Collected Indicators'!$A$3:$CH$36,MATCH($A19,'[14]1718 Collected Indicators'!$A$3:$A$36,0),MATCH(BJW$1,'[14]1718 Collected Indicators'!$A$3:$CH$3,0))</f>
        <v>462</v>
      </c>
      <c r="BJX19" s="87">
        <f>INDEX('[40]Historic Data'!$L$2:$U$35,MATCH($A19,'[40]Historic Data'!$L$2:$L$35,0),MATCH(BJX$1,'[40]Historic Data'!$L$2:$U$2,0))</f>
        <v>2200</v>
      </c>
      <c r="BJY19" s="116">
        <f>INDEX('[15]1819 Collected Indicators'!$A$3:$CV$36,MATCH($A19,'[15]1819 Collected Indicators'!$A$3:$A$36,0),MATCH(BJY$1,'[15]1819 Collected Indicators'!$A$3:$CV$3,0))</f>
        <v>20.315789473684209</v>
      </c>
      <c r="BJZ19" s="87">
        <f>INDEX('[15]1819 Collected Indicators'!$A$3:$CV$36,MATCH($A19,'[15]1819 Collected Indicators'!$A$3:$A$36,0),MATCH(BJZ$1,'[15]1819 Collected Indicators'!$A$3:$CV$3,0))</f>
        <v>386</v>
      </c>
      <c r="BKA19" s="87">
        <f>INDEX('[15]1819 Collected Indicators'!$A$3:$CV$36,MATCH($A19,'[15]1819 Collected Indicators'!$A$3:$A$36,0),MATCH(BKA$1,'[15]1819 Collected Indicators'!$A$3:$CV$3,0))</f>
        <v>1900</v>
      </c>
      <c r="BKB19" s="133">
        <f>INDEX('[11]1920 Collected Indicators'!$A$3:$CV$36,MATCH($A19,'[11]1920 Collected Indicators'!$A$3:$A$36,0),MATCH(BKB$1,'[11]1920 Collected Indicators'!$A$3:$CV$3,0))</f>
        <v>25.937500000000004</v>
      </c>
      <c r="BKC19" s="266">
        <f>INDEX('[11]1920 Collected Indicators'!$A$3:$CV$36,MATCH($A19,'[11]1920 Collected Indicators'!$A$3:$A$36,0),MATCH(BKC$1,'[11]1920 Collected Indicators'!$A$3:$CV$3,0))</f>
        <v>415</v>
      </c>
      <c r="BKD19" s="87">
        <f>INDEX('[11]1920 Collected Indicators'!$A$3:$CV$36,MATCH($A19,'[11]1920 Collected Indicators'!$A$3:$A$36,0),MATCH(BKD$1,'[11]1920 Collected Indicators'!$A$3:$CV$3,0))</f>
        <v>1600</v>
      </c>
      <c r="BKE19" s="133">
        <f t="shared" si="135"/>
        <v>3281.3455657492354</v>
      </c>
      <c r="BKF19" s="131">
        <f>INDEX([41]Sheet1!$B$2:$I$34,MATCH($A19,[41]Sheet1!$A$2:$A$34,0),MATCH(BKF$1,[41]Sheet1!$B$1:$I$1,0))</f>
        <v>1073</v>
      </c>
      <c r="BKG19" s="131">
        <v>327</v>
      </c>
      <c r="BKH19" s="116">
        <f t="shared" si="136"/>
        <v>3101.5873015873017</v>
      </c>
      <c r="BKI19" s="131">
        <f>INDEX([41]Sheet1!$B$2:$I$34,MATCH($A19,[41]Sheet1!$A$2:$A$34,0),MATCH(BKI$1,[41]Sheet1!$B$1:$I$1,0))</f>
        <v>977</v>
      </c>
      <c r="BKJ19" s="87">
        <v>315</v>
      </c>
      <c r="BKK19" s="116">
        <f t="shared" si="137"/>
        <v>3264.705882352941</v>
      </c>
      <c r="BKL19" s="131">
        <f>INDEX([41]Sheet1!$B$2:$I$34,MATCH($A19,[41]Sheet1!$A$2:$A$34,0),MATCH(BKL$1,[41]Sheet1!$B$1:$I$1,0))</f>
        <v>999</v>
      </c>
      <c r="BKM19" s="87">
        <v>306</v>
      </c>
      <c r="BKN19" s="116">
        <f t="shared" si="138"/>
        <v>3056.105610561056</v>
      </c>
      <c r="BKO19" s="131">
        <f>INDEX([41]Sheet1!$B$2:$I$34,MATCH($A19,[41]Sheet1!$A$2:$A$34,0),MATCH(BKO$1,[41]Sheet1!$B$1:$I$1,0))</f>
        <v>926</v>
      </c>
      <c r="BKP19" s="87">
        <v>303</v>
      </c>
      <c r="BKQ19" s="116">
        <f t="shared" si="139"/>
        <v>8192.5925925925931</v>
      </c>
      <c r="BKR19" s="131">
        <f>INDEX([41]Sheet1!$B$2:$I$34,MATCH($A19,[41]Sheet1!$A$2:$A$34,0),MATCH(BKR$1,[41]Sheet1!$B$1:$I$1,0))</f>
        <v>2212</v>
      </c>
      <c r="BKS19" s="87">
        <v>270</v>
      </c>
      <c r="BKT19" s="116">
        <f t="shared" si="140"/>
        <v>7648.7455197132613</v>
      </c>
      <c r="BKU19" s="131">
        <f>INDEX([41]Sheet1!$B$2:$I$34,MATCH($A19,[41]Sheet1!$A$2:$A$34,0),MATCH(BKU$1,[41]Sheet1!$B$1:$I$1,0))</f>
        <v>2134</v>
      </c>
      <c r="BKV19" s="87">
        <v>279</v>
      </c>
      <c r="BKW19" s="116">
        <f t="shared" si="141"/>
        <v>2239.2026578073087</v>
      </c>
      <c r="BKX19" s="87">
        <f>INDEX([41]Sheet1!$B$2:$I$34,MATCH($A19,[41]Sheet1!$A$2:$A$34,0),MATCH(BKX$1,[41]Sheet1!$B$1:$I$1,0))</f>
        <v>674</v>
      </c>
      <c r="BKY19" s="87">
        <f>INDEX('[3]Raw data 16-17'!$B$2:$ACG$34,MATCH($A19,'[3]Raw data 16-17'!$A$2:$A$34,0),MATCH(BKY$1,'[3]Raw data 16-17'!$B$1:$MA$1,0))</f>
        <v>301</v>
      </c>
      <c r="BKZ19" s="88">
        <f t="shared" si="142"/>
        <v>7066.8693009118542</v>
      </c>
      <c r="BLA19" s="32">
        <f>INDEX([4]Sheet1!$A$1:$CJ$34, MATCH($A19, [4]Sheet1!$A$1:$A$34, 0), MATCH(BLA$1, [4]Sheet1!$A$1:$CJ$1, 0))</f>
        <v>2325</v>
      </c>
      <c r="BLB19" s="32">
        <f>INDEX('[5]Finance Indicators'!$A$2:$BO$35,MATCH($A19,'[5]Finance Indicators'!$A$2:$A$35,0),MATCH(BLB$1,'[5]Finance Indicators'!$A$2:$BO$2,0))</f>
        <v>329</v>
      </c>
      <c r="BLC19" s="88">
        <f>INDEX('[6]Finance Indicators'!$B$3:$BO$35,MATCH($A19,'[6]Finance Indicators'!$A$3:$A$35,0),MATCH(BLC$1,'[6]Finance Indicators'!$B$2:$BO$2,0))</f>
        <v>8817.8438661710024</v>
      </c>
      <c r="BLD19" s="88">
        <f>INDEX('[6]Finance Indicators'!$B$3:$BO$35,MATCH($A19,'[6]Finance Indicators'!$A$3:$A$35,0),MATCH(BLD$1,'[6]Finance Indicators'!$B$2:$BO$2,0))</f>
        <v>2372</v>
      </c>
      <c r="BLE19" s="88">
        <f>INDEX('[6]Finance Indicators'!$B$3:$BO$35,MATCH($A19,'[6]Finance Indicators'!$A$3:$A$35,0),MATCH(BLE$1,'[6]Finance Indicators'!$B$2:$BO$2,0))</f>
        <v>269</v>
      </c>
      <c r="BLF19" s="250">
        <f t="array" ref="BLF19">INDEX('[7]Finance Indicators'!$A$2:$BO$35,MATCH($A19,'[7]Finance Indicators'!$A$2:$A$35,0),MATCH(BLF$1,'[7]Finance Indicators'!$A$2:$BO$2,0))</f>
        <v>7147.8873239436616</v>
      </c>
      <c r="BLG19" s="250">
        <f t="array" ref="BLG19">INDEX('[7]Finance Indicators'!$A$2:$BO$35,MATCH($A19,'[7]Finance Indicators'!$A$2:$A$35,0),MATCH(BLG$1,'[7]Finance Indicators'!$A$2:$BO$2,0))</f>
        <v>2030</v>
      </c>
      <c r="BLH19" s="277">
        <f t="array" ref="BLH19">INDEX('[7]Finance Indicators'!$A$2:$BO$35,MATCH($A19,'[7]Finance Indicators'!$A$2:$A$35,0),MATCH(BLH$1,'[7]Finance Indicators'!$A$2:$BO$2,0))</f>
        <v>284</v>
      </c>
      <c r="BLI19" s="121">
        <f>(BKE19*100)/Deflators!$B$2</f>
        <v>3865.5021893557755</v>
      </c>
      <c r="BLJ19" s="137">
        <f>(BKH19*100)/Deflators!$B$3</f>
        <v>3599.1740079846863</v>
      </c>
      <c r="BLK19" s="137">
        <f>(BKK19*100)/Deflators!$B$4</f>
        <v>3712.5540634414278</v>
      </c>
      <c r="BLL19" s="137">
        <f>(BKN19*100)/Deflators!$B$5</f>
        <v>3413.7668130008592</v>
      </c>
      <c r="BLM19" s="137">
        <f>(BKQ19*100)/Deflators!$B$6</f>
        <v>9026.9141608205973</v>
      </c>
      <c r="BLN19" s="137">
        <f>(BKT19*100)/Deflators!$B$7</f>
        <v>8359.4720097152585</v>
      </c>
      <c r="BLO19" s="116">
        <f>(BKW19*100)/Deflators!$B$8</f>
        <v>2388.1669601112048</v>
      </c>
      <c r="BLP19" s="116">
        <f>(BKZ19*100)/Deflators!$B$9</f>
        <v>7406.5833564295281</v>
      </c>
      <c r="BLQ19" s="116">
        <f>(BLC19*100)/Deflators!$B$10</f>
        <v>9033.2762122376025</v>
      </c>
      <c r="BLR19" s="248">
        <f>(BLF19*100)/Deflators!$B$11</f>
        <v>7147.8873239436616</v>
      </c>
      <c r="BLS19" s="115">
        <v>10.285714285714286</v>
      </c>
      <c r="BLT19" s="116">
        <v>8.8095238095238084</v>
      </c>
      <c r="BLU19" s="116" t="s">
        <v>1853</v>
      </c>
      <c r="BLV19" s="116" t="s">
        <v>1853</v>
      </c>
      <c r="BLW19" s="116">
        <f>INDEX('[3]Raw data 16-17'!$B$2:$ACG$34,MATCH($A19,'[3]Raw data 16-17'!$A$2:$A$34,0),MATCH(BLW$1,'[3]Raw data 16-17'!$B$1:$MA$1,0))</f>
        <v>6.4821428571428568</v>
      </c>
      <c r="BLX19" s="116">
        <f>INDEX('[14]1718 Collected Indicators'!$A$3:$CH$36,MATCH($A19,'[14]1718 Collected Indicators'!$A$3:$A$36,0),MATCH(BLX$1,'[14]1718 Collected Indicators'!$A$3:$CH$3,0))</f>
        <v>8.4155844155844157</v>
      </c>
      <c r="BLY19" s="116">
        <f>INDEX('[15]1819 Collected Indicators'!$A$3:$CV$36,MATCH($A19,'[15]1819 Collected Indicators'!$A$3:$A$36,0),MATCH(BLY$1,'[15]1819 Collected Indicators'!$A$3:$CV$3,0))</f>
        <v>7.7857142857142856</v>
      </c>
      <c r="BLZ19" s="248" t="str">
        <f>INDEX('[11]1920 Collected Indicators'!$A$3:$CV$36,MATCH($A19,'[11]1920 Collected Indicators'!$A$3:$A$36,0),MATCH(BLZ$1,'[11]1920 Collected Indicators'!$A$3:$CV$3,0))</f>
        <v>NA</v>
      </c>
      <c r="BMA19" s="115">
        <f>INDEX([42]Sheet2!$A$1:$H$34,MATCH($A19,[42]Sheet2!$A$1:$A$34,0),MATCH(BMA$1,[42]Sheet2!$A$1:$H$1,0))</f>
        <v>31.139108666381972</v>
      </c>
      <c r="BMB19" s="116">
        <f>INDEX([42]Sheet2!$A$1:$H$34,MATCH($A19,[42]Sheet2!$A$1:$A$34,0),MATCH(BMB$1,[42]Sheet2!$A$1:$H$1,0))</f>
        <v>26.521207848478756</v>
      </c>
      <c r="BMC19" s="116">
        <f>INDEX([42]Sheet2!$A$1:$H$34,MATCH($A19,[42]Sheet2!$A$1:$A$34,0),MATCH(BMC$1,[42]Sheet2!$A$1:$H$1,0))</f>
        <v>27.087095028532516</v>
      </c>
      <c r="BMD19" s="116">
        <f>INDEX([42]Sheet2!$A$1:$H$34,MATCH($A19,[42]Sheet2!$A$1:$A$34,0),MATCH(BMD$1,[42]Sheet2!$A$1:$H$1,0))</f>
        <v>20.53253297676757</v>
      </c>
      <c r="BME19" s="116">
        <f>INDEX([42]Sheet2!$A$1:$H$34,MATCH($A19,[42]Sheet2!$A$1:$A$34,0),MATCH(BME$1,[42]Sheet2!$A$1:$H$1,0))</f>
        <v>33.958439204675614</v>
      </c>
      <c r="BMF19" s="116">
        <f>INDEX([42]Sheet2!$A$1:$H$34,MATCH($A19,[42]Sheet2!$A$1:$A$34,0),MATCH(BMF$1,[42]Sheet2!$A$1:$H$1,0))</f>
        <v>37.327895456506575</v>
      </c>
      <c r="BMG19" s="116">
        <f>INDEX([42]Sheet2!$A$1:$H$34,MATCH($A19,[42]Sheet2!$A$1:$A$34,0),MATCH(BMG$1,[42]Sheet2!$A$1:$H$1,0))</f>
        <v>30.582920776150686</v>
      </c>
      <c r="BMH19" s="116">
        <f>INDEX('[14]1718 Collected Indicators'!$A$3:$CH$36,MATCH($A19,'[14]1718 Collected Indicators'!$A$3:$A$36,0),MATCH(BMH$1,'[14]1718 Collected Indicators'!$A$3:$CH$3,0))</f>
        <v>28.540927328869131</v>
      </c>
      <c r="BMI19" s="116">
        <f>INDEX('[15]1819 Collected Indicators'!$A$3:$CV$36,MATCH($A19,'[15]1819 Collected Indicators'!$A$3:$A$36,0),MATCH(BMI$1,'[15]1819 Collected Indicators'!$A$3:$CV$3,0))</f>
        <v>31.361774994976244</v>
      </c>
      <c r="BMJ19" s="248">
        <f>INDEX('[11]1920 Collected Indicators'!$A$3:$CV$36,MATCH($A19,'[11]1920 Collected Indicators'!$A$3:$A$36,0),MATCH(BMJ$1,'[11]1920 Collected Indicators'!$A$3:$CV$3,0))</f>
        <v>27.491274199999999</v>
      </c>
      <c r="BMK19" s="115">
        <v>20.786656708986804</v>
      </c>
      <c r="BML19" s="87">
        <v>167</v>
      </c>
      <c r="BMM19" s="87">
        <v>80340</v>
      </c>
      <c r="BMN19" s="116">
        <v>18.900988859682062</v>
      </c>
      <c r="BMO19" s="87">
        <v>151</v>
      </c>
      <c r="BMP19" s="87">
        <v>79890</v>
      </c>
      <c r="BMQ19" s="116">
        <v>19.245283018867923</v>
      </c>
      <c r="BMR19" s="87">
        <v>153</v>
      </c>
      <c r="BMS19" s="87">
        <v>79500</v>
      </c>
      <c r="BMT19" s="116">
        <f t="shared" si="143"/>
        <v>12.758969176351693</v>
      </c>
      <c r="BMU19" s="87">
        <f>INDEX('[3]Raw data 16-17'!$B$2:$ACG$34,MATCH($A19,'[3]Raw data 16-17'!$A$2:$A$34,0),MATCH(BMU$1,'[3]Raw data 16-17'!$B$1:$MA$1,0))</f>
        <v>101</v>
      </c>
      <c r="BMV19" s="87">
        <f t="shared" si="10"/>
        <v>79160</v>
      </c>
      <c r="BMW19" s="116">
        <f>INDEX('[14]1718 Collected Indicators'!$A$3:$CH$36,MATCH($A19,'[14]1718 Collected Indicators'!$A$3:$A$36,0),MATCH(BMW$1,'[14]1718 Collected Indicators'!$A$3:$CH$3,0))</f>
        <v>11.173184357541899</v>
      </c>
      <c r="BMX19" s="131">
        <f>INDEX('[14]1718 Collected Indicators'!$A$3:$CH$36,MATCH($A19,'[14]1718 Collected Indicators'!$A$3:$A$36,0),MATCH(BMX$1,'[14]1718 Collected Indicators'!$A$3:$CH$3,0))</f>
        <v>88</v>
      </c>
      <c r="BMY19" s="131">
        <f>INDEX('[14]1718 Collected Indicators'!$A$3:$CH$36,MATCH($A19,'[14]1718 Collected Indicators'!$A$3:$A$36,0),MATCH(BMY$1,'[14]1718 Collected Indicators'!$A$3:$CH$3,0))</f>
        <v>78760</v>
      </c>
      <c r="BMZ19" s="116">
        <f>INDEX('[15]1819 Collected Indicators'!$A$3:$CV$36,MATCH($A19,'[15]1819 Collected Indicators'!$A$3:$A$36,0),MATCH(BMZ$1,'[15]1819 Collected Indicators'!$A$3:$CV$3,0))</f>
        <v>18.298144593730008</v>
      </c>
      <c r="BNA19" s="131">
        <f>INDEX('[15]1819 Collected Indicators'!$A$3:$CV$36,MATCH($A19,'[15]1819 Collected Indicators'!$A$3:$A$36,0),MATCH(BNA$1,'[15]1819 Collected Indicators'!$A$3:$CV$3,0))</f>
        <v>143</v>
      </c>
      <c r="BNB19" s="131">
        <f>INDEX('[15]1819 Collected Indicators'!$A$3:$CV$36,MATCH($A19,'[15]1819 Collected Indicators'!$A$3:$A$36,0),MATCH(BNB$1,'[15]1819 Collected Indicators'!$A$3:$CV$3,0))</f>
        <v>78150</v>
      </c>
      <c r="BNC19" s="131">
        <f>INDEX('[11]1920 Collected Indicators'!$A$3:$CV$36,MATCH($A19,'[11]1920 Collected Indicators'!$A$3:$A$36,0),MATCH(BNC$1,'[11]1920 Collected Indicators'!$A$3:$CV$3,0))</f>
        <v>18.637532133676093</v>
      </c>
      <c r="BND19" s="131">
        <f>INDEX('[11]1920 Collected Indicators'!$A$3:$CV$36,MATCH($A19,'[11]1920 Collected Indicators'!$A$3:$A$36,0),MATCH(BND$1,'[11]1920 Collected Indicators'!$A$3:$CV$3,0))</f>
        <v>145</v>
      </c>
      <c r="BNE19" s="268">
        <f>INDEX('[11]1920 Collected Indicators'!$A$3:$CV$36,MATCH($A19,'[11]1920 Collected Indicators'!$A$3:$A$36,0),MATCH(BNE$1,'[11]1920 Collected Indicators'!$A$3:$CV$3,0))</f>
        <v>77800</v>
      </c>
      <c r="BNF19" s="119">
        <f t="shared" si="144"/>
        <v>139889.6828381597</v>
      </c>
      <c r="BNG19" s="87">
        <f>INDEX('[43]All Years'!$A$1:$I$34,MATCH($A19,'[43]All Years'!$A$1:$A$34,0),MATCH(BNG$1,'[43]All Years'!$A$1:$I$1,0))</f>
        <v>11159</v>
      </c>
      <c r="BNH19" s="87">
        <v>79770</v>
      </c>
      <c r="BNI19" s="88">
        <f t="shared" si="145"/>
        <v>130194.39535470842</v>
      </c>
      <c r="BNJ19" s="87">
        <f>INDEX('[43]All Years'!$A$1:$I$34,MATCH($A19,'[43]All Years'!$A$1:$A$34,0),MATCH(BNJ$1,'[43]All Years'!$A$1:$I$1,0))</f>
        <v>10314</v>
      </c>
      <c r="BNK19" s="87">
        <v>79220</v>
      </c>
      <c r="BNL19" s="88">
        <f t="shared" si="146"/>
        <v>114762.02280614775</v>
      </c>
      <c r="BNM19" s="87">
        <f>INDEX('[43]All Years'!$A$1:$I$34,MATCH($A19,'[43]All Years'!$A$1:$A$34,0),MATCH(BNM$1,'[43]All Years'!$A$1:$I$1,0))</f>
        <v>9259</v>
      </c>
      <c r="BNN19" s="87">
        <v>80680</v>
      </c>
      <c r="BNO19" s="88">
        <f t="shared" si="147"/>
        <v>109027.51836633046</v>
      </c>
      <c r="BNP19" s="87">
        <f>INDEX('[43]All Years'!$A$1:$I$34,MATCH($A19,'[43]All Years'!$A$1:$A$34,0),MATCH(BNP$1,'[43]All Years'!$A$1:$I$1,0))</f>
        <v>8756</v>
      </c>
      <c r="BNQ19" s="87">
        <v>80310</v>
      </c>
      <c r="BNR19" s="88">
        <f t="shared" si="148"/>
        <v>123415.97796143251</v>
      </c>
      <c r="BNS19" s="131">
        <f>INDEX('[43]All Years'!$A$1:$I$34,MATCH($A19,'[43]All Years'!$A$1:$A$34,0),MATCH(BNS$1,'[43]All Years'!$A$1:$I$1,0))</f>
        <v>9856</v>
      </c>
      <c r="BNT19" s="87">
        <v>79860</v>
      </c>
      <c r="BNU19" s="88">
        <f t="shared" si="149"/>
        <v>145371.06918238994</v>
      </c>
      <c r="BNV19" s="87">
        <f>INDEX('[43]All Years'!$A$1:$I$34,MATCH($A19,'[43]All Years'!$A$1:$A$34,0),MATCH(BNV$1,'[43]All Years'!$A$1:$I$1,0))</f>
        <v>11557</v>
      </c>
      <c r="BNW19" s="131">
        <v>79500</v>
      </c>
      <c r="BNX19" s="88">
        <f t="shared" si="150"/>
        <v>99103.082364830712</v>
      </c>
      <c r="BNY19" s="87">
        <f>INDEX('[43]All Years'!$A$1:$I$34,MATCH($A19,'[43]All Years'!$A$1:$A$34,0),MATCH(BNY$1,'[43]All Years'!$A$1:$I$1,0))</f>
        <v>7845</v>
      </c>
      <c r="BNZ19" s="32">
        <v>79160</v>
      </c>
      <c r="BOA19" s="88">
        <f t="shared" si="151"/>
        <v>89360.081259522602</v>
      </c>
      <c r="BOB19" s="32">
        <f>INDEX([4]Sheet1!$A$1:$CJ$34, MATCH($A19, [4]Sheet1!$A$1:$A$34, 0), MATCH(BOB$1, [4]Sheet1!$A$1:$CJ$1, 0))</f>
        <v>7038</v>
      </c>
      <c r="BOC19" s="32">
        <f>INDEX('[5]Finance Indicators'!$A$2:$BO$35,MATCH($A19,'[5]Finance Indicators'!$A$2:$A$35,0),MATCH(BOC$1,'[5]Finance Indicators'!$A$2:$BO$2,0))</f>
        <v>78760</v>
      </c>
      <c r="BOD19" s="88">
        <f>INDEX('[6]Finance Indicators'!$B$3:$BO$35,MATCH($A19,'[6]Finance Indicators'!$A$3:$A$35,0),MATCH(BOD$1,'[6]Finance Indicators'!$B$2:$BO$2,0))</f>
        <v>111055.66218809981</v>
      </c>
      <c r="BOE19" s="88">
        <f>INDEX('[6]Finance Indicators'!$B$3:$BO$35,MATCH($A19,'[6]Finance Indicators'!$A$3:$A$35,0),MATCH(BOE$1,'[6]Finance Indicators'!$B$2:$BO$2,0))</f>
        <v>8679</v>
      </c>
      <c r="BOF19" s="88">
        <f>INDEX('[6]Finance Indicators'!$B$3:$BO$35,MATCH($A19,'[6]Finance Indicators'!$A$3:$A$35,0),MATCH(BOF$1,'[6]Finance Indicators'!$B$2:$BO$2,0))</f>
        <v>78150</v>
      </c>
      <c r="BOG19" s="250">
        <f t="array" ref="BOG19">INDEX('[7]Finance Indicators'!$A$2:$BO$35,MATCH($A19,'[7]Finance Indicators'!$A$2:$A$35,0),MATCH(BOG$1,'[7]Finance Indicators'!$A$2:$BO$2,0))</f>
        <v>125038.56041131106</v>
      </c>
      <c r="BOH19" s="250">
        <f t="array" ref="BOH19">INDEX('[7]Finance Indicators'!$A$2:$BO$35,MATCH($A19,'[7]Finance Indicators'!$A$2:$A$35,0),MATCH(BOH$1,'[7]Finance Indicators'!$A$2:$BO$2,0))</f>
        <v>9728</v>
      </c>
      <c r="BOI19" s="250">
        <f t="array" ref="BOI19">INDEX('[7]Finance Indicators'!$A$2:$BO$35,MATCH($A19,'[7]Finance Indicators'!$A$2:$A$35,0),MATCH(BOI$1,'[7]Finance Indicators'!$A$2:$BO$2,0))</f>
        <v>77800</v>
      </c>
      <c r="BOJ19" s="115">
        <f>(BNF19*100)/Deflators!$B$2</f>
        <v>164793.33384556905</v>
      </c>
      <c r="BOK19" s="116">
        <f>(BNI19*100)/Deflators!$B$3</f>
        <v>151081.44255882688</v>
      </c>
      <c r="BOL19" s="116">
        <f>(BNL19*100)/Deflators!$B$4</f>
        <v>130504.93044434718</v>
      </c>
      <c r="BOM19" s="116">
        <f>(BNO19*100)/Deflators!$B$5</f>
        <v>121787.19302651691</v>
      </c>
      <c r="BON19" s="116">
        <f>(BNR19*100)/Deflators!$B$6</f>
        <v>135984.47946000271</v>
      </c>
      <c r="BOO19" s="116">
        <f>(BNU19*100)/Deflators!$B$7</f>
        <v>158879.04503039681</v>
      </c>
      <c r="BOP19" s="116">
        <f>(BNX19*100)/Deflators!$B$8</f>
        <v>105695.97446826307</v>
      </c>
      <c r="BOQ19" s="116">
        <f>(BOA19*100)/Deflators!$B$9</f>
        <v>93655.742366788923</v>
      </c>
      <c r="BOR19" s="116">
        <f>(BOD19*100)/Deflators!$B$10</f>
        <v>113768.90844333786</v>
      </c>
      <c r="BOS19" s="248">
        <f>(BOG19*100)/Deflators!$B$11</f>
        <v>125038.56041131105</v>
      </c>
      <c r="BOT19" s="115">
        <f>INDEX([44]IG1!$AL$4:$AX$40,MATCH($A19,[44]IG1!$AL$4:$AL$40,0),MATCH(BOT$1,[44]IG1!$AL$40:$AX$40,0))</f>
        <v>23.7</v>
      </c>
      <c r="BOU19" s="116">
        <f>INDEX([44]IG1!$AL$4:$AX$40,MATCH($A19,[44]IG1!$AL$4:$AL$40,0),MATCH(BOU$1,[44]IG1!$AL$40:$AX$40,0))</f>
        <v>23.3</v>
      </c>
      <c r="BOV19" s="116">
        <f>INDEX([44]IG1!$AL$4:$AX$40,MATCH($A19,[44]IG1!$AL$4:$AL$40,0),MATCH(BOV$1,[44]IG1!$AL$40:$AX$40,0))</f>
        <v>21.7</v>
      </c>
      <c r="BOW19" s="116">
        <f>INDEX([44]IG1!$AL$4:$AX$40,MATCH($A19,[44]IG1!$AL$4:$AL$40,0),MATCH(BOW$1,[44]IG1!$AL$40:$AX$40,0))</f>
        <v>24.099999999999998</v>
      </c>
      <c r="BOX19" s="116">
        <f>INDEX([44]IG1!$AL$4:$AX$40,MATCH($A19,[44]IG1!$AL$4:$AL$40,0),MATCH(BOX$1,[44]IG1!$AL$40:$AX$40,0))</f>
        <v>22.400000000000002</v>
      </c>
      <c r="BOY19" s="116">
        <f>INDEX('[14]1718 Collected Indicators'!$A$3:$CH$36,MATCH($A19,'[14]1718 Collected Indicators'!$A$3:$A$36,0),MATCH(BOY$1,'[14]1718 Collected Indicators'!$A$3:$CH$3,0))</f>
        <v>23.799999999999997</v>
      </c>
      <c r="BOZ19" s="116">
        <f>INDEX('[15]1819 Collected Indicators'!$A$3:$CV$36,MATCH($A19,'[15]1819 Collected Indicators'!$A$3:$A$36,0),MATCH(BOZ$1,'[15]1819 Collected Indicators'!$A$3:$CV$3,0))</f>
        <v>26</v>
      </c>
      <c r="BPA19" s="248">
        <f>INDEX('[11]1920 Collected Indicators'!$A$3:$CV$36,MATCH($A19,'[11]1920 Collected Indicators'!$A$3:$A$36,0),MATCH(BPA$1,'[11]1920 Collected Indicators'!$A$3:$CV$3,0))</f>
        <v>30.9</v>
      </c>
      <c r="BPB19" s="115">
        <f>INDEX([45]ALL!$A$2:$F$37,MATCH($A19,[45]ALL!$A$2:$A$37,0),MATCH(BPB$1,[45]ALL!$A$37:$F$37,0))</f>
        <v>75</v>
      </c>
      <c r="BPC19" s="116">
        <f>INDEX([45]ALL!$A$2:$F$37,MATCH($A19,[45]ALL!$A$2:$A$37,0),MATCH(BPC$1,[45]ALL!$A$37:$F$37,0))</f>
        <v>79</v>
      </c>
      <c r="BPD19" s="116">
        <f>INDEX([45]ALL!$A$2:$F$37,MATCH($A19,[45]ALL!$A$2:$A$37,0),MATCH(BPD$1,[45]ALL!$A$37:$F$37,0))</f>
        <v>87</v>
      </c>
      <c r="BPE19" s="116">
        <f>INDEX([45]ALL!$A$2:$F$37,MATCH($A19,[45]ALL!$A$2:$A$37,0),MATCH(BPE$1,[45]ALL!$A$37:$F$37,0))</f>
        <v>94</v>
      </c>
      <c r="BPF19" s="116">
        <f>INDEX('[14]1718 Collected Indicators'!$A$3:$CH$36,MATCH($A19,'[14]1718 Collected Indicators'!$A$3:$A$36,0),MATCH(BPF$1,'[14]1718 Collected Indicators'!$A$3:$CH$3,0))</f>
        <v>95.47</v>
      </c>
      <c r="BPG19" s="116">
        <f>INDEX('[15]1819 Collected Indicators'!$A$3:$CV$36,MATCH($A19,'[15]1819 Collected Indicators'!$A$3:$A$36,0),MATCH(BPG$1,'[15]1819 Collected Indicators'!$A$3:$CV$3,0))</f>
        <v>97.1</v>
      </c>
      <c r="BPH19" s="117">
        <f>INDEX('[11]1920 Collected Indicators'!$A$3:$CV$36,MATCH($A19,'[11]1920 Collected Indicators'!$A$3:$A$36,0),MATCH(BPH$1,'[11]1920 Collected Indicators'!$A$3:$CV$3,0))</f>
        <v>97.5</v>
      </c>
      <c r="BPI19" s="133">
        <f>INDEX('[46]2014-15'!$A$3:$G$37,MATCH($A19,'[46]2014-15'!$A$3:$A$37,0),MATCH(BPI$1,'[46]2014-15'!$A$37:$G$37,0))</f>
        <v>23.616236162361623</v>
      </c>
      <c r="BPJ19" s="116">
        <f>INDEX('[46]2015-16'!$A$3:$G$37,MATCH($A19,'[46]2015-16'!$A$3:$A$37,0),MATCH(BPJ$1,'[46]2015-16'!$A$37:$G$37,0))</f>
        <v>12.609238451935081</v>
      </c>
      <c r="BPK19" s="116">
        <f>INDEX('[46]2016-17'!$A$3:$G$37,MATCH($A19,'[46]2016-17'!$A$3:$A$37,0),MATCH(BPK$1,'[46]2016-17'!$A$37:$G$37,0))</f>
        <v>20.78125</v>
      </c>
      <c r="BPL19" s="116">
        <f>INDEX('[14]1718 Collected Indicators'!$A$3:$CH$36,MATCH($A19,'[14]1718 Collected Indicators'!$A$3:$A$36,0),MATCH(BPL$1,'[14]1718 Collected Indicators'!$A$3:$CH$3,0))</f>
        <v>20.78125</v>
      </c>
      <c r="BPM19" s="116">
        <f>INDEX('[15]1819 Collected Indicators'!$A$3:$CV$36,MATCH($A19,'[15]1819 Collected Indicators'!$A$3:$A$36,0),MATCH(BPM$1,'[15]1819 Collected Indicators'!$A$3:$CV$3,0))</f>
        <v>17.724867724867725</v>
      </c>
      <c r="BPN19" s="248">
        <f>INDEX('[11]1920 Collected Indicators'!$A$3:$CV$36,MATCH($A19,'[11]1920 Collected Indicators'!$A$3:$A$36,0),MATCH(BPN$1,'[11]1920 Collected Indicators'!$A$3:$CV$3,0))</f>
        <v>20.75</v>
      </c>
      <c r="BPO19" s="115">
        <f>INDEX('[46]2014-15'!$A$3:$G$37,MATCH($A19,'[46]2014-15'!$A$3:$A$37,0),MATCH(BPO$1,'[46]2014-15'!$A$37:$G$37,0))</f>
        <v>60.716180371352777</v>
      </c>
      <c r="BPP19" s="116">
        <f>INDEX('[46]2015-16'!$A$3:$G$37,MATCH($A19,'[46]2015-16'!$A$3:$A$37,0),MATCH(BPP$1,'[46]2015-16'!$A$37:$G$37,0))</f>
        <v>60.611702127659569</v>
      </c>
      <c r="BPQ19" s="116">
        <f>INDEX('[46]2016-17'!$A$3:$G$37,MATCH($A19,'[46]2016-17'!$A$3:$A$37,0),MATCH(BPQ$1,'[46]2016-17'!$A$37:$G$37,0))</f>
        <v>85</v>
      </c>
      <c r="BPR19" s="116">
        <f>INDEX('[14]1718 Collected Indicators'!$A$3:$CH$36,MATCH($A19,'[14]1718 Collected Indicators'!$A$3:$A$36,0),MATCH(BPR$1,'[14]1718 Collected Indicators'!$A$3:$CH$3,0))</f>
        <v>85</v>
      </c>
      <c r="BPS19" s="116">
        <f>INDEX('[15]1819 Collected Indicators'!$A$3:$CV$36,MATCH($A19,'[15]1819 Collected Indicators'!$A$3:$A$36,0),MATCH(BPS$1,'[15]1819 Collected Indicators'!$A$3:$CV$3,0))</f>
        <v>77.272727272727266</v>
      </c>
      <c r="BPT19" s="117">
        <f>INDEX('[11]1920 Collected Indicators'!$A$3:$CV$36,MATCH($A19,'[11]1920 Collected Indicators'!$A$3:$A$36,0),MATCH(BPT$1,'[11]1920 Collected Indicators'!$A$3:$CV$3,0))</f>
        <v>74.55881172281461</v>
      </c>
      <c r="BPU19" s="115">
        <f t="array" ref="BPU19">INDEX('[47]FINSUS Raw Data'!$A$2:$BH$35,MATCH($A19,'[47]FINSUS Raw Data'!$A$2:$A$35,0),MATCH(BPU$1,'[47]FINSUS Raw Data'!$A$2:$BH$2,0))</f>
        <v>25.707234679531922</v>
      </c>
      <c r="BPV19" s="116">
        <f t="array" ref="BPV19">INDEX('[47]FINSUS Raw Data'!$A$2:$BH$35,MATCH($A19,'[47]FINSUS Raw Data'!$A$2:$A$35,0),MATCH(BPV$1,'[47]FINSUS Raw Data'!$A$2:$BH$2,0))</f>
        <v>28.198801550934082</v>
      </c>
      <c r="BPW19" s="116">
        <f t="array" ref="BPW19">INDEX('[47]FINSUS Raw Data'!$A$2:$BH$35,MATCH($A19,'[47]FINSUS Raw Data'!$A$2:$A$35,0),MATCH(BPW$1,'[47]FINSUS Raw Data'!$A$2:$BH$2,0))</f>
        <v>30.00638227259963</v>
      </c>
      <c r="BPX19" s="116">
        <f t="array" ref="BPX19">INDEX('[47]FINSUS Raw Data'!$A$2:$BH$35,MATCH($A19,'[47]FINSUS Raw Data'!$A$2:$A$35,0),MATCH(BPX$1,'[47]FINSUS Raw Data'!$A$2:$BH$2,0))</f>
        <v>31.919117647058826</v>
      </c>
      <c r="BPY19" s="116">
        <f t="array" ref="BPY19">INDEX('[47]FINSUS Raw Data'!$A$2:$BH$35,MATCH($A19,'[47]FINSUS Raw Data'!$A$2:$A$35,0),MATCH(BPY$1,'[47]FINSUS Raw Data'!$A$2:$BH$2,0))</f>
        <v>28.766648907831648</v>
      </c>
      <c r="BPZ19" s="116">
        <f t="array" ref="BPZ19">INDEX('[47]FINSUS Raw Data'!$A$2:$BH$35,MATCH($A19,'[47]FINSUS Raw Data'!$A$2:$A$35,0),MATCH(BPZ$1,'[47]FINSUS Raw Data'!$A$2:$BH$2,0))</f>
        <v>23.546743697478988</v>
      </c>
      <c r="BQA19" s="117">
        <f t="array" ref="BQA19">INDEX('[47]FINSUS Raw Data'!$A$2:$BH$35,MATCH($A19,'[47]FINSUS Raw Data'!$A$2:$A$35,0),MATCH(BQA$1,'[47]FINSUS Raw Data'!$A$2:$BH$2,0))</f>
        <v>24.211471021559998</v>
      </c>
      <c r="BQB19" s="115">
        <f t="array" ref="BQB19">INDEX('[47]FINSUS Raw Data'!$A$2:$BH$35,MATCH($A19,'[47]FINSUS Raw Data'!$A$2:$A$35,0),MATCH(BQB$1,'[47]FINSUS Raw Data'!$A$2:$BH$2,0))</f>
        <v>2.4238654408269364</v>
      </c>
      <c r="BQC19" s="116">
        <f t="array" ref="BQC19">INDEX('[47]FINSUS Raw Data'!$A$2:$BH$35,MATCH($A19,'[47]FINSUS Raw Data'!$A$2:$A$35,0),MATCH(BQC$1,'[47]FINSUS Raw Data'!$A$2:$BH$2,0))</f>
        <v>2.5855812892657948</v>
      </c>
      <c r="BQD19" s="116">
        <f t="array" ref="BQD19">INDEX('[47]FINSUS Raw Data'!$A$2:$BH$35,MATCH($A19,'[47]FINSUS Raw Data'!$A$2:$A$35,0),MATCH(BQD$1,'[47]FINSUS Raw Data'!$A$2:$BH$2,0))</f>
        <v>4.4793342013224065</v>
      </c>
      <c r="BQE19" s="116">
        <f t="array" ref="BQE19">INDEX('[47]FINSUS Raw Data'!$A$2:$BH$35,MATCH($A19,'[47]FINSUS Raw Data'!$A$2:$A$35,0),MATCH(BQE$1,'[47]FINSUS Raw Data'!$A$2:$BH$2,0))</f>
        <v>3.4038865546218489</v>
      </c>
      <c r="BQF19" s="116">
        <f t="array" ref="BQF19">INDEX('[47]FINSUS Raw Data'!$A$2:$BH$35,MATCH($A19,'[47]FINSUS Raw Data'!$A$2:$A$35,0),MATCH(BQF$1,'[47]FINSUS Raw Data'!$A$2:$BH$2,0))</f>
        <v>3.5508790623335109</v>
      </c>
      <c r="BQG19" s="116">
        <f t="array" ref="BQG19">INDEX('[47]FINSUS Raw Data'!$A$2:$BH$35,MATCH($A19,'[47]FINSUS Raw Data'!$A$2:$A$35,0),MATCH(BQG$1,'[47]FINSUS Raw Data'!$A$2:$BH$2,0))</f>
        <v>2.6717436974789912</v>
      </c>
      <c r="BQH19" s="117">
        <f t="array" ref="BQH19">INDEX('[47]FINSUS Raw Data'!$A$2:$BH$35,MATCH($A19,'[47]FINSUS Raw Data'!$A$2:$A$35,0),MATCH(BQH$1,'[47]FINSUS Raw Data'!$A$2:$BH$2,0))</f>
        <v>2.7520698885684047</v>
      </c>
      <c r="BQI19" s="115">
        <f t="array" ref="BQI19">INDEX('[47]FINSUS Raw Data'!$A$2:$BH$35,MATCH($A19,'[47]FINSUS Raw Data'!$A$2:$A$35,0),MATCH(BQI$1,'[47]FINSUS Raw Data'!$A$2:$BH$2,0))</f>
        <v>12.5</v>
      </c>
      <c r="BQJ19" s="116">
        <f t="array" ref="BQJ19">INDEX('[47]FINSUS Raw Data'!$A$2:$BH$35,MATCH($A19,'[47]FINSUS Raw Data'!$A$2:$A$35,0),MATCH(BQJ$1,'[47]FINSUS Raw Data'!$A$2:$BH$2,0))</f>
        <v>12.5</v>
      </c>
      <c r="BQK19" s="116">
        <f t="array" ref="BQK19">INDEX('[47]FINSUS Raw Data'!$A$2:$BH$35,MATCH($A19,'[47]FINSUS Raw Data'!$A$2:$A$35,0),MATCH(BQK$1,'[47]FINSUS Raw Data'!$A$2:$BH$2,0))</f>
        <v>12.21</v>
      </c>
      <c r="BQL19" s="116">
        <f t="array" ref="BQL19">INDEX('[47]FINSUS Raw Data'!$A$2:$BH$35,MATCH($A19,'[47]FINSUS Raw Data'!$A$2:$A$35,0),MATCH(BQL$1,'[47]FINSUS Raw Data'!$A$2:$BH$2,0))</f>
        <v>13.54</v>
      </c>
      <c r="BQM19" s="116">
        <f t="array" ref="BQM19">INDEX('[47]FINSUS Raw Data'!$A$2:$BH$35,MATCH($A19,'[47]FINSUS Raw Data'!$A$2:$A$35,0),MATCH(BQM$1,'[47]FINSUS Raw Data'!$A$2:$BH$2,0))</f>
        <v>14.04</v>
      </c>
      <c r="BQN19" s="116">
        <f t="array" ref="BQN19">INDEX('[47]FINSUS Raw Data'!$A$2:$BH$35,MATCH($A19,'[47]FINSUS Raw Data'!$A$2:$A$35,0),MATCH(BQN$1,'[47]FINSUS Raw Data'!$A$2:$BH$2,0))</f>
        <v>14.87</v>
      </c>
      <c r="BQO19" s="117">
        <f t="array" ref="BQO19">INDEX('[47]FINSUS Raw Data'!$A$2:$BH$35,MATCH($A19,'[47]FINSUS Raw Data'!$A$2:$A$35,0),MATCH(BQO$1,'[47]FINSUS Raw Data'!$A$2:$BH$2,0))</f>
        <v>12.629999999999999</v>
      </c>
      <c r="BQP19" s="115" t="str">
        <f t="array" ref="BQP19">INDEX('[47]FINSUS Raw Data'!$A$2:$BH$35,MATCH($A19,'[47]FINSUS Raw Data'!$A$2:$A$35,0),MATCH(BQP$1,'[47]FINSUS Raw Data'!$A$2:$BH$2,0))</f>
        <v>NA</v>
      </c>
      <c r="BQQ19" s="116" t="str">
        <f t="array" ref="BQQ19">INDEX('[47]FINSUS Raw Data'!$A$2:$BH$35,MATCH($A19,'[47]FINSUS Raw Data'!$A$2:$A$35,0),MATCH(BQQ$1,'[47]FINSUS Raw Data'!$A$2:$BH$2,0))</f>
        <v>NA</v>
      </c>
      <c r="BQR19" s="116" t="str">
        <f t="array" ref="BQR19">INDEX('[47]FINSUS Raw Data'!$A$2:$BH$35,MATCH($A19,'[47]FINSUS Raw Data'!$A$2:$A$35,0),MATCH(BQR$1,'[47]FINSUS Raw Data'!$A$2:$BH$2,0))</f>
        <v>NA</v>
      </c>
      <c r="BQS19" s="116" t="str">
        <f t="array" ref="BQS19">INDEX('[47]FINSUS Raw Data'!$A$2:$BH$35,MATCH($A19,'[47]FINSUS Raw Data'!$A$2:$A$35,0),MATCH(BQS$1,'[47]FINSUS Raw Data'!$A$2:$BH$2,0))</f>
        <v>NA</v>
      </c>
      <c r="BQT19" s="116" t="str">
        <f t="array" ref="BQT19">INDEX('[47]FINSUS Raw Data'!$A$2:$BH$35,MATCH($A19,'[47]FINSUS Raw Data'!$A$2:$A$35,0),MATCH(BQT$1,'[47]FINSUS Raw Data'!$A$2:$BH$2,0))</f>
        <v>NA</v>
      </c>
      <c r="BQU19" s="116" t="str">
        <f t="array" ref="BQU19">INDEX('[47]FINSUS Raw Data'!$A$2:$BH$35,MATCH($A19,'[47]FINSUS Raw Data'!$A$2:$A$35,0),MATCH(BQU$1,'[47]FINSUS Raw Data'!$A$2:$BH$2,0))</f>
        <v>NA</v>
      </c>
      <c r="BQV19" s="117" t="str">
        <f t="array" ref="BQV19">INDEX('[47]FINSUS Raw Data'!$A$2:$BH$35,MATCH($A19,'[47]FINSUS Raw Data'!$A$2:$A$35,0),MATCH(BQV$1,'[47]FINSUS Raw Data'!$A$2:$BH$2,0))</f>
        <v>NA</v>
      </c>
      <c r="BQW19" s="115">
        <f t="array" ref="BQW19">INDEX('[47]FINSUS Raw Data'!$A$2:$BH$35,MATCH($A19,'[47]FINSUS Raw Data'!$A$2:$A$35,0),MATCH(BQW$1,'[47]FINSUS Raw Data'!$A$2:$BH$2,0))</f>
        <v>99.19444781185598</v>
      </c>
      <c r="BQX19" s="213">
        <f t="array" ref="BQX19">INDEX('[47]FINSUS Raw Data'!$A$2:$BH$35,MATCH($A19,'[47]FINSUS Raw Data'!$A$2:$A$35,0),MATCH(BQX$1,'[47]FINSUS Raw Data'!$A$2:$BH$2,0))</f>
        <v>163651</v>
      </c>
      <c r="BQY19" s="213">
        <f t="array" ref="BQY19">INDEX('[47]FINSUS Raw Data'!$A$2:$BH$35,MATCH($A19,'[47]FINSUS Raw Data'!$A$2:$A$35,0),MATCH(BQY$1,'[47]FINSUS Raw Data'!$A$2:$BH$2,0))</f>
        <v>164980</v>
      </c>
      <c r="BQZ19" s="116">
        <f t="array" ref="BQZ19">INDEX('[47]FINSUS Raw Data'!$A$2:$BH$35,MATCH($A19,'[47]FINSUS Raw Data'!$A$2:$A$35,0),MATCH(BQZ$1,'[47]FINSUS Raw Data'!$A$2:$BH$2,0))</f>
        <v>97.394613756676478</v>
      </c>
      <c r="BRA19" s="213">
        <f t="array" ref="BRA19">INDEX('[47]FINSUS Raw Data'!$A$2:$BH$35,MATCH($A19,'[47]FINSUS Raw Data'!$A$2:$A$35,0),MATCH(BRA$1,'[47]FINSUS Raw Data'!$A$2:$BH$2,0))</f>
        <v>164294</v>
      </c>
      <c r="BRB19" s="213">
        <f t="array" ref="BRB19">INDEX('[47]FINSUS Raw Data'!$A$2:$BH$35,MATCH($A19,'[47]FINSUS Raw Data'!$A$2:$A$35,0),MATCH(BRB$1,'[47]FINSUS Raw Data'!$A$2:$BH$2,0))</f>
        <v>168689</v>
      </c>
      <c r="BRC19" s="116">
        <f t="array" ref="BRC19">INDEX('[47]FINSUS Raw Data'!$A$2:$BH$35,MATCH($A19,'[47]FINSUS Raw Data'!$A$2:$A$35,0),MATCH(BRC$1,'[47]FINSUS Raw Data'!$A$2:$BH$2,0))</f>
        <v>96.592487530989374</v>
      </c>
      <c r="BRD19" s="213">
        <f t="array" ref="BRD19">INDEX('[47]FINSUS Raw Data'!$A$2:$BH$35,MATCH($A19,'[47]FINSUS Raw Data'!$A$2:$A$35,0),MATCH(BRD$1,'[47]FINSUS Raw Data'!$A$2:$BH$2,0))</f>
        <v>164809</v>
      </c>
      <c r="BRE19" s="213">
        <f t="array" ref="BRE19">INDEX('[47]FINSUS Raw Data'!$A$2:$BH$35,MATCH($A19,'[47]FINSUS Raw Data'!$A$2:$A$35,0),MATCH(BRE$1,'[47]FINSUS Raw Data'!$A$2:$BH$2,0))</f>
        <v>170623</v>
      </c>
      <c r="BRF19" s="116">
        <f t="array" ref="BRF19">INDEX('[47]FINSUS Raw Data'!$A$2:$BH$35,MATCH($A19,'[47]FINSUS Raw Data'!$A$2:$A$35,0),MATCH(BRF$1,'[47]FINSUS Raw Data'!$A$2:$BH$2,0))</f>
        <v>98.60524695772213</v>
      </c>
      <c r="BRG19" s="213">
        <f t="array" ref="BRG19">INDEX('[47]FINSUS Raw Data'!$A$2:$BH$35,MATCH($A19,'[47]FINSUS Raw Data'!$A$2:$A$35,0),MATCH(BRG$1,'[47]FINSUS Raw Data'!$A$2:$BH$2,0))</f>
        <v>158574</v>
      </c>
      <c r="BRH19" s="213">
        <f t="array" ref="BRH19">INDEX('[47]FINSUS Raw Data'!$A$2:$BH$35,MATCH($A19,'[47]FINSUS Raw Data'!$A$2:$A$35,0),MATCH(BRH$1,'[47]FINSUS Raw Data'!$A$2:$BH$2,0))</f>
        <v>160817</v>
      </c>
      <c r="BRI19" s="116">
        <f t="array" ref="BRI19">INDEX('[47]FINSUS Raw Data'!$A$2:$BH$35,MATCH($A19,'[47]FINSUS Raw Data'!$A$2:$A$35,0),MATCH(BRI$1,'[47]FINSUS Raw Data'!$A$2:$BH$2,0))</f>
        <v>98.331951741700024</v>
      </c>
      <c r="BRJ19" s="213">
        <f t="array" ref="BRJ19">INDEX('[47]FINSUS Raw Data'!$A$2:$BH$35,MATCH($A19,'[47]FINSUS Raw Data'!$A$2:$A$35,0),MATCH(BRJ$1,'[47]FINSUS Raw Data'!$A$2:$BH$2,0))</f>
        <v>164884</v>
      </c>
      <c r="BRK19" s="213">
        <f t="array" ref="BRK19">INDEX('[47]FINSUS Raw Data'!$A$2:$BH$35,MATCH($A19,'[47]FINSUS Raw Data'!$A$2:$A$35,0),MATCH(BRK$1,'[47]FINSUS Raw Data'!$A$2:$BH$2,0))</f>
        <v>167681</v>
      </c>
      <c r="BRL19" s="116">
        <f t="array" ref="BRL19">INDEX('[47]FINSUS Raw Data'!$A$2:$BH$35,MATCH($A19,'[47]FINSUS Raw Data'!$A$2:$A$35,0),MATCH(BRL$1,'[47]FINSUS Raw Data'!$A$2:$BH$2,0))</f>
        <v>98.131878457581138</v>
      </c>
      <c r="BRM19" s="213">
        <f t="array" ref="BRM19">INDEX('[47]FINSUS Raw Data'!$A$2:$BH$35,MATCH($A19,'[47]FINSUS Raw Data'!$A$2:$A$35,0),MATCH(BRM$1,'[47]FINSUS Raw Data'!$A$2:$BH$2,0))</f>
        <v>167097</v>
      </c>
      <c r="BRN19" s="213">
        <f t="array" ref="BRN19">INDEX('[47]FINSUS Raw Data'!$A$2:$BH$35,MATCH($A19,'[47]FINSUS Raw Data'!$A$2:$A$35,0),MATCH(BRN$1,'[47]FINSUS Raw Data'!$A$2:$BH$2,0))</f>
        <v>170278</v>
      </c>
      <c r="BRO19" s="116">
        <f t="array" ref="BRO19">INDEX('[47]FINSUS Raw Data'!$A$2:$BH$35,MATCH($A19,'[47]FINSUS Raw Data'!$A$2:$A$35,0),MATCH(BRO$1,'[47]FINSUS Raw Data'!$A$2:$BH$2,0))</f>
        <v>98.771117875369171</v>
      </c>
      <c r="BRP19" s="213">
        <f t="array" ref="BRP19">INDEX('[47]FINSUS Raw Data'!$A$2:$BH$35,MATCH($A19,'[47]FINSUS Raw Data'!$A$2:$A$35,0),MATCH(BRP$1,'[47]FINSUS Raw Data'!$A$2:$BH$2,0))</f>
        <v>174574</v>
      </c>
      <c r="BRQ19" s="334">
        <f t="array" ref="BRQ19">INDEX('[47]FINSUS Raw Data'!$A$2:$BH$35,MATCH($A19,'[47]FINSUS Raw Data'!$A$2:$A$35,0),MATCH(BRQ$1,'[47]FINSUS Raw Data'!$A$2:$BH$2,0))</f>
        <v>176746</v>
      </c>
      <c r="BRR19" s="248">
        <f t="array" ref="BRR19">INDEX([48]CLIM1!$A$3:$N$37,MATCH($A19,[48]CLIM1!$N$3:$N$37,0),MATCH(BRR$1,[48]CLIM1!$A$3:$N$3,0))</f>
        <v>5.8122538156474493</v>
      </c>
      <c r="BRS19" s="248">
        <f t="array" ref="BRS19">INDEX([48]CLIM1!$A$3:$N$37,MATCH($A19,[48]CLIM1!$N$3:$N$37,0),MATCH(BRS$1,[48]CLIM1!$A$3:$N$3,0))</f>
        <v>5.3574688652788875</v>
      </c>
      <c r="BRT19" s="248">
        <f t="array" ref="BRT19">INDEX([48]CLIM1!$A$3:$N$37,MATCH($A19,[48]CLIM1!$N$3:$N$37,0),MATCH(BRT$1,[48]CLIM1!$A$3:$N$3,0))</f>
        <v>5.590599401614841</v>
      </c>
      <c r="BRU19" s="248">
        <f t="array" ref="BRU19">INDEX([48]CLIM1!$A$3:$N$37,MATCH($A19,[48]CLIM1!$N$3:$N$37,0),MATCH(BRU$1,[48]CLIM1!$A$3:$N$3,0))</f>
        <v>5.4424769845564338</v>
      </c>
      <c r="BRV19" s="248">
        <f t="array" ref="BRV19">INDEX([48]CLIM1!$A$3:$N$37,MATCH($A19,[48]CLIM1!$N$3:$N$37,0),MATCH(BRV$1,[48]CLIM1!$A$3:$N$3,0))</f>
        <v>4.6951009722223702</v>
      </c>
      <c r="BRW19" s="248">
        <f t="array" ref="BRW19">INDEX([48]CLIM1!$A$3:$N$37,MATCH($A19,[48]CLIM1!$N$3:$N$37,0),MATCH(BRW$1,[48]CLIM1!$A$3:$N$3,0))</f>
        <v>4.5512815250442031</v>
      </c>
      <c r="BRX19" s="248">
        <f t="array" ref="BRX19">INDEX([48]CLIM1!$A$3:$N$37,MATCH($A19,[48]CLIM1!$N$3:$N$37,0),MATCH(BRX$1,[48]CLIM1!$A$3:$N$3,0))</f>
        <v>4.2836797172394911</v>
      </c>
      <c r="BRY19" s="248">
        <f t="array" ref="BRY19">INDEX([48]CLIM1!$A$3:$N$37,MATCH($A19,[48]CLIM1!$N$3:$N$37,0),MATCH(BRY$1,[48]CLIM1!$A$3:$N$3,0))</f>
        <v>4.1714288974611904</v>
      </c>
      <c r="BRZ19" s="248">
        <f t="array" ref="BRZ19">INDEX([48]CLIM1!$A$3:$N$37,MATCH($A19,[48]CLIM1!$N$3:$N$37,0),MATCH(BRZ$1,[48]CLIM1!$A$3:$N$3,0))</f>
        <v>4.0873275216146592</v>
      </c>
      <c r="BSA19" s="327" t="str">
        <f>INDEX('[11]1920 Collected Indicators'!$A$3:$CV$36,MATCH($A19,'[11]1920 Collected Indicators'!$A$3:$A$36,0),MATCH(BSA$1,'[11]1920 Collected Indicators'!$A$3:$CV$3,0))</f>
        <v>dna</v>
      </c>
      <c r="BSB19" s="248">
        <f t="array" ref="BSB19">INDEX([48]CLIM2!$A$2:$N$36,MATCH($A19,[48]CLIM2!$N$2:$N$36,0),MATCH(BSB$1,[48]CLIM2!$A$2:$N$2,0))</f>
        <v>5.7126988666647804</v>
      </c>
      <c r="BSC19" s="248">
        <f t="array" ref="BSC19">INDEX([48]CLIM2!$A$2:$N$36,MATCH($A19,[48]CLIM2!$N$2:$N$36,0),MATCH(BSC$1,[48]CLIM2!$A$2:$N$2,0))</f>
        <v>5.264984714163873</v>
      </c>
      <c r="BSD19" s="248">
        <f t="array" ref="BSD19">INDEX([48]CLIM2!$A$2:$N$36,MATCH($A19,[48]CLIM2!$N$2:$N$36,0),MATCH(BSD$1,[48]CLIM2!$A$2:$N$2,0))</f>
        <v>5.501888737829856</v>
      </c>
      <c r="BSE19" s="248">
        <f t="array" ref="BSE19">INDEX([48]CLIM2!$A$2:$N$36,MATCH($A19,[48]CLIM2!$N$2:$N$36,0),MATCH(BSE$1,[48]CLIM2!$A$2:$N$2,0))</f>
        <v>5.3568540921111287</v>
      </c>
      <c r="BSF19" s="248">
        <f t="array" ref="BSF19">INDEX([48]CLIM2!$A$2:$N$36,MATCH($A19,[48]CLIM2!$N$2:$N$36,0),MATCH(BSF$1,[48]CLIM2!$A$2:$N$2,0))</f>
        <v>4.6092180331459511</v>
      </c>
      <c r="BSG19" s="248">
        <f t="array" ref="BSG19">INDEX([48]CLIM2!$A$2:$N$36,MATCH($A19,[48]CLIM2!$N$2:$N$36,0),MATCH(BSG$1,[48]CLIM2!$A$2:$N$2,0))</f>
        <v>4.4733229399733618</v>
      </c>
      <c r="BSH19" s="248">
        <f t="array" ref="BSH19">INDEX([48]CLIM2!$A$2:$N$36,MATCH($A19,[48]CLIM2!$N$2:$N$36,0),MATCH(BSH$1,[48]CLIM2!$A$2:$N$2,0))</f>
        <v>4.2077157754545489</v>
      </c>
      <c r="BSI19" s="248">
        <f t="array" ref="BSI19">INDEX([48]CLIM2!$A$2:$N$36,MATCH($A19,[48]CLIM2!$N$2:$N$36,0),MATCH(BSI$1,[48]CLIM2!$A$2:$N$2,0))</f>
        <v>4.1009212073455741</v>
      </c>
      <c r="BSJ19" s="248">
        <f t="array" ref="BSJ19">INDEX([48]CLIM2!$A$2:$N$36,MATCH($A19,[48]CLIM2!$N$2:$N$36,0),MATCH(BSJ$1,[48]CLIM2!$A$2:$N$2,0))</f>
        <v>4.0206205967629884</v>
      </c>
      <c r="BSK19" s="327" t="str">
        <f>INDEX('[11]1920 Collected Indicators'!$A$3:$CV$36,MATCH($A19,'[11]1920 Collected Indicators'!$A$3:$A$36,0),MATCH(BSK$1,'[11]1920 Collected Indicators'!$A$3:$CV$3,0))</f>
        <v>dna</v>
      </c>
      <c r="BSL19" s="181"/>
      <c r="BSM19" s="115">
        <v>79</v>
      </c>
      <c r="BSN19" s="116">
        <v>87</v>
      </c>
      <c r="BSO19" s="116">
        <v>84</v>
      </c>
      <c r="BSP19" s="116">
        <v>88</v>
      </c>
      <c r="BSQ19" s="116">
        <v>90</v>
      </c>
      <c r="BSR19" s="116">
        <f>INDEX('[16]Raw Data'!$A$1:$BT$34,MATCH($A19,'[16]Raw Data'!$A$1:$A$34,0),MATCH(BSR$1,'[16]Raw Data'!$A$1:$BT$1,0))</f>
        <v>90</v>
      </c>
      <c r="BSS19" s="116">
        <f>INDEX('[14]1718 Collected Indicators'!$A$3:$CH$36,MATCH($A19,'[14]1718 Collected Indicators'!$A$3:$A$36,0),MATCH(BSS$1,'[14]1718 Collected Indicators'!$A$3:$CH$3,0))</f>
        <v>79</v>
      </c>
      <c r="BST19" s="136">
        <f>INDEX('[15]1819 Collected Indicators'!$A$3:$CV$36,MATCH($A19,'[15]1819 Collected Indicators'!$A$3:$A$36,0),MATCH(BST$1,'[15]1819 Collected Indicators'!$A$3:$CV$3,0))</f>
        <v>89</v>
      </c>
      <c r="BSU19" s="120">
        <f>INDEX('[11]1920 Collected Indicators'!$A$3:$CV$36,MATCH($A19,'[11]1920 Collected Indicators'!$A$3:$A$36,0),MATCH(BSU$1,'[11]1920 Collected Indicators'!$A$3:$CV$3,0))</f>
        <v>66</v>
      </c>
      <c r="BSV19" s="115">
        <f>INDEX('[16]Raw Data'!$A$1:$BT$34,MATCH($A19,'[16]Raw Data'!$A$1:$A$34,0),MATCH(BSV$1,'[16]Raw Data'!$A$1:$BT$1,0))</f>
        <v>90.3</v>
      </c>
      <c r="BSW19" s="116">
        <f>INDEX('[16]Raw Data'!$A$1:$BT$34,MATCH($A19,'[16]Raw Data'!$A$1:$A$34,0),MATCH(BSW$1,'[16]Raw Data'!$A$1:$BT$1,0))</f>
        <v>82</v>
      </c>
      <c r="BSX19" s="116">
        <f>INDEX('[16]Raw Data'!$A$1:$BT$34,MATCH($A19,'[16]Raw Data'!$A$1:$A$34,0),MATCH(BSX$1,'[16]Raw Data'!$A$1:$BT$1,0))</f>
        <v>87</v>
      </c>
      <c r="BSY19" s="116">
        <f>INDEX('[16]Raw Data'!$A$1:$BT$34,MATCH($A19,'[16]Raw Data'!$A$1:$A$34,0),MATCH(BSY$1,'[16]Raw Data'!$A$1:$BT$1,0))</f>
        <v>74</v>
      </c>
      <c r="BSZ19" s="116">
        <f>INDEX('[16]Raw Data'!$A$1:$BT$34,MATCH($A19,'[16]Raw Data'!$A$1:$A$34,0),MATCH(BSZ$1,'[16]Raw Data'!$A$1:$BT$1,0))</f>
        <v>81</v>
      </c>
      <c r="BTA19" s="116">
        <f>INDEX('[16]Raw Data'!$A$1:$BT$34,MATCH($A19,'[16]Raw Data'!$A$1:$A$34,0),MATCH(BTA$1,'[16]Raw Data'!$A$1:$BT$1,0))</f>
        <v>83</v>
      </c>
      <c r="BTB19" s="116">
        <f>INDEX('[14]1718 Collected Indicators'!$A$3:$CH$36,MATCH($A19,'[14]1718 Collected Indicators'!$A$3:$A$36,0),MATCH(BTB$1,'[14]1718 Collected Indicators'!$A$3:$CH$3,0))</f>
        <v>72</v>
      </c>
      <c r="BTC19" s="136">
        <f>INDEX('[15]1819 Collected Indicators'!$A$3:$CV$36,MATCH($A19,'[15]1819 Collected Indicators'!$A$3:$A$36,0),MATCH(BTC$1,'[15]1819 Collected Indicators'!$A$3:$CV$3,0))</f>
        <v>81.599999999999994</v>
      </c>
      <c r="BTD19" s="120">
        <f>INDEX('[11]1920 Collected Indicators'!$A$3:$CV$36,MATCH($A19,'[11]1920 Collected Indicators'!$A$3:$A$36,0),MATCH(BTD$1,'[11]1920 Collected Indicators'!$A$3:$CV$3,0))</f>
        <v>72</v>
      </c>
      <c r="BTE19" s="115">
        <f>INDEX('[16]Raw Data'!$A$1:$BT$34,MATCH($A19,'[16]Raw Data'!$A$1:$A$34,0),MATCH(BTE$1,'[16]Raw Data'!$A$1:$BT$1,0))</f>
        <v>78.400000000000006</v>
      </c>
      <c r="BTF19" s="116">
        <f>INDEX('[16]Raw Data'!$A$1:$BT$34,MATCH($A19,'[16]Raw Data'!$A$1:$A$34,0),MATCH(BTF$1,'[16]Raw Data'!$A$1:$BT$1,0))</f>
        <v>86</v>
      </c>
      <c r="BTG19" s="116">
        <f>INDEX('[16]Raw Data'!$A$1:$BT$34,MATCH($A19,'[16]Raw Data'!$A$1:$A$34,0),MATCH(BTG$1,'[16]Raw Data'!$A$1:$BT$1,0))</f>
        <v>83</v>
      </c>
      <c r="BTH19" s="116">
        <f>INDEX('[16]Raw Data'!$A$1:$BT$34,MATCH($A19,'[16]Raw Data'!$A$1:$A$34,0),MATCH(BTH$1,'[16]Raw Data'!$A$1:$BT$1,0))</f>
        <v>84</v>
      </c>
      <c r="BTI19" s="116">
        <f>INDEX('[16]Raw Data'!$A$1:$BT$34,MATCH($A19,'[16]Raw Data'!$A$1:$A$34,0),MATCH(BTI$1,'[16]Raw Data'!$A$1:$BT$1,0))</f>
        <v>89</v>
      </c>
      <c r="BTJ19" s="116">
        <f>INDEX('[16]Raw Data'!$A$1:$BT$34,MATCH($A19,'[16]Raw Data'!$A$1:$A$34,0),MATCH(BTJ$1,'[16]Raw Data'!$A$1:$BT$1,0))</f>
        <v>90</v>
      </c>
      <c r="BTK19" s="116">
        <f>INDEX('[14]1718 Collected Indicators'!$A$3:$CH$36,MATCH($A19,'[14]1718 Collected Indicators'!$A$3:$A$36,0),MATCH(BTK$1,'[14]1718 Collected Indicators'!$A$3:$CH$3,0))</f>
        <v>86</v>
      </c>
      <c r="BTL19" s="136">
        <f>INDEX('[15]1819 Collected Indicators'!$A$3:$CV$36,MATCH($A19,'[15]1819 Collected Indicators'!$A$3:$A$36,0),MATCH(BTL$1,'[15]1819 Collected Indicators'!$A$3:$CV$3,0))</f>
        <v>89.1</v>
      </c>
      <c r="BTM19" s="120">
        <f>INDEX('[11]1920 Collected Indicators'!$A$3:$CV$36,MATCH($A19,'[11]1920 Collected Indicators'!$A$3:$A$36,0),MATCH(BTM$1,'[11]1920 Collected Indicators'!$A$3:$CV$3,0))</f>
        <v>88</v>
      </c>
      <c r="BTN19" s="115">
        <f>INDEX('[16]Raw Data'!$A$1:$BT$34,MATCH($A19,'[16]Raw Data'!$A$1:$A$34,0),MATCH(BTN$1,'[16]Raw Data'!$A$1:$BT$1,0))</f>
        <v>75.000000000000014</v>
      </c>
      <c r="BTO19" s="116">
        <f>INDEX('[16]Raw Data'!$A$1:$BT$34,MATCH($A19,'[16]Raw Data'!$A$1:$A$34,0),MATCH(BTO$1,'[16]Raw Data'!$A$1:$BT$1,0))</f>
        <v>81</v>
      </c>
      <c r="BTP19" s="116">
        <f>INDEX('[16]Raw Data'!$A$1:$BT$34,MATCH($A19,'[16]Raw Data'!$A$1:$A$34,0),MATCH(BTP$1,'[16]Raw Data'!$A$1:$BT$1,0))</f>
        <v>85</v>
      </c>
      <c r="BTQ19" s="116">
        <f>INDEX('[16]Raw Data'!$A$1:$BT$34,MATCH($A19,'[16]Raw Data'!$A$1:$A$34,0),MATCH(BTQ$1,'[16]Raw Data'!$A$1:$BT$1,0))</f>
        <v>81</v>
      </c>
      <c r="BTR19" s="116">
        <f>INDEX('[16]Raw Data'!$A$1:$BT$34,MATCH($A19,'[16]Raw Data'!$A$1:$A$34,0),MATCH(BTR$1,'[16]Raw Data'!$A$1:$BT$1,0))</f>
        <v>80</v>
      </c>
      <c r="BTS19" s="116">
        <f>INDEX('[16]Raw Data'!$A$1:$BT$34,MATCH($A19,'[16]Raw Data'!$A$1:$A$34,0),MATCH(BTS$1,'[16]Raw Data'!$A$1:$BT$1,0))</f>
        <v>78</v>
      </c>
      <c r="BTT19" s="116">
        <f>INDEX('[14]1718 Collected Indicators'!$A$3:$CH$36,MATCH($A19,'[14]1718 Collected Indicators'!$A$3:$A$36,0),MATCH(BTT$1,'[14]1718 Collected Indicators'!$A$3:$CH$3,0))</f>
        <v>60</v>
      </c>
      <c r="BTU19" s="136">
        <f>INDEX('[15]1819 Collected Indicators'!$A$3:$CV$36,MATCH($A19,'[15]1819 Collected Indicators'!$A$3:$A$36,0),MATCH(BTU$1,'[15]1819 Collected Indicators'!$A$3:$CV$3,0))</f>
        <v>63.7</v>
      </c>
      <c r="BTV19" s="120">
        <f>INDEX('[11]1920 Collected Indicators'!$A$3:$CV$36,MATCH($A19,'[11]1920 Collected Indicators'!$A$3:$A$36,0),MATCH(BTV$1,'[11]1920 Collected Indicators'!$A$3:$CV$3,0))</f>
        <v>41</v>
      </c>
      <c r="BTW19" s="115">
        <f>INDEX('[16]Raw Data'!$A$1:$BT$34,MATCH($A19,'[16]Raw Data'!$A$1:$A$34,0),MATCH(BTW$1,'[16]Raw Data'!$A$1:$BT$1,0))</f>
        <v>85</v>
      </c>
      <c r="BTX19" s="116">
        <f>INDEX('[16]Raw Data'!$A$1:$BT$34,MATCH($A19,'[16]Raw Data'!$A$1:$A$34,0),MATCH(BTX$1,'[16]Raw Data'!$A$1:$BT$1,0))</f>
        <v>93</v>
      </c>
      <c r="BTY19" s="116">
        <f>INDEX('[16]Raw Data'!$A$1:$BT$34,MATCH($A19,'[16]Raw Data'!$A$1:$A$34,0),MATCH(BTY$1,'[16]Raw Data'!$A$1:$BT$1,0))</f>
        <v>86</v>
      </c>
      <c r="BTZ19" s="116">
        <f>INDEX('[16]Raw Data'!$A$1:$BT$34,MATCH($A19,'[16]Raw Data'!$A$1:$A$34,0),MATCH(BTZ$1,'[16]Raw Data'!$A$1:$BT$1,0))</f>
        <v>89</v>
      </c>
      <c r="BUA19" s="116">
        <f>INDEX('[16]Raw Data'!$A$1:$BT$34,MATCH($A19,'[16]Raw Data'!$A$1:$A$34,0),MATCH(BUA$1,'[16]Raw Data'!$A$1:$BT$1,0))</f>
        <v>89</v>
      </c>
      <c r="BUB19" s="116">
        <f>INDEX('[16]Raw Data'!$A$1:$BT$34,MATCH($A19,'[16]Raw Data'!$A$1:$A$34,0),MATCH(BUB$1,'[16]Raw Data'!$A$1:$BT$1,0))</f>
        <v>91</v>
      </c>
      <c r="BUC19" s="116">
        <f>INDEX('[14]1718 Collected Indicators'!$A$3:$CH$36,MATCH($A19,'[14]1718 Collected Indicators'!$A$3:$A$36,0),MATCH(BUC$1,'[14]1718 Collected Indicators'!$A$3:$CH$3,0))</f>
        <v>81</v>
      </c>
      <c r="BUD19" s="136">
        <f>INDEX('[15]1819 Collected Indicators'!$A$3:$CV$36,MATCH($A19,'[15]1819 Collected Indicators'!$A$3:$A$36,0),MATCH(BUD$1,'[15]1819 Collected Indicators'!$A$3:$CV$3,0))</f>
        <v>82</v>
      </c>
      <c r="BUE19" s="120">
        <f>INDEX('[11]1920 Collected Indicators'!$A$3:$CV$36,MATCH($A19,'[11]1920 Collected Indicators'!$A$3:$A$36,0),MATCH(BUE$1,'[11]1920 Collected Indicators'!$A$3:$CV$3,0))</f>
        <v>77</v>
      </c>
      <c r="BUF19" s="115">
        <f>INDEX('[16]Raw Data'!$A$1:$BT$34,MATCH($A19,'[16]Raw Data'!$A$1:$A$34,0),MATCH(BUF$1,'[16]Raw Data'!$A$1:$BT$1,0))</f>
        <v>85.6</v>
      </c>
      <c r="BUG19" s="116">
        <f>INDEX('[16]Raw Data'!$A$1:$BT$34,MATCH($A19,'[16]Raw Data'!$A$1:$A$34,0),MATCH(BUG$1,'[16]Raw Data'!$A$1:$BT$1,0))</f>
        <v>87</v>
      </c>
      <c r="BUH19" s="116">
        <f>INDEX('[16]Raw Data'!$A$1:$BT$34,MATCH($A19,'[16]Raw Data'!$A$1:$A$34,0),MATCH(BUH$1,'[16]Raw Data'!$A$1:$BT$1,0))</f>
        <v>95</v>
      </c>
      <c r="BUI19" s="116">
        <f>INDEX('[16]Raw Data'!$A$1:$BT$34,MATCH($A19,'[16]Raw Data'!$A$1:$A$34,0),MATCH(BUI$1,'[16]Raw Data'!$A$1:$BT$1,0))</f>
        <v>91</v>
      </c>
      <c r="BUJ19" s="116">
        <f>INDEX('[16]Raw Data'!$A$1:$BT$34,MATCH($A19,'[16]Raw Data'!$A$1:$A$34,0),MATCH(BUJ$1,'[16]Raw Data'!$A$1:$BT$1,0))</f>
        <v>93</v>
      </c>
      <c r="BUK19" s="116">
        <f>INDEX('[16]Raw Data'!$A$1:$BT$34,MATCH($A19,'[16]Raw Data'!$A$1:$A$34,0),MATCH(BUK$1,'[16]Raw Data'!$A$1:$BT$1,0))</f>
        <v>90</v>
      </c>
      <c r="BUL19" s="116">
        <f>INDEX('[14]1718 Collected Indicators'!$A$3:$CH$36,MATCH($A19,'[14]1718 Collected Indicators'!$A$3:$A$36,0),MATCH(BUL$1,'[14]1718 Collected Indicators'!$A$3:$CH$3,0))</f>
        <v>87</v>
      </c>
      <c r="BUM19" s="136">
        <f>INDEX('[15]1819 Collected Indicators'!$A$3:$CV$36,MATCH($A19,'[15]1819 Collected Indicators'!$A$3:$A$36,0),MATCH(BUM$1,'[15]1819 Collected Indicators'!$A$3:$CV$3,0))</f>
        <v>83.2</v>
      </c>
      <c r="BUN19" s="120">
        <f>INDEX('[11]1920 Collected Indicators'!$A$3:$CV$36,MATCH($A19,'[11]1920 Collected Indicators'!$A$3:$A$36,0),MATCH(BUN$1,'[11]1920 Collected Indicators'!$A$3:$CV$3,0))</f>
        <v>88</v>
      </c>
      <c r="BUO19" s="115">
        <f>INDEX('[16]Raw Data'!$A$1:$BT$34,MATCH($A19,'[16]Raw Data'!$A$1:$A$34,0),MATCH(BUO$1,'[16]Raw Data'!$A$1:$BT$1,0))</f>
        <v>73.7</v>
      </c>
      <c r="BUP19" s="116">
        <f>INDEX('[16]Raw Data'!$A$1:$BT$34,MATCH($A19,'[16]Raw Data'!$A$1:$A$34,0),MATCH(BUP$1,'[16]Raw Data'!$A$1:$BT$1,0))</f>
        <v>77</v>
      </c>
      <c r="BUQ19" s="116">
        <f>INDEX('[16]Raw Data'!$A$1:$BT$34,MATCH($A19,'[16]Raw Data'!$A$1:$A$34,0),MATCH(BUQ$1,'[16]Raw Data'!$A$1:$BT$1,0))</f>
        <v>83</v>
      </c>
      <c r="BUR19" s="116">
        <f>INDEX('[16]Raw Data'!$A$1:$BT$34,MATCH($A19,'[16]Raw Data'!$A$1:$A$34,0),MATCH(BUR$1,'[16]Raw Data'!$A$1:$BT$1,0))</f>
        <v>76</v>
      </c>
      <c r="BUS19" s="116">
        <f>INDEX('[16]Raw Data'!$A$1:$BT$34,MATCH($A19,'[16]Raw Data'!$A$1:$A$34,0),MATCH(BUS$1,'[16]Raw Data'!$A$1:$BT$1,0))</f>
        <v>77</v>
      </c>
      <c r="BUT19" s="116">
        <f>INDEX('[16]Raw Data'!$A$1:$BT$34,MATCH($A19,'[16]Raw Data'!$A$1:$A$34,0),MATCH(BUT$1,'[16]Raw Data'!$A$1:$BT$1,0))</f>
        <v>74</v>
      </c>
      <c r="BUU19" s="116">
        <f>INDEX('[14]1718 Collected Indicators'!$A$3:$CH$36,MATCH($A19,'[14]1718 Collected Indicators'!$A$3:$A$36,0),MATCH(BUU$1,'[14]1718 Collected Indicators'!$A$3:$CH$3,0))</f>
        <v>69</v>
      </c>
      <c r="BUV19" s="116">
        <f>INDEX('[15]1819 Collected Indicators'!$A$3:$CV$36,MATCH($A19,'[15]1819 Collected Indicators'!$A$3:$A$36,0),MATCH(BUV$1,'[15]1819 Collected Indicators'!$A$3:$CV$3,0))</f>
        <v>70.8</v>
      </c>
      <c r="BUW19" s="126">
        <f>INDEX('[11]1920 Collected Indicators'!$A$3:$CV$36,MATCH($A19,'[11]1920 Collected Indicators'!$A$3:$A$36,0),MATCH(BUW$1,'[11]1920 Collected Indicators'!$A$3:$CV$3,0))</f>
        <v>63</v>
      </c>
    </row>
    <row r="20" spans="1:1921" ht="15.75" thickBot="1">
      <c r="A20" s="118" t="s">
        <v>1874</v>
      </c>
      <c r="B20" s="119">
        <f t="shared" si="152"/>
        <v>4679.347826086956</v>
      </c>
      <c r="C20" s="87">
        <v>29274</v>
      </c>
      <c r="D20" s="87">
        <v>6256</v>
      </c>
      <c r="E20" s="88">
        <f t="shared" si="11"/>
        <v>4792.6907117778483</v>
      </c>
      <c r="F20" s="87">
        <v>30031</v>
      </c>
      <c r="G20" s="87">
        <v>6266</v>
      </c>
      <c r="H20" s="88">
        <f t="shared" si="12"/>
        <v>4766.0102341448282</v>
      </c>
      <c r="I20" s="87">
        <v>30736</v>
      </c>
      <c r="J20" s="87">
        <v>6449</v>
      </c>
      <c r="K20" s="88">
        <f t="shared" si="13"/>
        <v>4736.3470873786409</v>
      </c>
      <c r="L20" s="87">
        <v>31222</v>
      </c>
      <c r="M20" s="87">
        <v>6592</v>
      </c>
      <c r="N20" s="88">
        <f t="shared" si="14"/>
        <v>4703.4533431300515</v>
      </c>
      <c r="O20" s="87">
        <v>32007</v>
      </c>
      <c r="P20" s="87">
        <v>6805</v>
      </c>
      <c r="Q20" s="88">
        <f t="shared" si="15"/>
        <v>4630.164119977363</v>
      </c>
      <c r="R20" s="87">
        <v>32726</v>
      </c>
      <c r="S20" s="87">
        <v>7068</v>
      </c>
      <c r="T20" s="88">
        <f>(U20/V20)*1000</f>
        <v>4871.1318938247832</v>
      </c>
      <c r="U20" s="87">
        <f>INDEX('[2]All Previous Years'!$A$1:$EX$34,MATCH($A20,'[2]All Previous Years'!$A$1:$A$34,0),MATCH(U$1,'[2]All Previous Years'!$A$1:$EX$1,0))</f>
        <v>35418</v>
      </c>
      <c r="V20" s="87">
        <f>INDEX('[3]Raw data 16-17'!$B$2:$MA$34,MATCH($A20,'[3]Raw data 16-17'!$A$2:$A$34,0),MATCH(V$1,'[3]Raw data 16-17'!$B$1:$MA$1,0))</f>
        <v>7271</v>
      </c>
      <c r="W20" s="88">
        <f t="shared" si="17"/>
        <v>5120.3715992037169</v>
      </c>
      <c r="X20" s="32">
        <f>INDEX([4]Sheet1!$A$1:$CJ$34, MATCH($A20, [4]Sheet1!$A$1:$A$34, 0), MATCH(X$1, [4]Sheet1!$A$1:$CJ$1, 0))</f>
        <v>38582</v>
      </c>
      <c r="Y20" s="32">
        <f>INDEX('[5]Finance Indicators'!$A$2:$BO$35,MATCH($A20,'[5]Finance Indicators'!$A$2:$A$35,0),MATCH(Y$1,'[5]Finance Indicators'!$A$2:$BO$2,0))</f>
        <v>7535</v>
      </c>
      <c r="Z20" s="132">
        <f>INDEX('[6]Finance Indicators'!$B$3:$BO$35,MATCH($A20,'[6]Finance Indicators'!$A$3:$A$35,0),MATCH(Z$1,'[6]Finance Indicators'!$B$2:$BO$2,0))</f>
        <v>5459.544383346426</v>
      </c>
      <c r="AA20" s="132">
        <f>INDEX('[6]Finance Indicators'!$B$3:$BO$35,MATCH($A20,'[6]Finance Indicators'!$A$3:$A$35,0),MATCH(AA$1,'[6]Finance Indicators'!$B$2:$BO$2,0))</f>
        <v>41700</v>
      </c>
      <c r="AB20" s="132">
        <f>INDEX('[6]Finance Indicators'!$B$3:$BO$35,MATCH($A20,'[6]Finance Indicators'!$A$3:$A$35,0),MATCH(AB$1,'[6]Finance Indicators'!$B$2:$BO$2,0))</f>
        <v>7638</v>
      </c>
      <c r="AC20" s="132">
        <f t="array" ref="AC20">INDEX('[7]Finance Indicators'!$A$2:$BO$35,MATCH($A20,'[7]Finance Indicators'!$A$2:$A$35,0),MATCH(AC$1,'[7]Finance Indicators'!$A$2:$BO$2,0))</f>
        <v>5482.2048053449826</v>
      </c>
      <c r="AD20" s="132">
        <f t="array" ref="AD20">INDEX('[7]Finance Indicators'!$A$2:$BO$35,MATCH($A20,'[7]Finance Indicators'!$A$2:$A$35,0),MATCH(AD$1,'[7]Finance Indicators'!$A$2:$BO$2,0))</f>
        <v>42668</v>
      </c>
      <c r="AE20" s="238">
        <f t="array" ref="AE20">INDEX('[7]Finance Indicators'!$A$2:$BO$35,MATCH($A20,'[7]Finance Indicators'!$A$2:$A$35,0),MATCH(AE$1,'[7]Finance Indicators'!$A$2:$BO$2,0))</f>
        <v>7783</v>
      </c>
      <c r="AF20" s="119">
        <f>(B20*100)/Deflators!$B$2</f>
        <v>5512.3817056330809</v>
      </c>
      <c r="AG20" s="88">
        <f>(E20*100)/Deflators!$B$3</f>
        <v>5561.580623351324</v>
      </c>
      <c r="AH20" s="88">
        <f>(H20*100)/Deflators!$B$4</f>
        <v>5419.8054277481597</v>
      </c>
      <c r="AI20" s="88">
        <f>(K20*100)/Deflators!$B$5</f>
        <v>5290.6497883684506</v>
      </c>
      <c r="AJ20" s="88">
        <f>(N20*100)/Deflators!$B$6</f>
        <v>5182.4461070172256</v>
      </c>
      <c r="AK20" s="88">
        <f>(Q20*100)/Deflators!$B$7</f>
        <v>5060.4020308404324</v>
      </c>
      <c r="AL20" s="122">
        <f>(T20*100)/Deflators!$B$8</f>
        <v>5195.1868700297582</v>
      </c>
      <c r="AM20" s="122">
        <f>(W20*100)/Deflators!$B$9</f>
        <v>5366.5148526948442</v>
      </c>
      <c r="AN20" s="122">
        <f>(Z20*100)/Deflators!$B$10</f>
        <v>5592.9287426988649</v>
      </c>
      <c r="AO20" s="241">
        <f>(AC20*100)/Deflators!$B$11</f>
        <v>5482.2048053449826</v>
      </c>
      <c r="AP20" s="119">
        <f t="shared" si="18"/>
        <v>6163.7051039697535</v>
      </c>
      <c r="AQ20" s="87">
        <v>32606</v>
      </c>
      <c r="AR20" s="87">
        <v>5290</v>
      </c>
      <c r="AS20" s="88">
        <f t="shared" si="19"/>
        <v>6191.8637653736996</v>
      </c>
      <c r="AT20" s="87">
        <v>32724</v>
      </c>
      <c r="AU20" s="87">
        <v>5285</v>
      </c>
      <c r="AV20" s="88">
        <f t="shared" si="20"/>
        <v>6257.0723371938484</v>
      </c>
      <c r="AW20" s="87">
        <v>32956</v>
      </c>
      <c r="AX20" s="87">
        <v>5267</v>
      </c>
      <c r="AY20" s="88">
        <f t="shared" si="21"/>
        <v>6321.9151420786293</v>
      </c>
      <c r="AZ20" s="87">
        <v>32482</v>
      </c>
      <c r="BA20" s="87">
        <v>5138</v>
      </c>
      <c r="BB20" s="88">
        <f t="shared" si="22"/>
        <v>6368.6060132760649</v>
      </c>
      <c r="BC20" s="87">
        <v>32620</v>
      </c>
      <c r="BD20" s="87">
        <v>5122</v>
      </c>
      <c r="BE20" s="88">
        <f t="shared" si="23"/>
        <v>6264.8383937316357</v>
      </c>
      <c r="BF20" s="87">
        <v>31982</v>
      </c>
      <c r="BG20" s="87">
        <v>5105</v>
      </c>
      <c r="BH20" s="88">
        <f t="shared" si="24"/>
        <v>6691.798676559054</v>
      </c>
      <c r="BI20" s="87">
        <f>INDEX('[2]All Previous Years'!$A$1:$EX$34,MATCH($A20,'[2]All Previous Years'!$A$1:$A$34,0),MATCH(BI$1,'[2]All Previous Years'!$A$1:$EX$1,0))</f>
        <v>33372</v>
      </c>
      <c r="BJ20" s="87">
        <f>INDEX('[3]Raw data 16-17'!$B$2:$MA$34,MATCH($A20,'[3]Raw data 16-17'!$A$2:$A$34,0),MATCH(BJ$1,'[3]Raw data 16-17'!$B$1:$MA$1,0))</f>
        <v>4987</v>
      </c>
      <c r="BK20" s="88">
        <f t="shared" si="0"/>
        <v>6941.529835802964</v>
      </c>
      <c r="BL20" s="32">
        <f>INDEX([4]Sheet1!$A$1:$CJ$34, MATCH($A20, [4]Sheet1!$A$1:$A$34, 0), MATCH(BL$1, [4]Sheet1!$A$1:$CJ$1, 0))</f>
        <v>34666</v>
      </c>
      <c r="BM20" s="32">
        <f>INDEX('[5]Finance Indicators'!$A$2:$BO$35,MATCH($A20,'[5]Finance Indicators'!$A$2:$A$35,0),MATCH(BM$1,'[5]Finance Indicators'!$A$2:$BO$2,0))</f>
        <v>4994</v>
      </c>
      <c r="BN20" s="132">
        <f>INDEX('[6]Finance Indicators'!$B$3:$BO$35,MATCH($A20,'[6]Finance Indicators'!$A$3:$A$35,0),MATCH(BN$1,'[6]Finance Indicators'!$B$2:$BO$2,0))</f>
        <v>6948.758067670643</v>
      </c>
      <c r="BO20" s="132">
        <f>INDEX('[6]Finance Indicators'!$B$3:$BO$35,MATCH($A20,'[6]Finance Indicators'!$A$3:$A$35,0),MATCH(BO$1,'[6]Finance Indicators'!$B$2:$BO$2,0))</f>
        <v>35529</v>
      </c>
      <c r="BP20" s="132">
        <f>INDEX('[6]Finance Indicators'!$B$3:$BO$35,MATCH($A20,'[6]Finance Indicators'!$A$3:$A$35,0),MATCH(BP$1,'[6]Finance Indicators'!$B$2:$BO$2,0))</f>
        <v>5113</v>
      </c>
      <c r="BQ20" s="238">
        <f t="array" ref="BQ20">INDEX('[7]Finance Indicators'!$A$2:$BO$35,MATCH($A20,'[7]Finance Indicators'!$A$2:$A$35,0),MATCH(BQ$1,'[7]Finance Indicators'!$A$2:$BO$2,0))</f>
        <v>7049.9904961034017</v>
      </c>
      <c r="BR20" s="238">
        <f t="array" ref="BR20">INDEX('[7]Finance Indicators'!$A$2:$BO$35,MATCH($A20,'[7]Finance Indicators'!$A$2:$A$35,0),MATCH(BR$1,'[7]Finance Indicators'!$A$2:$BO$2,0))</f>
        <v>37090</v>
      </c>
      <c r="BS20" s="238">
        <f t="array" ref="BS20">INDEX('[7]Finance Indicators'!$A$2:$BO$35,MATCH($A20,'[7]Finance Indicators'!$A$2:$A$35,0),MATCH(BS$1,'[7]Finance Indicators'!$A$2:$BO$2,0))</f>
        <v>5261</v>
      </c>
      <c r="BT20" s="119">
        <f>(AP20*100)/Deflators!$B$2</f>
        <v>7260.9894619551469</v>
      </c>
      <c r="BU20" s="137">
        <f>(AS20*100)/Deflators!$B$3</f>
        <v>7185.2225839040848</v>
      </c>
      <c r="BV20" s="137">
        <f>(AV20*100)/Deflators!$B$4</f>
        <v>7115.4095247176865</v>
      </c>
      <c r="BW20" s="137">
        <f>(AY20*100)/Deflators!$B$5</f>
        <v>7061.7795510913584</v>
      </c>
      <c r="BX20" s="137">
        <f>(BB20*100)/Deflators!$B$6</f>
        <v>7017.175473598918</v>
      </c>
      <c r="BY20" s="137">
        <f>(BE20*100)/Deflators!$B$7</f>
        <v>6846.9713187362513</v>
      </c>
      <c r="BZ20" s="137">
        <f>(BH20*100)/Deflators!$B$8</f>
        <v>7136.9746044886369</v>
      </c>
      <c r="CA20" s="137">
        <f>(BK20*100)/Deflators!$B$9</f>
        <v>7275.2186521099648</v>
      </c>
      <c r="CB20" s="137">
        <f>(BN20*100)/Deflators!$B$10</f>
        <v>7118.5260149701617</v>
      </c>
      <c r="CC20" s="245">
        <f>(BQ20*100)/Deflators!$B$11</f>
        <v>7049.9904961034017</v>
      </c>
      <c r="CD20" s="119">
        <f t="shared" si="153"/>
        <v>3362.9139072847679</v>
      </c>
      <c r="CE20" s="87">
        <v>5078</v>
      </c>
      <c r="CF20" s="87">
        <v>1510</v>
      </c>
      <c r="CG20" s="88">
        <f t="shared" si="25"/>
        <v>2958.0246913580245</v>
      </c>
      <c r="CH20" s="87">
        <v>4792</v>
      </c>
      <c r="CI20" s="87">
        <v>1620</v>
      </c>
      <c r="CJ20" s="88">
        <f t="shared" si="26"/>
        <v>3071.254567600487</v>
      </c>
      <c r="CK20" s="87">
        <v>5043</v>
      </c>
      <c r="CL20" s="87">
        <v>1642</v>
      </c>
      <c r="CM20" s="88">
        <f t="shared" si="27"/>
        <v>3001.7720023626698</v>
      </c>
      <c r="CN20" s="87">
        <v>5082</v>
      </c>
      <c r="CO20" s="87">
        <v>1693</v>
      </c>
      <c r="CP20" s="88">
        <f t="shared" si="28"/>
        <v>2893.1782125859336</v>
      </c>
      <c r="CQ20" s="87">
        <v>5471</v>
      </c>
      <c r="CR20" s="87">
        <v>1891</v>
      </c>
      <c r="CS20" s="88">
        <f t="shared" si="29"/>
        <v>3557.2399372713016</v>
      </c>
      <c r="CT20" s="87">
        <v>6805</v>
      </c>
      <c r="CU20" s="87">
        <v>1913</v>
      </c>
      <c r="CV20" s="88">
        <f t="shared" si="30"/>
        <v>4381.3020068526675</v>
      </c>
      <c r="CW20" s="87">
        <f>INDEX('[2]All Previous Years'!$A$1:$EX$34,MATCH($A20,'[2]All Previous Years'!$A$1:$A$34,0),MATCH(CW$1,'[2]All Previous Years'!$A$1:$EX$1,0))</f>
        <v>8951</v>
      </c>
      <c r="CX20" s="87">
        <f>INDEX('[3]Raw data 16-17'!$B$2:$XA$34,MATCH($A20,'[3]Raw data 16-17'!$A$2:$A$34,0),MATCH(CX$1,'[3]Raw data 16-17'!$B$1:$GU$1,0))</f>
        <v>2043</v>
      </c>
      <c r="CY20" s="88">
        <f t="shared" si="31"/>
        <v>4295.588235294118</v>
      </c>
      <c r="CZ20" s="32">
        <f>INDEX([4]Sheet1!$A$1:$CJ$34, MATCH($A20, [4]Sheet1!$A$1:$A$34, 0), MATCH(CZ$1, [4]Sheet1!$A$1:$CJ$1, 0))</f>
        <v>8763</v>
      </c>
      <c r="DA20" s="32">
        <f>INDEX('[5]Finance Indicators'!$A$2:$BO$35,MATCH($A20,'[5]Finance Indicators'!$A$2:$A$35,0),MATCH(DA$1,'[5]Finance Indicators'!$A$2:$BO$2,0))</f>
        <v>2040</v>
      </c>
      <c r="DB20" s="132">
        <f>INDEX('[6]Finance Indicators'!$B$3:$BO$35,MATCH($A20,'[6]Finance Indicators'!$A$3:$A$35,0),MATCH(DB$1,'[6]Finance Indicators'!$B$2:$BO$2,0))</f>
        <v>4771.4825306893299</v>
      </c>
      <c r="DC20" s="132">
        <f>INDEX('[6]Finance Indicators'!$B$3:$BO$35,MATCH($A20,'[6]Finance Indicators'!$A$3:$A$35,0),MATCH(DC$1,'[6]Finance Indicators'!$B$2:$BO$2,0))</f>
        <v>10106</v>
      </c>
      <c r="DD20" s="132">
        <f>INDEX('[6]Finance Indicators'!$B$3:$BO$35,MATCH($A20,'[6]Finance Indicators'!$A$3:$A$35,0),MATCH(DD$1,'[6]Finance Indicators'!$B$2:$BO$2,0))</f>
        <v>2118</v>
      </c>
      <c r="DE20" s="132">
        <f t="array" ref="DE20">INDEX('[7]Finance Indicators'!$A$2:$BO$35,MATCH($A20,'[7]Finance Indicators'!$A$2:$A$35,0),MATCH(DE$1,'[7]Finance Indicators'!$A$2:$BO$2,0))</f>
        <v>7163.4018155757285</v>
      </c>
      <c r="DF20" s="132">
        <f t="array" ref="DF20">INDEX('[7]Finance Indicators'!$A$2:$BO$35,MATCH($A20,'[7]Finance Indicators'!$A$2:$A$35,0),MATCH(DF$1,'[7]Finance Indicators'!$A$2:$BO$2,0))</f>
        <v>14993</v>
      </c>
      <c r="DG20" s="132">
        <f t="array" ref="DG20">INDEX('[7]Finance Indicators'!$A$2:$BO$35,MATCH($A20,'[7]Finance Indicators'!$A$2:$A$35,0),MATCH(DG$1,'[7]Finance Indicators'!$A$2:$BO$2,0))</f>
        <v>2093</v>
      </c>
      <c r="DH20" s="127">
        <f>(CD20*100)/Deflators!$B$2</f>
        <v>3961.5916125725366</v>
      </c>
      <c r="DI20" s="122">
        <f>(CG20*100)/Deflators!$B$3</f>
        <v>3432.5796919094255</v>
      </c>
      <c r="DJ20" s="122">
        <f>(CJ20*100)/Deflators!$B$4</f>
        <v>3492.5653445358553</v>
      </c>
      <c r="DK20" s="122">
        <f>(CM20*100)/Deflators!$B$5</f>
        <v>3353.0744508464668</v>
      </c>
      <c r="DL20" s="122">
        <f>(CP20*100)/Deflators!$B$6</f>
        <v>3187.8152223244974</v>
      </c>
      <c r="DM20" s="122">
        <f>(CS20*100)/Deflators!$B$7</f>
        <v>3887.7810238057818</v>
      </c>
      <c r="DN20" s="122">
        <f>(CV20*100)/Deflators!$B$8</f>
        <v>4672.7707554975841</v>
      </c>
      <c r="DO20" s="122">
        <f>(CY20*100)/Deflators!$B$9</f>
        <v>4502.0830264256711</v>
      </c>
      <c r="DP20" s="122">
        <f>(DB20*100)/Deflators!$B$10</f>
        <v>4888.0565698085511</v>
      </c>
      <c r="DQ20" s="247">
        <f>(DE20*100)/Deflators!$B$11</f>
        <v>7163.4018155757276</v>
      </c>
      <c r="DR20" s="119">
        <v>48</v>
      </c>
      <c r="DS20" s="122">
        <f>INDEX('[3]5+ Awards at Level 5 &amp; Level 6'!$A$2:$G$35,MATCH($A20,'[3]5+ Awards at Level 5 &amp; Level 6'!$A$2:$A$35,0),MATCH(DS$1,'[3]5+ Awards at Level 5 &amp; Level 6'!$A$2:$G$2,0))</f>
        <v>50</v>
      </c>
      <c r="DT20" s="125">
        <f>INDEX('[8]Breadth and Depth cohort'!$X$1:$AH$36,MATCH($A20,'[8]Breadth and Depth cohort'!$X$1:$X$36,0),MATCH(DT$1,'[8]Breadth and Depth cohort'!$X$1:$AH$1,0))</f>
        <v>50</v>
      </c>
      <c r="DU20" s="125">
        <f>INDEX('[9]Breadth and Depth cohort'!$U$1:$AC$36,MATCH($A20,'[9]Breadth and Depth cohort'!$U$1:$U$36,0),MATCH(DU$1,'[9]Breadth and Depth cohort'!$U$1:$AC$1,0))</f>
        <v>54</v>
      </c>
      <c r="DV20" s="125">
        <f>INDEX([10]Extraction!$G$3:$Q$36,MATCH($A20,[10]Extraction!$Q$3:$Q$36,0),MATCH(DV$1,[10]Extraction!$G$3:$Q$3,0))</f>
        <v>58</v>
      </c>
      <c r="DW20" s="125">
        <f>INDEX([10]Extraction!$G$3:$Q$36,MATCH($A20,[10]Extraction!$Q$3:$Q$36,0),MATCH(DW$1,[10]Extraction!$G$3:$Q$3,0))</f>
        <v>54</v>
      </c>
      <c r="DX20" s="125">
        <f>INDEX([10]Extraction!$G$3:$Q$36,MATCH($A20,[10]Extraction!$Q$3:$Q$36,0),MATCH(DX$1,[10]Extraction!$G$3:$Q$3,0))</f>
        <v>57</v>
      </c>
      <c r="DY20" s="125">
        <f>INDEX([10]Extraction!$G$3:$Q$36,MATCH($A20,[10]Extraction!$Q$3:$Q$36,0),MATCH(DY$1,[10]Extraction!$G$3:$Q$3,0))</f>
        <v>57</v>
      </c>
      <c r="DZ20" s="241">
        <f>INDEX('[11]1920 Collected Indicators'!$A$3:$CV$36,MATCH($A20,'[11]1920 Collected Indicators'!$A$3:$A$36,0),MATCH(DZ$1,'[11]1920 Collected Indicators'!$A$3:$CV$3,0))</f>
        <v>58</v>
      </c>
      <c r="EA20" s="119">
        <v>20</v>
      </c>
      <c r="EB20" s="122">
        <f>INDEX('[3]5+ Awards at Level 5 &amp; Level 6'!$I$2:$M$35,MATCH($A20,'[3]5+ Awards at Level 5 &amp; Level 6'!$A$2:$A$35,0),MATCH(EB$1,'[3]5+ Awards at Level 5 &amp; Level 6'!$I$2:$M$2,0))</f>
        <v>21</v>
      </c>
      <c r="EC20" s="125">
        <f>INDEX('[8]Breadth and Depth cohort'!$X$1:$AH$36,MATCH($A20,'[8]Breadth and Depth cohort'!$X$1:$X$36,0),MATCH(EC$1,'[8]Breadth and Depth cohort'!$X$1:$AH$1,0))</f>
        <v>26</v>
      </c>
      <c r="ED20" s="125">
        <f>INDEX('[9]Breadth and Depth cohort'!$U$1:$AC$36,MATCH($A20,'[9]Breadth and Depth cohort'!$U$1:$U$36,0),MATCH(ED$1,'[9]Breadth and Depth cohort'!$U$1:$AC$1,0))</f>
        <v>24</v>
      </c>
      <c r="EE20" s="125">
        <f>INDEX([10]Extraction!$G$3:$Q$36,MATCH($A20,[10]Extraction!$Q$3:$Q$36,0),MATCH(EE$1,[10]Extraction!$G$3:$Q$3,0))</f>
        <v>29</v>
      </c>
      <c r="EF20" s="125">
        <f>INDEX([10]Extraction!$G$3:$Q$36,MATCH($A20,[10]Extraction!$Q$3:$Q$36,0),MATCH(EF$1,[10]Extraction!$G$3:$Q$3,0))</f>
        <v>26</v>
      </c>
      <c r="EG20" s="125">
        <f>INDEX([10]Extraction!$G$3:$Q$36,MATCH($A20,[10]Extraction!$Q$3:$Q$36,0),MATCH(EG$1,[10]Extraction!$G$3:$Q$3,0))</f>
        <v>30</v>
      </c>
      <c r="EH20" s="120">
        <f>INDEX([10]Extraction!$G$3:$Q$36,MATCH($A20,[10]Extraction!$Q$3:$Q$36,0),MATCH(EH$1,[10]Extraction!$G$3:$Q$3,0))</f>
        <v>28</v>
      </c>
      <c r="EI20" s="126">
        <f>INDEX('[11]1920 Collected Indicators'!$A$3:$CV$36,MATCH($A20,'[11]1920 Collected Indicators'!$A$3:$A$36,0),MATCH(EI$1,'[11]1920 Collected Indicators'!$A$3:$CV$3,0))</f>
        <v>33</v>
      </c>
      <c r="EJ20" s="127">
        <v>26</v>
      </c>
      <c r="EK20" s="122">
        <f>INDEX('[3]Deprived 5+ Awards'!$A$2:$K$35,MATCH($A20,'[3]Deprived 5+ Awards'!$A$2:$A$35,0),MATCH(EK$1,'[3]Deprived 5+ Awards'!$A$2:$K$2,0))</f>
        <v>35</v>
      </c>
      <c r="EL20" s="125">
        <f>INDEX('[12]2014'!$S$1:$U$35,MATCH($A20,'[12]2014'!$S$1:$S$35,0),MATCH(EL$1,'[12]2014'!$S$1:$U$1,0))</f>
        <v>34</v>
      </c>
      <c r="EM20" s="125">
        <f>INDEX('[12]2015'!$S$1:$U$35,MATCH($A20,'[12]2015'!$S$1:$S$35,0),MATCH(EM$1,'[12]2015'!$S$1:$U$1,0))</f>
        <v>39</v>
      </c>
      <c r="EN20" s="125">
        <f>INDEX([13]Extraction!$B$2:$L$35,MATCH($A20,[13]Extraction!$L$2:$L$35,0),MATCH(EN$1,[13]Extraction!$B$2:$L$2,0))</f>
        <v>37</v>
      </c>
      <c r="EO20" s="125">
        <f>INDEX([13]Extraction!$B$2:$L$35,MATCH($A20,[13]Extraction!$L$2:$L$35,0),MATCH(EO$1,[13]Extraction!$B$2:$L$2,0))</f>
        <v>43</v>
      </c>
      <c r="EP20" s="122">
        <f>INDEX([13]Extraction!$B$2:$L$35,MATCH($A20,[13]Extraction!$L$2:$L$35,0),MATCH(EP$1,[13]Extraction!$B$2:$L$2,0))</f>
        <v>47</v>
      </c>
      <c r="EQ20" s="122">
        <f>INDEX([13]Extraction!$B$2:$L$35,MATCH($A20,[13]Extraction!$L$2:$L$35,0),MATCH(EQ$1,[13]Extraction!$B$2:$L$2,0))</f>
        <v>44</v>
      </c>
      <c r="ER20" s="337">
        <f>INDEX('[11]1920 Collected Indicators'!$A$3:$CV$36,MATCH($A20,'[11]1920 Collected Indicators'!$A$3:$A$36,0),MATCH(ER$1,'[11]1920 Collected Indicators'!$A$3:$CV$3,0))</f>
        <v>39</v>
      </c>
      <c r="ES20" s="124">
        <v>5</v>
      </c>
      <c r="ET20" s="122">
        <f>INDEX('[3]Deprived 5+ Awards'!$A$2:$K$35,MATCH($A20,'[3]Deprived 5+ Awards'!$A$2:$A$35,0),MATCH(ET$1,'[3]Deprived 5+ Awards'!$A$2:$K$2,0))</f>
        <v>9</v>
      </c>
      <c r="EU20" s="125">
        <f>INDEX('[12]2014'!$S$1:$U$35,MATCH($A20,'[12]2014'!$S$1:$S$35,0),MATCH(EU$1,'[12]2014'!$S$1:$U$1,0))</f>
        <v>14</v>
      </c>
      <c r="EV20" s="125">
        <f>INDEX('[12]2015'!$S$1:$U$35,MATCH($A20,'[12]2015'!$S$1:$S$35,0),MATCH(EV$1,'[12]2015'!$S$1:$U$1,0))</f>
        <v>10</v>
      </c>
      <c r="EW20" s="125">
        <f>INDEX([13]Extraction!$B$2:$L$35,MATCH($A20,[13]Extraction!$L$2:$L$35,0),MATCH(EW$1,[13]Extraction!$B$2:$L$2,0))</f>
        <v>12</v>
      </c>
      <c r="EX20" s="125">
        <f>INDEX([13]Extraction!$B$2:$L$35,MATCH($A20,[13]Extraction!$L$2:$L$35,0),MATCH(EX$1,[13]Extraction!$B$2:$L$2,0))</f>
        <v>9</v>
      </c>
      <c r="EY20" s="122">
        <f>INDEX([13]Extraction!$B$2:$L$35,MATCH($A20,[13]Extraction!$L$2:$L$35,0),MATCH(EY$1,[13]Extraction!$B$2:$L$2,0))</f>
        <v>17</v>
      </c>
      <c r="EZ20" s="122">
        <f>INDEX([13]Extraction!$B$2:$L$35,MATCH($A20,[13]Extraction!$L$2:$L$35,0),MATCH(EZ$1,[13]Extraction!$B$2:$L$2,0))</f>
        <v>11</v>
      </c>
      <c r="FA20" s="340">
        <f>INDEX('[11]1920 Collected Indicators'!$A$3:$CV$36,MATCH($A20,'[11]1920 Collected Indicators'!$A$3:$A$36,0),MATCH(FA$1,'[11]1920 Collected Indicators'!$A$3:$CV$3,0))</f>
        <v>16</v>
      </c>
      <c r="FB20" s="119">
        <v>1832.4175824175825</v>
      </c>
      <c r="FC20" s="87">
        <v>3335</v>
      </c>
      <c r="FD20" s="87">
        <v>35</v>
      </c>
      <c r="FE20" s="88">
        <v>2404.3956043956046</v>
      </c>
      <c r="FF20" s="87">
        <v>4376</v>
      </c>
      <c r="FG20" s="87">
        <v>35</v>
      </c>
      <c r="FH20" s="88">
        <v>2758.8757396449705</v>
      </c>
      <c r="FI20" s="87">
        <v>3730</v>
      </c>
      <c r="FJ20" s="87">
        <v>26</v>
      </c>
      <c r="FK20" s="88">
        <v>2465.3846153846152</v>
      </c>
      <c r="FL20" s="87">
        <v>3205</v>
      </c>
      <c r="FM20" s="87">
        <v>25</v>
      </c>
      <c r="FN20" s="88">
        <v>1912.2596153846155</v>
      </c>
      <c r="FO20" s="39">
        <v>3182</v>
      </c>
      <c r="FP20" s="39">
        <v>32</v>
      </c>
      <c r="FQ20" s="88">
        <v>2951.5384615384614</v>
      </c>
      <c r="FR20" s="87">
        <v>3837</v>
      </c>
      <c r="FS20" s="87">
        <v>25</v>
      </c>
      <c r="FT20" s="88">
        <f t="shared" si="159"/>
        <v>2721.8406593406594</v>
      </c>
      <c r="FU20" s="87">
        <f>INDEX('[2]All Previous Years'!$A$1:$EX$34,MATCH($A20,'[2]All Previous Years'!$A$1:$A$34,0),MATCH(FU$1,'[2]All Previous Years'!$A$1:$EX$1,0))</f>
        <v>3963</v>
      </c>
      <c r="FV20" s="88">
        <f>INDEX('[3]Raw data 16-17'!$B$2:$XA$34,MATCH($A20,'[3]Raw data 16-17'!$A$2:$A$34,0),MATCH(FV$1,'[3]Raw data 16-17'!$B$1:$GU$1,0))</f>
        <v>28</v>
      </c>
      <c r="FW20" s="88">
        <f t="shared" si="33"/>
        <v>3735.3479853479853</v>
      </c>
      <c r="FX20" s="39">
        <f>INDEX([4]Sheet1!$A$1:$CJ$34, MATCH($A20, [4]Sheet1!$A$1:$A$34, 0), MATCH(FX$1, [4]Sheet1!$A$1:$CJ$1, 0))</f>
        <v>4079</v>
      </c>
      <c r="FY20" s="39">
        <f>INDEX('[5]Finance Indicators'!$A$2:$BO$35,MATCH($A20,'[5]Finance Indicators'!$A$2:$A$35,0),MATCH(FY$1,'[5]Finance Indicators'!$A$2:$BO$2,0))</f>
        <v>21</v>
      </c>
      <c r="FZ20" s="132">
        <f>INDEX('[6]Finance Indicators'!$B$3:$BO$35,MATCH($A20,'[6]Finance Indicators'!$A$3:$A$35,0),MATCH(FZ$1,'[6]Finance Indicators'!$B$2:$BO$2,0))</f>
        <v>3880.03663003663</v>
      </c>
      <c r="GA20" s="132">
        <f>INDEX('[6]Finance Indicators'!$B$3:$BO$35,MATCH($A20,'[6]Finance Indicators'!$A$3:$A$35,0),MATCH(GA$1,'[6]Finance Indicators'!$B$2:$BO$2,0))</f>
        <v>4237</v>
      </c>
      <c r="GB20" s="132">
        <f>INDEX('[6]Finance Indicators'!$B$3:$BO$35,MATCH($A20,'[6]Finance Indicators'!$A$3:$A$35,0),MATCH(GB$1,'[6]Finance Indicators'!$B$2:$BO$2,0))</f>
        <v>21</v>
      </c>
      <c r="GC20" s="132" t="str">
        <f t="array" ref="GC20">INDEX('[7]Finance Indicators'!$A$2:$BO$35,MATCH($A20,'[7]Finance Indicators'!$A$2:$A$35,0),MATCH(GC$1,'[7]Finance Indicators'!$A$2:$BO$2,0))</f>
        <v>dna</v>
      </c>
      <c r="GD20" s="132">
        <f t="array" ref="GD20">INDEX('[7]Finance Indicators'!$A$2:$BO$35,MATCH($A20,'[7]Finance Indicators'!$A$2:$A$35,0),MATCH(GD$1,'[7]Finance Indicators'!$A$2:$BO$2,0))</f>
        <v>4000</v>
      </c>
      <c r="GE20" s="238" t="str">
        <f t="array" ref="GE20">INDEX('[7]Finance Indicators'!$A$2:$BO$35,MATCH($A20,'[7]Finance Indicators'!$A$2:$A$35,0),MATCH(GE$1,'[7]Finance Indicators'!$A$2:$BO$2,0))</f>
        <v>dna</v>
      </c>
      <c r="GF20" s="128">
        <f>(FB20*100)/Deflators!$B$2</f>
        <v>2158.6309746172251</v>
      </c>
      <c r="GG20" s="125">
        <f>(FE20*100)/Deflators!$B$3</f>
        <v>2790.1320590990649</v>
      </c>
      <c r="GH20" s="125">
        <f>(FH20*100)/Deflators!$B$4</f>
        <v>3137.3347881393065</v>
      </c>
      <c r="GI20" s="125">
        <f>(FK20*100)/Deflators!$B$5</f>
        <v>2753.9127418236662</v>
      </c>
      <c r="GJ20" s="125">
        <f>(FN20*100)/Deflators!$B$6</f>
        <v>2107.0013193245018</v>
      </c>
      <c r="GK20" s="125">
        <f>(FQ20*100)/Deflators!$B$7</f>
        <v>3225.7973665404106</v>
      </c>
      <c r="GL20" s="125">
        <f>(FT20*100)/Deflators!$B$8</f>
        <v>2902.912744704337</v>
      </c>
      <c r="GM20" s="125">
        <f>(FW20*100)/Deflators!$B$9</f>
        <v>3914.9112627823938</v>
      </c>
      <c r="GN20" s="125">
        <f>IFERROR((FZ20*100)/Deflators!$B$10,"dna")</f>
        <v>3974.8313901525298</v>
      </c>
      <c r="GO20" s="125" t="str">
        <f>IFERROR((GC20*100)/Deflators!$B$11,"dna")</f>
        <v>dna</v>
      </c>
      <c r="GP20" s="121">
        <v>256.05012964563525</v>
      </c>
      <c r="GQ20" s="87">
        <v>3555</v>
      </c>
      <c r="GR20" s="87">
        <v>267</v>
      </c>
      <c r="GS20" s="88">
        <v>324.28981806575172</v>
      </c>
      <c r="GT20" s="87">
        <v>4064</v>
      </c>
      <c r="GU20" s="87">
        <v>241</v>
      </c>
      <c r="GV20" s="88">
        <v>270.29520295202951</v>
      </c>
      <c r="GW20" s="87">
        <v>3809</v>
      </c>
      <c r="GX20" s="87">
        <v>271</v>
      </c>
      <c r="GY20" s="88">
        <v>251.89599133261103</v>
      </c>
      <c r="GZ20" s="87">
        <v>3720</v>
      </c>
      <c r="HA20" s="87">
        <v>284</v>
      </c>
      <c r="HB20" s="88">
        <v>313.98758192480165</v>
      </c>
      <c r="HC20" s="87">
        <v>3641</v>
      </c>
      <c r="HD20" s="87">
        <v>223</v>
      </c>
      <c r="HE20" s="88">
        <v>319.82905982905982</v>
      </c>
      <c r="HF20" s="87">
        <v>3742</v>
      </c>
      <c r="HG20" s="87">
        <v>225</v>
      </c>
      <c r="HH20" s="88">
        <f t="shared" si="34"/>
        <v>327.08957708957706</v>
      </c>
      <c r="HI20" s="87">
        <f>INDEX('[2]All Previous Years'!$A$1:$EX$34,MATCH($A20,'[2]All Previous Years'!$A$1:$A$34,0),MATCH(HI$1,'[2]All Previous Years'!$A$1:$EX$1,0))</f>
        <v>3929</v>
      </c>
      <c r="HJ20" s="32">
        <f>INDEX('[3]Raw data 16-17'!$B$2:$XA$34,MATCH($A20,'[3]Raw data 16-17'!$A$2:$A$34,0),MATCH(HJ$1,'[3]Raw data 16-17'!$B$1:$GU$1,0))</f>
        <v>231</v>
      </c>
      <c r="HK20" s="88">
        <f t="shared" si="35"/>
        <v>339.71335268505084</v>
      </c>
      <c r="HL20" s="32">
        <f>INDEX([4]Sheet1!$A$1:$CJ$34, MATCH($A20, [4]Sheet1!$A$1:$A$34, 0), MATCH(HL$1, [4]Sheet1!$A$1:$CJ$1, 0))</f>
        <v>3745</v>
      </c>
      <c r="HM20" s="32">
        <f>INDEX('[5]Finance Indicators'!$A$2:$BO$35,MATCH($A20,'[5]Finance Indicators'!$A$2:$A$35,0),MATCH(HM$1,'[5]Finance Indicators'!$A$2:$BO$2,0))</f>
        <v>212</v>
      </c>
      <c r="HN20" s="132">
        <f>INDEX('[6]Finance Indicators'!$B$3:$BO$35,MATCH($A20,'[6]Finance Indicators'!$A$3:$A$35,0),MATCH(HN$1,'[6]Finance Indicators'!$B$2:$BO$2,0))</f>
        <v>328.48496680983988</v>
      </c>
      <c r="HO20" s="132">
        <f>INDEX('[6]Finance Indicators'!$B$3:$BO$35,MATCH($A20,'[6]Finance Indicators'!$A$3:$A$35,0),MATCH(HO$1,'[6]Finance Indicators'!$B$2:$BO$2,0))</f>
        <v>3365</v>
      </c>
      <c r="HP20" s="132">
        <f>INDEX('[6]Finance Indicators'!$B$3:$BO$35,MATCH($A20,'[6]Finance Indicators'!$A$3:$A$35,0),MATCH(HP$1,'[6]Finance Indicators'!$B$2:$BO$2,0))</f>
        <v>197</v>
      </c>
      <c r="HQ20" s="132" t="str">
        <f t="array" ref="HQ20">INDEX('[7]Finance Indicators'!$A$2:$BO$35,MATCH($A20,'[7]Finance Indicators'!$A$2:$A$35,0),MATCH(HQ$1,'[7]Finance Indicators'!$A$2:$BO$2,0))</f>
        <v>dna</v>
      </c>
      <c r="HR20" s="238">
        <f t="array" ref="HR20">INDEX('[7]Finance Indicators'!$A$2:$BO$35,MATCH($A20,'[7]Finance Indicators'!$A$2:$A$35,0),MATCH(HR$1,'[7]Finance Indicators'!$A$2:$BO$2,0))</f>
        <v>3484</v>
      </c>
      <c r="HS20" s="238" t="str">
        <f t="array" ref="HS20">INDEX('[7]Finance Indicators'!$A$2:$BO$35,MATCH($A20,'[7]Finance Indicators'!$A$2:$A$35,0),MATCH(HS$1,'[7]Finance Indicators'!$A$2:$BO$2,0))</f>
        <v>dna</v>
      </c>
      <c r="HT20" s="128">
        <f>(GP20*100)/Deflators!$B$2</f>
        <v>301.63307000067181</v>
      </c>
      <c r="HU20" s="125">
        <f>(GS20*100)/Deflators!$B$3</f>
        <v>376.31553483566626</v>
      </c>
      <c r="HV20" s="125">
        <f>(GV20*100)/Deflators!$B$4</f>
        <v>307.37395349226676</v>
      </c>
      <c r="HW20" s="125">
        <f>(GY20*100)/Deflators!$B$5</f>
        <v>281.37580473907514</v>
      </c>
      <c r="HX20" s="125">
        <f>(HB20*100)/Deflators!$B$6</f>
        <v>345.96361500527956</v>
      </c>
      <c r="HY20" s="125">
        <f>(HE20*100)/Deflators!$B$7</f>
        <v>349.54778749585086</v>
      </c>
      <c r="HZ20" s="125">
        <f>(HH20*100)/Deflators!$B$8</f>
        <v>348.84940774721747</v>
      </c>
      <c r="IA20" s="125">
        <f>(HK20*100)/Deflators!$B$9</f>
        <v>356.04383735090613</v>
      </c>
      <c r="IB20" s="125">
        <f>IFERROR((HN20*100)/Deflators!$B$10,"dna")</f>
        <v>336.51031723807131</v>
      </c>
      <c r="IC20" s="125" t="str">
        <f>IFERROR((HQ20*100)/Deflators!$B$11,"dna")</f>
        <v>dna</v>
      </c>
      <c r="ID20" s="121">
        <v>88.410596026490069</v>
      </c>
      <c r="IE20" s="88">
        <v>87.318840579710141</v>
      </c>
      <c r="IF20" s="88">
        <v>91.245791245791239</v>
      </c>
      <c r="IG20" s="88">
        <v>91.909385113268598</v>
      </c>
      <c r="IH20" s="88">
        <v>87.450980392156865</v>
      </c>
      <c r="II20" s="88">
        <v>90</v>
      </c>
      <c r="IJ20" s="88">
        <f>INDEX('[3]Raw data 16-17'!$B$2:$XA$34,MATCH($A20,'[3]Raw data 16-17'!$A$2:$A$34,0),MATCH(IJ$1,'[3]Raw data 16-17'!$B$1:$GU$1,0))</f>
        <v>89.189189189189193</v>
      </c>
      <c r="IK20" s="88">
        <f>INDEX('[14]1718 Collected Indicators'!$A$3:$CH$36,MATCH($A20,'[14]1718 Collected Indicators'!$A$3:$A$36,0),MATCH(IK$1,'[14]1718 Collected Indicators'!$A$3:$CH$3,0))</f>
        <v>90.987124463519308</v>
      </c>
      <c r="IL20" s="120">
        <f>INDEX('[15]1819 Collected Indicators'!$A$3:$CV$36,MATCH($A20,'[15]1819 Collected Indicators'!$A$3:$A$36,0),MATCH(IL$1,'[15]1819 Collected Indicators'!$A$3:$CV$3,0))</f>
        <v>90.366972477064223</v>
      </c>
      <c r="IM20" s="120" t="str">
        <f>INDEX('[11]1920 Collected Indicators'!$A$3:$CV$36,MATCH($A20,'[11]1920 Collected Indicators'!$A$3:$A$36,0),MATCH(IM$1,'[11]1920 Collected Indicators'!$A$3:$CV$3,0))</f>
        <v>dna</v>
      </c>
      <c r="IN20" s="119">
        <v>81.933333333333337</v>
      </c>
      <c r="IO20" s="88">
        <v>79.333333333333329</v>
      </c>
      <c r="IP20" s="88">
        <v>78</v>
      </c>
      <c r="IQ20" s="88">
        <f>INDEX('[16]Raw Data'!$B$2:$BS$34,MATCH($A20,'[16]Raw Data'!$A$2:$A$34,0),MATCH(IQ$1,'[16]Raw Data'!$B$1:$BS$1,0))</f>
        <v>78.333333333333329</v>
      </c>
      <c r="IR20" s="88">
        <f t="shared" si="1"/>
        <v>78.666666666666671</v>
      </c>
      <c r="IS20" s="120">
        <f t="shared" si="1"/>
        <v>74.63333333333334</v>
      </c>
      <c r="IT20" s="120">
        <f t="shared" si="1"/>
        <v>69.3</v>
      </c>
      <c r="IU20" s="119">
        <v>85.8</v>
      </c>
      <c r="IV20" s="88">
        <v>89.2</v>
      </c>
      <c r="IW20" s="88">
        <v>94.2</v>
      </c>
      <c r="IX20" s="88">
        <v>93.4</v>
      </c>
      <c r="IY20" s="88">
        <v>95.1</v>
      </c>
      <c r="IZ20" s="88">
        <f>INDEX('[3]Raw data 16-17'!$B$2:$BV$34,MATCH($A20,'[3]Raw data 16-17'!$A$2:$A$34,0),MATCH(IZ$1,'[3]Raw data 16-17'!$B$1:$BV$1,0))</f>
        <v>94.7</v>
      </c>
      <c r="JA20" s="88">
        <f>INDEX('[14]1718 Collected Indicators'!$A$3:$CH$36,MATCH($A20,'[14]1718 Collected Indicators'!$A$3:$A$36,0),MATCH(JA$1,'[14]1718 Collected Indicators'!$A$3:$CH$3,0))</f>
        <v>94.4</v>
      </c>
      <c r="JB20" s="120">
        <f>INDEX('[15]1819 Collected Indicators'!$A$3:$CV$36,MATCH($A20,'[15]1819 Collected Indicators'!$A$3:$A$36,0),MATCH(JB$1,'[15]1819 Collected Indicators'!$A$3:$CV$3,0))</f>
        <v>93.807339449541288</v>
      </c>
      <c r="JC20" s="120" t="str">
        <f>INDEX('[11]1920 Collected Indicators'!$A$3:$CV$36,MATCH($A20,'[11]1920 Collected Indicators'!$A$3:$A$36,0),MATCH(JC$1,'[11]1920 Collected Indicators'!$A$3:$CV$3,0))</f>
        <v>dna</v>
      </c>
      <c r="JD20" s="119">
        <v>715.87</v>
      </c>
      <c r="JE20" s="88">
        <v>752.09</v>
      </c>
      <c r="JF20" s="88">
        <f>INDEX('[17]Cohort Attainment'!$O$40:$BR$75,MATCH($A20,'[17]Cohort Attainment'!$O$40:$O$75,0),MATCH(JF$1,'[17]Cohort Attainment'!$O$40:$BR$40,0))</f>
        <v>753.55</v>
      </c>
      <c r="JG20" s="88">
        <f>INDEX('[18]Cohort Attainment'!$Q$40:$AQ$72,MATCH($A20,'[18]Cohort Attainment'!$O$40:$O$72,0),MATCH(JG$1,'[18]Cohort Attainment'!$Q$39:$AO$39,0))</f>
        <v>783.22</v>
      </c>
      <c r="JH20" s="88">
        <f>INDEX('[19]Cohort Attainment'!$BP$3:$BU$36,MATCH($A20,'[19]Cohort Attainment'!$BU$3:$BU$36,0),MATCH(JH$1,'[19]Cohort Attainment'!$BP$36:$BU$36,0))</f>
        <v>889.27</v>
      </c>
      <c r="JI20" s="88">
        <f>INDEX('[19]Cohort Attainment'!$BP$3:$BU$36,MATCH($A20,'[19]Cohort Attainment'!$BU$3:$BU$36,0),MATCH(JI$1,'[19]Cohort Attainment'!$BP$36:$BU$36,0))</f>
        <v>800.93</v>
      </c>
      <c r="JJ20" s="88">
        <f>INDEX('[19]Cohort Attainment'!$BP$3:$BU$36,MATCH($A20,'[19]Cohort Attainment'!$BU$3:$BU$36,0),MATCH(JJ$1,'[19]Cohort Attainment'!$BP$36:$BU$36,0))</f>
        <v>835.8</v>
      </c>
      <c r="JK20" s="88">
        <f>INDEX('[19]Cohort Attainment'!$BP$3:$BU$36,MATCH($A20,'[19]Cohort Attainment'!$BU$3:$BU$36,0),MATCH(JK$1,'[19]Cohort Attainment'!$BP$36:$BU$36,0))</f>
        <v>805.57</v>
      </c>
      <c r="JL20" s="126">
        <f>INDEX('[11]1920 Collected Indicators'!$A$3:$CV$36,MATCH($A20,'[11]1920 Collected Indicators'!$A$3:$A$36,0),MATCH(JL$1,'[11]1920 Collected Indicators'!$A$3:$CV$3,0))</f>
        <v>823.23</v>
      </c>
      <c r="JM20" s="121">
        <v>422</v>
      </c>
      <c r="JN20" s="88">
        <v>544</v>
      </c>
      <c r="JO20" s="88">
        <f>INDEX('[17]Cohort Attainment'!$O$40:$BR$75,MATCH($A20,'[17]Cohort Attainment'!$O$40:$O$75,0),MATCH(JO$1,'[17]Cohort Attainment'!$O$40:$BR$40,0))</f>
        <v>501</v>
      </c>
      <c r="JP20" s="88">
        <f>INDEX('[18]Cohort Attainment'!$Q$40:$AQ$72,MATCH($A20,'[18]Cohort Attainment'!$O$40:$O$72,0),MATCH(JP$1,'[18]Cohort Attainment'!$Q$39:$AO$39,0))</f>
        <v>493</v>
      </c>
      <c r="JQ20" s="88">
        <f>INDEX('[19]Cohort Attainment'!$P$3:$AO$36,MATCH($A20,'[19]Cohort Attainment'!$AO$3:$AO$36,0),MATCH(JQ$1,'[19]Cohort Attainment'!$P$36:$AO$36,0))</f>
        <v>581</v>
      </c>
      <c r="JR20" s="88">
        <f>INDEX('[19]Cohort Attainment'!$P$3:$AO$36,MATCH($A20,'[19]Cohort Attainment'!$AO$3:$AO$36,0),MATCH(JR$1,'[19]Cohort Attainment'!$P$36:$AO$36,0))</f>
        <v>577</v>
      </c>
      <c r="JS20" s="88">
        <f>INDEX('[19]Cohort Attainment'!$P$3:$AO$36,MATCH($A20,'[19]Cohort Attainment'!$AO$3:$AO$36,0),MATCH(JS$1,'[19]Cohort Attainment'!$P$36:$AO$36,0))</f>
        <v>652</v>
      </c>
      <c r="JT20" s="120">
        <f>INDEX('[19]Cohort Attainment'!$P$3:$AO$36,MATCH($A20,'[19]Cohort Attainment'!$AO$3:$AO$36,0),MATCH(JT$1,'[19]Cohort Attainment'!$P$36:$AO$36,0))</f>
        <v>559</v>
      </c>
      <c r="JU20" s="120">
        <f>INDEX('[11]1920 Collected Indicators'!$A$3:$CV$36,MATCH($A20,'[11]1920 Collected Indicators'!$A$3:$A$36,0),MATCH(JU$1,'[11]1920 Collected Indicators'!$A$3:$CV$3,0))</f>
        <v>556</v>
      </c>
      <c r="JV20" s="119">
        <v>541</v>
      </c>
      <c r="JW20" s="88">
        <v>541</v>
      </c>
      <c r="JX20" s="88">
        <f>INDEX('[17]Cohort Attainment'!$O$40:$BR$75,MATCH($A20,'[17]Cohort Attainment'!$O$40:$O$75,0),MATCH(JX$1,'[17]Cohort Attainment'!$O$40:$BR$40,0))</f>
        <v>537</v>
      </c>
      <c r="JY20" s="88">
        <f>INDEX('[18]Cohort Attainment'!$Q$40:$AQ$72,MATCH($A20,'[18]Cohort Attainment'!$O$40:$O$72,0),MATCH(JY$1,'[18]Cohort Attainment'!$Q$39:$AO$39,0))</f>
        <v>577</v>
      </c>
      <c r="JZ20" s="88">
        <f>INDEX('[19]Cohort Attainment'!$P$3:$AO$36,MATCH($A20,'[19]Cohort Attainment'!$AO$3:$AO$36,0),MATCH(JZ$1,'[19]Cohort Attainment'!$P$36:$AO$36,0))</f>
        <v>698</v>
      </c>
      <c r="KA20" s="88">
        <f>INDEX('[19]Cohort Attainment'!$P$3:$AO$36,MATCH($A20,'[19]Cohort Attainment'!$AO$3:$AO$36,0),MATCH(KA$1,'[19]Cohort Attainment'!$P$36:$AO$36,0))</f>
        <v>719</v>
      </c>
      <c r="KB20" s="88">
        <f>INDEX('[19]Cohort Attainment'!$P$3:$AO$36,MATCH($A20,'[19]Cohort Attainment'!$AO$3:$AO$36,0),MATCH(KB$1,'[19]Cohort Attainment'!$P$36:$AO$36,0))</f>
        <v>700</v>
      </c>
      <c r="KC20" s="120">
        <f>INDEX('[19]Cohort Attainment'!$P$3:$AO$36,MATCH($A20,'[19]Cohort Attainment'!$AO$3:$AO$36,0),MATCH(KC$1,'[19]Cohort Attainment'!$P$36:$AO$36,0))</f>
        <v>667</v>
      </c>
      <c r="KD20" s="120">
        <f>INDEX('[11]1920 Collected Indicators'!$A$3:$CV$36,MATCH($A20,'[11]1920 Collected Indicators'!$A$3:$A$36,0),MATCH(KD$1,'[11]1920 Collected Indicators'!$A$3:$CV$3,0))</f>
        <v>687</v>
      </c>
      <c r="KE20" s="119">
        <v>727</v>
      </c>
      <c r="KF20" s="88">
        <v>669</v>
      </c>
      <c r="KG20" s="88">
        <f>INDEX('[17]Cohort Attainment'!$O$40:$BR$75,MATCH($A20,'[17]Cohort Attainment'!$O$40:$O$75,0),MATCH(KG$1,'[17]Cohort Attainment'!$O$40:$BR$40,0))</f>
        <v>783</v>
      </c>
      <c r="KH20" s="88">
        <f>INDEX('[18]Cohort Attainment'!$Q$40:$AQ$72,MATCH($A20,'[18]Cohort Attainment'!$O$40:$O$72,0),MATCH(KH$1,'[18]Cohort Attainment'!$Q$39:$AO$39,0))</f>
        <v>842</v>
      </c>
      <c r="KI20" s="88">
        <f>INDEX('[19]Cohort Attainment'!$P$3:$AO$36,MATCH($A20,'[19]Cohort Attainment'!$AO$3:$AO$36,0),MATCH(KI$1,'[19]Cohort Attainment'!$P$36:$AO$36,0))</f>
        <v>849</v>
      </c>
      <c r="KJ20" s="88">
        <f>INDEX('[19]Cohort Attainment'!$P$3:$AO$36,MATCH($A20,'[19]Cohort Attainment'!$AO$3:$AO$36,0),MATCH(KJ$1,'[19]Cohort Attainment'!$P$36:$AO$36,0))</f>
        <v>793</v>
      </c>
      <c r="KK20" s="88">
        <f>INDEX('[19]Cohort Attainment'!$P$3:$AO$36,MATCH($A20,'[19]Cohort Attainment'!$AO$3:$AO$36,0),MATCH(KK$1,'[19]Cohort Attainment'!$P$36:$AO$36,0))</f>
        <v>845</v>
      </c>
      <c r="KL20" s="120">
        <f>INDEX('[19]Cohort Attainment'!$P$3:$AO$36,MATCH($A20,'[19]Cohort Attainment'!$AO$3:$AO$36,0),MATCH(KL$1,'[19]Cohort Attainment'!$P$36:$AO$36,0))</f>
        <v>784</v>
      </c>
      <c r="KM20" s="120">
        <f>INDEX('[11]1920 Collected Indicators'!$A$3:$CV$36,MATCH($A20,'[11]1920 Collected Indicators'!$A$3:$A$36,0),MATCH(KM$1,'[11]1920 Collected Indicators'!$A$3:$CV$3,0))</f>
        <v>837</v>
      </c>
      <c r="KN20" s="119">
        <v>848</v>
      </c>
      <c r="KO20" s="88">
        <v>922</v>
      </c>
      <c r="KP20" s="88">
        <f>INDEX('[17]Cohort Attainment'!$O$40:$BR$75,MATCH($A20,'[17]Cohort Attainment'!$O$40:$O$75,0),MATCH(KP$1,'[17]Cohort Attainment'!$O$40:$BR$40,0))</f>
        <v>895</v>
      </c>
      <c r="KQ20" s="88">
        <f>INDEX('[18]Cohort Attainment'!$Q$40:$AQ$72,MATCH($A20,'[18]Cohort Attainment'!$O$40:$O$72,0),MATCH(KQ$1,'[18]Cohort Attainment'!$Q$39:$AO$39,0))</f>
        <v>854</v>
      </c>
      <c r="KR20" s="88">
        <f>INDEX('[19]Cohort Attainment'!$P$3:$AO$36,MATCH($A20,'[19]Cohort Attainment'!$AO$3:$AO$36,0),MATCH(KR$1,'[19]Cohort Attainment'!$P$36:$AO$36,0))</f>
        <v>1041</v>
      </c>
      <c r="KS20" s="88">
        <f>INDEX('[19]Cohort Attainment'!$P$3:$AO$36,MATCH($A20,'[19]Cohort Attainment'!$AO$3:$AO$36,0),MATCH(KS$1,'[19]Cohort Attainment'!$P$36:$AO$36,0))</f>
        <v>919</v>
      </c>
      <c r="KT20" s="88">
        <f>INDEX('[19]Cohort Attainment'!$P$3:$AO$36,MATCH($A20,'[19]Cohort Attainment'!$AO$3:$AO$36,0),MATCH(KT$1,'[19]Cohort Attainment'!$P$36:$AO$36,0))</f>
        <v>976</v>
      </c>
      <c r="KU20" s="120">
        <f>INDEX('[19]Cohort Attainment'!$P$3:$AO$36,MATCH($A20,'[19]Cohort Attainment'!$AO$3:$AO$36,0),MATCH(KU$1,'[19]Cohort Attainment'!$P$36:$AO$36,0))</f>
        <v>1070</v>
      </c>
      <c r="KV20" s="120">
        <f>INDEX('[11]1920 Collected Indicators'!$A$3:$CV$36,MATCH($A20,'[11]1920 Collected Indicators'!$A$3:$A$36,0),MATCH(KV$1,'[11]1920 Collected Indicators'!$A$3:$CV$3,0))</f>
        <v>959</v>
      </c>
      <c r="KW20" s="119">
        <v>1038</v>
      </c>
      <c r="KX20" s="88">
        <v>1067</v>
      </c>
      <c r="KY20" s="88">
        <f>INDEX('[17]Cohort Attainment'!$O$40:$BR$75,MATCH($A20,'[17]Cohort Attainment'!$O$40:$O$75,0),MATCH(KY$1,'[17]Cohort Attainment'!$O$40:$BR$40,0))</f>
        <v>1029</v>
      </c>
      <c r="KZ20" s="88">
        <f>INDEX('[18]Cohort Attainment'!$Q$40:$AQ$72,MATCH($A20,'[18]Cohort Attainment'!$O$40:$O$72,0),MATCH(KZ$1,'[18]Cohort Attainment'!$Q$39:$AO$39,0))</f>
        <v>1098</v>
      </c>
      <c r="LA20" s="88">
        <f>INDEX('[19]Cohort Attainment'!$P$3:$AO$36,MATCH($A20,'[19]Cohort Attainment'!$AO$3:$AO$36,0),MATCH(LA$1,'[19]Cohort Attainment'!$P$36:$AO$36,0))</f>
        <v>1228</v>
      </c>
      <c r="LB20" s="88">
        <f>INDEX('[19]Cohort Attainment'!$P$3:$AO$36,MATCH($A20,'[19]Cohort Attainment'!$AO$3:$AO$36,0),MATCH(LB$1,'[19]Cohort Attainment'!$P$36:$AO$36,0))</f>
        <v>1037</v>
      </c>
      <c r="LC20" s="88">
        <f>INDEX('[19]Cohort Attainment'!$P$3:$AO$36,MATCH($A20,'[19]Cohort Attainment'!$AO$3:$AO$36,0),MATCH(LC$1,'[19]Cohort Attainment'!$P$36:$AO$36,0))</f>
        <v>1165</v>
      </c>
      <c r="LD20" s="120">
        <f>INDEX('[19]Cohort Attainment'!$P$3:$AO$36,MATCH($A20,'[19]Cohort Attainment'!$AO$3:$AO$36,0),MATCH(LD$1,'[19]Cohort Attainment'!$P$36:$AO$36,0))</f>
        <v>1111</v>
      </c>
      <c r="LE20" s="120">
        <f>INDEX('[11]1920 Collected Indicators'!$A$3:$CV$36,MATCH($A20,'[11]1920 Collected Indicators'!$A$3:$A$36,0),MATCH(LE$1,'[11]1920 Collected Indicators'!$A$3:$CV$3,0))</f>
        <v>1156</v>
      </c>
      <c r="LF20" s="119">
        <v>75.591985428051004</v>
      </c>
      <c r="LG20" s="88" t="str">
        <f>INDEX('[3]Raw data 16-17'!$B$2:$XA$34,MATCH($A20,'[3]Raw data 16-17'!$A$2:$A$34,0),MATCH(LG$1,'[3]Raw data 16-17'!$B$1:$GU$1,0))</f>
        <v>dna</v>
      </c>
      <c r="LH20" s="88" t="str">
        <f>INDEX('[14]1718 Collected Indicators'!$A$3:$CH$36,MATCH($A20,'[14]1718 Collected Indicators'!$A$3:$A$36,0),MATCH(LH$1,'[14]1718 Collected Indicators'!$A$3:$CH$3,0))</f>
        <v>dna</v>
      </c>
      <c r="LI20" s="120">
        <f>INDEX('[15]1819 Collected Indicators'!$A$3:$CV$36,MATCH($A20,'[15]1819 Collected Indicators'!$A$3:$A$36,0),MATCH(LI$1,'[15]1819 Collected Indicators'!$A$3:$CV$3,0))</f>
        <v>72.757677106000003</v>
      </c>
      <c r="LJ20" s="120" t="str">
        <f>INDEX('[11]1920 Collected Indicators'!$A$3:$CV$36,MATCH($A20,'[11]1920 Collected Indicators'!$A$3:$A$36,0),MATCH(LJ$1,'[11]1920 Collected Indicators'!$A$3:$CV$3,0))</f>
        <v>dna</v>
      </c>
      <c r="LK20" s="119">
        <v>71.802325581395351</v>
      </c>
      <c r="LL20" s="88" t="str">
        <f>INDEX('[3]Raw data 16-17'!$B$2:$XA$34,MATCH($A20,'[3]Raw data 16-17'!$A$2:$A$34,0),MATCH(LL$1,'[3]Raw data 16-17'!$B$1:$GU$1,0))</f>
        <v>dna</v>
      </c>
      <c r="LM20" s="88" t="str">
        <f>INDEX('[14]1718 Collected Indicators'!$A$3:$CH$36,MATCH($A20,'[14]1718 Collected Indicators'!$A$3:$A$36,0),MATCH(LM$1,'[14]1718 Collected Indicators'!$A$3:$CH$3,0))</f>
        <v>dna</v>
      </c>
      <c r="LN20" s="120">
        <f>INDEX('[15]1819 Collected Indicators'!$A$3:$CV$36,MATCH($A20,'[15]1819 Collected Indicators'!$A$3:$A$36,0),MATCH(LN$1,'[15]1819 Collected Indicators'!$A$3:$CV$3,0))</f>
        <v>77.774399513999995</v>
      </c>
      <c r="LO20" s="120" t="str">
        <f>INDEX('[11]1920 Collected Indicators'!$A$3:$CV$36,MATCH($A20,'[11]1920 Collected Indicators'!$A$3:$A$36,0),MATCH(LO$1,'[11]1920 Collected Indicators'!$A$3:$CV$3,0))</f>
        <v>dna</v>
      </c>
      <c r="LP20" s="119">
        <v>64.468085106382972</v>
      </c>
      <c r="LQ20" s="88" t="str">
        <f>INDEX('[3]Raw data 16-17'!$B$2:$XA$34,MATCH($A20,'[3]Raw data 16-17'!$A$2:$A$34,0),MATCH(LQ$1,'[3]Raw data 16-17'!$B$1:$GU$1,0))</f>
        <v>dna</v>
      </c>
      <c r="LR20" s="88" t="str">
        <f>INDEX('[14]1718 Collected Indicators'!$A$3:$CH$36,MATCH($A20,'[14]1718 Collected Indicators'!$A$3:$A$36,0),MATCH(LR$1,'[14]1718 Collected Indicators'!$A$3:$CH$3,0))</f>
        <v>dna</v>
      </c>
      <c r="LS20" s="120" t="e">
        <f>INDEX('[15]1819 Collected Indicators'!$A$3:$CV$36,MATCH($A20,'[15]1819 Collected Indicators'!$A$3:$A$36,0),MATCH(LS$1,'[15]1819 Collected Indicators'!$A$3:$CV$3,0))</f>
        <v>#N/A</v>
      </c>
      <c r="LT20" s="120" t="e">
        <f>INDEX('[11]1920 Collected Indicators'!$A$3:$CV$36,MATCH($A20,'[11]1920 Collected Indicators'!$A$3:$A$36,0),MATCH(LT$1,'[11]1920 Collected Indicators'!$A$3:$CV$3,0))</f>
        <v>#N/A</v>
      </c>
      <c r="LU20" s="119">
        <v>74.043715846994544</v>
      </c>
      <c r="LV20" s="88" t="str">
        <f>INDEX('[3]Raw data 16-17'!$B$2:$XA$34,MATCH($A20,'[3]Raw data 16-17'!$A$2:$A$34,0),MATCH(LV$1,'[3]Raw data 16-17'!$B$1:$GU$1,0))</f>
        <v>dna</v>
      </c>
      <c r="LW20" s="88" t="str">
        <f>INDEX('[14]1718 Collected Indicators'!$A$3:$CH$36,MATCH($A20,'[14]1718 Collected Indicators'!$A$3:$A$36,0),MATCH(LW$1,'[14]1718 Collected Indicators'!$A$3:$CH$3,0))</f>
        <v>dna</v>
      </c>
      <c r="LX20" s="120">
        <f>INDEX('[15]1819 Collected Indicators'!$A$3:$CV$36,MATCH($A20,'[15]1819 Collected Indicators'!$A$3:$A$36,0),MATCH(LX$1,'[15]1819 Collected Indicators'!$A$3:$CV$3,0))</f>
        <v>26.862521543</v>
      </c>
      <c r="LY20" s="120" t="str">
        <f>INDEX('[11]1920 Collected Indicators'!$A$3:$CV$36,MATCH($A20,'[11]1920 Collected Indicators'!$A$3:$A$36,0),MATCH(LY$1,'[11]1920 Collected Indicators'!$A$3:$CV$3,0))</f>
        <v>dna</v>
      </c>
      <c r="LZ20" s="119">
        <v>63.856589147286826</v>
      </c>
      <c r="MA20" s="88" t="str">
        <f>INDEX('[3]Raw data 16-17'!$B$2:$XA$34,MATCH($A20,'[3]Raw data 16-17'!$A$2:$A$34,0),MATCH(MA$1,'[3]Raw data 16-17'!$B$1:$GU$1,0))</f>
        <v>dna</v>
      </c>
      <c r="MB20" s="88" t="str">
        <f>INDEX('[14]1718 Collected Indicators'!$A$3:$CH$36,MATCH($A20,'[14]1718 Collected Indicators'!$A$3:$A$36,0),MATCH(MB$1,'[14]1718 Collected Indicators'!$A$3:$CH$3,0))</f>
        <v>dna</v>
      </c>
      <c r="MC20" s="120">
        <f>INDEX('[15]1819 Collected Indicators'!$A$3:$CV$36,MATCH($A20,'[15]1819 Collected Indicators'!$A$3:$A$36,0),MATCH(MC$1,'[15]1819 Collected Indicators'!$A$3:$CV$3,0))</f>
        <v>23.008882406999994</v>
      </c>
      <c r="MD20" s="120" t="str">
        <f>INDEX('[11]1920 Collected Indicators'!$A$3:$CV$36,MATCH($A20,'[11]1920 Collected Indicators'!$A$3:$A$36,0),MATCH(MD$1,'[11]1920 Collected Indicators'!$A$3:$CV$3,0))</f>
        <v>dna</v>
      </c>
      <c r="ME20" s="119">
        <v>54.042553191489361</v>
      </c>
      <c r="MF20" s="88" t="str">
        <f>INDEX('[3]Raw data 16-17'!$B$2:$XA$34,MATCH($A20,'[3]Raw data 16-17'!$A$2:$A$34,0),MATCH(MF$1,'[3]Raw data 16-17'!$B$1:$GU$1,0))</f>
        <v>dna</v>
      </c>
      <c r="MG20" s="88" t="str">
        <f>INDEX('[14]1718 Collected Indicators'!$A$3:$CH$36,MATCH($A20,'[14]1718 Collected Indicators'!$A$3:$A$36,0),MATCH(MG$1,'[14]1718 Collected Indicators'!$A$3:$CH$3,0))</f>
        <v>dna</v>
      </c>
      <c r="MH20" s="120" t="e">
        <f>INDEX('[15]1819 Collected Indicators'!$A$3:$CV$36,MATCH($A20,'[15]1819 Collected Indicators'!$A$3:$A$36,0),MATCH(MH$1,'[15]1819 Collected Indicators'!$A$3:$CV$3,0))</f>
        <v>#N/A</v>
      </c>
      <c r="MI20" s="120" t="e">
        <f>INDEX('[11]1920 Collected Indicators'!$A$3:$CV$36,MATCH($A20,'[11]1920 Collected Indicators'!$A$3:$A$36,0),MATCH(MI$1,'[11]1920 Collected Indicators'!$A$3:$CV$3,0))</f>
        <v>#N/A</v>
      </c>
      <c r="MJ20" s="119">
        <v>83.879781420765028</v>
      </c>
      <c r="MK20" s="88" t="str">
        <f>INDEX('[3]Raw data 16-17'!$B$2:$XA$34,MATCH($A20,'[3]Raw data 16-17'!$A$2:$A$34,0),MATCH(MK$1,'[3]Raw data 16-17'!$B$1:$GU$1,0))</f>
        <v>dna</v>
      </c>
      <c r="ML20" s="88" t="str">
        <f>INDEX('[14]1718 Collected Indicators'!$A$3:$CH$36,MATCH($A20,'[14]1718 Collected Indicators'!$A$3:$A$36,0),MATCH(ML$1,'[14]1718 Collected Indicators'!$A$3:$CH$3,0))</f>
        <v>dna</v>
      </c>
      <c r="MM20" s="120" t="str">
        <f>INDEX('[15]1819 Collected Indicators'!$A$3:$CV$36,MATCH($A20,'[15]1819 Collected Indicators'!$A$3:$A$36,0),MATCH(MM$1,'[15]1819 Collected Indicators'!$A$3:$CV$3,0))</f>
        <v>dna</v>
      </c>
      <c r="MN20" s="120" t="str">
        <f>INDEX('[11]1920 Collected Indicators'!$A$3:$CV$36,MATCH($A20,'[11]1920 Collected Indicators'!$A$3:$A$36,0),MATCH(MN$1,'[11]1920 Collected Indicators'!$A$3:$CV$3,0))</f>
        <v>dna</v>
      </c>
      <c r="MO20" s="119">
        <v>75.678294573643413</v>
      </c>
      <c r="MP20" s="88" t="str">
        <f>INDEX('[3]Raw data 16-17'!$B$2:$XA$34,MATCH($A20,'[3]Raw data 16-17'!$A$2:$A$34,0),MATCH(MP$1,'[3]Raw data 16-17'!$B$1:$GU$1,0))</f>
        <v>dna</v>
      </c>
      <c r="MQ20" s="88" t="str">
        <f>INDEX('[14]1718 Collected Indicators'!$A$3:$CH$36,MATCH($A20,'[14]1718 Collected Indicators'!$A$3:$A$36,0),MATCH(MQ$1,'[14]1718 Collected Indicators'!$A$3:$CH$3,0))</f>
        <v>dna</v>
      </c>
      <c r="MR20" s="120" t="str">
        <f>INDEX('[15]1819 Collected Indicators'!$A$3:$CV$36,MATCH($A20,'[15]1819 Collected Indicators'!$A$3:$A$36,0),MATCH(MR$1,'[15]1819 Collected Indicators'!$A$3:$CV$3,0))</f>
        <v>dna</v>
      </c>
      <c r="MS20" s="120" t="str">
        <f>INDEX('[11]1920 Collected Indicators'!$A$3:$CV$36,MATCH($A20,'[11]1920 Collected Indicators'!$A$3:$A$36,0),MATCH(MS$1,'[11]1920 Collected Indicators'!$A$3:$CV$3,0))</f>
        <v>dna</v>
      </c>
      <c r="MT20" s="119">
        <v>67.340425531914889</v>
      </c>
      <c r="MU20" s="88" t="str">
        <f>INDEX('[3]Raw data 16-17'!$B$2:$XA$34,MATCH($A20,'[3]Raw data 16-17'!$A$2:$A$34,0),MATCH(MU$1,'[3]Raw data 16-17'!$B$1:$GU$1,0))</f>
        <v>dna</v>
      </c>
      <c r="MV20" s="88" t="str">
        <f>INDEX('[14]1718 Collected Indicators'!$A$3:$CH$36,MATCH($A20,'[14]1718 Collected Indicators'!$A$3:$A$36,0),MATCH(MV$1,'[14]1718 Collected Indicators'!$A$3:$CH$3,0))</f>
        <v>dna</v>
      </c>
      <c r="MW20" s="120" t="e">
        <f>INDEX('[15]1819 Collected Indicators'!$A$3:$CV$36,MATCH($A20,'[15]1819 Collected Indicators'!$A$3:$A$36,0),MATCH(MW$1,'[15]1819 Collected Indicators'!$A$3:$CV$3,0))</f>
        <v>#N/A</v>
      </c>
      <c r="MX20" s="120" t="e">
        <f>INDEX('[11]1920 Collected Indicators'!$A$3:$CV$36,MATCH($A20,'[11]1920 Collected Indicators'!$A$3:$A$36,0),MATCH(MX$1,'[11]1920 Collected Indicators'!$A$3:$CV$3,0))</f>
        <v>#N/A</v>
      </c>
      <c r="MY20" s="119">
        <v>81.876138433515479</v>
      </c>
      <c r="MZ20" s="88" t="str">
        <f>INDEX('[3]Raw data 16-17'!$B$2:$XA$34,MATCH($A20,'[3]Raw data 16-17'!$A$2:$A$34,0),MATCH(MZ$1,'[3]Raw data 16-17'!$B$1:$GU$1,0))</f>
        <v>dna</v>
      </c>
      <c r="NA20" s="88" t="str">
        <f>INDEX('[14]1718 Collected Indicators'!$A$3:$CH$36,MATCH($A20,'[14]1718 Collected Indicators'!$A$3:$A$36,0),MATCH(NA$1,'[14]1718 Collected Indicators'!$A$3:$CH$3,0))</f>
        <v>dna</v>
      </c>
      <c r="NB20" s="120" t="e">
        <f>INDEX('[15]1819 Collected Indicators'!$A$3:$CV$36,MATCH($A20,'[15]1819 Collected Indicators'!$A$3:$A$36,0),MATCH(NB$1,'[15]1819 Collected Indicators'!$A$3:$CV$3,0))</f>
        <v>#N/A</v>
      </c>
      <c r="NC20" s="183"/>
      <c r="ND20" s="119">
        <v>68.992248062015506</v>
      </c>
      <c r="NE20" s="88" t="str">
        <f>INDEX('[3]Raw data 16-17'!$B$2:$XA$34,MATCH($A20,'[3]Raw data 16-17'!$A$2:$A$34,0),MATCH(NE$1,'[3]Raw data 16-17'!$B$1:$GU$1,0))</f>
        <v>dna</v>
      </c>
      <c r="NF20" s="88" t="str">
        <f>INDEX('[14]1718 Collected Indicators'!$A$3:$CH$36,MATCH($A20,'[14]1718 Collected Indicators'!$A$3:$A$36,0),MATCH(NF$1,'[14]1718 Collected Indicators'!$A$3:$CH$3,0))</f>
        <v>dna</v>
      </c>
      <c r="NG20" s="120" t="e">
        <f>INDEX('[15]1819 Collected Indicators'!$A$3:$CV$36,MATCH($A20,'[15]1819 Collected Indicators'!$A$3:$A$36,0),MATCH(NG$1,'[15]1819 Collected Indicators'!$A$3:$CV$3,0))</f>
        <v>#N/A</v>
      </c>
      <c r="NH20" s="183"/>
      <c r="NI20" s="119">
        <v>60.957446808510639</v>
      </c>
      <c r="NJ20" s="88" t="str">
        <f>INDEX('[3]Raw data 16-17'!$B$2:$XA$34,MATCH($A20,'[3]Raw data 16-17'!$A$2:$A$34,0),MATCH(NJ$1,'[3]Raw data 16-17'!$B$1:$GU$1,0))</f>
        <v>dna</v>
      </c>
      <c r="NK20" s="88" t="str">
        <f>INDEX('[14]1718 Collected Indicators'!$A$3:$CH$36,MATCH($A20,'[14]1718 Collected Indicators'!$A$3:$A$36,0),MATCH(NK$1,'[14]1718 Collected Indicators'!$A$3:$CH$3,0))</f>
        <v>dna</v>
      </c>
      <c r="NL20" s="120" t="e">
        <f>INDEX('[15]1819 Collected Indicators'!$A$3:$CV$36,MATCH($A20,'[15]1819 Collected Indicators'!$A$3:$A$36,0),MATCH(NL$1,'[15]1819 Collected Indicators'!$A$3:$CV$3,0))</f>
        <v>#N/A</v>
      </c>
      <c r="NM20" s="183"/>
      <c r="NN20" s="119">
        <f>INDEX([20]Extraction!$B$2:$I$36,MATCH($A20,[20]Extraction!$I$2:$I$36,0),MATCH(NN$1,[20]Extraction!$B$2:$I$2,0))</f>
        <v>83.835946924004801</v>
      </c>
      <c r="NO20" s="119">
        <f>INDEX([20]Extraction!$B$2:$I$36,MATCH($A20,[20]Extraction!$I$2:$I$36,0),MATCH(NO$1,[20]Extraction!$B$2:$I$2,0))</f>
        <v>87.732749178532259</v>
      </c>
      <c r="NP20" s="119">
        <f>INDEX([20]Extraction!$B$2:$I$36,MATCH($A20,[20]Extraction!$I$2:$I$36,0),MATCH(NP$1,[20]Extraction!$B$2:$I$2,0))</f>
        <v>89.217758985200845</v>
      </c>
      <c r="NQ20" s="119">
        <f>INDEX([20]Extraction!$B$2:$I$36,MATCH($A20,[20]Extraction!$I$2:$I$36,0),MATCH(NQ$1,[20]Extraction!$B$2:$I$2,0))</f>
        <v>91.482965931863603</v>
      </c>
      <c r="NR20" s="119">
        <f>INDEX([20]Extraction!$B$2:$I$36,MATCH($A20,[20]Extraction!$I$2:$I$36,0),MATCH(NR$1,[20]Extraction!$B$2:$I$2,0))</f>
        <v>93.650793650793503</v>
      </c>
      <c r="NS20" s="119">
        <f>INDEX([20]Extraction!$B$2:$I$36,MATCH($A20,[20]Extraction!$I$2:$I$36,0),MATCH(NS$1,[20]Extraction!$B$2:$I$2,0))</f>
        <v>92.112950340798349</v>
      </c>
      <c r="NT20" s="119" t="str">
        <f>INDEX([20]Extraction!$B$2:$I$36,MATCH($A20,[20]Extraction!$I$2:$I$36,0),MATCH(NT$1,[20]Extraction!$B$2:$I$2,0))</f>
        <v>dna</v>
      </c>
      <c r="NU20" s="129">
        <f>INDEX([21]Sheet1!$L$17:$T$50,MATCH($A20,[21]Sheet1!$L$17:$L$50,0),MATCH(NU$1,[21]Sheet1!$L$17:$T$17,0))</f>
        <v>97.368421052631575</v>
      </c>
      <c r="NV20" s="130">
        <f>INDEX([21]Sheet1!$L$17:$T$50,MATCH($A20,[21]Sheet1!$L$17:$L$50,0),MATCH(NV$1,[21]Sheet1!$L$17:$T$17,0))</f>
        <v>97.297297297297305</v>
      </c>
      <c r="NW20" s="130">
        <f>INDEX([21]Sheet1!$L$17:$T$50,MATCH($A20,[21]Sheet1!$L$17:$L$50,0),MATCH(NW$1,[21]Sheet1!$L$17:$T$17,0))</f>
        <v>92.10526315789474</v>
      </c>
      <c r="NX20" s="130">
        <f>INDEX([21]Sheet1!$L$17:$T$50,MATCH($A20,[21]Sheet1!$L$17:$L$50,0),MATCH(NX$1,[21]Sheet1!$L$17:$T$17,0))</f>
        <v>90.909090909090907</v>
      </c>
      <c r="NY20" s="130">
        <f>INDEX([21]Sheet1!$L$17:$T$50,MATCH($A20,[21]Sheet1!$L$17:$L$50,0),MATCH(NY$1,[21]Sheet1!$L$17:$T$17,0))</f>
        <v>90</v>
      </c>
      <c r="NZ20" s="130">
        <f>INDEX([21]Sheet1!$L$17:$T$50,MATCH($A20,[21]Sheet1!$L$17:$L$50,0),MATCH(NZ$1,[21]Sheet1!$L$17:$T$17,0))</f>
        <v>90</v>
      </c>
      <c r="OA20" s="130">
        <f>INDEX([21]Sheet1!$L$17:$T$50,MATCH($A20,[21]Sheet1!$L$17:$L$50,0),MATCH(OA$1,[21]Sheet1!$L$17:$T$17,0))</f>
        <v>90.740740740740748</v>
      </c>
      <c r="OB20" s="88">
        <f>INDEX('[14]1718 Collected Indicators'!$A$3:$CH$36,MATCH($A20,'[14]1718 Collected Indicators'!$A$3:$A$36,0),MATCH(OB$1,'[14]1718 Collected Indicators'!$A$3:$CH$3,0))</f>
        <v>91.379310344827587</v>
      </c>
      <c r="OC20" s="126">
        <f>INDEX('[15]1819 Collected Indicators'!$A$3:$CV$36,MATCH($A20,'[15]1819 Collected Indicators'!$A$3:$A$36,0),MATCH(OC$1,'[15]1819 Collected Indicators'!$A$3:$CV$3,0))</f>
        <v>87.931034482758619</v>
      </c>
      <c r="OD20" s="120">
        <f>INDEX('[11]1920 Collected Indicators'!$A$3:$CV$36,MATCH($A20,'[11]1920 Collected Indicators'!$A$3:$A$36,0),MATCH(OD$1,'[11]1920 Collected Indicators'!$A$3:$CV$3,0))</f>
        <v>84.7</v>
      </c>
      <c r="OE20" s="121">
        <v>93</v>
      </c>
      <c r="OF20" s="88">
        <v>93.2</v>
      </c>
      <c r="OG20" s="88">
        <v>93</v>
      </c>
      <c r="OH20" s="88">
        <f>INDEX('[3]Raw data 16-17'!$A$1:$BV$34,MATCH($A20,'[3]Raw data 16-17'!A$1:A$34,0),MATCH(OH$1,'[3]Raw data 16-17'!$A$1:$BV$1,0))</f>
        <v>92.6</v>
      </c>
      <c r="OI20" s="121">
        <f>INDEX('[15]1819 Collected Indicators'!$A$3:$CV$36,MATCH($A20,'[15]1819 Collected Indicators'!$A$3:$A$36,0),MATCH(OI$1,'[15]1819 Collected Indicators'!$A$3:$CV$3,0))</f>
        <v>92.594099999999997</v>
      </c>
      <c r="OJ20" s="120" t="str">
        <f>INDEX('[11]1920 Collected Indicators'!$A$3:$CV$36,MATCH($A20,'[11]1920 Collected Indicators'!$A$3:$A$36,0),MATCH(OJ$1,'[11]1920 Collected Indicators'!$A$3:$CV$3,0))</f>
        <v>dna</v>
      </c>
      <c r="OK20" s="119">
        <f>INDEX('[22]All years '!$A$1:$F$34,MATCH($A20,'[22]All years '!$A$1:$A$34,0),MATCH(OK$1,'[22]All years '!$A$1:$F$1,0))</f>
        <v>85.376429977462692</v>
      </c>
      <c r="OL20" s="88">
        <f>INDEX('[22]All years '!$A$1:$F$34,MATCH($A20,'[22]All years '!$A$1:$A$34,0),MATCH(OL$1,'[22]All years '!$A$1:$F$1,0))</f>
        <v>86.586640756638417</v>
      </c>
      <c r="OM20" s="88">
        <f>INDEX('[22]All years '!$A$1:$F$34,MATCH($A20,'[22]All years '!$A$1:$A$34,0),MATCH(OM$1,'[22]All years '!$A$1:$F$1,0))</f>
        <v>90.936925903245552</v>
      </c>
      <c r="ON20" s="88">
        <f>INDEX('[22]All years '!$A$1:$F$34,MATCH($A20,'[22]All years '!$A$1:$A$34,0),MATCH(ON$1,'[22]All years '!$A$1:$F$1,0))</f>
        <v>93.266775017413522</v>
      </c>
      <c r="OO20" s="121">
        <f>INDEX('[22]All years '!$A$1:$F$34,MATCH($A20,'[22]All years '!$A$1:$A$34,0),MATCH(OO$1,'[22]All years '!$A$1:$F$1,0))</f>
        <v>90.936925903245552</v>
      </c>
      <c r="OP20" s="120" t="str">
        <f>INDEX('[11]1920 Collected Indicators'!$A$3:$CV$36,MATCH($A20,'[11]1920 Collected Indicators'!$A$3:$A$36,0),MATCH(OP$1,'[11]1920 Collected Indicators'!$A$3:$CV$3,0))</f>
        <v>dna</v>
      </c>
      <c r="OQ20" s="119">
        <v>52.061855670103093</v>
      </c>
      <c r="OR20" s="88">
        <v>37</v>
      </c>
      <c r="OS20" s="88">
        <v>40.200000000000003</v>
      </c>
      <c r="OT20" s="116">
        <f>INDEX('[3]Raw data 16-17'!$B$2:$ACG$34,MATCH($A20,'[3]Raw data 16-17'!$A$2:$A$34,0),MATCH(OT$1,'[3]Raw data 16-17'!$B$1:$MA$1,0))</f>
        <v>44.35288414929714</v>
      </c>
      <c r="OU20" s="133">
        <f>INDEX('[15]1819 Collected Indicators'!$A$3:$CV$36,MATCH($A20,'[15]1819 Collected Indicators'!$A$3:$A$36,0),MATCH(OU$1,'[15]1819 Collected Indicators'!$A$3:$CV$3,0))</f>
        <v>30.6496</v>
      </c>
      <c r="OV20" s="120" t="str">
        <f>INDEX('[11]1920 Collected Indicators'!$A$3:$CV$36,MATCH($A20,'[11]1920 Collected Indicators'!$A$3:$A$36,0),MATCH(OV$1,'[11]1920 Collected Indicators'!$A$3:$CV$3,0))</f>
        <v>dna</v>
      </c>
      <c r="OW20" s="119">
        <f>INDEX('[23]All years '!$A$2:$F$35,MATCH($A20,'[23]All years '!$A$2:$A$35,0),MATCH(OW$1,'[23]All years '!$A$2:$F$2,0))</f>
        <v>320</v>
      </c>
      <c r="OX20" s="88">
        <f>INDEX('[23]All years '!$A$2:$F$35,MATCH($A20,'[23]All years '!$A$2:$A$35,0),MATCH(OX$1,'[23]All years '!$A$2:$F$2,0))</f>
        <v>261.41078838174275</v>
      </c>
      <c r="OY20" s="88">
        <f>INDEX('[23]All years '!$A$2:$F$35,MATCH($A20,'[23]All years '!$A$2:$A$35,0),MATCH(OY$1,'[23]All years '!$A$2:$F$2,0))</f>
        <v>289.91596638655466</v>
      </c>
      <c r="OZ20" s="88">
        <f>INDEX('[23]All years '!$A$2:$F$35,MATCH($A20,'[23]All years '!$A$2:$A$35,0),MATCH(OZ$1,'[23]All years '!$A$2:$F$2,0))</f>
        <v>265.30612244897964</v>
      </c>
      <c r="PA20" s="183">
        <f>INDEX('[23]All years '!$A$2:$F$35,MATCH($A20,'[23]All years '!$A$2:$A$35,0),MATCH(PA$1,'[23]All years '!$A$2:$F$2,0))</f>
        <v>114.03508771929823</v>
      </c>
      <c r="PB20" s="120" t="str">
        <f>INDEX('[11]1920 Collected Indicators'!$A$3:$CV$36,MATCH($A20,'[11]1920 Collected Indicators'!$A$3:$A$36,0),MATCH(PB$1,'[11]1920 Collected Indicators'!$A$3:$CV$3,0))</f>
        <v>dna</v>
      </c>
      <c r="PC20" s="119">
        <v>88.7</v>
      </c>
      <c r="PD20" s="88">
        <f>INDEX('[3]Raw data 16-17'!$B$2:$XA$34,MATCH($A20,'[3]Raw data 16-17'!$A$2:$A$34,0),MATCH(PD$1,'[3]Raw data 16-17'!$B$1:$GU$1,0))</f>
        <v>93.6</v>
      </c>
      <c r="PE20" s="88">
        <f>INDEX('[14]1718 Collected Indicators'!$A$3:$CH$36,MATCH($A20,'[14]1718 Collected Indicators'!$A$3:$A$36,0),MATCH(PE$1,'[14]1718 Collected Indicators'!$A$3:$CH$3,0))</f>
        <v>94.3</v>
      </c>
      <c r="PF20" s="120">
        <f>INDEX('[15]1819 Collected Indicators'!$A$3:$CV$36,MATCH($A20,'[15]1819 Collected Indicators'!$A$3:$A$36,0),MATCH(PF$1,'[15]1819 Collected Indicators'!$A$3:$CV$3,0))</f>
        <v>92.866720300348618</v>
      </c>
      <c r="PG20" s="120">
        <f>INDEX('[11]1920 Collected Indicators'!$A$3:$CV$36,MATCH($A20,'[11]1920 Collected Indicators'!$A$3:$A$36,0),MATCH(PG$1,'[11]1920 Collected Indicators'!$A$3:$CV$3,0))</f>
        <v>93.36569579288026</v>
      </c>
      <c r="PH20" s="129">
        <v>17.829457364341085</v>
      </c>
      <c r="PI20" s="130">
        <v>14.17910447761194</v>
      </c>
      <c r="PJ20" s="130">
        <v>10.9375</v>
      </c>
      <c r="PK20" s="130">
        <v>14.14141414141414</v>
      </c>
      <c r="PL20" s="88">
        <f>INDEX('[3]Raw data 16-17'!$B$2:$BV$34,MATCH($A20,'[3]Raw data 16-17'!$A$2:$A$34,0),MATCH(PL$1,'[3]Raw data 16-17'!$B$1:$BV$1,0))</f>
        <v>7.7519379844961236</v>
      </c>
      <c r="PM20" s="130">
        <f>INDEX('[14]1718 Collected Indicators'!$A$3:$CH$36,MATCH($A20,'[14]1718 Collected Indicators'!$A$3:$A$36,0),MATCH(PM$1,'[14]1718 Collected Indicators'!$A$3:$CH$3,0))</f>
        <v>7.0000000000000009</v>
      </c>
      <c r="PN20" s="194">
        <f>INDEX('[15]1819 Collected Indicators'!$A$3:$CV$36,MATCH($A20,'[15]1819 Collected Indicators'!$A$3:$A$36,0),MATCH(PN$1,'[15]1819 Collected Indicators'!$A$3:$CV$3,0))</f>
        <v>8.9285714285714288</v>
      </c>
      <c r="PO20" s="120" t="str">
        <f>INDEX('[11]1920 Collected Indicators'!$A$3:$CV$36,MATCH($A20,'[11]1920 Collected Indicators'!$A$3:$A$36,0),MATCH(PO$1,'[11]1920 Collected Indicators'!$A$3:$CV$3,0))</f>
        <v>dna</v>
      </c>
      <c r="PP20" s="119">
        <v>28.15</v>
      </c>
      <c r="PQ20" s="88">
        <v>21.74</v>
      </c>
      <c r="PR20" s="88">
        <v>20.2</v>
      </c>
      <c r="PS20" s="88">
        <v>18.45</v>
      </c>
      <c r="PT20" s="88">
        <v>24.71</v>
      </c>
      <c r="PU20" s="88">
        <v>14.8</v>
      </c>
      <c r="PV20" s="88">
        <f>INDEX('[3]Raw data 16-17'!$B$2:$XA$34,MATCH($A20,'[3]Raw data 16-17'!$A$2:$A$34,0),MATCH(PV$1,'[3]Raw data 16-17'!$B$1:$GU$1,0))</f>
        <v>26.254826254826252</v>
      </c>
      <c r="PW20" s="88">
        <f>INDEX('[14]1718 Collected Indicators'!$A$3:$CH$36,MATCH($A20,'[14]1718 Collected Indicators'!$A$3:$A$36,0),MATCH(PW$1,'[14]1718 Collected Indicators'!$A$3:$CH$3,0))</f>
        <v>26.180257510729614</v>
      </c>
      <c r="PX20" s="120">
        <f>INDEX('[15]1819 Collected Indicators'!$A$3:$CV$36,MATCH($A20,'[15]1819 Collected Indicators'!$A$3:$A$36,0),MATCH(PX$1,'[15]1819 Collected Indicators'!$A$3:$CV$3,0))</f>
        <v>15.596330275229359</v>
      </c>
      <c r="PY20" s="120" t="str">
        <f>INDEX('[11]1920 Collected Indicators'!$A$3:$CV$36,MATCH($A20,'[11]1920 Collected Indicators'!$A$3:$A$36,0),MATCH(PY$1,'[11]1920 Collected Indicators'!$A$3:$CV$3,0))</f>
        <v>dna</v>
      </c>
      <c r="PZ20" s="119">
        <f t="shared" si="2"/>
        <v>5.0236997240380301</v>
      </c>
      <c r="QA20" s="87">
        <v>10959</v>
      </c>
      <c r="QB20" s="131">
        <f t="array" ref="QB20">INDEX('[24]Gross Exp for LGBF'!$A$3:$K$38,MATCH($A20,'[24]Gross Exp for LGBF'!$A$3:$A$38,0),MATCH(QB$1,'[24]Gross Exp for LGBF'!$A$3:$K$3,0))</f>
        <v>218146</v>
      </c>
      <c r="QC20" s="88">
        <f t="shared" si="36"/>
        <v>4.8175320381624109</v>
      </c>
      <c r="QD20" s="87">
        <v>10710</v>
      </c>
      <c r="QE20" s="131">
        <f t="array" ref="QE20">INDEX('[24]Gross Exp for LGBF'!$A$3:$K$38,MATCH($A20,'[24]Gross Exp for LGBF'!$A$3:$A$38,0),MATCH(QE$1,'[24]Gross Exp for LGBF'!$A$3:$K$3,0))</f>
        <v>222313</v>
      </c>
      <c r="QF20" s="116">
        <f t="shared" si="37"/>
        <v>4.1023605908236549</v>
      </c>
      <c r="QG20" s="87">
        <v>9407</v>
      </c>
      <c r="QH20" s="131">
        <f t="array" ref="QH20">INDEX('[24]Gross Exp for LGBF'!$A$3:$K$38,MATCH($A20,'[24]Gross Exp for LGBF'!$A$3:$A$38,0),MATCH(QH$1,'[24]Gross Exp for LGBF'!$A$3:$K$3,0))</f>
        <v>229307</v>
      </c>
      <c r="QI20" s="116">
        <f t="shared" si="38"/>
        <v>4.763115778396509</v>
      </c>
      <c r="QJ20" s="87">
        <v>10863</v>
      </c>
      <c r="QK20" s="87">
        <f t="array" ref="QK20">INDEX('[24]Gross Exp for LGBF'!$A$3:$K$38,MATCH($A20,'[24]Gross Exp for LGBF'!$A$3:$A$38,0),MATCH(QK$1,'[24]Gross Exp for LGBF'!$A$3:$K$3,0))</f>
        <v>228065</v>
      </c>
      <c r="QL20" s="116">
        <f t="shared" si="39"/>
        <v>5.9975885291288034</v>
      </c>
      <c r="QM20" s="87">
        <v>14276</v>
      </c>
      <c r="QN20" s="87">
        <f t="array" ref="QN20">INDEX('[24]Gross Exp for LGBF'!$A$3:$K$38,MATCH($A20,'[24]Gross Exp for LGBF'!$A$3:$A$38,0),MATCH(QN$1,'[24]Gross Exp for LGBF'!$A$3:$K$3,0))</f>
        <v>238029</v>
      </c>
      <c r="QO20" s="116">
        <f t="shared" si="40"/>
        <v>6.0091793898004893</v>
      </c>
      <c r="QP20" s="87">
        <v>14114</v>
      </c>
      <c r="QQ20" s="87">
        <f t="array" ref="QQ20">INDEX('[24]Gross Exp for LGBF'!$A$3:$K$38,MATCH($A20,'[24]Gross Exp for LGBF'!$A$3:$A$38,0),MATCH(QQ$1,'[24]Gross Exp for LGBF'!$A$3:$K$3,0))</f>
        <v>234874</v>
      </c>
      <c r="QR20" s="116">
        <f t="shared" si="41"/>
        <v>6.3181659452479764</v>
      </c>
      <c r="QS20" s="87">
        <f>INDEX('[2]All Previous Years'!$A$1:$EX$34,MATCH($A20,'[2]All Previous Years'!$A$1:$A$34,0),MATCH(QS$1,'[2]All Previous Years'!$A$1:$EX$1,0))</f>
        <v>15560</v>
      </c>
      <c r="QT20" s="87">
        <f t="array" ref="QT20">INDEX('[24]Gross Exp for LGBF'!$A$3:$K$38,MATCH($A20,'[24]Gross Exp for LGBF'!$A$3:$A$38,0),MATCH(QT$1,'[24]Gross Exp for LGBF'!$A$3:$K$3,0))</f>
        <v>246274</v>
      </c>
      <c r="QU20" s="88">
        <f t="shared" si="42"/>
        <v>4.4511573008982337</v>
      </c>
      <c r="QV20" s="32">
        <f>INDEX([4]Sheet1!$A$1:$CJ$34, MATCH($A20, [4]Sheet1!$A$1:$A$34, 0), MATCH(QV$1, [4]Sheet1!$A$1:$CJ$1, 0))</f>
        <v>11125</v>
      </c>
      <c r="QW20" s="32">
        <f t="array" ref="QW20">INDEX('[24]Gross Exp for LGBF'!$A$3:$K$38,MATCH($A20,'[24]Gross Exp for LGBF'!$A$3:$A$38,0),MATCH(QW$1,'[24]Gross Exp for LGBF'!$A$3:$K$3,0))</f>
        <v>249935</v>
      </c>
      <c r="QX20" s="88">
        <f t="shared" si="43"/>
        <v>4.2709653621726833</v>
      </c>
      <c r="QY20" s="88">
        <f>INDEX('[6]Finance Indicators'!$B$3:$BO$35,MATCH($A20,'[6]Finance Indicators'!$A$3:$A$35,0),MATCH(QY$1,'[6]Finance Indicators'!$B$2:$BO$2,0))</f>
        <v>10884</v>
      </c>
      <c r="QZ20" s="88">
        <f t="array" ref="QZ20">INDEX('[24]Gross Exp for LGBF'!$A$3:$K$38,MATCH($A20,'[24]Gross Exp for LGBF'!$A$3:$A$38,0),MATCH(QZ$1,'[24]Gross Exp for LGBF'!$A$3:$K$3,0))</f>
        <v>254837</v>
      </c>
      <c r="RA20" s="250">
        <f t="array" ref="RA20">INDEX('[7]Finance Indicators'!$A$2:$BO$35,MATCH($A20,'[7]Finance Indicators'!$A$2:$A$35,0),MATCH(RA$1,'[7]Finance Indicators'!$A$2:$BO$2,0))</f>
        <v>3.8808289961853024</v>
      </c>
      <c r="RB20" s="250">
        <f t="array" ref="RB20">INDEX('[7]Finance Indicators'!$A$2:$BO$35,MATCH($A20,'[7]Finance Indicators'!$A$2:$A$35,0),MATCH(RB$1,'[7]Finance Indicators'!$A$2:$BO$2,0))</f>
        <v>10387</v>
      </c>
      <c r="RC20" s="250">
        <f t="array" ref="RC20">INDEX('[7]Finance Indicators'!$A$2:$BO$35,MATCH($A20,'[7]Finance Indicators'!$A$2:$A$35,0),MATCH(RC$1,'[7]Finance Indicators'!$A$2:$BO$2,0))</f>
        <v>267649</v>
      </c>
      <c r="RD20" s="115">
        <f>INDEX('[25]Corporate Management'!$B$6:$EY$40,MATCH($A20,'[25]Corporate Management'!$B$6:$B$40,0),MATCH(RD$1,'[25]Corporate Management'!$B$40:$EY$40,0))</f>
        <v>44.600938967136152</v>
      </c>
      <c r="RE20" s="131">
        <f>INDEX('[25]Corporate Management'!$B$6:$EY$40,MATCH($A20,'[25]Corporate Management'!$B$6:$B$40,0),MATCH(RE$1,'[25]Corporate Management'!$B$40:$EY$40,0))</f>
        <v>95</v>
      </c>
      <c r="RF20" s="131">
        <f>INDEX('[25]Corporate Management'!$B$6:$EY$40,MATCH($A20,'[25]Corporate Management'!$B$6:$B$40,0),MATCH(RF$1,'[25]Corporate Management'!$B$40:$EY$40,0))</f>
        <v>213</v>
      </c>
      <c r="RG20" s="116">
        <f>INDEX('[25]Corporate Management'!$B$6:$EY$40,MATCH($A20,'[25]Corporate Management'!$B$6:$B$40,0),MATCH(RG$1,'[25]Corporate Management'!$B$40:$EY$40,0))</f>
        <v>41.584158415841586</v>
      </c>
      <c r="RH20" s="131">
        <f>INDEX('[25]Corporate Management'!$B$6:$EY$40,MATCH($A20,'[25]Corporate Management'!$B$6:$B$40,0),MATCH(RH$1,'[25]Corporate Management'!$B$40:$EY$40,0))</f>
        <v>84</v>
      </c>
      <c r="RI20" s="131">
        <f>INDEX('[25]Corporate Management'!$B$6:$EY$40,MATCH($A20,'[25]Corporate Management'!$B$6:$B$40,0),MATCH(RI$1,'[25]Corporate Management'!$B$40:$EY$40,0))</f>
        <v>202</v>
      </c>
      <c r="RJ20" s="116">
        <f>INDEX('[25]Corporate Management'!$B$6:$EY$40,MATCH($A20,'[25]Corporate Management'!$B$6:$B$40,0),MATCH(RJ$1,'[25]Corporate Management'!$B$40:$EY$40,0))</f>
        <v>45.555555555555557</v>
      </c>
      <c r="RK20" s="131">
        <f>INDEX('[25]Corporate Management'!$B$6:$EY$40,MATCH($A20,'[25]Corporate Management'!$B$6:$B$40,0),MATCH(RK$1,'[25]Corporate Management'!$B$40:$EY$40,0))</f>
        <v>82</v>
      </c>
      <c r="RL20" s="131">
        <f>INDEX('[25]Corporate Management'!$B$6:$EY$40,MATCH($A20,'[25]Corporate Management'!$B$6:$B$40,0),MATCH(RL$1,'[25]Corporate Management'!$B$40:$EY$40,0))</f>
        <v>180</v>
      </c>
      <c r="RM20" s="116">
        <f>INDEX('[26]All Data'!$A$1:$Y$34,MATCH($A20,'[26]All Data'!$A$1:$A$34,0),MATCH(RM$1,'[26]All Data'!$A$1:$Y$1,0))</f>
        <v>45.273631840796021</v>
      </c>
      <c r="RN20" s="131">
        <f>INDEX('[26]All Data'!$A$1:$Y$34,MATCH($A20,'[26]All Data'!$A$1:$A$34,0),MATCH(RN$1,'[26]All Data'!$A$1:$Y$1,0))</f>
        <v>91</v>
      </c>
      <c r="RO20" s="131">
        <f>INDEX('[26]All Data'!$A$1:$Y$34,MATCH($A20,'[26]All Data'!$A$1:$A$34,0),MATCH(RO$1,'[26]All Data'!$A$1:$Y$1,0))</f>
        <v>201</v>
      </c>
      <c r="RP20" s="116">
        <f>INDEX('[27]All Data'!$A$1:$Y$34,MATCH($A20,'[27]All Data'!$A$1:$A$34,0),MATCH(RP$1,'[27]All Data'!$A$1:$Y$1,0))</f>
        <v>47.727272727272727</v>
      </c>
      <c r="RQ20" s="131">
        <f>INDEX('[27]All Data'!$A$1:$Y$34,MATCH($A20,'[27]All Data'!$A$1:$A$34,0),MATCH(RQ$1,'[27]All Data'!$A$1:$Y$1,0))</f>
        <v>105</v>
      </c>
      <c r="RR20" s="131">
        <f>INDEX('[27]All Data'!$A$1:$Y$34,MATCH($A20,'[27]All Data'!$A$1:$A$34,0),MATCH(RR$1,'[27]All Data'!$A$1:$Y$1,0))</f>
        <v>220</v>
      </c>
      <c r="RS20" s="116">
        <f>INDEX('[28]All Data'!$A$1:$AB$34,MATCH($A20,'[28]All Data'!$A$1:$A$34,0),MATCH(RS$1,'[28]All Data'!$A$1:$AB$1,0))</f>
        <v>44.565217391304344</v>
      </c>
      <c r="RT20" s="131">
        <f>INDEX('[28]All Data'!$A$1:$AB$34,MATCH($A20,'[28]All Data'!$A$1:$A$34,0),MATCH(RT$1,'[28]All Data'!$A$1:$AB$1,0))</f>
        <v>82</v>
      </c>
      <c r="RU20" s="131">
        <f>INDEX('[28]All Data'!$A$1:$AB$34,MATCH($A20,'[28]All Data'!$A$1:$A$34,0),MATCH(RU$1,'[28]All Data'!$A$1:$AB$1,0))</f>
        <v>184</v>
      </c>
      <c r="RV20" s="116">
        <f>INDEX('[29]SPI Raw Data 1617'!$A$3:$AN$37,MATCH($A20,'[29]SPI Raw Data 1617'!$A$3:$A$37,0),MATCH(RV$1,'[29]SPI Raw Data 1617'!$A$37:$AN$37,0))</f>
        <v>47.027027027027032</v>
      </c>
      <c r="RW20" s="131">
        <f>INDEX('[29]SPI Raw Data 1617'!$A$3:$AN$37,MATCH($A20,'[29]SPI Raw Data 1617'!$A$3:$A$37,0),MATCH(RW$1,'[29]SPI Raw Data 1617'!$A$37:$AN$37,0))</f>
        <v>87</v>
      </c>
      <c r="RX20" s="131">
        <f>INDEX('[29]SPI Raw Data 1617'!$A$3:$AN$37,MATCH($A20,'[29]SPI Raw Data 1617'!$A$3:$A$37,0),MATCH(RX$1,'[29]SPI Raw Data 1617'!$A$37:$AN$37,0))</f>
        <v>185</v>
      </c>
      <c r="RY20" s="116">
        <f>INDEX('[30]SPI Raw Data 1718'!$A$3:$AN$37,MATCH($A20,'[30]SPI Raw Data 1718'!$A$3:$A$37,0),MATCH(RY$1,'[30]SPI Raw Data 1718'!$A$37:$AN$37,0))</f>
        <v>48.98989898989899</v>
      </c>
      <c r="RZ20" s="197">
        <f>INDEX('[30]SPI Raw Data 1718'!$A$3:$AN$37,MATCH($A20,'[30]SPI Raw Data 1718'!$A$3:$A$37,0),MATCH(RZ$1,'[30]SPI Raw Data 1718'!$A$37:$AN$37,0))</f>
        <v>97</v>
      </c>
      <c r="SA20" s="197">
        <f>INDEX('[30]SPI Raw Data 1718'!$A$3:$AN$37,MATCH($A20,'[30]SPI Raw Data 1718'!$A$3:$A$37,0),MATCH(SA$1,'[30]SPI Raw Data 1718'!$A$37:$AN$37,0))</f>
        <v>198</v>
      </c>
      <c r="SB20" s="116">
        <f>INDEX('[31]SPI Raw Data 1819'!$A$1:$AN$37,MATCH($A20,'[31]SPI Raw Data 1819'!$A$1:$A$37,0),MATCH(SB$1,'[31]SPI Raw Data 1819'!$A$37:$AN$37,0))</f>
        <v>49.238578680203041</v>
      </c>
      <c r="SC20" s="197">
        <f>INDEX('[31]SPI Raw Data 1819'!$A$1:$AN$37,MATCH($A20,'[31]SPI Raw Data 1819'!$A$1:$A$37,0),MATCH(SC$1,'[31]SPI Raw Data 1819'!$A$37:$AN$37,0))</f>
        <v>97</v>
      </c>
      <c r="SD20" s="225">
        <f>INDEX('[31]SPI Raw Data 1819'!$A$1:$AN$37,MATCH($A20,'[31]SPI Raw Data 1819'!$A$1:$A$37,0),MATCH(SD$1,'[31]SPI Raw Data 1819'!$A$37:$AN$37,0))</f>
        <v>197</v>
      </c>
      <c r="SE20" s="116">
        <f>INDEX('[32]SPI Raw Data 1920'!$A$1:$AN$35, MATCH($A20,'[32]SPI Raw Data 1920'!$A$1:$A$35,0),MATCH(SE$1,'[32]SPI Raw Data 1920'!$A$37:$AN$37,0))</f>
        <v>50.990099009900987</v>
      </c>
      <c r="SF20" s="116">
        <f>INDEX('[32]SPI Raw Data 1920'!$A$1:$AN$35, MATCH($A20,'[32]SPI Raw Data 1920'!$A$1:$A$35,0),MATCH(SF$1,'[32]SPI Raw Data 1920'!$A$37:$AN$37,0))</f>
        <v>103</v>
      </c>
      <c r="SG20" s="116">
        <f>INDEX('[32]SPI Raw Data 1920'!$A$1:$AN$35, MATCH($A20,'[32]SPI Raw Data 1920'!$A$1:$A$35,0),MATCH(SG$1,'[32]SPI Raw Data 1920'!$A$37:$AN$37,0))</f>
        <v>202</v>
      </c>
      <c r="SH20" s="115">
        <f>INDEX('[28]All Data'!$A$1:$AB$34,MATCH($A20,'[28]All Data'!$A$1:$A$34,0),MATCH(SH$1,'[28]All Data'!$A$1:$AB$1,0))</f>
        <v>4.5760430686406437</v>
      </c>
      <c r="SI20" s="135">
        <f>INDEX('[28]All Data'!$A$1:$AB$34,MATCH($A20,'[28]All Data'!$A$1:$A$34,0),MATCH(SI$1,'[28]All Data'!$A$1:$AB$1,0))</f>
        <v>14.18</v>
      </c>
      <c r="SJ20" s="135">
        <f>INDEX('[28]All Data'!$A$1:$AB$34,MATCH($A20,'[28]All Data'!$A$1:$A$34,0),MATCH(SJ$1,'[28]All Data'!$A$1:$AB$1,0))</f>
        <v>14.86</v>
      </c>
      <c r="SK20" s="116">
        <f>INDEX('[29]SPI Raw Data 1617'!$A$3:$AN$37,MATCH($A20,'[29]SPI Raw Data 1617'!$A$3:$A$37,0),MATCH(SK$1,'[29]SPI Raw Data 1617'!$A$37:$AN$37,0))</f>
        <v>2.958977807666443</v>
      </c>
      <c r="SL20" s="135">
        <f>INDEX('[29]SPI Raw Data 1617'!$A$3:$AN$37,MATCH($A20,'[29]SPI Raw Data 1617'!$A$3:$A$37,0),MATCH(SL$1,'[29]SPI Raw Data 1617'!$A$37:$AN$37,0))</f>
        <v>14.43</v>
      </c>
      <c r="SM20" s="135">
        <f>INDEX('[29]SPI Raw Data 1617'!$A$3:$AN$37,MATCH($A20,'[29]SPI Raw Data 1617'!$A$3:$A$37,0),MATCH(SM$1,'[29]SPI Raw Data 1617'!$A$37:$AN$37,0))</f>
        <v>14.87</v>
      </c>
      <c r="SN20" s="116">
        <f>INDEX('[30]SPI Raw Data 1718'!$A$3:$AN$37,MATCH($A20,'[30]SPI Raw Data 1718'!$A$3:$A$37,0),MATCH(SN$1,'[30]SPI Raw Data 1718'!$A$37:$AN$37,0))</f>
        <v>2.3194168323393001</v>
      </c>
      <c r="SO20" s="135">
        <f>INDEX('[30]SPI Raw Data 1718'!$A$3:$AN$37,MATCH($A20,'[30]SPI Raw Data 1718'!$A$3:$A$37,0),MATCH(SO$1,'[30]SPI Raw Data 1718'!$A$37:$AN$37,0))</f>
        <v>14.74</v>
      </c>
      <c r="SP20" s="135">
        <f>INDEX('[30]SPI Raw Data 1718'!$A$3:$AN$37,MATCH($A20,'[30]SPI Raw Data 1718'!$A$3:$A$37,0),MATCH(SP$1,'[30]SPI Raw Data 1718'!$A$37:$AN$37,0))</f>
        <v>15.09</v>
      </c>
      <c r="SQ20" s="116">
        <f>INDEX('[31]SPI Raw Data 1819'!$A$1:$AN$37,MATCH($A20,'[31]SPI Raw Data 1819'!$A$1:$A$37,0),MATCH(SQ$1,'[31]SPI Raw Data 1819'!$A$37:$AN$37,0))</f>
        <v>3.9399624765478478</v>
      </c>
      <c r="SR20" s="213">
        <f>INDEX('[31]SPI Raw Data 1819'!$A$1:$AN$37,MATCH($A20,'[31]SPI Raw Data 1819'!$A$1:$A$37,0),MATCH(SR$1,'[31]SPI Raw Data 1819'!$A$37:$AN$37,0))</f>
        <v>15.36</v>
      </c>
      <c r="SS20" s="228">
        <f>INDEX('[31]SPI Raw Data 1819'!$A$1:$AN$37,MATCH($A20,'[31]SPI Raw Data 1819'!$A$1:$A$37,0),MATCH(SS$1,'[31]SPI Raw Data 1819'!$A$37:$AN$37,0))</f>
        <v>15.99</v>
      </c>
      <c r="ST20" s="116">
        <f>INDEX('[32]SPI Raw Data 1920'!$A$1:$AN$35, MATCH($A20,'[32]SPI Raw Data 1920'!$A$1:$A$35,0),MATCH(ST$1,'[32]SPI Raw Data 1920'!$A$37:$AN$37,0))</f>
        <v>3.0588235294117538</v>
      </c>
      <c r="SU20" s="116">
        <f>INDEX('[32]SPI Raw Data 1920'!$A$1:$AN$35, MATCH($A20,'[32]SPI Raw Data 1920'!$A$1:$A$35,0),MATCH(SU$1,'[32]SPI Raw Data 1920'!$A$37:$AN$37,0))</f>
        <v>16.48</v>
      </c>
      <c r="SV20" s="116">
        <f>INDEX('[32]SPI Raw Data 1920'!$A$1:$AN$35, MATCH($A20,'[32]SPI Raw Data 1920'!$A$1:$A$35,0),MATCH(SV$1,'[32]SPI Raw Data 1920'!$A$37:$AN$37,0))</f>
        <v>17</v>
      </c>
      <c r="SW20" s="115">
        <f>INDEX('[25]Corporate Management'!$B$6:$EY$40,MATCH($A20,'[25]Corporate Management'!$B$6:$B$40,0),MATCH(SW$1,'[25]Corporate Management'!$B$40:$EY$40,0))</f>
        <v>14.077508478782365</v>
      </c>
      <c r="SX20" s="131">
        <f>INDEX('[25]Corporate Management'!$B$6:$EY$40,MATCH($A20,'[25]Corporate Management'!$B$6:$B$40,0),MATCH(SX$1,'[25]Corporate Management'!$B$40:$EY$40,0))</f>
        <v>510549</v>
      </c>
      <c r="SY20" s="131">
        <f>INDEX('[25]Corporate Management'!$B$6:$EY$40,MATCH($A20,'[25]Corporate Management'!$B$6:$B$40,0),MATCH(SY$1,'[25]Corporate Management'!$B$40:$EY$40,0))</f>
        <v>36267</v>
      </c>
      <c r="SZ20" s="116">
        <f>INDEX('[25]Corporate Management'!$B$6:$EY$40,MATCH($A20,'[25]Corporate Management'!$B$6:$B$40,0),MATCH(SZ$1,'[25]Corporate Management'!$B$40:$EY$40,0))</f>
        <v>13.650114341718393</v>
      </c>
      <c r="TA20" s="131">
        <f>INDEX('[25]Corporate Management'!$B$6:$EY$40,MATCH($A20,'[25]Corporate Management'!$B$6:$B$40,0),MATCH(TA$1,'[25]Corporate Management'!$B$40:$EY$40,0))</f>
        <v>501396</v>
      </c>
      <c r="TB20" s="131">
        <f>INDEX('[25]Corporate Management'!$B$6:$EY$40,MATCH($A20,'[25]Corporate Management'!$B$6:$B$40,0),MATCH(TB$1,'[25]Corporate Management'!$B$40:$EY$40,0))</f>
        <v>36732</v>
      </c>
      <c r="TC20" s="116">
        <f>INDEX('[25]Corporate Management'!$B$6:$EY$40,MATCH($A20,'[25]Corporate Management'!$B$6:$B$40,0),MATCH(TC$1,'[25]Corporate Management'!$B$40:$EY$40,0))</f>
        <v>14.228619700179678</v>
      </c>
      <c r="TD20" s="131">
        <f>INDEX('[25]Corporate Management'!$B$6:$EY$40,MATCH($A20,'[25]Corporate Management'!$B$6:$B$40,0),MATCH(TD$1,'[25]Corporate Management'!$B$40:$EY$40,0))</f>
        <v>530571</v>
      </c>
      <c r="TE20" s="131">
        <f>INDEX('[25]Corporate Management'!$B$6:$EY$40,MATCH($A20,'[25]Corporate Management'!$B$6:$B$40,0),MATCH(TE$1,'[25]Corporate Management'!$B$40:$EY$40,0))</f>
        <v>37289</v>
      </c>
      <c r="TF20" s="116">
        <f>INDEX('[26]All Data'!$A$1:$Y$34,MATCH($A20,'[26]All Data'!$A$1:$A$34,0),MATCH(TF$1,'[26]All Data'!$A$1:$Y$1,0))</f>
        <v>14.090442964372555</v>
      </c>
      <c r="TG20" s="131">
        <f>INDEX('[26]All Data'!$A$1:$Y$34,MATCH($A20,'[26]All Data'!$A$1:$A$34,0),MATCH(TG$1,'[26]All Data'!$A$1:$Y$1,0))</f>
        <v>533126</v>
      </c>
      <c r="TH20" s="131">
        <f>INDEX('[26]All Data'!$A$1:$Y$34,MATCH($A20,'[26]All Data'!$A$1:$A$34,0),MATCH(TH$1,'[26]All Data'!$A$1:$Y$1,0))</f>
        <v>37836</v>
      </c>
      <c r="TI20" s="116">
        <f>INDEX('[27]All Data'!$A$1:$Y$34,MATCH($A20,'[27]All Data'!$A$1:$A$34,0),MATCH(TI$1,'[27]All Data'!$A$1:$Y$1,0))</f>
        <v>10.653078744049322</v>
      </c>
      <c r="TJ20" s="131">
        <f>INDEX('[27]All Data'!$A$1:$Y$34,MATCH($A20,'[27]All Data'!$A$1:$A$34,0),MATCH(TJ$1,'[27]All Data'!$A$1:$Y$1,0))</f>
        <v>409515</v>
      </c>
      <c r="TK20" s="131">
        <f>INDEX('[27]All Data'!$A$1:$Y$34,MATCH($A20,'[27]All Data'!$A$1:$A$34,0),MATCH(TK$1,'[27]All Data'!$A$1:$Y$1,0))</f>
        <v>38441</v>
      </c>
      <c r="TL20" s="116">
        <f>INDEX('[28]All Data'!$A$1:$AB$34,MATCH($A20,'[28]All Data'!$A$1:$A$34,0),MATCH(TL$1,'[28]All Data'!$A$1:$AB$1,0))</f>
        <v>10.943268416596105</v>
      </c>
      <c r="TM20" s="131">
        <f>INDEX('[28]All Data'!$A$1:$AB$34,MATCH($A20,'[28]All Data'!$A$1:$A$34,0),MATCH(TM$1,'[28]All Data'!$A$1:$AB$1,0))</f>
        <v>426492</v>
      </c>
      <c r="TN20" s="131">
        <f>INDEX('[28]All Data'!$A$1:$AB$34,MATCH($A20,'[28]All Data'!$A$1:$A$34,0),MATCH(TN$1,'[28]All Data'!$A$1:$AB$1,0))</f>
        <v>38973</v>
      </c>
      <c r="TO20" s="116">
        <f>INDEX('[29]SPI Raw Data 1617'!$A$3:$AN$37,MATCH($A20,'[29]SPI Raw Data 1617'!$A$3:$A$37,0),MATCH(TO$1,'[29]SPI Raw Data 1617'!$A$37:$AN$37,0))</f>
        <v>9.6203281332694868</v>
      </c>
      <c r="TP20" s="131">
        <f>INDEX('[29]SPI Raw Data 1617'!$A$3:$AN$37,MATCH($A20,'[29]SPI Raw Data 1617'!$A$3:$A$37,0),MATCH(TP$1,'[29]SPI Raw Data 1617'!$A$37:$AN$37,0))</f>
        <v>381725</v>
      </c>
      <c r="TQ20" s="131">
        <f>INDEX('[29]SPI Raw Data 1617'!$A$3:$AN$37,MATCH($A20,'[29]SPI Raw Data 1617'!$A$3:$A$37,0),MATCH(TQ$1,'[29]SPI Raw Data 1617'!$A$37:$AN$37,0))</f>
        <v>39679</v>
      </c>
      <c r="TR20" s="116">
        <f>INDEX('[30]SPI Raw Data 1718'!$A$3:$AN$37,MATCH($A20,'[30]SPI Raw Data 1718'!$A$3:$A$37,0),MATCH(TR$1,'[30]SPI Raw Data 1718'!$A$37:$AN$37,0))</f>
        <v>9.2534345087536582</v>
      </c>
      <c r="TS20" s="131">
        <f>INDEX('[30]SPI Raw Data 1718'!$A$3:$AN$37,MATCH($A20,'[30]SPI Raw Data 1718'!$A$3:$A$37,0),MATCH(TS$1,'[30]SPI Raw Data 1718'!$A$37:$AN$37,0))</f>
        <v>373154</v>
      </c>
      <c r="TT20" s="131">
        <f>INDEX('[30]SPI Raw Data 1718'!$A$3:$AN$37,MATCH($A20,'[30]SPI Raw Data 1718'!$A$3:$A$37,0),MATCH(TT$1,'[30]SPI Raw Data 1718'!$A$37:$AN$37,0))</f>
        <v>40326</v>
      </c>
      <c r="TU20" s="116">
        <f>INDEX('[31]SPI Raw Data 1819'!$A$1:$AN$37,MATCH($A20,'[31]SPI Raw Data 1819'!$A$1:$A$37,0),MATCH(TU$1,'[31]SPI Raw Data 1819'!$A$37:$AN$37,0))</f>
        <v>7.2236977005321483</v>
      </c>
      <c r="TV20" s="197">
        <f>INDEX('[31]SPI Raw Data 1819'!$A$1:$AN$37,MATCH($A20,'[31]SPI Raw Data 1819'!$A$1:$A$37,0),MATCH(TV$1,'[31]SPI Raw Data 1819'!$A$37:$AN$37,0))</f>
        <v>295926</v>
      </c>
      <c r="TW20" s="197">
        <f>INDEX('[31]SPI Raw Data 1819'!$A$1:$AN$37,MATCH($A20,'[31]SPI Raw Data 1819'!$A$1:$A$37,0),MATCH(TW$1,'[31]SPI Raw Data 1819'!$A$37:$AN$37,0))</f>
        <v>40966</v>
      </c>
      <c r="TX20" s="116">
        <f>INDEX('[32]SPI Raw Data 1920'!$A$1:$AN$35, MATCH($A20,'[32]SPI Raw Data 1920'!$A$1:$A$35,0),MATCH(TX$1,'[32]SPI Raw Data 1920'!$A$37:$AN$37,0))</f>
        <v>6.0981732412332423</v>
      </c>
      <c r="TY20" s="116">
        <f>INDEX('[32]SPI Raw Data 1920'!$A$1:$AN$35, MATCH($A20,'[32]SPI Raw Data 1920'!$A$1:$A$35,0),MATCH(TY$1,'[32]SPI Raw Data 1920'!$A$37:$AN$37,0))</f>
        <v>253373</v>
      </c>
      <c r="TZ20" s="116">
        <f>INDEX('[32]SPI Raw Data 1920'!$A$1:$AN$35, MATCH($A20,'[32]SPI Raw Data 1920'!$A$1:$A$35,0),MATCH(TZ$1,'[32]SPI Raw Data 1920'!$A$37:$AN$37,0))</f>
        <v>41549</v>
      </c>
      <c r="UA20" s="133">
        <f>(SW20*100)/Deflators!$B$2</f>
        <v>16.583635814956502</v>
      </c>
      <c r="UB20" s="116">
        <f>(SZ20*100)/Deflators!$B$3</f>
        <v>15.83999802926359</v>
      </c>
      <c r="UC20" s="116">
        <f>(TC20*100)/Deflators!$B$4</f>
        <v>16.180483568398234</v>
      </c>
      <c r="UD20" s="116">
        <f>(TF20*100)/Deflators!$B$5</f>
        <v>15.739471308200555</v>
      </c>
      <c r="UE20" s="116">
        <f>(TI20*100)/Deflators!$B$6</f>
        <v>11.737972599533835</v>
      </c>
      <c r="UF20" s="116">
        <f>(TL20*100)/Deflators!$B$7</f>
        <v>11.960124152066911</v>
      </c>
      <c r="UG20" s="116">
        <f>(TO20*100)/Deflators!$B$8</f>
        <v>10.260326243003044</v>
      </c>
      <c r="UH20" s="116">
        <f>(TR20*100)/Deflators!$B$9</f>
        <v>9.6982597390759864</v>
      </c>
      <c r="UI20" s="116">
        <f>(TU20*100)/Deflators!$B$10</f>
        <v>7.4001828103300049</v>
      </c>
      <c r="UJ20" s="248">
        <f>(TX20*100)/Deflators!$B$11</f>
        <v>6.0981732412332432</v>
      </c>
      <c r="UK20" s="115">
        <f>INDEX('[25]Corporate Management'!$B$6:$EY$40,MATCH($A20,'[25]Corporate Management'!$B$6:$B$40,0),MATCH(UK$1,'[25]Corporate Management'!$B$40:$EY$40,0))</f>
        <v>4.8848556039422419</v>
      </c>
      <c r="UL20" s="131">
        <f>INDEX('[25]Corporate Management'!$B$6:$EY$40,MATCH($A20,'[25]Corporate Management'!$B$6:$B$40,0),MATCH(UL$1,'[25]Corporate Management'!$B$40:$EY$40,0))</f>
        <v>5115.03</v>
      </c>
      <c r="UM20" s="131">
        <f>INDEX('[25]Corporate Management'!$B$6:$EY$40,MATCH($A20,'[25]Corporate Management'!$B$6:$B$40,0),MATCH(UM$1,'[25]Corporate Management'!$B$40:$EY$40,0))</f>
        <v>1047.1199999999999</v>
      </c>
      <c r="UN20" s="116">
        <f>INDEX('[25]Corporate Management'!$B$6:$EY$40,MATCH($A20,'[25]Corporate Management'!$B$6:$B$40,0),MATCH(UN$1,'[25]Corporate Management'!$B$40:$EY$40,0))</f>
        <v>4.794289415206638</v>
      </c>
      <c r="UO20" s="131">
        <f>INDEX('[25]Corporate Management'!$B$6:$EY$40,MATCH($A20,'[25]Corporate Management'!$B$6:$B$40,0),MATCH(UO$1,'[25]Corporate Management'!$B$40:$EY$40,0))</f>
        <v>4293.43</v>
      </c>
      <c r="UP20" s="131">
        <f>INDEX('[25]Corporate Management'!$B$6:$EY$40,MATCH($A20,'[25]Corporate Management'!$B$6:$B$40,0),MATCH(UP$1,'[25]Corporate Management'!$B$40:$EY$40,0))</f>
        <v>895.53</v>
      </c>
      <c r="UQ20" s="116">
        <f>INDEX('[25]Corporate Management'!$B$6:$EY$40,MATCH($A20,'[25]Corporate Management'!$B$6:$B$40,0),MATCH(UQ$1,'[25]Corporate Management'!$B$40:$EY$40,0))</f>
        <v>5.2097826086956518</v>
      </c>
      <c r="UR20" s="131">
        <f>INDEX('[25]Corporate Management'!$B$6:$EY$40,MATCH($A20,'[25]Corporate Management'!$B$6:$B$40,0),MATCH(UR$1,'[25]Corporate Management'!$B$40:$EY$40,0))</f>
        <v>4793</v>
      </c>
      <c r="US20" s="131">
        <f>INDEX('[25]Corporate Management'!$B$6:$EY$40,MATCH($A20,'[25]Corporate Management'!$B$6:$B$40,0),MATCH(US$1,'[25]Corporate Management'!$B$40:$EY$40,0))</f>
        <v>920</v>
      </c>
      <c r="UT20" s="116">
        <f>INDEX('[26]All Data'!$A$1:$Y$34,MATCH($A20,'[26]All Data'!$A$1:$A$34,0),MATCH(UT$1,'[26]All Data'!$A$1:$Y$1,0))</f>
        <v>5.2463312368972748</v>
      </c>
      <c r="UU20" s="131">
        <f>INDEX('[26]All Data'!$A$1:$Y$34,MATCH($A20,'[26]All Data'!$A$1:$A$34,0),MATCH(UU$1,'[26]All Data'!$A$1:$Y$1,0))</f>
        <v>5005</v>
      </c>
      <c r="UV20" s="131">
        <f>INDEX('[26]All Data'!$A$1:$Y$34,MATCH($A20,'[26]All Data'!$A$1:$A$34,0),MATCH(UV$1,'[26]All Data'!$A$1:$Y$1,0))</f>
        <v>954</v>
      </c>
      <c r="UW20" s="116">
        <f>INDEX('[27]All Data'!$A$1:$Y$34,MATCH($A20,'[27]All Data'!$A$1:$A$34,0),MATCH(UW$1,'[27]All Data'!$A$1:$Y$1,0))</f>
        <v>5.4990210086257081</v>
      </c>
      <c r="UX20" s="131">
        <f>INDEX('[27]All Data'!$A$1:$Y$34,MATCH($A20,'[27]All Data'!$A$1:$A$34,0),MATCH(UX$1,'[27]All Data'!$A$1:$Y$1,0))</f>
        <v>5195.75</v>
      </c>
      <c r="UY20" s="131">
        <f>INDEX('[27]All Data'!$A$1:$Y$34,MATCH($A20,'[27]All Data'!$A$1:$A$34,0),MATCH(UY$1,'[27]All Data'!$A$1:$Y$1,0))</f>
        <v>944.85</v>
      </c>
      <c r="UZ20" s="116">
        <f>INDEX('[28]All Data'!$A$1:$AB$34,MATCH($A20,'[28]All Data'!$A$1:$A$34,0),MATCH(UZ$1,'[28]All Data'!$A$1:$AB$1,0))</f>
        <v>4.1648460774577956</v>
      </c>
      <c r="VA20" s="131">
        <f>INDEX('[28]All Data'!$A$1:$AB$34,MATCH($A20,'[28]All Data'!$A$1:$A$34,0),MATCH(VA$1,'[28]All Data'!$A$1:$AB$1,0))</f>
        <v>4194</v>
      </c>
      <c r="VB20" s="131">
        <f>INDEX('[28]All Data'!$A$1:$AB$34,MATCH($A20,'[28]All Data'!$A$1:$A$34,0),MATCH(VB$1,'[28]All Data'!$A$1:$AB$1,0))</f>
        <v>1007</v>
      </c>
      <c r="VC20" s="116">
        <f>INDEX('[29]SPI Raw Data 1617'!$A$3:$AN$37,MATCH($A20,'[29]SPI Raw Data 1617'!$A$3:$A$37,0),MATCH(VC$1,'[29]SPI Raw Data 1617'!$A$37:$AN$37,0))</f>
        <v>4.9000000000000004</v>
      </c>
      <c r="VD20" s="131">
        <f>INDEX('[29]SPI Raw Data 1617'!$A$3:$AN$37,MATCH($A20,'[29]SPI Raw Data 1617'!$A$3:$A$37,0),MATCH(VD$1,'[29]SPI Raw Data 1617'!$A$37:$AN$37,0))</f>
        <v>5286.83</v>
      </c>
      <c r="VE20" s="131">
        <f>INDEX('[29]SPI Raw Data 1617'!$A$3:$AN$37,MATCH($A20,'[29]SPI Raw Data 1617'!$A$3:$A$37,0),MATCH(VE$1,'[29]SPI Raw Data 1617'!$A$37:$AN$37,0))</f>
        <v>1069.6400000000001</v>
      </c>
      <c r="VF20" s="116">
        <f>INDEX('[30]SPI Raw Data 1718'!$A$3:$AN$37,MATCH($A20,'[30]SPI Raw Data 1718'!$A$3:$A$37,0),MATCH(VF$1,'[30]SPI Raw Data 1718'!$A$37:$AN$37,0))</f>
        <v>4.5850088263250797</v>
      </c>
      <c r="VG20" s="131">
        <f>INDEX('[30]SPI Raw Data 1718'!$A$3:$AN$37,MATCH($A20,'[30]SPI Raw Data 1718'!$A$3:$A$37,0),MATCH(VG$1,'[30]SPI Raw Data 1718'!$A$37:$AN$37,0))</f>
        <v>5064.83</v>
      </c>
      <c r="VH20" s="131">
        <f>INDEX('[30]SPI Raw Data 1718'!$A$3:$AN$37,MATCH($A20,'[30]SPI Raw Data 1718'!$A$3:$A$37,0),MATCH(VH$1,'[30]SPI Raw Data 1718'!$A$37:$AN$37,0))</f>
        <v>1104.6500000000001</v>
      </c>
      <c r="VI20" s="116">
        <f>INDEX('[31]SPI Raw Data 1819'!$A$1:$AN$37,MATCH($A20,'[31]SPI Raw Data 1819'!$A$1:$A$37,0),MATCH(VI$1,'[31]SPI Raw Data 1819'!$A$37:$AN$37,0))</f>
        <v>5.149501045554409</v>
      </c>
      <c r="VJ20" s="197">
        <f>INDEX('[31]SPI Raw Data 1819'!$A$1:$AN$37,MATCH($A20,'[31]SPI Raw Data 1819'!$A$1:$A$37,0),MATCH(VJ$1,'[31]SPI Raw Data 1819'!$A$37:$AN$37,0))</f>
        <v>5836.29</v>
      </c>
      <c r="VK20" s="225">
        <f>INDEX('[31]SPI Raw Data 1819'!$A$1:$AN$37,MATCH($A20,'[31]SPI Raw Data 1819'!$A$1:$A$37,0),MATCH(VK$1,'[31]SPI Raw Data 1819'!$A$37:$AN$37,0))</f>
        <v>1133.3699999999999</v>
      </c>
      <c r="VL20" s="116">
        <f>INDEX('[32]SPI Raw Data 1920'!$A$1:$AN$35, MATCH($A20,'[32]SPI Raw Data 1920'!$A$1:$A$35,0),MATCH(VL$1,'[32]SPI Raw Data 1920'!$A$37:$AN$37,0))</f>
        <v>5.7701085643196608</v>
      </c>
      <c r="VM20" s="116">
        <f>INDEX('[32]SPI Raw Data 1920'!$A$1:$AN$35, MATCH($A20,'[32]SPI Raw Data 1920'!$A$1:$A$35,0),MATCH(VM$1,'[32]SPI Raw Data 1920'!$A$37:$AN$37,0))</f>
        <v>6447</v>
      </c>
      <c r="VN20" s="116">
        <f>INDEX('[32]SPI Raw Data 1920'!$A$1:$AN$35, MATCH($A20,'[32]SPI Raw Data 1920'!$A$1:$A$35,0),MATCH(VN$1,'[32]SPI Raw Data 1920'!$A$37:$AN$37,0))</f>
        <v>1117.31</v>
      </c>
      <c r="VO20" s="115">
        <f>INDEX('[25]Corporate Management'!$B$6:$EY$40,MATCH($A20,'[25]Corporate Management'!$B$6:$B$40,0),MATCH(VO$1,'[25]Corporate Management'!$B$40:$EY$40,0))</f>
        <v>9.6338306752496532</v>
      </c>
      <c r="VP20" s="131">
        <f>INDEX('[25]Corporate Management'!$B$6:$EY$40,MATCH($A20,'[25]Corporate Management'!$B$6:$B$40,0),MATCH(VP$1,'[25]Corporate Management'!$B$40:$EY$40,0))</f>
        <v>26983.3</v>
      </c>
      <c r="VQ20" s="131">
        <f>INDEX('[25]Corporate Management'!$B$6:$EY$40,MATCH($A20,'[25]Corporate Management'!$B$6:$B$40,0),MATCH(VQ$1,'[25]Corporate Management'!$B$40:$EY$40,0))</f>
        <v>2800.89</v>
      </c>
      <c r="VR20" s="116">
        <f>INDEX('[25]Corporate Management'!$B$6:$EY$40,MATCH($A20,'[25]Corporate Management'!$B$6:$B$40,0),MATCH(VR$1,'[25]Corporate Management'!$B$40:$EY$40,0))</f>
        <v>9.9715737371245297</v>
      </c>
      <c r="VS20" s="131">
        <f>INDEX('[25]Corporate Management'!$B$6:$EY$40,MATCH($A20,'[25]Corporate Management'!$B$6:$B$40,0),MATCH(VS$1,'[25]Corporate Management'!$B$40:$EY$40,0))</f>
        <v>25867.06</v>
      </c>
      <c r="VT20" s="131">
        <f>INDEX('[25]Corporate Management'!$B$6:$EY$40,MATCH($A20,'[25]Corporate Management'!$B$6:$B$40,0),MATCH(VT$1,'[25]Corporate Management'!$B$40:$EY$40,0))</f>
        <v>2594.08</v>
      </c>
      <c r="VU20" s="116">
        <f>INDEX('[25]Corporate Management'!$B$6:$EY$40,MATCH($A20,'[25]Corporate Management'!$B$6:$B$40,0),MATCH(VU$1,'[25]Corporate Management'!$B$40:$EY$40,0))</f>
        <v>10.468127490039841</v>
      </c>
      <c r="VV20" s="131">
        <f>INDEX('[25]Corporate Management'!$B$6:$EY$40,MATCH($A20,'[25]Corporate Management'!$B$6:$B$40,0),MATCH(VV$1,'[25]Corporate Management'!$B$40:$EY$40,0))</f>
        <v>26275</v>
      </c>
      <c r="VW20" s="131">
        <f>INDEX('[25]Corporate Management'!$B$6:$EY$40,MATCH($A20,'[25]Corporate Management'!$B$6:$B$40,0),MATCH(VW$1,'[25]Corporate Management'!$B$40:$EY$40,0))</f>
        <v>2510</v>
      </c>
      <c r="VX20" s="116">
        <f>INDEX('[26]All Data'!$A$1:$Y$34,MATCH($A20,'[26]All Data'!$A$1:$A$34,0),MATCH(VX$1,'[26]All Data'!$A$1:$Y$1,0))</f>
        <v>10.044952681388013</v>
      </c>
      <c r="VY20" s="131">
        <f>INDEX('[26]All Data'!$A$1:$Y$34,MATCH($A20,'[26]All Data'!$A$1:$A$34,0),MATCH(VY$1,'[26]All Data'!$A$1:$Y$1,0))</f>
        <v>25474</v>
      </c>
      <c r="VZ20" s="131">
        <f>INDEX('[26]All Data'!$A$1:$Y$34,MATCH($A20,'[26]All Data'!$A$1:$A$34,0),MATCH(VZ$1,'[26]All Data'!$A$1:$Y$1,0))</f>
        <v>2536</v>
      </c>
      <c r="WA20" s="116">
        <f>INDEX('[27]All Data'!$A$1:$Y$34,MATCH($A20,'[27]All Data'!$A$1:$A$34,0),MATCH(WA$1,'[27]All Data'!$A$1:$Y$1,0))</f>
        <v>10.106653527036908</v>
      </c>
      <c r="WB20" s="131">
        <f>INDEX('[27]All Data'!$A$1:$Y$34,MATCH($A20,'[27]All Data'!$A$1:$A$34,0),MATCH(WB$1,'[27]All Data'!$A$1:$Y$1,0))</f>
        <v>25434</v>
      </c>
      <c r="WC20" s="131">
        <f>INDEX('[27]All Data'!$A$1:$Y$34,MATCH($A20,'[27]All Data'!$A$1:$A$34,0),MATCH(WC$1,'[27]All Data'!$A$1:$Y$1,0))</f>
        <v>2516.56</v>
      </c>
      <c r="WD20" s="116">
        <f>INDEX('[28]All Data'!$A$1:$AB$34,MATCH($A20,'[28]All Data'!$A$1:$A$34,0),MATCH(WD$1,'[28]All Data'!$A$1:$AB$1,0))</f>
        <v>9.901326053042121</v>
      </c>
      <c r="WE20" s="131">
        <f>INDEX('[28]All Data'!$A$1:$AB$34,MATCH($A20,'[28]All Data'!$A$1:$A$34,0),MATCH(WE$1,'[28]All Data'!$A$1:$AB$1,0))</f>
        <v>25387</v>
      </c>
      <c r="WF20" s="131">
        <f>INDEX('[28]All Data'!$A$1:$AB$34,MATCH($A20,'[28]All Data'!$A$1:$A$34,0),MATCH(WF$1,'[28]All Data'!$A$1:$AB$1,0))</f>
        <v>2564</v>
      </c>
      <c r="WG20" s="116">
        <f>INDEX('[29]SPI Raw Data 1617'!$A$3:$AN$37,MATCH($A20,'[29]SPI Raw Data 1617'!$A$3:$A$37,0),MATCH(WG$1,'[29]SPI Raw Data 1617'!$A$37:$AN$37,0))</f>
        <v>9.6388642857142859</v>
      </c>
      <c r="WH20" s="131">
        <f>INDEX('[29]SPI Raw Data 1617'!$A$3:$AN$37,MATCH($A20,'[29]SPI Raw Data 1617'!$A$3:$A$37,0),MATCH(WH$1,'[29]SPI Raw Data 1617'!$A$37:$AN$37,0))</f>
        <v>26988.82</v>
      </c>
      <c r="WI20" s="131">
        <f>INDEX('[29]SPI Raw Data 1617'!$A$3:$AN$37,MATCH($A20,'[29]SPI Raw Data 1617'!$A$3:$A$37,0),MATCH(WI$1,'[29]SPI Raw Data 1617'!$A$37:$AN$37,0))</f>
        <v>2800</v>
      </c>
      <c r="WJ20" s="116">
        <f>INDEX('[30]SPI Raw Data 1718'!$A$3:$AN$37,MATCH($A20,'[30]SPI Raw Data 1718'!$A$3:$A$37,0),MATCH(WJ$1,'[30]SPI Raw Data 1718'!$A$37:$AN$37,0))</f>
        <v>8.5922584933430084</v>
      </c>
      <c r="WK20" s="131">
        <f>INDEX('[30]SPI Raw Data 1718'!$A$3:$AN$37,MATCH($A20,'[30]SPI Raw Data 1718'!$A$3:$A$37,0),MATCH(WK$1,'[30]SPI Raw Data 1718'!$A$37:$AN$37,0))</f>
        <v>25336.68</v>
      </c>
      <c r="WL20" s="131">
        <f>INDEX('[30]SPI Raw Data 1718'!$A$3:$AN$37,MATCH($A20,'[30]SPI Raw Data 1718'!$A$3:$A$37,0),MATCH(WL$1,'[30]SPI Raw Data 1718'!$A$37:$AN$37,0))</f>
        <v>2948.78</v>
      </c>
      <c r="WM20" s="116">
        <f>INDEX('[31]SPI Raw Data 1819'!$A$1:$AN$37,MATCH($A20,'[31]SPI Raw Data 1819'!$A$1:$A$37,0),MATCH(WM$1,'[31]SPI Raw Data 1819'!$A$37:$AN$37,0))</f>
        <v>9.8587524455038338</v>
      </c>
      <c r="WN20" s="197">
        <f>INDEX('[31]SPI Raw Data 1819'!$A$1:$AN$37,MATCH($A20,'[31]SPI Raw Data 1819'!$A$1:$A$37,0),MATCH(WN$1,'[31]SPI Raw Data 1819'!$A$37:$AN$37,0))</f>
        <v>29076.32</v>
      </c>
      <c r="WO20" s="225">
        <f>INDEX('[31]SPI Raw Data 1819'!$A$1:$AN$37,MATCH($A20,'[31]SPI Raw Data 1819'!$A$1:$A$37,0),MATCH(WO$1,'[31]SPI Raw Data 1819'!$A$37:$AN$37,0))</f>
        <v>2949.29</v>
      </c>
      <c r="WP20" s="116">
        <f>INDEX('[32]SPI Raw Data 1920'!$A$1:$AN$35, MATCH($A20,'[32]SPI Raw Data 1920'!$A$1:$A$35,0),MATCH(WP$1,'[32]SPI Raw Data 1920'!$A$37:$AN$37,0))</f>
        <v>11.187571111786875</v>
      </c>
      <c r="WQ20" s="116">
        <f>INDEX('[32]SPI Raw Data 1920'!$A$1:$AN$35, MATCH($A20,'[32]SPI Raw Data 1920'!$A$1:$A$35,0),MATCH(WQ$1,'[32]SPI Raw Data 1920'!$A$37:$AN$37,0))</f>
        <v>32743</v>
      </c>
      <c r="WR20" s="116">
        <f>INDEX('[32]SPI Raw Data 1920'!$A$1:$AN$35, MATCH($A20,'[32]SPI Raw Data 1920'!$A$1:$A$35,0),MATCH(WR$1,'[32]SPI Raw Data 1920'!$A$37:$AN$37,0))</f>
        <v>2926.73</v>
      </c>
      <c r="WS20" s="115">
        <f>INDEX('[25]Corporate Management'!$B$6:$EY$40,MATCH($A20,'[25]Corporate Management'!$B$6:$B$40,0),MATCH(WS$1,'[25]Corporate Management'!$B$40:$EY$40,0))</f>
        <v>92.960739030023092</v>
      </c>
      <c r="WT20" s="131">
        <f>INDEX('[25]Corporate Management'!$B$6:$EY$40,MATCH($A20,'[25]Corporate Management'!$B$6:$B$40,0),MATCH(WT$1,'[25]Corporate Management'!$B$40:$EY$40,0))</f>
        <v>30189000</v>
      </c>
      <c r="WU20" s="131">
        <f>INDEX('[25]Corporate Management'!$B$6:$EY$40,MATCH($A20,'[25]Corporate Management'!$B$6:$B$40,0),MATCH(WU$1,'[25]Corporate Management'!$B$40:$EY$40,0))</f>
        <v>32475000</v>
      </c>
      <c r="WV20" s="116">
        <f>INDEX('[25]Corporate Management'!$B$6:$EY$40,MATCH($A20,'[25]Corporate Management'!$B$6:$B$40,0),MATCH(WV$1,'[25]Corporate Management'!$B$40:$EY$40,0))</f>
        <v>93.596688782031777</v>
      </c>
      <c r="WW20" s="131">
        <f>INDEX('[25]Corporate Management'!$B$6:$EY$40,MATCH($A20,'[25]Corporate Management'!$B$6:$B$40,0),MATCH(WW$1,'[25]Corporate Management'!$B$40:$EY$40,0))</f>
        <v>30754000</v>
      </c>
      <c r="WX20" s="131">
        <f>INDEX('[25]Corporate Management'!$B$6:$EY$40,MATCH($A20,'[25]Corporate Management'!$B$6:$B$40,0),MATCH(WX$1,'[25]Corporate Management'!$B$40:$EY$40,0))</f>
        <v>32858000</v>
      </c>
      <c r="WY20" s="116">
        <f>INDEX('[25]Corporate Management'!$B$6:$EY$40,MATCH($A20,'[25]Corporate Management'!$B$6:$B$40,0),MATCH(WY$1,'[25]Corporate Management'!$B$40:$EY$40,0))</f>
        <v>93.90503614385554</v>
      </c>
      <c r="WZ20" s="131">
        <f>INDEX('[25]Corporate Management'!$B$6:$EY$40,MATCH($A20,'[25]Corporate Management'!$B$6:$B$40,0),MATCH(WZ$1,'[25]Corporate Management'!$B$40:$EY$40,0))</f>
        <v>31307000</v>
      </c>
      <c r="XA20" s="131">
        <f>INDEX('[25]Corporate Management'!$B$6:$EY$40,MATCH($A20,'[25]Corporate Management'!$B$6:$B$40,0),MATCH(XA$1,'[25]Corporate Management'!$B$40:$EY$40,0))</f>
        <v>33339000</v>
      </c>
      <c r="XB20" s="116">
        <f>INDEX('[26]All Data'!$A$1:$Y$34,MATCH($A20,'[26]All Data'!$A$1:$A$34,0),MATCH(XB$1,'[26]All Data'!$A$1:$Y$1,0))</f>
        <v>93.479658639233108</v>
      </c>
      <c r="XC20" s="131">
        <f>INDEX('[26]All Data'!$A$1:$Y$34,MATCH($A20,'[26]All Data'!$A$1:$A$34,0),MATCH(XC$1,'[26]All Data'!$A$1:$Y$1,0))</f>
        <v>31985000</v>
      </c>
      <c r="XD20" s="131">
        <f>INDEX('[26]All Data'!$A$1:$Y$34,MATCH($A20,'[26]All Data'!$A$1:$A$34,0),MATCH(XD$1,'[26]All Data'!$A$1:$Y$1,0))</f>
        <v>34216000</v>
      </c>
      <c r="XE20" s="116">
        <f>INDEX('[27]All Data'!$A$1:$Y$34,MATCH($A20,'[27]All Data'!$A$1:$A$34,0),MATCH(XE$1,'[27]All Data'!$A$1:$Y$1,0))</f>
        <v>93.815688829711888</v>
      </c>
      <c r="XF20" s="131">
        <f>INDEX('[27]All Data'!$A$1:$Y$34,MATCH($A20,'[27]All Data'!$A$1:$A$34,0),MATCH(XF$1,'[27]All Data'!$A$1:$Y$1,0))</f>
        <v>33116000</v>
      </c>
      <c r="XG20" s="131">
        <f>INDEX('[27]All Data'!$A$1:$Y$34,MATCH($A20,'[27]All Data'!$A$1:$A$34,0),MATCH(XG$1,'[27]All Data'!$A$1:$Y$1,0))</f>
        <v>35299000</v>
      </c>
      <c r="XH20" s="116">
        <f>INDEX('[28]All Data'!$A$1:$AB$34,MATCH($A20,'[28]All Data'!$A$1:$A$34,0),MATCH(XH$1,'[28]All Data'!$A$1:$AB$1,0))</f>
        <v>94.402399757822607</v>
      </c>
      <c r="XI20" s="131">
        <f>INDEX('[28]All Data'!$A$1:$AB$34,MATCH($A20,'[28]All Data'!$A$1:$A$34,0),MATCH(XI$1,'[28]All Data'!$A$1:$AB$1,0))</f>
        <v>34303000</v>
      </c>
      <c r="XJ20" s="131">
        <f>INDEX('[28]All Data'!$A$1:$AB$34,MATCH($A20,'[28]All Data'!$A$1:$A$34,0),MATCH(XJ$1,'[28]All Data'!$A$1:$AB$1,0))</f>
        <v>36337000</v>
      </c>
      <c r="XK20" s="116">
        <f>INDEX('[29]SPI Raw Data 1617'!$A$3:$AN$37,MATCH($A20,'[29]SPI Raw Data 1617'!$A$3:$A$37,0),MATCH(XK$1,'[29]SPI Raw Data 1617'!$A$37:$AN$37,0))</f>
        <v>94.545697487974351</v>
      </c>
      <c r="XL20" s="131">
        <f>INDEX('[29]SPI Raw Data 1617'!$A$3:$AN$37,MATCH($A20,'[29]SPI Raw Data 1617'!$A$3:$A$37,0),MATCH(XL$1,'[29]SPI Raw Data 1617'!$A$37:$AN$37,0))</f>
        <v>35379000</v>
      </c>
      <c r="XM20" s="131">
        <f>INDEX('[29]SPI Raw Data 1617'!$A$3:$AN$37,MATCH($A20,'[29]SPI Raw Data 1617'!$A$3:$A$37,0),MATCH(XM$1,'[29]SPI Raw Data 1617'!$A$37:$AN$37,0))</f>
        <v>37420000</v>
      </c>
      <c r="XN20" s="116">
        <f>INDEX('[30]SPI Raw Data 1718'!$A$3:$AN$37,MATCH($A20,'[30]SPI Raw Data 1718'!$A$3:$A$37,0),MATCH(XN$1,'[30]SPI Raw Data 1718'!$A$37:$AN$37,0))</f>
        <v>95.076266308518797</v>
      </c>
      <c r="XO20" s="131">
        <f>INDEX('[30]SPI Raw Data 1718'!$A$3:$AN$37,MATCH($A20,'[30]SPI Raw Data 1718'!$A$3:$A$37,0),MATCH(XO$1,'[30]SPI Raw Data 1718'!$A$37:$AN$37,0))</f>
        <v>39643000</v>
      </c>
      <c r="XP20" s="131">
        <f>INDEX('[30]SPI Raw Data 1718'!$A$3:$AN$37,MATCH($A20,'[30]SPI Raw Data 1718'!$A$3:$A$37,0),MATCH(XP$1,'[30]SPI Raw Data 1718'!$A$37:$AN$37,0))</f>
        <v>41696000</v>
      </c>
      <c r="XQ20" s="116">
        <f>INDEX('[31]SPI Raw Data 1819'!$A$1:$AN$37,MATCH($A20,'[31]SPI Raw Data 1819'!$A$1:$A$37,0),MATCH(XQ$1,'[31]SPI Raw Data 1819'!$A$37:$AN$37,0))</f>
        <v>95.146621912775274</v>
      </c>
      <c r="XR20" s="197">
        <f>INDEX('[31]SPI Raw Data 1819'!$A$1:$AN$37,MATCH($A20,'[31]SPI Raw Data 1819'!$A$1:$A$37,0),MATCH(XR$1,'[31]SPI Raw Data 1819'!$A$37:$AN$37,0))</f>
        <v>41953000</v>
      </c>
      <c r="XS20" s="225">
        <f>INDEX('[31]SPI Raw Data 1819'!$A$1:$AN$37,MATCH($A20,'[31]SPI Raw Data 1819'!$A$1:$A$37,0),MATCH(XS$1,'[31]SPI Raw Data 1819'!$A$37:$AN$37,0))</f>
        <v>44093000</v>
      </c>
      <c r="XT20" s="116">
        <f>INDEX('[32]SPI Raw Data 1920'!$A$1:$AN$35, MATCH($A20,'[32]SPI Raw Data 1920'!$A$1:$A$35,0),MATCH(XT$1,'[32]SPI Raw Data 1920'!$A$37:$AN$37,0))</f>
        <v>95.143998318267819</v>
      </c>
      <c r="XU20" s="116">
        <f>INDEX('[32]SPI Raw Data 1920'!$A$1:$AN$35, MATCH($A20,'[32]SPI Raw Data 1920'!$A$1:$A$35,0),MATCH(XU$1,'[32]SPI Raw Data 1920'!$A$37:$AN$37,0))</f>
        <v>45260000</v>
      </c>
      <c r="XV20" s="116">
        <f>INDEX('[32]SPI Raw Data 1920'!$A$1:$AN$35, MATCH($A20,'[32]SPI Raw Data 1920'!$A$1:$A$35,0),MATCH(XV$1,'[32]SPI Raw Data 1920'!$A$37:$AN$37,0))</f>
        <v>47570000</v>
      </c>
      <c r="XW20" s="115">
        <f>INDEX('[25]Corporate Management'!$B$6:$EY$40,MATCH($A20,'[25]Corporate Management'!$B$6:$B$40,0),MATCH(XW$1,'[25]Corporate Management'!$B$40:$EY$40,0))</f>
        <v>81.242341133220521</v>
      </c>
      <c r="XX20" s="131">
        <f>INDEX('[25]Corporate Management'!$B$6:$EY$40,MATCH($A20,'[25]Corporate Management'!$B$6:$B$40,0),MATCH(XX$1,'[25]Corporate Management'!$B$40:$EY$40,0))</f>
        <v>55690</v>
      </c>
      <c r="XY20" s="131">
        <f>INDEX('[25]Corporate Management'!$B$6:$EY$40,MATCH($A20,'[25]Corporate Management'!$B$6:$B$40,0),MATCH(XY$1,'[25]Corporate Management'!$B$40:$EY$40,0))</f>
        <v>68548</v>
      </c>
      <c r="XZ20" s="116">
        <f>INDEX('[25]Corporate Management'!$B$6:$EY$40,MATCH($A20,'[25]Corporate Management'!$B$6:$B$40,0),MATCH(XZ$1,'[25]Corporate Management'!$B$40:$EY$40,0))</f>
        <v>83.090386523862918</v>
      </c>
      <c r="YA20" s="131">
        <f>INDEX('[25]Corporate Management'!$B$6:$EY$40,MATCH($A20,'[25]Corporate Management'!$B$6:$B$40,0),MATCH(YA$1,'[25]Corporate Management'!$B$40:$EY$40,0))</f>
        <v>64469</v>
      </c>
      <c r="YB20" s="131">
        <f>INDEX('[25]Corporate Management'!$B$6:$EY$40,MATCH($A20,'[25]Corporate Management'!$B$6:$B$40,0),MATCH(YB$1,'[25]Corporate Management'!$B$40:$EY$40,0))</f>
        <v>77589</v>
      </c>
      <c r="YC20" s="116">
        <f>INDEX('[25]Corporate Management'!$B$6:$EY$40,MATCH($A20,'[25]Corporate Management'!$B$6:$B$40,0),MATCH(YC$1,'[25]Corporate Management'!$B$40:$EY$40,0))</f>
        <v>93.264331634966794</v>
      </c>
      <c r="YD20" s="131">
        <f>INDEX('[25]Corporate Management'!$B$6:$EY$40,MATCH($A20,'[25]Corporate Management'!$B$6:$B$40,0),MATCH(YD$1,'[25]Corporate Management'!$B$40:$EY$40,0))</f>
        <v>69924</v>
      </c>
      <c r="YE20" s="131">
        <f>INDEX('[25]Corporate Management'!$B$6:$EY$40,MATCH($A20,'[25]Corporate Management'!$B$6:$B$40,0),MATCH(YE$1,'[25]Corporate Management'!$B$40:$EY$40,0))</f>
        <v>74974</v>
      </c>
      <c r="YF20" s="116">
        <f>INDEX('[26]All Data'!$A$1:$Y$34,MATCH($A20,'[26]All Data'!$A$1:$A$34,0),MATCH(YF$1,'[26]All Data'!$A$1:$Y$1,0))</f>
        <v>93.384220654265562</v>
      </c>
      <c r="YG20" s="131">
        <f>INDEX('[26]All Data'!$A$1:$Y$34,MATCH($A20,'[26]All Data'!$A$1:$A$34,0),MATCH(YG$1,'[26]All Data'!$A$1:$Y$1,0))</f>
        <v>72793</v>
      </c>
      <c r="YH20" s="131">
        <f>INDEX('[26]All Data'!$A$1:$Y$34,MATCH($A20,'[26]All Data'!$A$1:$A$34,0),MATCH(YH$1,'[26]All Data'!$A$1:$Y$1,0))</f>
        <v>77950</v>
      </c>
      <c r="YI20" s="116">
        <f>INDEX('[27]All Data'!$A$1:$Y$34,MATCH($A20,'[27]All Data'!$A$1:$A$34,0),MATCH(YI$1,'[27]All Data'!$A$1:$Y$1,0))</f>
        <v>92.976252006202216</v>
      </c>
      <c r="YJ20" s="131">
        <f>INDEX('[27]All Data'!$A$1:$Y$34,MATCH($A20,'[27]All Data'!$A$1:$A$34,0),MATCH(YJ$1,'[27]All Data'!$A$1:$Y$1,0))</f>
        <v>68358</v>
      </c>
      <c r="YK20" s="131">
        <f>INDEX('[27]All Data'!$A$1:$Y$34,MATCH($A20,'[27]All Data'!$A$1:$A$34,0),MATCH(YK$1,'[27]All Data'!$A$1:$Y$1,0))</f>
        <v>73522</v>
      </c>
      <c r="YL20" s="116">
        <f>INDEX('[28]All Data'!$A$1:$AB$34,MATCH($A20,'[28]All Data'!$A$1:$A$34,0),MATCH(YL$1,'[28]All Data'!$A$1:$AB$1,0))</f>
        <v>89.701562291360659</v>
      </c>
      <c r="YM20" s="131">
        <f>INDEX('[28]All Data'!$A$1:$AB$34,MATCH($A20,'[28]All Data'!$A$1:$A$34,0),MATCH(YM$1,'[28]All Data'!$A$1:$AB$1,0))</f>
        <v>53742</v>
      </c>
      <c r="YN20" s="131">
        <f>INDEX('[28]All Data'!$A$1:$AB$34,MATCH($A20,'[28]All Data'!$A$1:$A$34,0),MATCH(YN$1,'[28]All Data'!$A$1:$AB$1,0))</f>
        <v>59912</v>
      </c>
      <c r="YO20" s="116">
        <f>INDEX('[29]SPI Raw Data 1617'!$A$3:$AN$37,MATCH($A20,'[29]SPI Raw Data 1617'!$A$3:$A$37,0),MATCH(YO$1,'[29]SPI Raw Data 1617'!$A$37:$AN$37,0))</f>
        <v>87.370788525127352</v>
      </c>
      <c r="YP20" s="131">
        <f>INDEX('[29]SPI Raw Data 1617'!$A$3:$AN$37,MATCH($A20,'[29]SPI Raw Data 1617'!$A$3:$A$37,0),MATCH(YP$1,'[29]SPI Raw Data 1617'!$A$37:$AN$37,0))</f>
        <v>58659</v>
      </c>
      <c r="YQ20" s="131">
        <f>INDEX('[29]SPI Raw Data 1617'!$A$3:$AN$37,MATCH($A20,'[29]SPI Raw Data 1617'!$A$3:$A$37,0),MATCH(YQ$1,'[29]SPI Raw Data 1617'!$A$37:$AN$37,0))</f>
        <v>67138</v>
      </c>
      <c r="YR20" s="116">
        <f>INDEX('[30]SPI Raw Data 1718'!$A$3:$AN$37,MATCH($A20,'[30]SPI Raw Data 1718'!$A$3:$A$37,0),MATCH(YR$1,'[30]SPI Raw Data 1718'!$A$37:$AN$37,0))</f>
        <v>93.070262862837922</v>
      </c>
      <c r="YS20" s="131">
        <f>INDEX('[30]SPI Raw Data 1718'!$A$3:$AN$37,MATCH($A20,'[30]SPI Raw Data 1718'!$A$3:$A$37,0),MATCH(YS$1,'[30]SPI Raw Data 1718'!$A$37:$AN$37,0))</f>
        <v>89649</v>
      </c>
      <c r="YT20" s="131">
        <f>INDEX('[30]SPI Raw Data 1718'!$A$3:$AN$37,MATCH($A20,'[30]SPI Raw Data 1718'!$A$3:$A$37,0),MATCH(YT$1,'[30]SPI Raw Data 1718'!$A$37:$AN$37,0))</f>
        <v>96324</v>
      </c>
      <c r="YU20" s="116">
        <f>INDEX('[31]SPI Raw Data 1819'!$A$1:$AN$37,MATCH($A20,'[31]SPI Raw Data 1819'!$A$1:$A$37,0),MATCH(YU$1,'[31]SPI Raw Data 1819'!$A$37:$AN$37,0))</f>
        <v>91.101635839762068</v>
      </c>
      <c r="YV20" s="197">
        <f>INDEX('[31]SPI Raw Data 1819'!$A$1:$AN$37,MATCH($A20,'[31]SPI Raw Data 1819'!$A$1:$A$37,0),MATCH(YV$1,'[31]SPI Raw Data 1819'!$A$37:$AN$37,0))</f>
        <v>78413</v>
      </c>
      <c r="YW20" s="225">
        <f>INDEX('[31]SPI Raw Data 1819'!$A$1:$AN$37,MATCH($A20,'[31]SPI Raw Data 1819'!$A$1:$A$37,0),MATCH(YW$1,'[31]SPI Raw Data 1819'!$A$37:$AN$37,0))</f>
        <v>86072</v>
      </c>
      <c r="YX20" s="116">
        <f>INDEX('[32]SPI Raw Data 1920'!$A$1:$AN$35, MATCH($A20,'[32]SPI Raw Data 1920'!$A$1:$A$35,0),MATCH(YX$1,'[32]SPI Raw Data 1920'!$A$37:$AN$37,0))</f>
        <v>89.587632598385298</v>
      </c>
      <c r="YY20" s="116">
        <f>INDEX('[32]SPI Raw Data 1920'!$A$1:$AN$35, MATCH($A20,'[32]SPI Raw Data 1920'!$A$1:$A$35,0),MATCH(YY$1,'[32]SPI Raw Data 1920'!$A$37:$AN$37,0))</f>
        <v>74235</v>
      </c>
      <c r="YZ20" s="116">
        <f>INDEX('[32]SPI Raw Data 1920'!$A$1:$AN$35, MATCH($A20,'[32]SPI Raw Data 1920'!$A$1:$A$35,0),MATCH(YZ$1,'[32]SPI Raw Data 1920'!$A$37:$AN$37,0))</f>
        <v>82863</v>
      </c>
      <c r="ZA20" s="119">
        <f t="shared" si="44"/>
        <v>16.225093003576813</v>
      </c>
      <c r="ZB20" s="87">
        <v>5651</v>
      </c>
      <c r="ZC20" s="131">
        <f>INDEX([33]historic!$B$2:$K$35,MATCH($A20,[33]historic!$B$2:$B$35,0),MATCH(ZC$1,[33]historic!$B$2:$K$2,0))</f>
        <v>348287.68</v>
      </c>
      <c r="ZD20" s="116">
        <f t="shared" si="45"/>
        <v>16.987079411808438</v>
      </c>
      <c r="ZE20" s="131">
        <v>5941</v>
      </c>
      <c r="ZF20" s="131">
        <f>INDEX([33]historic!$B$2:$K$35,MATCH($A20,[33]historic!$B$2:$B$35,0),MATCH(ZF$1,[33]historic!$B$2:$K$2,0))</f>
        <v>349736.39999999997</v>
      </c>
      <c r="ZG20" s="116">
        <f t="shared" si="46"/>
        <v>12.461144993114303</v>
      </c>
      <c r="ZH20" s="131">
        <v>6334</v>
      </c>
      <c r="ZI20" s="131">
        <f>INDEX([33]historic!$B$2:$K$35,MATCH($A20,[33]historic!$B$2:$B$35,0),MATCH(ZI$1,[33]historic!$B$2:$K$2,0))</f>
        <v>508300</v>
      </c>
      <c r="ZJ20" s="116">
        <f t="shared" si="47"/>
        <v>23.808484954259203</v>
      </c>
      <c r="ZK20" s="87">
        <v>8185</v>
      </c>
      <c r="ZL20" s="131">
        <f>INDEX([33]historic!$B$2:$K$35,MATCH($A20,[33]historic!$B$2:$B$35,0),MATCH(ZL$1,[33]historic!$B$2:$K$2,0))</f>
        <v>343785</v>
      </c>
      <c r="ZM20" s="116">
        <f t="shared" si="48"/>
        <v>28.223383466003018</v>
      </c>
      <c r="ZN20" s="87">
        <v>8227</v>
      </c>
      <c r="ZO20" s="131">
        <f>INDEX([33]historic!$B$2:$K$35,MATCH($A20,[33]historic!$B$2:$B$35,0),MATCH(ZO$1,[33]historic!$B$2:$K$2,0))</f>
        <v>291495.88</v>
      </c>
      <c r="ZP20" s="116">
        <f t="shared" si="49"/>
        <v>25.900847566597747</v>
      </c>
      <c r="ZQ20" s="87">
        <v>8597</v>
      </c>
      <c r="ZR20" s="131">
        <f>INDEX([33]historic!$B$2:$K$35,MATCH($A20,[33]historic!$B$2:$B$35,0),MATCH(ZR$1,[33]historic!$B$2:$K$2,0))</f>
        <v>331919.64</v>
      </c>
      <c r="ZS20" s="116">
        <f t="shared" si="50"/>
        <v>24.18553664163041</v>
      </c>
      <c r="ZT20" s="87">
        <f>INDEX('[2]All Previous Years'!$A$1:$EX$34,MATCH($A20,'[2]All Previous Years'!$A$1:$A$34,0),MATCH(ZT$1,'[2]All Previous Years'!$A$1:$EX$1,0))</f>
        <v>9141</v>
      </c>
      <c r="ZU20" s="131">
        <f>INDEX([33]historic!$B$2:$K$35,MATCH($A20,[33]historic!$B$2:$B$35,0),MATCH(ZU$1,[33]historic!$B$2:$K$2,0))</f>
        <v>377953.16</v>
      </c>
      <c r="ZV20" s="116">
        <f t="shared" si="51"/>
        <v>36.875409120663328</v>
      </c>
      <c r="ZW20" s="32">
        <f>INDEX([4]Sheet1!$A$1:$CJ$34, MATCH($A20, [4]Sheet1!$A$1:$A$34, 0), MATCH(ZW$1, [4]Sheet1!$A$1:$CJ$1, 0))</f>
        <v>8788</v>
      </c>
      <c r="ZX20" s="131">
        <f>INDEX([33]historic!$B$2:$K$35,MATCH($A20,[33]historic!$B$2:$B$35,0),MATCH(ZX$1,[33]historic!$B$2:$K$2,0))</f>
        <v>238316</v>
      </c>
      <c r="ZY20" s="88">
        <f>INDEX('[6]Finance Indicators'!$B$3:$BO$35,MATCH($A20,'[6]Finance Indicators'!$A$3:$A$35,0),MATCH(ZY$1,'[6]Finance Indicators'!$B$2:$BO$2,0))</f>
        <v>34.894792707292702</v>
      </c>
      <c r="ZZ20" s="88">
        <f>INDEX('[6]Finance Indicators'!$B$3:$BO$35,MATCH($A20,'[6]Finance Indicators'!$A$3:$A$35,0),MATCH(ZZ$1,'[6]Finance Indicators'!$B$2:$BO$2,0))</f>
        <v>8942</v>
      </c>
      <c r="AAA20" s="88">
        <f>INDEX('[6]Finance Indicators'!$B$3:$BO$35,MATCH($A20,'[6]Finance Indicators'!$A$3:$A$35,0),MATCH(AAA$1,'[6]Finance Indicators'!$B$2:$BO$2,0))</f>
        <v>256256</v>
      </c>
      <c r="AAB20" s="120">
        <f t="array" ref="AAB20">INDEX('[7]Finance Indicators'!$A$2:$BO$35,MATCH($A20,'[7]Finance Indicators'!$A$2:$A$35,0),MATCH(AAB$1,'[7]Finance Indicators'!$A$2:$BO$2,0))</f>
        <v>35.505854732938737</v>
      </c>
      <c r="AAC20" s="88">
        <f t="array" ref="AAC20">INDEX('[7]Finance Indicators'!$A$2:$BO$35,MATCH($A20,'[7]Finance Indicators'!$A$2:$A$35,0),MATCH(AAC$1,'[7]Finance Indicators'!$A$2:$BO$2,0))</f>
        <v>8560</v>
      </c>
      <c r="AAD20" s="277">
        <f t="array" ref="AAD20">INDEX('[7]Finance Indicators'!$A$2:$BO$35,MATCH($A20,'[7]Finance Indicators'!$A$2:$A$35,0),MATCH(AAD$1,'[7]Finance Indicators'!$A$2:$BO$2,0))</f>
        <v>241087</v>
      </c>
      <c r="AAE20" s="121">
        <f>(ZA20*100)/Deflators!$B$2</f>
        <v>19.113540854239989</v>
      </c>
      <c r="AAF20" s="137">
        <f>(ZD20*100)/Deflators!$B$3</f>
        <v>19.712311389482199</v>
      </c>
      <c r="AAG20" s="137">
        <f>(ZG20*100)/Deflators!$B$4</f>
        <v>14.170548939611322</v>
      </c>
      <c r="AAH20" s="137">
        <f>(ZJ20*100)/Deflators!$B$5</f>
        <v>26.594832169350049</v>
      </c>
      <c r="AAI20" s="137">
        <f>(ZM20*100)/Deflators!$B$6</f>
        <v>31.097611286796468</v>
      </c>
      <c r="AAJ20" s="137">
        <f>(ZP20*100)/Deflators!$B$7</f>
        <v>28.307571444603681</v>
      </c>
      <c r="AAK20" s="137">
        <f>(ZS20*100)/Deflators!$B$8</f>
        <v>25.79449399933279</v>
      </c>
      <c r="AAL20" s="137">
        <f>(ZV20*100)/Deflators!$B$9</f>
        <v>38.648060382182706</v>
      </c>
      <c r="AAM20" s="137">
        <f>(ZY20*100)/Deflators!$B$10</f>
        <v>35.747321644358593</v>
      </c>
      <c r="AAN20" s="245">
        <f>(AAB20*100)/Deflators!$B$11</f>
        <v>35.505854732938737</v>
      </c>
      <c r="AAO20" s="124">
        <f t="shared" si="158"/>
        <v>2.7627940089263712</v>
      </c>
      <c r="AAP20" s="87">
        <v>1009</v>
      </c>
      <c r="AAQ20" s="131">
        <v>36521</v>
      </c>
      <c r="AAR20" s="122">
        <f t="shared" si="53"/>
        <v>2.1830547191361229</v>
      </c>
      <c r="AAS20" s="131">
        <v>841</v>
      </c>
      <c r="AAT20" s="131">
        <v>38524</v>
      </c>
      <c r="AAU20" s="122">
        <f t="shared" si="54"/>
        <v>2.3962431780682825</v>
      </c>
      <c r="AAV20" s="87">
        <v>944</v>
      </c>
      <c r="AAW20" s="131">
        <v>39395</v>
      </c>
      <c r="AAX20" s="122">
        <f t="shared" si="55"/>
        <v>2.7838332205768124</v>
      </c>
      <c r="AAY20" s="87">
        <v>1111</v>
      </c>
      <c r="AAZ20" s="87">
        <v>39909</v>
      </c>
      <c r="ABA20" s="122">
        <f t="shared" si="56"/>
        <v>2.6934870599779224</v>
      </c>
      <c r="ABB20" s="87">
        <v>1098</v>
      </c>
      <c r="ABC20" s="87">
        <v>40765</v>
      </c>
      <c r="ABD20" s="122">
        <f t="shared" si="57"/>
        <v>3.950444132772323</v>
      </c>
      <c r="ABE20" s="87">
        <v>1690</v>
      </c>
      <c r="ABF20" s="87">
        <v>42780</v>
      </c>
      <c r="ABG20" s="122">
        <f t="shared" si="58"/>
        <v>6.1104033970276008</v>
      </c>
      <c r="ABH20" s="87">
        <f>INDEX('[2]All Previous Years'!$A$1:$EX$34,MATCH($A20,'[2]All Previous Years'!$A$1:$A$34,0),MATCH(ABH$1,'[2]All Previous Years'!$A$1:$EX$1,0))</f>
        <v>2878</v>
      </c>
      <c r="ABI20" s="87">
        <f>INDEX('[2]All Previous Years'!$A$1:$EX$34,MATCH($A20,'[2]All Previous Years'!$A$1:$A$34,0),MATCH(ABI$1,'[2]All Previous Years'!$A$1:$EX$1,0))</f>
        <v>47100</v>
      </c>
      <c r="ABJ20" s="88">
        <f t="shared" si="59"/>
        <v>4.7529009016181361</v>
      </c>
      <c r="ABK20" s="32">
        <f>INDEX([4]Sheet1!$A$1:$CJ$34, MATCH($A20, [4]Sheet1!$A$1:$A$34, 0), MATCH(ABK$1, [4]Sheet1!$A$1:$CJ$1, 0))</f>
        <v>2388</v>
      </c>
      <c r="ABL20" s="32">
        <f>INDEX([4]Sheet1!$A$1:$CJ$34, MATCH($A20, [4]Sheet1!$A$1:$A$34, 0), MATCH(ABL$1, [4]Sheet1!$A$1:$CJ$1, 0))</f>
        <v>50243</v>
      </c>
      <c r="ABM20" s="88">
        <f>INDEX('[6]Finance Indicators'!$B$3:$BO$35,MATCH($A20,'[6]Finance Indicators'!$A$3:$A$35,0),MATCH(ABM$1,'[6]Finance Indicators'!$B$2:$BO$2,0))</f>
        <v>4.5105252007780754</v>
      </c>
      <c r="ABN20" s="88">
        <f>INDEX('[6]Finance Indicators'!$B$3:$BO$35,MATCH($A20,'[6]Finance Indicators'!$A$3:$A$35,0),MATCH(ABN$1,'[6]Finance Indicators'!$B$2:$BO$2,0))</f>
        <v>2342</v>
      </c>
      <c r="ABO20" s="88">
        <f>INDEX('[6]Finance Indicators'!$B$3:$BO$35,MATCH($A20,'[6]Finance Indicators'!$A$3:$A$35,0),MATCH(ABO$1,'[6]Finance Indicators'!$B$2:$BO$2,0))</f>
        <v>51923</v>
      </c>
      <c r="ABP20" s="250">
        <f t="array" ref="ABP20">INDEX('[7]Finance Indicators'!$A$2:$BO$35,MATCH($A20,'[7]Finance Indicators'!$A$2:$A$35,0),MATCH(ABP$1,'[7]Finance Indicators'!$A$2:$BO$2,0))</f>
        <v>5.0603433936459243</v>
      </c>
      <c r="ABQ20" s="250">
        <f t="array" ref="ABQ20">INDEX('[7]Finance Indicators'!$A$2:$BO$35,MATCH($A20,'[7]Finance Indicators'!$A$2:$A$35,0),MATCH(ABQ$1,'[7]Finance Indicators'!$A$2:$BO$2,0))</f>
        <v>2738</v>
      </c>
      <c r="ABR20" s="250">
        <f t="array" ref="ABR20">INDEX('[7]Finance Indicators'!$A$2:$BO$35,MATCH($A20,'[7]Finance Indicators'!$A$2:$A$35,0),MATCH(ABR$1,'[7]Finance Indicators'!$A$2:$BO$2,0))</f>
        <v>54107</v>
      </c>
      <c r="ABS20" s="115">
        <f>INDEX([34]historic!$L$1:$U$34,MATCH($A20,[34]historic!$L$1:$L$34,0),MATCH(ABS$1,[34]historic!$L$1:$U$1,0))</f>
        <v>61.141304347826086</v>
      </c>
      <c r="ABT20" s="116">
        <f>INDEX([34]historic!$L$1:$U$34,MATCH($A20,[34]historic!$L$1:$L$34,0),MATCH(ABT$1,[34]historic!$L$1:$U$1,0))</f>
        <v>63.910422049956935</v>
      </c>
      <c r="ABU20" s="116">
        <f>INDEX([34]historic!$L$1:$U$34,MATCH($A20,[34]historic!$L$1:$L$34,0),MATCH(ABU$1,[34]historic!$L$1:$U$1,0))</f>
        <v>65.758091993185687</v>
      </c>
      <c r="ABV20" s="116">
        <f>INDEX([34]historic!$L$1:$U$34,MATCH($A20,[34]historic!$L$1:$L$34,0),MATCH(ABV$1,[34]historic!$L$1:$U$1,0))</f>
        <v>65.374677002583979</v>
      </c>
      <c r="ABW20" s="116">
        <f>INDEX([34]historic!$L$1:$U$34,MATCH($A20,[34]historic!$L$1:$L$34,0),MATCH(ABW$1,[34]historic!$L$1:$U$1,0))</f>
        <v>60.108303249097474</v>
      </c>
      <c r="ABX20" s="116">
        <f>INDEX([34]historic!$L$1:$U$34,MATCH($A20,[34]historic!$L$1:$L$34,0),MATCH(ABX$1,[34]historic!$L$1:$U$1,0))</f>
        <v>66.666666666666657</v>
      </c>
      <c r="ABY20" s="116">
        <f>INDEX([34]historic!$L$1:$U$34,MATCH($A20,[34]historic!$L$1:$L$34,0),MATCH(ABY$1,[34]historic!$L$1:$U$1,0))</f>
        <v>66.979655712050075</v>
      </c>
      <c r="ABZ20" s="116">
        <f>INDEX([34]historic!$L$1:$U$34,MATCH($A20,[34]historic!$L$1:$L$34,0),MATCH(ABZ$1,[34]historic!$L$1:$U$1,0))</f>
        <v>68.037238169123356</v>
      </c>
      <c r="ACA20" s="88">
        <f>INDEX('[15]1819 Collected Indicators'!$A$3:$CV$36,MATCH($A20,'[15]1819 Collected Indicators'!$A$3:$A$36,0),MATCH(ACA$1,'[15]1819 Collected Indicators'!$A$3:$CV$3,0))</f>
        <v>50.401836969001145</v>
      </c>
      <c r="ACB20" s="255">
        <f>INDEX('[11]1920 Collected Indicators'!$A$3:$CV$36,MATCH($A20,'[11]1920 Collected Indicators'!$A$3:$A$36,0),MATCH(ACB$1,'[11]1920 Collected Indicators'!$A$3:$CV$3,0))</f>
        <v>54.09</v>
      </c>
      <c r="ACC20" s="133">
        <v>85.776799999999994</v>
      </c>
      <c r="ACD20" s="116">
        <v>72.9967550142444</v>
      </c>
      <c r="ACE20" s="88">
        <f>INDEX('[14]1718 Collected Indicators'!$A$3:$CH$36,MATCH($A20,'[14]1718 Collected Indicators'!$A$3:$A$36,0),MATCH(ACE$1,'[14]1718 Collected Indicators'!$A$3:$CH$3,0))</f>
        <v>71.349999999999994</v>
      </c>
      <c r="ACF20" s="120" t="e">
        <f>INDEX('[11]1920 Collected Indicators'!$A$3:$CV$36,MATCH($A20,'[11]1920 Collected Indicators'!$A$3:$A$36,0),MATCH(ACF$1,'[11]1920 Collected Indicators'!$A$3:$CV$3,0))</f>
        <v>#N/A</v>
      </c>
      <c r="ACG20" s="115">
        <v>81.7333</v>
      </c>
      <c r="ACH20" s="116">
        <v>85.697210518870591</v>
      </c>
      <c r="ACI20" s="116">
        <f>INDEX('[14]1718 Collected Indicators'!$A$3:$CH$36,MATCH($A20,'[14]1718 Collected Indicators'!$A$3:$A$36,0),MATCH(ACI$1,'[14]1718 Collected Indicators'!$A$3:$CH$3,0))</f>
        <v>73.05</v>
      </c>
      <c r="ACJ20" s="120">
        <f>INDEX('[11]1920 Collected Indicators'!$A$3:$CV$36,MATCH($A20,'[11]1920 Collected Indicators'!$A$3:$A$36,0),MATCH(ACJ$1,'[11]1920 Collected Indicators'!$A$3:$CV$3,0))</f>
        <v>67.569800000000001</v>
      </c>
      <c r="ACK20" s="115">
        <f>INDEX('[35]Raw Data'!$A$1:$BK$34,MATCH($A20,'[35]Raw Data'!$A$1:$A$34,0),MATCH(ACK$1,'[35]Raw Data'!$A$1:$BK$1,0))</f>
        <v>82.61</v>
      </c>
      <c r="ACL20" s="116">
        <f>INDEX('[35]Raw Data'!$A$1:$BK$34,MATCH($A20,'[35]Raw Data'!$A$1:$A$34,0),MATCH(ACL$1,'[35]Raw Data'!$A$1:$BK$1,0))</f>
        <v>77.959999999999994</v>
      </c>
      <c r="ACM20" s="136">
        <f>INDEX('[35]Raw Data'!$A$1:$BK$34,MATCH($A20,'[35]Raw Data'!$A$1:$A$34,0),MATCH(ACM$1,'[35]Raw Data'!$A$1:$BK$1,0))</f>
        <v>86.28</v>
      </c>
      <c r="ACN20" s="120">
        <f>INDEX('[11]1920 Collected Indicators'!$A$3:$CV$36,MATCH($A20,'[11]1920 Collected Indicators'!$A$3:$A$36,0),MATCH(ACN$1,'[11]1920 Collected Indicators'!$A$3:$CV$3,0))</f>
        <v>80.050700000000006</v>
      </c>
      <c r="ACO20" s="115">
        <f>INDEX('[35]Raw Data'!$A$1:$BK$34,MATCH($A20,'[35]Raw Data'!$A$1:$A$34,0),MATCH(ACO$1,'[35]Raw Data'!$A$1:$BK$1,0))</f>
        <v>84.9</v>
      </c>
      <c r="ACP20" s="116">
        <f>INDEX('[35]Raw Data'!$A$1:$BK$34,MATCH($A20,'[35]Raw Data'!$A$1:$A$34,0),MATCH(ACP$1,'[35]Raw Data'!$A$1:$BK$1,0))</f>
        <v>84.44</v>
      </c>
      <c r="ACQ20" s="136">
        <f>INDEX('[35]Raw Data'!$A$1:$BK$34,MATCH($A20,'[35]Raw Data'!$A$1:$A$34,0),MATCH(ACQ$1,'[35]Raw Data'!$A$1:$BK$1,0))</f>
        <v>79.680000000000007</v>
      </c>
      <c r="ACR20" s="120">
        <f>INDEX('[11]1920 Collected Indicators'!$A$3:$CV$36,MATCH($A20,'[11]1920 Collected Indicators'!$A$3:$A$36,0),MATCH(ACR$1,'[11]1920 Collected Indicators'!$A$3:$CV$3,0))</f>
        <v>66.949600000000004</v>
      </c>
      <c r="ACS20" s="115">
        <f>INDEX('[35]Raw Data'!$A$1:$BK$34,MATCH($A20,'[35]Raw Data'!$A$1:$A$34,0),MATCH(ACS$1,'[35]Raw Data'!$A$1:$BK$1,0))</f>
        <v>44.48</v>
      </c>
      <c r="ACT20" s="116">
        <f>INDEX('[35]Raw Data'!$A$1:$BK$34,MATCH($A20,'[35]Raw Data'!$A$1:$A$34,0),MATCH(ACT$1,'[35]Raw Data'!$A$1:$BK$1,0))</f>
        <v>39.43</v>
      </c>
      <c r="ACU20" s="136">
        <f>INDEX('[35]Raw Data'!$A$1:$BK$34,MATCH($A20,'[35]Raw Data'!$A$1:$A$34,0),MATCH(ACU$1,'[35]Raw Data'!$A$1:$BK$1,0))</f>
        <v>32.1</v>
      </c>
      <c r="ACV20" s="120">
        <f>INDEX('[11]1920 Collected Indicators'!$A$3:$CV$36,MATCH($A20,'[11]1920 Collected Indicators'!$A$3:$A$36,0),MATCH(ACV$1,'[11]1920 Collected Indicators'!$A$3:$CV$3,0))</f>
        <v>31.544699999999999</v>
      </c>
      <c r="ACW20" s="115">
        <f t="shared" si="60"/>
        <v>351.29807692307691</v>
      </c>
      <c r="ACX20" s="87">
        <v>7307</v>
      </c>
      <c r="ACY20" s="87">
        <f t="array" ref="ACY20">INDEX([36]Historic!$B$2:$K$35,MATCH($A20,[36]Historic!$B$2:$B$35,0),MATCH(ACY$1,[36]Historic!$B$2:$K$2,0))</f>
        <v>400</v>
      </c>
      <c r="ACZ20" s="116">
        <f t="shared" si="61"/>
        <v>382.19921104536485</v>
      </c>
      <c r="ADA20" s="87">
        <v>7751</v>
      </c>
      <c r="ADB20" s="87">
        <f t="array" ref="ADB20">INDEX([36]Historic!$B$2:$K$35,MATCH($A20,[36]Historic!$B$2:$B$35,0),MATCH(ADB$1,[36]Historic!$B$2:$K$2,0))</f>
        <v>390</v>
      </c>
      <c r="ADC20" s="116">
        <f t="shared" si="62"/>
        <v>390.84008097165992</v>
      </c>
      <c r="ADD20" s="87">
        <v>7723</v>
      </c>
      <c r="ADE20" s="87">
        <f t="array" ref="ADE20">INDEX([36]Historic!$B$2:$K$35,MATCH($A20,[36]Historic!$B$2:$B$35,0),MATCH(ADE$1,[36]Historic!$B$2:$K$2,0))</f>
        <v>380</v>
      </c>
      <c r="ADF20" s="116">
        <f t="shared" si="63"/>
        <v>392.51012145748984</v>
      </c>
      <c r="ADG20" s="87">
        <v>7756</v>
      </c>
      <c r="ADH20" s="87">
        <f t="array" ref="ADH20">INDEX([36]Historic!$B$2:$K$35,MATCH($A20,[36]Historic!$B$2:$B$35,0),MATCH(ADH$1,[36]Historic!$B$2:$K$2,0))</f>
        <v>380</v>
      </c>
      <c r="ADI20" s="116">
        <f t="shared" si="64"/>
        <v>377.86116322701685</v>
      </c>
      <c r="ADJ20" s="87">
        <v>8056</v>
      </c>
      <c r="ADK20" s="87">
        <f t="array" ref="ADK20">INDEX([36]Historic!$B$2:$K$35,MATCH($A20,[36]Historic!$B$2:$B$35,0),MATCH(ADK$1,[36]Historic!$B$2:$K$2,0))</f>
        <v>410</v>
      </c>
      <c r="ADL20" s="116">
        <f t="shared" si="65"/>
        <v>392.00404858299595</v>
      </c>
      <c r="ADM20" s="87">
        <v>7746</v>
      </c>
      <c r="ADN20" s="87">
        <f t="array" ref="ADN20">INDEX([36]Historic!$B$2:$K$35,MATCH($A20,[36]Historic!$B$2:$B$35,0),MATCH(ADN$1,[36]Historic!$B$2:$K$2,0))</f>
        <v>380</v>
      </c>
      <c r="ADO20" s="116">
        <f t="shared" si="66"/>
        <v>356.66041275797375</v>
      </c>
      <c r="ADP20" s="87">
        <f>INDEX('[2]All Previous Years'!$A$1:$EX$34,MATCH($A20,'[2]All Previous Years'!$A$1:$A$34,0),MATCH(ADP$1,'[2]All Previous Years'!$A$1:$EX$1,0))</f>
        <v>7604</v>
      </c>
      <c r="ADQ20" s="87">
        <f t="array" ref="ADQ20">INDEX([36]Historic!$B$2:$K$35,MATCH($A20,[36]Historic!$B$2:$B$35,0),MATCH(ADQ$1,[36]Historic!$B$2:$K$2,0))</f>
        <v>410</v>
      </c>
      <c r="ADR20" s="116">
        <f t="shared" si="67"/>
        <v>415.04807692307691</v>
      </c>
      <c r="ADS20" s="32">
        <f>INDEX([4]Sheet1!$A$1:$CJ$34, MATCH($A20, [4]Sheet1!$A$1:$A$34, 0), MATCH(ADS$1, [4]Sheet1!$A$1:$CJ$1, 0))</f>
        <v>8633</v>
      </c>
      <c r="ADT20" s="87">
        <f t="array" ref="ADT20">INDEX([36]Historic!$B$2:$K$35,MATCH($A20,[36]Historic!$B$2:$B$35,0),MATCH(ADT$1,[36]Historic!$B$2:$K$2,0))</f>
        <v>400</v>
      </c>
      <c r="ADU20" s="88">
        <f>INDEX('[6]Finance Indicators'!$B$3:$BO$35,MATCH($A20,'[6]Finance Indicators'!$A$3:$A$35,0),MATCH(ADU$1,'[6]Finance Indicators'!$B$2:$BO$2,0))</f>
        <v>413.00366300366301</v>
      </c>
      <c r="ADV20" s="88">
        <f>INDEX('[6]Finance Indicators'!$B$3:$BO$35,MATCH($A20,'[6]Finance Indicators'!$A$3:$A$35,0),MATCH(ADV$1,'[6]Finance Indicators'!$B$2:$BO$2,0))</f>
        <v>9020</v>
      </c>
      <c r="ADW20" s="88">
        <f>INDEX('[6]Finance Indicators'!$B$3:$BO$35,MATCH($A20,'[6]Finance Indicators'!$A$3:$A$35,0),MATCH(ADW$1,'[6]Finance Indicators'!$B$2:$BO$2,0))</f>
        <v>420</v>
      </c>
      <c r="ADX20" s="88">
        <f t="array" ref="ADX20">INDEX('[7]Finance Indicators'!$A$2:$BO$35,MATCH($A20,'[7]Finance Indicators'!$A$2:$A$35,0),MATCH(ADX$1,'[7]Finance Indicators'!$A$2:$BO$2,0))</f>
        <v>453.57781753130593</v>
      </c>
      <c r="ADY20" s="250">
        <f t="array" ref="ADY20">INDEX('[7]Finance Indicators'!$A$2:$BO$35,MATCH($A20,'[7]Finance Indicators'!$A$2:$A$35,0),MATCH(ADY$1,'[7]Finance Indicators'!$A$2:$BO$2,0))</f>
        <v>10142</v>
      </c>
      <c r="ADZ20" s="316">
        <f t="array" ref="ADZ20">INDEX('[7]Finance Indicators'!$A$2:$BO$35,MATCH($A20,'[7]Finance Indicators'!$A$2:$A$35,0),MATCH(ADZ$1,'[7]Finance Indicators'!$A$2:$BO$2,0))</f>
        <v>430</v>
      </c>
      <c r="AEA20" s="121">
        <f>(ACW20*100)/Deflators!$B$2</f>
        <v>413.83739025748287</v>
      </c>
      <c r="AEB20" s="137">
        <f>(ACZ20*100)/Deflators!$B$3</f>
        <v>443.51531409828067</v>
      </c>
      <c r="AEC20" s="137">
        <f>(ADC20*100)/Deflators!$B$4</f>
        <v>444.45502383857507</v>
      </c>
      <c r="AED20" s="137">
        <f>(ADF20*100)/Deflators!$B$5</f>
        <v>438.44624405912543</v>
      </c>
      <c r="AEE20" s="137">
        <f>(ADI20*100)/Deflators!$B$6</f>
        <v>416.34198779054583</v>
      </c>
      <c r="AEF20" s="137">
        <f>(ADL20*100)/Deflators!$B$7</f>
        <v>428.42932391708888</v>
      </c>
      <c r="AEG20" s="137">
        <f>(ADO20*100)/Deflators!$B$8</f>
        <v>380.38746102699344</v>
      </c>
      <c r="AEH20" s="137">
        <f>(ADR20*100)/Deflators!$B$9</f>
        <v>435.00000463570018</v>
      </c>
      <c r="AEI20" s="137">
        <f>(ADU20*100)/Deflators!$B$10</f>
        <v>423.09392422912225</v>
      </c>
      <c r="AEJ20" s="245">
        <f>(ADX20*100)/Deflators!$B$11</f>
        <v>453.57781753130593</v>
      </c>
      <c r="AEK20" s="115">
        <f>INDEX('[35]Raw Data'!$A$1:$BK$34,MATCH($A20,'[35]Raw Data'!$A$1:$A$34,0),MATCH(AEK$1,'[35]Raw Data'!$A$1:$BK$1,0))</f>
        <v>93.794989922257415</v>
      </c>
      <c r="AEL20" s="197">
        <f>INDEX('[35]Raw Data'!$A$1:$BK$34,MATCH($A20,'[35]Raw Data'!$A$1:$A$34,0),MATCH(AEL$1,'[35]Raw Data'!$A$1:$BK$1,0))</f>
        <v>1303</v>
      </c>
      <c r="AEM20" s="197">
        <f>INDEX('[35]Raw Data'!$A$1:$BK$34,MATCH($A20,'[35]Raw Data'!$A$1:$A$34,0),MATCH(AEM$1,'[35]Raw Data'!$A$1:$BK$1,0))</f>
        <v>13892</v>
      </c>
      <c r="AEN20" s="116">
        <f>INDEX('[35]Raw Data'!$A$1:$BK$34,MATCH($A20,'[35]Raw Data'!$A$1:$A$34,0),MATCH(AEN$1,'[35]Raw Data'!$A$1:$BK$1,0))</f>
        <v>105.80537379924823</v>
      </c>
      <c r="AEO20" s="197">
        <f>INDEX('[35]Raw Data'!$A$1:$BK$34,MATCH($A20,'[35]Raw Data'!$A$1:$A$34,0),MATCH(AEO$1,'[35]Raw Data'!$A$1:$BK$1,0))</f>
        <v>1520</v>
      </c>
      <c r="AEP20" s="197">
        <f>INDEX('[35]Raw Data'!$A$1:$BK$34,MATCH($A20,'[35]Raw Data'!$A$1:$A$34,0),MATCH(AEP$1,'[35]Raw Data'!$A$1:$BK$1,0))</f>
        <v>14366</v>
      </c>
      <c r="AEQ20" s="116">
        <f>INDEX('[35]Raw Data'!$A$1:$BK$34,MATCH($A20,'[35]Raw Data'!$A$1:$A$34,0),MATCH(AEQ$1,'[35]Raw Data'!$A$1:$BK$1,0))</f>
        <v>105.81906448861773</v>
      </c>
      <c r="AER20" s="197">
        <f>INDEX('[35]Raw Data'!$A$1:$BK$34,MATCH($A20,'[35]Raw Data'!$A$1:$A$34,0),MATCH(AER$1,'[35]Raw Data'!$A$1:$BK$1,0))</f>
        <v>1613</v>
      </c>
      <c r="AES20" s="197">
        <f>INDEX('[35]Raw Data'!$A$1:$BK$34,MATCH($A20,'[35]Raw Data'!$A$1:$A$34,0),MATCH(AES$1,'[35]Raw Data'!$A$1:$BK$1,0))</f>
        <v>15243</v>
      </c>
      <c r="AET20" s="116">
        <f>INDEX('[35]Raw Data'!$A$1:$BK$34,MATCH($A20,'[35]Raw Data'!$A$1:$A$34,0),MATCH(AET$1,'[35]Raw Data'!$A$1:$BK$1,0))</f>
        <v>101.4537773359841</v>
      </c>
      <c r="AEU20" s="197">
        <f>INDEX('[35]Raw Data'!$A$1:$BK$34,MATCH($A20,'[35]Raw Data'!$A$1:$A$34,0),MATCH(AEU$1,'[35]Raw Data'!$A$1:$BK$1,0))</f>
        <v>1633</v>
      </c>
      <c r="AEV20" s="197">
        <f>INDEX('[35]Raw Data'!$A$1:$BK$34,MATCH($A20,'[35]Raw Data'!$A$1:$A$34,0),MATCH(AEV$1,'[35]Raw Data'!$A$1:$BK$1,0))</f>
        <v>16096</v>
      </c>
      <c r="AEW20" s="116">
        <f>INDEX('[35]Raw Data'!$A$1:$BK$34,MATCH($A20,'[35]Raw Data'!$A$1:$A$34,0),MATCH(AEW$1,'[35]Raw Data'!$A$1:$BK$1,0))</f>
        <v>107.11498048634044</v>
      </c>
      <c r="AEX20" s="197">
        <f>INDEX('[35]Raw Data'!$A$1:$BK$34,MATCH($A20,'[35]Raw Data'!$A$1:$A$34,0),MATCH(AEX$1,'[35]Raw Data'!$A$1:$BK$1,0))</f>
        <v>1784</v>
      </c>
      <c r="AEY20" s="197">
        <f>INDEX('[35]Raw Data'!$A$1:$BK$34,MATCH($A20,'[35]Raw Data'!$A$1:$A$34,0),MATCH(AEY$1,'[35]Raw Data'!$A$1:$BK$1,0))</f>
        <v>16655</v>
      </c>
      <c r="AEZ20" s="116">
        <f>INDEX('[35]Raw Data'!$A$1:$BK$34,MATCH($A20,'[35]Raw Data'!$A$1:$A$34,0),MATCH(AEZ$1,'[35]Raw Data'!$A$1:$BK$1,0))</f>
        <v>104.49283186371544</v>
      </c>
      <c r="AFA20" s="197">
        <f>INDEX('[35]Raw Data'!$A$1:$BK$34,MATCH($A20,'[35]Raw Data'!$A$1:$A$34,0),MATCH(AFA$1,'[35]Raw Data'!$A$1:$BK$1,0))</f>
        <v>1742</v>
      </c>
      <c r="AFB20" s="197">
        <f>INDEX('[35]Raw Data'!$A$1:$BK$34,MATCH($A20,'[35]Raw Data'!$A$1:$A$34,0),MATCH(AFB$1,'[35]Raw Data'!$A$1:$BK$1,0))</f>
        <v>16671</v>
      </c>
      <c r="AFC20" s="116">
        <f>INDEX('[35]Raw Data'!$A$1:$BK$34,MATCH($A20,'[35]Raw Data'!$A$1:$A$34,0),MATCH(AFC$1,'[35]Raw Data'!$A$1:$BK$1,0))</f>
        <v>109.36105088636654</v>
      </c>
      <c r="AFD20" s="197">
        <f>INDEX('[35]Raw Data'!$A$1:$BK$34,MATCH($A20,'[35]Raw Data'!$A$1:$A$34,0),MATCH(AFD$1,'[35]Raw Data'!$A$1:$BK$1,0))</f>
        <v>1715</v>
      </c>
      <c r="AFE20" s="197">
        <f>INDEX('[35]Raw Data'!$A$1:$BK$34,MATCH($A20,'[35]Raw Data'!$A$1:$A$34,0),MATCH(AFE$1,'[35]Raw Data'!$A$1:$BK$1,0))</f>
        <v>15682</v>
      </c>
      <c r="AFF20" s="116">
        <f>INDEX('[35]Raw Data'!$A$1:$BK$34,MATCH($A20,'[35]Raw Data'!$A$1:$A$34,0),MATCH(AFF$1,'[35]Raw Data'!$A$1:$BK$1,0))</f>
        <v>114.38613800332983</v>
      </c>
      <c r="AFG20" s="197">
        <f>INDEX('[35]Raw Data'!$A$1:$BK$34,MATCH($A20,'[35]Raw Data'!$A$1:$A$34,0),MATCH(AFG$1,'[35]Raw Data'!$A$1:$BK$1,0))</f>
        <v>1855</v>
      </c>
      <c r="AFH20" s="197">
        <f>INDEX('[35]Raw Data'!$A$1:$BK$34,MATCH($A20,'[35]Raw Data'!$A$1:$A$34,0),MATCH(AFH$1,'[35]Raw Data'!$A$1:$BK$1,0))</f>
        <v>16217</v>
      </c>
      <c r="AFI20" s="116">
        <f>INDEX('[15]1819 Collected Indicators'!$A$3:$CV$36,MATCH($A20,'[15]1819 Collected Indicators'!$A$3:$A$36,0),MATCH(AFI$1,'[15]1819 Collected Indicators'!$A$3:$CV$3,0))</f>
        <v>108.88848106686243</v>
      </c>
      <c r="AFJ20" s="197">
        <f>INDEX('[15]1819 Collected Indicators'!$A$3:$CV$36,MATCH($A20,'[15]1819 Collected Indicators'!$A$3:$A$36,0),MATCH(AFJ$1,'[15]1819 Collected Indicators'!$A$3:$CV$3,0))</f>
        <v>1780</v>
      </c>
      <c r="AFK20" s="222">
        <f>INDEX('[15]1819 Collected Indicators'!$A$3:$CV$36,MATCH($A20,'[15]1819 Collected Indicators'!$A$3:$A$36,0),MATCH(AFK$1,'[15]1819 Collected Indicators'!$A$3:$CV$3,0))</f>
        <v>16347</v>
      </c>
      <c r="AFL20" s="311">
        <f>INDEX('[11]1920 Collected Indicators'!$A$3:$CV$36,MATCH($A20,'[11]1920 Collected Indicators'!$A$3:$A$36,0),MATCH(AFL$1,'[11]1920 Collected Indicators'!$A$3:$CV$3,0))</f>
        <v>108.77293577981652</v>
      </c>
      <c r="AFM20" s="197">
        <f>INDEX('[11]1920 Collected Indicators'!$A$3:$CV$36,MATCH($A20,'[11]1920 Collected Indicators'!$A$3:$A$36,0),MATCH(AFM$1,'[11]1920 Collected Indicators'!$A$3:$CV$3,0))</f>
        <v>1897</v>
      </c>
      <c r="AFN20" s="197">
        <f>INDEX('[11]1920 Collected Indicators'!$A$3:$CV$36,MATCH($A20,'[11]1920 Collected Indicators'!$A$3:$A$36,0),MATCH(AFN$1,'[11]1920 Collected Indicators'!$A$3:$CV$3,0))</f>
        <v>17440</v>
      </c>
      <c r="AFO20" s="133">
        <f>INDEX('[35]Raw Data'!$A$1:$BK$34,MATCH($A20,'[35]Raw Data'!$A$1:$A$34,0),MATCH(AFO$1,'[35]Raw Data'!$A$1:$BK$1,0))</f>
        <v>76.59574468085107</v>
      </c>
      <c r="AFP20" s="133">
        <f>INDEX('[35]Raw Data'!$A$1:$BK$34,MATCH($A20,'[35]Raw Data'!$A$1:$A$34,0),MATCH(AFP$1,'[35]Raw Data'!$A$1:$BK$1,0))</f>
        <v>80</v>
      </c>
      <c r="AFQ20" s="133">
        <f>INDEX('[35]Raw Data'!$A$1:$BK$34,MATCH($A20,'[35]Raw Data'!$A$1:$A$34,0),MATCH(AFQ$1,'[35]Raw Data'!$A$1:$BK$1,0))</f>
        <v>82.978723404255319</v>
      </c>
      <c r="AFR20" s="133">
        <f>INDEX('[35]Raw Data'!$A$1:$BK$34,MATCH($A20,'[35]Raw Data'!$A$1:$A$34,0),MATCH(AFR$1,'[35]Raw Data'!$A$1:$BK$1,0))</f>
        <v>77.777777777777786</v>
      </c>
      <c r="AFS20" s="133">
        <f>INDEX('[35]Raw Data'!$A$1:$BK$34,MATCH($A20,'[35]Raw Data'!$A$1:$A$34,0),MATCH(AFS$1,'[35]Raw Data'!$A$1:$BK$1,0))</f>
        <v>76.31578947368422</v>
      </c>
      <c r="AFT20" s="133">
        <f>INDEX('[35]Raw Data'!$A$1:$BK$34,MATCH($A20,'[35]Raw Data'!$A$1:$A$34,0),MATCH(AFT$1,'[35]Raw Data'!$A$1:$BK$1,0))</f>
        <v>69.387755102040813</v>
      </c>
      <c r="AFU20" s="133">
        <f>INDEX('[35]Raw Data'!$A$1:$BK$34,MATCH($A20,'[35]Raw Data'!$A$1:$A$34,0),MATCH(AFU$1,'[35]Raw Data'!$A$1:$BK$1,0))</f>
        <v>73.91304347826086</v>
      </c>
      <c r="AFV20" s="136">
        <f>INDEX('[15]1819 Collected Indicators'!$A$3:$CV$36,MATCH($A20,'[15]1819 Collected Indicators'!$A$3:$A$36,0),MATCH(AFV$1,'[15]1819 Collected Indicators'!$A$3:$CV$3,0))</f>
        <v>78.05</v>
      </c>
      <c r="AFW20" s="120">
        <f>INDEX('[11]1920 Collected Indicators'!$A$3:$CV$36,MATCH($A20,'[11]1920 Collected Indicators'!$A$3:$A$36,0),MATCH(AFW$1,'[11]1920 Collected Indicators'!$A$3:$CV$3,0))</f>
        <v>76.744186046511629</v>
      </c>
      <c r="AFX20" s="115">
        <f>INDEX('[35]Raw Data'!$A$1:$BK$34,MATCH($A20,'[35]Raw Data'!$A$1:$A$34,0),MATCH(AFX$1,'[35]Raw Data'!$A$1:$BK$1,0))</f>
        <v>917.1218979241454</v>
      </c>
      <c r="AFY20" s="213">
        <f>INDEX('[35]Raw Data'!$A$1:$BK$34,MATCH($A20,'[35]Raw Data'!$A$1:$A$34,0),MATCH(AFY$1,'[35]Raw Data'!$A$1:$BK$1,0))</f>
        <v>5876</v>
      </c>
      <c r="AFZ20" s="213">
        <f>INDEX('[35]Raw Data'!$A$1:$BK$34,MATCH($A20,'[35]Raw Data'!$A$1:$A$34,0),MATCH(AFZ$1,'[35]Raw Data'!$A$1:$BK$1,0))</f>
        <v>6407</v>
      </c>
      <c r="AGA20" s="116">
        <f>INDEX('[35]Raw Data'!$A$1:$BK$34,MATCH($A20,'[35]Raw Data'!$A$1:$A$34,0),MATCH(AGA$1,'[35]Raw Data'!$A$1:$BK$1,0))</f>
        <v>1059.2445933597319</v>
      </c>
      <c r="AGB20" s="213">
        <f>INDEX('[35]Raw Data'!$A$1:$BK$34,MATCH($A20,'[35]Raw Data'!$A$1:$A$34,0),MATCH(AGB$1,'[35]Raw Data'!$A$1:$BK$1,0))</f>
        <v>6955</v>
      </c>
      <c r="AGC20" s="213">
        <f>INDEX('[35]Raw Data'!$A$1:$BK$34,MATCH($A20,'[35]Raw Data'!$A$1:$A$34,0),MATCH(AGC$1,'[35]Raw Data'!$A$1:$BK$1,0))</f>
        <v>6566</v>
      </c>
      <c r="AGD20" s="116">
        <f>INDEX('[35]Raw Data'!$A$1:$BK$34,MATCH($A20,'[35]Raw Data'!$A$1:$A$34,0),MATCH(AGD$1,'[35]Raw Data'!$A$1:$BK$1,0))</f>
        <v>834.91062039957944</v>
      </c>
      <c r="AGE20" s="213">
        <f>INDEX('[35]Raw Data'!$A$1:$BK$34,MATCH($A20,'[35]Raw Data'!$A$1:$A$34,0),MATCH(AGE$1,'[35]Raw Data'!$A$1:$BK$1,0))</f>
        <v>5558</v>
      </c>
      <c r="AGF20" s="213">
        <f>INDEX('[35]Raw Data'!$A$1:$BK$34,MATCH($A20,'[35]Raw Data'!$A$1:$A$34,0),MATCH(AGF$1,'[35]Raw Data'!$A$1:$BK$1,0))</f>
        <v>6657</v>
      </c>
      <c r="AGG20" s="116">
        <f>INDEX('[35]Raw Data'!$A$1:$BK$34,MATCH($A20,'[35]Raw Data'!$A$1:$A$34,0),MATCH(AGG$1,'[35]Raw Data'!$A$1:$BK$1,0))</f>
        <v>971.19341563786008</v>
      </c>
      <c r="AGH20" s="213">
        <f>INDEX('[35]Raw Data'!$A$1:$BK$34,MATCH($A20,'[35]Raw Data'!$A$1:$A$34,0),MATCH(AGH$1,'[35]Raw Data'!$A$1:$BK$1,0))</f>
        <v>6608</v>
      </c>
      <c r="AGI20" s="213">
        <f>INDEX('[35]Raw Data'!$A$1:$BK$34,MATCH($A20,'[35]Raw Data'!$A$1:$A$34,0),MATCH(AGI$1,'[35]Raw Data'!$A$1:$BK$1,0))</f>
        <v>6804</v>
      </c>
      <c r="AGJ20" s="116">
        <f>INDEX('[35]Raw Data'!$A$1:$BK$34,MATCH($A20,'[35]Raw Data'!$A$1:$A$34,0),MATCH(AGJ$1,'[35]Raw Data'!$A$1:$BK$1,0))</f>
        <v>1422.0223415058754</v>
      </c>
      <c r="AGK20" s="213">
        <f>INDEX('[35]Raw Data'!$A$1:$BK$34,MATCH($A20,'[35]Raw Data'!$A$1:$A$34,0),MATCH(AGK$1,'[35]Raw Data'!$A$1:$BK$1,0))</f>
        <v>9802</v>
      </c>
      <c r="AGL20" s="213">
        <f>INDEX('[35]Raw Data'!$A$1:$BK$34,MATCH($A20,'[35]Raw Data'!$A$1:$A$34,0),MATCH(AGL$1,'[35]Raw Data'!$A$1:$BK$1,0))</f>
        <v>6893</v>
      </c>
      <c r="AGM20" s="116">
        <f>INDEX('[15]1819 Collected Indicators'!$A$3:$CV$36,MATCH($A20,'[15]1819 Collected Indicators'!$A$3:$A$36,0),MATCH(AGM$1,'[15]1819 Collected Indicators'!$A$3:$CV$3,0))</f>
        <v>1323.32</v>
      </c>
      <c r="AGN20" s="213">
        <f>INDEX('[15]1819 Collected Indicators'!$A$3:$CV$36,MATCH($A20,'[15]1819 Collected Indicators'!$A$3:$A$36,0),MATCH(AGN$1,'[15]1819 Collected Indicators'!$A$3:$CV$3,0))</f>
        <v>9381</v>
      </c>
      <c r="AGO20" s="213">
        <f>INDEX('[15]1819 Collected Indicators'!$A$3:$CV$36,MATCH($A20,'[15]1819 Collected Indicators'!$A$3:$A$36,0),MATCH(AGO$1,'[15]1819 Collected Indicators'!$A$3:$CV$3,0))</f>
        <v>7089</v>
      </c>
      <c r="AGP20" s="213">
        <f>INDEX('[11]1920 Collected Indicators'!$A$3:$CV$36,MATCH($A20,'[11]1920 Collected Indicators'!$A$3:$A$36,0),MATCH(AGP$1,'[11]1920 Collected Indicators'!$A$3:$CV$3,0))</f>
        <v>965.6203288490284</v>
      </c>
      <c r="AGQ20" s="213">
        <f>INDEX('[11]1920 Collected Indicators'!$A$3:$CV$36,MATCH($A20,'[11]1920 Collected Indicators'!$A$3:$A$36,0),MATCH(AGQ$1,'[11]1920 Collected Indicators'!$A$3:$CV$3,0))</f>
        <v>7106</v>
      </c>
      <c r="AGR20" s="306">
        <f>INDEX('[11]1920 Collected Indicators'!$A$3:$CV$36,MATCH($A20,'[11]1920 Collected Indicators'!$A$3:$A$36,0),MATCH(AGR$1,'[11]1920 Collected Indicators'!$A$3:$CV$3,0))</f>
        <v>7359</v>
      </c>
      <c r="AGS20" s="217">
        <v>3.68</v>
      </c>
      <c r="AGT20" s="208">
        <v>3243</v>
      </c>
      <c r="AGU20" s="87">
        <v>882358</v>
      </c>
      <c r="AGV20" s="88">
        <v>2.5255928569002375</v>
      </c>
      <c r="AGW20" s="87">
        <v>2305</v>
      </c>
      <c r="AGX20" s="87">
        <v>912657</v>
      </c>
      <c r="AGY20" s="116">
        <v>3.3628569074813006</v>
      </c>
      <c r="AGZ20" s="87">
        <v>3184</v>
      </c>
      <c r="AHA20" s="32">
        <v>946814</v>
      </c>
      <c r="AHB20" s="116">
        <v>2.781567099673504</v>
      </c>
      <c r="AHC20" s="87">
        <v>2716</v>
      </c>
      <c r="AHD20" s="87">
        <v>976428</v>
      </c>
      <c r="AHE20" s="116">
        <v>2.9863574292457975</v>
      </c>
      <c r="AHF20" s="87">
        <v>2738</v>
      </c>
      <c r="AHG20" s="87">
        <v>916836</v>
      </c>
      <c r="AHH20" s="116">
        <v>3.3669396366956339</v>
      </c>
      <c r="AHI20" s="87">
        <v>3024</v>
      </c>
      <c r="AHJ20" s="87">
        <v>898145</v>
      </c>
      <c r="AHK20" s="116">
        <f t="shared" si="68"/>
        <v>3.5526656771974463</v>
      </c>
      <c r="AHL20" s="87">
        <f>INDEX('[2]All Previous Years'!$A$1:$EX$34,MATCH($A20,'[2]All Previous Years'!$A$1:$A$34,0),MATCH(AHL$1,'[2]All Previous Years'!$A$1:$EX$1,0))</f>
        <v>3016</v>
      </c>
      <c r="AHM20" s="131">
        <f>INDEX('[29]SPI Raw Data 1617'!$A$3:$AN$37,MATCH($A20,'[29]SPI Raw Data 1617'!$A$3:$A$37,0),MATCH(AHM$1,'[29]SPI Raw Data 1617'!$A$37:$AN$37,0))</f>
        <v>848940</v>
      </c>
      <c r="AHN20" s="88">
        <f t="shared" si="69"/>
        <v>4.2918177194088267</v>
      </c>
      <c r="AHO20" s="32">
        <f>INDEX([4]Sheet1!$A$1:$CJ$34, MATCH($A20, [4]Sheet1!$A$1:$A$34, 0), MATCH(AHO$1, [4]Sheet1!$A$1:$CJ$1, 0))</f>
        <v>3316</v>
      </c>
      <c r="AHP20" s="32">
        <f>INDEX('[5]Finance Indicators'!$A$2:$BO$35,MATCH($A20,'[5]Finance Indicators'!$A$2:$A$35,0),MATCH(AHP$1,'[5]Finance Indicators'!$A$2:$BO$2,0))</f>
        <v>772633</v>
      </c>
      <c r="AHQ20" s="88">
        <f>INDEX('[6]Finance Indicators'!$B$3:$BO$35,MATCH($A20,'[6]Finance Indicators'!$A$3:$A$35,0),MATCH(AHQ$1,'[6]Finance Indicators'!$B$2:$BO$2,0))</f>
        <v>3.3899606698737816</v>
      </c>
      <c r="AHR20" s="88">
        <f>INDEX('[6]Finance Indicators'!$B$3:$BO$35,MATCH($A20,'[6]Finance Indicators'!$A$3:$A$35,0),MATCH(AHR$1,'[6]Finance Indicators'!$B$2:$BO$2,0))</f>
        <v>3090</v>
      </c>
      <c r="AHS20" s="88">
        <f>INDEX('[6]Finance Indicators'!$B$3:$BO$35,MATCH($A20,'[6]Finance Indicators'!$A$3:$A$35,0),MATCH(AHS$1,'[6]Finance Indicators'!$B$2:$BO$2,0))</f>
        <v>911515</v>
      </c>
      <c r="AHT20" s="88">
        <f t="array" ref="AHT20">INDEX('[7]Finance Indicators'!$A$2:$BO$35,MATCH($A20,'[7]Finance Indicators'!$A$2:$A$35,0),MATCH(AHT$1,'[7]Finance Indicators'!$A$2:$BO$2,0))</f>
        <v>3.1180499463359039</v>
      </c>
      <c r="AHU20" s="250">
        <f t="array" ref="AHU20">INDEX('[7]Finance Indicators'!$A$2:$BO$35,MATCH($A20,'[7]Finance Indicators'!$A$2:$A$35,0),MATCH(AHU$1,'[7]Finance Indicators'!$A$2:$BO$2,0))</f>
        <v>2818</v>
      </c>
      <c r="AHV20" s="250">
        <f t="array" ref="AHV20">INDEX('[7]Finance Indicators'!$A$2:$BO$35,MATCH($A20,'[7]Finance Indicators'!$A$2:$A$35,0),MATCH(AHV$1,'[7]Finance Indicators'!$A$2:$BO$2,0))</f>
        <v>903770</v>
      </c>
      <c r="AHW20" s="119">
        <f>(AGS20*100)/Deflators!$B$2</f>
        <v>4.3351264814381789</v>
      </c>
      <c r="AHX20" s="137">
        <f>(AGV20*100)/Deflators!$B$3</f>
        <v>2.9307729499199011</v>
      </c>
      <c r="AHY20" s="137">
        <f>(AGY20*100)/Deflators!$B$4</f>
        <v>3.8241693207731569</v>
      </c>
      <c r="AHZ20" s="137">
        <f>(AHB20*100)/Deflators!$B$5</f>
        <v>3.1070985963921598</v>
      </c>
      <c r="AIA20" s="137">
        <f>(AHE20*100)/Deflators!$B$6</f>
        <v>3.2904836732275244</v>
      </c>
      <c r="AIB20" s="137">
        <f>(AHH20*100)/Deflators!$B$7</f>
        <v>3.6797978934999467</v>
      </c>
      <c r="AIC20" s="137">
        <f>(AHK20*100)/Deflators!$B$8</f>
        <v>3.7890088961006176</v>
      </c>
      <c r="AID20" s="137">
        <f>(AHN20*100)/Deflators!$B$9</f>
        <v>4.4981312566939815</v>
      </c>
      <c r="AIE20" s="137">
        <f>(AHQ20*100)/Deflators!$B$10</f>
        <v>3.4727821839840716</v>
      </c>
      <c r="AIF20" s="301">
        <f>(AHT20*100)/Deflators!$B$11</f>
        <v>3.1180499463359039</v>
      </c>
      <c r="AIG20" s="121">
        <v>2.963548355230663</v>
      </c>
      <c r="AIH20" s="87">
        <v>1380</v>
      </c>
      <c r="AII20" s="87">
        <v>465658</v>
      </c>
      <c r="AIJ20" s="88">
        <v>3.0052324924816904</v>
      </c>
      <c r="AIK20" s="87">
        <v>1437</v>
      </c>
      <c r="AIL20" s="87">
        <v>478166</v>
      </c>
      <c r="AIM20" s="123">
        <v>2.5334525546300219</v>
      </c>
      <c r="AIN20" s="87">
        <v>1292</v>
      </c>
      <c r="AIO20" s="32">
        <v>509976</v>
      </c>
      <c r="AIP20" s="116">
        <v>2.6563892404883669</v>
      </c>
      <c r="AIQ20" s="87">
        <v>1404</v>
      </c>
      <c r="AIR20" s="87">
        <v>528537</v>
      </c>
      <c r="AIS20" s="116">
        <v>2.4571238069367447</v>
      </c>
      <c r="AIT20" s="87">
        <v>1393</v>
      </c>
      <c r="AIU20" s="87">
        <v>566923</v>
      </c>
      <c r="AIV20" s="116">
        <v>1.6655485900668532</v>
      </c>
      <c r="AIW20" s="87">
        <v>1224</v>
      </c>
      <c r="AIX20" s="87">
        <v>734893</v>
      </c>
      <c r="AIY20" s="116">
        <f t="shared" si="70"/>
        <v>1.0041334709462242</v>
      </c>
      <c r="AIZ20" s="87">
        <f>INDEX('[2]All Previous Years'!$A$1:$EX$34,MATCH($A20,'[2]All Previous Years'!$A$1:$A$34,0),MATCH(AIZ$1,'[2]All Previous Years'!$A$1:$EX$1,0))</f>
        <v>1185</v>
      </c>
      <c r="AJA20" s="131">
        <f>INDEX('[29]SPI Raw Data 1617'!$A$3:$AN$37,MATCH($A20,'[29]SPI Raw Data 1617'!$A$3:$A$37,0),MATCH(AJA$1,'[29]SPI Raw Data 1617'!$A$37:$AN$37,0))</f>
        <v>1180122</v>
      </c>
      <c r="AJB20" s="88">
        <f t="shared" si="71"/>
        <v>1.2543415990288023</v>
      </c>
      <c r="AJC20" s="32">
        <f>INDEX([4]Sheet1!$A$1:$CJ$34, MATCH($A20, [4]Sheet1!$A$1:$A$34, 0), MATCH(AJC$1, [4]Sheet1!$A$1:$CJ$1, 0))</f>
        <v>1368</v>
      </c>
      <c r="AJD20" s="32">
        <f>INDEX('[5]Finance Indicators'!$A$2:$BO$35,MATCH($A20,'[5]Finance Indicators'!$A$2:$A$35,0),MATCH(AJD$1,'[5]Finance Indicators'!$A$2:$BO$2,0))</f>
        <v>1090612</v>
      </c>
      <c r="AJE20" s="88">
        <f>INDEX('[6]Finance Indicators'!$B$3:$BO$35,MATCH($A20,'[6]Finance Indicators'!$A$3:$A$35,0),MATCH(AJE$1,'[6]Finance Indicators'!$B$2:$BO$2,0))</f>
        <v>0.77594450967812223</v>
      </c>
      <c r="AJF20" s="88">
        <f>INDEX('[6]Finance Indicators'!$B$3:$BO$35,MATCH($A20,'[6]Finance Indicators'!$A$3:$A$35,0),MATCH(AJF$1,'[6]Finance Indicators'!$B$2:$BO$2,0))</f>
        <v>1282</v>
      </c>
      <c r="AJG20" s="88">
        <f>INDEX('[6]Finance Indicators'!$B$3:$BO$35,MATCH($A20,'[6]Finance Indicators'!$A$3:$A$35,0),MATCH(AJG$1,'[6]Finance Indicators'!$B$2:$BO$2,0))</f>
        <v>1652180</v>
      </c>
      <c r="AJH20" s="88">
        <f t="array" ref="AJH20">INDEX('[7]Finance Indicators'!$A$2:$BO$35,MATCH($A20,'[7]Finance Indicators'!$A$2:$A$35,0),MATCH(AJH$1,'[7]Finance Indicators'!$A$2:$BO$2,0))</f>
        <v>1.1343668276677812</v>
      </c>
      <c r="AJI20" s="250">
        <f t="array" ref="AJI20">INDEX('[7]Finance Indicators'!$A$2:$BO$35,MATCH($A20,'[7]Finance Indicators'!$A$2:$A$35,0),MATCH(AJI$1,'[7]Finance Indicators'!$A$2:$BO$2,0))</f>
        <v>1264</v>
      </c>
      <c r="AJJ20" s="250">
        <f t="array" ref="AJJ20">INDEX('[7]Finance Indicators'!$A$2:$BO$35,MATCH($A20,'[7]Finance Indicators'!$A$2:$A$35,0),MATCH(AJJ$1,'[7]Finance Indicators'!$A$2:$BO$2,0))</f>
        <v>1114278</v>
      </c>
      <c r="AJK20" s="119">
        <f>(AIG20*100)/Deflators!$B$2</f>
        <v>3.4911296070062514</v>
      </c>
      <c r="AJL20" s="137">
        <f>(AIJ20*100)/Deflators!$B$3</f>
        <v>3.4873610261931502</v>
      </c>
      <c r="AJM20" s="137">
        <f>(AIM20*100)/Deflators!$B$4</f>
        <v>2.8809883386643573</v>
      </c>
      <c r="AJN20" s="137">
        <f>(AIP20*100)/Deflators!$B$5</f>
        <v>2.967270960877213</v>
      </c>
      <c r="AJO20" s="137">
        <f>(AIS20*100)/Deflators!$B$6</f>
        <v>2.7073536779774923</v>
      </c>
      <c r="AJP20" s="137">
        <f>(AIV20*100)/Deflators!$B$7</f>
        <v>1.8203124660900636</v>
      </c>
      <c r="AJQ20" s="137">
        <f>(AIY20*100)/Deflators!$B$8</f>
        <v>1.0709340534651675</v>
      </c>
      <c r="AJR20" s="137">
        <f>(AJB20*100)/Deflators!$B$9</f>
        <v>1.3146395122158505</v>
      </c>
      <c r="AJS20" s="137">
        <f>(AJE20*100)/Deflators!$B$10</f>
        <v>0.79490192700989948</v>
      </c>
      <c r="AJT20" s="245">
        <f>(AJH20*100)/Deflators!$B$11</f>
        <v>1.1343668276677812</v>
      </c>
      <c r="AJU20" s="119" t="s">
        <v>1853</v>
      </c>
      <c r="AJV20" s="39" t="s">
        <v>1853</v>
      </c>
      <c r="AJW20" s="39" t="s">
        <v>1853</v>
      </c>
      <c r="AJX20" s="88" t="s">
        <v>1853</v>
      </c>
      <c r="AJY20" s="39" t="s">
        <v>1853</v>
      </c>
      <c r="AJZ20" s="39" t="s">
        <v>1853</v>
      </c>
      <c r="AKA20" s="88" t="s">
        <v>1853</v>
      </c>
      <c r="AKB20" s="39" t="s">
        <v>1853</v>
      </c>
      <c r="AKC20" s="39" t="s">
        <v>1853</v>
      </c>
      <c r="AKD20" s="88" t="s">
        <v>1853</v>
      </c>
      <c r="AKE20" s="39" t="s">
        <v>1853</v>
      </c>
      <c r="AKF20" s="39" t="s">
        <v>1853</v>
      </c>
      <c r="AKG20" s="88" t="s">
        <v>1853</v>
      </c>
      <c r="AKH20" s="39" t="s">
        <v>1853</v>
      </c>
      <c r="AKI20" s="39" t="s">
        <v>1853</v>
      </c>
      <c r="AKJ20" s="88" t="s">
        <v>1853</v>
      </c>
      <c r="AKK20" s="39" t="s">
        <v>1853</v>
      </c>
      <c r="AKL20" s="39" t="s">
        <v>1853</v>
      </c>
      <c r="AKM20" s="116" t="str">
        <f t="shared" si="72"/>
        <v>NA</v>
      </c>
      <c r="AKN20" s="87" t="str">
        <f>INDEX('[2]All Previous Years'!$A$1:$EX$34,MATCH($A20,'[2]All Previous Years'!$A$1:$A$34,0),MATCH(AKN$1,'[2]All Previous Years'!$A$1:$EX$1,0))</f>
        <v>NA</v>
      </c>
      <c r="AKO20" s="131" t="str">
        <f>INDEX('[29]SPI Raw Data 1617'!$A$3:$AN$37,MATCH($A20,'[29]SPI Raw Data 1617'!$A$3:$A$37,0),MATCH(AKO$1,'[29]SPI Raw Data 1617'!$A$37:$AN$37,0))</f>
        <v>NA</v>
      </c>
      <c r="AKP20" s="88" t="str">
        <f t="shared" si="73"/>
        <v>NA</v>
      </c>
      <c r="AKQ20" s="32">
        <f>INDEX([4]Sheet1!$A$1:$CJ$34, MATCH($A20, [4]Sheet1!$A$1:$A$34, 0), MATCH(AKQ$1, [4]Sheet1!$A$1:$CJ$1, 0))</f>
        <v>33</v>
      </c>
      <c r="AKR20" s="32" t="str">
        <f>INDEX('[5]Finance Indicators'!$A$2:$BO$35,MATCH($A20,'[5]Finance Indicators'!$A$2:$A$35,0),MATCH(AKR$1,'[5]Finance Indicators'!$A$2:$BO$2,0))</f>
        <v>NA</v>
      </c>
      <c r="AKS20" s="88" t="str">
        <f>INDEX('[6]Finance Indicators'!$B$3:$BO$35,MATCH($A20,'[6]Finance Indicators'!$A$3:$A$35,0),MATCH(AKS$1,'[6]Finance Indicators'!$B$2:$BO$2,0))</f>
        <v>NA</v>
      </c>
      <c r="AKT20" s="88">
        <f>INDEX('[6]Finance Indicators'!$B$3:$BO$35,MATCH($A20,'[6]Finance Indicators'!$A$3:$A$35,0),MATCH(AKT$1,'[6]Finance Indicators'!$B$2:$BO$2,0))</f>
        <v>15</v>
      </c>
      <c r="AKU20" s="88" t="str">
        <f>INDEX('[6]Finance Indicators'!$B$3:$BO$35,MATCH($A20,'[6]Finance Indicators'!$A$3:$A$35,0),MATCH(AKU$1,'[6]Finance Indicators'!$B$2:$BO$2,0))</f>
        <v>N/A</v>
      </c>
      <c r="AKV20" s="88" t="str">
        <f t="array" ref="AKV20">INDEX('[7]Finance Indicators'!$A$2:$BO$35,MATCH($A20,'[7]Finance Indicators'!$A$2:$A$35,0),MATCH(AKV$1,'[7]Finance Indicators'!$A$2:$BO$2,0))</f>
        <v>NA</v>
      </c>
      <c r="AKW20" s="250">
        <f t="array" ref="AKW20">INDEX('[7]Finance Indicators'!$A$2:$BO$35,MATCH($A20,'[7]Finance Indicators'!$A$2:$A$35,0),MATCH(AKW$1,'[7]Finance Indicators'!$A$2:$BO$2,0))</f>
        <v>14</v>
      </c>
      <c r="AKX20" s="250" t="str">
        <f t="array" ref="AKX20">INDEX('[7]Finance Indicators'!$A$2:$BO$35,MATCH($A20,'[7]Finance Indicators'!$A$2:$A$35,0),MATCH(AKX$1,'[7]Finance Indicators'!$A$2:$BO$2,0))</f>
        <v>N/A</v>
      </c>
      <c r="AKY20" s="119" t="str">
        <f>IFERROR((AJU20*100)/Deflators!$B$2,"NA")</f>
        <v>NA</v>
      </c>
      <c r="AKZ20" s="88" t="str">
        <f>IFERROR((AJX20*100)/Deflators!$B$3,"NA")</f>
        <v>NA</v>
      </c>
      <c r="ALA20" s="88" t="str">
        <f>IFERROR((AKA20*100)/Deflators!$B$4,"NA")</f>
        <v>NA</v>
      </c>
      <c r="ALB20" s="88" t="str">
        <f>IFERROR((AKD20*100)/Deflators!$B$5,"NA")</f>
        <v>NA</v>
      </c>
      <c r="ALC20" s="88" t="str">
        <f>IFERROR((AKG20*100)/Deflators!$B$6,"NA")</f>
        <v>NA</v>
      </c>
      <c r="ALD20" s="88" t="str">
        <f>IFERROR((AKJ20*100)/Deflators!$B$7,"NA")</f>
        <v>NA</v>
      </c>
      <c r="ALE20" s="88" t="str">
        <f>IFERROR((AKM20*100)/Deflators!$B$8,"NA")</f>
        <v>NA</v>
      </c>
      <c r="ALF20" s="88" t="str">
        <f>IFERROR((AKP20*100)/Deflators!$B$9,"NA")</f>
        <v>NA</v>
      </c>
      <c r="ALG20" s="88" t="str">
        <f>IFERROR((AKS20*100)/Deflators!$B$10,"NA")</f>
        <v>NA</v>
      </c>
      <c r="ALH20" s="183" t="str">
        <f>IFERROR((AKV20*100)/Deflators!$B$11,"NA")</f>
        <v>NA</v>
      </c>
      <c r="ALI20" s="119">
        <v>16120.285925560758</v>
      </c>
      <c r="ALJ20" s="87">
        <v>1308</v>
      </c>
      <c r="ALK20" s="87">
        <v>81140</v>
      </c>
      <c r="ALL20" s="88">
        <v>18344.057302415928</v>
      </c>
      <c r="ALM20" s="87">
        <v>1511</v>
      </c>
      <c r="ALN20" s="87">
        <v>82370</v>
      </c>
      <c r="ALO20" s="116">
        <v>10446.343779677114</v>
      </c>
      <c r="ALP20" s="87">
        <v>880</v>
      </c>
      <c r="ALQ20" s="87">
        <v>84240</v>
      </c>
      <c r="ALR20" s="116">
        <v>5489.9645808736714</v>
      </c>
      <c r="ALS20" s="87">
        <v>465</v>
      </c>
      <c r="ALT20" s="87">
        <v>84700</v>
      </c>
      <c r="ALU20" s="116">
        <v>6379.7703282681832</v>
      </c>
      <c r="ALV20" s="87">
        <v>550</v>
      </c>
      <c r="ALW20" s="87">
        <v>86210</v>
      </c>
      <c r="ALX20" s="116">
        <v>5515.505206545371</v>
      </c>
      <c r="ALY20" s="87">
        <v>482</v>
      </c>
      <c r="ALZ20" s="87">
        <v>87390</v>
      </c>
      <c r="AMA20" s="116">
        <f t="shared" si="74"/>
        <v>7019.5237557837709</v>
      </c>
      <c r="AMB20" s="87">
        <f>INDEX('[2]All Previous Years'!$A$1:$EX$34,MATCH($A20,'[2]All Previous Years'!$A$1:$A$34,0),MATCH(AMB$1,'[2]All Previous Years'!$A$1:$EX$1,0))</f>
        <v>622</v>
      </c>
      <c r="AMC20" s="32">
        <f>INDEX('[3]Raw data 16-17'!$B$2:$XA$34,MATCH($A20,'[3]Raw data 16-17'!$A$2:$A$34,0),MATCH(AMC$1,'[3]Raw data 16-17'!$B$1:$GU$1,0))</f>
        <v>88610</v>
      </c>
      <c r="AMD20" s="88">
        <f t="shared" si="75"/>
        <v>7359.3073593073595</v>
      </c>
      <c r="AME20" s="32">
        <f>INDEX([4]Sheet1!$A$1:$CJ$34, MATCH($A20, [4]Sheet1!$A$1:$A$34, 0), MATCH(AME$1, [4]Sheet1!$A$1:$CJ$1, 0))</f>
        <v>663</v>
      </c>
      <c r="AMF20" s="32">
        <f>INDEX('[5]Finance Indicators'!$A$2:$BO$35,MATCH($A20,'[5]Finance Indicators'!$A$2:$A$35,0),MATCH(AMF$1,'[5]Finance Indicators'!$A$2:$BO$2,0))</f>
        <v>90090</v>
      </c>
      <c r="AMG20" s="88">
        <f>INDEX('[6]Finance Indicators'!$B$3:$BO$35,MATCH($A20,'[6]Finance Indicators'!$A$3:$A$35,0),MATCH(AMG$1,'[6]Finance Indicators'!$B$2:$BO$2,0))</f>
        <v>4379.2423910663456</v>
      </c>
      <c r="AMH20" s="88">
        <f>INDEX('[6]Finance Indicators'!$B$3:$BO$35,MATCH($A20,'[6]Finance Indicators'!$A$3:$A$35,0),MATCH(AMH$1,'[6]Finance Indicators'!$B$2:$BO$2,0))</f>
        <v>400</v>
      </c>
      <c r="AMI20" s="88">
        <f>INDEX('[6]Finance Indicators'!$B$3:$BO$35,MATCH($A20,'[6]Finance Indicators'!$A$3:$A$35,0),MATCH(AMI$1,'[6]Finance Indicators'!$B$2:$BO$2,0))</f>
        <v>91340</v>
      </c>
      <c r="AMJ20" s="88">
        <f t="array" ref="AMJ20">INDEX('[7]Finance Indicators'!$A$2:$BO$35,MATCH($A20,'[7]Finance Indicators'!$A$2:$A$35,0),MATCH(AMJ$1,'[7]Finance Indicators'!$A$2:$BO$2,0))</f>
        <v>1232.9656067488645</v>
      </c>
      <c r="AMK20" s="250">
        <f t="array" ref="AMK20">INDEX('[7]Finance Indicators'!$A$2:$BO$35,MATCH($A20,'[7]Finance Indicators'!$A$2:$A$35,0),MATCH(AMK$1,'[7]Finance Indicators'!$A$2:$BO$2,0))</f>
        <v>114</v>
      </c>
      <c r="AML20" s="250">
        <f t="array" ref="AML20">INDEX('[7]Finance Indicators'!$A$2:$BO$35,MATCH($A20,'[7]Finance Indicators'!$A$2:$A$35,0),MATCH(AML$1,'[7]Finance Indicators'!$A$2:$BO$2,0))</f>
        <v>92460</v>
      </c>
      <c r="AMM20" s="119">
        <f>(ALI20*100)/Deflators!$B$2</f>
        <v>18990.075653329786</v>
      </c>
      <c r="AMN20" s="137">
        <f>(ALL20*100)/Deflators!$B$3</f>
        <v>21286.988829896298</v>
      </c>
      <c r="AMO20" s="137">
        <f>(ALO20*100)/Deflators!$B$4</f>
        <v>11879.359870358343</v>
      </c>
      <c r="AMP20" s="137">
        <f>(ALR20*100)/Deflators!$B$5</f>
        <v>6132.4644102518614</v>
      </c>
      <c r="AMQ20" s="137">
        <f>(ALU20*100)/Deflators!$B$6</f>
        <v>7029.4767459933655</v>
      </c>
      <c r="AMR20" s="137">
        <f>(ALX20*100)/Deflators!$B$7</f>
        <v>6028.0095964394523</v>
      </c>
      <c r="AMS20" s="137">
        <f>(AMA20*100)/Deflators!$B$8</f>
        <v>7486.5017915323942</v>
      </c>
      <c r="AMT20" s="137">
        <f>(AMD20*100)/Deflators!$B$9</f>
        <v>7713.079311550594</v>
      </c>
      <c r="AMU20" s="138">
        <f>(AMG20*100)/Deflators!$B$10</f>
        <v>4486.2334510828578</v>
      </c>
      <c r="AMV20" s="137">
        <f>(AMJ20*100)/Deflators!$B$11</f>
        <v>1232.9656067488645</v>
      </c>
      <c r="AMW20" s="133">
        <f t="shared" si="3"/>
        <v>80.600000000000009</v>
      </c>
      <c r="AMX20" s="116">
        <f t="shared" si="3"/>
        <v>77</v>
      </c>
      <c r="AMY20" s="116">
        <f t="shared" si="3"/>
        <v>68.333333333333329</v>
      </c>
      <c r="AMZ20" s="116">
        <f t="shared" si="3"/>
        <v>66.666666666666671</v>
      </c>
      <c r="ANA20" s="136">
        <f t="shared" si="3"/>
        <v>66</v>
      </c>
      <c r="ANB20" s="116">
        <f t="shared" si="3"/>
        <v>69.066666666666663</v>
      </c>
      <c r="ANC20" s="248">
        <f t="shared" si="3"/>
        <v>62.4</v>
      </c>
      <c r="AND20" s="115">
        <f t="shared" si="4"/>
        <v>83.433333333333337</v>
      </c>
      <c r="ANE20" s="116">
        <f t="shared" si="4"/>
        <v>84</v>
      </c>
      <c r="ANF20" s="116">
        <f t="shared" si="4"/>
        <v>79</v>
      </c>
      <c r="ANG20" s="116">
        <f t="shared" si="4"/>
        <v>78.333333333333329</v>
      </c>
      <c r="ANH20" s="116">
        <f t="shared" si="4"/>
        <v>78.666666666666671</v>
      </c>
      <c r="ANI20" s="116">
        <f t="shared" si="4"/>
        <v>84.666666666666671</v>
      </c>
      <c r="ANJ20" s="248">
        <f t="shared" si="4"/>
        <v>81.333333333333329</v>
      </c>
      <c r="ANK20" s="115">
        <f t="shared" si="5"/>
        <v>70.407407407407405</v>
      </c>
      <c r="ANL20" s="116">
        <f t="shared" si="5"/>
        <v>68.333333333333329</v>
      </c>
      <c r="ANM20" s="116">
        <f t="shared" si="5"/>
        <v>59.333333333333336</v>
      </c>
      <c r="ANN20" s="116">
        <f t="shared" si="5"/>
        <v>57.666666666666664</v>
      </c>
      <c r="ANO20" s="116">
        <f t="shared" si="5"/>
        <v>59.666666666666664</v>
      </c>
      <c r="ANP20" s="116">
        <f t="shared" si="5"/>
        <v>61.699999999999996</v>
      </c>
      <c r="ANQ20" s="248">
        <f t="shared" si="5"/>
        <v>54.366666666666667</v>
      </c>
      <c r="ANR20" s="115">
        <f t="shared" si="6"/>
        <v>77.933333333333337</v>
      </c>
      <c r="ANS20" s="116">
        <f t="shared" si="6"/>
        <v>75.333333333333329</v>
      </c>
      <c r="ANT20" s="116">
        <f t="shared" si="6"/>
        <v>73.666666666666671</v>
      </c>
      <c r="ANU20" s="116">
        <f t="shared" si="6"/>
        <v>74</v>
      </c>
      <c r="ANV20" s="116">
        <f t="shared" si="6"/>
        <v>74.333333333333329</v>
      </c>
      <c r="ANW20" s="116">
        <f t="shared" si="6"/>
        <v>70.86666666666666</v>
      </c>
      <c r="ANX20" s="117">
        <f t="shared" si="6"/>
        <v>63.199999999999996</v>
      </c>
      <c r="ANY20" s="133">
        <f t="shared" si="76"/>
        <v>91.750067622396543</v>
      </c>
      <c r="ANZ20" s="131">
        <v>3392</v>
      </c>
      <c r="AOA20" s="131">
        <v>36970</v>
      </c>
      <c r="AOB20" s="116">
        <f t="shared" si="77"/>
        <v>93.729108169541391</v>
      </c>
      <c r="AOC20" s="131">
        <v>3505</v>
      </c>
      <c r="AOD20" s="131">
        <v>37395</v>
      </c>
      <c r="AOE20" s="116">
        <f t="shared" si="78"/>
        <v>92.600400548118486</v>
      </c>
      <c r="AOF20" s="131">
        <v>3514</v>
      </c>
      <c r="AOG20" s="32">
        <v>37948</v>
      </c>
      <c r="AOH20" s="116">
        <f t="shared" si="79"/>
        <v>83.242400623538572</v>
      </c>
      <c r="AOI20" s="131">
        <v>3204</v>
      </c>
      <c r="AOJ20" s="131">
        <v>38490</v>
      </c>
      <c r="AOK20" s="116">
        <f t="shared" si="80"/>
        <v>73.009132536901078</v>
      </c>
      <c r="AOL20" s="131">
        <v>2854</v>
      </c>
      <c r="AOM20" s="134">
        <v>39091</v>
      </c>
      <c r="AON20" s="115">
        <f>(ANY20*100)/Deflators!$B$2</f>
        <v>108.08373582162905</v>
      </c>
      <c r="AOO20" s="116">
        <f>(AOB20*100)/Deflators!$B$3</f>
        <v>108.76604045378765</v>
      </c>
      <c r="AOP20" s="116">
        <f>(AOE20*100)/Deflators!$B$4</f>
        <v>105.30320516451819</v>
      </c>
      <c r="AOQ20" s="116">
        <f>(AOH20*100)/Deflators!$B$5</f>
        <v>92.984399394165109</v>
      </c>
      <c r="AOR20" s="136">
        <f>(AOK20*100)/Deflators!$B$6</f>
        <v>80.44427510803645</v>
      </c>
      <c r="AOS20" s="115">
        <f t="shared" si="154"/>
        <v>76.47306840940233</v>
      </c>
      <c r="AOT20" s="131">
        <v>2902</v>
      </c>
      <c r="AOU20" s="32">
        <v>37948</v>
      </c>
      <c r="AOV20" s="116">
        <f t="shared" si="81"/>
        <v>60.561184723304756</v>
      </c>
      <c r="AOW20" s="131">
        <v>2331</v>
      </c>
      <c r="AOX20" s="131">
        <v>38490</v>
      </c>
      <c r="AOY20" s="116">
        <f t="shared" si="82"/>
        <v>29.853418945537335</v>
      </c>
      <c r="AOZ20" s="131">
        <v>1167</v>
      </c>
      <c r="APA20" s="131">
        <v>39091</v>
      </c>
      <c r="APB20" s="116">
        <f t="shared" si="83"/>
        <v>70.30401051274923</v>
      </c>
      <c r="APC20" s="131">
        <v>2782</v>
      </c>
      <c r="APD20" s="131">
        <v>39571</v>
      </c>
      <c r="APE20" s="116">
        <f t="shared" si="84"/>
        <v>73.546236880067639</v>
      </c>
      <c r="APF20" s="87">
        <f>INDEX('[2]All Previous Years'!$A$1:$EX$34,MATCH($A20,'[2]All Previous Years'!$A$1:$A$34,0),MATCH(APF$1,'[2]All Previous Years'!$A$1:$EX$1,0))</f>
        <v>2957</v>
      </c>
      <c r="APG20" s="131">
        <f>INDEX('[29]SPI Raw Data 1617'!$A$3:$AN$37,MATCH($A20,'[29]SPI Raw Data 1617'!$A$3:$A$37,0),MATCH(APG$1,'[29]SPI Raw Data 1617'!$A$37:$AN$37,0))</f>
        <v>40206</v>
      </c>
      <c r="APH20" s="88">
        <f t="shared" si="85"/>
        <v>74.344095620691377</v>
      </c>
      <c r="API20" s="32">
        <f>INDEX([4]Sheet1!$A$1:$CJ$34, MATCH($A20, [4]Sheet1!$A$1:$A$34, 0), MATCH(API$1, [4]Sheet1!$A$1:$CJ$1, 0))</f>
        <v>2998</v>
      </c>
      <c r="APJ20" s="32">
        <f>INDEX('[5]Finance Indicators'!$A$2:$BO$35,MATCH($A20,'[5]Finance Indicators'!$A$2:$A$35,0),MATCH(APJ$1,'[5]Finance Indicators'!$A$2:$BO$2,0))</f>
        <v>40326</v>
      </c>
      <c r="APK20" s="88">
        <f>INDEX('[6]Finance Indicators'!$B$3:$BO$35,MATCH($A20,'[6]Finance Indicators'!$A$3:$A$35,0),MATCH(APK$1,'[6]Finance Indicators'!$B$2:$BO$2,0))</f>
        <v>68.244252735071569</v>
      </c>
      <c r="APL20" s="88">
        <f>INDEX('[6]Finance Indicators'!$B$3:$BO$35,MATCH($A20,'[6]Finance Indicators'!$A$3:$A$35,0),MATCH(APL$1,'[6]Finance Indicators'!$B$2:$BO$2,0))</f>
        <v>2832</v>
      </c>
      <c r="APM20" s="88">
        <f>INDEX('[6]Finance Indicators'!$B$3:$BO$35,MATCH($A20,'[6]Finance Indicators'!$A$3:$A$35,0),MATCH(APM$1,'[6]Finance Indicators'!$B$2:$BO$2,0))</f>
        <v>41498</v>
      </c>
      <c r="APN20" s="88">
        <f t="array" ref="APN20">INDEX('[7]Finance Indicators'!$A$2:$BO$35,MATCH($A20,'[7]Finance Indicators'!$A$2:$A$35,0),MATCH(APN$1,'[7]Finance Indicators'!$A$2:$BO$2,0))</f>
        <v>50.807480324436206</v>
      </c>
      <c r="APO20" s="250">
        <f t="array" ref="APO20">INDEX('[7]Finance Indicators'!$A$2:$BO$35,MATCH($A20,'[7]Finance Indicators'!$A$2:$A$35,0),MATCH(APO$1,'[7]Finance Indicators'!$A$2:$BO$2,0))</f>
        <v>2111</v>
      </c>
      <c r="APP20" s="250">
        <f t="array" ref="APP20">INDEX('[7]Finance Indicators'!$A$2:$BO$35,MATCH($A20,'[7]Finance Indicators'!$A$2:$A$35,0),MATCH(APP$1,'[7]Finance Indicators'!$A$2:$BO$2,0))</f>
        <v>41549</v>
      </c>
      <c r="APQ20" s="139">
        <f>(AOS20*100)/Deflators!$B$4</f>
        <v>86.963546211562814</v>
      </c>
      <c r="APR20" s="137">
        <f>(AOV20*100)/Deflators!$B$5</f>
        <v>67.648762480586413</v>
      </c>
      <c r="APS20" s="137">
        <f>(AOY20*100)/Deflators!$B$6</f>
        <v>32.893647179775243</v>
      </c>
      <c r="APT20" s="137">
        <f>(APB20*100)/Deflators!$B$7</f>
        <v>76.836705645043665</v>
      </c>
      <c r="APU20" s="137">
        <f>(APE20*100)/Deflators!$B$8</f>
        <v>78.43894448101544</v>
      </c>
      <c r="APV20" s="137">
        <f>(APH20*100)/Deflators!$B$9</f>
        <v>77.917917797343208</v>
      </c>
      <c r="APW20" s="138">
        <f>(APK20*100)/Deflators!$B$10</f>
        <v>69.911555955157112</v>
      </c>
      <c r="APX20" s="143">
        <f>(APN20*100)/Deflators!$B$11</f>
        <v>50.807480324436213</v>
      </c>
      <c r="APY20" s="121">
        <f t="shared" si="86"/>
        <v>75.250202867189614</v>
      </c>
      <c r="APZ20" s="131">
        <v>2782</v>
      </c>
      <c r="AQA20" s="131">
        <v>36970</v>
      </c>
      <c r="AQB20" s="88">
        <f t="shared" si="87"/>
        <v>84.530017382002939</v>
      </c>
      <c r="AQC20" s="131">
        <v>3161</v>
      </c>
      <c r="AQD20" s="131">
        <v>37395</v>
      </c>
      <c r="AQE20" s="88">
        <f t="shared" si="88"/>
        <v>85.590808474754937</v>
      </c>
      <c r="AQF20" s="131">
        <v>3248</v>
      </c>
      <c r="AQG20" s="131">
        <v>37948</v>
      </c>
      <c r="AQH20" s="88">
        <f t="shared" si="89"/>
        <v>82.982592881267863</v>
      </c>
      <c r="AQI20" s="131">
        <v>3194</v>
      </c>
      <c r="AQJ20" s="131">
        <v>38490</v>
      </c>
      <c r="AQK20" s="88">
        <f t="shared" si="90"/>
        <v>92.860249162211247</v>
      </c>
      <c r="AQL20" s="131">
        <v>3630</v>
      </c>
      <c r="AQM20" s="134">
        <v>39091</v>
      </c>
      <c r="AQN20" s="115">
        <f>(APY20*100)/Deflators!$B$2</f>
        <v>88.646507386725233</v>
      </c>
      <c r="AQO20" s="116">
        <f>(AQB20*100)/Deflators!$B$3</f>
        <v>98.091142332217601</v>
      </c>
      <c r="AQP20" s="116">
        <f>(AQE20*100)/Deflators!$B$4</f>
        <v>97.332046207841515</v>
      </c>
      <c r="AQQ20" s="116">
        <f>(AQH20*100)/Deflators!$B$5</f>
        <v>92.694185912909916</v>
      </c>
      <c r="AQR20" s="136">
        <f>(AQK20*100)/Deflators!$B$6</f>
        <v>102.3170002250078</v>
      </c>
      <c r="AQS20" s="115">
        <f t="shared" si="91"/>
        <v>72.520290924422895</v>
      </c>
      <c r="AQT20" s="131">
        <v>2752</v>
      </c>
      <c r="AQU20" s="131">
        <v>37948</v>
      </c>
      <c r="AQV20" s="116">
        <f t="shared" si="92"/>
        <v>56.612107040789816</v>
      </c>
      <c r="AQW20" s="131">
        <v>2179</v>
      </c>
      <c r="AQX20" s="131">
        <v>38490</v>
      </c>
      <c r="AQY20" s="116">
        <f t="shared" si="93"/>
        <v>74.390524673198442</v>
      </c>
      <c r="AQZ20" s="131">
        <v>2908</v>
      </c>
      <c r="ARA20" s="131">
        <v>39091</v>
      </c>
      <c r="ARB20" s="116">
        <f t="shared" si="94"/>
        <v>84.32943317075636</v>
      </c>
      <c r="ARC20" s="131">
        <v>3337</v>
      </c>
      <c r="ARD20" s="131">
        <v>39571</v>
      </c>
      <c r="ARE20" s="116">
        <f t="shared" si="95"/>
        <v>83.917823210466111</v>
      </c>
      <c r="ARF20" s="87">
        <f>INDEX('[2]All Previous Years'!$A$1:$EX$34,MATCH($A20,'[2]All Previous Years'!$A$1:$A$34,0),MATCH(ARF$1,'[2]All Previous Years'!$A$1:$EX$1,0))</f>
        <v>3374</v>
      </c>
      <c r="ARG20" s="131">
        <f>INDEX('[29]SPI Raw Data 1617'!$A$3:$AN$37,MATCH($A20,'[29]SPI Raw Data 1617'!$A$3:$A$37,0),MATCH(ARG$1,'[29]SPI Raw Data 1617'!$A$37:$AN$37,0))</f>
        <v>40206</v>
      </c>
      <c r="ARH20" s="88">
        <f t="shared" si="96"/>
        <v>85.007191390170121</v>
      </c>
      <c r="ARI20" s="32">
        <f>INDEX([4]Sheet1!$A$1:$CJ$34, MATCH($A20, [4]Sheet1!$A$1:$A$34, 0), MATCH(ARI$1, [4]Sheet1!$A$1:$CJ$1, 0))</f>
        <v>3428</v>
      </c>
      <c r="ARJ20" s="32">
        <f>INDEX('[5]Finance Indicators'!$A$2:$BO$35,MATCH($A20,'[5]Finance Indicators'!$A$2:$A$35,0),MATCH(ARJ$1,'[5]Finance Indicators'!$A$2:$BO$2,0))</f>
        <v>40326</v>
      </c>
      <c r="ARK20" s="88">
        <f>INDEX('[6]Finance Indicators'!$B$3:$BO$35,MATCH($A20,'[6]Finance Indicators'!$A$3:$A$35,0),MATCH(ARK$1,'[6]Finance Indicators'!$B$2:$BO$2,0))</f>
        <v>86.413803074846982</v>
      </c>
      <c r="ARL20" s="88">
        <f>INDEX('[6]Finance Indicators'!$B$3:$BO$35,MATCH($A20,'[6]Finance Indicators'!$A$3:$A$35,0),MATCH(ARL$1,'[6]Finance Indicators'!$B$2:$BO$2,0))</f>
        <v>3586</v>
      </c>
      <c r="ARM20" s="88">
        <f>INDEX('[6]Finance Indicators'!$B$3:$BO$35,MATCH($A20,'[6]Finance Indicators'!$A$3:$A$35,0),MATCH(ARM$1,'[6]Finance Indicators'!$B$2:$BO$2,0))</f>
        <v>41498</v>
      </c>
      <c r="ARN20" s="250">
        <f t="array" ref="ARN20">INDEX('[7]Finance Indicators'!$A$2:$BO$35,MATCH($A20,'[7]Finance Indicators'!$A$2:$A$35,0),MATCH(ARN$1,'[7]Finance Indicators'!$A$2:$BO$2,0))</f>
        <v>54.225131772124477</v>
      </c>
      <c r="ARO20" s="250">
        <f t="array" ref="ARO20">INDEX('[7]Finance Indicators'!$A$2:$BO$35,MATCH($A20,'[7]Finance Indicators'!$A$2:$A$35,0),MATCH(ARO$1,'[7]Finance Indicators'!$A$2:$BO$2,0))</f>
        <v>2253</v>
      </c>
      <c r="ARP20" s="250">
        <f t="array" ref="ARP20">INDEX('[7]Finance Indicators'!$A$2:$BO$35,MATCH($A20,'[7]Finance Indicators'!$A$2:$A$35,0),MATCH(ARP$1,'[7]Finance Indicators'!$A$2:$BO$2,0))</f>
        <v>41549</v>
      </c>
      <c r="ARQ20" s="139">
        <f>(AQS20*100)/Deflators!$B$4</f>
        <v>82.468531762309055</v>
      </c>
      <c r="ARR20" s="137">
        <f>(AQV20*100)/Deflators!$B$5</f>
        <v>63.237517565507417</v>
      </c>
      <c r="ARS20" s="137">
        <f>(AQY20*100)/Deflators!$B$6</f>
        <v>81.966346185763854</v>
      </c>
      <c r="ART20" s="137">
        <f>(ARB20*100)/Deflators!$B$7</f>
        <v>92.16537984813472</v>
      </c>
      <c r="ARU20" s="116">
        <f>(ARE20*100)/Deflators!$B$8</f>
        <v>89.500506824127896</v>
      </c>
      <c r="ARV20" s="116">
        <f>(ARH20*100)/Deflators!$B$9</f>
        <v>89.093603138523179</v>
      </c>
      <c r="ARW20" s="116">
        <f>(ARK20*100)/Deflators!$B$10</f>
        <v>88.525014002540061</v>
      </c>
      <c r="ARX20" s="248">
        <f>(ARN20*100)/Deflators!$B$11</f>
        <v>54.225131772124477</v>
      </c>
      <c r="ARY20" s="140">
        <v>9428.1488784816374</v>
      </c>
      <c r="ARZ20" s="131">
        <v>765</v>
      </c>
      <c r="ASA20" s="131">
        <v>81140</v>
      </c>
      <c r="ASB20" s="132">
        <v>9772.9755979118599</v>
      </c>
      <c r="ASC20" s="131">
        <v>805</v>
      </c>
      <c r="ASD20" s="131">
        <v>82370</v>
      </c>
      <c r="ASE20" s="141">
        <v>9829.05982905983</v>
      </c>
      <c r="ASF20" s="131">
        <v>828</v>
      </c>
      <c r="ASG20" s="131">
        <v>84240</v>
      </c>
      <c r="ASH20" s="141">
        <v>10165.289256198346</v>
      </c>
      <c r="ASI20" s="131">
        <v>861</v>
      </c>
      <c r="ASJ20" s="131">
        <v>84700</v>
      </c>
      <c r="ASK20" s="141">
        <v>11622.781579863125</v>
      </c>
      <c r="ASL20" s="131">
        <v>1002</v>
      </c>
      <c r="ASM20" s="131">
        <v>86210</v>
      </c>
      <c r="ASN20" s="141">
        <v>11614.601212953427</v>
      </c>
      <c r="ASO20" s="131">
        <v>1015</v>
      </c>
      <c r="ASP20" s="131">
        <v>87390</v>
      </c>
      <c r="ASQ20" s="141">
        <f t="shared" si="97"/>
        <v>12425.234172215325</v>
      </c>
      <c r="ASR20" s="87">
        <f>INDEX('[2]All Previous Years'!$A$1:$EX$34,MATCH($A20,'[2]All Previous Years'!$A$1:$A$34,0),MATCH(ASR$1,'[2]All Previous Years'!$A$1:$EX$1,0))</f>
        <v>1101</v>
      </c>
      <c r="ASS20" s="32">
        <f>INDEX('[3]Raw data 16-17'!$B$2:$XA$34,MATCH($A20,'[3]Raw data 16-17'!$A$2:$A$34,0),MATCH(ASS$1,'[3]Raw data 16-17'!$B$1:$GU$1,0))</f>
        <v>88610</v>
      </c>
      <c r="AST20" s="132">
        <f t="shared" si="98"/>
        <v>11810.41181041181</v>
      </c>
      <c r="ASU20" s="32">
        <f>INDEX([4]Sheet1!$A$1:$CJ$34, MATCH($A20, [4]Sheet1!$A$1:$A$34, 0), MATCH(ASU$1, [4]Sheet1!$A$1:$CJ$1, 0))</f>
        <v>1064</v>
      </c>
      <c r="ASV20" s="32">
        <f>INDEX('[5]Finance Indicators'!$A$2:$BO$35,MATCH($A20,'[5]Finance Indicators'!$A$2:$A$35,0),MATCH(ASV$1,'[5]Finance Indicators'!$A$2:$BO$2,0))</f>
        <v>90090</v>
      </c>
      <c r="ASW20" s="88">
        <f>INDEX('[6]Finance Indicators'!$B$3:$BO$35,MATCH($A20,'[6]Finance Indicators'!$A$3:$A$35,0),MATCH(ASW$1,'[6]Finance Indicators'!$B$2:$BO$2,0))</f>
        <v>12042.916575432451</v>
      </c>
      <c r="ASX20" s="88">
        <f>INDEX('[6]Finance Indicators'!$B$3:$BO$35,MATCH($A20,'[6]Finance Indicators'!$A$3:$A$35,0),MATCH(ASX$1,'[6]Finance Indicators'!$B$2:$BO$2,0))</f>
        <v>1100</v>
      </c>
      <c r="ASY20" s="88">
        <f>INDEX('[6]Finance Indicators'!$B$3:$BO$35,MATCH($A20,'[6]Finance Indicators'!$A$3:$A$35,0),MATCH(ASY$1,'[6]Finance Indicators'!$B$2:$BO$2,0))</f>
        <v>91340</v>
      </c>
      <c r="ASZ20" s="88">
        <f t="array" ref="ASZ20">INDEX('[7]Finance Indicators'!$A$2:$BO$35,MATCH($A20,'[7]Finance Indicators'!$A$2:$A$35,0),MATCH(ASZ$1,'[7]Finance Indicators'!$A$2:$BO$2,0))</f>
        <v>10772.225827384815</v>
      </c>
      <c r="ATA20" s="250">
        <f t="array" ref="ATA20">INDEX('[7]Finance Indicators'!$A$2:$BO$35,MATCH($A20,'[7]Finance Indicators'!$A$2:$A$35,0),MATCH(ATA$1,'[7]Finance Indicators'!$A$2:$BO$2,0))</f>
        <v>996</v>
      </c>
      <c r="ATB20" s="250">
        <f t="array" ref="ATB20">INDEX('[7]Finance Indicators'!$A$2:$BO$35,MATCH($A20,'[7]Finance Indicators'!$A$2:$A$35,0),MATCH(ATB$1,'[7]Finance Indicators'!$A$2:$BO$2,0))</f>
        <v>92460</v>
      </c>
      <c r="ATC20" s="142">
        <f>(ARY20*100)/Deflators!$B$2</f>
        <v>11106.580944034622</v>
      </c>
      <c r="ATD20" s="199">
        <f>(ASB20*100)/Deflators!$B$3</f>
        <v>11340.851097330587</v>
      </c>
      <c r="ATE20" s="199">
        <f>(ASE20*100)/Deflators!$B$4</f>
        <v>11177.397696200806</v>
      </c>
      <c r="ATF20" s="199">
        <f>(ASH20*100)/Deflators!$B$5</f>
        <v>11354.950230595381</v>
      </c>
      <c r="ATG20" s="199">
        <f>(ASK20*100)/Deflators!$B$6</f>
        <v>12806.428544518823</v>
      </c>
      <c r="ATH20" s="199">
        <f>(ASN20*100)/Deflators!$B$7</f>
        <v>12693.837635655693</v>
      </c>
      <c r="ATI20" s="199">
        <f>(ASQ20*100)/Deflators!$B$8</f>
        <v>13251.830341603161</v>
      </c>
      <c r="ATJ20" s="199">
        <f>(AST20*100)/Deflators!$B$9</f>
        <v>12378.154430603065</v>
      </c>
      <c r="ATK20" s="199">
        <f>(ASW20*100)/Deflators!$B$10</f>
        <v>12337.141990477861</v>
      </c>
      <c r="ATL20" s="259">
        <f>(ASZ20*100)/Deflators!$B$11</f>
        <v>10772.225827384815</v>
      </c>
      <c r="ATM20" s="115">
        <v>94</v>
      </c>
      <c r="ATN20" s="116">
        <v>93.6</v>
      </c>
      <c r="ATO20" s="116">
        <v>94.9</v>
      </c>
      <c r="ATP20" s="116">
        <v>94.9</v>
      </c>
      <c r="ATQ20" s="116">
        <v>96.137339055793987</v>
      </c>
      <c r="ATR20" s="116">
        <v>98.7</v>
      </c>
      <c r="ATS20" s="88">
        <f>INDEX('[3]Raw data 16-17'!$B$2:$XA$34,MATCH($A20,'[3]Raw data 16-17'!$A$2:$A$34,0),MATCH(ATS$1,'[3]Raw data 16-17'!$B$1:$GU$1,0))</f>
        <v>98.7</v>
      </c>
      <c r="ATT20" s="88">
        <f>INDEX('[14]1718 Collected Indicators'!$A$3:$CH$36,MATCH($A20,'[14]1718 Collected Indicators'!$A$3:$A$36,0),MATCH(ATT$1,'[14]1718 Collected Indicators'!$A$3:$CH$3,0))</f>
        <v>95.98393574297188</v>
      </c>
      <c r="ATU20" s="88">
        <f>INDEX('[15]1819 Collected Indicators'!$A$3:$CV$36,MATCH($A20,'[15]1819 Collected Indicators'!$A$3:$A$36,0),MATCH(ATU$1,'[15]1819 Collected Indicators'!$A$3:$CV$3,0))</f>
        <v>91.3</v>
      </c>
      <c r="ATV20" s="183">
        <f>INDEX('[11]1920 Collected Indicators'!$A$3:$CV$36,MATCH($A20,'[11]1920 Collected Indicators'!$A$3:$A$36,0),MATCH(ATV$1,'[11]1920 Collected Indicators'!$A$3:$CV$3,0))</f>
        <v>93.913043478260875</v>
      </c>
      <c r="ATW20" s="119">
        <f t="shared" si="99"/>
        <v>13758.35866261398</v>
      </c>
      <c r="ATX20" s="111">
        <f>INDEX([37]Roads!$U$3:$AC$36,MATCH($A20,[37]Roads!$U$3:$U$36,0),MATCH(ATX$1,[37]Roads!$U$3:$AC$3,0))</f>
        <v>9053</v>
      </c>
      <c r="ATY20" s="131">
        <v>658</v>
      </c>
      <c r="ATZ20" s="88">
        <f t="shared" si="100"/>
        <v>9927.5908885201388</v>
      </c>
      <c r="AUA20" s="111">
        <f>INDEX([37]Roads!$U$3:$AC$36,MATCH($A20,[37]Roads!$U$3:$U$36,0),MATCH(AUA$1,[37]Roads!$U$3:$AC$3,0))</f>
        <v>6581</v>
      </c>
      <c r="AUB20" s="131">
        <v>662.9</v>
      </c>
      <c r="AUC20" s="88">
        <f t="shared" si="101"/>
        <v>6947.4474474474473</v>
      </c>
      <c r="AUD20" s="111">
        <f>INDEX([37]Roads!$U$3:$AC$36,MATCH($A20,[37]Roads!$U$3:$U$36,0),MATCH(AUD$1,[37]Roads!$U$3:$AC$3,0))</f>
        <v>4627</v>
      </c>
      <c r="AUE20" s="32">
        <v>666</v>
      </c>
      <c r="AUF20" s="88">
        <f t="shared" si="102"/>
        <v>12371.902083016572</v>
      </c>
      <c r="AUG20" s="111">
        <f>INDEX([37]Roads!$U$3:$AC$36,MATCH($A20,[37]Roads!$U$3:$U$36,0),MATCH(AUG$1,[37]Roads!$U$3:$AC$3,0))</f>
        <v>8137</v>
      </c>
      <c r="AUH20" s="131">
        <v>657.7</v>
      </c>
      <c r="AUI20" s="88">
        <f t="shared" si="103"/>
        <v>8239.4783639596917</v>
      </c>
      <c r="AUJ20" s="111">
        <f>INDEX([37]Roads!$U$3:$AC$36,MATCH($A20,[37]Roads!$U$3:$U$36,0),MATCH(AUJ$1,[37]Roads!$U$3:$AC$3,0))</f>
        <v>5560</v>
      </c>
      <c r="AUK20" s="131">
        <v>674.80000000000007</v>
      </c>
      <c r="AUL20" s="88">
        <f t="shared" si="104"/>
        <v>5683.9622641509441</v>
      </c>
      <c r="AUM20" s="111">
        <f>INDEX([37]Roads!$U$3:$AC$36,MATCH($A20,[37]Roads!$U$3:$U$36,0),MATCH(AUM$1,[37]Roads!$U$3:$AC$3,0))</f>
        <v>3856</v>
      </c>
      <c r="AUN20" s="131">
        <v>678.4</v>
      </c>
      <c r="AUO20" s="116">
        <f t="shared" si="105"/>
        <v>7703.4198113207549</v>
      </c>
      <c r="AUP20" s="111">
        <f>INDEX([37]Roads!$U$3:$AC$36,MATCH($A20,[37]Roads!$U$3:$U$36,0),MATCH(AUP$1,[37]Roads!$U$3:$AC$3,0))</f>
        <v>5226</v>
      </c>
      <c r="AUQ20" s="32">
        <f>INDEX('[3]Raw data 16-17'!$B$2:$XA$34,MATCH($A20,'[3]Raw data 16-17'!$A$2:$A$34,0),MATCH(AUQ$1,'[3]Raw data 16-17'!$B$1:$GU$1,0))</f>
        <v>678.4</v>
      </c>
      <c r="AUR20" s="88">
        <f t="shared" si="7"/>
        <v>8214.9174528301883</v>
      </c>
      <c r="AUS20" s="32">
        <f>INDEX([4]Sheet1!$A$1:$CJ$34, MATCH($A20, [4]Sheet1!$A$1:$A$34, 0), MATCH(AUS$1, [4]Sheet1!$A$1:$CJ$1, 0))</f>
        <v>5573</v>
      </c>
      <c r="AUT20" s="32">
        <f>INDEX('[5]Finance Indicators'!$A$2:$BO$35,MATCH($A20,'[5]Finance Indicators'!$A$2:$A$35,0),MATCH(AUT$1,'[5]Finance Indicators'!$A$2:$BO$2,0))</f>
        <v>678.4</v>
      </c>
      <c r="AUU20" s="88">
        <f>INDEX('[6]Finance Indicators'!$B$3:$BO$35,MATCH($A20,'[6]Finance Indicators'!$A$3:$A$35,0),MATCH(AUU$1,'[6]Finance Indicators'!$B$2:$BO$2,0))</f>
        <v>11681.898584905661</v>
      </c>
      <c r="AUV20" s="88">
        <f>INDEX('[6]Finance Indicators'!$B$3:$BO$35,MATCH($A20,'[6]Finance Indicators'!$A$3:$A$35,0),MATCH(AUV$1,'[6]Finance Indicators'!$B$2:$BO$2,0))</f>
        <v>7925</v>
      </c>
      <c r="AUW20" s="88">
        <f>INDEX('[6]Finance Indicators'!$B$3:$BO$35,MATCH($A20,'[6]Finance Indicators'!$A$3:$A$35,0),MATCH(AUW$1,'[6]Finance Indicators'!$B$2:$BO$2,0))</f>
        <v>678.4</v>
      </c>
      <c r="AUX20" s="88">
        <f t="array" ref="AUX20">INDEX('[7]Finance Indicators'!$A$2:$BO$35,MATCH($A20,'[7]Finance Indicators'!$A$2:$A$35,0),MATCH(AUX$1,'[7]Finance Indicators'!$A$2:$BO$2,0))</f>
        <v>8422.7594339622647</v>
      </c>
      <c r="AUY20" s="250">
        <f t="array" ref="AUY20">INDEX('[7]Finance Indicators'!$A$2:$BO$35,MATCH($A20,'[7]Finance Indicators'!$A$2:$A$35,0),MATCH(AUY$1,'[7]Finance Indicators'!$A$2:$BO$2,0))</f>
        <v>5714</v>
      </c>
      <c r="AUZ20" s="250">
        <f t="array" ref="AUZ20">INDEX('[7]Finance Indicators'!$A$2:$BO$35,MATCH($A20,'[7]Finance Indicators'!$A$2:$A$35,0),MATCH(AUZ$1,'[7]Finance Indicators'!$A$2:$BO$2,0))</f>
        <v>678.4</v>
      </c>
      <c r="AVA20" s="119">
        <f>(ATW20*100)/Deflators!$B$2</f>
        <v>16207.669831364736</v>
      </c>
      <c r="AVB20" s="137">
        <f>(ATZ20*100)/Deflators!$B$3</f>
        <v>11520.271271932645</v>
      </c>
      <c r="AVC20" s="137">
        <f>(AUC20*100)/Deflators!$B$4</f>
        <v>7900.4894103898305</v>
      </c>
      <c r="AVD20" s="137">
        <f>(AUF20*100)/Deflators!$B$5</f>
        <v>13819.806684280287</v>
      </c>
      <c r="AVE20" s="137">
        <f>(AUI20*100)/Deflators!$B$6</f>
        <v>9078.5747101169618</v>
      </c>
      <c r="AVF20" s="137">
        <f>(AUL20*100)/Deflators!$B$7</f>
        <v>6212.1197951986305</v>
      </c>
      <c r="AVG20" s="137">
        <f>(AUO20*100)/Deflators!$B$8</f>
        <v>8215.8944431037962</v>
      </c>
      <c r="AVH20" s="137">
        <f>(AUR20*100)/Deflators!$B$9</f>
        <v>8609.8197504124819</v>
      </c>
      <c r="AVI20" s="137">
        <f>(AUU20*100)/Deflators!$B$10</f>
        <v>11967.303821928886</v>
      </c>
      <c r="AVJ20" s="245">
        <f>(AUX20*100)/Deflators!$B$11</f>
        <v>8422.7594339622647</v>
      </c>
      <c r="AVK20" s="115">
        <v>21.124426300876866</v>
      </c>
      <c r="AVL20" s="116">
        <v>22.7</v>
      </c>
      <c r="AVM20" s="116">
        <v>24.1</v>
      </c>
      <c r="AVN20" s="116">
        <v>22.09</v>
      </c>
      <c r="AVO20" s="116">
        <v>21.625569145736716</v>
      </c>
      <c r="AVP20" s="116">
        <v>20.401896771873766</v>
      </c>
      <c r="AVQ20" s="88">
        <f>INDEX('[3]Raw data 16-17'!$B$2:$XA$34,MATCH($A20,'[3]Raw data 16-17'!$A$2:$A$34,0),MATCH(AVQ$1,'[3]Raw data 16-17'!$B$1:$GU$1,0))</f>
        <v>20.858486614139348</v>
      </c>
      <c r="AVR20" s="88">
        <f>INDEX('[14]1718 Collected Indicators'!$A$3:$CH$36,MATCH($A20,'[14]1718 Collected Indicators'!$A$3:$A$36,0),MATCH(AVR$1,'[14]1718 Collected Indicators'!$A$3:$CH$3,0))</f>
        <v>25.009853329134351</v>
      </c>
      <c r="AVS20" s="88">
        <f>INDEX('[15]1819 Collected Indicators'!$A$3:$CV$36,MATCH($A20,'[15]1819 Collected Indicators'!$A$3:$A$36,0),MATCH(AVS$1,'[15]1819 Collected Indicators'!$A$3:$CV$3,0))</f>
        <v>27.448209757775832</v>
      </c>
      <c r="AVT20" s="183">
        <f>INDEX('[11]1920 Collected Indicators'!$A$3:$CV$36,MATCH($A20,'[11]1920 Collected Indicators'!$A$3:$A$36,0),MATCH(AVT$1,'[11]1920 Collected Indicators'!$A$3:$CV$3,0))</f>
        <v>24.782301929023355</v>
      </c>
      <c r="AVU20" s="115">
        <v>25.189116285875205</v>
      </c>
      <c r="AVV20" s="116">
        <v>27</v>
      </c>
      <c r="AVW20" s="116">
        <v>30.4</v>
      </c>
      <c r="AVX20" s="116">
        <v>28.18</v>
      </c>
      <c r="AVY20" s="116">
        <v>24.444682687563994</v>
      </c>
      <c r="AVZ20" s="116">
        <v>27.994602330774256</v>
      </c>
      <c r="AWA20" s="88">
        <f>INDEX('[3]Raw data 16-17'!$B$2:$XA$34,MATCH($A20,'[3]Raw data 16-17'!$A$2:$A$34,0),MATCH(AWA$1,'[3]Raw data 16-17'!$B$1:$GU$1,0))</f>
        <v>29.215290756587393</v>
      </c>
      <c r="AWB20" s="88">
        <f>INDEX('[14]1718 Collected Indicators'!$A$3:$CH$36,MATCH($A20,'[14]1718 Collected Indicators'!$A$3:$A$36,0),MATCH(AWB$1,'[14]1718 Collected Indicators'!$A$3:$CH$3,0))</f>
        <v>30.457113565958494</v>
      </c>
      <c r="AWC20" s="88">
        <f>INDEX('[15]1819 Collected Indicators'!$A$3:$CV$36,MATCH($A20,'[15]1819 Collected Indicators'!$A$3:$A$36,0),MATCH(AWC$1,'[15]1819 Collected Indicators'!$A$3:$CV$3,0))</f>
        <v>32.667450861990204</v>
      </c>
      <c r="AWD20" s="183">
        <f>INDEX('[11]1920 Collected Indicators'!$A$3:$CV$36,MATCH($A20,'[11]1920 Collected Indicators'!$A$3:$A$36,0),MATCH(AWD$1,'[11]1920 Collected Indicators'!$A$3:$CV$3,0))</f>
        <v>30.594468125678894</v>
      </c>
      <c r="AWE20" s="115">
        <v>32.096592997484507</v>
      </c>
      <c r="AWF20" s="116">
        <v>30.4</v>
      </c>
      <c r="AWG20" s="116">
        <v>28.7</v>
      </c>
      <c r="AWH20" s="116">
        <v>29.8</v>
      </c>
      <c r="AWI20" s="116">
        <v>31.973935915979979</v>
      </c>
      <c r="AWJ20" s="116">
        <v>30.474565694924053</v>
      </c>
      <c r="AWK20" s="88">
        <f>INDEX('[3]Raw data 16-17'!$B$2:$XA$34,MATCH($A20,'[3]Raw data 16-17'!$A$2:$A$34,0),MATCH(AWK$1,'[3]Raw data 16-17'!$B$1:$GU$1,0))</f>
        <v>28.877014016216457</v>
      </c>
      <c r="AWL20" s="88">
        <f>INDEX('[14]1718 Collected Indicators'!$A$3:$CH$36,MATCH($A20,'[14]1718 Collected Indicators'!$A$3:$A$36,0),MATCH(AWL$1,'[14]1718 Collected Indicators'!$A$3:$CH$3,0))</f>
        <v>33.1540866929518</v>
      </c>
      <c r="AWM20" s="88">
        <f>INDEX('[15]1819 Collected Indicators'!$A$3:$CV$36,MATCH($A20,'[15]1819 Collected Indicators'!$A$3:$A$36,0),MATCH(AWM$1,'[15]1819 Collected Indicators'!$A$3:$CV$3,0))</f>
        <v>38.398781520616971</v>
      </c>
      <c r="AWN20" s="183">
        <f>INDEX('[11]1920 Collected Indicators'!$A$3:$CV$36,MATCH($A20,'[11]1920 Collected Indicators'!$A$3:$A$36,0),MATCH(AWN$1,'[11]1920 Collected Indicators'!$A$3:$CV$3,0))</f>
        <v>34.824923966133618</v>
      </c>
      <c r="AWO20" s="115">
        <v>37.505280981353529</v>
      </c>
      <c r="AWP20" s="116">
        <v>32.799999999999997</v>
      </c>
      <c r="AWQ20" s="116">
        <v>36.1</v>
      </c>
      <c r="AWR20" s="116">
        <v>34.47</v>
      </c>
      <c r="AWS20" s="116">
        <v>34.350531548128963</v>
      </c>
      <c r="AWT20" s="116">
        <v>35.305147104584194</v>
      </c>
      <c r="AWU20" s="88">
        <f>INDEX('[3]Raw data 16-17'!$B$2:$XA$34,MATCH($A20,'[3]Raw data 16-17'!$A$2:$A$34,0),MATCH(AWU$1,'[3]Raw data 16-17'!$B$1:$GU$1,0))</f>
        <v>35.321451787047735</v>
      </c>
      <c r="AWV20" s="88">
        <f>INDEX('[14]1718 Collected Indicators'!$A$3:$CH$36,MATCH($A20,'[14]1718 Collected Indicators'!$A$3:$A$36,0),MATCH(AWV$1,'[14]1718 Collected Indicators'!$A$3:$CH$3,0))</f>
        <v>35.226127757334417</v>
      </c>
      <c r="AWW20" s="88">
        <f>INDEX('[15]1819 Collected Indicators'!$A$3:$CV$36,MATCH($A20,'[15]1819 Collected Indicators'!$A$3:$A$36,0),MATCH(AWW$1,'[15]1819 Collected Indicators'!$A$3:$CV$3,0))</f>
        <v>37.602854546014733</v>
      </c>
      <c r="AWX20" s="183">
        <f>INDEX('[11]1920 Collected Indicators'!$A$3:$CV$36,MATCH($A20,'[11]1920 Collected Indicators'!$A$3:$A$36,0),MATCH(AWX$1,'[11]1920 Collected Indicators'!$A$3:$CV$3,0))</f>
        <v>38.543744708625255</v>
      </c>
      <c r="AWY20" s="119">
        <v>14789.253142716292</v>
      </c>
      <c r="AWZ20" s="131">
        <v>1200</v>
      </c>
      <c r="AXA20" s="131">
        <v>82370</v>
      </c>
      <c r="AXB20" s="88">
        <f t="shared" si="106"/>
        <v>14884.0597304844</v>
      </c>
      <c r="AXC20" s="131">
        <v>1226</v>
      </c>
      <c r="AXD20" s="131">
        <v>82370</v>
      </c>
      <c r="AXE20" s="116">
        <f t="shared" si="107"/>
        <v>13129.154795821463</v>
      </c>
      <c r="AXF20" s="131">
        <f t="shared" si="108"/>
        <v>1106</v>
      </c>
      <c r="AXG20" s="131">
        <v>84240</v>
      </c>
      <c r="AXH20" s="141">
        <f t="shared" si="109"/>
        <v>17650.531286894922</v>
      </c>
      <c r="AXI20" s="131">
        <f t="shared" si="110"/>
        <v>1495</v>
      </c>
      <c r="AXJ20" s="131">
        <v>84700</v>
      </c>
      <c r="AXK20" s="141">
        <f t="shared" si="111"/>
        <v>16796.19533696787</v>
      </c>
      <c r="AXL20" s="131">
        <f t="shared" si="112"/>
        <v>1448</v>
      </c>
      <c r="AXM20" s="131">
        <v>86210</v>
      </c>
      <c r="AXN20" s="141">
        <f t="shared" si="113"/>
        <v>16077.354388373957</v>
      </c>
      <c r="AXO20" s="131">
        <f t="shared" si="114"/>
        <v>1405</v>
      </c>
      <c r="AXP20" s="131">
        <v>87390</v>
      </c>
      <c r="AXQ20" s="116">
        <f t="shared" si="115"/>
        <v>15833.427378399729</v>
      </c>
      <c r="AXR20" s="87">
        <f>INDEX('[2]All Previous Years'!$A$1:$EX$34,MATCH($A20,'[2]All Previous Years'!$A$1:$A$34,0),MATCH(AXR$1,'[2]All Previous Years'!$A$1:$EX$1,0))</f>
        <v>1403</v>
      </c>
      <c r="AXS20" s="32">
        <f>INDEX('[3]Raw data 16-17'!$B$2:$XA$34,MATCH($A20,'[3]Raw data 16-17'!$A$2:$A$34,0),MATCH(AXS$1,'[3]Raw data 16-17'!$B$1:$GU$1,0))</f>
        <v>88610</v>
      </c>
      <c r="AXT20" s="88">
        <f t="shared" si="116"/>
        <v>16228.216228216228</v>
      </c>
      <c r="AXU20" s="32">
        <f>INDEX([4]Sheet1!$A$1:$CJ$34, MATCH($A20, [4]Sheet1!$A$1:$A$34, 0), MATCH(AXU$1, [4]Sheet1!$A$1:$CJ$1, 0))</f>
        <v>1462</v>
      </c>
      <c r="AXV20" s="32">
        <f>INDEX('[5]Finance Indicators'!$A$2:$BO$35,MATCH($A20,'[5]Finance Indicators'!$A$2:$A$35,0),MATCH(AXV$1,'[5]Finance Indicators'!$A$2:$BO$2,0))</f>
        <v>90090</v>
      </c>
      <c r="AXW20" s="88">
        <f>INDEX('[6]Finance Indicators'!$B$3:$BO$35,MATCH($A20,'[6]Finance Indicators'!$A$3:$A$35,0),MATCH(AXW$1,'[6]Finance Indicators'!$B$2:$BO$2,0))</f>
        <v>13291.000656886359</v>
      </c>
      <c r="AXX20" s="88">
        <f>INDEX('[6]Finance Indicators'!$B$3:$BO$35,MATCH($A20,'[6]Finance Indicators'!$A$3:$A$35,0),MATCH(AXX$1,'[6]Finance Indicators'!$B$2:$BO$2,0))</f>
        <v>1214</v>
      </c>
      <c r="AXY20" s="88">
        <f>INDEX('[6]Finance Indicators'!$B$3:$BO$35,MATCH($A20,'[6]Finance Indicators'!$A$3:$A$35,0),MATCH(AXY$1,'[6]Finance Indicators'!$B$2:$BO$2,0))</f>
        <v>91340</v>
      </c>
      <c r="AXZ20" s="250">
        <f t="array" ref="AXZ20">INDEX('[7]Finance Indicators'!$A$2:$BO$35,MATCH($A20,'[7]Finance Indicators'!$A$2:$A$35,0),MATCH(AXZ$1,'[7]Finance Indicators'!$A$2:$BO$2,0))</f>
        <v>13000.216309755569</v>
      </c>
      <c r="AYA20" s="250">
        <f t="array" ref="AYA20">INDEX('[7]Finance Indicators'!$A$2:$BO$35,MATCH($A20,'[7]Finance Indicators'!$A$2:$A$35,0),MATCH(AYA$1,'[7]Finance Indicators'!$A$2:$BO$2,0))</f>
        <v>1202</v>
      </c>
      <c r="AYB20" s="250">
        <f t="array" ref="AYB20">INDEX('[7]Finance Indicators'!$A$2:$BO$35,MATCH($A20,'[7]Finance Indicators'!$A$2:$A$35,0),MATCH(AYB$1,'[7]Finance Indicators'!$A$2:$BO$2,0))</f>
        <v>92460</v>
      </c>
      <c r="AYC20" s="119">
        <f>(AWY20*100)/Deflators!$B$2</f>
        <v>17422.087755348428</v>
      </c>
      <c r="AYD20" s="137">
        <f>(AXB20*100)/Deflators!$B$3</f>
        <v>17271.904901027705</v>
      </c>
      <c r="AYE20" s="137">
        <f>(AXE20*100)/Deflators!$B$4</f>
        <v>14930.195473427644</v>
      </c>
      <c r="AYF20" s="137">
        <f>(AXH20*100)/Deflators!$B$5</f>
        <v>19716.20278134738</v>
      </c>
      <c r="AYG20" s="137">
        <f>(AXK20*100)/Deflators!$B$6</f>
        <v>18506.695142178894</v>
      </c>
      <c r="AYH20" s="137">
        <f>(AXN20*100)/Deflators!$B$7</f>
        <v>17571.272786301724</v>
      </c>
      <c r="AYI20" s="88">
        <f>(AXQ20*100)/Deflators!$B$8</f>
        <v>16886.755648745901</v>
      </c>
      <c r="AYJ20" s="88">
        <f>(AXT20*100)/Deflators!$B$9</f>
        <v>17008.328738291053</v>
      </c>
      <c r="AYK20" s="88">
        <f>(AXW20*100)/Deflators!$B$10</f>
        <v>13615.718524036472</v>
      </c>
      <c r="AYL20" s="182">
        <f>(AXZ20*100)/Deflators!$B$11</f>
        <v>13000.216309755569</v>
      </c>
      <c r="AYM20" s="119">
        <f t="shared" si="117"/>
        <v>4273.5042735042744</v>
      </c>
      <c r="AYN20" s="131">
        <v>360</v>
      </c>
      <c r="AYO20" s="131">
        <v>84240</v>
      </c>
      <c r="AYP20" s="88">
        <f t="shared" si="118"/>
        <v>4368.3589138134594</v>
      </c>
      <c r="AYQ20" s="131">
        <v>370</v>
      </c>
      <c r="AYR20" s="131">
        <v>84700</v>
      </c>
      <c r="AYS20" s="116">
        <f t="shared" si="119"/>
        <v>8189.3051850133388</v>
      </c>
      <c r="AYT20" s="131">
        <v>706</v>
      </c>
      <c r="AYU20" s="32">
        <v>86210</v>
      </c>
      <c r="AYV20" s="116">
        <f t="shared" si="120"/>
        <v>6362.2840141892666</v>
      </c>
      <c r="AYW20" s="131">
        <v>556</v>
      </c>
      <c r="AYX20" s="32">
        <v>87390</v>
      </c>
      <c r="AYY20" s="116">
        <f t="shared" si="121"/>
        <v>5642.7039837490129</v>
      </c>
      <c r="AYZ20" s="87">
        <f>INDEX('[2]All Previous Years'!$A$1:$EX$34,MATCH($A20,'[2]All Previous Years'!$A$1:$A$34,0),MATCH(AYZ$1,'[2]All Previous Years'!$A$1:$EX$1,0))</f>
        <v>500</v>
      </c>
      <c r="AZA20" s="32">
        <f>INDEX('[3]Raw data 16-17'!$B$2:$XA$34,MATCH($A20,'[3]Raw data 16-17'!$A$2:$A$34,0),MATCH(AZA$1,'[3]Raw data 16-17'!$B$1:$GU$1,0))</f>
        <v>88610</v>
      </c>
      <c r="AZB20" s="88">
        <f t="shared" si="122"/>
        <v>4917.3049173049176</v>
      </c>
      <c r="AZC20" s="32">
        <f>INDEX([4]Sheet1!$A$1:$CJ$34, MATCH($A20, [4]Sheet1!$A$1:$A$34, 0), MATCH(AZC$1, [4]Sheet1!$A$1:$CJ$1, 0))</f>
        <v>443</v>
      </c>
      <c r="AZD20" s="32">
        <f>INDEX('[5]Finance Indicators'!$A$2:$BO$35,MATCH($A20,'[5]Finance Indicators'!$A$2:$A$35,0),MATCH(AZD$1,'[5]Finance Indicators'!$A$2:$BO$2,0))</f>
        <v>90090</v>
      </c>
      <c r="AZE20" s="88">
        <f>INDEX('[6]Finance Indicators'!$B$3:$BO$35,MATCH($A20,'[6]Finance Indicators'!$A$3:$A$35,0),MATCH(AZE$1,'[6]Finance Indicators'!$B$2:$BO$2,0))</f>
        <v>4817.1666301729801</v>
      </c>
      <c r="AZF20" s="88">
        <f>INDEX('[6]Finance Indicators'!$B$3:$BO$35,MATCH($A20,'[6]Finance Indicators'!$A$3:$A$35,0),MATCH(AZF$1,'[6]Finance Indicators'!$B$2:$BO$2,0))</f>
        <v>440</v>
      </c>
      <c r="AZG20" s="88">
        <f>INDEX('[6]Finance Indicators'!$B$3:$BO$35,MATCH($A20,'[6]Finance Indicators'!$A$3:$A$35,0),MATCH(AZG$1,'[6]Finance Indicators'!$B$2:$BO$2,0))</f>
        <v>91340</v>
      </c>
      <c r="AZH20" s="250">
        <f t="array" ref="AZH20">INDEX('[7]Finance Indicators'!$A$2:$BO$35,MATCH($A20,'[7]Finance Indicators'!$A$2:$A$35,0),MATCH(AZH$1,'[7]Finance Indicators'!$A$2:$BO$2,0))</f>
        <v>4672.2907203114855</v>
      </c>
      <c r="AZI20" s="250">
        <f t="array" ref="AZI20">INDEX('[7]Finance Indicators'!$A$2:$BO$35,MATCH($A20,'[7]Finance Indicators'!$A$2:$A$35,0),MATCH(AZI$1,'[7]Finance Indicators'!$A$2:$BO$2,0))</f>
        <v>432</v>
      </c>
      <c r="AZJ20" s="250">
        <f t="array" ref="AZJ20">INDEX('[7]Finance Indicators'!$A$2:$BO$35,MATCH($A20,'[7]Finance Indicators'!$A$2:$A$35,0),MATCH(AZJ$1,'[7]Finance Indicators'!$A$2:$BO$2,0))</f>
        <v>92460</v>
      </c>
      <c r="AZK20" s="139">
        <f>(AYM20*100)/Deflators!$B$4</f>
        <v>4859.7381287829594</v>
      </c>
      <c r="AZL20" s="137">
        <f>(AYP20*100)/Deflators!$B$5</f>
        <v>4879.595337189653</v>
      </c>
      <c r="AZM20" s="137">
        <f>(AYS20*100)/Deflators!$B$6</f>
        <v>9023.2919684933004</v>
      </c>
      <c r="AZN20" s="137">
        <f>(AYV20*100)/Deflators!$B$7</f>
        <v>6953.4716506645964</v>
      </c>
      <c r="AZO20" s="88">
        <f>(AYY20*100)/Deflators!$B$8</f>
        <v>6018.0882568588386</v>
      </c>
      <c r="AZP20" s="88">
        <f>(AZB20*100)/Deflators!$B$9</f>
        <v>5153.686478155224</v>
      </c>
      <c r="AZQ20" s="88">
        <f>(AZE20*100)/Deflators!$B$10</f>
        <v>4934.856796191144</v>
      </c>
      <c r="AZR20" s="183">
        <f>(AZH20*100)/Deflators!$B$11</f>
        <v>4672.2907203114855</v>
      </c>
      <c r="AZS20" s="115">
        <f t="shared" si="123"/>
        <v>8855.6505223171898</v>
      </c>
      <c r="AZT20" s="131">
        <v>746</v>
      </c>
      <c r="AZU20" s="131">
        <v>84240</v>
      </c>
      <c r="AZV20" s="116">
        <f t="shared" si="124"/>
        <v>13282.172373081463</v>
      </c>
      <c r="AZW20" s="131">
        <v>1125</v>
      </c>
      <c r="AZX20" s="131">
        <v>84700</v>
      </c>
      <c r="AZY20" s="116">
        <f t="shared" si="125"/>
        <v>8606.8901519545288</v>
      </c>
      <c r="AZZ20" s="131">
        <v>742</v>
      </c>
      <c r="BAA20" s="32">
        <v>86210</v>
      </c>
      <c r="BAB20" s="116">
        <f t="shared" si="126"/>
        <v>9715.0703741846901</v>
      </c>
      <c r="BAC20" s="131">
        <v>849</v>
      </c>
      <c r="BAD20" s="32">
        <v>87390</v>
      </c>
      <c r="BAE20" s="116">
        <f t="shared" si="127"/>
        <v>10190.723394650717</v>
      </c>
      <c r="BAF20" s="87">
        <f>INDEX('[2]All Previous Years'!$A$1:$EX$34,MATCH($A20,'[2]All Previous Years'!$A$1:$A$34,0),MATCH(BAF$1,'[2]All Previous Years'!$A$1:$EX$1,0))</f>
        <v>903</v>
      </c>
      <c r="BAG20" s="32">
        <f>INDEX('[3]Raw data 16-17'!$B$2:$XA$34,MATCH($A20,'[3]Raw data 16-17'!$A$2:$A$34,0),MATCH(BAG$1,'[3]Raw data 16-17'!$B$1:$GU$1,0))</f>
        <v>88610</v>
      </c>
      <c r="BAH20" s="88">
        <f t="shared" si="128"/>
        <v>11310.911310911311</v>
      </c>
      <c r="BAI20" s="32">
        <f>INDEX([4]Sheet1!$A$1:$CJ$34, MATCH($A20, [4]Sheet1!$A$1:$A$34, 0), MATCH(BAI$1, [4]Sheet1!$A$1:$CJ$1, 0))</f>
        <v>1019</v>
      </c>
      <c r="BAJ20" s="32">
        <f>INDEX('[5]Finance Indicators'!$A$2:$BO$35,MATCH($A20,'[5]Finance Indicators'!$A$2:$A$35,0),MATCH(BAJ$1,'[5]Finance Indicators'!$A$2:$BO$2,0))</f>
        <v>90090</v>
      </c>
      <c r="BAK20" s="88">
        <f>INDEX('[6]Finance Indicators'!$B$3:$BO$35,MATCH($A20,'[6]Finance Indicators'!$A$3:$A$35,0),MATCH(BAK$1,'[6]Finance Indicators'!$B$2:$BO$2,0))</f>
        <v>8473.834026713379</v>
      </c>
      <c r="BAL20" s="88">
        <f>INDEX('[6]Finance Indicators'!$B$3:$BO$35,MATCH($A20,'[6]Finance Indicators'!$A$3:$A$35,0),MATCH(BAL$1,'[6]Finance Indicators'!$B$2:$BO$2,0))</f>
        <v>774</v>
      </c>
      <c r="BAM20" s="88">
        <f>INDEX('[6]Finance Indicators'!$B$3:$BO$35,MATCH($A20,'[6]Finance Indicators'!$A$3:$A$35,0),MATCH(BAM$1,'[6]Finance Indicators'!$B$2:$BO$2,0))</f>
        <v>91340</v>
      </c>
      <c r="BAN20" s="250">
        <f t="array" ref="BAN20">INDEX('[7]Finance Indicators'!$A$2:$BO$35,MATCH($A20,'[7]Finance Indicators'!$A$2:$A$35,0),MATCH(BAN$1,'[7]Finance Indicators'!$A$2:$BO$2,0))</f>
        <v>8327.925589444083</v>
      </c>
      <c r="BAO20" s="250">
        <f t="array" ref="BAO20">INDEX('[7]Finance Indicators'!$A$2:$BO$35,MATCH($A20,'[7]Finance Indicators'!$A$2:$A$35,0),MATCH(BAO$1,'[7]Finance Indicators'!$A$2:$BO$2,0))</f>
        <v>770</v>
      </c>
      <c r="BAP20" s="250">
        <f t="array" ref="BAP20">INDEX('[7]Finance Indicators'!$A$2:$BO$35,MATCH($A20,'[7]Finance Indicators'!$A$2:$A$35,0),MATCH(BAP$1,'[7]Finance Indicators'!$A$2:$BO$2,0))</f>
        <v>92460</v>
      </c>
      <c r="BAQ20" s="139">
        <f>(AZS20*100)/Deflators!$B$4</f>
        <v>10070.457344644687</v>
      </c>
      <c r="BAR20" s="137">
        <f>(AZV20*100)/Deflators!$B$5</f>
        <v>14836.607444157728</v>
      </c>
      <c r="BAS20" s="137">
        <f>(AZY20*100)/Deflators!$B$6</f>
        <v>9483.4031736855923</v>
      </c>
      <c r="BAT20" s="137">
        <f>(BAB20*100)/Deflators!$B$7</f>
        <v>10617.801135637128</v>
      </c>
      <c r="BAU20" s="137">
        <f>(BAE20*100)/Deflators!$B$8</f>
        <v>10868.667391887062</v>
      </c>
      <c r="BAV20" s="137">
        <f>(BAH20*100)/Deflators!$B$9</f>
        <v>11854.64226013583</v>
      </c>
      <c r="BAW20" s="137">
        <f>(BAK20*100)/Deflators!$B$10</f>
        <v>8680.8617278453294</v>
      </c>
      <c r="BAX20" s="245">
        <f>(BAN20*100)/Deflators!$B$11</f>
        <v>8327.925589444083</v>
      </c>
      <c r="BAY20" s="144">
        <v>44.068123806868151</v>
      </c>
      <c r="BAZ20" s="145">
        <v>47.17688821924169</v>
      </c>
      <c r="BBA20" s="145">
        <v>45.289317055724453</v>
      </c>
      <c r="BBB20" s="145">
        <v>42.34288785396744</v>
      </c>
      <c r="BBC20" s="145">
        <v>46.9</v>
      </c>
      <c r="BBD20" s="145">
        <v>47.855066182411605</v>
      </c>
      <c r="BBE20" s="88">
        <f>INDEX('[3]Raw data 16-17'!$B$2:$XA$34,MATCH($A20,'[3]Raw data 16-17'!$A$2:$A$34,0),MATCH(BBE$1,'[3]Raw data 16-17'!$B$1:$GU$1,0))</f>
        <v>53.486855954290846</v>
      </c>
      <c r="BBF20" s="88">
        <f>INDEX('[14]1718 Collected Indicators'!$A$3:$CH$36,MATCH($A20,'[14]1718 Collected Indicators'!$A$3:$A$36,0),MATCH(BBF$1,'[14]1718 Collected Indicators'!$A$3:$CH$3,0))</f>
        <v>51.60668269152</v>
      </c>
      <c r="BBG20" s="88">
        <f>INDEX('[15]1819 Collected Indicators'!$A$3:$CV$36,MATCH($A20,'[15]1819 Collected Indicators'!$A$3:$A$36,0),MATCH(BBG$1,'[15]1819 Collected Indicators'!$A$3:$CV$3,0))</f>
        <v>58.2</v>
      </c>
      <c r="BBH20" s="126">
        <f>INDEX('[11]1920 Collected Indicators'!$A$3:$CV$36,MATCH($A20,'[11]1920 Collected Indicators'!$A$3:$A$36,0),MATCH(BBH$1,'[11]1920 Collected Indicators'!$A$3:$CV$3,0))</f>
        <v>50.833441681244373</v>
      </c>
      <c r="BBI20" s="133">
        <f t="shared" si="8"/>
        <v>79.333333333333329</v>
      </c>
      <c r="BBJ20" s="116">
        <f t="shared" si="8"/>
        <v>79.666666666666671</v>
      </c>
      <c r="BBK20" s="116">
        <f t="shared" si="8"/>
        <v>83</v>
      </c>
      <c r="BBL20" s="116">
        <f t="shared" si="8"/>
        <v>86.666666666666671</v>
      </c>
      <c r="BBM20" s="136">
        <f t="shared" si="8"/>
        <v>89.666666666666671</v>
      </c>
      <c r="BBN20" s="116">
        <f t="shared" si="8"/>
        <v>87.100000000000009</v>
      </c>
      <c r="BBO20" s="248">
        <f t="shared" si="8"/>
        <v>83.100000000000009</v>
      </c>
      <c r="BBP20" s="144">
        <f t="shared" si="9"/>
        <v>72.899999999999991</v>
      </c>
      <c r="BBQ20" s="145">
        <f t="shared" si="9"/>
        <v>73.333333333333329</v>
      </c>
      <c r="BBR20" s="145">
        <f t="shared" si="9"/>
        <v>72.333333333333329</v>
      </c>
      <c r="BBS20" s="145">
        <f t="shared" si="9"/>
        <v>73</v>
      </c>
      <c r="BBT20" s="146">
        <f t="shared" si="9"/>
        <v>71.333333333333329</v>
      </c>
      <c r="BBU20" s="145">
        <f t="shared" si="9"/>
        <v>67.966666666666669</v>
      </c>
      <c r="BBV20" s="248">
        <f t="shared" si="9"/>
        <v>62.300000000000004</v>
      </c>
      <c r="BBW20" s="115">
        <v>6.4804628151289734</v>
      </c>
      <c r="BBX20" s="116">
        <v>6.4466412438978589</v>
      </c>
      <c r="BBY20" s="136">
        <v>6.9140019140908446</v>
      </c>
      <c r="BBZ20" s="115">
        <f>INDEX([38]HSN1b!$V$1:$AL$36,MATCH($A20,[38]HSN1b!$V$1:$V$36,0),MATCH(BBZ$1,[38]HSN1b!$V$1:$AL$1,0))</f>
        <v>4.3</v>
      </c>
      <c r="BCA20" s="131">
        <f>INDEX([38]HSN1b!$V$1:$AL$36,MATCH($A20,[38]HSN1b!$V$1:$V$36,0),MATCH(BCA$1,[38]HSN1b!$V$1:$AL$1,0))</f>
        <v>956655</v>
      </c>
      <c r="BCB20" s="131">
        <f>INDEX([38]HSN1b!$V$1:$AL$36,MATCH($A20,[38]HSN1b!$V$1:$V$36,0),MATCH(BCB$1,[38]HSN1b!$V$1:$AL$1,0))</f>
        <v>22267802</v>
      </c>
      <c r="BCC20" s="116">
        <f>INDEX([38]HSN1b!$V$1:$AL$36,MATCH($A20,[38]HSN1b!$V$1:$V$36,0),MATCH(BCC$1,[38]HSN1b!$V$1:$AL$1,0))</f>
        <v>6.57</v>
      </c>
      <c r="BCD20" s="131">
        <f>INDEX([38]HSN1b!$V$1:$AL$36,MATCH($A20,[38]HSN1b!$V$1:$V$36,0),MATCH(BCD$1,[38]HSN1b!$V$1:$AL$1,0))</f>
        <v>1373733</v>
      </c>
      <c r="BCE20" s="131">
        <f>INDEX([38]HSN1b!$V$1:$AL$36,MATCH($A20,[38]HSN1b!$V$1:$V$36,0),MATCH(BCE$1,[38]HSN1b!$V$1:$AL$1,0))</f>
        <v>20903280</v>
      </c>
      <c r="BCF20" s="116">
        <f>INDEX([38]HSN1b!$V$1:$AL$36,MATCH($A20,[38]HSN1b!$V$1:$V$36,0),MATCH(BCF$1,[38]HSN1b!$V$1:$AL$1,0))</f>
        <v>6.85</v>
      </c>
      <c r="BCG20" s="131">
        <f>INDEX([38]HSN1b!$V$1:$AL$36,MATCH($A20,[38]HSN1b!$V$1:$V$36,0),MATCH(BCG$1,[38]HSN1b!$V$1:$AL$1,0))</f>
        <v>1509331</v>
      </c>
      <c r="BCH20" s="131">
        <f>INDEX([38]HSN1b!$V$1:$AL$36,MATCH($A20,[38]HSN1b!$V$1:$V$36,0),MATCH(BCH$1,[38]HSN1b!$V$1:$AL$1,0))</f>
        <v>22046927</v>
      </c>
      <c r="BCI20" s="116">
        <f>INDEX([38]HSN1b!$V$1:$AL$36,MATCH($A20,[38]HSN1b!$V$1:$V$36,0),MATCH(BCI$1,[38]HSN1b!$V$1:$AL$1,0))</f>
        <v>6.39</v>
      </c>
      <c r="BCJ20" s="131">
        <f>INDEX([38]HSN1b!$V$1:$AL$36,MATCH($A20,[38]HSN1b!$V$1:$V$36,0),MATCH(BCJ$1,[38]HSN1b!$V$1:$AL$1,0))</f>
        <v>1462055</v>
      </c>
      <c r="BCK20" s="131">
        <f>INDEX([38]HSN1b!$V$1:$AL$36,MATCH($A20,[38]HSN1b!$V$1:$V$36,0),MATCH(BCK$1,[38]HSN1b!$V$1:$AL$1,0))</f>
        <v>22884218</v>
      </c>
      <c r="BCL20" s="88">
        <f>INDEX('[14]1718 Collected Indicators'!$A$3:$CH$36,MATCH($A20,'[14]1718 Collected Indicators'!$A$3:$A$36,0),MATCH(BCL$1,'[14]1718 Collected Indicators'!$A$3:$CH$3,0))</f>
        <v>6.9167965769154796</v>
      </c>
      <c r="BCM20" s="32">
        <f>INDEX('[14]1718 Collected Indicators'!$A$3:$CH$36,MATCH($A20,'[14]1718 Collected Indicators'!$A$3:$A$36,0),MATCH(BCM$1,'[14]1718 Collected Indicators'!$A$3:$CH$3,0))</f>
        <v>1665260</v>
      </c>
      <c r="BCN20" s="32">
        <f>INDEX('[14]1718 Collected Indicators'!$A$3:$CH$36,MATCH($A20,'[14]1718 Collected Indicators'!$A$3:$A$36,0),MATCH(BCN$1,'[14]1718 Collected Indicators'!$A$3:$CH$3,0))</f>
        <v>24075596</v>
      </c>
      <c r="BCO20" s="88">
        <f>INDEX('[15]1819 Collected Indicators'!$A$3:$CV$36,MATCH($A20,'[15]1819 Collected Indicators'!$A$3:$A$36,0),MATCH(BCO$1,'[15]1819 Collected Indicators'!$A$3:$CV$3,0))</f>
        <v>7.1627390509033297</v>
      </c>
      <c r="BCP20" s="32">
        <f>INDEX('[15]1819 Collected Indicators'!$A$3:$CV$36,MATCH($A20,'[15]1819 Collected Indicators'!$A$3:$A$36,0),MATCH(BCP$1,'[15]1819 Collected Indicators'!$A$3:$CV$3,0))</f>
        <v>1816349</v>
      </c>
      <c r="BCQ20" s="40">
        <f>INDEX('[15]1819 Collected Indicators'!$A$3:$CV$36,MATCH($A20,'[15]1819 Collected Indicators'!$A$3:$A$36,0),MATCH(BCQ$1,'[15]1819 Collected Indicators'!$A$3:$CV$3,0))</f>
        <v>25358302</v>
      </c>
      <c r="BCR20" s="32">
        <f>INDEX('[11]1920 Collected Indicators'!$A$3:$CV$36,MATCH($A20,'[11]1920 Collected Indicators'!$A$3:$A$36,0),MATCH(BCR$1,'[11]1920 Collected Indicators'!$A$3:$CV$3,0))</f>
        <v>7.9112129995506191</v>
      </c>
      <c r="BCS20" s="32">
        <f>INDEX('[11]1920 Collected Indicators'!$A$3:$CV$36,MATCH($A20,'[11]1920 Collected Indicators'!$A$3:$A$36,0),MATCH(BCS$1,'[11]1920 Collected Indicators'!$A$3:$CV$3,0))</f>
        <v>2124183</v>
      </c>
      <c r="BCT20" s="262">
        <f>INDEX('[11]1920 Collected Indicators'!$A$3:$CV$36,MATCH($A20,'[11]1920 Collected Indicators'!$A$3:$A$36,0),MATCH(BCT$1,'[11]1920 Collected Indicators'!$A$3:$CV$3,0))</f>
        <v>26850282</v>
      </c>
      <c r="BCU20" s="115">
        <v>1.3686475891410514</v>
      </c>
      <c r="BCV20" s="116">
        <v>1.2858327199827859</v>
      </c>
      <c r="BCW20" s="116">
        <v>1.6265208884963718</v>
      </c>
      <c r="BCX20" s="116">
        <f>INDEX([38]HSN2!$V$1:$AL$36,MATCH($A20,[38]HSN2!$V$1:$V$36,0),MATCH(BCX$1,[38]HSN2!$V$1:$AL$1,0))</f>
        <v>1.61</v>
      </c>
      <c r="BCY20" s="131">
        <f>INDEX([38]HSN2!$V$1:$AL$36,MATCH($A20,[38]HSN2!$V$1:$V$36,0),MATCH(BCY$1,[38]HSN2!$V$1:$AL$1,0))</f>
        <v>359228</v>
      </c>
      <c r="BCZ20" s="131">
        <f>INDEX([38]HSN2!$V$1:$AL$36,MATCH($A20,[38]HSN2!$V$1:$V$36,0),MATCH(BCZ$1,[38]HSN2!$V$1:$AL$1,0))</f>
        <v>22267802</v>
      </c>
      <c r="BDA20" s="116">
        <f>INDEX([38]HSN2!$V$1:$AL$36,MATCH($A20,[38]HSN2!$V$1:$V$36,0),MATCH(BDA$1,[38]HSN2!$V$1:$AL$1,0))</f>
        <v>0.6</v>
      </c>
      <c r="BDB20" s="131">
        <f>INDEX([38]HSN2!$V$1:$AL$36,MATCH($A20,[38]HSN2!$V$1:$V$36,0),MATCH(BDB$1,[38]HSN2!$V$1:$AL$1,0))</f>
        <v>124636</v>
      </c>
      <c r="BDC20" s="131">
        <f>INDEX([38]HSN2!$V$1:$AL$36,MATCH($A20,[38]HSN2!$V$1:$V$36,0),MATCH(BDC$1,[38]HSN2!$V$1:$AL$1,0))</f>
        <v>20903280</v>
      </c>
      <c r="BDD20" s="116">
        <f>INDEX([38]HSN2!$V$1:$AL$36,MATCH($A20,[38]HSN2!$V$1:$V$36,0),MATCH(BDD$1,[38]HSN2!$V$1:$AL$1,0))</f>
        <v>0.83</v>
      </c>
      <c r="BDE20" s="131">
        <f>INDEX([38]HSN2!$V$1:$AL$36,MATCH($A20,[38]HSN2!$V$1:$V$36,0),MATCH(BDE$1,[38]HSN2!$V$1:$AL$1,0))</f>
        <v>183184</v>
      </c>
      <c r="BDF20" s="131">
        <f>INDEX([38]HSN2!$V$1:$AL$36,MATCH($A20,[38]HSN2!$V$1:$V$36,0),MATCH(BDF$1,[38]HSN2!$V$1:$AL$1,0))</f>
        <v>22046927</v>
      </c>
      <c r="BDG20" s="116">
        <f>INDEX([38]HSN2!$V$1:$AL$36,MATCH($A20,[38]HSN2!$V$1:$V$36,0),MATCH(BDG$1,[38]HSN2!$V$1:$AL$1,0))</f>
        <v>0.51</v>
      </c>
      <c r="BDH20" s="131">
        <f>INDEX([38]HSN2!$V$1:$AL$36,MATCH($A20,[38]HSN2!$V$1:$V$36,0),MATCH(BDH$1,[38]HSN2!$V$1:$AL$1,0))</f>
        <v>116783</v>
      </c>
      <c r="BDI20" s="131">
        <f>INDEX([38]HSN2!$V$1:$AL$36,MATCH($A20,[38]HSN2!$V$1:$V$36,0),MATCH(BDI$1,[38]HSN2!$V$1:$AL$1,0))</f>
        <v>22884218</v>
      </c>
      <c r="BDJ20" s="88">
        <f>INDEX('[14]1718 Collected Indicators'!$A$3:$CH$36,MATCH($A20,'[14]1718 Collected Indicators'!$A$3:$A$36,0),MATCH(BDJ$1,'[14]1718 Collected Indicators'!$A$3:$CH$3,0))</f>
        <v>0.66485996857564811</v>
      </c>
      <c r="BDK20" s="32">
        <f>INDEX('[14]1718 Collected Indicators'!$A$3:$CH$36,MATCH($A20,'[14]1718 Collected Indicators'!$A$3:$A$36,0),MATCH(BDK$1,'[14]1718 Collected Indicators'!$A$3:$CH$3,0))</f>
        <v>160069</v>
      </c>
      <c r="BDL20" s="32">
        <f>INDEX('[14]1718 Collected Indicators'!$A$3:$CH$36,MATCH($A20,'[14]1718 Collected Indicators'!$A$3:$A$36,0),MATCH(BDL$1,'[14]1718 Collected Indicators'!$A$3:$CH$3,0))</f>
        <v>24075596</v>
      </c>
      <c r="BDM20" s="88">
        <f>INDEX('[15]1819 Collected Indicators'!$A$3:$CV$36,MATCH($A20,'[15]1819 Collected Indicators'!$A$3:$A$36,0),MATCH(BDM$1,'[15]1819 Collected Indicators'!$A$3:$CV$3,0))</f>
        <v>0.64902216244605027</v>
      </c>
      <c r="BDN20" s="32">
        <f>INDEX('[15]1819 Collected Indicators'!$A$3:$CV$36,MATCH($A20,'[15]1819 Collected Indicators'!$A$3:$A$36,0),MATCH(BDN$1,'[15]1819 Collected Indicators'!$A$3:$CV$3,0))</f>
        <v>164581</v>
      </c>
      <c r="BDO20" s="32">
        <f>INDEX('[15]1819 Collected Indicators'!$A$3:$CV$36,MATCH($A20,'[15]1819 Collected Indicators'!$A$3:$A$36,0),MATCH(BDO$1,'[15]1819 Collected Indicators'!$A$3:$CV$3,0))</f>
        <v>25358302</v>
      </c>
      <c r="BDP20" s="32">
        <f>INDEX('[11]1920 Collected Indicators'!$A$3:$CV$36,MATCH($A20,'[11]1920 Collected Indicators'!$A$3:$A$36,0),MATCH(BDP$1,'[11]1920 Collected Indicators'!$A$3:$CV$3,0))</f>
        <v>0.83446050957677098</v>
      </c>
      <c r="BDQ20" s="262">
        <f>INDEX('[11]1920 Collected Indicators'!$A$3:$CV$36,MATCH($A20,'[11]1920 Collected Indicators'!$A$3:$A$36,0),MATCH(BDQ$1,'[11]1920 Collected Indicators'!$A$3:$CV$3,0))</f>
        <v>224055</v>
      </c>
      <c r="BDR20" s="33">
        <f>INDEX('[11]1920 Collected Indicators'!$A$3:$CV$36,MATCH($A20,'[11]1920 Collected Indicators'!$A$3:$A$36,0),MATCH(BDR$1,'[11]1920 Collected Indicators'!$A$3:$CV$3,0))</f>
        <v>26850282</v>
      </c>
      <c r="BDS20" s="133">
        <v>62.5</v>
      </c>
      <c r="BDT20" s="116">
        <v>80.200797283330871</v>
      </c>
      <c r="BDU20" s="116">
        <v>86.394062863795114</v>
      </c>
      <c r="BDV20" s="116">
        <f>INDEX([38]HSN3!$V$1:$AL$36,MATCH($A20,[38]HSN3!$V$1:$V$36,0),MATCH(BDV$1,[38]HSN3!$V$1:$AL$1,0))</f>
        <v>94.37</v>
      </c>
      <c r="BDW20" s="131">
        <f>INDEX([38]HSN3!$V$1:$AL$36,MATCH($A20,[38]HSN3!$V$1:$V$36,0),MATCH(BDW$1,[38]HSN3!$V$1:$AL$1,0))</f>
        <v>6452</v>
      </c>
      <c r="BDX20" s="131">
        <f>INDEX([38]HSN3!$V$1:$AL$36,MATCH($A20,[38]HSN3!$V$1:$V$36,0),MATCH(BDX$1,[38]HSN3!$V$1:$AL$1,0))</f>
        <v>6837</v>
      </c>
      <c r="BDY20" s="116">
        <f>INDEX([38]HSN3!$V$1:$AL$36,MATCH($A20,[38]HSN3!$V$1:$V$36,0),MATCH(BDY$1,[38]HSN3!$V$1:$AL$1,0))</f>
        <v>93.12</v>
      </c>
      <c r="BDZ20" s="131">
        <f>INDEX([38]HSN3!$V$1:$AL$36,MATCH($A20,[38]HSN3!$V$1:$V$36,0),MATCH(BDZ$1,[38]HSN3!$V$1:$AL$1,0))</f>
        <v>6399</v>
      </c>
      <c r="BEA20" s="131">
        <f>INDEX([38]HSN3!$V$1:$AL$36,MATCH($A20,[38]HSN3!$V$1:$V$36,0),MATCH(BEA$1,[38]HSN3!$V$1:$AL$1,0))</f>
        <v>6872</v>
      </c>
      <c r="BEB20" s="116">
        <f>INDEX([38]HSN3!$V$1:$AL$36,MATCH($A20,[38]HSN3!$V$1:$V$36,0),MATCH(BEB$1,[38]HSN3!$V$1:$AL$1,0))</f>
        <v>93.13</v>
      </c>
      <c r="BEC20" s="131">
        <f>INDEX([38]HSN3!$V$1:$AL$36,MATCH($A20,[38]HSN3!$V$1:$V$36,0),MATCH(BEC$1,[38]HSN3!$V$1:$AL$1,0))</f>
        <v>6413</v>
      </c>
      <c r="BED20" s="131">
        <f>INDEX([38]HSN3!$V$1:$AL$36,MATCH($A20,[38]HSN3!$V$1:$V$36,0),MATCH(BED$1,[38]HSN3!$V$1:$AL$1,0))</f>
        <v>6886</v>
      </c>
      <c r="BEE20" s="116">
        <f>INDEX([38]HSN3!$V$1:$AL$36,MATCH($A20,[38]HSN3!$V$1:$V$36,0),MATCH(BEE$1,[38]HSN3!$V$1:$AL$1,0))</f>
        <v>96.04</v>
      </c>
      <c r="BEF20" s="131">
        <f>INDEX([38]HSN3!$V$1:$AL$36,MATCH($A20,[38]HSN3!$V$1:$V$36,0),MATCH(BEF$1,[38]HSN3!$V$1:$AL$1,0))</f>
        <v>6620</v>
      </c>
      <c r="BEG20" s="131">
        <f>INDEX([38]HSN3!$V$1:$AL$36,MATCH($A20,[38]HSN3!$V$1:$V$36,0),MATCH(BEG$1,[38]HSN3!$V$1:$AL$1,0))</f>
        <v>6893</v>
      </c>
      <c r="BEH20" s="88">
        <f>INDEX('[14]1718 Collected Indicators'!$A$3:$CH$36,MATCH($A20,'[14]1718 Collected Indicators'!$A$3:$A$36,0),MATCH(BEH$1,'[14]1718 Collected Indicators'!$A$3:$CH$3,0))</f>
        <v>96.045770567786789</v>
      </c>
      <c r="BEI20" s="32">
        <f>INDEX('[14]1718 Collected Indicators'!$A$3:$CH$36,MATCH($A20,'[14]1718 Collected Indicators'!$A$3:$A$36,0),MATCH(BEI$1,'[14]1718 Collected Indicators'!$A$3:$CH$3,0))</f>
        <v>6631</v>
      </c>
      <c r="BEJ20" s="32">
        <f>INDEX('[14]1718 Collected Indicators'!$A$3:$CH$36,MATCH($A20,'[14]1718 Collected Indicators'!$A$3:$A$36,0),MATCH(BEJ$1,'[14]1718 Collected Indicators'!$A$3:$CH$3,0))</f>
        <v>6904</v>
      </c>
      <c r="BEK20" s="88">
        <f>INDEX('[15]1819 Collected Indicators'!$A$3:$CV$36,MATCH($A20,'[15]1819 Collected Indicators'!$A$3:$A$36,0),MATCH(BEK$1,'[15]1819 Collected Indicators'!$A$3:$CV$3,0))</f>
        <v>96.126607891313782</v>
      </c>
      <c r="BEL20" s="32">
        <f>INDEX('[15]1819 Collected Indicators'!$A$3:$CV$36,MATCH($A20,'[15]1819 Collected Indicators'!$A$3:$A$36,0),MATCH(BEL$1,'[15]1819 Collected Indicators'!$A$3:$CV$3,0))</f>
        <v>6651</v>
      </c>
      <c r="BEM20" s="32">
        <f>INDEX('[15]1819 Collected Indicators'!$A$3:$CV$36,MATCH($A20,'[15]1819 Collected Indicators'!$A$3:$A$36,0),MATCH(BEM$1,'[15]1819 Collected Indicators'!$A$3:$CV$3,0))</f>
        <v>6919</v>
      </c>
      <c r="BEN20" s="284">
        <f>INDEX('[11]1920 Collected Indicators'!$A$3:$CV$36,MATCH($A20,'[11]1920 Collected Indicators'!$A$3:$A$36,0),MATCH(BEN$1,'[11]1920 Collected Indicators'!$A$3:$CV$3,0))</f>
        <v>94.29767576151292</v>
      </c>
      <c r="BEO20" s="39">
        <f>INDEX('[11]1920 Collected Indicators'!$A$3:$CV$36,MATCH($A20,'[11]1920 Collected Indicators'!$A$3:$A$36,0),MATCH(BEO$1,'[11]1920 Collected Indicators'!$A$3:$CV$3,0))</f>
        <v>6532</v>
      </c>
      <c r="BEP20" s="287">
        <f>INDEX('[11]1920 Collected Indicators'!$A$3:$CV$36,MATCH($A20,'[11]1920 Collected Indicators'!$A$3:$A$36,0),MATCH(BEP$1,'[11]1920 Collected Indicators'!$A$3:$CV$3,0))</f>
        <v>6927</v>
      </c>
      <c r="BEQ20" s="133">
        <v>86.104570766528383</v>
      </c>
      <c r="BER20" s="116">
        <v>87.925563561843063</v>
      </c>
      <c r="BES20" s="136">
        <v>87.651930730343125</v>
      </c>
      <c r="BET20" s="115">
        <f>INDEX([38]HSN4b!$V$1:$AL$36,MATCH($A20,[38]HSN4b!$V$1:$V$36,0),MATCH(BET$1,[38]HSN4b!$V$1:$AL$1,0))</f>
        <v>7</v>
      </c>
      <c r="BEU20" s="131">
        <f>INDEX([38]HSN4b!$V$1:$AL$36,MATCH($A20,[38]HSN4b!$V$1:$V$36,0),MATCH(BEU$1,[38]HSN4b!$V$1:$AL$1,0))</f>
        <v>115689</v>
      </c>
      <c r="BEV20" s="131">
        <f>INDEX([38]HSN4b!$V$1:$AL$36,MATCH($A20,[38]HSN4b!$V$1:$V$36,0),MATCH(BEV$1,[38]HSN4b!$V$1:$AL$1,0))</f>
        <v>16527</v>
      </c>
      <c r="BEW20" s="116">
        <f>INDEX([38]HSN4b!$V$1:$AL$36,MATCH($A20,[38]HSN4b!$V$1:$V$36,0),MATCH(BEW$1,[38]HSN4b!$V$1:$AL$1,0))</f>
        <v>7.37</v>
      </c>
      <c r="BEX20" s="131">
        <f>INDEX([38]HSN4b!$V$1:$AL$36,MATCH($A20,[38]HSN4b!$V$1:$V$36,0),MATCH(BEX$1,[38]HSN4b!$V$1:$AL$1,0))</f>
        <v>118654</v>
      </c>
      <c r="BEY20" s="131">
        <f>INDEX([38]HSN4b!$V$1:$AL$36,MATCH($A20,[38]HSN4b!$V$1:$V$36,0),MATCH(BEY$1,[38]HSN4b!$V$1:$AL$1,0))</f>
        <v>16106</v>
      </c>
      <c r="BEZ20" s="116">
        <f>INDEX([38]HSN4b!$V$1:$AL$36,MATCH($A20,[38]HSN4b!$V$1:$V$36,0),MATCH(BEZ$1,[38]HSN4b!$V$1:$AL$1,0))</f>
        <v>9.01</v>
      </c>
      <c r="BFA20" s="131">
        <f>INDEX([38]HSN4b!$V$1:$AL$36,MATCH($A20,[38]HSN4b!$V$1:$V$36,0),MATCH(BFA$1,[38]HSN4b!$V$1:$AL$1,0))</f>
        <v>130654</v>
      </c>
      <c r="BFB20" s="131">
        <f>INDEX([38]HSN4b!$V$1:$AL$36,MATCH($A20,[38]HSN4b!$V$1:$V$36,0),MATCH(BFB$1,[38]HSN4b!$V$1:$AL$1,0))</f>
        <v>14507</v>
      </c>
      <c r="BFC20" s="116">
        <f>INDEX([38]HSN4b!$V$1:$AL$36,MATCH($A20,[38]HSN4b!$V$1:$V$36,0),MATCH(BFC$1,[38]HSN4b!$V$1:$AL$1,0))</f>
        <v>13.04</v>
      </c>
      <c r="BFD20" s="131">
        <f>INDEX([38]HSN4b!$V$1:$AL$36,MATCH($A20,[38]HSN4b!$V$1:$V$36,0),MATCH(BFD$1,[38]HSN4b!$V$1:$AL$1,0))</f>
        <v>197319</v>
      </c>
      <c r="BFE20" s="131">
        <f>INDEX([38]HSN4b!$V$1:$AL$36,MATCH($A20,[38]HSN4b!$V$1:$V$36,0),MATCH(BFE$1,[38]HSN4b!$V$1:$AL$1,0))</f>
        <v>15131</v>
      </c>
      <c r="BFF20" s="88">
        <f>INDEX('[14]1718 Collected Indicators'!$A$3:$CH$36,MATCH($A20,'[14]1718 Collected Indicators'!$A$3:$A$36,0),MATCH(BFF$1,'[14]1718 Collected Indicators'!$A$3:$CH$3,0))</f>
        <v>13.185929270127916</v>
      </c>
      <c r="BFG20" s="32">
        <f>INDEX('[14]1718 Collected Indicators'!$A$3:$CH$36,MATCH($A20,'[14]1718 Collected Indicators'!$A$3:$A$36,0),MATCH(BFG$1,'[14]1718 Collected Indicators'!$A$3:$CH$3,0))</f>
        <v>175241</v>
      </c>
      <c r="BFH20" s="32">
        <f>INDEX('[14]1718 Collected Indicators'!$A$3:$CH$36,MATCH($A20,'[14]1718 Collected Indicators'!$A$3:$A$36,0),MATCH(BFH$1,'[14]1718 Collected Indicators'!$A$3:$CH$3,0))</f>
        <v>13290</v>
      </c>
      <c r="BFI20" s="88">
        <f>INDEX('[15]1819 Collected Indicators'!$A$3:$CV$36,MATCH($A20,'[15]1819 Collected Indicators'!$A$3:$A$36,0),MATCH(BFI$1,'[15]1819 Collected Indicators'!$A$3:$CV$3,0))</f>
        <v>16.702993451824135</v>
      </c>
      <c r="BFJ20" s="32">
        <f>INDEX('[15]1819 Collected Indicators'!$A$3:$CV$36,MATCH($A20,'[15]1819 Collected Indicators'!$A$3:$A$36,0),MATCH(BFJ$1,'[15]1819 Collected Indicators'!$A$3:$CV$3,0))</f>
        <v>285688</v>
      </c>
      <c r="BFK20" s="40">
        <f>INDEX('[15]1819 Collected Indicators'!$A$3:$CV$36,MATCH($A20,'[15]1819 Collected Indicators'!$A$3:$A$36,0),MATCH(BFK$1,'[15]1819 Collected Indicators'!$A$3:$CV$3,0))</f>
        <v>17104</v>
      </c>
      <c r="BFL20" s="32">
        <f>INDEX('[11]1920 Collected Indicators'!$A$3:$CV$36,MATCH($A20,'[11]1920 Collected Indicators'!$A$3:$A$36,0),MATCH(BFL$1,'[11]1920 Collected Indicators'!$A$3:$CV$3,0))</f>
        <v>10.388411313078286</v>
      </c>
      <c r="BFM20" s="32">
        <f>INDEX('[11]1920 Collected Indicators'!$A$3:$CV$36,MATCH($A20,'[11]1920 Collected Indicators'!$A$3:$A$36,0),MATCH(BFM$1,'[11]1920 Collected Indicators'!$A$3:$CV$3,0))</f>
        <v>158309</v>
      </c>
      <c r="BFN20" s="262">
        <f>INDEX('[11]1920 Collected Indicators'!$A$3:$CV$36,MATCH($A20,'[11]1920 Collected Indicators'!$A$3:$A$36,0),MATCH(BFN$1,'[11]1920 Collected Indicators'!$A$3:$CV$3,0))</f>
        <v>15239</v>
      </c>
      <c r="BFO20" s="115">
        <v>83.913438256658594</v>
      </c>
      <c r="BFP20" s="116">
        <v>92.219105270928694</v>
      </c>
      <c r="BFQ20" s="116">
        <v>93.538998835855651</v>
      </c>
      <c r="BFR20" s="116">
        <f>INDEX([38]HSN5!$V$1:$AL$36,MATCH($A20,[38]HSN5!$V$1:$V$36,0),MATCH(BFR$1,[38]HSN5!$V$1:$AL$1,0))</f>
        <v>99.05</v>
      </c>
      <c r="BFS20" s="131">
        <f>INDEX([38]HSN5!$V$1:$AL$36,MATCH($A20,[38]HSN5!$V$1:$V$36,0),MATCH(BFS$1,[38]HSN5!$V$1:$AL$1,0))</f>
        <v>6772</v>
      </c>
      <c r="BFT20" s="131">
        <f>INDEX([38]HSN5!$V$1:$AL$36,MATCH($A20,[38]HSN5!$V$1:$V$36,0),MATCH(BFT$1,[38]HSN5!$V$1:$AL$1,0))</f>
        <v>6837</v>
      </c>
      <c r="BFU20" s="116">
        <f>INDEX([38]HSN5!$V$1:$AL$36,MATCH($A20,[38]HSN5!$V$1:$V$36,0),MATCH(BFU$1,[38]HSN5!$V$1:$AL$1,0))</f>
        <v>100</v>
      </c>
      <c r="BFV20" s="131">
        <f>INDEX([38]HSN5!$V$1:$AL$36,MATCH($A20,[38]HSN5!$V$1:$V$36,0),MATCH(BFV$1,[38]HSN5!$V$1:$AL$1,0))</f>
        <v>6872</v>
      </c>
      <c r="BFW20" s="131">
        <f>INDEX([38]HSN5!$V$1:$AL$36,MATCH($A20,[38]HSN5!$V$1:$V$36,0),MATCH(BFW$1,[38]HSN5!$V$1:$AL$1,0))</f>
        <v>6872</v>
      </c>
      <c r="BFX20" s="116">
        <f>INDEX([38]HSN5!$V$1:$AL$36,MATCH($A20,[38]HSN5!$V$1:$V$36,0),MATCH(BFX$1,[38]HSN5!$V$1:$AL$1,0))</f>
        <v>99.8</v>
      </c>
      <c r="BFY20" s="131">
        <f>INDEX([38]HSN5!$V$1:$AL$36,MATCH($A20,[38]HSN5!$V$1:$V$36,0),MATCH(BFY$1,[38]HSN5!$V$1:$AL$1,0))</f>
        <v>6872</v>
      </c>
      <c r="BFZ20" s="131">
        <f>INDEX([38]HSN5!$V$1:$AL$36,MATCH($A20,[38]HSN5!$V$1:$V$36,0),MATCH(BFZ$1,[38]HSN5!$V$1:$AL$1,0))</f>
        <v>6886</v>
      </c>
      <c r="BGA20" s="116">
        <f>INDEX([38]HSN5!$V$1:$AL$36,MATCH($A20,[38]HSN5!$V$1:$V$36,0),MATCH(BGA$1,[38]HSN5!$V$1:$AL$1,0))</f>
        <v>98.78</v>
      </c>
      <c r="BGB20" s="131">
        <f>INDEX([38]HSN5!$V$1:$AL$36,MATCH($A20,[38]HSN5!$V$1:$V$36,0),MATCH(BGB$1,[38]HSN5!$V$1:$AL$1,0))</f>
        <v>6809</v>
      </c>
      <c r="BGC20" s="131">
        <f>INDEX([38]HSN5!$V$1:$AL$36,MATCH($A20,[38]HSN5!$V$1:$V$36,0),MATCH(BGC$1,[38]HSN5!$V$1:$AL$1,0))</f>
        <v>6893</v>
      </c>
      <c r="BGD20" s="88">
        <f>INDEX('[14]1718 Collected Indicators'!$A$3:$CH$36,MATCH($A20,'[14]1718 Collected Indicators'!$A$3:$A$36,0),MATCH(BGD$1,'[14]1718 Collected Indicators'!$A$3:$CH$3,0))</f>
        <v>98.768829663962919</v>
      </c>
      <c r="BGE20" s="32">
        <f>INDEX('[14]1718 Collected Indicators'!$A$3:$CH$36,MATCH($A20,'[14]1718 Collected Indicators'!$A$3:$A$36,0),MATCH(BGE$1,'[14]1718 Collected Indicators'!$A$3:$CH$3,0))</f>
        <v>6819</v>
      </c>
      <c r="BGF20" s="32">
        <f>INDEX('[14]1718 Collected Indicators'!$A$3:$CH$36,MATCH($A20,'[14]1718 Collected Indicators'!$A$3:$A$36,0),MATCH(BGF$1,'[14]1718 Collected Indicators'!$A$3:$CH$3,0))</f>
        <v>6904</v>
      </c>
      <c r="BGG20" s="88">
        <f>INDEX('[15]1819 Collected Indicators'!$A$3:$CV$36,MATCH($A20,'[15]1819 Collected Indicators'!$A$3:$A$36,0),MATCH(BGG$1,'[15]1819 Collected Indicators'!$A$3:$CV$3,0))</f>
        <v>99.725393843040905</v>
      </c>
      <c r="BGH20" s="32">
        <f>INDEX('[15]1819 Collected Indicators'!$A$3:$CV$36,MATCH($A20,'[15]1819 Collected Indicators'!$A$3:$A$36,0),MATCH(BGH$1,'[15]1819 Collected Indicators'!$A$3:$CV$3,0))</f>
        <v>6900</v>
      </c>
      <c r="BGI20" s="40">
        <f>INDEX('[15]1819 Collected Indicators'!$A$3:$CV$36,MATCH($A20,'[15]1819 Collected Indicators'!$A$3:$A$36,0),MATCH(BGI$1,'[15]1819 Collected Indicators'!$A$3:$CV$3,0))</f>
        <v>6919</v>
      </c>
      <c r="BGJ20" s="140">
        <f t="array" ref="BGJ20">INDEX([39]Extraction!$A$3:$P$36,MATCH($A20,[39]Extraction!$P$3:$P$36,0),MATCH(BGJ$1,[39]Extraction!$A$3:$P$3,0))</f>
        <v>97</v>
      </c>
      <c r="BGK20" s="284">
        <f t="array" ref="BGK20">INDEX([39]Extraction!$A$3:$P$36,MATCH($A20,[39]Extraction!$P$3:$P$36,0),MATCH(BGK$1,[39]Extraction!$A$3:$P$3,0))</f>
        <v>6687</v>
      </c>
      <c r="BGL20" s="262">
        <f t="array" ref="BGL20">INDEX([39]Extraction!$A$3:$P$36,MATCH($A20,[39]Extraction!$P$3:$P$36,0),MATCH(BGL$1,[39]Extraction!$A$3:$P$3,0))</f>
        <v>6894</v>
      </c>
      <c r="BGM20" s="132">
        <f t="array" ref="BGM20">INDEX([39]Extraction!$A$3:$P$36,MATCH($A20,[39]Extraction!$P$3:$P$36,0),MATCH(BGM$1,[39]Extraction!$A$3:$P$3,0))</f>
        <v>83.58</v>
      </c>
      <c r="BGN20" s="32">
        <f t="array" ref="BGN20">INDEX([39]Extraction!$A$3:$P$36,MATCH($A20,[39]Extraction!$P$3:$P$36,0),MATCH(BGN$1,[39]Extraction!$A$3:$P$3,0))</f>
        <v>5761</v>
      </c>
      <c r="BGO20" s="32">
        <f t="array" ref="BGO20">INDEX([39]Extraction!$A$3:$P$36,MATCH($A20,[39]Extraction!$P$3:$P$36,0),MATCH(BGO$1,[39]Extraction!$A$3:$P$3,0))</f>
        <v>6893</v>
      </c>
      <c r="BGP20" s="132">
        <f t="array" ref="BGP20">INDEX([39]Extraction!$A$3:$P$36,MATCH($A20,[39]Extraction!$P$3:$P$36,0),MATCH(BGP$1,[39]Extraction!$A$3:$P$3,0))</f>
        <v>83.98</v>
      </c>
      <c r="BGQ20" s="32">
        <f t="array" ref="BGQ20">INDEX([39]Extraction!$A$3:$P$36,MATCH($A20,[39]Extraction!$P$3:$P$36,0),MATCH(BGQ$1,[39]Extraction!$A$3:$P$3,0))</f>
        <v>5723</v>
      </c>
      <c r="BGR20" s="32">
        <f t="array" ref="BGR20">INDEX([39]Extraction!$A$3:$P$36,MATCH($A20,[39]Extraction!$P$3:$P$36,0),MATCH(BGR$1,[39]Extraction!$A$3:$P$3,0))</f>
        <v>6815</v>
      </c>
      <c r="BGS20" s="132">
        <f t="array" ref="BGS20">INDEX([39]Extraction!$A$3:$P$36,MATCH($A20,[39]Extraction!$P$3:$P$36,0),MATCH(BGS$1,[39]Extraction!$A$3:$P$3,0))</f>
        <v>86.56</v>
      </c>
      <c r="BGT20" s="32">
        <f t="array" ref="BGT20">INDEX([39]Extraction!$A$3:$P$36,MATCH($A20,[39]Extraction!$P$3:$P$36,0),MATCH(BGT$1,[39]Extraction!$A$3:$P$3,0))</f>
        <v>5925</v>
      </c>
      <c r="BGU20" s="32">
        <f t="array" ref="BGU20">INDEX([39]Extraction!$A$3:$P$36,MATCH($A20,[39]Extraction!$P$3:$P$36,0),MATCH(BGU$1,[39]Extraction!$A$3:$P$3,0))</f>
        <v>6845</v>
      </c>
      <c r="BGV20" s="132">
        <f>INDEX('[11]1920 Collected Indicators'!$A$3:$CV$36,MATCH($A20,'[11]1920 Collected Indicators'!$A$3:$A$36,0),MATCH(BGV$1,'[11]1920 Collected Indicators'!$A$3:$CV$3,0))</f>
        <v>85.549299841201105</v>
      </c>
      <c r="BGW20" s="32">
        <f>INDEX('[11]1920 Collected Indicators'!$A$3:$CV$36,MATCH($A20,'[11]1920 Collected Indicators'!$A$3:$A$36,0),MATCH(BGW$1,'[11]1920 Collected Indicators'!$A$3:$CV$3,0))</f>
        <v>5926</v>
      </c>
      <c r="BGX20" s="33">
        <f>INDEX('[11]1920 Collected Indicators'!$A$3:$CV$36,MATCH($A20,'[11]1920 Collected Indicators'!$A$3:$A$36,0),MATCH(BGX$1,'[11]1920 Collected Indicators'!$A$3:$CV$3,0))</f>
        <v>6927</v>
      </c>
      <c r="BGY20" s="133">
        <f>INDEX('[25]Corporate Management'!$B$6:$EY$40,MATCH($A20,'[25]Corporate Management'!$B$6:$B$40,0),MATCH(BGY$1,'[25]Corporate Management'!$B$40:$EY$40,0))</f>
        <v>85.77981651376146</v>
      </c>
      <c r="BGZ20" s="131">
        <f>INDEX('[25]Corporate Management'!$B$6:$EY$40,MATCH($A20,'[25]Corporate Management'!$B$6:$B$40,0),MATCH(BGZ$1,'[25]Corporate Management'!$B$40:$EY$40,0))</f>
        <v>187</v>
      </c>
      <c r="BHA20" s="131">
        <f>INDEX('[25]Corporate Management'!$B$6:$EY$40,MATCH($A20,'[25]Corporate Management'!$B$6:$B$40,0),MATCH(BHA$1,'[25]Corporate Management'!$B$40:$EY$40,0))</f>
        <v>218</v>
      </c>
      <c r="BHB20" s="116">
        <f>INDEX('[25]Corporate Management'!$B$6:$EY$40,MATCH($A20,'[25]Corporate Management'!$B$6:$B$40,0),MATCH(BHB$1,'[25]Corporate Management'!$B$40:$EY$40,0))</f>
        <v>88.205128205128204</v>
      </c>
      <c r="BHC20" s="131">
        <f>INDEX('[25]Corporate Management'!$B$6:$EY$40,MATCH($A20,'[25]Corporate Management'!$B$6:$B$40,0),MATCH(BHC$1,'[25]Corporate Management'!$B$40:$EY$40,0))</f>
        <v>172</v>
      </c>
      <c r="BHD20" s="131">
        <f>INDEX('[25]Corporate Management'!$B$6:$EY$40,MATCH($A20,'[25]Corporate Management'!$B$6:$B$40,0),MATCH(BHD$1,'[25]Corporate Management'!$B$40:$EY$40,0))</f>
        <v>195</v>
      </c>
      <c r="BHE20" s="116">
        <f>INDEX('[25]Corporate Management'!$B$6:$EY$40,MATCH($A20,'[25]Corporate Management'!$B$6:$B$40,0),MATCH(BHE$1,'[25]Corporate Management'!$B$40:$EY$40,0))</f>
        <v>88.265306122448976</v>
      </c>
      <c r="BHF20" s="131">
        <f>INDEX('[25]Corporate Management'!$B$6:$EY$40,MATCH($A20,'[25]Corporate Management'!$B$6:$B$40,0),MATCH(BHF$1,'[25]Corporate Management'!$B$40:$EY$40,0))</f>
        <v>173</v>
      </c>
      <c r="BHG20" s="131">
        <f>INDEX('[25]Corporate Management'!$B$6:$EY$40,MATCH($A20,'[25]Corporate Management'!$B$6:$B$40,0),MATCH(BHG$1,'[25]Corporate Management'!$B$40:$EY$40,0))</f>
        <v>196</v>
      </c>
      <c r="BHH20" s="116">
        <f>INDEX('[26]All Data'!$A$1:$Y$34,MATCH($A20,'[26]All Data'!$A$1:$A$34,0),MATCH(BHH$1,'[26]All Data'!$A$1:$Y$1,0))</f>
        <v>88.888888888888886</v>
      </c>
      <c r="BHI20" s="131">
        <f>INDEX('[26]All Data'!$A$1:$Y$34,MATCH($A20,'[26]All Data'!$A$1:$A$34,0),MATCH(BHI$1,'[26]All Data'!$A$1:$Y$1,0))</f>
        <v>168</v>
      </c>
      <c r="BHJ20" s="131">
        <f>INDEX('[26]All Data'!$A$1:$Y$34,MATCH($A20,'[26]All Data'!$A$1:$A$34,0),MATCH(BHJ$1,'[26]All Data'!$A$1:$Y$1,0))</f>
        <v>189</v>
      </c>
      <c r="BHK20" s="116">
        <f>INDEX('[27]All Data'!$A$1:$Y$34,MATCH($A20,'[27]All Data'!$A$1:$A$34,0),MATCH(BHK$1,'[27]All Data'!$A$1:$Y$1,0))</f>
        <v>88.69047619047619</v>
      </c>
      <c r="BHL20" s="131">
        <f>INDEX('[27]All Data'!$A$1:$Y$34,MATCH($A20,'[27]All Data'!$A$1:$A$34,0),MATCH(BHL$1,'[27]All Data'!$A$1:$Y$1,0))</f>
        <v>149</v>
      </c>
      <c r="BHM20" s="131">
        <f>INDEX('[27]All Data'!$A$1:$Y$34,MATCH($A20,'[27]All Data'!$A$1:$A$34,0),MATCH(BHM$1,'[27]All Data'!$A$1:$Y$1,0))</f>
        <v>168</v>
      </c>
      <c r="BHN20" s="116">
        <f>INDEX('[28]All Data'!$A$1:$AB$34,MATCH($A20,'[28]All Data'!$A$1:$A$34,0),MATCH(BHN$1,'[28]All Data'!$A$1:$AB$1,0))</f>
        <v>80.645161290322577</v>
      </c>
      <c r="BHO20" s="131">
        <f>INDEX('[28]All Data'!$A$1:$AB$34,MATCH($A20,'[28]All Data'!$A$1:$A$34,0),MATCH(BHO$1,'[28]All Data'!$A$1:$AB$1,0))</f>
        <v>125</v>
      </c>
      <c r="BHP20" s="131">
        <f>INDEX('[28]All Data'!$A$1:$AB$34,MATCH($A20,'[28]All Data'!$A$1:$A$34,0),MATCH(BHP$1,'[28]All Data'!$A$1:$AB$1,0))</f>
        <v>155</v>
      </c>
      <c r="BHQ20" s="116">
        <f>INDEX('[29]SPI Raw Data 1617'!$A$3:$AN$37,MATCH($A20,'[29]SPI Raw Data 1617'!$A$3:$A$37,0),MATCH(BHQ$1,'[29]SPI Raw Data 1617'!$A$37:$AN$37,0))</f>
        <v>82.051282051282044</v>
      </c>
      <c r="BHR20" s="131">
        <f>INDEX('[29]SPI Raw Data 1617'!$A$3:$AN$37,MATCH($A20,'[29]SPI Raw Data 1617'!$A$3:$A$37,0),MATCH(BHR$1,'[29]SPI Raw Data 1617'!$A$37:$AN$37,0))</f>
        <v>128</v>
      </c>
      <c r="BHS20" s="131">
        <f>INDEX('[29]SPI Raw Data 1617'!$A$3:$AN$37,MATCH($A20,'[29]SPI Raw Data 1617'!$A$3:$A$37,0),MATCH(BHS$1,'[29]SPI Raw Data 1617'!$A$37:$AN$37,0))</f>
        <v>156</v>
      </c>
      <c r="BHT20" s="116">
        <f>INDEX('[30]SPI Raw Data 1718'!$A$3:$AN$37,MATCH($A20,'[30]SPI Raw Data 1718'!$A$3:$A$37,0),MATCH(BHT$1,'[30]SPI Raw Data 1718'!$A$37:$AN$37,0))</f>
        <v>66.111111111111114</v>
      </c>
      <c r="BHU20" s="131">
        <f>INDEX('[30]SPI Raw Data 1718'!$A$3:$AN$37,MATCH($A20,'[30]SPI Raw Data 1718'!$A$3:$A$37,0),MATCH(BHU$1,'[30]SPI Raw Data 1718'!$A$37:$AN$37,0))</f>
        <v>119</v>
      </c>
      <c r="BHV20" s="131">
        <f>INDEX('[30]SPI Raw Data 1718'!$A$3:$AN$37,MATCH($A20,'[30]SPI Raw Data 1718'!$A$3:$A$37,0),MATCH(BHV$1,'[30]SPI Raw Data 1718'!$A$37:$AN$37,0))</f>
        <v>180</v>
      </c>
      <c r="BHW20" s="116">
        <f>INDEX('[31]SPI Raw Data 1819'!$A$1:$AN$37,MATCH($A20,'[31]SPI Raw Data 1819'!$A$1:$A$37,0),MATCH(BHW$1,'[31]SPI Raw Data 1819'!$A$37:$AN$37,0))</f>
        <v>66.292134831460672</v>
      </c>
      <c r="BHX20" s="197">
        <f>INDEX('[31]SPI Raw Data 1819'!$A$1:$AN$37,MATCH($A20,'[31]SPI Raw Data 1819'!$A$1:$A$37,0),MATCH(BHX$1,'[31]SPI Raw Data 1819'!$A$37:$AN$37,0))</f>
        <v>118</v>
      </c>
      <c r="BHY20" s="225">
        <f>INDEX('[31]SPI Raw Data 1819'!$A$1:$AN$37,MATCH($A20,'[31]SPI Raw Data 1819'!$A$1:$A$37,0),MATCH(BHY$1,'[31]SPI Raw Data 1819'!$A$37:$AN$37,0))</f>
        <v>178</v>
      </c>
      <c r="BHZ20" s="197">
        <f>INDEX('[32]SPI Raw Data 1920'!$A$1:$AN$35, MATCH($A20,'[32]SPI Raw Data 1920'!$A$1:$A$35,0),MATCH(BHZ$1,'[32]SPI Raw Data 1920'!$A$37:$AN$37,0))</f>
        <v>66.857142857142861</v>
      </c>
      <c r="BIA20" s="279">
        <f>INDEX('[32]SPI Raw Data 1920'!$A$1:$AN$35, MATCH($A20,'[32]SPI Raw Data 1920'!$A$1:$A$35,0),MATCH(BIA$1,'[32]SPI Raw Data 1920'!$A$37:$AN$37,0))</f>
        <v>117</v>
      </c>
      <c r="BIB20" s="252">
        <f>INDEX('[32]SPI Raw Data 1920'!$A$1:$AN$35, MATCH($A20,'[32]SPI Raw Data 1920'!$A$1:$A$35,0),MATCH(BIB$1,'[32]SPI Raw Data 1920'!$A$37:$AN$37,0))</f>
        <v>175</v>
      </c>
      <c r="BIC20" s="115">
        <f>INDEX('[25]Corporate Management'!$B$6:$EY$40,MATCH($A20,'[25]Corporate Management'!$B$6:$B$40,0),MATCH(BIC$1,'[25]Corporate Management'!$B$40:$EY$40,0))</f>
        <v>76.420201984282215</v>
      </c>
      <c r="BID20" s="131">
        <f>INDEX('[25]Corporate Management'!$B$6:$EY$40,MATCH($A20,'[25]Corporate Management'!$B$6:$B$40,0),MATCH(BID$1,'[25]Corporate Management'!$B$40:$EY$40,0))</f>
        <v>171921</v>
      </c>
      <c r="BIE20" s="131">
        <f>INDEX('[25]Corporate Management'!$B$6:$EY$40,MATCH($A20,'[25]Corporate Management'!$B$6:$B$40,0),MATCH(BIE$1,'[25]Corporate Management'!$B$40:$EY$40,0))</f>
        <v>224968</v>
      </c>
      <c r="BIF20" s="116">
        <f>INDEX('[25]Corporate Management'!$B$6:$EY$40,MATCH($A20,'[25]Corporate Management'!$B$6:$B$40,0),MATCH(BIF$1,'[25]Corporate Management'!$B$40:$EY$40,0))</f>
        <v>71.278749921601303</v>
      </c>
      <c r="BIG20" s="131">
        <f>INDEX('[25]Corporate Management'!$B$6:$EY$40,MATCH($A20,'[25]Corporate Management'!$B$6:$B$40,0),MATCH(BIG$1,'[25]Corporate Management'!$B$40:$EY$40,0))</f>
        <v>159107</v>
      </c>
      <c r="BIH20" s="131">
        <f>INDEX('[25]Corporate Management'!$B$6:$EY$40,MATCH($A20,'[25]Corporate Management'!$B$6:$B$40,0),MATCH(BIH$1,'[25]Corporate Management'!$B$40:$EY$40,0))</f>
        <v>223218</v>
      </c>
      <c r="BII20" s="116">
        <f>INDEX('[25]Corporate Management'!$B$6:$EY$40,MATCH($A20,'[25]Corporate Management'!$B$6:$B$40,0),MATCH(BII$1,'[25]Corporate Management'!$B$40:$EY$40,0))</f>
        <v>72.147207813083796</v>
      </c>
      <c r="BIJ20" s="131">
        <f>INDEX('[25]Corporate Management'!$B$6:$EY$40,MATCH($A20,'[25]Corporate Management'!$B$6:$B$40,0),MATCH(BIJ$1,'[25]Corporate Management'!$B$40:$EY$40,0))</f>
        <v>166067</v>
      </c>
      <c r="BIK20" s="131">
        <f>INDEX('[25]Corporate Management'!$B$6:$EY$40,MATCH($A20,'[25]Corporate Management'!$B$6:$B$40,0),MATCH(BIK$1,'[25]Corporate Management'!$B$40:$EY$40,0))</f>
        <v>230178</v>
      </c>
      <c r="BIL20" s="116">
        <f>INDEX('[26]All Data'!$A$1:$Y$34,MATCH($A20,'[26]All Data'!$A$1:$A$34,0),MATCH(BIL$1,'[26]All Data'!$A$1:$Y$1,0))</f>
        <v>81.493913020556462</v>
      </c>
      <c r="BIM20" s="131">
        <f>INDEX('[26]All Data'!$A$1:$Y$34,MATCH($A20,'[26]All Data'!$A$1:$A$34,0),MATCH(BIM$1,'[26]All Data'!$A$1:$Y$1,0))</f>
        <v>185494</v>
      </c>
      <c r="BIN20" s="131">
        <f>INDEX('[26]All Data'!$A$1:$Y$34,MATCH($A20,'[26]All Data'!$A$1:$A$34,0),MATCH(BIN$1,'[26]All Data'!$A$1:$Y$1,0))</f>
        <v>227617</v>
      </c>
      <c r="BIO20" s="116">
        <f>INDEX('[27]All Data'!$A$1:$Y$34,MATCH($A20,'[27]All Data'!$A$1:$A$34,0),MATCH(BIO$1,'[27]All Data'!$A$1:$Y$1,0))</f>
        <v>75.935604505860354</v>
      </c>
      <c r="BIP20" s="131">
        <f>INDEX('[27]All Data'!$A$1:$Y$34,MATCH($A20,'[27]All Data'!$A$1:$A$34,0),MATCH(BIP$1,'[27]All Data'!$A$1:$Y$1,0))</f>
        <v>166504</v>
      </c>
      <c r="BIQ20" s="131">
        <f>INDEX('[27]All Data'!$A$1:$Y$34,MATCH($A20,'[27]All Data'!$A$1:$A$34,0),MATCH(BIQ$1,'[27]All Data'!$A$1:$Y$1,0))</f>
        <v>219270</v>
      </c>
      <c r="BIR20" s="116">
        <f>INDEX('[28]All Data'!$A$1:$AB$34,MATCH($A20,'[28]All Data'!$A$1:$A$34,0),MATCH(BIR$1,'[28]All Data'!$A$1:$AB$1,0))</f>
        <v>75.856907177566896</v>
      </c>
      <c r="BIS20" s="131">
        <f>INDEX('[28]All Data'!$A$1:$AB$34,MATCH($A20,'[28]All Data'!$A$1:$A$34,0),MATCH(BIS$1,'[28]All Data'!$A$1:$AB$1,0))</f>
        <v>168749</v>
      </c>
      <c r="BIT20" s="131">
        <f>INDEX('[28]All Data'!$A$1:$AB$34,MATCH($A20,'[28]All Data'!$A$1:$A$34,0),MATCH(BIT$1,'[28]All Data'!$A$1:$AB$1,0))</f>
        <v>222457</v>
      </c>
      <c r="BIU20" s="116">
        <f>INDEX('[29]SPI Raw Data 1617'!$A$3:$AN$37,MATCH($A20,'[29]SPI Raw Data 1617'!$A$3:$A$37,0),MATCH(BIU$1,'[29]SPI Raw Data 1617'!$A$37:$AN$37,0))</f>
        <v>75.873919830141745</v>
      </c>
      <c r="BIV20" s="131">
        <f>INDEX('[29]SPI Raw Data 1617'!$A$3:$AN$37,MATCH($A20,'[29]SPI Raw Data 1617'!$A$3:$A$37,0),MATCH(BIV$1,'[29]SPI Raw Data 1617'!$A$37:$AN$37,0))</f>
        <v>168670</v>
      </c>
      <c r="BIW20" s="131">
        <f>INDEX('[29]SPI Raw Data 1617'!$A$3:$AN$37,MATCH($A20,'[29]SPI Raw Data 1617'!$A$3:$A$37,0),MATCH(BIW$1,'[29]SPI Raw Data 1617'!$A$37:$AN$37,0))</f>
        <v>222303</v>
      </c>
      <c r="BIX20" s="116">
        <f>INDEX('[30]SPI Raw Data 1718'!$A$3:$AN$37,MATCH($A20,'[30]SPI Raw Data 1718'!$A$3:$A$37,0),MATCH(BIX$1,'[30]SPI Raw Data 1718'!$A$37:$AN$37,0))</f>
        <v>77.108278213494046</v>
      </c>
      <c r="BIY20" s="131">
        <f>INDEX('[30]SPI Raw Data 1718'!$A$3:$AN$37,MATCH($A20,'[30]SPI Raw Data 1718'!$A$3:$A$37,0),MATCH(BIY$1,'[30]SPI Raw Data 1718'!$A$37:$AN$37,0))</f>
        <v>173233</v>
      </c>
      <c r="BIZ20" s="131">
        <f>INDEX('[30]SPI Raw Data 1718'!$A$3:$AN$37,MATCH($A20,'[30]SPI Raw Data 1718'!$A$3:$A$37,0),MATCH(BIZ$1,'[30]SPI Raw Data 1718'!$A$37:$AN$37,0))</f>
        <v>224662</v>
      </c>
      <c r="BJA20" s="116">
        <f>INDEX('[31]SPI Raw Data 1819'!$A$1:$AN$37,MATCH($A20,'[31]SPI Raw Data 1819'!$A$1:$A$37,0),MATCH(BJA$1,'[31]SPI Raw Data 1819'!$A$37:$AN$37,0))</f>
        <v>83.379634904081257</v>
      </c>
      <c r="BJB20" s="197">
        <f>INDEX('[31]SPI Raw Data 1819'!$A$1:$AN$37,MATCH($A20,'[31]SPI Raw Data 1819'!$A$1:$A$37,0),MATCH(BJB$1,'[31]SPI Raw Data 1819'!$A$37:$AN$37,0))</f>
        <v>190284</v>
      </c>
      <c r="BJC20" s="197">
        <f>INDEX('[31]SPI Raw Data 1819'!$A$1:$AN$37,MATCH($A20,'[31]SPI Raw Data 1819'!$A$1:$A$37,0),MATCH(BJC$1,'[31]SPI Raw Data 1819'!$A$37:$AN$37,0))</f>
        <v>228214</v>
      </c>
      <c r="BJD20" s="133">
        <f>INDEX('[32]SPI Raw Data 1920'!$A$1:$AN$35, MATCH($A20,'[32]SPI Raw Data 1920'!$A$1:$A$35,0),MATCH(BJD$1,'[32]SPI Raw Data 1920'!$A$37:$AN$37,0))</f>
        <v>83.412641467075758</v>
      </c>
      <c r="BJE20" s="197">
        <f>INDEX('[32]SPI Raw Data 1920'!$A$1:$AN$35, MATCH($A20,'[32]SPI Raw Data 1920'!$A$1:$A$35,0),MATCH(BJE$1,'[32]SPI Raw Data 1920'!$A$37:$AN$37,0))</f>
        <v>189491</v>
      </c>
      <c r="BJF20" s="252">
        <f>INDEX('[32]SPI Raw Data 1920'!$A$1:$AN$35, MATCH($A20,'[32]SPI Raw Data 1920'!$A$1:$A$35,0),MATCH(BJF$1,'[32]SPI Raw Data 1920'!$A$37:$AN$37,0))</f>
        <v>227173</v>
      </c>
      <c r="BJG20" s="115">
        <f t="shared" si="155"/>
        <v>8</v>
      </c>
      <c r="BJH20" s="87">
        <v>216</v>
      </c>
      <c r="BJI20" s="87">
        <f>INDEX('[40]Historic Data'!$L$2:$U$35,MATCH($A20,'[40]Historic Data'!$L$2:$L$35,0),MATCH(BJI$1,'[40]Historic Data'!$L$2:$U$2,0))</f>
        <v>2700</v>
      </c>
      <c r="BJJ20" s="116">
        <f t="shared" si="130"/>
        <v>6.833333333333333</v>
      </c>
      <c r="BJK20" s="87">
        <v>205</v>
      </c>
      <c r="BJL20" s="87">
        <f>INDEX('[40]Historic Data'!$L$2:$U$35,MATCH($A20,'[40]Historic Data'!$L$2:$L$35,0),MATCH(BJL$1,'[40]Historic Data'!$L$2:$U$2,0))</f>
        <v>3000</v>
      </c>
      <c r="BJM20" s="116">
        <f t="shared" si="131"/>
        <v>12.333333333333334</v>
      </c>
      <c r="BJN20" s="87">
        <v>296</v>
      </c>
      <c r="BJO20" s="87">
        <f>INDEX('[40]Historic Data'!$L$2:$U$35,MATCH($A20,'[40]Historic Data'!$L$2:$L$35,0),MATCH(BJO$1,'[40]Historic Data'!$L$2:$U$2,0))</f>
        <v>2400</v>
      </c>
      <c r="BJP20" s="116">
        <f t="shared" si="132"/>
        <v>8.5714285714285712</v>
      </c>
      <c r="BJQ20" s="87">
        <v>180</v>
      </c>
      <c r="BJR20" s="87">
        <f>INDEX('[40]Historic Data'!$L$2:$U$35,MATCH($A20,'[40]Historic Data'!$L$2:$L$35,0),MATCH(BJR$1,'[40]Historic Data'!$L$2:$U$2,0))</f>
        <v>2100</v>
      </c>
      <c r="BJS20" s="116">
        <f t="shared" si="133"/>
        <v>16.4375</v>
      </c>
      <c r="BJT20" s="87">
        <f>INDEX('[3]Raw data 16-17'!$B$2:$ACG$34,MATCH($A20,'[3]Raw data 16-17'!$A$2:$A$34,0),MATCH(BJT$1,'[3]Raw data 16-17'!$B$1:$MA$1,0))</f>
        <v>263</v>
      </c>
      <c r="BJU20" s="87">
        <f>INDEX('[40]Historic Data'!$L$2:$U$35,MATCH($A20,'[40]Historic Data'!$L$2:$L$35,0),MATCH(BJU$1,'[40]Historic Data'!$L$2:$U$2,0))</f>
        <v>1600</v>
      </c>
      <c r="BJV20" s="116">
        <f t="shared" si="134"/>
        <v>6.7058823529411766</v>
      </c>
      <c r="BJW20" s="87">
        <f>INDEX('[14]1718 Collected Indicators'!$A$3:$CH$36,MATCH($A20,'[14]1718 Collected Indicators'!$A$3:$A$36,0),MATCH(BJW$1,'[14]1718 Collected Indicators'!$A$3:$CH$3,0))</f>
        <v>114</v>
      </c>
      <c r="BJX20" s="87">
        <f>INDEX('[40]Historic Data'!$L$2:$U$35,MATCH($A20,'[40]Historic Data'!$L$2:$L$35,0),MATCH(BJX$1,'[40]Historic Data'!$L$2:$U$2,0))</f>
        <v>1700</v>
      </c>
      <c r="BJY20" s="116">
        <f>INDEX('[15]1819 Collected Indicators'!$A$3:$CV$36,MATCH($A20,'[15]1819 Collected Indicators'!$A$3:$A$36,0),MATCH(BJY$1,'[15]1819 Collected Indicators'!$A$3:$CV$3,0))</f>
        <v>25.470588235294116</v>
      </c>
      <c r="BJZ20" s="87">
        <f>INDEX('[15]1819 Collected Indicators'!$A$3:$CV$36,MATCH($A20,'[15]1819 Collected Indicators'!$A$3:$A$36,0),MATCH(BJZ$1,'[15]1819 Collected Indicators'!$A$3:$CV$3,0))</f>
        <v>433</v>
      </c>
      <c r="BKA20" s="87">
        <f>INDEX('[15]1819 Collected Indicators'!$A$3:$CV$36,MATCH($A20,'[15]1819 Collected Indicators'!$A$3:$A$36,0),MATCH(BKA$1,'[15]1819 Collected Indicators'!$A$3:$CV$3,0))</f>
        <v>1700</v>
      </c>
      <c r="BKB20" s="133">
        <f>INDEX('[11]1920 Collected Indicators'!$A$3:$CV$36,MATCH($A20,'[11]1920 Collected Indicators'!$A$3:$A$36,0),MATCH(BKB$1,'[11]1920 Collected Indicators'!$A$3:$CV$3,0))</f>
        <v>14.249999999999998</v>
      </c>
      <c r="BKC20" s="266">
        <f>INDEX('[11]1920 Collected Indicators'!$A$3:$CV$36,MATCH($A20,'[11]1920 Collected Indicators'!$A$3:$A$36,0),MATCH(BKC$1,'[11]1920 Collected Indicators'!$A$3:$CV$3,0))</f>
        <v>171</v>
      </c>
      <c r="BKD20" s="87">
        <f>INDEX('[11]1920 Collected Indicators'!$A$3:$CV$36,MATCH($A20,'[11]1920 Collected Indicators'!$A$3:$A$36,0),MATCH(BKD$1,'[11]1920 Collected Indicators'!$A$3:$CV$3,0))</f>
        <v>1200</v>
      </c>
      <c r="BKE20" s="133">
        <f t="shared" si="135"/>
        <v>3516</v>
      </c>
      <c r="BKF20" s="131">
        <f>INDEX([41]Sheet1!$B$2:$I$34,MATCH($A20,[41]Sheet1!$A$2:$A$34,0),MATCH(BKF$1,[41]Sheet1!$B$1:$I$1,0))</f>
        <v>1758</v>
      </c>
      <c r="BKG20" s="131">
        <v>500</v>
      </c>
      <c r="BKH20" s="116">
        <f t="shared" si="136"/>
        <v>3419.4915254237289</v>
      </c>
      <c r="BKI20" s="131">
        <f>INDEX([41]Sheet1!$B$2:$I$34,MATCH($A20,[41]Sheet1!$A$2:$A$34,0),MATCH(BKI$1,[41]Sheet1!$B$1:$I$1,0))</f>
        <v>1614</v>
      </c>
      <c r="BKJ20" s="87">
        <v>472</v>
      </c>
      <c r="BKK20" s="116">
        <f t="shared" si="137"/>
        <v>4002.2522522522522</v>
      </c>
      <c r="BKL20" s="131">
        <f>INDEX([41]Sheet1!$B$2:$I$34,MATCH($A20,[41]Sheet1!$A$2:$A$34,0),MATCH(BKL$1,[41]Sheet1!$B$1:$I$1,0))</f>
        <v>1777</v>
      </c>
      <c r="BKM20" s="87">
        <v>444</v>
      </c>
      <c r="BKN20" s="116">
        <f t="shared" si="138"/>
        <v>4103.7735849056598</v>
      </c>
      <c r="BKO20" s="131">
        <f>INDEX([41]Sheet1!$B$2:$I$34,MATCH($A20,[41]Sheet1!$A$2:$A$34,0),MATCH(BKO$1,[41]Sheet1!$B$1:$I$1,0))</f>
        <v>1740</v>
      </c>
      <c r="BKP20" s="87">
        <v>424</v>
      </c>
      <c r="BKQ20" s="116">
        <f t="shared" si="139"/>
        <v>4744.6808510638302</v>
      </c>
      <c r="BKR20" s="131">
        <f>INDEX([41]Sheet1!$B$2:$I$34,MATCH($A20,[41]Sheet1!$A$2:$A$34,0),MATCH(BKR$1,[41]Sheet1!$B$1:$I$1,0))</f>
        <v>2007</v>
      </c>
      <c r="BKS20" s="87">
        <v>423</v>
      </c>
      <c r="BKT20" s="116">
        <f t="shared" si="140"/>
        <v>3879.0983606557375</v>
      </c>
      <c r="BKU20" s="131">
        <f>INDEX([41]Sheet1!$B$2:$I$34,MATCH($A20,[41]Sheet1!$A$2:$A$34,0),MATCH(BKU$1,[41]Sheet1!$B$1:$I$1,0))</f>
        <v>1893</v>
      </c>
      <c r="BKV20" s="87">
        <v>488</v>
      </c>
      <c r="BKW20" s="116">
        <f t="shared" si="141"/>
        <v>4982.6302729528534</v>
      </c>
      <c r="BKX20" s="87">
        <f>INDEX([41]Sheet1!$B$2:$I$34,MATCH($A20,[41]Sheet1!$A$2:$A$34,0),MATCH(BKX$1,[41]Sheet1!$B$1:$I$1,0))</f>
        <v>2008</v>
      </c>
      <c r="BKY20" s="87">
        <f>INDEX('[3]Raw data 16-17'!$B$2:$ACG$34,MATCH($A20,'[3]Raw data 16-17'!$A$2:$A$34,0),MATCH(BKY$1,'[3]Raw data 16-17'!$B$1:$MA$1,0))</f>
        <v>403</v>
      </c>
      <c r="BKZ20" s="88">
        <f t="shared" si="142"/>
        <v>4969.498910675381</v>
      </c>
      <c r="BLA20" s="32">
        <f>INDEX([4]Sheet1!$A$1:$CJ$34, MATCH($A20, [4]Sheet1!$A$1:$A$34, 0), MATCH(BLA$1, [4]Sheet1!$A$1:$CJ$1, 0))</f>
        <v>2281</v>
      </c>
      <c r="BLB20" s="32">
        <f>INDEX('[5]Finance Indicators'!$A$2:$BO$35,MATCH($A20,'[5]Finance Indicators'!$A$2:$A$35,0),MATCH(BLB$1,'[5]Finance Indicators'!$A$2:$BO$2,0))</f>
        <v>459</v>
      </c>
      <c r="BLC20" s="88">
        <f>INDEX('[6]Finance Indicators'!$B$3:$BO$35,MATCH($A20,'[6]Finance Indicators'!$A$3:$A$35,0),MATCH(BLC$1,'[6]Finance Indicators'!$B$2:$BO$2,0))</f>
        <v>3859.3406593406594</v>
      </c>
      <c r="BLD20" s="88">
        <f>INDEX('[6]Finance Indicators'!$B$3:$BO$35,MATCH($A20,'[6]Finance Indicators'!$A$3:$A$35,0),MATCH(BLD$1,'[6]Finance Indicators'!$B$2:$BO$2,0))</f>
        <v>1756</v>
      </c>
      <c r="BLE20" s="88">
        <f>INDEX('[6]Finance Indicators'!$B$3:$BO$35,MATCH($A20,'[6]Finance Indicators'!$A$3:$A$35,0),MATCH(BLE$1,'[6]Finance Indicators'!$B$2:$BO$2,0))</f>
        <v>455</v>
      </c>
      <c r="BLF20" s="250">
        <f t="array" ref="BLF20">INDEX('[7]Finance Indicators'!$A$2:$BO$35,MATCH($A20,'[7]Finance Indicators'!$A$2:$A$35,0),MATCH(BLF$1,'[7]Finance Indicators'!$A$2:$BO$2,0))</f>
        <v>4004.4543429844098</v>
      </c>
      <c r="BLG20" s="250">
        <f t="array" ref="BLG20">INDEX('[7]Finance Indicators'!$A$2:$BO$35,MATCH($A20,'[7]Finance Indicators'!$A$2:$A$35,0),MATCH(BLG$1,'[7]Finance Indicators'!$A$2:$BO$2,0))</f>
        <v>1798</v>
      </c>
      <c r="BLH20" s="277">
        <f t="array" ref="BLH20">INDEX('[7]Finance Indicators'!$A$2:$BO$35,MATCH($A20,'[7]Finance Indicators'!$A$2:$A$35,0),MATCH(BLH$1,'[7]Finance Indicators'!$A$2:$BO$2,0))</f>
        <v>449</v>
      </c>
      <c r="BLI20" s="121">
        <f>(BKE20*100)/Deflators!$B$2</f>
        <v>4141.9306273740858</v>
      </c>
      <c r="BLJ20" s="137">
        <f>(BKH20*100)/Deflators!$B$3</f>
        <v>3968.0795096531547</v>
      </c>
      <c r="BLK20" s="137">
        <f>(BKK20*100)/Deflators!$B$4</f>
        <v>4551.2761018789906</v>
      </c>
      <c r="BLL20" s="137">
        <f>(BKN20*100)/Deflators!$B$5</f>
        <v>4584.0451402622175</v>
      </c>
      <c r="BLM20" s="137">
        <f>(BKQ20*100)/Deflators!$B$6</f>
        <v>5227.8721636625005</v>
      </c>
      <c r="BLN20" s="137">
        <f>(BKT20*100)/Deflators!$B$7</f>
        <v>4239.5467446601133</v>
      </c>
      <c r="BLO20" s="116">
        <f>(BKW20*100)/Deflators!$B$8</f>
        <v>5314.102745826528</v>
      </c>
      <c r="BLP20" s="116">
        <f>(BKZ20*100)/Deflators!$B$9</f>
        <v>5208.3895080461807</v>
      </c>
      <c r="BLQ20" s="116">
        <f>(BLC20*100)/Deflators!$B$10</f>
        <v>3953.6297877410489</v>
      </c>
      <c r="BLR20" s="248">
        <f>(BLF20*100)/Deflators!$B$11</f>
        <v>4004.4543429844098</v>
      </c>
      <c r="BLS20" s="115">
        <v>26.324675324675326</v>
      </c>
      <c r="BLT20" s="116">
        <v>54.928571428571431</v>
      </c>
      <c r="BLU20" s="116">
        <v>9.9090909090909083</v>
      </c>
      <c r="BLV20" s="116">
        <v>7.8961038961038961</v>
      </c>
      <c r="BLW20" s="116">
        <f>INDEX('[3]Raw data 16-17'!$B$2:$ACG$34,MATCH($A20,'[3]Raw data 16-17'!$A$2:$A$34,0),MATCH(BLW$1,'[3]Raw data 16-17'!$B$1:$MA$1,0))</f>
        <v>8.4285714285714288</v>
      </c>
      <c r="BLX20" s="116">
        <f>INDEX('[14]1718 Collected Indicators'!$A$3:$CH$36,MATCH($A20,'[14]1718 Collected Indicators'!$A$3:$A$36,0),MATCH(BLX$1,'[14]1718 Collected Indicators'!$A$3:$CH$3,0))</f>
        <v>7.3246753246753249</v>
      </c>
      <c r="BLY20" s="116">
        <f>INDEX('[15]1819 Collected Indicators'!$A$3:$CV$36,MATCH($A20,'[15]1819 Collected Indicators'!$A$3:$A$36,0),MATCH(BLY$1,'[15]1819 Collected Indicators'!$A$3:$CV$3,0))</f>
        <v>8.5476190476190474</v>
      </c>
      <c r="BLZ20" s="248">
        <f>INDEX('[11]1920 Collected Indicators'!$A$3:$CV$36,MATCH($A20,'[11]1920 Collected Indicators'!$A$3:$A$36,0),MATCH(BLZ$1,'[11]1920 Collected Indicators'!$A$3:$CV$3,0))</f>
        <v>19.098901098901099</v>
      </c>
      <c r="BMA20" s="115">
        <f>INDEX([42]Sheet2!$A$1:$H$34,MATCH($A20,[42]Sheet2!$A$1:$A$34,0),MATCH(BMA$1,[42]Sheet2!$A$1:$H$1,0))</f>
        <v>18.85956974141202</v>
      </c>
      <c r="BMB20" s="116">
        <f>INDEX([42]Sheet2!$A$1:$H$34,MATCH($A20,[42]Sheet2!$A$1:$A$34,0),MATCH(BMB$1,[42]Sheet2!$A$1:$H$1,0))</f>
        <v>24.870735473449241</v>
      </c>
      <c r="BMC20" s="116">
        <f>INDEX([42]Sheet2!$A$1:$H$34,MATCH($A20,[42]Sheet2!$A$1:$A$34,0),MATCH(BMC$1,[42]Sheet2!$A$1:$H$1,0))</f>
        <v>18.388807406862046</v>
      </c>
      <c r="BMD20" s="116">
        <f>INDEX([42]Sheet2!$A$1:$H$34,MATCH($A20,[42]Sheet2!$A$1:$A$34,0),MATCH(BMD$1,[42]Sheet2!$A$1:$H$1,0))</f>
        <v>22.395502014106125</v>
      </c>
      <c r="BME20" s="116">
        <f>INDEX([42]Sheet2!$A$1:$H$34,MATCH($A20,[42]Sheet2!$A$1:$A$34,0),MATCH(BME$1,[42]Sheet2!$A$1:$H$1,0))</f>
        <v>19.972218106935856</v>
      </c>
      <c r="BMF20" s="116">
        <f>INDEX([42]Sheet2!$A$1:$H$34,MATCH($A20,[42]Sheet2!$A$1:$A$34,0),MATCH(BMF$1,[42]Sheet2!$A$1:$H$1,0))</f>
        <v>17.958881581413422</v>
      </c>
      <c r="BMG20" s="116">
        <f>INDEX([42]Sheet2!$A$1:$H$34,MATCH($A20,[42]Sheet2!$A$1:$A$34,0),MATCH(BMG$1,[42]Sheet2!$A$1:$H$1,0))</f>
        <v>12.850318310453654</v>
      </c>
      <c r="BMH20" s="116">
        <f>INDEX('[14]1718 Collected Indicators'!$A$3:$CH$36,MATCH($A20,'[14]1718 Collected Indicators'!$A$3:$A$36,0),MATCH(BMH$1,'[14]1718 Collected Indicators'!$A$3:$CH$3,0))</f>
        <v>18.072809402703449</v>
      </c>
      <c r="BMI20" s="116">
        <f>INDEX('[15]1819 Collected Indicators'!$A$3:$CV$36,MATCH($A20,'[15]1819 Collected Indicators'!$A$3:$A$36,0),MATCH(BMI$1,'[15]1819 Collected Indicators'!$A$3:$CV$3,0))</f>
        <v>15.438100746846144</v>
      </c>
      <c r="BMJ20" s="248">
        <f>INDEX('[11]1920 Collected Indicators'!$A$3:$CV$36,MATCH($A20,'[11]1920 Collected Indicators'!$A$3:$A$36,0),MATCH(BMJ$1,'[11]1920 Collected Indicators'!$A$3:$CV$3,0))</f>
        <v>14.680338000000001</v>
      </c>
      <c r="BMK20" s="115">
        <v>23.137764136465588</v>
      </c>
      <c r="BML20" s="87">
        <v>196</v>
      </c>
      <c r="BMM20" s="87">
        <v>84710</v>
      </c>
      <c r="BMN20" s="116">
        <v>22.732544653212713</v>
      </c>
      <c r="BMO20" s="87">
        <v>196</v>
      </c>
      <c r="BMP20" s="87">
        <v>86220</v>
      </c>
      <c r="BMQ20" s="116">
        <v>19.91</v>
      </c>
      <c r="BMR20" s="87">
        <v>174</v>
      </c>
      <c r="BMS20" s="87">
        <v>87390</v>
      </c>
      <c r="BMT20" s="116">
        <f t="shared" si="143"/>
        <v>18.620923146371741</v>
      </c>
      <c r="BMU20" s="87">
        <f>INDEX('[3]Raw data 16-17'!$B$2:$ACG$34,MATCH($A20,'[3]Raw data 16-17'!$A$2:$A$34,0),MATCH(BMU$1,'[3]Raw data 16-17'!$B$1:$MA$1,0))</f>
        <v>165</v>
      </c>
      <c r="BMV20" s="87">
        <f t="shared" si="10"/>
        <v>88610</v>
      </c>
      <c r="BMW20" s="116">
        <f>INDEX('[14]1718 Collected Indicators'!$A$3:$CH$36,MATCH($A20,'[14]1718 Collected Indicators'!$A$3:$A$36,0),MATCH(BMW$1,'[14]1718 Collected Indicators'!$A$3:$CH$3,0))</f>
        <v>22.422022422022422</v>
      </c>
      <c r="BMX20" s="131">
        <f>INDEX('[14]1718 Collected Indicators'!$A$3:$CH$36,MATCH($A20,'[14]1718 Collected Indicators'!$A$3:$A$36,0),MATCH(BMX$1,'[14]1718 Collected Indicators'!$A$3:$CH$3,0))</f>
        <v>202</v>
      </c>
      <c r="BMY20" s="131">
        <f>INDEX('[14]1718 Collected Indicators'!$A$3:$CH$36,MATCH($A20,'[14]1718 Collected Indicators'!$A$3:$A$36,0),MATCH(BMY$1,'[14]1718 Collected Indicators'!$A$3:$CH$3,0))</f>
        <v>90090</v>
      </c>
      <c r="BMZ20" s="116">
        <f>INDEX('[15]1819 Collected Indicators'!$A$3:$CV$36,MATCH($A20,'[15]1819 Collected Indicators'!$A$3:$A$36,0),MATCH(BMZ$1,'[15]1819 Collected Indicators'!$A$3:$CV$3,0))</f>
        <v>16.750602145828772</v>
      </c>
      <c r="BNA20" s="131">
        <f>INDEX('[15]1819 Collected Indicators'!$A$3:$CV$36,MATCH($A20,'[15]1819 Collected Indicators'!$A$3:$A$36,0),MATCH(BNA$1,'[15]1819 Collected Indicators'!$A$3:$CV$3,0))</f>
        <v>153</v>
      </c>
      <c r="BNB20" s="131">
        <f>INDEX('[15]1819 Collected Indicators'!$A$3:$CV$36,MATCH($A20,'[15]1819 Collected Indicators'!$A$3:$A$36,0),MATCH(BNB$1,'[15]1819 Collected Indicators'!$A$3:$CV$3,0))</f>
        <v>91340</v>
      </c>
      <c r="BNC20" s="131">
        <f>INDEX('[11]1920 Collected Indicators'!$A$3:$CV$36,MATCH($A20,'[11]1920 Collected Indicators'!$A$3:$A$36,0),MATCH(BNC$1,'[11]1920 Collected Indicators'!$A$3:$CV$3,0))</f>
        <v>16.115076789963229</v>
      </c>
      <c r="BND20" s="131">
        <f>INDEX('[11]1920 Collected Indicators'!$A$3:$CV$36,MATCH($A20,'[11]1920 Collected Indicators'!$A$3:$A$36,0),MATCH(BND$1,'[11]1920 Collected Indicators'!$A$3:$CV$3,0))</f>
        <v>149</v>
      </c>
      <c r="BNE20" s="268">
        <f>INDEX('[11]1920 Collected Indicators'!$A$3:$CV$36,MATCH($A20,'[11]1920 Collected Indicators'!$A$3:$A$36,0),MATCH(BNE$1,'[11]1920 Collected Indicators'!$A$3:$CV$3,0))</f>
        <v>92460</v>
      </c>
      <c r="BNF20" s="119">
        <f t="shared" si="144"/>
        <v>59083.066305151588</v>
      </c>
      <c r="BNG20" s="87">
        <f>INDEX('[43]All Years'!$A$1:$I$34,MATCH($A20,'[43]All Years'!$A$1:$A$34,0),MATCH(BNG$1,'[43]All Years'!$A$1:$I$1,0))</f>
        <v>4794</v>
      </c>
      <c r="BNH20" s="87">
        <v>81140</v>
      </c>
      <c r="BNI20" s="88">
        <f t="shared" si="145"/>
        <v>74298.89522884546</v>
      </c>
      <c r="BNJ20" s="87">
        <f>INDEX('[43]All Years'!$A$1:$I$34,MATCH($A20,'[43]All Years'!$A$1:$A$34,0),MATCH(BNJ$1,'[43]All Years'!$A$1:$I$1,0))</f>
        <v>6120</v>
      </c>
      <c r="BNK20" s="87">
        <v>82370</v>
      </c>
      <c r="BNL20" s="88">
        <f t="shared" si="146"/>
        <v>55567.426400759738</v>
      </c>
      <c r="BNM20" s="87">
        <f>INDEX('[43]All Years'!$A$1:$I$34,MATCH($A20,'[43]All Years'!$A$1:$A$34,0),MATCH(BNM$1,'[43]All Years'!$A$1:$I$1,0))</f>
        <v>4681</v>
      </c>
      <c r="BNN20" s="87">
        <v>84240</v>
      </c>
      <c r="BNO20" s="88">
        <f t="shared" si="147"/>
        <v>38724.911452184177</v>
      </c>
      <c r="BNP20" s="87">
        <f>INDEX('[43]All Years'!$A$1:$I$34,MATCH($A20,'[43]All Years'!$A$1:$A$34,0),MATCH(BNP$1,'[43]All Years'!$A$1:$I$1,0))</f>
        <v>3280</v>
      </c>
      <c r="BNQ20" s="87">
        <v>84700</v>
      </c>
      <c r="BNR20" s="88">
        <f t="shared" si="148"/>
        <v>50724.973900939563</v>
      </c>
      <c r="BNS20" s="131">
        <f>INDEX('[43]All Years'!$A$1:$I$34,MATCH($A20,'[43]All Years'!$A$1:$A$34,0),MATCH(BNS$1,'[43]All Years'!$A$1:$I$1,0))</f>
        <v>4373</v>
      </c>
      <c r="BNT20" s="87">
        <v>86210</v>
      </c>
      <c r="BNU20" s="88">
        <f t="shared" si="149"/>
        <v>42682.22908799634</v>
      </c>
      <c r="BNV20" s="87">
        <f>INDEX('[43]All Years'!$A$1:$I$34,MATCH($A20,'[43]All Years'!$A$1:$A$34,0),MATCH(BNV$1,'[43]All Years'!$A$1:$I$1,0))</f>
        <v>3730</v>
      </c>
      <c r="BNW20" s="131">
        <v>87390</v>
      </c>
      <c r="BNX20" s="88">
        <f t="shared" si="150"/>
        <v>123405.93612459089</v>
      </c>
      <c r="BNY20" s="87">
        <f>INDEX('[43]All Years'!$A$1:$I$34,MATCH($A20,'[43]All Years'!$A$1:$A$34,0),MATCH(BNY$1,'[43]All Years'!$A$1:$I$1,0))</f>
        <v>10935</v>
      </c>
      <c r="BNZ20" s="32">
        <v>88610</v>
      </c>
      <c r="BOA20" s="88">
        <f t="shared" si="151"/>
        <v>40226.440226440231</v>
      </c>
      <c r="BOB20" s="32">
        <f>INDEX([4]Sheet1!$A$1:$CJ$34, MATCH($A20, [4]Sheet1!$A$1:$A$34, 0), MATCH(BOB$1, [4]Sheet1!$A$1:$CJ$1, 0))</f>
        <v>3624</v>
      </c>
      <c r="BOC20" s="32">
        <f>INDEX('[5]Finance Indicators'!$A$2:$BO$35,MATCH($A20,'[5]Finance Indicators'!$A$2:$A$35,0),MATCH(BOC$1,'[5]Finance Indicators'!$A$2:$BO$2,0))</f>
        <v>90090</v>
      </c>
      <c r="BOD20" s="88">
        <f>INDEX('[6]Finance Indicators'!$B$3:$BO$35,MATCH($A20,'[6]Finance Indicators'!$A$3:$A$35,0),MATCH(BOD$1,'[6]Finance Indicators'!$B$2:$BO$2,0))</f>
        <v>47788.4825925115</v>
      </c>
      <c r="BOE20" s="88">
        <f>INDEX('[6]Finance Indicators'!$B$3:$BO$35,MATCH($A20,'[6]Finance Indicators'!$A$3:$A$35,0),MATCH(BOE$1,'[6]Finance Indicators'!$B$2:$BO$2,0))</f>
        <v>4365</v>
      </c>
      <c r="BOF20" s="88">
        <f>INDEX('[6]Finance Indicators'!$B$3:$BO$35,MATCH($A20,'[6]Finance Indicators'!$A$3:$A$35,0),MATCH(BOF$1,'[6]Finance Indicators'!$B$2:$BO$2,0))</f>
        <v>91340</v>
      </c>
      <c r="BOG20" s="250">
        <f t="array" ref="BOG20">INDEX('[7]Finance Indicators'!$A$2:$BO$35,MATCH($A20,'[7]Finance Indicators'!$A$2:$A$35,0),MATCH(BOG$1,'[7]Finance Indicators'!$A$2:$BO$2,0))</f>
        <v>56629.894008219773</v>
      </c>
      <c r="BOH20" s="250">
        <f t="array" ref="BOH20">INDEX('[7]Finance Indicators'!$A$2:$BO$35,MATCH($A20,'[7]Finance Indicators'!$A$2:$A$35,0),MATCH(BOH$1,'[7]Finance Indicators'!$A$2:$BO$2,0))</f>
        <v>5236</v>
      </c>
      <c r="BOI20" s="250">
        <f t="array" ref="BOI20">INDEX('[7]Finance Indicators'!$A$2:$BO$35,MATCH($A20,'[7]Finance Indicators'!$A$2:$A$35,0),MATCH(BOI$1,'[7]Finance Indicators'!$A$2:$BO$2,0))</f>
        <v>92460</v>
      </c>
      <c r="BOJ20" s="115">
        <f>(BNF20*100)/Deflators!$B$2</f>
        <v>69601.240582616971</v>
      </c>
      <c r="BOK20" s="116">
        <f>(BNI20*100)/Deflators!$B$3</f>
        <v>86218.644367283487</v>
      </c>
      <c r="BOL20" s="116">
        <f>(BNL20*100)/Deflators!$B$4</f>
        <v>63190.094946758421</v>
      </c>
      <c r="BOM20" s="116">
        <f>(BNO20*100)/Deflators!$B$5</f>
        <v>43256.953259410977</v>
      </c>
      <c r="BON20" s="116">
        <f>(BNR20*100)/Deflators!$B$6</f>
        <v>55890.73056405269</v>
      </c>
      <c r="BOO20" s="116">
        <f>(BNU20*100)/Deflators!$B$7</f>
        <v>46648.290030537675</v>
      </c>
      <c r="BOP20" s="116">
        <f>(BNX20*100)/Deflators!$B$8</f>
        <v>131615.5901775028</v>
      </c>
      <c r="BOQ20" s="116">
        <f>(BOA20*100)/Deflators!$B$9</f>
        <v>42160.180128294654</v>
      </c>
      <c r="BOR20" s="116">
        <f>(BOD20*100)/Deflators!$B$10</f>
        <v>48956.022534941694</v>
      </c>
      <c r="BOS20" s="248">
        <f>(BOG20*100)/Deflators!$B$11</f>
        <v>56629.894008219773</v>
      </c>
      <c r="BOT20" s="115">
        <f>INDEX([44]IG1!$AL$4:$AX$40,MATCH($A20,[44]IG1!$AL$4:$AL$40,0),MATCH(BOT$1,[44]IG1!$AL$40:$AX$40,0))</f>
        <v>17.5</v>
      </c>
      <c r="BOU20" s="116">
        <f>INDEX([44]IG1!$AL$4:$AX$40,MATCH($A20,[44]IG1!$AL$4:$AL$40,0),MATCH(BOU$1,[44]IG1!$AL$40:$AX$40,0))</f>
        <v>17.8</v>
      </c>
      <c r="BOV20" s="116">
        <f>INDEX([44]IG1!$AL$4:$AX$40,MATCH($A20,[44]IG1!$AL$4:$AL$40,0),MATCH(BOV$1,[44]IG1!$AL$40:$AX$40,0))</f>
        <v>19.900000000000002</v>
      </c>
      <c r="BOW20" s="116">
        <f>INDEX([44]IG1!$AL$4:$AX$40,MATCH($A20,[44]IG1!$AL$4:$AL$40,0),MATCH(BOW$1,[44]IG1!$AL$40:$AX$40,0))</f>
        <v>23.3</v>
      </c>
      <c r="BOX20" s="116">
        <f>INDEX([44]IG1!$AL$4:$AX$40,MATCH($A20,[44]IG1!$AL$4:$AL$40,0),MATCH(BOX$1,[44]IG1!$AL$40:$AX$40,0))</f>
        <v>17.2</v>
      </c>
      <c r="BOY20" s="116">
        <f>INDEX('[14]1718 Collected Indicators'!$A$3:$CH$36,MATCH($A20,'[14]1718 Collected Indicators'!$A$3:$A$36,0),MATCH(BOY$1,'[14]1718 Collected Indicators'!$A$3:$CH$3,0))</f>
        <v>13.8</v>
      </c>
      <c r="BOZ20" s="116">
        <f>INDEX('[15]1819 Collected Indicators'!$A$3:$CV$36,MATCH($A20,'[15]1819 Collected Indicators'!$A$3:$A$36,0),MATCH(BOZ$1,'[15]1819 Collected Indicators'!$A$3:$CV$3,0))</f>
        <v>14.799999999999999</v>
      </c>
      <c r="BPA20" s="248">
        <f>INDEX('[11]1920 Collected Indicators'!$A$3:$CV$36,MATCH($A20,'[11]1920 Collected Indicators'!$A$3:$A$36,0),MATCH(BPA$1,'[11]1920 Collected Indicators'!$A$3:$CV$3,0))</f>
        <v>14.7</v>
      </c>
      <c r="BPB20" s="115">
        <f>INDEX([45]ALL!$A$2:$F$37,MATCH($A20,[45]ALL!$A$2:$A$37,0),MATCH(BPB$1,[45]ALL!$A$37:$F$37,0))</f>
        <v>57</v>
      </c>
      <c r="BPC20" s="116">
        <f>INDEX([45]ALL!$A$2:$F$37,MATCH($A20,[45]ALL!$A$2:$A$37,0),MATCH(BPC$1,[45]ALL!$A$37:$F$37,0))</f>
        <v>66</v>
      </c>
      <c r="BPD20" s="116">
        <f>INDEX([45]ALL!$A$2:$F$37,MATCH($A20,[45]ALL!$A$2:$A$37,0),MATCH(BPD$1,[45]ALL!$A$37:$F$37,0))</f>
        <v>76</v>
      </c>
      <c r="BPE20" s="116">
        <f>INDEX([45]ALL!$A$2:$F$37,MATCH($A20,[45]ALL!$A$2:$A$37,0),MATCH(BPE$1,[45]ALL!$A$37:$F$37,0))</f>
        <v>85</v>
      </c>
      <c r="BPF20" s="116">
        <f>INDEX('[14]1718 Collected Indicators'!$A$3:$CH$36,MATCH($A20,'[14]1718 Collected Indicators'!$A$3:$A$36,0),MATCH(BPF$1,'[14]1718 Collected Indicators'!$A$3:$CH$3,0))</f>
        <v>91.18</v>
      </c>
      <c r="BPG20" s="116">
        <f>INDEX('[15]1819 Collected Indicators'!$A$3:$CV$36,MATCH($A20,'[15]1819 Collected Indicators'!$A$3:$A$36,0),MATCH(BPG$1,'[15]1819 Collected Indicators'!$A$3:$CV$3,0))</f>
        <v>91.6</v>
      </c>
      <c r="BPH20" s="117">
        <f>INDEX('[11]1920 Collected Indicators'!$A$3:$CV$36,MATCH($A20,'[11]1920 Collected Indicators'!$A$3:$A$36,0),MATCH(BPH$1,'[11]1920 Collected Indicators'!$A$3:$CV$3,0))</f>
        <v>93.2</v>
      </c>
      <c r="BPI20" s="133">
        <f>INDEX('[46]2014-15'!$A$3:$G$37,MATCH($A20,'[46]2014-15'!$A$3:$A$37,0),MATCH(BPI$1,'[46]2014-15'!$A$37:$G$37,0))</f>
        <v>6.9802731411229137</v>
      </c>
      <c r="BPJ20" s="116">
        <f>INDEX('[46]2015-16'!$A$3:$G$37,MATCH($A20,'[46]2015-16'!$A$3:$A$37,0),MATCH(BPJ$1,'[46]2015-16'!$A$37:$G$37,0))</f>
        <v>7.2419106317411401</v>
      </c>
      <c r="BPK20" s="116">
        <f>INDEX('[46]2016-17'!$A$3:$G$37,MATCH($A20,'[46]2016-17'!$A$3:$A$37,0),MATCH(BPK$1,'[46]2016-17'!$A$37:$G$37,0))</f>
        <v>5.6962025316455698</v>
      </c>
      <c r="BPL20" s="116">
        <f>INDEX('[14]1718 Collected Indicators'!$A$3:$CH$36,MATCH($A20,'[14]1718 Collected Indicators'!$A$3:$A$36,0),MATCH(BPL$1,'[14]1718 Collected Indicators'!$A$3:$CH$3,0))</f>
        <v>6.7226890756302522</v>
      </c>
      <c r="BPM20" s="116">
        <f>INDEX('[15]1819 Collected Indicators'!$A$3:$CV$36,MATCH($A20,'[15]1819 Collected Indicators'!$A$3:$A$36,0),MATCH(BPM$1,'[15]1819 Collected Indicators'!$A$3:$CV$3,0))</f>
        <v>7.4766355140186906</v>
      </c>
      <c r="BPN20" s="248">
        <f>INDEX('[11]1920 Collected Indicators'!$A$3:$CV$36,MATCH($A20,'[11]1920 Collected Indicators'!$A$3:$A$36,0),MATCH(BPN$1,'[11]1920 Collected Indicators'!$A$3:$CV$3,0))</f>
        <v>5.4474708171206228</v>
      </c>
      <c r="BPO20" s="115">
        <f>INDEX('[46]2014-15'!$A$3:$G$37,MATCH($A20,'[46]2014-15'!$A$3:$A$37,0),MATCH(BPO$1,'[46]2014-15'!$A$37:$G$37,0))</f>
        <v>57.141743941401067</v>
      </c>
      <c r="BPP20" s="116">
        <f>INDEX('[46]2015-16'!$A$3:$G$37,MATCH($A20,'[46]2015-16'!$A$3:$A$37,0),MATCH(BPP$1,'[46]2015-16'!$A$37:$G$37,0))</f>
        <v>57.141743941401067</v>
      </c>
      <c r="BPQ20" s="116">
        <f>INDEX('[46]2016-17'!$A$3:$G$37,MATCH($A20,'[46]2016-17'!$A$3:$A$37,0),MATCH(BPQ$1,'[46]2016-17'!$A$37:$G$37,0))</f>
        <v>57.141743941401067</v>
      </c>
      <c r="BPR20" s="116">
        <f>INDEX('[14]1718 Collected Indicators'!$A$3:$CH$36,MATCH($A20,'[14]1718 Collected Indicators'!$A$3:$A$36,0),MATCH(BPR$1,'[14]1718 Collected Indicators'!$A$3:$CH$3,0))</f>
        <v>55.49132947976878</v>
      </c>
      <c r="BPS20" s="116">
        <f>INDEX('[15]1819 Collected Indicators'!$A$3:$CV$36,MATCH($A20,'[15]1819 Collected Indicators'!$A$3:$A$36,0),MATCH(BPS$1,'[15]1819 Collected Indicators'!$A$3:$CV$3,0))</f>
        <v>43.08008851275283</v>
      </c>
      <c r="BPT20" s="117">
        <f>INDEX('[11]1920 Collected Indicators'!$A$3:$CV$36,MATCH($A20,'[11]1920 Collected Indicators'!$A$3:$A$36,0),MATCH(BPT$1,'[11]1920 Collected Indicators'!$A$3:$CV$3,0))</f>
        <v>41.95292720282562</v>
      </c>
      <c r="BPU20" s="115">
        <f t="array" ref="BPU20">INDEX('[47]FINSUS Raw Data'!$A$2:$BH$35,MATCH($A20,'[47]FINSUS Raw Data'!$A$2:$A$35,0),MATCH(BPU$1,'[47]FINSUS Raw Data'!$A$2:$BH$2,0))</f>
        <v>26.700000000000003</v>
      </c>
      <c r="BPV20" s="116">
        <f t="array" ref="BPV20">INDEX('[47]FINSUS Raw Data'!$A$2:$BH$35,MATCH($A20,'[47]FINSUS Raw Data'!$A$2:$A$35,0),MATCH(BPV$1,'[47]FINSUS Raw Data'!$A$2:$BH$2,0))</f>
        <v>31.1</v>
      </c>
      <c r="BPW20" s="116">
        <f t="array" ref="BPW20">INDEX('[47]FINSUS Raw Data'!$A$2:$BH$35,MATCH($A20,'[47]FINSUS Raw Data'!$A$2:$A$35,0),MATCH(BPW$1,'[47]FINSUS Raw Data'!$A$2:$BH$2,0))</f>
        <v>35.5</v>
      </c>
      <c r="BPX20" s="116">
        <f t="array" ref="BPX20">INDEX('[47]FINSUS Raw Data'!$A$2:$BH$35,MATCH($A20,'[47]FINSUS Raw Data'!$A$2:$A$35,0),MATCH(BPX$1,'[47]FINSUS Raw Data'!$A$2:$BH$2,0))</f>
        <v>34.1</v>
      </c>
      <c r="BPY20" s="116">
        <f t="array" ref="BPY20">INDEX('[47]FINSUS Raw Data'!$A$2:$BH$35,MATCH($A20,'[47]FINSUS Raw Data'!$A$2:$A$35,0),MATCH(BPY$1,'[47]FINSUS Raw Data'!$A$2:$BH$2,0))</f>
        <v>33.1</v>
      </c>
      <c r="BPZ20" s="116">
        <f t="array" ref="BPZ20">INDEX('[47]FINSUS Raw Data'!$A$2:$BH$35,MATCH($A20,'[47]FINSUS Raw Data'!$A$2:$A$35,0),MATCH(BPZ$1,'[47]FINSUS Raw Data'!$A$2:$BH$2,0))</f>
        <v>34.699999999999996</v>
      </c>
      <c r="BQA20" s="117">
        <f t="array" ref="BQA20">INDEX('[47]FINSUS Raw Data'!$A$2:$BH$35,MATCH($A20,'[47]FINSUS Raw Data'!$A$2:$A$35,0),MATCH(BQA$1,'[47]FINSUS Raw Data'!$A$2:$BH$2,0))</f>
        <v>42.1</v>
      </c>
      <c r="BQB20" s="115">
        <f t="array" ref="BQB20">INDEX('[47]FINSUS Raw Data'!$A$2:$BH$35,MATCH($A20,'[47]FINSUS Raw Data'!$A$2:$A$35,0),MATCH(BQB$1,'[47]FINSUS Raw Data'!$A$2:$BH$2,0))</f>
        <v>6.4</v>
      </c>
      <c r="BQC20" s="116">
        <f t="array" ref="BQC20">INDEX('[47]FINSUS Raw Data'!$A$2:$BH$35,MATCH($A20,'[47]FINSUS Raw Data'!$A$2:$A$35,0),MATCH(BQC$1,'[47]FINSUS Raw Data'!$A$2:$BH$2,0))</f>
        <v>6.6000000000000005</v>
      </c>
      <c r="BQD20" s="116">
        <f t="array" ref="BQD20">INDEX('[47]FINSUS Raw Data'!$A$2:$BH$35,MATCH($A20,'[47]FINSUS Raw Data'!$A$2:$A$35,0),MATCH(BQD$1,'[47]FINSUS Raw Data'!$A$2:$BH$2,0))</f>
        <v>8.6999999999999993</v>
      </c>
      <c r="BQE20" s="116">
        <f t="array" ref="BQE20">INDEX('[47]FINSUS Raw Data'!$A$2:$BH$35,MATCH($A20,'[47]FINSUS Raw Data'!$A$2:$A$35,0),MATCH(BQE$1,'[47]FINSUS Raw Data'!$A$2:$BH$2,0))</f>
        <v>4.3</v>
      </c>
      <c r="BQF20" s="116">
        <f t="array" ref="BQF20">INDEX('[47]FINSUS Raw Data'!$A$2:$BH$35,MATCH($A20,'[47]FINSUS Raw Data'!$A$2:$A$35,0),MATCH(BQF$1,'[47]FINSUS Raw Data'!$A$2:$BH$2,0))</f>
        <v>2.1</v>
      </c>
      <c r="BQG20" s="116">
        <f t="array" ref="BQG20">INDEX('[47]FINSUS Raw Data'!$A$2:$BH$35,MATCH($A20,'[47]FINSUS Raw Data'!$A$2:$A$35,0),MATCH(BQG$1,'[47]FINSUS Raw Data'!$A$2:$BH$2,0))</f>
        <v>2</v>
      </c>
      <c r="BQH20" s="117">
        <f t="array" ref="BQH20">INDEX('[47]FINSUS Raw Data'!$A$2:$BH$35,MATCH($A20,'[47]FINSUS Raw Data'!$A$2:$A$35,0),MATCH(BQH$1,'[47]FINSUS Raw Data'!$A$2:$BH$2,0))</f>
        <v>2</v>
      </c>
      <c r="BQI20" s="115">
        <f t="array" ref="BQI20">INDEX('[47]FINSUS Raw Data'!$A$2:$BH$35,MATCH($A20,'[47]FINSUS Raw Data'!$A$2:$A$35,0),MATCH(BQI$1,'[47]FINSUS Raw Data'!$A$2:$BH$2,0))</f>
        <v>4.7</v>
      </c>
      <c r="BQJ20" s="116">
        <f t="array" ref="BQJ20">INDEX('[47]FINSUS Raw Data'!$A$2:$BH$35,MATCH($A20,'[47]FINSUS Raw Data'!$A$2:$A$35,0),MATCH(BQJ$1,'[47]FINSUS Raw Data'!$A$2:$BH$2,0))</f>
        <v>4.3</v>
      </c>
      <c r="BQK20" s="116">
        <f t="array" ref="BQK20">INDEX('[47]FINSUS Raw Data'!$A$2:$BH$35,MATCH($A20,'[47]FINSUS Raw Data'!$A$2:$A$35,0),MATCH(BQK$1,'[47]FINSUS Raw Data'!$A$2:$BH$2,0))</f>
        <v>3.9</v>
      </c>
      <c r="BQL20" s="116">
        <f t="array" ref="BQL20">INDEX('[47]FINSUS Raw Data'!$A$2:$BH$35,MATCH($A20,'[47]FINSUS Raw Data'!$A$2:$A$35,0),MATCH(BQL$1,'[47]FINSUS Raw Data'!$A$2:$BH$2,0))</f>
        <v>3.5000000000000004</v>
      </c>
      <c r="BQM20" s="116">
        <f t="array" ref="BQM20">INDEX('[47]FINSUS Raw Data'!$A$2:$BH$35,MATCH($A20,'[47]FINSUS Raw Data'!$A$2:$A$35,0),MATCH(BQM$1,'[47]FINSUS Raw Data'!$A$2:$BH$2,0))</f>
        <v>3.9</v>
      </c>
      <c r="BQN20" s="116">
        <f t="array" ref="BQN20">INDEX('[47]FINSUS Raw Data'!$A$2:$BH$35,MATCH($A20,'[47]FINSUS Raw Data'!$A$2:$A$35,0),MATCH(BQN$1,'[47]FINSUS Raw Data'!$A$2:$BH$2,0))</f>
        <v>2.9000000000000004</v>
      </c>
      <c r="BQO20" s="117">
        <f t="array" ref="BQO20">INDEX('[47]FINSUS Raw Data'!$A$2:$BH$35,MATCH($A20,'[47]FINSUS Raw Data'!$A$2:$A$35,0),MATCH(BQO$1,'[47]FINSUS Raw Data'!$A$2:$BH$2,0))</f>
        <v>3</v>
      </c>
      <c r="BQP20" s="115">
        <f t="array" ref="BQP20">INDEX('[47]FINSUS Raw Data'!$A$2:$BH$35,MATCH($A20,'[47]FINSUS Raw Data'!$A$2:$A$35,0),MATCH(BQP$1,'[47]FINSUS Raw Data'!$A$2:$BH$2,0))</f>
        <v>35.199999999999996</v>
      </c>
      <c r="BQQ20" s="116">
        <f t="array" ref="BQQ20">INDEX('[47]FINSUS Raw Data'!$A$2:$BH$35,MATCH($A20,'[47]FINSUS Raw Data'!$A$2:$A$35,0),MATCH(BQQ$1,'[47]FINSUS Raw Data'!$A$2:$BH$2,0))</f>
        <v>36.299999999999997</v>
      </c>
      <c r="BQR20" s="116">
        <f t="array" ref="BQR20">INDEX('[47]FINSUS Raw Data'!$A$2:$BH$35,MATCH($A20,'[47]FINSUS Raw Data'!$A$2:$A$35,0),MATCH(BQR$1,'[47]FINSUS Raw Data'!$A$2:$BH$2,0))</f>
        <v>36.4</v>
      </c>
      <c r="BQS20" s="116">
        <f t="array" ref="BQS20">INDEX('[47]FINSUS Raw Data'!$A$2:$BH$35,MATCH($A20,'[47]FINSUS Raw Data'!$A$2:$A$35,0),MATCH(BQS$1,'[47]FINSUS Raw Data'!$A$2:$BH$2,0))</f>
        <v>36.1</v>
      </c>
      <c r="BQT20" s="116">
        <f t="array" ref="BQT20">INDEX('[47]FINSUS Raw Data'!$A$2:$BH$35,MATCH($A20,'[47]FINSUS Raw Data'!$A$2:$A$35,0),MATCH(BQT$1,'[47]FINSUS Raw Data'!$A$2:$BH$2,0))</f>
        <v>35.4</v>
      </c>
      <c r="BQU20" s="116">
        <f t="array" ref="BQU20">INDEX('[47]FINSUS Raw Data'!$A$2:$BH$35,MATCH($A20,'[47]FINSUS Raw Data'!$A$2:$A$35,0),MATCH(BQU$1,'[47]FINSUS Raw Data'!$A$2:$BH$2,0))</f>
        <v>37.299999999999997</v>
      </c>
      <c r="BQV20" s="117">
        <f t="array" ref="BQV20">INDEX('[47]FINSUS Raw Data'!$A$2:$BH$35,MATCH($A20,'[47]FINSUS Raw Data'!$A$2:$A$35,0),MATCH(BQV$1,'[47]FINSUS Raw Data'!$A$2:$BH$2,0))</f>
        <v>36.9</v>
      </c>
      <c r="BQW20" s="115">
        <f t="array" ref="BQW20">INDEX('[47]FINSUS Raw Data'!$A$2:$BH$35,MATCH($A20,'[47]FINSUS Raw Data'!$A$2:$A$35,0),MATCH(BQW$1,'[47]FINSUS Raw Data'!$A$2:$BH$2,0))</f>
        <v>97.333404585047816</v>
      </c>
      <c r="BQX20" s="213">
        <f t="array" ref="BQX20">INDEX('[47]FINSUS Raw Data'!$A$2:$BH$35,MATCH($A20,'[47]FINSUS Raw Data'!$A$2:$A$35,0),MATCH(BQX$1,'[47]FINSUS Raw Data'!$A$2:$BH$2,0))</f>
        <v>182140</v>
      </c>
      <c r="BQY20" s="213">
        <f t="array" ref="BQY20">INDEX('[47]FINSUS Raw Data'!$A$2:$BH$35,MATCH($A20,'[47]FINSUS Raw Data'!$A$2:$A$35,0),MATCH(BQY$1,'[47]FINSUS Raw Data'!$A$2:$BH$2,0))</f>
        <v>187130</v>
      </c>
      <c r="BQZ20" s="116">
        <f t="array" ref="BQZ20">INDEX('[47]FINSUS Raw Data'!$A$2:$BH$35,MATCH($A20,'[47]FINSUS Raw Data'!$A$2:$A$35,0),MATCH(BQZ$1,'[47]FINSUS Raw Data'!$A$2:$BH$2,0))</f>
        <v>98.355813977378958</v>
      </c>
      <c r="BRA20" s="213">
        <f t="array" ref="BRA20">INDEX('[47]FINSUS Raw Data'!$A$2:$BH$35,MATCH($A20,'[47]FINSUS Raw Data'!$A$2:$A$35,0),MATCH(BRA$1,'[47]FINSUS Raw Data'!$A$2:$BH$2,0))</f>
        <v>191485</v>
      </c>
      <c r="BRB20" s="213">
        <f t="array" ref="BRB20">INDEX('[47]FINSUS Raw Data'!$A$2:$BH$35,MATCH($A20,'[47]FINSUS Raw Data'!$A$2:$A$35,0),MATCH(BRB$1,'[47]FINSUS Raw Data'!$A$2:$BH$2,0))</f>
        <v>194686</v>
      </c>
      <c r="BRC20" s="116">
        <f t="array" ref="BRC20">INDEX('[47]FINSUS Raw Data'!$A$2:$BH$35,MATCH($A20,'[47]FINSUS Raw Data'!$A$2:$A$35,0),MATCH(BRC$1,'[47]FINSUS Raw Data'!$A$2:$BH$2,0))</f>
        <v>99.990169701986758</v>
      </c>
      <c r="BRD20" s="213">
        <f t="array" ref="BRD20">INDEX('[47]FINSUS Raw Data'!$A$2:$BH$35,MATCH($A20,'[47]FINSUS Raw Data'!$A$2:$A$35,0),MATCH(BRD$1,'[47]FINSUS Raw Data'!$A$2:$BH$2,0))</f>
        <v>193261</v>
      </c>
      <c r="BRE20" s="213">
        <f t="array" ref="BRE20">INDEX('[47]FINSUS Raw Data'!$A$2:$BH$35,MATCH($A20,'[47]FINSUS Raw Data'!$A$2:$A$35,0),MATCH(BRE$1,'[47]FINSUS Raw Data'!$A$2:$BH$2,0))</f>
        <v>193280</v>
      </c>
      <c r="BRF20" s="116">
        <f t="array" ref="BRF20">INDEX('[47]FINSUS Raw Data'!$A$2:$BH$35,MATCH($A20,'[47]FINSUS Raw Data'!$A$2:$A$35,0),MATCH(BRF$1,'[47]FINSUS Raw Data'!$A$2:$BH$2,0))</f>
        <v>101.55384146960316</v>
      </c>
      <c r="BRG20" s="213">
        <f t="array" ref="BRG20">INDEX('[47]FINSUS Raw Data'!$A$2:$BH$35,MATCH($A20,'[47]FINSUS Raw Data'!$A$2:$A$35,0),MATCH(BRG$1,'[47]FINSUS Raw Data'!$A$2:$BH$2,0))</f>
        <v>200122</v>
      </c>
      <c r="BRH20" s="213">
        <f t="array" ref="BRH20">INDEX('[47]FINSUS Raw Data'!$A$2:$BH$35,MATCH($A20,'[47]FINSUS Raw Data'!$A$2:$A$35,0),MATCH(BRH$1,'[47]FINSUS Raw Data'!$A$2:$BH$2,0))</f>
        <v>197060</v>
      </c>
      <c r="BRI20" s="116">
        <f t="array" ref="BRI20">INDEX('[47]FINSUS Raw Data'!$A$2:$BH$35,MATCH($A20,'[47]FINSUS Raw Data'!$A$2:$A$35,0),MATCH(BRI$1,'[47]FINSUS Raw Data'!$A$2:$BH$2,0))</f>
        <v>100.91127667784735</v>
      </c>
      <c r="BRJ20" s="213">
        <f t="array" ref="BRJ20">INDEX('[47]FINSUS Raw Data'!$A$2:$BH$35,MATCH($A20,'[47]FINSUS Raw Data'!$A$2:$A$35,0),MATCH(BRJ$1,'[47]FINSUS Raw Data'!$A$2:$BH$2,0))</f>
        <v>203976</v>
      </c>
      <c r="BRK20" s="213">
        <f t="array" ref="BRK20">INDEX('[47]FINSUS Raw Data'!$A$2:$BH$35,MATCH($A20,'[47]FINSUS Raw Data'!$A$2:$A$35,0),MATCH(BRK$1,'[47]FINSUS Raw Data'!$A$2:$BH$2,0))</f>
        <v>202134</v>
      </c>
      <c r="BRL20" s="116">
        <f t="array" ref="BRL20">INDEX('[47]FINSUS Raw Data'!$A$2:$BH$35,MATCH($A20,'[47]FINSUS Raw Data'!$A$2:$A$35,0),MATCH(BRL$1,'[47]FINSUS Raw Data'!$A$2:$BH$2,0))</f>
        <v>100.23891470059777</v>
      </c>
      <c r="BRM20" s="213">
        <f t="array" ref="BRM20">INDEX('[47]FINSUS Raw Data'!$A$2:$BH$35,MATCH($A20,'[47]FINSUS Raw Data'!$A$2:$A$35,0),MATCH(BRM$1,'[47]FINSUS Raw Data'!$A$2:$BH$2,0))</f>
        <v>204745</v>
      </c>
      <c r="BRN20" s="213">
        <f t="array" ref="BRN20">INDEX('[47]FINSUS Raw Data'!$A$2:$BH$35,MATCH($A20,'[47]FINSUS Raw Data'!$A$2:$A$35,0),MATCH(BRN$1,'[47]FINSUS Raw Data'!$A$2:$BH$2,0))</f>
        <v>204257</v>
      </c>
      <c r="BRO20" s="116">
        <f t="array" ref="BRO20">INDEX('[47]FINSUS Raw Data'!$A$2:$BH$35,MATCH($A20,'[47]FINSUS Raw Data'!$A$2:$A$35,0),MATCH(BRO$1,'[47]FINSUS Raw Data'!$A$2:$BH$2,0))</f>
        <v>100.24501496237616</v>
      </c>
      <c r="BRP20" s="213">
        <f t="array" ref="BRP20">INDEX('[47]FINSUS Raw Data'!$A$2:$BH$35,MATCH($A20,'[47]FINSUS Raw Data'!$A$2:$A$35,0),MATCH(BRP$1,'[47]FINSUS Raw Data'!$A$2:$BH$2,0))</f>
        <v>207024</v>
      </c>
      <c r="BRQ20" s="334">
        <f t="array" ref="BRQ20">INDEX('[47]FINSUS Raw Data'!$A$2:$BH$35,MATCH($A20,'[47]FINSUS Raw Data'!$A$2:$A$35,0),MATCH(BRQ$1,'[47]FINSUS Raw Data'!$A$2:$BH$2,0))</f>
        <v>206518</v>
      </c>
      <c r="BRR20" s="248">
        <f t="array" ref="BRR20">INDEX([48]CLIM1!$A$3:$N$37,MATCH($A20,[48]CLIM1!$N$3:$N$37,0),MATCH(BRR$1,[48]CLIM1!$A$3:$N$3,0))</f>
        <v>6.3128931929838261</v>
      </c>
      <c r="BRS20" s="248">
        <f t="array" ref="BRS20">INDEX([48]CLIM1!$A$3:$N$37,MATCH($A20,[48]CLIM1!$N$3:$N$37,0),MATCH(BRS$1,[48]CLIM1!$A$3:$N$3,0))</f>
        <v>5.4582884239656035</v>
      </c>
      <c r="BRT20" s="248">
        <f t="array" ref="BRT20">INDEX([48]CLIM1!$A$3:$N$37,MATCH($A20,[48]CLIM1!$N$3:$N$37,0),MATCH(BRT$1,[48]CLIM1!$A$3:$N$3,0))</f>
        <v>5.7729628623139337</v>
      </c>
      <c r="BRU20" s="248">
        <f t="array" ref="BRU20">INDEX([48]CLIM1!$A$3:$N$37,MATCH($A20,[48]CLIM1!$N$3:$N$37,0),MATCH(BRU$1,[48]CLIM1!$A$3:$N$3,0))</f>
        <v>5.7812645964803542</v>
      </c>
      <c r="BRV20" s="248">
        <f t="array" ref="BRV20">INDEX([48]CLIM1!$A$3:$N$37,MATCH($A20,[48]CLIM1!$N$3:$N$37,0),MATCH(BRV$1,[48]CLIM1!$A$3:$N$3,0))</f>
        <v>5.1069146405317278</v>
      </c>
      <c r="BRW20" s="248">
        <f t="array" ref="BRW20">INDEX([48]CLIM1!$A$3:$N$37,MATCH($A20,[48]CLIM1!$N$3:$N$37,0),MATCH(BRW$1,[48]CLIM1!$A$3:$N$3,0))</f>
        <v>4.8648316506428122</v>
      </c>
      <c r="BRX20" s="248">
        <f t="array" ref="BRX20">INDEX([48]CLIM1!$A$3:$N$37,MATCH($A20,[48]CLIM1!$N$3:$N$37,0),MATCH(BRX$1,[48]CLIM1!$A$3:$N$3,0))</f>
        <v>4.6918104200412483</v>
      </c>
      <c r="BRY20" s="248">
        <f t="array" ref="BRY20">INDEX([48]CLIM1!$A$3:$N$37,MATCH($A20,[48]CLIM1!$N$3:$N$37,0),MATCH(BRY$1,[48]CLIM1!$A$3:$N$3,0))</f>
        <v>4.5103140360440817</v>
      </c>
      <c r="BRZ20" s="248">
        <f t="array" ref="BRZ20">INDEX([48]CLIM1!$A$3:$N$37,MATCH($A20,[48]CLIM1!$N$3:$N$37,0),MATCH(BRZ$1,[48]CLIM1!$A$3:$N$3,0))</f>
        <v>4.3930827138043345</v>
      </c>
      <c r="BSA20" s="327" t="str">
        <f>INDEX('[11]1920 Collected Indicators'!$A$3:$CV$36,MATCH($A20,'[11]1920 Collected Indicators'!$A$3:$A$36,0),MATCH(BSA$1,'[11]1920 Collected Indicators'!$A$3:$CV$3,0))</f>
        <v>dna</v>
      </c>
      <c r="BSB20" s="248">
        <f t="array" ref="BSB20">INDEX([48]CLIM2!$A$2:$N$36,MATCH($A20,[48]CLIM2!$N$2:$N$36,0),MATCH(BSB$1,[48]CLIM2!$A$2:$N$2,0))</f>
        <v>6.1314879849052568</v>
      </c>
      <c r="BSC20" s="248">
        <f t="array" ref="BSC20">INDEX([48]CLIM2!$A$2:$N$36,MATCH($A20,[48]CLIM2!$N$2:$N$36,0),MATCH(BSC$1,[48]CLIM2!$A$2:$N$2,0))</f>
        <v>5.3475451216646643</v>
      </c>
      <c r="BSD20" s="248">
        <f t="array" ref="BSD20">INDEX([48]CLIM2!$A$2:$N$36,MATCH($A20,[48]CLIM2!$N$2:$N$36,0),MATCH(BSD$1,[48]CLIM2!$A$2:$N$2,0))</f>
        <v>5.7416887040234998</v>
      </c>
      <c r="BSE20" s="248">
        <f t="array" ref="BSE20">INDEX([48]CLIM2!$A$2:$N$36,MATCH($A20,[48]CLIM2!$N$2:$N$36,0),MATCH(BSE$1,[48]CLIM2!$A$2:$N$2,0))</f>
        <v>5.5926697291423126</v>
      </c>
      <c r="BSF20" s="248">
        <f t="array" ref="BSF20">INDEX([48]CLIM2!$A$2:$N$36,MATCH($A20,[48]CLIM2!$N$2:$N$36,0),MATCH(BSF$1,[48]CLIM2!$A$2:$N$2,0))</f>
        <v>4.9469148402665972</v>
      </c>
      <c r="BSG20" s="248">
        <f t="array" ref="BSG20">INDEX([48]CLIM2!$A$2:$N$36,MATCH($A20,[48]CLIM2!$N$2:$N$36,0),MATCH(BSG$1,[48]CLIM2!$A$2:$N$2,0))</f>
        <v>4.75230575070574</v>
      </c>
      <c r="BSH20" s="248">
        <f t="array" ref="BSH20">INDEX([48]CLIM2!$A$2:$N$36,MATCH($A20,[48]CLIM2!$N$2:$N$36,0),MATCH(BSH$1,[48]CLIM2!$A$2:$N$2,0))</f>
        <v>4.5882241558949222</v>
      </c>
      <c r="BSI20" s="248">
        <f t="array" ref="BSI20">INDEX([48]CLIM2!$A$2:$N$36,MATCH($A20,[48]CLIM2!$N$2:$N$36,0),MATCH(BSI$1,[48]CLIM2!$A$2:$N$2,0))</f>
        <v>4.41794090640958</v>
      </c>
      <c r="BSJ20" s="248">
        <f t="array" ref="BSJ20">INDEX([48]CLIM2!$A$2:$N$36,MATCH($A20,[48]CLIM2!$N$2:$N$36,0),MATCH(BSJ$1,[48]CLIM2!$A$2:$N$2,0))</f>
        <v>4.2918898951306099</v>
      </c>
      <c r="BSK20" s="327" t="str">
        <f>INDEX('[11]1920 Collected Indicators'!$A$3:$CV$36,MATCH($A20,'[11]1920 Collected Indicators'!$A$3:$A$36,0),MATCH(BSK$1,'[11]1920 Collected Indicators'!$A$3:$CV$3,0))</f>
        <v>dna</v>
      </c>
      <c r="BSL20" s="181"/>
      <c r="BSM20" s="115">
        <v>85.8</v>
      </c>
      <c r="BSN20" s="116">
        <v>82</v>
      </c>
      <c r="BSO20" s="116">
        <v>78</v>
      </c>
      <c r="BSP20" s="116">
        <v>78</v>
      </c>
      <c r="BSQ20" s="116">
        <v>78</v>
      </c>
      <c r="BSR20" s="116">
        <f>INDEX('[16]Raw Data'!$A$1:$BT$34,MATCH($A20,'[16]Raw Data'!$A$1:$A$34,0),MATCH(BSR$1,'[16]Raw Data'!$A$1:$BT$1,0))</f>
        <v>79</v>
      </c>
      <c r="BSS20" s="116">
        <f>INDEX('[14]1718 Collected Indicators'!$A$3:$CH$36,MATCH($A20,'[14]1718 Collected Indicators'!$A$3:$A$36,0),MATCH(BSS$1,'[14]1718 Collected Indicators'!$A$3:$CH$3,0))</f>
        <v>79</v>
      </c>
      <c r="BST20" s="136">
        <f>INDEX('[15]1819 Collected Indicators'!$A$3:$CV$36,MATCH($A20,'[15]1819 Collected Indicators'!$A$3:$A$36,0),MATCH(BST$1,'[15]1819 Collected Indicators'!$A$3:$CV$3,0))</f>
        <v>65.900000000000006</v>
      </c>
      <c r="BSU20" s="120">
        <f>INDEX('[11]1920 Collected Indicators'!$A$3:$CV$36,MATCH($A20,'[11]1920 Collected Indicators'!$A$3:$A$36,0),MATCH(BSU$1,'[11]1920 Collected Indicators'!$A$3:$CV$3,0))</f>
        <v>63</v>
      </c>
      <c r="BSV20" s="115">
        <f>INDEX('[16]Raw Data'!$A$1:$BT$34,MATCH($A20,'[16]Raw Data'!$A$1:$A$34,0),MATCH(BSV$1,'[16]Raw Data'!$A$1:$BT$1,0))</f>
        <v>82.8</v>
      </c>
      <c r="BSW20" s="116">
        <f>INDEX('[16]Raw Data'!$A$1:$BT$34,MATCH($A20,'[16]Raw Data'!$A$1:$A$34,0),MATCH(BSW$1,'[16]Raw Data'!$A$1:$BT$1,0))</f>
        <v>78</v>
      </c>
      <c r="BSX20" s="116">
        <f>INDEX('[16]Raw Data'!$A$1:$BT$34,MATCH($A20,'[16]Raw Data'!$A$1:$A$34,0),MATCH(BSX$1,'[16]Raw Data'!$A$1:$BT$1,0))</f>
        <v>81</v>
      </c>
      <c r="BSY20" s="116">
        <f>INDEX('[16]Raw Data'!$A$1:$BT$34,MATCH($A20,'[16]Raw Data'!$A$1:$A$34,0),MATCH(BSY$1,'[16]Raw Data'!$A$1:$BT$1,0))</f>
        <v>72</v>
      </c>
      <c r="BSZ20" s="116">
        <f>INDEX('[16]Raw Data'!$A$1:$BT$34,MATCH($A20,'[16]Raw Data'!$A$1:$A$34,0),MATCH(BSZ$1,'[16]Raw Data'!$A$1:$BT$1,0))</f>
        <v>52</v>
      </c>
      <c r="BTA20" s="116">
        <f>INDEX('[16]Raw Data'!$A$1:$BT$34,MATCH($A20,'[16]Raw Data'!$A$1:$A$34,0),MATCH(BTA$1,'[16]Raw Data'!$A$1:$BT$1,0))</f>
        <v>76</v>
      </c>
      <c r="BTB20" s="116">
        <f>INDEX('[14]1718 Collected Indicators'!$A$3:$CH$36,MATCH($A20,'[14]1718 Collected Indicators'!$A$3:$A$36,0),MATCH(BTB$1,'[14]1718 Collected Indicators'!$A$3:$CH$3,0))</f>
        <v>70</v>
      </c>
      <c r="BTC20" s="136">
        <f>INDEX('[15]1819 Collected Indicators'!$A$3:$CV$36,MATCH($A20,'[15]1819 Collected Indicators'!$A$3:$A$36,0),MATCH(BTC$1,'[15]1819 Collected Indicators'!$A$3:$CV$3,0))</f>
        <v>61.2</v>
      </c>
      <c r="BTD20" s="120">
        <f>INDEX('[11]1920 Collected Indicators'!$A$3:$CV$36,MATCH($A20,'[11]1920 Collected Indicators'!$A$3:$A$36,0),MATCH(BTD$1,'[11]1920 Collected Indicators'!$A$3:$CV$3,0))</f>
        <v>56</v>
      </c>
      <c r="BTE20" s="115">
        <f>INDEX('[16]Raw Data'!$A$1:$BT$34,MATCH($A20,'[16]Raw Data'!$A$1:$A$34,0),MATCH(BTE$1,'[16]Raw Data'!$A$1:$BT$1,0))</f>
        <v>78.3</v>
      </c>
      <c r="BTF20" s="116">
        <f>INDEX('[16]Raw Data'!$A$1:$BT$34,MATCH($A20,'[16]Raw Data'!$A$1:$A$34,0),MATCH(BTF$1,'[16]Raw Data'!$A$1:$BT$1,0))</f>
        <v>81</v>
      </c>
      <c r="BTG20" s="116">
        <f>INDEX('[16]Raw Data'!$A$1:$BT$34,MATCH($A20,'[16]Raw Data'!$A$1:$A$34,0),MATCH(BTG$1,'[16]Raw Data'!$A$1:$BT$1,0))</f>
        <v>91</v>
      </c>
      <c r="BTH20" s="116">
        <f>INDEX('[16]Raw Data'!$A$1:$BT$34,MATCH($A20,'[16]Raw Data'!$A$1:$A$34,0),MATCH(BTH$1,'[16]Raw Data'!$A$1:$BT$1,0))</f>
        <v>80</v>
      </c>
      <c r="BTI20" s="116">
        <f>INDEX('[16]Raw Data'!$A$1:$BT$34,MATCH($A20,'[16]Raw Data'!$A$1:$A$34,0),MATCH(BTI$1,'[16]Raw Data'!$A$1:$BT$1,0))</f>
        <v>66</v>
      </c>
      <c r="BTJ20" s="116">
        <f>INDEX('[16]Raw Data'!$A$1:$BT$34,MATCH($A20,'[16]Raw Data'!$A$1:$A$34,0),MATCH(BTJ$1,'[16]Raw Data'!$A$1:$BT$1,0))</f>
        <v>89</v>
      </c>
      <c r="BTK20" s="116">
        <f>INDEX('[14]1718 Collected Indicators'!$A$3:$CH$36,MATCH($A20,'[14]1718 Collected Indicators'!$A$3:$A$36,0),MATCH(BTK$1,'[14]1718 Collected Indicators'!$A$3:$CH$3,0))</f>
        <v>81</v>
      </c>
      <c r="BTL20" s="136">
        <f>INDEX('[15]1819 Collected Indicators'!$A$3:$CV$36,MATCH($A20,'[15]1819 Collected Indicators'!$A$3:$A$36,0),MATCH(BTL$1,'[15]1819 Collected Indicators'!$A$3:$CV$3,0))</f>
        <v>84</v>
      </c>
      <c r="BTM20" s="120">
        <f>INDEX('[11]1920 Collected Indicators'!$A$3:$CV$36,MATCH($A20,'[11]1920 Collected Indicators'!$A$3:$A$36,0),MATCH(BTM$1,'[11]1920 Collected Indicators'!$A$3:$CV$3,0))</f>
        <v>79</v>
      </c>
      <c r="BTN20" s="115">
        <f>INDEX('[16]Raw Data'!$A$1:$BT$34,MATCH($A20,'[16]Raw Data'!$A$1:$A$34,0),MATCH(BTN$1,'[16]Raw Data'!$A$1:$BT$1,0))</f>
        <v>62.222222222222236</v>
      </c>
      <c r="BTO20" s="116">
        <f>INDEX('[16]Raw Data'!$A$1:$BT$34,MATCH($A20,'[16]Raw Data'!$A$1:$A$34,0),MATCH(BTO$1,'[16]Raw Data'!$A$1:$BT$1,0))</f>
        <v>75</v>
      </c>
      <c r="BTP20" s="116">
        <f>INDEX('[16]Raw Data'!$A$1:$BT$34,MATCH($A20,'[16]Raw Data'!$A$1:$A$34,0),MATCH(BTP$1,'[16]Raw Data'!$A$1:$BT$1,0))</f>
        <v>74</v>
      </c>
      <c r="BTQ20" s="116">
        <f>INDEX('[16]Raw Data'!$A$1:$BT$34,MATCH($A20,'[16]Raw Data'!$A$1:$A$34,0),MATCH(BTQ$1,'[16]Raw Data'!$A$1:$BT$1,0))</f>
        <v>56</v>
      </c>
      <c r="BTR20" s="116">
        <f>INDEX('[16]Raw Data'!$A$1:$BT$34,MATCH($A20,'[16]Raw Data'!$A$1:$A$34,0),MATCH(BTR$1,'[16]Raw Data'!$A$1:$BT$1,0))</f>
        <v>48</v>
      </c>
      <c r="BTS20" s="116">
        <f>INDEX('[16]Raw Data'!$A$1:$BT$34,MATCH($A20,'[16]Raw Data'!$A$1:$A$34,0),MATCH(BTS$1,'[16]Raw Data'!$A$1:$BT$1,0))</f>
        <v>69</v>
      </c>
      <c r="BTT20" s="116">
        <f>INDEX('[14]1718 Collected Indicators'!$A$3:$CH$36,MATCH($A20,'[14]1718 Collected Indicators'!$A$3:$A$36,0),MATCH(BTT$1,'[14]1718 Collected Indicators'!$A$3:$CH$3,0))</f>
        <v>62</v>
      </c>
      <c r="BTU20" s="136">
        <f>INDEX('[15]1819 Collected Indicators'!$A$3:$CV$36,MATCH($A20,'[15]1819 Collected Indicators'!$A$3:$A$36,0),MATCH(BTU$1,'[15]1819 Collected Indicators'!$A$3:$CV$3,0))</f>
        <v>54.1</v>
      </c>
      <c r="BTV20" s="120">
        <f>INDEX('[11]1920 Collected Indicators'!$A$3:$CV$36,MATCH($A20,'[11]1920 Collected Indicators'!$A$3:$A$36,0),MATCH(BTV$1,'[11]1920 Collected Indicators'!$A$3:$CV$3,0))</f>
        <v>47</v>
      </c>
      <c r="BTW20" s="115">
        <f>INDEX('[16]Raw Data'!$A$1:$BT$34,MATCH($A20,'[16]Raw Data'!$A$1:$A$34,0),MATCH(BTW$1,'[16]Raw Data'!$A$1:$BT$1,0))</f>
        <v>79.8</v>
      </c>
      <c r="BTX20" s="116">
        <f>INDEX('[16]Raw Data'!$A$1:$BT$34,MATCH($A20,'[16]Raw Data'!$A$1:$A$34,0),MATCH(BTX$1,'[16]Raw Data'!$A$1:$BT$1,0))</f>
        <v>77</v>
      </c>
      <c r="BTY20" s="116">
        <f>INDEX('[16]Raw Data'!$A$1:$BT$34,MATCH($A20,'[16]Raw Data'!$A$1:$A$34,0),MATCH(BTY$1,'[16]Raw Data'!$A$1:$BT$1,0))</f>
        <v>77</v>
      </c>
      <c r="BTZ20" s="116">
        <f>INDEX('[16]Raw Data'!$A$1:$BT$34,MATCH($A20,'[16]Raw Data'!$A$1:$A$34,0),MATCH(BTZ$1,'[16]Raw Data'!$A$1:$BT$1,0))</f>
        <v>72</v>
      </c>
      <c r="BUA20" s="116">
        <f>INDEX('[16]Raw Data'!$A$1:$BT$34,MATCH($A20,'[16]Raw Data'!$A$1:$A$34,0),MATCH(BUA$1,'[16]Raw Data'!$A$1:$BT$1,0))</f>
        <v>72</v>
      </c>
      <c r="BUB20" s="116">
        <f>INDEX('[16]Raw Data'!$A$1:$BT$34,MATCH($A20,'[16]Raw Data'!$A$1:$A$34,0),MATCH(BUB$1,'[16]Raw Data'!$A$1:$BT$1,0))</f>
        <v>78</v>
      </c>
      <c r="BUC20" s="116">
        <f>INDEX('[14]1718 Collected Indicators'!$A$3:$CH$36,MATCH($A20,'[14]1718 Collected Indicators'!$A$3:$A$36,0),MATCH(BUC$1,'[14]1718 Collected Indicators'!$A$3:$CH$3,0))</f>
        <v>73</v>
      </c>
      <c r="BUD20" s="136">
        <f>INDEX('[15]1819 Collected Indicators'!$A$3:$CV$36,MATCH($A20,'[15]1819 Collected Indicators'!$A$3:$A$36,0),MATCH(BUD$1,'[15]1819 Collected Indicators'!$A$3:$CV$3,0))</f>
        <v>61.6</v>
      </c>
      <c r="BUE20" s="120">
        <f>INDEX('[11]1920 Collected Indicators'!$A$3:$CV$36,MATCH($A20,'[11]1920 Collected Indicators'!$A$3:$A$36,0),MATCH(BUE$1,'[11]1920 Collected Indicators'!$A$3:$CV$3,0))</f>
        <v>55</v>
      </c>
      <c r="BUF20" s="115">
        <f>INDEX('[16]Raw Data'!$A$1:$BT$34,MATCH($A20,'[16]Raw Data'!$A$1:$A$34,0),MATCH(BUF$1,'[16]Raw Data'!$A$1:$BT$1,0))</f>
        <v>79</v>
      </c>
      <c r="BUG20" s="116">
        <f>INDEX('[16]Raw Data'!$A$1:$BT$34,MATCH($A20,'[16]Raw Data'!$A$1:$A$34,0),MATCH(BUG$1,'[16]Raw Data'!$A$1:$BT$1,0))</f>
        <v>83</v>
      </c>
      <c r="BUH20" s="116">
        <f>INDEX('[16]Raw Data'!$A$1:$BT$34,MATCH($A20,'[16]Raw Data'!$A$1:$A$34,0),MATCH(BUH$1,'[16]Raw Data'!$A$1:$BT$1,0))</f>
        <v>76</v>
      </c>
      <c r="BUI20" s="116">
        <f>INDEX('[16]Raw Data'!$A$1:$BT$34,MATCH($A20,'[16]Raw Data'!$A$1:$A$34,0),MATCH(BUI$1,'[16]Raw Data'!$A$1:$BT$1,0))</f>
        <v>80</v>
      </c>
      <c r="BUJ20" s="116">
        <f>INDEX('[16]Raw Data'!$A$1:$BT$34,MATCH($A20,'[16]Raw Data'!$A$1:$A$34,0),MATCH(BUJ$1,'[16]Raw Data'!$A$1:$BT$1,0))</f>
        <v>93</v>
      </c>
      <c r="BUK20" s="116">
        <f>INDEX('[16]Raw Data'!$A$1:$BT$34,MATCH($A20,'[16]Raw Data'!$A$1:$A$34,0),MATCH(BUK$1,'[16]Raw Data'!$A$1:$BT$1,0))</f>
        <v>87</v>
      </c>
      <c r="BUL20" s="116">
        <f>INDEX('[14]1718 Collected Indicators'!$A$3:$CH$36,MATCH($A20,'[14]1718 Collected Indicators'!$A$3:$A$36,0),MATCH(BUL$1,'[14]1718 Collected Indicators'!$A$3:$CH$3,0))</f>
        <v>89</v>
      </c>
      <c r="BUM20" s="136">
        <f>INDEX('[15]1819 Collected Indicators'!$A$3:$CV$36,MATCH($A20,'[15]1819 Collected Indicators'!$A$3:$A$36,0),MATCH(BUM$1,'[15]1819 Collected Indicators'!$A$3:$CV$3,0))</f>
        <v>85.3</v>
      </c>
      <c r="BUN20" s="120">
        <f>INDEX('[11]1920 Collected Indicators'!$A$3:$CV$36,MATCH($A20,'[11]1920 Collected Indicators'!$A$3:$A$36,0),MATCH(BUN$1,'[11]1920 Collected Indicators'!$A$3:$CV$3,0))</f>
        <v>75</v>
      </c>
      <c r="BUO20" s="115">
        <f>INDEX('[16]Raw Data'!$A$1:$BT$34,MATCH($A20,'[16]Raw Data'!$A$1:$A$34,0),MATCH(BUO$1,'[16]Raw Data'!$A$1:$BT$1,0))</f>
        <v>69.7</v>
      </c>
      <c r="BUP20" s="116">
        <f>INDEX('[16]Raw Data'!$A$1:$BT$34,MATCH($A20,'[16]Raw Data'!$A$1:$A$34,0),MATCH(BUP$1,'[16]Raw Data'!$A$1:$BT$1,0))</f>
        <v>78</v>
      </c>
      <c r="BUQ20" s="116">
        <f>INDEX('[16]Raw Data'!$A$1:$BT$34,MATCH($A20,'[16]Raw Data'!$A$1:$A$34,0),MATCH(BUQ$1,'[16]Raw Data'!$A$1:$BT$1,0))</f>
        <v>71</v>
      </c>
      <c r="BUR20" s="116">
        <f>INDEX('[16]Raw Data'!$A$1:$BT$34,MATCH($A20,'[16]Raw Data'!$A$1:$A$34,0),MATCH(BUR$1,'[16]Raw Data'!$A$1:$BT$1,0))</f>
        <v>71</v>
      </c>
      <c r="BUS20" s="116">
        <f>INDEX('[16]Raw Data'!$A$1:$BT$34,MATCH($A20,'[16]Raw Data'!$A$1:$A$34,0),MATCH(BUS$1,'[16]Raw Data'!$A$1:$BT$1,0))</f>
        <v>75</v>
      </c>
      <c r="BUT20" s="116">
        <f>INDEX('[16]Raw Data'!$A$1:$BT$34,MATCH($A20,'[16]Raw Data'!$A$1:$A$34,0),MATCH(BUT$1,'[16]Raw Data'!$A$1:$BT$1,0))</f>
        <v>73</v>
      </c>
      <c r="BUU20" s="116">
        <f>INDEX('[14]1718 Collected Indicators'!$A$3:$CH$36,MATCH($A20,'[14]1718 Collected Indicators'!$A$3:$A$36,0),MATCH(BUU$1,'[14]1718 Collected Indicators'!$A$3:$CH$3,0))</f>
        <v>66</v>
      </c>
      <c r="BUV20" s="116">
        <f>INDEX('[15]1819 Collected Indicators'!$A$3:$CV$36,MATCH($A20,'[15]1819 Collected Indicators'!$A$3:$A$36,0),MATCH(BUV$1,'[15]1819 Collected Indicators'!$A$3:$CV$3,0))</f>
        <v>64.900000000000006</v>
      </c>
      <c r="BUW20" s="126">
        <f>INDEX('[11]1920 Collected Indicators'!$A$3:$CV$36,MATCH($A20,'[11]1920 Collected Indicators'!$A$3:$A$36,0),MATCH(BUW$1,'[11]1920 Collected Indicators'!$A$3:$CV$3,0))</f>
        <v>56</v>
      </c>
    </row>
    <row r="21" spans="1:1921" ht="15.75" thickBot="1">
      <c r="A21" s="118" t="s">
        <v>1875</v>
      </c>
      <c r="B21" s="119">
        <f t="shared" si="152"/>
        <v>4442.622950819672</v>
      </c>
      <c r="C21" s="87">
        <v>28184</v>
      </c>
      <c r="D21" s="87">
        <v>6344</v>
      </c>
      <c r="E21" s="88">
        <f t="shared" si="11"/>
        <v>4434.831641694861</v>
      </c>
      <c r="F21" s="87">
        <v>27527</v>
      </c>
      <c r="G21" s="87">
        <v>6207</v>
      </c>
      <c r="H21" s="88">
        <f t="shared" si="12"/>
        <v>4397.9255068363973</v>
      </c>
      <c r="I21" s="87">
        <v>27984</v>
      </c>
      <c r="J21" s="87">
        <v>6363</v>
      </c>
      <c r="K21" s="88">
        <f t="shared" si="13"/>
        <v>4260.7973421926908</v>
      </c>
      <c r="L21" s="87">
        <v>28215</v>
      </c>
      <c r="M21" s="87">
        <v>6622</v>
      </c>
      <c r="N21" s="88">
        <f t="shared" si="14"/>
        <v>4257.2607990564647</v>
      </c>
      <c r="O21" s="87">
        <v>28877</v>
      </c>
      <c r="P21" s="87">
        <v>6783</v>
      </c>
      <c r="Q21" s="88">
        <f t="shared" si="15"/>
        <v>4400.4056207446038</v>
      </c>
      <c r="R21" s="87">
        <v>30376</v>
      </c>
      <c r="S21" s="87">
        <v>6903</v>
      </c>
      <c r="T21" s="88">
        <f t="shared" ref="T21:T34" si="160">(U21/V21)*1000</f>
        <v>4320.6660973526896</v>
      </c>
      <c r="U21" s="87">
        <f>INDEX('[2]All Previous Years'!$A$1:$EX$34,MATCH($A21,'[2]All Previous Years'!$A$1:$A$34,0),MATCH(U$1,'[2]All Previous Years'!$A$1:$EX$1,0))</f>
        <v>30357</v>
      </c>
      <c r="V21" s="87">
        <f>INDEX('[3]Raw data 16-17'!$B$2:$MA$34,MATCH($A21,'[3]Raw data 16-17'!$A$2:$A$34,0),MATCH(V$1,'[3]Raw data 16-17'!$B$1:$MA$1,0))</f>
        <v>7026</v>
      </c>
      <c r="W21" s="88">
        <f t="shared" si="17"/>
        <v>4555.1142005958291</v>
      </c>
      <c r="X21" s="32">
        <f>INDEX([4]Sheet1!$A$1:$CJ$34, MATCH($A21, [4]Sheet1!$A$1:$A$34, 0), MATCH(X$1, [4]Sheet1!$A$1:$CJ$1, 0))</f>
        <v>32109</v>
      </c>
      <c r="Y21" s="32">
        <f>INDEX('[5]Finance Indicators'!$A$2:$BO$35,MATCH($A21,'[5]Finance Indicators'!$A$2:$A$35,0),MATCH(Y$1,'[5]Finance Indicators'!$A$2:$BO$2,0))</f>
        <v>7049</v>
      </c>
      <c r="Z21" s="132">
        <f>INDEX('[6]Finance Indicators'!$B$3:$BO$35,MATCH($A21,'[6]Finance Indicators'!$A$3:$A$35,0),MATCH(Z$1,'[6]Finance Indicators'!$B$2:$BO$2,0))</f>
        <v>4760.3725656223532</v>
      </c>
      <c r="AA21" s="132">
        <f>INDEX('[6]Finance Indicators'!$B$3:$BO$35,MATCH($A21,'[6]Finance Indicators'!$A$3:$A$35,0),MATCH(AA$1,'[6]Finance Indicators'!$B$2:$BO$2,0))</f>
        <v>33732</v>
      </c>
      <c r="AB21" s="132">
        <f>INDEX('[6]Finance Indicators'!$B$3:$BO$35,MATCH($A21,'[6]Finance Indicators'!$A$3:$A$35,0),MATCH(AB$1,'[6]Finance Indicators'!$B$2:$BO$2,0))</f>
        <v>7086</v>
      </c>
      <c r="AC21" s="132">
        <f t="array" ref="AC21">INDEX('[7]Finance Indicators'!$A$2:$BO$35,MATCH($A21,'[7]Finance Indicators'!$A$2:$A$35,0),MATCH(AC$1,'[7]Finance Indicators'!$A$2:$BO$2,0))</f>
        <v>5087.4481179333052</v>
      </c>
      <c r="AD21" s="132">
        <f t="array" ref="AD21">INDEX('[7]Finance Indicators'!$A$2:$BO$35,MATCH($A21,'[7]Finance Indicators'!$A$2:$A$35,0),MATCH(AD$1,'[7]Finance Indicators'!$A$2:$BO$2,0))</f>
        <v>35546</v>
      </c>
      <c r="AE21" s="238">
        <f t="array" ref="AE21">INDEX('[7]Finance Indicators'!$A$2:$BO$35,MATCH($A21,'[7]Finance Indicators'!$A$2:$A$35,0),MATCH(AE$1,'[7]Finance Indicators'!$A$2:$BO$2,0))</f>
        <v>6987</v>
      </c>
      <c r="AF21" s="119">
        <f>(B21*100)/Deflators!$B$2</f>
        <v>5233.5142394411369</v>
      </c>
      <c r="AG21" s="88">
        <f>(E21*100)/Deflators!$B$3</f>
        <v>5146.3103316187335</v>
      </c>
      <c r="AH21" s="88">
        <f>(H21*100)/Deflators!$B$4</f>
        <v>5001.2273079100696</v>
      </c>
      <c r="AI21" s="88">
        <f>(K21*100)/Deflators!$B$5</f>
        <v>4759.4456531328306</v>
      </c>
      <c r="AJ21" s="88">
        <f>(N21*100)/Deflators!$B$6</f>
        <v>4690.8139711543799</v>
      </c>
      <c r="AK21" s="88">
        <f>(Q21*100)/Deflators!$B$7</f>
        <v>4809.2942199738945</v>
      </c>
      <c r="AL21" s="122">
        <f>(T21*100)/Deflators!$B$8</f>
        <v>4608.1010056831838</v>
      </c>
      <c r="AM21" s="122">
        <f>(W21*100)/Deflators!$B$9</f>
        <v>4774.0847592038526</v>
      </c>
      <c r="AN21" s="122">
        <f>(Z21*100)/Deflators!$B$10</f>
        <v>4876.6751726459943</v>
      </c>
      <c r="AO21" s="241">
        <f>(AC21*100)/Deflators!$B$11</f>
        <v>5087.4481179333052</v>
      </c>
      <c r="AP21" s="119">
        <f t="shared" si="18"/>
        <v>5630.4198210598761</v>
      </c>
      <c r="AQ21" s="87">
        <v>32724</v>
      </c>
      <c r="AR21" s="87">
        <v>5812</v>
      </c>
      <c r="AS21" s="88">
        <f t="shared" si="19"/>
        <v>5634.9262122276878</v>
      </c>
      <c r="AT21" s="87">
        <v>32074</v>
      </c>
      <c r="AU21" s="87">
        <v>5692</v>
      </c>
      <c r="AV21" s="88">
        <f t="shared" si="20"/>
        <v>5654.3408360128624</v>
      </c>
      <c r="AW21" s="87">
        <v>31653</v>
      </c>
      <c r="AX21" s="87">
        <v>5598</v>
      </c>
      <c r="AY21" s="88">
        <f t="shared" si="21"/>
        <v>5903.2856877668464</v>
      </c>
      <c r="AZ21" s="87">
        <v>31801</v>
      </c>
      <c r="BA21" s="87">
        <v>5387</v>
      </c>
      <c r="BB21" s="88">
        <f t="shared" si="22"/>
        <v>6124.0265906932573</v>
      </c>
      <c r="BC21" s="87">
        <v>32243</v>
      </c>
      <c r="BD21" s="87">
        <v>5265</v>
      </c>
      <c r="BE21" s="88">
        <f t="shared" si="23"/>
        <v>6451.0697305863705</v>
      </c>
      <c r="BF21" s="87">
        <v>32565</v>
      </c>
      <c r="BG21" s="87">
        <v>5048</v>
      </c>
      <c r="BH21" s="88">
        <f t="shared" si="24"/>
        <v>6560.9359104781279</v>
      </c>
      <c r="BI21" s="87">
        <f>INDEX('[2]All Previous Years'!$A$1:$EX$34,MATCH($A21,'[2]All Previous Years'!$A$1:$A$34,0),MATCH(BI$1,'[2]All Previous Years'!$A$1:$EX$1,0))</f>
        <v>32247</v>
      </c>
      <c r="BJ21" s="87">
        <f>INDEX('[3]Raw data 16-17'!$B$2:$MA$34,MATCH($A21,'[3]Raw data 16-17'!$A$2:$A$34,0),MATCH(BJ$1,'[3]Raw data 16-17'!$B$1:$MA$1,0))</f>
        <v>4915</v>
      </c>
      <c r="BK21" s="88">
        <f t="shared" si="0"/>
        <v>6913.920922570017</v>
      </c>
      <c r="BL21" s="32">
        <f>INDEX([4]Sheet1!$A$1:$CJ$34, MATCH($A21, [4]Sheet1!$A$1:$A$34, 0), MATCH(BL$1, [4]Sheet1!$A$1:$CJ$1, 0))</f>
        <v>33574</v>
      </c>
      <c r="BM21" s="32">
        <f>INDEX('[5]Finance Indicators'!$A$2:$BO$35,MATCH($A21,'[5]Finance Indicators'!$A$2:$A$35,0),MATCH(BM$1,'[5]Finance Indicators'!$A$2:$BO$2,0))</f>
        <v>4856</v>
      </c>
      <c r="BN21" s="132">
        <f>INDEX('[6]Finance Indicators'!$B$3:$BO$35,MATCH($A21,'[6]Finance Indicators'!$A$3:$A$35,0),MATCH(BN$1,'[6]Finance Indicators'!$B$2:$BO$2,0))</f>
        <v>6973.3555370524564</v>
      </c>
      <c r="BO21" s="132">
        <f>INDEX('[6]Finance Indicators'!$B$3:$BO$35,MATCH($A21,'[6]Finance Indicators'!$A$3:$A$35,0),MATCH(BO$1,'[6]Finance Indicators'!$B$2:$BO$2,0))</f>
        <v>33500</v>
      </c>
      <c r="BP21" s="132">
        <f>INDEX('[6]Finance Indicators'!$B$3:$BO$35,MATCH($A21,'[6]Finance Indicators'!$A$3:$A$35,0),MATCH(BP$1,'[6]Finance Indicators'!$B$2:$BO$2,0))</f>
        <v>4804</v>
      </c>
      <c r="BQ21" s="238">
        <f t="array" ref="BQ21">INDEX('[7]Finance Indicators'!$A$2:$BO$35,MATCH($A21,'[7]Finance Indicators'!$A$2:$A$35,0),MATCH(BQ$1,'[7]Finance Indicators'!$A$2:$BO$2,0))</f>
        <v>7224.8987854251018</v>
      </c>
      <c r="BR21" s="238">
        <f t="array" ref="BR21">INDEX('[7]Finance Indicators'!$A$2:$BO$35,MATCH($A21,'[7]Finance Indicators'!$A$2:$A$35,0),MATCH(BR$1,'[7]Finance Indicators'!$A$2:$BO$2,0))</f>
        <v>35691</v>
      </c>
      <c r="BS21" s="238">
        <f t="array" ref="BS21">INDEX('[7]Finance Indicators'!$A$2:$BO$35,MATCH($A21,'[7]Finance Indicators'!$A$2:$A$35,0),MATCH(BS$1,'[7]Finance Indicators'!$A$2:$BO$2,0))</f>
        <v>4940</v>
      </c>
      <c r="BT21" s="119">
        <f>(AP21*100)/Deflators!$B$2</f>
        <v>6632.7668662747501</v>
      </c>
      <c r="BU21" s="137">
        <f>(AS21*100)/Deflators!$B$3</f>
        <v>6538.935708687688</v>
      </c>
      <c r="BV21" s="137">
        <f>(AV21*100)/Deflators!$B$4</f>
        <v>6429.9960864140548</v>
      </c>
      <c r="BW21" s="137">
        <f>(AY21*100)/Deflators!$B$5</f>
        <v>6594.1571845292747</v>
      </c>
      <c r="BX21" s="137">
        <f>(BB21*100)/Deflators!$B$6</f>
        <v>6747.6884426980696</v>
      </c>
      <c r="BY21" s="137">
        <f>(BE21*100)/Deflators!$B$7</f>
        <v>7050.5073945223594</v>
      </c>
      <c r="BZ21" s="137">
        <f>(BH21*100)/Deflators!$B$8</f>
        <v>6997.40611426129</v>
      </c>
      <c r="CA21" s="137">
        <f>(BK21*100)/Deflators!$B$9</f>
        <v>7246.2825407241398</v>
      </c>
      <c r="CB21" s="137">
        <f>(BN21*100)/Deflators!$B$10</f>
        <v>7143.7244351758554</v>
      </c>
      <c r="CC21" s="245">
        <f>(BQ21*100)/Deflators!$B$11</f>
        <v>7224.8987854251018</v>
      </c>
      <c r="CD21" s="119">
        <f t="shared" si="153"/>
        <v>2246.4516129032259</v>
      </c>
      <c r="CE21" s="87">
        <v>3482</v>
      </c>
      <c r="CF21" s="87">
        <v>1550</v>
      </c>
      <c r="CG21" s="88">
        <f t="shared" si="25"/>
        <v>2201.2422360248447</v>
      </c>
      <c r="CH21" s="87">
        <v>3544</v>
      </c>
      <c r="CI21" s="87">
        <v>1610</v>
      </c>
      <c r="CJ21" s="88">
        <f t="shared" si="26"/>
        <v>1966.6666666666665</v>
      </c>
      <c r="CK21" s="87">
        <v>3363</v>
      </c>
      <c r="CL21" s="87">
        <v>1710</v>
      </c>
      <c r="CM21" s="88">
        <f t="shared" si="27"/>
        <v>2009.1519219035997</v>
      </c>
      <c r="CN21" s="87">
        <v>3293</v>
      </c>
      <c r="CO21" s="87">
        <v>1639</v>
      </c>
      <c r="CP21" s="88">
        <f t="shared" si="28"/>
        <v>2165.967645296585</v>
      </c>
      <c r="CQ21" s="87">
        <v>3615</v>
      </c>
      <c r="CR21" s="87">
        <v>1669</v>
      </c>
      <c r="CS21" s="88">
        <f t="shared" si="29"/>
        <v>2367.4446439257931</v>
      </c>
      <c r="CT21" s="87">
        <v>3956</v>
      </c>
      <c r="CU21" s="87">
        <v>1671</v>
      </c>
      <c r="CV21" s="88">
        <f t="shared" si="30"/>
        <v>2419.550698239223</v>
      </c>
      <c r="CW21" s="87">
        <f>INDEX('[2]All Previous Years'!$A$1:$EX$34,MATCH($A21,'[2]All Previous Years'!$A$1:$A$34,0),MATCH(CW$1,'[2]All Previous Years'!$A$1:$EX$1,0))</f>
        <v>3985</v>
      </c>
      <c r="CX21" s="87">
        <f>INDEX('[3]Raw data 16-17'!$B$2:$XA$34,MATCH($A21,'[3]Raw data 16-17'!$A$2:$A$34,0),MATCH(CX$1,'[3]Raw data 16-17'!$B$1:$GU$1,0))</f>
        <v>1647</v>
      </c>
      <c r="CY21" s="88">
        <f t="shared" si="31"/>
        <v>2468.6018957345973</v>
      </c>
      <c r="CZ21" s="32">
        <f>INDEX([4]Sheet1!$A$1:$CJ$34, MATCH($A21, [4]Sheet1!$A$1:$A$34, 0), MATCH(CZ$1, [4]Sheet1!$A$1:$CJ$1, 0))</f>
        <v>4167</v>
      </c>
      <c r="DA21" s="32">
        <f>INDEX('[5]Finance Indicators'!$A$2:$BO$35,MATCH($A21,'[5]Finance Indicators'!$A$2:$A$35,0),MATCH(DA$1,'[5]Finance Indicators'!$A$2:$BO$2,0))</f>
        <v>1688</v>
      </c>
      <c r="DB21" s="132">
        <f>INDEX('[6]Finance Indicators'!$B$3:$BO$35,MATCH($A21,'[6]Finance Indicators'!$A$3:$A$35,0),MATCH(DB$1,'[6]Finance Indicators'!$B$2:$BO$2,0))</f>
        <v>3228.1553398058254</v>
      </c>
      <c r="DC21" s="132">
        <f>INDEX('[6]Finance Indicators'!$B$3:$BO$35,MATCH($A21,'[6]Finance Indicators'!$A$3:$A$35,0),MATCH(DC$1,'[6]Finance Indicators'!$B$2:$BO$2,0))</f>
        <v>5320</v>
      </c>
      <c r="DD21" s="132">
        <f>INDEX('[6]Finance Indicators'!$B$3:$BO$35,MATCH($A21,'[6]Finance Indicators'!$A$3:$A$35,0),MATCH(DD$1,'[6]Finance Indicators'!$B$2:$BO$2,0))</f>
        <v>1648</v>
      </c>
      <c r="DE21" s="132">
        <f t="array" ref="DE21">INDEX('[7]Finance Indicators'!$A$2:$BO$35,MATCH($A21,'[7]Finance Indicators'!$A$2:$A$35,0),MATCH(DE$1,'[7]Finance Indicators'!$A$2:$BO$2,0))</f>
        <v>4550.8117859290442</v>
      </c>
      <c r="DF21" s="132">
        <f t="array" ref="DF21">INDEX('[7]Finance Indicators'!$A$2:$BO$35,MATCH($A21,'[7]Finance Indicators'!$A$2:$A$35,0),MATCH(DF$1,'[7]Finance Indicators'!$A$2:$BO$2,0))</f>
        <v>7568</v>
      </c>
      <c r="DG21" s="132">
        <f t="array" ref="DG21">INDEX('[7]Finance Indicators'!$A$2:$BO$35,MATCH($A21,'[7]Finance Indicators'!$A$2:$A$35,0),MATCH(DG$1,'[7]Finance Indicators'!$A$2:$BO$2,0))</f>
        <v>1663</v>
      </c>
      <c r="DH21" s="127">
        <f>(CD21*100)/Deflators!$B$2</f>
        <v>2646.3727924908376</v>
      </c>
      <c r="DI21" s="122">
        <f>(CG21*100)/Deflators!$B$3</f>
        <v>2554.3868576983568</v>
      </c>
      <c r="DJ21" s="122">
        <f>(CJ21*100)/Deflators!$B$4</f>
        <v>2236.4514868659171</v>
      </c>
      <c r="DK21" s="122">
        <f>(CM21*100)/Deflators!$B$5</f>
        <v>2244.2863654872949</v>
      </c>
      <c r="DL21" s="122">
        <f>(CP21*100)/Deflators!$B$6</f>
        <v>2386.5466014854824</v>
      </c>
      <c r="DM21" s="122">
        <f>(CS21*100)/Deflators!$B$7</f>
        <v>2587.4291652717829</v>
      </c>
      <c r="DN21" s="122">
        <f>(CV21*100)/Deflators!$B$8</f>
        <v>2580.5127623004773</v>
      </c>
      <c r="DO21" s="122">
        <f>(CY21*100)/Deflators!$B$9</f>
        <v>2587.2709591840107</v>
      </c>
      <c r="DP21" s="122">
        <f>(DB21*100)/Deflators!$B$10</f>
        <v>3307.0237217908857</v>
      </c>
      <c r="DQ21" s="247">
        <f>(DE21*100)/Deflators!$B$11</f>
        <v>4550.8117859290442</v>
      </c>
      <c r="DR21" s="119">
        <v>52</v>
      </c>
      <c r="DS21" s="122">
        <f>INDEX('[3]5+ Awards at Level 5 &amp; Level 6'!$A$2:$G$35,MATCH($A21,'[3]5+ Awards at Level 5 &amp; Level 6'!$A$2:$A$35,0),MATCH(DS$1,'[3]5+ Awards at Level 5 &amp; Level 6'!$A$2:$G$2,0))</f>
        <v>52</v>
      </c>
      <c r="DT21" s="125">
        <f>INDEX('[8]Breadth and Depth cohort'!$X$1:$AH$36,MATCH($A21,'[8]Breadth and Depth cohort'!$X$1:$X$36,0),MATCH(DT$1,'[8]Breadth and Depth cohort'!$X$1:$AH$1,0))</f>
        <v>58</v>
      </c>
      <c r="DU21" s="125">
        <f>INDEX('[9]Breadth and Depth cohort'!$U$1:$AC$36,MATCH($A21,'[9]Breadth and Depth cohort'!$U$1:$U$36,0),MATCH(DU$1,'[9]Breadth and Depth cohort'!$U$1:$AC$1,0))</f>
        <v>57</v>
      </c>
      <c r="DV21" s="125">
        <f>INDEX([10]Extraction!$G$3:$Q$36,MATCH($A21,[10]Extraction!$Q$3:$Q$36,0),MATCH(DV$1,[10]Extraction!$G$3:$Q$3,0))</f>
        <v>59</v>
      </c>
      <c r="DW21" s="125">
        <f>INDEX([10]Extraction!$G$3:$Q$36,MATCH($A21,[10]Extraction!$Q$3:$Q$36,0),MATCH(DW$1,[10]Extraction!$G$3:$Q$3,0))</f>
        <v>59</v>
      </c>
      <c r="DX21" s="125">
        <f>INDEX([10]Extraction!$G$3:$Q$36,MATCH($A21,[10]Extraction!$Q$3:$Q$36,0),MATCH(DX$1,[10]Extraction!$G$3:$Q$3,0))</f>
        <v>57</v>
      </c>
      <c r="DY21" s="125">
        <f>INDEX([10]Extraction!$G$3:$Q$36,MATCH($A21,[10]Extraction!$Q$3:$Q$36,0),MATCH(DY$1,[10]Extraction!$G$3:$Q$3,0))</f>
        <v>61</v>
      </c>
      <c r="DZ21" s="241">
        <f>INDEX('[11]1920 Collected Indicators'!$A$3:$CV$36,MATCH($A21,'[11]1920 Collected Indicators'!$A$3:$A$36,0),MATCH(DZ$1,'[11]1920 Collected Indicators'!$A$3:$CV$3,0))</f>
        <v>59</v>
      </c>
      <c r="EA21" s="119">
        <v>24</v>
      </c>
      <c r="EB21" s="122">
        <f>INDEX('[3]5+ Awards at Level 5 &amp; Level 6'!$I$2:$M$35,MATCH($A21,'[3]5+ Awards at Level 5 &amp; Level 6'!$A$2:$A$35,0),MATCH(EB$1,'[3]5+ Awards at Level 5 &amp; Level 6'!$I$2:$M$2,0))</f>
        <v>25</v>
      </c>
      <c r="EC21" s="125">
        <f>INDEX('[8]Breadth and Depth cohort'!$X$1:$AH$36,MATCH($A21,'[8]Breadth and Depth cohort'!$X$1:$X$36,0),MATCH(EC$1,'[8]Breadth and Depth cohort'!$X$1:$AH$1,0))</f>
        <v>29</v>
      </c>
      <c r="ED21" s="125">
        <f>INDEX('[9]Breadth and Depth cohort'!$U$1:$AC$36,MATCH($A21,'[9]Breadth and Depth cohort'!$U$1:$U$36,0),MATCH(ED$1,'[9]Breadth and Depth cohort'!$U$1:$AC$1,0))</f>
        <v>30</v>
      </c>
      <c r="EE21" s="125">
        <f>INDEX([10]Extraction!$G$3:$Q$36,MATCH($A21,[10]Extraction!$Q$3:$Q$36,0),MATCH(EE$1,[10]Extraction!$G$3:$Q$3,0))</f>
        <v>29</v>
      </c>
      <c r="EF21" s="125">
        <f>INDEX([10]Extraction!$G$3:$Q$36,MATCH($A21,[10]Extraction!$Q$3:$Q$36,0),MATCH(EF$1,[10]Extraction!$G$3:$Q$3,0))</f>
        <v>30</v>
      </c>
      <c r="EG21" s="125">
        <f>INDEX([10]Extraction!$G$3:$Q$36,MATCH($A21,[10]Extraction!$Q$3:$Q$36,0),MATCH(EG$1,[10]Extraction!$G$3:$Q$3,0))</f>
        <v>28</v>
      </c>
      <c r="EH21" s="120">
        <f>INDEX([10]Extraction!$G$3:$Q$36,MATCH($A21,[10]Extraction!$Q$3:$Q$36,0),MATCH(EH$1,[10]Extraction!$G$3:$Q$3,0))</f>
        <v>32</v>
      </c>
      <c r="EI21" s="126">
        <f>INDEX('[11]1920 Collected Indicators'!$A$3:$CV$36,MATCH($A21,'[11]1920 Collected Indicators'!$A$3:$A$36,0),MATCH(EI$1,'[11]1920 Collected Indicators'!$A$3:$CV$3,0))</f>
        <v>30</v>
      </c>
      <c r="EJ21" s="127" t="s">
        <v>1855</v>
      </c>
      <c r="EK21" s="122" t="str">
        <f>INDEX('[3]Deprived 5+ Awards'!$A$2:$K$35,MATCH($A21,'[3]Deprived 5+ Awards'!$A$2:$A$35,0),MATCH(EK$1,'[3]Deprived 5+ Awards'!$A$2:$K$2,0))</f>
        <v>*</v>
      </c>
      <c r="EL21" s="125" t="str">
        <f>INDEX('[12]2014'!$S$1:$U$35,MATCH($A21,'[12]2014'!$S$1:$S$35,0),MATCH(EL$1,'[12]2014'!$S$1:$U$1,0))</f>
        <v>*</v>
      </c>
      <c r="EM21" s="125">
        <f>INDEX('[12]2015'!$S$1:$U$35,MATCH($A21,'[12]2015'!$S$1:$S$35,0),MATCH(EM$1,'[12]2015'!$S$1:$U$1,0))</f>
        <v>44</v>
      </c>
      <c r="EN21" s="125">
        <f>INDEX([13]Extraction!$B$2:$L$35,MATCH($A21,[13]Extraction!$L$2:$L$35,0),MATCH(EN$1,[13]Extraction!$B$2:$L$2,0))</f>
        <v>40</v>
      </c>
      <c r="EO21" s="125">
        <f>INDEX([13]Extraction!$B$2:$L$35,MATCH($A21,[13]Extraction!$L$2:$L$35,0),MATCH(EO$1,[13]Extraction!$B$2:$L$2,0))</f>
        <v>55</v>
      </c>
      <c r="EP21" s="122" t="str">
        <f>INDEX([13]Extraction!$B$2:$L$35,MATCH($A21,[13]Extraction!$L$2:$L$35,0),MATCH(EP$1,[13]Extraction!$B$2:$L$2,0))</f>
        <v>*</v>
      </c>
      <c r="EQ21" s="122" t="str">
        <f>INDEX([13]Extraction!$B$2:$L$35,MATCH($A21,[13]Extraction!$L$2:$L$35,0),MATCH(EQ$1,[13]Extraction!$B$2:$L$2,0))</f>
        <v>*</v>
      </c>
      <c r="ER21" s="337" t="str">
        <f>INDEX('[11]1920 Collected Indicators'!$A$3:$CV$36,MATCH($A21,'[11]1920 Collected Indicators'!$A$3:$A$36,0),MATCH(ER$1,'[11]1920 Collected Indicators'!$A$3:$CV$3,0))</f>
        <v>*</v>
      </c>
      <c r="ES21" s="124" t="s">
        <v>1855</v>
      </c>
      <c r="ET21" s="122" t="str">
        <f>INDEX('[3]Deprived 5+ Awards'!$A$2:$K$35,MATCH($A21,'[3]Deprived 5+ Awards'!$A$2:$A$35,0),MATCH(ET$1,'[3]Deprived 5+ Awards'!$A$2:$K$2,0))</f>
        <v>*</v>
      </c>
      <c r="EU21" s="125" t="str">
        <f>INDEX('[12]2014'!$S$1:$U$35,MATCH($A21,'[12]2014'!$S$1:$S$35,0),MATCH(EU$1,'[12]2014'!$S$1:$U$1,0))</f>
        <v>*</v>
      </c>
      <c r="EV21" s="125" t="str">
        <f>INDEX('[12]2015'!$S$1:$U$35,MATCH($A21,'[12]2015'!$S$1:$S$35,0),MATCH(EV$1,'[12]2015'!$S$1:$U$1,0))</f>
        <v>*</v>
      </c>
      <c r="EW21" s="125" t="str">
        <f>INDEX([13]Extraction!$B$2:$L$35,MATCH($A21,[13]Extraction!$L$2:$L$35,0),MATCH(EW$1,[13]Extraction!$B$2:$L$2,0))</f>
        <v>*</v>
      </c>
      <c r="EX21" s="125">
        <f>INDEX([13]Extraction!$B$2:$L$35,MATCH($A21,[13]Extraction!$L$2:$L$35,0),MATCH(EX$1,[13]Extraction!$B$2:$L$2,0))</f>
        <v>0</v>
      </c>
      <c r="EY21" s="122" t="str">
        <f>INDEX([13]Extraction!$B$2:$L$35,MATCH($A21,[13]Extraction!$L$2:$L$35,0),MATCH(EY$1,[13]Extraction!$B$2:$L$2,0))</f>
        <v>*</v>
      </c>
      <c r="EZ21" s="122" t="str">
        <f>INDEX([13]Extraction!$B$2:$L$35,MATCH($A21,[13]Extraction!$L$2:$L$35,0),MATCH(EZ$1,[13]Extraction!$B$2:$L$2,0))</f>
        <v>*</v>
      </c>
      <c r="FA21" s="340" t="str">
        <f>INDEX('[11]1920 Collected Indicators'!$A$3:$CV$36,MATCH($A21,'[11]1920 Collected Indicators'!$A$3:$A$36,0),MATCH(FA$1,'[11]1920 Collected Indicators'!$A$3:$CV$3,0))</f>
        <v>*</v>
      </c>
      <c r="FB21" s="119">
        <v>2759.6153846153848</v>
      </c>
      <c r="FC21" s="87">
        <v>4018</v>
      </c>
      <c r="FD21" s="87">
        <v>28</v>
      </c>
      <c r="FE21" s="88">
        <v>2872.3776223776222</v>
      </c>
      <c r="FF21" s="87">
        <v>4929</v>
      </c>
      <c r="FG21" s="87">
        <v>33</v>
      </c>
      <c r="FH21" s="88">
        <v>3952.7972027972032</v>
      </c>
      <c r="FI21" s="87">
        <v>6783</v>
      </c>
      <c r="FJ21" s="87">
        <v>33</v>
      </c>
      <c r="FK21" s="88">
        <v>4860.7427055702919</v>
      </c>
      <c r="FL21" s="87">
        <v>7330</v>
      </c>
      <c r="FM21" s="87">
        <v>29</v>
      </c>
      <c r="FN21" s="88">
        <v>4092.8381962864723</v>
      </c>
      <c r="FO21" s="39">
        <v>6172</v>
      </c>
      <c r="FP21" s="39">
        <v>29</v>
      </c>
      <c r="FQ21" s="88">
        <v>3792.3076923076924</v>
      </c>
      <c r="FR21" s="87">
        <v>6902</v>
      </c>
      <c r="FS21" s="87">
        <v>35</v>
      </c>
      <c r="FT21" s="88">
        <f t="shared" si="159"/>
        <v>4017.7125506072875</v>
      </c>
      <c r="FU21" s="87">
        <f>INDEX('[2]All Previous Years'!$A$1:$EX$34,MATCH($A21,'[2]All Previous Years'!$A$1:$A$34,0),MATCH(FU$1,'[2]All Previous Years'!$A$1:$EX$1,0))</f>
        <v>7939</v>
      </c>
      <c r="FV21" s="88">
        <f>INDEX('[3]Raw data 16-17'!$B$2:$XA$34,MATCH($A21,'[3]Raw data 16-17'!$A$2:$A$34,0),MATCH(FV$1,'[3]Raw data 16-17'!$B$1:$GU$1,0))</f>
        <v>38</v>
      </c>
      <c r="FW21" s="88">
        <f t="shared" si="33"/>
        <v>3606.1698717948721</v>
      </c>
      <c r="FX21" s="39">
        <f>INDEX([4]Sheet1!$A$1:$CJ$34, MATCH($A21, [4]Sheet1!$A$1:$A$34, 0), MATCH(FX$1, [4]Sheet1!$A$1:$CJ$1, 0))</f>
        <v>9001</v>
      </c>
      <c r="FY21" s="39">
        <f>INDEX('[5]Finance Indicators'!$A$2:$BO$35,MATCH($A21,'[5]Finance Indicators'!$A$2:$A$35,0),MATCH(FY$1,'[5]Finance Indicators'!$A$2:$BO$2,0))</f>
        <v>48</v>
      </c>
      <c r="FZ21" s="132">
        <f>INDEX('[6]Finance Indicators'!$B$3:$BO$35,MATCH($A21,'[6]Finance Indicators'!$A$3:$A$35,0),MATCH(FZ$1,'[6]Finance Indicators'!$B$2:$BO$2,0))</f>
        <v>4215.0349650349654</v>
      </c>
      <c r="GA21" s="132">
        <f>INDEX('[6]Finance Indicators'!$B$3:$BO$35,MATCH($A21,'[6]Finance Indicators'!$A$3:$A$35,0),MATCH(GA$1,'[6]Finance Indicators'!$B$2:$BO$2,0))</f>
        <v>9644</v>
      </c>
      <c r="GB21" s="132">
        <f>INDEX('[6]Finance Indicators'!$B$3:$BO$35,MATCH($A21,'[6]Finance Indicators'!$A$3:$A$35,0),MATCH(GB$1,'[6]Finance Indicators'!$B$2:$BO$2,0))</f>
        <v>44</v>
      </c>
      <c r="GC21" s="132" t="str">
        <f t="array" ref="GC21">INDEX('[7]Finance Indicators'!$A$2:$BO$35,MATCH($A21,'[7]Finance Indicators'!$A$2:$A$35,0),MATCH(GC$1,'[7]Finance Indicators'!$A$2:$BO$2,0))</f>
        <v>dna</v>
      </c>
      <c r="GD21" s="132">
        <f t="array" ref="GD21">INDEX('[7]Finance Indicators'!$A$2:$BO$35,MATCH($A21,'[7]Finance Indicators'!$A$2:$A$35,0),MATCH(GD$1,'[7]Finance Indicators'!$A$2:$BO$2,0))</f>
        <v>8797</v>
      </c>
      <c r="GE21" s="238" t="str">
        <f t="array" ref="GE21">INDEX('[7]Finance Indicators'!$A$2:$BO$35,MATCH($A21,'[7]Finance Indicators'!$A$2:$A$35,0),MATCH(GE$1,'[7]Finance Indicators'!$A$2:$BO$2,0))</f>
        <v>dna</v>
      </c>
      <c r="GF21" s="128">
        <f>(FB21*100)/Deflators!$B$2</f>
        <v>3250.8917751169456</v>
      </c>
      <c r="GG21" s="125">
        <f>(FE21*100)/Deflators!$B$3</f>
        <v>3333.192289731006</v>
      </c>
      <c r="GH21" s="125">
        <f>(FH21*100)/Deflators!$B$4</f>
        <v>4495.0368719365651</v>
      </c>
      <c r="GI21" s="125">
        <f>(FK21*100)/Deflators!$B$5</f>
        <v>5429.603635904964</v>
      </c>
      <c r="GJ21" s="125">
        <f>(FN21*100)/Deflators!$B$6</f>
        <v>4509.6468125866013</v>
      </c>
      <c r="GK21" s="125">
        <f>(FQ21*100)/Deflators!$B$7</f>
        <v>4144.6914300349817</v>
      </c>
      <c r="GL21" s="125">
        <f>(FT21*100)/Deflators!$B$8</f>
        <v>4284.9932922016578</v>
      </c>
      <c r="GM21" s="125">
        <f>(FW21*100)/Deflators!$B$9</f>
        <v>3779.523380947081</v>
      </c>
      <c r="GN21" s="125">
        <f>IFERROR((FZ21*100)/Deflators!$B$10,"dna")</f>
        <v>4318.0142063383773</v>
      </c>
      <c r="GO21" s="125" t="str">
        <f>IFERROR((GC21*100)/Deflators!$B$11,"dna")</f>
        <v>dna</v>
      </c>
      <c r="GP21" s="121">
        <v>212.50537172324883</v>
      </c>
      <c r="GQ21" s="87">
        <v>1978</v>
      </c>
      <c r="GR21" s="87">
        <v>179</v>
      </c>
      <c r="GS21" s="88">
        <v>231.18279569892474</v>
      </c>
      <c r="GT21" s="87">
        <v>2236</v>
      </c>
      <c r="GU21" s="87">
        <v>186</v>
      </c>
      <c r="GV21" s="88">
        <v>231.58756137479543</v>
      </c>
      <c r="GW21" s="87">
        <v>2264</v>
      </c>
      <c r="GX21" s="87">
        <v>188</v>
      </c>
      <c r="GY21" s="88">
        <v>239.23494983277592</v>
      </c>
      <c r="GZ21" s="87">
        <v>2289</v>
      </c>
      <c r="HA21" s="87">
        <v>184</v>
      </c>
      <c r="HB21" s="88">
        <v>362.07264957264954</v>
      </c>
      <c r="HC21" s="87">
        <v>3389</v>
      </c>
      <c r="HD21" s="87">
        <v>180</v>
      </c>
      <c r="HE21" s="88">
        <v>393.47450302506485</v>
      </c>
      <c r="HF21" s="87">
        <v>3642</v>
      </c>
      <c r="HG21" s="87">
        <v>178</v>
      </c>
      <c r="HH21" s="88">
        <f t="shared" si="34"/>
        <v>435.13689700130374</v>
      </c>
      <c r="HI21" s="87">
        <f>INDEX('[2]All Previous Years'!$A$1:$EX$34,MATCH($A21,'[2]All Previous Years'!$A$1:$A$34,0),MATCH(HI$1,'[2]All Previous Years'!$A$1:$EX$1,0))</f>
        <v>4005</v>
      </c>
      <c r="HJ21" s="32">
        <f>INDEX('[3]Raw data 16-17'!$B$2:$XA$34,MATCH($A21,'[3]Raw data 16-17'!$A$2:$A$34,0),MATCH(HJ$1,'[3]Raw data 16-17'!$B$1:$GU$1,0))</f>
        <v>177</v>
      </c>
      <c r="HK21" s="88">
        <f t="shared" si="35"/>
        <v>407.16180371352789</v>
      </c>
      <c r="HL21" s="32">
        <f>INDEX([4]Sheet1!$A$1:$CJ$34, MATCH($A21, [4]Sheet1!$A$1:$A$34, 0), MATCH(HL$1, [4]Sheet1!$A$1:$CJ$1, 0))</f>
        <v>3684</v>
      </c>
      <c r="HM21" s="32">
        <f>INDEX('[5]Finance Indicators'!$A$2:$BO$35,MATCH($A21,'[5]Finance Indicators'!$A$2:$A$35,0),MATCH(HM$1,'[5]Finance Indicators'!$A$2:$BO$2,0))</f>
        <v>174</v>
      </c>
      <c r="HN21" s="132">
        <f>INDEX('[6]Finance Indicators'!$B$3:$BO$35,MATCH($A21,'[6]Finance Indicators'!$A$3:$A$35,0),MATCH(HN$1,'[6]Finance Indicators'!$B$2:$BO$2,0))</f>
        <v>400.48656163113992</v>
      </c>
      <c r="HO21" s="132">
        <f>INDEX('[6]Finance Indicators'!$B$3:$BO$35,MATCH($A21,'[6]Finance Indicators'!$A$3:$A$35,0),MATCH(HO$1,'[6]Finance Indicators'!$B$2:$BO$2,0))</f>
        <v>3457</v>
      </c>
      <c r="HP21" s="132">
        <f>INDEX('[6]Finance Indicators'!$B$3:$BO$35,MATCH($A21,'[6]Finance Indicators'!$A$3:$A$35,0),MATCH(HP$1,'[6]Finance Indicators'!$B$2:$BO$2,0))</f>
        <v>166</v>
      </c>
      <c r="HQ21" s="132" t="str">
        <f t="array" ref="HQ21">INDEX('[7]Finance Indicators'!$A$2:$BO$35,MATCH($A21,'[7]Finance Indicators'!$A$2:$A$35,0),MATCH(HQ$1,'[7]Finance Indicators'!$A$2:$BO$2,0))</f>
        <v>dna</v>
      </c>
      <c r="HR21" s="238">
        <f t="array" ref="HR21">INDEX('[7]Finance Indicators'!$A$2:$BO$35,MATCH($A21,'[7]Finance Indicators'!$A$2:$A$35,0),MATCH(HR$1,'[7]Finance Indicators'!$A$2:$BO$2,0))</f>
        <v>3368</v>
      </c>
      <c r="HS21" s="238" t="str">
        <f t="array" ref="HS21">INDEX('[7]Finance Indicators'!$A$2:$BO$35,MATCH($A21,'[7]Finance Indicators'!$A$2:$A$35,0),MATCH(HS$1,'[7]Finance Indicators'!$A$2:$BO$2,0))</f>
        <v>dna</v>
      </c>
      <c r="HT21" s="128">
        <f>(GP21*100)/Deflators!$B$2</f>
        <v>250.33632184927171</v>
      </c>
      <c r="HU21" s="125">
        <f>(GS21*100)/Deflators!$B$3</f>
        <v>268.27138122050485</v>
      </c>
      <c r="HV21" s="125">
        <f>(GV21*100)/Deflators!$B$4</f>
        <v>263.35644710659989</v>
      </c>
      <c r="HW21" s="125">
        <f>(GY21*100)/Deflators!$B$5</f>
        <v>267.23302016356797</v>
      </c>
      <c r="HX21" s="125">
        <f>(HB21*100)/Deflators!$B$6</f>
        <v>398.94559514998173</v>
      </c>
      <c r="HY21" s="125">
        <f>(HE21*100)/Deflators!$B$7</f>
        <v>430.03641395797928</v>
      </c>
      <c r="HZ21" s="125">
        <f>(HH21*100)/Deflators!$B$8</f>
        <v>464.08464053960188</v>
      </c>
      <c r="IA21" s="125">
        <f>(HK21*100)/Deflators!$B$9</f>
        <v>426.73462750603335</v>
      </c>
      <c r="IB21" s="125">
        <f>IFERROR((HN21*100)/Deflators!$B$10,"dna")</f>
        <v>410.27101243904559</v>
      </c>
      <c r="IC21" s="125" t="str">
        <f>IFERROR((HQ21*100)/Deflators!$B$11,"dna")</f>
        <v>dna</v>
      </c>
      <c r="ID21" s="121">
        <v>86.473429951690818</v>
      </c>
      <c r="IE21" s="88">
        <v>84.93150684931507</v>
      </c>
      <c r="IF21" s="88">
        <v>85.067873303167417</v>
      </c>
      <c r="IG21" s="88">
        <v>86.3849765258216</v>
      </c>
      <c r="IH21" s="88">
        <v>86.124401913875602</v>
      </c>
      <c r="II21" s="88">
        <v>83.568075117370881</v>
      </c>
      <c r="IJ21" s="88">
        <f>INDEX('[3]Raw data 16-17'!$B$2:$XA$34,MATCH($A21,'[3]Raw data 16-17'!$A$2:$A$34,0),MATCH(IJ$1,'[3]Raw data 16-17'!$B$1:$GU$1,0))</f>
        <v>82.325581395348834</v>
      </c>
      <c r="IK21" s="88">
        <f>INDEX('[14]1718 Collected Indicators'!$A$3:$CH$36,MATCH($A21,'[14]1718 Collected Indicators'!$A$3:$A$36,0),MATCH(IK$1,'[14]1718 Collected Indicators'!$A$3:$CH$3,0))</f>
        <v>78.378378378378372</v>
      </c>
      <c r="IL21" s="120">
        <f>INDEX('[15]1819 Collected Indicators'!$A$3:$CV$36,MATCH($A21,'[15]1819 Collected Indicators'!$A$3:$A$36,0),MATCH(IL$1,'[15]1819 Collected Indicators'!$A$3:$CV$3,0))</f>
        <v>79.047619047619051</v>
      </c>
      <c r="IM21" s="120" t="str">
        <f>INDEX('[11]1920 Collected Indicators'!$A$3:$CV$36,MATCH($A21,'[11]1920 Collected Indicators'!$A$3:$A$36,0),MATCH(IM$1,'[11]1920 Collected Indicators'!$A$3:$CV$3,0))</f>
        <v>dna</v>
      </c>
      <c r="IN21" s="119">
        <v>81.066666666666663</v>
      </c>
      <c r="IO21" s="88">
        <v>78.666666666666671</v>
      </c>
      <c r="IP21" s="88">
        <v>74</v>
      </c>
      <c r="IQ21" s="88">
        <f>INDEX('[16]Raw Data'!$B$2:$BS$34,MATCH($A21,'[16]Raw Data'!$A$2:$A$34,0),MATCH(IQ$1,'[16]Raw Data'!$B$1:$BS$1,0))</f>
        <v>71.666666666666671</v>
      </c>
      <c r="IR21" s="88">
        <f t="shared" si="1"/>
        <v>71.666666666666671</v>
      </c>
      <c r="IS21" s="120">
        <f t="shared" si="1"/>
        <v>74.63333333333334</v>
      </c>
      <c r="IT21" s="120">
        <f t="shared" si="1"/>
        <v>76.966666666666669</v>
      </c>
      <c r="IU21" s="119">
        <v>91.8</v>
      </c>
      <c r="IV21" s="88">
        <v>94.1</v>
      </c>
      <c r="IW21" s="88">
        <v>93.9</v>
      </c>
      <c r="IX21" s="88">
        <v>94.4</v>
      </c>
      <c r="IY21" s="88">
        <v>92.7</v>
      </c>
      <c r="IZ21" s="88">
        <f>INDEX('[3]Raw data 16-17'!$B$2:$BV$34,MATCH($A21,'[3]Raw data 16-17'!$A$2:$A$34,0),MATCH(IZ$1,'[3]Raw data 16-17'!$B$1:$BV$1,0))</f>
        <v>93.5</v>
      </c>
      <c r="JA21" s="88">
        <f>INDEX('[14]1718 Collected Indicators'!$A$3:$CH$36,MATCH($A21,'[14]1718 Collected Indicators'!$A$3:$A$36,0),MATCH(JA$1,'[14]1718 Collected Indicators'!$A$3:$CH$3,0))</f>
        <v>93.6</v>
      </c>
      <c r="JB21" s="120">
        <f>INDEX('[15]1819 Collected Indicators'!$A$3:$CV$36,MATCH($A21,'[15]1819 Collected Indicators'!$A$3:$A$36,0),MATCH(JB$1,'[15]1819 Collected Indicators'!$A$3:$CV$3,0))</f>
        <v>92.755214050493962</v>
      </c>
      <c r="JC21" s="120" t="str">
        <f>INDEX('[11]1920 Collected Indicators'!$A$3:$CV$36,MATCH($A21,'[11]1920 Collected Indicators'!$A$3:$A$36,0),MATCH(JC$1,'[11]1920 Collected Indicators'!$A$3:$CV$3,0))</f>
        <v>dna</v>
      </c>
      <c r="JD21" s="119">
        <v>759.88</v>
      </c>
      <c r="JE21" s="88">
        <v>788.07</v>
      </c>
      <c r="JF21" s="88">
        <f>INDEX('[17]Cohort Attainment'!$O$40:$BR$75,MATCH($A21,'[17]Cohort Attainment'!$O$40:$O$75,0),MATCH(JF$1,'[17]Cohort Attainment'!$O$40:$BR$40,0))</f>
        <v>837.69</v>
      </c>
      <c r="JG21" s="88">
        <f>INDEX('[18]Cohort Attainment'!$Q$40:$AQ$72,MATCH($A21,'[18]Cohort Attainment'!$O$40:$O$72,0),MATCH(JG$1,'[18]Cohort Attainment'!$Q$39:$AO$39,0))</f>
        <v>870</v>
      </c>
      <c r="JH21" s="88">
        <f>INDEX('[19]Cohort Attainment'!$BP$3:$BU$36,MATCH($A21,'[19]Cohort Attainment'!$BU$3:$BU$36,0),MATCH(JH$1,'[19]Cohort Attainment'!$BP$36:$BU$36,0))</f>
        <v>791.73</v>
      </c>
      <c r="JI21" s="88">
        <f>INDEX('[19]Cohort Attainment'!$BP$3:$BU$36,MATCH($A21,'[19]Cohort Attainment'!$BU$3:$BU$36,0),MATCH(JI$1,'[19]Cohort Attainment'!$BP$36:$BU$36,0))</f>
        <v>818.43</v>
      </c>
      <c r="JJ21" s="88">
        <f>INDEX('[19]Cohort Attainment'!$BP$3:$BU$36,MATCH($A21,'[19]Cohort Attainment'!$BU$3:$BU$36,0),MATCH(JJ$1,'[19]Cohort Attainment'!$BP$36:$BU$36,0))</f>
        <v>795.41</v>
      </c>
      <c r="JK21" s="88">
        <f>INDEX('[19]Cohort Attainment'!$BP$3:$BU$36,MATCH($A21,'[19]Cohort Attainment'!$BU$3:$BU$36,0),MATCH(JK$1,'[19]Cohort Attainment'!$BP$36:$BU$36,0))</f>
        <v>814.7</v>
      </c>
      <c r="JL21" s="126">
        <f>INDEX('[11]1920 Collected Indicators'!$A$3:$CV$36,MATCH($A21,'[11]1920 Collected Indicators'!$A$3:$A$36,0),MATCH(JL$1,'[11]1920 Collected Indicators'!$A$3:$CV$3,0))</f>
        <v>799.66</v>
      </c>
      <c r="JM21" s="121">
        <v>547</v>
      </c>
      <c r="JN21" s="88">
        <v>790</v>
      </c>
      <c r="JO21" s="88">
        <f>INDEX('[17]Cohort Attainment'!$O$40:$BR$75,MATCH($A21,'[17]Cohort Attainment'!$O$40:$O$75,0),MATCH(JO$1,'[17]Cohort Attainment'!$O$40:$BR$40,0))</f>
        <v>639</v>
      </c>
      <c r="JP21" s="88">
        <f>INDEX('[18]Cohort Attainment'!$Q$40:$AQ$72,MATCH($A21,'[18]Cohort Attainment'!$O$40:$O$72,0),MATCH(JP$1,'[18]Cohort Attainment'!$Q$39:$AO$39,0))</f>
        <v>611</v>
      </c>
      <c r="JQ21" s="88">
        <f>INDEX('[19]Cohort Attainment'!$P$3:$AO$36,MATCH($A21,'[19]Cohort Attainment'!$AO$3:$AO$36,0),MATCH(JQ$1,'[19]Cohort Attainment'!$P$36:$AO$36,0))</f>
        <v>507</v>
      </c>
      <c r="JR21" s="88">
        <f>INDEX('[19]Cohort Attainment'!$P$3:$AO$36,MATCH($A21,'[19]Cohort Attainment'!$AO$3:$AO$36,0),MATCH(JR$1,'[19]Cohort Attainment'!$P$36:$AO$36,0))</f>
        <v>661</v>
      </c>
      <c r="JS21" s="88">
        <f>INDEX('[19]Cohort Attainment'!$P$3:$AO$36,MATCH($A21,'[19]Cohort Attainment'!$AO$3:$AO$36,0),MATCH(JS$1,'[19]Cohort Attainment'!$P$36:$AO$36,0))</f>
        <v>601</v>
      </c>
      <c r="JT21" s="120">
        <f>INDEX('[19]Cohort Attainment'!$P$3:$AO$36,MATCH($A21,'[19]Cohort Attainment'!$AO$3:$AO$36,0),MATCH(JT$1,'[19]Cohort Attainment'!$P$36:$AO$36,0))</f>
        <v>826</v>
      </c>
      <c r="JU21" s="120">
        <f>INDEX('[11]1920 Collected Indicators'!$A$3:$CV$36,MATCH($A21,'[11]1920 Collected Indicators'!$A$3:$A$36,0),MATCH(JU$1,'[11]1920 Collected Indicators'!$A$3:$CV$3,0))</f>
        <v>939</v>
      </c>
      <c r="JV21" s="119">
        <v>592</v>
      </c>
      <c r="JW21" s="88">
        <v>664</v>
      </c>
      <c r="JX21" s="88">
        <f>INDEX('[17]Cohort Attainment'!$O$40:$BR$75,MATCH($A21,'[17]Cohort Attainment'!$O$40:$O$75,0),MATCH(JX$1,'[17]Cohort Attainment'!$O$40:$BR$40,0))</f>
        <v>782</v>
      </c>
      <c r="JY21" s="88">
        <f>INDEX('[18]Cohort Attainment'!$Q$40:$AQ$72,MATCH($A21,'[18]Cohort Attainment'!$O$40:$O$72,0),MATCH(JY$1,'[18]Cohort Attainment'!$Q$39:$AO$39,0))</f>
        <v>693</v>
      </c>
      <c r="JZ21" s="88">
        <f>INDEX('[19]Cohort Attainment'!$P$3:$AO$36,MATCH($A21,'[19]Cohort Attainment'!$AO$3:$AO$36,0),MATCH(JZ$1,'[19]Cohort Attainment'!$P$36:$AO$36,0))</f>
        <v>818</v>
      </c>
      <c r="KA21" s="88">
        <f>INDEX('[19]Cohort Attainment'!$P$3:$AO$36,MATCH($A21,'[19]Cohort Attainment'!$AO$3:$AO$36,0),MATCH(KA$1,'[19]Cohort Attainment'!$P$36:$AO$36,0))</f>
        <v>711</v>
      </c>
      <c r="KB21" s="88">
        <f>INDEX('[19]Cohort Attainment'!$P$3:$AO$36,MATCH($A21,'[19]Cohort Attainment'!$AO$3:$AO$36,0),MATCH(KB$1,'[19]Cohort Attainment'!$P$36:$AO$36,0))</f>
        <v>702</v>
      </c>
      <c r="KC21" s="120">
        <f>INDEX('[19]Cohort Attainment'!$P$3:$AO$36,MATCH($A21,'[19]Cohort Attainment'!$AO$3:$AO$36,0),MATCH(KC$1,'[19]Cohort Attainment'!$P$36:$AO$36,0))</f>
        <v>574</v>
      </c>
      <c r="KD21" s="120">
        <f>INDEX('[11]1920 Collected Indicators'!$A$3:$CV$36,MATCH($A21,'[11]1920 Collected Indicators'!$A$3:$A$36,0),MATCH(KD$1,'[11]1920 Collected Indicators'!$A$3:$CV$3,0))</f>
        <v>690</v>
      </c>
      <c r="KE21" s="119">
        <v>675</v>
      </c>
      <c r="KF21" s="88">
        <v>701</v>
      </c>
      <c r="KG21" s="88">
        <f>INDEX('[17]Cohort Attainment'!$O$40:$BR$75,MATCH($A21,'[17]Cohort Attainment'!$O$40:$O$75,0),MATCH(KG$1,'[17]Cohort Attainment'!$O$40:$BR$40,0))</f>
        <v>788</v>
      </c>
      <c r="KH21" s="88">
        <f>INDEX('[18]Cohort Attainment'!$Q$40:$AQ$72,MATCH($A21,'[18]Cohort Attainment'!$O$40:$O$72,0),MATCH(KH$1,'[18]Cohort Attainment'!$Q$39:$AO$39,0))</f>
        <v>790</v>
      </c>
      <c r="KI21" s="88">
        <f>INDEX('[19]Cohort Attainment'!$P$3:$AO$36,MATCH($A21,'[19]Cohort Attainment'!$AO$3:$AO$36,0),MATCH(KI$1,'[19]Cohort Attainment'!$P$36:$AO$36,0))</f>
        <v>748</v>
      </c>
      <c r="KJ21" s="88">
        <f>INDEX('[19]Cohort Attainment'!$P$3:$AO$36,MATCH($A21,'[19]Cohort Attainment'!$AO$3:$AO$36,0),MATCH(KJ$1,'[19]Cohort Attainment'!$P$36:$AO$36,0))</f>
        <v>655</v>
      </c>
      <c r="KK21" s="88">
        <f>INDEX('[19]Cohort Attainment'!$P$3:$AO$36,MATCH($A21,'[19]Cohort Attainment'!$AO$3:$AO$36,0),MATCH(KK$1,'[19]Cohort Attainment'!$P$36:$AO$36,0))</f>
        <v>677</v>
      </c>
      <c r="KL21" s="120">
        <f>INDEX('[19]Cohort Attainment'!$P$3:$AO$36,MATCH($A21,'[19]Cohort Attainment'!$AO$3:$AO$36,0),MATCH(KL$1,'[19]Cohort Attainment'!$P$36:$AO$36,0))</f>
        <v>830</v>
      </c>
      <c r="KM21" s="120">
        <f>INDEX('[11]1920 Collected Indicators'!$A$3:$CV$36,MATCH($A21,'[11]1920 Collected Indicators'!$A$3:$A$36,0),MATCH(KM$1,'[11]1920 Collected Indicators'!$A$3:$CV$3,0))</f>
        <v>726</v>
      </c>
      <c r="KN21" s="119">
        <v>830</v>
      </c>
      <c r="KO21" s="88">
        <v>852</v>
      </c>
      <c r="KP21" s="88">
        <f>INDEX('[17]Cohort Attainment'!$O$40:$BR$75,MATCH($A21,'[17]Cohort Attainment'!$O$40:$O$75,0),MATCH(KP$1,'[17]Cohort Attainment'!$O$40:$BR$40,0))</f>
        <v>888</v>
      </c>
      <c r="KQ21" s="88">
        <f>INDEX('[18]Cohort Attainment'!$Q$40:$AQ$72,MATCH($A21,'[18]Cohort Attainment'!$O$40:$O$72,0),MATCH(KQ$1,'[18]Cohort Attainment'!$Q$39:$AO$39,0))</f>
        <v>944</v>
      </c>
      <c r="KR21" s="88">
        <f>INDEX('[19]Cohort Attainment'!$P$3:$AO$36,MATCH($A21,'[19]Cohort Attainment'!$AO$3:$AO$36,0),MATCH(KR$1,'[19]Cohort Attainment'!$P$36:$AO$36,0))</f>
        <v>821</v>
      </c>
      <c r="KS21" s="88">
        <f>INDEX('[19]Cohort Attainment'!$P$3:$AO$36,MATCH($A21,'[19]Cohort Attainment'!$AO$3:$AO$36,0),MATCH(KS$1,'[19]Cohort Attainment'!$P$36:$AO$36,0))</f>
        <v>874</v>
      </c>
      <c r="KT21" s="88">
        <f>INDEX('[19]Cohort Attainment'!$P$3:$AO$36,MATCH($A21,'[19]Cohort Attainment'!$AO$3:$AO$36,0),MATCH(KT$1,'[19]Cohort Attainment'!$P$36:$AO$36,0))</f>
        <v>867</v>
      </c>
      <c r="KU21" s="120">
        <f>INDEX('[19]Cohort Attainment'!$P$3:$AO$36,MATCH($A21,'[19]Cohort Attainment'!$AO$3:$AO$36,0),MATCH(KU$1,'[19]Cohort Attainment'!$P$36:$AO$36,0))</f>
        <v>839</v>
      </c>
      <c r="KV21" s="120">
        <f>INDEX('[11]1920 Collected Indicators'!$A$3:$CV$36,MATCH($A21,'[11]1920 Collected Indicators'!$A$3:$A$36,0),MATCH(KV$1,'[11]1920 Collected Indicators'!$A$3:$CV$3,0))</f>
        <v>838</v>
      </c>
      <c r="KW21" s="119">
        <v>1017</v>
      </c>
      <c r="KX21" s="88">
        <v>997</v>
      </c>
      <c r="KY21" s="88">
        <f>INDEX('[17]Cohort Attainment'!$O$40:$BR$75,MATCH($A21,'[17]Cohort Attainment'!$O$40:$O$75,0),MATCH(KY$1,'[17]Cohort Attainment'!$O$40:$BR$40,0))</f>
        <v>1024</v>
      </c>
      <c r="KZ21" s="88">
        <f>INDEX('[18]Cohort Attainment'!$Q$40:$AQ$72,MATCH($A21,'[18]Cohort Attainment'!$O$40:$O$72,0),MATCH(KZ$1,'[18]Cohort Attainment'!$Q$39:$AO$39,0))</f>
        <v>1048</v>
      </c>
      <c r="LA21" s="88">
        <f>INDEX('[19]Cohort Attainment'!$P$3:$AO$36,MATCH($A21,'[19]Cohort Attainment'!$AO$3:$AO$36,0),MATCH(LA$1,'[19]Cohort Attainment'!$P$36:$AO$36,0))</f>
        <v>939</v>
      </c>
      <c r="LB21" s="88">
        <f>INDEX('[19]Cohort Attainment'!$P$3:$AO$36,MATCH($A21,'[19]Cohort Attainment'!$AO$3:$AO$36,0),MATCH(LB$1,'[19]Cohort Attainment'!$P$36:$AO$36,0))</f>
        <v>1073</v>
      </c>
      <c r="LC21" s="88">
        <f>INDEX('[19]Cohort Attainment'!$P$3:$AO$36,MATCH($A21,'[19]Cohort Attainment'!$AO$3:$AO$36,0),MATCH(LC$1,'[19]Cohort Attainment'!$P$36:$AO$36,0))</f>
        <v>923</v>
      </c>
      <c r="LD21" s="120">
        <f>INDEX('[19]Cohort Attainment'!$P$3:$AO$36,MATCH($A21,'[19]Cohort Attainment'!$AO$3:$AO$36,0),MATCH(LD$1,'[19]Cohort Attainment'!$P$36:$AO$36,0))</f>
        <v>935</v>
      </c>
      <c r="LE21" s="120">
        <f>INDEX('[11]1920 Collected Indicators'!$A$3:$CV$36,MATCH($A21,'[11]1920 Collected Indicators'!$A$3:$A$36,0),MATCH(LE$1,'[11]1920 Collected Indicators'!$A$3:$CV$3,0))</f>
        <v>905</v>
      </c>
      <c r="LF21" s="119">
        <v>72.211155378486055</v>
      </c>
      <c r="LG21" s="88" t="str">
        <f>INDEX('[3]Raw data 16-17'!$B$2:$XA$34,MATCH($A21,'[3]Raw data 16-17'!$A$2:$A$34,0),MATCH(LG$1,'[3]Raw data 16-17'!$B$1:$GU$1,0))</f>
        <v>dna</v>
      </c>
      <c r="LH21" s="88" t="str">
        <f>INDEX('[14]1718 Collected Indicators'!$A$3:$CH$36,MATCH($A21,'[14]1718 Collected Indicators'!$A$3:$A$36,0),MATCH(LH$1,'[14]1718 Collected Indicators'!$A$3:$CH$3,0))</f>
        <v>dna</v>
      </c>
      <c r="LI21" s="120">
        <f>INDEX('[15]1819 Collected Indicators'!$A$3:$CV$36,MATCH($A21,'[15]1819 Collected Indicators'!$A$3:$A$36,0),MATCH(LI$1,'[15]1819 Collected Indicators'!$A$3:$CV$3,0))</f>
        <v>64.748677248999996</v>
      </c>
      <c r="LJ21" s="120" t="str">
        <f>INDEX('[11]1920 Collected Indicators'!$A$3:$CV$36,MATCH($A21,'[11]1920 Collected Indicators'!$A$3:$A$36,0),MATCH(LJ$1,'[11]1920 Collected Indicators'!$A$3:$CV$3,0))</f>
        <v>dna</v>
      </c>
      <c r="LK21" s="119">
        <v>66.151046405823479</v>
      </c>
      <c r="LL21" s="88" t="str">
        <f>INDEX('[3]Raw data 16-17'!$B$2:$XA$34,MATCH($A21,'[3]Raw data 16-17'!$A$2:$A$34,0),MATCH(LL$1,'[3]Raw data 16-17'!$B$1:$GU$1,0))</f>
        <v>dna</v>
      </c>
      <c r="LM21" s="88" t="str">
        <f>INDEX('[14]1718 Collected Indicators'!$A$3:$CH$36,MATCH($A21,'[14]1718 Collected Indicators'!$A$3:$A$36,0),MATCH(LM$1,'[14]1718 Collected Indicators'!$A$3:$CH$3,0))</f>
        <v>dna</v>
      </c>
      <c r="LN21" s="120">
        <f>INDEX('[15]1819 Collected Indicators'!$A$3:$CV$36,MATCH($A21,'[15]1819 Collected Indicators'!$A$3:$A$36,0),MATCH(LN$1,'[15]1819 Collected Indicators'!$A$3:$CV$3,0))</f>
        <v>69.894249834999997</v>
      </c>
      <c r="LO21" s="120" t="str">
        <f>INDEX('[11]1920 Collected Indicators'!$A$3:$CV$36,MATCH($A21,'[11]1920 Collected Indicators'!$A$3:$A$36,0),MATCH(LO$1,'[11]1920 Collected Indicators'!$A$3:$CV$3,0))</f>
        <v>dna</v>
      </c>
      <c r="LP21" s="119">
        <v>60.30204962243797</v>
      </c>
      <c r="LQ21" s="88" t="str">
        <f>INDEX('[3]Raw data 16-17'!$B$2:$XA$34,MATCH($A21,'[3]Raw data 16-17'!$A$2:$A$34,0),MATCH(LQ$1,'[3]Raw data 16-17'!$B$1:$GU$1,0))</f>
        <v>dna</v>
      </c>
      <c r="LR21" s="88" t="str">
        <f>INDEX('[14]1718 Collected Indicators'!$A$3:$CH$36,MATCH($A21,'[14]1718 Collected Indicators'!$A$3:$A$36,0),MATCH(LR$1,'[14]1718 Collected Indicators'!$A$3:$CH$3,0))</f>
        <v>dna</v>
      </c>
      <c r="LS21" s="120" t="e">
        <f>INDEX('[15]1819 Collected Indicators'!$A$3:$CV$36,MATCH($A21,'[15]1819 Collected Indicators'!$A$3:$A$36,0),MATCH(LS$1,'[15]1819 Collected Indicators'!$A$3:$CV$3,0))</f>
        <v>#N/A</v>
      </c>
      <c r="LT21" s="120" t="e">
        <f>INDEX('[11]1920 Collected Indicators'!$A$3:$CV$36,MATCH($A21,'[11]1920 Collected Indicators'!$A$3:$A$36,0),MATCH(LT$1,'[11]1920 Collected Indicators'!$A$3:$CV$3,0))</f>
        <v>#N/A</v>
      </c>
      <c r="LU21" s="119">
        <v>65.73705179282868</v>
      </c>
      <c r="LV21" s="88" t="str">
        <f>INDEX('[3]Raw data 16-17'!$B$2:$XA$34,MATCH($A21,'[3]Raw data 16-17'!$A$2:$A$34,0),MATCH(LV$1,'[3]Raw data 16-17'!$B$1:$GU$1,0))</f>
        <v>dna</v>
      </c>
      <c r="LW21" s="88" t="str">
        <f>INDEX('[14]1718 Collected Indicators'!$A$3:$CH$36,MATCH($A21,'[14]1718 Collected Indicators'!$A$3:$A$36,0),MATCH(LW$1,'[14]1718 Collected Indicators'!$A$3:$CH$3,0))</f>
        <v>dna</v>
      </c>
      <c r="LX21" s="120">
        <f>INDEX('[15]1819 Collected Indicators'!$A$3:$CV$36,MATCH($A21,'[15]1819 Collected Indicators'!$A$3:$A$36,0),MATCH(LX$1,'[15]1819 Collected Indicators'!$A$3:$CV$3,0))</f>
        <v>14.877981903000006</v>
      </c>
      <c r="LY21" s="120" t="str">
        <f>INDEX('[11]1920 Collected Indicators'!$A$3:$CV$36,MATCH($A21,'[11]1920 Collected Indicators'!$A$3:$A$36,0),MATCH(LY$1,'[11]1920 Collected Indicators'!$A$3:$CV$3,0))</f>
        <v>dna</v>
      </c>
      <c r="LZ21" s="119">
        <v>61.18181818181818</v>
      </c>
      <c r="MA21" s="88" t="str">
        <f>INDEX('[3]Raw data 16-17'!$B$2:$XA$34,MATCH($A21,'[3]Raw data 16-17'!$A$2:$A$34,0),MATCH(MA$1,'[3]Raw data 16-17'!$B$1:$GU$1,0))</f>
        <v>dna</v>
      </c>
      <c r="MB21" s="88" t="str">
        <f>INDEX('[14]1718 Collected Indicators'!$A$3:$CH$36,MATCH($A21,'[14]1718 Collected Indicators'!$A$3:$A$36,0),MATCH(MB$1,'[14]1718 Collected Indicators'!$A$3:$CH$3,0))</f>
        <v>dna</v>
      </c>
      <c r="MC21" s="120">
        <f>INDEX('[15]1819 Collected Indicators'!$A$3:$CV$36,MATCH($A21,'[15]1819 Collected Indicators'!$A$3:$A$36,0),MATCH(MC$1,'[15]1819 Collected Indicators'!$A$3:$CV$3,0))</f>
        <v>13.770222101000002</v>
      </c>
      <c r="MD21" s="120" t="str">
        <f>INDEX('[11]1920 Collected Indicators'!$A$3:$CV$36,MATCH($A21,'[11]1920 Collected Indicators'!$A$3:$A$36,0),MATCH(MD$1,'[11]1920 Collected Indicators'!$A$3:$CV$3,0))</f>
        <v>dna</v>
      </c>
      <c r="ME21" s="119">
        <v>52.535059331175837</v>
      </c>
      <c r="MF21" s="88" t="str">
        <f>INDEX('[3]Raw data 16-17'!$B$2:$XA$34,MATCH($A21,'[3]Raw data 16-17'!$A$2:$A$34,0),MATCH(MF$1,'[3]Raw data 16-17'!$B$1:$GU$1,0))</f>
        <v>dna</v>
      </c>
      <c r="MG21" s="88" t="str">
        <f>INDEX('[14]1718 Collected Indicators'!$A$3:$CH$36,MATCH($A21,'[14]1718 Collected Indicators'!$A$3:$A$36,0),MATCH(MG$1,'[14]1718 Collected Indicators'!$A$3:$CH$3,0))</f>
        <v>dna</v>
      </c>
      <c r="MH21" s="120" t="e">
        <f>INDEX('[15]1819 Collected Indicators'!$A$3:$CV$36,MATCH($A21,'[15]1819 Collected Indicators'!$A$3:$A$36,0),MATCH(MH$1,'[15]1819 Collected Indicators'!$A$3:$CV$3,0))</f>
        <v>#N/A</v>
      </c>
      <c r="MI21" s="120" t="e">
        <f>INDEX('[11]1920 Collected Indicators'!$A$3:$CV$36,MATCH($A21,'[11]1920 Collected Indicators'!$A$3:$A$36,0),MATCH(MI$1,'[11]1920 Collected Indicators'!$A$3:$CV$3,0))</f>
        <v>#N/A</v>
      </c>
      <c r="MJ21" s="119">
        <v>76.494023904382473</v>
      </c>
      <c r="MK21" s="88" t="str">
        <f>INDEX('[3]Raw data 16-17'!$B$2:$XA$34,MATCH($A21,'[3]Raw data 16-17'!$A$2:$A$34,0),MATCH(MK$1,'[3]Raw data 16-17'!$B$1:$GU$1,0))</f>
        <v>dna</v>
      </c>
      <c r="ML21" s="88" t="str">
        <f>INDEX('[14]1718 Collected Indicators'!$A$3:$CH$36,MATCH($A21,'[14]1718 Collected Indicators'!$A$3:$A$36,0),MATCH(ML$1,'[14]1718 Collected Indicators'!$A$3:$CH$3,0))</f>
        <v>dna</v>
      </c>
      <c r="MM21" s="120" t="str">
        <f>INDEX('[15]1819 Collected Indicators'!$A$3:$CV$36,MATCH($A21,'[15]1819 Collected Indicators'!$A$3:$A$36,0),MATCH(MM$1,'[15]1819 Collected Indicators'!$A$3:$CV$3,0))</f>
        <v>dna</v>
      </c>
      <c r="MN21" s="120" t="str">
        <f>INDEX('[11]1920 Collected Indicators'!$A$3:$CV$36,MATCH($A21,'[11]1920 Collected Indicators'!$A$3:$A$36,0),MATCH(MN$1,'[11]1920 Collected Indicators'!$A$3:$CV$3,0))</f>
        <v>dna</v>
      </c>
      <c r="MO21" s="119">
        <v>70.090909090909093</v>
      </c>
      <c r="MP21" s="88" t="str">
        <f>INDEX('[3]Raw data 16-17'!$B$2:$XA$34,MATCH($A21,'[3]Raw data 16-17'!$A$2:$A$34,0),MATCH(MP$1,'[3]Raw data 16-17'!$B$1:$GU$1,0))</f>
        <v>dna</v>
      </c>
      <c r="MQ21" s="88" t="str">
        <f>INDEX('[14]1718 Collected Indicators'!$A$3:$CH$36,MATCH($A21,'[14]1718 Collected Indicators'!$A$3:$A$36,0),MATCH(MQ$1,'[14]1718 Collected Indicators'!$A$3:$CH$3,0))</f>
        <v>dna</v>
      </c>
      <c r="MR21" s="120" t="str">
        <f>INDEX('[15]1819 Collected Indicators'!$A$3:$CV$36,MATCH($A21,'[15]1819 Collected Indicators'!$A$3:$A$36,0),MATCH(MR$1,'[15]1819 Collected Indicators'!$A$3:$CV$3,0))</f>
        <v>dna</v>
      </c>
      <c r="MS21" s="120" t="str">
        <f>INDEX('[11]1920 Collected Indicators'!$A$3:$CV$36,MATCH($A21,'[11]1920 Collected Indicators'!$A$3:$A$36,0),MATCH(MS$1,'[11]1920 Collected Indicators'!$A$3:$CV$3,0))</f>
        <v>dna</v>
      </c>
      <c r="MT21" s="119">
        <v>60.194174757281552</v>
      </c>
      <c r="MU21" s="88" t="str">
        <f>INDEX('[3]Raw data 16-17'!$B$2:$XA$34,MATCH($A21,'[3]Raw data 16-17'!$A$2:$A$34,0),MATCH(MU$1,'[3]Raw data 16-17'!$B$1:$GU$1,0))</f>
        <v>dna</v>
      </c>
      <c r="MV21" s="88" t="str">
        <f>INDEX('[14]1718 Collected Indicators'!$A$3:$CH$36,MATCH($A21,'[14]1718 Collected Indicators'!$A$3:$A$36,0),MATCH(MV$1,'[14]1718 Collected Indicators'!$A$3:$CH$3,0))</f>
        <v>dna</v>
      </c>
      <c r="MW21" s="120" t="e">
        <f>INDEX('[15]1819 Collected Indicators'!$A$3:$CV$36,MATCH($A21,'[15]1819 Collected Indicators'!$A$3:$A$36,0),MATCH(MW$1,'[15]1819 Collected Indicators'!$A$3:$CV$3,0))</f>
        <v>#N/A</v>
      </c>
      <c r="MX21" s="120" t="e">
        <f>INDEX('[11]1920 Collected Indicators'!$A$3:$CV$36,MATCH($A21,'[11]1920 Collected Indicators'!$A$3:$A$36,0),MATCH(MX$1,'[11]1920 Collected Indicators'!$A$3:$CV$3,0))</f>
        <v>#N/A</v>
      </c>
      <c r="MY21" s="119">
        <v>67.529880478087648</v>
      </c>
      <c r="MZ21" s="88" t="str">
        <f>INDEX('[3]Raw data 16-17'!$B$2:$XA$34,MATCH($A21,'[3]Raw data 16-17'!$A$2:$A$34,0),MATCH(MZ$1,'[3]Raw data 16-17'!$B$1:$GU$1,0))</f>
        <v>dna</v>
      </c>
      <c r="NA21" s="88" t="str">
        <f>INDEX('[14]1718 Collected Indicators'!$A$3:$CH$36,MATCH($A21,'[14]1718 Collected Indicators'!$A$3:$A$36,0),MATCH(NA$1,'[14]1718 Collected Indicators'!$A$3:$CH$3,0))</f>
        <v>dna</v>
      </c>
      <c r="NB21" s="120" t="e">
        <f>INDEX('[15]1819 Collected Indicators'!$A$3:$CV$36,MATCH($A21,'[15]1819 Collected Indicators'!$A$3:$A$36,0),MATCH(NB$1,'[15]1819 Collected Indicators'!$A$3:$CV$3,0))</f>
        <v>#N/A</v>
      </c>
      <c r="NC21" s="183"/>
      <c r="ND21" s="119">
        <v>59.636363636363633</v>
      </c>
      <c r="NE21" s="88" t="str">
        <f>INDEX('[3]Raw data 16-17'!$B$2:$XA$34,MATCH($A21,'[3]Raw data 16-17'!$A$2:$A$34,0),MATCH(NE$1,'[3]Raw data 16-17'!$B$1:$GU$1,0))</f>
        <v>dna</v>
      </c>
      <c r="NF21" s="88" t="str">
        <f>INDEX('[14]1718 Collected Indicators'!$A$3:$CH$36,MATCH($A21,'[14]1718 Collected Indicators'!$A$3:$A$36,0),MATCH(NF$1,'[14]1718 Collected Indicators'!$A$3:$CH$3,0))</f>
        <v>dna</v>
      </c>
      <c r="NG21" s="120" t="e">
        <f>INDEX('[15]1819 Collected Indicators'!$A$3:$CV$36,MATCH($A21,'[15]1819 Collected Indicators'!$A$3:$A$36,0),MATCH(NG$1,'[15]1819 Collected Indicators'!$A$3:$CV$3,0))</f>
        <v>#N/A</v>
      </c>
      <c r="NH21" s="183"/>
      <c r="NI21" s="119">
        <v>50.161812297734635</v>
      </c>
      <c r="NJ21" s="88" t="str">
        <f>INDEX('[3]Raw data 16-17'!$B$2:$XA$34,MATCH($A21,'[3]Raw data 16-17'!$A$2:$A$34,0),MATCH(NJ$1,'[3]Raw data 16-17'!$B$1:$GU$1,0))</f>
        <v>dna</v>
      </c>
      <c r="NK21" s="88" t="str">
        <f>INDEX('[14]1718 Collected Indicators'!$A$3:$CH$36,MATCH($A21,'[14]1718 Collected Indicators'!$A$3:$A$36,0),MATCH(NK$1,'[14]1718 Collected Indicators'!$A$3:$CH$3,0))</f>
        <v>dna</v>
      </c>
      <c r="NL21" s="120" t="e">
        <f>INDEX('[15]1819 Collected Indicators'!$A$3:$CV$36,MATCH($A21,'[15]1819 Collected Indicators'!$A$3:$A$36,0),MATCH(NL$1,'[15]1819 Collected Indicators'!$A$3:$CV$3,0))</f>
        <v>#N/A</v>
      </c>
      <c r="NM21" s="183"/>
      <c r="NN21" s="119">
        <f>INDEX([20]Extraction!$B$2:$I$36,MATCH($A21,[20]Extraction!$I$2:$I$36,0),MATCH(NN$1,[20]Extraction!$B$2:$I$2,0))</f>
        <v>89.122807017543693</v>
      </c>
      <c r="NO21" s="119">
        <f>INDEX([20]Extraction!$B$2:$I$36,MATCH($A21,[20]Extraction!$I$2:$I$36,0),MATCH(NO$1,[20]Extraction!$B$2:$I$2,0))</f>
        <v>90.708478513356511</v>
      </c>
      <c r="NP21" s="119">
        <f>INDEX([20]Extraction!$B$2:$I$36,MATCH($A21,[20]Extraction!$I$2:$I$36,0),MATCH(NP$1,[20]Extraction!$B$2:$I$2,0))</f>
        <v>92.502756339580998</v>
      </c>
      <c r="NQ21" s="119">
        <f>INDEX([20]Extraction!$B$2:$I$36,MATCH($A21,[20]Extraction!$I$2:$I$36,0),MATCH(NQ$1,[20]Extraction!$B$2:$I$2,0))</f>
        <v>89.791183294663483</v>
      </c>
      <c r="NR21" s="119">
        <f>INDEX([20]Extraction!$B$2:$I$36,MATCH($A21,[20]Extraction!$I$2:$I$36,0),MATCH(NR$1,[20]Extraction!$B$2:$I$2,0))</f>
        <v>92.223572296476206</v>
      </c>
      <c r="NS21" s="119">
        <f>INDEX([20]Extraction!$B$2:$I$36,MATCH($A21,[20]Extraction!$I$2:$I$36,0),MATCH(NS$1,[20]Extraction!$B$2:$I$2,0))</f>
        <v>93.132530120481832</v>
      </c>
      <c r="NT21" s="119" t="str">
        <f>INDEX([20]Extraction!$B$2:$I$36,MATCH($A21,[20]Extraction!$I$2:$I$36,0),MATCH(NT$1,[20]Extraction!$B$2:$I$2,0))</f>
        <v>dna</v>
      </c>
      <c r="NU21" s="129">
        <f>INDEX([21]Sheet1!$L$17:$T$50,MATCH($A21,[21]Sheet1!$L$17:$L$50,0),MATCH(NU$1,[21]Sheet1!$L$17:$T$17,0))</f>
        <v>92.592592592592595</v>
      </c>
      <c r="NV21" s="130">
        <f>INDEX([21]Sheet1!$L$17:$T$50,MATCH($A21,[21]Sheet1!$L$17:$L$50,0),MATCH(NV$1,[21]Sheet1!$L$17:$T$17,0))</f>
        <v>94.339622641509436</v>
      </c>
      <c r="NW21" s="130">
        <f>INDEX([21]Sheet1!$L$17:$T$50,MATCH($A21,[21]Sheet1!$L$17:$L$50,0),MATCH(NW$1,[21]Sheet1!$L$17:$T$17,0))</f>
        <v>96.226415094339629</v>
      </c>
      <c r="NX21" s="130">
        <f>INDEX([21]Sheet1!$L$17:$T$50,MATCH($A21,[21]Sheet1!$L$17:$L$50,0),MATCH(NX$1,[21]Sheet1!$L$17:$T$17,0))</f>
        <v>100</v>
      </c>
      <c r="NY21" s="130">
        <f>INDEX([21]Sheet1!$L$17:$T$50,MATCH($A21,[21]Sheet1!$L$17:$L$50,0),MATCH(NY$1,[21]Sheet1!$L$17:$T$17,0))</f>
        <v>98.245614035087712</v>
      </c>
      <c r="NZ21" s="130">
        <f>INDEX([21]Sheet1!$L$17:$T$50,MATCH($A21,[21]Sheet1!$L$17:$L$50,0),MATCH(NZ$1,[21]Sheet1!$L$17:$T$17,0))</f>
        <v>96.428571428571431</v>
      </c>
      <c r="OA21" s="130">
        <f>INDEX([21]Sheet1!$L$17:$T$50,MATCH($A21,[21]Sheet1!$L$17:$L$50,0),MATCH(OA$1,[21]Sheet1!$L$17:$T$17,0))</f>
        <v>90.566037735849065</v>
      </c>
      <c r="OB21" s="88">
        <f>INDEX('[14]1718 Collected Indicators'!$A$3:$CH$36,MATCH($A21,'[14]1718 Collected Indicators'!$A$3:$A$36,0),MATCH(OB$1,'[14]1718 Collected Indicators'!$A$3:$CH$3,0))</f>
        <v>75.438596491228068</v>
      </c>
      <c r="OC21" s="126">
        <f>INDEX('[15]1819 Collected Indicators'!$A$3:$CV$36,MATCH($A21,'[15]1819 Collected Indicators'!$A$3:$A$36,0),MATCH(OC$1,'[15]1819 Collected Indicators'!$A$3:$CV$3,0))</f>
        <v>75.438596491228068</v>
      </c>
      <c r="OD21" s="120">
        <f>INDEX('[11]1920 Collected Indicators'!$A$3:$CV$36,MATCH($A21,'[11]1920 Collected Indicators'!$A$3:$A$36,0),MATCH(OD$1,'[11]1920 Collected Indicators'!$A$3:$CV$3,0))</f>
        <v>78.3</v>
      </c>
      <c r="OE21" s="121">
        <v>93.9</v>
      </c>
      <c r="OF21" s="88">
        <v>94.2</v>
      </c>
      <c r="OG21" s="88">
        <v>94.1</v>
      </c>
      <c r="OH21" s="88">
        <f>INDEX('[3]Raw data 16-17'!$A$1:$BV$34,MATCH($A21,'[3]Raw data 16-17'!A$1:A$34,0),MATCH(OH$1,'[3]Raw data 16-17'!$A$1:$BV$1,0))</f>
        <v>94</v>
      </c>
      <c r="OI21" s="121">
        <f>INDEX('[15]1819 Collected Indicators'!$A$3:$CV$36,MATCH($A21,'[15]1819 Collected Indicators'!$A$3:$A$36,0),MATCH(OI$1,'[15]1819 Collected Indicators'!$A$3:$CV$3,0))</f>
        <v>93.854200000000006</v>
      </c>
      <c r="OJ21" s="120" t="str">
        <f>INDEX('[11]1920 Collected Indicators'!$A$3:$CV$36,MATCH($A21,'[11]1920 Collected Indicators'!$A$3:$A$36,0),MATCH(OJ$1,'[11]1920 Collected Indicators'!$A$3:$CV$3,0))</f>
        <v>dna</v>
      </c>
      <c r="OK21" s="119">
        <f>INDEX('[22]All years '!$A$1:$F$34,MATCH($A21,'[22]All years '!$A$1:$A$34,0),MATCH(OK$1,'[22]All years '!$A$1:$F$1,0))</f>
        <v>87.33316544950894</v>
      </c>
      <c r="OL21" s="88">
        <f>INDEX('[22]All years '!$A$1:$F$34,MATCH($A21,'[22]All years '!$A$1:$A$34,0),MATCH(OL$1,'[22]All years '!$A$1:$F$1,0))</f>
        <v>90.793776487322745</v>
      </c>
      <c r="OM21" s="88">
        <f>INDEX('[22]All years '!$A$1:$F$34,MATCH($A21,'[22]All years '!$A$1:$A$34,0),MATCH(OM$1,'[22]All years '!$A$1:$F$1,0))</f>
        <v>88.78473268290422</v>
      </c>
      <c r="ON21" s="88">
        <f>INDEX('[22]All years '!$A$1:$F$34,MATCH($A21,'[22]All years '!$A$1:$A$34,0),MATCH(ON$1,'[22]All years '!$A$1:$F$1,0))</f>
        <v>88.546120083570059</v>
      </c>
      <c r="OO21" s="121">
        <f>INDEX('[22]All years '!$A$1:$F$34,MATCH($A21,'[22]All years '!$A$1:$A$34,0),MATCH(OO$1,'[22]All years '!$A$1:$F$1,0))</f>
        <v>88.78473268290422</v>
      </c>
      <c r="OP21" s="120" t="str">
        <f>INDEX('[11]1920 Collected Indicators'!$A$3:$CV$36,MATCH($A21,'[11]1920 Collected Indicators'!$A$3:$A$36,0),MATCH(OP$1,'[11]1920 Collected Indicators'!$A$3:$CV$3,0))</f>
        <v>dna</v>
      </c>
      <c r="OQ21" s="119">
        <v>37.347811780190852</v>
      </c>
      <c r="OR21" s="88">
        <v>38</v>
      </c>
      <c r="OS21" s="88">
        <v>35.799999999999997</v>
      </c>
      <c r="OT21" s="116">
        <f>INDEX('[3]Raw data 16-17'!$B$2:$ACG$34,MATCH($A21,'[3]Raw data 16-17'!$A$2:$A$34,0),MATCH(OT$1,'[3]Raw data 16-17'!$B$1:$MA$1,0))</f>
        <v>33.096531550355202</v>
      </c>
      <c r="OU21" s="133">
        <f>INDEX('[15]1819 Collected Indicators'!$A$3:$CV$36,MATCH($A21,'[15]1819 Collected Indicators'!$A$3:$A$36,0),MATCH(OU$1,'[15]1819 Collected Indicators'!$A$3:$CV$3,0))</f>
        <v>22.7425</v>
      </c>
      <c r="OV21" s="120" t="str">
        <f>INDEX('[11]1920 Collected Indicators'!$A$3:$CV$36,MATCH($A21,'[11]1920 Collected Indicators'!$A$3:$A$36,0),MATCH(OV$1,'[11]1920 Collected Indicators'!$A$3:$CV$3,0))</f>
        <v>dna</v>
      </c>
      <c r="OW21" s="119">
        <f>INDEX('[23]All years '!$A$2:$F$35,MATCH($A21,'[23]All years '!$A$2:$A$35,0),MATCH(OW$1,'[23]All years '!$A$2:$F$2,0))</f>
        <v>362.63736263736263</v>
      </c>
      <c r="OX21" s="88">
        <f>INDEX('[23]All years '!$A$2:$F$35,MATCH($A21,'[23]All years '!$A$2:$A$35,0),MATCH(OX$1,'[23]All years '!$A$2:$F$2,0))</f>
        <v>254.05405405405406</v>
      </c>
      <c r="OY21" s="88">
        <f>INDEX('[23]All years '!$A$2:$F$35,MATCH($A21,'[23]All years '!$A$2:$A$35,0),MATCH(OY$1,'[23]All years '!$A$2:$F$2,0))</f>
        <v>389.83050847457628</v>
      </c>
      <c r="OZ21" s="88">
        <f>INDEX('[23]All years '!$A$2:$F$35,MATCH($A21,'[23]All years '!$A$2:$A$35,0),MATCH(OZ$1,'[23]All years '!$A$2:$F$2,0))</f>
        <v>236.26373626373626</v>
      </c>
      <c r="PA21" s="183">
        <f>INDEX('[23]All years '!$A$2:$F$35,MATCH($A21,'[23]All years '!$A$2:$A$35,0),MATCH(PA$1,'[23]All years '!$A$2:$F$2,0))</f>
        <v>180.41237113402062</v>
      </c>
      <c r="PB21" s="120" t="str">
        <f>INDEX('[11]1920 Collected Indicators'!$A$3:$CV$36,MATCH($A21,'[11]1920 Collected Indicators'!$A$3:$A$36,0),MATCH(PB$1,'[11]1920 Collected Indicators'!$A$3:$CV$3,0))</f>
        <v>dna</v>
      </c>
      <c r="PC21" s="119">
        <v>91</v>
      </c>
      <c r="PD21" s="88">
        <f>INDEX('[3]Raw data 16-17'!$B$2:$XA$34,MATCH($A21,'[3]Raw data 16-17'!$A$2:$A$34,0),MATCH(PD$1,'[3]Raw data 16-17'!$B$1:$GU$1,0))</f>
        <v>89.8</v>
      </c>
      <c r="PE21" s="88">
        <f>INDEX('[14]1718 Collected Indicators'!$A$3:$CH$36,MATCH($A21,'[14]1718 Collected Indicators'!$A$3:$A$36,0),MATCH(PE$1,'[14]1718 Collected Indicators'!$A$3:$CH$3,0))</f>
        <v>91.2</v>
      </c>
      <c r="PF21" s="120">
        <f>INDEX('[15]1819 Collected Indicators'!$A$3:$CV$36,MATCH($A21,'[15]1819 Collected Indicators'!$A$3:$A$36,0),MATCH(PF$1,'[15]1819 Collected Indicators'!$A$3:$CV$3,0))</f>
        <v>91.292735042735046</v>
      </c>
      <c r="PG21" s="120">
        <f>INDEX('[11]1920 Collected Indicators'!$A$3:$CV$36,MATCH($A21,'[11]1920 Collected Indicators'!$A$3:$A$36,0),MATCH(PG$1,'[11]1920 Collected Indicators'!$A$3:$CV$3,0))</f>
        <v>93.485523385300667</v>
      </c>
      <c r="PH21" s="129">
        <v>3.1914893617021276</v>
      </c>
      <c r="PI21" s="130">
        <v>8.2191780821917799</v>
      </c>
      <c r="PJ21" s="130">
        <v>1.5151515151515151</v>
      </c>
      <c r="PK21" s="130">
        <v>4.5977011494252871</v>
      </c>
      <c r="PL21" s="88">
        <f>INDEX('[3]Raw data 16-17'!$B$2:$BV$34,MATCH($A21,'[3]Raw data 16-17'!$A$2:$A$34,0),MATCH(PL$1,'[3]Raw data 16-17'!$B$1:$BV$1,0))</f>
        <v>8.2474226804123703</v>
      </c>
      <c r="PM21" s="130">
        <f>INDEX('[14]1718 Collected Indicators'!$A$3:$CH$36,MATCH($A21,'[14]1718 Collected Indicators'!$A$3:$A$36,0),MATCH(PM$1,'[14]1718 Collected Indicators'!$A$3:$CH$3,0))</f>
        <v>5.8139534883720927</v>
      </c>
      <c r="PN21" s="194">
        <f>INDEX('[15]1819 Collected Indicators'!$A$3:$CV$36,MATCH($A21,'[15]1819 Collected Indicators'!$A$3:$A$36,0),MATCH(PN$1,'[15]1819 Collected Indicators'!$A$3:$CV$3,0))</f>
        <v>3.1578947368421053</v>
      </c>
      <c r="PO21" s="120" t="str">
        <f>INDEX('[11]1920 Collected Indicators'!$A$3:$CV$36,MATCH($A21,'[11]1920 Collected Indicators'!$A$3:$A$36,0),MATCH(PO$1,'[11]1920 Collected Indicators'!$A$3:$CV$3,0))</f>
        <v>dna</v>
      </c>
      <c r="PP21" s="119">
        <v>36.71</v>
      </c>
      <c r="PQ21" s="88">
        <v>35.159999999999997</v>
      </c>
      <c r="PR21" s="88">
        <v>33.94</v>
      </c>
      <c r="PS21" s="88">
        <v>25.35</v>
      </c>
      <c r="PT21" s="88">
        <v>31.1</v>
      </c>
      <c r="PU21" s="88">
        <v>23.94</v>
      </c>
      <c r="PV21" s="88">
        <f>INDEX('[3]Raw data 16-17'!$B$2:$XA$34,MATCH($A21,'[3]Raw data 16-17'!$A$2:$A$34,0),MATCH(PV$1,'[3]Raw data 16-17'!$B$1:$GU$1,0))</f>
        <v>25.116279069767444</v>
      </c>
      <c r="PW21" s="88">
        <f>INDEX('[14]1718 Collected Indicators'!$A$3:$CH$36,MATCH($A21,'[14]1718 Collected Indicators'!$A$3:$A$36,0),MATCH(PW$1,'[14]1718 Collected Indicators'!$A$3:$CH$3,0))</f>
        <v>30.630630630630627</v>
      </c>
      <c r="PX21" s="120">
        <f>INDEX('[15]1819 Collected Indicators'!$A$3:$CV$36,MATCH($A21,'[15]1819 Collected Indicators'!$A$3:$A$36,0),MATCH(PX$1,'[15]1819 Collected Indicators'!$A$3:$CV$3,0))</f>
        <v>30.952380952380953</v>
      </c>
      <c r="PY21" s="120" t="str">
        <f>INDEX('[11]1920 Collected Indicators'!$A$3:$CV$36,MATCH($A21,'[11]1920 Collected Indicators'!$A$3:$A$36,0),MATCH(PY$1,'[11]1920 Collected Indicators'!$A$3:$CV$3,0))</f>
        <v>dna</v>
      </c>
      <c r="PZ21" s="119">
        <f t="shared" si="2"/>
        <v>5.1154142886579166</v>
      </c>
      <c r="QA21" s="87">
        <v>10675</v>
      </c>
      <c r="QB21" s="131">
        <f t="array" ref="QB21">INDEX('[24]Gross Exp for LGBF'!$A$3:$K$38,MATCH($A21,'[24]Gross Exp for LGBF'!$A$3:$A$38,0),MATCH(QB$1,'[24]Gross Exp for LGBF'!$A$3:$K$3,0))</f>
        <v>208683</v>
      </c>
      <c r="QC21" s="88">
        <f t="shared" si="36"/>
        <v>4.9317626642270369</v>
      </c>
      <c r="QD21" s="87">
        <v>10458</v>
      </c>
      <c r="QE21" s="131">
        <f t="array" ref="QE21">INDEX('[24]Gross Exp for LGBF'!$A$3:$K$38,MATCH($A21,'[24]Gross Exp for LGBF'!$A$3:$A$38,0),MATCH(QE$1,'[24]Gross Exp for LGBF'!$A$3:$K$3,0))</f>
        <v>212054</v>
      </c>
      <c r="QF21" s="116">
        <f t="shared" si="37"/>
        <v>5.0506549894236832</v>
      </c>
      <c r="QG21" s="87">
        <v>10888</v>
      </c>
      <c r="QH21" s="131">
        <f t="array" ref="QH21">INDEX('[24]Gross Exp for LGBF'!$A$3:$K$38,MATCH($A21,'[24]Gross Exp for LGBF'!$A$3:$A$38,0),MATCH(QH$1,'[24]Gross Exp for LGBF'!$A$3:$K$3,0))</f>
        <v>215576</v>
      </c>
      <c r="QI21" s="116">
        <f t="shared" si="38"/>
        <v>4.7171851058029466</v>
      </c>
      <c r="QJ21" s="87">
        <v>10036</v>
      </c>
      <c r="QK21" s="87">
        <f t="array" ref="QK21">INDEX('[24]Gross Exp for LGBF'!$A$3:$K$38,MATCH($A21,'[24]Gross Exp for LGBF'!$A$3:$A$38,0),MATCH(QK$1,'[24]Gross Exp for LGBF'!$A$3:$K$3,0))</f>
        <v>212754</v>
      </c>
      <c r="QL21" s="116">
        <f t="shared" si="39"/>
        <v>4.2731234597123402</v>
      </c>
      <c r="QM21" s="87">
        <v>9207</v>
      </c>
      <c r="QN21" s="87">
        <f t="array" ref="QN21">INDEX('[24]Gross Exp for LGBF'!$A$3:$K$38,MATCH($A21,'[24]Gross Exp for LGBF'!$A$3:$A$38,0),MATCH(QN$1,'[24]Gross Exp for LGBF'!$A$3:$K$3,0))</f>
        <v>215463</v>
      </c>
      <c r="QO21" s="116">
        <f t="shared" si="40"/>
        <v>4.4845296254540905</v>
      </c>
      <c r="QP21" s="87">
        <v>10024</v>
      </c>
      <c r="QQ21" s="87">
        <f t="array" ref="QQ21">INDEX('[24]Gross Exp for LGBF'!$A$3:$K$38,MATCH($A21,'[24]Gross Exp for LGBF'!$A$3:$A$38,0),MATCH(QQ$1,'[24]Gross Exp for LGBF'!$A$3:$K$3,0))</f>
        <v>223524</v>
      </c>
      <c r="QR21" s="116">
        <f t="shared" si="41"/>
        <v>4.5627817702986206</v>
      </c>
      <c r="QS21" s="87">
        <f>INDEX('[2]All Previous Years'!$A$1:$EX$34,MATCH($A21,'[2]All Previous Years'!$A$1:$A$34,0),MATCH(QS$1,'[2]All Previous Years'!$A$1:$EX$1,0))</f>
        <v>10222</v>
      </c>
      <c r="QT21" s="87">
        <f t="array" ref="QT21">INDEX('[24]Gross Exp for LGBF'!$A$3:$K$38,MATCH($A21,'[24]Gross Exp for LGBF'!$A$3:$A$38,0),MATCH(QT$1,'[24]Gross Exp for LGBF'!$A$3:$K$3,0))</f>
        <v>224030</v>
      </c>
      <c r="QU21" s="88">
        <f t="shared" si="42"/>
        <v>4.5848871102564432</v>
      </c>
      <c r="QV21" s="32">
        <f>INDEX([4]Sheet1!$A$1:$CJ$34, MATCH($A21, [4]Sheet1!$A$1:$A$34, 0), MATCH(QV$1, [4]Sheet1!$A$1:$CJ$1, 0))</f>
        <v>10586</v>
      </c>
      <c r="QW21" s="32">
        <f t="array" ref="QW21">INDEX('[24]Gross Exp for LGBF'!$A$3:$K$38,MATCH($A21,'[24]Gross Exp for LGBF'!$A$3:$A$38,0),MATCH(QW$1,'[24]Gross Exp for LGBF'!$A$3:$K$3,0))</f>
        <v>230889</v>
      </c>
      <c r="QX21" s="88">
        <f t="shared" si="43"/>
        <v>4.2885825415627075</v>
      </c>
      <c r="QY21" s="88">
        <f>INDEX('[6]Finance Indicators'!$B$3:$BO$35,MATCH($A21,'[6]Finance Indicators'!$A$3:$A$35,0),MATCH(QY$1,'[6]Finance Indicators'!$B$2:$BO$2,0))</f>
        <v>10210</v>
      </c>
      <c r="QZ21" s="88">
        <f t="array" ref="QZ21">INDEX('[24]Gross Exp for LGBF'!$A$3:$K$38,MATCH($A21,'[24]Gross Exp for LGBF'!$A$3:$A$38,0),MATCH(QZ$1,'[24]Gross Exp for LGBF'!$A$3:$K$3,0))</f>
        <v>238074</v>
      </c>
      <c r="RA21" s="250">
        <f t="array" ref="RA21">INDEX('[7]Finance Indicators'!$A$2:$BO$35,MATCH($A21,'[7]Finance Indicators'!$A$2:$A$35,0),MATCH(RA$1,'[7]Finance Indicators'!$A$2:$BO$2,0))</f>
        <v>4.1992692570780292</v>
      </c>
      <c r="RB21" s="250">
        <f t="array" ref="RB21">INDEX('[7]Finance Indicators'!$A$2:$BO$35,MATCH($A21,'[7]Finance Indicators'!$A$2:$A$35,0),MATCH(RB$1,'[7]Finance Indicators'!$A$2:$BO$2,0))</f>
        <v>10068</v>
      </c>
      <c r="RC21" s="250">
        <f t="array" ref="RC21">INDEX('[7]Finance Indicators'!$A$2:$BO$35,MATCH($A21,'[7]Finance Indicators'!$A$2:$A$35,0),MATCH(RC$1,'[7]Finance Indicators'!$A$2:$BO$2,0))</f>
        <v>239756</v>
      </c>
      <c r="RD21" s="115">
        <f>INDEX('[25]Corporate Management'!$B$6:$EY$40,MATCH($A21,'[25]Corporate Management'!$B$6:$B$40,0),MATCH(RD$1,'[25]Corporate Management'!$B$40:$EY$40,0))</f>
        <v>40.462427745664741</v>
      </c>
      <c r="RE21" s="131">
        <f>INDEX('[25]Corporate Management'!$B$6:$EY$40,MATCH($A21,'[25]Corporate Management'!$B$6:$B$40,0),MATCH(RE$1,'[25]Corporate Management'!$B$40:$EY$40,0))</f>
        <v>70</v>
      </c>
      <c r="RF21" s="131">
        <f>INDEX('[25]Corporate Management'!$B$6:$EY$40,MATCH($A21,'[25]Corporate Management'!$B$6:$B$40,0),MATCH(RF$1,'[25]Corporate Management'!$B$40:$EY$40,0))</f>
        <v>173</v>
      </c>
      <c r="RG21" s="116">
        <f>INDEX('[25]Corporate Management'!$B$6:$EY$40,MATCH($A21,'[25]Corporate Management'!$B$6:$B$40,0),MATCH(RG$1,'[25]Corporate Management'!$B$40:$EY$40,0))</f>
        <v>41.573033707865171</v>
      </c>
      <c r="RH21" s="131">
        <f>INDEX('[25]Corporate Management'!$B$6:$EY$40,MATCH($A21,'[25]Corporate Management'!$B$6:$B$40,0),MATCH(RH$1,'[25]Corporate Management'!$B$40:$EY$40,0))</f>
        <v>74</v>
      </c>
      <c r="RI21" s="131">
        <f>INDEX('[25]Corporate Management'!$B$6:$EY$40,MATCH($A21,'[25]Corporate Management'!$B$6:$B$40,0),MATCH(RI$1,'[25]Corporate Management'!$B$40:$EY$40,0))</f>
        <v>178</v>
      </c>
      <c r="RJ21" s="116">
        <f>INDEX('[25]Corporate Management'!$B$6:$EY$40,MATCH($A21,'[25]Corporate Management'!$B$6:$B$40,0),MATCH(RJ$1,'[25]Corporate Management'!$B$40:$EY$40,0))</f>
        <v>43.732590529247908</v>
      </c>
      <c r="RK21" s="131">
        <f>INDEX('[25]Corporate Management'!$B$6:$EY$40,MATCH($A21,'[25]Corporate Management'!$B$6:$B$40,0),MATCH(RK$1,'[25]Corporate Management'!$B$40:$EY$40,0))</f>
        <v>78.5</v>
      </c>
      <c r="RL21" s="131">
        <f>INDEX('[25]Corporate Management'!$B$6:$EY$40,MATCH($A21,'[25]Corporate Management'!$B$6:$B$40,0),MATCH(RL$1,'[25]Corporate Management'!$B$40:$EY$40,0))</f>
        <v>179.5</v>
      </c>
      <c r="RM21" s="116">
        <f>INDEX('[26]All Data'!$A$1:$Y$34,MATCH($A21,'[26]All Data'!$A$1:$A$34,0),MATCH(RM$1,'[26]All Data'!$A$1:$Y$1,0))</f>
        <v>45.086705202312139</v>
      </c>
      <c r="RN21" s="131">
        <f>INDEX('[26]All Data'!$A$1:$Y$34,MATCH($A21,'[26]All Data'!$A$1:$A$34,0),MATCH(RN$1,'[26]All Data'!$A$1:$Y$1,0))</f>
        <v>78</v>
      </c>
      <c r="RO21" s="131">
        <f>INDEX('[26]All Data'!$A$1:$Y$34,MATCH($A21,'[26]All Data'!$A$1:$A$34,0),MATCH(RO$1,'[26]All Data'!$A$1:$Y$1,0))</f>
        <v>173</v>
      </c>
      <c r="RP21" s="116">
        <f>INDEX('[27]All Data'!$A$1:$Y$34,MATCH($A21,'[27]All Data'!$A$1:$A$34,0),MATCH(RP$1,'[27]All Data'!$A$1:$Y$1,0))</f>
        <v>49.696969696969695</v>
      </c>
      <c r="RQ21" s="131">
        <f>INDEX('[27]All Data'!$A$1:$Y$34,MATCH($A21,'[27]All Data'!$A$1:$A$34,0),MATCH(RQ$1,'[27]All Data'!$A$1:$Y$1,0))</f>
        <v>82</v>
      </c>
      <c r="RR21" s="131">
        <f>INDEX('[27]All Data'!$A$1:$Y$34,MATCH($A21,'[27]All Data'!$A$1:$A$34,0),MATCH(RR$1,'[27]All Data'!$A$1:$Y$1,0))</f>
        <v>165</v>
      </c>
      <c r="RS21" s="116">
        <f>INDEX('[28]All Data'!$A$1:$AB$34,MATCH($A21,'[28]All Data'!$A$1:$A$34,0),MATCH(RS$1,'[28]All Data'!$A$1:$AB$1,0))</f>
        <v>50.561797752808992</v>
      </c>
      <c r="RT21" s="131">
        <f>INDEX('[28]All Data'!$A$1:$AB$34,MATCH($A21,'[28]All Data'!$A$1:$A$34,0),MATCH(RT$1,'[28]All Data'!$A$1:$AB$1,0))</f>
        <v>90</v>
      </c>
      <c r="RU21" s="131">
        <f>INDEX('[28]All Data'!$A$1:$AB$34,MATCH($A21,'[28]All Data'!$A$1:$A$34,0),MATCH(RU$1,'[28]All Data'!$A$1:$AB$1,0))</f>
        <v>178</v>
      </c>
      <c r="RV21" s="116">
        <f>INDEX('[29]SPI Raw Data 1617'!$A$3:$AN$37,MATCH($A21,'[29]SPI Raw Data 1617'!$A$3:$A$37,0),MATCH(RV$1,'[29]SPI Raw Data 1617'!$A$37:$AN$37,0))</f>
        <v>51.912568306010932</v>
      </c>
      <c r="RW21" s="131">
        <f>INDEX('[29]SPI Raw Data 1617'!$A$3:$AN$37,MATCH($A21,'[29]SPI Raw Data 1617'!$A$3:$A$37,0),MATCH(RW$1,'[29]SPI Raw Data 1617'!$A$37:$AN$37,0))</f>
        <v>95</v>
      </c>
      <c r="RX21" s="131">
        <f>INDEX('[29]SPI Raw Data 1617'!$A$3:$AN$37,MATCH($A21,'[29]SPI Raw Data 1617'!$A$3:$A$37,0),MATCH(RX$1,'[29]SPI Raw Data 1617'!$A$37:$AN$37,0))</f>
        <v>183</v>
      </c>
      <c r="RY21" s="116">
        <f>INDEX('[30]SPI Raw Data 1718'!$A$3:$AN$37,MATCH($A21,'[30]SPI Raw Data 1718'!$A$3:$A$37,0),MATCH(RY$1,'[30]SPI Raw Data 1718'!$A$37:$AN$37,0))</f>
        <v>52.736318407960205</v>
      </c>
      <c r="RZ21" s="197">
        <f>INDEX('[30]SPI Raw Data 1718'!$A$3:$AN$37,MATCH($A21,'[30]SPI Raw Data 1718'!$A$3:$A$37,0),MATCH(RZ$1,'[30]SPI Raw Data 1718'!$A$37:$AN$37,0))</f>
        <v>106</v>
      </c>
      <c r="SA21" s="197">
        <f>INDEX('[30]SPI Raw Data 1718'!$A$3:$AN$37,MATCH($A21,'[30]SPI Raw Data 1718'!$A$3:$A$37,0),MATCH(SA$1,'[30]SPI Raw Data 1718'!$A$37:$AN$37,0))</f>
        <v>201</v>
      </c>
      <c r="SB21" s="116">
        <f>INDEX('[31]SPI Raw Data 1819'!$A$1:$AN$37,MATCH($A21,'[31]SPI Raw Data 1819'!$A$1:$A$37,0),MATCH(SB$1,'[31]SPI Raw Data 1819'!$A$37:$AN$37,0))</f>
        <v>54.081632653061227</v>
      </c>
      <c r="SC21" s="197">
        <f>INDEX('[31]SPI Raw Data 1819'!$A$1:$AN$37,MATCH($A21,'[31]SPI Raw Data 1819'!$A$1:$A$37,0),MATCH(SC$1,'[31]SPI Raw Data 1819'!$A$37:$AN$37,0))</f>
        <v>106</v>
      </c>
      <c r="SD21" s="225">
        <f>INDEX('[31]SPI Raw Data 1819'!$A$1:$AN$37,MATCH($A21,'[31]SPI Raw Data 1819'!$A$1:$A$37,0),MATCH(SD$1,'[31]SPI Raw Data 1819'!$A$37:$AN$37,0))</f>
        <v>196</v>
      </c>
      <c r="SE21" s="116">
        <f>INDEX('[32]SPI Raw Data 1920'!$A$1:$AN$35, MATCH($A21,'[32]SPI Raw Data 1920'!$A$1:$A$35,0),MATCH(SE$1,'[32]SPI Raw Data 1920'!$A$37:$AN$37,0))</f>
        <v>54.716981132075468</v>
      </c>
      <c r="SF21" s="116">
        <f>INDEX('[32]SPI Raw Data 1920'!$A$1:$AN$35, MATCH($A21,'[32]SPI Raw Data 1920'!$A$1:$A$35,0),MATCH(SF$1,'[32]SPI Raw Data 1920'!$A$37:$AN$37,0))</f>
        <v>116</v>
      </c>
      <c r="SG21" s="116">
        <f>INDEX('[32]SPI Raw Data 1920'!$A$1:$AN$35, MATCH($A21,'[32]SPI Raw Data 1920'!$A$1:$A$35,0),MATCH(SG$1,'[32]SPI Raw Data 1920'!$A$37:$AN$37,0))</f>
        <v>212</v>
      </c>
      <c r="SH21" s="115">
        <f>INDEX('[28]All Data'!$A$1:$AB$34,MATCH($A21,'[28]All Data'!$A$1:$A$34,0),MATCH(SH$1,'[28]All Data'!$A$1:$AB$1,0))</f>
        <v>9.0592334494773468</v>
      </c>
      <c r="SI21" s="135">
        <f>INDEX('[28]All Data'!$A$1:$AB$34,MATCH($A21,'[28]All Data'!$A$1:$A$34,0),MATCH(SI$1,'[28]All Data'!$A$1:$AB$1,0))</f>
        <v>13.05</v>
      </c>
      <c r="SJ21" s="135">
        <f>INDEX('[28]All Data'!$A$1:$AB$34,MATCH($A21,'[28]All Data'!$A$1:$A$34,0),MATCH(SJ$1,'[28]All Data'!$A$1:$AB$1,0))</f>
        <v>14.35</v>
      </c>
      <c r="SK21" s="116">
        <f>INDEX('[29]SPI Raw Data 1617'!$A$3:$AN$37,MATCH($A21,'[29]SPI Raw Data 1617'!$A$3:$A$37,0),MATCH(SK$1,'[29]SPI Raw Data 1617'!$A$37:$AN$37,0))</f>
        <v>7.7513966480446896</v>
      </c>
      <c r="SL21" s="135">
        <f>INDEX('[29]SPI Raw Data 1617'!$A$3:$AN$37,MATCH($A21,'[29]SPI Raw Data 1617'!$A$3:$A$37,0),MATCH(SL$1,'[29]SPI Raw Data 1617'!$A$37:$AN$37,0))</f>
        <v>13.21</v>
      </c>
      <c r="SM21" s="135">
        <f>INDEX('[29]SPI Raw Data 1617'!$A$3:$AN$37,MATCH($A21,'[29]SPI Raw Data 1617'!$A$3:$A$37,0),MATCH(SM$1,'[29]SPI Raw Data 1617'!$A$37:$AN$37,0))</f>
        <v>14.32</v>
      </c>
      <c r="SN21" s="116">
        <f>INDEX('[30]SPI Raw Data 1718'!$A$3:$AN$37,MATCH($A21,'[30]SPI Raw Data 1718'!$A$3:$A$37,0),MATCH(SN$1,'[30]SPI Raw Data 1718'!$A$37:$AN$37,0))</f>
        <v>6.5201984408221136</v>
      </c>
      <c r="SO21" s="135">
        <f>INDEX('[30]SPI Raw Data 1718'!$A$3:$AN$37,MATCH($A21,'[30]SPI Raw Data 1718'!$A$3:$A$37,0),MATCH(SO$1,'[30]SPI Raw Data 1718'!$A$37:$AN$37,0))</f>
        <v>13.19</v>
      </c>
      <c r="SP21" s="135">
        <f>INDEX('[30]SPI Raw Data 1718'!$A$3:$AN$37,MATCH($A21,'[30]SPI Raw Data 1718'!$A$3:$A$37,0),MATCH(SP$1,'[30]SPI Raw Data 1718'!$A$37:$AN$37,0))</f>
        <v>14.11</v>
      </c>
      <c r="SQ21" s="116">
        <f>INDEX('[31]SPI Raw Data 1819'!$A$1:$AN$37,MATCH($A21,'[31]SPI Raw Data 1819'!$A$1:$A$37,0),MATCH(SQ$1,'[31]SPI Raw Data 1819'!$A$37:$AN$37,0))</f>
        <v>7.5757575757575637</v>
      </c>
      <c r="SR21" s="213">
        <f>INDEX('[31]SPI Raw Data 1819'!$A$1:$AN$37,MATCH($A21,'[31]SPI Raw Data 1819'!$A$1:$A$37,0),MATCH(SR$1,'[31]SPI Raw Data 1819'!$A$37:$AN$37,0))</f>
        <v>13.42</v>
      </c>
      <c r="SS21" s="228">
        <f>INDEX('[31]SPI Raw Data 1819'!$A$1:$AN$37,MATCH($A21,'[31]SPI Raw Data 1819'!$A$1:$A$37,0),MATCH(SS$1,'[31]SPI Raw Data 1819'!$A$37:$AN$37,0))</f>
        <v>14.52</v>
      </c>
      <c r="ST21" s="116">
        <f>INDEX('[32]SPI Raw Data 1920'!$A$1:$AN$35, MATCH($A21,'[32]SPI Raw Data 1920'!$A$1:$A$35,0),MATCH(ST$1,'[32]SPI Raw Data 1920'!$A$37:$AN$37,0))</f>
        <v>6.4243997404282993</v>
      </c>
      <c r="SU21" s="116">
        <f>INDEX('[32]SPI Raw Data 1920'!$A$1:$AN$35, MATCH($A21,'[32]SPI Raw Data 1920'!$A$1:$A$35,0),MATCH(SU$1,'[32]SPI Raw Data 1920'!$A$37:$AN$37,0))</f>
        <v>14.42</v>
      </c>
      <c r="SV21" s="116">
        <f>INDEX('[32]SPI Raw Data 1920'!$A$1:$AN$35, MATCH($A21,'[32]SPI Raw Data 1920'!$A$1:$A$35,0),MATCH(SV$1,'[32]SPI Raw Data 1920'!$A$37:$AN$37,0))</f>
        <v>15.41</v>
      </c>
      <c r="SW21" s="115">
        <f>INDEX('[25]Corporate Management'!$B$6:$EY$40,MATCH($A21,'[25]Corporate Management'!$B$6:$B$40,0),MATCH(SW$1,'[25]Corporate Management'!$B$40:$EY$40,0))</f>
        <v>13.834312987867959</v>
      </c>
      <c r="SX21" s="131">
        <f>INDEX('[25]Corporate Management'!$B$6:$EY$40,MATCH($A21,'[25]Corporate Management'!$B$6:$B$40,0),MATCH(SX$1,'[25]Corporate Management'!$B$40:$EY$40,0))</f>
        <v>588401</v>
      </c>
      <c r="SY21" s="131">
        <f>INDEX('[25]Corporate Management'!$B$6:$EY$40,MATCH($A21,'[25]Corporate Management'!$B$6:$B$40,0),MATCH(SY$1,'[25]Corporate Management'!$B$40:$EY$40,0))</f>
        <v>42532</v>
      </c>
      <c r="SZ21" s="116">
        <f>INDEX('[25]Corporate Management'!$B$6:$EY$40,MATCH($A21,'[25]Corporate Management'!$B$6:$B$40,0),MATCH(SZ$1,'[25]Corporate Management'!$B$40:$EY$40,0))</f>
        <v>14.052763994688657</v>
      </c>
      <c r="TA21" s="131">
        <f>INDEX('[25]Corporate Management'!$B$6:$EY$40,MATCH($A21,'[25]Corporate Management'!$B$6:$B$40,0),MATCH(TA$1,'[25]Corporate Management'!$B$40:$EY$40,0))</f>
        <v>603243</v>
      </c>
      <c r="TB21" s="131">
        <f>INDEX('[25]Corporate Management'!$B$6:$EY$40,MATCH($A21,'[25]Corporate Management'!$B$6:$B$40,0),MATCH(TB$1,'[25]Corporate Management'!$B$40:$EY$40,0))</f>
        <v>42927</v>
      </c>
      <c r="TC21" s="116">
        <f>INDEX('[25]Corporate Management'!$B$6:$EY$40,MATCH($A21,'[25]Corporate Management'!$B$6:$B$40,0),MATCH(TC$1,'[25]Corporate Management'!$B$40:$EY$40,0))</f>
        <v>11.575461254612547</v>
      </c>
      <c r="TD21" s="131">
        <f>INDEX('[25]Corporate Management'!$B$6:$EY$40,MATCH($A21,'[25]Corporate Management'!$B$6:$B$40,0),MATCH(TD$1,'[25]Corporate Management'!$B$40:$EY$40,0))</f>
        <v>501912</v>
      </c>
      <c r="TE21" s="131">
        <f>INDEX('[25]Corporate Management'!$B$6:$EY$40,MATCH($A21,'[25]Corporate Management'!$B$6:$B$40,0),MATCH(TE$1,'[25]Corporate Management'!$B$40:$EY$40,0))</f>
        <v>43360</v>
      </c>
      <c r="TF21" s="116">
        <f>INDEX('[26]All Data'!$A$1:$Y$34,MATCH($A21,'[26]All Data'!$A$1:$A$34,0),MATCH(TF$1,'[26]All Data'!$A$1:$Y$1,0))</f>
        <v>12.519307895038386</v>
      </c>
      <c r="TG21" s="131">
        <f>INDEX('[26]All Data'!$A$1:$Y$34,MATCH($A21,'[26]All Data'!$A$1:$A$34,0),MATCH(TG$1,'[26]All Data'!$A$1:$Y$1,0))</f>
        <v>546280</v>
      </c>
      <c r="TH21" s="131">
        <f>INDEX('[26]All Data'!$A$1:$Y$34,MATCH($A21,'[26]All Data'!$A$1:$A$34,0),MATCH(TH$1,'[26]All Data'!$A$1:$Y$1,0))</f>
        <v>43635</v>
      </c>
      <c r="TI21" s="116">
        <f>INDEX('[27]All Data'!$A$1:$Y$34,MATCH($A21,'[27]All Data'!$A$1:$A$34,0),MATCH(TI$1,'[27]All Data'!$A$1:$Y$1,0))</f>
        <v>10.440847249397097</v>
      </c>
      <c r="TJ21" s="131">
        <f>INDEX('[27]All Data'!$A$1:$Y$34,MATCH($A21,'[27]All Data'!$A$1:$A$34,0),MATCH(TJ$1,'[27]All Data'!$A$1:$Y$1,0))</f>
        <v>458917</v>
      </c>
      <c r="TK21" s="131">
        <f>INDEX('[27]All Data'!$A$1:$Y$34,MATCH($A21,'[27]All Data'!$A$1:$A$34,0),MATCH(TK$1,'[27]All Data'!$A$1:$Y$1,0))</f>
        <v>43954</v>
      </c>
      <c r="TL21" s="116">
        <f>INDEX('[28]All Data'!$A$1:$AB$34,MATCH($A21,'[28]All Data'!$A$1:$A$34,0),MATCH(TL$1,'[28]All Data'!$A$1:$AB$1,0))</f>
        <v>9.7071941795833521</v>
      </c>
      <c r="TM21" s="131">
        <f>INDEX('[28]All Data'!$A$1:$AB$34,MATCH($A21,'[28]All Data'!$A$1:$A$34,0),MATCH(TM$1,'[28]All Data'!$A$1:$AB$1,0))</f>
        <v>429621</v>
      </c>
      <c r="TN21" s="131">
        <f>INDEX('[28]All Data'!$A$1:$AB$34,MATCH($A21,'[28]All Data'!$A$1:$A$34,0),MATCH(TN$1,'[28]All Data'!$A$1:$AB$1,0))</f>
        <v>44258</v>
      </c>
      <c r="TO21" s="116">
        <f>INDEX('[29]SPI Raw Data 1617'!$A$3:$AN$37,MATCH($A21,'[29]SPI Raw Data 1617'!$A$3:$A$37,0),MATCH(TO$1,'[29]SPI Raw Data 1617'!$A$37:$AN$37,0))</f>
        <v>10.639320029563931</v>
      </c>
      <c r="TP21" s="131">
        <f>INDEX('[29]SPI Raw Data 1617'!$A$3:$AN$37,MATCH($A21,'[29]SPI Raw Data 1617'!$A$3:$A$37,0),MATCH(TP$1,'[29]SPI Raw Data 1617'!$A$37:$AN$37,0))</f>
        <v>475035</v>
      </c>
      <c r="TQ21" s="131">
        <f>INDEX('[29]SPI Raw Data 1617'!$A$3:$AN$37,MATCH($A21,'[29]SPI Raw Data 1617'!$A$3:$A$37,0),MATCH(TQ$1,'[29]SPI Raw Data 1617'!$A$37:$AN$37,0))</f>
        <v>44649</v>
      </c>
      <c r="TR21" s="116">
        <f>INDEX('[30]SPI Raw Data 1718'!$A$3:$AN$37,MATCH($A21,'[30]SPI Raw Data 1718'!$A$3:$A$37,0),MATCH(TR$1,'[30]SPI Raw Data 1718'!$A$37:$AN$37,0))</f>
        <v>9.3018846982040984</v>
      </c>
      <c r="TS21" s="131">
        <f>INDEX('[30]SPI Raw Data 1718'!$A$3:$AN$37,MATCH($A21,'[30]SPI Raw Data 1718'!$A$3:$A$37,0),MATCH(TS$1,'[30]SPI Raw Data 1718'!$A$37:$AN$37,0))</f>
        <v>419022</v>
      </c>
      <c r="TT21" s="131">
        <f>INDEX('[30]SPI Raw Data 1718'!$A$3:$AN$37,MATCH($A21,'[30]SPI Raw Data 1718'!$A$3:$A$37,0),MATCH(TT$1,'[30]SPI Raw Data 1718'!$A$37:$AN$37,0))</f>
        <v>45047</v>
      </c>
      <c r="TU21" s="116">
        <f>INDEX('[31]SPI Raw Data 1819'!$A$1:$AN$37,MATCH($A21,'[31]SPI Raw Data 1819'!$A$1:$A$37,0),MATCH(TU$1,'[31]SPI Raw Data 1819'!$A$37:$AN$37,0))</f>
        <v>8.9762807512565033</v>
      </c>
      <c r="TV21" s="197">
        <f>INDEX('[31]SPI Raw Data 1819'!$A$1:$AN$37,MATCH($A21,'[31]SPI Raw Data 1819'!$A$1:$A$37,0),MATCH(TV$1,'[31]SPI Raw Data 1819'!$A$37:$AN$37,0))</f>
        <v>407200</v>
      </c>
      <c r="TW21" s="197">
        <f>INDEX('[31]SPI Raw Data 1819'!$A$1:$AN$37,MATCH($A21,'[31]SPI Raw Data 1819'!$A$1:$A$37,0),MATCH(TW$1,'[31]SPI Raw Data 1819'!$A$37:$AN$37,0))</f>
        <v>45364</v>
      </c>
      <c r="TX21" s="116">
        <f>INDEX('[32]SPI Raw Data 1920'!$A$1:$AN$35, MATCH($A21,'[32]SPI Raw Data 1920'!$A$1:$A$35,0),MATCH(TX$1,'[32]SPI Raw Data 1920'!$A$37:$AN$37,0))</f>
        <v>8.5084464258397254</v>
      </c>
      <c r="TY21" s="116">
        <f>INDEX('[32]SPI Raw Data 1920'!$A$1:$AN$35, MATCH($A21,'[32]SPI Raw Data 1920'!$A$1:$A$35,0),MATCH(TY$1,'[32]SPI Raw Data 1920'!$A$37:$AN$37,0))</f>
        <v>389338</v>
      </c>
      <c r="TZ21" s="116">
        <f>INDEX('[32]SPI Raw Data 1920'!$A$1:$AN$35, MATCH($A21,'[32]SPI Raw Data 1920'!$A$1:$A$35,0),MATCH(TZ$1,'[32]SPI Raw Data 1920'!$A$37:$AN$37,0))</f>
        <v>45759</v>
      </c>
      <c r="UA21" s="133">
        <f>(SW21*100)/Deflators!$B$2</f>
        <v>16.297145811470251</v>
      </c>
      <c r="UB21" s="116">
        <f>(SZ21*100)/Deflators!$B$3</f>
        <v>16.307244643457867</v>
      </c>
      <c r="UC21" s="116">
        <f>(TC21*100)/Deflators!$B$4</f>
        <v>13.163368237645956</v>
      </c>
      <c r="UD21" s="116">
        <f>(TF21*100)/Deflators!$B$5</f>
        <v>13.98446364750321</v>
      </c>
      <c r="UE21" s="116">
        <f>(TI21*100)/Deflators!$B$6</f>
        <v>11.504127761920348</v>
      </c>
      <c r="UF21" s="116">
        <f>(TL21*100)/Deflators!$B$7</f>
        <v>10.609193079826763</v>
      </c>
      <c r="UG21" s="116">
        <f>(TO21*100)/Deflators!$B$8</f>
        <v>11.347107187490858</v>
      </c>
      <c r="UH21" s="116">
        <f>(TR21*100)/Deflators!$B$9</f>
        <v>9.7490389952811611</v>
      </c>
      <c r="UI21" s="116">
        <f>(TU21*100)/Deflators!$B$10</f>
        <v>9.1955839335927738</v>
      </c>
      <c r="UJ21" s="248">
        <f>(TX21*100)/Deflators!$B$11</f>
        <v>8.5084464258397254</v>
      </c>
      <c r="UK21" s="115">
        <f>INDEX('[25]Corporate Management'!$B$6:$EY$40,MATCH($A21,'[25]Corporate Management'!$B$6:$B$40,0),MATCH(UK$1,'[25]Corporate Management'!$B$40:$EY$40,0))</f>
        <v>9.2056201334854375</v>
      </c>
      <c r="UL21" s="131">
        <f>INDEX('[25]Corporate Management'!$B$6:$EY$40,MATCH($A21,'[25]Corporate Management'!$B$6:$B$40,0),MATCH(UL$1,'[25]Corporate Management'!$B$40:$EY$40,0))</f>
        <v>8101.8294569999998</v>
      </c>
      <c r="UM21" s="131">
        <f>INDEX('[25]Corporate Management'!$B$6:$EY$40,MATCH($A21,'[25]Corporate Management'!$B$6:$B$40,0),MATCH(UM$1,'[25]Corporate Management'!$B$40:$EY$40,0))</f>
        <v>880.096</v>
      </c>
      <c r="UN21" s="116">
        <f>INDEX('[25]Corporate Management'!$B$6:$EY$40,MATCH($A21,'[25]Corporate Management'!$B$6:$B$40,0),MATCH(UN$1,'[25]Corporate Management'!$B$40:$EY$40,0))</f>
        <v>7.9682165979988229</v>
      </c>
      <c r="UO21" s="131">
        <f>INDEX('[25]Corporate Management'!$B$6:$EY$40,MATCH($A21,'[25]Corporate Management'!$B$6:$B$40,0),MATCH(UO$1,'[25]Corporate Management'!$B$40:$EY$40,0))</f>
        <v>6769</v>
      </c>
      <c r="UP21" s="131">
        <f>INDEX('[25]Corporate Management'!$B$6:$EY$40,MATCH($A21,'[25]Corporate Management'!$B$6:$B$40,0),MATCH(UP$1,'[25]Corporate Management'!$B$40:$EY$40,0))</f>
        <v>849.5</v>
      </c>
      <c r="UQ21" s="116">
        <f>INDEX('[25]Corporate Management'!$B$6:$EY$40,MATCH($A21,'[25]Corporate Management'!$B$6:$B$40,0),MATCH(UQ$1,'[25]Corporate Management'!$B$40:$EY$40,0))</f>
        <v>6.5520001872615339</v>
      </c>
      <c r="UR21" s="131">
        <f>INDEX('[25]Corporate Management'!$B$6:$EY$40,MATCH($A21,'[25]Corporate Management'!$B$6:$B$40,0),MATCH(UR$1,'[25]Corporate Management'!$B$40:$EY$40,0))</f>
        <v>5598.16</v>
      </c>
      <c r="US21" s="131">
        <f>INDEX('[25]Corporate Management'!$B$6:$EY$40,MATCH($A21,'[25]Corporate Management'!$B$6:$B$40,0),MATCH(US$1,'[25]Corporate Management'!$B$40:$EY$40,0))</f>
        <v>854.42</v>
      </c>
      <c r="UT21" s="116">
        <f>INDEX('[26]All Data'!$A$1:$Y$34,MATCH($A21,'[26]All Data'!$A$1:$A$34,0),MATCH(UT$1,'[26]All Data'!$A$1:$Y$1,0))</f>
        <v>6.747878787878788</v>
      </c>
      <c r="UU21" s="131">
        <f>INDEX('[26]All Data'!$A$1:$Y$34,MATCH($A21,'[26]All Data'!$A$1:$A$34,0),MATCH(UU$1,'[26]All Data'!$A$1:$Y$1,0))</f>
        <v>5567</v>
      </c>
      <c r="UV21" s="131">
        <f>INDEX('[26]All Data'!$A$1:$Y$34,MATCH($A21,'[26]All Data'!$A$1:$A$34,0),MATCH(UV$1,'[26]All Data'!$A$1:$Y$1,0))</f>
        <v>825</v>
      </c>
      <c r="UW21" s="116">
        <f>INDEX('[27]All Data'!$A$1:$Y$34,MATCH($A21,'[27]All Data'!$A$1:$A$34,0),MATCH(UW$1,'[27]All Data'!$A$1:$Y$1,0))</f>
        <v>7.0230582524271847</v>
      </c>
      <c r="UX21" s="131">
        <f>INDEX('[27]All Data'!$A$1:$Y$34,MATCH($A21,'[27]All Data'!$A$1:$A$34,0),MATCH(UX$1,'[27]All Data'!$A$1:$Y$1,0))</f>
        <v>5787</v>
      </c>
      <c r="UY21" s="131">
        <f>INDEX('[27]All Data'!$A$1:$Y$34,MATCH($A21,'[27]All Data'!$A$1:$A$34,0),MATCH(UY$1,'[27]All Data'!$A$1:$Y$1,0))</f>
        <v>824</v>
      </c>
      <c r="UZ21" s="116">
        <f>INDEX('[28]All Data'!$A$1:$AB$34,MATCH($A21,'[28]All Data'!$A$1:$A$34,0),MATCH(UZ$1,'[28]All Data'!$A$1:$AB$1,0))</f>
        <v>5.8807785888077859</v>
      </c>
      <c r="VA21" s="131">
        <f>INDEX('[28]All Data'!$A$1:$AB$34,MATCH($A21,'[28]All Data'!$A$1:$A$34,0),MATCH(VA$1,'[28]All Data'!$A$1:$AB$1,0))</f>
        <v>4834</v>
      </c>
      <c r="VB21" s="131">
        <f>INDEX('[28]All Data'!$A$1:$AB$34,MATCH($A21,'[28]All Data'!$A$1:$A$34,0),MATCH(VB$1,'[28]All Data'!$A$1:$AB$1,0))</f>
        <v>822</v>
      </c>
      <c r="VC21" s="116">
        <f>INDEX('[29]SPI Raw Data 1617'!$A$3:$AN$37,MATCH($A21,'[29]SPI Raw Data 1617'!$A$3:$A$37,0),MATCH(VC$1,'[29]SPI Raw Data 1617'!$A$37:$AN$37,0))</f>
        <v>5.8696485550957824</v>
      </c>
      <c r="VD21" s="131">
        <f>INDEX('[29]SPI Raw Data 1617'!$A$3:$AN$37,MATCH($A21,'[29]SPI Raw Data 1617'!$A$3:$A$37,0),MATCH(VD$1,'[29]SPI Raw Data 1617'!$A$37:$AN$37,0))</f>
        <v>5205.8500000000004</v>
      </c>
      <c r="VE21" s="131">
        <f>INDEX('[29]SPI Raw Data 1617'!$A$3:$AN$37,MATCH($A21,'[29]SPI Raw Data 1617'!$A$3:$A$37,0),MATCH(VE$1,'[29]SPI Raw Data 1617'!$A$37:$AN$37,0))</f>
        <v>886.91</v>
      </c>
      <c r="VF21" s="116">
        <f>INDEX('[30]SPI Raw Data 1718'!$A$3:$AN$37,MATCH($A21,'[30]SPI Raw Data 1718'!$A$3:$A$37,0),MATCH(VF$1,'[30]SPI Raw Data 1718'!$A$37:$AN$37,0))</f>
        <v>6.4</v>
      </c>
      <c r="VG21" s="131">
        <f>INDEX('[30]SPI Raw Data 1718'!$A$3:$AN$37,MATCH($A21,'[30]SPI Raw Data 1718'!$A$3:$A$37,0),MATCH(VG$1,'[30]SPI Raw Data 1718'!$A$37:$AN$37,0))</f>
        <v>5863</v>
      </c>
      <c r="VH21" s="131">
        <f>INDEX('[30]SPI Raw Data 1718'!$A$3:$AN$37,MATCH($A21,'[30]SPI Raw Data 1718'!$A$3:$A$37,0),MATCH(VH$1,'[30]SPI Raw Data 1718'!$A$37:$AN$37,0))</f>
        <v>918</v>
      </c>
      <c r="VI21" s="116">
        <f>INDEX('[31]SPI Raw Data 1819'!$A$1:$AN$37,MATCH($A21,'[31]SPI Raw Data 1819'!$A$1:$A$37,0),MATCH(VI$1,'[31]SPI Raw Data 1819'!$A$37:$AN$37,0))</f>
        <v>6.4830230010952903</v>
      </c>
      <c r="VJ21" s="197">
        <f>INDEX('[31]SPI Raw Data 1819'!$A$1:$AN$37,MATCH($A21,'[31]SPI Raw Data 1819'!$A$1:$A$37,0),MATCH(VJ$1,'[31]SPI Raw Data 1819'!$A$37:$AN$37,0))</f>
        <v>5919</v>
      </c>
      <c r="VK21" s="225">
        <f>INDEX('[31]SPI Raw Data 1819'!$A$1:$AN$37,MATCH($A21,'[31]SPI Raw Data 1819'!$A$1:$A$37,0),MATCH(VK$1,'[31]SPI Raw Data 1819'!$A$37:$AN$37,0))</f>
        <v>913</v>
      </c>
      <c r="VL21" s="116">
        <f>INDEX('[32]SPI Raw Data 1920'!$A$1:$AN$35, MATCH($A21,'[32]SPI Raw Data 1920'!$A$1:$A$35,0),MATCH(VL$1,'[32]SPI Raw Data 1920'!$A$37:$AN$37,0))</f>
        <v>6.7604395604395604</v>
      </c>
      <c r="VM21" s="116">
        <f>INDEX('[32]SPI Raw Data 1920'!$A$1:$AN$35, MATCH($A21,'[32]SPI Raw Data 1920'!$A$1:$A$35,0),MATCH(VM$1,'[32]SPI Raw Data 1920'!$A$37:$AN$37,0))</f>
        <v>6152</v>
      </c>
      <c r="VN21" s="116">
        <f>INDEX('[32]SPI Raw Data 1920'!$A$1:$AN$35, MATCH($A21,'[32]SPI Raw Data 1920'!$A$1:$A$35,0),MATCH(VN$1,'[32]SPI Raw Data 1920'!$A$37:$AN$37,0))</f>
        <v>910</v>
      </c>
      <c r="VO21" s="115">
        <f>INDEX('[25]Corporate Management'!$B$6:$EY$40,MATCH($A21,'[25]Corporate Management'!$B$6:$B$40,0),MATCH(VO$1,'[25]Corporate Management'!$B$40:$EY$40,0))</f>
        <v>9.9101703676175283</v>
      </c>
      <c r="VP21" s="131">
        <f>INDEX('[25]Corporate Management'!$B$6:$EY$40,MATCH($A21,'[25]Corporate Management'!$B$6:$B$40,0),MATCH(VP$1,'[25]Corporate Management'!$B$40:$EY$40,0))</f>
        <v>25119.843980000001</v>
      </c>
      <c r="VQ21" s="131">
        <f>INDEX('[25]Corporate Management'!$B$6:$EY$40,MATCH($A21,'[25]Corporate Management'!$B$6:$B$40,0),MATCH(VQ$1,'[25]Corporate Management'!$B$40:$EY$40,0))</f>
        <v>2534.7539999999999</v>
      </c>
      <c r="VR21" s="116">
        <f>INDEX('[25]Corporate Management'!$B$6:$EY$40,MATCH($A21,'[25]Corporate Management'!$B$6:$B$40,0),MATCH(VR$1,'[25]Corporate Management'!$B$40:$EY$40,0))</f>
        <v>9.888638738615942</v>
      </c>
      <c r="VS21" s="131">
        <f>INDEX('[25]Corporate Management'!$B$6:$EY$40,MATCH($A21,'[25]Corporate Management'!$B$6:$B$40,0),MATCH(VS$1,'[25]Corporate Management'!$B$40:$EY$40,0))</f>
        <v>25247</v>
      </c>
      <c r="VT21" s="131">
        <f>INDEX('[25]Corporate Management'!$B$6:$EY$40,MATCH($A21,'[25]Corporate Management'!$B$6:$B$40,0),MATCH(VT$1,'[25]Corporate Management'!$B$40:$EY$40,0))</f>
        <v>2553.1320000000001</v>
      </c>
      <c r="VU21" s="116">
        <f>INDEX('[25]Corporate Management'!$B$6:$EY$40,MATCH($A21,'[25]Corporate Management'!$B$6:$B$40,0),MATCH(VU$1,'[25]Corporate Management'!$B$40:$EY$40,0))</f>
        <v>10.800225915147802</v>
      </c>
      <c r="VV21" s="131">
        <f>INDEX('[25]Corporate Management'!$B$6:$EY$40,MATCH($A21,'[25]Corporate Management'!$B$6:$B$40,0),MATCH(VV$1,'[25]Corporate Management'!$B$40:$EY$40,0))</f>
        <v>28205.87</v>
      </c>
      <c r="VW21" s="131">
        <f>INDEX('[25]Corporate Management'!$B$6:$EY$40,MATCH($A21,'[25]Corporate Management'!$B$6:$B$40,0),MATCH(VW$1,'[25]Corporate Management'!$B$40:$EY$40,0))</f>
        <v>2611.6</v>
      </c>
      <c r="VX21" s="116">
        <f>INDEX('[26]All Data'!$A$1:$Y$34,MATCH($A21,'[26]All Data'!$A$1:$A$34,0),MATCH(VX$1,'[26]All Data'!$A$1:$Y$1,0))</f>
        <v>10.240316205533597</v>
      </c>
      <c r="VY21" s="131">
        <f>INDEX('[26]All Data'!$A$1:$Y$34,MATCH($A21,'[26]All Data'!$A$1:$A$34,0),MATCH(VY$1,'[26]All Data'!$A$1:$Y$1,0))</f>
        <v>25908</v>
      </c>
      <c r="VZ21" s="131">
        <f>INDEX('[26]All Data'!$A$1:$Y$34,MATCH($A21,'[26]All Data'!$A$1:$A$34,0),MATCH(VZ$1,'[26]All Data'!$A$1:$Y$1,0))</f>
        <v>2530</v>
      </c>
      <c r="WA21" s="116">
        <f>INDEX('[27]All Data'!$A$1:$Y$34,MATCH($A21,'[27]All Data'!$A$1:$A$34,0),MATCH(WA$1,'[27]All Data'!$A$1:$Y$1,0))</f>
        <v>11.882825040128411</v>
      </c>
      <c r="WB21" s="131">
        <f>INDEX('[27]All Data'!$A$1:$Y$34,MATCH($A21,'[27]All Data'!$A$1:$A$34,0),MATCH(WB$1,'[27]All Data'!$A$1:$Y$1,0))</f>
        <v>29612</v>
      </c>
      <c r="WC21" s="131">
        <f>INDEX('[27]All Data'!$A$1:$Y$34,MATCH($A21,'[27]All Data'!$A$1:$A$34,0),MATCH(WC$1,'[27]All Data'!$A$1:$Y$1,0))</f>
        <v>2492</v>
      </c>
      <c r="WD21" s="116">
        <f>INDEX('[28]All Data'!$A$1:$AB$34,MATCH($A21,'[28]All Data'!$A$1:$A$34,0),MATCH(WD$1,'[28]All Data'!$A$1:$AB$1,0))</f>
        <v>11.885623510722796</v>
      </c>
      <c r="WE21" s="131">
        <f>INDEX('[28]All Data'!$A$1:$AB$34,MATCH($A21,'[28]All Data'!$A$1:$A$34,0),MATCH(WE$1,'[28]All Data'!$A$1:$AB$1,0))</f>
        <v>29928</v>
      </c>
      <c r="WF21" s="131">
        <f>INDEX('[28]All Data'!$A$1:$AB$34,MATCH($A21,'[28]All Data'!$A$1:$A$34,0),MATCH(WF$1,'[28]All Data'!$A$1:$AB$1,0))</f>
        <v>2518</v>
      </c>
      <c r="WG21" s="116">
        <f>INDEX('[29]SPI Raw Data 1617'!$A$3:$AN$37,MATCH($A21,'[29]SPI Raw Data 1617'!$A$3:$A$37,0),MATCH(WG$1,'[29]SPI Raw Data 1617'!$A$37:$AN$37,0))</f>
        <v>10.982149394098355</v>
      </c>
      <c r="WH21" s="131">
        <f>INDEX('[29]SPI Raw Data 1617'!$A$3:$AN$37,MATCH($A21,'[29]SPI Raw Data 1617'!$A$3:$A$37,0),MATCH(WH$1,'[29]SPI Raw Data 1617'!$A$37:$AN$37,0))</f>
        <v>29100.17</v>
      </c>
      <c r="WI21" s="131">
        <f>INDEX('[29]SPI Raw Data 1617'!$A$3:$AN$37,MATCH($A21,'[29]SPI Raw Data 1617'!$A$3:$A$37,0),MATCH(WI$1,'[29]SPI Raw Data 1617'!$A$37:$AN$37,0))</f>
        <v>2649.77</v>
      </c>
      <c r="WJ21" s="116">
        <f>INDEX('[30]SPI Raw Data 1718'!$A$3:$AN$37,MATCH($A21,'[30]SPI Raw Data 1718'!$A$3:$A$37,0),MATCH(WJ$1,'[30]SPI Raw Data 1718'!$A$37:$AN$37,0))</f>
        <v>11.53903345724907</v>
      </c>
      <c r="WK21" s="131">
        <f>INDEX('[30]SPI Raw Data 1718'!$A$3:$AN$37,MATCH($A21,'[30]SPI Raw Data 1718'!$A$3:$A$37,0),MATCH(WK$1,'[30]SPI Raw Data 1718'!$A$37:$AN$37,0))</f>
        <v>31040</v>
      </c>
      <c r="WL21" s="131">
        <f>INDEX('[30]SPI Raw Data 1718'!$A$3:$AN$37,MATCH($A21,'[30]SPI Raw Data 1718'!$A$3:$A$37,0),MATCH(WL$1,'[30]SPI Raw Data 1718'!$A$37:$AN$37,0))</f>
        <v>2690</v>
      </c>
      <c r="WM21" s="116">
        <f>INDEX('[31]SPI Raw Data 1819'!$A$1:$AN$37,MATCH($A21,'[31]SPI Raw Data 1819'!$A$1:$A$37,0),MATCH(WM$1,'[31]SPI Raw Data 1819'!$A$37:$AN$37,0))</f>
        <v>12.451219512195122</v>
      </c>
      <c r="WN21" s="197">
        <f>INDEX('[31]SPI Raw Data 1819'!$A$1:$AN$37,MATCH($A21,'[31]SPI Raw Data 1819'!$A$1:$A$37,0),MATCH(WN$1,'[31]SPI Raw Data 1819'!$A$37:$AN$37,0))</f>
        <v>32672</v>
      </c>
      <c r="WO21" s="225">
        <f>INDEX('[31]SPI Raw Data 1819'!$A$1:$AN$37,MATCH($A21,'[31]SPI Raw Data 1819'!$A$1:$A$37,0),MATCH(WO$1,'[31]SPI Raw Data 1819'!$A$37:$AN$37,0))</f>
        <v>2624</v>
      </c>
      <c r="WP21" s="116">
        <f>INDEX('[32]SPI Raw Data 1920'!$A$1:$AN$35, MATCH($A21,'[32]SPI Raw Data 1920'!$A$1:$A$35,0),MATCH(WP$1,'[32]SPI Raw Data 1920'!$A$37:$AN$37,0))</f>
        <v>12.687017001545595</v>
      </c>
      <c r="WQ21" s="116">
        <f>INDEX('[32]SPI Raw Data 1920'!$A$1:$AN$35, MATCH($A21,'[32]SPI Raw Data 1920'!$A$1:$A$35,0),MATCH(WQ$1,'[32]SPI Raw Data 1920'!$A$37:$AN$37,0))</f>
        <v>32834</v>
      </c>
      <c r="WR21" s="116">
        <f>INDEX('[32]SPI Raw Data 1920'!$A$1:$AN$35, MATCH($A21,'[32]SPI Raw Data 1920'!$A$1:$A$35,0),MATCH(WR$1,'[32]SPI Raw Data 1920'!$A$37:$AN$37,0))</f>
        <v>2588</v>
      </c>
      <c r="WS21" s="115">
        <f>INDEX('[25]Corporate Management'!$B$6:$EY$40,MATCH($A21,'[25]Corporate Management'!$B$6:$B$40,0),MATCH(WS$1,'[25]Corporate Management'!$B$40:$EY$40,0))</f>
        <v>96.950413135408098</v>
      </c>
      <c r="WT21" s="131">
        <f>INDEX('[25]Corporate Management'!$B$6:$EY$40,MATCH($A21,'[25]Corporate Management'!$B$6:$B$40,0),MATCH(WT$1,'[25]Corporate Management'!$B$40:$EY$40,0))</f>
        <v>32786777</v>
      </c>
      <c r="WU21" s="131">
        <f>INDEX('[25]Corporate Management'!$B$6:$EY$40,MATCH($A21,'[25]Corporate Management'!$B$6:$B$40,0),MATCH(WU$1,'[25]Corporate Management'!$B$40:$EY$40,0))</f>
        <v>33818089</v>
      </c>
      <c r="WV21" s="116">
        <f>INDEX('[25]Corporate Management'!$B$6:$EY$40,MATCH($A21,'[25]Corporate Management'!$B$6:$B$40,0),MATCH(WV$1,'[25]Corporate Management'!$B$40:$EY$40,0))</f>
        <v>97.277770217661995</v>
      </c>
      <c r="WW21" s="131">
        <f>INDEX('[25]Corporate Management'!$B$6:$EY$40,MATCH($A21,'[25]Corporate Management'!$B$6:$B$40,0),MATCH(WW$1,'[25]Corporate Management'!$B$40:$EY$40,0))</f>
        <v>33247500</v>
      </c>
      <c r="WX21" s="131">
        <f>INDEX('[25]Corporate Management'!$B$6:$EY$40,MATCH($A21,'[25]Corporate Management'!$B$6:$B$40,0),MATCH(WX$1,'[25]Corporate Management'!$B$40:$EY$40,0))</f>
        <v>34177901</v>
      </c>
      <c r="WY21" s="116">
        <f>INDEX('[25]Corporate Management'!$B$6:$EY$40,MATCH($A21,'[25]Corporate Management'!$B$6:$B$40,0),MATCH(WY$1,'[25]Corporate Management'!$B$40:$EY$40,0))</f>
        <v>95.56027302580425</v>
      </c>
      <c r="WZ21" s="131">
        <f>INDEX('[25]Corporate Management'!$B$6:$EY$40,MATCH($A21,'[25]Corporate Management'!$B$6:$B$40,0),MATCH(WZ$1,'[25]Corporate Management'!$B$40:$EY$40,0))</f>
        <v>33096710</v>
      </c>
      <c r="XA21" s="131">
        <f>INDEX('[25]Corporate Management'!$B$6:$EY$40,MATCH($A21,'[25]Corporate Management'!$B$6:$B$40,0),MATCH(XA$1,'[25]Corporate Management'!$B$40:$EY$40,0))</f>
        <v>34634382</v>
      </c>
      <c r="XB21" s="116">
        <f>INDEX('[26]All Data'!$A$1:$Y$34,MATCH($A21,'[26]All Data'!$A$1:$A$34,0),MATCH(XB$1,'[26]All Data'!$A$1:$Y$1,0))</f>
        <v>95.098483918818246</v>
      </c>
      <c r="XC21" s="131">
        <f>INDEX('[26]All Data'!$A$1:$Y$34,MATCH($A21,'[26]All Data'!$A$1:$A$34,0),MATCH(XC$1,'[26]All Data'!$A$1:$Y$1,0))</f>
        <v>33454495</v>
      </c>
      <c r="XD21" s="131">
        <f>INDEX('[26]All Data'!$A$1:$Y$34,MATCH($A21,'[26]All Data'!$A$1:$A$34,0),MATCH(XD$1,'[26]All Data'!$A$1:$Y$1,0))</f>
        <v>35178789</v>
      </c>
      <c r="XE21" s="116">
        <f>INDEX('[27]All Data'!$A$1:$Y$34,MATCH($A21,'[27]All Data'!$A$1:$A$34,0),MATCH(XE$1,'[27]All Data'!$A$1:$Y$1,0))</f>
        <v>94.40896786727599</v>
      </c>
      <c r="XF21" s="131">
        <f>INDEX('[27]All Data'!$A$1:$Y$34,MATCH($A21,'[27]All Data'!$A$1:$A$34,0),MATCH(XF$1,'[27]All Data'!$A$1:$Y$1,0))</f>
        <v>34010555</v>
      </c>
      <c r="XG21" s="131">
        <f>INDEX('[27]All Data'!$A$1:$Y$34,MATCH($A21,'[27]All Data'!$A$1:$A$34,0),MATCH(XG$1,'[27]All Data'!$A$1:$Y$1,0))</f>
        <v>36024708</v>
      </c>
      <c r="XH21" s="116">
        <f>INDEX('[28]All Data'!$A$1:$AB$34,MATCH($A21,'[28]All Data'!$A$1:$A$34,0),MATCH(XH$1,'[28]All Data'!$A$1:$AB$1,0))</f>
        <v>95.598137642528044</v>
      </c>
      <c r="XI21" s="131">
        <f>INDEX('[28]All Data'!$A$1:$AB$34,MATCH($A21,'[28]All Data'!$A$1:$A$34,0),MATCH(XI$1,'[28]All Data'!$A$1:$AB$1,0))</f>
        <v>35006431</v>
      </c>
      <c r="XJ21" s="131">
        <f>INDEX('[28]All Data'!$A$1:$AB$34,MATCH($A21,'[28]All Data'!$A$1:$A$34,0),MATCH(XJ$1,'[28]All Data'!$A$1:$AB$1,0))</f>
        <v>36618319</v>
      </c>
      <c r="XK21" s="116">
        <f>INDEX('[29]SPI Raw Data 1617'!$A$3:$AN$37,MATCH($A21,'[29]SPI Raw Data 1617'!$A$3:$A$37,0),MATCH(XK$1,'[29]SPI Raw Data 1617'!$A$37:$AN$37,0))</f>
        <v>95.888235849750529</v>
      </c>
      <c r="XL21" s="131">
        <f>INDEX('[29]SPI Raw Data 1617'!$A$3:$AN$37,MATCH($A21,'[29]SPI Raw Data 1617'!$A$3:$A$37,0),MATCH(XL$1,'[29]SPI Raw Data 1617'!$A$37:$AN$37,0))</f>
        <v>35418440</v>
      </c>
      <c r="XM21" s="131">
        <f>INDEX('[29]SPI Raw Data 1617'!$A$3:$AN$37,MATCH($A21,'[29]SPI Raw Data 1617'!$A$3:$A$37,0),MATCH(XM$1,'[29]SPI Raw Data 1617'!$A$37:$AN$37,0))</f>
        <v>36937211</v>
      </c>
      <c r="XN21" s="116">
        <f>INDEX('[30]SPI Raw Data 1718'!$A$3:$AN$37,MATCH($A21,'[30]SPI Raw Data 1718'!$A$3:$A$37,0),MATCH(XN$1,'[30]SPI Raw Data 1718'!$A$37:$AN$37,0))</f>
        <v>96.673730313529987</v>
      </c>
      <c r="XO21" s="131">
        <f>INDEX('[30]SPI Raw Data 1718'!$A$3:$AN$37,MATCH($A21,'[30]SPI Raw Data 1718'!$A$3:$A$37,0),MATCH(XO$1,'[30]SPI Raw Data 1718'!$A$37:$AN$37,0))</f>
        <v>38356189</v>
      </c>
      <c r="XP21" s="131">
        <f>INDEX('[30]SPI Raw Data 1718'!$A$3:$AN$37,MATCH($A21,'[30]SPI Raw Data 1718'!$A$3:$A$37,0),MATCH(XP$1,'[30]SPI Raw Data 1718'!$A$37:$AN$37,0))</f>
        <v>39675917</v>
      </c>
      <c r="XQ21" s="116">
        <f>INDEX('[31]SPI Raw Data 1819'!$A$1:$AN$37,MATCH($A21,'[31]SPI Raw Data 1819'!$A$1:$A$37,0),MATCH(XQ$1,'[31]SPI Raw Data 1819'!$A$37:$AN$37,0))</f>
        <v>96.944567139350497</v>
      </c>
      <c r="XR21" s="197">
        <f>INDEX('[31]SPI Raw Data 1819'!$A$1:$AN$37,MATCH($A21,'[31]SPI Raw Data 1819'!$A$1:$A$37,0),MATCH(XR$1,'[31]SPI Raw Data 1819'!$A$37:$AN$37,0))</f>
        <v>40283312</v>
      </c>
      <c r="XS21" s="225">
        <f>INDEX('[31]SPI Raw Data 1819'!$A$1:$AN$37,MATCH($A21,'[31]SPI Raw Data 1819'!$A$1:$A$37,0),MATCH(XS$1,'[31]SPI Raw Data 1819'!$A$37:$AN$37,0))</f>
        <v>41552934</v>
      </c>
      <c r="XT21" s="116">
        <f>INDEX('[32]SPI Raw Data 1920'!$A$1:$AN$35, MATCH($A21,'[32]SPI Raw Data 1920'!$A$1:$A$35,0),MATCH(XT$1,'[32]SPI Raw Data 1920'!$A$37:$AN$37,0))</f>
        <v>96.964293714095021</v>
      </c>
      <c r="XU21" s="116">
        <f>INDEX('[32]SPI Raw Data 1920'!$A$1:$AN$35, MATCH($A21,'[32]SPI Raw Data 1920'!$A$1:$A$35,0),MATCH(XU$1,'[32]SPI Raw Data 1920'!$A$37:$AN$37,0))</f>
        <v>42899065</v>
      </c>
      <c r="XV21" s="116">
        <f>INDEX('[32]SPI Raw Data 1920'!$A$1:$AN$35, MATCH($A21,'[32]SPI Raw Data 1920'!$A$1:$A$35,0),MATCH(XV$1,'[32]SPI Raw Data 1920'!$A$37:$AN$37,0))</f>
        <v>44242126</v>
      </c>
      <c r="XW21" s="115">
        <f>INDEX('[25]Corporate Management'!$B$6:$EY$40,MATCH($A21,'[25]Corporate Management'!$B$6:$B$40,0),MATCH(XW$1,'[25]Corporate Management'!$B$40:$EY$40,0))</f>
        <v>88.98723446693927</v>
      </c>
      <c r="XX21" s="131">
        <f>INDEX('[25]Corporate Management'!$B$6:$EY$40,MATCH($A21,'[25]Corporate Management'!$B$6:$B$40,0),MATCH(XX$1,'[25]Corporate Management'!$B$40:$EY$40,0))</f>
        <v>71382</v>
      </c>
      <c r="XY21" s="131">
        <f>INDEX('[25]Corporate Management'!$B$6:$EY$40,MATCH($A21,'[25]Corporate Management'!$B$6:$B$40,0),MATCH(XY$1,'[25]Corporate Management'!$B$40:$EY$40,0))</f>
        <v>80216</v>
      </c>
      <c r="XZ21" s="116">
        <f>INDEX('[25]Corporate Management'!$B$6:$EY$40,MATCH($A21,'[25]Corporate Management'!$B$6:$B$40,0),MATCH(XZ$1,'[25]Corporate Management'!$B$40:$EY$40,0))</f>
        <v>85.787426022380203</v>
      </c>
      <c r="YA21" s="131">
        <f>INDEX('[25]Corporate Management'!$B$6:$EY$40,MATCH($A21,'[25]Corporate Management'!$B$6:$B$40,0),MATCH(YA$1,'[25]Corporate Management'!$B$40:$EY$40,0))</f>
        <v>67694</v>
      </c>
      <c r="YB21" s="131">
        <f>INDEX('[25]Corporate Management'!$B$6:$EY$40,MATCH($A21,'[25]Corporate Management'!$B$6:$B$40,0),MATCH(YB$1,'[25]Corporate Management'!$B$40:$EY$40,0))</f>
        <v>78909</v>
      </c>
      <c r="YC21" s="116">
        <f>INDEX('[25]Corporate Management'!$B$6:$EY$40,MATCH($A21,'[25]Corporate Management'!$B$6:$B$40,0),MATCH(YC$1,'[25]Corporate Management'!$B$40:$EY$40,0))</f>
        <v>81.851149225031293</v>
      </c>
      <c r="YD21" s="131">
        <f>INDEX('[25]Corporate Management'!$B$6:$EY$40,MATCH($A21,'[25]Corporate Management'!$B$6:$B$40,0),MATCH(YD$1,'[25]Corporate Management'!$B$40:$EY$40,0))</f>
        <v>63424</v>
      </c>
      <c r="YE21" s="131">
        <f>INDEX('[25]Corporate Management'!$B$6:$EY$40,MATCH($A21,'[25]Corporate Management'!$B$6:$B$40,0),MATCH(YE$1,'[25]Corporate Management'!$B$40:$EY$40,0))</f>
        <v>77487</v>
      </c>
      <c r="YF21" s="116">
        <f>INDEX('[26]All Data'!$A$1:$Y$34,MATCH($A21,'[26]All Data'!$A$1:$A$34,0),MATCH(YF$1,'[26]All Data'!$A$1:$Y$1,0))</f>
        <v>86.880233443288503</v>
      </c>
      <c r="YG21" s="131">
        <f>INDEX('[26]All Data'!$A$1:$Y$34,MATCH($A21,'[26]All Data'!$A$1:$A$34,0),MATCH(YG$1,'[26]All Data'!$A$1:$Y$1,0))</f>
        <v>68479</v>
      </c>
      <c r="YH21" s="131">
        <f>INDEX('[26]All Data'!$A$1:$Y$34,MATCH($A21,'[26]All Data'!$A$1:$A$34,0),MATCH(YH$1,'[26]All Data'!$A$1:$Y$1,0))</f>
        <v>78820</v>
      </c>
      <c r="YI21" s="116">
        <f>INDEX('[27]All Data'!$A$1:$Y$34,MATCH($A21,'[27]All Data'!$A$1:$A$34,0),MATCH(YI$1,'[27]All Data'!$A$1:$Y$1,0))</f>
        <v>88.024668135647872</v>
      </c>
      <c r="YJ21" s="131">
        <f>INDEX('[27]All Data'!$A$1:$Y$34,MATCH($A21,'[27]All Data'!$A$1:$A$34,0),MATCH(YJ$1,'[27]All Data'!$A$1:$Y$1,0))</f>
        <v>65515</v>
      </c>
      <c r="YK21" s="131">
        <f>INDEX('[27]All Data'!$A$1:$Y$34,MATCH($A21,'[27]All Data'!$A$1:$A$34,0),MATCH(YK$1,'[27]All Data'!$A$1:$Y$1,0))</f>
        <v>74428</v>
      </c>
      <c r="YL21" s="116">
        <f>INDEX('[28]All Data'!$A$1:$AB$34,MATCH($A21,'[28]All Data'!$A$1:$A$34,0),MATCH(YL$1,'[28]All Data'!$A$1:$AB$1,0))</f>
        <v>89.795193883123986</v>
      </c>
      <c r="YM21" s="131">
        <f>INDEX('[28]All Data'!$A$1:$AB$34,MATCH($A21,'[28]All Data'!$A$1:$A$34,0),MATCH(YM$1,'[28]All Data'!$A$1:$AB$1,0))</f>
        <v>65766</v>
      </c>
      <c r="YN21" s="131">
        <f>INDEX('[28]All Data'!$A$1:$AB$34,MATCH($A21,'[28]All Data'!$A$1:$A$34,0),MATCH(YN$1,'[28]All Data'!$A$1:$AB$1,0))</f>
        <v>73240</v>
      </c>
      <c r="YO21" s="116">
        <f>INDEX('[29]SPI Raw Data 1617'!$A$3:$AN$37,MATCH($A21,'[29]SPI Raw Data 1617'!$A$3:$A$37,0),MATCH(YO$1,'[29]SPI Raw Data 1617'!$A$37:$AN$37,0))</f>
        <v>90.163164189304638</v>
      </c>
      <c r="YP21" s="131">
        <f>INDEX('[29]SPI Raw Data 1617'!$A$3:$AN$37,MATCH($A21,'[29]SPI Raw Data 1617'!$A$3:$A$37,0),MATCH(YP$1,'[29]SPI Raw Data 1617'!$A$37:$AN$37,0))</f>
        <v>63331</v>
      </c>
      <c r="YQ21" s="131">
        <f>INDEX('[29]SPI Raw Data 1617'!$A$3:$AN$37,MATCH($A21,'[29]SPI Raw Data 1617'!$A$3:$A$37,0),MATCH(YQ$1,'[29]SPI Raw Data 1617'!$A$37:$AN$37,0))</f>
        <v>70236</v>
      </c>
      <c r="YR21" s="116">
        <f>INDEX('[30]SPI Raw Data 1718'!$A$3:$AN$37,MATCH($A21,'[30]SPI Raw Data 1718'!$A$3:$A$37,0),MATCH(YR$1,'[30]SPI Raw Data 1718'!$A$37:$AN$37,0))</f>
        <v>89.103109059995148</v>
      </c>
      <c r="YS21" s="131">
        <f>INDEX('[30]SPI Raw Data 1718'!$A$3:$AN$37,MATCH($A21,'[30]SPI Raw Data 1718'!$A$3:$A$37,0),MATCH(YS$1,'[30]SPI Raw Data 1718'!$A$37:$AN$37,0))</f>
        <v>58694</v>
      </c>
      <c r="YT21" s="131">
        <f>INDEX('[30]SPI Raw Data 1718'!$A$3:$AN$37,MATCH($A21,'[30]SPI Raw Data 1718'!$A$3:$A$37,0),MATCH(YT$1,'[30]SPI Raw Data 1718'!$A$37:$AN$37,0))</f>
        <v>65872</v>
      </c>
      <c r="YU21" s="116">
        <f>INDEX('[31]SPI Raw Data 1819'!$A$1:$AN$37,MATCH($A21,'[31]SPI Raw Data 1819'!$A$1:$A$37,0),MATCH(YU$1,'[31]SPI Raw Data 1819'!$A$37:$AN$37,0))</f>
        <v>89.665208954791623</v>
      </c>
      <c r="YV21" s="197">
        <f>INDEX('[31]SPI Raw Data 1819'!$A$1:$AN$37,MATCH($A21,'[31]SPI Raw Data 1819'!$A$1:$A$37,0),MATCH(YV$1,'[31]SPI Raw Data 1819'!$A$37:$AN$37,0))</f>
        <v>61921</v>
      </c>
      <c r="YW21" s="225">
        <f>INDEX('[31]SPI Raw Data 1819'!$A$1:$AN$37,MATCH($A21,'[31]SPI Raw Data 1819'!$A$1:$A$37,0),MATCH(YW$1,'[31]SPI Raw Data 1819'!$A$37:$AN$37,0))</f>
        <v>69058</v>
      </c>
      <c r="YX21" s="116">
        <f>INDEX('[32]SPI Raw Data 1920'!$A$1:$AN$35, MATCH($A21,'[32]SPI Raw Data 1920'!$A$1:$A$35,0),MATCH(YX$1,'[32]SPI Raw Data 1920'!$A$37:$AN$37,0))</f>
        <v>87.308428193185549</v>
      </c>
      <c r="YY21" s="116">
        <f>INDEX('[32]SPI Raw Data 1920'!$A$1:$AN$35, MATCH($A21,'[32]SPI Raw Data 1920'!$A$1:$A$35,0),MATCH(YY$1,'[32]SPI Raw Data 1920'!$A$37:$AN$37,0))</f>
        <v>45176</v>
      </c>
      <c r="YZ21" s="116">
        <f>INDEX('[32]SPI Raw Data 1920'!$A$1:$AN$35, MATCH($A21,'[32]SPI Raw Data 1920'!$A$1:$A$35,0),MATCH(YZ$1,'[32]SPI Raw Data 1920'!$A$37:$AN$37,0))</f>
        <v>51743</v>
      </c>
      <c r="ZA21" s="119">
        <f t="shared" si="44"/>
        <v>18.415043537378384</v>
      </c>
      <c r="ZB21" s="87">
        <v>7671</v>
      </c>
      <c r="ZC21" s="131">
        <f>INDEX([33]historic!$B$2:$K$35,MATCH($A21,[33]historic!$B$2:$B$35,0),MATCH(ZC$1,[33]historic!$B$2:$K$2,0))</f>
        <v>416561.60000000003</v>
      </c>
      <c r="ZD21" s="116">
        <f t="shared" si="45"/>
        <v>19.06286392844348</v>
      </c>
      <c r="ZE21" s="131">
        <v>8322</v>
      </c>
      <c r="ZF21" s="131">
        <f>INDEX([33]historic!$B$2:$K$35,MATCH($A21,[33]historic!$B$2:$B$35,0),MATCH(ZF$1,[33]historic!$B$2:$K$2,0))</f>
        <v>436555.6</v>
      </c>
      <c r="ZG21" s="116">
        <f t="shared" si="46"/>
        <v>23.575353687834244</v>
      </c>
      <c r="ZH21" s="131">
        <v>10245</v>
      </c>
      <c r="ZI21" s="131">
        <f>INDEX([33]historic!$B$2:$K$35,MATCH($A21,[33]historic!$B$2:$B$35,0),MATCH(ZI$1,[33]historic!$B$2:$K$2,0))</f>
        <v>434564</v>
      </c>
      <c r="ZJ21" s="116">
        <f t="shared" si="47"/>
        <v>20.970135750426444</v>
      </c>
      <c r="ZK21" s="87">
        <v>10333</v>
      </c>
      <c r="ZL21" s="131">
        <f>INDEX([33]historic!$B$2:$K$35,MATCH($A21,[33]historic!$B$2:$B$35,0),MATCH(ZL$1,[33]historic!$B$2:$K$2,0))</f>
        <v>492748.36</v>
      </c>
      <c r="ZM21" s="116">
        <f t="shared" si="48"/>
        <v>21.977412631055302</v>
      </c>
      <c r="ZN21" s="87">
        <v>10511</v>
      </c>
      <c r="ZO21" s="131">
        <f>INDEX([33]historic!$B$2:$K$35,MATCH($A21,[33]historic!$B$2:$B$35,0),MATCH(ZO$1,[33]historic!$B$2:$K$2,0))</f>
        <v>478263.75999999995</v>
      </c>
      <c r="ZP21" s="116">
        <f t="shared" si="49"/>
        <v>22.183929927135679</v>
      </c>
      <c r="ZQ21" s="87">
        <v>10171</v>
      </c>
      <c r="ZR21" s="131">
        <f>INDEX([33]historic!$B$2:$K$35,MATCH($A21,[33]historic!$B$2:$B$35,0),MATCH(ZR$1,[33]historic!$B$2:$K$2,0))</f>
        <v>458485.04000000004</v>
      </c>
      <c r="ZS21" s="116">
        <f t="shared" si="50"/>
        <v>21.473583395777354</v>
      </c>
      <c r="ZT21" s="87">
        <f>INDEX('[2]All Previous Years'!$A$1:$EX$34,MATCH($A21,'[2]All Previous Years'!$A$1:$A$34,0),MATCH(ZT$1,'[2]All Previous Years'!$A$1:$EX$1,0))</f>
        <v>10798</v>
      </c>
      <c r="ZU21" s="131">
        <f>INDEX([33]historic!$B$2:$K$35,MATCH($A21,[33]historic!$B$2:$B$35,0),MATCH(ZU$1,[33]historic!$B$2:$K$2,0))</f>
        <v>502850.4</v>
      </c>
      <c r="ZV21" s="116">
        <f t="shared" si="51"/>
        <v>26.601988675597294</v>
      </c>
      <c r="ZW21" s="32">
        <f>INDEX([4]Sheet1!$A$1:$CJ$34, MATCH($A21, [4]Sheet1!$A$1:$A$34, 0), MATCH(ZW$1, [4]Sheet1!$A$1:$CJ$1, 0))</f>
        <v>12328</v>
      </c>
      <c r="ZX21" s="131">
        <f>INDEX([33]historic!$B$2:$K$35,MATCH($A21,[33]historic!$B$2:$B$35,0),MATCH(ZX$1,[33]historic!$B$2:$K$2,0))</f>
        <v>463424</v>
      </c>
      <c r="ZY21" s="88">
        <f>INDEX('[6]Finance Indicators'!$B$3:$BO$35,MATCH($A21,'[6]Finance Indicators'!$A$3:$A$35,0),MATCH(ZY$1,'[6]Finance Indicators'!$B$2:$BO$2,0))</f>
        <v>34.98478922207736</v>
      </c>
      <c r="ZZ21" s="88">
        <f>INDEX('[6]Finance Indicators'!$B$3:$BO$35,MATCH($A21,'[6]Finance Indicators'!$A$3:$A$35,0),MATCH(ZZ$1,'[6]Finance Indicators'!$B$2:$BO$2,0))</f>
        <v>13202</v>
      </c>
      <c r="AAA21" s="88">
        <f>INDEX('[6]Finance Indicators'!$B$3:$BO$35,MATCH($A21,'[6]Finance Indicators'!$A$3:$A$35,0),MATCH(AAA$1,'[6]Finance Indicators'!$B$2:$BO$2,0))</f>
        <v>377364</v>
      </c>
      <c r="AAB21" s="88">
        <f t="array" ref="AAB21">INDEX('[7]Finance Indicators'!$A$2:$BO$35,MATCH($A21,'[7]Finance Indicators'!$A$2:$A$35,0),MATCH(AAB$1,'[7]Finance Indicators'!$A$2:$BO$2,0))</f>
        <v>32.035230118297207</v>
      </c>
      <c r="AAC21" s="250">
        <f t="array" ref="AAC21">INDEX('[7]Finance Indicators'!$A$2:$BO$35,MATCH($A21,'[7]Finance Indicators'!$A$2:$A$35,0),MATCH(AAC$1,'[7]Finance Indicators'!$A$2:$BO$2,0))</f>
        <v>11872</v>
      </c>
      <c r="AAD21" s="277">
        <f t="array" ref="AAD21">INDEX('[7]Finance Indicators'!$A$2:$BO$35,MATCH($A21,'[7]Finance Indicators'!$A$2:$A$35,0),MATCH(AAD$1,'[7]Finance Indicators'!$A$2:$BO$2,0))</f>
        <v>370592</v>
      </c>
      <c r="AAE21" s="121">
        <f>(ZA21*100)/Deflators!$B$2</f>
        <v>21.69335404775164</v>
      </c>
      <c r="AAF21" s="137">
        <f>(ZD21*100)/Deflators!$B$3</f>
        <v>22.121113384069425</v>
      </c>
      <c r="AAG21" s="137">
        <f>(ZG21*100)/Deflators!$B$4</f>
        <v>26.809390580617009</v>
      </c>
      <c r="AAH21" s="137">
        <f>(ZJ21*100)/Deflators!$B$5</f>
        <v>23.424306163223957</v>
      </c>
      <c r="AAI21" s="137">
        <f>(ZM21*100)/Deflators!$B$6</f>
        <v>24.215559977539357</v>
      </c>
      <c r="AAJ21" s="137">
        <f>(ZP21*100)/Deflators!$B$7</f>
        <v>24.245275360962381</v>
      </c>
      <c r="AAK21" s="137">
        <f>(ZS21*100)/Deflators!$B$8</f>
        <v>22.902126434239474</v>
      </c>
      <c r="AAL21" s="137">
        <f>(ZV21*100)/Deflators!$B$9</f>
        <v>27.880782590274098</v>
      </c>
      <c r="AAM21" s="137">
        <f>(ZY21*100)/Deflators!$B$10</f>
        <v>35.839516900764465</v>
      </c>
      <c r="AAN21" s="245">
        <f>(AAB21*100)/Deflators!$B$11</f>
        <v>32.035230118297207</v>
      </c>
      <c r="AAO21" s="124">
        <f t="shared" si="158"/>
        <v>2.9497333117827704</v>
      </c>
      <c r="AAP21" s="87">
        <v>1095</v>
      </c>
      <c r="AAQ21" s="131">
        <v>37122</v>
      </c>
      <c r="AAR21" s="122">
        <f t="shared" si="53"/>
        <v>2.8524242066768903</v>
      </c>
      <c r="AAS21" s="131">
        <v>1209</v>
      </c>
      <c r="AAT21" s="131">
        <v>42385</v>
      </c>
      <c r="AAU21" s="122">
        <f t="shared" si="54"/>
        <v>2.2976931526913216</v>
      </c>
      <c r="AAV21" s="87">
        <v>1004</v>
      </c>
      <c r="AAW21" s="131">
        <v>43696</v>
      </c>
      <c r="AAX21" s="122">
        <f t="shared" si="55"/>
        <v>3.6525901404670305</v>
      </c>
      <c r="AAY21" s="87">
        <v>1633</v>
      </c>
      <c r="AAZ21" s="87">
        <v>44708</v>
      </c>
      <c r="ABA21" s="122">
        <f t="shared" si="56"/>
        <v>4.0332602752107007</v>
      </c>
      <c r="ABB21" s="87">
        <v>1785</v>
      </c>
      <c r="ABC21" s="87">
        <v>44257</v>
      </c>
      <c r="ABD21" s="122">
        <f t="shared" si="57"/>
        <v>4.4147437026598553</v>
      </c>
      <c r="ABE21" s="87">
        <v>2005</v>
      </c>
      <c r="ABF21" s="87">
        <v>45416</v>
      </c>
      <c r="ABG21" s="122">
        <f t="shared" si="58"/>
        <v>4.945937730687394</v>
      </c>
      <c r="ABH21" s="87">
        <f>INDEX('[2]All Previous Years'!$A$1:$EX$34,MATCH($A21,'[2]All Previous Years'!$A$1:$A$34,0),MATCH(ABH$1,'[2]All Previous Years'!$A$1:$EX$1,0))</f>
        <v>2278</v>
      </c>
      <c r="ABI21" s="87">
        <f>INDEX('[2]All Previous Years'!$A$1:$EX$34,MATCH($A21,'[2]All Previous Years'!$A$1:$A$34,0),MATCH(ABI$1,'[2]All Previous Years'!$A$1:$EX$1,0))</f>
        <v>46058</v>
      </c>
      <c r="ABJ21" s="88">
        <f t="shared" si="59"/>
        <v>4.3591328629590951</v>
      </c>
      <c r="ABK21" s="32">
        <f>INDEX([4]Sheet1!$A$1:$CJ$34, MATCH($A21, [4]Sheet1!$A$1:$A$34, 0), MATCH(ABK$1, [4]Sheet1!$A$1:$CJ$1, 0))</f>
        <v>2045</v>
      </c>
      <c r="ABL21" s="32">
        <f>INDEX([4]Sheet1!$A$1:$CJ$34, MATCH($A21, [4]Sheet1!$A$1:$A$34, 0), MATCH(ABL$1, [4]Sheet1!$A$1:$CJ$1, 0))</f>
        <v>46913</v>
      </c>
      <c r="ABM21" s="88">
        <f>INDEX('[6]Finance Indicators'!$B$3:$BO$35,MATCH($A21,'[6]Finance Indicators'!$A$3:$A$35,0),MATCH(ABM$1,'[6]Finance Indicators'!$B$2:$BO$2,0))</f>
        <v>4.1196228400307549</v>
      </c>
      <c r="ABN21" s="88">
        <f>INDEX('[6]Finance Indicators'!$B$3:$BO$35,MATCH($A21,'[6]Finance Indicators'!$A$3:$A$35,0),MATCH(ABN$1,'[6]Finance Indicators'!$B$2:$BO$2,0))</f>
        <v>2036</v>
      </c>
      <c r="ABO21" s="88">
        <f>INDEX('[6]Finance Indicators'!$B$3:$BO$35,MATCH($A21,'[6]Finance Indicators'!$A$3:$A$35,0),MATCH(ABO$1,'[6]Finance Indicators'!$B$2:$BO$2,0))</f>
        <v>49422</v>
      </c>
      <c r="ABP21" s="250">
        <f t="array" ref="ABP21">INDEX('[7]Finance Indicators'!$A$2:$BO$35,MATCH($A21,'[7]Finance Indicators'!$A$2:$A$35,0),MATCH(ABP$1,'[7]Finance Indicators'!$A$2:$BO$2,0))</f>
        <v>4.1107184923439348</v>
      </c>
      <c r="ABQ21" s="250">
        <f t="array" ref="ABQ21">INDEX('[7]Finance Indicators'!$A$2:$BO$35,MATCH($A21,'[7]Finance Indicators'!$A$2:$A$35,0),MATCH(ABQ$1,'[7]Finance Indicators'!$A$2:$BO$2,0))</f>
        <v>2094</v>
      </c>
      <c r="ABR21" s="250">
        <f t="array" ref="ABR21">INDEX('[7]Finance Indicators'!$A$2:$BO$35,MATCH($A21,'[7]Finance Indicators'!$A$2:$A$35,0),MATCH(ABR$1,'[7]Finance Indicators'!$A$2:$BO$2,0))</f>
        <v>50940</v>
      </c>
      <c r="ABS21" s="115">
        <f>INDEX([34]historic!$L$1:$U$34,MATCH($A21,[34]historic!$L$1:$L$34,0),MATCH(ABS$1,[34]historic!$L$1:$U$1,0))</f>
        <v>63.120057512580871</v>
      </c>
      <c r="ABT21" s="116">
        <f>INDEX([34]historic!$L$1:$U$34,MATCH($A21,[34]historic!$L$1:$L$34,0),MATCH(ABT$1,[34]historic!$L$1:$U$1,0))</f>
        <v>64.145658263305322</v>
      </c>
      <c r="ABU21" s="116">
        <f>INDEX([34]historic!$L$1:$U$34,MATCH($A21,[34]historic!$L$1:$L$34,0),MATCH(ABU$1,[34]historic!$L$1:$U$1,0))</f>
        <v>64.044168391994489</v>
      </c>
      <c r="ABV21" s="116">
        <f>INDEX([34]historic!$L$1:$U$34,MATCH($A21,[34]historic!$L$1:$L$34,0),MATCH(ABV$1,[34]historic!$L$1:$U$1,0))</f>
        <v>62.508662508662503</v>
      </c>
      <c r="ABW21" s="116">
        <f>INDEX([34]historic!$L$1:$U$34,MATCH($A21,[34]historic!$L$1:$L$34,0),MATCH(ABW$1,[34]historic!$L$1:$U$1,0))</f>
        <v>66.461748633879779</v>
      </c>
      <c r="ABX21" s="116">
        <f>INDEX([34]historic!$L$1:$U$34,MATCH($A21,[34]historic!$L$1:$L$34,0),MATCH(ABX$1,[34]historic!$L$1:$U$1,0))</f>
        <v>65.426695842450769</v>
      </c>
      <c r="ABY21" s="116">
        <f>INDEX([34]historic!$L$1:$U$34,MATCH($A21,[34]historic!$L$1:$L$34,0),MATCH(ABY$1,[34]historic!$L$1:$U$1,0))</f>
        <v>65.639097744360896</v>
      </c>
      <c r="ABZ21" s="116">
        <f>INDEX([34]historic!$L$1:$U$34,MATCH($A21,[34]historic!$L$1:$L$34,0),MATCH(ABZ$1,[34]historic!$L$1:$U$1,0))</f>
        <v>66.059723233794614</v>
      </c>
      <c r="ACA21" s="88">
        <f>INDEX('[15]1819 Collected Indicators'!$A$3:$CV$36,MATCH($A21,'[15]1819 Collected Indicators'!$A$3:$A$36,0),MATCH(ACA$1,'[15]1819 Collected Indicators'!$A$3:$CV$3,0))</f>
        <v>65.259984928409949</v>
      </c>
      <c r="ACB21" s="255">
        <f>INDEX('[11]1920 Collected Indicators'!$A$3:$CV$36,MATCH($A21,'[11]1920 Collected Indicators'!$A$3:$A$36,0),MATCH(ACB$1,'[11]1920 Collected Indicators'!$A$3:$CV$3,0))</f>
        <v>62.83</v>
      </c>
      <c r="ACC21" s="133">
        <v>75.180599999999998</v>
      </c>
      <c r="ACD21" s="116">
        <v>78.350742985188532</v>
      </c>
      <c r="ACE21" s="88">
        <f>INDEX('[14]1718 Collected Indicators'!$A$3:$CH$36,MATCH($A21,'[14]1718 Collected Indicators'!$A$3:$A$36,0),MATCH(ACE$1,'[14]1718 Collected Indicators'!$A$3:$CH$3,0))</f>
        <v>79.760000000000005</v>
      </c>
      <c r="ACF21" s="120" t="e">
        <f>INDEX('[11]1920 Collected Indicators'!$A$3:$CV$36,MATCH($A21,'[11]1920 Collected Indicators'!$A$3:$A$36,0),MATCH(ACF$1,'[11]1920 Collected Indicators'!$A$3:$CV$3,0))</f>
        <v>#N/A</v>
      </c>
      <c r="ACG21" s="115">
        <v>73.282600000000002</v>
      </c>
      <c r="ACH21" s="116">
        <v>85.878194963082123</v>
      </c>
      <c r="ACI21" s="116">
        <f>INDEX('[14]1718 Collected Indicators'!$A$3:$CH$36,MATCH($A21,'[14]1718 Collected Indicators'!$A$3:$A$36,0),MATCH(ACI$1,'[14]1718 Collected Indicators'!$A$3:$CH$3,0))</f>
        <v>78.510000000000005</v>
      </c>
      <c r="ACJ21" s="120">
        <f>INDEX('[11]1920 Collected Indicators'!$A$3:$CV$36,MATCH($A21,'[11]1920 Collected Indicators'!$A$3:$A$36,0),MATCH(ACJ$1,'[11]1920 Collected Indicators'!$A$3:$CV$3,0))</f>
        <v>79.196799999999996</v>
      </c>
      <c r="ACK21" s="115">
        <f>INDEX('[35]Raw Data'!$A$1:$BK$34,MATCH($A21,'[35]Raw Data'!$A$1:$A$34,0),MATCH(ACK$1,'[35]Raw Data'!$A$1:$BK$1,0))</f>
        <v>81.78</v>
      </c>
      <c r="ACL21" s="116">
        <f>INDEX('[35]Raw Data'!$A$1:$BK$34,MATCH($A21,'[35]Raw Data'!$A$1:$A$34,0),MATCH(ACL$1,'[35]Raw Data'!$A$1:$BK$1,0))</f>
        <v>74.39</v>
      </c>
      <c r="ACM21" s="136">
        <f>INDEX('[35]Raw Data'!$A$1:$BK$34,MATCH($A21,'[35]Raw Data'!$A$1:$A$34,0),MATCH(ACM$1,'[35]Raw Data'!$A$1:$BK$1,0))</f>
        <v>82.68</v>
      </c>
      <c r="ACN21" s="120">
        <f>INDEX('[11]1920 Collected Indicators'!$A$3:$CV$36,MATCH($A21,'[11]1920 Collected Indicators'!$A$3:$A$36,0),MATCH(ACN$1,'[11]1920 Collected Indicators'!$A$3:$CV$3,0))</f>
        <v>82.720600000000005</v>
      </c>
      <c r="ACO21" s="115">
        <f>INDEX('[35]Raw Data'!$A$1:$BK$34,MATCH($A21,'[35]Raw Data'!$A$1:$A$34,0),MATCH(ACO$1,'[35]Raw Data'!$A$1:$BK$1,0))</f>
        <v>78.5</v>
      </c>
      <c r="ACP21" s="116">
        <f>INDEX('[35]Raw Data'!$A$1:$BK$34,MATCH($A21,'[35]Raw Data'!$A$1:$A$34,0),MATCH(ACP$1,'[35]Raw Data'!$A$1:$BK$1,0))</f>
        <v>72.569999999999993</v>
      </c>
      <c r="ACQ21" s="136">
        <f>INDEX('[35]Raw Data'!$A$1:$BK$34,MATCH($A21,'[35]Raw Data'!$A$1:$A$34,0),MATCH(ACQ$1,'[35]Raw Data'!$A$1:$BK$1,0))</f>
        <v>74.84</v>
      </c>
      <c r="ACR21" s="120">
        <f>INDEX('[11]1920 Collected Indicators'!$A$3:$CV$36,MATCH($A21,'[11]1920 Collected Indicators'!$A$3:$A$36,0),MATCH(ACR$1,'[11]1920 Collected Indicators'!$A$3:$CV$3,0))</f>
        <v>79.676699999999997</v>
      </c>
      <c r="ACS21" s="115">
        <f>INDEX('[35]Raw Data'!$A$1:$BK$34,MATCH($A21,'[35]Raw Data'!$A$1:$A$34,0),MATCH(ACS$1,'[35]Raw Data'!$A$1:$BK$1,0))</f>
        <v>42.87</v>
      </c>
      <c r="ACT21" s="116">
        <f>INDEX('[35]Raw Data'!$A$1:$BK$34,MATCH($A21,'[35]Raw Data'!$A$1:$A$34,0),MATCH(ACT$1,'[35]Raw Data'!$A$1:$BK$1,0))</f>
        <v>38.090000000000003</v>
      </c>
      <c r="ACU21" s="136">
        <f>INDEX('[35]Raw Data'!$A$1:$BK$34,MATCH($A21,'[35]Raw Data'!$A$1:$A$34,0),MATCH(ACU$1,'[35]Raw Data'!$A$1:$BK$1,0))</f>
        <v>39.479999999999997</v>
      </c>
      <c r="ACV21" s="120">
        <f>INDEX('[11]1920 Collected Indicators'!$A$3:$CV$36,MATCH($A21,'[11]1920 Collected Indicators'!$A$3:$A$36,0),MATCH(ACV$1,'[11]1920 Collected Indicators'!$A$3:$CV$3,0))</f>
        <v>30.7012</v>
      </c>
      <c r="ACW21" s="115">
        <f t="shared" si="60"/>
        <v>283.74811463046757</v>
      </c>
      <c r="ACX21" s="87">
        <v>7525</v>
      </c>
      <c r="ACY21" s="87">
        <f t="array" ref="ACY21">INDEX([36]Historic!$B$2:$K$35,MATCH($A21,[36]Historic!$B$2:$B$35,0),MATCH(ACY$1,[36]Historic!$B$2:$K$2,0))</f>
        <v>510</v>
      </c>
      <c r="ACZ21" s="116">
        <f t="shared" si="61"/>
        <v>276.69683257918552</v>
      </c>
      <c r="ADA21" s="87">
        <v>7338</v>
      </c>
      <c r="ADB21" s="87">
        <f t="array" ref="ADB21">INDEX([36]Historic!$B$2:$K$35,MATCH($A21,[36]Historic!$B$2:$B$35,0),MATCH(ADB$1,[36]Historic!$B$2:$K$2,0))</f>
        <v>510</v>
      </c>
      <c r="ADC21" s="116">
        <f t="shared" si="62"/>
        <v>295.37721893491124</v>
      </c>
      <c r="ADD21" s="87">
        <v>7987</v>
      </c>
      <c r="ADE21" s="87">
        <f t="array" ref="ADE21">INDEX([36]Historic!$B$2:$K$35,MATCH($A21,[36]Historic!$B$2:$B$35,0),MATCH(ADE$1,[36]Historic!$B$2:$K$2,0))</f>
        <v>520</v>
      </c>
      <c r="ADF21" s="116">
        <f t="shared" si="63"/>
        <v>285.14957264957263</v>
      </c>
      <c r="ADG21" s="87">
        <v>8007</v>
      </c>
      <c r="ADH21" s="87">
        <f t="array" ref="ADH21">INDEX([36]Historic!$B$2:$K$35,MATCH($A21,[36]Historic!$B$2:$B$35,0),MATCH(ADH$1,[36]Historic!$B$2:$K$2,0))</f>
        <v>540</v>
      </c>
      <c r="ADI21" s="116">
        <f t="shared" si="64"/>
        <v>298.62637362637366</v>
      </c>
      <c r="ADJ21" s="87">
        <v>7609</v>
      </c>
      <c r="ADK21" s="87">
        <f t="array" ref="ADK21">INDEX([36]Historic!$B$2:$K$35,MATCH($A21,[36]Historic!$B$2:$B$35,0),MATCH(ADK$1,[36]Historic!$B$2:$K$2,0))</f>
        <v>490</v>
      </c>
      <c r="ADL21" s="116">
        <f t="shared" si="65"/>
        <v>314.40261865793781</v>
      </c>
      <c r="ADM21" s="87">
        <v>7684</v>
      </c>
      <c r="ADN21" s="87">
        <f t="array" ref="ADN21">INDEX([36]Historic!$B$2:$K$35,MATCH($A21,[36]Historic!$B$2:$B$35,0),MATCH(ADN$1,[36]Historic!$B$2:$K$2,0))</f>
        <v>470</v>
      </c>
      <c r="ADO21" s="116">
        <f t="shared" si="66"/>
        <v>294.52991452991449</v>
      </c>
      <c r="ADP21" s="87">
        <f>INDEX('[2]All Previous Years'!$A$1:$EX$34,MATCH($A21,'[2]All Previous Years'!$A$1:$A$34,0),MATCH(ADP$1,'[2]All Previous Years'!$A$1:$EX$1,0))</f>
        <v>6892</v>
      </c>
      <c r="ADQ21" s="87">
        <f t="array" ref="ADQ21">INDEX([36]Historic!$B$2:$K$35,MATCH($A21,[36]Historic!$B$2:$B$35,0),MATCH(ADQ$1,[36]Historic!$B$2:$K$2,0))</f>
        <v>450</v>
      </c>
      <c r="ADR21" s="116">
        <f t="shared" si="67"/>
        <v>313.25250836120398</v>
      </c>
      <c r="ADS21" s="32">
        <f>INDEX([4]Sheet1!$A$1:$CJ$34, MATCH($A21, [4]Sheet1!$A$1:$A$34, 0), MATCH(ADS$1, [4]Sheet1!$A$1:$CJ$1, 0))</f>
        <v>7493</v>
      </c>
      <c r="ADT21" s="87">
        <f t="array" ref="ADT21">INDEX([36]Historic!$B$2:$K$35,MATCH($A21,[36]Historic!$B$2:$B$35,0),MATCH(ADT$1,[36]Historic!$B$2:$K$2,0))</f>
        <v>460</v>
      </c>
      <c r="ADU21" s="88">
        <f>INDEX('[6]Finance Indicators'!$B$3:$BO$35,MATCH($A21,'[6]Finance Indicators'!$A$3:$A$35,0),MATCH(ADU$1,'[6]Finance Indicators'!$B$2:$BO$2,0))</f>
        <v>334.90802675585286</v>
      </c>
      <c r="ADV21" s="88">
        <f>INDEX('[6]Finance Indicators'!$B$3:$BO$35,MATCH($A21,'[6]Finance Indicators'!$A$3:$A$35,0),MATCH(ADV$1,'[6]Finance Indicators'!$B$2:$BO$2,0))</f>
        <v>8011</v>
      </c>
      <c r="ADW21" s="88">
        <f>INDEX('[6]Finance Indicators'!$B$3:$BO$35,MATCH($A21,'[6]Finance Indicators'!$A$3:$A$35,0),MATCH(ADW$1,'[6]Finance Indicators'!$B$2:$BO$2,0))</f>
        <v>460</v>
      </c>
      <c r="ADX21" s="88">
        <f t="array" ref="ADX21">INDEX('[7]Finance Indicators'!$A$2:$BO$35,MATCH($A21,'[7]Finance Indicators'!$A$2:$A$35,0),MATCH(ADX$1,'[7]Finance Indicators'!$A$2:$BO$2,0))</f>
        <v>318.04123711340202</v>
      </c>
      <c r="ADY21" s="250">
        <f t="array" ref="ADY21">INDEX('[7]Finance Indicators'!$A$2:$BO$35,MATCH($A21,'[7]Finance Indicators'!$A$2:$A$35,0),MATCH(ADY$1,'[7]Finance Indicators'!$A$2:$BO$2,0))</f>
        <v>8021</v>
      </c>
      <c r="ADZ21" s="316">
        <f t="array" ref="ADZ21">INDEX('[7]Finance Indicators'!$A$2:$BO$35,MATCH($A21,'[7]Finance Indicators'!$A$2:$A$35,0),MATCH(ADZ$1,'[7]Finance Indicators'!$A$2:$BO$2,0))</f>
        <v>485</v>
      </c>
      <c r="AEA21" s="121">
        <f>(ACW21*100)/Deflators!$B$2</f>
        <v>334.26194722627605</v>
      </c>
      <c r="AEB21" s="137">
        <f>(ACZ21*100)/Deflators!$B$3</f>
        <v>321.0872211789856</v>
      </c>
      <c r="AEC21" s="137">
        <f>(ADC21*100)/Deflators!$B$4</f>
        <v>335.89668837625521</v>
      </c>
      <c r="AED21" s="137">
        <f>(ADF21*100)/Deflators!$B$5</f>
        <v>318.52110885453999</v>
      </c>
      <c r="AEE21" s="137">
        <f>(ADI21*100)/Deflators!$B$6</f>
        <v>329.03804386901089</v>
      </c>
      <c r="AEF21" s="137">
        <f>(ADL21*100)/Deflators!$B$7</f>
        <v>343.61711782388335</v>
      </c>
      <c r="AEG21" s="137">
        <f>(ADO21*100)/Deflators!$B$8</f>
        <v>314.12369407130626</v>
      </c>
      <c r="AEH21" s="137">
        <f>(ADR21*100)/Deflators!$B$9</f>
        <v>328.31098411407203</v>
      </c>
      <c r="AEI21" s="137">
        <f>(ADU21*100)/Deflators!$B$10</f>
        <v>343.09030158579708</v>
      </c>
      <c r="AEJ21" s="245">
        <f>(ADX21*100)/Deflators!$B$11</f>
        <v>318.04123711340202</v>
      </c>
      <c r="AEK21" s="115">
        <f>INDEX('[35]Raw Data'!$A$1:$BK$34,MATCH($A21,'[35]Raw Data'!$A$1:$A$34,0),MATCH(AEK$1,'[35]Raw Data'!$A$1:$BK$1,0))</f>
        <v>73.670680557434707</v>
      </c>
      <c r="AEL21" s="197">
        <f>INDEX('[35]Raw Data'!$A$1:$BK$34,MATCH($A21,'[35]Raw Data'!$A$1:$A$34,0),MATCH(AEL$1,'[35]Raw Data'!$A$1:$BK$1,0))</f>
        <v>1089</v>
      </c>
      <c r="AEM21" s="197">
        <f>INDEX('[35]Raw Data'!$A$1:$BK$34,MATCH($A21,'[35]Raw Data'!$A$1:$A$34,0),MATCH(AEM$1,'[35]Raw Data'!$A$1:$BK$1,0))</f>
        <v>14782</v>
      </c>
      <c r="AEN21" s="116">
        <f>INDEX('[35]Raw Data'!$A$1:$BK$34,MATCH($A21,'[35]Raw Data'!$A$1:$A$34,0),MATCH(AEN$1,'[35]Raw Data'!$A$1:$BK$1,0))</f>
        <v>79.003976272733198</v>
      </c>
      <c r="AEO21" s="197">
        <f>INDEX('[35]Raw Data'!$A$1:$BK$34,MATCH($A21,'[35]Raw Data'!$A$1:$A$34,0),MATCH(AEO$1,'[35]Raw Data'!$A$1:$BK$1,0))</f>
        <v>1212</v>
      </c>
      <c r="AEP21" s="197">
        <f>INDEX('[35]Raw Data'!$A$1:$BK$34,MATCH($A21,'[35]Raw Data'!$A$1:$A$34,0),MATCH(AEP$1,'[35]Raw Data'!$A$1:$BK$1,0))</f>
        <v>15341</v>
      </c>
      <c r="AEQ21" s="116">
        <f>INDEX('[35]Raw Data'!$A$1:$BK$34,MATCH($A21,'[35]Raw Data'!$A$1:$A$34,0),MATCH(AEQ$1,'[35]Raw Data'!$A$1:$BK$1,0))</f>
        <v>69.066395319257197</v>
      </c>
      <c r="AER21" s="197">
        <f>INDEX('[35]Raw Data'!$A$1:$BK$34,MATCH($A21,'[35]Raw Data'!$A$1:$A$34,0),MATCH(AER$1,'[35]Raw Data'!$A$1:$BK$1,0))</f>
        <v>1086</v>
      </c>
      <c r="AES21" s="197">
        <f>INDEX('[35]Raw Data'!$A$1:$BK$34,MATCH($A21,'[35]Raw Data'!$A$1:$A$34,0),MATCH(AES$1,'[35]Raw Data'!$A$1:$BK$1,0))</f>
        <v>15724</v>
      </c>
      <c r="AET21" s="116">
        <f>INDEX('[35]Raw Data'!$A$1:$BK$34,MATCH($A21,'[35]Raw Data'!$A$1:$A$34,0),MATCH(AET$1,'[35]Raw Data'!$A$1:$BK$1,0))</f>
        <v>76.234627519155225</v>
      </c>
      <c r="AEU21" s="197">
        <f>INDEX('[35]Raw Data'!$A$1:$BK$34,MATCH($A21,'[35]Raw Data'!$A$1:$A$34,0),MATCH(AEU$1,'[35]Raw Data'!$A$1:$BK$1,0))</f>
        <v>1184</v>
      </c>
      <c r="AEV21" s="197">
        <f>INDEX('[35]Raw Data'!$A$1:$BK$34,MATCH($A21,'[35]Raw Data'!$A$1:$A$34,0),MATCH(AEV$1,'[35]Raw Data'!$A$1:$BK$1,0))</f>
        <v>15531</v>
      </c>
      <c r="AEW21" s="116">
        <f>INDEX('[35]Raw Data'!$A$1:$BK$34,MATCH($A21,'[35]Raw Data'!$A$1:$A$34,0),MATCH(AEW$1,'[35]Raw Data'!$A$1:$BK$1,0))</f>
        <v>73.717948717948715</v>
      </c>
      <c r="AEX21" s="197">
        <f>INDEX('[35]Raw Data'!$A$1:$BK$34,MATCH($A21,'[35]Raw Data'!$A$1:$A$34,0),MATCH(AEX$1,'[35]Raw Data'!$A$1:$BK$1,0))</f>
        <v>1219</v>
      </c>
      <c r="AEY21" s="197">
        <f>INDEX('[35]Raw Data'!$A$1:$BK$34,MATCH($A21,'[35]Raw Data'!$A$1:$A$34,0),MATCH(AEY$1,'[35]Raw Data'!$A$1:$BK$1,0))</f>
        <v>16536</v>
      </c>
      <c r="AEZ21" s="116">
        <f>INDEX('[35]Raw Data'!$A$1:$BK$34,MATCH($A21,'[35]Raw Data'!$A$1:$A$34,0),MATCH(AEZ$1,'[35]Raw Data'!$A$1:$BK$1,0))</f>
        <v>76.449208402636614</v>
      </c>
      <c r="AFA21" s="197">
        <f>INDEX('[35]Raw Data'!$A$1:$BK$34,MATCH($A21,'[35]Raw Data'!$A$1:$A$34,0),MATCH(AFA$1,'[35]Raw Data'!$A$1:$BK$1,0))</f>
        <v>1241</v>
      </c>
      <c r="AFB21" s="197">
        <f>INDEX('[35]Raw Data'!$A$1:$BK$34,MATCH($A21,'[35]Raw Data'!$A$1:$A$34,0),MATCH(AFB$1,'[35]Raw Data'!$A$1:$BK$1,0))</f>
        <v>16233</v>
      </c>
      <c r="AFC21" s="116">
        <f>INDEX('[35]Raw Data'!$A$1:$BK$34,MATCH($A21,'[35]Raw Data'!$A$1:$A$34,0),MATCH(AFC$1,'[35]Raw Data'!$A$1:$BK$1,0))</f>
        <v>74.913750616067034</v>
      </c>
      <c r="AFD21" s="197">
        <f>INDEX('[35]Raw Data'!$A$1:$BK$34,MATCH($A21,'[35]Raw Data'!$A$1:$A$34,0),MATCH(AFD$1,'[35]Raw Data'!$A$1:$BK$1,0))</f>
        <v>1216</v>
      </c>
      <c r="AFE21" s="197">
        <f>INDEX('[35]Raw Data'!$A$1:$BK$34,MATCH($A21,'[35]Raw Data'!$A$1:$A$34,0),MATCH(AFE$1,'[35]Raw Data'!$A$1:$BK$1,0))</f>
        <v>16232</v>
      </c>
      <c r="AFF21" s="116">
        <f>INDEX('[35]Raw Data'!$A$1:$BK$34,MATCH($A21,'[35]Raw Data'!$A$1:$A$34,0),MATCH(AFF$1,'[35]Raw Data'!$A$1:$BK$1,0))</f>
        <v>84.36532507739939</v>
      </c>
      <c r="AFG21" s="197">
        <f>INDEX('[35]Raw Data'!$A$1:$BK$34,MATCH($A21,'[35]Raw Data'!$A$1:$A$34,0),MATCH(AFG$1,'[35]Raw Data'!$A$1:$BK$1,0))</f>
        <v>1417</v>
      </c>
      <c r="AFH21" s="197">
        <f>INDEX('[35]Raw Data'!$A$1:$BK$34,MATCH($A21,'[35]Raw Data'!$A$1:$A$34,0),MATCH(AFH$1,'[35]Raw Data'!$A$1:$BK$1,0))</f>
        <v>16796</v>
      </c>
      <c r="AFI21" s="116">
        <f>INDEX('[15]1819 Collected Indicators'!$A$3:$CV$36,MATCH($A21,'[15]1819 Collected Indicators'!$A$3:$A$36,0),MATCH(AFI$1,'[15]1819 Collected Indicators'!$A$3:$CV$3,0))</f>
        <v>77.079107505070994</v>
      </c>
      <c r="AFJ21" s="197">
        <f>INDEX('[15]1819 Collected Indicators'!$A$3:$CV$36,MATCH($A21,'[15]1819 Collected Indicators'!$A$3:$A$36,0),MATCH(AFJ$1,'[15]1819 Collected Indicators'!$A$3:$CV$3,0))</f>
        <v>1330</v>
      </c>
      <c r="AFK21" s="222">
        <f>INDEX('[15]1819 Collected Indicators'!$A$3:$CV$36,MATCH($A21,'[15]1819 Collected Indicators'!$A$3:$A$36,0),MATCH(AFK$1,'[15]1819 Collected Indicators'!$A$3:$CV$3,0))</f>
        <v>17255</v>
      </c>
      <c r="AFL21" s="311">
        <f>INDEX('[11]1920 Collected Indicators'!$A$3:$CV$36,MATCH($A21,'[11]1920 Collected Indicators'!$A$3:$A$36,0),MATCH(AFL$1,'[11]1920 Collected Indicators'!$A$3:$CV$3,0))</f>
        <v>77.811413835631797</v>
      </c>
      <c r="AFM21" s="197">
        <f>INDEX('[11]1920 Collected Indicators'!$A$3:$CV$36,MATCH($A21,'[11]1920 Collected Indicators'!$A$3:$A$36,0),MATCH(AFM$1,'[11]1920 Collected Indicators'!$A$3:$CV$3,0))</f>
        <v>1388</v>
      </c>
      <c r="AFN21" s="197">
        <f>INDEX('[11]1920 Collected Indicators'!$A$3:$CV$36,MATCH($A21,'[11]1920 Collected Indicators'!$A$3:$A$36,0),MATCH(AFN$1,'[11]1920 Collected Indicators'!$A$3:$CV$3,0))</f>
        <v>17838</v>
      </c>
      <c r="AFO21" s="133">
        <f>INDEX('[35]Raw Data'!$A$1:$BK$34,MATCH($A21,'[35]Raw Data'!$A$1:$A$34,0),MATCH(AFO$1,'[35]Raw Data'!$A$1:$BK$1,0))</f>
        <v>84.05797101449275</v>
      </c>
      <c r="AFP21" s="133">
        <f>INDEX('[35]Raw Data'!$A$1:$BK$34,MATCH($A21,'[35]Raw Data'!$A$1:$A$34,0),MATCH(AFP$1,'[35]Raw Data'!$A$1:$BK$1,0))</f>
        <v>83.561643835616437</v>
      </c>
      <c r="AFQ21" s="133">
        <f>INDEX('[35]Raw Data'!$A$1:$BK$34,MATCH($A21,'[35]Raw Data'!$A$1:$A$34,0),MATCH(AFQ$1,'[35]Raw Data'!$A$1:$BK$1,0))</f>
        <v>72.972972972972968</v>
      </c>
      <c r="AFR21" s="133">
        <f>INDEX('[35]Raw Data'!$A$1:$BK$34,MATCH($A21,'[35]Raw Data'!$A$1:$A$34,0),MATCH(AFR$1,'[35]Raw Data'!$A$1:$BK$1,0))</f>
        <v>76.712328767123282</v>
      </c>
      <c r="AFS21" s="133">
        <f>INDEX('[35]Raw Data'!$A$1:$BK$34,MATCH($A21,'[35]Raw Data'!$A$1:$A$34,0),MATCH(AFS$1,'[35]Raw Data'!$A$1:$BK$1,0))</f>
        <v>77.333333333333329</v>
      </c>
      <c r="AFT21" s="133">
        <f>INDEX('[35]Raw Data'!$A$1:$BK$34,MATCH($A21,'[35]Raw Data'!$A$1:$A$34,0),MATCH(AFT$1,'[35]Raw Data'!$A$1:$BK$1,0))</f>
        <v>66.666666666666657</v>
      </c>
      <c r="AFU21" s="133">
        <f>INDEX('[35]Raw Data'!$A$1:$BK$34,MATCH($A21,'[35]Raw Data'!$A$1:$A$34,0),MATCH(AFU$1,'[35]Raw Data'!$A$1:$BK$1,0))</f>
        <v>81.818181818181827</v>
      </c>
      <c r="AFV21" s="136">
        <f>INDEX('[15]1819 Collected Indicators'!$A$3:$CV$36,MATCH($A21,'[15]1819 Collected Indicators'!$A$3:$A$36,0),MATCH(AFV$1,'[15]1819 Collected Indicators'!$A$3:$CV$3,0))</f>
        <v>78.48</v>
      </c>
      <c r="AFW21" s="120">
        <f>INDEX('[11]1920 Collected Indicators'!$A$3:$CV$36,MATCH($A21,'[11]1920 Collected Indicators'!$A$3:$A$36,0),MATCH(AFW$1,'[11]1920 Collected Indicators'!$A$3:$CV$3,0))</f>
        <v>69.620253164556971</v>
      </c>
      <c r="AFX21" s="115">
        <f>INDEX('[35]Raw Data'!$A$1:$BK$34,MATCH($A21,'[35]Raw Data'!$A$1:$A$34,0),MATCH(AFX$1,'[35]Raw Data'!$A$1:$BK$1,0))</f>
        <v>803.21089759182689</v>
      </c>
      <c r="AFY21" s="213">
        <f>INDEX('[35]Raw Data'!$A$1:$BK$34,MATCH($A21,'[35]Raw Data'!$A$1:$A$34,0),MATCH(AFY$1,'[35]Raw Data'!$A$1:$BK$1,0))</f>
        <v>6604</v>
      </c>
      <c r="AFZ21" s="213">
        <f>INDEX('[35]Raw Data'!$A$1:$BK$34,MATCH($A21,'[35]Raw Data'!$A$1:$A$34,0),MATCH(AFZ$1,'[35]Raw Data'!$A$1:$BK$1,0))</f>
        <v>8222</v>
      </c>
      <c r="AGA21" s="116">
        <f>INDEX('[35]Raw Data'!$A$1:$BK$34,MATCH($A21,'[35]Raw Data'!$A$1:$A$34,0),MATCH(AGA$1,'[35]Raw Data'!$A$1:$BK$1,0))</f>
        <v>794.7898164594435</v>
      </c>
      <c r="AGB21" s="213">
        <f>INDEX('[35]Raw Data'!$A$1:$BK$34,MATCH($A21,'[35]Raw Data'!$A$1:$A$34,0),MATCH(AGB$1,'[35]Raw Data'!$A$1:$BK$1,0))</f>
        <v>6712</v>
      </c>
      <c r="AGC21" s="213">
        <f>INDEX('[35]Raw Data'!$A$1:$BK$34,MATCH($A21,'[35]Raw Data'!$A$1:$A$34,0),MATCH(AGC$1,'[35]Raw Data'!$A$1:$BK$1,0))</f>
        <v>8445</v>
      </c>
      <c r="AGD21" s="116">
        <f>INDEX('[35]Raw Data'!$A$1:$BK$34,MATCH($A21,'[35]Raw Data'!$A$1:$A$34,0),MATCH(AGD$1,'[35]Raw Data'!$A$1:$BK$1,0))</f>
        <v>763.95998138669154</v>
      </c>
      <c r="AGE21" s="213">
        <f>INDEX('[35]Raw Data'!$A$1:$BK$34,MATCH($A21,'[35]Raw Data'!$A$1:$A$34,0),MATCH(AGE$1,'[35]Raw Data'!$A$1:$BK$1,0))</f>
        <v>6567</v>
      </c>
      <c r="AGF21" s="213">
        <f>INDEX('[35]Raw Data'!$A$1:$BK$34,MATCH($A21,'[35]Raw Data'!$A$1:$A$34,0),MATCH(AGF$1,'[35]Raw Data'!$A$1:$BK$1,0))</f>
        <v>8596</v>
      </c>
      <c r="AGG21" s="116">
        <f>INDEX('[35]Raw Data'!$A$1:$BK$34,MATCH($A21,'[35]Raw Data'!$A$1:$A$34,0),MATCH(AGG$1,'[35]Raw Data'!$A$1:$BK$1,0))</f>
        <v>1095.216348898276</v>
      </c>
      <c r="AGH21" s="213">
        <f>INDEX('[35]Raw Data'!$A$1:$BK$34,MATCH($A21,'[35]Raw Data'!$A$1:$A$34,0),MATCH(AGH$1,'[35]Raw Data'!$A$1:$BK$1,0))</f>
        <v>9593</v>
      </c>
      <c r="AGI21" s="213">
        <f>INDEX('[35]Raw Data'!$A$1:$BK$34,MATCH($A21,'[35]Raw Data'!$A$1:$A$34,0),MATCH(AGI$1,'[35]Raw Data'!$A$1:$BK$1,0))</f>
        <v>8759</v>
      </c>
      <c r="AGJ21" s="116">
        <f>INDEX('[35]Raw Data'!$A$1:$BK$34,MATCH($A21,'[35]Raw Data'!$A$1:$A$34,0),MATCH(AGJ$1,'[35]Raw Data'!$A$1:$BK$1,0))</f>
        <v>936.07970446658464</v>
      </c>
      <c r="AGK21" s="213">
        <f>INDEX('[35]Raw Data'!$A$1:$BK$34,MATCH($A21,'[35]Raw Data'!$A$1:$A$34,0),MATCH(AGK$1,'[35]Raw Data'!$A$1:$BK$1,0))</f>
        <v>8362</v>
      </c>
      <c r="AGL21" s="213">
        <f>INDEX('[35]Raw Data'!$A$1:$BK$34,MATCH($A21,'[35]Raw Data'!$A$1:$A$34,0),MATCH(AGL$1,'[35]Raw Data'!$A$1:$BK$1,0))</f>
        <v>8933</v>
      </c>
      <c r="AGM21" s="116">
        <f>INDEX('[15]1819 Collected Indicators'!$A$3:$CV$36,MATCH($A21,'[15]1819 Collected Indicators'!$A$3:$A$36,0),MATCH(AGM$1,'[15]1819 Collected Indicators'!$A$3:$CV$3,0))</f>
        <v>1063.26</v>
      </c>
      <c r="AGN21" s="213">
        <f>INDEX('[15]1819 Collected Indicators'!$A$3:$CV$36,MATCH($A21,'[15]1819 Collected Indicators'!$A$3:$A$36,0),MATCH(AGN$1,'[15]1819 Collected Indicators'!$A$3:$CV$3,0))</f>
        <v>9765</v>
      </c>
      <c r="AGO21" s="213">
        <f>INDEX('[15]1819 Collected Indicators'!$A$3:$CV$36,MATCH($A21,'[15]1819 Collected Indicators'!$A$3:$A$36,0),MATCH(AGO$1,'[15]1819 Collected Indicators'!$A$3:$CV$3,0))</f>
        <v>9184</v>
      </c>
      <c r="AGP21" s="213">
        <f>INDEX('[11]1920 Collected Indicators'!$A$3:$CV$36,MATCH($A21,'[11]1920 Collected Indicators'!$A$3:$A$36,0),MATCH(AGP$1,'[11]1920 Collected Indicators'!$A$3:$CV$3,0))</f>
        <v>767.69606282500274</v>
      </c>
      <c r="AGQ21" s="213">
        <f>INDEX('[11]1920 Collected Indicators'!$A$3:$CV$36,MATCH($A21,'[11]1920 Collected Indicators'!$A$3:$A$36,0),MATCH(AGQ$1,'[11]1920 Collected Indicators'!$A$3:$CV$3,0))</f>
        <v>7234</v>
      </c>
      <c r="AGR21" s="306">
        <f>INDEX('[11]1920 Collected Indicators'!$A$3:$CV$36,MATCH($A21,'[11]1920 Collected Indicators'!$A$3:$A$36,0),MATCH(AGR$1,'[11]1920 Collected Indicators'!$A$3:$CV$3,0))</f>
        <v>9423</v>
      </c>
      <c r="AGS21" s="217">
        <v>2.08</v>
      </c>
      <c r="AGT21" s="208">
        <v>1877</v>
      </c>
      <c r="AGU21" s="87">
        <v>900956</v>
      </c>
      <c r="AGV21" s="88">
        <v>2.2051549352707775</v>
      </c>
      <c r="AGW21" s="87">
        <v>2073</v>
      </c>
      <c r="AGX21" s="87">
        <v>940070</v>
      </c>
      <c r="AGY21" s="116">
        <v>2.4085364885337781</v>
      </c>
      <c r="AGZ21" s="87">
        <v>2275</v>
      </c>
      <c r="AHA21" s="32">
        <v>944557</v>
      </c>
      <c r="AHB21" s="116">
        <v>2.1801292589226984</v>
      </c>
      <c r="AHC21" s="87">
        <v>2224</v>
      </c>
      <c r="AHD21" s="87">
        <v>1020123</v>
      </c>
      <c r="AHE21" s="116">
        <v>2.0759117604871369</v>
      </c>
      <c r="AHF21" s="87">
        <v>2113</v>
      </c>
      <c r="AHG21" s="87">
        <v>1017866</v>
      </c>
      <c r="AHH21" s="116">
        <v>1.8210935537871966</v>
      </c>
      <c r="AHI21" s="87">
        <v>1907</v>
      </c>
      <c r="AHJ21" s="87">
        <v>1047173</v>
      </c>
      <c r="AHK21" s="116">
        <f t="shared" si="68"/>
        <v>1.9440817101654133</v>
      </c>
      <c r="AHL21" s="87">
        <f>INDEX('[2]All Previous Years'!$A$1:$EX$34,MATCH($A21,'[2]All Previous Years'!$A$1:$A$34,0),MATCH(AHL$1,'[2]All Previous Years'!$A$1:$EX$1,0))</f>
        <v>1986</v>
      </c>
      <c r="AHM21" s="131">
        <f>INDEX('[29]SPI Raw Data 1617'!$A$3:$AN$37,MATCH($A21,'[29]SPI Raw Data 1617'!$A$3:$A$37,0),MATCH(AHM$1,'[29]SPI Raw Data 1617'!$A$37:$AN$37,0))</f>
        <v>1021562</v>
      </c>
      <c r="AHN21" s="88">
        <f t="shared" si="69"/>
        <v>1.9133967817225546</v>
      </c>
      <c r="AHO21" s="32">
        <f>INDEX([4]Sheet1!$A$1:$CJ$34, MATCH($A21, [4]Sheet1!$A$1:$A$34, 0), MATCH(AHO$1, [4]Sheet1!$A$1:$CJ$1, 0))</f>
        <v>1847</v>
      </c>
      <c r="AHP21" s="32">
        <f>INDEX('[5]Finance Indicators'!$A$2:$BO$35,MATCH($A21,'[5]Finance Indicators'!$A$2:$A$35,0),MATCH(AHP$1,'[5]Finance Indicators'!$A$2:$BO$2,0))</f>
        <v>965299</v>
      </c>
      <c r="AHQ21" s="88">
        <f>INDEX('[6]Finance Indicators'!$B$3:$BO$35,MATCH($A21,'[6]Finance Indicators'!$A$3:$A$35,0),MATCH(AHQ$1,'[6]Finance Indicators'!$B$2:$BO$2,0))</f>
        <v>1.9823399607530006</v>
      </c>
      <c r="AHR21" s="88">
        <f>INDEX('[6]Finance Indicators'!$B$3:$BO$35,MATCH($A21,'[6]Finance Indicators'!$A$3:$A$35,0),MATCH(AHR$1,'[6]Finance Indicators'!$B$2:$BO$2,0))</f>
        <v>1785</v>
      </c>
      <c r="AHS21" s="88">
        <f>INDEX('[6]Finance Indicators'!$B$3:$BO$35,MATCH($A21,'[6]Finance Indicators'!$A$3:$A$35,0),MATCH(AHS$1,'[6]Finance Indicators'!$B$2:$BO$2,0))</f>
        <v>900451</v>
      </c>
      <c r="AHT21" s="88">
        <f t="array" ref="AHT21">INDEX('[7]Finance Indicators'!$A$2:$BO$35,MATCH($A21,'[7]Finance Indicators'!$A$2:$A$35,0),MATCH(AHT$1,'[7]Finance Indicators'!$A$2:$BO$2,0))</f>
        <v>-0.25942764701903737</v>
      </c>
      <c r="AHU21" s="250">
        <f t="array" ref="AHU21">INDEX('[7]Finance Indicators'!$A$2:$BO$35,MATCH($A21,'[7]Finance Indicators'!$A$2:$A$35,0),MATCH(AHU$1,'[7]Finance Indicators'!$A$2:$BO$2,0))</f>
        <v>-280</v>
      </c>
      <c r="AHV21" s="250">
        <f t="array" ref="AHV21">INDEX('[7]Finance Indicators'!$A$2:$BO$35,MATCH($A21,'[7]Finance Indicators'!$A$2:$A$35,0),MATCH(AHV$1,'[7]Finance Indicators'!$A$2:$BO$2,0))</f>
        <v>1079299</v>
      </c>
      <c r="AHW21" s="119">
        <f>(AGS21*100)/Deflators!$B$2</f>
        <v>2.4502888808128835</v>
      </c>
      <c r="AHX21" s="137">
        <f>(AGV21*100)/Deflators!$B$3</f>
        <v>2.5589272700929446</v>
      </c>
      <c r="AHY21" s="137">
        <f>(AGY21*100)/Deflators!$B$4</f>
        <v>2.738936446246873</v>
      </c>
      <c r="AHZ21" s="137">
        <f>(AHB21*100)/Deflators!$B$5</f>
        <v>2.4352734690985174</v>
      </c>
      <c r="AIA21" s="137">
        <f>(AHE21*100)/Deflators!$B$6</f>
        <v>2.2873195579502461</v>
      </c>
      <c r="AIB21" s="137">
        <f>(AHH21*100)/Deflators!$B$7</f>
        <v>1.990310770664476</v>
      </c>
      <c r="AIC21" s="137">
        <f>(AHK21*100)/Deflators!$B$8</f>
        <v>2.0734129140950031</v>
      </c>
      <c r="AID21" s="137">
        <f>(AHN21*100)/Deflators!$B$9</f>
        <v>2.0053763773335223</v>
      </c>
      <c r="AIE21" s="137">
        <f>(AHQ21*100)/Deflators!$B$10</f>
        <v>2.0307713182286049</v>
      </c>
      <c r="AIF21" s="301">
        <f>(AHT21*100)/Deflators!$B$11</f>
        <v>-0.25942764701903737</v>
      </c>
      <c r="AIG21" s="121">
        <v>2.7472609243059667</v>
      </c>
      <c r="AIH21" s="87">
        <v>1846</v>
      </c>
      <c r="AII21" s="87">
        <v>671942</v>
      </c>
      <c r="AIJ21" s="88">
        <v>2.7031722022379556</v>
      </c>
      <c r="AIK21" s="87">
        <v>1914</v>
      </c>
      <c r="AIL21" s="87">
        <v>708057</v>
      </c>
      <c r="AIM21" s="123">
        <v>2.9069208953966608</v>
      </c>
      <c r="AIN21" s="87">
        <v>1967</v>
      </c>
      <c r="AIO21" s="32">
        <v>676661</v>
      </c>
      <c r="AIP21" s="116">
        <v>1.7429389861216533</v>
      </c>
      <c r="AIQ21" s="87">
        <v>1899</v>
      </c>
      <c r="AIR21" s="87">
        <v>1089539</v>
      </c>
      <c r="AIS21" s="116">
        <v>1.9432901491077976</v>
      </c>
      <c r="AIT21" s="87">
        <v>1749</v>
      </c>
      <c r="AIU21" s="87">
        <v>900020</v>
      </c>
      <c r="AIV21" s="116">
        <v>1.8693717575629047</v>
      </c>
      <c r="AIW21" s="87">
        <v>1904</v>
      </c>
      <c r="AIX21" s="87">
        <v>1018524</v>
      </c>
      <c r="AIY21" s="116">
        <f t="shared" si="70"/>
        <v>1.3958038432618598</v>
      </c>
      <c r="AIZ21" s="87">
        <f>INDEX('[2]All Previous Years'!$A$1:$EX$34,MATCH($A21,'[2]All Previous Years'!$A$1:$A$34,0),MATCH(AIZ$1,'[2]All Previous Years'!$A$1:$EX$1,0))</f>
        <v>1628</v>
      </c>
      <c r="AJA21" s="131">
        <f>INDEX('[29]SPI Raw Data 1617'!$A$3:$AN$37,MATCH($A21,'[29]SPI Raw Data 1617'!$A$3:$A$37,0),MATCH(AJA$1,'[29]SPI Raw Data 1617'!$A$37:$AN$37,0))</f>
        <v>1166353</v>
      </c>
      <c r="AJB21" s="88">
        <f t="shared" si="71"/>
        <v>1.4549554341370907</v>
      </c>
      <c r="AJC21" s="32">
        <f>INDEX([4]Sheet1!$A$1:$CJ$34, MATCH($A21, [4]Sheet1!$A$1:$A$34, 0), MATCH(AJC$1, [4]Sheet1!$A$1:$CJ$1, 0))</f>
        <v>1737</v>
      </c>
      <c r="AJD21" s="32">
        <f>INDEX('[5]Finance Indicators'!$A$2:$BO$35,MATCH($A21,'[5]Finance Indicators'!$A$2:$A$35,0),MATCH(AJD$1,'[5]Finance Indicators'!$A$2:$BO$2,0))</f>
        <v>1193851</v>
      </c>
      <c r="AJE21" s="88">
        <f>INDEX('[6]Finance Indicators'!$B$3:$BO$35,MATCH($A21,'[6]Finance Indicators'!$A$3:$A$35,0),MATCH(AJE$1,'[6]Finance Indicators'!$B$2:$BO$2,0))</f>
        <v>1.3049017259375475</v>
      </c>
      <c r="AJF21" s="88">
        <f>INDEX('[6]Finance Indicators'!$B$3:$BO$35,MATCH($A21,'[6]Finance Indicators'!$A$3:$A$35,0),MATCH(AJF$1,'[6]Finance Indicators'!$B$2:$BO$2,0))</f>
        <v>1814</v>
      </c>
      <c r="AJG21" s="88">
        <f>INDEX('[6]Finance Indicators'!$B$3:$BO$35,MATCH($A21,'[6]Finance Indicators'!$A$3:$A$35,0),MATCH(AJG$1,'[6]Finance Indicators'!$B$2:$BO$2,0))</f>
        <v>1390143</v>
      </c>
      <c r="AJH21" s="88">
        <f t="array" ref="AJH21">INDEX('[7]Finance Indicators'!$A$2:$BO$35,MATCH($A21,'[7]Finance Indicators'!$A$2:$A$35,0),MATCH(AJH$1,'[7]Finance Indicators'!$A$2:$BO$2,0))</f>
        <v>1.5179823600944895</v>
      </c>
      <c r="AJI21" s="250">
        <f t="array" ref="AJI21">INDEX('[7]Finance Indicators'!$A$2:$BO$35,MATCH($A21,'[7]Finance Indicators'!$A$2:$A$35,0),MATCH(AJI$1,'[7]Finance Indicators'!$A$2:$BO$2,0))</f>
        <v>1629</v>
      </c>
      <c r="AJJ21" s="250">
        <f t="array" ref="AJJ21">INDEX('[7]Finance Indicators'!$A$2:$BO$35,MATCH($A21,'[7]Finance Indicators'!$A$2:$A$35,0),MATCH(AJJ$1,'[7]Finance Indicators'!$A$2:$BO$2,0))</f>
        <v>1073135</v>
      </c>
      <c r="AJK21" s="119">
        <f>(AIG21*100)/Deflators!$B$2</f>
        <v>3.2363379305378057</v>
      </c>
      <c r="AJL21" s="137">
        <f>(AIJ21*100)/Deflators!$B$3</f>
        <v>3.1368412955593614</v>
      </c>
      <c r="AJM21" s="137">
        <f>(AIM21*100)/Deflators!$B$4</f>
        <v>3.3056885891753218</v>
      </c>
      <c r="AJN21" s="137">
        <f>(AIP21*100)/Deflators!$B$5</f>
        <v>1.9469180801036305</v>
      </c>
      <c r="AJO21" s="137">
        <f>(AIS21*100)/Deflators!$B$6</f>
        <v>2.1411919569178903</v>
      </c>
      <c r="AJP21" s="137">
        <f>(AIV21*100)/Deflators!$B$7</f>
        <v>2.0430750170500049</v>
      </c>
      <c r="AJQ21" s="137">
        <f>(AIY21*100)/Deflators!$B$8</f>
        <v>1.488660532646199</v>
      </c>
      <c r="AJR21" s="137">
        <f>(AJB21*100)/Deflators!$B$9</f>
        <v>1.5248971282709292</v>
      </c>
      <c r="AJS21" s="137">
        <f>(AJE21*100)/Deflators!$B$10</f>
        <v>1.336782313127753</v>
      </c>
      <c r="AJT21" s="245">
        <f>(AJH21*100)/Deflators!$B$11</f>
        <v>1.5179823600944895</v>
      </c>
      <c r="AJU21" s="119">
        <v>3.2759918588117212</v>
      </c>
      <c r="AJV21" s="87">
        <v>235</v>
      </c>
      <c r="AJW21" s="87">
        <v>71734</v>
      </c>
      <c r="AJX21" s="88">
        <v>3.2195289471424893</v>
      </c>
      <c r="AJY21" s="87">
        <v>225</v>
      </c>
      <c r="AJZ21" s="87">
        <v>69886</v>
      </c>
      <c r="AKA21" s="116">
        <v>3.8118073807657429</v>
      </c>
      <c r="AKB21" s="87">
        <v>248</v>
      </c>
      <c r="AKC21" s="32">
        <v>65061</v>
      </c>
      <c r="AKD21" s="116">
        <v>2.7170376155147729</v>
      </c>
      <c r="AKE21" s="87">
        <v>167</v>
      </c>
      <c r="AKF21" s="87">
        <v>61464</v>
      </c>
      <c r="AKG21" s="116">
        <v>2.0677874674098713</v>
      </c>
      <c r="AKH21" s="87">
        <v>138</v>
      </c>
      <c r="AKI21" s="87">
        <v>66738</v>
      </c>
      <c r="AKJ21" s="116">
        <v>2.2246722053785879</v>
      </c>
      <c r="AKK21" s="87">
        <v>113</v>
      </c>
      <c r="AKL21" s="87">
        <v>50794</v>
      </c>
      <c r="AKM21" s="116">
        <f t="shared" si="72"/>
        <v>1.849112426035503</v>
      </c>
      <c r="AKN21" s="87">
        <f>INDEX('[2]All Previous Years'!$A$1:$EX$34,MATCH($A21,'[2]All Previous Years'!$A$1:$A$34,0),MATCH(AKN$1,'[2]All Previous Years'!$A$1:$EX$1,0))</f>
        <v>105</v>
      </c>
      <c r="AKO21" s="131">
        <f>INDEX('[29]SPI Raw Data 1617'!$A$3:$AN$37,MATCH($A21,'[29]SPI Raw Data 1617'!$A$3:$A$37,0),MATCH(AKO$1,'[29]SPI Raw Data 1617'!$A$37:$AN$37,0))</f>
        <v>56784</v>
      </c>
      <c r="AKP21" s="88">
        <f t="shared" si="73"/>
        <v>2.2994379151762905</v>
      </c>
      <c r="AKQ21" s="32">
        <f>INDEX([4]Sheet1!$A$1:$CJ$34, MATCH($A21, [4]Sheet1!$A$1:$A$34, 0), MATCH(AKQ$1, [4]Sheet1!$A$1:$CJ$1, 0))</f>
        <v>99</v>
      </c>
      <c r="AKR21" s="32">
        <f>INDEX('[5]Finance Indicators'!$A$2:$BO$35,MATCH($A21,'[5]Finance Indicators'!$A$2:$A$35,0),MATCH(AKR$1,'[5]Finance Indicators'!$A$2:$BO$2,0))</f>
        <v>43054</v>
      </c>
      <c r="AKS21" s="88">
        <f>INDEX('[6]Finance Indicators'!$B$3:$BO$35,MATCH($A21,'[6]Finance Indicators'!$A$3:$A$35,0),MATCH(AKS$1,'[6]Finance Indicators'!$B$2:$BO$2,0))</f>
        <v>2.4584432866454655</v>
      </c>
      <c r="AKT21" s="88">
        <f>INDEX('[6]Finance Indicators'!$B$3:$BO$35,MATCH($A21,'[6]Finance Indicators'!$A$3:$A$35,0),MATCH(AKT$1,'[6]Finance Indicators'!$B$2:$BO$2,0))</f>
        <v>109</v>
      </c>
      <c r="AKU21" s="88">
        <f>INDEX('[6]Finance Indicators'!$B$3:$BO$35,MATCH($A21,'[6]Finance Indicators'!$A$3:$A$35,0),MATCH(AKU$1,'[6]Finance Indicators'!$B$2:$BO$2,0))</f>
        <v>44337</v>
      </c>
      <c r="AKV21" s="88">
        <f t="array" ref="AKV21">INDEX('[7]Finance Indicators'!$A$2:$BO$35,MATCH($A21,'[7]Finance Indicators'!$A$2:$A$35,0),MATCH(AKV$1,'[7]Finance Indicators'!$A$2:$BO$2,0))</f>
        <v>2.158060530117127</v>
      </c>
      <c r="AKW21" s="250">
        <f t="array" ref="AKW21">INDEX('[7]Finance Indicators'!$A$2:$BO$35,MATCH($A21,'[7]Finance Indicators'!$A$2:$A$35,0),MATCH(AKW$1,'[7]Finance Indicators'!$A$2:$BO$2,0))</f>
        <v>124</v>
      </c>
      <c r="AKX21" s="250">
        <f t="array" ref="AKX21">INDEX('[7]Finance Indicators'!$A$2:$BO$35,MATCH($A21,'[7]Finance Indicators'!$A$2:$A$35,0),MATCH(AKX$1,'[7]Finance Indicators'!$A$2:$BO$2,0))</f>
        <v>57459</v>
      </c>
      <c r="AKY21" s="119">
        <f>IFERROR((AJU21*100)/Deflators!$B$2,"NA")</f>
        <v>3.8591953967691781</v>
      </c>
      <c r="AKZ21" s="88">
        <f>IFERROR((AJX21*100)/Deflators!$B$3,"NA")</f>
        <v>3.7360369958244712</v>
      </c>
      <c r="ALA21" s="88">
        <f>IFERROR((AKA21*100)/Deflators!$B$4,"NA")</f>
        <v>4.3347062462847576</v>
      </c>
      <c r="ALB21" s="88">
        <f>IFERROR((AKD21*100)/Deflators!$B$5,"NA")</f>
        <v>3.035017117689367</v>
      </c>
      <c r="ALC21" s="88">
        <f>IFERROR((AKG21*100)/Deflators!$B$6,"NA")</f>
        <v>2.2783678988268408</v>
      </c>
      <c r="ALD21" s="88">
        <f>IFERROR((AKJ21*100)/Deflators!$B$7,"NA")</f>
        <v>2.4313902173530533</v>
      </c>
      <c r="ALE21" s="88">
        <f>IFERROR((AKM21*100)/Deflators!$B$8,"NA")</f>
        <v>1.9721257412731572</v>
      </c>
      <c r="ALF21" s="88">
        <f>IFERROR((AKP21*100)/Deflators!$B$9,"NA")</f>
        <v>2.4099750351248441</v>
      </c>
      <c r="ALG21" s="88">
        <f>IFERROR((AKS21*100)/Deflators!$B$10,"NA")</f>
        <v>2.5185065189902334</v>
      </c>
      <c r="ALH21" s="183">
        <f>IFERROR((AKV21*100)/Deflators!$B$11,"NA")</f>
        <v>2.158060530117127</v>
      </c>
      <c r="ALI21" s="119">
        <v>21317.82945736434</v>
      </c>
      <c r="ALJ21" s="87">
        <v>1870</v>
      </c>
      <c r="ALK21" s="87">
        <v>87720</v>
      </c>
      <c r="ALL21" s="88">
        <v>19447.627779051112</v>
      </c>
      <c r="ALM21" s="87">
        <v>1697</v>
      </c>
      <c r="ALN21" s="87">
        <v>87260</v>
      </c>
      <c r="ALO21" s="116">
        <v>19707.243569045313</v>
      </c>
      <c r="ALP21" s="87">
        <v>1831</v>
      </c>
      <c r="ALQ21" s="87">
        <v>92910</v>
      </c>
      <c r="ALR21" s="116">
        <v>14403.815580286169</v>
      </c>
      <c r="ALS21" s="87">
        <v>1359</v>
      </c>
      <c r="ALT21" s="87">
        <v>94350</v>
      </c>
      <c r="ALU21" s="116">
        <v>10891.820580474934</v>
      </c>
      <c r="ALV21" s="87">
        <v>1032</v>
      </c>
      <c r="ALW21" s="87">
        <v>94750</v>
      </c>
      <c r="ALX21" s="116">
        <v>12532.719087006595</v>
      </c>
      <c r="ALY21" s="87">
        <v>1197</v>
      </c>
      <c r="ALZ21" s="87">
        <v>95510</v>
      </c>
      <c r="AMA21" s="116">
        <f t="shared" si="74"/>
        <v>13615.072343083168</v>
      </c>
      <c r="AMB21" s="87">
        <f>INDEX('[2]All Previous Years'!$A$1:$EX$34,MATCH($A21,'[2]All Previous Years'!$A$1:$A$34,0),MATCH(AMB$1,'[2]All Previous Years'!$A$1:$EX$1,0))</f>
        <v>1308</v>
      </c>
      <c r="AMC21" s="32">
        <f>INDEX('[3]Raw data 16-17'!$B$2:$XA$34,MATCH($A21,'[3]Raw data 16-17'!$A$2:$A$34,0),MATCH(AMC$1,'[3]Raw data 16-17'!$B$1:$GU$1,0))</f>
        <v>96070</v>
      </c>
      <c r="AMD21" s="88">
        <f t="shared" si="75"/>
        <v>11213.196909584465</v>
      </c>
      <c r="AME21" s="32">
        <f>INDEX([4]Sheet1!$A$1:$CJ$34, MATCH($A21, [4]Sheet1!$A$1:$A$34, 0), MATCH(AME$1, [4]Sheet1!$A$1:$CJ$1, 0))</f>
        <v>1074</v>
      </c>
      <c r="AMF21" s="32">
        <f>INDEX('[5]Finance Indicators'!$A$2:$BO$35,MATCH($A21,'[5]Finance Indicators'!$A$2:$A$35,0),MATCH(AMF$1,'[5]Finance Indicators'!$A$2:$BO$2,0))</f>
        <v>95780</v>
      </c>
      <c r="AMG21" s="88">
        <f>INDEX('[6]Finance Indicators'!$B$3:$BO$35,MATCH($A21,'[6]Finance Indicators'!$A$3:$A$35,0),MATCH(AMG$1,'[6]Finance Indicators'!$B$2:$BO$2,0))</f>
        <v>13337.52093802345</v>
      </c>
      <c r="AMH21" s="88">
        <f>INDEX('[6]Finance Indicators'!$B$3:$BO$35,MATCH($A21,'[6]Finance Indicators'!$A$3:$A$35,0),MATCH(AMH$1,'[6]Finance Indicators'!$B$2:$BO$2,0))</f>
        <v>1274</v>
      </c>
      <c r="AMI21" s="88">
        <f>INDEX('[6]Finance Indicators'!$B$3:$BO$35,MATCH($A21,'[6]Finance Indicators'!$A$3:$A$35,0),MATCH(AMI$1,'[6]Finance Indicators'!$B$2:$BO$2,0))</f>
        <v>95520</v>
      </c>
      <c r="AMJ21" s="88">
        <f t="array" ref="AMJ21">INDEX('[7]Finance Indicators'!$A$2:$BO$35,MATCH($A21,'[7]Finance Indicators'!$A$2:$A$35,0),MATCH(AMJ$1,'[7]Finance Indicators'!$A$2:$BO$2,0))</f>
        <v>10467.543310373616</v>
      </c>
      <c r="AMK21" s="250">
        <f t="array" ref="AMK21">INDEX('[7]Finance Indicators'!$A$2:$BO$35,MATCH($A21,'[7]Finance Indicators'!$A$2:$A$35,0),MATCH(AMK$1,'[7]Finance Indicators'!$A$2:$BO$2,0))</f>
        <v>1003</v>
      </c>
      <c r="AML21" s="250">
        <f t="array" ref="AML21">INDEX('[7]Finance Indicators'!$A$2:$BO$35,MATCH($A21,'[7]Finance Indicators'!$A$2:$A$35,0),MATCH(AML$1,'[7]Finance Indicators'!$A$2:$BO$2,0))</f>
        <v>95820</v>
      </c>
      <c r="AMM21" s="119">
        <f>(ALI21*100)/Deflators!$B$2</f>
        <v>25112.904078098647</v>
      </c>
      <c r="AMN21" s="137">
        <f>(ALL21*100)/Deflators!$B$3</f>
        <v>22567.604782074042</v>
      </c>
      <c r="AMO21" s="137">
        <f>(ALO21*100)/Deflators!$B$4</f>
        <v>22410.658058654328</v>
      </c>
      <c r="AMP21" s="137">
        <f>(ALR21*100)/Deflators!$B$5</f>
        <v>16089.51845075096</v>
      </c>
      <c r="AMQ21" s="137">
        <f>(ALU21*100)/Deflators!$B$6</f>
        <v>12001.027553097527</v>
      </c>
      <c r="AMR21" s="137">
        <f>(ALX21*100)/Deflators!$B$7</f>
        <v>13697.267629500548</v>
      </c>
      <c r="AMS21" s="137">
        <f>(AMA21*100)/Deflators!$B$8</f>
        <v>14520.823211738572</v>
      </c>
      <c r="AMT21" s="137">
        <f>(AMD21*100)/Deflators!$B$9</f>
        <v>11752.230594130135</v>
      </c>
      <c r="AMU21" s="138">
        <f>(AMG21*100)/Deflators!$B$10</f>
        <v>13663.375361168108</v>
      </c>
      <c r="AMV21" s="137">
        <f>(AMJ21*100)/Deflators!$B$11</f>
        <v>10467.543310373616</v>
      </c>
      <c r="AMW21" s="133">
        <f t="shared" si="3"/>
        <v>84.63333333333334</v>
      </c>
      <c r="AMX21" s="116">
        <f t="shared" si="3"/>
        <v>80.666666666666671</v>
      </c>
      <c r="AMY21" s="116">
        <f t="shared" si="3"/>
        <v>73.666666666666671</v>
      </c>
      <c r="AMZ21" s="116">
        <f t="shared" si="3"/>
        <v>72.666666666666671</v>
      </c>
      <c r="ANA21" s="136">
        <f t="shared" si="3"/>
        <v>70.333333333333329</v>
      </c>
      <c r="ANB21" s="116">
        <f t="shared" si="3"/>
        <v>74.933333333333337</v>
      </c>
      <c r="ANC21" s="248">
        <f t="shared" si="3"/>
        <v>77.600000000000009</v>
      </c>
      <c r="AND21" s="115">
        <f t="shared" si="4"/>
        <v>90.433333333333337</v>
      </c>
      <c r="ANE21" s="116">
        <f t="shared" si="4"/>
        <v>93</v>
      </c>
      <c r="ANF21" s="116">
        <f t="shared" si="4"/>
        <v>89.666666666666671</v>
      </c>
      <c r="ANG21" s="116">
        <f t="shared" si="4"/>
        <v>87.666666666666671</v>
      </c>
      <c r="ANH21" s="116">
        <f t="shared" si="4"/>
        <v>83.333333333333329</v>
      </c>
      <c r="ANI21" s="116">
        <f t="shared" si="4"/>
        <v>85.100000000000009</v>
      </c>
      <c r="ANJ21" s="248">
        <f t="shared" si="4"/>
        <v>82.433333333333337</v>
      </c>
      <c r="ANK21" s="115">
        <f t="shared" si="5"/>
        <v>58.817204301075265</v>
      </c>
      <c r="ANL21" s="116">
        <f t="shared" si="5"/>
        <v>59</v>
      </c>
      <c r="ANM21" s="116">
        <f t="shared" si="5"/>
        <v>53</v>
      </c>
      <c r="ANN21" s="116">
        <f t="shared" si="5"/>
        <v>51.333333333333336</v>
      </c>
      <c r="ANO21" s="116">
        <f t="shared" si="5"/>
        <v>49.666666666666664</v>
      </c>
      <c r="ANP21" s="116">
        <f t="shared" si="5"/>
        <v>58.1</v>
      </c>
      <c r="ANQ21" s="248">
        <f t="shared" si="5"/>
        <v>60.1</v>
      </c>
      <c r="ANR21" s="115">
        <f t="shared" si="6"/>
        <v>79.2</v>
      </c>
      <c r="ANS21" s="116">
        <f t="shared" si="6"/>
        <v>78</v>
      </c>
      <c r="ANT21" s="116">
        <f t="shared" si="6"/>
        <v>74.666666666666671</v>
      </c>
      <c r="ANU21" s="116">
        <f t="shared" si="6"/>
        <v>73</v>
      </c>
      <c r="ANV21" s="116">
        <f t="shared" si="6"/>
        <v>67.666666666666671</v>
      </c>
      <c r="ANW21" s="116">
        <f t="shared" si="6"/>
        <v>66.399999999999991</v>
      </c>
      <c r="ANX21" s="117">
        <f t="shared" si="6"/>
        <v>66.733333333333334</v>
      </c>
      <c r="ANY21" s="133">
        <f t="shared" si="76"/>
        <v>72.847533632286996</v>
      </c>
      <c r="ANZ21" s="131">
        <v>3249</v>
      </c>
      <c r="AOA21" s="131">
        <v>44600</v>
      </c>
      <c r="AOB21" s="116">
        <f t="shared" si="77"/>
        <v>68.986472799297758</v>
      </c>
      <c r="AOC21" s="131">
        <v>3065</v>
      </c>
      <c r="AOD21" s="131">
        <v>44429</v>
      </c>
      <c r="AOE21" s="116">
        <f t="shared" si="78"/>
        <v>76.919496357669843</v>
      </c>
      <c r="AOF21" s="131">
        <v>3305</v>
      </c>
      <c r="AOG21" s="32">
        <v>42967</v>
      </c>
      <c r="AOH21" s="116">
        <f t="shared" si="79"/>
        <v>70.247574294043417</v>
      </c>
      <c r="AOI21" s="131">
        <v>3229</v>
      </c>
      <c r="AOJ21" s="131">
        <v>45966</v>
      </c>
      <c r="AOK21" s="116">
        <f t="shared" si="80"/>
        <v>65.551117348591177</v>
      </c>
      <c r="AOL21" s="131">
        <v>3036</v>
      </c>
      <c r="AOM21" s="134">
        <v>46315</v>
      </c>
      <c r="AON21" s="115">
        <f>(ANY21*100)/Deflators!$B$2</f>
        <v>85.81610656434394</v>
      </c>
      <c r="AOO21" s="116">
        <f>(AOB21*100)/Deflators!$B$3</f>
        <v>80.05395162493258</v>
      </c>
      <c r="AOP21" s="116">
        <f>(AOE21*100)/Deflators!$B$4</f>
        <v>87.471214575299101</v>
      </c>
      <c r="AOQ21" s="116">
        <f>(AOH21*100)/Deflators!$B$5</f>
        <v>78.46876658650298</v>
      </c>
      <c r="AOR21" s="136">
        <f>(AOK21*100)/Deflators!$B$6</f>
        <v>72.226746632881927</v>
      </c>
      <c r="AOS21" s="115">
        <f t="shared" si="154"/>
        <v>58.975492820071217</v>
      </c>
      <c r="AOT21" s="131">
        <v>2534</v>
      </c>
      <c r="AOU21" s="32">
        <v>42967</v>
      </c>
      <c r="AOV21" s="116">
        <f t="shared" si="81"/>
        <v>53.691859200278472</v>
      </c>
      <c r="AOW21" s="131">
        <v>2468</v>
      </c>
      <c r="AOX21" s="131">
        <v>45966</v>
      </c>
      <c r="AOY21" s="116">
        <f t="shared" si="82"/>
        <v>54.21569685846918</v>
      </c>
      <c r="AOZ21" s="131">
        <v>2511</v>
      </c>
      <c r="APA21" s="131">
        <v>46315</v>
      </c>
      <c r="APB21" s="116">
        <f t="shared" si="83"/>
        <v>52.826793082257922</v>
      </c>
      <c r="APC21" s="131">
        <v>2407</v>
      </c>
      <c r="APD21" s="131">
        <v>45564</v>
      </c>
      <c r="APE21" s="116">
        <f t="shared" si="84"/>
        <v>49.255715624523248</v>
      </c>
      <c r="APF21" s="87">
        <f>INDEX('[2]All Previous Years'!$A$1:$EX$34,MATCH($A21,'[2]All Previous Years'!$A$1:$A$34,0),MATCH(APF$1,'[2]All Previous Years'!$A$1:$EX$1,0))</f>
        <v>2260</v>
      </c>
      <c r="APG21" s="131">
        <f>INDEX('[29]SPI Raw Data 1617'!$A$3:$AN$37,MATCH($A21,'[29]SPI Raw Data 1617'!$A$3:$A$37,0),MATCH(APG$1,'[29]SPI Raw Data 1617'!$A$37:$AN$37,0))</f>
        <v>45883</v>
      </c>
      <c r="APH21" s="88">
        <f t="shared" si="85"/>
        <v>49.00814275814276</v>
      </c>
      <c r="API21" s="32">
        <f>INDEX([4]Sheet1!$A$1:$CJ$34, MATCH($A21, [4]Sheet1!$A$1:$A$34, 0), MATCH(API$1, [4]Sheet1!$A$1:$CJ$1, 0))</f>
        <v>2263</v>
      </c>
      <c r="APJ21" s="32">
        <f>INDEX('[5]Finance Indicators'!$A$2:$BO$35,MATCH($A21,'[5]Finance Indicators'!$A$2:$A$35,0),MATCH(APJ$1,'[5]Finance Indicators'!$A$2:$BO$2,0))</f>
        <v>46176</v>
      </c>
      <c r="APK21" s="88">
        <f>INDEX('[6]Finance Indicators'!$B$3:$BO$35,MATCH($A21,'[6]Finance Indicators'!$A$3:$A$35,0),MATCH(APK$1,'[6]Finance Indicators'!$B$2:$BO$2,0))</f>
        <v>51.419053387557327</v>
      </c>
      <c r="APL21" s="88">
        <f>INDEX('[6]Finance Indicators'!$B$3:$BO$35,MATCH($A21,'[6]Finance Indicators'!$A$3:$A$35,0),MATCH(APL$1,'[6]Finance Indicators'!$B$2:$BO$2,0))</f>
        <v>2377</v>
      </c>
      <c r="APM21" s="88">
        <f>INDEX('[6]Finance Indicators'!$B$3:$BO$35,MATCH($A21,'[6]Finance Indicators'!$A$3:$A$35,0),MATCH(APM$1,'[6]Finance Indicators'!$B$2:$BO$2,0))</f>
        <v>46228</v>
      </c>
      <c r="APN21" s="88">
        <f t="array" ref="APN21">INDEX('[7]Finance Indicators'!$A$2:$BO$35,MATCH($A21,'[7]Finance Indicators'!$A$2:$A$35,0),MATCH(APN$1,'[7]Finance Indicators'!$A$2:$BO$2,0))</f>
        <v>37.819870879764771</v>
      </c>
      <c r="APO21" s="250">
        <f t="array" ref="APO21">INDEX('[7]Finance Indicators'!$A$2:$BO$35,MATCH($A21,'[7]Finance Indicators'!$A$2:$A$35,0),MATCH(APO$1,'[7]Finance Indicators'!$A$2:$BO$2,0))</f>
        <v>1775</v>
      </c>
      <c r="APP21" s="250">
        <f t="array" ref="APP21">INDEX('[7]Finance Indicators'!$A$2:$BO$35,MATCH($A21,'[7]Finance Indicators'!$A$2:$A$35,0),MATCH(APP$1,'[7]Finance Indicators'!$A$2:$BO$2,0))</f>
        <v>46933</v>
      </c>
      <c r="APQ21" s="139">
        <f>(AOS21*100)/Deflators!$B$4</f>
        <v>67.065675562422967</v>
      </c>
      <c r="APR21" s="137">
        <f>(AOV21*100)/Deflators!$B$5</f>
        <v>59.975508186896676</v>
      </c>
      <c r="APS21" s="137">
        <f>(AOY21*100)/Deflators!$B$6</f>
        <v>59.736943608421107</v>
      </c>
      <c r="APT21" s="137">
        <f>(APB21*100)/Deflators!$B$7</f>
        <v>57.735493617351999</v>
      </c>
      <c r="APU21" s="137">
        <f>(APE21*100)/Deflators!$B$8</f>
        <v>52.532481703244841</v>
      </c>
      <c r="APV21" s="137">
        <f>(APH21*100)/Deflators!$B$9</f>
        <v>51.364031090138596</v>
      </c>
      <c r="APW21" s="138">
        <f>(APK21*100)/Deflators!$B$10</f>
        <v>52.675293288368294</v>
      </c>
      <c r="APX21" s="143">
        <f>(APN21*100)/Deflators!$B$11</f>
        <v>37.819870879764771</v>
      </c>
      <c r="APY21" s="121">
        <f t="shared" si="86"/>
        <v>106.09865470852017</v>
      </c>
      <c r="APZ21" s="131">
        <v>4732</v>
      </c>
      <c r="AQA21" s="131">
        <v>44600</v>
      </c>
      <c r="AQB21" s="88">
        <f t="shared" si="87"/>
        <v>118.30110963559837</v>
      </c>
      <c r="AQC21" s="131">
        <v>5256</v>
      </c>
      <c r="AQD21" s="131">
        <v>44429</v>
      </c>
      <c r="AQE21" s="88">
        <f t="shared" si="88"/>
        <v>122.65226801964297</v>
      </c>
      <c r="AQF21" s="131">
        <v>5270</v>
      </c>
      <c r="AQG21" s="131">
        <v>42967</v>
      </c>
      <c r="AQH21" s="88">
        <f t="shared" si="89"/>
        <v>116.80372449201585</v>
      </c>
      <c r="AQI21" s="131">
        <v>5369</v>
      </c>
      <c r="AQJ21" s="131">
        <v>45966</v>
      </c>
      <c r="AQK21" s="88">
        <f t="shared" si="90"/>
        <v>121.86116808809241</v>
      </c>
      <c r="AQL21" s="131">
        <v>5644</v>
      </c>
      <c r="AQM21" s="134">
        <v>46315</v>
      </c>
      <c r="AQN21" s="115">
        <f>(APY21*100)/Deflators!$B$2</f>
        <v>124.98670860648677</v>
      </c>
      <c r="AQO21" s="116">
        <f>(AQB21*100)/Deflators!$B$3</f>
        <v>137.28012063316336</v>
      </c>
      <c r="AQP21" s="116">
        <f>(AQE21*100)/Deflators!$B$4</f>
        <v>139.47754941356317</v>
      </c>
      <c r="AQQ21" s="116">
        <f>(AQH21*100)/Deflators!$B$5</f>
        <v>130.47346169183479</v>
      </c>
      <c r="AQR21" s="136">
        <f>(AQK21*100)/Deflators!$B$6</f>
        <v>134.27133003820339</v>
      </c>
      <c r="AQS21" s="115">
        <f t="shared" si="91"/>
        <v>96.585751856075603</v>
      </c>
      <c r="AQT21" s="131">
        <v>4150</v>
      </c>
      <c r="AQU21" s="131">
        <v>42967</v>
      </c>
      <c r="AQV21" s="116">
        <f t="shared" si="92"/>
        <v>87.760518644215281</v>
      </c>
      <c r="AQW21" s="131">
        <v>4034</v>
      </c>
      <c r="AQX21" s="131">
        <v>45966</v>
      </c>
      <c r="AQY21" s="116">
        <f t="shared" si="93"/>
        <v>88.567418762819813</v>
      </c>
      <c r="AQZ21" s="131">
        <v>4102</v>
      </c>
      <c r="ARA21" s="131">
        <v>46315</v>
      </c>
      <c r="ARB21" s="116">
        <f t="shared" si="94"/>
        <v>93.560705820384513</v>
      </c>
      <c r="ARC21" s="131">
        <v>4263</v>
      </c>
      <c r="ARD21" s="131">
        <v>45564</v>
      </c>
      <c r="ARE21" s="116">
        <f t="shared" si="95"/>
        <v>98.40245842686835</v>
      </c>
      <c r="ARF21" s="87">
        <f>INDEX('[2]All Previous Years'!$A$1:$EX$34,MATCH($A21,'[2]All Previous Years'!$A$1:$A$34,0),MATCH(ARF$1,'[2]All Previous Years'!$A$1:$EX$1,0))</f>
        <v>4515</v>
      </c>
      <c r="ARG21" s="131">
        <f>INDEX('[29]SPI Raw Data 1617'!$A$3:$AN$37,MATCH($A21,'[29]SPI Raw Data 1617'!$A$3:$A$37,0),MATCH(ARG$1,'[29]SPI Raw Data 1617'!$A$37:$AN$37,0))</f>
        <v>45883</v>
      </c>
      <c r="ARH21" s="88">
        <f t="shared" si="96"/>
        <v>100.26853776853777</v>
      </c>
      <c r="ARI21" s="32">
        <f>INDEX([4]Sheet1!$A$1:$CJ$34, MATCH($A21, [4]Sheet1!$A$1:$A$34, 0), MATCH(ARI$1, [4]Sheet1!$A$1:$CJ$1, 0))</f>
        <v>4630</v>
      </c>
      <c r="ARJ21" s="32">
        <f>INDEX('[5]Finance Indicators'!$A$2:$BO$35,MATCH($A21,'[5]Finance Indicators'!$A$2:$A$35,0),MATCH(ARJ$1,'[5]Finance Indicators'!$A$2:$BO$2,0))</f>
        <v>46176</v>
      </c>
      <c r="ARK21" s="88">
        <f>INDEX('[6]Finance Indicators'!$B$3:$BO$35,MATCH($A21,'[6]Finance Indicators'!$A$3:$A$35,0),MATCH(ARK$1,'[6]Finance Indicators'!$B$2:$BO$2,0))</f>
        <v>105.78004672492862</v>
      </c>
      <c r="ARL21" s="88">
        <f>INDEX('[6]Finance Indicators'!$B$3:$BO$35,MATCH($A21,'[6]Finance Indicators'!$A$3:$A$35,0),MATCH(ARL$1,'[6]Finance Indicators'!$B$2:$BO$2,0))</f>
        <v>4890</v>
      </c>
      <c r="ARM21" s="88">
        <f>INDEX('[6]Finance Indicators'!$B$3:$BO$35,MATCH($A21,'[6]Finance Indicators'!$A$3:$A$35,0),MATCH(ARM$1,'[6]Finance Indicators'!$B$2:$BO$2,0))</f>
        <v>46228</v>
      </c>
      <c r="ARN21" s="250">
        <f t="array" ref="ARN21">INDEX('[7]Finance Indicators'!$A$2:$BO$35,MATCH($A21,'[7]Finance Indicators'!$A$2:$A$35,0),MATCH(ARN$1,'[7]Finance Indicators'!$A$2:$BO$2,0))</f>
        <v>96.24358127543519</v>
      </c>
      <c r="ARO21" s="250">
        <f t="array" ref="ARO21">INDEX('[7]Finance Indicators'!$A$2:$BO$35,MATCH($A21,'[7]Finance Indicators'!$A$2:$A$35,0),MATCH(ARO$1,'[7]Finance Indicators'!$A$2:$BO$2,0))</f>
        <v>4517</v>
      </c>
      <c r="ARP21" s="250">
        <f>INDEX('[7]Finance Indicators'!$A$2:$BO$35,MATCH($A21,'[7]Finance Indicators'!$A$2:$A$35,0),MATCH(ARP$1,'[7]Finance Indicators'!$A$2:$BO$2,0))</f>
        <v>46933</v>
      </c>
      <c r="ARQ21" s="139">
        <f>(AQS21*100)/Deflators!$B$4</f>
        <v>109.83526187216076</v>
      </c>
      <c r="ARR21" s="137">
        <f>(AQV21*100)/Deflators!$B$5</f>
        <v>98.031280399489944</v>
      </c>
      <c r="ARS21" s="137">
        <f>(AQY21*100)/Deflators!$B$6</f>
        <v>97.586994297787086</v>
      </c>
      <c r="ART21" s="137">
        <f>(ARB21*100)/Deflators!$B$7</f>
        <v>102.25442845482826</v>
      </c>
      <c r="ARU21" s="116">
        <f>(ARE21*100)/Deflators!$B$8</f>
        <v>104.94874110183648</v>
      </c>
      <c r="ARV21" s="116">
        <f>(ARH21*100)/Deflators!$B$9</f>
        <v>105.08858327323982</v>
      </c>
      <c r="ARW21" s="116">
        <f>(ARK21*100)/Deflators!$B$10</f>
        <v>108.36440226340807</v>
      </c>
      <c r="ARX21" s="248">
        <f>(ARN21*100)/Deflators!$B$11</f>
        <v>96.24358127543519</v>
      </c>
      <c r="ARY21" s="140">
        <v>13440.492476060192</v>
      </c>
      <c r="ARZ21" s="131">
        <v>1179</v>
      </c>
      <c r="ASA21" s="131">
        <v>87720</v>
      </c>
      <c r="ASB21" s="132">
        <v>9729.5438918175569</v>
      </c>
      <c r="ASC21" s="131">
        <v>849</v>
      </c>
      <c r="ASD21" s="131">
        <v>87260</v>
      </c>
      <c r="ASE21" s="141">
        <v>7867.8290819072226</v>
      </c>
      <c r="ASF21" s="131">
        <v>731</v>
      </c>
      <c r="ASG21" s="131">
        <v>92910</v>
      </c>
      <c r="ASH21" s="141">
        <v>7270.8002119766834</v>
      </c>
      <c r="ASI21" s="131">
        <v>686</v>
      </c>
      <c r="ASJ21" s="131">
        <v>94350</v>
      </c>
      <c r="ASK21" s="141">
        <v>6849.6042216358837</v>
      </c>
      <c r="ASL21" s="131">
        <v>649</v>
      </c>
      <c r="ASM21" s="131">
        <v>94750</v>
      </c>
      <c r="ASN21" s="141">
        <v>6878.8608522667782</v>
      </c>
      <c r="ASO21" s="131">
        <v>657</v>
      </c>
      <c r="ASP21" s="131">
        <v>95510</v>
      </c>
      <c r="ASQ21" s="141">
        <f t="shared" si="97"/>
        <v>7671.4895388779014</v>
      </c>
      <c r="ASR21" s="87">
        <f>INDEX('[2]All Previous Years'!$A$1:$EX$34,MATCH($A21,'[2]All Previous Years'!$A$1:$A$34,0),MATCH(ASR$1,'[2]All Previous Years'!$A$1:$EX$1,0))</f>
        <v>737</v>
      </c>
      <c r="ASS21" s="32">
        <f>INDEX('[3]Raw data 16-17'!$B$2:$XA$34,MATCH($A21,'[3]Raw data 16-17'!$A$2:$A$34,0),MATCH(ASS$1,'[3]Raw data 16-17'!$B$1:$GU$1,0))</f>
        <v>96070</v>
      </c>
      <c r="AST21" s="132">
        <f t="shared" si="98"/>
        <v>7893.0883274169973</v>
      </c>
      <c r="ASU21" s="32">
        <f>INDEX([4]Sheet1!$A$1:$CJ$34, MATCH($A21, [4]Sheet1!$A$1:$A$34, 0), MATCH(ASU$1, [4]Sheet1!$A$1:$CJ$1, 0))</f>
        <v>756</v>
      </c>
      <c r="ASV21" s="32">
        <f>INDEX('[5]Finance Indicators'!$A$2:$BO$35,MATCH($A21,'[5]Finance Indicators'!$A$2:$A$35,0),MATCH(ASV$1,'[5]Finance Indicators'!$A$2:$BO$2,0))</f>
        <v>95780</v>
      </c>
      <c r="ASW21" s="88">
        <f>INDEX('[6]Finance Indicators'!$B$3:$BO$35,MATCH($A21,'[6]Finance Indicators'!$A$3:$A$35,0),MATCH(ASW$1,'[6]Finance Indicators'!$B$2:$BO$2,0))</f>
        <v>8448.4924623115567</v>
      </c>
      <c r="ASX21" s="88">
        <f>INDEX('[6]Finance Indicators'!$B$3:$BO$35,MATCH($A21,'[6]Finance Indicators'!$A$3:$A$35,0),MATCH(ASX$1,'[6]Finance Indicators'!$B$2:$BO$2,0))</f>
        <v>807</v>
      </c>
      <c r="ASY21" s="88">
        <f>INDEX('[6]Finance Indicators'!$B$3:$BO$35,MATCH($A21,'[6]Finance Indicators'!$A$3:$A$35,0),MATCH(ASY$1,'[6]Finance Indicators'!$B$2:$BO$2,0))</f>
        <v>95520</v>
      </c>
      <c r="ASZ21" s="88">
        <f t="array" ref="ASZ21">INDEX('[7]Finance Indicators'!$A$2:$BO$35,MATCH($A21,'[7]Finance Indicators'!$A$2:$A$35,0),MATCH(ASZ$1,'[7]Finance Indicators'!$A$2:$BO$2,0))</f>
        <v>7107.0757670632438</v>
      </c>
      <c r="ATA21" s="250">
        <f t="array" ref="ATA21">INDEX('[7]Finance Indicators'!$A$2:$BO$35,MATCH($A21,'[7]Finance Indicators'!$A$2:$A$35,0),MATCH(ATA$1,'[7]Finance Indicators'!$A$2:$BO$2,0))</f>
        <v>681</v>
      </c>
      <c r="ATB21" s="250">
        <f t="array" ref="ATB21">INDEX('[7]Finance Indicators'!$A$2:$BO$35,MATCH($A21,'[7]Finance Indicators'!$A$2:$A$35,0),MATCH(ATB$1,'[7]Finance Indicators'!$A$2:$BO$2,0))</f>
        <v>95820</v>
      </c>
      <c r="ATC21" s="142">
        <f>(ARY21*100)/Deflators!$B$2</f>
        <v>15833.215993624766</v>
      </c>
      <c r="ATD21" s="199">
        <f>(ASB21*100)/Deflators!$B$3</f>
        <v>11290.451655852012</v>
      </c>
      <c r="ATE21" s="199">
        <f>(ASE21*100)/Deflators!$B$4</f>
        <v>8947.1278213415153</v>
      </c>
      <c r="ATF21" s="199">
        <f>(ASH21*100)/Deflators!$B$5</f>
        <v>8121.7142437197645</v>
      </c>
      <c r="ATG21" s="199">
        <f>(ASK21*100)/Deflators!$B$6</f>
        <v>7547.1578313568734</v>
      </c>
      <c r="ATH21" s="199">
        <f>(ASN21*100)/Deflators!$B$7</f>
        <v>7518.0491500266171</v>
      </c>
      <c r="ATI21" s="199">
        <f>(ASQ21*100)/Deflators!$B$8</f>
        <v>8181.8399901004022</v>
      </c>
      <c r="ATJ21" s="199">
        <f>(AST21*100)/Deflators!$B$9</f>
        <v>8272.5198595552902</v>
      </c>
      <c r="ATK21" s="199">
        <f>(ASW21*100)/Deflators!$B$10</f>
        <v>8654.9010333301903</v>
      </c>
      <c r="ATL21" s="259">
        <f>(ASZ21*100)/Deflators!$B$11</f>
        <v>7107.0757670632438</v>
      </c>
      <c r="ATM21" s="115">
        <v>97.5</v>
      </c>
      <c r="ATN21" s="116">
        <v>97.3</v>
      </c>
      <c r="ATO21" s="116">
        <v>99</v>
      </c>
      <c r="ATP21" s="116" t="s">
        <v>1853</v>
      </c>
      <c r="ATQ21" s="116" t="s">
        <v>1853</v>
      </c>
      <c r="ATR21" s="116" t="s">
        <v>1853</v>
      </c>
      <c r="ATS21" s="88" t="str">
        <f>INDEX('[3]Raw data 16-17'!$B$2:$XA$34,MATCH($A21,'[3]Raw data 16-17'!$A$2:$A$34,0),MATCH(ATS$1,'[3]Raw data 16-17'!$B$1:$GU$1,0))</f>
        <v/>
      </c>
      <c r="ATT21" s="88" t="str">
        <f>INDEX('[14]1718 Collected Indicators'!$A$3:$CH$36,MATCH($A21,'[14]1718 Collected Indicators'!$A$3:$A$36,0),MATCH(ATT$1,'[14]1718 Collected Indicators'!$A$3:$CH$3,0))</f>
        <v>NA</v>
      </c>
      <c r="ATU21" s="88" t="str">
        <f>INDEX('[15]1819 Collected Indicators'!$A$3:$CV$36,MATCH($A21,'[15]1819 Collected Indicators'!$A$3:$A$36,0),MATCH(ATU$1,'[15]1819 Collected Indicators'!$A$3:$CV$3,0))</f>
        <v>NA</v>
      </c>
      <c r="ATV21" s="183" t="str">
        <f>INDEX('[11]1920 Collected Indicators'!$A$3:$CV$36,MATCH($A21,'[11]1920 Collected Indicators'!$A$3:$A$36,0),MATCH(ATV$1,'[11]1920 Collected Indicators'!$A$3:$CV$3,0))</f>
        <v>NA</v>
      </c>
      <c r="ATW21" s="119">
        <f t="shared" si="99"/>
        <v>7045.4250486696947</v>
      </c>
      <c r="ATX21" s="111">
        <f>INDEX([37]Roads!$U$3:$AC$36,MATCH($A21,[37]Roads!$U$3:$U$36,0),MATCH(ATX$1,[37]Roads!$U$3:$AC$3,0))</f>
        <v>10857</v>
      </c>
      <c r="ATY21" s="131">
        <v>1541</v>
      </c>
      <c r="ATZ21" s="88">
        <f t="shared" si="100"/>
        <v>6865.3135334932895</v>
      </c>
      <c r="AUA21" s="111">
        <f>INDEX([37]Roads!$U$3:$AC$36,MATCH($A21,[37]Roads!$U$3:$U$36,0),MATCH(AUA$1,[37]Roads!$U$3:$AC$3,0))</f>
        <v>10587</v>
      </c>
      <c r="AUB21" s="131">
        <v>1542.1</v>
      </c>
      <c r="AUC21" s="88">
        <f t="shared" si="101"/>
        <v>8604.1707017883655</v>
      </c>
      <c r="AUD21" s="111">
        <f>INDEX([37]Roads!$U$3:$AC$36,MATCH($A21,[37]Roads!$U$3:$U$36,0),MATCH(AUD$1,[37]Roads!$U$3:$AC$3,0))</f>
        <v>13327</v>
      </c>
      <c r="AUE21" s="32">
        <v>1548.9</v>
      </c>
      <c r="AUF21" s="88">
        <f t="shared" si="102"/>
        <v>6470.3306328005256</v>
      </c>
      <c r="AUG21" s="111">
        <f>INDEX([37]Roads!$U$3:$AC$36,MATCH($A21,[37]Roads!$U$3:$U$36,0),MATCH(AUG$1,[37]Roads!$U$3:$AC$3,0))</f>
        <v>10047</v>
      </c>
      <c r="AUH21" s="131">
        <v>1552.78</v>
      </c>
      <c r="AUI21" s="88">
        <f t="shared" si="103"/>
        <v>5914.7676065404912</v>
      </c>
      <c r="AUJ21" s="111">
        <f>INDEX([37]Roads!$U$3:$AC$36,MATCH($A21,[37]Roads!$U$3:$U$36,0),MATCH(AUJ$1,[37]Roads!$U$3:$AC$3,0))</f>
        <v>9188</v>
      </c>
      <c r="AUK21" s="131">
        <v>1553.4</v>
      </c>
      <c r="AUL21" s="88">
        <f t="shared" si="104"/>
        <v>7233.4347716993398</v>
      </c>
      <c r="AUM21" s="111">
        <f>INDEX([37]Roads!$U$3:$AC$36,MATCH($A21,[37]Roads!$U$3:$U$36,0),MATCH(AUM$1,[37]Roads!$U$3:$AC$3,0))</f>
        <v>11243</v>
      </c>
      <c r="AUN21" s="131">
        <v>1554.31</v>
      </c>
      <c r="AUO21" s="116">
        <f t="shared" si="105"/>
        <v>6175.0387467282317</v>
      </c>
      <c r="AUP21" s="111">
        <f>INDEX([37]Roads!$U$3:$AC$36,MATCH($A21,[37]Roads!$U$3:$U$36,0),MATCH(AUP$1,[37]Roads!$U$3:$AC$3,0))</f>
        <v>9602</v>
      </c>
      <c r="AUQ21" s="32">
        <f>INDEX('[3]Raw data 16-17'!$B$2:$XA$34,MATCH($A21,'[3]Raw data 16-17'!$A$2:$A$34,0),MATCH(AUQ$1,'[3]Raw data 16-17'!$B$1:$GU$1,0))</f>
        <v>1554.9700000000003</v>
      </c>
      <c r="AUR21" s="88">
        <f t="shared" si="7"/>
        <v>6627.1641752676705</v>
      </c>
      <c r="AUS21" s="32">
        <f>INDEX([4]Sheet1!$A$1:$CJ$34, MATCH($A21, [4]Sheet1!$A$1:$A$34, 0), MATCH(AUS$1, [4]Sheet1!$A$1:$CJ$1, 0))</f>
        <v>10312</v>
      </c>
      <c r="AUT21" s="32">
        <f>INDEX('[5]Finance Indicators'!$A$2:$BO$35,MATCH($A21,'[5]Finance Indicators'!$A$2:$A$35,0),MATCH(AUT$1,'[5]Finance Indicators'!$A$2:$BO$2,0))</f>
        <v>1556.02</v>
      </c>
      <c r="AUU21" s="88">
        <f>INDEX('[6]Finance Indicators'!$B$3:$BO$35,MATCH($A21,'[6]Finance Indicators'!$A$3:$A$35,0),MATCH(AUU$1,'[6]Finance Indicators'!$B$2:$BO$2,0))</f>
        <v>5984.282277465918</v>
      </c>
      <c r="AUV21" s="88">
        <f>INDEX('[6]Finance Indicators'!$B$3:$BO$35,MATCH($A21,'[6]Finance Indicators'!$A$3:$A$35,0),MATCH(AUV$1,'[6]Finance Indicators'!$B$2:$BO$2,0))</f>
        <v>9328</v>
      </c>
      <c r="AUW21" s="88">
        <f>INDEX('[6]Finance Indicators'!$B$3:$BO$35,MATCH($A21,'[6]Finance Indicators'!$A$3:$A$35,0),MATCH(AUW$1,'[6]Finance Indicators'!$B$2:$BO$2,0))</f>
        <v>1558.75</v>
      </c>
      <c r="AUX21" s="88">
        <f t="array" ref="AUX21">INDEX('[7]Finance Indicators'!$A$2:$BO$35,MATCH($A21,'[7]Finance Indicators'!$A$2:$A$35,0),MATCH(AUX$1,'[7]Finance Indicators'!$A$2:$BO$2,0))</f>
        <v>6742.942946796974</v>
      </c>
      <c r="AUY21" s="250">
        <f t="array" ref="AUY21">INDEX('[7]Finance Indicators'!$A$2:$BO$35,MATCH($A21,'[7]Finance Indicators'!$A$2:$A$35,0),MATCH(AUY$1,'[7]Finance Indicators'!$A$2:$BO$2,0))</f>
        <v>10508</v>
      </c>
      <c r="AUZ21" s="250">
        <f t="array" ref="AUZ21">INDEX('[7]Finance Indicators'!$A$2:$BO$35,MATCH($A21,'[7]Finance Indicators'!$A$2:$A$35,0),MATCH(AUZ$1,'[7]Finance Indicators'!$A$2:$BO$2,0))</f>
        <v>1558.37</v>
      </c>
      <c r="AVA21" s="119">
        <f>(ATW21*100)/Deflators!$B$2</f>
        <v>8299.676277574963</v>
      </c>
      <c r="AVB21" s="137">
        <f>(ATZ21*100)/Deflators!$B$3</f>
        <v>7966.7136932656949</v>
      </c>
      <c r="AVC21" s="137">
        <f>(AUC21*100)/Deflators!$B$4</f>
        <v>9784.4798436929268</v>
      </c>
      <c r="AVD21" s="137">
        <f>(AUF21*100)/Deflators!$B$5</f>
        <v>7227.5643574183332</v>
      </c>
      <c r="AVE21" s="137">
        <f>(AUI21*100)/Deflators!$B$6</f>
        <v>6517.1188316770767</v>
      </c>
      <c r="AVF21" s="137">
        <f>(AUL21*100)/Deflators!$B$7</f>
        <v>7905.5703124489028</v>
      </c>
      <c r="AVG21" s="137">
        <f>(AUO21*100)/Deflators!$B$8</f>
        <v>6585.8369098148405</v>
      </c>
      <c r="AVH21" s="137">
        <f>(AUR21*100)/Deflators!$B$9</f>
        <v>6945.741005077035</v>
      </c>
      <c r="AVI21" s="137">
        <f>(AUU21*100)/Deflators!$B$10</f>
        <v>6130.4867226937604</v>
      </c>
      <c r="AVJ21" s="245">
        <f>(AUX21*100)/Deflators!$B$11</f>
        <v>6742.942946796974</v>
      </c>
      <c r="AVK21" s="115">
        <v>23.508633860514589</v>
      </c>
      <c r="AVL21" s="116">
        <v>22.553673204638951</v>
      </c>
      <c r="AVM21" s="116">
        <v>22.3</v>
      </c>
      <c r="AVN21" s="116">
        <v>19.29</v>
      </c>
      <c r="AVO21" s="116">
        <v>20.0493763179417</v>
      </c>
      <c r="AVP21" s="116">
        <v>24.49913535648399</v>
      </c>
      <c r="AVQ21" s="88">
        <f>INDEX('[3]Raw data 16-17'!$B$2:$XA$34,MATCH($A21,'[3]Raw data 16-17'!$A$2:$A$34,0),MATCH(AVQ$1,'[3]Raw data 16-17'!$B$1:$GU$1,0))</f>
        <v>25.165070000517865</v>
      </c>
      <c r="AVR21" s="88">
        <f>INDEX('[14]1718 Collected Indicators'!$A$3:$CH$36,MATCH($A21,'[14]1718 Collected Indicators'!$A$3:$A$36,0),MATCH(AVR$1,'[14]1718 Collected Indicators'!$A$3:$CH$3,0))</f>
        <v>25.866394769578999</v>
      </c>
      <c r="AVS21" s="88">
        <f>INDEX('[15]1819 Collected Indicators'!$A$3:$CV$36,MATCH($A21,'[15]1819 Collected Indicators'!$A$3:$A$36,0),MATCH(AVS$1,'[15]1819 Collected Indicators'!$A$3:$CV$3,0))</f>
        <v>28.559379483344067</v>
      </c>
      <c r="AVT21" s="183">
        <f>INDEX('[11]1920 Collected Indicators'!$A$3:$CV$36,MATCH($A21,'[11]1920 Collected Indicators'!$A$3:$A$36,0),MATCH(AVT$1,'[11]1920 Collected Indicators'!$A$3:$CV$3,0))</f>
        <v>29.161174048475683</v>
      </c>
      <c r="AVU21" s="115">
        <v>22.506985762515601</v>
      </c>
      <c r="AVV21" s="116">
        <v>21.327867586672522</v>
      </c>
      <c r="AVW21" s="116">
        <v>18.899999999999999</v>
      </c>
      <c r="AVX21" s="116">
        <v>15.87</v>
      </c>
      <c r="AVY21" s="116">
        <v>17.666114599088168</v>
      </c>
      <c r="AVZ21" s="116">
        <v>22.539837782669945</v>
      </c>
      <c r="AWA21" s="88">
        <f>INDEX('[3]Raw data 16-17'!$B$2:$XA$34,MATCH($A21,'[3]Raw data 16-17'!$A$2:$A$34,0),MATCH(AWA$1,'[3]Raw data 16-17'!$B$1:$GU$1,0))</f>
        <v>22.846251915664084</v>
      </c>
      <c r="AWB21" s="88">
        <f>INDEX('[14]1718 Collected Indicators'!$A$3:$CH$36,MATCH($A21,'[14]1718 Collected Indicators'!$A$3:$A$36,0),MATCH(AWB$1,'[14]1718 Collected Indicators'!$A$3:$CH$3,0))</f>
        <v>23.491801577995215</v>
      </c>
      <c r="AWC21" s="88">
        <f>INDEX('[15]1819 Collected Indicators'!$A$3:$CV$36,MATCH($A21,'[15]1819 Collected Indicators'!$A$3:$A$36,0),MATCH(AWC$1,'[15]1819 Collected Indicators'!$A$3:$CV$3,0))</f>
        <v>25.617321386939189</v>
      </c>
      <c r="AWD21" s="183">
        <f>INDEX('[11]1920 Collected Indicators'!$A$3:$CV$36,MATCH($A21,'[11]1920 Collected Indicators'!$A$3:$A$36,0),MATCH(AWD$1,'[11]1920 Collected Indicators'!$A$3:$CV$3,0))</f>
        <v>25.78961307220883</v>
      </c>
      <c r="AWE21" s="115">
        <v>23.256546704760062</v>
      </c>
      <c r="AWF21" s="116">
        <v>23.540588458715739</v>
      </c>
      <c r="AWG21" s="116">
        <v>23.3</v>
      </c>
      <c r="AWH21" s="116">
        <v>21.48</v>
      </c>
      <c r="AWI21" s="116">
        <v>22.244624189200994</v>
      </c>
      <c r="AWJ21" s="116">
        <v>23.878128985023388</v>
      </c>
      <c r="AWK21" s="88">
        <f>INDEX('[3]Raw data 16-17'!$B$2:$XA$34,MATCH($A21,'[3]Raw data 16-17'!$A$2:$A$34,0),MATCH(AWK$1,'[3]Raw data 16-17'!$B$1:$GU$1,0))</f>
        <v>21.905687902602885</v>
      </c>
      <c r="AWL21" s="88">
        <f>INDEX('[14]1718 Collected Indicators'!$A$3:$CH$36,MATCH($A21,'[14]1718 Collected Indicators'!$A$3:$A$36,0),MATCH(AWL$1,'[14]1718 Collected Indicators'!$A$3:$CH$3,0))</f>
        <v>24.887766790328708</v>
      </c>
      <c r="AWM21" s="88">
        <f>INDEX('[15]1819 Collected Indicators'!$A$3:$CV$36,MATCH($A21,'[15]1819 Collected Indicators'!$A$3:$A$36,0),MATCH(AWM$1,'[15]1819 Collected Indicators'!$A$3:$CV$3,0))</f>
        <v>28.062947040568346</v>
      </c>
      <c r="AWN21" s="183">
        <f>INDEX('[11]1920 Collected Indicators'!$A$3:$CV$36,MATCH($A21,'[11]1920 Collected Indicators'!$A$3:$A$36,0),MATCH(AWN$1,'[11]1920 Collected Indicators'!$A$3:$CV$3,0))</f>
        <v>25.199027602581879</v>
      </c>
      <c r="AWO21" s="115">
        <v>30.533497428509776</v>
      </c>
      <c r="AWP21" s="116">
        <v>30.2</v>
      </c>
      <c r="AWQ21" s="116">
        <v>31.3</v>
      </c>
      <c r="AWR21" s="116">
        <v>32.08</v>
      </c>
      <c r="AWS21" s="116">
        <v>33.144897122806853</v>
      </c>
      <c r="AWT21" s="116">
        <v>32.685646269540356</v>
      </c>
      <c r="AWU21" s="88">
        <f>INDEX('[3]Raw data 16-17'!$B$2:$XA$34,MATCH($A21,'[3]Raw data 16-17'!$A$2:$A$34,0),MATCH(AWU$1,'[3]Raw data 16-17'!$B$1:$GU$1,0))</f>
        <v>31.395206085231216</v>
      </c>
      <c r="AWV21" s="88">
        <f>INDEX('[14]1718 Collected Indicators'!$A$3:$CH$36,MATCH($A21,'[14]1718 Collected Indicators'!$A$3:$A$36,0),MATCH(AWV$1,'[14]1718 Collected Indicators'!$A$3:$CH$3,0))</f>
        <v>31.605884427000007</v>
      </c>
      <c r="AWW21" s="88">
        <f>INDEX('[15]1819 Collected Indicators'!$A$3:$CV$36,MATCH($A21,'[15]1819 Collected Indicators'!$A$3:$A$36,0),MATCH(AWW$1,'[15]1819 Collected Indicators'!$A$3:$CV$3,0))</f>
        <v>31.086041269141891</v>
      </c>
      <c r="AWX21" s="183">
        <f>INDEX('[11]1920 Collected Indicators'!$A$3:$CV$36,MATCH($A21,'[11]1920 Collected Indicators'!$A$3:$A$36,0),MATCH(AWX$1,'[11]1920 Collected Indicators'!$A$3:$CV$3,0))</f>
        <v>35.491847037970409</v>
      </c>
      <c r="AWY21" s="119">
        <v>27200.182398540812</v>
      </c>
      <c r="AWZ21" s="131">
        <v>2386</v>
      </c>
      <c r="AXA21" s="131">
        <v>87260</v>
      </c>
      <c r="AXB21" s="88">
        <f t="shared" si="106"/>
        <v>24341.049736419893</v>
      </c>
      <c r="AXC21" s="131">
        <v>2124</v>
      </c>
      <c r="AXD21" s="131">
        <v>87260</v>
      </c>
      <c r="AXE21" s="116">
        <f t="shared" si="107"/>
        <v>22946.937896889463</v>
      </c>
      <c r="AXF21" s="131">
        <f t="shared" si="108"/>
        <v>2132</v>
      </c>
      <c r="AXG21" s="131">
        <v>92910</v>
      </c>
      <c r="AXH21" s="141">
        <f t="shared" si="109"/>
        <v>23253.84207737149</v>
      </c>
      <c r="AXI21" s="131">
        <f t="shared" si="110"/>
        <v>2194</v>
      </c>
      <c r="AXJ21" s="131">
        <v>94350</v>
      </c>
      <c r="AXK21" s="141">
        <f t="shared" si="111"/>
        <v>20707.124010554089</v>
      </c>
      <c r="AXL21" s="131">
        <f t="shared" si="112"/>
        <v>1962</v>
      </c>
      <c r="AXM21" s="131">
        <v>94750</v>
      </c>
      <c r="AXN21" s="141">
        <f t="shared" si="113"/>
        <v>20186.367919589571</v>
      </c>
      <c r="AXO21" s="131">
        <f t="shared" si="114"/>
        <v>1928</v>
      </c>
      <c r="AXP21" s="131">
        <v>95510</v>
      </c>
      <c r="AXQ21" s="116">
        <f t="shared" si="115"/>
        <v>19995.836369314042</v>
      </c>
      <c r="AXR21" s="87">
        <f>INDEX('[2]All Previous Years'!$A$1:$EX$34,MATCH($A21,'[2]All Previous Years'!$A$1:$A$34,0),MATCH(AXR$1,'[2]All Previous Years'!$A$1:$EX$1,0))</f>
        <v>1921</v>
      </c>
      <c r="AXS21" s="32">
        <f>INDEX('[3]Raw data 16-17'!$B$2:$XA$34,MATCH($A21,'[3]Raw data 16-17'!$A$2:$A$34,0),MATCH(AXS$1,'[3]Raw data 16-17'!$B$1:$GU$1,0))</f>
        <v>96070</v>
      </c>
      <c r="AXT21" s="88">
        <f t="shared" si="116"/>
        <v>19951.973272081854</v>
      </c>
      <c r="AXU21" s="32">
        <f>INDEX([4]Sheet1!$A$1:$CJ$34, MATCH($A21, [4]Sheet1!$A$1:$A$34, 0), MATCH(AXU$1, [4]Sheet1!$A$1:$CJ$1, 0))</f>
        <v>1911</v>
      </c>
      <c r="AXV21" s="32">
        <f>INDEX('[5]Finance Indicators'!$A$2:$BO$35,MATCH($A21,'[5]Finance Indicators'!$A$2:$A$35,0),MATCH(AXV$1,'[5]Finance Indicators'!$A$2:$BO$2,0))</f>
        <v>95780</v>
      </c>
      <c r="AXW21" s="88">
        <f>INDEX('[6]Finance Indicators'!$B$3:$BO$35,MATCH($A21,'[6]Finance Indicators'!$A$3:$A$35,0),MATCH(AXW$1,'[6]Finance Indicators'!$B$2:$BO$2,0))</f>
        <v>19325.795644891125</v>
      </c>
      <c r="AXX21" s="88">
        <f>INDEX('[6]Finance Indicators'!$B$3:$BO$35,MATCH($A21,'[6]Finance Indicators'!$A$3:$A$35,0),MATCH(AXX$1,'[6]Finance Indicators'!$B$2:$BO$2,0))</f>
        <v>1846</v>
      </c>
      <c r="AXY21" s="88">
        <f>INDEX('[6]Finance Indicators'!$B$3:$BO$35,MATCH($A21,'[6]Finance Indicators'!$A$3:$A$35,0),MATCH(AXY$1,'[6]Finance Indicators'!$B$2:$BO$2,0))</f>
        <v>95520</v>
      </c>
      <c r="AXZ21" s="250">
        <f t="array" ref="AXZ21">INDEX('[7]Finance Indicators'!$A$2:$BO$35,MATCH($A21,'[7]Finance Indicators'!$A$2:$A$35,0),MATCH(AXZ$1,'[7]Finance Indicators'!$A$2:$BO$2,0))</f>
        <v>19286.161552911708</v>
      </c>
      <c r="AYA21" s="250">
        <f t="array" ref="AYA21">INDEX('[7]Finance Indicators'!$A$2:$BO$35,MATCH($A21,'[7]Finance Indicators'!$A$2:$A$35,0),MATCH(AYA$1,'[7]Finance Indicators'!$A$2:$BO$2,0))</f>
        <v>1848</v>
      </c>
      <c r="AYB21" s="250">
        <f t="array" ref="AYB21">INDEX('[7]Finance Indicators'!$A$2:$BO$35,MATCH($A21,'[7]Finance Indicators'!$A$2:$A$35,0),MATCH(AYB$1,'[7]Finance Indicators'!$A$2:$BO$2,0))</f>
        <v>95820</v>
      </c>
      <c r="AYC21" s="119">
        <f>(AWY21*100)/Deflators!$B$2</f>
        <v>32042.454080397529</v>
      </c>
      <c r="AYD21" s="137">
        <f>(AXB21*100)/Deflators!$B$3</f>
        <v>28246.076934074994</v>
      </c>
      <c r="AYE21" s="137">
        <f>(AXE21*100)/Deflators!$B$4</f>
        <v>26094.769514500833</v>
      </c>
      <c r="AYF21" s="137">
        <f>(AXH21*100)/Deflators!$B$5</f>
        <v>25975.278499593525</v>
      </c>
      <c r="AYG21" s="137">
        <f>(AXK21*100)/Deflators!$B$6</f>
        <v>22815.907034086573</v>
      </c>
      <c r="AYH21" s="137">
        <f>(AXN21*100)/Deflators!$B$7</f>
        <v>22062.098571158778</v>
      </c>
      <c r="AYI21" s="88">
        <f>(AXQ21*100)/Deflators!$B$8</f>
        <v>21326.071398891283</v>
      </c>
      <c r="AYJ21" s="88">
        <f>(AXT21*100)/Deflators!$B$9</f>
        <v>20911.091867209201</v>
      </c>
      <c r="AYK21" s="88">
        <f>(AXW21*100)/Deflators!$B$10</f>
        <v>19797.952053937464</v>
      </c>
      <c r="AYL21" s="182">
        <f>(AXZ21*100)/Deflators!$B$11</f>
        <v>19286.161552911708</v>
      </c>
      <c r="AYM21" s="119">
        <f t="shared" si="117"/>
        <v>7361.9631901840494</v>
      </c>
      <c r="AYN21" s="131">
        <v>684</v>
      </c>
      <c r="AYO21" s="131">
        <v>92910</v>
      </c>
      <c r="AYP21" s="88">
        <f t="shared" si="118"/>
        <v>8129.3057763645993</v>
      </c>
      <c r="AYQ21" s="131">
        <v>767</v>
      </c>
      <c r="AYR21" s="131">
        <v>94350</v>
      </c>
      <c r="AYS21" s="116">
        <f t="shared" si="119"/>
        <v>6110.8179419525068</v>
      </c>
      <c r="AYT21" s="131">
        <v>579</v>
      </c>
      <c r="AYU21" s="32">
        <v>94750</v>
      </c>
      <c r="AYV21" s="116">
        <f t="shared" si="120"/>
        <v>5224.5838132132758</v>
      </c>
      <c r="AYW21" s="131">
        <v>499</v>
      </c>
      <c r="AYX21" s="32">
        <v>95510</v>
      </c>
      <c r="AYY21" s="116">
        <f t="shared" si="121"/>
        <v>4954.7205162902055</v>
      </c>
      <c r="AYZ21" s="87">
        <f>INDEX('[2]All Previous Years'!$A$1:$EX$34,MATCH($A21,'[2]All Previous Years'!$A$1:$A$34,0),MATCH(AYZ$1,'[2]All Previous Years'!$A$1:$EX$1,0))</f>
        <v>476</v>
      </c>
      <c r="AZA21" s="32">
        <f>INDEX('[3]Raw data 16-17'!$B$2:$XA$34,MATCH($A21,'[3]Raw data 16-17'!$A$2:$A$34,0),MATCH(AZA$1,'[3]Raw data 16-17'!$B$1:$GU$1,0))</f>
        <v>96070</v>
      </c>
      <c r="AZB21" s="88">
        <f t="shared" si="122"/>
        <v>5220.2965128419301</v>
      </c>
      <c r="AZC21" s="32">
        <f>INDEX([4]Sheet1!$A$1:$CJ$34, MATCH($A21, [4]Sheet1!$A$1:$A$34, 0), MATCH(AZC$1, [4]Sheet1!$A$1:$CJ$1, 0))</f>
        <v>500</v>
      </c>
      <c r="AZD21" s="32">
        <f>INDEX('[5]Finance Indicators'!$A$2:$BO$35,MATCH($A21,'[5]Finance Indicators'!$A$2:$A$35,0),MATCH(AZD$1,'[5]Finance Indicators'!$A$2:$BO$2,0))</f>
        <v>95780</v>
      </c>
      <c r="AZE21" s="88">
        <f>INDEX('[6]Finance Indicators'!$B$3:$BO$35,MATCH($A21,'[6]Finance Indicators'!$A$3:$A$35,0),MATCH(AZE$1,'[6]Finance Indicators'!$B$2:$BO$2,0))</f>
        <v>4836.6834170854272</v>
      </c>
      <c r="AZF21" s="88">
        <f>INDEX('[6]Finance Indicators'!$B$3:$BO$35,MATCH($A21,'[6]Finance Indicators'!$A$3:$A$35,0),MATCH(AZF$1,'[6]Finance Indicators'!$B$2:$BO$2,0))</f>
        <v>462</v>
      </c>
      <c r="AZG21" s="88">
        <f>INDEX('[6]Finance Indicators'!$B$3:$BO$35,MATCH($A21,'[6]Finance Indicators'!$A$3:$A$35,0),MATCH(AZG$1,'[6]Finance Indicators'!$B$2:$BO$2,0))</f>
        <v>95520</v>
      </c>
      <c r="AZH21" s="250">
        <f t="array" ref="AZH21">INDEX('[7]Finance Indicators'!$A$2:$BO$35,MATCH($A21,'[7]Finance Indicators'!$A$2:$A$35,0),MATCH(AZH$1,'[7]Finance Indicators'!$A$2:$BO$2,0))</f>
        <v>4998.956376539345</v>
      </c>
      <c r="AZI21" s="250">
        <f t="array" ref="AZI21">INDEX('[7]Finance Indicators'!$A$2:$BO$35,MATCH($A21,'[7]Finance Indicators'!$A$2:$A$35,0),MATCH(AZI$1,'[7]Finance Indicators'!$A$2:$BO$2,0))</f>
        <v>479</v>
      </c>
      <c r="AZJ21" s="250">
        <f t="array" ref="AZJ21">INDEX('[7]Finance Indicators'!$A$2:$BO$35,MATCH($A21,'[7]Finance Indicators'!$A$2:$A$35,0),MATCH(AZJ$1,'[7]Finance Indicators'!$A$2:$BO$2,0))</f>
        <v>95820</v>
      </c>
      <c r="AZK21" s="139">
        <f>(AYM21*100)/Deflators!$B$4</f>
        <v>8371.8678930199676</v>
      </c>
      <c r="AZL21" s="137">
        <f>(AYP21*100)/Deflators!$B$5</f>
        <v>9080.6921646254486</v>
      </c>
      <c r="AZM21" s="137">
        <f>(AYS21*100)/Deflators!$B$6</f>
        <v>6733.1346446157631</v>
      </c>
      <c r="AZN21" s="137">
        <f>(AYV21*100)/Deflators!$B$7</f>
        <v>5710.0555949212812</v>
      </c>
      <c r="AZO21" s="88">
        <f>(AYY21*100)/Deflators!$B$8</f>
        <v>5284.3362758314688</v>
      </c>
      <c r="AZP21" s="88">
        <f>(AZB21*100)/Deflators!$B$9</f>
        <v>5471.2432933566733</v>
      </c>
      <c r="AZQ21" s="88">
        <f>(AZE21*100)/Deflators!$B$10</f>
        <v>4954.8504056983247</v>
      </c>
      <c r="AZR21" s="183">
        <f>(AZH21*100)/Deflators!$B$11</f>
        <v>4998.956376539345</v>
      </c>
      <c r="AZS21" s="115">
        <f t="shared" si="123"/>
        <v>15584.974706705414</v>
      </c>
      <c r="AZT21" s="131">
        <v>1448</v>
      </c>
      <c r="AZU21" s="131">
        <v>92910</v>
      </c>
      <c r="AZV21" s="116">
        <f t="shared" si="124"/>
        <v>15124.536301006889</v>
      </c>
      <c r="AZW21" s="131">
        <v>1427</v>
      </c>
      <c r="AZX21" s="131">
        <v>94350</v>
      </c>
      <c r="AZY21" s="116">
        <f t="shared" si="125"/>
        <v>14596.306068601583</v>
      </c>
      <c r="AZZ21" s="131">
        <v>1383</v>
      </c>
      <c r="BAA21" s="32">
        <v>94750</v>
      </c>
      <c r="BAB21" s="116">
        <f t="shared" si="126"/>
        <v>14961.784106376295</v>
      </c>
      <c r="BAC21" s="131">
        <v>1429</v>
      </c>
      <c r="BAD21" s="32">
        <v>95510</v>
      </c>
      <c r="BAE21" s="116">
        <f t="shared" si="127"/>
        <v>15041.115853023837</v>
      </c>
      <c r="BAF21" s="87">
        <f>INDEX('[2]All Previous Years'!$A$1:$EX$34,MATCH($A21,'[2]All Previous Years'!$A$1:$A$34,0),MATCH(BAF$1,'[2]All Previous Years'!$A$1:$EX$1,0))</f>
        <v>1445</v>
      </c>
      <c r="BAG21" s="32">
        <f>INDEX('[3]Raw data 16-17'!$B$2:$XA$34,MATCH($A21,'[3]Raw data 16-17'!$A$2:$A$34,0),MATCH(BAG$1,'[3]Raw data 16-17'!$B$1:$GU$1,0))</f>
        <v>96070</v>
      </c>
      <c r="BAH21" s="88">
        <f t="shared" si="128"/>
        <v>14731.676759239925</v>
      </c>
      <c r="BAI21" s="32">
        <f>INDEX([4]Sheet1!$A$1:$CJ$34, MATCH($A21, [4]Sheet1!$A$1:$A$34, 0), MATCH(BAI$1, [4]Sheet1!$A$1:$CJ$1, 0))</f>
        <v>1411</v>
      </c>
      <c r="BAJ21" s="32">
        <f>INDEX('[5]Finance Indicators'!$A$2:$BO$35,MATCH($A21,'[5]Finance Indicators'!$A$2:$A$35,0),MATCH(BAJ$1,'[5]Finance Indicators'!$A$2:$BO$2,0))</f>
        <v>95780</v>
      </c>
      <c r="BAK21" s="88">
        <f>INDEX('[6]Finance Indicators'!$B$3:$BO$35,MATCH($A21,'[6]Finance Indicators'!$A$3:$A$35,0),MATCH(BAK$1,'[6]Finance Indicators'!$B$2:$BO$2,0))</f>
        <v>14489.112227805696</v>
      </c>
      <c r="BAL21" s="88">
        <f>INDEX('[6]Finance Indicators'!$B$3:$BO$35,MATCH($A21,'[6]Finance Indicators'!$A$3:$A$35,0),MATCH(BAL$1,'[6]Finance Indicators'!$B$2:$BO$2,0))</f>
        <v>1384</v>
      </c>
      <c r="BAM21" s="88">
        <f>INDEX('[6]Finance Indicators'!$B$3:$BO$35,MATCH($A21,'[6]Finance Indicators'!$A$3:$A$35,0),MATCH(BAM$1,'[6]Finance Indicators'!$B$2:$BO$2,0))</f>
        <v>95520</v>
      </c>
      <c r="BAN21" s="250">
        <f t="array" ref="BAN21">INDEX('[7]Finance Indicators'!$A$2:$BO$35,MATCH($A21,'[7]Finance Indicators'!$A$2:$A$35,0),MATCH(BAN$1,'[7]Finance Indicators'!$A$2:$BO$2,0))</f>
        <v>14287.205176372365</v>
      </c>
      <c r="BAO21" s="250">
        <f t="array" ref="BAO21">INDEX('[7]Finance Indicators'!$A$2:$BO$35,MATCH($A21,'[7]Finance Indicators'!$A$2:$A$35,0),MATCH(BAO$1,'[7]Finance Indicators'!$A$2:$BO$2,0))</f>
        <v>1369</v>
      </c>
      <c r="BAP21" s="250">
        <f t="array" ref="BAP21">INDEX('[7]Finance Indicators'!$A$2:$BO$35,MATCH($A21,'[7]Finance Indicators'!$A$2:$A$35,0),MATCH(BAP$1,'[7]Finance Indicators'!$A$2:$BO$2,0))</f>
        <v>95820</v>
      </c>
      <c r="BAQ21" s="139">
        <f>(AZS21*100)/Deflators!$B$4</f>
        <v>17722.901621480869</v>
      </c>
      <c r="BAR21" s="137">
        <f>(AZV21*100)/Deflators!$B$5</f>
        <v>16894.586334968077</v>
      </c>
      <c r="BAS21" s="137">
        <f>(AZY21*100)/Deflators!$B$6</f>
        <v>16082.772389470811</v>
      </c>
      <c r="BAT21" s="137">
        <f>(BAB21*100)/Deflators!$B$7</f>
        <v>16352.042976237497</v>
      </c>
      <c r="BAU21" s="137">
        <f>(BAE21*100)/Deflators!$B$8</f>
        <v>16041.735123059812</v>
      </c>
      <c r="BAV21" s="137">
        <f>(BAH21*100)/Deflators!$B$9</f>
        <v>15439.848573852531</v>
      </c>
      <c r="BAW21" s="137">
        <f>(BAK21*100)/Deflators!$B$10</f>
        <v>14843.101648239137</v>
      </c>
      <c r="BAX21" s="245">
        <f>(BAN21*100)/Deflators!$B$11</f>
        <v>14287.205176372365</v>
      </c>
      <c r="BAY21" s="144">
        <v>42.397011611509491</v>
      </c>
      <c r="BAZ21" s="145">
        <v>44.593919359977527</v>
      </c>
      <c r="BBA21" s="145">
        <v>51.930077831535769</v>
      </c>
      <c r="BBB21" s="145">
        <v>51.382385267707221</v>
      </c>
      <c r="BBC21" s="145">
        <v>54.4</v>
      </c>
      <c r="BBD21" s="145">
        <v>57.422174203907439</v>
      </c>
      <c r="BBE21" s="88">
        <f>INDEX('[3]Raw data 16-17'!$B$2:$XA$34,MATCH($A21,'[3]Raw data 16-17'!$A$2:$A$34,0),MATCH(BBE$1,'[3]Raw data 16-17'!$B$1:$GU$1,0))</f>
        <v>59.071005642581454</v>
      </c>
      <c r="BBF21" s="88">
        <f>INDEX('[14]1718 Collected Indicators'!$A$3:$CH$36,MATCH($A21,'[14]1718 Collected Indicators'!$A$3:$A$36,0),MATCH(BBF$1,'[14]1718 Collected Indicators'!$A$3:$CH$3,0))</f>
        <v>57.774393764716727</v>
      </c>
      <c r="BBG21" s="88">
        <f>INDEX('[15]1819 Collected Indicators'!$A$3:$CV$36,MATCH($A21,'[15]1819 Collected Indicators'!$A$3:$A$36,0),MATCH(BBG$1,'[15]1819 Collected Indicators'!$A$3:$CV$3,0))</f>
        <v>57.4</v>
      </c>
      <c r="BBH21" s="126">
        <f>INDEX('[11]1920 Collected Indicators'!$A$3:$CV$36,MATCH($A21,'[11]1920 Collected Indicators'!$A$3:$A$36,0),MATCH(BBH$1,'[11]1920 Collected Indicators'!$A$3:$CV$3,0))</f>
        <v>58.976934682280493</v>
      </c>
      <c r="BBI21" s="133">
        <f t="shared" si="8"/>
        <v>85.899999999999991</v>
      </c>
      <c r="BBJ21" s="116">
        <f t="shared" si="8"/>
        <v>87.666666666666671</v>
      </c>
      <c r="BBK21" s="116">
        <f t="shared" si="8"/>
        <v>86.666666666666671</v>
      </c>
      <c r="BBL21" s="116">
        <f t="shared" si="8"/>
        <v>87</v>
      </c>
      <c r="BBM21" s="136">
        <f t="shared" si="8"/>
        <v>87.333333333333329</v>
      </c>
      <c r="BBN21" s="116">
        <f t="shared" si="8"/>
        <v>82.833333333333329</v>
      </c>
      <c r="BBO21" s="248">
        <f t="shared" si="8"/>
        <v>73.5</v>
      </c>
      <c r="BBP21" s="144">
        <f t="shared" si="9"/>
        <v>78.033333333333331</v>
      </c>
      <c r="BBQ21" s="145">
        <f t="shared" si="9"/>
        <v>74.333333333333329</v>
      </c>
      <c r="BBR21" s="145">
        <f t="shared" si="9"/>
        <v>69.333333333333329</v>
      </c>
      <c r="BBS21" s="145">
        <f t="shared" si="9"/>
        <v>66</v>
      </c>
      <c r="BBT21" s="146">
        <f t="shared" si="9"/>
        <v>66</v>
      </c>
      <c r="BBU21" s="145">
        <f t="shared" si="9"/>
        <v>65.3</v>
      </c>
      <c r="BBV21" s="248">
        <f t="shared" si="9"/>
        <v>58.633333333333333</v>
      </c>
      <c r="BBW21" s="115">
        <v>3.4755178390247909</v>
      </c>
      <c r="BBX21" s="116">
        <v>3.6339979137919274</v>
      </c>
      <c r="BBY21" s="136">
        <v>3.3445158016404832</v>
      </c>
      <c r="BBZ21" s="115">
        <f>INDEX([38]HSN1b!$V$1:$AL$36,MATCH($A21,[38]HSN1b!$V$1:$V$36,0),MATCH(BBZ$1,[38]HSN1b!$V$1:$AL$1,0))</f>
        <v>2.6</v>
      </c>
      <c r="BCA21" s="131">
        <f>INDEX([38]HSN1b!$V$1:$AL$36,MATCH($A21,[38]HSN1b!$V$1:$V$36,0),MATCH(BCA$1,[38]HSN1b!$V$1:$AL$1,0))</f>
        <v>377457</v>
      </c>
      <c r="BCB21" s="131">
        <f>INDEX([38]HSN1b!$V$1:$AL$36,MATCH($A21,[38]HSN1b!$V$1:$V$36,0),MATCH(BCB$1,[38]HSN1b!$V$1:$AL$1,0))</f>
        <v>14543322</v>
      </c>
      <c r="BCC21" s="116">
        <f>INDEX([38]HSN1b!$V$1:$AL$36,MATCH($A21,[38]HSN1b!$V$1:$V$36,0),MATCH(BCC$1,[38]HSN1b!$V$1:$AL$1,0))</f>
        <v>2.94</v>
      </c>
      <c r="BCD21" s="131">
        <f>INDEX([38]HSN1b!$V$1:$AL$36,MATCH($A21,[38]HSN1b!$V$1:$V$36,0),MATCH(BCD$1,[38]HSN1b!$V$1:$AL$1,0))</f>
        <v>453208</v>
      </c>
      <c r="BCE21" s="131">
        <f>INDEX([38]HSN1b!$V$1:$AL$36,MATCH($A21,[38]HSN1b!$V$1:$V$36,0),MATCH(BCE$1,[38]HSN1b!$V$1:$AL$1,0))</f>
        <v>15400557</v>
      </c>
      <c r="BCF21" s="116">
        <f>INDEX([38]HSN1b!$V$1:$AL$36,MATCH($A21,[38]HSN1b!$V$1:$V$36,0),MATCH(BCF$1,[38]HSN1b!$V$1:$AL$1,0))</f>
        <v>2.44</v>
      </c>
      <c r="BCG21" s="131">
        <f>INDEX([38]HSN1b!$V$1:$AL$36,MATCH($A21,[38]HSN1b!$V$1:$V$36,0),MATCH(BCG$1,[38]HSN1b!$V$1:$AL$1,0))</f>
        <v>397429</v>
      </c>
      <c r="BCH21" s="131">
        <f>INDEX([38]HSN1b!$V$1:$AL$36,MATCH($A21,[38]HSN1b!$V$1:$V$36,0),MATCH(BCH$1,[38]HSN1b!$V$1:$AL$1,0))</f>
        <v>16259001</v>
      </c>
      <c r="BCI21" s="116">
        <f>INDEX([38]HSN1b!$V$1:$AL$36,MATCH($A21,[38]HSN1b!$V$1:$V$36,0),MATCH(BCI$1,[38]HSN1b!$V$1:$AL$1,0))</f>
        <v>2.4900000000000002</v>
      </c>
      <c r="BCJ21" s="131">
        <f>INDEX([38]HSN1b!$V$1:$AL$36,MATCH($A21,[38]HSN1b!$V$1:$V$36,0),MATCH(BCJ$1,[38]HSN1b!$V$1:$AL$1,0))</f>
        <v>430186</v>
      </c>
      <c r="BCK21" s="131">
        <f>INDEX([38]HSN1b!$V$1:$AL$36,MATCH($A21,[38]HSN1b!$V$1:$V$36,0),MATCH(BCK$1,[38]HSN1b!$V$1:$AL$1,0))</f>
        <v>17252409</v>
      </c>
      <c r="BCL21" s="88">
        <f>INDEX('[14]1718 Collected Indicators'!$A$3:$CH$36,MATCH($A21,'[14]1718 Collected Indicators'!$A$3:$A$36,0),MATCH(BCL$1,'[14]1718 Collected Indicators'!$A$3:$CH$3,0))</f>
        <v>2.4422069466649754</v>
      </c>
      <c r="BCM21" s="32">
        <f>INDEX('[14]1718 Collected Indicators'!$A$3:$CH$36,MATCH($A21,'[14]1718 Collected Indicators'!$A$3:$A$36,0),MATCH(BCM$1,'[14]1718 Collected Indicators'!$A$3:$CH$3,0))</f>
        <v>432218</v>
      </c>
      <c r="BCN21" s="32">
        <f>INDEX('[14]1718 Collected Indicators'!$A$3:$CH$36,MATCH($A21,'[14]1718 Collected Indicators'!$A$3:$A$36,0),MATCH(BCN$1,'[14]1718 Collected Indicators'!$A$3:$CH$3,0))</f>
        <v>17697845</v>
      </c>
      <c r="BCO21" s="88">
        <f>INDEX('[15]1819 Collected Indicators'!$A$3:$CV$36,MATCH($A21,'[15]1819 Collected Indicators'!$A$3:$A$36,0),MATCH(BCO$1,'[15]1819 Collected Indicators'!$A$3:$CV$3,0))</f>
        <v>2.3714389639698106</v>
      </c>
      <c r="BCP21" s="32">
        <f>INDEX('[15]1819 Collected Indicators'!$A$3:$CV$36,MATCH($A21,'[15]1819 Collected Indicators'!$A$3:$A$36,0),MATCH(BCP$1,'[15]1819 Collected Indicators'!$A$3:$CV$3,0))</f>
        <v>440335</v>
      </c>
      <c r="BCQ21" s="40">
        <f>INDEX('[15]1819 Collected Indicators'!$A$3:$CV$36,MATCH($A21,'[15]1819 Collected Indicators'!$A$3:$A$36,0),MATCH(BCQ$1,'[15]1819 Collected Indicators'!$A$3:$CV$3,0))</f>
        <v>18568262</v>
      </c>
      <c r="BCR21" s="32">
        <f>INDEX('[11]1920 Collected Indicators'!$A$3:$CV$36,MATCH($A21,'[11]1920 Collected Indicators'!$A$3:$A$36,0),MATCH(BCR$1,'[11]1920 Collected Indicators'!$A$3:$CV$3,0))</f>
        <v>2.5802108755574888</v>
      </c>
      <c r="BCS21" s="32">
        <f>INDEX('[11]1920 Collected Indicators'!$A$3:$CV$36,MATCH($A21,'[11]1920 Collected Indicators'!$A$3:$A$36,0),MATCH(BCS$1,'[11]1920 Collected Indicators'!$A$3:$CV$3,0))</f>
        <v>485153</v>
      </c>
      <c r="BCT21" s="262">
        <f>INDEX('[11]1920 Collected Indicators'!$A$3:$CV$36,MATCH($A21,'[11]1920 Collected Indicators'!$A$3:$A$36,0),MATCH(BCT$1,'[11]1920 Collected Indicators'!$A$3:$CV$3,0))</f>
        <v>18802843</v>
      </c>
      <c r="BCU21" s="115">
        <v>0.67239665324379549</v>
      </c>
      <c r="BCV21" s="116">
        <v>0.86589861163564219</v>
      </c>
      <c r="BCW21" s="116">
        <v>0.75722374799039893</v>
      </c>
      <c r="BCX21" s="116">
        <f>INDEX([38]HSN2!$V$1:$AL$36,MATCH($A21,[38]HSN2!$V$1:$V$36,0),MATCH(BCX$1,[38]HSN2!$V$1:$AL$1,0))</f>
        <v>0.63</v>
      </c>
      <c r="BCY21" s="131">
        <f>INDEX([38]HSN2!$V$1:$AL$36,MATCH($A21,[38]HSN2!$V$1:$V$36,0),MATCH(BCY$1,[38]HSN2!$V$1:$AL$1,0))</f>
        <v>91791</v>
      </c>
      <c r="BCZ21" s="131">
        <f>INDEX([38]HSN2!$V$1:$AL$36,MATCH($A21,[38]HSN2!$V$1:$V$36,0),MATCH(BCZ$1,[38]HSN2!$V$1:$AL$1,0))</f>
        <v>14543322</v>
      </c>
      <c r="BDA21" s="116">
        <f>INDEX([38]HSN2!$V$1:$AL$36,MATCH($A21,[38]HSN2!$V$1:$V$36,0),MATCH(BDA$1,[38]HSN2!$V$1:$AL$1,0))</f>
        <v>0.61</v>
      </c>
      <c r="BDB21" s="131">
        <f>INDEX([38]HSN2!$V$1:$AL$36,MATCH($A21,[38]HSN2!$V$1:$V$36,0),MATCH(BDB$1,[38]HSN2!$V$1:$AL$1,0))</f>
        <v>93590</v>
      </c>
      <c r="BDC21" s="131">
        <f>INDEX([38]HSN2!$V$1:$AL$36,MATCH($A21,[38]HSN2!$V$1:$V$36,0),MATCH(BDC$1,[38]HSN2!$V$1:$AL$1,0))</f>
        <v>15400557</v>
      </c>
      <c r="BDD21" s="116">
        <f>INDEX([38]HSN2!$V$1:$AL$36,MATCH($A21,[38]HSN2!$V$1:$V$36,0),MATCH(BDD$1,[38]HSN2!$V$1:$AL$1,0))</f>
        <v>0.56000000000000005</v>
      </c>
      <c r="BDE21" s="131">
        <f>INDEX([38]HSN2!$V$1:$AL$36,MATCH($A21,[38]HSN2!$V$1:$V$36,0),MATCH(BDE$1,[38]HSN2!$V$1:$AL$1,0))</f>
        <v>91050</v>
      </c>
      <c r="BDF21" s="131">
        <f>INDEX([38]HSN2!$V$1:$AL$36,MATCH($A21,[38]HSN2!$V$1:$V$36,0),MATCH(BDF$1,[38]HSN2!$V$1:$AL$1,0))</f>
        <v>16259001</v>
      </c>
      <c r="BDG21" s="116">
        <f>INDEX([38]HSN2!$V$1:$AL$36,MATCH($A21,[38]HSN2!$V$1:$V$36,0),MATCH(BDG$1,[38]HSN2!$V$1:$AL$1,0))</f>
        <v>0.54</v>
      </c>
      <c r="BDH21" s="131">
        <f>INDEX([38]HSN2!$V$1:$AL$36,MATCH($A21,[38]HSN2!$V$1:$V$36,0),MATCH(BDH$1,[38]HSN2!$V$1:$AL$1,0))</f>
        <v>92338</v>
      </c>
      <c r="BDI21" s="131">
        <f>INDEX([38]HSN2!$V$1:$AL$36,MATCH($A21,[38]HSN2!$V$1:$V$36,0),MATCH(BDI$1,[38]HSN2!$V$1:$AL$1,0))</f>
        <v>17252409</v>
      </c>
      <c r="BDJ21" s="88">
        <f>INDEX('[14]1718 Collected Indicators'!$A$3:$CH$36,MATCH($A21,'[14]1718 Collected Indicators'!$A$3:$A$36,0),MATCH(BDJ$1,'[14]1718 Collected Indicators'!$A$3:$CH$3,0))</f>
        <v>0.65864516273026463</v>
      </c>
      <c r="BDK21" s="32">
        <f>INDEX('[14]1718 Collected Indicators'!$A$3:$CH$36,MATCH($A21,'[14]1718 Collected Indicators'!$A$3:$A$36,0),MATCH(BDK$1,'[14]1718 Collected Indicators'!$A$3:$CH$3,0))</f>
        <v>116566</v>
      </c>
      <c r="BDL21" s="32">
        <f>INDEX('[14]1718 Collected Indicators'!$A$3:$CH$36,MATCH($A21,'[14]1718 Collected Indicators'!$A$3:$A$36,0),MATCH(BDL$1,'[14]1718 Collected Indicators'!$A$3:$CH$3,0))</f>
        <v>17697845</v>
      </c>
      <c r="BDM21" s="88">
        <f>INDEX('[15]1819 Collected Indicators'!$A$3:$CV$36,MATCH($A21,'[15]1819 Collected Indicators'!$A$3:$A$36,0),MATCH(BDM$1,'[15]1819 Collected Indicators'!$A$3:$CV$3,0))</f>
        <v>0.84807075643374696</v>
      </c>
      <c r="BDN21" s="32">
        <f>INDEX('[15]1819 Collected Indicators'!$A$3:$CV$36,MATCH($A21,'[15]1819 Collected Indicators'!$A$3:$A$36,0),MATCH(BDN$1,'[15]1819 Collected Indicators'!$A$3:$CV$3,0))</f>
        <v>157472</v>
      </c>
      <c r="BDO21" s="32">
        <f>INDEX('[15]1819 Collected Indicators'!$A$3:$CV$36,MATCH($A21,'[15]1819 Collected Indicators'!$A$3:$A$36,0),MATCH(BDO$1,'[15]1819 Collected Indicators'!$A$3:$CV$3,0))</f>
        <v>18568262</v>
      </c>
      <c r="BDP21" s="32">
        <f>INDEX('[11]1920 Collected Indicators'!$A$3:$CV$36,MATCH($A21,'[11]1920 Collected Indicators'!$A$3:$A$36,0),MATCH(BDP$1,'[11]1920 Collected Indicators'!$A$3:$CV$3,0))</f>
        <v>0.94789389030158899</v>
      </c>
      <c r="BDQ21" s="262">
        <f>INDEX('[11]1920 Collected Indicators'!$A$3:$CV$36,MATCH($A21,'[11]1920 Collected Indicators'!$A$3:$A$36,0),MATCH(BDQ$1,'[11]1920 Collected Indicators'!$A$3:$CV$3,0))</f>
        <v>178231</v>
      </c>
      <c r="BDR21" s="33">
        <f>INDEX('[11]1920 Collected Indicators'!$A$3:$CV$36,MATCH($A21,'[11]1920 Collected Indicators'!$A$3:$A$36,0),MATCH(BDR$1,'[11]1920 Collected Indicators'!$A$3:$CV$3,0))</f>
        <v>18802843</v>
      </c>
      <c r="BDS21" s="133">
        <v>77.155616626588795</v>
      </c>
      <c r="BDT21" s="116">
        <v>85.994157071661789</v>
      </c>
      <c r="BDU21" s="116">
        <v>89.068553141317167</v>
      </c>
      <c r="BDV21" s="116">
        <f>INDEX([38]HSN3!$V$1:$AL$36,MATCH($A21,[38]HSN3!$V$1:$V$36,0),MATCH(BDV$1,[38]HSN3!$V$1:$AL$1,0))</f>
        <v>90.33</v>
      </c>
      <c r="BDW21" s="131">
        <f>INDEX([38]HSN3!$V$1:$AL$36,MATCH($A21,[38]HSN3!$V$1:$V$36,0),MATCH(BDW$1,[38]HSN3!$V$1:$AL$1,0))</f>
        <v>5378</v>
      </c>
      <c r="BDX21" s="131">
        <f>INDEX([38]HSN3!$V$1:$AL$36,MATCH($A21,[38]HSN3!$V$1:$V$36,0),MATCH(BDX$1,[38]HSN3!$V$1:$AL$1,0))</f>
        <v>5954</v>
      </c>
      <c r="BDY21" s="116">
        <f>INDEX([38]HSN3!$V$1:$AL$36,MATCH($A21,[38]HSN3!$V$1:$V$36,0),MATCH(BDY$1,[38]HSN3!$V$1:$AL$1,0))</f>
        <v>94.67</v>
      </c>
      <c r="BDZ21" s="131">
        <f>INDEX([38]HSN3!$V$1:$AL$36,MATCH($A21,[38]HSN3!$V$1:$V$36,0),MATCH(BDZ$1,[38]HSN3!$V$1:$AL$1,0))</f>
        <v>5671</v>
      </c>
      <c r="BEA21" s="131">
        <f>INDEX([38]HSN3!$V$1:$AL$36,MATCH($A21,[38]HSN3!$V$1:$V$36,0),MATCH(BEA$1,[38]HSN3!$V$1:$AL$1,0))</f>
        <v>5990</v>
      </c>
      <c r="BEB21" s="116">
        <f>INDEX([38]HSN3!$V$1:$AL$36,MATCH($A21,[38]HSN3!$V$1:$V$36,0),MATCH(BEB$1,[38]HSN3!$V$1:$AL$1,0))</f>
        <v>95.94</v>
      </c>
      <c r="BEC21" s="131">
        <f>INDEX([38]HSN3!$V$1:$AL$36,MATCH($A21,[38]HSN3!$V$1:$V$36,0),MATCH(BEC$1,[38]HSN3!$V$1:$AL$1,0))</f>
        <v>5815</v>
      </c>
      <c r="BED21" s="131">
        <f>INDEX([38]HSN3!$V$1:$AL$36,MATCH($A21,[38]HSN3!$V$1:$V$36,0),MATCH(BED$1,[38]HSN3!$V$1:$AL$1,0))</f>
        <v>6061</v>
      </c>
      <c r="BEE21" s="116">
        <f>INDEX([38]HSN3!$V$1:$AL$36,MATCH($A21,[38]HSN3!$V$1:$V$36,0),MATCH(BEE$1,[38]HSN3!$V$1:$AL$1,0))</f>
        <v>96.01</v>
      </c>
      <c r="BEF21" s="131">
        <f>INDEX([38]HSN3!$V$1:$AL$36,MATCH($A21,[38]HSN3!$V$1:$V$36,0),MATCH(BEF$1,[38]HSN3!$V$1:$AL$1,0))</f>
        <v>5775</v>
      </c>
      <c r="BEG21" s="131">
        <f>INDEX([38]HSN3!$V$1:$AL$36,MATCH($A21,[38]HSN3!$V$1:$V$36,0),MATCH(BEG$1,[38]HSN3!$V$1:$AL$1,0))</f>
        <v>6015</v>
      </c>
      <c r="BEH21" s="88">
        <f>INDEX('[14]1718 Collected Indicators'!$A$3:$CH$36,MATCH($A21,'[14]1718 Collected Indicators'!$A$3:$A$36,0),MATCH(BEH$1,'[14]1718 Collected Indicators'!$A$3:$CH$3,0))</f>
        <v>95.819563780568402</v>
      </c>
      <c r="BEI21" s="32">
        <f>INDEX('[14]1718 Collected Indicators'!$A$3:$CH$36,MATCH($A21,'[14]1718 Collected Indicators'!$A$3:$A$36,0),MATCH(BEI$1,'[14]1718 Collected Indicators'!$A$3:$CH$3,0))</f>
        <v>5799</v>
      </c>
      <c r="BEJ21" s="32">
        <f>INDEX('[14]1718 Collected Indicators'!$A$3:$CH$36,MATCH($A21,'[14]1718 Collected Indicators'!$A$3:$A$36,0),MATCH(BEJ$1,'[14]1718 Collected Indicators'!$A$3:$CH$3,0))</f>
        <v>6052</v>
      </c>
      <c r="BEK21" s="88">
        <f>INDEX('[15]1819 Collected Indicators'!$A$3:$CV$36,MATCH($A21,'[15]1819 Collected Indicators'!$A$3:$A$36,0),MATCH(BEK$1,'[15]1819 Collected Indicators'!$A$3:$CV$3,0))</f>
        <v>92.468550890377387</v>
      </c>
      <c r="BEL21" s="32">
        <f>INDEX('[15]1819 Collected Indicators'!$A$3:$CV$36,MATCH($A21,'[15]1819 Collected Indicators'!$A$3:$A$36,0),MATCH(BEL$1,'[15]1819 Collected Indicators'!$A$3:$CV$3,0))</f>
        <v>5660</v>
      </c>
      <c r="BEM21" s="32">
        <f>INDEX('[15]1819 Collected Indicators'!$A$3:$CV$36,MATCH($A21,'[15]1819 Collected Indicators'!$A$3:$A$36,0),MATCH(BEM$1,'[15]1819 Collected Indicators'!$A$3:$CV$3,0))</f>
        <v>6121</v>
      </c>
      <c r="BEN21" s="284">
        <f>INDEX('[11]1920 Collected Indicators'!$A$3:$CV$36,MATCH($A21,'[11]1920 Collected Indicators'!$A$3:$A$36,0),MATCH(BEN$1,'[11]1920 Collected Indicators'!$A$3:$CV$3,0))</f>
        <v>90.665148804683696</v>
      </c>
      <c r="BEO21" s="39">
        <f>INDEX('[11]1920 Collected Indicators'!$A$3:$CV$36,MATCH($A21,'[11]1920 Collected Indicators'!$A$3:$A$36,0),MATCH(BEO$1,'[11]1920 Collected Indicators'!$A$3:$CV$3,0))</f>
        <v>5575</v>
      </c>
      <c r="BEP21" s="287">
        <f>INDEX('[11]1920 Collected Indicators'!$A$3:$CV$36,MATCH($A21,'[11]1920 Collected Indicators'!$A$3:$A$36,0),MATCH(BEP$1,'[11]1920 Collected Indicators'!$A$3:$CV$3,0))</f>
        <v>6149</v>
      </c>
      <c r="BEQ21" s="133">
        <v>98.028139547047445</v>
      </c>
      <c r="BER21" s="116">
        <v>96.078015687937253</v>
      </c>
      <c r="BES21" s="136">
        <v>92.607146120807826</v>
      </c>
      <c r="BET21" s="115">
        <f>INDEX([38]HSN4b!$V$1:$AL$36,MATCH($A21,[38]HSN4b!$V$1:$V$36,0),MATCH(BET$1,[38]HSN4b!$V$1:$AL$1,0))</f>
        <v>6.16</v>
      </c>
      <c r="BEU21" s="131">
        <f>INDEX([38]HSN4b!$V$1:$AL$36,MATCH($A21,[38]HSN4b!$V$1:$V$36,0),MATCH(BEU$1,[38]HSN4b!$V$1:$AL$1,0))</f>
        <v>89546</v>
      </c>
      <c r="BEV21" s="131">
        <f>INDEX([38]HSN4b!$V$1:$AL$36,MATCH($A21,[38]HSN4b!$V$1:$V$36,0),MATCH(BEV$1,[38]HSN4b!$V$1:$AL$1,0))</f>
        <v>14526</v>
      </c>
      <c r="BEW21" s="116">
        <f>INDEX([38]HSN4b!$V$1:$AL$36,MATCH($A21,[38]HSN4b!$V$1:$V$36,0),MATCH(BEW$1,[38]HSN4b!$V$1:$AL$1,0))</f>
        <v>6.7</v>
      </c>
      <c r="BEX21" s="131">
        <f>INDEX([38]HSN4b!$V$1:$AL$36,MATCH($A21,[38]HSN4b!$V$1:$V$36,0),MATCH(BEX$1,[38]HSN4b!$V$1:$AL$1,0))</f>
        <v>95767</v>
      </c>
      <c r="BEY21" s="131">
        <f>INDEX([38]HSN4b!$V$1:$AL$36,MATCH($A21,[38]HSN4b!$V$1:$V$36,0),MATCH(BEY$1,[38]HSN4b!$V$1:$AL$1,0))</f>
        <v>14288</v>
      </c>
      <c r="BEZ21" s="116">
        <f>INDEX([38]HSN4b!$V$1:$AL$36,MATCH($A21,[38]HSN4b!$V$1:$V$36,0),MATCH(BEZ$1,[38]HSN4b!$V$1:$AL$1,0))</f>
        <v>6.15</v>
      </c>
      <c r="BFA21" s="131">
        <f>INDEX([38]HSN4b!$V$1:$AL$36,MATCH($A21,[38]HSN4b!$V$1:$V$36,0),MATCH(BFA$1,[38]HSN4b!$V$1:$AL$1,0))</f>
        <v>79692</v>
      </c>
      <c r="BFB21" s="131">
        <f>INDEX([38]HSN4b!$V$1:$AL$36,MATCH($A21,[38]HSN4b!$V$1:$V$36,0),MATCH(BFB$1,[38]HSN4b!$V$1:$AL$1,0))</f>
        <v>12959</v>
      </c>
      <c r="BFC21" s="116">
        <f>INDEX([38]HSN4b!$V$1:$AL$36,MATCH($A21,[38]HSN4b!$V$1:$V$36,0),MATCH(BFC$1,[38]HSN4b!$V$1:$AL$1,0))</f>
        <v>6.35</v>
      </c>
      <c r="BFD21" s="131">
        <f>INDEX([38]HSN4b!$V$1:$AL$36,MATCH($A21,[38]HSN4b!$V$1:$V$36,0),MATCH(BFD$1,[38]HSN4b!$V$1:$AL$1,0))</f>
        <v>72116</v>
      </c>
      <c r="BFE21" s="131">
        <f>INDEX([38]HSN4b!$V$1:$AL$36,MATCH($A21,[38]HSN4b!$V$1:$V$36,0),MATCH(BFE$1,[38]HSN4b!$V$1:$AL$1,0))</f>
        <v>11359</v>
      </c>
      <c r="BFF21" s="88">
        <f>INDEX('[14]1718 Collected Indicators'!$A$3:$CH$36,MATCH($A21,'[14]1718 Collected Indicators'!$A$3:$A$36,0),MATCH(BFF$1,'[14]1718 Collected Indicators'!$A$3:$CH$3,0))</f>
        <v>7.677449867574726</v>
      </c>
      <c r="BFG21" s="32">
        <f>INDEX('[14]1718 Collected Indicators'!$A$3:$CH$36,MATCH($A21,'[14]1718 Collected Indicators'!$A$3:$A$36,0),MATCH(BFG$1,'[14]1718 Collected Indicators'!$A$3:$CH$3,0))</f>
        <v>81166</v>
      </c>
      <c r="BFH21" s="32">
        <f>INDEX('[14]1718 Collected Indicators'!$A$3:$CH$36,MATCH($A21,'[14]1718 Collected Indicators'!$A$3:$A$36,0),MATCH(BFH$1,'[14]1718 Collected Indicators'!$A$3:$CH$3,0))</f>
        <v>10572</v>
      </c>
      <c r="BFI21" s="88">
        <f>INDEX('[15]1819 Collected Indicators'!$A$3:$CV$36,MATCH($A21,'[15]1819 Collected Indicators'!$A$3:$A$36,0),MATCH(BFI$1,'[15]1819 Collected Indicators'!$A$3:$CV$3,0))</f>
        <v>7.5130389064143008</v>
      </c>
      <c r="BFJ21" s="32">
        <f>INDEX('[15]1819 Collected Indicators'!$A$3:$CV$36,MATCH($A21,'[15]1819 Collected Indicators'!$A$3:$A$36,0),MATCH(BFJ$1,'[15]1819 Collected Indicators'!$A$3:$CV$3,0))</f>
        <v>71449</v>
      </c>
      <c r="BFK21" s="40">
        <f>INDEX('[15]1819 Collected Indicators'!$A$3:$CV$36,MATCH($A21,'[15]1819 Collected Indicators'!$A$3:$A$36,0),MATCH(BFK$1,'[15]1819 Collected Indicators'!$A$3:$CV$3,0))</f>
        <v>9510</v>
      </c>
      <c r="BFL21" s="32">
        <f>INDEX('[11]1920 Collected Indicators'!$A$3:$CV$36,MATCH($A21,'[11]1920 Collected Indicators'!$A$3:$A$36,0),MATCH(BFL$1,'[11]1920 Collected Indicators'!$A$3:$CV$3,0))</f>
        <v>9.5374711760184478</v>
      </c>
      <c r="BFM21" s="32">
        <f>INDEX('[11]1920 Collected Indicators'!$A$3:$CV$36,MATCH($A21,'[11]1920 Collected Indicators'!$A$3:$A$36,0),MATCH(BFM$1,'[11]1920 Collected Indicators'!$A$3:$CV$3,0))</f>
        <v>99266</v>
      </c>
      <c r="BFN21" s="262">
        <f>INDEX('[11]1920 Collected Indicators'!$A$3:$CV$36,MATCH($A21,'[11]1920 Collected Indicators'!$A$3:$A$36,0),MATCH(BFN$1,'[11]1920 Collected Indicators'!$A$3:$CV$3,0))</f>
        <v>10408</v>
      </c>
      <c r="BFO21" s="115">
        <v>86.946066643765036</v>
      </c>
      <c r="BFP21" s="116">
        <v>94.105516411754593</v>
      </c>
      <c r="BFQ21" s="116">
        <v>94.323732524844189</v>
      </c>
      <c r="BFR21" s="116">
        <f>INDEX([38]HSN5!$V$1:$AL$36,MATCH($A21,[38]HSN5!$V$1:$V$36,0),MATCH(BFR$1,[38]HSN5!$V$1:$AL$1,0))</f>
        <v>92.41</v>
      </c>
      <c r="BFS21" s="131">
        <f>INDEX([38]HSN5!$V$1:$AL$36,MATCH($A21,[38]HSN5!$V$1:$V$36,0),MATCH(BFS$1,[38]HSN5!$V$1:$AL$1,0))</f>
        <v>5502</v>
      </c>
      <c r="BFT21" s="131">
        <f>INDEX([38]HSN5!$V$1:$AL$36,MATCH($A21,[38]HSN5!$V$1:$V$36,0),MATCH(BFT$1,[38]HSN5!$V$1:$AL$1,0))</f>
        <v>5954</v>
      </c>
      <c r="BFU21" s="116">
        <f>INDEX([38]HSN5!$V$1:$AL$36,MATCH($A21,[38]HSN5!$V$1:$V$36,0),MATCH(BFU$1,[38]HSN5!$V$1:$AL$1,0))</f>
        <v>100</v>
      </c>
      <c r="BFV21" s="131">
        <f>INDEX([38]HSN5!$V$1:$AL$36,MATCH($A21,[38]HSN5!$V$1:$V$36,0),MATCH(BFV$1,[38]HSN5!$V$1:$AL$1,0))</f>
        <v>5990</v>
      </c>
      <c r="BFW21" s="131">
        <f>INDEX([38]HSN5!$V$1:$AL$36,MATCH($A21,[38]HSN5!$V$1:$V$36,0),MATCH(BFW$1,[38]HSN5!$V$1:$AL$1,0))</f>
        <v>5990</v>
      </c>
      <c r="BFX21" s="116">
        <f>INDEX([38]HSN5!$V$1:$AL$36,MATCH($A21,[38]HSN5!$V$1:$V$36,0),MATCH(BFX$1,[38]HSN5!$V$1:$AL$1,0))</f>
        <v>95.94</v>
      </c>
      <c r="BFY21" s="131">
        <f>INDEX([38]HSN5!$V$1:$AL$36,MATCH($A21,[38]HSN5!$V$1:$V$36,0),MATCH(BFY$1,[38]HSN5!$V$1:$AL$1,0))</f>
        <v>5815</v>
      </c>
      <c r="BFZ21" s="131">
        <f>INDEX([38]HSN5!$V$1:$AL$36,MATCH($A21,[38]HSN5!$V$1:$V$36,0),MATCH(BFZ$1,[38]HSN5!$V$1:$AL$1,0))</f>
        <v>6061</v>
      </c>
      <c r="BGA21" s="116">
        <f>INDEX([38]HSN5!$V$1:$AL$36,MATCH($A21,[38]HSN5!$V$1:$V$36,0),MATCH(BGA$1,[38]HSN5!$V$1:$AL$1,0))</f>
        <v>96.14</v>
      </c>
      <c r="BGB21" s="131">
        <f>INDEX([38]HSN5!$V$1:$AL$36,MATCH($A21,[38]HSN5!$V$1:$V$36,0),MATCH(BGB$1,[38]HSN5!$V$1:$AL$1,0))</f>
        <v>5783</v>
      </c>
      <c r="BGC21" s="131">
        <f>INDEX([38]HSN5!$V$1:$AL$36,MATCH($A21,[38]HSN5!$V$1:$V$36,0),MATCH(BGC$1,[38]HSN5!$V$1:$AL$1,0))</f>
        <v>6015</v>
      </c>
      <c r="BGD21" s="88">
        <f>INDEX('[14]1718 Collected Indicators'!$A$3:$CH$36,MATCH($A21,'[14]1718 Collected Indicators'!$A$3:$A$36,0),MATCH(BGD$1,'[14]1718 Collected Indicators'!$A$3:$CH$3,0))</f>
        <v>95.819563780568402</v>
      </c>
      <c r="BGE21" s="32">
        <f>INDEX('[14]1718 Collected Indicators'!$A$3:$CH$36,MATCH($A21,'[14]1718 Collected Indicators'!$A$3:$A$36,0),MATCH(BGE$1,'[14]1718 Collected Indicators'!$A$3:$CH$3,0))</f>
        <v>5799</v>
      </c>
      <c r="BGF21" s="32">
        <f>INDEX('[14]1718 Collected Indicators'!$A$3:$CH$36,MATCH($A21,'[14]1718 Collected Indicators'!$A$3:$A$36,0),MATCH(BGF$1,'[14]1718 Collected Indicators'!$A$3:$CH$3,0))</f>
        <v>6052</v>
      </c>
      <c r="BGG21" s="88">
        <f>INDEX('[15]1819 Collected Indicators'!$A$3:$CV$36,MATCH($A21,'[15]1819 Collected Indicators'!$A$3:$A$36,0),MATCH(BGG$1,'[15]1819 Collected Indicators'!$A$3:$CV$3,0))</f>
        <v>92.59924848880901</v>
      </c>
      <c r="BGH21" s="32">
        <f>INDEX('[15]1819 Collected Indicators'!$A$3:$CV$36,MATCH($A21,'[15]1819 Collected Indicators'!$A$3:$A$36,0),MATCH(BGH$1,'[15]1819 Collected Indicators'!$A$3:$CV$3,0))</f>
        <v>5668</v>
      </c>
      <c r="BGI21" s="40">
        <f>INDEX('[15]1819 Collected Indicators'!$A$3:$CV$36,MATCH($A21,'[15]1819 Collected Indicators'!$A$3:$A$36,0),MATCH(BGI$1,'[15]1819 Collected Indicators'!$A$3:$CV$3,0))</f>
        <v>6121</v>
      </c>
      <c r="BGJ21" s="140">
        <f t="array" ref="BGJ21">INDEX([39]Extraction!$A$3:$P$36,MATCH($A21,[39]Extraction!$P$3:$P$36,0),MATCH(BGJ$1,[39]Extraction!$A$3:$P$3,0))</f>
        <v>49.84</v>
      </c>
      <c r="BGK21" s="32">
        <f t="array" ref="BGK21">INDEX([39]Extraction!$A$3:$P$36,MATCH($A21,[39]Extraction!$P$3:$P$36,0),MATCH(BGK$1,[39]Extraction!$A$3:$P$3,0))</f>
        <v>3021</v>
      </c>
      <c r="BGL21" s="262">
        <f t="array" ref="BGL21">INDEX([39]Extraction!$A$3:$P$36,MATCH($A21,[39]Extraction!$P$3:$P$36,0),MATCH(BGL$1,[39]Extraction!$A$3:$P$3,0))</f>
        <v>6061</v>
      </c>
      <c r="BGM21" s="132">
        <f t="array" ref="BGM21">INDEX([39]Extraction!$A$3:$P$36,MATCH($A21,[39]Extraction!$P$3:$P$36,0),MATCH(BGM$1,[39]Extraction!$A$3:$P$3,0))</f>
        <v>52.65</v>
      </c>
      <c r="BGN21" s="32">
        <f t="array" ref="BGN21">INDEX([39]Extraction!$A$3:$P$36,MATCH($A21,[39]Extraction!$P$3:$P$36,0),MATCH(BGN$1,[39]Extraction!$A$3:$P$3,0))</f>
        <v>3167</v>
      </c>
      <c r="BGO21" s="32">
        <f t="array" ref="BGO21">INDEX([39]Extraction!$A$3:$P$36,MATCH($A21,[39]Extraction!$P$3:$P$36,0),MATCH(BGO$1,[39]Extraction!$A$3:$P$3,0))</f>
        <v>6015</v>
      </c>
      <c r="BGP21" s="132">
        <f t="array" ref="BGP21">INDEX([39]Extraction!$A$3:$P$36,MATCH($A21,[39]Extraction!$P$3:$P$36,0),MATCH(BGP$1,[39]Extraction!$A$3:$P$3,0))</f>
        <v>55.35</v>
      </c>
      <c r="BGQ21" s="32">
        <f t="array" ref="BGQ21">INDEX([39]Extraction!$A$3:$P$36,MATCH($A21,[39]Extraction!$P$3:$P$36,0),MATCH(BGQ$1,[39]Extraction!$A$3:$P$3,0))</f>
        <v>3350</v>
      </c>
      <c r="BGR21" s="32">
        <f t="array" ref="BGR21">INDEX([39]Extraction!$A$3:$P$36,MATCH($A21,[39]Extraction!$P$3:$P$36,0),MATCH(BGR$1,[39]Extraction!$A$3:$P$3,0))</f>
        <v>6052</v>
      </c>
      <c r="BGS21" s="132">
        <f t="array" ref="BGS21">INDEX([39]Extraction!$A$3:$P$36,MATCH($A21,[39]Extraction!$P$3:$P$36,0),MATCH(BGS$1,[39]Extraction!$A$3:$P$3,0))</f>
        <v>57.38</v>
      </c>
      <c r="BGT21" s="32">
        <f t="array" ref="BGT21">INDEX([39]Extraction!$A$3:$P$36,MATCH($A21,[39]Extraction!$P$3:$P$36,0),MATCH(BGT$1,[39]Extraction!$A$3:$P$3,0))</f>
        <v>3512</v>
      </c>
      <c r="BGU21" s="32">
        <f t="array" ref="BGU21">INDEX([39]Extraction!$A$3:$P$36,MATCH($A21,[39]Extraction!$P$3:$P$36,0),MATCH(BGU$1,[39]Extraction!$A$3:$P$3,0))</f>
        <v>6121</v>
      </c>
      <c r="BGV21" s="132">
        <f>INDEX('[11]1920 Collected Indicators'!$A$3:$CV$36,MATCH($A21,'[11]1920 Collected Indicators'!$A$3:$A$36,0),MATCH(BGV$1,'[11]1920 Collected Indicators'!$A$3:$CV$3,0))</f>
        <v>54.626768580256957</v>
      </c>
      <c r="BGW21" s="32">
        <f>INDEX('[11]1920 Collected Indicators'!$A$3:$CV$36,MATCH($A21,'[11]1920 Collected Indicators'!$A$3:$A$36,0),MATCH(BGW$1,'[11]1920 Collected Indicators'!$A$3:$CV$3,0))</f>
        <v>3359</v>
      </c>
      <c r="BGX21" s="33">
        <f>INDEX('[11]1920 Collected Indicators'!$A$3:$CV$36,MATCH($A21,'[11]1920 Collected Indicators'!$A$3:$A$36,0),MATCH(BGX$1,'[11]1920 Collected Indicators'!$A$3:$CV$3,0))</f>
        <v>6149</v>
      </c>
      <c r="BGY21" s="133">
        <f>INDEX('[25]Corporate Management'!$B$6:$EY$40,MATCH($A21,'[25]Corporate Management'!$B$6:$B$40,0),MATCH(BGY$1,'[25]Corporate Management'!$B$40:$EY$40,0))</f>
        <v>89.473684210526315</v>
      </c>
      <c r="BGZ21" s="131">
        <f>INDEX('[25]Corporate Management'!$B$6:$EY$40,MATCH($A21,'[25]Corporate Management'!$B$6:$B$40,0),MATCH(BGZ$1,'[25]Corporate Management'!$B$40:$EY$40,0))</f>
        <v>221</v>
      </c>
      <c r="BHA21" s="131">
        <f>INDEX('[25]Corporate Management'!$B$6:$EY$40,MATCH($A21,'[25]Corporate Management'!$B$6:$B$40,0),MATCH(BHA$1,'[25]Corporate Management'!$B$40:$EY$40,0))</f>
        <v>247</v>
      </c>
      <c r="BHB21" s="116">
        <f>INDEX('[25]Corporate Management'!$B$6:$EY$40,MATCH($A21,'[25]Corporate Management'!$B$6:$B$40,0),MATCH(BHB$1,'[25]Corporate Management'!$B$40:$EY$40,0))</f>
        <v>91.869918699186996</v>
      </c>
      <c r="BHC21" s="131">
        <f>INDEX('[25]Corporate Management'!$B$6:$EY$40,MATCH($A21,'[25]Corporate Management'!$B$6:$B$40,0),MATCH(BHC$1,'[25]Corporate Management'!$B$40:$EY$40,0))</f>
        <v>226</v>
      </c>
      <c r="BHD21" s="131">
        <f>INDEX('[25]Corporate Management'!$B$6:$EY$40,MATCH($A21,'[25]Corporate Management'!$B$6:$B$40,0),MATCH(BHD$1,'[25]Corporate Management'!$B$40:$EY$40,0))</f>
        <v>246</v>
      </c>
      <c r="BHE21" s="116">
        <f>INDEX('[25]Corporate Management'!$B$6:$EY$40,MATCH($A21,'[25]Corporate Management'!$B$6:$B$40,0),MATCH(BHE$1,'[25]Corporate Management'!$B$40:$EY$40,0))</f>
        <v>87.44769874476988</v>
      </c>
      <c r="BHF21" s="131">
        <f>INDEX('[25]Corporate Management'!$B$6:$EY$40,MATCH($A21,'[25]Corporate Management'!$B$6:$B$40,0),MATCH(BHF$1,'[25]Corporate Management'!$B$40:$EY$40,0))</f>
        <v>209</v>
      </c>
      <c r="BHG21" s="131">
        <f>INDEX('[25]Corporate Management'!$B$6:$EY$40,MATCH($A21,'[25]Corporate Management'!$B$6:$B$40,0),MATCH(BHG$1,'[25]Corporate Management'!$B$40:$EY$40,0))</f>
        <v>239</v>
      </c>
      <c r="BHH21" s="116">
        <f>INDEX('[26]All Data'!$A$1:$Y$34,MATCH($A21,'[26]All Data'!$A$1:$A$34,0),MATCH(BHH$1,'[26]All Data'!$A$1:$Y$1,0))</f>
        <v>93.658536585365866</v>
      </c>
      <c r="BHI21" s="131">
        <f>INDEX('[26]All Data'!$A$1:$Y$34,MATCH($A21,'[26]All Data'!$A$1:$A$34,0),MATCH(BHI$1,'[26]All Data'!$A$1:$Y$1,0))</f>
        <v>192</v>
      </c>
      <c r="BHJ21" s="131">
        <f>INDEX('[26]All Data'!$A$1:$Y$34,MATCH($A21,'[26]All Data'!$A$1:$A$34,0),MATCH(BHJ$1,'[26]All Data'!$A$1:$Y$1,0))</f>
        <v>205</v>
      </c>
      <c r="BHK21" s="116">
        <f>INDEX('[27]All Data'!$A$1:$Y$34,MATCH($A21,'[27]All Data'!$A$1:$A$34,0),MATCH(BHK$1,'[27]All Data'!$A$1:$Y$1,0))</f>
        <v>93.689320388349515</v>
      </c>
      <c r="BHL21" s="131">
        <f>INDEX('[27]All Data'!$A$1:$Y$34,MATCH($A21,'[27]All Data'!$A$1:$A$34,0),MATCH(BHL$1,'[27]All Data'!$A$1:$Y$1,0))</f>
        <v>193</v>
      </c>
      <c r="BHM21" s="131">
        <f>INDEX('[27]All Data'!$A$1:$Y$34,MATCH($A21,'[27]All Data'!$A$1:$A$34,0),MATCH(BHM$1,'[27]All Data'!$A$1:$Y$1,0))</f>
        <v>206</v>
      </c>
      <c r="BHN21" s="116">
        <f>INDEX('[28]All Data'!$A$1:$AB$34,MATCH($A21,'[28]All Data'!$A$1:$A$34,0),MATCH(BHN$1,'[28]All Data'!$A$1:$AB$1,0))</f>
        <v>94.117647058823522</v>
      </c>
      <c r="BHO21" s="131">
        <f>INDEX('[28]All Data'!$A$1:$AB$34,MATCH($A21,'[28]All Data'!$A$1:$A$34,0),MATCH(BHO$1,'[28]All Data'!$A$1:$AB$1,0))</f>
        <v>192</v>
      </c>
      <c r="BHP21" s="131">
        <f>INDEX('[28]All Data'!$A$1:$AB$34,MATCH($A21,'[28]All Data'!$A$1:$A$34,0),MATCH(BHP$1,'[28]All Data'!$A$1:$AB$1,0))</f>
        <v>204</v>
      </c>
      <c r="BHQ21" s="116">
        <f>INDEX('[29]SPI Raw Data 1617'!$A$3:$AN$37,MATCH($A21,'[29]SPI Raw Data 1617'!$A$3:$A$37,0),MATCH(BHQ$1,'[29]SPI Raw Data 1617'!$A$37:$AN$37,0))</f>
        <v>94.581280788177338</v>
      </c>
      <c r="BHR21" s="131">
        <f>INDEX('[29]SPI Raw Data 1617'!$A$3:$AN$37,MATCH($A21,'[29]SPI Raw Data 1617'!$A$3:$A$37,0),MATCH(BHR$1,'[29]SPI Raw Data 1617'!$A$37:$AN$37,0))</f>
        <v>192</v>
      </c>
      <c r="BHS21" s="131">
        <f>INDEX('[29]SPI Raw Data 1617'!$A$3:$AN$37,MATCH($A21,'[29]SPI Raw Data 1617'!$A$3:$A$37,0),MATCH(BHS$1,'[29]SPI Raw Data 1617'!$A$37:$AN$37,0))</f>
        <v>203</v>
      </c>
      <c r="BHT21" s="116">
        <f>INDEX('[30]SPI Raw Data 1718'!$A$3:$AN$37,MATCH($A21,'[30]SPI Raw Data 1718'!$A$3:$A$37,0),MATCH(BHT$1,'[30]SPI Raw Data 1718'!$A$37:$AN$37,0))</f>
        <v>94.764397905759154</v>
      </c>
      <c r="BHU21" s="131">
        <f>INDEX('[30]SPI Raw Data 1718'!$A$3:$AN$37,MATCH($A21,'[30]SPI Raw Data 1718'!$A$3:$A$37,0),MATCH(BHU$1,'[30]SPI Raw Data 1718'!$A$37:$AN$37,0))</f>
        <v>181</v>
      </c>
      <c r="BHV21" s="131">
        <f>INDEX('[30]SPI Raw Data 1718'!$A$3:$AN$37,MATCH($A21,'[30]SPI Raw Data 1718'!$A$3:$A$37,0),MATCH(BHV$1,'[30]SPI Raw Data 1718'!$A$37:$AN$37,0))</f>
        <v>191</v>
      </c>
      <c r="BHW21" s="116">
        <f>INDEX('[31]SPI Raw Data 1819'!$A$1:$AN$37,MATCH($A21,'[31]SPI Raw Data 1819'!$A$1:$A$37,0),MATCH(BHW$1,'[31]SPI Raw Data 1819'!$A$37:$AN$37,0))</f>
        <v>98.224852071005913</v>
      </c>
      <c r="BHX21" s="197">
        <f>INDEX('[31]SPI Raw Data 1819'!$A$1:$AN$37,MATCH($A21,'[31]SPI Raw Data 1819'!$A$1:$A$37,0),MATCH(BHX$1,'[31]SPI Raw Data 1819'!$A$37:$AN$37,0))</f>
        <v>166</v>
      </c>
      <c r="BHY21" s="225">
        <f>INDEX('[31]SPI Raw Data 1819'!$A$1:$AN$37,MATCH($A21,'[31]SPI Raw Data 1819'!$A$1:$A$37,0),MATCH(BHY$1,'[31]SPI Raw Data 1819'!$A$37:$AN$37,0))</f>
        <v>169</v>
      </c>
      <c r="BHZ21" s="197">
        <f>INDEX('[32]SPI Raw Data 1920'!$A$1:$AN$35, MATCH($A21,'[32]SPI Raw Data 1920'!$A$1:$A$35,0),MATCH(BHZ$1,'[32]SPI Raw Data 1920'!$A$37:$AN$37,0))</f>
        <v>98.214285714285708</v>
      </c>
      <c r="BIA21" s="279">
        <f>INDEX('[32]SPI Raw Data 1920'!$A$1:$AN$35, MATCH($A21,'[32]SPI Raw Data 1920'!$A$1:$A$35,0),MATCH(BIA$1,'[32]SPI Raw Data 1920'!$A$37:$AN$37,0))</f>
        <v>165</v>
      </c>
      <c r="BIB21" s="252">
        <f>INDEX('[32]SPI Raw Data 1920'!$A$1:$AN$35, MATCH($A21,'[32]SPI Raw Data 1920'!$A$1:$A$35,0),MATCH(BIB$1,'[32]SPI Raw Data 1920'!$A$37:$AN$37,0))</f>
        <v>168</v>
      </c>
      <c r="BIC21" s="115">
        <f>INDEX('[25]Corporate Management'!$B$6:$EY$40,MATCH($A21,'[25]Corporate Management'!$B$6:$B$40,0),MATCH(BIC$1,'[25]Corporate Management'!$B$40:$EY$40,0))</f>
        <v>46.680811539302105</v>
      </c>
      <c r="BID21" s="131">
        <f>INDEX('[25]Corporate Management'!$B$6:$EY$40,MATCH($A21,'[25]Corporate Management'!$B$6:$B$40,0),MATCH(BID$1,'[25]Corporate Management'!$B$40:$EY$40,0))</f>
        <v>102526</v>
      </c>
      <c r="BIE21" s="131">
        <f>INDEX('[25]Corporate Management'!$B$6:$EY$40,MATCH($A21,'[25]Corporate Management'!$B$6:$B$40,0),MATCH(BIE$1,'[25]Corporate Management'!$B$40:$EY$40,0))</f>
        <v>219632</v>
      </c>
      <c r="BIF21" s="116">
        <f>INDEX('[25]Corporate Management'!$B$6:$EY$40,MATCH($A21,'[25]Corporate Management'!$B$6:$B$40,0),MATCH(BIF$1,'[25]Corporate Management'!$B$40:$EY$40,0))</f>
        <v>49.683253805953193</v>
      </c>
      <c r="BIG21" s="131">
        <f>INDEX('[25]Corporate Management'!$B$6:$EY$40,MATCH($A21,'[25]Corporate Management'!$B$6:$B$40,0),MATCH(BIG$1,'[25]Corporate Management'!$B$40:$EY$40,0))</f>
        <v>109328</v>
      </c>
      <c r="BIH21" s="131">
        <f>INDEX('[25]Corporate Management'!$B$6:$EY$40,MATCH($A21,'[25]Corporate Management'!$B$6:$B$40,0),MATCH(BIH$1,'[25]Corporate Management'!$B$40:$EY$40,0))</f>
        <v>220050</v>
      </c>
      <c r="BII21" s="116">
        <f>INDEX('[25]Corporate Management'!$B$6:$EY$40,MATCH($A21,'[25]Corporate Management'!$B$6:$B$40,0),MATCH(BII$1,'[25]Corporate Management'!$B$40:$EY$40,0))</f>
        <v>53.456487685195256</v>
      </c>
      <c r="BIJ21" s="131">
        <f>INDEX('[25]Corporate Management'!$B$6:$EY$40,MATCH($A21,'[25]Corporate Management'!$B$6:$B$40,0),MATCH(BIJ$1,'[25]Corporate Management'!$B$40:$EY$40,0))</f>
        <v>121253</v>
      </c>
      <c r="BIK21" s="131">
        <f>INDEX('[25]Corporate Management'!$B$6:$EY$40,MATCH($A21,'[25]Corporate Management'!$B$6:$B$40,0),MATCH(BIK$1,'[25]Corporate Management'!$B$40:$EY$40,0))</f>
        <v>226825.60200000001</v>
      </c>
      <c r="BIL21" s="116">
        <f>INDEX('[26]All Data'!$A$1:$Y$34,MATCH($A21,'[26]All Data'!$A$1:$A$34,0),MATCH(BIL$1,'[26]All Data'!$A$1:$Y$1,0))</f>
        <v>32.311695243178328</v>
      </c>
      <c r="BIM21" s="131">
        <f>INDEX('[26]All Data'!$A$1:$Y$34,MATCH($A21,'[26]All Data'!$A$1:$A$34,0),MATCH(BIM$1,'[26]All Data'!$A$1:$Y$1,0))</f>
        <v>72648</v>
      </c>
      <c r="BIN21" s="131">
        <f>INDEX('[26]All Data'!$A$1:$Y$34,MATCH($A21,'[26]All Data'!$A$1:$A$34,0),MATCH(BIN$1,'[26]All Data'!$A$1:$Y$1,0))</f>
        <v>224835</v>
      </c>
      <c r="BIO21" s="116">
        <f>INDEX('[27]All Data'!$A$1:$Y$34,MATCH($A21,'[27]All Data'!$A$1:$A$34,0),MATCH(BIO$1,'[27]All Data'!$A$1:$Y$1,0))</f>
        <v>32.677221828744585</v>
      </c>
      <c r="BIP21" s="131">
        <f>INDEX('[27]All Data'!$A$1:$Y$34,MATCH($A21,'[27]All Data'!$A$1:$A$34,0),MATCH(BIP$1,'[27]All Data'!$A$1:$Y$1,0))</f>
        <v>72897</v>
      </c>
      <c r="BIQ21" s="131">
        <f>INDEX('[27]All Data'!$A$1:$Y$34,MATCH($A21,'[27]All Data'!$A$1:$A$34,0),MATCH(BIQ$1,'[27]All Data'!$A$1:$Y$1,0))</f>
        <v>223082</v>
      </c>
      <c r="BIR21" s="116">
        <f>INDEX('[28]All Data'!$A$1:$AB$34,MATCH($A21,'[28]All Data'!$A$1:$A$34,0),MATCH(BIR$1,'[28]All Data'!$A$1:$AB$1,0))</f>
        <v>40.803913553238608</v>
      </c>
      <c r="BIS21" s="131">
        <f>INDEX('[28]All Data'!$A$1:$AB$34,MATCH($A21,'[28]All Data'!$A$1:$A$34,0),MATCH(BIS$1,'[28]All Data'!$A$1:$AB$1,0))</f>
        <v>90834</v>
      </c>
      <c r="BIT21" s="131">
        <f>INDEX('[28]All Data'!$A$1:$AB$34,MATCH($A21,'[28]All Data'!$A$1:$A$34,0),MATCH(BIT$1,'[28]All Data'!$A$1:$AB$1,0))</f>
        <v>222611</v>
      </c>
      <c r="BIU21" s="116">
        <f>INDEX('[29]SPI Raw Data 1617'!$A$3:$AN$37,MATCH($A21,'[29]SPI Raw Data 1617'!$A$3:$A$37,0),MATCH(BIU$1,'[29]SPI Raw Data 1617'!$A$37:$AN$37,0))</f>
        <v>41.391075143983933</v>
      </c>
      <c r="BIV21" s="131">
        <f>INDEX('[29]SPI Raw Data 1617'!$A$3:$AN$37,MATCH($A21,'[29]SPI Raw Data 1617'!$A$3:$A$37,0),MATCH(BIV$1,'[29]SPI Raw Data 1617'!$A$37:$AN$37,0))</f>
        <v>91920</v>
      </c>
      <c r="BIW21" s="131">
        <f>INDEX('[29]SPI Raw Data 1617'!$A$3:$AN$37,MATCH($A21,'[29]SPI Raw Data 1617'!$A$3:$A$37,0),MATCH(BIW$1,'[29]SPI Raw Data 1617'!$A$37:$AN$37,0))</f>
        <v>222076.86</v>
      </c>
      <c r="BIX21" s="116">
        <f>INDEX('[30]SPI Raw Data 1718'!$A$3:$AN$37,MATCH($A21,'[30]SPI Raw Data 1718'!$A$3:$A$37,0),MATCH(BIX$1,'[30]SPI Raw Data 1718'!$A$37:$AN$37,0))</f>
        <v>52.64252975264602</v>
      </c>
      <c r="BIY21" s="131">
        <f>INDEX('[30]SPI Raw Data 1718'!$A$3:$AN$37,MATCH($A21,'[30]SPI Raw Data 1718'!$A$3:$A$37,0),MATCH(BIY$1,'[30]SPI Raw Data 1718'!$A$37:$AN$37,0))</f>
        <v>117927.79999999999</v>
      </c>
      <c r="BIZ21" s="131">
        <f>INDEX('[30]SPI Raw Data 1718'!$A$3:$AN$37,MATCH($A21,'[30]SPI Raw Data 1718'!$A$3:$A$37,0),MATCH(BIZ$1,'[30]SPI Raw Data 1718'!$A$37:$AN$37,0))</f>
        <v>224016.21000000002</v>
      </c>
      <c r="BJA21" s="116">
        <f>INDEX('[31]SPI Raw Data 1819'!$A$1:$AN$37,MATCH($A21,'[31]SPI Raw Data 1819'!$A$1:$A$37,0),MATCH(BJA$1,'[31]SPI Raw Data 1819'!$A$37:$AN$37,0))</f>
        <v>54.233221392639173</v>
      </c>
      <c r="BJB21" s="197">
        <f>INDEX('[31]SPI Raw Data 1819'!$A$1:$AN$37,MATCH($A21,'[31]SPI Raw Data 1819'!$A$1:$A$37,0),MATCH(BJB$1,'[31]SPI Raw Data 1819'!$A$37:$AN$37,0))</f>
        <v>119344</v>
      </c>
      <c r="BJC21" s="197">
        <f>INDEX('[31]SPI Raw Data 1819'!$A$1:$AN$37,MATCH($A21,'[31]SPI Raw Data 1819'!$A$1:$A$37,0),MATCH(BJC$1,'[31]SPI Raw Data 1819'!$A$37:$AN$37,0))</f>
        <v>220057</v>
      </c>
      <c r="BJD21" s="133">
        <f>INDEX('[32]SPI Raw Data 1920'!$A$1:$AN$35, MATCH($A21,'[32]SPI Raw Data 1920'!$A$1:$A$35,0),MATCH(BJD$1,'[32]SPI Raw Data 1920'!$A$37:$AN$37,0))</f>
        <v>53.925910417055448</v>
      </c>
      <c r="BJE21" s="197">
        <f>INDEX('[32]SPI Raw Data 1920'!$A$1:$AN$35, MATCH($A21,'[32]SPI Raw Data 1920'!$A$1:$A$35,0),MATCH(BJE$1,'[32]SPI Raw Data 1920'!$A$37:$AN$37,0))</f>
        <v>118479</v>
      </c>
      <c r="BJF21" s="252">
        <f>INDEX('[32]SPI Raw Data 1920'!$A$1:$AN$35, MATCH($A21,'[32]SPI Raw Data 1920'!$A$1:$A$35,0),MATCH(BJF$1,'[32]SPI Raw Data 1920'!$A$37:$AN$37,0))</f>
        <v>219707</v>
      </c>
      <c r="BJG21" s="115">
        <f t="shared" si="155"/>
        <v>4.416666666666667</v>
      </c>
      <c r="BJH21" s="87">
        <v>106</v>
      </c>
      <c r="BJI21" s="87">
        <f>INDEX('[40]Historic Data'!$L$2:$U$35,MATCH($A21,'[40]Historic Data'!$L$2:$L$35,0),MATCH(BJI$1,'[40]Historic Data'!$L$2:$U$2,0))</f>
        <v>2400</v>
      </c>
      <c r="BJJ21" s="116">
        <f t="shared" si="130"/>
        <v>11.227272727272727</v>
      </c>
      <c r="BJK21" s="87">
        <v>247</v>
      </c>
      <c r="BJL21" s="87">
        <f>INDEX('[40]Historic Data'!$L$2:$U$35,MATCH($A21,'[40]Historic Data'!$L$2:$L$35,0),MATCH(BJL$1,'[40]Historic Data'!$L$2:$U$2,0))</f>
        <v>2200</v>
      </c>
      <c r="BJM21" s="116">
        <f t="shared" si="131"/>
        <v>12.272727272727273</v>
      </c>
      <c r="BJN21" s="87">
        <v>270</v>
      </c>
      <c r="BJO21" s="87">
        <f>INDEX('[40]Historic Data'!$L$2:$U$35,MATCH($A21,'[40]Historic Data'!$L$2:$L$35,0),MATCH(BJO$1,'[40]Historic Data'!$L$2:$U$2,0))</f>
        <v>2200</v>
      </c>
      <c r="BJP21" s="116">
        <f t="shared" si="132"/>
        <v>2.9499999999999997</v>
      </c>
      <c r="BJQ21" s="87">
        <v>59</v>
      </c>
      <c r="BJR21" s="87">
        <f>INDEX('[40]Historic Data'!$L$2:$U$35,MATCH($A21,'[40]Historic Data'!$L$2:$L$35,0),MATCH(BJR$1,'[40]Historic Data'!$L$2:$U$2,0))</f>
        <v>2000</v>
      </c>
      <c r="BJS21" s="116">
        <f t="shared" si="133"/>
        <v>4.3684210526315788</v>
      </c>
      <c r="BJT21" s="87">
        <f>INDEX('[3]Raw data 16-17'!$B$2:$ACG$34,MATCH($A21,'[3]Raw data 16-17'!$A$2:$A$34,0),MATCH(BJT$1,'[3]Raw data 16-17'!$B$1:$MA$1,0))</f>
        <v>83</v>
      </c>
      <c r="BJU21" s="87">
        <f>INDEX('[40]Historic Data'!$L$2:$U$35,MATCH($A21,'[40]Historic Data'!$L$2:$L$35,0),MATCH(BJU$1,'[40]Historic Data'!$L$2:$U$2,0))</f>
        <v>1900</v>
      </c>
      <c r="BJV21" s="116">
        <f t="shared" si="134"/>
        <v>8.7222222222222232</v>
      </c>
      <c r="BJW21" s="87">
        <f>INDEX('[14]1718 Collected Indicators'!$A$3:$CH$36,MATCH($A21,'[14]1718 Collected Indicators'!$A$3:$A$36,0),MATCH(BJW$1,'[14]1718 Collected Indicators'!$A$3:$CH$3,0))</f>
        <v>157</v>
      </c>
      <c r="BJX21" s="87">
        <f>INDEX('[40]Historic Data'!$L$2:$U$35,MATCH($A21,'[40]Historic Data'!$L$2:$L$35,0),MATCH(BJX$1,'[40]Historic Data'!$L$2:$U$2,0))</f>
        <v>1800</v>
      </c>
      <c r="BJY21" s="116">
        <f>INDEX('[15]1819 Collected Indicators'!$A$3:$CV$36,MATCH($A21,'[15]1819 Collected Indicators'!$A$3:$A$36,0),MATCH(BJY$1,'[15]1819 Collected Indicators'!$A$3:$CV$3,0))</f>
        <v>3.4444444444444446</v>
      </c>
      <c r="BJZ21" s="87">
        <f>INDEX('[15]1819 Collected Indicators'!$A$3:$CV$36,MATCH($A21,'[15]1819 Collected Indicators'!$A$3:$A$36,0),MATCH(BJZ$1,'[15]1819 Collected Indicators'!$A$3:$CV$3,0))</f>
        <v>62</v>
      </c>
      <c r="BKA21" s="87">
        <f>INDEX('[15]1819 Collected Indicators'!$A$3:$CV$36,MATCH($A21,'[15]1819 Collected Indicators'!$A$3:$A$36,0),MATCH(BKA$1,'[15]1819 Collected Indicators'!$A$3:$CV$3,0))</f>
        <v>1800</v>
      </c>
      <c r="BKB21" s="133">
        <f>INDEX('[11]1920 Collected Indicators'!$A$3:$CV$36,MATCH($A21,'[11]1920 Collected Indicators'!$A$3:$A$36,0),MATCH(BKB$1,'[11]1920 Collected Indicators'!$A$3:$CV$3,0))</f>
        <v>0.61538461538461542</v>
      </c>
      <c r="BKC21" s="266">
        <f>INDEX('[11]1920 Collected Indicators'!$A$3:$CV$36,MATCH($A21,'[11]1920 Collected Indicators'!$A$3:$A$36,0),MATCH(BKC$1,'[11]1920 Collected Indicators'!$A$3:$CV$3,0))</f>
        <v>8</v>
      </c>
      <c r="BKD21" s="87">
        <f>INDEX('[11]1920 Collected Indicators'!$A$3:$CV$36,MATCH($A21,'[11]1920 Collected Indicators'!$A$3:$A$36,0),MATCH(BKD$1,'[11]1920 Collected Indicators'!$A$3:$CV$3,0))</f>
        <v>1300</v>
      </c>
      <c r="BKE21" s="133">
        <f t="shared" si="135"/>
        <v>2160</v>
      </c>
      <c r="BKF21" s="131">
        <f>INDEX([41]Sheet1!$B$2:$I$34,MATCH($A21,[41]Sheet1!$A$2:$A$34,0),MATCH(BKF$1,[41]Sheet1!$B$1:$I$1,0))</f>
        <v>2106</v>
      </c>
      <c r="BKG21" s="131">
        <v>975</v>
      </c>
      <c r="BKH21" s="116">
        <f t="shared" si="136"/>
        <v>2385.5693348365276</v>
      </c>
      <c r="BKI21" s="131">
        <f>INDEX([41]Sheet1!$B$2:$I$34,MATCH($A21,[41]Sheet1!$A$2:$A$34,0),MATCH(BKI$1,[41]Sheet1!$B$1:$I$1,0))</f>
        <v>2116</v>
      </c>
      <c r="BKJ21" s="87">
        <v>887</v>
      </c>
      <c r="BKK21" s="116">
        <f t="shared" si="137"/>
        <v>2788.249694002448</v>
      </c>
      <c r="BKL21" s="131">
        <f>INDEX([41]Sheet1!$B$2:$I$34,MATCH($A21,[41]Sheet1!$A$2:$A$34,0),MATCH(BKL$1,[41]Sheet1!$B$1:$I$1,0))</f>
        <v>2278</v>
      </c>
      <c r="BKM21" s="87">
        <v>817</v>
      </c>
      <c r="BKN21" s="116">
        <f t="shared" si="138"/>
        <v>2471.9626168224299</v>
      </c>
      <c r="BKO21" s="131">
        <f>INDEX([41]Sheet1!$B$2:$I$34,MATCH($A21,[41]Sheet1!$A$2:$A$34,0),MATCH(BKO$1,[41]Sheet1!$B$1:$I$1,0))</f>
        <v>2116</v>
      </c>
      <c r="BKP21" s="87">
        <v>856</v>
      </c>
      <c r="BKQ21" s="116">
        <f t="shared" si="139"/>
        <v>2740.1774397972117</v>
      </c>
      <c r="BKR21" s="131">
        <f>INDEX([41]Sheet1!$B$2:$I$34,MATCH($A21,[41]Sheet1!$A$2:$A$34,0),MATCH(BKR$1,[41]Sheet1!$B$1:$I$1,0))</f>
        <v>2162</v>
      </c>
      <c r="BKS21" s="87">
        <v>789</v>
      </c>
      <c r="BKT21" s="116">
        <f t="shared" si="140"/>
        <v>3238.1615598885792</v>
      </c>
      <c r="BKU21" s="131">
        <f>INDEX([41]Sheet1!$B$2:$I$34,MATCH($A21,[41]Sheet1!$A$2:$A$34,0),MATCH(BKU$1,[41]Sheet1!$B$1:$I$1,0))</f>
        <v>2325</v>
      </c>
      <c r="BKV21" s="87">
        <v>718</v>
      </c>
      <c r="BKW21" s="116">
        <f t="shared" si="141"/>
        <v>3716.4429530201342</v>
      </c>
      <c r="BKX21" s="87">
        <f>INDEX([41]Sheet1!$B$2:$I$34,MATCH($A21,[41]Sheet1!$A$2:$A$34,0),MATCH(BKX$1,[41]Sheet1!$B$1:$I$1,0))</f>
        <v>2215</v>
      </c>
      <c r="BKY21" s="87">
        <f>INDEX('[3]Raw data 16-17'!$B$2:$ACG$34,MATCH($A21,'[3]Raw data 16-17'!$A$2:$A$34,0),MATCH(BKY$1,'[3]Raw data 16-17'!$B$1:$MA$1,0))</f>
        <v>596</v>
      </c>
      <c r="BKZ21" s="88">
        <f t="shared" si="142"/>
        <v>3584.0978593272171</v>
      </c>
      <c r="BLA21" s="32">
        <f>INDEX([4]Sheet1!$A$1:$CJ$34, MATCH($A21, [4]Sheet1!$A$1:$A$34, 0), MATCH(BLA$1, [4]Sheet1!$A$1:$CJ$1, 0))</f>
        <v>2344</v>
      </c>
      <c r="BLB21" s="32">
        <f>INDEX('[5]Finance Indicators'!$A$2:$BO$35,MATCH($A21,'[5]Finance Indicators'!$A$2:$A$35,0),MATCH(BLB$1,'[5]Finance Indicators'!$A$2:$BO$2,0))</f>
        <v>654</v>
      </c>
      <c r="BLC21" s="88">
        <f>INDEX('[6]Finance Indicators'!$B$3:$BO$35,MATCH($A21,'[6]Finance Indicators'!$A$3:$A$35,0),MATCH(BLC$1,'[6]Finance Indicators'!$B$2:$BO$2,0))</f>
        <v>4627.3062730627307</v>
      </c>
      <c r="BLD21" s="88">
        <f>INDEX('[6]Finance Indicators'!$B$3:$BO$35,MATCH($A21,'[6]Finance Indicators'!$A$3:$A$35,0),MATCH(BLD$1,'[6]Finance Indicators'!$B$2:$BO$2,0))</f>
        <v>2508</v>
      </c>
      <c r="BLE21" s="88">
        <f>INDEX('[6]Finance Indicators'!$B$3:$BO$35,MATCH($A21,'[6]Finance Indicators'!$A$3:$A$35,0),MATCH(BLE$1,'[6]Finance Indicators'!$B$2:$BO$2,0))</f>
        <v>542</v>
      </c>
      <c r="BLF21" s="250">
        <f t="array" ref="BLF21">INDEX('[7]Finance Indicators'!$A$2:$BO$35,MATCH($A21,'[7]Finance Indicators'!$A$2:$A$35,0),MATCH(BLF$1,'[7]Finance Indicators'!$A$2:$BO$2,0))</f>
        <v>4043.8596491228072</v>
      </c>
      <c r="BLG21" s="250">
        <f t="array" ref="BLG21">INDEX('[7]Finance Indicators'!$A$2:$BO$35,MATCH($A21,'[7]Finance Indicators'!$A$2:$A$35,0),MATCH(BLG$1,'[7]Finance Indicators'!$A$2:$BO$2,0))</f>
        <v>2305</v>
      </c>
      <c r="BLH21" s="277">
        <f t="array" ref="BLH21">INDEX('[7]Finance Indicators'!$A$2:$BO$35,MATCH($A21,'[7]Finance Indicators'!$A$2:$A$35,0),MATCH(BLH$1,'[7]Finance Indicators'!$A$2:$BO$2,0))</f>
        <v>570</v>
      </c>
      <c r="BLI21" s="121">
        <f>(BKE21*100)/Deflators!$B$2</f>
        <v>2544.5307608441485</v>
      </c>
      <c r="BLJ21" s="137">
        <f>(BKH21*100)/Deflators!$B$3</f>
        <v>2768.2854968469996</v>
      </c>
      <c r="BLK21" s="137">
        <f>(BKK21*100)/Deflators!$B$4</f>
        <v>3170.7382240196007</v>
      </c>
      <c r="BLL21" s="137">
        <f>(BKN21*100)/Deflators!$B$5</f>
        <v>2761.2605778823031</v>
      </c>
      <c r="BLM21" s="137">
        <f>(BKQ21*100)/Deflators!$B$6</f>
        <v>3019.2330760876926</v>
      </c>
      <c r="BLN21" s="137">
        <f>(BKT21*100)/Deflators!$B$7</f>
        <v>3539.0536726654309</v>
      </c>
      <c r="BLO21" s="116">
        <f>(BKW21*100)/Deflators!$B$8</f>
        <v>3963.6815536079853</v>
      </c>
      <c r="BLP21" s="116">
        <f>(BKZ21*100)/Deflators!$B$9</f>
        <v>3756.3903367057301</v>
      </c>
      <c r="BLQ21" s="116">
        <f>(BLC21*100)/Deflators!$B$10</f>
        <v>4740.3578831279792</v>
      </c>
      <c r="BLR21" s="248">
        <f>(BLF21*100)/Deflators!$B$11</f>
        <v>4043.8596491228072</v>
      </c>
      <c r="BLS21" s="115">
        <v>14.541798941798943</v>
      </c>
      <c r="BLT21" s="116">
        <v>11.340225563909774</v>
      </c>
      <c r="BLU21" s="116">
        <v>10.016806722689077</v>
      </c>
      <c r="BLV21" s="116">
        <v>7.6930342384887842</v>
      </c>
      <c r="BLW21" s="116">
        <f>INDEX('[3]Raw data 16-17'!$B$2:$ACG$34,MATCH($A21,'[3]Raw data 16-17'!$A$2:$A$34,0),MATCH(BLW$1,'[3]Raw data 16-17'!$B$1:$MA$1,0))</f>
        <v>6.9486215538847116</v>
      </c>
      <c r="BLX21" s="116">
        <f>INDEX('[14]1718 Collected Indicators'!$A$3:$CH$36,MATCH($A21,'[14]1718 Collected Indicators'!$A$3:$A$36,0),MATCH(BLX$1,'[14]1718 Collected Indicators'!$A$3:$CH$3,0))</f>
        <v>6.5249709639953535</v>
      </c>
      <c r="BLY21" s="116">
        <f>INDEX('[15]1819 Collected Indicators'!$A$3:$CV$36,MATCH($A21,'[15]1819 Collected Indicators'!$A$3:$A$36,0),MATCH(BLY$1,'[15]1819 Collected Indicators'!$A$3:$CV$3,0))</f>
        <v>6.675776397515528</v>
      </c>
      <c r="BLZ21" s="248">
        <f>INDEX('[11]1920 Collected Indicators'!$A$3:$CV$36,MATCH($A21,'[11]1920 Collected Indicators'!$A$3:$A$36,0),MATCH(BLZ$1,'[11]1920 Collected Indicators'!$A$3:$CV$3,0))</f>
        <v>6.4260869565217389</v>
      </c>
      <c r="BMA21" s="115">
        <f>INDEX([42]Sheet2!$A$1:$H$34,MATCH($A21,[42]Sheet2!$A$1:$A$34,0),MATCH(BMA$1,[42]Sheet2!$A$1:$H$1,0))</f>
        <v>28.59264069045539</v>
      </c>
      <c r="BMB21" s="116">
        <f>INDEX([42]Sheet2!$A$1:$H$34,MATCH($A21,[42]Sheet2!$A$1:$A$34,0),MATCH(BMB$1,[42]Sheet2!$A$1:$H$1,0))</f>
        <v>28.210389910225164</v>
      </c>
      <c r="BMC21" s="116">
        <f>INDEX([42]Sheet2!$A$1:$H$34,MATCH($A21,[42]Sheet2!$A$1:$A$34,0),MATCH(BMC$1,[42]Sheet2!$A$1:$H$1,0))</f>
        <v>25.743943992709557</v>
      </c>
      <c r="BMD21" s="116">
        <f>INDEX([42]Sheet2!$A$1:$H$34,MATCH($A21,[42]Sheet2!$A$1:$A$34,0),MATCH(BMD$1,[42]Sheet2!$A$1:$H$1,0))</f>
        <v>25.494921981642488</v>
      </c>
      <c r="BME21" s="116">
        <f>INDEX([42]Sheet2!$A$1:$H$34,MATCH($A21,[42]Sheet2!$A$1:$A$34,0),MATCH(BME$1,[42]Sheet2!$A$1:$H$1,0))</f>
        <v>23.661690092423076</v>
      </c>
      <c r="BMF21" s="116">
        <f>INDEX([42]Sheet2!$A$1:$H$34,MATCH($A21,[42]Sheet2!$A$1:$A$34,0),MATCH(BMF$1,[42]Sheet2!$A$1:$H$1,0))</f>
        <v>28.467773805560192</v>
      </c>
      <c r="BMG21" s="116">
        <f>INDEX([42]Sheet2!$A$1:$H$34,MATCH($A21,[42]Sheet2!$A$1:$A$34,0),MATCH(BMG$1,[42]Sheet2!$A$1:$H$1,0))</f>
        <v>21.221849975749279</v>
      </c>
      <c r="BMH21" s="116">
        <f>INDEX('[14]1718 Collected Indicators'!$A$3:$CH$36,MATCH($A21,'[14]1718 Collected Indicators'!$A$3:$A$36,0),MATCH(BMH$1,'[14]1718 Collected Indicators'!$A$3:$CH$3,0))</f>
        <v>25.159350909308202</v>
      </c>
      <c r="BMI21" s="116">
        <f>INDEX('[15]1819 Collected Indicators'!$A$3:$CV$36,MATCH($A21,'[15]1819 Collected Indicators'!$A$3:$A$36,0),MATCH(BMI$1,'[15]1819 Collected Indicators'!$A$3:$CV$3,0))</f>
        <v>23.911729022273132</v>
      </c>
      <c r="BMJ21" s="248">
        <f>INDEX('[11]1920 Collected Indicators'!$A$3:$CV$36,MATCH($A21,'[11]1920 Collected Indicators'!$A$3:$A$36,0),MATCH(BMJ$1,'[11]1920 Collected Indicators'!$A$3:$CV$3,0))</f>
        <v>21.9011307</v>
      </c>
      <c r="BMK21" s="115">
        <v>13.988978380669776</v>
      </c>
      <c r="BML21" s="87">
        <v>132</v>
      </c>
      <c r="BMM21" s="87">
        <v>94360</v>
      </c>
      <c r="BMN21" s="116">
        <v>12.662234884457106</v>
      </c>
      <c r="BMO21" s="87">
        <v>120</v>
      </c>
      <c r="BMP21" s="87">
        <v>94770</v>
      </c>
      <c r="BMQ21" s="116">
        <v>14.34404774369176</v>
      </c>
      <c r="BMR21" s="87">
        <v>137</v>
      </c>
      <c r="BMS21" s="87">
        <v>95510</v>
      </c>
      <c r="BMT21" s="116">
        <f t="shared" si="143"/>
        <v>13.739981263661914</v>
      </c>
      <c r="BMU21" s="87">
        <f>INDEX('[3]Raw data 16-17'!$B$2:$ACG$34,MATCH($A21,'[3]Raw data 16-17'!$A$2:$A$34,0),MATCH(BMU$1,'[3]Raw data 16-17'!$B$1:$MA$1,0))</f>
        <v>132</v>
      </c>
      <c r="BMV21" s="87">
        <f t="shared" si="10"/>
        <v>96070</v>
      </c>
      <c r="BMW21" s="116">
        <f>INDEX('[14]1718 Collected Indicators'!$A$3:$CH$36,MATCH($A21,'[14]1718 Collected Indicators'!$A$3:$A$36,0),MATCH(BMW$1,'[14]1718 Collected Indicators'!$A$3:$CH$3,0))</f>
        <v>13.363959072875341</v>
      </c>
      <c r="BMX21" s="131">
        <f>INDEX('[14]1718 Collected Indicators'!$A$3:$CH$36,MATCH($A21,'[14]1718 Collected Indicators'!$A$3:$A$36,0),MATCH(BMX$1,'[14]1718 Collected Indicators'!$A$3:$CH$3,0))</f>
        <v>128</v>
      </c>
      <c r="BMY21" s="131">
        <f>INDEX('[14]1718 Collected Indicators'!$A$3:$CH$36,MATCH($A21,'[14]1718 Collected Indicators'!$A$3:$A$36,0),MATCH(BMY$1,'[14]1718 Collected Indicators'!$A$3:$CH$3,0))</f>
        <v>95780</v>
      </c>
      <c r="BMZ21" s="116">
        <f>INDEX('[15]1819 Collected Indicators'!$A$3:$CV$36,MATCH($A21,'[15]1819 Collected Indicators'!$A$3:$A$36,0),MATCH(BMZ$1,'[15]1819 Collected Indicators'!$A$3:$CV$3,0))</f>
        <v>12.562814070351759</v>
      </c>
      <c r="BNA21" s="131">
        <f>INDEX('[15]1819 Collected Indicators'!$A$3:$CV$36,MATCH($A21,'[15]1819 Collected Indicators'!$A$3:$A$36,0),MATCH(BNA$1,'[15]1819 Collected Indicators'!$A$3:$CV$3,0))</f>
        <v>120</v>
      </c>
      <c r="BNB21" s="131">
        <f>INDEX('[15]1819 Collected Indicators'!$A$3:$CV$36,MATCH($A21,'[15]1819 Collected Indicators'!$A$3:$A$36,0),MATCH(BNB$1,'[15]1819 Collected Indicators'!$A$3:$CV$3,0))</f>
        <v>95520</v>
      </c>
      <c r="BNC21" s="131">
        <f>INDEX('[11]1920 Collected Indicators'!$A$3:$CV$36,MATCH($A21,'[11]1920 Collected Indicators'!$A$3:$A$36,0),MATCH(BNC$1,'[11]1920 Collected Indicators'!$A$3:$CV$3,0))</f>
        <v>16.176163640158631</v>
      </c>
      <c r="BND21" s="131">
        <f>INDEX('[11]1920 Collected Indicators'!$A$3:$CV$36,MATCH($A21,'[11]1920 Collected Indicators'!$A$3:$A$36,0),MATCH(BND$1,'[11]1920 Collected Indicators'!$A$3:$CV$3,0))</f>
        <v>155</v>
      </c>
      <c r="BNE21" s="268">
        <f>INDEX('[11]1920 Collected Indicators'!$A$3:$CV$36,MATCH($A21,'[11]1920 Collected Indicators'!$A$3:$A$36,0),MATCH(BNE$1,'[11]1920 Collected Indicators'!$A$3:$CV$3,0))</f>
        <v>95820</v>
      </c>
      <c r="BNF21" s="119">
        <f t="shared" si="144"/>
        <v>44357.045143638847</v>
      </c>
      <c r="BNG21" s="87">
        <f>INDEX('[43]All Years'!$A$1:$I$34,MATCH($A21,'[43]All Years'!$A$1:$A$34,0),MATCH(BNG$1,'[43]All Years'!$A$1:$I$1,0))</f>
        <v>3891</v>
      </c>
      <c r="BNH21" s="87">
        <v>87720</v>
      </c>
      <c r="BNI21" s="88">
        <f t="shared" si="145"/>
        <v>32741.233096493237</v>
      </c>
      <c r="BNJ21" s="87">
        <f>INDEX('[43]All Years'!$A$1:$I$34,MATCH($A21,'[43]All Years'!$A$1:$A$34,0),MATCH(BNJ$1,'[43]All Years'!$A$1:$I$1,0))</f>
        <v>2857</v>
      </c>
      <c r="BNK21" s="87">
        <v>87260</v>
      </c>
      <c r="BNL21" s="88">
        <f t="shared" si="146"/>
        <v>32246.259821332475</v>
      </c>
      <c r="BNM21" s="87">
        <f>INDEX('[43]All Years'!$A$1:$I$34,MATCH($A21,'[43]All Years'!$A$1:$A$34,0),MATCH(BNM$1,'[43]All Years'!$A$1:$I$1,0))</f>
        <v>2996</v>
      </c>
      <c r="BNN21" s="87">
        <v>92910</v>
      </c>
      <c r="BNO21" s="88">
        <f t="shared" si="147"/>
        <v>38918.91891891892</v>
      </c>
      <c r="BNP21" s="87">
        <f>INDEX('[43]All Years'!$A$1:$I$34,MATCH($A21,'[43]All Years'!$A$1:$A$34,0),MATCH(BNP$1,'[43]All Years'!$A$1:$I$1,0))</f>
        <v>3672</v>
      </c>
      <c r="BNQ21" s="87">
        <v>94350</v>
      </c>
      <c r="BNR21" s="88">
        <f t="shared" si="148"/>
        <v>32517.150395778364</v>
      </c>
      <c r="BNS21" s="131">
        <f>INDEX('[43]All Years'!$A$1:$I$34,MATCH($A21,'[43]All Years'!$A$1:$A$34,0),MATCH(BNS$1,'[43]All Years'!$A$1:$I$1,0))</f>
        <v>3081</v>
      </c>
      <c r="BNT21" s="87">
        <v>94750</v>
      </c>
      <c r="BNU21" s="88">
        <f t="shared" si="149"/>
        <v>37399.225212019679</v>
      </c>
      <c r="BNV21" s="87">
        <f>INDEX('[43]All Years'!$A$1:$I$34,MATCH($A21,'[43]All Years'!$A$1:$A$34,0),MATCH(BNV$1,'[43]All Years'!$A$1:$I$1,0))</f>
        <v>3572</v>
      </c>
      <c r="BNW21" s="131">
        <v>95510</v>
      </c>
      <c r="BNX21" s="88">
        <f t="shared" si="150"/>
        <v>39939.627355053613</v>
      </c>
      <c r="BNY21" s="87">
        <f>INDEX('[43]All Years'!$A$1:$I$34,MATCH($A21,'[43]All Years'!$A$1:$A$34,0),MATCH(BNY$1,'[43]All Years'!$A$1:$I$1,0))</f>
        <v>3837</v>
      </c>
      <c r="BNZ21" s="32">
        <v>96070</v>
      </c>
      <c r="BOA21" s="88">
        <f t="shared" si="151"/>
        <v>48621.841720609729</v>
      </c>
      <c r="BOB21" s="32">
        <f>INDEX([4]Sheet1!$A$1:$CJ$34, MATCH($A21, [4]Sheet1!$A$1:$A$34, 0), MATCH(BOB$1, [4]Sheet1!$A$1:$CJ$1, 0))</f>
        <v>4657</v>
      </c>
      <c r="BOC21" s="32">
        <f>INDEX('[5]Finance Indicators'!$A$2:$BO$35,MATCH($A21,'[5]Finance Indicators'!$A$2:$A$35,0),MATCH(BOC$1,'[5]Finance Indicators'!$A$2:$BO$2,0))</f>
        <v>95780</v>
      </c>
      <c r="BOD21" s="88">
        <f>INDEX('[6]Finance Indicators'!$B$3:$BO$35,MATCH($A21,'[6]Finance Indicators'!$A$3:$A$35,0),MATCH(BOD$1,'[6]Finance Indicators'!$B$2:$BO$2,0))</f>
        <v>22550.251256281404</v>
      </c>
      <c r="BOE21" s="88">
        <f>INDEX('[6]Finance Indicators'!$B$3:$BO$35,MATCH($A21,'[6]Finance Indicators'!$A$3:$A$35,0),MATCH(BOE$1,'[6]Finance Indicators'!$B$2:$BO$2,0))</f>
        <v>2154</v>
      </c>
      <c r="BOF21" s="88">
        <f>INDEX('[6]Finance Indicators'!$B$3:$BO$35,MATCH($A21,'[6]Finance Indicators'!$A$3:$A$35,0),MATCH(BOF$1,'[6]Finance Indicators'!$B$2:$BO$2,0))</f>
        <v>95520</v>
      </c>
      <c r="BOG21" s="250">
        <f t="array" ref="BOG21">INDEX('[7]Finance Indicators'!$A$2:$BO$35,MATCH($A21,'[7]Finance Indicators'!$A$2:$A$35,0),MATCH(BOG$1,'[7]Finance Indicators'!$A$2:$BO$2,0))</f>
        <v>31736.589438530576</v>
      </c>
      <c r="BOH21" s="250">
        <f t="array" ref="BOH21">INDEX('[7]Finance Indicators'!$A$2:$BO$35,MATCH($A21,'[7]Finance Indicators'!$A$2:$A$35,0),MATCH(BOH$1,'[7]Finance Indicators'!$A$2:$BO$2,0))</f>
        <v>3041</v>
      </c>
      <c r="BOI21" s="250">
        <f t="array" ref="BOI21">INDEX('[7]Finance Indicators'!$A$2:$BO$35,MATCH($A21,'[7]Finance Indicators'!$A$2:$A$35,0),MATCH(BOI$1,'[7]Finance Indicators'!$A$2:$BO$2,0))</f>
        <v>95820</v>
      </c>
      <c r="BOJ21" s="115">
        <f>(BNF21*100)/Deflators!$B$2</f>
        <v>52253.641587102589</v>
      </c>
      <c r="BOK21" s="116">
        <f>(BNI21*100)/Deflators!$B$3</f>
        <v>37993.899152849459</v>
      </c>
      <c r="BOL21" s="116">
        <f>(BNL21*100)/Deflators!$B$4</f>
        <v>36669.760537262897</v>
      </c>
      <c r="BOM21" s="116">
        <f>(BNO21*100)/Deflators!$B$5</f>
        <v>43473.665747724444</v>
      </c>
      <c r="BON21" s="116">
        <f>(BNR21*100)/Deflators!$B$6</f>
        <v>35828.649119276626</v>
      </c>
      <c r="BOO21" s="116">
        <f>(BNU21*100)/Deflators!$B$7</f>
        <v>40874.385942001631</v>
      </c>
      <c r="BOP21" s="116">
        <f>(BNX21*100)/Deflators!$B$8</f>
        <v>42596.635063792739</v>
      </c>
      <c r="BOQ21" s="116">
        <f>(BOA21*100)/Deflators!$B$9</f>
        <v>50959.16003432405</v>
      </c>
      <c r="BOR21" s="116">
        <f>(BOD21*100)/Deflators!$B$10</f>
        <v>23101.18565773634</v>
      </c>
      <c r="BOS21" s="248">
        <f>(BOG21*100)/Deflators!$B$11</f>
        <v>31736.589438530573</v>
      </c>
      <c r="BOT21" s="115">
        <f>INDEX([44]IG1!$AL$4:$AX$40,MATCH($A21,[44]IG1!$AL$4:$AL$40,0),MATCH(BOT$1,[44]IG1!$AL$40:$AX$40,0))</f>
        <v>22.8</v>
      </c>
      <c r="BOU21" s="116">
        <f>INDEX([44]IG1!$AL$4:$AX$40,MATCH($A21,[44]IG1!$AL$4:$AL$40,0),MATCH(BOU$1,[44]IG1!$AL$40:$AX$40,0))</f>
        <v>22.7</v>
      </c>
      <c r="BOV21" s="116">
        <f>INDEX([44]IG1!$AL$4:$AX$40,MATCH($A21,[44]IG1!$AL$4:$AL$40,0),MATCH(BOV$1,[44]IG1!$AL$40:$AX$40,0))</f>
        <v>22.5</v>
      </c>
      <c r="BOW21" s="116">
        <f>INDEX([44]IG1!$AL$4:$AX$40,MATCH($A21,[44]IG1!$AL$4:$AL$40,0),MATCH(BOW$1,[44]IG1!$AL$40:$AX$40,0))</f>
        <v>22.8</v>
      </c>
      <c r="BOX21" s="116">
        <f>INDEX([44]IG1!$AL$4:$AX$40,MATCH($A21,[44]IG1!$AL$4:$AL$40,0),MATCH(BOX$1,[44]IG1!$AL$40:$AX$40,0))</f>
        <v>23.7</v>
      </c>
      <c r="BOY21" s="116">
        <f>INDEX('[14]1718 Collected Indicators'!$A$3:$CH$36,MATCH($A21,'[14]1718 Collected Indicators'!$A$3:$A$36,0),MATCH(BOY$1,'[14]1718 Collected Indicators'!$A$3:$CH$3,0))</f>
        <v>24.7</v>
      </c>
      <c r="BOZ21" s="116">
        <f>INDEX('[15]1819 Collected Indicators'!$A$3:$CV$36,MATCH($A21,'[15]1819 Collected Indicators'!$A$3:$A$36,0),MATCH(BOZ$1,'[15]1819 Collected Indicators'!$A$3:$CV$3,0))</f>
        <v>27.400000000000002</v>
      </c>
      <c r="BPA21" s="248">
        <f>INDEX('[11]1920 Collected Indicators'!$A$3:$CV$36,MATCH($A21,'[11]1920 Collected Indicators'!$A$3:$A$36,0),MATCH(BPA$1,'[11]1920 Collected Indicators'!$A$3:$CV$3,0))</f>
        <v>24</v>
      </c>
      <c r="BPB21" s="115">
        <f>INDEX([45]ALL!$A$2:$F$37,MATCH($A21,[45]ALL!$A$2:$A$37,0),MATCH(BPB$1,[45]ALL!$A$37:$F$37,0))</f>
        <v>33</v>
      </c>
      <c r="BPC21" s="116">
        <f>INDEX([45]ALL!$A$2:$F$37,MATCH($A21,[45]ALL!$A$2:$A$37,0),MATCH(BPC$1,[45]ALL!$A$37:$F$37,0))</f>
        <v>60</v>
      </c>
      <c r="BPD21" s="116">
        <f>INDEX([45]ALL!$A$2:$F$37,MATCH($A21,[45]ALL!$A$2:$A$37,0),MATCH(BPD$1,[45]ALL!$A$37:$F$37,0))</f>
        <v>76</v>
      </c>
      <c r="BPE21" s="116">
        <f>INDEX([45]ALL!$A$2:$F$37,MATCH($A21,[45]ALL!$A$2:$A$37,0),MATCH(BPE$1,[45]ALL!$A$37:$F$37,0))</f>
        <v>80</v>
      </c>
      <c r="BPF21" s="116">
        <f>INDEX('[14]1718 Collected Indicators'!$A$3:$CH$36,MATCH($A21,'[14]1718 Collected Indicators'!$A$3:$A$36,0),MATCH(BPF$1,'[14]1718 Collected Indicators'!$A$3:$CH$3,0))</f>
        <v>83.01</v>
      </c>
      <c r="BPG21" s="116">
        <f>INDEX('[15]1819 Collected Indicators'!$A$3:$CV$36,MATCH($A21,'[15]1819 Collected Indicators'!$A$3:$A$36,0),MATCH(BPG$1,'[15]1819 Collected Indicators'!$A$3:$CV$3,0))</f>
        <v>83.2</v>
      </c>
      <c r="BPH21" s="117">
        <f>INDEX('[11]1920 Collected Indicators'!$A$3:$CV$36,MATCH($A21,'[11]1920 Collected Indicators'!$A$3:$A$36,0),MATCH(BPH$1,'[11]1920 Collected Indicators'!$A$3:$CV$3,0))</f>
        <v>84.6</v>
      </c>
      <c r="BPI21" s="133">
        <f>INDEX('[46]2014-15'!$A$3:$G$37,MATCH($A21,'[46]2014-15'!$A$3:$A$37,0),MATCH(BPI$1,'[46]2014-15'!$A$37:$G$37,0))</f>
        <v>12.880143112701253</v>
      </c>
      <c r="BPJ21" s="116">
        <f>INDEX('[46]2015-16'!$A$3:$G$37,MATCH($A21,'[46]2015-16'!$A$3:$A$37,0),MATCH(BPJ$1,'[46]2015-16'!$A$37:$G$37,0))</f>
        <v>11.913357400722022</v>
      </c>
      <c r="BPK21" s="116">
        <f>INDEX('[46]2016-17'!$A$3:$G$37,MATCH($A21,'[46]2016-17'!$A$3:$A$37,0),MATCH(BPK$1,'[46]2016-17'!$A$37:$G$37,0))</f>
        <v>11.913357400722022</v>
      </c>
      <c r="BPL21" s="116">
        <f>INDEX('[14]1718 Collected Indicators'!$A$3:$CH$36,MATCH($A21,'[14]1718 Collected Indicators'!$A$3:$A$36,0),MATCH(BPL$1,'[14]1718 Collected Indicators'!$A$3:$CH$3,0))</f>
        <v>9.927797833935017</v>
      </c>
      <c r="BPM21" s="116">
        <f>INDEX('[15]1819 Collected Indicators'!$A$3:$CV$36,MATCH($A21,'[15]1819 Collected Indicators'!$A$3:$A$36,0),MATCH(BPM$1,'[15]1819 Collected Indicators'!$A$3:$CV$3,0))</f>
        <v>6.8741893644617384</v>
      </c>
      <c r="BPN21" s="248">
        <f>INDEX('[11]1920 Collected Indicators'!$A$3:$CV$36,MATCH($A21,'[11]1920 Collected Indicators'!$A$3:$A$36,0),MATCH(BPN$1,'[11]1920 Collected Indicators'!$A$3:$CV$3,0))</f>
        <v>6.8741893644617384</v>
      </c>
      <c r="BPO21" s="115">
        <f>INDEX('[46]2014-15'!$A$3:$G$37,MATCH($A21,'[46]2014-15'!$A$3:$A$37,0),MATCH(BPO$1,'[46]2014-15'!$A$37:$G$37,0))</f>
        <v>15.357020840450975</v>
      </c>
      <c r="BPP21" s="116">
        <f>INDEX('[46]2015-16'!$A$3:$G$37,MATCH($A21,'[46]2015-16'!$A$3:$A$37,0),MATCH(BPP$1,'[46]2015-16'!$A$37:$G$37,0))</f>
        <v>18.961875062870938</v>
      </c>
      <c r="BPQ21" s="116">
        <f>INDEX('[46]2016-17'!$A$3:$G$37,MATCH($A21,'[46]2016-17'!$A$3:$A$37,0),MATCH(BPQ$1,'[46]2016-17'!$A$37:$G$37,0))</f>
        <v>22.413793103448278</v>
      </c>
      <c r="BPR21" s="116">
        <f>INDEX('[14]1718 Collected Indicators'!$A$3:$CH$36,MATCH($A21,'[14]1718 Collected Indicators'!$A$3:$A$36,0),MATCH(BPR$1,'[14]1718 Collected Indicators'!$A$3:$CH$3,0))</f>
        <v>22.362028154976954</v>
      </c>
      <c r="BPS21" s="116">
        <f>INDEX('[15]1819 Collected Indicators'!$A$3:$CV$36,MATCH($A21,'[15]1819 Collected Indicators'!$A$3:$A$36,0),MATCH(BPS$1,'[15]1819 Collected Indicators'!$A$3:$CV$3,0))</f>
        <v>49.035571142284567</v>
      </c>
      <c r="BPT21" s="117">
        <f>INDEX('[11]1920 Collected Indicators'!$A$3:$CV$36,MATCH($A21,'[11]1920 Collected Indicators'!$A$3:$A$36,0),MATCH(BPT$1,'[11]1920 Collected Indicators'!$A$3:$CV$3,0))</f>
        <v>24.200737780510295</v>
      </c>
      <c r="BPU21" s="115">
        <f t="array" ref="BPU21">INDEX('[47]FINSUS Raw Data'!$A$2:$BH$35,MATCH($A21,'[47]FINSUS Raw Data'!$A$2:$A$35,0),MATCH(BPU$1,'[47]FINSUS Raw Data'!$A$2:$BH$2,0))</f>
        <v>14.430979978925185</v>
      </c>
      <c r="BPV21" s="116">
        <f t="array" ref="BPV21">INDEX('[47]FINSUS Raw Data'!$A$2:$BH$35,MATCH($A21,'[47]FINSUS Raw Data'!$A$2:$A$35,0),MATCH(BPV$1,'[47]FINSUS Raw Data'!$A$2:$BH$2,0))</f>
        <v>15.814536340852131</v>
      </c>
      <c r="BPW21" s="116">
        <f t="array" ref="BPW21">INDEX('[47]FINSUS Raw Data'!$A$2:$BH$35,MATCH($A21,'[47]FINSUS Raw Data'!$A$2:$A$35,0),MATCH(BPW$1,'[47]FINSUS Raw Data'!$A$2:$BH$2,0))</f>
        <v>15.62102071753411</v>
      </c>
      <c r="BPX21" s="116">
        <f t="array" ref="BPX21">INDEX('[47]FINSUS Raw Data'!$A$2:$BH$35,MATCH($A21,'[47]FINSUS Raw Data'!$A$2:$A$35,0),MATCH(BPX$1,'[47]FINSUS Raw Data'!$A$2:$BH$2,0))</f>
        <v>15.247950597310869</v>
      </c>
      <c r="BPY21" s="116">
        <f t="array" ref="BPY21">INDEX('[47]FINSUS Raw Data'!$A$2:$BH$35,MATCH($A21,'[47]FINSUS Raw Data'!$A$2:$A$35,0),MATCH(BPY$1,'[47]FINSUS Raw Data'!$A$2:$BH$2,0))</f>
        <v>12.348099176860067</v>
      </c>
      <c r="BPZ21" s="116">
        <f t="array" ref="BPZ21">INDEX('[47]FINSUS Raw Data'!$A$2:$BH$35,MATCH($A21,'[47]FINSUS Raw Data'!$A$2:$A$35,0),MATCH(BPZ$1,'[47]FINSUS Raw Data'!$A$2:$BH$2,0))</f>
        <v>10.448518332496233</v>
      </c>
      <c r="BQA21" s="117">
        <f t="array" ref="BQA21">INDEX('[47]FINSUS Raw Data'!$A$2:$BH$35,MATCH($A21,'[47]FINSUS Raw Data'!$A$2:$A$35,0),MATCH(BQA$1,'[47]FINSUS Raw Data'!$A$2:$BH$2,0))</f>
        <v>15.044139283962727</v>
      </c>
      <c r="BQB21" s="115">
        <f t="array" ref="BQB21">INDEX('[47]FINSUS Raw Data'!$A$2:$BH$35,MATCH($A21,'[47]FINSUS Raw Data'!$A$2:$A$35,0),MATCH(BQB$1,'[47]FINSUS Raw Data'!$A$2:$BH$2,0))</f>
        <v>10.395152792413066</v>
      </c>
      <c r="BQC21" s="116">
        <f t="array" ref="BQC21">INDEX('[47]FINSUS Raw Data'!$A$2:$BH$35,MATCH($A21,'[47]FINSUS Raw Data'!$A$2:$A$35,0),MATCH(BQC$1,'[47]FINSUS Raw Data'!$A$2:$BH$2,0))</f>
        <v>11.894736842105264</v>
      </c>
      <c r="BQD21" s="116">
        <f t="array" ref="BQD21">INDEX('[47]FINSUS Raw Data'!$A$2:$BH$35,MATCH($A21,'[47]FINSUS Raw Data'!$A$2:$A$35,0),MATCH(BQD$1,'[47]FINSUS Raw Data'!$A$2:$BH$2,0))</f>
        <v>12.042445679636179</v>
      </c>
      <c r="BQE21" s="116">
        <f t="array" ref="BQE21">INDEX('[47]FINSUS Raw Data'!$A$2:$BH$35,MATCH($A21,'[47]FINSUS Raw Data'!$A$2:$A$35,0),MATCH(BQE$1,'[47]FINSUS Raw Data'!$A$2:$BH$2,0))</f>
        <v>10.708190705428574</v>
      </c>
      <c r="BQF21" s="116">
        <f t="array" ref="BQF21">INDEX('[47]FINSUS Raw Data'!$A$2:$BH$35,MATCH($A21,'[47]FINSUS Raw Data'!$A$2:$A$35,0),MATCH(BQF$1,'[47]FINSUS Raw Data'!$A$2:$BH$2,0))</f>
        <v>8.5489533220647509</v>
      </c>
      <c r="BQG21" s="116">
        <f t="array" ref="BQG21">INDEX('[47]FINSUS Raw Data'!$A$2:$BH$35,MATCH($A21,'[47]FINSUS Raw Data'!$A$2:$A$35,0),MATCH(BQG$1,'[47]FINSUS Raw Data'!$A$2:$BH$2,0))</f>
        <v>6.165745856353591</v>
      </c>
      <c r="BQH21" s="117">
        <f t="array" ref="BQH21">INDEX('[47]FINSUS Raw Data'!$A$2:$BH$35,MATCH($A21,'[47]FINSUS Raw Data'!$A$2:$A$35,0),MATCH(BQH$1,'[47]FINSUS Raw Data'!$A$2:$BH$2,0))</f>
        <v>7.5277096615988235</v>
      </c>
      <c r="BQI21" s="115">
        <f t="array" ref="BQI21">INDEX('[47]FINSUS Raw Data'!$A$2:$BH$35,MATCH($A21,'[47]FINSUS Raw Data'!$A$2:$A$35,0),MATCH(BQI$1,'[47]FINSUS Raw Data'!$A$2:$BH$2,0))</f>
        <v>8.36</v>
      </c>
      <c r="BQJ21" s="116">
        <f t="array" ref="BQJ21">INDEX('[47]FINSUS Raw Data'!$A$2:$BH$35,MATCH($A21,'[47]FINSUS Raw Data'!$A$2:$A$35,0),MATCH(BQJ$1,'[47]FINSUS Raw Data'!$A$2:$BH$2,0))</f>
        <v>8.2199999999999989</v>
      </c>
      <c r="BQK21" s="116">
        <f t="array" ref="BQK21">INDEX('[47]FINSUS Raw Data'!$A$2:$BH$35,MATCH($A21,'[47]FINSUS Raw Data'!$A$2:$A$35,0),MATCH(BQK$1,'[47]FINSUS Raw Data'!$A$2:$BH$2,0))</f>
        <v>9.58</v>
      </c>
      <c r="BQL21" s="116">
        <f t="array" ref="BQL21">INDEX('[47]FINSUS Raw Data'!$A$2:$BH$35,MATCH($A21,'[47]FINSUS Raw Data'!$A$2:$A$35,0),MATCH(BQL$1,'[47]FINSUS Raw Data'!$A$2:$BH$2,0))</f>
        <v>8.66</v>
      </c>
      <c r="BQM21" s="116">
        <f t="array" ref="BQM21">INDEX('[47]FINSUS Raw Data'!$A$2:$BH$35,MATCH($A21,'[47]FINSUS Raw Data'!$A$2:$A$35,0),MATCH(BQM$1,'[47]FINSUS Raw Data'!$A$2:$BH$2,0))</f>
        <v>9.5200000000000014</v>
      </c>
      <c r="BQN21" s="116">
        <f t="array" ref="BQN21">INDEX('[47]FINSUS Raw Data'!$A$2:$BH$35,MATCH($A21,'[47]FINSUS Raw Data'!$A$2:$A$35,0),MATCH(BQN$1,'[47]FINSUS Raw Data'!$A$2:$BH$2,0))</f>
        <v>9.9500000000000011</v>
      </c>
      <c r="BQO21" s="117">
        <f t="array" ref="BQO21">INDEX('[47]FINSUS Raw Data'!$A$2:$BH$35,MATCH($A21,'[47]FINSUS Raw Data'!$A$2:$A$35,0),MATCH(BQO$1,'[47]FINSUS Raw Data'!$A$2:$BH$2,0))</f>
        <v>9.5</v>
      </c>
      <c r="BQP21" s="115">
        <f t="array" ref="BQP21">INDEX('[47]FINSUS Raw Data'!$A$2:$BH$35,MATCH($A21,'[47]FINSUS Raw Data'!$A$2:$A$35,0),MATCH(BQP$1,'[47]FINSUS Raw Data'!$A$2:$BH$2,0))</f>
        <v>20.45</v>
      </c>
      <c r="BQQ21" s="116">
        <f t="array" ref="BQQ21">INDEX('[47]FINSUS Raw Data'!$A$2:$BH$35,MATCH($A21,'[47]FINSUS Raw Data'!$A$2:$A$35,0),MATCH(BQQ$1,'[47]FINSUS Raw Data'!$A$2:$BH$2,0))</f>
        <v>21.560000000000002</v>
      </c>
      <c r="BQR21" s="116">
        <f t="array" ref="BQR21">INDEX('[47]FINSUS Raw Data'!$A$2:$BH$35,MATCH($A21,'[47]FINSUS Raw Data'!$A$2:$A$35,0),MATCH(BQR$1,'[47]FINSUS Raw Data'!$A$2:$BH$2,0))</f>
        <v>22.42</v>
      </c>
      <c r="BQS21" s="116">
        <f t="array" ref="BQS21">INDEX('[47]FINSUS Raw Data'!$A$2:$BH$35,MATCH($A21,'[47]FINSUS Raw Data'!$A$2:$A$35,0),MATCH(BQS$1,'[47]FINSUS Raw Data'!$A$2:$BH$2,0))</f>
        <v>21.099999999999998</v>
      </c>
      <c r="BQT21" s="116">
        <f t="array" ref="BQT21">INDEX('[47]FINSUS Raw Data'!$A$2:$BH$35,MATCH($A21,'[47]FINSUS Raw Data'!$A$2:$A$35,0),MATCH(BQT$1,'[47]FINSUS Raw Data'!$A$2:$BH$2,0))</f>
        <v>19.72</v>
      </c>
      <c r="BQU21" s="116">
        <f t="array" ref="BQU21">INDEX('[47]FINSUS Raw Data'!$A$2:$BH$35,MATCH($A21,'[47]FINSUS Raw Data'!$A$2:$A$35,0),MATCH(BQU$1,'[47]FINSUS Raw Data'!$A$2:$BH$2,0))</f>
        <v>20.330000000000002</v>
      </c>
      <c r="BQV21" s="117">
        <f t="array" ref="BQV21">INDEX('[47]FINSUS Raw Data'!$A$2:$BH$35,MATCH($A21,'[47]FINSUS Raw Data'!$A$2:$A$35,0),MATCH(BQV$1,'[47]FINSUS Raw Data'!$A$2:$BH$2,0))</f>
        <v>21.46</v>
      </c>
      <c r="BQW21" s="115">
        <f t="array" ref="BQW21">INDEX('[47]FINSUS Raw Data'!$A$2:$BH$35,MATCH($A21,'[47]FINSUS Raw Data'!$A$2:$A$35,0),MATCH(BQW$1,'[47]FINSUS Raw Data'!$A$2:$BH$2,0))</f>
        <v>98.797395674206427</v>
      </c>
      <c r="BQX21" s="213">
        <f t="array" ref="BQX21">INDEX('[47]FINSUS Raw Data'!$A$2:$BH$35,MATCH($A21,'[47]FINSUS Raw Data'!$A$2:$A$35,0),MATCH(BQX$1,'[47]FINSUS Raw Data'!$A$2:$BH$2,0))</f>
        <v>187555</v>
      </c>
      <c r="BQY21" s="213">
        <f t="array" ref="BQY21">INDEX('[47]FINSUS Raw Data'!$A$2:$BH$35,MATCH($A21,'[47]FINSUS Raw Data'!$A$2:$A$35,0),MATCH(BQY$1,'[47]FINSUS Raw Data'!$A$2:$BH$2,0))</f>
        <v>189838</v>
      </c>
      <c r="BQZ21" s="116">
        <f t="array" ref="BQZ21">INDEX('[47]FINSUS Raw Data'!$A$2:$BH$35,MATCH($A21,'[47]FINSUS Raw Data'!$A$2:$A$35,0),MATCH(BQZ$1,'[47]FINSUS Raw Data'!$A$2:$BH$2,0))</f>
        <v>97.323362051589498</v>
      </c>
      <c r="BRA21" s="213">
        <f t="array" ref="BRA21">INDEX('[47]FINSUS Raw Data'!$A$2:$BH$35,MATCH($A21,'[47]FINSUS Raw Data'!$A$2:$A$35,0),MATCH(BRA$1,'[47]FINSUS Raw Data'!$A$2:$BH$2,0))</f>
        <v>188310</v>
      </c>
      <c r="BRB21" s="213">
        <f t="array" ref="BRB21">INDEX('[47]FINSUS Raw Data'!$A$2:$BH$35,MATCH($A21,'[47]FINSUS Raw Data'!$A$2:$A$35,0),MATCH(BRB$1,'[47]FINSUS Raw Data'!$A$2:$BH$2,0))</f>
        <v>193489</v>
      </c>
      <c r="BRC21" s="116">
        <f t="array" ref="BRC21">INDEX('[47]FINSUS Raw Data'!$A$2:$BH$35,MATCH($A21,'[47]FINSUS Raw Data'!$A$2:$A$35,0),MATCH(BRC$1,'[47]FINSUS Raw Data'!$A$2:$BH$2,0))</f>
        <v>99.018995943102766</v>
      </c>
      <c r="BRD21" s="213">
        <f t="array" ref="BRD21">INDEX('[47]FINSUS Raw Data'!$A$2:$BH$35,MATCH($A21,'[47]FINSUS Raw Data'!$A$2:$A$35,0),MATCH(BRD$1,'[47]FINSUS Raw Data'!$A$2:$BH$2,0))</f>
        <v>196725</v>
      </c>
      <c r="BRE21" s="213">
        <f t="array" ref="BRE21">INDEX('[47]FINSUS Raw Data'!$A$2:$BH$35,MATCH($A21,'[47]FINSUS Raw Data'!$A$2:$A$35,0),MATCH(BRE$1,'[47]FINSUS Raw Data'!$A$2:$BH$2,0))</f>
        <v>198674</v>
      </c>
      <c r="BRF21" s="116">
        <f t="array" ref="BRF21">INDEX('[47]FINSUS Raw Data'!$A$2:$BH$35,MATCH($A21,'[47]FINSUS Raw Data'!$A$2:$A$35,0),MATCH(BRF$1,'[47]FINSUS Raw Data'!$A$2:$BH$2,0))</f>
        <v>98.66656530332979</v>
      </c>
      <c r="BRG21" s="213">
        <f t="array" ref="BRG21">INDEX('[47]FINSUS Raw Data'!$A$2:$BH$35,MATCH($A21,'[47]FINSUS Raw Data'!$A$2:$A$35,0),MATCH(BRG$1,'[47]FINSUS Raw Data'!$A$2:$BH$2,0))</f>
        <v>194679</v>
      </c>
      <c r="BRH21" s="213">
        <f t="array" ref="BRH21">INDEX('[47]FINSUS Raw Data'!$A$2:$BH$35,MATCH($A21,'[47]FINSUS Raw Data'!$A$2:$A$35,0),MATCH(BRH$1,'[47]FINSUS Raw Data'!$A$2:$BH$2,0))</f>
        <v>197310</v>
      </c>
      <c r="BRI21" s="116">
        <f t="array" ref="BRI21">INDEX('[47]FINSUS Raw Data'!$A$2:$BH$35,MATCH($A21,'[47]FINSUS Raw Data'!$A$2:$A$35,0),MATCH(BRI$1,'[47]FINSUS Raw Data'!$A$2:$BH$2,0))</f>
        <v>99.198925191085536</v>
      </c>
      <c r="BRJ21" s="213">
        <f t="array" ref="BRJ21">INDEX('[47]FINSUS Raw Data'!$A$2:$BH$35,MATCH($A21,'[47]FINSUS Raw Data'!$A$2:$A$35,0),MATCH(BRJ$1,'[47]FINSUS Raw Data'!$A$2:$BH$2,0))</f>
        <v>197141</v>
      </c>
      <c r="BRK21" s="213">
        <f t="array" ref="BRK21">INDEX('[47]FINSUS Raw Data'!$A$2:$BH$35,MATCH($A21,'[47]FINSUS Raw Data'!$A$2:$A$35,0),MATCH(BRK$1,'[47]FINSUS Raw Data'!$A$2:$BH$2,0))</f>
        <v>198733</v>
      </c>
      <c r="BRL21" s="116">
        <f t="array" ref="BRL21">INDEX('[47]FINSUS Raw Data'!$A$2:$BH$35,MATCH($A21,'[47]FINSUS Raw Data'!$A$2:$A$35,0),MATCH(BRL$1,'[47]FINSUS Raw Data'!$A$2:$BH$2,0))</f>
        <v>100.08334284169325</v>
      </c>
      <c r="BRM21" s="213">
        <f t="array" ref="BRM21">INDEX('[47]FINSUS Raw Data'!$A$2:$BH$35,MATCH($A21,'[47]FINSUS Raw Data'!$A$2:$A$35,0),MATCH(BRM$1,'[47]FINSUS Raw Data'!$A$2:$BH$2,0))</f>
        <v>201745</v>
      </c>
      <c r="BRN21" s="213">
        <f t="array" ref="BRN21">INDEX('[47]FINSUS Raw Data'!$A$2:$BH$35,MATCH($A21,'[47]FINSUS Raw Data'!$A$2:$A$35,0),MATCH(BRN$1,'[47]FINSUS Raw Data'!$A$2:$BH$2,0))</f>
        <v>201577</v>
      </c>
      <c r="BRO21" s="116">
        <f t="array" ref="BRO21">INDEX('[47]FINSUS Raw Data'!$A$2:$BH$35,MATCH($A21,'[47]FINSUS Raw Data'!$A$2:$A$35,0),MATCH(BRO$1,'[47]FINSUS Raw Data'!$A$2:$BH$2,0))</f>
        <v>96.037436532925739</v>
      </c>
      <c r="BRP21" s="213">
        <f t="array" ref="BRP21">INDEX('[47]FINSUS Raw Data'!$A$2:$BH$35,MATCH($A21,'[47]FINSUS Raw Data'!$A$2:$A$35,0),MATCH(BRP$1,'[47]FINSUS Raw Data'!$A$2:$BH$2,0))</f>
        <v>199173</v>
      </c>
      <c r="BRQ21" s="334">
        <f t="array" ref="BRQ21">INDEX('[47]FINSUS Raw Data'!$A$2:$BH$35,MATCH($A21,'[47]FINSUS Raw Data'!$A$2:$A$35,0),MATCH(BRQ$1,'[47]FINSUS Raw Data'!$A$2:$BH$2,0))</f>
        <v>207391</v>
      </c>
      <c r="BRR21" s="248">
        <f t="array" ref="BRR21">INDEX([48]CLIM1!$A$3:$N$37,MATCH($A21,[48]CLIM1!$N$3:$N$37,0),MATCH(BRR$1,[48]CLIM1!$A$3:$N$3,0))</f>
        <v>6.9316010612745655</v>
      </c>
      <c r="BRS21" s="248">
        <f t="array" ref="BRS21">INDEX([48]CLIM1!$A$3:$N$37,MATCH($A21,[48]CLIM1!$N$3:$N$37,0),MATCH(BRS$1,[48]CLIM1!$A$3:$N$3,0))</f>
        <v>6.1270419186436973</v>
      </c>
      <c r="BRT21" s="248">
        <f t="array" ref="BRT21">INDEX([48]CLIM1!$A$3:$N$37,MATCH($A21,[48]CLIM1!$N$3:$N$37,0),MATCH(BRT$1,[48]CLIM1!$A$3:$N$3,0))</f>
        <v>7.2869129244298501</v>
      </c>
      <c r="BRU21" s="248">
        <f t="array" ref="BRU21">INDEX([48]CLIM1!$A$3:$N$37,MATCH($A21,[48]CLIM1!$N$3:$N$37,0),MATCH(BRU$1,[48]CLIM1!$A$3:$N$3,0))</f>
        <v>7.2892883072528596</v>
      </c>
      <c r="BRV21" s="248">
        <f t="array" ref="BRV21">INDEX([48]CLIM1!$A$3:$N$37,MATCH($A21,[48]CLIM1!$N$3:$N$37,0),MATCH(BRV$1,[48]CLIM1!$A$3:$N$3,0))</f>
        <v>6.4893641709484662</v>
      </c>
      <c r="BRW21" s="248">
        <f t="array" ref="BRW21">INDEX([48]CLIM1!$A$3:$N$37,MATCH($A21,[48]CLIM1!$N$3:$N$37,0),MATCH(BRW$1,[48]CLIM1!$A$3:$N$3,0))</f>
        <v>6.1086156308500401</v>
      </c>
      <c r="BRX21" s="248">
        <f t="array" ref="BRX21">INDEX([48]CLIM1!$A$3:$N$37,MATCH($A21,[48]CLIM1!$N$3:$N$37,0),MATCH(BRX$1,[48]CLIM1!$A$3:$N$3,0))</f>
        <v>5.8090188037143653</v>
      </c>
      <c r="BRY21" s="248">
        <f t="array" ref="BRY21">INDEX([48]CLIM1!$A$3:$N$37,MATCH($A21,[48]CLIM1!$N$3:$N$37,0),MATCH(BRY$1,[48]CLIM1!$A$3:$N$3,0))</f>
        <v>5.2940334476166324</v>
      </c>
      <c r="BRZ21" s="248">
        <f t="array" ref="BRZ21">INDEX([48]CLIM1!$A$3:$N$37,MATCH($A21,[48]CLIM1!$N$3:$N$37,0),MATCH(BRZ$1,[48]CLIM1!$A$3:$N$3,0))</f>
        <v>5.3764714455232054</v>
      </c>
      <c r="BSA21" s="327" t="str">
        <f>INDEX('[11]1920 Collected Indicators'!$A$3:$CV$36,MATCH($A21,'[11]1920 Collected Indicators'!$A$3:$A$36,0),MATCH(BSA$1,'[11]1920 Collected Indicators'!$A$3:$CV$3,0))</f>
        <v>dna</v>
      </c>
      <c r="BSB21" s="248">
        <f t="array" ref="BSB21">INDEX([48]CLIM2!$A$2:$N$36,MATCH($A21,[48]CLIM2!$N$2:$N$36,0),MATCH(BSB$1,[48]CLIM2!$A$2:$N$2,0))</f>
        <v>9.7805804971292609</v>
      </c>
      <c r="BSC21" s="248">
        <f t="array" ref="BSC21">INDEX([48]CLIM2!$A$2:$N$36,MATCH($A21,[48]CLIM2!$N$2:$N$36,0),MATCH(BSC$1,[48]CLIM2!$A$2:$N$2,0))</f>
        <v>9.01710700231577</v>
      </c>
      <c r="BSD21" s="248">
        <f t="array" ref="BSD21">INDEX([48]CLIM2!$A$2:$N$36,MATCH($A21,[48]CLIM2!$N$2:$N$36,0),MATCH(BSD$1,[48]CLIM2!$A$2:$N$2,0))</f>
        <v>9.8999763695384644</v>
      </c>
      <c r="BSE21" s="248">
        <f t="array" ref="BSE21">INDEX([48]CLIM2!$A$2:$N$36,MATCH($A21,[48]CLIM2!$N$2:$N$36,0),MATCH(BSE$1,[48]CLIM2!$A$2:$N$2,0))</f>
        <v>9.8291444709174627</v>
      </c>
      <c r="BSF21" s="248">
        <f t="array" ref="BSF21">INDEX([48]CLIM2!$A$2:$N$36,MATCH($A21,[48]CLIM2!$N$2:$N$36,0),MATCH(BSF$1,[48]CLIM2!$A$2:$N$2,0))</f>
        <v>8.9437394338925831</v>
      </c>
      <c r="BSG21" s="248">
        <f t="array" ref="BSG21">INDEX([48]CLIM2!$A$2:$N$36,MATCH($A21,[48]CLIM2!$N$2:$N$36,0),MATCH(BSG$1,[48]CLIM2!$A$2:$N$2,0))</f>
        <v>8.5769720797683657</v>
      </c>
      <c r="BSH21" s="248">
        <f t="array" ref="BSH21">INDEX([48]CLIM2!$A$2:$N$36,MATCH($A21,[48]CLIM2!$N$2:$N$36,0),MATCH(BSH$1,[48]CLIM2!$A$2:$N$2,0))</f>
        <v>8.2490315859657297</v>
      </c>
      <c r="BSI21" s="248">
        <f t="array" ref="BSI21">INDEX([48]CLIM2!$A$2:$N$36,MATCH($A21,[48]CLIM2!$N$2:$N$36,0),MATCH(BSI$1,[48]CLIM2!$A$2:$N$2,0))</f>
        <v>7.8326451940581707</v>
      </c>
      <c r="BSJ21" s="248">
        <f t="array" ref="BSJ21">INDEX([48]CLIM2!$A$2:$N$36,MATCH($A21,[48]CLIM2!$N$2:$N$36,0),MATCH(BSJ$1,[48]CLIM2!$A$2:$N$2,0))</f>
        <v>7.9234703047125965</v>
      </c>
      <c r="BSK21" s="327" t="str">
        <f>INDEX('[11]1920 Collected Indicators'!$A$3:$CV$36,MATCH($A21,'[11]1920 Collected Indicators'!$A$3:$A$36,0),MATCH(BSK$1,'[11]1920 Collected Indicators'!$A$3:$CV$3,0))</f>
        <v>dna</v>
      </c>
      <c r="BSL21" s="181"/>
      <c r="BSM21" s="115">
        <v>81.2</v>
      </c>
      <c r="BSN21" s="116">
        <v>83</v>
      </c>
      <c r="BSO21" s="116">
        <v>79</v>
      </c>
      <c r="BSP21" s="116">
        <v>74</v>
      </c>
      <c r="BSQ21" s="116">
        <v>69</v>
      </c>
      <c r="BSR21" s="116">
        <f>INDEX('[16]Raw Data'!$A$1:$BT$34,MATCH($A21,'[16]Raw Data'!$A$1:$A$34,0),MATCH(BSR$1,'[16]Raw Data'!$A$1:$BT$1,0))</f>
        <v>72</v>
      </c>
      <c r="BSS21" s="116">
        <f>INDEX('[14]1718 Collected Indicators'!$A$3:$CH$36,MATCH($A21,'[14]1718 Collected Indicators'!$A$3:$A$36,0),MATCH(BSS$1,'[14]1718 Collected Indicators'!$A$3:$CH$3,0))</f>
        <v>74</v>
      </c>
      <c r="BST21" s="136">
        <f>INDEX('[15]1819 Collected Indicators'!$A$3:$CV$36,MATCH($A21,'[15]1819 Collected Indicators'!$A$3:$A$36,0),MATCH(BST$1,'[15]1819 Collected Indicators'!$A$3:$CV$3,0))</f>
        <v>77.900000000000006</v>
      </c>
      <c r="BSU21" s="120">
        <f>INDEX('[11]1920 Collected Indicators'!$A$3:$CV$36,MATCH($A21,'[11]1920 Collected Indicators'!$A$3:$A$36,0),MATCH(BSU$1,'[11]1920 Collected Indicators'!$A$3:$CV$3,0))</f>
        <v>79</v>
      </c>
      <c r="BSV21" s="115">
        <f>INDEX('[16]Raw Data'!$A$1:$BT$34,MATCH($A21,'[16]Raw Data'!$A$1:$A$34,0),MATCH(BSV$1,'[16]Raw Data'!$A$1:$BT$1,0))</f>
        <v>86.9</v>
      </c>
      <c r="BSW21" s="116">
        <f>INDEX('[16]Raw Data'!$A$1:$BT$34,MATCH($A21,'[16]Raw Data'!$A$1:$A$34,0),MATCH(BSW$1,'[16]Raw Data'!$A$1:$BT$1,0))</f>
        <v>89</v>
      </c>
      <c r="BSX21" s="116">
        <f>INDEX('[16]Raw Data'!$A$1:$BT$34,MATCH($A21,'[16]Raw Data'!$A$1:$A$34,0),MATCH(BSX$1,'[16]Raw Data'!$A$1:$BT$1,0))</f>
        <v>78</v>
      </c>
      <c r="BSY21" s="116">
        <f>INDEX('[16]Raw Data'!$A$1:$BT$34,MATCH($A21,'[16]Raw Data'!$A$1:$A$34,0),MATCH(BSY$1,'[16]Raw Data'!$A$1:$BT$1,0))</f>
        <v>75</v>
      </c>
      <c r="BSZ21" s="116">
        <f>INDEX('[16]Raw Data'!$A$1:$BT$34,MATCH($A21,'[16]Raw Data'!$A$1:$A$34,0),MATCH(BSZ$1,'[16]Raw Data'!$A$1:$BT$1,0))</f>
        <v>68</v>
      </c>
      <c r="BTA21" s="116">
        <f>INDEX('[16]Raw Data'!$A$1:$BT$34,MATCH($A21,'[16]Raw Data'!$A$1:$A$34,0),MATCH(BTA$1,'[16]Raw Data'!$A$1:$BT$1,0))</f>
        <v>75</v>
      </c>
      <c r="BTB21" s="116">
        <f>INDEX('[14]1718 Collected Indicators'!$A$3:$CH$36,MATCH($A21,'[14]1718 Collected Indicators'!$A$3:$A$36,0),MATCH(BTB$1,'[14]1718 Collected Indicators'!$A$3:$CH$3,0))</f>
        <v>68</v>
      </c>
      <c r="BTC21" s="136">
        <f>INDEX('[15]1819 Collected Indicators'!$A$3:$CV$36,MATCH($A21,'[15]1819 Collected Indicators'!$A$3:$A$36,0),MATCH(BTC$1,'[15]1819 Collected Indicators'!$A$3:$CV$3,0))</f>
        <v>81.8</v>
      </c>
      <c r="BTD21" s="120">
        <f>INDEX('[11]1920 Collected Indicators'!$A$3:$CV$36,MATCH($A21,'[11]1920 Collected Indicators'!$A$3:$A$36,0),MATCH(BTD$1,'[11]1920 Collected Indicators'!$A$3:$CV$3,0))</f>
        <v>83</v>
      </c>
      <c r="BTE21" s="115">
        <f>INDEX('[16]Raw Data'!$A$1:$BT$34,MATCH($A21,'[16]Raw Data'!$A$1:$A$34,0),MATCH(BTE$1,'[16]Raw Data'!$A$1:$BT$1,0))</f>
        <v>86.3</v>
      </c>
      <c r="BTF21" s="116">
        <f>INDEX('[16]Raw Data'!$A$1:$BT$34,MATCH($A21,'[16]Raw Data'!$A$1:$A$34,0),MATCH(BTF$1,'[16]Raw Data'!$A$1:$BT$1,0))</f>
        <v>93</v>
      </c>
      <c r="BTG21" s="116">
        <f>INDEX('[16]Raw Data'!$A$1:$BT$34,MATCH($A21,'[16]Raw Data'!$A$1:$A$34,0),MATCH(BTG$1,'[16]Raw Data'!$A$1:$BT$1,0))</f>
        <v>92</v>
      </c>
      <c r="BTH21" s="116">
        <f>INDEX('[16]Raw Data'!$A$1:$BT$34,MATCH($A21,'[16]Raw Data'!$A$1:$A$34,0),MATCH(BTH$1,'[16]Raw Data'!$A$1:$BT$1,0))</f>
        <v>94</v>
      </c>
      <c r="BTI21" s="116">
        <f>INDEX('[16]Raw Data'!$A$1:$BT$34,MATCH($A21,'[16]Raw Data'!$A$1:$A$34,0),MATCH(BTI$1,'[16]Raw Data'!$A$1:$BT$1,0))</f>
        <v>83</v>
      </c>
      <c r="BTJ21" s="116">
        <f>INDEX('[16]Raw Data'!$A$1:$BT$34,MATCH($A21,'[16]Raw Data'!$A$1:$A$34,0),MATCH(BTJ$1,'[16]Raw Data'!$A$1:$BT$1,0))</f>
        <v>86</v>
      </c>
      <c r="BTK21" s="116">
        <f>INDEX('[14]1718 Collected Indicators'!$A$3:$CH$36,MATCH($A21,'[14]1718 Collected Indicators'!$A$3:$A$36,0),MATCH(BTK$1,'[14]1718 Collected Indicators'!$A$3:$CH$3,0))</f>
        <v>81</v>
      </c>
      <c r="BTL21" s="136">
        <f>INDEX('[15]1819 Collected Indicators'!$A$3:$CV$36,MATCH($A21,'[15]1819 Collected Indicators'!$A$3:$A$36,0),MATCH(BTL$1,'[15]1819 Collected Indicators'!$A$3:$CV$3,0))</f>
        <v>88.3</v>
      </c>
      <c r="BTM21" s="120">
        <f>INDEX('[11]1920 Collected Indicators'!$A$3:$CV$36,MATCH($A21,'[11]1920 Collected Indicators'!$A$3:$A$36,0),MATCH(BTM$1,'[11]1920 Collected Indicators'!$A$3:$CV$3,0))</f>
        <v>78</v>
      </c>
      <c r="BTN21" s="115">
        <f>INDEX('[16]Raw Data'!$A$1:$BT$34,MATCH($A21,'[16]Raw Data'!$A$1:$A$34,0),MATCH(BTN$1,'[16]Raw Data'!$A$1:$BT$1,0))</f>
        <v>56.451612903225801</v>
      </c>
      <c r="BTO21" s="116">
        <f>INDEX('[16]Raw Data'!$A$1:$BT$34,MATCH($A21,'[16]Raw Data'!$A$1:$A$34,0),MATCH(BTO$1,'[16]Raw Data'!$A$1:$BT$1,0))</f>
        <v>62</v>
      </c>
      <c r="BTP21" s="116">
        <f>INDEX('[16]Raw Data'!$A$1:$BT$34,MATCH($A21,'[16]Raw Data'!$A$1:$A$34,0),MATCH(BTP$1,'[16]Raw Data'!$A$1:$BT$1,0))</f>
        <v>58</v>
      </c>
      <c r="BTQ21" s="116">
        <f>INDEX('[16]Raw Data'!$A$1:$BT$34,MATCH($A21,'[16]Raw Data'!$A$1:$A$34,0),MATCH(BTQ$1,'[16]Raw Data'!$A$1:$BT$1,0))</f>
        <v>57</v>
      </c>
      <c r="BTR21" s="116">
        <f>INDEX('[16]Raw Data'!$A$1:$BT$34,MATCH($A21,'[16]Raw Data'!$A$1:$A$34,0),MATCH(BTR$1,'[16]Raw Data'!$A$1:$BT$1,0))</f>
        <v>44</v>
      </c>
      <c r="BTS21" s="116">
        <f>INDEX('[16]Raw Data'!$A$1:$BT$34,MATCH($A21,'[16]Raw Data'!$A$1:$A$34,0),MATCH(BTS$1,'[16]Raw Data'!$A$1:$BT$1,0))</f>
        <v>53</v>
      </c>
      <c r="BTT21" s="116">
        <f>INDEX('[14]1718 Collected Indicators'!$A$3:$CH$36,MATCH($A21,'[14]1718 Collected Indicators'!$A$3:$A$36,0),MATCH(BTT$1,'[14]1718 Collected Indicators'!$A$3:$CH$3,0))</f>
        <v>52</v>
      </c>
      <c r="BTU21" s="136">
        <f>INDEX('[15]1819 Collected Indicators'!$A$3:$CV$36,MATCH($A21,'[15]1819 Collected Indicators'!$A$3:$A$36,0),MATCH(BTU$1,'[15]1819 Collected Indicators'!$A$3:$CV$3,0))</f>
        <v>69.3</v>
      </c>
      <c r="BTV21" s="120">
        <f>INDEX('[11]1920 Collected Indicators'!$A$3:$CV$36,MATCH($A21,'[11]1920 Collected Indicators'!$A$3:$A$36,0),MATCH(BTV$1,'[11]1920 Collected Indicators'!$A$3:$CV$3,0))</f>
        <v>59</v>
      </c>
      <c r="BTW21" s="115">
        <f>INDEX('[16]Raw Data'!$A$1:$BT$34,MATCH($A21,'[16]Raw Data'!$A$1:$A$34,0),MATCH(BTW$1,'[16]Raw Data'!$A$1:$BT$1,0))</f>
        <v>80.599999999999994</v>
      </c>
      <c r="BTX21" s="116">
        <f>INDEX('[16]Raw Data'!$A$1:$BT$34,MATCH($A21,'[16]Raw Data'!$A$1:$A$34,0),MATCH(BTX$1,'[16]Raw Data'!$A$1:$BT$1,0))</f>
        <v>80</v>
      </c>
      <c r="BTY21" s="116">
        <f>INDEX('[16]Raw Data'!$A$1:$BT$34,MATCH($A21,'[16]Raw Data'!$A$1:$A$34,0),MATCH(BTY$1,'[16]Raw Data'!$A$1:$BT$1,0))</f>
        <v>77</v>
      </c>
      <c r="BTZ21" s="116">
        <f>INDEX('[16]Raw Data'!$A$1:$BT$34,MATCH($A21,'[16]Raw Data'!$A$1:$A$34,0),MATCH(BTZ$1,'[16]Raw Data'!$A$1:$BT$1,0))</f>
        <v>77</v>
      </c>
      <c r="BUA21" s="116">
        <f>INDEX('[16]Raw Data'!$A$1:$BT$34,MATCH($A21,'[16]Raw Data'!$A$1:$A$34,0),MATCH(BUA$1,'[16]Raw Data'!$A$1:$BT$1,0))</f>
        <v>70</v>
      </c>
      <c r="BUB21" s="116">
        <f>INDEX('[16]Raw Data'!$A$1:$BT$34,MATCH($A21,'[16]Raw Data'!$A$1:$A$34,0),MATCH(BUB$1,'[16]Raw Data'!$A$1:$BT$1,0))</f>
        <v>72</v>
      </c>
      <c r="BUC21" s="116">
        <f>INDEX('[14]1718 Collected Indicators'!$A$3:$CH$36,MATCH($A21,'[14]1718 Collected Indicators'!$A$3:$A$36,0),MATCH(BUC$1,'[14]1718 Collected Indicators'!$A$3:$CH$3,0))</f>
        <v>61</v>
      </c>
      <c r="BUD21" s="136">
        <f>INDEX('[15]1819 Collected Indicators'!$A$3:$CV$36,MATCH($A21,'[15]1819 Collected Indicators'!$A$3:$A$36,0),MATCH(BUD$1,'[15]1819 Collected Indicators'!$A$3:$CV$3,0))</f>
        <v>66.2</v>
      </c>
      <c r="BUE21" s="120">
        <f>INDEX('[11]1920 Collected Indicators'!$A$3:$CV$36,MATCH($A21,'[11]1920 Collected Indicators'!$A$3:$A$36,0),MATCH(BUE$1,'[11]1920 Collected Indicators'!$A$3:$CV$3,0))</f>
        <v>73</v>
      </c>
      <c r="BUF21" s="115">
        <f>INDEX('[16]Raw Data'!$A$1:$BT$34,MATCH($A21,'[16]Raw Data'!$A$1:$A$34,0),MATCH(BUF$1,'[16]Raw Data'!$A$1:$BT$1,0))</f>
        <v>83.7</v>
      </c>
      <c r="BUG21" s="116">
        <f>INDEX('[16]Raw Data'!$A$1:$BT$34,MATCH($A21,'[16]Raw Data'!$A$1:$A$34,0),MATCH(BUG$1,'[16]Raw Data'!$A$1:$BT$1,0))</f>
        <v>88</v>
      </c>
      <c r="BUH21" s="116">
        <f>INDEX('[16]Raw Data'!$A$1:$BT$34,MATCH($A21,'[16]Raw Data'!$A$1:$A$34,0),MATCH(BUH$1,'[16]Raw Data'!$A$1:$BT$1,0))</f>
        <v>86</v>
      </c>
      <c r="BUI21" s="116">
        <f>INDEX('[16]Raw Data'!$A$1:$BT$34,MATCH($A21,'[16]Raw Data'!$A$1:$A$34,0),MATCH(BUI$1,'[16]Raw Data'!$A$1:$BT$1,0))</f>
        <v>89</v>
      </c>
      <c r="BUJ21" s="116">
        <f>INDEX('[16]Raw Data'!$A$1:$BT$34,MATCH($A21,'[16]Raw Data'!$A$1:$A$34,0),MATCH(BUJ$1,'[16]Raw Data'!$A$1:$BT$1,0))</f>
        <v>85</v>
      </c>
      <c r="BUK21" s="116">
        <f>INDEX('[16]Raw Data'!$A$1:$BT$34,MATCH($A21,'[16]Raw Data'!$A$1:$A$34,0),MATCH(BUK$1,'[16]Raw Data'!$A$1:$BT$1,0))</f>
        <v>87</v>
      </c>
      <c r="BUL21" s="116">
        <f>INDEX('[14]1718 Collected Indicators'!$A$3:$CH$36,MATCH($A21,'[14]1718 Collected Indicators'!$A$3:$A$36,0),MATCH(BUL$1,'[14]1718 Collected Indicators'!$A$3:$CH$3,0))</f>
        <v>90</v>
      </c>
      <c r="BUM21" s="136">
        <f>INDEX('[15]1819 Collected Indicators'!$A$3:$CV$36,MATCH($A21,'[15]1819 Collected Indicators'!$A$3:$A$36,0),MATCH(BUM$1,'[15]1819 Collected Indicators'!$A$3:$CV$3,0))</f>
        <v>71.5</v>
      </c>
      <c r="BUN21" s="120">
        <f>INDEX('[11]1920 Collected Indicators'!$A$3:$CV$36,MATCH($A21,'[11]1920 Collected Indicators'!$A$3:$A$36,0),MATCH(BUN$1,'[11]1920 Collected Indicators'!$A$3:$CV$3,0))</f>
        <v>59</v>
      </c>
      <c r="BUO21" s="115">
        <f>INDEX('[16]Raw Data'!$A$1:$BT$34,MATCH($A21,'[16]Raw Data'!$A$1:$A$34,0),MATCH(BUO$1,'[16]Raw Data'!$A$1:$BT$1,0))</f>
        <v>78.099999999999994</v>
      </c>
      <c r="BUP21" s="116">
        <f>INDEX('[16]Raw Data'!$A$1:$BT$34,MATCH($A21,'[16]Raw Data'!$A$1:$A$34,0),MATCH(BUP$1,'[16]Raw Data'!$A$1:$BT$1,0))</f>
        <v>79</v>
      </c>
      <c r="BUQ21" s="116">
        <f>INDEX('[16]Raw Data'!$A$1:$BT$34,MATCH($A21,'[16]Raw Data'!$A$1:$A$34,0),MATCH(BUQ$1,'[16]Raw Data'!$A$1:$BT$1,0))</f>
        <v>77</v>
      </c>
      <c r="BUR21" s="116">
        <f>INDEX('[16]Raw Data'!$A$1:$BT$34,MATCH($A21,'[16]Raw Data'!$A$1:$A$34,0),MATCH(BUR$1,'[16]Raw Data'!$A$1:$BT$1,0))</f>
        <v>67</v>
      </c>
      <c r="BUS21" s="116">
        <f>INDEX('[16]Raw Data'!$A$1:$BT$34,MATCH($A21,'[16]Raw Data'!$A$1:$A$34,0),MATCH(BUS$1,'[16]Raw Data'!$A$1:$BT$1,0))</f>
        <v>64</v>
      </c>
      <c r="BUT21" s="116">
        <f>INDEX('[16]Raw Data'!$A$1:$BT$34,MATCH($A21,'[16]Raw Data'!$A$1:$A$34,0),MATCH(BUT$1,'[16]Raw Data'!$A$1:$BT$1,0))</f>
        <v>67</v>
      </c>
      <c r="BUU21" s="116">
        <f>INDEX('[14]1718 Collected Indicators'!$A$3:$CH$36,MATCH($A21,'[14]1718 Collected Indicators'!$A$3:$A$36,0),MATCH(BUU$1,'[14]1718 Collected Indicators'!$A$3:$CH$3,0))</f>
        <v>67</v>
      </c>
      <c r="BUV21" s="116">
        <f>INDEX('[15]1819 Collected Indicators'!$A$3:$CV$36,MATCH($A21,'[15]1819 Collected Indicators'!$A$3:$A$36,0),MATCH(BUV$1,'[15]1819 Collected Indicators'!$A$3:$CV$3,0))</f>
        <v>61.9</v>
      </c>
      <c r="BUW21" s="126">
        <f>INDEX('[11]1920 Collected Indicators'!$A$3:$CV$36,MATCH($A21,'[11]1920 Collected Indicators'!$A$3:$A$36,0),MATCH(BUW$1,'[11]1920 Collected Indicators'!$A$3:$CV$3,0))</f>
        <v>47</v>
      </c>
    </row>
    <row r="22" spans="1:1921" ht="15.75" thickBot="1">
      <c r="A22" s="118" t="s">
        <v>1876</v>
      </c>
      <c r="B22" s="119">
        <f t="shared" si="152"/>
        <v>5313.9754955672879</v>
      </c>
      <c r="C22" s="87">
        <v>53347</v>
      </c>
      <c r="D22" s="87">
        <v>10039</v>
      </c>
      <c r="E22" s="88">
        <f t="shared" si="11"/>
        <v>5407.7824101647802</v>
      </c>
      <c r="F22" s="87">
        <v>54478</v>
      </c>
      <c r="G22" s="87">
        <v>10074</v>
      </c>
      <c r="H22" s="88">
        <f t="shared" si="12"/>
        <v>5058.4280771131989</v>
      </c>
      <c r="I22" s="87">
        <v>51166</v>
      </c>
      <c r="J22" s="87">
        <v>10115</v>
      </c>
      <c r="K22" s="88">
        <f t="shared" si="13"/>
        <v>4812.9688116857487</v>
      </c>
      <c r="L22" s="87">
        <v>48765</v>
      </c>
      <c r="M22" s="87">
        <v>10132</v>
      </c>
      <c r="N22" s="88">
        <f t="shared" si="14"/>
        <v>4607.32421875</v>
      </c>
      <c r="O22" s="87">
        <v>47179</v>
      </c>
      <c r="P22" s="87">
        <v>10240</v>
      </c>
      <c r="Q22" s="88">
        <f t="shared" si="15"/>
        <v>4773.4473709787153</v>
      </c>
      <c r="R22" s="87">
        <v>49114</v>
      </c>
      <c r="S22" s="87">
        <v>10289</v>
      </c>
      <c r="T22" s="88">
        <f t="shared" si="160"/>
        <v>4883.0174229370095</v>
      </c>
      <c r="U22" s="87">
        <f>INDEX('[2]All Previous Years'!$A$1:$EX$34,MATCH($A22,'[2]All Previous Years'!$A$1:$A$34,0),MATCH(U$1,'[2]All Previous Years'!$A$1:$EX$1,0))</f>
        <v>51008</v>
      </c>
      <c r="V22" s="87">
        <f>INDEX('[3]Raw data 16-17'!$B$2:$MA$34,MATCH($A22,'[3]Raw data 16-17'!$A$2:$A$34,0),MATCH(V$1,'[3]Raw data 16-17'!$B$1:$MA$1,0))</f>
        <v>10446</v>
      </c>
      <c r="W22" s="88">
        <f t="shared" si="17"/>
        <v>5079.692750840135</v>
      </c>
      <c r="X22" s="32">
        <f>INDEX([4]Sheet1!$A$1:$CJ$34, MATCH($A22, [4]Sheet1!$A$1:$A$34, 0), MATCH(X$1, [4]Sheet1!$A$1:$CJ$1, 0))</f>
        <v>52905</v>
      </c>
      <c r="Y22" s="32">
        <f>INDEX('[5]Finance Indicators'!$A$2:$BO$35,MATCH($A22,'[5]Finance Indicators'!$A$2:$A$35,0),MATCH(Y$1,'[5]Finance Indicators'!$A$2:$BO$2,0))</f>
        <v>10415</v>
      </c>
      <c r="Z22" s="132">
        <f>INDEX('[6]Finance Indicators'!$B$3:$BO$35,MATCH($A22,'[6]Finance Indicators'!$A$3:$A$35,0),MATCH(Z$1,'[6]Finance Indicators'!$B$2:$BO$2,0))</f>
        <v>5772.2162479225735</v>
      </c>
      <c r="AA22" s="132">
        <f>INDEX('[6]Finance Indicators'!$B$3:$BO$35,MATCH($A22,'[6]Finance Indicators'!$A$3:$A$35,0),MATCH(AA$1,'[6]Finance Indicators'!$B$2:$BO$2,0))</f>
        <v>59044</v>
      </c>
      <c r="AB22" s="132">
        <f>INDEX('[6]Finance Indicators'!$B$3:$BO$35,MATCH($A22,'[6]Finance Indicators'!$A$3:$A$35,0),MATCH(AB$1,'[6]Finance Indicators'!$B$2:$BO$2,0))</f>
        <v>10229</v>
      </c>
      <c r="AC22" s="132">
        <f t="array" ref="AC22">INDEX('[7]Finance Indicators'!$A$2:$BO$35,MATCH($A22,'[7]Finance Indicators'!$A$2:$A$35,0),MATCH(AC$1,'[7]Finance Indicators'!$A$2:$BO$2,0))</f>
        <v>6252.6515909545724</v>
      </c>
      <c r="AD22" s="132">
        <f t="array" ref="AD22">INDEX('[7]Finance Indicators'!$A$2:$BO$35,MATCH($A22,'[7]Finance Indicators'!$A$2:$A$35,0),MATCH(AD$1,'[7]Finance Indicators'!$A$2:$BO$2,0))</f>
        <v>62489</v>
      </c>
      <c r="AE22" s="238">
        <f t="array" ref="AE22">INDEX('[7]Finance Indicators'!$A$2:$BO$35,MATCH($A22,'[7]Finance Indicators'!$A$2:$A$35,0),MATCH(AE$1,'[7]Finance Indicators'!$A$2:$BO$2,0))</f>
        <v>9994</v>
      </c>
      <c r="AF22" s="119">
        <f>(B22*100)/Deflators!$B$2</f>
        <v>6259.9880142791626</v>
      </c>
      <c r="AG22" s="88">
        <f>(E22*100)/Deflators!$B$3</f>
        <v>6275.3512956224013</v>
      </c>
      <c r="AH22" s="88">
        <f>(H22*100)/Deflators!$B$4</f>
        <v>5752.3367767444661</v>
      </c>
      <c r="AI22" s="88">
        <f>(K22*100)/Deflators!$B$5</f>
        <v>5376.2386825122248</v>
      </c>
      <c r="AJ22" s="88">
        <f>(N22*100)/Deflators!$B$6</f>
        <v>5076.5273341347374</v>
      </c>
      <c r="AK22" s="88">
        <f>(Q22*100)/Deflators!$B$7</f>
        <v>5216.9992562442285</v>
      </c>
      <c r="AL22" s="122">
        <f>(T22*100)/Deflators!$B$8</f>
        <v>5207.863091107959</v>
      </c>
      <c r="AM22" s="122">
        <f>(W22*100)/Deflators!$B$9</f>
        <v>5323.8805165525937</v>
      </c>
      <c r="AN22" s="122">
        <f>(Z22*100)/Deflators!$B$10</f>
        <v>5913.2396213420543</v>
      </c>
      <c r="AO22" s="241">
        <f>(AC22*100)/Deflators!$B$11</f>
        <v>6252.6515909545733</v>
      </c>
      <c r="AP22" s="119">
        <f t="shared" si="18"/>
        <v>6310.4881814942391</v>
      </c>
      <c r="AQ22" s="87">
        <v>53128</v>
      </c>
      <c r="AR22" s="87">
        <v>8419</v>
      </c>
      <c r="AS22" s="88">
        <f t="shared" si="19"/>
        <v>6412.5772446383125</v>
      </c>
      <c r="AT22" s="87">
        <v>52923</v>
      </c>
      <c r="AU22" s="87">
        <v>8253</v>
      </c>
      <c r="AV22" s="88">
        <f t="shared" si="20"/>
        <v>6512.5324114088153</v>
      </c>
      <c r="AW22" s="87">
        <v>52745</v>
      </c>
      <c r="AX22" s="87">
        <v>8099</v>
      </c>
      <c r="AY22" s="88">
        <f t="shared" si="21"/>
        <v>6698.7332246331371</v>
      </c>
      <c r="AZ22" s="87">
        <v>53409</v>
      </c>
      <c r="BA22" s="87">
        <v>7973</v>
      </c>
      <c r="BB22" s="88">
        <f t="shared" si="22"/>
        <v>6842.9474770938186</v>
      </c>
      <c r="BC22" s="87">
        <v>53026</v>
      </c>
      <c r="BD22" s="87">
        <v>7749</v>
      </c>
      <c r="BE22" s="88">
        <f t="shared" si="23"/>
        <v>6964.0505662365022</v>
      </c>
      <c r="BF22" s="87">
        <v>52885</v>
      </c>
      <c r="BG22" s="87">
        <v>7594</v>
      </c>
      <c r="BH22" s="88">
        <f t="shared" si="24"/>
        <v>7113.4410002604845</v>
      </c>
      <c r="BI22" s="87">
        <f>INDEX('[2]All Previous Years'!$A$1:$EX$34,MATCH($A22,'[2]All Previous Years'!$A$1:$A$34,0),MATCH(BI$1,'[2]All Previous Years'!$A$1:$EX$1,0))</f>
        <v>54617</v>
      </c>
      <c r="BJ22" s="87">
        <f>INDEX('[3]Raw data 16-17'!$B$2:$MA$34,MATCH($A22,'[3]Raw data 16-17'!$A$2:$A$34,0),MATCH(BJ$1,'[3]Raw data 16-17'!$B$1:$MA$1,0))</f>
        <v>7678</v>
      </c>
      <c r="BK22" s="88">
        <f t="shared" si="0"/>
        <v>7571.8383311603657</v>
      </c>
      <c r="BL22" s="32">
        <f>INDEX([4]Sheet1!$A$1:$CJ$34, MATCH($A22, [4]Sheet1!$A$1:$A$34, 0), MATCH(BL$1, [4]Sheet1!$A$1:$CJ$1, 0))</f>
        <v>58076</v>
      </c>
      <c r="BM22" s="32">
        <f>INDEX('[5]Finance Indicators'!$A$2:$BO$35,MATCH($A22,'[5]Finance Indicators'!$A$2:$A$35,0),MATCH(BM$1,'[5]Finance Indicators'!$A$2:$BO$2,0))</f>
        <v>7670</v>
      </c>
      <c r="BN22" s="132">
        <f>INDEX('[6]Finance Indicators'!$B$3:$BO$35,MATCH($A22,'[6]Finance Indicators'!$A$3:$A$35,0),MATCH(BN$1,'[6]Finance Indicators'!$B$2:$BO$2,0))</f>
        <v>7518.1327160493829</v>
      </c>
      <c r="BO22" s="132">
        <f>INDEX('[6]Finance Indicators'!$B$3:$BO$35,MATCH($A22,'[6]Finance Indicators'!$A$3:$A$35,0),MATCH(BO$1,'[6]Finance Indicators'!$B$2:$BO$2,0))</f>
        <v>58461</v>
      </c>
      <c r="BP22" s="132">
        <f>INDEX('[6]Finance Indicators'!$B$3:$BO$35,MATCH($A22,'[6]Finance Indicators'!$A$3:$A$35,0),MATCH(BP$1,'[6]Finance Indicators'!$B$2:$BO$2,0))</f>
        <v>7776</v>
      </c>
      <c r="BQ22" s="238">
        <f t="array" ref="BQ22">INDEX('[7]Finance Indicators'!$A$2:$BO$35,MATCH($A22,'[7]Finance Indicators'!$A$2:$A$35,0),MATCH(BQ$1,'[7]Finance Indicators'!$A$2:$BO$2,0))</f>
        <v>7736.0774818401933</v>
      </c>
      <c r="BR22" s="238">
        <f t="array" ref="BR22">INDEX('[7]Finance Indicators'!$A$2:$BO$35,MATCH($A22,'[7]Finance Indicators'!$A$2:$A$35,0),MATCH(BR$1,'[7]Finance Indicators'!$A$2:$BO$2,0))</f>
        <v>60705</v>
      </c>
      <c r="BS22" s="238">
        <f t="array" ref="BS22">INDEX('[7]Finance Indicators'!$A$2:$BO$35,MATCH($A22,'[7]Finance Indicators'!$A$2:$A$35,0),MATCH(BS$1,'[7]Finance Indicators'!$A$2:$BO$2,0))</f>
        <v>7847</v>
      </c>
      <c r="BT22" s="119">
        <f>(AP22*100)/Deflators!$B$2</f>
        <v>7433.9033767386773</v>
      </c>
      <c r="BU22" s="137">
        <f>(AS22*100)/Deflators!$B$3</f>
        <v>7441.345059442504</v>
      </c>
      <c r="BV22" s="137">
        <f>(AV22*100)/Deflators!$B$4</f>
        <v>7405.9132854700292</v>
      </c>
      <c r="BW22" s="137">
        <f>(AY22*100)/Deflators!$B$5</f>
        <v>7482.6972904253198</v>
      </c>
      <c r="BX22" s="137">
        <f>(BB22*100)/Deflators!$B$6</f>
        <v>7539.8231737509213</v>
      </c>
      <c r="BY22" s="137">
        <f>(BE22*100)/Deflators!$B$7</f>
        <v>7611.1547485342608</v>
      </c>
      <c r="BZ22" s="137">
        <f>(BH22*100)/Deflators!$B$8</f>
        <v>7586.6669371309645</v>
      </c>
      <c r="CA22" s="137">
        <f>(BK22*100)/Deflators!$B$9</f>
        <v>7935.826937383883</v>
      </c>
      <c r="CB22" s="137">
        <f>(BN22*100)/Deflators!$B$10</f>
        <v>7701.8112880041726</v>
      </c>
      <c r="CC22" s="245">
        <f>(BQ22*100)/Deflators!$B$11</f>
        <v>7736.0774818401933</v>
      </c>
      <c r="CD22" s="119">
        <f t="shared" si="153"/>
        <v>3950.2024291497974</v>
      </c>
      <c r="CE22" s="87">
        <v>9757</v>
      </c>
      <c r="CF22" s="87">
        <v>2470</v>
      </c>
      <c r="CG22" s="88">
        <f t="shared" si="25"/>
        <v>3786.6935483870966</v>
      </c>
      <c r="CH22" s="87">
        <v>9391</v>
      </c>
      <c r="CI22" s="87">
        <v>2480</v>
      </c>
      <c r="CJ22" s="88">
        <f t="shared" si="26"/>
        <v>3442.0396184886281</v>
      </c>
      <c r="CK22" s="87">
        <v>9383</v>
      </c>
      <c r="CL22" s="87">
        <v>2726</v>
      </c>
      <c r="CM22" s="88">
        <f t="shared" si="27"/>
        <v>3090.6818993216707</v>
      </c>
      <c r="CN22" s="87">
        <v>8657</v>
      </c>
      <c r="CO22" s="87">
        <v>2801</v>
      </c>
      <c r="CP22" s="88">
        <f t="shared" si="28"/>
        <v>4036.0844529750484</v>
      </c>
      <c r="CQ22" s="87">
        <v>10514</v>
      </c>
      <c r="CR22" s="87">
        <v>2605</v>
      </c>
      <c r="CS22" s="88">
        <f t="shared" si="29"/>
        <v>4643.781875245194</v>
      </c>
      <c r="CT22" s="87">
        <v>11837</v>
      </c>
      <c r="CU22" s="87">
        <v>2549</v>
      </c>
      <c r="CV22" s="88">
        <f t="shared" si="30"/>
        <v>4748.3416252072966</v>
      </c>
      <c r="CW22" s="87">
        <f>INDEX('[2]All Previous Years'!$A$1:$EX$34,MATCH($A22,'[2]All Previous Years'!$A$1:$A$34,0),MATCH(CW$1,'[2]All Previous Years'!$A$1:$EX$1,0))</f>
        <v>11453</v>
      </c>
      <c r="CX22" s="87">
        <f>INDEX('[3]Raw data 16-17'!$B$2:$XA$34,MATCH($A22,'[3]Raw data 16-17'!$A$2:$A$34,0),MATCH(CX$1,'[3]Raw data 16-17'!$B$1:$GU$1,0))</f>
        <v>2412</v>
      </c>
      <c r="CY22" s="88">
        <f t="shared" si="31"/>
        <v>5011.5463917525767</v>
      </c>
      <c r="CZ22" s="32">
        <f>INDEX([4]Sheet1!$A$1:$CJ$34, MATCH($A22, [4]Sheet1!$A$1:$A$34, 0), MATCH(CZ$1, [4]Sheet1!$A$1:$CJ$1, 0))</f>
        <v>12153</v>
      </c>
      <c r="DA22" s="32">
        <f>INDEX('[5]Finance Indicators'!$A$2:$BO$35,MATCH($A22,'[5]Finance Indicators'!$A$2:$A$35,0),MATCH(DA$1,'[5]Finance Indicators'!$A$2:$BO$2,0))</f>
        <v>2425</v>
      </c>
      <c r="DB22" s="132">
        <f>INDEX('[6]Finance Indicators'!$B$3:$BO$35,MATCH($A22,'[6]Finance Indicators'!$A$3:$A$35,0),MATCH(DB$1,'[6]Finance Indicators'!$B$2:$BO$2,0))</f>
        <v>6298.0688497061292</v>
      </c>
      <c r="DC22" s="132">
        <f>INDEX('[6]Finance Indicators'!$B$3:$BO$35,MATCH($A22,'[6]Finance Indicators'!$A$3:$A$35,0),MATCH(DC$1,'[6]Finance Indicators'!$B$2:$BO$2,0))</f>
        <v>15002</v>
      </c>
      <c r="DD22" s="132">
        <f>INDEX('[6]Finance Indicators'!$B$3:$BO$35,MATCH($A22,'[6]Finance Indicators'!$A$3:$A$35,0),MATCH(DD$1,'[6]Finance Indicators'!$B$2:$BO$2,0))</f>
        <v>2382</v>
      </c>
      <c r="DE22" s="132">
        <f t="array" ref="DE22">INDEX('[7]Finance Indicators'!$A$2:$BO$35,MATCH($A22,'[7]Finance Indicators'!$A$2:$A$35,0),MATCH(DE$1,'[7]Finance Indicators'!$A$2:$BO$2,0))</f>
        <v>8098.1539846915794</v>
      </c>
      <c r="DF22" s="132">
        <f t="array" ref="DF22">INDEX('[7]Finance Indicators'!$A$2:$BO$35,MATCH($A22,'[7]Finance Indicators'!$A$2:$A$35,0),MATCH(DF$1,'[7]Finance Indicators'!$A$2:$BO$2,0))</f>
        <v>17986</v>
      </c>
      <c r="DG22" s="132">
        <f t="array" ref="DG22">INDEX('[7]Finance Indicators'!$A$2:$BO$35,MATCH($A22,'[7]Finance Indicators'!$A$2:$A$35,0),MATCH(DG$1,'[7]Finance Indicators'!$A$2:$BO$2,0))</f>
        <v>2221</v>
      </c>
      <c r="DH22" s="127">
        <f>(CD22*100)/Deflators!$B$2</f>
        <v>4653.4312928393229</v>
      </c>
      <c r="DI22" s="122">
        <f>(CG22*100)/Deflators!$B$3</f>
        <v>4394.1916413519075</v>
      </c>
      <c r="DJ22" s="122">
        <f>(CJ22*100)/Deflators!$B$4</f>
        <v>3914.2142148916714</v>
      </c>
      <c r="DK22" s="122">
        <f>(CM22*100)/Deflators!$B$5</f>
        <v>3452.3896232466254</v>
      </c>
      <c r="DL22" s="122">
        <f>(CP22*100)/Deflators!$B$6</f>
        <v>4447.1133516110513</v>
      </c>
      <c r="DM22" s="122">
        <f>(CS22*100)/Deflators!$B$7</f>
        <v>5075.2851569299582</v>
      </c>
      <c r="DN22" s="122">
        <f>(CV22*100)/Deflators!$B$8</f>
        <v>5064.2279050102125</v>
      </c>
      <c r="DO22" s="122">
        <f>(CY22*100)/Deflators!$B$9</f>
        <v>5252.458268945149</v>
      </c>
      <c r="DP22" s="122">
        <f>(DB22*100)/Deflators!$B$10</f>
        <v>6451.9395428793732</v>
      </c>
      <c r="DQ22" s="247">
        <f>(DE22*100)/Deflators!$B$11</f>
        <v>8098.1539846915803</v>
      </c>
      <c r="DR22" s="119">
        <v>45</v>
      </c>
      <c r="DS22" s="122">
        <f>INDEX('[3]5+ Awards at Level 5 &amp; Level 6'!$A$2:$G$35,MATCH($A22,'[3]5+ Awards at Level 5 &amp; Level 6'!$A$2:$A$35,0),MATCH(DS$1,'[3]5+ Awards at Level 5 &amp; Level 6'!$A$2:$G$2,0))</f>
        <v>49</v>
      </c>
      <c r="DT22" s="125">
        <f>INDEX('[8]Breadth and Depth cohort'!$X$1:$AH$36,MATCH($A22,'[8]Breadth and Depth cohort'!$X$1:$X$36,0),MATCH(DT$1,'[8]Breadth and Depth cohort'!$X$1:$AH$1,0))</f>
        <v>50</v>
      </c>
      <c r="DU22" s="125">
        <f>INDEX('[9]Breadth and Depth cohort'!$U$1:$AC$36,MATCH($A22,'[9]Breadth and Depth cohort'!$U$1:$U$36,0),MATCH(DU$1,'[9]Breadth and Depth cohort'!$U$1:$AC$1,0))</f>
        <v>54</v>
      </c>
      <c r="DV22" s="125">
        <f>INDEX([10]Extraction!$G$3:$Q$36,MATCH($A22,[10]Extraction!$Q$3:$Q$36,0),MATCH(DV$1,[10]Extraction!$G$3:$Q$3,0))</f>
        <v>52</v>
      </c>
      <c r="DW22" s="125">
        <f>INDEX([10]Extraction!$G$3:$Q$36,MATCH($A22,[10]Extraction!$Q$3:$Q$36,0),MATCH(DW$1,[10]Extraction!$G$3:$Q$3,0))</f>
        <v>61</v>
      </c>
      <c r="DX22" s="125">
        <f>INDEX([10]Extraction!$G$3:$Q$36,MATCH($A22,[10]Extraction!$Q$3:$Q$36,0),MATCH(DX$1,[10]Extraction!$G$3:$Q$3,0))</f>
        <v>60</v>
      </c>
      <c r="DY22" s="125">
        <f>INDEX([10]Extraction!$G$3:$Q$36,MATCH($A22,[10]Extraction!$Q$3:$Q$36,0),MATCH(DY$1,[10]Extraction!$G$3:$Q$3,0))</f>
        <v>60</v>
      </c>
      <c r="DZ22" s="241">
        <f>INDEX('[11]1920 Collected Indicators'!$A$3:$CV$36,MATCH($A22,'[11]1920 Collected Indicators'!$A$3:$A$36,0),MATCH(DZ$1,'[11]1920 Collected Indicators'!$A$3:$CV$3,0))</f>
        <v>61</v>
      </c>
      <c r="EA22" s="119">
        <v>20</v>
      </c>
      <c r="EB22" s="122">
        <f>INDEX('[3]5+ Awards at Level 5 &amp; Level 6'!$I$2:$M$35,MATCH($A22,'[3]5+ Awards at Level 5 &amp; Level 6'!$A$2:$A$35,0),MATCH(EB$1,'[3]5+ Awards at Level 5 &amp; Level 6'!$I$2:$M$2,0))</f>
        <v>24</v>
      </c>
      <c r="EC22" s="125">
        <f>INDEX('[8]Breadth and Depth cohort'!$X$1:$AH$36,MATCH($A22,'[8]Breadth and Depth cohort'!$X$1:$X$36,0),MATCH(EC$1,'[8]Breadth and Depth cohort'!$X$1:$AH$1,0))</f>
        <v>23</v>
      </c>
      <c r="ED22" s="125">
        <f>INDEX('[9]Breadth and Depth cohort'!$U$1:$AC$36,MATCH($A22,'[9]Breadth and Depth cohort'!$U$1:$U$36,0),MATCH(ED$1,'[9]Breadth and Depth cohort'!$U$1:$AC$1,0))</f>
        <v>26</v>
      </c>
      <c r="EE22" s="125">
        <f>INDEX([10]Extraction!$G$3:$Q$36,MATCH($A22,[10]Extraction!$Q$3:$Q$36,0),MATCH(EE$1,[10]Extraction!$G$3:$Q$3,0))</f>
        <v>24</v>
      </c>
      <c r="EF22" s="125">
        <f>INDEX([10]Extraction!$G$3:$Q$36,MATCH($A22,[10]Extraction!$Q$3:$Q$36,0),MATCH(EF$1,[10]Extraction!$G$3:$Q$3,0))</f>
        <v>32</v>
      </c>
      <c r="EG22" s="125">
        <f>INDEX([10]Extraction!$G$3:$Q$36,MATCH($A22,[10]Extraction!$Q$3:$Q$36,0),MATCH(EG$1,[10]Extraction!$G$3:$Q$3,0))</f>
        <v>30</v>
      </c>
      <c r="EH22" s="120">
        <f>INDEX([10]Extraction!$G$3:$Q$36,MATCH($A22,[10]Extraction!$Q$3:$Q$36,0),MATCH(EH$1,[10]Extraction!$G$3:$Q$3,0))</f>
        <v>28</v>
      </c>
      <c r="EI22" s="126">
        <f>INDEX('[11]1920 Collected Indicators'!$A$3:$CV$36,MATCH($A22,'[11]1920 Collected Indicators'!$A$3:$A$36,0),MATCH(EI$1,'[11]1920 Collected Indicators'!$A$3:$CV$3,0))</f>
        <v>33</v>
      </c>
      <c r="EJ22" s="127">
        <v>31</v>
      </c>
      <c r="EK22" s="122">
        <f>INDEX('[3]Deprived 5+ Awards'!$A$2:$K$35,MATCH($A22,'[3]Deprived 5+ Awards'!$A$2:$A$35,0),MATCH(EK$1,'[3]Deprived 5+ Awards'!$A$2:$K$2,0))</f>
        <v>32</v>
      </c>
      <c r="EL22" s="125">
        <f>INDEX('[12]2014'!$S$1:$U$35,MATCH($A22,'[12]2014'!$S$1:$S$35,0),MATCH(EL$1,'[12]2014'!$S$1:$U$1,0))</f>
        <v>36</v>
      </c>
      <c r="EM22" s="125">
        <f>INDEX('[12]2015'!$S$1:$U$35,MATCH($A22,'[12]2015'!$S$1:$S$35,0),MATCH(EM$1,'[12]2015'!$S$1:$U$1,0))</f>
        <v>40</v>
      </c>
      <c r="EN22" s="125">
        <f>INDEX([13]Extraction!$B$2:$L$35,MATCH($A22,[13]Extraction!$L$2:$L$35,0),MATCH(EN$1,[13]Extraction!$B$2:$L$2,0))</f>
        <v>39</v>
      </c>
      <c r="EO22" s="125">
        <f>INDEX([13]Extraction!$B$2:$L$35,MATCH($A22,[13]Extraction!$L$2:$L$35,0),MATCH(EO$1,[13]Extraction!$B$2:$L$2,0))</f>
        <v>46</v>
      </c>
      <c r="EP22" s="122">
        <f>INDEX([13]Extraction!$B$2:$L$35,MATCH($A22,[13]Extraction!$L$2:$L$35,0),MATCH(EP$1,[13]Extraction!$B$2:$L$2,0))</f>
        <v>45</v>
      </c>
      <c r="EQ22" s="122">
        <f>INDEX([13]Extraction!$B$2:$L$35,MATCH($A22,[13]Extraction!$L$2:$L$35,0),MATCH(EQ$1,[13]Extraction!$B$2:$L$2,0))</f>
        <v>48</v>
      </c>
      <c r="ER22" s="337">
        <f>INDEX('[11]1920 Collected Indicators'!$A$3:$CV$36,MATCH($A22,'[11]1920 Collected Indicators'!$A$3:$A$36,0),MATCH(ER$1,'[11]1920 Collected Indicators'!$A$3:$CV$3,0))</f>
        <v>46</v>
      </c>
      <c r="ES22" s="124">
        <v>11</v>
      </c>
      <c r="ET22" s="122">
        <f>INDEX('[3]Deprived 5+ Awards'!$A$2:$K$35,MATCH($A22,'[3]Deprived 5+ Awards'!$A$2:$A$35,0),MATCH(ET$1,'[3]Deprived 5+ Awards'!$A$2:$K$2,0))</f>
        <v>12</v>
      </c>
      <c r="EU22" s="125">
        <f>INDEX('[12]2014'!$S$1:$U$35,MATCH($A22,'[12]2014'!$S$1:$S$35,0),MATCH(EU$1,'[12]2014'!$S$1:$U$1,0))</f>
        <v>13</v>
      </c>
      <c r="EV22" s="125">
        <f>INDEX('[12]2015'!$S$1:$U$35,MATCH($A22,'[12]2015'!$S$1:$S$35,0),MATCH(EV$1,'[12]2015'!$S$1:$U$1,0))</f>
        <v>15</v>
      </c>
      <c r="EW22" s="125">
        <f>INDEX([13]Extraction!$B$2:$L$35,MATCH($A22,[13]Extraction!$L$2:$L$35,0),MATCH(EW$1,[13]Extraction!$B$2:$L$2,0))</f>
        <v>13</v>
      </c>
      <c r="EX22" s="125">
        <f>INDEX([13]Extraction!$B$2:$L$35,MATCH($A22,[13]Extraction!$L$2:$L$35,0),MATCH(EX$1,[13]Extraction!$B$2:$L$2,0))</f>
        <v>18</v>
      </c>
      <c r="EY22" s="122">
        <f>INDEX([13]Extraction!$B$2:$L$35,MATCH($A22,[13]Extraction!$L$2:$L$35,0),MATCH(EY$1,[13]Extraction!$B$2:$L$2,0))</f>
        <v>17</v>
      </c>
      <c r="EZ22" s="122">
        <f>INDEX([13]Extraction!$B$2:$L$35,MATCH($A22,[13]Extraction!$L$2:$L$35,0),MATCH(EZ$1,[13]Extraction!$B$2:$L$2,0))</f>
        <v>16</v>
      </c>
      <c r="FA22" s="340">
        <f>INDEX('[11]1920 Collected Indicators'!$A$3:$CV$36,MATCH($A22,'[11]1920 Collected Indicators'!$A$3:$A$36,0),MATCH(FA$1,'[11]1920 Collected Indicators'!$A$3:$CV$3,0))</f>
        <v>19</v>
      </c>
      <c r="FB22" s="119">
        <v>2918.0161943319836</v>
      </c>
      <c r="FC22" s="87">
        <v>8649</v>
      </c>
      <c r="FD22" s="87">
        <v>57</v>
      </c>
      <c r="FE22" s="88">
        <v>2895.0189155107191</v>
      </c>
      <c r="FF22" s="87">
        <v>9183</v>
      </c>
      <c r="FG22" s="87">
        <v>61</v>
      </c>
      <c r="FH22" s="88">
        <v>2954.7337278106506</v>
      </c>
      <c r="FI22" s="87">
        <v>9987</v>
      </c>
      <c r="FJ22" s="87">
        <v>65</v>
      </c>
      <c r="FK22" s="88">
        <v>3631.975867269985</v>
      </c>
      <c r="FL22" s="87">
        <v>9632</v>
      </c>
      <c r="FM22" s="87">
        <v>51</v>
      </c>
      <c r="FN22" s="88">
        <v>3379.5355587808417</v>
      </c>
      <c r="FO22" s="39">
        <v>9314</v>
      </c>
      <c r="FP22" s="39">
        <v>53</v>
      </c>
      <c r="FQ22" s="88">
        <v>3037.4837027379399</v>
      </c>
      <c r="FR22" s="87">
        <v>9319</v>
      </c>
      <c r="FS22" s="87">
        <v>59</v>
      </c>
      <c r="FT22" s="88">
        <f t="shared" si="159"/>
        <v>2542.7072927072927</v>
      </c>
      <c r="FU22" s="87">
        <f>INDEX('[2]All Previous Years'!$A$1:$EX$34,MATCH($A22,'[2]All Previous Years'!$A$1:$A$34,0),MATCH(FU$1,'[2]All Previous Years'!$A$1:$EX$1,0))</f>
        <v>10181</v>
      </c>
      <c r="FV22" s="88">
        <f>INDEX('[3]Raw data 16-17'!$B$2:$XA$34,MATCH($A22,'[3]Raw data 16-17'!$A$2:$A$34,0),MATCH(FV$1,'[3]Raw data 16-17'!$B$1:$GU$1,0))</f>
        <v>77</v>
      </c>
      <c r="FW22" s="88">
        <f t="shared" si="33"/>
        <v>3256.0096153846152</v>
      </c>
      <c r="FX22" s="39">
        <f>INDEX([4]Sheet1!$A$1:$CJ$34, MATCH($A22, [4]Sheet1!$A$1:$A$34, 0), MATCH(FX$1, [4]Sheet1!$A$1:$CJ$1, 0))</f>
        <v>10836</v>
      </c>
      <c r="FY22" s="39">
        <f>INDEX('[5]Finance Indicators'!$A$2:$BO$35,MATCH($A22,'[5]Finance Indicators'!$A$2:$A$35,0),MATCH(FY$1,'[5]Finance Indicators'!$A$2:$BO$2,0))</f>
        <v>64</v>
      </c>
      <c r="FZ22" s="132">
        <f>INDEX('[6]Finance Indicators'!$B$3:$BO$35,MATCH($A22,'[6]Finance Indicators'!$A$3:$A$35,0),MATCH(FZ$1,'[6]Finance Indicators'!$B$2:$BO$2,0))</f>
        <v>3209.1715976331357</v>
      </c>
      <c r="GA22" s="132">
        <f>INDEX('[6]Finance Indicators'!$B$3:$BO$35,MATCH($A22,'[6]Finance Indicators'!$A$3:$A$35,0),MATCH(GA$1,'[6]Finance Indicators'!$B$2:$BO$2,0))</f>
        <v>10847</v>
      </c>
      <c r="GB22" s="132">
        <f>INDEX('[6]Finance Indicators'!$B$3:$BO$35,MATCH($A22,'[6]Finance Indicators'!$A$3:$A$35,0),MATCH(GB$1,'[6]Finance Indicators'!$B$2:$BO$2,0))</f>
        <v>65</v>
      </c>
      <c r="GC22" s="132" t="str">
        <f t="array" ref="GC22">INDEX('[7]Finance Indicators'!$A$2:$BO$35,MATCH($A22,'[7]Finance Indicators'!$A$2:$A$35,0),MATCH(GC$1,'[7]Finance Indicators'!$A$2:$BO$2,0))</f>
        <v>dna</v>
      </c>
      <c r="GD22" s="132">
        <f t="array" ref="GD22">INDEX('[7]Finance Indicators'!$A$2:$BO$35,MATCH($A22,'[7]Finance Indicators'!$A$2:$A$35,0),MATCH(GD$1,'[7]Finance Indicators'!$A$2:$BO$2,0))</f>
        <v>10480</v>
      </c>
      <c r="GE22" s="238" t="str">
        <f t="array" ref="GE22">INDEX('[7]Finance Indicators'!$A$2:$BO$35,MATCH($A22,'[7]Finance Indicators'!$A$2:$A$35,0),MATCH(GE$1,'[7]Finance Indicators'!$A$2:$BO$2,0))</f>
        <v>dna</v>
      </c>
      <c r="GF22" s="128">
        <f>(FB22*100)/Deflators!$B$2</f>
        <v>3437.491651444032</v>
      </c>
      <c r="GG22" s="125">
        <f>(FE22*100)/Deflators!$B$3</f>
        <v>3359.4659186274425</v>
      </c>
      <c r="GH22" s="125">
        <f>(FH22*100)/Deflators!$B$4</f>
        <v>3360.0603248415277</v>
      </c>
      <c r="GI22" s="125">
        <f>(FK22*100)/Deflators!$B$5</f>
        <v>4057.0321386995738</v>
      </c>
      <c r="GJ22" s="125">
        <f>(FN22*100)/Deflators!$B$6</f>
        <v>3723.7024846247705</v>
      </c>
      <c r="GK22" s="125">
        <f>(FQ22*100)/Deflators!$B$7</f>
        <v>3319.7286963674492</v>
      </c>
      <c r="GL22" s="125">
        <f>(FT22*100)/Deflators!$B$8</f>
        <v>2711.8624232179341</v>
      </c>
      <c r="GM22" s="125">
        <f>(FW22*100)/Deflators!$B$9</f>
        <v>3412.5304429459975</v>
      </c>
      <c r="GN22" s="125">
        <f>IFERROR((FZ22*100)/Deflators!$B$10,"dna")</f>
        <v>3287.5761800572764</v>
      </c>
      <c r="GO22" s="125" t="str">
        <f>IFERROR((GC22*100)/Deflators!$B$11,"dna")</f>
        <v>dna</v>
      </c>
      <c r="GP22" s="121">
        <v>190.80871599883008</v>
      </c>
      <c r="GQ22" s="87">
        <v>5219</v>
      </c>
      <c r="GR22" s="87">
        <v>526</v>
      </c>
      <c r="GS22" s="88">
        <v>200.61272700428168</v>
      </c>
      <c r="GT22" s="87">
        <v>5435</v>
      </c>
      <c r="GU22" s="87">
        <v>521</v>
      </c>
      <c r="GV22" s="88">
        <v>215.11199528440906</v>
      </c>
      <c r="GW22" s="87">
        <v>5839</v>
      </c>
      <c r="GX22" s="87">
        <v>522</v>
      </c>
      <c r="GY22" s="88">
        <v>228.95104895104896</v>
      </c>
      <c r="GZ22" s="87">
        <v>6548</v>
      </c>
      <c r="HA22" s="87">
        <v>550</v>
      </c>
      <c r="HB22" s="88">
        <v>241.59884484116566</v>
      </c>
      <c r="HC22" s="87">
        <v>7362</v>
      </c>
      <c r="HD22" s="87">
        <v>586</v>
      </c>
      <c r="HE22" s="88">
        <v>281.56815610859729</v>
      </c>
      <c r="HF22" s="87">
        <v>7965</v>
      </c>
      <c r="HG22" s="87">
        <v>544</v>
      </c>
      <c r="HH22" s="88">
        <f t="shared" si="34"/>
        <v>307.57874015748035</v>
      </c>
      <c r="HI22" s="87">
        <f>INDEX('[2]All Previous Years'!$A$1:$EX$34,MATCH($A22,'[2]All Previous Years'!$A$1:$A$34,0),MATCH(HI$1,'[2]All Previous Years'!$A$1:$EX$1,0))</f>
        <v>8125</v>
      </c>
      <c r="HJ22" s="32">
        <f>INDEX('[3]Raw data 16-17'!$B$2:$XA$34,MATCH($A22,'[3]Raw data 16-17'!$A$2:$A$34,0),MATCH(HJ$1,'[3]Raw data 16-17'!$B$1:$GU$1,0))</f>
        <v>508</v>
      </c>
      <c r="HK22" s="88">
        <f t="shared" si="35"/>
        <v>320.06320332973638</v>
      </c>
      <c r="HL22" s="32">
        <f>INDEX([4]Sheet1!$A$1:$CJ$34, MATCH($A22, [4]Sheet1!$A$1:$A$34, 0), MATCH(HL$1, [4]Sheet1!$A$1:$CJ$1, 0))</f>
        <v>8305</v>
      </c>
      <c r="HM22" s="32">
        <f>INDEX('[5]Finance Indicators'!$A$2:$BO$35,MATCH($A22,'[5]Finance Indicators'!$A$2:$A$35,0),MATCH(HM$1,'[5]Finance Indicators'!$A$2:$BO$2,0))</f>
        <v>499</v>
      </c>
      <c r="HN22" s="132">
        <f>INDEX('[6]Finance Indicators'!$B$3:$BO$35,MATCH($A22,'[6]Finance Indicators'!$A$3:$A$35,0),MATCH(HN$1,'[6]Finance Indicators'!$B$2:$BO$2,0))</f>
        <v>316.25693893735126</v>
      </c>
      <c r="HO22" s="132">
        <f>INDEX('[6]Finance Indicators'!$B$3:$BO$35,MATCH($A22,'[6]Finance Indicators'!$A$3:$A$35,0),MATCH(HO$1,'[6]Finance Indicators'!$B$2:$BO$2,0))</f>
        <v>7976</v>
      </c>
      <c r="HP22" s="132">
        <f>INDEX('[6]Finance Indicators'!$B$3:$BO$35,MATCH($A22,'[6]Finance Indicators'!$A$3:$A$35,0),MATCH(HP$1,'[6]Finance Indicators'!$B$2:$BO$2,0))</f>
        <v>485</v>
      </c>
      <c r="HQ22" s="132" t="str">
        <f t="array" ref="HQ22">INDEX('[7]Finance Indicators'!$A$2:$BO$35,MATCH($A22,'[7]Finance Indicators'!$A$2:$A$35,0),MATCH(HQ$1,'[7]Finance Indicators'!$A$2:$BO$2,0))</f>
        <v>dna</v>
      </c>
      <c r="HR22" s="238">
        <f t="array" ref="HR22">INDEX('[7]Finance Indicators'!$A$2:$BO$35,MATCH($A22,'[7]Finance Indicators'!$A$2:$A$35,0),MATCH(HR$1,'[7]Finance Indicators'!$A$2:$BO$2,0))</f>
        <v>8340</v>
      </c>
      <c r="HS22" s="238" t="str">
        <f t="array" ref="HS22">INDEX('[7]Finance Indicators'!$A$2:$BO$35,MATCH($A22,'[7]Finance Indicators'!$A$2:$A$35,0),MATCH(HS$1,'[7]Finance Indicators'!$A$2:$BO$2,0))</f>
        <v>dna</v>
      </c>
      <c r="HT22" s="128">
        <f>(GP22*100)/Deflators!$B$2</f>
        <v>224.77715152601766</v>
      </c>
      <c r="HU22" s="125">
        <f>(GS22*100)/Deflators!$B$3</f>
        <v>232.79696571340077</v>
      </c>
      <c r="HV22" s="125">
        <f>(GV22*100)/Deflators!$B$4</f>
        <v>244.6207839134801</v>
      </c>
      <c r="HW22" s="125">
        <f>(GY22*100)/Deflators!$B$5</f>
        <v>255.74557698853164</v>
      </c>
      <c r="HX22" s="125">
        <f>(HB22*100)/Deflators!$B$6</f>
        <v>266.2029155101024</v>
      </c>
      <c r="HY22" s="125">
        <f>(HE22*100)/Deflators!$B$7</f>
        <v>307.73165530877719</v>
      </c>
      <c r="HZ22" s="125">
        <f>(HH22*100)/Deflators!$B$8</f>
        <v>328.0406006645311</v>
      </c>
      <c r="IA22" s="125">
        <f>(HK22*100)/Deflators!$B$9</f>
        <v>335.44907848821612</v>
      </c>
      <c r="IB22" s="125">
        <f>IFERROR((HN22*100)/Deflators!$B$10,"dna")</f>
        <v>323.98354142081081</v>
      </c>
      <c r="IC22" s="125" t="str">
        <f>IFERROR((HQ22*100)/Deflators!$B$11,"dna")</f>
        <v>dna</v>
      </c>
      <c r="ID22" s="121">
        <v>90.222984562607195</v>
      </c>
      <c r="IE22" s="88">
        <v>89.518900343642613</v>
      </c>
      <c r="IF22" s="88">
        <v>88.926746166950593</v>
      </c>
      <c r="IG22" s="88">
        <v>91.514143094841927</v>
      </c>
      <c r="IH22" s="88">
        <v>91.70579029733959</v>
      </c>
      <c r="II22" s="88">
        <v>90.215588723051411</v>
      </c>
      <c r="IJ22" s="88">
        <f>INDEX('[3]Raw data 16-17'!$B$2:$XA$34,MATCH($A22,'[3]Raw data 16-17'!$A$2:$A$34,0),MATCH(IJ$1,'[3]Raw data 16-17'!$B$1:$GU$1,0))</f>
        <v>86.837606837606842</v>
      </c>
      <c r="IK22" s="88">
        <f>INDEX('[14]1718 Collected Indicators'!$A$3:$CH$36,MATCH($A22,'[14]1718 Collected Indicators'!$A$3:$A$36,0),MATCH(IK$1,'[14]1718 Collected Indicators'!$A$3:$CH$3,0))</f>
        <v>88.632326820603907</v>
      </c>
      <c r="IL22" s="120">
        <f>INDEX('[15]1819 Collected Indicators'!$A$3:$CV$36,MATCH($A22,'[15]1819 Collected Indicators'!$A$3:$A$36,0),MATCH(IL$1,'[15]1819 Collected Indicators'!$A$3:$CV$3,0))</f>
        <v>88.181818181818187</v>
      </c>
      <c r="IM22" s="120" t="str">
        <f>INDEX('[11]1920 Collected Indicators'!$A$3:$CV$36,MATCH($A22,'[11]1920 Collected Indicators'!$A$3:$A$36,0),MATCH(IM$1,'[11]1920 Collected Indicators'!$A$3:$CV$3,0))</f>
        <v>dna</v>
      </c>
      <c r="IN22" s="119">
        <v>83.033333333333331</v>
      </c>
      <c r="IO22" s="88">
        <v>82.333333333333329</v>
      </c>
      <c r="IP22" s="88">
        <v>84.333333333333329</v>
      </c>
      <c r="IQ22" s="88">
        <f>INDEX('[16]Raw Data'!$B$2:$BS$34,MATCH($A22,'[16]Raw Data'!$A$2:$A$34,0),MATCH(IQ$1,'[16]Raw Data'!$B$1:$BS$1,0))</f>
        <v>81.333333333333329</v>
      </c>
      <c r="IR22" s="88">
        <f t="shared" si="1"/>
        <v>80</v>
      </c>
      <c r="IS22" s="120">
        <f t="shared" si="1"/>
        <v>76.166666666666671</v>
      </c>
      <c r="IT22" s="120">
        <f t="shared" si="1"/>
        <v>77.166666666666671</v>
      </c>
      <c r="IU22" s="119">
        <v>90.3</v>
      </c>
      <c r="IV22" s="88">
        <v>94.6</v>
      </c>
      <c r="IW22" s="88">
        <v>94.3</v>
      </c>
      <c r="IX22" s="88">
        <v>95.9</v>
      </c>
      <c r="IY22" s="88">
        <v>94.8</v>
      </c>
      <c r="IZ22" s="88">
        <f>INDEX('[3]Raw data 16-17'!$B$2:$BV$34,MATCH($A22,'[3]Raw data 16-17'!$A$2:$A$34,0),MATCH(IZ$1,'[3]Raw data 16-17'!$B$1:$BV$1,0))</f>
        <v>93.4</v>
      </c>
      <c r="JA22" s="88">
        <f>INDEX('[14]1718 Collected Indicators'!$A$3:$CH$36,MATCH($A22,'[14]1718 Collected Indicators'!$A$3:$A$36,0),MATCH(JA$1,'[14]1718 Collected Indicators'!$A$3:$CH$3,0))</f>
        <v>95.6</v>
      </c>
      <c r="JB22" s="120">
        <f>INDEX('[15]1819 Collected Indicators'!$A$3:$CV$36,MATCH($A22,'[15]1819 Collected Indicators'!$A$3:$A$36,0),MATCH(JB$1,'[15]1819 Collected Indicators'!$A$3:$CV$3,0))</f>
        <v>94.04069767441861</v>
      </c>
      <c r="JC22" s="120" t="str">
        <f>INDEX('[11]1920 Collected Indicators'!$A$3:$CV$36,MATCH($A22,'[11]1920 Collected Indicators'!$A$3:$A$36,0),MATCH(JC$1,'[11]1920 Collected Indicators'!$A$3:$CV$3,0))</f>
        <v>dna</v>
      </c>
      <c r="JD22" s="119">
        <v>674.66</v>
      </c>
      <c r="JE22" s="88">
        <v>744.32</v>
      </c>
      <c r="JF22" s="88">
        <f>INDEX('[17]Cohort Attainment'!$O$40:$BR$75,MATCH($A22,'[17]Cohort Attainment'!$O$40:$O$75,0),MATCH(JF$1,'[17]Cohort Attainment'!$O$40:$BR$40,0))</f>
        <v>754.43</v>
      </c>
      <c r="JG22" s="88">
        <f>INDEX('[18]Cohort Attainment'!$Q$40:$AQ$72,MATCH($A22,'[18]Cohort Attainment'!$O$40:$O$72,0),MATCH(JG$1,'[18]Cohort Attainment'!$Q$39:$AO$39,0))</f>
        <v>817.28</v>
      </c>
      <c r="JH22" s="88">
        <f>INDEX('[19]Cohort Attainment'!$BP$3:$BU$36,MATCH($A22,'[19]Cohort Attainment'!$BU$3:$BU$36,0),MATCH(JH$1,'[19]Cohort Attainment'!$BP$36:$BU$36,0))</f>
        <v>804.29</v>
      </c>
      <c r="JI22" s="88">
        <f>INDEX('[19]Cohort Attainment'!$BP$3:$BU$36,MATCH($A22,'[19]Cohort Attainment'!$BU$3:$BU$36,0),MATCH(JI$1,'[19]Cohort Attainment'!$BP$36:$BU$36,0))</f>
        <v>884.66</v>
      </c>
      <c r="JJ22" s="88">
        <f>INDEX('[19]Cohort Attainment'!$BP$3:$BU$36,MATCH($A22,'[19]Cohort Attainment'!$BU$3:$BU$36,0),MATCH(JJ$1,'[19]Cohort Attainment'!$BP$36:$BU$36,0))</f>
        <v>854.19</v>
      </c>
      <c r="JK22" s="88">
        <f>INDEX('[19]Cohort Attainment'!$BP$3:$BU$36,MATCH($A22,'[19]Cohort Attainment'!$BU$3:$BU$36,0),MATCH(JK$1,'[19]Cohort Attainment'!$BP$36:$BU$36,0))</f>
        <v>792.94</v>
      </c>
      <c r="JL22" s="126">
        <f>INDEX('[11]1920 Collected Indicators'!$A$3:$CV$36,MATCH($A22,'[11]1920 Collected Indicators'!$A$3:$A$36,0),MATCH(JL$1,'[11]1920 Collected Indicators'!$A$3:$CV$3,0))</f>
        <v>805.28</v>
      </c>
      <c r="JM22" s="121">
        <v>520</v>
      </c>
      <c r="JN22" s="88">
        <v>522</v>
      </c>
      <c r="JO22" s="88">
        <f>INDEX('[17]Cohort Attainment'!$O$40:$BR$75,MATCH($A22,'[17]Cohort Attainment'!$O$40:$O$75,0),MATCH(JO$1,'[17]Cohort Attainment'!$O$40:$BR$40,0))</f>
        <v>565</v>
      </c>
      <c r="JP22" s="88">
        <f>INDEX('[18]Cohort Attainment'!$Q$40:$AQ$72,MATCH($A22,'[18]Cohort Attainment'!$O$40:$O$72,0),MATCH(JP$1,'[18]Cohort Attainment'!$Q$39:$AO$39,0))</f>
        <v>620</v>
      </c>
      <c r="JQ22" s="88">
        <f>INDEX('[19]Cohort Attainment'!$P$3:$AO$36,MATCH($A22,'[19]Cohort Attainment'!$AO$3:$AO$36,0),MATCH(JQ$1,'[19]Cohort Attainment'!$P$36:$AO$36,0))</f>
        <v>608</v>
      </c>
      <c r="JR22" s="88">
        <f>INDEX('[19]Cohort Attainment'!$P$3:$AO$36,MATCH($A22,'[19]Cohort Attainment'!$AO$3:$AO$36,0),MATCH(JR$1,'[19]Cohort Attainment'!$P$36:$AO$36,0))</f>
        <v>695</v>
      </c>
      <c r="JS22" s="88">
        <f>INDEX('[19]Cohort Attainment'!$P$3:$AO$36,MATCH($A22,'[19]Cohort Attainment'!$AO$3:$AO$36,0),MATCH(JS$1,'[19]Cohort Attainment'!$P$36:$AO$36,0))</f>
        <v>662</v>
      </c>
      <c r="JT22" s="120">
        <f>INDEX('[19]Cohort Attainment'!$P$3:$AO$36,MATCH($A22,'[19]Cohort Attainment'!$AO$3:$AO$36,0),MATCH(JT$1,'[19]Cohort Attainment'!$P$36:$AO$36,0))</f>
        <v>627</v>
      </c>
      <c r="JU22" s="120">
        <f>INDEX('[11]1920 Collected Indicators'!$A$3:$CV$36,MATCH($A22,'[11]1920 Collected Indicators'!$A$3:$A$36,0),MATCH(JU$1,'[11]1920 Collected Indicators'!$A$3:$CV$3,0))</f>
        <v>599</v>
      </c>
      <c r="JV22" s="119">
        <v>560</v>
      </c>
      <c r="JW22" s="88">
        <v>625</v>
      </c>
      <c r="JX22" s="88">
        <f>INDEX('[17]Cohort Attainment'!$O$40:$BR$75,MATCH($A22,'[17]Cohort Attainment'!$O$40:$O$75,0),MATCH(JX$1,'[17]Cohort Attainment'!$O$40:$BR$40,0))</f>
        <v>733</v>
      </c>
      <c r="JY22" s="88">
        <f>INDEX('[18]Cohort Attainment'!$Q$40:$AQ$72,MATCH($A22,'[18]Cohort Attainment'!$O$40:$O$72,0),MATCH(JY$1,'[18]Cohort Attainment'!$Q$39:$AO$39,0))</f>
        <v>720</v>
      </c>
      <c r="JZ22" s="88">
        <f>INDEX('[19]Cohort Attainment'!$P$3:$AO$36,MATCH($A22,'[19]Cohort Attainment'!$AO$3:$AO$36,0),MATCH(JZ$1,'[19]Cohort Attainment'!$P$36:$AO$36,0))</f>
        <v>719</v>
      </c>
      <c r="KA22" s="88">
        <f>INDEX('[19]Cohort Attainment'!$P$3:$AO$36,MATCH($A22,'[19]Cohort Attainment'!$AO$3:$AO$36,0),MATCH(KA$1,'[19]Cohort Attainment'!$P$36:$AO$36,0))</f>
        <v>803</v>
      </c>
      <c r="KB22" s="88">
        <f>INDEX('[19]Cohort Attainment'!$P$3:$AO$36,MATCH($A22,'[19]Cohort Attainment'!$AO$3:$AO$36,0),MATCH(KB$1,'[19]Cohort Attainment'!$P$36:$AO$36,0))</f>
        <v>837</v>
      </c>
      <c r="KC22" s="120">
        <f>INDEX('[19]Cohort Attainment'!$P$3:$AO$36,MATCH($A22,'[19]Cohort Attainment'!$AO$3:$AO$36,0),MATCH(KC$1,'[19]Cohort Attainment'!$P$36:$AO$36,0))</f>
        <v>781</v>
      </c>
      <c r="KD22" s="120">
        <f>INDEX('[11]1920 Collected Indicators'!$A$3:$CV$36,MATCH($A22,'[11]1920 Collected Indicators'!$A$3:$A$36,0),MATCH(KD$1,'[11]1920 Collected Indicators'!$A$3:$CV$3,0))</f>
        <v>813</v>
      </c>
      <c r="KE22" s="119">
        <v>762</v>
      </c>
      <c r="KF22" s="88">
        <v>912</v>
      </c>
      <c r="KG22" s="88">
        <f>INDEX('[17]Cohort Attainment'!$O$40:$BR$75,MATCH($A22,'[17]Cohort Attainment'!$O$40:$O$75,0),MATCH(KG$1,'[17]Cohort Attainment'!$O$40:$BR$40,0))</f>
        <v>764</v>
      </c>
      <c r="KH22" s="88">
        <f>INDEX('[18]Cohort Attainment'!$Q$40:$AQ$72,MATCH($A22,'[18]Cohort Attainment'!$O$40:$O$72,0),MATCH(KH$1,'[18]Cohort Attainment'!$Q$39:$AO$39,0))</f>
        <v>826</v>
      </c>
      <c r="KI22" s="88">
        <f>INDEX('[19]Cohort Attainment'!$P$3:$AO$36,MATCH($A22,'[19]Cohort Attainment'!$AO$3:$AO$36,0),MATCH(KI$1,'[19]Cohort Attainment'!$P$36:$AO$36,0))</f>
        <v>877</v>
      </c>
      <c r="KJ22" s="88">
        <f>INDEX('[19]Cohort Attainment'!$P$3:$AO$36,MATCH($A22,'[19]Cohort Attainment'!$AO$3:$AO$36,0),MATCH(KJ$1,'[19]Cohort Attainment'!$P$36:$AO$36,0))</f>
        <v>1042</v>
      </c>
      <c r="KK22" s="88">
        <f>INDEX('[19]Cohort Attainment'!$P$3:$AO$36,MATCH($A22,'[19]Cohort Attainment'!$AO$3:$AO$36,0),MATCH(KK$1,'[19]Cohort Attainment'!$P$36:$AO$36,0))</f>
        <v>1039</v>
      </c>
      <c r="KL22" s="120">
        <f>INDEX('[19]Cohort Attainment'!$P$3:$AO$36,MATCH($A22,'[19]Cohort Attainment'!$AO$3:$AO$36,0),MATCH(KL$1,'[19]Cohort Attainment'!$P$36:$AO$36,0))</f>
        <v>850</v>
      </c>
      <c r="KM22" s="120">
        <f>INDEX('[11]1920 Collected Indicators'!$A$3:$CV$36,MATCH($A22,'[11]1920 Collected Indicators'!$A$3:$A$36,0),MATCH(KM$1,'[11]1920 Collected Indicators'!$A$3:$CV$3,0))</f>
        <v>973</v>
      </c>
      <c r="KN22" s="119">
        <v>908</v>
      </c>
      <c r="KO22" s="88">
        <v>1044</v>
      </c>
      <c r="KP22" s="88">
        <f>INDEX('[17]Cohort Attainment'!$O$40:$BR$75,MATCH($A22,'[17]Cohort Attainment'!$O$40:$O$75,0),MATCH(KP$1,'[17]Cohort Attainment'!$O$40:$BR$40,0))</f>
        <v>985</v>
      </c>
      <c r="KQ22" s="88">
        <f>INDEX('[18]Cohort Attainment'!$Q$40:$AQ$72,MATCH($A22,'[18]Cohort Attainment'!$O$40:$O$72,0),MATCH(KQ$1,'[18]Cohort Attainment'!$Q$39:$AO$39,0))</f>
        <v>1052</v>
      </c>
      <c r="KR22" s="88">
        <f>INDEX('[19]Cohort Attainment'!$P$3:$AO$36,MATCH($A22,'[19]Cohort Attainment'!$AO$3:$AO$36,0),MATCH(KR$1,'[19]Cohort Attainment'!$P$36:$AO$36,0))</f>
        <v>1075</v>
      </c>
      <c r="KS22" s="88">
        <f>INDEX('[19]Cohort Attainment'!$P$3:$AO$36,MATCH($A22,'[19]Cohort Attainment'!$AO$3:$AO$36,0),MATCH(KS$1,'[19]Cohort Attainment'!$P$36:$AO$36,0))</f>
        <v>1097</v>
      </c>
      <c r="KT22" s="88">
        <f>INDEX('[19]Cohort Attainment'!$P$3:$AO$36,MATCH($A22,'[19]Cohort Attainment'!$AO$3:$AO$36,0),MATCH(KT$1,'[19]Cohort Attainment'!$P$36:$AO$36,0))</f>
        <v>1044</v>
      </c>
      <c r="KU22" s="120">
        <f>INDEX('[19]Cohort Attainment'!$P$3:$AO$36,MATCH($A22,'[19]Cohort Attainment'!$AO$3:$AO$36,0),MATCH(KU$1,'[19]Cohort Attainment'!$P$36:$AO$36,0))</f>
        <v>1011</v>
      </c>
      <c r="KV22" s="120">
        <f>INDEX('[11]1920 Collected Indicators'!$A$3:$CV$36,MATCH($A22,'[11]1920 Collected Indicators'!$A$3:$A$36,0),MATCH(KV$1,'[11]1920 Collected Indicators'!$A$3:$CV$3,0))</f>
        <v>1054</v>
      </c>
      <c r="KW22" s="119">
        <v>1046</v>
      </c>
      <c r="KX22" s="88">
        <v>1035</v>
      </c>
      <c r="KY22" s="88">
        <f>INDEX('[17]Cohort Attainment'!$O$40:$BR$75,MATCH($A22,'[17]Cohort Attainment'!$O$40:$O$75,0),MATCH(KY$1,'[17]Cohort Attainment'!$O$40:$BR$40,0))</f>
        <v>1048</v>
      </c>
      <c r="KZ22" s="88">
        <f>INDEX('[18]Cohort Attainment'!$Q$40:$AQ$72,MATCH($A22,'[18]Cohort Attainment'!$O$40:$O$72,0),MATCH(KZ$1,'[18]Cohort Attainment'!$Q$39:$AO$39,0))</f>
        <v>1181</v>
      </c>
      <c r="LA22" s="88">
        <f>INDEX('[19]Cohort Attainment'!$P$3:$AO$36,MATCH($A22,'[19]Cohort Attainment'!$AO$3:$AO$36,0),MATCH(LA$1,'[19]Cohort Attainment'!$P$36:$AO$36,0))</f>
        <v>1101</v>
      </c>
      <c r="LB22" s="88">
        <f>INDEX('[19]Cohort Attainment'!$P$3:$AO$36,MATCH($A22,'[19]Cohort Attainment'!$AO$3:$AO$36,0),MATCH(LB$1,'[19]Cohort Attainment'!$P$36:$AO$36,0))</f>
        <v>1225</v>
      </c>
      <c r="LC22" s="88">
        <f>INDEX('[19]Cohort Attainment'!$P$3:$AO$36,MATCH($A22,'[19]Cohort Attainment'!$AO$3:$AO$36,0),MATCH(LC$1,'[19]Cohort Attainment'!$P$36:$AO$36,0))</f>
        <v>1191</v>
      </c>
      <c r="LD22" s="120">
        <f>INDEX('[19]Cohort Attainment'!$P$3:$AO$36,MATCH($A22,'[19]Cohort Attainment'!$AO$3:$AO$36,0),MATCH(LD$1,'[19]Cohort Attainment'!$P$36:$AO$36,0))</f>
        <v>1157</v>
      </c>
      <c r="LE22" s="120">
        <f>INDEX('[11]1920 Collected Indicators'!$A$3:$CV$36,MATCH($A22,'[11]1920 Collected Indicators'!$A$3:$A$36,0),MATCH(LE$1,'[11]1920 Collected Indicators'!$A$3:$CV$3,0))</f>
        <v>1164</v>
      </c>
      <c r="LF22" s="119">
        <v>79.795221843003418</v>
      </c>
      <c r="LG22" s="88" t="str">
        <f>INDEX('[3]Raw data 16-17'!$B$2:$XA$34,MATCH($A22,'[3]Raw data 16-17'!$A$2:$A$34,0),MATCH(LG$1,'[3]Raw data 16-17'!$B$1:$GU$1,0))</f>
        <v>dna</v>
      </c>
      <c r="LH22" s="88" t="str">
        <f>INDEX('[14]1718 Collected Indicators'!$A$3:$CH$36,MATCH($A22,'[14]1718 Collected Indicators'!$A$3:$A$36,0),MATCH(LH$1,'[14]1718 Collected Indicators'!$A$3:$CH$3,0))</f>
        <v>dna</v>
      </c>
      <c r="LI22" s="120">
        <f>INDEX('[15]1819 Collected Indicators'!$A$3:$CV$36,MATCH($A22,'[15]1819 Collected Indicators'!$A$3:$A$36,0),MATCH(LI$1,'[15]1819 Collected Indicators'!$A$3:$CV$3,0))</f>
        <v>73.847558192999998</v>
      </c>
      <c r="LJ22" s="120" t="str">
        <f>INDEX('[11]1920 Collected Indicators'!$A$3:$CV$36,MATCH($A22,'[11]1920 Collected Indicators'!$A$3:$A$36,0),MATCH(LJ$1,'[11]1920 Collected Indicators'!$A$3:$CV$3,0))</f>
        <v>dna</v>
      </c>
      <c r="LK22" s="119">
        <v>72.463768115942031</v>
      </c>
      <c r="LL22" s="88" t="str">
        <f>INDEX('[3]Raw data 16-17'!$B$2:$XA$34,MATCH($A22,'[3]Raw data 16-17'!$A$2:$A$34,0),MATCH(LL$1,'[3]Raw data 16-17'!$B$1:$GU$1,0))</f>
        <v>dna</v>
      </c>
      <c r="LM22" s="88" t="str">
        <f>INDEX('[14]1718 Collected Indicators'!$A$3:$CH$36,MATCH($A22,'[14]1718 Collected Indicators'!$A$3:$A$36,0),MATCH(LM$1,'[14]1718 Collected Indicators'!$A$3:$CH$3,0))</f>
        <v>dna</v>
      </c>
      <c r="LN22" s="120">
        <f>INDEX('[15]1819 Collected Indicators'!$A$3:$CV$36,MATCH($A22,'[15]1819 Collected Indicators'!$A$3:$A$36,0),MATCH(LN$1,'[15]1819 Collected Indicators'!$A$3:$CV$3,0))</f>
        <v>79.443303673000003</v>
      </c>
      <c r="LO22" s="120" t="str">
        <f>INDEX('[11]1920 Collected Indicators'!$A$3:$CV$36,MATCH($A22,'[11]1920 Collected Indicators'!$A$3:$A$36,0),MATCH(LO$1,'[11]1920 Collected Indicators'!$A$3:$CV$3,0))</f>
        <v>dna</v>
      </c>
      <c r="LP22" s="119">
        <v>70.090215128383065</v>
      </c>
      <c r="LQ22" s="88" t="str">
        <f>INDEX('[3]Raw data 16-17'!$B$2:$XA$34,MATCH($A22,'[3]Raw data 16-17'!$A$2:$A$34,0),MATCH(LQ$1,'[3]Raw data 16-17'!$B$1:$GU$1,0))</f>
        <v>dna</v>
      </c>
      <c r="LR22" s="88" t="str">
        <f>INDEX('[14]1718 Collected Indicators'!$A$3:$CH$36,MATCH($A22,'[14]1718 Collected Indicators'!$A$3:$A$36,0),MATCH(LR$1,'[14]1718 Collected Indicators'!$A$3:$CH$3,0))</f>
        <v>dna</v>
      </c>
      <c r="LS22" s="120" t="e">
        <f>INDEX('[15]1819 Collected Indicators'!$A$3:$CV$36,MATCH($A22,'[15]1819 Collected Indicators'!$A$3:$A$36,0),MATCH(LS$1,'[15]1819 Collected Indicators'!$A$3:$CV$3,0))</f>
        <v>#N/A</v>
      </c>
      <c r="LT22" s="120" t="e">
        <f>INDEX('[11]1920 Collected Indicators'!$A$3:$CV$36,MATCH($A22,'[11]1920 Collected Indicators'!$A$3:$A$36,0),MATCH(LT$1,'[11]1920 Collected Indicators'!$A$3:$CV$3,0))</f>
        <v>#N/A</v>
      </c>
      <c r="LU22" s="119">
        <v>80.081577158395646</v>
      </c>
      <c r="LV22" s="88" t="str">
        <f>INDEX('[3]Raw data 16-17'!$B$2:$XA$34,MATCH($A22,'[3]Raw data 16-17'!$A$2:$A$34,0),MATCH(LV$1,'[3]Raw data 16-17'!$B$1:$GU$1,0))</f>
        <v>dna</v>
      </c>
      <c r="LW22" s="88" t="str">
        <f>INDEX('[14]1718 Collected Indicators'!$A$3:$CH$36,MATCH($A22,'[14]1718 Collected Indicators'!$A$3:$A$36,0),MATCH(LW$1,'[14]1718 Collected Indicators'!$A$3:$CH$3,0))</f>
        <v>dna</v>
      </c>
      <c r="LX22" s="120">
        <f>INDEX('[15]1819 Collected Indicators'!$A$3:$CV$36,MATCH($A22,'[15]1819 Collected Indicators'!$A$3:$A$36,0),MATCH(LX$1,'[15]1819 Collected Indicators'!$A$3:$CV$3,0))</f>
        <v>21.989110780999994</v>
      </c>
      <c r="LY22" s="120" t="str">
        <f>INDEX('[11]1920 Collected Indicators'!$A$3:$CV$36,MATCH($A22,'[11]1920 Collected Indicators'!$A$3:$A$36,0),MATCH(LY$1,'[11]1920 Collected Indicators'!$A$3:$CV$3,0))</f>
        <v>dna</v>
      </c>
      <c r="LZ22" s="119">
        <v>62.475312705727447</v>
      </c>
      <c r="MA22" s="88" t="str">
        <f>INDEX('[3]Raw data 16-17'!$B$2:$XA$34,MATCH($A22,'[3]Raw data 16-17'!$A$2:$A$34,0),MATCH(MA$1,'[3]Raw data 16-17'!$B$1:$GU$1,0))</f>
        <v>dna</v>
      </c>
      <c r="MB22" s="88" t="str">
        <f>INDEX('[14]1718 Collected Indicators'!$A$3:$CH$36,MATCH($A22,'[14]1718 Collected Indicators'!$A$3:$A$36,0),MATCH(MB$1,'[14]1718 Collected Indicators'!$A$3:$CH$3,0))</f>
        <v>dna</v>
      </c>
      <c r="MC22" s="120">
        <f>INDEX('[15]1819 Collected Indicators'!$A$3:$CV$36,MATCH($A22,'[15]1819 Collected Indicators'!$A$3:$A$36,0),MATCH(MC$1,'[15]1819 Collected Indicators'!$A$3:$CV$3,0))</f>
        <v>17.134062150000005</v>
      </c>
      <c r="MD22" s="120" t="str">
        <f>INDEX('[11]1920 Collected Indicators'!$A$3:$CV$36,MATCH($A22,'[11]1920 Collected Indicators'!$A$3:$A$36,0),MATCH(MD$1,'[11]1920 Collected Indicators'!$A$3:$CV$3,0))</f>
        <v>dna</v>
      </c>
      <c r="ME22" s="119">
        <v>64.399722414989597</v>
      </c>
      <c r="MF22" s="88" t="str">
        <f>INDEX('[3]Raw data 16-17'!$B$2:$XA$34,MATCH($A22,'[3]Raw data 16-17'!$A$2:$A$34,0),MATCH(MF$1,'[3]Raw data 16-17'!$B$1:$GU$1,0))</f>
        <v>dna</v>
      </c>
      <c r="MG22" s="88" t="str">
        <f>INDEX('[14]1718 Collected Indicators'!$A$3:$CH$36,MATCH($A22,'[14]1718 Collected Indicators'!$A$3:$A$36,0),MATCH(MG$1,'[14]1718 Collected Indicators'!$A$3:$CH$3,0))</f>
        <v>dna</v>
      </c>
      <c r="MH22" s="120" t="e">
        <f>INDEX('[15]1819 Collected Indicators'!$A$3:$CV$36,MATCH($A22,'[15]1819 Collected Indicators'!$A$3:$A$36,0),MATCH(MH$1,'[15]1819 Collected Indicators'!$A$3:$CV$3,0))</f>
        <v>#N/A</v>
      </c>
      <c r="MI22" s="120" t="e">
        <f>INDEX('[11]1920 Collected Indicators'!$A$3:$CV$36,MATCH($A22,'[11]1920 Collected Indicators'!$A$3:$A$36,0),MATCH(MI$1,'[11]1920 Collected Indicators'!$A$3:$CV$3,0))</f>
        <v>#N/A</v>
      </c>
      <c r="MJ22" s="119">
        <v>84.024473147518691</v>
      </c>
      <c r="MK22" s="88" t="str">
        <f>INDEX('[3]Raw data 16-17'!$B$2:$XA$34,MATCH($A22,'[3]Raw data 16-17'!$A$2:$A$34,0),MATCH(MK$1,'[3]Raw data 16-17'!$B$1:$GU$1,0))</f>
        <v>dna</v>
      </c>
      <c r="ML22" s="88" t="str">
        <f>INDEX('[14]1718 Collected Indicators'!$A$3:$CH$36,MATCH($A22,'[14]1718 Collected Indicators'!$A$3:$A$36,0),MATCH(ML$1,'[14]1718 Collected Indicators'!$A$3:$CH$3,0))</f>
        <v>dna</v>
      </c>
      <c r="MM22" s="120" t="str">
        <f>INDEX('[15]1819 Collected Indicators'!$A$3:$CV$36,MATCH($A22,'[15]1819 Collected Indicators'!$A$3:$A$36,0),MATCH(MM$1,'[15]1819 Collected Indicators'!$A$3:$CV$3,0))</f>
        <v>dna</v>
      </c>
      <c r="MN22" s="120" t="str">
        <f>INDEX('[11]1920 Collected Indicators'!$A$3:$CV$36,MATCH($A22,'[11]1920 Collected Indicators'!$A$3:$A$36,0),MATCH(MN$1,'[11]1920 Collected Indicators'!$A$3:$CV$3,0))</f>
        <v>dna</v>
      </c>
      <c r="MO22" s="119">
        <v>76.366030283080974</v>
      </c>
      <c r="MP22" s="88" t="str">
        <f>INDEX('[3]Raw data 16-17'!$B$2:$XA$34,MATCH($A22,'[3]Raw data 16-17'!$A$2:$A$34,0),MATCH(MP$1,'[3]Raw data 16-17'!$B$1:$GU$1,0))</f>
        <v>dna</v>
      </c>
      <c r="MQ22" s="88" t="str">
        <f>INDEX('[14]1718 Collected Indicators'!$A$3:$CH$36,MATCH($A22,'[14]1718 Collected Indicators'!$A$3:$A$36,0),MATCH(MQ$1,'[14]1718 Collected Indicators'!$A$3:$CH$3,0))</f>
        <v>dna</v>
      </c>
      <c r="MR22" s="120" t="str">
        <f>INDEX('[15]1819 Collected Indicators'!$A$3:$CV$36,MATCH($A22,'[15]1819 Collected Indicators'!$A$3:$A$36,0),MATCH(MR$1,'[15]1819 Collected Indicators'!$A$3:$CV$3,0))</f>
        <v>dna</v>
      </c>
      <c r="MS22" s="120" t="str">
        <f>INDEX('[11]1920 Collected Indicators'!$A$3:$CV$36,MATCH($A22,'[11]1920 Collected Indicators'!$A$3:$A$36,0),MATCH(MS$1,'[11]1920 Collected Indicators'!$A$3:$CV$3,0))</f>
        <v>dna</v>
      </c>
      <c r="MT22" s="119">
        <v>75.10402219140083</v>
      </c>
      <c r="MU22" s="88" t="str">
        <f>INDEX('[3]Raw data 16-17'!$B$2:$XA$34,MATCH($A22,'[3]Raw data 16-17'!$A$2:$A$34,0),MATCH(MU$1,'[3]Raw data 16-17'!$B$1:$GU$1,0))</f>
        <v>dna</v>
      </c>
      <c r="MV22" s="88" t="str">
        <f>INDEX('[14]1718 Collected Indicators'!$A$3:$CH$36,MATCH($A22,'[14]1718 Collected Indicators'!$A$3:$A$36,0),MATCH(MV$1,'[14]1718 Collected Indicators'!$A$3:$CH$3,0))</f>
        <v>dna</v>
      </c>
      <c r="MW22" s="120" t="e">
        <f>INDEX('[15]1819 Collected Indicators'!$A$3:$CV$36,MATCH($A22,'[15]1819 Collected Indicators'!$A$3:$A$36,0),MATCH(MW$1,'[15]1819 Collected Indicators'!$A$3:$CV$3,0))</f>
        <v>#N/A</v>
      </c>
      <c r="MX22" s="120" t="e">
        <f>INDEX('[11]1920 Collected Indicators'!$A$3:$CV$36,MATCH($A22,'[11]1920 Collected Indicators'!$A$3:$A$36,0),MATCH(MX$1,'[11]1920 Collected Indicators'!$A$3:$CV$3,0))</f>
        <v>#N/A</v>
      </c>
      <c r="MY22" s="119">
        <v>85.081743869209816</v>
      </c>
      <c r="MZ22" s="88" t="str">
        <f>INDEX('[3]Raw data 16-17'!$B$2:$XA$34,MATCH($A22,'[3]Raw data 16-17'!$A$2:$A$34,0),MATCH(MZ$1,'[3]Raw data 16-17'!$B$1:$GU$1,0))</f>
        <v>dna</v>
      </c>
      <c r="NA22" s="88" t="str">
        <f>INDEX('[14]1718 Collected Indicators'!$A$3:$CH$36,MATCH($A22,'[14]1718 Collected Indicators'!$A$3:$A$36,0),MATCH(NA$1,'[14]1718 Collected Indicators'!$A$3:$CH$3,0))</f>
        <v>dna</v>
      </c>
      <c r="NB22" s="120" t="e">
        <f>INDEX('[15]1819 Collected Indicators'!$A$3:$CV$36,MATCH($A22,'[15]1819 Collected Indicators'!$A$3:$A$36,0),MATCH(NB$1,'[15]1819 Collected Indicators'!$A$3:$CV$3,0))</f>
        <v>#N/A</v>
      </c>
      <c r="NC22" s="183"/>
      <c r="ND22" s="119">
        <v>69.98025016458196</v>
      </c>
      <c r="NE22" s="88" t="str">
        <f>INDEX('[3]Raw data 16-17'!$B$2:$XA$34,MATCH($A22,'[3]Raw data 16-17'!$A$2:$A$34,0),MATCH(NE$1,'[3]Raw data 16-17'!$B$1:$GU$1,0))</f>
        <v>dna</v>
      </c>
      <c r="NF22" s="88" t="str">
        <f>INDEX('[14]1718 Collected Indicators'!$A$3:$CH$36,MATCH($A22,'[14]1718 Collected Indicators'!$A$3:$A$36,0),MATCH(NF$1,'[14]1718 Collected Indicators'!$A$3:$CH$3,0))</f>
        <v>dna</v>
      </c>
      <c r="NG22" s="120" t="e">
        <f>INDEX('[15]1819 Collected Indicators'!$A$3:$CV$36,MATCH($A22,'[15]1819 Collected Indicators'!$A$3:$A$36,0),MATCH(NG$1,'[15]1819 Collected Indicators'!$A$3:$CV$3,0))</f>
        <v>#N/A</v>
      </c>
      <c r="NH22" s="183"/>
      <c r="NI22" s="119">
        <v>70.804438280166437</v>
      </c>
      <c r="NJ22" s="88" t="str">
        <f>INDEX('[3]Raw data 16-17'!$B$2:$XA$34,MATCH($A22,'[3]Raw data 16-17'!$A$2:$A$34,0),MATCH(NJ$1,'[3]Raw data 16-17'!$B$1:$GU$1,0))</f>
        <v>dna</v>
      </c>
      <c r="NK22" s="88" t="str">
        <f>INDEX('[14]1718 Collected Indicators'!$A$3:$CH$36,MATCH($A22,'[14]1718 Collected Indicators'!$A$3:$A$36,0),MATCH(NK$1,'[14]1718 Collected Indicators'!$A$3:$CH$3,0))</f>
        <v>dna</v>
      </c>
      <c r="NL22" s="120" t="e">
        <f>INDEX('[15]1819 Collected Indicators'!$A$3:$CV$36,MATCH($A22,'[15]1819 Collected Indicators'!$A$3:$A$36,0),MATCH(NL$1,'[15]1819 Collected Indicators'!$A$3:$CV$3,0))</f>
        <v>#N/A</v>
      </c>
      <c r="NM22" s="183"/>
      <c r="NN22" s="119">
        <f>INDEX([20]Extraction!$B$2:$I$36,MATCH($A22,[20]Extraction!$I$2:$I$36,0),MATCH(NN$1,[20]Extraction!$B$2:$I$2,0))</f>
        <v>81.547139403706609</v>
      </c>
      <c r="NO22" s="119">
        <f>INDEX([20]Extraction!$B$2:$I$36,MATCH($A22,[20]Extraction!$I$2:$I$36,0),MATCH(NO$1,[20]Extraction!$B$2:$I$2,0))</f>
        <v>81.587301587301553</v>
      </c>
      <c r="NP22" s="119">
        <f>INDEX([20]Extraction!$B$2:$I$36,MATCH($A22,[20]Extraction!$I$2:$I$36,0),MATCH(NP$1,[20]Extraction!$B$2:$I$2,0))</f>
        <v>75.981161695447369</v>
      </c>
      <c r="NQ22" s="119">
        <f>INDEX([20]Extraction!$B$2:$I$36,MATCH($A22,[20]Extraction!$I$2:$I$36,0),MATCH(NQ$1,[20]Extraction!$B$2:$I$2,0))</f>
        <v>78.659476117103196</v>
      </c>
      <c r="NR22" s="119">
        <f>INDEX([20]Extraction!$B$2:$I$36,MATCH($A22,[20]Extraction!$I$2:$I$36,0),MATCH(NR$1,[20]Extraction!$B$2:$I$2,0))</f>
        <v>81.357318070318811</v>
      </c>
      <c r="NS22" s="119">
        <f>INDEX([20]Extraction!$B$2:$I$36,MATCH($A22,[20]Extraction!$I$2:$I$36,0),MATCH(NS$1,[20]Extraction!$B$2:$I$2,0))</f>
        <v>80.803937653814515</v>
      </c>
      <c r="NT22" s="119" t="str">
        <f>INDEX([20]Extraction!$B$2:$I$36,MATCH($A22,[20]Extraction!$I$2:$I$36,0),MATCH(NT$1,[20]Extraction!$B$2:$I$2,0))</f>
        <v>dna</v>
      </c>
      <c r="NU22" s="129">
        <f>INDEX([21]Sheet1!$L$17:$T$50,MATCH($A22,[21]Sheet1!$L$17:$L$50,0),MATCH(NU$1,[21]Sheet1!$L$17:$T$17,0))</f>
        <v>84</v>
      </c>
      <c r="NV22" s="130">
        <f>INDEX([21]Sheet1!$L$17:$T$50,MATCH($A22,[21]Sheet1!$L$17:$L$50,0),MATCH(NV$1,[21]Sheet1!$L$17:$T$17,0))</f>
        <v>93.75</v>
      </c>
      <c r="NW22" s="130">
        <f>INDEX([21]Sheet1!$L$17:$T$50,MATCH($A22,[21]Sheet1!$L$17:$L$50,0),MATCH(NW$1,[21]Sheet1!$L$17:$T$17,0))</f>
        <v>95.238095238095227</v>
      </c>
      <c r="NX22" s="130">
        <f>INDEX([21]Sheet1!$L$17:$T$50,MATCH($A22,[21]Sheet1!$L$17:$L$50,0),MATCH(NX$1,[21]Sheet1!$L$17:$T$17,0))</f>
        <v>91.935483870967744</v>
      </c>
      <c r="NY22" s="130">
        <f>INDEX([21]Sheet1!$L$17:$T$50,MATCH($A22,[21]Sheet1!$L$17:$L$50,0),MATCH(NY$1,[21]Sheet1!$L$17:$T$17,0))</f>
        <v>89.830508474576277</v>
      </c>
      <c r="NZ22" s="130">
        <f>INDEX([21]Sheet1!$L$17:$T$50,MATCH($A22,[21]Sheet1!$L$17:$L$50,0),MATCH(NZ$1,[21]Sheet1!$L$17:$T$17,0))</f>
        <v>95.081967213114751</v>
      </c>
      <c r="OA22" s="130">
        <f>INDEX([21]Sheet1!$L$17:$T$50,MATCH($A22,[21]Sheet1!$L$17:$L$50,0),MATCH(OA$1,[21]Sheet1!$L$17:$T$17,0))</f>
        <v>98.333333333333329</v>
      </c>
      <c r="OB22" s="88">
        <f>INDEX('[14]1718 Collected Indicators'!$A$3:$CH$36,MATCH($A22,'[14]1718 Collected Indicators'!$A$3:$A$36,0),MATCH(OB$1,'[14]1718 Collected Indicators'!$A$3:$CH$3,0))</f>
        <v>95.161290322580655</v>
      </c>
      <c r="OC22" s="126">
        <f>INDEX('[15]1819 Collected Indicators'!$A$3:$CV$36,MATCH($A22,'[15]1819 Collected Indicators'!$A$3:$A$36,0),MATCH(OC$1,'[15]1819 Collected Indicators'!$A$3:$CV$3,0))</f>
        <v>93.220338983050837</v>
      </c>
      <c r="OD22" s="120">
        <f>INDEX('[11]1920 Collected Indicators'!$A$3:$CV$36,MATCH($A22,'[11]1920 Collected Indicators'!$A$3:$A$36,0),MATCH(OD$1,'[11]1920 Collected Indicators'!$A$3:$CV$3,0))</f>
        <v>96.5</v>
      </c>
      <c r="OE22" s="121">
        <v>93.2</v>
      </c>
      <c r="OF22" s="88">
        <v>93.5</v>
      </c>
      <c r="OG22" s="88">
        <v>93.3</v>
      </c>
      <c r="OH22" s="88">
        <f>INDEX('[3]Raw data 16-17'!$A$1:$BV$34,MATCH($A22,'[3]Raw data 16-17'!A$1:A$34,0),MATCH(OH$1,'[3]Raw data 16-17'!$A$1:$BV$1,0))</f>
        <v>92.6</v>
      </c>
      <c r="OI22" s="121">
        <f>INDEX('[15]1819 Collected Indicators'!$A$3:$CV$36,MATCH($A22,'[15]1819 Collected Indicators'!$A$3:$A$36,0),MATCH(OI$1,'[15]1819 Collected Indicators'!$A$3:$CV$3,0))</f>
        <v>92.144900000000007</v>
      </c>
      <c r="OJ22" s="120" t="str">
        <f>INDEX('[11]1920 Collected Indicators'!$A$3:$CV$36,MATCH($A22,'[11]1920 Collected Indicators'!$A$3:$A$36,0),MATCH(OJ$1,'[11]1920 Collected Indicators'!$A$3:$CV$3,0))</f>
        <v>dna</v>
      </c>
      <c r="OK22" s="119">
        <f>INDEX('[22]All years '!$A$1:$F$34,MATCH($A22,'[22]All years '!$A$1:$A$34,0),MATCH(OK$1,'[22]All years '!$A$1:$F$1,0))</f>
        <v>89.860393477268047</v>
      </c>
      <c r="OL22" s="88">
        <f>INDEX('[22]All years '!$A$1:$F$34,MATCH($A22,'[22]All years '!$A$1:$A$34,0),MATCH(OL$1,'[22]All years '!$A$1:$F$1,0))</f>
        <v>90.145924238568441</v>
      </c>
      <c r="OM22" s="88">
        <f>INDEX('[22]All years '!$A$1:$F$34,MATCH($A22,'[22]All years '!$A$1:$A$34,0),MATCH(OM$1,'[22]All years '!$A$1:$F$1,0))</f>
        <v>83.640782061195182</v>
      </c>
      <c r="ON22" s="88">
        <f>INDEX('[22]All years '!$A$1:$F$34,MATCH($A22,'[22]All years '!$A$1:$A$34,0),MATCH(ON$1,'[22]All years '!$A$1:$F$1,0))</f>
        <v>90.326669917113605</v>
      </c>
      <c r="OO22" s="121">
        <f>INDEX('[22]All years '!$A$1:$F$34,MATCH($A22,'[22]All years '!$A$1:$A$34,0),MATCH(OO$1,'[22]All years '!$A$1:$F$1,0))</f>
        <v>83.640782061195182</v>
      </c>
      <c r="OP22" s="120" t="str">
        <f>INDEX('[11]1920 Collected Indicators'!$A$3:$CV$36,MATCH($A22,'[11]1920 Collected Indicators'!$A$3:$A$36,0),MATCH(OP$1,'[11]1920 Collected Indicators'!$A$3:$CV$3,0))</f>
        <v>dna</v>
      </c>
      <c r="OQ22" s="119">
        <v>43.440906406057032</v>
      </c>
      <c r="OR22" s="88">
        <v>32</v>
      </c>
      <c r="OS22" s="88">
        <v>22.7</v>
      </c>
      <c r="OT22" s="116">
        <f>INDEX('[3]Raw data 16-17'!$B$2:$ACG$34,MATCH($A22,'[3]Raw data 16-17'!$A$2:$A$34,0),MATCH(OT$1,'[3]Raw data 16-17'!$B$1:$MA$1,0))</f>
        <v>19.723221096218808</v>
      </c>
      <c r="OU22" s="133">
        <f>INDEX('[15]1819 Collected Indicators'!$A$3:$CV$36,MATCH($A22,'[15]1819 Collected Indicators'!$A$3:$A$36,0),MATCH(OU$1,'[15]1819 Collected Indicators'!$A$3:$CV$3,0))</f>
        <v>13.2323</v>
      </c>
      <c r="OV22" s="120" t="str">
        <f>INDEX('[11]1920 Collected Indicators'!$A$3:$CV$36,MATCH($A22,'[11]1920 Collected Indicators'!$A$3:$A$36,0),MATCH(OV$1,'[11]1920 Collected Indicators'!$A$3:$CV$3,0))</f>
        <v>dna</v>
      </c>
      <c r="OW22" s="119">
        <f>INDEX('[23]All years '!$A$2:$F$35,MATCH($A22,'[23]All years '!$A$2:$A$35,0),MATCH(OW$1,'[23]All years '!$A$2:$F$2,0))</f>
        <v>176.84887459807075</v>
      </c>
      <c r="OX22" s="88">
        <f>INDEX('[23]All years '!$A$2:$F$35,MATCH($A22,'[23]All years '!$A$2:$A$35,0),MATCH(OX$1,'[23]All years '!$A$2:$F$2,0))</f>
        <v>219.51219512195121</v>
      </c>
      <c r="OY22" s="88">
        <f>INDEX('[23]All years '!$A$2:$F$35,MATCH($A22,'[23]All years '!$A$2:$A$35,0),MATCH(OY$1,'[23]All years '!$A$2:$F$2,0))</f>
        <v>141.70040485829961</v>
      </c>
      <c r="OZ22" s="88">
        <f>INDEX('[23]All years '!$A$2:$F$35,MATCH($A22,'[23]All years '!$A$2:$A$35,0),MATCH(OZ$1,'[23]All years '!$A$2:$F$2,0))</f>
        <v>107.66045548654245</v>
      </c>
      <c r="PA22" s="183">
        <f>INDEX('[23]All years '!$A$2:$F$35,MATCH($A22,'[23]All years '!$A$2:$A$35,0),MATCH(PA$1,'[23]All years '!$A$2:$F$2,0))</f>
        <v>81.023454157782524</v>
      </c>
      <c r="PB22" s="120" t="str">
        <f>INDEX('[11]1920 Collected Indicators'!$A$3:$CV$36,MATCH($A22,'[11]1920 Collected Indicators'!$A$3:$A$36,0),MATCH(PB$1,'[11]1920 Collected Indicators'!$A$3:$CV$3,0))</f>
        <v>dna</v>
      </c>
      <c r="PC22" s="119">
        <v>89.9</v>
      </c>
      <c r="PD22" s="88">
        <f>INDEX('[3]Raw data 16-17'!$B$2:$XA$34,MATCH($A22,'[3]Raw data 16-17'!$A$2:$A$34,0),MATCH(PD$1,'[3]Raw data 16-17'!$B$1:$GU$1,0))</f>
        <v>90.3</v>
      </c>
      <c r="PE22" s="88">
        <f>INDEX('[14]1718 Collected Indicators'!$A$3:$CH$36,MATCH($A22,'[14]1718 Collected Indicators'!$A$3:$A$36,0),MATCH(PE$1,'[14]1718 Collected Indicators'!$A$3:$CH$3,0))</f>
        <v>91.1</v>
      </c>
      <c r="PF22" s="120">
        <f>INDEX('[15]1819 Collected Indicators'!$A$3:$CV$36,MATCH($A22,'[15]1819 Collected Indicators'!$A$3:$A$36,0),MATCH(PF$1,'[15]1819 Collected Indicators'!$A$3:$CV$3,0))</f>
        <v>90.531822144725368</v>
      </c>
      <c r="PG22" s="120">
        <f>INDEX('[11]1920 Collected Indicators'!$A$3:$CV$36,MATCH($A22,'[11]1920 Collected Indicators'!$A$3:$A$36,0),MATCH(PG$1,'[11]1920 Collected Indicators'!$A$3:$CV$3,0))</f>
        <v>90.56207319208545</v>
      </c>
      <c r="PH22" s="129">
        <v>3</v>
      </c>
      <c r="PI22" s="130">
        <v>6.1111111111111107</v>
      </c>
      <c r="PJ22" s="130">
        <v>9.8159509202453989</v>
      </c>
      <c r="PK22" s="130">
        <v>5.3333333333333339</v>
      </c>
      <c r="PL22" s="88">
        <f>INDEX('[3]Raw data 16-17'!$B$2:$BV$34,MATCH($A22,'[3]Raw data 16-17'!$A$2:$A$34,0),MATCH(PL$1,'[3]Raw data 16-17'!$B$1:$BV$1,0))</f>
        <v>7.1942446043165464</v>
      </c>
      <c r="PM22" s="130">
        <f>INDEX('[14]1718 Collected Indicators'!$A$3:$CH$36,MATCH($A22,'[14]1718 Collected Indicators'!$A$3:$A$36,0),MATCH(PM$1,'[14]1718 Collected Indicators'!$A$3:$CH$3,0))</f>
        <v>4.7794117647058822</v>
      </c>
      <c r="PN22" s="194">
        <f>INDEX('[15]1819 Collected Indicators'!$A$3:$CV$36,MATCH($A22,'[15]1819 Collected Indicators'!$A$3:$A$36,0),MATCH(PN$1,'[15]1819 Collected Indicators'!$A$3:$CV$3,0))</f>
        <v>7.1729957805907167</v>
      </c>
      <c r="PO22" s="120" t="str">
        <f>INDEX('[11]1920 Collected Indicators'!$A$3:$CV$36,MATCH($A22,'[11]1920 Collected Indicators'!$A$3:$A$36,0),MATCH(PO$1,'[11]1920 Collected Indicators'!$A$3:$CV$3,0))</f>
        <v>dna</v>
      </c>
      <c r="PP22" s="119">
        <v>27.79</v>
      </c>
      <c r="PQ22" s="88">
        <v>18.21</v>
      </c>
      <c r="PR22" s="88">
        <v>17.55</v>
      </c>
      <c r="PS22" s="88">
        <v>19.97</v>
      </c>
      <c r="PT22" s="88">
        <v>19.41</v>
      </c>
      <c r="PU22" s="88">
        <v>20.73</v>
      </c>
      <c r="PV22" s="88">
        <f>INDEX('[3]Raw data 16-17'!$B$2:$XA$34,MATCH($A22,'[3]Raw data 16-17'!$A$2:$A$34,0),MATCH(PV$1,'[3]Raw data 16-17'!$B$1:$GU$1,0))</f>
        <v>21.70940170940171</v>
      </c>
      <c r="PW22" s="88">
        <f>INDEX('[14]1718 Collected Indicators'!$A$3:$CH$36,MATCH($A22,'[14]1718 Collected Indicators'!$A$3:$A$36,0),MATCH(PW$1,'[14]1718 Collected Indicators'!$A$3:$CH$3,0))</f>
        <v>19.538188277087034</v>
      </c>
      <c r="PX22" s="120">
        <f>INDEX('[15]1819 Collected Indicators'!$A$3:$CV$36,MATCH($A22,'[15]1819 Collected Indicators'!$A$3:$A$36,0),MATCH(PX$1,'[15]1819 Collected Indicators'!$A$3:$CV$3,0))</f>
        <v>21.818181818181817</v>
      </c>
      <c r="PY22" s="120" t="str">
        <f>INDEX('[11]1920 Collected Indicators'!$A$3:$CV$36,MATCH($A22,'[11]1920 Collected Indicators'!$A$3:$A$36,0),MATCH(PY$1,'[11]1920 Collected Indicators'!$A$3:$CV$3,0))</f>
        <v>dna</v>
      </c>
      <c r="PZ22" s="119">
        <f t="shared" si="2"/>
        <v>2.9154122763003847</v>
      </c>
      <c r="QA22" s="87">
        <v>11156</v>
      </c>
      <c r="QB22" s="131">
        <f t="array" ref="QB22">INDEX('[24]Gross Exp for LGBF'!$A$3:$K$38,MATCH($A22,'[24]Gross Exp for LGBF'!$A$3:$A$38,0),MATCH(QB$1,'[24]Gross Exp for LGBF'!$A$3:$K$3,0))</f>
        <v>382656</v>
      </c>
      <c r="QC22" s="88">
        <f t="shared" si="36"/>
        <v>3.2833946118518322</v>
      </c>
      <c r="QD22" s="87">
        <v>12547</v>
      </c>
      <c r="QE22" s="131">
        <f t="array" ref="QE22">INDEX('[24]Gross Exp for LGBF'!$A$3:$K$38,MATCH($A22,'[24]Gross Exp for LGBF'!$A$3:$A$38,0),MATCH(QE$1,'[24]Gross Exp for LGBF'!$A$3:$K$3,0))</f>
        <v>382135</v>
      </c>
      <c r="QF22" s="116">
        <f t="shared" si="37"/>
        <v>2.5320981969444007</v>
      </c>
      <c r="QG22" s="87">
        <v>9843</v>
      </c>
      <c r="QH22" s="131">
        <f t="array" ref="QH22">INDEX('[24]Gross Exp for LGBF'!$A$3:$K$38,MATCH($A22,'[24]Gross Exp for LGBF'!$A$3:$A$38,0),MATCH(QH$1,'[24]Gross Exp for LGBF'!$A$3:$K$3,0))</f>
        <v>388729</v>
      </c>
      <c r="QI22" s="116">
        <f t="shared" si="38"/>
        <v>2.2564399068819134</v>
      </c>
      <c r="QJ22" s="87">
        <v>8898</v>
      </c>
      <c r="QK22" s="87">
        <f t="array" ref="QK22">INDEX('[24]Gross Exp for LGBF'!$A$3:$K$38,MATCH($A22,'[24]Gross Exp for LGBF'!$A$3:$A$38,0),MATCH(QK$1,'[24]Gross Exp for LGBF'!$A$3:$K$3,0))</f>
        <v>394338</v>
      </c>
      <c r="QL22" s="116">
        <f t="shared" si="39"/>
        <v>2.4705306748311533</v>
      </c>
      <c r="QM22" s="87">
        <v>9796</v>
      </c>
      <c r="QN22" s="87">
        <f t="array" ref="QN22">INDEX('[24]Gross Exp for LGBF'!$A$3:$K$38,MATCH($A22,'[24]Gross Exp for LGBF'!$A$3:$A$38,0),MATCH(QN$1,'[24]Gross Exp for LGBF'!$A$3:$K$3,0))</f>
        <v>396514</v>
      </c>
      <c r="QO22" s="116">
        <f t="shared" si="40"/>
        <v>2.5152843578603865</v>
      </c>
      <c r="QP22" s="87">
        <v>10236</v>
      </c>
      <c r="QQ22" s="87">
        <f t="array" ref="QQ22">INDEX('[24]Gross Exp for LGBF'!$A$3:$K$38,MATCH($A22,'[24]Gross Exp for LGBF'!$A$3:$A$38,0),MATCH(QQ$1,'[24]Gross Exp for LGBF'!$A$3:$K$3,0))</f>
        <v>406952</v>
      </c>
      <c r="QR22" s="116">
        <f t="shared" si="41"/>
        <v>2.274391160371001</v>
      </c>
      <c r="QS22" s="87">
        <f>INDEX('[2]All Previous Years'!$A$1:$EX$34,MATCH($A22,'[2]All Previous Years'!$A$1:$A$34,0),MATCH(QS$1,'[2]All Previous Years'!$A$1:$EX$1,0))</f>
        <v>9382</v>
      </c>
      <c r="QT22" s="87">
        <f t="array" ref="QT22">INDEX('[24]Gross Exp for LGBF'!$A$3:$K$38,MATCH($A22,'[24]Gross Exp for LGBF'!$A$3:$A$38,0),MATCH(QT$1,'[24]Gross Exp for LGBF'!$A$3:$K$3,0))</f>
        <v>412506</v>
      </c>
      <c r="QU22" s="88">
        <f t="shared" si="42"/>
        <v>2.4870332939247168</v>
      </c>
      <c r="QV22" s="32">
        <f>INDEX([4]Sheet1!$A$1:$CJ$34, MATCH($A22, [4]Sheet1!$A$1:$A$34, 0), MATCH(QV$1, [4]Sheet1!$A$1:$CJ$1, 0))</f>
        <v>10434</v>
      </c>
      <c r="QW22" s="32">
        <f t="array" ref="QW22">INDEX('[24]Gross Exp for LGBF'!$A$3:$K$38,MATCH($A22,'[24]Gross Exp for LGBF'!$A$3:$A$38,0),MATCH(QW$1,'[24]Gross Exp for LGBF'!$A$3:$K$3,0))</f>
        <v>419536</v>
      </c>
      <c r="QX22" s="88">
        <f t="shared" si="43"/>
        <v>2.7021855500744385</v>
      </c>
      <c r="QY22" s="88">
        <f>INDEX('[6]Finance Indicators'!$B$3:$BO$35,MATCH($A22,'[6]Finance Indicators'!$A$3:$A$35,0),MATCH(QY$1,'[6]Finance Indicators'!$B$2:$BO$2,0))</f>
        <v>11580</v>
      </c>
      <c r="QZ22" s="88">
        <f t="array" ref="QZ22">INDEX('[24]Gross Exp for LGBF'!$A$3:$K$38,MATCH($A22,'[24]Gross Exp for LGBF'!$A$3:$A$38,0),MATCH(QZ$1,'[24]Gross Exp for LGBF'!$A$3:$K$3,0))</f>
        <v>428542</v>
      </c>
      <c r="RA22" s="250">
        <f t="array" ref="RA22">INDEX('[7]Finance Indicators'!$A$2:$BO$35,MATCH($A22,'[7]Finance Indicators'!$A$2:$A$35,0),MATCH(RA$1,'[7]Finance Indicators'!$A$2:$BO$2,0))</f>
        <v>2.7128830978161131</v>
      </c>
      <c r="RB22" s="250">
        <f t="array" ref="RB22">INDEX('[7]Finance Indicators'!$A$2:$BO$35,MATCH($A22,'[7]Finance Indicators'!$A$2:$A$35,0),MATCH(RB$1,'[7]Finance Indicators'!$A$2:$BO$2,0))</f>
        <v>11826</v>
      </c>
      <c r="RC22" s="250">
        <f t="array" ref="RC22">INDEX('[7]Finance Indicators'!$A$2:$BO$35,MATCH($A22,'[7]Finance Indicators'!$A$2:$A$35,0),MATCH(RC$1,'[7]Finance Indicators'!$A$2:$BO$2,0))</f>
        <v>435920</v>
      </c>
      <c r="RD22" s="115">
        <f>INDEX('[25]Corporate Management'!$B$6:$EY$40,MATCH($A22,'[25]Corporate Management'!$B$6:$B$40,0),MATCH(RD$1,'[25]Corporate Management'!$B$40:$EY$40,0))</f>
        <v>46.415094339622641</v>
      </c>
      <c r="RE22" s="131">
        <f>INDEX('[25]Corporate Management'!$B$6:$EY$40,MATCH($A22,'[25]Corporate Management'!$B$6:$B$40,0),MATCH(RE$1,'[25]Corporate Management'!$B$40:$EY$40,0))</f>
        <v>123</v>
      </c>
      <c r="RF22" s="131">
        <f>INDEX('[25]Corporate Management'!$B$6:$EY$40,MATCH($A22,'[25]Corporate Management'!$B$6:$B$40,0),MATCH(RF$1,'[25]Corporate Management'!$B$40:$EY$40,0))</f>
        <v>265</v>
      </c>
      <c r="RG22" s="116">
        <f>INDEX('[25]Corporate Management'!$B$6:$EY$40,MATCH($A22,'[25]Corporate Management'!$B$6:$B$40,0),MATCH(RG$1,'[25]Corporate Management'!$B$40:$EY$40,0))</f>
        <v>51.798561151079134</v>
      </c>
      <c r="RH22" s="131">
        <f>INDEX('[25]Corporate Management'!$B$6:$EY$40,MATCH($A22,'[25]Corporate Management'!$B$6:$B$40,0),MATCH(RH$1,'[25]Corporate Management'!$B$40:$EY$40,0))</f>
        <v>144</v>
      </c>
      <c r="RI22" s="131">
        <f>INDEX('[25]Corporate Management'!$B$6:$EY$40,MATCH($A22,'[25]Corporate Management'!$B$6:$B$40,0),MATCH(RI$1,'[25]Corporate Management'!$B$40:$EY$40,0))</f>
        <v>278</v>
      </c>
      <c r="RJ22" s="116">
        <f>INDEX('[25]Corporate Management'!$B$6:$EY$40,MATCH($A22,'[25]Corporate Management'!$B$6:$B$40,0),MATCH(RJ$1,'[25]Corporate Management'!$B$40:$EY$40,0))</f>
        <v>52.962962962962969</v>
      </c>
      <c r="RK22" s="131">
        <f>INDEX('[25]Corporate Management'!$B$6:$EY$40,MATCH($A22,'[25]Corporate Management'!$B$6:$B$40,0),MATCH(RK$1,'[25]Corporate Management'!$B$40:$EY$40,0))</f>
        <v>143</v>
      </c>
      <c r="RL22" s="131">
        <f>INDEX('[25]Corporate Management'!$B$6:$EY$40,MATCH($A22,'[25]Corporate Management'!$B$6:$B$40,0),MATCH(RL$1,'[25]Corporate Management'!$B$40:$EY$40,0))</f>
        <v>270</v>
      </c>
      <c r="RM22" s="116">
        <f>INDEX('[26]All Data'!$A$1:$Y$34,MATCH($A22,'[26]All Data'!$A$1:$A$34,0),MATCH(RM$1,'[26]All Data'!$A$1:$Y$1,0))</f>
        <v>53.754940711462453</v>
      </c>
      <c r="RN22" s="131">
        <f>INDEX('[26]All Data'!$A$1:$Y$34,MATCH($A22,'[26]All Data'!$A$1:$A$34,0),MATCH(RN$1,'[26]All Data'!$A$1:$Y$1,0))</f>
        <v>136</v>
      </c>
      <c r="RO22" s="131">
        <f>INDEX('[26]All Data'!$A$1:$Y$34,MATCH($A22,'[26]All Data'!$A$1:$A$34,0),MATCH(RO$1,'[26]All Data'!$A$1:$Y$1,0))</f>
        <v>253</v>
      </c>
      <c r="RP22" s="116">
        <f>INDEX('[27]All Data'!$A$1:$Y$34,MATCH($A22,'[27]All Data'!$A$1:$A$34,0),MATCH(RP$1,'[27]All Data'!$A$1:$Y$1,0))</f>
        <v>55.555555555555557</v>
      </c>
      <c r="RQ22" s="131">
        <f>INDEX('[27]All Data'!$A$1:$Y$34,MATCH($A22,'[27]All Data'!$A$1:$A$34,0),MATCH(RQ$1,'[27]All Data'!$A$1:$Y$1,0))</f>
        <v>150</v>
      </c>
      <c r="RR22" s="131">
        <f>INDEX('[27]All Data'!$A$1:$Y$34,MATCH($A22,'[27]All Data'!$A$1:$A$34,0),MATCH(RR$1,'[27]All Data'!$A$1:$Y$1,0))</f>
        <v>270</v>
      </c>
      <c r="RS22" s="116">
        <f>INDEX('[28]All Data'!$A$1:$AB$34,MATCH($A22,'[28]All Data'!$A$1:$A$34,0),MATCH(RS$1,'[28]All Data'!$A$1:$AB$1,0))</f>
        <v>53.736654804270465</v>
      </c>
      <c r="RT22" s="131">
        <f>INDEX('[28]All Data'!$A$1:$AB$34,MATCH($A22,'[28]All Data'!$A$1:$A$34,0),MATCH(RT$1,'[28]All Data'!$A$1:$AB$1,0))</f>
        <v>151</v>
      </c>
      <c r="RU22" s="131">
        <f>INDEX('[28]All Data'!$A$1:$AB$34,MATCH($A22,'[28]All Data'!$A$1:$A$34,0),MATCH(RU$1,'[28]All Data'!$A$1:$AB$1,0))</f>
        <v>281</v>
      </c>
      <c r="RV22" s="116">
        <f>INDEX('[29]SPI Raw Data 1617'!$A$3:$AN$37,MATCH($A22,'[29]SPI Raw Data 1617'!$A$3:$A$37,0),MATCH(RV$1,'[29]SPI Raw Data 1617'!$A$37:$AN$37,0))</f>
        <v>55.51330798479087</v>
      </c>
      <c r="RW22" s="131">
        <f>INDEX('[29]SPI Raw Data 1617'!$A$3:$AN$37,MATCH($A22,'[29]SPI Raw Data 1617'!$A$3:$A$37,0),MATCH(RW$1,'[29]SPI Raw Data 1617'!$A$37:$AN$37,0))</f>
        <v>146</v>
      </c>
      <c r="RX22" s="131">
        <f>INDEX('[29]SPI Raw Data 1617'!$A$3:$AN$37,MATCH($A22,'[29]SPI Raw Data 1617'!$A$3:$A$37,0),MATCH(RX$1,'[29]SPI Raw Data 1617'!$A$37:$AN$37,0))</f>
        <v>263</v>
      </c>
      <c r="RY22" s="116">
        <f>INDEX('[30]SPI Raw Data 1718'!$A$3:$AN$37,MATCH($A22,'[30]SPI Raw Data 1718'!$A$3:$A$37,0),MATCH(RY$1,'[30]SPI Raw Data 1718'!$A$37:$AN$37,0))</f>
        <v>55.471698113207545</v>
      </c>
      <c r="RZ22" s="197">
        <f>INDEX('[30]SPI Raw Data 1718'!$A$3:$AN$37,MATCH($A22,'[30]SPI Raw Data 1718'!$A$3:$A$37,0),MATCH(RZ$1,'[30]SPI Raw Data 1718'!$A$37:$AN$37,0))</f>
        <v>147</v>
      </c>
      <c r="SA22" s="197">
        <f>INDEX('[30]SPI Raw Data 1718'!$A$3:$AN$37,MATCH($A22,'[30]SPI Raw Data 1718'!$A$3:$A$37,0),MATCH(SA$1,'[30]SPI Raw Data 1718'!$A$37:$AN$37,0))</f>
        <v>265</v>
      </c>
      <c r="SB22" s="116">
        <f>INDEX('[31]SPI Raw Data 1819'!$A$1:$AN$37,MATCH($A22,'[31]SPI Raw Data 1819'!$A$1:$A$37,0),MATCH(SB$1,'[31]SPI Raw Data 1819'!$A$37:$AN$37,0))</f>
        <v>59.328358208955223</v>
      </c>
      <c r="SC22" s="197">
        <f>INDEX('[31]SPI Raw Data 1819'!$A$1:$AN$37,MATCH($A22,'[31]SPI Raw Data 1819'!$A$1:$A$37,0),MATCH(SC$1,'[31]SPI Raw Data 1819'!$A$37:$AN$37,0))</f>
        <v>159</v>
      </c>
      <c r="SD22" s="225">
        <f>INDEX('[31]SPI Raw Data 1819'!$A$1:$AN$37,MATCH($A22,'[31]SPI Raw Data 1819'!$A$1:$A$37,0),MATCH(SD$1,'[31]SPI Raw Data 1819'!$A$37:$AN$37,0))</f>
        <v>268</v>
      </c>
      <c r="SE22" s="116">
        <f>INDEX('[32]SPI Raw Data 1920'!$A$1:$AN$35, MATCH($A22,'[32]SPI Raw Data 1920'!$A$1:$A$35,0),MATCH(SE$1,'[32]SPI Raw Data 1920'!$A$37:$AN$37,0))</f>
        <v>60.791366906474821</v>
      </c>
      <c r="SF22" s="116">
        <f>INDEX('[32]SPI Raw Data 1920'!$A$1:$AN$35, MATCH($A22,'[32]SPI Raw Data 1920'!$A$1:$A$35,0),MATCH(SF$1,'[32]SPI Raw Data 1920'!$A$37:$AN$37,0))</f>
        <v>169</v>
      </c>
      <c r="SG22" s="116">
        <f>INDEX('[32]SPI Raw Data 1920'!$A$1:$AN$35, MATCH($A22,'[32]SPI Raw Data 1920'!$A$1:$A$35,0),MATCH(SG$1,'[32]SPI Raw Data 1920'!$A$37:$AN$37,0))</f>
        <v>278</v>
      </c>
      <c r="SH22" s="115">
        <f>INDEX('[28]All Data'!$A$1:$AB$34,MATCH($A22,'[28]All Data'!$A$1:$A$34,0),MATCH(SH$1,'[28]All Data'!$A$1:$AB$1,0))</f>
        <v>1.7869415807560358</v>
      </c>
      <c r="SI22" s="135">
        <f>INDEX('[28]All Data'!$A$1:$AB$34,MATCH($A22,'[28]All Data'!$A$1:$A$34,0),MATCH(SI$1,'[28]All Data'!$A$1:$AB$1,0))</f>
        <v>14.29</v>
      </c>
      <c r="SJ22" s="135">
        <f>INDEX('[28]All Data'!$A$1:$AB$34,MATCH($A22,'[28]All Data'!$A$1:$A$34,0),MATCH(SJ$1,'[28]All Data'!$A$1:$AB$1,0))</f>
        <v>14.55</v>
      </c>
      <c r="SK22" s="116">
        <f>INDEX('[29]SPI Raw Data 1617'!$A$3:$AN$37,MATCH($A22,'[29]SPI Raw Data 1617'!$A$3:$A$37,0),MATCH(SK$1,'[29]SPI Raw Data 1617'!$A$37:$AN$37,0))</f>
        <v>1.1596180081855323</v>
      </c>
      <c r="SL22" s="135">
        <f>INDEX('[29]SPI Raw Data 1617'!$A$3:$AN$37,MATCH($A22,'[29]SPI Raw Data 1617'!$A$3:$A$37,0),MATCH(SL$1,'[29]SPI Raw Data 1617'!$A$37:$AN$37,0))</f>
        <v>14.49</v>
      </c>
      <c r="SM22" s="135">
        <f>INDEX('[29]SPI Raw Data 1617'!$A$3:$AN$37,MATCH($A22,'[29]SPI Raw Data 1617'!$A$3:$A$37,0),MATCH(SM$1,'[29]SPI Raw Data 1617'!$A$37:$AN$37,0))</f>
        <v>14.66</v>
      </c>
      <c r="SN22" s="116">
        <f>INDEX('[30]SPI Raw Data 1718'!$A$3:$AN$37,MATCH($A22,'[30]SPI Raw Data 1718'!$A$3:$A$37,0),MATCH(SN$1,'[30]SPI Raw Data 1718'!$A$37:$AN$37,0))</f>
        <v>1.5262110152621062</v>
      </c>
      <c r="SO22" s="135">
        <f>INDEX('[30]SPI Raw Data 1718'!$A$3:$AN$37,MATCH($A22,'[30]SPI Raw Data 1718'!$A$3:$A$37,0),MATCH(SO$1,'[30]SPI Raw Data 1718'!$A$37:$AN$37,0))</f>
        <v>14.84</v>
      </c>
      <c r="SP22" s="135">
        <f>INDEX('[30]SPI Raw Data 1718'!$A$3:$AN$37,MATCH($A22,'[30]SPI Raw Data 1718'!$A$3:$A$37,0),MATCH(SP$1,'[30]SPI Raw Data 1718'!$A$37:$AN$37,0))</f>
        <v>15.07</v>
      </c>
      <c r="SQ22" s="116">
        <f>INDEX('[31]SPI Raw Data 1819'!$A$1:$AN$37,MATCH($A22,'[31]SPI Raw Data 1819'!$A$1:$A$37,0),MATCH(SQ$1,'[31]SPI Raw Data 1819'!$A$37:$AN$37,0))</f>
        <v>2.8079132099553306</v>
      </c>
      <c r="SR22" s="213">
        <f>INDEX('[31]SPI Raw Data 1819'!$A$1:$AN$37,MATCH($A22,'[31]SPI Raw Data 1819'!$A$1:$A$37,0),MATCH(SR$1,'[31]SPI Raw Data 1819'!$A$37:$AN$37,0))</f>
        <v>15.23</v>
      </c>
      <c r="SS22" s="228">
        <f>INDEX('[31]SPI Raw Data 1819'!$A$1:$AN$37,MATCH($A22,'[31]SPI Raw Data 1819'!$A$1:$A$37,0),MATCH(SS$1,'[31]SPI Raw Data 1819'!$A$37:$AN$37,0))</f>
        <v>15.67</v>
      </c>
      <c r="ST22" s="116">
        <f>INDEX('[32]SPI Raw Data 1920'!$A$1:$AN$35, MATCH($A22,'[32]SPI Raw Data 1920'!$A$1:$A$35,0),MATCH(ST$1,'[32]SPI Raw Data 1920'!$A$37:$AN$37,0))</f>
        <v>1.7769607843137152</v>
      </c>
      <c r="SU22" s="116">
        <f>INDEX('[32]SPI Raw Data 1920'!$A$1:$AN$35, MATCH($A22,'[32]SPI Raw Data 1920'!$A$1:$A$35,0),MATCH(SU$1,'[32]SPI Raw Data 1920'!$A$37:$AN$37,0))</f>
        <v>16.03</v>
      </c>
      <c r="SV22" s="116">
        <f>INDEX('[32]SPI Raw Data 1920'!$A$1:$AN$35, MATCH($A22,'[32]SPI Raw Data 1920'!$A$1:$A$35,0),MATCH(SV$1,'[32]SPI Raw Data 1920'!$A$37:$AN$37,0))</f>
        <v>16.32</v>
      </c>
      <c r="SW22" s="115">
        <f>INDEX('[25]Corporate Management'!$B$6:$EY$40,MATCH($A22,'[25]Corporate Management'!$B$6:$B$40,0),MATCH(SW$1,'[25]Corporate Management'!$B$40:$EY$40,0))</f>
        <v>12.168832925125091</v>
      </c>
      <c r="SX22" s="131">
        <f>INDEX('[25]Corporate Management'!$B$6:$EY$40,MATCH($A22,'[25]Corporate Management'!$B$6:$B$40,0),MATCH(SX$1,'[25]Corporate Management'!$B$40:$EY$40,0))</f>
        <v>809848</v>
      </c>
      <c r="SY22" s="131">
        <f>INDEX('[25]Corporate Management'!$B$6:$EY$40,MATCH($A22,'[25]Corporate Management'!$B$6:$B$40,0),MATCH(SY$1,'[25]Corporate Management'!$B$40:$EY$40,0))</f>
        <v>66551</v>
      </c>
      <c r="SZ22" s="116">
        <f>INDEX('[25]Corporate Management'!$B$6:$EY$40,MATCH($A22,'[25]Corporate Management'!$B$6:$B$40,0),MATCH(SZ$1,'[25]Corporate Management'!$B$40:$EY$40,0))</f>
        <v>11.701855731816821</v>
      </c>
      <c r="TA22" s="131">
        <f>INDEX('[25]Corporate Management'!$B$6:$EY$40,MATCH($A22,'[25]Corporate Management'!$B$6:$B$40,0),MATCH(TA$1,'[25]Corporate Management'!$B$40:$EY$40,0))</f>
        <v>781918</v>
      </c>
      <c r="TB22" s="131">
        <f>INDEX('[25]Corporate Management'!$B$6:$EY$40,MATCH($A22,'[25]Corporate Management'!$B$6:$B$40,0),MATCH(TB$1,'[25]Corporate Management'!$B$40:$EY$40,0))</f>
        <v>66820</v>
      </c>
      <c r="TC22" s="116">
        <f>INDEX('[25]Corporate Management'!$B$6:$EY$40,MATCH($A22,'[25]Corporate Management'!$B$6:$B$40,0),MATCH(TC$1,'[25]Corporate Management'!$B$40:$EY$40,0))</f>
        <v>11.049847223054341</v>
      </c>
      <c r="TD22" s="131">
        <f>INDEX('[25]Corporate Management'!$B$6:$EY$40,MATCH($A22,'[25]Corporate Management'!$B$6:$B$40,0),MATCH(TD$1,'[25]Corporate Management'!$B$40:$EY$40,0))</f>
        <v>737732</v>
      </c>
      <c r="TE22" s="131">
        <f>INDEX('[25]Corporate Management'!$B$6:$EY$40,MATCH($A22,'[25]Corporate Management'!$B$6:$B$40,0),MATCH(TE$1,'[25]Corporate Management'!$B$40:$EY$40,0))</f>
        <v>66764</v>
      </c>
      <c r="TF22" s="116">
        <f>INDEX('[26]All Data'!$A$1:$Y$34,MATCH($A22,'[26]All Data'!$A$1:$A$34,0),MATCH(TF$1,'[26]All Data'!$A$1:$Y$1,0))</f>
        <v>9.93</v>
      </c>
      <c r="TG22" s="131">
        <f>INDEX('[26]All Data'!$A$1:$Y$34,MATCH($A22,'[26]All Data'!$A$1:$A$34,0),MATCH(TG$1,'[26]All Data'!$A$1:$Y$1,0))</f>
        <v>664964</v>
      </c>
      <c r="TH22" s="131">
        <f>INDEX('[26]All Data'!$A$1:$Y$34,MATCH($A22,'[26]All Data'!$A$1:$A$34,0),MATCH(TH$1,'[26]All Data'!$A$1:$Y$1,0))</f>
        <v>66953</v>
      </c>
      <c r="TI22" s="116">
        <f>INDEX('[27]All Data'!$A$1:$Y$34,MATCH($A22,'[27]All Data'!$A$1:$A$34,0),MATCH(TI$1,'[27]All Data'!$A$1:$Y$1,0))</f>
        <v>10.189778849302021</v>
      </c>
      <c r="TJ22" s="131">
        <f>INDEX('[27]All Data'!$A$1:$Y$34,MATCH($A22,'[27]All Data'!$A$1:$A$34,0),MATCH(TJ$1,'[27]All Data'!$A$1:$Y$1,0))</f>
        <v>684692</v>
      </c>
      <c r="TK22" s="131">
        <f>INDEX('[27]All Data'!$A$1:$Y$34,MATCH($A22,'[27]All Data'!$A$1:$A$34,0),MATCH(TK$1,'[27]All Data'!$A$1:$Y$1,0))</f>
        <v>67194</v>
      </c>
      <c r="TL22" s="116">
        <f>INDEX('[28]All Data'!$A$1:$AB$34,MATCH($A22,'[28]All Data'!$A$1:$A$34,0),MATCH(TL$1,'[28]All Data'!$A$1:$AB$1,0))</f>
        <v>10.432972941037457</v>
      </c>
      <c r="TM22" s="131">
        <f>INDEX('[28]All Data'!$A$1:$AB$34,MATCH($A22,'[28]All Data'!$A$1:$A$34,0),MATCH(TM$1,'[28]All Data'!$A$1:$AB$1,0))</f>
        <v>706354</v>
      </c>
      <c r="TN22" s="131">
        <f>INDEX('[28]All Data'!$A$1:$AB$34,MATCH($A22,'[28]All Data'!$A$1:$A$34,0),MATCH(TN$1,'[28]All Data'!$A$1:$AB$1,0))</f>
        <v>67704</v>
      </c>
      <c r="TO22" s="116">
        <f>INDEX('[29]SPI Raw Data 1617'!$A$3:$AN$37,MATCH($A22,'[29]SPI Raw Data 1617'!$A$3:$A$37,0),MATCH(TO$1,'[29]SPI Raw Data 1617'!$A$37:$AN$37,0))</f>
        <v>7.6658001240731437</v>
      </c>
      <c r="TP22" s="131">
        <f>INDEX('[29]SPI Raw Data 1617'!$A$3:$AN$37,MATCH($A22,'[29]SPI Raw Data 1617'!$A$3:$A$37,0),MATCH(TP$1,'[29]SPI Raw Data 1617'!$A$37:$AN$37,0))</f>
        <v>518990</v>
      </c>
      <c r="TQ22" s="131">
        <f>INDEX('[29]SPI Raw Data 1617'!$A$3:$AN$37,MATCH($A22,'[29]SPI Raw Data 1617'!$A$3:$A$37,0),MATCH(TQ$1,'[29]SPI Raw Data 1617'!$A$37:$AN$37,0))</f>
        <v>67702</v>
      </c>
      <c r="TR22" s="116">
        <f>INDEX('[30]SPI Raw Data 1718'!$A$3:$AN$37,MATCH($A22,'[30]SPI Raw Data 1718'!$A$3:$A$37,0),MATCH(TR$1,'[30]SPI Raw Data 1718'!$A$37:$AN$37,0))</f>
        <v>7.6476042141146392</v>
      </c>
      <c r="TS22" s="131">
        <f>INDEX('[30]SPI Raw Data 1718'!$A$3:$AN$37,MATCH($A22,'[30]SPI Raw Data 1718'!$A$3:$A$37,0),MATCH(TS$1,'[30]SPI Raw Data 1718'!$A$37:$AN$37,0))</f>
        <v>520473</v>
      </c>
      <c r="TT22" s="131">
        <f>INDEX('[30]SPI Raw Data 1718'!$A$3:$AN$37,MATCH($A22,'[30]SPI Raw Data 1718'!$A$3:$A$37,0),MATCH(TT$1,'[30]SPI Raw Data 1718'!$A$37:$AN$37,0))</f>
        <v>68057</v>
      </c>
      <c r="TU22" s="116">
        <f>INDEX('[31]SPI Raw Data 1819'!$A$1:$AN$37,MATCH($A22,'[31]SPI Raw Data 1819'!$A$1:$A$37,0),MATCH(TU$1,'[31]SPI Raw Data 1819'!$A$37:$AN$37,0))</f>
        <v>7.1213215936348213</v>
      </c>
      <c r="TV22" s="197">
        <f>INDEX('[31]SPI Raw Data 1819'!$A$1:$AN$37,MATCH($A22,'[31]SPI Raw Data 1819'!$A$1:$A$37,0),MATCH(TV$1,'[31]SPI Raw Data 1819'!$A$37:$AN$37,0))</f>
        <v>486899</v>
      </c>
      <c r="TW22" s="197">
        <f>INDEX('[31]SPI Raw Data 1819'!$A$1:$AN$37,MATCH($A22,'[31]SPI Raw Data 1819'!$A$1:$A$37,0),MATCH(TW$1,'[31]SPI Raw Data 1819'!$A$37:$AN$37,0))</f>
        <v>68372</v>
      </c>
      <c r="TX22" s="116">
        <f>INDEX('[32]SPI Raw Data 1920'!$A$1:$AN$35, MATCH($A22,'[32]SPI Raw Data 1920'!$A$1:$A$35,0),MATCH(TX$1,'[32]SPI Raw Data 1920'!$A$37:$AN$37,0))</f>
        <v>4.7065718482323344</v>
      </c>
      <c r="TY22" s="116">
        <f>INDEX('[32]SPI Raw Data 1920'!$A$1:$AN$35, MATCH($A22,'[32]SPI Raw Data 1920'!$A$1:$A$35,0),MATCH(TY$1,'[32]SPI Raw Data 1920'!$A$37:$AN$37,0))</f>
        <v>323638</v>
      </c>
      <c r="TZ22" s="116">
        <f>INDEX('[32]SPI Raw Data 1920'!$A$1:$AN$35, MATCH($A22,'[32]SPI Raw Data 1920'!$A$1:$A$35,0),MATCH(TZ$1,'[32]SPI Raw Data 1920'!$A$37:$AN$37,0))</f>
        <v>68763</v>
      </c>
      <c r="UA22" s="133">
        <f>(SW22*100)/Deflators!$B$2</f>
        <v>14.335171158126792</v>
      </c>
      <c r="UB22" s="116">
        <f>(SZ22*100)/Deflators!$B$3</f>
        <v>13.579180883796973</v>
      </c>
      <c r="UC22" s="116">
        <f>(TC22*100)/Deflators!$B$4</f>
        <v>12.56565114490226</v>
      </c>
      <c r="UD22" s="116">
        <f>(TF22*100)/Deflators!$B$5</f>
        <v>11.092124675257944</v>
      </c>
      <c r="UE22" s="116">
        <f>(TI22*100)/Deflators!$B$6</f>
        <v>11.227490925590663</v>
      </c>
      <c r="UF22" s="116">
        <f>(TL22*100)/Deflators!$B$7</f>
        <v>11.402411683581391</v>
      </c>
      <c r="UG22" s="116">
        <f>(TO22*100)/Deflators!$B$8</f>
        <v>8.1757720835571011</v>
      </c>
      <c r="UH22" s="116">
        <f>(TR22*100)/Deflators!$B$9</f>
        <v>8.0152349897730648</v>
      </c>
      <c r="UI22" s="116">
        <f>(TU22*100)/Deflators!$B$10</f>
        <v>7.2953055109388236</v>
      </c>
      <c r="UJ22" s="248">
        <f>(TX22*100)/Deflators!$B$11</f>
        <v>4.7065718482323344</v>
      </c>
      <c r="UK22" s="115">
        <f>INDEX('[25]Corporate Management'!$B$6:$EY$40,MATCH($A22,'[25]Corporate Management'!$B$6:$B$40,0),MATCH(UK$1,'[25]Corporate Management'!$B$40:$EY$40,0))</f>
        <v>5.4687112084702445</v>
      </c>
      <c r="UL22" s="131">
        <f>INDEX('[25]Corporate Management'!$B$6:$EY$40,MATCH($A22,'[25]Corporate Management'!$B$6:$B$40,0),MATCH(UL$1,'[25]Corporate Management'!$B$40:$EY$40,0))</f>
        <v>7489.4</v>
      </c>
      <c r="UM22" s="131">
        <f>INDEX('[25]Corporate Management'!$B$6:$EY$40,MATCH($A22,'[25]Corporate Management'!$B$6:$B$40,0),MATCH(UM$1,'[25]Corporate Management'!$B$40:$EY$40,0))</f>
        <v>1369.5</v>
      </c>
      <c r="UN22" s="116">
        <f>INDEX('[25]Corporate Management'!$B$6:$EY$40,MATCH($A22,'[25]Corporate Management'!$B$6:$B$40,0),MATCH(UN$1,'[25]Corporate Management'!$B$40:$EY$40,0))</f>
        <v>5.9069582217073355</v>
      </c>
      <c r="UO22" s="131">
        <f>INDEX('[25]Corporate Management'!$B$6:$EY$40,MATCH($A22,'[25]Corporate Management'!$B$6:$B$40,0),MATCH(UO$1,'[25]Corporate Management'!$B$40:$EY$40,0))</f>
        <v>8158.1</v>
      </c>
      <c r="UP22" s="131">
        <f>INDEX('[25]Corporate Management'!$B$6:$EY$40,MATCH($A22,'[25]Corporate Management'!$B$6:$B$40,0),MATCH(UP$1,'[25]Corporate Management'!$B$40:$EY$40,0))</f>
        <v>1381.1</v>
      </c>
      <c r="UQ22" s="116">
        <f>INDEX('[25]Corporate Management'!$B$6:$EY$40,MATCH($A22,'[25]Corporate Management'!$B$6:$B$40,0),MATCH(UQ$1,'[25]Corporate Management'!$B$40:$EY$40,0))</f>
        <v>6.6092619392185235</v>
      </c>
      <c r="UR22" s="131">
        <f>INDEX('[25]Corporate Management'!$B$6:$EY$40,MATCH($A22,'[25]Corporate Management'!$B$6:$B$40,0),MATCH(UR$1,'[25]Corporate Management'!$B$40:$EY$40,0))</f>
        <v>9134</v>
      </c>
      <c r="US22" s="131">
        <f>INDEX('[25]Corporate Management'!$B$6:$EY$40,MATCH($A22,'[25]Corporate Management'!$B$6:$B$40,0),MATCH(US$1,'[25]Corporate Management'!$B$40:$EY$40,0))</f>
        <v>1382</v>
      </c>
      <c r="UT22" s="116">
        <f>INDEX('[26]All Data'!$A$1:$Y$34,MATCH($A22,'[26]All Data'!$A$1:$A$34,0),MATCH(UT$1,'[26]All Data'!$A$1:$Y$1,0))</f>
        <v>5.7026239067055391</v>
      </c>
      <c r="UU22" s="131">
        <f>INDEX('[26]All Data'!$A$1:$Y$34,MATCH($A22,'[26]All Data'!$A$1:$A$34,0),MATCH(UU$1,'[26]All Data'!$A$1:$Y$1,0))</f>
        <v>7824</v>
      </c>
      <c r="UV22" s="131">
        <f>INDEX('[26]All Data'!$A$1:$Y$34,MATCH($A22,'[26]All Data'!$A$1:$A$34,0),MATCH(UV$1,'[26]All Data'!$A$1:$Y$1,0))</f>
        <v>1372</v>
      </c>
      <c r="UW22" s="116">
        <f>INDEX('[27]All Data'!$A$1:$Y$34,MATCH($A22,'[27]All Data'!$A$1:$A$34,0),MATCH(UW$1,'[27]All Data'!$A$1:$Y$1,0))</f>
        <v>3.6375000000000002</v>
      </c>
      <c r="UX22" s="131">
        <f>INDEX('[27]All Data'!$A$1:$Y$34,MATCH($A22,'[27]All Data'!$A$1:$A$34,0),MATCH(UX$1,'[27]All Data'!$A$1:$Y$1,0))</f>
        <v>4947</v>
      </c>
      <c r="UY22" s="131">
        <f>INDEX('[27]All Data'!$A$1:$Y$34,MATCH($A22,'[27]All Data'!$A$1:$A$34,0),MATCH(UY$1,'[27]All Data'!$A$1:$Y$1,0))</f>
        <v>1360</v>
      </c>
      <c r="UZ22" s="116">
        <f>INDEX('[28]All Data'!$A$1:$AB$34,MATCH($A22,'[28]All Data'!$A$1:$A$34,0),MATCH(UZ$1,'[28]All Data'!$A$1:$AB$1,0))</f>
        <v>6.0014705882352946</v>
      </c>
      <c r="VA22" s="131">
        <f>INDEX('[28]All Data'!$A$1:$AB$34,MATCH($A22,'[28]All Data'!$A$1:$A$34,0),MATCH(VA$1,'[28]All Data'!$A$1:$AB$1,0))</f>
        <v>8162</v>
      </c>
      <c r="VB22" s="131">
        <f>INDEX('[28]All Data'!$A$1:$AB$34,MATCH($A22,'[28]All Data'!$A$1:$A$34,0),MATCH(VB$1,'[28]All Data'!$A$1:$AB$1,0))</f>
        <v>1360</v>
      </c>
      <c r="VC22" s="116">
        <f>INDEX('[29]SPI Raw Data 1617'!$A$3:$AN$37,MATCH($A22,'[29]SPI Raw Data 1617'!$A$3:$A$37,0),MATCH(VC$1,'[29]SPI Raw Data 1617'!$A$37:$AN$37,0))</f>
        <v>5.8821519447473642</v>
      </c>
      <c r="VD22" s="131">
        <f>INDEX('[29]SPI Raw Data 1617'!$A$3:$AN$37,MATCH($A22,'[29]SPI Raw Data 1617'!$A$3:$A$37,0),MATCH(VD$1,'[29]SPI Raw Data 1617'!$A$37:$AN$37,0))</f>
        <v>8090.9</v>
      </c>
      <c r="VE22" s="131">
        <f>INDEX('[29]SPI Raw Data 1617'!$A$3:$AN$37,MATCH($A22,'[29]SPI Raw Data 1617'!$A$3:$A$37,0),MATCH(VE$1,'[29]SPI Raw Data 1617'!$A$37:$AN$37,0))</f>
        <v>1375.5</v>
      </c>
      <c r="VF22" s="116">
        <f>INDEX('[30]SPI Raw Data 1718'!$A$3:$AN$37,MATCH($A22,'[30]SPI Raw Data 1718'!$A$3:$A$37,0),MATCH(VF$1,'[30]SPI Raw Data 1718'!$A$37:$AN$37,0))</f>
        <v>5.7319907048799381</v>
      </c>
      <c r="VG22" s="131">
        <f>INDEX('[30]SPI Raw Data 1718'!$A$3:$AN$37,MATCH($A22,'[30]SPI Raw Data 1718'!$A$3:$A$37,0),MATCH(VG$1,'[30]SPI Raw Data 1718'!$A$37:$AN$37,0))</f>
        <v>7400</v>
      </c>
      <c r="VH22" s="131">
        <f>INDEX('[30]SPI Raw Data 1718'!$A$3:$AN$37,MATCH($A22,'[30]SPI Raw Data 1718'!$A$3:$A$37,0),MATCH(VH$1,'[30]SPI Raw Data 1718'!$A$37:$AN$37,0))</f>
        <v>1291</v>
      </c>
      <c r="VI22" s="116">
        <f>INDEX('[31]SPI Raw Data 1819'!$A$1:$AN$37,MATCH($A22,'[31]SPI Raw Data 1819'!$A$1:$A$37,0),MATCH(VI$1,'[31]SPI Raw Data 1819'!$A$37:$AN$37,0))</f>
        <v>5.5301120448179271</v>
      </c>
      <c r="VJ22" s="197">
        <f>INDEX('[31]SPI Raw Data 1819'!$A$1:$AN$37,MATCH($A22,'[31]SPI Raw Data 1819'!$A$1:$A$37,0),MATCH(VJ$1,'[31]SPI Raw Data 1819'!$A$37:$AN$37,0))</f>
        <v>7897</v>
      </c>
      <c r="VK22" s="225">
        <f>INDEX('[31]SPI Raw Data 1819'!$A$1:$AN$37,MATCH($A22,'[31]SPI Raw Data 1819'!$A$1:$A$37,0),MATCH(VK$1,'[31]SPI Raw Data 1819'!$A$37:$AN$37,0))</f>
        <v>1428</v>
      </c>
      <c r="VL22" s="116">
        <f>INDEX('[32]SPI Raw Data 1920'!$A$1:$AN$35, MATCH($A22,'[32]SPI Raw Data 1920'!$A$1:$A$35,0),MATCH(VL$1,'[32]SPI Raw Data 1920'!$A$37:$AN$37,0))</f>
        <v>7.911723163841808</v>
      </c>
      <c r="VM22" s="116">
        <f>INDEX('[32]SPI Raw Data 1920'!$A$1:$AN$35, MATCH($A22,'[32]SPI Raw Data 1920'!$A$1:$A$35,0),MATCH(VM$1,'[32]SPI Raw Data 1920'!$A$37:$AN$37,0))</f>
        <v>11203</v>
      </c>
      <c r="VN22" s="116">
        <f>INDEX('[32]SPI Raw Data 1920'!$A$1:$AN$35, MATCH($A22,'[32]SPI Raw Data 1920'!$A$1:$A$35,0),MATCH(VN$1,'[32]SPI Raw Data 1920'!$A$37:$AN$37,0))</f>
        <v>1416</v>
      </c>
      <c r="VO22" s="115">
        <f>INDEX('[25]Corporate Management'!$B$6:$EY$40,MATCH($A22,'[25]Corporate Management'!$B$6:$B$40,0),MATCH(VO$1,'[25]Corporate Management'!$B$40:$EY$40,0))</f>
        <v>8.0123042026876661</v>
      </c>
      <c r="VP22" s="131">
        <f>INDEX('[25]Corporate Management'!$B$6:$EY$40,MATCH($A22,'[25]Corporate Management'!$B$6:$B$40,0),MATCH(VP$1,'[25]Corporate Management'!$B$40:$EY$40,0))</f>
        <v>37443.1</v>
      </c>
      <c r="VQ22" s="131">
        <f>INDEX('[25]Corporate Management'!$B$6:$EY$40,MATCH($A22,'[25]Corporate Management'!$B$6:$B$40,0),MATCH(VQ$1,'[25]Corporate Management'!$B$40:$EY$40,0))</f>
        <v>4673.2</v>
      </c>
      <c r="VR22" s="116">
        <f>INDEX('[25]Corporate Management'!$B$6:$EY$40,MATCH($A22,'[25]Corporate Management'!$B$6:$B$40,0),MATCH(VR$1,'[25]Corporate Management'!$B$40:$EY$40,0))</f>
        <v>9.7658363313447776</v>
      </c>
      <c r="VS22" s="131">
        <f>INDEX('[25]Corporate Management'!$B$6:$EY$40,MATCH($A22,'[25]Corporate Management'!$B$6:$B$40,0),MATCH(VS$1,'[25]Corporate Management'!$B$40:$EY$40,0))</f>
        <v>42889.599999999999</v>
      </c>
      <c r="VT22" s="131">
        <f>INDEX('[25]Corporate Management'!$B$6:$EY$40,MATCH($A22,'[25]Corporate Management'!$B$6:$B$40,0),MATCH(VT$1,'[25]Corporate Management'!$B$40:$EY$40,0))</f>
        <v>4391.8</v>
      </c>
      <c r="VU22" s="116">
        <f>INDEX('[25]Corporate Management'!$B$6:$EY$40,MATCH($A22,'[25]Corporate Management'!$B$6:$B$40,0),MATCH(VU$1,'[25]Corporate Management'!$B$40:$EY$40,0))</f>
        <v>10.255915460601884</v>
      </c>
      <c r="VV22" s="131">
        <f>INDEX('[25]Corporate Management'!$B$6:$EY$40,MATCH($A22,'[25]Corporate Management'!$B$6:$B$40,0),MATCH(VV$1,'[25]Corporate Management'!$B$40:$EY$40,0))</f>
        <v>44644</v>
      </c>
      <c r="VW22" s="131">
        <f>INDEX('[25]Corporate Management'!$B$6:$EY$40,MATCH($A22,'[25]Corporate Management'!$B$6:$B$40,0),MATCH(VW$1,'[25]Corporate Management'!$B$40:$EY$40,0))</f>
        <v>4353</v>
      </c>
      <c r="VX22" s="116">
        <f>INDEX('[26]All Data'!$A$1:$Y$34,MATCH($A22,'[26]All Data'!$A$1:$A$34,0),MATCH(VX$1,'[26]All Data'!$A$1:$Y$1,0))</f>
        <v>10.091356918943125</v>
      </c>
      <c r="VY22" s="131">
        <f>INDEX('[26]All Data'!$A$1:$Y$34,MATCH($A22,'[26]All Data'!$A$1:$A$34,0),MATCH(VY$1,'[26]All Data'!$A$1:$Y$1,0))</f>
        <v>45068</v>
      </c>
      <c r="VZ22" s="131">
        <f>INDEX('[26]All Data'!$A$1:$Y$34,MATCH($A22,'[26]All Data'!$A$1:$A$34,0),MATCH(VZ$1,'[26]All Data'!$A$1:$Y$1,0))</f>
        <v>4466</v>
      </c>
      <c r="WA22" s="116">
        <f>INDEX('[27]All Data'!$A$1:$Y$34,MATCH($A22,'[27]All Data'!$A$1:$A$34,0),MATCH(WA$1,'[27]All Data'!$A$1:$Y$1,0))</f>
        <v>9.479787479787479</v>
      </c>
      <c r="WB22" s="131">
        <f>INDEX('[27]All Data'!$A$1:$Y$34,MATCH($A22,'[27]All Data'!$A$1:$A$34,0),MATCH(WB$1,'[27]All Data'!$A$1:$Y$1,0))</f>
        <v>41038</v>
      </c>
      <c r="WC22" s="131">
        <f>INDEX('[27]All Data'!$A$1:$Y$34,MATCH($A22,'[27]All Data'!$A$1:$A$34,0),MATCH(WC$1,'[27]All Data'!$A$1:$Y$1,0))</f>
        <v>4329</v>
      </c>
      <c r="WD22" s="116">
        <f>INDEX('[28]All Data'!$A$1:$AB$34,MATCH($A22,'[28]All Data'!$A$1:$A$34,0),MATCH(WD$1,'[28]All Data'!$A$1:$AB$1,0))</f>
        <v>9.8734646581691781</v>
      </c>
      <c r="WE22" s="131">
        <f>INDEX('[28]All Data'!$A$1:$AB$34,MATCH($A22,'[28]All Data'!$A$1:$A$34,0),MATCH(WE$1,'[28]All Data'!$A$1:$AB$1,0))</f>
        <v>42604</v>
      </c>
      <c r="WF22" s="131">
        <f>INDEX('[28]All Data'!$A$1:$AB$34,MATCH($A22,'[28]All Data'!$A$1:$A$34,0),MATCH(WF$1,'[28]All Data'!$A$1:$AB$1,0))</f>
        <v>4315</v>
      </c>
      <c r="WG22" s="116">
        <f>INDEX('[29]SPI Raw Data 1617'!$A$3:$AN$37,MATCH($A22,'[29]SPI Raw Data 1617'!$A$3:$A$37,0),MATCH(WG$1,'[29]SPI Raw Data 1617'!$A$37:$AN$37,0))</f>
        <v>10.881645862228387</v>
      </c>
      <c r="WH22" s="131">
        <f>INDEX('[29]SPI Raw Data 1617'!$A$3:$AN$37,MATCH($A22,'[29]SPI Raw Data 1617'!$A$3:$A$37,0),MATCH(WH$1,'[29]SPI Raw Data 1617'!$A$37:$AN$37,0))</f>
        <v>47074</v>
      </c>
      <c r="WI22" s="131">
        <f>INDEX('[29]SPI Raw Data 1617'!$A$3:$AN$37,MATCH($A22,'[29]SPI Raw Data 1617'!$A$3:$A$37,0),MATCH(WI$1,'[29]SPI Raw Data 1617'!$A$37:$AN$37,0))</f>
        <v>4326</v>
      </c>
      <c r="WJ22" s="116">
        <f>INDEX('[30]SPI Raw Data 1718'!$A$3:$AN$37,MATCH($A22,'[30]SPI Raw Data 1718'!$A$3:$A$37,0),MATCH(WJ$1,'[30]SPI Raw Data 1718'!$A$37:$AN$37,0))</f>
        <v>10.809238870272857</v>
      </c>
      <c r="WK22" s="131">
        <f>INDEX('[30]SPI Raw Data 1718'!$A$3:$AN$37,MATCH($A22,'[30]SPI Raw Data 1718'!$A$3:$A$37,0),MATCH(WK$1,'[30]SPI Raw Data 1718'!$A$37:$AN$37,0))</f>
        <v>45161</v>
      </c>
      <c r="WL22" s="131">
        <f>INDEX('[30]SPI Raw Data 1718'!$A$3:$AN$37,MATCH($A22,'[30]SPI Raw Data 1718'!$A$3:$A$37,0),MATCH(WL$1,'[30]SPI Raw Data 1718'!$A$37:$AN$37,0))</f>
        <v>4178</v>
      </c>
      <c r="WM22" s="116">
        <f>INDEX('[31]SPI Raw Data 1819'!$A$1:$AN$37,MATCH($A22,'[31]SPI Raw Data 1819'!$A$1:$A$37,0),MATCH(WM$1,'[31]SPI Raw Data 1819'!$A$37:$AN$37,0))</f>
        <v>11.002476361999099</v>
      </c>
      <c r="WN22" s="197">
        <f>INDEX('[31]SPI Raw Data 1819'!$A$1:$AN$37,MATCH($A22,'[31]SPI Raw Data 1819'!$A$1:$A$37,0),MATCH(WN$1,'[31]SPI Raw Data 1819'!$A$37:$AN$37,0))</f>
        <v>48873</v>
      </c>
      <c r="WO22" s="225">
        <f>INDEX('[31]SPI Raw Data 1819'!$A$1:$AN$37,MATCH($A22,'[31]SPI Raw Data 1819'!$A$1:$A$37,0),MATCH(WO$1,'[31]SPI Raw Data 1819'!$A$37:$AN$37,0))</f>
        <v>4442</v>
      </c>
      <c r="WP22" s="116">
        <f>INDEX('[32]SPI Raw Data 1920'!$A$1:$AN$35, MATCH($A22,'[32]SPI Raw Data 1920'!$A$1:$A$35,0),MATCH(WP$1,'[32]SPI Raw Data 1920'!$A$37:$AN$37,0))</f>
        <v>10.606048856145794</v>
      </c>
      <c r="WQ22" s="116">
        <f>INDEX('[32]SPI Raw Data 1920'!$A$1:$AN$35, MATCH($A22,'[32]SPI Raw Data 1920'!$A$1:$A$35,0),MATCH(WQ$1,'[32]SPI Raw Data 1920'!$A$37:$AN$37,0))</f>
        <v>54706</v>
      </c>
      <c r="WR22" s="116">
        <f>INDEX('[32]SPI Raw Data 1920'!$A$1:$AN$35, MATCH($A22,'[32]SPI Raw Data 1920'!$A$1:$A$35,0),MATCH(WR$1,'[32]SPI Raw Data 1920'!$A$37:$AN$37,0))</f>
        <v>5158</v>
      </c>
      <c r="WS22" s="115">
        <f>INDEX('[25]Corporate Management'!$B$6:$EY$40,MATCH($A22,'[25]Corporate Management'!$B$6:$B$40,0),MATCH(WS$1,'[25]Corporate Management'!$B$40:$EY$40,0))</f>
        <v>93.568260963374911</v>
      </c>
      <c r="WT22" s="131">
        <f>INDEX('[25]Corporate Management'!$B$6:$EY$40,MATCH($A22,'[25]Corporate Management'!$B$6:$B$40,0),MATCH(WT$1,'[25]Corporate Management'!$B$40:$EY$40,0))</f>
        <v>44008181</v>
      </c>
      <c r="WU22" s="131">
        <f>INDEX('[25]Corporate Management'!$B$6:$EY$40,MATCH($A22,'[25]Corporate Management'!$B$6:$B$40,0),MATCH(WU$1,'[25]Corporate Management'!$B$40:$EY$40,0))</f>
        <v>47033236</v>
      </c>
      <c r="WV22" s="116">
        <f>INDEX('[25]Corporate Management'!$B$6:$EY$40,MATCH($A22,'[25]Corporate Management'!$B$6:$B$40,0),MATCH(WV$1,'[25]Corporate Management'!$B$40:$EY$40,0))</f>
        <v>93.556277494784922</v>
      </c>
      <c r="WW22" s="131">
        <f>INDEX('[25]Corporate Management'!$B$6:$EY$40,MATCH($A22,'[25]Corporate Management'!$B$6:$B$40,0),MATCH(WW$1,'[25]Corporate Management'!$B$40:$EY$40,0))</f>
        <v>43972560</v>
      </c>
      <c r="WX22" s="131">
        <f>INDEX('[25]Corporate Management'!$B$6:$EY$40,MATCH($A22,'[25]Corporate Management'!$B$6:$B$40,0),MATCH(WX$1,'[25]Corporate Management'!$B$40:$EY$40,0))</f>
        <v>47001186</v>
      </c>
      <c r="WY22" s="116">
        <f>INDEX('[25]Corporate Management'!$B$6:$EY$40,MATCH($A22,'[25]Corporate Management'!$B$6:$B$40,0),MATCH(WY$1,'[25]Corporate Management'!$B$40:$EY$40,0))</f>
        <v>93.461857697550656</v>
      </c>
      <c r="WZ22" s="131">
        <f>INDEX('[25]Corporate Management'!$B$6:$EY$40,MATCH($A22,'[25]Corporate Management'!$B$6:$B$40,0),MATCH(WZ$1,'[25]Corporate Management'!$B$40:$EY$40,0))</f>
        <v>44140297</v>
      </c>
      <c r="XA22" s="131">
        <f>INDEX('[25]Corporate Management'!$B$6:$EY$40,MATCH($A22,'[25]Corporate Management'!$B$6:$B$40,0),MATCH(XA$1,'[25]Corporate Management'!$B$40:$EY$40,0))</f>
        <v>47228140</v>
      </c>
      <c r="XB22" s="116">
        <f>INDEX('[26]All Data'!$A$1:$Y$34,MATCH($A22,'[26]All Data'!$A$1:$A$34,0),MATCH(XB$1,'[26]All Data'!$A$1:$Y$1,0))</f>
        <v>94.75</v>
      </c>
      <c r="XC22" s="131">
        <f>INDEX('[26]All Data'!$A$1:$Y$34,MATCH($A22,'[26]All Data'!$A$1:$A$34,0),MATCH(XC$1,'[26]All Data'!$A$1:$Y$1,0))</f>
        <v>45224178</v>
      </c>
      <c r="XD22" s="131">
        <f>INDEX('[26]All Data'!$A$1:$Y$34,MATCH($A22,'[26]All Data'!$A$1:$A$34,0),MATCH(XD$1,'[26]All Data'!$A$1:$Y$1,0))</f>
        <v>47726559</v>
      </c>
      <c r="XE22" s="116">
        <f>INDEX('[27]All Data'!$A$1:$Y$34,MATCH($A22,'[27]All Data'!$A$1:$A$34,0),MATCH(XE$1,'[27]All Data'!$A$1:$Y$1,0))</f>
        <v>94.633562283348795</v>
      </c>
      <c r="XF22" s="131">
        <f>INDEX('[27]All Data'!$A$1:$Y$34,MATCH($A22,'[27]All Data'!$A$1:$A$34,0),MATCH(XF$1,'[27]All Data'!$A$1:$Y$1,0))</f>
        <v>45832484</v>
      </c>
      <c r="XG22" s="131">
        <f>INDEX('[27]All Data'!$A$1:$Y$34,MATCH($A22,'[27]All Data'!$A$1:$A$34,0),MATCH(XG$1,'[27]All Data'!$A$1:$Y$1,0))</f>
        <v>48431532</v>
      </c>
      <c r="XH22" s="116">
        <f>INDEX('[28]All Data'!$A$1:$AB$34,MATCH($A22,'[28]All Data'!$A$1:$A$34,0),MATCH(XH$1,'[28]All Data'!$A$1:$AB$1,0))</f>
        <v>94.679361076824691</v>
      </c>
      <c r="XI22" s="131">
        <f>INDEX('[28]All Data'!$A$1:$AB$34,MATCH($A22,'[28]All Data'!$A$1:$A$34,0),MATCH(XI$1,'[28]All Data'!$A$1:$AB$1,0))</f>
        <v>46429525</v>
      </c>
      <c r="XJ22" s="131">
        <f>INDEX('[28]All Data'!$A$1:$AB$34,MATCH($A22,'[28]All Data'!$A$1:$A$34,0),MATCH(XJ$1,'[28]All Data'!$A$1:$AB$1,0))</f>
        <v>49038697</v>
      </c>
      <c r="XK22" s="116">
        <f>INDEX('[29]SPI Raw Data 1617'!$A$3:$AN$37,MATCH($A22,'[29]SPI Raw Data 1617'!$A$3:$A$37,0),MATCH(XK$1,'[29]SPI Raw Data 1617'!$A$37:$AN$37,0))</f>
        <v>94.680062955687077</v>
      </c>
      <c r="XL22" s="131">
        <f>INDEX('[29]SPI Raw Data 1617'!$A$3:$AN$37,MATCH($A22,'[29]SPI Raw Data 1617'!$A$3:$A$37,0),MATCH(XL$1,'[29]SPI Raw Data 1617'!$A$37:$AN$37,0))</f>
        <v>47161000</v>
      </c>
      <c r="XM22" s="131">
        <f>INDEX('[29]SPI Raw Data 1617'!$A$3:$AN$37,MATCH($A22,'[29]SPI Raw Data 1617'!$A$3:$A$37,0),MATCH(XM$1,'[29]SPI Raw Data 1617'!$A$37:$AN$37,0))</f>
        <v>49810909</v>
      </c>
      <c r="XN22" s="116">
        <f>INDEX('[30]SPI Raw Data 1718'!$A$3:$AN$37,MATCH($A22,'[30]SPI Raw Data 1718'!$A$3:$A$37,0),MATCH(XN$1,'[30]SPI Raw Data 1718'!$A$37:$AN$37,0))</f>
        <v>94.82787029403957</v>
      </c>
      <c r="XO22" s="131">
        <f>INDEX('[30]SPI Raw Data 1718'!$A$3:$AN$37,MATCH($A22,'[30]SPI Raw Data 1718'!$A$3:$A$37,0),MATCH(XO$1,'[30]SPI Raw Data 1718'!$A$37:$AN$37,0))</f>
        <v>51076930</v>
      </c>
      <c r="XP22" s="131">
        <f>INDEX('[30]SPI Raw Data 1718'!$A$3:$AN$37,MATCH($A22,'[30]SPI Raw Data 1718'!$A$3:$A$37,0),MATCH(XP$1,'[30]SPI Raw Data 1718'!$A$37:$AN$37,0))</f>
        <v>53862783</v>
      </c>
      <c r="XQ22" s="116">
        <f>INDEX('[31]SPI Raw Data 1819'!$A$1:$AN$37,MATCH($A22,'[31]SPI Raw Data 1819'!$A$1:$A$37,0),MATCH(XQ$1,'[31]SPI Raw Data 1819'!$A$37:$AN$37,0))</f>
        <v>94.278910806419148</v>
      </c>
      <c r="XR22" s="197">
        <f>INDEX('[31]SPI Raw Data 1819'!$A$1:$AN$37,MATCH($A22,'[31]SPI Raw Data 1819'!$A$1:$A$37,0),MATCH(XR$1,'[31]SPI Raw Data 1819'!$A$37:$AN$37,0))</f>
        <v>52715344</v>
      </c>
      <c r="XS22" s="225">
        <f>INDEX('[31]SPI Raw Data 1819'!$A$1:$AN$37,MATCH($A22,'[31]SPI Raw Data 1819'!$A$1:$A$37,0),MATCH(XS$1,'[31]SPI Raw Data 1819'!$A$37:$AN$37,0))</f>
        <v>55914248</v>
      </c>
      <c r="XT22" s="116">
        <f>INDEX('[32]SPI Raw Data 1920'!$A$1:$AN$35, MATCH($A22,'[32]SPI Raw Data 1920'!$A$1:$A$35,0),MATCH(XT$1,'[32]SPI Raw Data 1920'!$A$37:$AN$37,0))</f>
        <v>93.345082640022426</v>
      </c>
      <c r="XU22" s="116">
        <f>INDEX('[32]SPI Raw Data 1920'!$A$1:$AN$35, MATCH($A22,'[32]SPI Raw Data 1920'!$A$1:$A$35,0),MATCH(XU$1,'[32]SPI Raw Data 1920'!$A$37:$AN$37,0))</f>
        <v>55098829</v>
      </c>
      <c r="XV22" s="116">
        <f>INDEX('[32]SPI Raw Data 1920'!$A$1:$AN$35, MATCH($A22,'[32]SPI Raw Data 1920'!$A$1:$A$35,0),MATCH(XV$1,'[32]SPI Raw Data 1920'!$A$37:$AN$37,0))</f>
        <v>59027029</v>
      </c>
      <c r="XW22" s="115">
        <f>INDEX('[25]Corporate Management'!$B$6:$EY$40,MATCH($A22,'[25]Corporate Management'!$B$6:$B$40,0),MATCH(XW$1,'[25]Corporate Management'!$B$40:$EY$40,0))</f>
        <v>88.075727606668551</v>
      </c>
      <c r="XX22" s="131">
        <f>INDEX('[25]Corporate Management'!$B$6:$EY$40,MATCH($A22,'[25]Corporate Management'!$B$6:$B$40,0),MATCH(XX$1,'[25]Corporate Management'!$B$40:$EY$40,0))</f>
        <v>149616</v>
      </c>
      <c r="XY22" s="131">
        <f>INDEX('[25]Corporate Management'!$B$6:$EY$40,MATCH($A22,'[25]Corporate Management'!$B$6:$B$40,0),MATCH(XY$1,'[25]Corporate Management'!$B$40:$EY$40,0))</f>
        <v>169872</v>
      </c>
      <c r="XZ22" s="116">
        <f>INDEX('[25]Corporate Management'!$B$6:$EY$40,MATCH($A22,'[25]Corporate Management'!$B$6:$B$40,0),MATCH(XZ$1,'[25]Corporate Management'!$B$40:$EY$40,0))</f>
        <v>82.507494375448616</v>
      </c>
      <c r="YA22" s="131">
        <f>INDEX('[25]Corporate Management'!$B$6:$EY$40,MATCH($A22,'[25]Corporate Management'!$B$6:$B$40,0),MATCH(YA$1,'[25]Corporate Management'!$B$40:$EY$40,0))</f>
        <v>136790</v>
      </c>
      <c r="YB22" s="131">
        <f>INDEX('[25]Corporate Management'!$B$6:$EY$40,MATCH($A22,'[25]Corporate Management'!$B$6:$B$40,0),MATCH(YB$1,'[25]Corporate Management'!$B$40:$EY$40,0))</f>
        <v>165791</v>
      </c>
      <c r="YC22" s="116">
        <f>INDEX('[25]Corporate Management'!$B$6:$EY$40,MATCH($A22,'[25]Corporate Management'!$B$6:$B$40,0),MATCH(YC$1,'[25]Corporate Management'!$B$40:$EY$40,0))</f>
        <v>81.569366051452462</v>
      </c>
      <c r="YD22" s="131">
        <f>INDEX('[25]Corporate Management'!$B$6:$EY$40,MATCH($A22,'[25]Corporate Management'!$B$6:$B$40,0),MATCH(YD$1,'[25]Corporate Management'!$B$40:$EY$40,0))</f>
        <v>135990</v>
      </c>
      <c r="YE22" s="131">
        <f>INDEX('[25]Corporate Management'!$B$6:$EY$40,MATCH($A22,'[25]Corporate Management'!$B$6:$B$40,0),MATCH(YE$1,'[25]Corporate Management'!$B$40:$EY$40,0))</f>
        <v>166717</v>
      </c>
      <c r="YF22" s="116">
        <f>INDEX('[26]All Data'!$A$1:$Y$34,MATCH($A22,'[26]All Data'!$A$1:$A$34,0),MATCH(YF$1,'[26]All Data'!$A$1:$Y$1,0))</f>
        <v>90.655346644377246</v>
      </c>
      <c r="YG22" s="131">
        <f>INDEX('[26]All Data'!$A$1:$Y$34,MATCH($A22,'[26]All Data'!$A$1:$A$34,0),MATCH(YG$1,'[26]All Data'!$A$1:$Y$1,0))</f>
        <v>144792</v>
      </c>
      <c r="YH22" s="131">
        <f>INDEX('[26]All Data'!$A$1:$Y$34,MATCH($A22,'[26]All Data'!$A$1:$A$34,0),MATCH(YH$1,'[26]All Data'!$A$1:$Y$1,0))</f>
        <v>159717</v>
      </c>
      <c r="YI22" s="116">
        <f>INDEX('[27]All Data'!$A$1:$Y$34,MATCH($A22,'[27]All Data'!$A$1:$A$34,0),MATCH(YI$1,'[27]All Data'!$A$1:$Y$1,0))</f>
        <v>93.636435821764621</v>
      </c>
      <c r="YJ22" s="131">
        <f>INDEX('[27]All Data'!$A$1:$Y$34,MATCH($A22,'[27]All Data'!$A$1:$A$34,0),MATCH(YJ$1,'[27]All Data'!$A$1:$Y$1,0))</f>
        <v>141509</v>
      </c>
      <c r="YK22" s="131">
        <f>INDEX('[27]All Data'!$A$1:$Y$34,MATCH($A22,'[27]All Data'!$A$1:$A$34,0),MATCH(YK$1,'[27]All Data'!$A$1:$Y$1,0))</f>
        <v>151126</v>
      </c>
      <c r="YL22" s="116">
        <f>INDEX('[28]All Data'!$A$1:$AB$34,MATCH($A22,'[28]All Data'!$A$1:$A$34,0),MATCH(YL$1,'[28]All Data'!$A$1:$AB$1,0))</f>
        <v>92.504697882562624</v>
      </c>
      <c r="YM22" s="131">
        <f>INDEX('[28]All Data'!$A$1:$AB$34,MATCH($A22,'[28]All Data'!$A$1:$A$34,0),MATCH(YM$1,'[28]All Data'!$A$1:$AB$1,0))</f>
        <v>95500</v>
      </c>
      <c r="YN22" s="131">
        <f>INDEX('[28]All Data'!$A$1:$AB$34,MATCH($A22,'[28]All Data'!$A$1:$A$34,0),MATCH(YN$1,'[28]All Data'!$A$1:$AB$1,0))</f>
        <v>103238</v>
      </c>
      <c r="YO22" s="116">
        <f>INDEX('[29]SPI Raw Data 1617'!$A$3:$AN$37,MATCH($A22,'[29]SPI Raw Data 1617'!$A$3:$A$37,0),MATCH(YO$1,'[29]SPI Raw Data 1617'!$A$37:$AN$37,0))</f>
        <v>92.961666988672548</v>
      </c>
      <c r="YP22" s="131">
        <f>INDEX('[29]SPI Raw Data 1617'!$A$3:$AN$37,MATCH($A22,'[29]SPI Raw Data 1617'!$A$3:$A$37,0),MATCH(YP$1,'[29]SPI Raw Data 1617'!$A$37:$AN$37,0))</f>
        <v>129913</v>
      </c>
      <c r="YQ22" s="131">
        <f>INDEX('[29]SPI Raw Data 1617'!$A$3:$AN$37,MATCH($A22,'[29]SPI Raw Data 1617'!$A$3:$A$37,0),MATCH(YQ$1,'[29]SPI Raw Data 1617'!$A$37:$AN$37,0))</f>
        <v>139749</v>
      </c>
      <c r="YR22" s="116">
        <f>INDEX('[30]SPI Raw Data 1718'!$A$3:$AN$37,MATCH($A22,'[30]SPI Raw Data 1718'!$A$3:$A$37,0),MATCH(YR$1,'[30]SPI Raw Data 1718'!$A$37:$AN$37,0))</f>
        <v>91.831839193164313</v>
      </c>
      <c r="YS22" s="131">
        <f>INDEX('[30]SPI Raw Data 1718'!$A$3:$AN$37,MATCH($A22,'[30]SPI Raw Data 1718'!$A$3:$A$37,0),MATCH(YS$1,'[30]SPI Raw Data 1718'!$A$37:$AN$37,0))</f>
        <v>104894</v>
      </c>
      <c r="YT22" s="131">
        <f>INDEX('[30]SPI Raw Data 1718'!$A$3:$AN$37,MATCH($A22,'[30]SPI Raw Data 1718'!$A$3:$A$37,0),MATCH(YT$1,'[30]SPI Raw Data 1718'!$A$37:$AN$37,0))</f>
        <v>114224</v>
      </c>
      <c r="YU22" s="116">
        <f>INDEX('[31]SPI Raw Data 1819'!$A$1:$AN$37,MATCH($A22,'[31]SPI Raw Data 1819'!$A$1:$A$37,0),MATCH(YU$1,'[31]SPI Raw Data 1819'!$A$37:$AN$37,0))</f>
        <v>94.88507492007929</v>
      </c>
      <c r="YV22" s="197">
        <f>INDEX('[31]SPI Raw Data 1819'!$A$1:$AN$37,MATCH($A22,'[31]SPI Raw Data 1819'!$A$1:$A$37,0),MATCH(YV$1,'[31]SPI Raw Data 1819'!$A$37:$AN$37,0))</f>
        <v>106258</v>
      </c>
      <c r="YW22" s="225">
        <f>INDEX('[31]SPI Raw Data 1819'!$A$1:$AN$37,MATCH($A22,'[31]SPI Raw Data 1819'!$A$1:$A$37,0),MATCH(YW$1,'[31]SPI Raw Data 1819'!$A$37:$AN$37,0))</f>
        <v>111986</v>
      </c>
      <c r="YX22" s="116">
        <f>INDEX('[32]SPI Raw Data 1920'!$A$1:$AN$35, MATCH($A22,'[32]SPI Raw Data 1920'!$A$1:$A$35,0),MATCH(YX$1,'[32]SPI Raw Data 1920'!$A$37:$AN$37,0))</f>
        <v>93.261774331246443</v>
      </c>
      <c r="YY22" s="116">
        <f>INDEX('[32]SPI Raw Data 1920'!$A$1:$AN$35, MATCH($A22,'[32]SPI Raw Data 1920'!$A$1:$A$35,0),MATCH(YY$1,'[32]SPI Raw Data 1920'!$A$37:$AN$37,0))</f>
        <v>104871</v>
      </c>
      <c r="YZ22" s="116">
        <f>INDEX('[32]SPI Raw Data 1920'!$A$1:$AN$35, MATCH($A22,'[32]SPI Raw Data 1920'!$A$1:$A$35,0),MATCH(YZ$1,'[32]SPI Raw Data 1920'!$A$37:$AN$37,0))</f>
        <v>112448</v>
      </c>
      <c r="ZA22" s="119">
        <f t="shared" si="44"/>
        <v>23.560752267177321</v>
      </c>
      <c r="ZB22" s="87">
        <v>12589</v>
      </c>
      <c r="ZC22" s="131">
        <f>INDEX([33]historic!$B$2:$K$35,MATCH($A22,[33]historic!$B$2:$B$35,0),MATCH(ZC$1,[33]historic!$B$2:$K$2,0))</f>
        <v>534320.79999999993</v>
      </c>
      <c r="ZD22" s="116">
        <f t="shared" si="45"/>
        <v>19.036630186342041</v>
      </c>
      <c r="ZE22" s="131">
        <v>13321</v>
      </c>
      <c r="ZF22" s="131">
        <f>INDEX([33]historic!$B$2:$K$35,MATCH($A22,[33]historic!$B$2:$B$35,0),MATCH(ZF$1,[33]historic!$B$2:$K$2,0))</f>
        <v>699756.20000000007</v>
      </c>
      <c r="ZG22" s="116">
        <f t="shared" si="46"/>
        <v>19.656135926525977</v>
      </c>
      <c r="ZH22" s="131">
        <v>14405</v>
      </c>
      <c r="ZI22" s="131">
        <f>INDEX([33]historic!$B$2:$K$35,MATCH($A22,[33]historic!$B$2:$B$35,0),MATCH(ZI$1,[33]historic!$B$2:$K$2,0))</f>
        <v>732850.04</v>
      </c>
      <c r="ZJ22" s="116">
        <f t="shared" si="47"/>
        <v>18.934430623611117</v>
      </c>
      <c r="ZK22" s="87">
        <v>16219</v>
      </c>
      <c r="ZL22" s="131">
        <f>INDEX([33]historic!$B$2:$K$35,MATCH($A22,[33]historic!$B$2:$B$35,0),MATCH(ZL$1,[33]historic!$B$2:$K$2,0))</f>
        <v>856587.68</v>
      </c>
      <c r="ZM22" s="116">
        <f t="shared" si="48"/>
        <v>17.938811264681735</v>
      </c>
      <c r="ZN22" s="87">
        <v>15691</v>
      </c>
      <c r="ZO22" s="131">
        <f>INDEX([33]historic!$B$2:$K$35,MATCH($A22,[33]historic!$B$2:$B$35,0),MATCH(ZO$1,[33]historic!$B$2:$K$2,0))</f>
        <v>874695.64</v>
      </c>
      <c r="ZP22" s="116">
        <f t="shared" si="49"/>
        <v>21.995357697547082</v>
      </c>
      <c r="ZQ22" s="87">
        <v>16574</v>
      </c>
      <c r="ZR22" s="131">
        <f>INDEX([33]historic!$B$2:$K$35,MATCH($A22,[33]historic!$B$2:$B$35,0),MATCH(ZR$1,[33]historic!$B$2:$K$2,0))</f>
        <v>753522.64</v>
      </c>
      <c r="ZS22" s="116">
        <f t="shared" si="50"/>
        <v>28.395896212885596</v>
      </c>
      <c r="ZT22" s="87">
        <f>INDEX('[2]All Previous Years'!$A$1:$EX$34,MATCH($A22,'[2]All Previous Years'!$A$1:$A$34,0),MATCH(ZT$1,'[2]All Previous Years'!$A$1:$EX$1,0))</f>
        <v>18723</v>
      </c>
      <c r="ZU22" s="131">
        <f>INDEX([33]historic!$B$2:$K$35,MATCH($A22,[33]historic!$B$2:$B$35,0),MATCH(ZU$1,[33]historic!$B$2:$K$2,0))</f>
        <v>659355.84</v>
      </c>
      <c r="ZV22" s="116">
        <f t="shared" si="51"/>
        <v>29.99737341694669</v>
      </c>
      <c r="ZW22" s="32">
        <f>INDEX([4]Sheet1!$A$1:$CJ$34, MATCH($A22, [4]Sheet1!$A$1:$A$34, 0), MATCH(ZW$1, [4]Sheet1!$A$1:$CJ$1, 0))</f>
        <v>19804</v>
      </c>
      <c r="ZX22" s="131">
        <f>INDEX([33]historic!$B$2:$K$35,MATCH($A22,[33]historic!$B$2:$B$35,0),MATCH(ZX$1,[33]historic!$B$2:$K$2,0))</f>
        <v>660191.13489489537</v>
      </c>
      <c r="ZY22" s="88">
        <f>INDEX('[6]Finance Indicators'!$B$3:$BO$35,MATCH($A22,'[6]Finance Indicators'!$A$3:$A$35,0),MATCH(ZY$1,'[6]Finance Indicators'!$B$2:$BO$2,0))</f>
        <v>25.30202988613831</v>
      </c>
      <c r="ZZ22" s="88">
        <f>INDEX('[6]Finance Indicators'!$B$3:$BO$35,MATCH($A22,'[6]Finance Indicators'!$A$3:$A$35,0),MATCH(ZZ$1,'[6]Finance Indicators'!$B$2:$BO$2,0))</f>
        <v>19804</v>
      </c>
      <c r="AAA22" s="88">
        <f>INDEX('[6]Finance Indicators'!$B$3:$BO$35,MATCH($A22,'[6]Finance Indicators'!$A$3:$A$35,0),MATCH(AAA$1,'[6]Finance Indicators'!$B$2:$BO$2,0))</f>
        <v>782704</v>
      </c>
      <c r="AAB22" s="88">
        <f t="array" ref="AAB22">INDEX('[7]Finance Indicators'!$A$2:$BO$35,MATCH($A22,'[7]Finance Indicators'!$A$2:$A$35,0),MATCH(AAB$1,'[7]Finance Indicators'!$A$2:$BO$2,0))</f>
        <v>27.591389214181227</v>
      </c>
      <c r="AAC22" s="250">
        <f t="array" ref="AAC22">INDEX('[7]Finance Indicators'!$A$2:$BO$35,MATCH($A22,'[7]Finance Indicators'!$A$2:$A$35,0),MATCH(AAC$1,'[7]Finance Indicators'!$A$2:$BO$2,0))</f>
        <v>21370</v>
      </c>
      <c r="AAD22" s="277">
        <f t="array" ref="AAD22">INDEX('[7]Finance Indicators'!$A$2:$BO$35,MATCH($A22,'[7]Finance Indicators'!$A$2:$A$35,0),MATCH(AAD$1,'[7]Finance Indicators'!$A$2:$BO$2,0))</f>
        <v>774517</v>
      </c>
      <c r="AAE22" s="121">
        <f>(ZA22*100)/Deflators!$B$2</f>
        <v>27.755119857620929</v>
      </c>
      <c r="AAF22" s="137">
        <f>(ZD22*100)/Deflators!$B$3</f>
        <v>22.090670970710509</v>
      </c>
      <c r="AAG22" s="137">
        <f>(ZG22*100)/Deflators!$B$4</f>
        <v>22.352539535042844</v>
      </c>
      <c r="AAH22" s="137">
        <f>(ZJ22*100)/Deflators!$B$5</f>
        <v>21.150359026396426</v>
      </c>
      <c r="AAI22" s="137">
        <f>(ZM22*100)/Deflators!$B$6</f>
        <v>19.765673393774762</v>
      </c>
      <c r="AAJ22" s="137">
        <f>(ZP22*100)/Deflators!$B$7</f>
        <v>24.039180875142105</v>
      </c>
      <c r="AAK22" s="137">
        <f>(ZS22*100)/Deflators!$B$8</f>
        <v>30.284950270988787</v>
      </c>
      <c r="AAL22" s="137">
        <f>(ZV22*100)/Deflators!$B$9</f>
        <v>31.439388111775433</v>
      </c>
      <c r="AAM22" s="137">
        <f>(ZY22*100)/Deflators!$B$10</f>
        <v>25.92019411555157</v>
      </c>
      <c r="AAN22" s="245">
        <f>(AAB22*100)/Deflators!$B$11</f>
        <v>27.591389214181227</v>
      </c>
      <c r="AAO22" s="124">
        <f t="shared" si="158"/>
        <v>0.969532836831415</v>
      </c>
      <c r="AAP22" s="87">
        <v>716</v>
      </c>
      <c r="AAQ22" s="131">
        <v>73850</v>
      </c>
      <c r="AAR22" s="122">
        <f t="shared" si="53"/>
        <v>1.2833447677468823</v>
      </c>
      <c r="AAS22" s="131">
        <v>954</v>
      </c>
      <c r="AAT22" s="131">
        <v>74337</v>
      </c>
      <c r="AAU22" s="122">
        <f t="shared" si="54"/>
        <v>1.8842012039378266</v>
      </c>
      <c r="AAV22" s="87">
        <v>1468</v>
      </c>
      <c r="AAW22" s="131">
        <v>77911</v>
      </c>
      <c r="AAX22" s="122">
        <f t="shared" si="55"/>
        <v>1.9420787796824934</v>
      </c>
      <c r="AAY22" s="87">
        <v>1594</v>
      </c>
      <c r="AAZ22" s="87">
        <v>82077</v>
      </c>
      <c r="ABA22" s="122">
        <f t="shared" si="56"/>
        <v>2.048258300576034</v>
      </c>
      <c r="ABB22" s="87">
        <v>1657</v>
      </c>
      <c r="ABC22" s="87">
        <v>80898</v>
      </c>
      <c r="ABD22" s="122">
        <f t="shared" si="57"/>
        <v>2.0658458689018961</v>
      </c>
      <c r="ABE22" s="87">
        <v>1740</v>
      </c>
      <c r="ABF22" s="87">
        <v>84227</v>
      </c>
      <c r="ABG22" s="122">
        <f t="shared" si="58"/>
        <v>2.33525595619568</v>
      </c>
      <c r="ABH22" s="87">
        <f>INDEX('[2]All Previous Years'!$A$1:$EX$34,MATCH($A22,'[2]All Previous Years'!$A$1:$A$34,0),MATCH(ABH$1,'[2]All Previous Years'!$A$1:$EX$1,0))</f>
        <v>2077</v>
      </c>
      <c r="ABI22" s="87">
        <f>INDEX('[2]All Previous Years'!$A$1:$EX$34,MATCH($A22,'[2]All Previous Years'!$A$1:$A$34,0),MATCH(ABI$1,'[2]All Previous Years'!$A$1:$EX$1,0))</f>
        <v>88941</v>
      </c>
      <c r="ABJ22" s="88">
        <f t="shared" si="59"/>
        <v>2.5658836406499961</v>
      </c>
      <c r="ABK22" s="32">
        <f>INDEX([4]Sheet1!$A$1:$CJ$34, MATCH($A22, [4]Sheet1!$A$1:$A$34, 0), MATCH(ABK$1, [4]Sheet1!$A$1:$CJ$1, 0))</f>
        <v>2438</v>
      </c>
      <c r="ABL22" s="32">
        <f>INDEX([4]Sheet1!$A$1:$CJ$34, MATCH($A22, [4]Sheet1!$A$1:$A$34, 0), MATCH(ABL$1, [4]Sheet1!$A$1:$CJ$1, 0))</f>
        <v>95016</v>
      </c>
      <c r="ABM22" s="88">
        <f>INDEX('[6]Finance Indicators'!$B$3:$BO$35,MATCH($A22,'[6]Finance Indicators'!$A$3:$A$35,0),MATCH(ABM$1,'[6]Finance Indicators'!$B$2:$BO$2,0))</f>
        <v>3.141748868636733</v>
      </c>
      <c r="ABN22" s="88">
        <f>INDEX('[6]Finance Indicators'!$B$3:$BO$35,MATCH($A22,'[6]Finance Indicators'!$A$3:$A$35,0),MATCH(ABN$1,'[6]Finance Indicators'!$B$2:$BO$2,0))</f>
        <v>3013</v>
      </c>
      <c r="ABO22" s="88">
        <f>INDEX('[6]Finance Indicators'!$B$3:$BO$35,MATCH($A22,'[6]Finance Indicators'!$A$3:$A$35,0),MATCH(ABO$1,'[6]Finance Indicators'!$B$2:$BO$2,0))</f>
        <v>95902</v>
      </c>
      <c r="ABP22" s="250">
        <f t="array" ref="ABP22">INDEX('[7]Finance Indicators'!$A$2:$BO$35,MATCH($A22,'[7]Finance Indicators'!$A$2:$A$35,0),MATCH(ABP$1,'[7]Finance Indicators'!$A$2:$BO$2,0))</f>
        <v>3.5593740411169068</v>
      </c>
      <c r="ABQ22" s="250">
        <f t="array" ref="ABQ22">INDEX('[7]Finance Indicators'!$A$2:$BO$35,MATCH($A22,'[7]Finance Indicators'!$A$2:$A$35,0),MATCH(ABQ$1,'[7]Finance Indicators'!$A$2:$BO$2,0))</f>
        <v>3480</v>
      </c>
      <c r="ABR22" s="250">
        <f t="array" ref="ABR22">INDEX('[7]Finance Indicators'!$A$2:$BO$35,MATCH($A22,'[7]Finance Indicators'!$A$2:$A$35,0),MATCH(ABR$1,'[7]Finance Indicators'!$A$2:$BO$2,0))</f>
        <v>97770</v>
      </c>
      <c r="ABS22" s="115">
        <f>INDEX([34]historic!$L$1:$U$34,MATCH($A22,[34]historic!$L$1:$L$34,0),MATCH(ABS$1,[34]historic!$L$1:$U$1,0))</f>
        <v>58.73087308730873</v>
      </c>
      <c r="ABT22" s="116">
        <f>INDEX([34]historic!$L$1:$U$34,MATCH($A22,[34]historic!$L$1:$L$34,0),MATCH(ABT$1,[34]historic!$L$1:$U$1,0))</f>
        <v>58.874458874458881</v>
      </c>
      <c r="ABU22" s="116">
        <f>INDEX([34]historic!$L$1:$U$34,MATCH($A22,[34]historic!$L$1:$L$34,0),MATCH(ABU$1,[34]historic!$L$1:$U$1,0))</f>
        <v>61.97125256673511</v>
      </c>
      <c r="ABV22" s="116">
        <f>INDEX([34]historic!$L$1:$U$34,MATCH($A22,[34]historic!$L$1:$L$34,0),MATCH(ABV$1,[34]historic!$L$1:$U$1,0))</f>
        <v>63.21525885558583</v>
      </c>
      <c r="ABW22" s="116">
        <f>INDEX([34]historic!$L$1:$U$34,MATCH($A22,[34]historic!$L$1:$L$34,0),MATCH(ABW$1,[34]historic!$L$1:$U$1,0))</f>
        <v>64.163568773234203</v>
      </c>
      <c r="ABX22" s="116">
        <f>INDEX([34]historic!$L$1:$U$34,MATCH($A22,[34]historic!$L$1:$L$34,0),MATCH(ABX$1,[34]historic!$L$1:$U$1,0))</f>
        <v>64.904780411970464</v>
      </c>
      <c r="ABY22" s="116">
        <f>INDEX([34]historic!$L$1:$U$34,MATCH($A22,[34]historic!$L$1:$L$34,0),MATCH(ABY$1,[34]historic!$L$1:$U$1,0))</f>
        <v>63.8747553816047</v>
      </c>
      <c r="ABZ22" s="116">
        <f>INDEX([34]historic!$L$1:$U$34,MATCH($A22,[34]historic!$L$1:$L$34,0),MATCH(ABZ$1,[34]historic!$L$1:$U$1,0))</f>
        <v>66.795649335930236</v>
      </c>
      <c r="ACA22" s="88">
        <f>INDEX('[15]1819 Collected Indicators'!$A$3:$CV$36,MATCH($A22,'[15]1819 Collected Indicators'!$A$3:$A$36,0),MATCH(ACA$1,'[15]1819 Collected Indicators'!$A$3:$CV$3,0))</f>
        <v>66.680145572179541</v>
      </c>
      <c r="ACB22" s="255">
        <f>INDEX('[11]1920 Collected Indicators'!$A$3:$CV$36,MATCH($A22,'[11]1920 Collected Indicators'!$A$3:$A$36,0),MATCH(ACB$1,'[11]1920 Collected Indicators'!$A$3:$CV$3,0))</f>
        <v>69.42</v>
      </c>
      <c r="ACC22" s="133">
        <v>79.595500000000001</v>
      </c>
      <c r="ACD22" s="116">
        <v>79.286723473965367</v>
      </c>
      <c r="ACE22" s="88">
        <f>INDEX('[14]1718 Collected Indicators'!$A$3:$CH$36,MATCH($A22,'[14]1718 Collected Indicators'!$A$3:$A$36,0),MATCH(ACE$1,'[14]1718 Collected Indicators'!$A$3:$CH$3,0))</f>
        <v>77.84</v>
      </c>
      <c r="ACF22" s="120" t="e">
        <f>INDEX('[11]1920 Collected Indicators'!$A$3:$CV$36,MATCH($A22,'[11]1920 Collected Indicators'!$A$3:$A$36,0),MATCH(ACF$1,'[11]1920 Collected Indicators'!$A$3:$CV$3,0))</f>
        <v>#N/A</v>
      </c>
      <c r="ACG22" s="115">
        <v>80.239400000000003</v>
      </c>
      <c r="ACH22" s="116">
        <v>82.455672883977016</v>
      </c>
      <c r="ACI22" s="116">
        <f>INDEX('[14]1718 Collected Indicators'!$A$3:$CH$36,MATCH($A22,'[14]1718 Collected Indicators'!$A$3:$A$36,0),MATCH(ACI$1,'[14]1718 Collected Indicators'!$A$3:$CH$3,0))</f>
        <v>82.39</v>
      </c>
      <c r="ACJ22" s="120">
        <f>INDEX('[11]1920 Collected Indicators'!$A$3:$CV$36,MATCH($A22,'[11]1920 Collected Indicators'!$A$3:$A$36,0),MATCH(ACJ$1,'[11]1920 Collected Indicators'!$A$3:$CV$3,0))</f>
        <v>79.306799999999996</v>
      </c>
      <c r="ACK22" s="115">
        <f>INDEX('[35]Raw Data'!$A$1:$BK$34,MATCH($A22,'[35]Raw Data'!$A$1:$A$34,0),MATCH(ACK$1,'[35]Raw Data'!$A$1:$BK$1,0))</f>
        <v>76.39</v>
      </c>
      <c r="ACL22" s="116">
        <f>INDEX('[35]Raw Data'!$A$1:$BK$34,MATCH($A22,'[35]Raw Data'!$A$1:$A$34,0),MATCH(ACL$1,'[35]Raw Data'!$A$1:$BK$1,0))</f>
        <v>82.21</v>
      </c>
      <c r="ACM22" s="136">
        <f>INDEX('[35]Raw Data'!$A$1:$BK$34,MATCH($A22,'[35]Raw Data'!$A$1:$A$34,0),MATCH(ACM$1,'[35]Raw Data'!$A$1:$BK$1,0))</f>
        <v>84.05</v>
      </c>
      <c r="ACN22" s="120">
        <f>INDEX('[11]1920 Collected Indicators'!$A$3:$CV$36,MATCH($A22,'[11]1920 Collected Indicators'!$A$3:$A$36,0),MATCH(ACN$1,'[11]1920 Collected Indicators'!$A$3:$CV$3,0))</f>
        <v>84.245599999999996</v>
      </c>
      <c r="ACO22" s="115">
        <f>INDEX('[35]Raw Data'!$A$1:$BK$34,MATCH($A22,'[35]Raw Data'!$A$1:$A$34,0),MATCH(ACO$1,'[35]Raw Data'!$A$1:$BK$1,0))</f>
        <v>79.64</v>
      </c>
      <c r="ACP22" s="116">
        <f>INDEX('[35]Raw Data'!$A$1:$BK$34,MATCH($A22,'[35]Raw Data'!$A$1:$A$34,0),MATCH(ACP$1,'[35]Raw Data'!$A$1:$BK$1,0))</f>
        <v>78.17</v>
      </c>
      <c r="ACQ22" s="136">
        <f>INDEX('[35]Raw Data'!$A$1:$BK$34,MATCH($A22,'[35]Raw Data'!$A$1:$A$34,0),MATCH(ACQ$1,'[35]Raw Data'!$A$1:$BK$1,0))</f>
        <v>69.98</v>
      </c>
      <c r="ACR22" s="120">
        <f>INDEX('[11]1920 Collected Indicators'!$A$3:$CV$36,MATCH($A22,'[11]1920 Collected Indicators'!$A$3:$A$36,0),MATCH(ACR$1,'[11]1920 Collected Indicators'!$A$3:$CV$3,0))</f>
        <v>74.5411</v>
      </c>
      <c r="ACS22" s="115">
        <f>INDEX('[35]Raw Data'!$A$1:$BK$34,MATCH($A22,'[35]Raw Data'!$A$1:$A$34,0),MATCH(ACS$1,'[35]Raw Data'!$A$1:$BK$1,0))</f>
        <v>36.630000000000003</v>
      </c>
      <c r="ACT22" s="116">
        <f>INDEX('[35]Raw Data'!$A$1:$BK$34,MATCH($A22,'[35]Raw Data'!$A$1:$A$34,0),MATCH(ACT$1,'[35]Raw Data'!$A$1:$BK$1,0))</f>
        <v>41.46</v>
      </c>
      <c r="ACU22" s="136">
        <f>INDEX('[35]Raw Data'!$A$1:$BK$34,MATCH($A22,'[35]Raw Data'!$A$1:$A$34,0),MATCH(ACU$1,'[35]Raw Data'!$A$1:$BK$1,0))</f>
        <v>38.5</v>
      </c>
      <c r="ACV22" s="120">
        <f>INDEX('[11]1920 Collected Indicators'!$A$3:$CV$36,MATCH($A22,'[11]1920 Collected Indicators'!$A$3:$A$36,0),MATCH(ACV$1,'[11]1920 Collected Indicators'!$A$3:$CV$3,0))</f>
        <v>30.703299999999999</v>
      </c>
      <c r="ACW22" s="115">
        <f t="shared" si="60"/>
        <v>386.14510489510491</v>
      </c>
      <c r="ACX22" s="87">
        <v>17670</v>
      </c>
      <c r="ACY22" s="87">
        <f t="array" ref="ACY22">INDEX([36]Historic!$B$2:$K$35,MATCH($A22,[36]Historic!$B$2:$B$35,0),MATCH(ACY$1,[36]Historic!$B$2:$K$2,0))</f>
        <v>880</v>
      </c>
      <c r="ACZ22" s="116">
        <f t="shared" si="61"/>
        <v>349.67948717948718</v>
      </c>
      <c r="ADA22" s="87">
        <v>16365</v>
      </c>
      <c r="ADB22" s="87">
        <f t="array" ref="ADB22">INDEX([36]Historic!$B$2:$K$35,MATCH($A22,[36]Historic!$B$2:$B$35,0),MATCH(ADB$1,[36]Historic!$B$2:$K$2,0))</f>
        <v>900</v>
      </c>
      <c r="ADC22" s="116">
        <f t="shared" si="62"/>
        <v>359.44252376836641</v>
      </c>
      <c r="ADD22" s="87">
        <v>16635</v>
      </c>
      <c r="ADE22" s="87">
        <f t="array" ref="ADE22">INDEX([36]Historic!$B$2:$K$35,MATCH($A22,[36]Historic!$B$2:$B$35,0),MATCH(ADE$1,[36]Historic!$B$2:$K$2,0))</f>
        <v>890</v>
      </c>
      <c r="ADF22" s="116">
        <f t="shared" si="63"/>
        <v>337.65849535080304</v>
      </c>
      <c r="ADG22" s="87">
        <v>15978</v>
      </c>
      <c r="ADH22" s="87">
        <f t="array" ref="ADH22">INDEX([36]Historic!$B$2:$K$35,MATCH($A22,[36]Historic!$B$2:$B$35,0),MATCH(ADH$1,[36]Historic!$B$2:$K$2,0))</f>
        <v>910</v>
      </c>
      <c r="ADI22" s="116">
        <f t="shared" si="64"/>
        <v>344.52341137123744</v>
      </c>
      <c r="ADJ22" s="87">
        <v>16482</v>
      </c>
      <c r="ADK22" s="87">
        <f t="array" ref="ADK22">INDEX([36]Historic!$B$2:$K$35,MATCH($A22,[36]Historic!$B$2:$B$35,0),MATCH(ADK$1,[36]Historic!$B$2:$K$2,0))</f>
        <v>920</v>
      </c>
      <c r="ADL22" s="116">
        <f t="shared" si="65"/>
        <v>357.36451048951045</v>
      </c>
      <c r="ADM22" s="87">
        <v>16353</v>
      </c>
      <c r="ADN22" s="87">
        <f t="array" ref="ADN22">INDEX([36]Historic!$B$2:$K$35,MATCH($A22,[36]Historic!$B$2:$B$35,0),MATCH(ADN$1,[36]Historic!$B$2:$K$2,0))</f>
        <v>880</v>
      </c>
      <c r="ADO22" s="116">
        <f t="shared" si="66"/>
        <v>354.72408026755852</v>
      </c>
      <c r="ADP22" s="87">
        <f>INDEX('[2]All Previous Years'!$A$1:$EX$34,MATCH($A22,'[2]All Previous Years'!$A$1:$A$34,0),MATCH(ADP$1,'[2]All Previous Years'!$A$1:$EX$1,0))</f>
        <v>16970</v>
      </c>
      <c r="ADQ22" s="87">
        <f t="array" ref="ADQ22">INDEX([36]Historic!$B$2:$K$35,MATCH($A22,[36]Historic!$B$2:$B$35,0),MATCH(ADQ$1,[36]Historic!$B$2:$K$2,0))</f>
        <v>920</v>
      </c>
      <c r="ADR22" s="116">
        <f t="shared" si="67"/>
        <v>369.86451048951045</v>
      </c>
      <c r="ADS22" s="32">
        <f>INDEX([4]Sheet1!$A$1:$CJ$34, MATCH($A22, [4]Sheet1!$A$1:$A$34, 0), MATCH(ADS$1, [4]Sheet1!$A$1:$CJ$1, 0))</f>
        <v>16925</v>
      </c>
      <c r="ADT22" s="87">
        <f t="array" ref="ADT22">INDEX([36]Historic!$B$2:$K$35,MATCH($A22,[36]Historic!$B$2:$B$35,0),MATCH(ADT$1,[36]Historic!$B$2:$K$2,0))</f>
        <v>880</v>
      </c>
      <c r="ADU22" s="88">
        <f>INDEX('[6]Finance Indicators'!$B$3:$BO$35,MATCH($A22,'[6]Finance Indicators'!$A$3:$A$35,0),MATCH(ADU$1,'[6]Finance Indicators'!$B$2:$BO$2,0))</f>
        <v>391.51031894934334</v>
      </c>
      <c r="ADV22" s="88">
        <f>INDEX('[6]Finance Indicators'!$B$3:$BO$35,MATCH($A22,'[6]Finance Indicators'!$A$3:$A$35,0),MATCH(ADV$1,'[6]Finance Indicators'!$B$2:$BO$2,0))</f>
        <v>16694</v>
      </c>
      <c r="ADW22" s="88">
        <f>INDEX('[6]Finance Indicators'!$B$3:$BO$35,MATCH($A22,'[6]Finance Indicators'!$A$3:$A$35,0),MATCH(ADW$1,'[6]Finance Indicators'!$B$2:$BO$2,0))</f>
        <v>820</v>
      </c>
      <c r="ADX22" s="88">
        <f t="array" ref="ADX22">INDEX('[7]Finance Indicators'!$A$2:$BO$35,MATCH($A22,'[7]Finance Indicators'!$A$2:$A$35,0),MATCH(ADX$1,'[7]Finance Indicators'!$A$2:$BO$2,0))</f>
        <v>404.85829959514172</v>
      </c>
      <c r="ADY22" s="250">
        <f t="array" ref="ADY22">INDEX('[7]Finance Indicators'!$A$2:$BO$35,MATCH($A22,'[7]Finance Indicators'!$A$2:$A$35,0),MATCH(ADY$1,'[7]Finance Indicators'!$A$2:$BO$2,0))</f>
        <v>16000</v>
      </c>
      <c r="ADZ22" s="316">
        <f t="array" ref="ADZ22">INDEX('[7]Finance Indicators'!$A$2:$BO$35,MATCH($A22,'[7]Finance Indicators'!$A$2:$A$35,0),MATCH(ADZ$1,'[7]Finance Indicators'!$A$2:$BO$2,0))</f>
        <v>760</v>
      </c>
      <c r="AEA22" s="121">
        <f>(ACW22*100)/Deflators!$B$2</f>
        <v>454.88800812730773</v>
      </c>
      <c r="AEB22" s="137">
        <f>(ACZ22*100)/Deflators!$B$3</f>
        <v>405.77846083446752</v>
      </c>
      <c r="AEC22" s="137">
        <f>(ADC22*100)/Deflators!$B$4</f>
        <v>408.75038985996662</v>
      </c>
      <c r="AED22" s="137">
        <f>(ADF22*100)/Deflators!$B$5</f>
        <v>377.17523948550979</v>
      </c>
      <c r="AEE22" s="137">
        <f>(ADI22*100)/Deflators!$B$6</f>
        <v>379.60916836669787</v>
      </c>
      <c r="AEF22" s="137">
        <f>(ADL22*100)/Deflators!$B$7</f>
        <v>390.57105704500538</v>
      </c>
      <c r="AEG22" s="137">
        <f>(ADO22*100)/Deflators!$B$8</f>
        <v>378.32231285414889</v>
      </c>
      <c r="AEH22" s="137">
        <f>(ADR22*100)/Deflators!$B$9</f>
        <v>387.64440247566029</v>
      </c>
      <c r="AEI22" s="137">
        <f>(ADU22*100)/Deflators!$B$10</f>
        <v>401.07546750500325</v>
      </c>
      <c r="AEJ22" s="245">
        <f>(ADX22*100)/Deflators!$B$11</f>
        <v>404.85829959514172</v>
      </c>
      <c r="AEK22" s="115">
        <f>INDEX('[35]Raw Data'!$A$1:$BK$34,MATCH($A22,'[35]Raw Data'!$A$1:$A$34,0),MATCH(AEK$1,'[35]Raw Data'!$A$1:$BK$1,0))</f>
        <v>90.334788048951694</v>
      </c>
      <c r="AEL22" s="197">
        <f>INDEX('[35]Raw Data'!$A$1:$BK$34,MATCH($A22,'[35]Raw Data'!$A$1:$A$34,0),MATCH(AEL$1,'[35]Raw Data'!$A$1:$BK$1,0))</f>
        <v>2960</v>
      </c>
      <c r="AEM22" s="197">
        <f>INDEX('[35]Raw Data'!$A$1:$BK$34,MATCH($A22,'[35]Raw Data'!$A$1:$A$34,0),MATCH(AEM$1,'[35]Raw Data'!$A$1:$BK$1,0))</f>
        <v>32767</v>
      </c>
      <c r="AEN22" s="116">
        <f>INDEX('[35]Raw Data'!$A$1:$BK$34,MATCH($A22,'[35]Raw Data'!$A$1:$A$34,0),MATCH(AEN$1,'[35]Raw Data'!$A$1:$BK$1,0))</f>
        <v>94.798631383997233</v>
      </c>
      <c r="AEO22" s="197">
        <f>INDEX('[35]Raw Data'!$A$1:$BK$34,MATCH($A22,'[35]Raw Data'!$A$1:$A$34,0),MATCH(AEO$1,'[35]Raw Data'!$A$1:$BK$1,0))</f>
        <v>3020</v>
      </c>
      <c r="AEP22" s="197">
        <f>INDEX('[35]Raw Data'!$A$1:$BK$34,MATCH($A22,'[35]Raw Data'!$A$1:$A$34,0),MATCH(AEP$1,'[35]Raw Data'!$A$1:$BK$1,0))</f>
        <v>31857</v>
      </c>
      <c r="AEQ22" s="116">
        <f>INDEX('[35]Raw Data'!$A$1:$BK$34,MATCH($A22,'[35]Raw Data'!$A$1:$A$34,0),MATCH(AEQ$1,'[35]Raw Data'!$A$1:$BK$1,0))</f>
        <v>96.135782074952232</v>
      </c>
      <c r="AER22" s="197">
        <f>INDEX('[35]Raw Data'!$A$1:$BK$34,MATCH($A22,'[35]Raw Data'!$A$1:$A$34,0),MATCH(AER$1,'[35]Raw Data'!$A$1:$BK$1,0))</f>
        <v>2968</v>
      </c>
      <c r="AES22" s="197">
        <f>INDEX('[35]Raw Data'!$A$1:$BK$34,MATCH($A22,'[35]Raw Data'!$A$1:$A$34,0),MATCH(AES$1,'[35]Raw Data'!$A$1:$BK$1,0))</f>
        <v>30873</v>
      </c>
      <c r="AET22" s="116">
        <f>INDEX('[35]Raw Data'!$A$1:$BK$34,MATCH($A22,'[35]Raw Data'!$A$1:$A$34,0),MATCH(AET$1,'[35]Raw Data'!$A$1:$BK$1,0))</f>
        <v>100.57679578907555</v>
      </c>
      <c r="AEU22" s="197">
        <f>INDEX('[35]Raw Data'!$A$1:$BK$34,MATCH($A22,'[35]Raw Data'!$A$1:$A$34,0),MATCH(AEU$1,'[35]Raw Data'!$A$1:$BK$1,0))</f>
        <v>3191</v>
      </c>
      <c r="AEV22" s="197">
        <f>INDEX('[35]Raw Data'!$A$1:$BK$34,MATCH($A22,'[35]Raw Data'!$A$1:$A$34,0),MATCH(AEV$1,'[35]Raw Data'!$A$1:$BK$1,0))</f>
        <v>31727</v>
      </c>
      <c r="AEW22" s="116">
        <f>INDEX('[35]Raw Data'!$A$1:$BK$34,MATCH($A22,'[35]Raw Data'!$A$1:$A$34,0),MATCH(AEW$1,'[35]Raw Data'!$A$1:$BK$1,0))</f>
        <v>106.02755095680359</v>
      </c>
      <c r="AEX22" s="197">
        <f>INDEX('[35]Raw Data'!$A$1:$BK$34,MATCH($A22,'[35]Raw Data'!$A$1:$A$34,0),MATCH(AEX$1,'[35]Raw Data'!$A$1:$BK$1,0))</f>
        <v>3402</v>
      </c>
      <c r="AEY22" s="197">
        <f>INDEX('[35]Raw Data'!$A$1:$BK$34,MATCH($A22,'[35]Raw Data'!$A$1:$A$34,0),MATCH(AEY$1,'[35]Raw Data'!$A$1:$BK$1,0))</f>
        <v>32086</v>
      </c>
      <c r="AEZ22" s="116">
        <f>INDEX('[35]Raw Data'!$A$1:$BK$34,MATCH($A22,'[35]Raw Data'!$A$1:$A$34,0),MATCH(AEZ$1,'[35]Raw Data'!$A$1:$BK$1,0))</f>
        <v>108.66818296689411</v>
      </c>
      <c r="AFA22" s="197">
        <f>INDEX('[35]Raw Data'!$A$1:$BK$34,MATCH($A22,'[35]Raw Data'!$A$1:$A$34,0),MATCH(AFA$1,'[35]Raw Data'!$A$1:$BK$1,0))</f>
        <v>3440</v>
      </c>
      <c r="AFB22" s="197">
        <f>INDEX('[35]Raw Data'!$A$1:$BK$34,MATCH($A22,'[35]Raw Data'!$A$1:$A$34,0),MATCH(AFB$1,'[35]Raw Data'!$A$1:$BK$1,0))</f>
        <v>31656</v>
      </c>
      <c r="AFC22" s="116">
        <f>INDEX('[35]Raw Data'!$A$1:$BK$34,MATCH($A22,'[35]Raw Data'!$A$1:$A$34,0),MATCH(AFC$1,'[35]Raw Data'!$A$1:$BK$1,0))</f>
        <v>110.56314150972476</v>
      </c>
      <c r="AFD22" s="197">
        <f>INDEX('[35]Raw Data'!$A$1:$BK$34,MATCH($A22,'[35]Raw Data'!$A$1:$A$34,0),MATCH(AFD$1,'[35]Raw Data'!$A$1:$BK$1,0))</f>
        <v>3587</v>
      </c>
      <c r="AFE22" s="197">
        <f>INDEX('[35]Raw Data'!$A$1:$BK$34,MATCH($A22,'[35]Raw Data'!$A$1:$A$34,0),MATCH(AFE$1,'[35]Raw Data'!$A$1:$BK$1,0))</f>
        <v>32443</v>
      </c>
      <c r="AFF22" s="116">
        <f>INDEX('[35]Raw Data'!$A$1:$BK$34,MATCH($A22,'[35]Raw Data'!$A$1:$A$34,0),MATCH(AFF$1,'[35]Raw Data'!$A$1:$BK$1,0))</f>
        <v>111.17012966723949</v>
      </c>
      <c r="AFG22" s="197">
        <f>INDEX('[35]Raw Data'!$A$1:$BK$34,MATCH($A22,'[35]Raw Data'!$A$1:$A$34,0),MATCH(AFG$1,'[35]Raw Data'!$A$1:$BK$1,0))</f>
        <v>3558</v>
      </c>
      <c r="AFH22" s="197">
        <f>INDEX('[35]Raw Data'!$A$1:$BK$34,MATCH($A22,'[35]Raw Data'!$A$1:$A$34,0),MATCH(AFH$1,'[35]Raw Data'!$A$1:$BK$1,0))</f>
        <v>32005</v>
      </c>
      <c r="AFI22" s="116">
        <f>INDEX('[15]1819 Collected Indicators'!$A$3:$CV$36,MATCH($A22,'[15]1819 Collected Indicators'!$A$3:$A$36,0),MATCH(AFI$1,'[15]1819 Collected Indicators'!$A$3:$CV$3,0))</f>
        <v>111.3997555012225</v>
      </c>
      <c r="AFJ22" s="197">
        <f>INDEX('[15]1819 Collected Indicators'!$A$3:$CV$36,MATCH($A22,'[15]1819 Collected Indicators'!$A$3:$A$36,0),MATCH(AFJ$1,'[15]1819 Collected Indicators'!$A$3:$CV$3,0))</f>
        <v>3645</v>
      </c>
      <c r="AFK22" s="222">
        <f>INDEX('[15]1819 Collected Indicators'!$A$3:$CV$36,MATCH($A22,'[15]1819 Collected Indicators'!$A$3:$A$36,0),MATCH(AFK$1,'[15]1819 Collected Indicators'!$A$3:$CV$3,0))</f>
        <v>32720</v>
      </c>
      <c r="AFL22" s="311">
        <f>INDEX('[11]1920 Collected Indicators'!$A$3:$CV$36,MATCH($A22,'[11]1920 Collected Indicators'!$A$3:$A$36,0),MATCH(AFL$1,'[11]1920 Collected Indicators'!$A$3:$CV$3,0))</f>
        <v>112.25330201628893</v>
      </c>
      <c r="AFM22" s="197">
        <f>INDEX('[11]1920 Collected Indicators'!$A$3:$CV$36,MATCH($A22,'[11]1920 Collected Indicators'!$A$3:$A$36,0),MATCH(AFM$1,'[11]1920 Collected Indicators'!$A$3:$CV$3,0))</f>
        <v>3680</v>
      </c>
      <c r="AFN22" s="197">
        <f>INDEX('[11]1920 Collected Indicators'!$A$3:$CV$36,MATCH($A22,'[11]1920 Collected Indicators'!$A$3:$A$36,0),MATCH(AFN$1,'[11]1920 Collected Indicators'!$A$3:$CV$3,0))</f>
        <v>32783</v>
      </c>
      <c r="AFO22" s="133">
        <f>INDEX('[35]Raw Data'!$A$1:$BK$34,MATCH($A22,'[35]Raw Data'!$A$1:$A$34,0),MATCH(AFO$1,'[35]Raw Data'!$A$1:$BK$1,0))</f>
        <v>68.085106382978722</v>
      </c>
      <c r="AFP22" s="133">
        <f>INDEX('[35]Raw Data'!$A$1:$BK$34,MATCH($A22,'[35]Raw Data'!$A$1:$A$34,0),MATCH(AFP$1,'[35]Raw Data'!$A$1:$BK$1,0))</f>
        <v>75.581395348837205</v>
      </c>
      <c r="AFQ22" s="133">
        <f>INDEX('[35]Raw Data'!$A$1:$BK$34,MATCH($A22,'[35]Raw Data'!$A$1:$A$34,0),MATCH(AFQ$1,'[35]Raw Data'!$A$1:$BK$1,0))</f>
        <v>81.17647058823529</v>
      </c>
      <c r="AFR22" s="133">
        <f>INDEX('[35]Raw Data'!$A$1:$BK$34,MATCH($A22,'[35]Raw Data'!$A$1:$A$34,0),MATCH(AFR$1,'[35]Raw Data'!$A$1:$BK$1,0))</f>
        <v>71.604938271604937</v>
      </c>
      <c r="AFS22" s="133">
        <f>INDEX('[35]Raw Data'!$A$1:$BK$34,MATCH($A22,'[35]Raw Data'!$A$1:$A$34,0),MATCH(AFS$1,'[35]Raw Data'!$A$1:$BK$1,0))</f>
        <v>77.215189873417728</v>
      </c>
      <c r="AFT22" s="133">
        <f>INDEX('[35]Raw Data'!$A$1:$BK$34,MATCH($A22,'[35]Raw Data'!$A$1:$A$34,0),MATCH(AFT$1,'[35]Raw Data'!$A$1:$BK$1,0))</f>
        <v>83.544303797468359</v>
      </c>
      <c r="AFU22" s="133">
        <f>INDEX('[35]Raw Data'!$A$1:$BK$34,MATCH($A22,'[35]Raw Data'!$A$1:$A$34,0),MATCH(AFU$1,'[35]Raw Data'!$A$1:$BK$1,0))</f>
        <v>86.419753086419746</v>
      </c>
      <c r="AFV22" s="136">
        <f>INDEX('[15]1819 Collected Indicators'!$A$3:$CV$36,MATCH($A22,'[15]1819 Collected Indicators'!$A$3:$A$36,0),MATCH(AFV$1,'[15]1819 Collected Indicators'!$A$3:$CV$3,0))</f>
        <v>81.93</v>
      </c>
      <c r="AFW22" s="120">
        <f>INDEX('[11]1920 Collected Indicators'!$A$3:$CV$36,MATCH($A22,'[11]1920 Collected Indicators'!$A$3:$A$36,0),MATCH(AFW$1,'[11]1920 Collected Indicators'!$A$3:$CV$3,0))</f>
        <v>87.179487179487182</v>
      </c>
      <c r="AFX22" s="115">
        <f>INDEX('[35]Raw Data'!$A$1:$BK$34,MATCH($A22,'[35]Raw Data'!$A$1:$A$34,0),MATCH(AFX$1,'[35]Raw Data'!$A$1:$BK$1,0))</f>
        <v>576.01479115892096</v>
      </c>
      <c r="AFY22" s="213">
        <f>INDEX('[35]Raw Data'!$A$1:$BK$34,MATCH($A22,'[35]Raw Data'!$A$1:$A$34,0),MATCH(AFY$1,'[35]Raw Data'!$A$1:$BK$1,0))</f>
        <v>6854</v>
      </c>
      <c r="AFZ22" s="213">
        <f>INDEX('[35]Raw Data'!$A$1:$BK$34,MATCH($A22,'[35]Raw Data'!$A$1:$A$34,0),MATCH(AFZ$1,'[35]Raw Data'!$A$1:$BK$1,0))</f>
        <v>11899</v>
      </c>
      <c r="AGA22" s="116">
        <f>INDEX('[35]Raw Data'!$A$1:$BK$34,MATCH($A22,'[35]Raw Data'!$A$1:$A$34,0),MATCH(AGA$1,'[35]Raw Data'!$A$1:$BK$1,0))</f>
        <v>663.18988173455989</v>
      </c>
      <c r="AGB22" s="213">
        <f>INDEX('[35]Raw Data'!$A$1:$BK$34,MATCH($A22,'[35]Raw Data'!$A$1:$A$34,0),MATCH(AGB$1,'[35]Raw Data'!$A$1:$BK$1,0))</f>
        <v>8075</v>
      </c>
      <c r="AGC22" s="213">
        <f>INDEX('[35]Raw Data'!$A$1:$BK$34,MATCH($A22,'[35]Raw Data'!$A$1:$A$34,0),MATCH(AGC$1,'[35]Raw Data'!$A$1:$BK$1,0))</f>
        <v>12176</v>
      </c>
      <c r="AGD22" s="116">
        <f>INDEX('[35]Raw Data'!$A$1:$BK$34,MATCH($A22,'[35]Raw Data'!$A$1:$A$34,0),MATCH(AGD$1,'[35]Raw Data'!$A$1:$BK$1,0))</f>
        <v>443.28309836331226</v>
      </c>
      <c r="AGE22" s="213">
        <f>INDEX('[35]Raw Data'!$A$1:$BK$34,MATCH($A22,'[35]Raw Data'!$A$1:$A$34,0),MATCH(AGE$1,'[35]Raw Data'!$A$1:$BK$1,0))</f>
        <v>5471</v>
      </c>
      <c r="AGF22" s="213">
        <f>INDEX('[35]Raw Data'!$A$1:$BK$34,MATCH($A22,'[35]Raw Data'!$A$1:$A$34,0),MATCH(AGF$1,'[35]Raw Data'!$A$1:$BK$1,0))</f>
        <v>12342</v>
      </c>
      <c r="AGG22" s="116">
        <f>INDEX('[35]Raw Data'!$A$1:$BK$34,MATCH($A22,'[35]Raw Data'!$A$1:$A$34,0),MATCH(AGG$1,'[35]Raw Data'!$A$1:$BK$1,0))</f>
        <v>624.39141192433556</v>
      </c>
      <c r="AGH22" s="213">
        <f>INDEX('[35]Raw Data'!$A$1:$BK$34,MATCH($A22,'[35]Raw Data'!$A$1:$A$34,0),MATCH(AGH$1,'[35]Raw Data'!$A$1:$BK$1,0))</f>
        <v>7823</v>
      </c>
      <c r="AGI22" s="213">
        <f>INDEX('[35]Raw Data'!$A$1:$BK$34,MATCH($A22,'[35]Raw Data'!$A$1:$A$34,0),MATCH(AGI$1,'[35]Raw Data'!$A$1:$BK$1,0))</f>
        <v>12529</v>
      </c>
      <c r="AGJ22" s="116">
        <f>INDEX('[35]Raw Data'!$A$1:$BK$34,MATCH($A22,'[35]Raw Data'!$A$1:$A$34,0),MATCH(AGJ$1,'[35]Raw Data'!$A$1:$BK$1,0))</f>
        <v>1013.0683152046327</v>
      </c>
      <c r="AGK22" s="213">
        <f>INDEX('[35]Raw Data'!$A$1:$BK$34,MATCH($A22,'[35]Raw Data'!$A$1:$A$34,0),MATCH(AGK$1,'[35]Raw Data'!$A$1:$BK$1,0))</f>
        <v>12946</v>
      </c>
      <c r="AGL22" s="213">
        <f>INDEX('[35]Raw Data'!$A$1:$BK$34,MATCH($A22,'[35]Raw Data'!$A$1:$A$34,0),MATCH(AGL$1,'[35]Raw Data'!$A$1:$BK$1,0))</f>
        <v>12779</v>
      </c>
      <c r="AGM22" s="116">
        <f>INDEX('[15]1819 Collected Indicators'!$A$3:$CV$36,MATCH($A22,'[15]1819 Collected Indicators'!$A$3:$A$36,0),MATCH(AGM$1,'[15]1819 Collected Indicators'!$A$3:$CV$3,0))</f>
        <v>1126.18</v>
      </c>
      <c r="AGN22" s="213">
        <f>INDEX('[15]1819 Collected Indicators'!$A$3:$CV$36,MATCH($A22,'[15]1819 Collected Indicators'!$A$3:$A$36,0),MATCH(AGN$1,'[15]1819 Collected Indicators'!$A$3:$CV$3,0))</f>
        <v>14619</v>
      </c>
      <c r="AGO22" s="213">
        <f>INDEX('[15]1819 Collected Indicators'!$A$3:$CV$36,MATCH($A22,'[15]1819 Collected Indicators'!$A$3:$A$36,0),MATCH(AGO$1,'[15]1819 Collected Indicators'!$A$3:$CV$3,0))</f>
        <v>12981</v>
      </c>
      <c r="AGP22" s="213">
        <f>INDEX('[11]1920 Collected Indicators'!$A$3:$CV$36,MATCH($A22,'[11]1920 Collected Indicators'!$A$3:$A$36,0),MATCH(AGP$1,'[11]1920 Collected Indicators'!$A$3:$CV$3,0))</f>
        <v>1328.7137613304367</v>
      </c>
      <c r="AGQ22" s="213">
        <f>INDEX('[11]1920 Collected Indicators'!$A$3:$CV$36,MATCH($A22,'[11]1920 Collected Indicators'!$A$3:$A$36,0),MATCH(AGQ$1,'[11]1920 Collected Indicators'!$A$3:$CV$3,0))</f>
        <v>17737</v>
      </c>
      <c r="AGR22" s="306">
        <f>INDEX('[11]1920 Collected Indicators'!$A$3:$CV$36,MATCH($A22,'[11]1920 Collected Indicators'!$A$3:$A$36,0),MATCH(AGR$1,'[11]1920 Collected Indicators'!$A$3:$CV$3,0))</f>
        <v>13349</v>
      </c>
      <c r="AGS22" s="217">
        <v>4.01</v>
      </c>
      <c r="AGT22" s="208">
        <v>4235</v>
      </c>
      <c r="AGU22" s="87">
        <v>1056094</v>
      </c>
      <c r="AGV22" s="88">
        <v>3.7099302641403975</v>
      </c>
      <c r="AGW22" s="87">
        <v>4248</v>
      </c>
      <c r="AGX22" s="87">
        <v>1145035</v>
      </c>
      <c r="AGY22" s="116">
        <v>2.6945613341945895</v>
      </c>
      <c r="AGZ22" s="87">
        <v>3867</v>
      </c>
      <c r="AHA22" s="32">
        <v>1435113</v>
      </c>
      <c r="AHB22" s="116">
        <v>2.2463917563967826</v>
      </c>
      <c r="AHC22" s="87">
        <v>3638</v>
      </c>
      <c r="AHD22" s="87">
        <v>1619486</v>
      </c>
      <c r="AHE22" s="116">
        <v>2.1453477253421216</v>
      </c>
      <c r="AHF22" s="87">
        <v>3859</v>
      </c>
      <c r="AHG22" s="87">
        <v>1798776</v>
      </c>
      <c r="AHH22" s="116">
        <v>2.0677273506740113</v>
      </c>
      <c r="AHI22" s="87">
        <v>3955</v>
      </c>
      <c r="AHJ22" s="87">
        <v>1912728</v>
      </c>
      <c r="AHK22" s="116">
        <f t="shared" si="68"/>
        <v>3.3180144097531246</v>
      </c>
      <c r="AHL22" s="87">
        <f>INDEX('[2]All Previous Years'!$A$1:$EX$34,MATCH($A22,'[2]All Previous Years'!$A$1:$A$34,0),MATCH(AHL$1,'[2]All Previous Years'!$A$1:$EX$1,0))</f>
        <v>6282</v>
      </c>
      <c r="AHM22" s="131">
        <f>INDEX('[29]SPI Raw Data 1617'!$A$3:$AN$37,MATCH($A22,'[29]SPI Raw Data 1617'!$A$3:$A$37,0),MATCH(AHM$1,'[29]SPI Raw Data 1617'!$A$37:$AN$37,0))</f>
        <v>1893301</v>
      </c>
      <c r="AHN22" s="88">
        <f t="shared" si="69"/>
        <v>2.0779502621174206</v>
      </c>
      <c r="AHO22" s="32">
        <f>INDEX([4]Sheet1!$A$1:$CJ$34, MATCH($A22, [4]Sheet1!$A$1:$A$34, 0), MATCH(AHO$1, [4]Sheet1!$A$1:$CJ$1, 0))</f>
        <v>4596</v>
      </c>
      <c r="AHP22" s="32">
        <f>INDEX('[5]Finance Indicators'!$A$2:$BO$35,MATCH($A22,'[5]Finance Indicators'!$A$2:$A$35,0),MATCH(AHP$1,'[5]Finance Indicators'!$A$2:$BO$2,0))</f>
        <v>2211795</v>
      </c>
      <c r="AHQ22" s="88">
        <f>INDEX('[6]Finance Indicators'!$B$3:$BO$35,MATCH($A22,'[6]Finance Indicators'!$A$3:$A$35,0),MATCH(AHQ$1,'[6]Finance Indicators'!$B$2:$BO$2,0))</f>
        <v>1.7410999472165265</v>
      </c>
      <c r="AHR22" s="88">
        <f>INDEX('[6]Finance Indicators'!$B$3:$BO$35,MATCH($A22,'[6]Finance Indicators'!$A$3:$A$35,0),MATCH(AHR$1,'[6]Finance Indicators'!$B$2:$BO$2,0))</f>
        <v>3922</v>
      </c>
      <c r="AHS22" s="88">
        <f>INDEX('[6]Finance Indicators'!$B$3:$BO$35,MATCH($A22,'[6]Finance Indicators'!$A$3:$A$35,0),MATCH(AHS$1,'[6]Finance Indicators'!$B$2:$BO$2,0))</f>
        <v>2252599</v>
      </c>
      <c r="AHT22" s="88">
        <f t="array" ref="AHT22">INDEX('[7]Finance Indicators'!$A$2:$BO$35,MATCH($A22,'[7]Finance Indicators'!$A$2:$A$35,0),MATCH(AHT$1,'[7]Finance Indicators'!$A$2:$BO$2,0))</f>
        <v>1.790130275110434</v>
      </c>
      <c r="AHU22" s="250">
        <f t="array" ref="AHU22">INDEX('[7]Finance Indicators'!$A$2:$BO$35,MATCH($A22,'[7]Finance Indicators'!$A$2:$A$35,0),MATCH(AHU$1,'[7]Finance Indicators'!$A$2:$BO$2,0))</f>
        <v>3922</v>
      </c>
      <c r="AHV22" s="250">
        <f t="array" ref="AHV22">INDEX('[7]Finance Indicators'!$A$2:$BO$35,MATCH($A22,'[7]Finance Indicators'!$A$2:$A$35,0),MATCH(AHV$1,'[7]Finance Indicators'!$A$2:$BO$2,0))</f>
        <v>2190902</v>
      </c>
      <c r="AHW22" s="119">
        <f>(AGS22*100)/Deflators!$B$2</f>
        <v>4.7238742365671458</v>
      </c>
      <c r="AHX22" s="137">
        <f>(AGV22*100)/Deflators!$B$3</f>
        <v>4.3051132467870143</v>
      </c>
      <c r="AHY22" s="137">
        <f>(AGY22*100)/Deflators!$B$4</f>
        <v>3.064197814734356</v>
      </c>
      <c r="AHZ22" s="137">
        <f>(AHB22*100)/Deflators!$B$5</f>
        <v>2.5092907785926268</v>
      </c>
      <c r="AIA22" s="137">
        <f>(AHE22*100)/Deflators!$B$6</f>
        <v>2.3638267792401737</v>
      </c>
      <c r="AIB22" s="137">
        <f>(AHH22*100)/Deflators!$B$7</f>
        <v>2.2598619429987354</v>
      </c>
      <c r="AIC22" s="137">
        <f>(AHK22*100)/Deflators!$B$8</f>
        <v>3.5387473120921862</v>
      </c>
      <c r="AID22" s="137">
        <f>(AHN22*100)/Deflators!$B$9</f>
        <v>2.1778401681917892</v>
      </c>
      <c r="AIE22" s="137">
        <f>(AHQ22*100)/Deflators!$B$10</f>
        <v>1.7836374713616627</v>
      </c>
      <c r="AIF22" s="301">
        <f>(AHT22*100)/Deflators!$B$11</f>
        <v>1.790130275110434</v>
      </c>
      <c r="AIG22" s="121">
        <v>2.8362143839880711</v>
      </c>
      <c r="AIH22" s="87">
        <v>2583</v>
      </c>
      <c r="AII22" s="87">
        <v>910721</v>
      </c>
      <c r="AIJ22" s="88">
        <v>2.6152730828406177</v>
      </c>
      <c r="AIK22" s="87">
        <v>2803</v>
      </c>
      <c r="AIL22" s="87">
        <v>1071781</v>
      </c>
      <c r="AIM22" s="123">
        <v>2.3280364534692666</v>
      </c>
      <c r="AIN22" s="87">
        <v>2600</v>
      </c>
      <c r="AIO22" s="32">
        <v>1116821</v>
      </c>
      <c r="AIP22" s="116">
        <v>1.4760602348040459</v>
      </c>
      <c r="AIQ22" s="87">
        <v>2659</v>
      </c>
      <c r="AIR22" s="87">
        <v>1801417</v>
      </c>
      <c r="AIS22" s="116">
        <v>1.4445280756640708</v>
      </c>
      <c r="AIT22" s="87">
        <v>2612</v>
      </c>
      <c r="AIU22" s="87">
        <v>1808203</v>
      </c>
      <c r="AIV22" s="116">
        <v>1.4678041397724453</v>
      </c>
      <c r="AIW22" s="87">
        <v>2443</v>
      </c>
      <c r="AIX22" s="87">
        <v>1664391</v>
      </c>
      <c r="AIY22" s="116">
        <f t="shared" si="70"/>
        <v>1.5851793165440895</v>
      </c>
      <c r="AIZ22" s="87">
        <f>INDEX('[2]All Previous Years'!$A$1:$EX$34,MATCH($A22,'[2]All Previous Years'!$A$1:$A$34,0),MATCH(AIZ$1,'[2]All Previous Years'!$A$1:$EX$1,0))</f>
        <v>2453</v>
      </c>
      <c r="AJA22" s="131">
        <f>INDEX('[29]SPI Raw Data 1617'!$A$3:$AN$37,MATCH($A22,'[29]SPI Raw Data 1617'!$A$3:$A$37,0),MATCH(AJA$1,'[29]SPI Raw Data 1617'!$A$37:$AN$37,0))</f>
        <v>1547459</v>
      </c>
      <c r="AJB22" s="88">
        <f t="shared" si="71"/>
        <v>2.3039173190506168</v>
      </c>
      <c r="AJC22" s="32">
        <f>INDEX([4]Sheet1!$A$1:$CJ$34, MATCH($A22, [4]Sheet1!$A$1:$A$34, 0), MATCH(AJC$1, [4]Sheet1!$A$1:$CJ$1, 0))</f>
        <v>2445</v>
      </c>
      <c r="AJD22" s="32">
        <f>INDEX('[5]Finance Indicators'!$A$2:$BO$35,MATCH($A22,'[5]Finance Indicators'!$A$2:$A$35,0),MATCH(AJD$1,'[5]Finance Indicators'!$A$2:$BO$2,0))</f>
        <v>1061236</v>
      </c>
      <c r="AJE22" s="88">
        <f>INDEX('[6]Finance Indicators'!$B$3:$BO$35,MATCH($A22,'[6]Finance Indicators'!$A$3:$A$35,0),MATCH(AJE$1,'[6]Finance Indicators'!$B$2:$BO$2,0))</f>
        <v>2.4026276542443004</v>
      </c>
      <c r="AJF22" s="88">
        <f>INDEX('[6]Finance Indicators'!$B$3:$BO$35,MATCH($A22,'[6]Finance Indicators'!$A$3:$A$35,0),MATCH(AJF$1,'[6]Finance Indicators'!$B$2:$BO$2,0))</f>
        <v>2460</v>
      </c>
      <c r="AJG22" s="88">
        <f>INDEX('[6]Finance Indicators'!$B$3:$BO$35,MATCH($A22,'[6]Finance Indicators'!$A$3:$A$35,0),MATCH(AJG$1,'[6]Finance Indicators'!$B$2:$BO$2,0))</f>
        <v>1023879</v>
      </c>
      <c r="AJH22" s="88">
        <f t="array" ref="AJH22">INDEX('[7]Finance Indicators'!$A$2:$BO$35,MATCH($A22,'[7]Finance Indicators'!$A$2:$A$35,0),MATCH(AJH$1,'[7]Finance Indicators'!$A$2:$BO$2,0))</f>
        <v>2.2020153867219792</v>
      </c>
      <c r="AJI22" s="250">
        <f t="array" ref="AJI22">INDEX('[7]Finance Indicators'!$A$2:$BO$35,MATCH($A22,'[7]Finance Indicators'!$A$2:$A$35,0),MATCH(AJI$1,'[7]Finance Indicators'!$A$2:$BO$2,0))</f>
        <v>2171</v>
      </c>
      <c r="AJJ22" s="250">
        <f t="array" ref="AJJ22">INDEX('[7]Finance Indicators'!$A$2:$BO$35,MATCH($A22,'[7]Finance Indicators'!$A$2:$A$35,0),MATCH(AJJ$1,'[7]Finance Indicators'!$A$2:$BO$2,0))</f>
        <v>985915</v>
      </c>
      <c r="AJK22" s="119">
        <f>(AIG22*100)/Deflators!$B$2</f>
        <v>3.3411271964843912</v>
      </c>
      <c r="AJL22" s="137">
        <f>(AIJ22*100)/Deflators!$B$3</f>
        <v>3.0348405472013393</v>
      </c>
      <c r="AJM22" s="137">
        <f>(AIM22*100)/Deflators!$B$4</f>
        <v>2.6473935192403721</v>
      </c>
      <c r="AJN22" s="137">
        <f>(AIP22*100)/Deflators!$B$5</f>
        <v>1.6488060576673707</v>
      </c>
      <c r="AJO22" s="137">
        <f>(AIS22*100)/Deflators!$B$6</f>
        <v>1.5916366882084223</v>
      </c>
      <c r="AJP22" s="137">
        <f>(AIV22*100)/Deflators!$B$7</f>
        <v>1.6041934707525638</v>
      </c>
      <c r="AJQ22" s="137">
        <f>(AIY22*100)/Deflators!$B$8</f>
        <v>1.6906343230805625</v>
      </c>
      <c r="AJR22" s="137">
        <f>(AJB22*100)/Deflators!$B$9</f>
        <v>2.4146697700590289</v>
      </c>
      <c r="AJS22" s="137">
        <f>(AJE22*100)/Deflators!$B$10</f>
        <v>2.4613272320701327</v>
      </c>
      <c r="AJT22" s="245">
        <f>(AJH22*100)/Deflators!$B$11</f>
        <v>2.2020153867219792</v>
      </c>
      <c r="AJU22" s="119">
        <v>1.0027908999746282</v>
      </c>
      <c r="AJV22" s="87">
        <v>83</v>
      </c>
      <c r="AJW22" s="87">
        <v>82769</v>
      </c>
      <c r="AJX22" s="88">
        <v>0.47679593134138587</v>
      </c>
      <c r="AJY22" s="87">
        <v>42</v>
      </c>
      <c r="AJZ22" s="87">
        <v>88088</v>
      </c>
      <c r="AKA22" s="116">
        <v>0.57420090374229193</v>
      </c>
      <c r="AKB22" s="87">
        <v>69</v>
      </c>
      <c r="AKC22" s="32">
        <v>120167</v>
      </c>
      <c r="AKD22" s="116">
        <v>0.1583109059549897</v>
      </c>
      <c r="AKE22" s="87">
        <v>38</v>
      </c>
      <c r="AKF22" s="87">
        <v>240034</v>
      </c>
      <c r="AKG22" s="116">
        <v>0.37580458161755886</v>
      </c>
      <c r="AKH22" s="87">
        <v>94</v>
      </c>
      <c r="AKI22" s="87">
        <v>250130</v>
      </c>
      <c r="AKJ22" s="116">
        <v>0.30828888525710552</v>
      </c>
      <c r="AKK22" s="87">
        <v>83</v>
      </c>
      <c r="AKL22" s="87">
        <v>269228</v>
      </c>
      <c r="AKM22" s="116">
        <f t="shared" si="72"/>
        <v>0.28064681705889521</v>
      </c>
      <c r="AKN22" s="87">
        <f>INDEX('[2]All Previous Years'!$A$1:$EX$34,MATCH($A22,'[2]All Previous Years'!$A$1:$A$34,0),MATCH(AKN$1,'[2]All Previous Years'!$A$1:$EX$1,0))</f>
        <v>76</v>
      </c>
      <c r="AKO22" s="131">
        <f>INDEX('[29]SPI Raw Data 1617'!$A$3:$AN$37,MATCH($A22,'[29]SPI Raw Data 1617'!$A$3:$A$37,0),MATCH(AKO$1,'[29]SPI Raw Data 1617'!$A$37:$AN$37,0))</f>
        <v>270803</v>
      </c>
      <c r="AKP22" s="88">
        <f t="shared" si="73"/>
        <v>0.63354482100063358</v>
      </c>
      <c r="AKQ22" s="32">
        <f>INDEX([4]Sheet1!$A$1:$CJ$34, MATCH($A22, [4]Sheet1!$A$1:$A$34, 0), MATCH(AKQ$1, [4]Sheet1!$A$1:$CJ$1, 0))</f>
        <v>69</v>
      </c>
      <c r="AKR22" s="32">
        <f>INDEX('[5]Finance Indicators'!$A$2:$BO$35,MATCH($A22,'[5]Finance Indicators'!$A$2:$A$35,0),MATCH(AKR$1,'[5]Finance Indicators'!$A$2:$BO$2,0))</f>
        <v>108911</v>
      </c>
      <c r="AKS22" s="88">
        <f>INDEX('[6]Finance Indicators'!$B$3:$BO$35,MATCH($A22,'[6]Finance Indicators'!$A$3:$A$35,0),MATCH(AKS$1,'[6]Finance Indicators'!$B$2:$BO$2,0))</f>
        <v>0.39054872095293891</v>
      </c>
      <c r="AKT22" s="88">
        <f>INDEX('[6]Finance Indicators'!$B$3:$BO$35,MATCH($A22,'[6]Finance Indicators'!$A$3:$A$35,0),MATCH(AKT$1,'[6]Finance Indicators'!$B$2:$BO$2,0))</f>
        <v>74</v>
      </c>
      <c r="AKU22" s="88">
        <f>INDEX('[6]Finance Indicators'!$B$3:$BO$35,MATCH($A22,'[6]Finance Indicators'!$A$3:$A$35,0),MATCH(AKU$1,'[6]Finance Indicators'!$B$2:$BO$2,0))</f>
        <v>189477</v>
      </c>
      <c r="AKV22" s="88">
        <f t="array" ref="AKV22">INDEX('[7]Finance Indicators'!$A$2:$BO$35,MATCH($A22,'[7]Finance Indicators'!$A$2:$A$35,0),MATCH(AKV$1,'[7]Finance Indicators'!$A$2:$BO$2,0))</f>
        <v>0.3964914552045572</v>
      </c>
      <c r="AKW22" s="250">
        <f t="array" ref="AKW22">INDEX('[7]Finance Indicators'!$A$2:$BO$35,MATCH($A22,'[7]Finance Indicators'!$A$2:$A$35,0),MATCH(AKW$1,'[7]Finance Indicators'!$A$2:$BO$2,0))</f>
        <v>49</v>
      </c>
      <c r="AKX22" s="250">
        <f t="array" ref="AKX22">INDEX('[7]Finance Indicators'!$A$2:$BO$35,MATCH($A22,'[7]Finance Indicators'!$A$2:$A$35,0),MATCH(AKX$1,'[7]Finance Indicators'!$A$2:$BO$2,0))</f>
        <v>123584</v>
      </c>
      <c r="AKY22" s="119">
        <f>IFERROR((AJU22*100)/Deflators!$B$2,"NA")</f>
        <v>1.1813112461481616</v>
      </c>
      <c r="AKZ22" s="88">
        <f>IFERROR((AJX22*100)/Deflators!$B$3,"NA")</f>
        <v>0.55328815742782156</v>
      </c>
      <c r="ALA22" s="88">
        <f>IFERROR((AKA22*100)/Deflators!$B$4,"NA")</f>
        <v>0.65296904996654348</v>
      </c>
      <c r="ALB22" s="88">
        <f>IFERROR((AKD22*100)/Deflators!$B$5,"NA")</f>
        <v>0.17683829872162951</v>
      </c>
      <c r="ALC22" s="88">
        <f>IFERROR((AKG22*100)/Deflators!$B$6,"NA")</f>
        <v>0.41407596693774706</v>
      </c>
      <c r="ALD22" s="88">
        <f>IFERROR((AKJ22*100)/Deflators!$B$7,"NA")</f>
        <v>0.3369352922738767</v>
      </c>
      <c r="ALE22" s="88">
        <f>IFERROR((AKM22*100)/Deflators!$B$8,"NA")</f>
        <v>0.29931701519894455</v>
      </c>
      <c r="ALF22" s="88">
        <f>IFERROR((AKP22*100)/Deflators!$B$9,"NA")</f>
        <v>0.66400018550929563</v>
      </c>
      <c r="ALG22" s="88">
        <f>IFERROR((AKS22*100)/Deflators!$B$10,"NA")</f>
        <v>0.40009037631508321</v>
      </c>
      <c r="ALH22" s="183">
        <f>IFERROR((AKV22*100)/Deflators!$B$11,"NA")</f>
        <v>0.3964914552045572</v>
      </c>
      <c r="ALI22" s="119">
        <v>30625.832223701731</v>
      </c>
      <c r="ALJ22" s="87">
        <v>4140</v>
      </c>
      <c r="ALK22" s="87">
        <v>135180</v>
      </c>
      <c r="ALL22" s="88">
        <v>31310.589802412494</v>
      </c>
      <c r="ALM22" s="87">
        <v>4231</v>
      </c>
      <c r="ALN22" s="87">
        <v>135130</v>
      </c>
      <c r="ALO22" s="116">
        <v>29776.097702820585</v>
      </c>
      <c r="ALP22" s="87">
        <v>4096</v>
      </c>
      <c r="ALQ22" s="87">
        <v>137560</v>
      </c>
      <c r="ALR22" s="116">
        <v>34312.007011393514</v>
      </c>
      <c r="ALS22" s="87">
        <v>4698</v>
      </c>
      <c r="ALT22" s="87">
        <v>136920</v>
      </c>
      <c r="ALU22" s="116">
        <v>30861.121289849765</v>
      </c>
      <c r="ALV22" s="87">
        <v>4211</v>
      </c>
      <c r="ALW22" s="87">
        <v>136450</v>
      </c>
      <c r="ALX22" s="116">
        <v>29817.08660838904</v>
      </c>
      <c r="ALY22" s="87">
        <v>4059</v>
      </c>
      <c r="ALZ22" s="87">
        <v>136130</v>
      </c>
      <c r="AMA22" s="116">
        <f t="shared" si="74"/>
        <v>29450.290676282286</v>
      </c>
      <c r="AMB22" s="87">
        <f>INDEX('[2]All Previous Years'!$A$1:$EX$34,MATCH($A22,'[2]All Previous Years'!$A$1:$A$34,0),MATCH(AMB$1,'[2]All Previous Years'!$A$1:$EX$1,0))</f>
        <v>4002</v>
      </c>
      <c r="AMC22" s="32">
        <f>INDEX('[3]Raw data 16-17'!$B$2:$XA$34,MATCH($A22,'[3]Raw data 16-17'!$A$2:$A$34,0),MATCH(AMC$1,'[3]Raw data 16-17'!$B$1:$GU$1,0))</f>
        <v>135890</v>
      </c>
      <c r="AMD22" s="88">
        <f t="shared" si="75"/>
        <v>23425.878194270565</v>
      </c>
      <c r="AME22" s="32">
        <f>INDEX([4]Sheet1!$A$1:$CJ$34, MATCH($A22, [4]Sheet1!$A$1:$A$34, 0), MATCH(AME$1, [4]Sheet1!$A$1:$CJ$1, 0))</f>
        <v>3181</v>
      </c>
      <c r="AMF22" s="32">
        <f>INDEX('[5]Finance Indicators'!$A$2:$BO$35,MATCH($A22,'[5]Finance Indicators'!$A$2:$A$35,0),MATCH(AMF$1,'[5]Finance Indicators'!$A$2:$BO$2,0))</f>
        <v>135790</v>
      </c>
      <c r="AMG22" s="88">
        <f>INDEX('[6]Finance Indicators'!$B$3:$BO$35,MATCH($A22,'[6]Finance Indicators'!$A$3:$A$35,0),MATCH(AMG$1,'[6]Finance Indicators'!$B$2:$BO$2,0))</f>
        <v>18125.369603784744</v>
      </c>
      <c r="AMH22" s="88">
        <f>INDEX('[6]Finance Indicators'!$B$3:$BO$35,MATCH($A22,'[6]Finance Indicators'!$A$3:$A$35,0),MATCH(AMH$1,'[6]Finance Indicators'!$B$2:$BO$2,0))</f>
        <v>2452</v>
      </c>
      <c r="AMI22" s="88">
        <f>INDEX('[6]Finance Indicators'!$B$3:$BO$35,MATCH($A22,'[6]Finance Indicators'!$A$3:$A$35,0),MATCH(AMI$1,'[6]Finance Indicators'!$B$2:$BO$2,0))</f>
        <v>135280</v>
      </c>
      <c r="AMJ22" s="88">
        <f t="array" ref="AMJ22">INDEX('[7]Finance Indicators'!$A$2:$BO$35,MATCH($A22,'[7]Finance Indicators'!$A$2:$A$35,0),MATCH(AMJ$1,'[7]Finance Indicators'!$A$2:$BO$2,0))</f>
        <v>22591.658008015434</v>
      </c>
      <c r="AMK22" s="250">
        <f t="array" ref="AMK22">INDEX('[7]Finance Indicators'!$A$2:$BO$35,MATCH($A22,'[7]Finance Indicators'!$A$2:$A$35,0),MATCH(AMK$1,'[7]Finance Indicators'!$A$2:$BO$2,0))</f>
        <v>3044</v>
      </c>
      <c r="AML22" s="250">
        <f t="array" ref="AML22">INDEX('[7]Finance Indicators'!$A$2:$BO$35,MATCH($A22,'[7]Finance Indicators'!$A$2:$A$35,0),MATCH(AML$1,'[7]Finance Indicators'!$A$2:$BO$2,0))</f>
        <v>134740</v>
      </c>
      <c r="AMM22" s="119">
        <f>(ALI22*100)/Deflators!$B$2</f>
        <v>36077.950078546761</v>
      </c>
      <c r="AMN22" s="137">
        <f>(ALL22*100)/Deflators!$B$3</f>
        <v>36333.738190713128</v>
      </c>
      <c r="AMO22" s="137">
        <f>(ALO22*100)/Deflators!$B$4</f>
        <v>33860.744735866741</v>
      </c>
      <c r="AMP22" s="137">
        <f>(ALR22*100)/Deflators!$B$5</f>
        <v>38327.599156968936</v>
      </c>
      <c r="AMQ22" s="137">
        <f>(ALU22*100)/Deflators!$B$6</f>
        <v>34003.972447260239</v>
      </c>
      <c r="AMR22" s="137">
        <f>(ALX22*100)/Deflators!$B$7</f>
        <v>32587.710007042828</v>
      </c>
      <c r="AMS22" s="137">
        <f>(AMA22*100)/Deflators!$B$8</f>
        <v>31409.488959628041</v>
      </c>
      <c r="AMT22" s="137">
        <f>(AMD22*100)/Deflators!$B$9</f>
        <v>24551.992141844468</v>
      </c>
      <c r="AMU22" s="138">
        <f>(AMG22*100)/Deflators!$B$10</f>
        <v>18568.197913781027</v>
      </c>
      <c r="AMV22" s="137">
        <f>(AMJ22*100)/Deflators!$B$11</f>
        <v>22591.658008015434</v>
      </c>
      <c r="AMW22" s="133">
        <f t="shared" si="3"/>
        <v>92.733333333333334</v>
      </c>
      <c r="AMX22" s="116">
        <f t="shared" si="3"/>
        <v>93.666666666666671</v>
      </c>
      <c r="AMY22" s="116">
        <f t="shared" si="3"/>
        <v>92.333333333333329</v>
      </c>
      <c r="AMZ22" s="116">
        <f t="shared" si="3"/>
        <v>92</v>
      </c>
      <c r="ANA22" s="136">
        <f t="shared" si="3"/>
        <v>91</v>
      </c>
      <c r="ANB22" s="116">
        <f t="shared" si="3"/>
        <v>87.399999999999991</v>
      </c>
      <c r="ANC22" s="248">
        <f t="shared" si="3"/>
        <v>85.066666666666663</v>
      </c>
      <c r="AND22" s="115">
        <f t="shared" si="4"/>
        <v>85.5</v>
      </c>
      <c r="ANE22" s="116">
        <f t="shared" si="4"/>
        <v>89.666666666666671</v>
      </c>
      <c r="ANF22" s="116">
        <f t="shared" si="4"/>
        <v>85.333333333333329</v>
      </c>
      <c r="ANG22" s="116">
        <f t="shared" si="4"/>
        <v>81</v>
      </c>
      <c r="ANH22" s="116">
        <f t="shared" si="4"/>
        <v>78.333333333333329</v>
      </c>
      <c r="ANI22" s="116">
        <f t="shared" si="4"/>
        <v>79.13333333333334</v>
      </c>
      <c r="ANJ22" s="248">
        <f t="shared" si="4"/>
        <v>83.13333333333334</v>
      </c>
      <c r="ANK22" s="115">
        <f t="shared" si="5"/>
        <v>81.8888888888889</v>
      </c>
      <c r="ANL22" s="116">
        <f t="shared" si="5"/>
        <v>86</v>
      </c>
      <c r="ANM22" s="116">
        <f t="shared" si="5"/>
        <v>76.666666666666671</v>
      </c>
      <c r="ANN22" s="116">
        <f t="shared" si="5"/>
        <v>74</v>
      </c>
      <c r="ANO22" s="116">
        <f t="shared" si="5"/>
        <v>71.333333333333329</v>
      </c>
      <c r="ANP22" s="116">
        <f t="shared" si="5"/>
        <v>65.733333333333334</v>
      </c>
      <c r="ANQ22" s="248">
        <f t="shared" si="5"/>
        <v>60.066666666666663</v>
      </c>
      <c r="ANR22" s="115">
        <f t="shared" si="6"/>
        <v>80.36666666666666</v>
      </c>
      <c r="ANS22" s="116">
        <f t="shared" si="6"/>
        <v>81.666666666666671</v>
      </c>
      <c r="ANT22" s="116">
        <f t="shared" si="6"/>
        <v>75</v>
      </c>
      <c r="ANU22" s="116">
        <f t="shared" si="6"/>
        <v>72.333333333333329</v>
      </c>
      <c r="ANV22" s="116">
        <f t="shared" si="6"/>
        <v>72.666666666666671</v>
      </c>
      <c r="ANW22" s="116">
        <f t="shared" si="6"/>
        <v>67.63333333333334</v>
      </c>
      <c r="ANX22" s="117">
        <f t="shared" si="6"/>
        <v>64.966666666666669</v>
      </c>
      <c r="ANY22" s="133">
        <f t="shared" si="76"/>
        <v>68.685863184553</v>
      </c>
      <c r="ANZ22" s="131">
        <v>4692</v>
      </c>
      <c r="AOA22" s="131">
        <v>68311</v>
      </c>
      <c r="AOB22" s="116">
        <f t="shared" si="77"/>
        <v>68.427283223477488</v>
      </c>
      <c r="AOC22" s="131">
        <v>4682</v>
      </c>
      <c r="AOD22" s="131">
        <v>68423</v>
      </c>
      <c r="AOE22" s="116">
        <f t="shared" si="78"/>
        <v>75.350262697022757</v>
      </c>
      <c r="AOF22" s="131">
        <v>5163</v>
      </c>
      <c r="AOG22" s="32">
        <v>68520</v>
      </c>
      <c r="AOH22" s="116">
        <f t="shared" si="79"/>
        <v>80.456253823966449</v>
      </c>
      <c r="AOI22" s="131">
        <v>5523</v>
      </c>
      <c r="AOJ22" s="131">
        <v>68646</v>
      </c>
      <c r="AOK22" s="116">
        <f t="shared" si="80"/>
        <v>81.276121885258945</v>
      </c>
      <c r="AOL22" s="131">
        <v>5620</v>
      </c>
      <c r="AOM22" s="134">
        <v>69147</v>
      </c>
      <c r="AON22" s="115">
        <f>(ANY22*100)/Deflators!$B$2</f>
        <v>80.913560976031349</v>
      </c>
      <c r="AOO22" s="116">
        <f>(AOB22*100)/Deflators!$B$3</f>
        <v>79.405051435730016</v>
      </c>
      <c r="AOP22" s="116">
        <f>(AOE22*100)/Deflators!$B$4</f>
        <v>85.686715446352892</v>
      </c>
      <c r="AOQ22" s="116">
        <f>(AOH22*100)/Deflators!$B$5</f>
        <v>89.872185127858458</v>
      </c>
      <c r="AOR22" s="136">
        <f>(AOK22*100)/Deflators!$B$6</f>
        <v>89.553162480700138</v>
      </c>
      <c r="AOS22" s="115">
        <f t="shared" si="154"/>
        <v>50.350262697022764</v>
      </c>
      <c r="AOT22" s="131">
        <v>3450</v>
      </c>
      <c r="AOU22" s="32">
        <v>68520</v>
      </c>
      <c r="AOV22" s="116">
        <f t="shared" si="81"/>
        <v>55.356466509337757</v>
      </c>
      <c r="AOW22" s="131">
        <v>3800</v>
      </c>
      <c r="AOX22" s="131">
        <v>68646</v>
      </c>
      <c r="AOY22" s="116">
        <f t="shared" si="82"/>
        <v>52.251001489580169</v>
      </c>
      <c r="AOZ22" s="131">
        <v>3613</v>
      </c>
      <c r="APA22" s="131">
        <v>69147</v>
      </c>
      <c r="APB22" s="116">
        <f t="shared" si="83"/>
        <v>55.753571532064093</v>
      </c>
      <c r="APC22" s="131">
        <v>3848</v>
      </c>
      <c r="APD22" s="131">
        <v>69018</v>
      </c>
      <c r="APE22" s="116">
        <f t="shared" si="84"/>
        <v>54.600314724183228</v>
      </c>
      <c r="APF22" s="87">
        <f>INDEX('[2]All Previous Years'!$A$1:$EX$34,MATCH($A22,'[2]All Previous Years'!$A$1:$A$34,0),MATCH(APF$1,'[2]All Previous Years'!$A$1:$EX$1,0))</f>
        <v>3782</v>
      </c>
      <c r="APG22" s="131">
        <f>INDEX('[29]SPI Raw Data 1617'!$A$3:$AN$37,MATCH($A22,'[29]SPI Raw Data 1617'!$A$3:$A$37,0),MATCH(APG$1,'[29]SPI Raw Data 1617'!$A$37:$AN$37,0))</f>
        <v>69267</v>
      </c>
      <c r="APH22" s="88">
        <f t="shared" si="85"/>
        <v>52.759038228680161</v>
      </c>
      <c r="API22" s="32">
        <f>INDEX([4]Sheet1!$A$1:$CJ$34, MATCH($A22, [4]Sheet1!$A$1:$A$34, 0), MATCH(API$1, [4]Sheet1!$A$1:$CJ$1, 0))</f>
        <v>3660</v>
      </c>
      <c r="APJ22" s="32">
        <f>INDEX('[5]Finance Indicators'!$A$2:$BO$35,MATCH($A22,'[5]Finance Indicators'!$A$2:$A$35,0),MATCH(APJ$1,'[5]Finance Indicators'!$A$2:$BO$2,0))</f>
        <v>69372</v>
      </c>
      <c r="APK22" s="88">
        <f>INDEX('[6]Finance Indicators'!$B$3:$BO$35,MATCH($A22,'[6]Finance Indicators'!$A$3:$A$35,0),MATCH(APK$1,'[6]Finance Indicators'!$B$2:$BO$2,0))</f>
        <v>51.701148436491891</v>
      </c>
      <c r="APL22" s="88">
        <f>INDEX('[6]Finance Indicators'!$B$3:$BO$35,MATCH($A22,'[6]Finance Indicators'!$A$3:$A$35,0),MATCH(APL$1,'[6]Finance Indicators'!$B$2:$BO$2,0))</f>
        <v>3606</v>
      </c>
      <c r="APM22" s="88">
        <f>INDEX('[6]Finance Indicators'!$B$3:$BO$35,MATCH($A22,'[6]Finance Indicators'!$A$3:$A$35,0),MATCH(APM$1,'[6]Finance Indicators'!$B$2:$BO$2,0))</f>
        <v>69747</v>
      </c>
      <c r="APN22" s="88">
        <f t="array" ref="APN22">INDEX('[7]Finance Indicators'!$A$2:$BO$35,MATCH($A22,'[7]Finance Indicators'!$A$2:$A$35,0),MATCH(APN$1,'[7]Finance Indicators'!$A$2:$BO$2,0))</f>
        <v>54.740874138867447</v>
      </c>
      <c r="APO22" s="250">
        <f t="array" ref="APO22">INDEX('[7]Finance Indicators'!$A$2:$BO$35,MATCH($A22,'[7]Finance Indicators'!$A$2:$A$35,0),MATCH(APO$1,'[7]Finance Indicators'!$A$2:$BO$2,0))</f>
        <v>3830</v>
      </c>
      <c r="APP22" s="250">
        <f t="array" ref="APP22">INDEX('[7]Finance Indicators'!$A$2:$BO$35,MATCH($A22,'[7]Finance Indicators'!$A$2:$A$35,0),MATCH(APP$1,'[7]Finance Indicators'!$A$2:$BO$2,0))</f>
        <v>69966</v>
      </c>
      <c r="APQ22" s="139">
        <f>(AOS22*100)/Deflators!$B$4</f>
        <v>57.257247392972587</v>
      </c>
      <c r="APR22" s="137">
        <f>(AOV22*100)/Deflators!$B$5</f>
        <v>61.834927301441624</v>
      </c>
      <c r="APS22" s="137">
        <f>(AOY22*100)/Deflators!$B$6</f>
        <v>57.572166555652942</v>
      </c>
      <c r="APT22" s="137">
        <f>(APB22*100)/Deflators!$B$7</f>
        <v>60.934230255502015</v>
      </c>
      <c r="APU22" s="137">
        <f>(APE22*100)/Deflators!$B$8</f>
        <v>58.232633469475203</v>
      </c>
      <c r="APV22" s="137">
        <f>(APH22*100)/Deflators!$B$9</f>
        <v>55.295237226950064</v>
      </c>
      <c r="APW22" s="138">
        <f>(APK22*100)/Deflators!$B$10</f>
        <v>52.964280316694662</v>
      </c>
      <c r="APX22" s="143">
        <f>(APN22*100)/Deflators!$B$11</f>
        <v>54.740874138867447</v>
      </c>
      <c r="APY22" s="121">
        <f t="shared" si="86"/>
        <v>89.019338027550461</v>
      </c>
      <c r="APZ22" s="131">
        <v>6081</v>
      </c>
      <c r="AQA22" s="131">
        <v>68311</v>
      </c>
      <c r="AQB22" s="88">
        <f t="shared" si="87"/>
        <v>88.332870525992718</v>
      </c>
      <c r="AQC22" s="131">
        <v>6044</v>
      </c>
      <c r="AQD22" s="131">
        <v>68423</v>
      </c>
      <c r="AQE22" s="88">
        <f t="shared" si="88"/>
        <v>102.1015761821366</v>
      </c>
      <c r="AQF22" s="131">
        <v>6996</v>
      </c>
      <c r="AQG22" s="131">
        <v>68520</v>
      </c>
      <c r="AQH22" s="88">
        <f t="shared" si="89"/>
        <v>94.470180345540882</v>
      </c>
      <c r="AQI22" s="131">
        <v>6485</v>
      </c>
      <c r="AQJ22" s="131">
        <v>68646</v>
      </c>
      <c r="AQK22" s="88">
        <f t="shared" si="90"/>
        <v>112.90439209220936</v>
      </c>
      <c r="AQL22" s="131">
        <v>7807</v>
      </c>
      <c r="AQM22" s="134">
        <v>69147</v>
      </c>
      <c r="AQN22" s="115">
        <f>(APY22*100)/Deflators!$B$2</f>
        <v>104.86687218568768</v>
      </c>
      <c r="AQO22" s="116">
        <f>(AQB22*100)/Deflators!$B$3</f>
        <v>102.50408604817432</v>
      </c>
      <c r="AQP22" s="116">
        <f>(AQE22*100)/Deflators!$B$4</f>
        <v>116.10773993079312</v>
      </c>
      <c r="AQQ22" s="116">
        <f>(AQH22*100)/Deflators!$B$5</f>
        <v>105.52618514469708</v>
      </c>
      <c r="AQR22" s="136">
        <f>(AQK22*100)/Deflators!$B$6</f>
        <v>124.40240916135693</v>
      </c>
      <c r="AQS22" s="115">
        <f t="shared" si="91"/>
        <v>89.448336252189151</v>
      </c>
      <c r="AQT22" s="131">
        <v>6129</v>
      </c>
      <c r="AQU22" s="131">
        <v>68520</v>
      </c>
      <c r="AQV22" s="116">
        <f t="shared" si="92"/>
        <v>87.739999417300339</v>
      </c>
      <c r="AQW22" s="131">
        <v>6023</v>
      </c>
      <c r="AQX22" s="131">
        <v>68646</v>
      </c>
      <c r="AQY22" s="116">
        <f t="shared" si="93"/>
        <v>106.09281675271524</v>
      </c>
      <c r="AQZ22" s="131">
        <v>7336</v>
      </c>
      <c r="ARA22" s="131">
        <v>69147</v>
      </c>
      <c r="ARB22" s="116">
        <f t="shared" si="94"/>
        <v>120.15706047697702</v>
      </c>
      <c r="ARC22" s="131">
        <v>8293</v>
      </c>
      <c r="ARD22" s="131">
        <v>69018</v>
      </c>
      <c r="ARE22" s="116">
        <f t="shared" si="95"/>
        <v>101.80894220913278</v>
      </c>
      <c r="ARF22" s="87">
        <f>INDEX('[2]All Previous Years'!$A$1:$EX$34,MATCH($A22,'[2]All Previous Years'!$A$1:$A$34,0),MATCH(ARF$1,'[2]All Previous Years'!$A$1:$EX$1,0))</f>
        <v>7052</v>
      </c>
      <c r="ARG22" s="131">
        <f>INDEX('[29]SPI Raw Data 1617'!$A$3:$AN$37,MATCH($A22,'[29]SPI Raw Data 1617'!$A$3:$A$37,0),MATCH(ARG$1,'[29]SPI Raw Data 1617'!$A$37:$AN$37,0))</f>
        <v>69267</v>
      </c>
      <c r="ARH22" s="88">
        <f t="shared" si="96"/>
        <v>91.074208614426567</v>
      </c>
      <c r="ARI22" s="32">
        <f>INDEX([4]Sheet1!$A$1:$CJ$34, MATCH($A22, [4]Sheet1!$A$1:$A$34, 0), MATCH(ARI$1, [4]Sheet1!$A$1:$CJ$1, 0))</f>
        <v>6318</v>
      </c>
      <c r="ARJ22" s="32">
        <f>INDEX('[5]Finance Indicators'!$A$2:$BO$35,MATCH($A22,'[5]Finance Indicators'!$A$2:$A$35,0),MATCH(ARJ$1,'[5]Finance Indicators'!$A$2:$BO$2,0))</f>
        <v>69372</v>
      </c>
      <c r="ARK22" s="88">
        <f>INDEX('[6]Finance Indicators'!$B$3:$BO$35,MATCH($A22,'[6]Finance Indicators'!$A$3:$A$35,0),MATCH(ARK$1,'[6]Finance Indicators'!$B$2:$BO$2,0))</f>
        <v>102.94349577759617</v>
      </c>
      <c r="ARL22" s="88">
        <f>INDEX('[6]Finance Indicators'!$B$3:$BO$35,MATCH($A22,'[6]Finance Indicators'!$A$3:$A$35,0),MATCH(ARL$1,'[6]Finance Indicators'!$B$2:$BO$2,0))</f>
        <v>7180</v>
      </c>
      <c r="ARM22" s="88">
        <f>INDEX('[6]Finance Indicators'!$B$3:$BO$35,MATCH($A22,'[6]Finance Indicators'!$A$3:$A$35,0),MATCH(ARM$1,'[6]Finance Indicators'!$B$2:$BO$2,0))</f>
        <v>69747</v>
      </c>
      <c r="ARN22" s="250">
        <f t="array" ref="ARN22">INDEX('[7]Finance Indicators'!$A$2:$BO$35,MATCH($A22,'[7]Finance Indicators'!$A$2:$A$35,0),MATCH(ARN$1,'[7]Finance Indicators'!$A$2:$BO$2,0))</f>
        <v>97.047137180916437</v>
      </c>
      <c r="ARO22" s="250">
        <f t="array" ref="ARO22">INDEX('[7]Finance Indicators'!$A$2:$BO$35,MATCH($A22,'[7]Finance Indicators'!$A$2:$A$35,0),MATCH(ARO$1,'[7]Finance Indicators'!$A$2:$BO$2,0))</f>
        <v>6790</v>
      </c>
      <c r="ARP22" s="250">
        <f t="array" ref="ARP22">INDEX('[7]Finance Indicators'!$A$2:$BO$35,MATCH($A22,'[7]Finance Indicators'!$A$2:$A$35,0),MATCH(ARP$1,'[7]Finance Indicators'!$A$2:$BO$2,0))</f>
        <v>69966</v>
      </c>
      <c r="ARQ22" s="139">
        <f>(AQS22*100)/Deflators!$B$4</f>
        <v>101.71874471638523</v>
      </c>
      <c r="ARR22" s="137">
        <f>(AQV22*100)/Deflators!$B$5</f>
        <v>98.008359772784956</v>
      </c>
      <c r="ARS22" s="137">
        <f>(AQY22*100)/Deflators!$B$6</f>
        <v>116.89715301751178</v>
      </c>
      <c r="ART22" s="137">
        <f>(ARB22*100)/Deflators!$B$7</f>
        <v>131.3221339680037</v>
      </c>
      <c r="ARU22" s="116">
        <f>(ARE22*100)/Deflators!$B$8</f>
        <v>108.58184326460582</v>
      </c>
      <c r="ARV22" s="116">
        <f>(ARH22*100)/Deflators!$B$9</f>
        <v>95.452270163899044</v>
      </c>
      <c r="ARW22" s="116">
        <f>(ARK22*100)/Deflators!$B$10</f>
        <v>105.45855038099491</v>
      </c>
      <c r="ARX22" s="248">
        <f>(ARN22*100)/Deflators!$B$11</f>
        <v>97.047137180916437</v>
      </c>
      <c r="ARY22" s="140">
        <v>22740.050303299304</v>
      </c>
      <c r="ARZ22" s="131">
        <v>3074</v>
      </c>
      <c r="ASA22" s="131">
        <v>135180</v>
      </c>
      <c r="ASB22" s="132">
        <v>21135.203137719232</v>
      </c>
      <c r="ASC22" s="131">
        <v>2856</v>
      </c>
      <c r="ASD22" s="131">
        <v>135130</v>
      </c>
      <c r="ASE22" s="141">
        <v>14291.945332945623</v>
      </c>
      <c r="ASF22" s="131">
        <v>1966</v>
      </c>
      <c r="ASG22" s="131">
        <v>137560</v>
      </c>
      <c r="ASH22" s="141">
        <v>15739.117732982764</v>
      </c>
      <c r="ASI22" s="131">
        <v>2155</v>
      </c>
      <c r="ASJ22" s="131">
        <v>136920</v>
      </c>
      <c r="ASK22" s="141">
        <v>14921.216562843534</v>
      </c>
      <c r="ASL22" s="131">
        <v>2036</v>
      </c>
      <c r="ASM22" s="131">
        <v>136450</v>
      </c>
      <c r="ASN22" s="141">
        <v>14875.486667156396</v>
      </c>
      <c r="ASO22" s="131">
        <v>2025</v>
      </c>
      <c r="ASP22" s="131">
        <v>136130</v>
      </c>
      <c r="ASQ22" s="141">
        <f t="shared" si="97"/>
        <v>14784.016483920819</v>
      </c>
      <c r="ASR22" s="87">
        <f>INDEX('[2]All Previous Years'!$A$1:$EX$34,MATCH($A22,'[2]All Previous Years'!$A$1:$A$34,0),MATCH(ASR$1,'[2]All Previous Years'!$A$1:$EX$1,0))</f>
        <v>2009</v>
      </c>
      <c r="ASS22" s="32">
        <f>INDEX('[3]Raw data 16-17'!$B$2:$XA$34,MATCH($A22,'[3]Raw data 16-17'!$A$2:$A$34,0),MATCH(ASS$1,'[3]Raw data 16-17'!$B$1:$GU$1,0))</f>
        <v>135890</v>
      </c>
      <c r="AST22" s="132">
        <f t="shared" si="98"/>
        <v>13690.257014507697</v>
      </c>
      <c r="ASU22" s="32">
        <f>INDEX([4]Sheet1!$A$1:$CJ$34, MATCH($A22, [4]Sheet1!$A$1:$A$34, 0), MATCH(ASU$1, [4]Sheet1!$A$1:$CJ$1, 0))</f>
        <v>1859</v>
      </c>
      <c r="ASV22" s="32">
        <f>INDEX('[5]Finance Indicators'!$A$2:$BO$35,MATCH($A22,'[5]Finance Indicators'!$A$2:$A$35,0),MATCH(ASV$1,'[5]Finance Indicators'!$A$2:$BO$2,0))</f>
        <v>135790</v>
      </c>
      <c r="ASW22" s="88">
        <f>INDEX('[6]Finance Indicators'!$B$3:$BO$35,MATCH($A22,'[6]Finance Indicators'!$A$3:$A$35,0),MATCH(ASW$1,'[6]Finance Indicators'!$B$2:$BO$2,0))</f>
        <v>16942.637492607922</v>
      </c>
      <c r="ASX22" s="88">
        <f>INDEX('[6]Finance Indicators'!$B$3:$BO$35,MATCH($A22,'[6]Finance Indicators'!$A$3:$A$35,0),MATCH(ASX$1,'[6]Finance Indicators'!$B$2:$BO$2,0))</f>
        <v>2292</v>
      </c>
      <c r="ASY22" s="88">
        <f>INDEX('[6]Finance Indicators'!$B$3:$BO$35,MATCH($A22,'[6]Finance Indicators'!$A$3:$A$35,0),MATCH(ASY$1,'[6]Finance Indicators'!$B$2:$BO$2,0))</f>
        <v>135280</v>
      </c>
      <c r="ASZ22" s="88">
        <f t="array" ref="ASZ22">INDEX('[7]Finance Indicators'!$A$2:$BO$35,MATCH($A22,'[7]Finance Indicators'!$A$2:$A$35,0),MATCH(ASZ$1,'[7]Finance Indicators'!$A$2:$BO$2,0))</f>
        <v>15897.28365741428</v>
      </c>
      <c r="ATA22" s="250">
        <f t="array" ref="ATA22">INDEX('[7]Finance Indicators'!$A$2:$BO$35,MATCH($A22,'[7]Finance Indicators'!$A$2:$A$35,0),MATCH(ATA$1,'[7]Finance Indicators'!$A$2:$BO$2,0))</f>
        <v>2142</v>
      </c>
      <c r="ATB22" s="250">
        <f t="array" ref="ATB22">INDEX('[7]Finance Indicators'!$A$2:$BO$35,MATCH($A22,'[7]Finance Indicators'!$A$2:$A$35,0),MATCH(ATB$1,'[7]Finance Indicators'!$A$2:$BO$2,0))</f>
        <v>134740</v>
      </c>
      <c r="ATC22" s="142">
        <f>(ARY22*100)/Deflators!$B$2</f>
        <v>26788.313657355735</v>
      </c>
      <c r="ATD22" s="199">
        <f>(ASB22*100)/Deflators!$B$3</f>
        <v>24525.91734168676</v>
      </c>
      <c r="ATE22" s="199">
        <f>(ASE22*100)/Deflators!$B$4</f>
        <v>16252.496130545413</v>
      </c>
      <c r="ATF22" s="199">
        <f>(ASH22*100)/Deflators!$B$5</f>
        <v>17581.093270172001</v>
      </c>
      <c r="ATG22" s="199">
        <f>(ASK22*100)/Deflators!$B$6</f>
        <v>16440.771290102552</v>
      </c>
      <c r="ATH22" s="199">
        <f>(ASN22*100)/Deflators!$B$7</f>
        <v>16257.726721917155</v>
      </c>
      <c r="ATI22" s="199">
        <f>(ASQ22*100)/Deflators!$B$8</f>
        <v>15767.532063941215</v>
      </c>
      <c r="ATJ22" s="199">
        <f>(AST22*100)/Deflators!$B$9</f>
        <v>14348.366360166263</v>
      </c>
      <c r="ATK22" s="199">
        <f>(ASW22*100)/Deflators!$B$10</f>
        <v>17356.569991185199</v>
      </c>
      <c r="ATL22" s="259">
        <f>(ASZ22*100)/Deflators!$B$11</f>
        <v>15897.28365741428</v>
      </c>
      <c r="ATM22" s="115">
        <v>96.3</v>
      </c>
      <c r="ATN22" s="116">
        <v>97.3</v>
      </c>
      <c r="ATO22" s="116">
        <v>95.3</v>
      </c>
      <c r="ATP22" s="116">
        <v>96.9</v>
      </c>
      <c r="ATQ22" s="116">
        <v>92.307692307692307</v>
      </c>
      <c r="ATR22" s="116">
        <v>95.8</v>
      </c>
      <c r="ATS22" s="88">
        <f>INDEX('[3]Raw data 16-17'!$B$2:$XA$34,MATCH($A22,'[3]Raw data 16-17'!$A$2:$A$34,0),MATCH(ATS$1,'[3]Raw data 16-17'!$B$1:$GU$1,0))</f>
        <v>90.598290598290603</v>
      </c>
      <c r="ATT22" s="88">
        <f>INDEX('[14]1718 Collected Indicators'!$A$3:$CH$36,MATCH($A22,'[14]1718 Collected Indicators'!$A$3:$A$36,0),MATCH(ATT$1,'[14]1718 Collected Indicators'!$A$3:$CH$3,0))</f>
        <v>92.192192192192195</v>
      </c>
      <c r="ATU22" s="88">
        <f>INDEX('[15]1819 Collected Indicators'!$A$3:$CV$36,MATCH($A22,'[15]1819 Collected Indicators'!$A$3:$A$36,0),MATCH(ATU$1,'[15]1819 Collected Indicators'!$A$3:$CV$3,0))</f>
        <v>94.5</v>
      </c>
      <c r="ATV22" s="183">
        <f>INDEX('[11]1920 Collected Indicators'!$A$3:$CV$36,MATCH($A22,'[11]1920 Collected Indicators'!$A$3:$A$36,0),MATCH(ATV$1,'[11]1920 Collected Indicators'!$A$3:$CV$3,0))</f>
        <v>94.642857142857139</v>
      </c>
      <c r="ATW22" s="119">
        <f t="shared" si="99"/>
        <v>10728.334956183058</v>
      </c>
      <c r="ATX22" s="111">
        <f>INDEX([37]Roads!$U$3:$AC$36,MATCH($A22,[37]Roads!$U$3:$U$36,0),MATCH(ATX$1,[37]Roads!$U$3:$AC$3,0))</f>
        <v>11018</v>
      </c>
      <c r="ATY22" s="131">
        <v>1027</v>
      </c>
      <c r="ATZ22" s="88">
        <f t="shared" si="100"/>
        <v>10297.549591598599</v>
      </c>
      <c r="AUA22" s="111">
        <f>INDEX([37]Roads!$U$3:$AC$36,MATCH($A22,[37]Roads!$U$3:$U$36,0),MATCH(AUA$1,[37]Roads!$U$3:$AC$3,0))</f>
        <v>10590</v>
      </c>
      <c r="AUB22" s="131">
        <v>1028.4000000000001</v>
      </c>
      <c r="AUC22" s="88">
        <f t="shared" si="101"/>
        <v>11878.940731399745</v>
      </c>
      <c r="AUD22" s="111">
        <f>INDEX([37]Roads!$U$3:$AC$36,MATCH($A22,[37]Roads!$U$3:$U$36,0),MATCH(AUD$1,[37]Roads!$U$3:$AC$3,0))</f>
        <v>12246</v>
      </c>
      <c r="AUE22" s="32">
        <v>1030.9000000000001</v>
      </c>
      <c r="AUF22" s="88">
        <f t="shared" si="102"/>
        <v>11520.64353556891</v>
      </c>
      <c r="AUG22" s="111">
        <f>INDEX([37]Roads!$U$3:$AC$36,MATCH($A22,[37]Roads!$U$3:$U$36,0),MATCH(AUG$1,[37]Roads!$U$3:$AC$3,0))</f>
        <v>11887</v>
      </c>
      <c r="AUH22" s="131">
        <v>1031.8</v>
      </c>
      <c r="AUI22" s="88">
        <f t="shared" si="103"/>
        <v>9878.1902552204192</v>
      </c>
      <c r="AUJ22" s="111">
        <f>INDEX([37]Roads!$U$3:$AC$36,MATCH($A22,[37]Roads!$U$3:$U$36,0),MATCH(AUJ$1,[37]Roads!$U$3:$AC$3,0))</f>
        <v>10218</v>
      </c>
      <c r="AUK22" s="131">
        <v>1034.3999999999999</v>
      </c>
      <c r="AUL22" s="88">
        <f t="shared" si="104"/>
        <v>10951.418374551467</v>
      </c>
      <c r="AUM22" s="111">
        <f>INDEX([37]Roads!$U$3:$AC$36,MATCH($A22,[37]Roads!$U$3:$U$36,0),MATCH(AUM$1,[37]Roads!$U$3:$AC$3,0))</f>
        <v>11323</v>
      </c>
      <c r="AUN22" s="131">
        <v>1033.93</v>
      </c>
      <c r="AUO22" s="116">
        <f t="shared" si="105"/>
        <v>11216.704332541383</v>
      </c>
      <c r="AUP22" s="111">
        <f>INDEX([37]Roads!$U$3:$AC$36,MATCH($A22,[37]Roads!$U$3:$U$36,0),MATCH(AUP$1,[37]Roads!$U$3:$AC$3,0))</f>
        <v>11614</v>
      </c>
      <c r="AUQ22" s="32">
        <f>INDEX('[3]Raw data 16-17'!$B$2:$XA$34,MATCH($A22,'[3]Raw data 16-17'!$A$2:$A$34,0),MATCH(AUQ$1,'[3]Raw data 16-17'!$B$1:$GU$1,0))</f>
        <v>1035.42</v>
      </c>
      <c r="AUR22" s="88">
        <f t="shared" si="7"/>
        <v>11356.527783140904</v>
      </c>
      <c r="AUS22" s="32">
        <f>INDEX([4]Sheet1!$A$1:$CJ$34, MATCH($A22, [4]Sheet1!$A$1:$A$34, 0), MATCH(AUS$1, [4]Sheet1!$A$1:$CJ$1, 0))</f>
        <v>11764</v>
      </c>
      <c r="AUT22" s="32">
        <f>INDEX('[5]Finance Indicators'!$A$2:$BO$35,MATCH($A22,'[5]Finance Indicators'!$A$2:$A$35,0),MATCH(AUT$1,'[5]Finance Indicators'!$A$2:$BO$2,0))</f>
        <v>1035.8800000000001</v>
      </c>
      <c r="AUU22" s="88">
        <f>INDEX('[6]Finance Indicators'!$B$3:$BO$35,MATCH($A22,'[6]Finance Indicators'!$A$3:$A$35,0),MATCH(AUU$1,'[6]Finance Indicators'!$B$2:$BO$2,0))</f>
        <v>11206.249639221873</v>
      </c>
      <c r="AUV22" s="88">
        <f>INDEX('[6]Finance Indicators'!$B$3:$BO$35,MATCH($A22,'[6]Finance Indicators'!$A$3:$A$35,0),MATCH(AUV$1,'[6]Finance Indicators'!$B$2:$BO$2,0))</f>
        <v>11648</v>
      </c>
      <c r="AUW22" s="88">
        <f>INDEX('[6]Finance Indicators'!$B$3:$BO$35,MATCH($A22,'[6]Finance Indicators'!$A$3:$A$35,0),MATCH(AUW$1,'[6]Finance Indicators'!$B$2:$BO$2,0))</f>
        <v>1039.42</v>
      </c>
      <c r="AUX22" s="88">
        <f t="array" ref="AUX22">INDEX('[7]Finance Indicators'!$A$2:$BO$35,MATCH($A22,'[7]Finance Indicators'!$A$2:$A$35,0),MATCH(AUX$1,'[7]Finance Indicators'!$A$2:$BO$2,0))</f>
        <v>9967.1696809123368</v>
      </c>
      <c r="AUY22" s="250">
        <f t="array" ref="AUY22">INDEX('[7]Finance Indicators'!$A$2:$BO$35,MATCH($A22,'[7]Finance Indicators'!$A$2:$A$35,0),MATCH(AUY$1,'[7]Finance Indicators'!$A$2:$BO$2,0))</f>
        <v>10383</v>
      </c>
      <c r="AUZ22" s="250">
        <f t="array" ref="AUZ22">INDEX('[7]Finance Indicators'!$A$2:$BO$35,MATCH($A22,'[7]Finance Indicators'!$A$2:$A$35,0),MATCH(AUZ$1,'[7]Finance Indicators'!$A$2:$BO$2,0))</f>
        <v>1041.72</v>
      </c>
      <c r="AVA22" s="119">
        <f>(ATW22*100)/Deflators!$B$2</f>
        <v>12638.230698447847</v>
      </c>
      <c r="AVB22" s="137">
        <f>(ATZ22*100)/Deflators!$B$3</f>
        <v>11949.582337097978</v>
      </c>
      <c r="AVC22" s="137">
        <f>(AUC22*100)/Deflators!$B$4</f>
        <v>13508.478641253087</v>
      </c>
      <c r="AVD22" s="137">
        <f>(AUF22*100)/Deflators!$B$5</f>
        <v>12868.923910950132</v>
      </c>
      <c r="AVE22" s="137">
        <f>(AUI22*100)/Deflators!$B$6</f>
        <v>10884.170607818667</v>
      </c>
      <c r="AVF22" s="137">
        <f>(AUL22*100)/Deflators!$B$7</f>
        <v>11969.03140950313</v>
      </c>
      <c r="AVG22" s="137">
        <f>(AUO22*100)/Deflators!$B$8</f>
        <v>11962.902328162869</v>
      </c>
      <c r="AVH22" s="137">
        <f>(AUR22*100)/Deflators!$B$9</f>
        <v>11902.451578464546</v>
      </c>
      <c r="AVI22" s="137">
        <f>(AUU22*100)/Deflators!$B$10</f>
        <v>11480.034102524451</v>
      </c>
      <c r="AVJ22" s="245">
        <f>(AUX22*100)/Deflators!$B$11</f>
        <v>9967.1696809123368</v>
      </c>
      <c r="AVK22" s="115">
        <v>46.73278541874167</v>
      </c>
      <c r="AVL22" s="116">
        <v>44.36650794775607</v>
      </c>
      <c r="AVM22" s="116">
        <v>36.299999999999997</v>
      </c>
      <c r="AVN22" s="116">
        <v>35.5</v>
      </c>
      <c r="AVO22" s="116">
        <v>34.871897733365074</v>
      </c>
      <c r="AVP22" s="116">
        <v>35.59596675886781</v>
      </c>
      <c r="AVQ22" s="88">
        <f>INDEX('[3]Raw data 16-17'!$B$2:$XA$34,MATCH($A22,'[3]Raw data 16-17'!$A$2:$A$34,0),MATCH(AVQ$1,'[3]Raw data 16-17'!$B$1:$GU$1,0))</f>
        <v>36.188262788316543</v>
      </c>
      <c r="AVR22" s="88">
        <f>INDEX('[14]1718 Collected Indicators'!$A$3:$CH$36,MATCH($A22,'[14]1718 Collected Indicators'!$A$3:$A$36,0),MATCH(AVR$1,'[14]1718 Collected Indicators'!$A$3:$CH$3,0))</f>
        <v>36.21761757479576</v>
      </c>
      <c r="AVS22" s="88">
        <f>INDEX('[15]1819 Collected Indicators'!$A$3:$CV$36,MATCH($A22,'[15]1819 Collected Indicators'!$A$3:$A$36,0),MATCH(AVS$1,'[15]1819 Collected Indicators'!$A$3:$CV$3,0))</f>
        <v>37.303425922319306</v>
      </c>
      <c r="AVT22" s="183">
        <f>INDEX('[11]1920 Collected Indicators'!$A$3:$CV$36,MATCH($A22,'[11]1920 Collected Indicators'!$A$3:$A$36,0),MATCH(AVT$1,'[11]1920 Collected Indicators'!$A$3:$CV$3,0))</f>
        <v>38.777256957103532</v>
      </c>
      <c r="AVU22" s="115">
        <v>46.132561836939601</v>
      </c>
      <c r="AVV22" s="116">
        <v>42.808685862370879</v>
      </c>
      <c r="AVW22" s="116">
        <v>38.799999999999997</v>
      </c>
      <c r="AVX22" s="116">
        <v>39.800000000000004</v>
      </c>
      <c r="AVY22" s="116">
        <v>34.754895892442491</v>
      </c>
      <c r="AVZ22" s="116">
        <v>33.55701702591967</v>
      </c>
      <c r="AWA22" s="88">
        <f>INDEX('[3]Raw data 16-17'!$B$2:$XA$34,MATCH($A22,'[3]Raw data 16-17'!$A$2:$A$34,0),MATCH(AWA$1,'[3]Raw data 16-17'!$B$1:$GU$1,0))</f>
        <v>36.829832530153134</v>
      </c>
      <c r="AWB22" s="88">
        <f>INDEX('[14]1718 Collected Indicators'!$A$3:$CH$36,MATCH($A22,'[14]1718 Collected Indicators'!$A$3:$A$36,0),MATCH(AWB$1,'[14]1718 Collected Indicators'!$A$3:$CH$3,0))</f>
        <v>39.249037865073767</v>
      </c>
      <c r="AWC22" s="88">
        <f>INDEX('[15]1819 Collected Indicators'!$A$3:$CV$36,MATCH($A22,'[15]1819 Collected Indicators'!$A$3:$A$36,0),MATCH(AWC$1,'[15]1819 Collected Indicators'!$A$3:$CV$3,0))</f>
        <v>40.358434016122899</v>
      </c>
      <c r="AWD22" s="183">
        <f>INDEX('[11]1920 Collected Indicators'!$A$3:$CV$36,MATCH($A22,'[11]1920 Collected Indicators'!$A$3:$A$36,0),MATCH(AWD$1,'[11]1920 Collected Indicators'!$A$3:$CV$3,0))</f>
        <v>36.832096659440865</v>
      </c>
      <c r="AWE22" s="115">
        <v>58.627060688817437</v>
      </c>
      <c r="AWF22" s="116">
        <v>55.843585679665978</v>
      </c>
      <c r="AWG22" s="116">
        <v>49.7</v>
      </c>
      <c r="AWH22" s="116">
        <v>51.2</v>
      </c>
      <c r="AWI22" s="116">
        <v>51.08332573601912</v>
      </c>
      <c r="AWJ22" s="116">
        <v>48.700986961245029</v>
      </c>
      <c r="AWK22" s="88">
        <f>INDEX('[3]Raw data 16-17'!$B$2:$XA$34,MATCH($A22,'[3]Raw data 16-17'!$A$2:$A$34,0),MATCH(AWK$1,'[3]Raw data 16-17'!$B$1:$GU$1,0))</f>
        <v>50.755302334939415</v>
      </c>
      <c r="AWL22" s="88">
        <f>INDEX('[14]1718 Collected Indicators'!$A$3:$CH$36,MATCH($A22,'[14]1718 Collected Indicators'!$A$3:$A$36,0),MATCH(AWL$1,'[14]1718 Collected Indicators'!$A$3:$CH$3,0))</f>
        <v>51.289015254987447</v>
      </c>
      <c r="AWM22" s="88">
        <f>INDEX('[15]1819 Collected Indicators'!$A$3:$CV$36,MATCH($A22,'[15]1819 Collected Indicators'!$A$3:$A$36,0),MATCH(AWM$1,'[15]1819 Collected Indicators'!$A$3:$CV$3,0))</f>
        <v>48.649006916536756</v>
      </c>
      <c r="AWN22" s="183">
        <f>INDEX('[11]1920 Collected Indicators'!$A$3:$CV$36,MATCH($A22,'[11]1920 Collected Indicators'!$A$3:$A$36,0),MATCH(AWN$1,'[11]1920 Collected Indicators'!$A$3:$CV$3,0))</f>
        <v>46.927404995310397</v>
      </c>
      <c r="AWO22" s="115">
        <v>36.971969970214893</v>
      </c>
      <c r="AWP22" s="116">
        <v>39.579544108205305</v>
      </c>
      <c r="AWQ22" s="116">
        <v>42.3</v>
      </c>
      <c r="AWR22" s="116">
        <v>38.200000000000003</v>
      </c>
      <c r="AWS22" s="116">
        <v>36.667664970862397</v>
      </c>
      <c r="AWT22" s="116">
        <v>35.443498247882104</v>
      </c>
      <c r="AWU22" s="88">
        <f>INDEX('[3]Raw data 16-17'!$B$2:$XA$34,MATCH($A22,'[3]Raw data 16-17'!$A$2:$A$34,0),MATCH(AWU$1,'[3]Raw data 16-17'!$B$1:$GU$1,0))</f>
        <v>34.55404773324608</v>
      </c>
      <c r="AWV22" s="88">
        <f>INDEX('[14]1718 Collected Indicators'!$A$3:$CH$36,MATCH($A22,'[14]1718 Collected Indicators'!$A$3:$A$36,0),MATCH(AWV$1,'[14]1718 Collected Indicators'!$A$3:$CH$3,0))</f>
        <v>35.179992952571993</v>
      </c>
      <c r="AWW22" s="88">
        <f>INDEX('[15]1819 Collected Indicators'!$A$3:$CV$36,MATCH($A22,'[15]1819 Collected Indicators'!$A$3:$A$36,0),MATCH(AWW$1,'[15]1819 Collected Indicators'!$A$3:$CV$3,0))</f>
        <v>33.850394400265209</v>
      </c>
      <c r="AWX22" s="183">
        <f>INDEX('[11]1920 Collected Indicators'!$A$3:$CV$36,MATCH($A22,'[11]1920 Collected Indicators'!$A$3:$A$36,0),MATCH(AWX$1,'[11]1920 Collected Indicators'!$A$3:$CV$3,0))</f>
        <v>33.647601653549863</v>
      </c>
      <c r="AWY22" s="119">
        <v>25018.493860038467</v>
      </c>
      <c r="AWZ22" s="131">
        <v>3382</v>
      </c>
      <c r="AXA22" s="131">
        <v>135130</v>
      </c>
      <c r="AXB22" s="88">
        <f t="shared" si="106"/>
        <v>23081.477096129653</v>
      </c>
      <c r="AXC22" s="131">
        <v>3119</v>
      </c>
      <c r="AXD22" s="131">
        <v>135130</v>
      </c>
      <c r="AXE22" s="116">
        <f t="shared" si="107"/>
        <v>19693.224774643793</v>
      </c>
      <c r="AXF22" s="131">
        <f t="shared" si="108"/>
        <v>2709</v>
      </c>
      <c r="AXG22" s="131">
        <v>137560</v>
      </c>
      <c r="AXH22" s="141">
        <f t="shared" si="109"/>
        <v>19281.332164767748</v>
      </c>
      <c r="AXI22" s="131">
        <f t="shared" si="110"/>
        <v>2640</v>
      </c>
      <c r="AXJ22" s="131">
        <v>136920</v>
      </c>
      <c r="AXK22" s="141">
        <f t="shared" si="111"/>
        <v>16848.662513741296</v>
      </c>
      <c r="AXL22" s="131">
        <f t="shared" si="112"/>
        <v>2299</v>
      </c>
      <c r="AXM22" s="131">
        <v>136450</v>
      </c>
      <c r="AXN22" s="141">
        <f t="shared" si="113"/>
        <v>18210.534048336147</v>
      </c>
      <c r="AXO22" s="131">
        <f t="shared" si="114"/>
        <v>2479</v>
      </c>
      <c r="AXP22" s="131">
        <v>136130</v>
      </c>
      <c r="AXQ22" s="116">
        <f t="shared" si="115"/>
        <v>17183.015674442562</v>
      </c>
      <c r="AXR22" s="87">
        <f>INDEX('[2]All Previous Years'!$A$1:$EX$34,MATCH($A22,'[2]All Previous Years'!$A$1:$A$34,0),MATCH(AXR$1,'[2]All Previous Years'!$A$1:$EX$1,0))</f>
        <v>2335</v>
      </c>
      <c r="AXS22" s="32">
        <f>INDEX('[3]Raw data 16-17'!$B$2:$XA$34,MATCH($A22,'[3]Raw data 16-17'!$A$2:$A$34,0),MATCH(AXS$1,'[3]Raw data 16-17'!$B$1:$GU$1,0))</f>
        <v>135890</v>
      </c>
      <c r="AXT22" s="88">
        <f t="shared" si="116"/>
        <v>14360.409455777302</v>
      </c>
      <c r="AXU22" s="32">
        <f>INDEX([4]Sheet1!$A$1:$CJ$34, MATCH($A22, [4]Sheet1!$A$1:$A$34, 0), MATCH(AXU$1, [4]Sheet1!$A$1:$CJ$1, 0))</f>
        <v>1950</v>
      </c>
      <c r="AXV22" s="32">
        <f>INDEX('[5]Finance Indicators'!$A$2:$BO$35,MATCH($A22,'[5]Finance Indicators'!$A$2:$A$35,0),MATCH(AXV$1,'[5]Finance Indicators'!$A$2:$BO$2,0))</f>
        <v>135790</v>
      </c>
      <c r="AXW22" s="88">
        <f>INDEX('[6]Finance Indicators'!$B$3:$BO$35,MATCH($A22,'[6]Finance Indicators'!$A$3:$A$35,0),MATCH(AXW$1,'[6]Finance Indicators'!$B$2:$BO$2,0))</f>
        <v>12270.845653459492</v>
      </c>
      <c r="AXX22" s="88">
        <f>INDEX('[6]Finance Indicators'!$B$3:$BO$35,MATCH($A22,'[6]Finance Indicators'!$A$3:$A$35,0),MATCH(AXX$1,'[6]Finance Indicators'!$B$2:$BO$2,0))</f>
        <v>1660</v>
      </c>
      <c r="AXY22" s="88">
        <f>INDEX('[6]Finance Indicators'!$B$3:$BO$35,MATCH($A22,'[6]Finance Indicators'!$A$3:$A$35,0),MATCH(AXY$1,'[6]Finance Indicators'!$B$2:$BO$2,0))</f>
        <v>135280</v>
      </c>
      <c r="AXZ22" s="250">
        <f t="array" ref="AXZ22">INDEX('[7]Finance Indicators'!$A$2:$BO$35,MATCH($A22,'[7]Finance Indicators'!$A$2:$A$35,0),MATCH(AXZ$1,'[7]Finance Indicators'!$A$2:$BO$2,0))</f>
        <v>11666.914056701797</v>
      </c>
      <c r="AYA22" s="250">
        <f t="array" ref="AYA22">INDEX('[7]Finance Indicators'!$A$2:$BO$35,MATCH($A22,'[7]Finance Indicators'!$A$2:$A$35,0),MATCH(AYA$1,'[7]Finance Indicators'!$A$2:$BO$2,0))</f>
        <v>1572</v>
      </c>
      <c r="AYB22" s="250">
        <f t="array" ref="AYB22">INDEX('[7]Finance Indicators'!$A$2:$BO$35,MATCH($A22,'[7]Finance Indicators'!$A$2:$A$35,0),MATCH(AYB$1,'[7]Finance Indicators'!$A$2:$BO$2,0))</f>
        <v>134740</v>
      </c>
      <c r="AYC22" s="119">
        <f>(AWY22*100)/Deflators!$B$2</f>
        <v>29472.373711508488</v>
      </c>
      <c r="AYD22" s="137">
        <f>(AXB22*100)/Deflators!$B$3</f>
        <v>26784.431438627802</v>
      </c>
      <c r="AYE22" s="137">
        <f>(AXE22*100)/Deflators!$B$4</f>
        <v>22394.716183950932</v>
      </c>
      <c r="AYF22" s="137">
        <f>(AXH22*100)/Deflators!$B$5</f>
        <v>21537.859040953172</v>
      </c>
      <c r="AYG22" s="137">
        <f>(AXK22*100)/Deflators!$B$6</f>
        <v>18564.505498991042</v>
      </c>
      <c r="AYH22" s="137">
        <f>(AXN22*100)/Deflators!$B$7</f>
        <v>19902.668910435859</v>
      </c>
      <c r="AYI22" s="88">
        <f>(AXQ22*100)/Deflators!$B$8</f>
        <v>18326.126117124306</v>
      </c>
      <c r="AYJ22" s="88">
        <f>(AXT22*100)/Deflators!$B$9</f>
        <v>15050.733944230342</v>
      </c>
      <c r="AYK22" s="88">
        <f>(AXW22*100)/Deflators!$B$10</f>
        <v>12570.639696931692</v>
      </c>
      <c r="AYL22" s="182">
        <f>(AXZ22*100)/Deflators!$B$11</f>
        <v>11666.914056701797</v>
      </c>
      <c r="AYM22" s="119">
        <f t="shared" si="117"/>
        <v>5961.0351846467001</v>
      </c>
      <c r="AYN22" s="131">
        <v>820</v>
      </c>
      <c r="AYO22" s="131">
        <v>137560</v>
      </c>
      <c r="AYP22" s="88">
        <f t="shared" si="118"/>
        <v>5433.8299737072739</v>
      </c>
      <c r="AYQ22" s="131">
        <v>744</v>
      </c>
      <c r="AYR22" s="131">
        <v>136920</v>
      </c>
      <c r="AYS22" s="116">
        <f t="shared" si="119"/>
        <v>5027.4825943569076</v>
      </c>
      <c r="AYT22" s="131">
        <v>686</v>
      </c>
      <c r="AYU22" s="32">
        <v>136450</v>
      </c>
      <c r="AYV22" s="116">
        <f t="shared" si="120"/>
        <v>4936.4577976933806</v>
      </c>
      <c r="AYW22" s="131">
        <v>672</v>
      </c>
      <c r="AYX22" s="32">
        <v>136130</v>
      </c>
      <c r="AYY22" s="116">
        <f t="shared" si="121"/>
        <v>3716.2410773419679</v>
      </c>
      <c r="AYZ22" s="87">
        <f>INDEX('[2]All Previous Years'!$A$1:$EX$34,MATCH($A22,'[2]All Previous Years'!$A$1:$A$34,0),MATCH(AYZ$1,'[2]All Previous Years'!$A$1:$EX$1,0))</f>
        <v>505</v>
      </c>
      <c r="AZA22" s="32">
        <f>INDEX('[3]Raw data 16-17'!$B$2:$XA$34,MATCH($A22,'[3]Raw data 16-17'!$A$2:$A$34,0),MATCH(AZA$1,'[3]Raw data 16-17'!$B$1:$GU$1,0))</f>
        <v>135890</v>
      </c>
      <c r="AZB22" s="88">
        <f t="shared" si="122"/>
        <v>3542.2343324250678</v>
      </c>
      <c r="AZC22" s="32">
        <f>INDEX([4]Sheet1!$A$1:$CJ$34, MATCH($A22, [4]Sheet1!$A$1:$A$34, 0), MATCH(AZC$1, [4]Sheet1!$A$1:$CJ$1, 0))</f>
        <v>481</v>
      </c>
      <c r="AZD22" s="32">
        <f>INDEX('[5]Finance Indicators'!$A$2:$BO$35,MATCH($A22,'[5]Finance Indicators'!$A$2:$A$35,0),MATCH(AZD$1,'[5]Finance Indicators'!$A$2:$BO$2,0))</f>
        <v>135790</v>
      </c>
      <c r="AZE22" s="88">
        <f>INDEX('[6]Finance Indicators'!$B$3:$BO$35,MATCH($A22,'[6]Finance Indicators'!$A$3:$A$35,0),MATCH(AZE$1,'[6]Finance Indicators'!$B$2:$BO$2,0))</f>
        <v>2594.6185688941455</v>
      </c>
      <c r="AZF22" s="88">
        <f>INDEX('[6]Finance Indicators'!$B$3:$BO$35,MATCH($A22,'[6]Finance Indicators'!$A$3:$A$35,0),MATCH(AZF$1,'[6]Finance Indicators'!$B$2:$BO$2,0))</f>
        <v>351</v>
      </c>
      <c r="AZG22" s="88">
        <f>INDEX('[6]Finance Indicators'!$B$3:$BO$35,MATCH($A22,'[6]Finance Indicators'!$A$3:$A$35,0),MATCH(AZG$1,'[6]Finance Indicators'!$B$2:$BO$2,0))</f>
        <v>135280</v>
      </c>
      <c r="AZH22" s="250">
        <f t="array" ref="AZH22">INDEX('[7]Finance Indicators'!$A$2:$BO$35,MATCH($A22,'[7]Finance Indicators'!$A$2:$A$35,0),MATCH(AZH$1,'[7]Finance Indicators'!$A$2:$BO$2,0))</f>
        <v>2597.5953688585423</v>
      </c>
      <c r="AZI22" s="250">
        <f t="array" ref="AZI22">INDEX('[7]Finance Indicators'!$A$2:$BO$35,MATCH($A22,'[7]Finance Indicators'!$A$2:$A$35,0),MATCH(AZI$1,'[7]Finance Indicators'!$A$2:$BO$2,0))</f>
        <v>350</v>
      </c>
      <c r="AZJ22" s="250">
        <f t="array" ref="AZJ22">INDEX('[7]Finance Indicators'!$A$2:$BO$35,MATCH($A22,'[7]Finance Indicators'!$A$2:$A$35,0),MATCH(AZJ$1,'[7]Finance Indicators'!$A$2:$BO$2,0))</f>
        <v>134740</v>
      </c>
      <c r="AZK22" s="139">
        <f>(AYM22*100)/Deflators!$B$4</f>
        <v>6778.7623738795737</v>
      </c>
      <c r="AZL22" s="137">
        <f>(AYP22*100)/Deflators!$B$5</f>
        <v>6069.7602751777113</v>
      </c>
      <c r="AZM22" s="137">
        <f>(AYS22*100)/Deflators!$B$6</f>
        <v>5539.4740201426084</v>
      </c>
      <c r="AZN22" s="137">
        <f>(AYV22*100)/Deflators!$B$7</f>
        <v>5395.1567195695443</v>
      </c>
      <c r="AZO22" s="88">
        <f>(AYY22*100)/Deflators!$B$8</f>
        <v>3963.4662480290258</v>
      </c>
      <c r="AZP22" s="88">
        <f>(AZB22*100)/Deflators!$B$9</f>
        <v>3712.5143729101505</v>
      </c>
      <c r="AZQ22" s="88">
        <f>(AZE22*100)/Deflators!$B$10</f>
        <v>2658.0087551945921</v>
      </c>
      <c r="AZR22" s="183">
        <f>(AZH22*100)/Deflators!$B$11</f>
        <v>2597.5953688585423</v>
      </c>
      <c r="AZS22" s="115">
        <f t="shared" si="123"/>
        <v>13732.189589997091</v>
      </c>
      <c r="AZT22" s="131">
        <v>1889</v>
      </c>
      <c r="AZU22" s="131">
        <v>137560</v>
      </c>
      <c r="AZV22" s="116">
        <f t="shared" si="124"/>
        <v>13847.502191060474</v>
      </c>
      <c r="AZW22" s="131">
        <v>1896</v>
      </c>
      <c r="AZX22" s="131">
        <v>136920</v>
      </c>
      <c r="AZY22" s="116">
        <f t="shared" si="125"/>
        <v>11821.179919384389</v>
      </c>
      <c r="AZZ22" s="131">
        <v>1613</v>
      </c>
      <c r="BAA22" s="32">
        <v>136450</v>
      </c>
      <c r="BAB22" s="116">
        <f t="shared" si="126"/>
        <v>13274.076250642767</v>
      </c>
      <c r="BAC22" s="131">
        <v>1807</v>
      </c>
      <c r="BAD22" s="32">
        <v>136130</v>
      </c>
      <c r="BAE22" s="116">
        <f t="shared" si="127"/>
        <v>13466.774597100595</v>
      </c>
      <c r="BAF22" s="87">
        <f>INDEX('[2]All Previous Years'!$A$1:$EX$34,MATCH($A22,'[2]All Previous Years'!$A$1:$A$34,0),MATCH(BAF$1,'[2]All Previous Years'!$A$1:$EX$1,0))</f>
        <v>1830</v>
      </c>
      <c r="BAG22" s="32">
        <f>INDEX('[3]Raw data 16-17'!$B$2:$XA$34,MATCH($A22,'[3]Raw data 16-17'!$A$2:$A$34,0),MATCH(BAG$1,'[3]Raw data 16-17'!$B$1:$GU$1,0))</f>
        <v>135890</v>
      </c>
      <c r="BAH22" s="88">
        <f t="shared" si="128"/>
        <v>10818.175123352235</v>
      </c>
      <c r="BAI22" s="32">
        <f>INDEX([4]Sheet1!$A$1:$CJ$34, MATCH($A22, [4]Sheet1!$A$1:$A$34, 0), MATCH(BAI$1, [4]Sheet1!$A$1:$CJ$1, 0))</f>
        <v>1469</v>
      </c>
      <c r="BAJ22" s="32">
        <f>INDEX('[5]Finance Indicators'!$A$2:$BO$35,MATCH($A22,'[5]Finance Indicators'!$A$2:$A$35,0),MATCH(BAJ$1,'[5]Finance Indicators'!$A$2:$BO$2,0))</f>
        <v>135790</v>
      </c>
      <c r="BAK22" s="88">
        <f>INDEX('[6]Finance Indicators'!$B$3:$BO$35,MATCH($A22,'[6]Finance Indicators'!$A$3:$A$35,0),MATCH(BAK$1,'[6]Finance Indicators'!$B$2:$BO$2,0))</f>
        <v>9676.2270845653456</v>
      </c>
      <c r="BAL22" s="88">
        <f>INDEX('[6]Finance Indicators'!$B$3:$BO$35,MATCH($A22,'[6]Finance Indicators'!$A$3:$A$35,0),MATCH(BAL$1,'[6]Finance Indicators'!$B$2:$BO$2,0))</f>
        <v>1309</v>
      </c>
      <c r="BAM22" s="88">
        <f>INDEX('[6]Finance Indicators'!$B$3:$BO$35,MATCH($A22,'[6]Finance Indicators'!$A$3:$A$35,0),MATCH(BAM$1,'[6]Finance Indicators'!$B$2:$BO$2,0))</f>
        <v>135280</v>
      </c>
      <c r="BAN22" s="250">
        <f t="array" ref="BAN22">INDEX('[7]Finance Indicators'!$A$2:$BO$35,MATCH($A22,'[7]Finance Indicators'!$A$2:$A$35,0),MATCH(BAN$1,'[7]Finance Indicators'!$A$2:$BO$2,0))</f>
        <v>9069.3186878432552</v>
      </c>
      <c r="BAO22" s="250">
        <f t="array" ref="BAO22">INDEX('[7]Finance Indicators'!$A$2:$BO$35,MATCH($A22,'[7]Finance Indicators'!$A$2:$A$35,0),MATCH(BAO$1,'[7]Finance Indicators'!$A$2:$BO$2,0))</f>
        <v>1222</v>
      </c>
      <c r="BAP22" s="250">
        <f t="array" ref="BAP22">INDEX('[7]Finance Indicators'!$A$2:$BO$35,MATCH($A22,'[7]Finance Indicators'!$A$2:$A$35,0),MATCH(BAP$1,'[7]Finance Indicators'!$A$2:$BO$2,0))</f>
        <v>134740</v>
      </c>
      <c r="BAQ22" s="139">
        <f>(AZS22*100)/Deflators!$B$4</f>
        <v>15615.953810071358</v>
      </c>
      <c r="BAR22" s="137">
        <f>(AZV22*100)/Deflators!$B$5</f>
        <v>15468.098765775459</v>
      </c>
      <c r="BAS22" s="137">
        <f>(AZY22*100)/Deflators!$B$6</f>
        <v>13025.031478848434</v>
      </c>
      <c r="BAT22" s="137">
        <f>(BAB22*100)/Deflators!$B$7</f>
        <v>14507.512190866317</v>
      </c>
      <c r="BAU22" s="137">
        <f>(BAE22*100)/Deflators!$B$8</f>
        <v>14362.65986909528</v>
      </c>
      <c r="BAV22" s="137">
        <f>(BAH22*100)/Deflators!$B$9</f>
        <v>11338.219571320193</v>
      </c>
      <c r="BAW22" s="137">
        <f>(BAK22*100)/Deflators!$B$10</f>
        <v>9912.6309417370976</v>
      </c>
      <c r="BAX22" s="245">
        <f>(BAN22*100)/Deflators!$B$11</f>
        <v>9069.3186878432552</v>
      </c>
      <c r="BAY22" s="144">
        <v>43.521383000130207</v>
      </c>
      <c r="BAZ22" s="145">
        <v>51.820663196268399</v>
      </c>
      <c r="BBA22" s="145">
        <v>51.772026191948051</v>
      </c>
      <c r="BBB22" s="145">
        <v>56.057265773547783</v>
      </c>
      <c r="BBC22" s="145">
        <v>56.5</v>
      </c>
      <c r="BBD22" s="145">
        <v>56.000348471449392</v>
      </c>
      <c r="BBE22" s="88">
        <f>INDEX('[3]Raw data 16-17'!$B$2:$XA$34,MATCH($A22,'[3]Raw data 16-17'!$A$2:$A$34,0),MATCH(BBE$1,'[3]Raw data 16-17'!$B$1:$GU$1,0))</f>
        <v>55.309540886863275</v>
      </c>
      <c r="BBF22" s="88">
        <f>INDEX('[14]1718 Collected Indicators'!$A$3:$CH$36,MATCH($A22,'[14]1718 Collected Indicators'!$A$3:$A$36,0),MATCH(BBF$1,'[14]1718 Collected Indicators'!$A$3:$CH$3,0))</f>
        <v>55.793964828454911</v>
      </c>
      <c r="BBG22" s="88">
        <f>INDEX('[15]1819 Collected Indicators'!$A$3:$CV$36,MATCH($A22,'[15]1819 Collected Indicators'!$A$3:$A$36,0),MATCH(BBG$1,'[15]1819 Collected Indicators'!$A$3:$CV$3,0))</f>
        <v>54.6</v>
      </c>
      <c r="BBH22" s="126">
        <f>INDEX('[11]1920 Collected Indicators'!$A$3:$CV$36,MATCH($A22,'[11]1920 Collected Indicators'!$A$3:$A$36,0),MATCH(BBH$1,'[11]1920 Collected Indicators'!$A$3:$CV$3,0))</f>
        <v>56.343918425281281</v>
      </c>
      <c r="BBI22" s="133">
        <f t="shared" si="8"/>
        <v>87.600000000000009</v>
      </c>
      <c r="BBJ22" s="116">
        <f t="shared" si="8"/>
        <v>87.333333333333329</v>
      </c>
      <c r="BBK22" s="116">
        <f t="shared" si="8"/>
        <v>88.333333333333329</v>
      </c>
      <c r="BBL22" s="116">
        <f t="shared" si="8"/>
        <v>87.666666666666671</v>
      </c>
      <c r="BBM22" s="136">
        <f t="shared" si="8"/>
        <v>87.666666666666671</v>
      </c>
      <c r="BBN22" s="116">
        <f t="shared" si="8"/>
        <v>84.7</v>
      </c>
      <c r="BBO22" s="248">
        <f t="shared" si="8"/>
        <v>78.7</v>
      </c>
      <c r="BBP22" s="144">
        <f t="shared" si="9"/>
        <v>78.233333333333334</v>
      </c>
      <c r="BBQ22" s="145">
        <f t="shared" si="9"/>
        <v>78</v>
      </c>
      <c r="BBR22" s="145">
        <f t="shared" si="9"/>
        <v>79.666666666666671</v>
      </c>
      <c r="BBS22" s="145">
        <f t="shared" si="9"/>
        <v>78.333333333333329</v>
      </c>
      <c r="BBT22" s="146">
        <f t="shared" si="9"/>
        <v>75.666666666666671</v>
      </c>
      <c r="BBU22" s="145">
        <f t="shared" si="9"/>
        <v>71.166666666666671</v>
      </c>
      <c r="BBV22" s="248">
        <f t="shared" si="9"/>
        <v>64.833333333333329</v>
      </c>
      <c r="BBW22" s="115">
        <v>4.0151591949969605</v>
      </c>
      <c r="BBX22" s="116">
        <v>3.4459661503258507</v>
      </c>
      <c r="BBY22" s="136">
        <v>3.5907373603186632</v>
      </c>
      <c r="BBZ22" s="115">
        <f>INDEX([38]HSN1b!$V$1:$AL$36,MATCH($A22,[38]HSN1b!$V$1:$V$36,0),MATCH(BBZ$1,[38]HSN1b!$V$1:$AL$1,0))</f>
        <v>3.2</v>
      </c>
      <c r="BCA22" s="131">
        <f>INDEX([38]HSN1b!$V$1:$AL$36,MATCH($A22,[38]HSN1b!$V$1:$V$36,0),MATCH(BCA$1,[38]HSN1b!$V$1:$AL$1,0))</f>
        <v>1342349</v>
      </c>
      <c r="BCB22" s="131">
        <f>INDEX([38]HSN1b!$V$1:$AL$36,MATCH($A22,[38]HSN1b!$V$1:$V$36,0),MATCH(BCB$1,[38]HSN1b!$V$1:$AL$1,0))</f>
        <v>41887170</v>
      </c>
      <c r="BCC22" s="116">
        <f>INDEX([38]HSN1b!$V$1:$AL$36,MATCH($A22,[38]HSN1b!$V$1:$V$36,0),MATCH(BCC$1,[38]HSN1b!$V$1:$AL$1,0))</f>
        <v>3.75</v>
      </c>
      <c r="BCD22" s="131">
        <f>INDEX([38]HSN1b!$V$1:$AL$36,MATCH($A22,[38]HSN1b!$V$1:$V$36,0),MATCH(BCD$1,[38]HSN1b!$V$1:$AL$1,0))</f>
        <v>1627490</v>
      </c>
      <c r="BCE22" s="131">
        <f>INDEX([38]HSN1b!$V$1:$AL$36,MATCH($A22,[38]HSN1b!$V$1:$V$36,0),MATCH(BCE$1,[38]HSN1b!$V$1:$AL$1,0))</f>
        <v>43449752</v>
      </c>
      <c r="BCF22" s="116">
        <f>INDEX([38]HSN1b!$V$1:$AL$36,MATCH($A22,[38]HSN1b!$V$1:$V$36,0),MATCH(BCF$1,[38]HSN1b!$V$1:$AL$1,0))</f>
        <v>3.23</v>
      </c>
      <c r="BCG22" s="131">
        <f>INDEX([38]HSN1b!$V$1:$AL$36,MATCH($A22,[38]HSN1b!$V$1:$V$36,0),MATCH(BCG$1,[38]HSN1b!$V$1:$AL$1,0))</f>
        <v>1435915</v>
      </c>
      <c r="BCH22" s="131">
        <f>INDEX([38]HSN1b!$V$1:$AL$36,MATCH($A22,[38]HSN1b!$V$1:$V$36,0),MATCH(BCH$1,[38]HSN1b!$V$1:$AL$1,0))</f>
        <v>44499501</v>
      </c>
      <c r="BCI22" s="116">
        <f>INDEX([38]HSN1b!$V$1:$AL$36,MATCH($A22,[38]HSN1b!$V$1:$V$36,0),MATCH(BCI$1,[38]HSN1b!$V$1:$AL$1,0))</f>
        <v>3.39</v>
      </c>
      <c r="BCJ22" s="131">
        <f>INDEX([38]HSN1b!$V$1:$AL$36,MATCH($A22,[38]HSN1b!$V$1:$V$36,0),MATCH(BCJ$1,[38]HSN1b!$V$1:$AL$1,0))</f>
        <v>1519234</v>
      </c>
      <c r="BCK22" s="131">
        <f>INDEX([38]HSN1b!$V$1:$AL$36,MATCH($A22,[38]HSN1b!$V$1:$V$36,0),MATCH(BCK$1,[38]HSN1b!$V$1:$AL$1,0))</f>
        <v>44790584</v>
      </c>
      <c r="BCL22" s="88">
        <f>INDEX('[14]1718 Collected Indicators'!$A$3:$CH$36,MATCH($A22,'[14]1718 Collected Indicators'!$A$3:$A$36,0),MATCH(BCL$1,'[14]1718 Collected Indicators'!$A$3:$CH$3,0))</f>
        <v>3.5935840478521066</v>
      </c>
      <c r="BCM22" s="32">
        <f>INDEX('[14]1718 Collected Indicators'!$A$3:$CH$36,MATCH($A22,'[14]1718 Collected Indicators'!$A$3:$A$36,0),MATCH(BCM$1,'[14]1718 Collected Indicators'!$A$3:$CH$3,0))</f>
        <v>1643835</v>
      </c>
      <c r="BCN22" s="32">
        <f>INDEX('[14]1718 Collected Indicators'!$A$3:$CH$36,MATCH($A22,'[14]1718 Collected Indicators'!$A$3:$A$36,0),MATCH(BCN$1,'[14]1718 Collected Indicators'!$A$3:$CH$3,0))</f>
        <v>45743608</v>
      </c>
      <c r="BCO22" s="88">
        <f>INDEX('[15]1819 Collected Indicators'!$A$3:$CV$36,MATCH($A22,'[15]1819 Collected Indicators'!$A$3:$A$36,0),MATCH(BCO$1,'[15]1819 Collected Indicators'!$A$3:$CV$3,0))</f>
        <v>3.3434846966056782</v>
      </c>
      <c r="BCP22" s="32">
        <f>INDEX('[15]1819 Collected Indicators'!$A$3:$CV$36,MATCH($A22,'[15]1819 Collected Indicators'!$A$3:$A$36,0),MATCH(BCP$1,'[15]1819 Collected Indicators'!$A$3:$CV$3,0))</f>
        <v>1564903</v>
      </c>
      <c r="BCQ22" s="40">
        <f>INDEX('[15]1819 Collected Indicators'!$A$3:$CV$36,MATCH($A22,'[15]1819 Collected Indicators'!$A$3:$A$36,0),MATCH(BCQ$1,'[15]1819 Collected Indicators'!$A$3:$CV$3,0))</f>
        <v>46804551</v>
      </c>
      <c r="BCR22" s="32">
        <f>INDEX('[11]1920 Collected Indicators'!$A$3:$CV$36,MATCH($A22,'[11]1920 Collected Indicators'!$A$3:$A$36,0),MATCH(BCR$1,'[11]1920 Collected Indicators'!$A$3:$CV$3,0))</f>
        <v>3.6545850384969514</v>
      </c>
      <c r="BCS22" s="32">
        <f>INDEX('[11]1920 Collected Indicators'!$A$3:$CV$36,MATCH($A22,'[11]1920 Collected Indicators'!$A$3:$A$36,0),MATCH(BCS$1,'[11]1920 Collected Indicators'!$A$3:$CV$3,0))</f>
        <v>1750514</v>
      </c>
      <c r="BCT22" s="262">
        <f>INDEX('[11]1920 Collected Indicators'!$A$3:$CV$36,MATCH($A22,'[11]1920 Collected Indicators'!$A$3:$A$36,0),MATCH(BCT$1,'[11]1920 Collected Indicators'!$A$3:$CV$3,0))</f>
        <v>47899118</v>
      </c>
      <c r="BCU22" s="115">
        <v>0.3198878765400488</v>
      </c>
      <c r="BCV22" s="116">
        <v>0.37791881698029867</v>
      </c>
      <c r="BCW22" s="116">
        <v>0.3478602797286422</v>
      </c>
      <c r="BCX22" s="116">
        <f>INDEX([38]HSN2!$V$1:$AL$36,MATCH($A22,[38]HSN2!$V$1:$V$36,0),MATCH(BCX$1,[38]HSN2!$V$1:$AL$1,0))</f>
        <v>0.38</v>
      </c>
      <c r="BCY22" s="131">
        <f>INDEX([38]HSN2!$V$1:$AL$36,MATCH($A22,[38]HSN2!$V$1:$V$36,0),MATCH(BCY$1,[38]HSN2!$V$1:$AL$1,0))</f>
        <v>157423</v>
      </c>
      <c r="BCZ22" s="131">
        <f>INDEX([38]HSN2!$V$1:$AL$36,MATCH($A22,[38]HSN2!$V$1:$V$36,0),MATCH(BCZ$1,[38]HSN2!$V$1:$AL$1,0))</f>
        <v>41887170</v>
      </c>
      <c r="BDA22" s="116">
        <f>INDEX([38]HSN2!$V$1:$AL$36,MATCH($A22,[38]HSN2!$V$1:$V$36,0),MATCH(BDA$1,[38]HSN2!$V$1:$AL$1,0))</f>
        <v>0.38</v>
      </c>
      <c r="BDB22" s="131">
        <f>INDEX([38]HSN2!$V$1:$AL$36,MATCH($A22,[38]HSN2!$V$1:$V$36,0),MATCH(BDB$1,[38]HSN2!$V$1:$AL$1,0))</f>
        <v>163010</v>
      </c>
      <c r="BDC22" s="131">
        <f>INDEX([38]HSN2!$V$1:$AL$36,MATCH($A22,[38]HSN2!$V$1:$V$36,0),MATCH(BDC$1,[38]HSN2!$V$1:$AL$1,0))</f>
        <v>43449752</v>
      </c>
      <c r="BDD22" s="116">
        <f>INDEX([38]HSN2!$V$1:$AL$36,MATCH($A22,[38]HSN2!$V$1:$V$36,0),MATCH(BDD$1,[38]HSN2!$V$1:$AL$1,0))</f>
        <v>0.33</v>
      </c>
      <c r="BDE22" s="131">
        <f>INDEX([38]HSN2!$V$1:$AL$36,MATCH($A22,[38]HSN2!$V$1:$V$36,0),MATCH(BDE$1,[38]HSN2!$V$1:$AL$1,0))</f>
        <v>148507</v>
      </c>
      <c r="BDF22" s="131">
        <f>INDEX([38]HSN2!$V$1:$AL$36,MATCH($A22,[38]HSN2!$V$1:$V$36,0),MATCH(BDF$1,[38]HSN2!$V$1:$AL$1,0))</f>
        <v>44499501</v>
      </c>
      <c r="BDG22" s="116">
        <f>INDEX([38]HSN2!$V$1:$AL$36,MATCH($A22,[38]HSN2!$V$1:$V$36,0),MATCH(BDG$1,[38]HSN2!$V$1:$AL$1,0))</f>
        <v>0.33</v>
      </c>
      <c r="BDH22" s="131">
        <f>INDEX([38]HSN2!$V$1:$AL$36,MATCH($A22,[38]HSN2!$V$1:$V$36,0),MATCH(BDH$1,[38]HSN2!$V$1:$AL$1,0))</f>
        <v>146598</v>
      </c>
      <c r="BDI22" s="131">
        <f>INDEX([38]HSN2!$V$1:$AL$36,MATCH($A22,[38]HSN2!$V$1:$V$36,0),MATCH(BDI$1,[38]HSN2!$V$1:$AL$1,0))</f>
        <v>44790584</v>
      </c>
      <c r="BDJ22" s="88">
        <f>INDEX('[14]1718 Collected Indicators'!$A$3:$CH$36,MATCH($A22,'[14]1718 Collected Indicators'!$A$3:$A$36,0),MATCH(BDJ$1,'[14]1718 Collected Indicators'!$A$3:$CH$3,0))</f>
        <v>0.34637407700765538</v>
      </c>
      <c r="BDK22" s="32">
        <f>INDEX('[14]1718 Collected Indicators'!$A$3:$CH$36,MATCH($A22,'[14]1718 Collected Indicators'!$A$3:$A$36,0),MATCH(BDK$1,'[14]1718 Collected Indicators'!$A$3:$CH$3,0))</f>
        <v>158444</v>
      </c>
      <c r="BDL22" s="32">
        <f>INDEX('[14]1718 Collected Indicators'!$A$3:$CH$36,MATCH($A22,'[14]1718 Collected Indicators'!$A$3:$A$36,0),MATCH(BDL$1,'[14]1718 Collected Indicators'!$A$3:$CH$3,0))</f>
        <v>45743608</v>
      </c>
      <c r="BDM22" s="88">
        <f>INDEX('[15]1819 Collected Indicators'!$A$3:$CV$36,MATCH($A22,'[15]1819 Collected Indicators'!$A$3:$A$36,0),MATCH(BDM$1,'[15]1819 Collected Indicators'!$A$3:$CV$3,0))</f>
        <v>0.45190263656198737</v>
      </c>
      <c r="BDN22" s="32">
        <f>INDEX('[15]1819 Collected Indicators'!$A$3:$CV$36,MATCH($A22,'[15]1819 Collected Indicators'!$A$3:$A$36,0),MATCH(BDN$1,'[15]1819 Collected Indicators'!$A$3:$CV$3,0))</f>
        <v>211511</v>
      </c>
      <c r="BDO22" s="32">
        <f>INDEX('[15]1819 Collected Indicators'!$A$3:$CV$36,MATCH($A22,'[15]1819 Collected Indicators'!$A$3:$A$36,0),MATCH(BDO$1,'[15]1819 Collected Indicators'!$A$3:$CV$3,0))</f>
        <v>46804551</v>
      </c>
      <c r="BDP22" s="32">
        <f>INDEX('[11]1920 Collected Indicators'!$A$3:$CV$36,MATCH($A22,'[11]1920 Collected Indicators'!$A$3:$A$36,0),MATCH(BDP$1,'[11]1920 Collected Indicators'!$A$3:$CV$3,0))</f>
        <v>0.60866047679625335</v>
      </c>
      <c r="BDQ22" s="262">
        <f>INDEX('[11]1920 Collected Indicators'!$A$3:$CV$36,MATCH($A22,'[11]1920 Collected Indicators'!$A$3:$A$36,0),MATCH(BDQ$1,'[11]1920 Collected Indicators'!$A$3:$CV$3,0))</f>
        <v>291543</v>
      </c>
      <c r="BDR22" s="33">
        <f>INDEX('[11]1920 Collected Indicators'!$A$3:$CV$36,MATCH($A22,'[11]1920 Collected Indicators'!$A$3:$A$36,0),MATCH(BDR$1,'[11]1920 Collected Indicators'!$A$3:$CV$3,0))</f>
        <v>47899118</v>
      </c>
      <c r="BDS22" s="133">
        <v>59.996975196612226</v>
      </c>
      <c r="BDT22" s="116">
        <v>80.40193411906921</v>
      </c>
      <c r="BDU22" s="116">
        <v>90.52103903995139</v>
      </c>
      <c r="BDV22" s="116">
        <f>INDEX([38]HSN3!$V$1:$AL$36,MATCH($A22,[38]HSN3!$V$1:$V$36,0),MATCH(BDV$1,[38]HSN3!$V$1:$AL$1,0))</f>
        <v>96.32</v>
      </c>
      <c r="BDW22" s="131">
        <f>INDEX([38]HSN3!$V$1:$AL$36,MATCH($A22,[38]HSN3!$V$1:$V$36,0),MATCH(BDW$1,[38]HSN3!$V$1:$AL$1,0))</f>
        <v>12576</v>
      </c>
      <c r="BDX22" s="131">
        <f>INDEX([38]HSN3!$V$1:$AL$36,MATCH($A22,[38]HSN3!$V$1:$V$36,0),MATCH(BDX$1,[38]HSN3!$V$1:$AL$1,0))</f>
        <v>13057</v>
      </c>
      <c r="BDY22" s="116">
        <f>INDEX([38]HSN3!$V$1:$AL$36,MATCH($A22,[38]HSN3!$V$1:$V$36,0),MATCH(BDY$1,[38]HSN3!$V$1:$AL$1,0))</f>
        <v>98.22</v>
      </c>
      <c r="BDZ22" s="131">
        <f>INDEX([38]HSN3!$V$1:$AL$36,MATCH($A22,[38]HSN3!$V$1:$V$36,0),MATCH(BDZ$1,[38]HSN3!$V$1:$AL$1,0))</f>
        <v>12914</v>
      </c>
      <c r="BEA22" s="131">
        <f>INDEX([38]HSN3!$V$1:$AL$36,MATCH($A22,[38]HSN3!$V$1:$V$36,0),MATCH(BEA$1,[38]HSN3!$V$1:$AL$1,0))</f>
        <v>13148</v>
      </c>
      <c r="BEB22" s="116">
        <f>INDEX([38]HSN3!$V$1:$AL$36,MATCH($A22,[38]HSN3!$V$1:$V$36,0),MATCH(BEB$1,[38]HSN3!$V$1:$AL$1,0))</f>
        <v>99.07</v>
      </c>
      <c r="BEC22" s="131">
        <f>INDEX([38]HSN3!$V$1:$AL$36,MATCH($A22,[38]HSN3!$V$1:$V$36,0),MATCH(BEC$1,[38]HSN3!$V$1:$AL$1,0))</f>
        <v>12975</v>
      </c>
      <c r="BED22" s="131">
        <f>INDEX([38]HSN3!$V$1:$AL$36,MATCH($A22,[38]HSN3!$V$1:$V$36,0),MATCH(BED$1,[38]HSN3!$V$1:$AL$1,0))</f>
        <v>13097</v>
      </c>
      <c r="BEE22" s="116">
        <f>INDEX([38]HSN3!$V$1:$AL$36,MATCH($A22,[38]HSN3!$V$1:$V$36,0),MATCH(BEE$1,[38]HSN3!$V$1:$AL$1,0))</f>
        <v>98.67</v>
      </c>
      <c r="BEF22" s="131">
        <f>INDEX([38]HSN3!$V$1:$AL$36,MATCH($A22,[38]HSN3!$V$1:$V$36,0),MATCH(BEF$1,[38]HSN3!$V$1:$AL$1,0))</f>
        <v>12786</v>
      </c>
      <c r="BEG22" s="131">
        <f>INDEX([38]HSN3!$V$1:$AL$36,MATCH($A22,[38]HSN3!$V$1:$V$36,0),MATCH(BEG$1,[38]HSN3!$V$1:$AL$1,0))</f>
        <v>12959</v>
      </c>
      <c r="BEH22" s="88">
        <f>INDEX('[14]1718 Collected Indicators'!$A$3:$CH$36,MATCH($A22,'[14]1718 Collected Indicators'!$A$3:$A$36,0),MATCH(BEH$1,'[14]1718 Collected Indicators'!$A$3:$CH$3,0))</f>
        <v>99.136868064118374</v>
      </c>
      <c r="BEI22" s="32">
        <f>INDEX('[14]1718 Collected Indicators'!$A$3:$CH$36,MATCH($A22,'[14]1718 Collected Indicators'!$A$3:$A$36,0),MATCH(BEI$1,'[14]1718 Collected Indicators'!$A$3:$CH$3,0))</f>
        <v>12864</v>
      </c>
      <c r="BEJ22" s="32">
        <f>INDEX('[14]1718 Collected Indicators'!$A$3:$CH$36,MATCH($A22,'[14]1718 Collected Indicators'!$A$3:$A$36,0),MATCH(BEJ$1,'[14]1718 Collected Indicators'!$A$3:$CH$3,0))</f>
        <v>12976</v>
      </c>
      <c r="BEK22" s="88">
        <f>INDEX('[15]1819 Collected Indicators'!$A$3:$CV$36,MATCH($A22,'[15]1819 Collected Indicators'!$A$3:$A$36,0),MATCH(BEK$1,'[15]1819 Collected Indicators'!$A$3:$CV$3,0))</f>
        <v>99.188813349814581</v>
      </c>
      <c r="BEL22" s="32">
        <f>INDEX('[15]1819 Collected Indicators'!$A$3:$CV$36,MATCH($A22,'[15]1819 Collected Indicators'!$A$3:$A$36,0),MATCH(BEL$1,'[15]1819 Collected Indicators'!$A$3:$CV$3,0))</f>
        <v>12839</v>
      </c>
      <c r="BEM22" s="32">
        <f>INDEX('[15]1819 Collected Indicators'!$A$3:$CV$36,MATCH($A22,'[15]1819 Collected Indicators'!$A$3:$A$36,0),MATCH(BEM$1,'[15]1819 Collected Indicators'!$A$3:$CV$3,0))</f>
        <v>12944</v>
      </c>
      <c r="BEN22" s="284">
        <f>INDEX('[11]1920 Collected Indicators'!$A$3:$CV$36,MATCH($A22,'[11]1920 Collected Indicators'!$A$3:$A$36,0),MATCH(BEN$1,'[11]1920 Collected Indicators'!$A$3:$CV$3,0))</f>
        <v>99.357883335912106</v>
      </c>
      <c r="BEO22" s="39">
        <f>INDEX('[11]1920 Collected Indicators'!$A$3:$CV$36,MATCH($A22,'[11]1920 Collected Indicators'!$A$3:$A$36,0),MATCH(BEO$1,'[11]1920 Collected Indicators'!$A$3:$CV$3,0))</f>
        <v>12843</v>
      </c>
      <c r="BEP22" s="287">
        <f>INDEX('[11]1920 Collected Indicators'!$A$3:$CV$36,MATCH($A22,'[11]1920 Collected Indicators'!$A$3:$A$36,0),MATCH(BEP$1,'[11]1920 Collected Indicators'!$A$3:$CV$3,0))</f>
        <v>12926</v>
      </c>
      <c r="BEQ22" s="133">
        <v>98.28696478860607</v>
      </c>
      <c r="BER22" s="116">
        <v>97.652221795791689</v>
      </c>
      <c r="BES22" s="136">
        <v>97.52077562326869</v>
      </c>
      <c r="BET22" s="115">
        <f>INDEX([38]HSN4b!$V$1:$AL$36,MATCH($A22,[38]HSN4b!$V$1:$V$36,0),MATCH(BET$1,[38]HSN4b!$V$1:$AL$1,0))</f>
        <v>9.0299999999999994</v>
      </c>
      <c r="BEU22" s="131">
        <f>INDEX([38]HSN4b!$V$1:$AL$36,MATCH($A22,[38]HSN4b!$V$1:$V$36,0),MATCH(BEU$1,[38]HSN4b!$V$1:$AL$1,0))</f>
        <v>251350</v>
      </c>
      <c r="BEV22" s="131">
        <f>INDEX([38]HSN4b!$V$1:$AL$36,MATCH($A22,[38]HSN4b!$V$1:$V$36,0),MATCH(BEV$1,[38]HSN4b!$V$1:$AL$1,0))</f>
        <v>27832</v>
      </c>
      <c r="BEW22" s="116">
        <f>INDEX([38]HSN4b!$V$1:$AL$36,MATCH($A22,[38]HSN4b!$V$1:$V$36,0),MATCH(BEW$1,[38]HSN4b!$V$1:$AL$1,0))</f>
        <v>9.18</v>
      </c>
      <c r="BEX22" s="131">
        <f>INDEX([38]HSN4b!$V$1:$AL$36,MATCH($A22,[38]HSN4b!$V$1:$V$36,0),MATCH(BEX$1,[38]HSN4b!$V$1:$AL$1,0))</f>
        <v>237716</v>
      </c>
      <c r="BEY22" s="131">
        <f>INDEX([38]HSN4b!$V$1:$AL$36,MATCH($A22,[38]HSN4b!$V$1:$V$36,0),MATCH(BEY$1,[38]HSN4b!$V$1:$AL$1,0))</f>
        <v>25896</v>
      </c>
      <c r="BEZ22" s="116">
        <f>INDEX([38]HSN4b!$V$1:$AL$36,MATCH($A22,[38]HSN4b!$V$1:$V$36,0),MATCH(BEZ$1,[38]HSN4b!$V$1:$AL$1,0))</f>
        <v>8.91</v>
      </c>
      <c r="BFA22" s="131">
        <f>INDEX([38]HSN4b!$V$1:$AL$36,MATCH($A22,[38]HSN4b!$V$1:$V$36,0),MATCH(BFA$1,[38]HSN4b!$V$1:$AL$1,0))</f>
        <v>243657</v>
      </c>
      <c r="BFB22" s="131">
        <f>INDEX([38]HSN4b!$V$1:$AL$36,MATCH($A22,[38]HSN4b!$V$1:$V$36,0),MATCH(BFB$1,[38]HSN4b!$V$1:$AL$1,0))</f>
        <v>27358</v>
      </c>
      <c r="BFC22" s="116">
        <f>INDEX([38]HSN4b!$V$1:$AL$36,MATCH($A22,[38]HSN4b!$V$1:$V$36,0),MATCH(BFC$1,[38]HSN4b!$V$1:$AL$1,0))</f>
        <v>7.85</v>
      </c>
      <c r="BFD22" s="131">
        <f>INDEX([38]HSN4b!$V$1:$AL$36,MATCH($A22,[38]HSN4b!$V$1:$V$36,0),MATCH(BFD$1,[38]HSN4b!$V$1:$AL$1,0))</f>
        <v>177690</v>
      </c>
      <c r="BFE22" s="131">
        <f>INDEX([38]HSN4b!$V$1:$AL$36,MATCH($A22,[38]HSN4b!$V$1:$V$36,0),MATCH(BFE$1,[38]HSN4b!$V$1:$AL$1,0))</f>
        <v>22648</v>
      </c>
      <c r="BFF22" s="88">
        <f>INDEX('[14]1718 Collected Indicators'!$A$3:$CH$36,MATCH($A22,'[14]1718 Collected Indicators'!$A$3:$A$36,0),MATCH(BFF$1,'[14]1718 Collected Indicators'!$A$3:$CH$3,0))</f>
        <v>5.5131664499349808</v>
      </c>
      <c r="BFG22" s="32">
        <f>INDEX('[14]1718 Collected Indicators'!$A$3:$CH$36,MATCH($A22,'[14]1718 Collected Indicators'!$A$3:$A$36,0),MATCH(BFG$1,'[14]1718 Collected Indicators'!$A$3:$CH$3,0))</f>
        <v>67834</v>
      </c>
      <c r="BFH22" s="32">
        <f>INDEX('[14]1718 Collected Indicators'!$A$3:$CH$36,MATCH($A22,'[14]1718 Collected Indicators'!$A$3:$A$36,0),MATCH(BFH$1,'[14]1718 Collected Indicators'!$A$3:$CH$3,0))</f>
        <v>12304</v>
      </c>
      <c r="BFI22" s="88">
        <f>INDEX('[15]1819 Collected Indicators'!$A$3:$CV$36,MATCH($A22,'[15]1819 Collected Indicators'!$A$3:$A$36,0),MATCH(BFI$1,'[15]1819 Collected Indicators'!$A$3:$CV$3,0))</f>
        <v>5.45192385581207</v>
      </c>
      <c r="BFJ22" s="32">
        <f>INDEX('[15]1819 Collected Indicators'!$A$3:$CV$36,MATCH($A22,'[15]1819 Collected Indicators'!$A$3:$A$36,0),MATCH(BFJ$1,'[15]1819 Collected Indicators'!$A$3:$CV$3,0))</f>
        <v>67304</v>
      </c>
      <c r="BFK22" s="40">
        <f>INDEX('[15]1819 Collected Indicators'!$A$3:$CV$36,MATCH($A22,'[15]1819 Collected Indicators'!$A$3:$A$36,0),MATCH(BFK$1,'[15]1819 Collected Indicators'!$A$3:$CV$3,0))</f>
        <v>12345</v>
      </c>
      <c r="BFL22" s="32">
        <f>INDEX('[11]1920 Collected Indicators'!$A$3:$CV$36,MATCH($A22,'[11]1920 Collected Indicators'!$A$3:$A$36,0),MATCH(BFL$1,'[11]1920 Collected Indicators'!$A$3:$CV$3,0))</f>
        <v>6.2963946219063116</v>
      </c>
      <c r="BFM22" s="284">
        <f>INDEX('[11]1920 Collected Indicators'!$A$3:$CV$36,MATCH($A22,'[11]1920 Collected Indicators'!$A$3:$A$36,0),MATCH(BFM$1,'[11]1920 Collected Indicators'!$A$3:$CV$3,0))</f>
        <v>73523</v>
      </c>
      <c r="BFN22" s="262">
        <f>INDEX('[11]1920 Collected Indicators'!$A$3:$CV$36,MATCH($A22,'[11]1920 Collected Indicators'!$A$3:$A$36,0),MATCH(BFN$1,'[11]1920 Collected Indicators'!$A$3:$CV$3,0))</f>
        <v>11677</v>
      </c>
      <c r="BFO22" s="115">
        <v>85.99516031457955</v>
      </c>
      <c r="BFP22" s="116">
        <v>95.459353278936234</v>
      </c>
      <c r="BFQ22" s="116">
        <v>96.30867385690415</v>
      </c>
      <c r="BFR22" s="116">
        <f>INDEX([38]HSN5!$V$1:$AL$36,MATCH($A22,[38]HSN5!$V$1:$V$36,0),MATCH(BFR$1,[38]HSN5!$V$1:$AL$1,0))</f>
        <v>98.17</v>
      </c>
      <c r="BFS22" s="131">
        <f>INDEX([38]HSN5!$V$1:$AL$36,MATCH($A22,[38]HSN5!$V$1:$V$36,0),MATCH(BFS$1,[38]HSN5!$V$1:$AL$1,0))</f>
        <v>12818</v>
      </c>
      <c r="BFT22" s="131">
        <f>INDEX([38]HSN5!$V$1:$AL$36,MATCH($A22,[38]HSN5!$V$1:$V$36,0),MATCH(BFT$1,[38]HSN5!$V$1:$AL$1,0))</f>
        <v>13057</v>
      </c>
      <c r="BFU22" s="116">
        <f>INDEX([38]HSN5!$V$1:$AL$36,MATCH($A22,[38]HSN5!$V$1:$V$36,0),MATCH(BFU$1,[38]HSN5!$V$1:$AL$1,0))</f>
        <v>99.26</v>
      </c>
      <c r="BFV22" s="131">
        <f>INDEX([38]HSN5!$V$1:$AL$36,MATCH($A22,[38]HSN5!$V$1:$V$36,0),MATCH(BFV$1,[38]HSN5!$V$1:$AL$1,0))</f>
        <v>13051</v>
      </c>
      <c r="BFW22" s="131">
        <f>INDEX([38]HSN5!$V$1:$AL$36,MATCH($A22,[38]HSN5!$V$1:$V$36,0),MATCH(BFW$1,[38]HSN5!$V$1:$AL$1,0))</f>
        <v>13148</v>
      </c>
      <c r="BFX22" s="116">
        <f>INDEX([38]HSN5!$V$1:$AL$36,MATCH($A22,[38]HSN5!$V$1:$V$36,0),MATCH(BFX$1,[38]HSN5!$V$1:$AL$1,0))</f>
        <v>99.69</v>
      </c>
      <c r="BFY22" s="131">
        <f>INDEX([38]HSN5!$V$1:$AL$36,MATCH($A22,[38]HSN5!$V$1:$V$36,0),MATCH(BFY$1,[38]HSN5!$V$1:$AL$1,0))</f>
        <v>13056</v>
      </c>
      <c r="BFZ22" s="131">
        <f>INDEX([38]HSN5!$V$1:$AL$36,MATCH($A22,[38]HSN5!$V$1:$V$36,0),MATCH(BFZ$1,[38]HSN5!$V$1:$AL$1,0))</f>
        <v>13097</v>
      </c>
      <c r="BGA22" s="116">
        <f>INDEX([38]HSN5!$V$1:$AL$36,MATCH($A22,[38]HSN5!$V$1:$V$36,0),MATCH(BGA$1,[38]HSN5!$V$1:$AL$1,0))</f>
        <v>99.48</v>
      </c>
      <c r="BGB22" s="131">
        <f>INDEX([38]HSN5!$V$1:$AL$36,MATCH($A22,[38]HSN5!$V$1:$V$36,0),MATCH(BGB$1,[38]HSN5!$V$1:$AL$1,0))</f>
        <v>12892</v>
      </c>
      <c r="BGC22" s="131">
        <f>INDEX([38]HSN5!$V$1:$AL$36,MATCH($A22,[38]HSN5!$V$1:$V$36,0),MATCH(BGC$1,[38]HSN5!$V$1:$AL$1,0))</f>
        <v>12959</v>
      </c>
      <c r="BGD22" s="88">
        <f>INDEX('[14]1718 Collected Indicators'!$A$3:$CH$36,MATCH($A22,'[14]1718 Collected Indicators'!$A$3:$A$36,0),MATCH(BGD$1,'[14]1718 Collected Indicators'!$A$3:$CH$3,0))</f>
        <v>99.930641183723807</v>
      </c>
      <c r="BGE22" s="32">
        <f>INDEX('[14]1718 Collected Indicators'!$A$3:$CH$36,MATCH($A22,'[14]1718 Collected Indicators'!$A$3:$A$36,0),MATCH(BGE$1,'[14]1718 Collected Indicators'!$A$3:$CH$3,0))</f>
        <v>12967</v>
      </c>
      <c r="BGF22" s="32">
        <f>INDEX('[14]1718 Collected Indicators'!$A$3:$CH$36,MATCH($A22,'[14]1718 Collected Indicators'!$A$3:$A$36,0),MATCH(BGF$1,'[14]1718 Collected Indicators'!$A$3:$CH$3,0))</f>
        <v>12976</v>
      </c>
      <c r="BGG22" s="88">
        <f>INDEX('[15]1819 Collected Indicators'!$A$3:$CV$36,MATCH($A22,'[15]1819 Collected Indicators'!$A$3:$A$36,0),MATCH(BGG$1,'[15]1819 Collected Indicators'!$A$3:$CV$3,0))</f>
        <v>99.961372064276887</v>
      </c>
      <c r="BGH22" s="32">
        <f>INDEX('[15]1819 Collected Indicators'!$A$3:$CV$36,MATCH($A22,'[15]1819 Collected Indicators'!$A$3:$A$36,0),MATCH(BGH$1,'[15]1819 Collected Indicators'!$A$3:$CV$3,0))</f>
        <v>12939</v>
      </c>
      <c r="BGI22" s="40">
        <f>INDEX('[15]1819 Collected Indicators'!$A$3:$CV$36,MATCH($A22,'[15]1819 Collected Indicators'!$A$3:$A$36,0),MATCH(BGI$1,'[15]1819 Collected Indicators'!$A$3:$CV$3,0))</f>
        <v>12944</v>
      </c>
      <c r="BGJ22" s="140">
        <f t="array" ref="BGJ22">INDEX([39]Extraction!$A$3:$P$36,MATCH($A22,[39]Extraction!$P$3:$P$36,0),MATCH(BGJ$1,[39]Extraction!$A$3:$P$3,0))</f>
        <v>89.34</v>
      </c>
      <c r="BGK22" s="284">
        <f t="array" ref="BGK22">INDEX([39]Extraction!$A$3:$P$36,MATCH($A22,[39]Extraction!$P$3:$P$36,0),MATCH(BGK$1,[39]Extraction!$A$3:$P$3,0))</f>
        <v>11701</v>
      </c>
      <c r="BGL22" s="262">
        <f t="array" ref="BGL22">INDEX([39]Extraction!$A$3:$P$36,MATCH($A22,[39]Extraction!$P$3:$P$36,0),MATCH(BGL$1,[39]Extraction!$A$3:$P$3,0))</f>
        <v>13097</v>
      </c>
      <c r="BGM22" s="132">
        <f t="array" ref="BGM22">INDEX([39]Extraction!$A$3:$P$36,MATCH($A22,[39]Extraction!$P$3:$P$36,0),MATCH(BGM$1,[39]Extraction!$A$3:$P$3,0))</f>
        <v>94.74</v>
      </c>
      <c r="BGN22" s="32">
        <f t="array" ref="BGN22">INDEX([39]Extraction!$A$3:$P$36,MATCH($A22,[39]Extraction!$P$3:$P$36,0),MATCH(BGN$1,[39]Extraction!$A$3:$P$3,0))</f>
        <v>12277</v>
      </c>
      <c r="BGO22" s="32">
        <f t="array" ref="BGO22">INDEX([39]Extraction!$A$3:$P$36,MATCH($A22,[39]Extraction!$P$3:$P$36,0),MATCH(BGO$1,[39]Extraction!$A$3:$P$3,0))</f>
        <v>12959</v>
      </c>
      <c r="BGP22" s="132">
        <f t="array" ref="BGP22">INDEX([39]Extraction!$A$3:$P$36,MATCH($A22,[39]Extraction!$P$3:$P$36,0),MATCH(BGP$1,[39]Extraction!$A$3:$P$3,0))</f>
        <v>96.98</v>
      </c>
      <c r="BGQ22" s="32">
        <f t="array" ref="BGQ22">INDEX([39]Extraction!$A$3:$P$36,MATCH($A22,[39]Extraction!$P$3:$P$36,0),MATCH(BGQ$1,[39]Extraction!$A$3:$P$3,0))</f>
        <v>12584</v>
      </c>
      <c r="BGR22" s="32">
        <f t="array" ref="BGR22">INDEX([39]Extraction!$A$3:$P$36,MATCH($A22,[39]Extraction!$P$3:$P$36,0),MATCH(BGR$1,[39]Extraction!$A$3:$P$3,0))</f>
        <v>12976</v>
      </c>
      <c r="BGS22" s="132">
        <f t="array" ref="BGS22">INDEX([39]Extraction!$A$3:$P$36,MATCH($A22,[39]Extraction!$P$3:$P$36,0),MATCH(BGS$1,[39]Extraction!$A$3:$P$3,0))</f>
        <v>98.43</v>
      </c>
      <c r="BGT22" s="32">
        <f t="array" ref="BGT22">INDEX([39]Extraction!$A$3:$P$36,MATCH($A22,[39]Extraction!$P$3:$P$36,0),MATCH(BGT$1,[39]Extraction!$A$3:$P$3,0))</f>
        <v>12741</v>
      </c>
      <c r="BGU22" s="32">
        <f t="array" ref="BGU22">INDEX([39]Extraction!$A$3:$P$36,MATCH($A22,[39]Extraction!$P$3:$P$36,0),MATCH(BGU$1,[39]Extraction!$A$3:$P$3,0))</f>
        <v>12944</v>
      </c>
      <c r="BGV22" s="132">
        <f>INDEX('[11]1920 Collected Indicators'!$A$3:$CV$36,MATCH($A22,'[11]1920 Collected Indicators'!$A$3:$A$36,0),MATCH(BGV$1,'[11]1920 Collected Indicators'!$A$3:$CV$3,0))</f>
        <v>98.383103821754602</v>
      </c>
      <c r="BGW22" s="32">
        <f>INDEX('[11]1920 Collected Indicators'!$A$3:$CV$36,MATCH($A22,'[11]1920 Collected Indicators'!$A$3:$A$36,0),MATCH(BGW$1,'[11]1920 Collected Indicators'!$A$3:$CV$3,0))</f>
        <v>12717</v>
      </c>
      <c r="BGX22" s="33">
        <f>INDEX('[11]1920 Collected Indicators'!$A$3:$CV$36,MATCH($A22,'[11]1920 Collected Indicators'!$A$3:$A$36,0),MATCH(BGX$1,'[11]1920 Collected Indicators'!$A$3:$CV$3,0))</f>
        <v>12926</v>
      </c>
      <c r="BGY22" s="133">
        <f>INDEX('[25]Corporate Management'!$B$6:$EY$40,MATCH($A22,'[25]Corporate Management'!$B$6:$B$40,0),MATCH(BGY$1,'[25]Corporate Management'!$B$40:$EY$40,0))</f>
        <v>88.622754491017957</v>
      </c>
      <c r="BGZ22" s="131">
        <f>INDEX('[25]Corporate Management'!$B$6:$EY$40,MATCH($A22,'[25]Corporate Management'!$B$6:$B$40,0),MATCH(BGZ$1,'[25]Corporate Management'!$B$40:$EY$40,0))</f>
        <v>296</v>
      </c>
      <c r="BHA22" s="131">
        <f>INDEX('[25]Corporate Management'!$B$6:$EY$40,MATCH($A22,'[25]Corporate Management'!$B$6:$B$40,0),MATCH(BHA$1,'[25]Corporate Management'!$B$40:$EY$40,0))</f>
        <v>334</v>
      </c>
      <c r="BHB22" s="116">
        <f>INDEX('[25]Corporate Management'!$B$6:$EY$40,MATCH($A22,'[25]Corporate Management'!$B$6:$B$40,0),MATCH(BHB$1,'[25]Corporate Management'!$B$40:$EY$40,0))</f>
        <v>91.900311526479754</v>
      </c>
      <c r="BHC22" s="131">
        <f>INDEX('[25]Corporate Management'!$B$6:$EY$40,MATCH($A22,'[25]Corporate Management'!$B$6:$B$40,0),MATCH(BHC$1,'[25]Corporate Management'!$B$40:$EY$40,0))</f>
        <v>295</v>
      </c>
      <c r="BHD22" s="131">
        <f>INDEX('[25]Corporate Management'!$B$6:$EY$40,MATCH($A22,'[25]Corporate Management'!$B$6:$B$40,0),MATCH(BHD$1,'[25]Corporate Management'!$B$40:$EY$40,0))</f>
        <v>321</v>
      </c>
      <c r="BHE22" s="116">
        <f>INDEX('[25]Corporate Management'!$B$6:$EY$40,MATCH($A22,'[25]Corporate Management'!$B$6:$B$40,0),MATCH(BHE$1,'[25]Corporate Management'!$B$40:$EY$40,0))</f>
        <v>87.539936102236425</v>
      </c>
      <c r="BHF22" s="131">
        <f>INDEX('[25]Corporate Management'!$B$6:$EY$40,MATCH($A22,'[25]Corporate Management'!$B$6:$B$40,0),MATCH(BHF$1,'[25]Corporate Management'!$B$40:$EY$40,0))</f>
        <v>274</v>
      </c>
      <c r="BHG22" s="131">
        <f>INDEX('[25]Corporate Management'!$B$6:$EY$40,MATCH($A22,'[25]Corporate Management'!$B$6:$B$40,0),MATCH(BHG$1,'[25]Corporate Management'!$B$40:$EY$40,0))</f>
        <v>313</v>
      </c>
      <c r="BHH22" s="116">
        <f>INDEX('[26]All Data'!$A$1:$Y$34,MATCH($A22,'[26]All Data'!$A$1:$A$34,0),MATCH(BHH$1,'[26]All Data'!$A$1:$Y$1,0))</f>
        <v>88.593155893536121</v>
      </c>
      <c r="BHI22" s="131">
        <f>INDEX('[26]All Data'!$A$1:$Y$34,MATCH($A22,'[26]All Data'!$A$1:$A$34,0),MATCH(BHI$1,'[26]All Data'!$A$1:$Y$1,0))</f>
        <v>233</v>
      </c>
      <c r="BHJ22" s="131">
        <f>INDEX('[26]All Data'!$A$1:$Y$34,MATCH($A22,'[26]All Data'!$A$1:$A$34,0),MATCH(BHJ$1,'[26]All Data'!$A$1:$Y$1,0))</f>
        <v>263</v>
      </c>
      <c r="BHK22" s="116">
        <f>INDEX('[27]All Data'!$A$1:$Y$34,MATCH($A22,'[27]All Data'!$A$1:$A$34,0),MATCH(BHK$1,'[27]All Data'!$A$1:$Y$1,0))</f>
        <v>90.262172284644194</v>
      </c>
      <c r="BHL22" s="131">
        <f>INDEX('[27]All Data'!$A$1:$Y$34,MATCH($A22,'[27]All Data'!$A$1:$A$34,0),MATCH(BHL$1,'[27]All Data'!$A$1:$Y$1,0))</f>
        <v>241</v>
      </c>
      <c r="BHM22" s="131">
        <f>INDEX('[27]All Data'!$A$1:$Y$34,MATCH($A22,'[27]All Data'!$A$1:$A$34,0),MATCH(BHM$1,'[27]All Data'!$A$1:$Y$1,0))</f>
        <v>267</v>
      </c>
      <c r="BHN22" s="116">
        <f>INDEX('[28]All Data'!$A$1:$AB$34,MATCH($A22,'[28]All Data'!$A$1:$A$34,0),MATCH(BHN$1,'[28]All Data'!$A$1:$AB$1,0))</f>
        <v>89.803921568627459</v>
      </c>
      <c r="BHO22" s="131">
        <f>INDEX('[28]All Data'!$A$1:$AB$34,MATCH($A22,'[28]All Data'!$A$1:$A$34,0),MATCH(BHO$1,'[28]All Data'!$A$1:$AB$1,0))</f>
        <v>229</v>
      </c>
      <c r="BHP22" s="131">
        <f>INDEX('[28]All Data'!$A$1:$AB$34,MATCH($A22,'[28]All Data'!$A$1:$A$34,0),MATCH(BHP$1,'[28]All Data'!$A$1:$AB$1,0))</f>
        <v>255</v>
      </c>
      <c r="BHQ22" s="116">
        <f>INDEX('[29]SPI Raw Data 1617'!$A$3:$AN$37,MATCH($A22,'[29]SPI Raw Data 1617'!$A$3:$A$37,0),MATCH(BHQ$1,'[29]SPI Raw Data 1617'!$A$37:$AN$37,0))</f>
        <v>91.63179916317992</v>
      </c>
      <c r="BHR22" s="131">
        <f>INDEX('[29]SPI Raw Data 1617'!$A$3:$AN$37,MATCH($A22,'[29]SPI Raw Data 1617'!$A$3:$A$37,0),MATCH(BHR$1,'[29]SPI Raw Data 1617'!$A$37:$AN$37,0))</f>
        <v>219</v>
      </c>
      <c r="BHS22" s="131">
        <f>INDEX('[29]SPI Raw Data 1617'!$A$3:$AN$37,MATCH($A22,'[29]SPI Raw Data 1617'!$A$3:$A$37,0),MATCH(BHS$1,'[29]SPI Raw Data 1617'!$A$37:$AN$37,0))</f>
        <v>239</v>
      </c>
      <c r="BHT22" s="116">
        <f>INDEX('[30]SPI Raw Data 1718'!$A$3:$AN$37,MATCH($A22,'[30]SPI Raw Data 1718'!$A$3:$A$37,0),MATCH(BHT$1,'[30]SPI Raw Data 1718'!$A$37:$AN$37,0))</f>
        <v>89.912280701754383</v>
      </c>
      <c r="BHU22" s="131">
        <f>INDEX('[30]SPI Raw Data 1718'!$A$3:$AN$37,MATCH($A22,'[30]SPI Raw Data 1718'!$A$3:$A$37,0),MATCH(BHU$1,'[30]SPI Raw Data 1718'!$A$37:$AN$37,0))</f>
        <v>205</v>
      </c>
      <c r="BHV22" s="131">
        <f>INDEX('[30]SPI Raw Data 1718'!$A$3:$AN$37,MATCH($A22,'[30]SPI Raw Data 1718'!$A$3:$A$37,0),MATCH(BHV$1,'[30]SPI Raw Data 1718'!$A$37:$AN$37,0))</f>
        <v>228</v>
      </c>
      <c r="BHW22" s="116">
        <f>INDEX('[31]SPI Raw Data 1819'!$A$1:$AN$37,MATCH($A22,'[31]SPI Raw Data 1819'!$A$1:$A$37,0),MATCH(BHW$1,'[31]SPI Raw Data 1819'!$A$37:$AN$37,0))</f>
        <v>91.011235955056179</v>
      </c>
      <c r="BHX22" s="197">
        <f>INDEX('[31]SPI Raw Data 1819'!$A$1:$AN$37,MATCH($A22,'[31]SPI Raw Data 1819'!$A$1:$A$37,0),MATCH(BHX$1,'[31]SPI Raw Data 1819'!$A$37:$AN$37,0))</f>
        <v>243</v>
      </c>
      <c r="BHY22" s="225">
        <f>INDEX('[31]SPI Raw Data 1819'!$A$1:$AN$37,MATCH($A22,'[31]SPI Raw Data 1819'!$A$1:$A$37,0),MATCH(BHY$1,'[31]SPI Raw Data 1819'!$A$37:$AN$37,0))</f>
        <v>267</v>
      </c>
      <c r="BHZ22" s="197">
        <f>INDEX('[32]SPI Raw Data 1920'!$A$1:$AN$35, MATCH($A22,'[32]SPI Raw Data 1920'!$A$1:$A$35,0),MATCH(BHZ$1,'[32]SPI Raw Data 1920'!$A$37:$AN$37,0))</f>
        <v>90.894941634241249</v>
      </c>
      <c r="BIA22" s="279">
        <f>INDEX('[32]SPI Raw Data 1920'!$A$1:$AN$35, MATCH($A22,'[32]SPI Raw Data 1920'!$A$1:$A$35,0),MATCH(BIA$1,'[32]SPI Raw Data 1920'!$A$37:$AN$37,0))</f>
        <v>233.6</v>
      </c>
      <c r="BIB22" s="252">
        <f>INDEX('[32]SPI Raw Data 1920'!$A$1:$AN$35, MATCH($A22,'[32]SPI Raw Data 1920'!$A$1:$A$35,0),MATCH(BIB$1,'[32]SPI Raw Data 1920'!$A$37:$AN$37,0))</f>
        <v>257</v>
      </c>
      <c r="BIC22" s="115">
        <f>INDEX('[25]Corporate Management'!$B$6:$EY$40,MATCH($A22,'[25]Corporate Management'!$B$6:$B$40,0),MATCH(BIC$1,'[25]Corporate Management'!$B$40:$EY$40,0))</f>
        <v>82.047472398317979</v>
      </c>
      <c r="BID22" s="131">
        <f>INDEX('[25]Corporate Management'!$B$6:$EY$40,MATCH($A22,'[25]Corporate Management'!$B$6:$B$40,0),MATCH(BID$1,'[25]Corporate Management'!$B$40:$EY$40,0))</f>
        <v>295992</v>
      </c>
      <c r="BIE22" s="131">
        <f>INDEX('[25]Corporate Management'!$B$6:$EY$40,MATCH($A22,'[25]Corporate Management'!$B$6:$B$40,0),MATCH(BIE$1,'[25]Corporate Management'!$B$40:$EY$40,0))</f>
        <v>360757</v>
      </c>
      <c r="BIF22" s="116">
        <f>INDEX('[25]Corporate Management'!$B$6:$EY$40,MATCH($A22,'[25]Corporate Management'!$B$6:$B$40,0),MATCH(BIF$1,'[25]Corporate Management'!$B$40:$EY$40,0))</f>
        <v>80.69395169301508</v>
      </c>
      <c r="BIG22" s="131">
        <f>INDEX('[25]Corporate Management'!$B$6:$EY$40,MATCH($A22,'[25]Corporate Management'!$B$6:$B$40,0),MATCH(BIG$1,'[25]Corporate Management'!$B$40:$EY$40,0))</f>
        <v>284309</v>
      </c>
      <c r="BIH22" s="131">
        <f>INDEX('[25]Corporate Management'!$B$6:$EY$40,MATCH($A22,'[25]Corporate Management'!$B$6:$B$40,0),MATCH(BIH$1,'[25]Corporate Management'!$B$40:$EY$40,0))</f>
        <v>352330</v>
      </c>
      <c r="BII22" s="116">
        <f>INDEX('[25]Corporate Management'!$B$6:$EY$40,MATCH($A22,'[25]Corporate Management'!$B$6:$B$40,0),MATCH(BII$1,'[25]Corporate Management'!$B$40:$EY$40,0))</f>
        <v>71.938405439197112</v>
      </c>
      <c r="BIJ22" s="131">
        <f>INDEX('[25]Corporate Management'!$B$6:$EY$40,MATCH($A22,'[25]Corporate Management'!$B$6:$B$40,0),MATCH(BIJ$1,'[25]Corporate Management'!$B$40:$EY$40,0))</f>
        <v>254890</v>
      </c>
      <c r="BIK22" s="131">
        <f>INDEX('[25]Corporate Management'!$B$6:$EY$40,MATCH($A22,'[25]Corporate Management'!$B$6:$B$40,0),MATCH(BIK$1,'[25]Corporate Management'!$B$40:$EY$40,0))</f>
        <v>354317</v>
      </c>
      <c r="BIL22" s="116">
        <f>INDEX('[26]All Data'!$A$1:$Y$34,MATCH($A22,'[26]All Data'!$A$1:$A$34,0),MATCH(BIL$1,'[26]All Data'!$A$1:$Y$1,0))</f>
        <v>99.401622671902658</v>
      </c>
      <c r="BIM22" s="131">
        <f>INDEX('[26]All Data'!$A$1:$Y$34,MATCH($A22,'[26]All Data'!$A$1:$A$34,0),MATCH(BIM$1,'[26]All Data'!$A$1:$Y$1,0))</f>
        <v>218446</v>
      </c>
      <c r="BIN22" s="131">
        <f>INDEX('[26]All Data'!$A$1:$Y$34,MATCH($A22,'[26]All Data'!$A$1:$A$34,0),MATCH(BIN$1,'[26]All Data'!$A$1:$Y$1,0))</f>
        <v>219761</v>
      </c>
      <c r="BIO22" s="116">
        <f>INDEX('[27]All Data'!$A$1:$Y$34,MATCH($A22,'[27]All Data'!$A$1:$A$34,0),MATCH(BIO$1,'[27]All Data'!$A$1:$Y$1,0))</f>
        <v>99.509856908035744</v>
      </c>
      <c r="BIP22" s="131">
        <f>INDEX('[27]All Data'!$A$1:$Y$34,MATCH($A22,'[27]All Data'!$A$1:$A$34,0),MATCH(BIP$1,'[27]All Data'!$A$1:$Y$1,0))</f>
        <v>266974</v>
      </c>
      <c r="BIQ22" s="131">
        <f>INDEX('[27]All Data'!$A$1:$Y$34,MATCH($A22,'[27]All Data'!$A$1:$A$34,0),MATCH(BIQ$1,'[27]All Data'!$A$1:$Y$1,0))</f>
        <v>268289</v>
      </c>
      <c r="BIR22" s="116">
        <f>INDEX('[28]All Data'!$A$1:$AB$34,MATCH($A22,'[28]All Data'!$A$1:$A$34,0),MATCH(BIR$1,'[28]All Data'!$A$1:$AB$1,0))</f>
        <v>99.521559872666515</v>
      </c>
      <c r="BIS22" s="131">
        <f>INDEX('[28]All Data'!$A$1:$AB$34,MATCH($A22,'[28]All Data'!$A$1:$A$34,0),MATCH(BIS$1,'[28]All Data'!$A$1:$AB$1,0))</f>
        <v>264800</v>
      </c>
      <c r="BIT22" s="131">
        <f>INDEX('[28]All Data'!$A$1:$AB$34,MATCH($A22,'[28]All Data'!$A$1:$A$34,0),MATCH(BIT$1,'[28]All Data'!$A$1:$AB$1,0))</f>
        <v>266073</v>
      </c>
      <c r="BIU22" s="116">
        <f>INDEX('[29]SPI Raw Data 1617'!$A$3:$AN$37,MATCH($A22,'[29]SPI Raw Data 1617'!$A$3:$A$37,0),MATCH(BIU$1,'[29]SPI Raw Data 1617'!$A$37:$AN$37,0))</f>
        <v>99.656117402496662</v>
      </c>
      <c r="BIV22" s="131">
        <f>INDEX('[29]SPI Raw Data 1617'!$A$3:$AN$37,MATCH($A22,'[29]SPI Raw Data 1617'!$A$3:$A$37,0),MATCH(BIV$1,'[29]SPI Raw Data 1617'!$A$37:$AN$37,0))</f>
        <v>244588.6</v>
      </c>
      <c r="BIW22" s="131">
        <f>INDEX('[29]SPI Raw Data 1617'!$A$3:$AN$37,MATCH($A22,'[29]SPI Raw Data 1617'!$A$3:$A$37,0),MATCH(BIW$1,'[29]SPI Raw Data 1617'!$A$37:$AN$37,0))</f>
        <v>245432.6</v>
      </c>
      <c r="BIX22" s="116">
        <f>INDEX('[30]SPI Raw Data 1718'!$A$3:$AN$37,MATCH($A22,'[30]SPI Raw Data 1718'!$A$3:$A$37,0),MATCH(BIX$1,'[30]SPI Raw Data 1718'!$A$37:$AN$37,0))</f>
        <v>99.660647584124419</v>
      </c>
      <c r="BIY22" s="131">
        <f>INDEX('[30]SPI Raw Data 1718'!$A$3:$AN$37,MATCH($A22,'[30]SPI Raw Data 1718'!$A$3:$A$37,0),MATCH(BIY$1,'[30]SPI Raw Data 1718'!$A$37:$AN$37,0))</f>
        <v>247865</v>
      </c>
      <c r="BIZ22" s="131">
        <f>INDEX('[30]SPI Raw Data 1718'!$A$3:$AN$37,MATCH($A22,'[30]SPI Raw Data 1718'!$A$3:$A$37,0),MATCH(BIZ$1,'[30]SPI Raw Data 1718'!$A$37:$AN$37,0))</f>
        <v>248709</v>
      </c>
      <c r="BJA22" s="116">
        <f>INDEX('[31]SPI Raw Data 1819'!$A$1:$AN$37,MATCH($A22,'[31]SPI Raw Data 1819'!$A$1:$A$37,0),MATCH(BJA$1,'[31]SPI Raw Data 1819'!$A$37:$AN$37,0))</f>
        <v>95.598293718889579</v>
      </c>
      <c r="BJB22" s="197">
        <f>INDEX('[31]SPI Raw Data 1819'!$A$1:$AN$37,MATCH($A22,'[31]SPI Raw Data 1819'!$A$1:$A$37,0),MATCH(BJB$1,'[31]SPI Raw Data 1819'!$A$37:$AN$37,0))</f>
        <v>314201</v>
      </c>
      <c r="BJC22" s="197">
        <f>INDEX('[31]SPI Raw Data 1819'!$A$1:$AN$37,MATCH($A22,'[31]SPI Raw Data 1819'!$A$1:$A$37,0),MATCH(BJC$1,'[31]SPI Raw Data 1819'!$A$37:$AN$37,0))</f>
        <v>328668</v>
      </c>
      <c r="BJD22" s="133">
        <f>INDEX('[32]SPI Raw Data 1920'!$A$1:$AN$35, MATCH($A22,'[32]SPI Raw Data 1920'!$A$1:$A$35,0),MATCH(BJD$1,'[32]SPI Raw Data 1920'!$A$37:$AN$37,0))</f>
        <v>93.999886913849181</v>
      </c>
      <c r="BJE22" s="197">
        <f>INDEX('[32]SPI Raw Data 1920'!$A$1:$AN$35, MATCH($A22,'[32]SPI Raw Data 1920'!$A$1:$A$35,0),MATCH(BJE$1,'[32]SPI Raw Data 1920'!$A$37:$AN$37,0))</f>
        <v>315865</v>
      </c>
      <c r="BJF22" s="252">
        <f>INDEX('[32]SPI Raw Data 1920'!$A$1:$AN$35, MATCH($A22,'[32]SPI Raw Data 1920'!$A$1:$A$35,0),MATCH(BJF$1,'[32]SPI Raw Data 1920'!$A$37:$AN$37,0))</f>
        <v>336027</v>
      </c>
      <c r="BJG22" s="115">
        <f t="shared" si="155"/>
        <v>13.407894736842104</v>
      </c>
      <c r="BJH22" s="87">
        <v>1019</v>
      </c>
      <c r="BJI22" s="87">
        <f>INDEX('[40]Historic Data'!$L$2:$U$35,MATCH($A22,'[40]Historic Data'!$L$2:$L$35,0),MATCH(BJI$1,'[40]Historic Data'!$L$2:$U$2,0))</f>
        <v>7600</v>
      </c>
      <c r="BJJ22" s="116">
        <f t="shared" si="130"/>
        <v>19.458333333333332</v>
      </c>
      <c r="BJK22" s="87">
        <v>1401</v>
      </c>
      <c r="BJL22" s="87">
        <f>INDEX('[40]Historic Data'!$L$2:$U$35,MATCH($A22,'[40]Historic Data'!$L$2:$L$35,0),MATCH(BJL$1,'[40]Historic Data'!$L$2:$U$2,0))</f>
        <v>7200</v>
      </c>
      <c r="BJM22" s="116">
        <f t="shared" si="131"/>
        <v>16.033333333333331</v>
      </c>
      <c r="BJN22" s="87">
        <v>962</v>
      </c>
      <c r="BJO22" s="87">
        <f>INDEX('[40]Historic Data'!$L$2:$U$35,MATCH($A22,'[40]Historic Data'!$L$2:$L$35,0),MATCH(BJO$1,'[40]Historic Data'!$L$2:$U$2,0))</f>
        <v>6000</v>
      </c>
      <c r="BJP22" s="116">
        <f t="shared" si="132"/>
        <v>8.2307692307692299</v>
      </c>
      <c r="BJQ22" s="87">
        <v>428</v>
      </c>
      <c r="BJR22" s="87">
        <f>INDEX('[40]Historic Data'!$L$2:$U$35,MATCH($A22,'[40]Historic Data'!$L$2:$L$35,0),MATCH(BJR$1,'[40]Historic Data'!$L$2:$U$2,0))</f>
        <v>5200</v>
      </c>
      <c r="BJS22" s="116">
        <f t="shared" si="133"/>
        <v>14.36734693877551</v>
      </c>
      <c r="BJT22" s="87">
        <f>INDEX('[3]Raw data 16-17'!$B$2:$ACG$34,MATCH($A22,'[3]Raw data 16-17'!$A$2:$A$34,0),MATCH(BJT$1,'[3]Raw data 16-17'!$B$1:$MA$1,0))</f>
        <v>704</v>
      </c>
      <c r="BJU22" s="87">
        <f>INDEX('[40]Historic Data'!$L$2:$U$35,MATCH($A22,'[40]Historic Data'!$L$2:$L$35,0),MATCH(BJU$1,'[40]Historic Data'!$L$2:$U$2,0))</f>
        <v>4900</v>
      </c>
      <c r="BJV22" s="116">
        <f t="shared" si="134"/>
        <v>22.722222222222221</v>
      </c>
      <c r="BJW22" s="87">
        <f>INDEX('[14]1718 Collected Indicators'!$A$3:$CH$36,MATCH($A22,'[14]1718 Collected Indicators'!$A$3:$A$36,0),MATCH(BJW$1,'[14]1718 Collected Indicators'!$A$3:$CH$3,0))</f>
        <v>818</v>
      </c>
      <c r="BJX22" s="87">
        <f>INDEX('[40]Historic Data'!$L$2:$U$35,MATCH($A22,'[40]Historic Data'!$L$2:$L$35,0),MATCH(BJX$1,'[40]Historic Data'!$L$2:$U$2,0))</f>
        <v>3600</v>
      </c>
      <c r="BJY22" s="116">
        <f>INDEX('[15]1819 Collected Indicators'!$A$3:$CV$36,MATCH($A22,'[15]1819 Collected Indicators'!$A$3:$A$36,0),MATCH(BJY$1,'[15]1819 Collected Indicators'!$A$3:$CV$3,0))</f>
        <v>16.972972972972972</v>
      </c>
      <c r="BJZ22" s="87">
        <f>INDEX('[15]1819 Collected Indicators'!$A$3:$CV$36,MATCH($A22,'[15]1819 Collected Indicators'!$A$3:$A$36,0),MATCH(BJZ$1,'[15]1819 Collected Indicators'!$A$3:$CV$3,0))</f>
        <v>628</v>
      </c>
      <c r="BKA22" s="87">
        <f>INDEX('[15]1819 Collected Indicators'!$A$3:$CV$36,MATCH($A22,'[15]1819 Collected Indicators'!$A$3:$A$36,0),MATCH(BKA$1,'[15]1819 Collected Indicators'!$A$3:$CV$3,0))</f>
        <v>3700</v>
      </c>
      <c r="BKB22" s="133">
        <f>INDEX('[11]1920 Collected Indicators'!$A$3:$CV$36,MATCH($A22,'[11]1920 Collected Indicators'!$A$3:$A$36,0),MATCH(BKB$1,'[11]1920 Collected Indicators'!$A$3:$CV$3,0))</f>
        <v>20.133333333333333</v>
      </c>
      <c r="BKC22" s="266">
        <f>INDEX('[11]1920 Collected Indicators'!$A$3:$CV$36,MATCH($A22,'[11]1920 Collected Indicators'!$A$3:$A$36,0),MATCH(BKC$1,'[11]1920 Collected Indicators'!$A$3:$CV$3,0))</f>
        <v>604</v>
      </c>
      <c r="BKD22" s="87">
        <f>INDEX('[11]1920 Collected Indicators'!$A$3:$CV$36,MATCH($A22,'[11]1920 Collected Indicators'!$A$3:$A$36,0),MATCH(BKD$1,'[11]1920 Collected Indicators'!$A$3:$CV$3,0))</f>
        <v>3000</v>
      </c>
      <c r="BKE22" s="133">
        <f t="shared" si="135"/>
        <v>4534.1506129597201</v>
      </c>
      <c r="BKF22" s="131">
        <f>INDEX([41]Sheet1!$B$2:$I$34,MATCH($A22,[41]Sheet1!$A$2:$A$34,0),MATCH(BKF$1,[41]Sheet1!$B$1:$I$1,0))</f>
        <v>2589</v>
      </c>
      <c r="BKG22" s="131">
        <v>571</v>
      </c>
      <c r="BKH22" s="116">
        <f t="shared" si="136"/>
        <v>4490.3677758318745</v>
      </c>
      <c r="BKI22" s="131">
        <f>INDEX([41]Sheet1!$B$2:$I$34,MATCH($A22,[41]Sheet1!$A$2:$A$34,0),MATCH(BKI$1,[41]Sheet1!$B$1:$I$1,0))</f>
        <v>2564</v>
      </c>
      <c r="BKJ22" s="87">
        <v>571</v>
      </c>
      <c r="BKK22" s="116">
        <f t="shared" si="137"/>
        <v>5553.6105032822752</v>
      </c>
      <c r="BKL22" s="131">
        <f>INDEX([41]Sheet1!$B$2:$I$34,MATCH($A22,[41]Sheet1!$A$2:$A$34,0),MATCH(BKL$1,[41]Sheet1!$B$1:$I$1,0))</f>
        <v>2538</v>
      </c>
      <c r="BKM22" s="87">
        <v>457</v>
      </c>
      <c r="BKN22" s="116">
        <f t="shared" si="138"/>
        <v>5258.5858585858587</v>
      </c>
      <c r="BKO22" s="131">
        <f>INDEX([41]Sheet1!$B$2:$I$34,MATCH($A22,[41]Sheet1!$A$2:$A$34,0),MATCH(BKO$1,[41]Sheet1!$B$1:$I$1,0))</f>
        <v>2603</v>
      </c>
      <c r="BKP22" s="87">
        <v>495</v>
      </c>
      <c r="BKQ22" s="116">
        <f t="shared" si="139"/>
        <v>4237.7919320594483</v>
      </c>
      <c r="BKR22" s="131">
        <f>INDEX([41]Sheet1!$B$2:$I$34,MATCH($A22,[41]Sheet1!$A$2:$A$34,0),MATCH(BKR$1,[41]Sheet1!$B$1:$I$1,0))</f>
        <v>1996</v>
      </c>
      <c r="BKS22" s="87">
        <v>471</v>
      </c>
      <c r="BKT22" s="116">
        <f t="shared" si="140"/>
        <v>4270.9251101321588</v>
      </c>
      <c r="BKU22" s="131">
        <f>INDEX([41]Sheet1!$B$2:$I$34,MATCH($A22,[41]Sheet1!$A$2:$A$34,0),MATCH(BKU$1,[41]Sheet1!$B$1:$I$1,0))</f>
        <v>1939</v>
      </c>
      <c r="BKV22" s="87">
        <v>454</v>
      </c>
      <c r="BKW22" s="116">
        <f t="shared" si="141"/>
        <v>3787.109375</v>
      </c>
      <c r="BKX22" s="87">
        <f>INDEX([41]Sheet1!$B$2:$I$34,MATCH($A22,[41]Sheet1!$A$2:$A$34,0),MATCH(BKX$1,[41]Sheet1!$B$1:$I$1,0))</f>
        <v>1939</v>
      </c>
      <c r="BKY22" s="87">
        <f>INDEX('[3]Raw data 16-17'!$B$2:$ACG$34,MATCH($A22,'[3]Raw data 16-17'!$A$2:$A$34,0),MATCH(BKY$1,'[3]Raw data 16-17'!$B$1:$MA$1,0))</f>
        <v>512</v>
      </c>
      <c r="BKZ22" s="88">
        <f t="shared" si="142"/>
        <v>3945.1754385964914</v>
      </c>
      <c r="BLA22" s="32">
        <f>INDEX([4]Sheet1!$A$1:$CJ$34, MATCH($A22, [4]Sheet1!$A$1:$A$34, 0), MATCH(BLA$1, [4]Sheet1!$A$1:$CJ$1, 0))</f>
        <v>1799</v>
      </c>
      <c r="BLB22" s="32">
        <f>INDEX('[5]Finance Indicators'!$A$2:$BO$35,MATCH($A22,'[5]Finance Indicators'!$A$2:$A$35,0),MATCH(BLB$1,'[5]Finance Indicators'!$A$2:$BO$2,0))</f>
        <v>456</v>
      </c>
      <c r="BLC22" s="88">
        <f>INDEX('[6]Finance Indicators'!$B$3:$BO$35,MATCH($A22,'[6]Finance Indicators'!$A$3:$A$35,0),MATCH(BLC$1,'[6]Finance Indicators'!$B$2:$BO$2,0))</f>
        <v>3480.0796812749008</v>
      </c>
      <c r="BLD22" s="88">
        <f>INDEX('[6]Finance Indicators'!$B$3:$BO$35,MATCH($A22,'[6]Finance Indicators'!$A$3:$A$35,0),MATCH(BLD$1,'[6]Finance Indicators'!$B$2:$BO$2,0))</f>
        <v>1747.0000000000002</v>
      </c>
      <c r="BLE22" s="88">
        <f>INDEX('[6]Finance Indicators'!$B$3:$BO$35,MATCH($A22,'[6]Finance Indicators'!$A$3:$A$35,0),MATCH(BLE$1,'[6]Finance Indicators'!$B$2:$BO$2,0))</f>
        <v>502</v>
      </c>
      <c r="BLF22" s="250">
        <f t="array" ref="BLF22">INDEX('[7]Finance Indicators'!$A$2:$BO$35,MATCH($A22,'[7]Finance Indicators'!$A$2:$A$35,0),MATCH(BLF$1,'[7]Finance Indicators'!$A$2:$BO$2,0))</f>
        <v>4213.333333333333</v>
      </c>
      <c r="BLG22" s="250">
        <f t="array" ref="BLG22">INDEX('[7]Finance Indicators'!$A$2:$BO$35,MATCH($A22,'[7]Finance Indicators'!$A$2:$A$35,0),MATCH(BLG$1,'[7]Finance Indicators'!$A$2:$BO$2,0))</f>
        <v>1896</v>
      </c>
      <c r="BLH22" s="277">
        <f t="array" ref="BLH22">INDEX('[7]Finance Indicators'!$A$2:$BO$35,MATCH($A22,'[7]Finance Indicators'!$A$2:$A$35,0),MATCH(BLH$1,'[7]Finance Indicators'!$A$2:$BO$2,0))</f>
        <v>450</v>
      </c>
      <c r="BLI22" s="121">
        <f>(BKE22*100)/Deflators!$B$2</f>
        <v>5341.3359763779436</v>
      </c>
      <c r="BLJ22" s="137">
        <f>(BKH22*100)/Deflators!$B$3</f>
        <v>5210.7561108452592</v>
      </c>
      <c r="BLK22" s="137">
        <f>(BKK22*100)/Deflators!$B$4</f>
        <v>6315.4476953592311</v>
      </c>
      <c r="BLL22" s="137">
        <f>(BKN22*100)/Deflators!$B$5</f>
        <v>5874.007045214772</v>
      </c>
      <c r="BLM22" s="137">
        <f>(BKQ22*100)/Deflators!$B$6</f>
        <v>4669.3624234050867</v>
      </c>
      <c r="BLN22" s="137">
        <f>(BKT22*100)/Deflators!$B$7</f>
        <v>4667.7822947204386</v>
      </c>
      <c r="BLO22" s="116">
        <f>(BKW22*100)/Deflators!$B$8</f>
        <v>4039.0491017721383</v>
      </c>
      <c r="BLP22" s="116">
        <f>(BKZ22*100)/Deflators!$B$9</f>
        <v>4134.8254081808163</v>
      </c>
      <c r="BLQ22" s="116">
        <f>(BLC22*100)/Deflators!$B$10</f>
        <v>3565.1029297712835</v>
      </c>
      <c r="BLR22" s="248">
        <f>(BLF22*100)/Deflators!$B$11</f>
        <v>4213.333333333333</v>
      </c>
      <c r="BLS22" s="115">
        <v>9.8571428571428577</v>
      </c>
      <c r="BLT22" s="116">
        <v>6.0884353741496602</v>
      </c>
      <c r="BLU22" s="116">
        <v>6.0714285714285712</v>
      </c>
      <c r="BLV22" s="116">
        <v>5.3125</v>
      </c>
      <c r="BLW22" s="116">
        <f>INDEX('[3]Raw data 16-17'!$B$2:$ACG$34,MATCH($A22,'[3]Raw data 16-17'!$A$2:$A$34,0),MATCH(BLW$1,'[3]Raw data 16-17'!$B$1:$MA$1,0))</f>
        <v>6.4857142857142858</v>
      </c>
      <c r="BLX22" s="116">
        <f>INDEX('[14]1718 Collected Indicators'!$A$3:$CH$36,MATCH($A22,'[14]1718 Collected Indicators'!$A$3:$A$36,0),MATCH(BLX$1,'[14]1718 Collected Indicators'!$A$3:$CH$3,0))</f>
        <v>5.7142857142857144</v>
      </c>
      <c r="BLY22" s="116">
        <f>INDEX('[15]1819 Collected Indicators'!$A$3:$CV$36,MATCH($A22,'[15]1819 Collected Indicators'!$A$3:$A$36,0),MATCH(BLY$1,'[15]1819 Collected Indicators'!$A$3:$CV$3,0))</f>
        <v>6.7012987012987013</v>
      </c>
      <c r="BLZ22" s="248">
        <f>INDEX('[11]1920 Collected Indicators'!$A$3:$CV$36,MATCH($A22,'[11]1920 Collected Indicators'!$A$3:$A$36,0),MATCH(BLZ$1,'[11]1920 Collected Indicators'!$A$3:$CV$3,0))</f>
        <v>5.1038961038961039</v>
      </c>
      <c r="BMA22" s="115">
        <f>INDEX([42]Sheet2!$A$1:$H$34,MATCH($A22,[42]Sheet2!$A$1:$A$34,0),MATCH(BMA$1,[42]Sheet2!$A$1:$H$1,0))</f>
        <v>17.417468827301377</v>
      </c>
      <c r="BMB22" s="116">
        <f>INDEX([42]Sheet2!$A$1:$H$34,MATCH($A22,[42]Sheet2!$A$1:$A$34,0),MATCH(BMB$1,[42]Sheet2!$A$1:$H$1,0))</f>
        <v>15.802706334196959</v>
      </c>
      <c r="BMC22" s="116">
        <f>INDEX([42]Sheet2!$A$1:$H$34,MATCH($A22,[42]Sheet2!$A$1:$A$34,0),MATCH(BMC$1,[42]Sheet2!$A$1:$H$1,0))</f>
        <v>17.376544197417562</v>
      </c>
      <c r="BMD22" s="116">
        <f>INDEX([42]Sheet2!$A$1:$H$34,MATCH($A22,[42]Sheet2!$A$1:$A$34,0),MATCH(BMD$1,[42]Sheet2!$A$1:$H$1,0))</f>
        <v>19.755717493701269</v>
      </c>
      <c r="BME22" s="116">
        <f>INDEX([42]Sheet2!$A$1:$H$34,MATCH($A22,[42]Sheet2!$A$1:$A$34,0),MATCH(BME$1,[42]Sheet2!$A$1:$H$1,0))</f>
        <v>19.421000923061911</v>
      </c>
      <c r="BMF22" s="116">
        <f>INDEX([42]Sheet2!$A$1:$H$34,MATCH($A22,[42]Sheet2!$A$1:$A$34,0),MATCH(BMF$1,[42]Sheet2!$A$1:$H$1,0))</f>
        <v>15.278774469263967</v>
      </c>
      <c r="BMG22" s="116">
        <f>INDEX([42]Sheet2!$A$1:$H$34,MATCH($A22,[42]Sheet2!$A$1:$A$34,0),MATCH(BMG$1,[42]Sheet2!$A$1:$H$1,0))</f>
        <v>16.620116790044626</v>
      </c>
      <c r="BMH22" s="116">
        <f>INDEX('[14]1718 Collected Indicators'!$A$3:$CH$36,MATCH($A22,'[14]1718 Collected Indicators'!$A$3:$A$36,0),MATCH(BMH$1,'[14]1718 Collected Indicators'!$A$3:$CH$3,0))</f>
        <v>19.747023111216002</v>
      </c>
      <c r="BMI22" s="116">
        <f>INDEX('[15]1819 Collected Indicators'!$A$3:$CV$36,MATCH($A22,'[15]1819 Collected Indicators'!$A$3:$A$36,0),MATCH(BMI$1,'[15]1819 Collected Indicators'!$A$3:$CV$3,0))</f>
        <v>17.427655604823443</v>
      </c>
      <c r="BMJ22" s="248">
        <f>INDEX('[11]1920 Collected Indicators'!$A$3:$CV$36,MATCH($A22,'[11]1920 Collected Indicators'!$A$3:$A$36,0),MATCH(BMJ$1,'[11]1920 Collected Indicators'!$A$3:$CV$3,0))</f>
        <v>16.648050900000001</v>
      </c>
      <c r="BMK22" s="115">
        <v>19.789688914853219</v>
      </c>
      <c r="BML22" s="87">
        <v>271</v>
      </c>
      <c r="BMM22" s="87">
        <v>136940</v>
      </c>
      <c r="BMN22" s="116">
        <v>20.955451348182883</v>
      </c>
      <c r="BMO22" s="87">
        <v>286</v>
      </c>
      <c r="BMP22" s="87">
        <v>136480</v>
      </c>
      <c r="BMQ22" s="116">
        <v>15.426430617791818</v>
      </c>
      <c r="BMR22" s="87">
        <v>210</v>
      </c>
      <c r="BMS22" s="87">
        <v>136130</v>
      </c>
      <c r="BMT22" s="116">
        <f t="shared" si="143"/>
        <v>22.371035396276401</v>
      </c>
      <c r="BMU22" s="87">
        <f>INDEX('[3]Raw data 16-17'!$B$2:$ACG$34,MATCH($A22,'[3]Raw data 16-17'!$A$2:$A$34,0),MATCH(BMU$1,'[3]Raw data 16-17'!$B$1:$MA$1,0))</f>
        <v>304</v>
      </c>
      <c r="BMV22" s="87">
        <f t="shared" si="10"/>
        <v>135890</v>
      </c>
      <c r="BMW22" s="116">
        <f>INDEX('[14]1718 Collected Indicators'!$A$3:$CH$36,MATCH($A22,'[14]1718 Collected Indicators'!$A$3:$A$36,0),MATCH(BMW$1,'[14]1718 Collected Indicators'!$A$3:$CH$3,0))</f>
        <v>22.387510125929744</v>
      </c>
      <c r="BMX22" s="131">
        <f>INDEX('[14]1718 Collected Indicators'!$A$3:$CH$36,MATCH($A22,'[14]1718 Collected Indicators'!$A$3:$A$36,0),MATCH(BMX$1,'[14]1718 Collected Indicators'!$A$3:$CH$3,0))</f>
        <v>304</v>
      </c>
      <c r="BMY22" s="131">
        <f>INDEX('[14]1718 Collected Indicators'!$A$3:$CH$36,MATCH($A22,'[14]1718 Collected Indicators'!$A$3:$A$36,0),MATCH(BMY$1,'[14]1718 Collected Indicators'!$A$3:$CH$3,0))</f>
        <v>135790</v>
      </c>
      <c r="BMZ22" s="116">
        <f>INDEX('[15]1819 Collected Indicators'!$A$3:$CV$36,MATCH($A22,'[15]1819 Collected Indicators'!$A$3:$A$36,0),MATCH(BMZ$1,'[15]1819 Collected Indicators'!$A$3:$CV$3,0))</f>
        <v>21.658781785925488</v>
      </c>
      <c r="BNA22" s="131">
        <f>INDEX('[15]1819 Collected Indicators'!$A$3:$CV$36,MATCH($A22,'[15]1819 Collected Indicators'!$A$3:$A$36,0),MATCH(BNA$1,'[15]1819 Collected Indicators'!$A$3:$CV$3,0))</f>
        <v>293</v>
      </c>
      <c r="BNB22" s="131">
        <f>INDEX('[15]1819 Collected Indicators'!$A$3:$CV$36,MATCH($A22,'[15]1819 Collected Indicators'!$A$3:$A$36,0),MATCH(BNB$1,'[15]1819 Collected Indicators'!$A$3:$CV$3,0))</f>
        <v>135280</v>
      </c>
      <c r="BNC22" s="131">
        <f>INDEX('[11]1920 Collected Indicators'!$A$3:$CV$36,MATCH($A22,'[11]1920 Collected Indicators'!$A$3:$A$36,0),MATCH(BNC$1,'[11]1920 Collected Indicators'!$A$3:$CV$3,0))</f>
        <v>21.745584087872938</v>
      </c>
      <c r="BND22" s="131">
        <f>INDEX('[11]1920 Collected Indicators'!$A$3:$CV$36,MATCH($A22,'[11]1920 Collected Indicators'!$A$3:$A$36,0),MATCH(BND$1,'[11]1920 Collected Indicators'!$A$3:$CV$3,0))</f>
        <v>293</v>
      </c>
      <c r="BNE22" s="268">
        <f>INDEX('[11]1920 Collected Indicators'!$A$3:$CV$36,MATCH($A22,'[11]1920 Collected Indicators'!$A$3:$A$36,0),MATCH(BNE$1,'[11]1920 Collected Indicators'!$A$3:$CV$3,0))</f>
        <v>134740</v>
      </c>
      <c r="BNF22" s="119">
        <f t="shared" si="144"/>
        <v>75499.334221038618</v>
      </c>
      <c r="BNG22" s="87">
        <f>INDEX('[43]All Years'!$A$1:$I$34,MATCH($A22,'[43]All Years'!$A$1:$A$34,0),MATCH(BNG$1,'[43]All Years'!$A$1:$I$1,0))</f>
        <v>10206</v>
      </c>
      <c r="BNH22" s="87">
        <v>135180</v>
      </c>
      <c r="BNI22" s="88">
        <f t="shared" si="145"/>
        <v>58854.436468585802</v>
      </c>
      <c r="BNJ22" s="87">
        <f>INDEX('[43]All Years'!$A$1:$I$34,MATCH($A22,'[43]All Years'!$A$1:$A$34,0),MATCH(BNJ$1,'[43]All Years'!$A$1:$I$1,0))</f>
        <v>7953</v>
      </c>
      <c r="BNK22" s="87">
        <v>135130</v>
      </c>
      <c r="BNL22" s="88">
        <f t="shared" si="146"/>
        <v>68530.095958127364</v>
      </c>
      <c r="BNM22" s="87">
        <f>INDEX('[43]All Years'!$A$1:$I$34,MATCH($A22,'[43]All Years'!$A$1:$A$34,0),MATCH(BNM$1,'[43]All Years'!$A$1:$I$1,0))</f>
        <v>9427</v>
      </c>
      <c r="BNN22" s="87">
        <v>137560</v>
      </c>
      <c r="BNO22" s="88">
        <f t="shared" si="147"/>
        <v>74671.340929009632</v>
      </c>
      <c r="BNP22" s="87">
        <f>INDEX('[43]All Years'!$A$1:$I$34,MATCH($A22,'[43]All Years'!$A$1:$A$34,0),MATCH(BNP$1,'[43]All Years'!$A$1:$I$1,0))</f>
        <v>10224</v>
      </c>
      <c r="BNQ22" s="87">
        <v>136920</v>
      </c>
      <c r="BNR22" s="88">
        <f t="shared" si="148"/>
        <v>102880.17588860389</v>
      </c>
      <c r="BNS22" s="131">
        <f>INDEX('[43]All Years'!$A$1:$I$34,MATCH($A22,'[43]All Years'!$A$1:$A$34,0),MATCH(BNS$1,'[43]All Years'!$A$1:$I$1,0))</f>
        <v>14038</v>
      </c>
      <c r="BNT22" s="87">
        <v>136450</v>
      </c>
      <c r="BNU22" s="88">
        <f t="shared" si="149"/>
        <v>128480.12928818043</v>
      </c>
      <c r="BNV22" s="87">
        <f>INDEX('[43]All Years'!$A$1:$I$34,MATCH($A22,'[43]All Years'!$A$1:$A$34,0),MATCH(BNV$1,'[43]All Years'!$A$1:$I$1,0))</f>
        <v>17490</v>
      </c>
      <c r="BNW22" s="131">
        <v>136130</v>
      </c>
      <c r="BNX22" s="88">
        <f t="shared" si="150"/>
        <v>125822.35631760983</v>
      </c>
      <c r="BNY22" s="87">
        <f>INDEX('[43]All Years'!$A$1:$I$34,MATCH($A22,'[43]All Years'!$A$1:$A$34,0),MATCH(BNY$1,'[43]All Years'!$A$1:$I$1,0))</f>
        <v>17098</v>
      </c>
      <c r="BNZ22" s="32">
        <v>135890</v>
      </c>
      <c r="BOA22" s="88">
        <f t="shared" si="151"/>
        <v>147323.07239119228</v>
      </c>
      <c r="BOB22" s="32">
        <f>INDEX([4]Sheet1!$A$1:$CJ$34, MATCH($A22, [4]Sheet1!$A$1:$A$34, 0), MATCH(BOB$1, [4]Sheet1!$A$1:$CJ$1, 0))</f>
        <v>20005</v>
      </c>
      <c r="BOC22" s="32">
        <f>INDEX('[5]Finance Indicators'!$A$2:$BO$35,MATCH($A22,'[5]Finance Indicators'!$A$2:$A$35,0),MATCH(BOC$1,'[5]Finance Indicators'!$A$2:$BO$2,0))</f>
        <v>135790</v>
      </c>
      <c r="BOD22" s="88">
        <f>INDEX('[6]Finance Indicators'!$B$3:$BO$35,MATCH($A22,'[6]Finance Indicators'!$A$3:$A$35,0),MATCH(BOD$1,'[6]Finance Indicators'!$B$2:$BO$2,0))</f>
        <v>117275.2808988764</v>
      </c>
      <c r="BOE22" s="88">
        <f>INDEX('[6]Finance Indicators'!$B$3:$BO$35,MATCH($A22,'[6]Finance Indicators'!$A$3:$A$35,0),MATCH(BOE$1,'[6]Finance Indicators'!$B$2:$BO$2,0))</f>
        <v>15865</v>
      </c>
      <c r="BOF22" s="88">
        <f>INDEX('[6]Finance Indicators'!$B$3:$BO$35,MATCH($A22,'[6]Finance Indicators'!$A$3:$A$35,0),MATCH(BOF$1,'[6]Finance Indicators'!$B$2:$BO$2,0))</f>
        <v>135280</v>
      </c>
      <c r="BOG22" s="250">
        <f t="array" ref="BOG22">INDEX('[7]Finance Indicators'!$A$2:$BO$35,MATCH($A22,'[7]Finance Indicators'!$A$2:$A$35,0),MATCH(BOG$1,'[7]Finance Indicators'!$A$2:$BO$2,0))</f>
        <v>108334.57028350899</v>
      </c>
      <c r="BOH22" s="250">
        <f t="array" ref="BOH22">INDEX('[7]Finance Indicators'!$A$2:$BO$35,MATCH($A22,'[7]Finance Indicators'!$A$2:$A$35,0),MATCH(BOH$1,'[7]Finance Indicators'!$A$2:$BO$2,0))</f>
        <v>14597</v>
      </c>
      <c r="BOI22" s="250">
        <f t="array" ref="BOI22">INDEX('[7]Finance Indicators'!$A$2:$BO$35,MATCH($A22,'[7]Finance Indicators'!$A$2:$A$35,0),MATCH(BOI$1,'[7]Finance Indicators'!$A$2:$BO$2,0))</f>
        <v>134740</v>
      </c>
      <c r="BOJ22" s="115">
        <f>(BNF22*100)/Deflators!$B$2</f>
        <v>88939.989976243538</v>
      </c>
      <c r="BOK22" s="116">
        <f>(BNI22*100)/Deflators!$B$3</f>
        <v>68296.43579076849</v>
      </c>
      <c r="BOL22" s="116">
        <f>(BNL22*100)/Deflators!$B$4</f>
        <v>77930.966949466747</v>
      </c>
      <c r="BOM22" s="116">
        <f>(BNO22*100)/Deflators!$B$5</f>
        <v>83410.254104054999</v>
      </c>
      <c r="BON22" s="116">
        <f>(BNR22*100)/Deflators!$B$6</f>
        <v>113357.34153755383</v>
      </c>
      <c r="BOO22" s="116">
        <f>(BNU22*100)/Deflators!$B$7</f>
        <v>140418.58783522522</v>
      </c>
      <c r="BOP22" s="116">
        <f>(BNX22*100)/Deflators!$B$8</f>
        <v>134192.76417584214</v>
      </c>
      <c r="BOQ22" s="116">
        <f>(BOA22*100)/Deflators!$B$9</f>
        <v>154405.09361760411</v>
      </c>
      <c r="BOR22" s="116">
        <f>(BOD22*100)/Deflators!$B$10</f>
        <v>120140.48119989233</v>
      </c>
      <c r="BOS22" s="248">
        <f>(BOG22*100)/Deflators!$B$11</f>
        <v>108334.57028350899</v>
      </c>
      <c r="BOT22" s="115">
        <f>INDEX([44]IG1!$AL$4:$AX$40,MATCH($A22,[44]IG1!$AL$4:$AL$40,0),MATCH(BOT$1,[44]IG1!$AL$40:$AX$40,0))</f>
        <v>20.100000000000001</v>
      </c>
      <c r="BOU22" s="116">
        <f>INDEX([44]IG1!$AL$4:$AX$40,MATCH($A22,[44]IG1!$AL$4:$AL$40,0),MATCH(BOU$1,[44]IG1!$AL$40:$AX$40,0))</f>
        <v>25.2</v>
      </c>
      <c r="BOV22" s="116">
        <f>INDEX([44]IG1!$AL$4:$AX$40,MATCH($A22,[44]IG1!$AL$4:$AL$40,0),MATCH(BOV$1,[44]IG1!$AL$40:$AX$40,0))</f>
        <v>22.5</v>
      </c>
      <c r="BOW22" s="116">
        <f>INDEX([44]IG1!$AL$4:$AX$40,MATCH($A22,[44]IG1!$AL$4:$AL$40,0),MATCH(BOW$1,[44]IG1!$AL$40:$AX$40,0))</f>
        <v>25.900000000000002</v>
      </c>
      <c r="BOX22" s="116">
        <f>INDEX([44]IG1!$AL$4:$AX$40,MATCH($A22,[44]IG1!$AL$4:$AL$40,0),MATCH(BOX$1,[44]IG1!$AL$40:$AX$40,0))</f>
        <v>27.1</v>
      </c>
      <c r="BOY22" s="116">
        <f>INDEX('[14]1718 Collected Indicators'!$A$3:$CH$36,MATCH($A22,'[14]1718 Collected Indicators'!$A$3:$A$36,0),MATCH(BOY$1,'[14]1718 Collected Indicators'!$A$3:$CH$3,0))</f>
        <v>21.4</v>
      </c>
      <c r="BOZ22" s="116">
        <f>INDEX('[15]1819 Collected Indicators'!$A$3:$CV$36,MATCH($A22,'[15]1819 Collected Indicators'!$A$3:$A$36,0),MATCH(BOZ$1,'[15]1819 Collected Indicators'!$A$3:$CV$3,0))</f>
        <v>24.3</v>
      </c>
      <c r="BPA22" s="248">
        <f>INDEX('[11]1920 Collected Indicators'!$A$3:$CV$36,MATCH($A22,'[11]1920 Collected Indicators'!$A$3:$A$36,0),MATCH(BPA$1,'[11]1920 Collected Indicators'!$A$3:$CV$3,0))</f>
        <v>16</v>
      </c>
      <c r="BPB22" s="115">
        <f>INDEX([45]ALL!$A$2:$F$37,MATCH($A22,[45]ALL!$A$2:$A$37,0),MATCH(BPB$1,[45]ALL!$A$37:$F$37,0))</f>
        <v>55</v>
      </c>
      <c r="BPC22" s="116">
        <f>INDEX([45]ALL!$A$2:$F$37,MATCH($A22,[45]ALL!$A$2:$A$37,0),MATCH(BPC$1,[45]ALL!$A$37:$F$37,0))</f>
        <v>65</v>
      </c>
      <c r="BPD22" s="116">
        <f>INDEX([45]ALL!$A$2:$F$37,MATCH($A22,[45]ALL!$A$2:$A$37,0),MATCH(BPD$1,[45]ALL!$A$37:$F$37,0))</f>
        <v>0</v>
      </c>
      <c r="BPE22" s="116">
        <f>INDEX([45]ALL!$A$2:$F$37,MATCH($A22,[45]ALL!$A$2:$A$37,0),MATCH(BPE$1,[45]ALL!$A$37:$F$37,0))</f>
        <v>88</v>
      </c>
      <c r="BPF22" s="116">
        <f>INDEX('[14]1718 Collected Indicators'!$A$3:$CH$36,MATCH($A22,'[14]1718 Collected Indicators'!$A$3:$A$36,0),MATCH(BPF$1,'[14]1718 Collected Indicators'!$A$3:$CH$3,0))</f>
        <v>92.35</v>
      </c>
      <c r="BPG22" s="136">
        <f>INDEX('[15]1819 Collected Indicators'!$A$3:$CV$36,MATCH($A22,'[15]1819 Collected Indicators'!$A$3:$A$36,0),MATCH(BPG$1,'[15]1819 Collected Indicators'!$A$3:$CV$3,0))</f>
        <v>93.7</v>
      </c>
      <c r="BPH22" s="117">
        <f>INDEX('[11]1920 Collected Indicators'!$A$3:$CV$36,MATCH($A22,'[11]1920 Collected Indicators'!$A$3:$A$36,0),MATCH(BPH$1,'[11]1920 Collected Indicators'!$A$3:$CV$3,0))</f>
        <v>94.1</v>
      </c>
      <c r="BPI22" s="133">
        <f>INDEX('[46]2014-15'!$A$3:$G$37,MATCH($A22,'[46]2014-15'!$A$3:$A$37,0),MATCH(BPI$1,'[46]2014-15'!$A$37:$G$37,0))</f>
        <v>5.5825242718446608</v>
      </c>
      <c r="BPJ22" s="116" t="str">
        <f>INDEX('[46]2015-16'!$A$3:$G$37,MATCH($A22,'[46]2015-16'!$A$3:$A$37,0),MATCH(BPJ$1,'[46]2015-16'!$A$37:$G$37,0))</f>
        <v>NA</v>
      </c>
      <c r="BPK22" s="116" t="str">
        <f>INDEX('[46]2016-17'!$A$3:$G$37,MATCH($A22,'[46]2016-17'!$A$3:$A$37,0),MATCH(BPK$1,'[46]2016-17'!$A$37:$G$37,0))</f>
        <v>NA</v>
      </c>
      <c r="BPL22" s="116">
        <f>INDEX('[14]1718 Collected Indicators'!$A$3:$CH$36,MATCH($A22,'[14]1718 Collected Indicators'!$A$3:$A$36,0),MATCH(BPL$1,'[14]1718 Collected Indicators'!$A$3:$CH$3,0))</f>
        <v>9.9915325994919559</v>
      </c>
      <c r="BPM22" s="116">
        <f>INDEX('[15]1819 Collected Indicators'!$A$3:$CV$36,MATCH($A22,'[15]1819 Collected Indicators'!$A$3:$A$36,0),MATCH(BPM$1,'[15]1819 Collected Indicators'!$A$3:$CV$3,0))</f>
        <v>9.9915325994919559</v>
      </c>
      <c r="BPN22" s="248">
        <f>INDEX('[11]1920 Collected Indicators'!$A$3:$CV$36,MATCH($A22,'[11]1920 Collected Indicators'!$A$3:$A$36,0),MATCH(BPN$1,'[11]1920 Collected Indicators'!$A$3:$CV$3,0))</f>
        <v>12.547819433817903</v>
      </c>
      <c r="BPO22" s="115">
        <f>INDEX('[46]2014-15'!$A$3:$G$37,MATCH($A22,'[46]2014-15'!$A$3:$A$37,0),MATCH(BPO$1,'[46]2014-15'!$A$37:$G$37,0))</f>
        <v>5.7311350139125379</v>
      </c>
      <c r="BPP22" s="116">
        <f>INDEX('[46]2015-16'!$A$3:$G$37,MATCH($A22,'[46]2015-16'!$A$3:$A$37,0),MATCH(BPP$1,'[46]2015-16'!$A$37:$G$37,0))</f>
        <v>7.2169232163108719</v>
      </c>
      <c r="BPQ22" s="116">
        <f>INDEX('[46]2016-17'!$A$3:$G$37,MATCH($A22,'[46]2016-17'!$A$3:$A$37,0),MATCH(BPQ$1,'[46]2016-17'!$A$37:$G$37,0))</f>
        <v>7.1861471861471866</v>
      </c>
      <c r="BPR22" s="116">
        <f>INDEX('[14]1718 Collected Indicators'!$A$3:$CH$36,MATCH($A22,'[14]1718 Collected Indicators'!$A$3:$A$36,0),MATCH(BPR$1,'[14]1718 Collected Indicators'!$A$3:$CH$3,0))</f>
        <v>63.030303030303024</v>
      </c>
      <c r="BPS22" s="116">
        <f>INDEX('[15]1819 Collected Indicators'!$A$3:$CV$36,MATCH($A22,'[15]1819 Collected Indicators'!$A$3:$A$36,0),MATCH(BPS$1,'[15]1819 Collected Indicators'!$A$3:$CV$3,0))</f>
        <v>63.030303030303024</v>
      </c>
      <c r="BPT22" s="117">
        <f>INDEX('[11]1920 Collected Indicators'!$A$3:$CV$36,MATCH($A22,'[11]1920 Collected Indicators'!$A$3:$A$36,0),MATCH(BPT$1,'[11]1920 Collected Indicators'!$A$3:$CV$3,0))</f>
        <v>60.816599366060551</v>
      </c>
      <c r="BPU22" s="115">
        <f t="array" ref="BPU22">INDEX('[47]FINSUS Raw Data'!$A$2:$BH$35,MATCH($A22,'[47]FINSUS Raw Data'!$A$2:$A$35,0),MATCH(BPU$1,'[47]FINSUS Raw Data'!$A$2:$BH$2,0))</f>
        <v>7.6</v>
      </c>
      <c r="BPV22" s="116">
        <f t="array" ref="BPV22">INDEX('[47]FINSUS Raw Data'!$A$2:$BH$35,MATCH($A22,'[47]FINSUS Raw Data'!$A$2:$A$35,0),MATCH(BPV$1,'[47]FINSUS Raw Data'!$A$2:$BH$2,0))</f>
        <v>8.3000000000000007</v>
      </c>
      <c r="BPW22" s="116">
        <f t="array" ref="BPW22">INDEX('[47]FINSUS Raw Data'!$A$2:$BH$35,MATCH($A22,'[47]FINSUS Raw Data'!$A$2:$A$35,0),MATCH(BPW$1,'[47]FINSUS Raw Data'!$A$2:$BH$2,0))</f>
        <v>8.6999999999999993</v>
      </c>
      <c r="BPX22" s="116">
        <f t="array" ref="BPX22">INDEX('[47]FINSUS Raw Data'!$A$2:$BH$35,MATCH($A22,'[47]FINSUS Raw Data'!$A$2:$A$35,0),MATCH(BPX$1,'[47]FINSUS Raw Data'!$A$2:$BH$2,0))</f>
        <v>10.199999999999999</v>
      </c>
      <c r="BPY22" s="116">
        <f t="array" ref="BPY22">INDEX('[47]FINSUS Raw Data'!$A$2:$BH$35,MATCH($A22,'[47]FINSUS Raw Data'!$A$2:$A$35,0),MATCH(BPY$1,'[47]FINSUS Raw Data'!$A$2:$BH$2,0))</f>
        <v>10</v>
      </c>
      <c r="BPZ22" s="116">
        <f t="array" ref="BPZ22">INDEX('[47]FINSUS Raw Data'!$A$2:$BH$35,MATCH($A22,'[47]FINSUS Raw Data'!$A$2:$A$35,0),MATCH(BPZ$1,'[47]FINSUS Raw Data'!$A$2:$BH$2,0))</f>
        <v>8.6</v>
      </c>
      <c r="BQA22" s="117">
        <f t="array" ref="BQA22">INDEX('[47]FINSUS Raw Data'!$A$2:$BH$35,MATCH($A22,'[47]FINSUS Raw Data'!$A$2:$A$35,0),MATCH(BQA$1,'[47]FINSUS Raw Data'!$A$2:$BH$2,0))</f>
        <v>9.1</v>
      </c>
      <c r="BQB22" s="115">
        <f t="array" ref="BQB22">INDEX('[47]FINSUS Raw Data'!$A$2:$BH$35,MATCH($A22,'[47]FINSUS Raw Data'!$A$2:$A$35,0),MATCH(BQB$1,'[47]FINSUS Raw Data'!$A$2:$BH$2,0))</f>
        <v>2.1</v>
      </c>
      <c r="BQC22" s="116">
        <f t="array" ref="BQC22">INDEX('[47]FINSUS Raw Data'!$A$2:$BH$35,MATCH($A22,'[47]FINSUS Raw Data'!$A$2:$A$35,0),MATCH(BQC$1,'[47]FINSUS Raw Data'!$A$2:$BH$2,0))</f>
        <v>3.3000000000000003</v>
      </c>
      <c r="BQD22" s="116">
        <f t="array" ref="BQD22">INDEX('[47]FINSUS Raw Data'!$A$2:$BH$35,MATCH($A22,'[47]FINSUS Raw Data'!$A$2:$A$35,0),MATCH(BQD$1,'[47]FINSUS Raw Data'!$A$2:$BH$2,0))</f>
        <v>2.8000000000000003</v>
      </c>
      <c r="BQE22" s="116">
        <f t="array" ref="BQE22">INDEX('[47]FINSUS Raw Data'!$A$2:$BH$35,MATCH($A22,'[47]FINSUS Raw Data'!$A$2:$A$35,0),MATCH(BQE$1,'[47]FINSUS Raw Data'!$A$2:$BH$2,0))</f>
        <v>2</v>
      </c>
      <c r="BQF22" s="116">
        <f t="array" ref="BQF22">INDEX('[47]FINSUS Raw Data'!$A$2:$BH$35,MATCH($A22,'[47]FINSUS Raw Data'!$A$2:$A$35,0),MATCH(BQF$1,'[47]FINSUS Raw Data'!$A$2:$BH$2,0))</f>
        <v>2</v>
      </c>
      <c r="BQG22" s="116">
        <f t="array" ref="BQG22">INDEX('[47]FINSUS Raw Data'!$A$2:$BH$35,MATCH($A22,'[47]FINSUS Raw Data'!$A$2:$A$35,0),MATCH(BQG$1,'[47]FINSUS Raw Data'!$A$2:$BH$2,0))</f>
        <v>2.1</v>
      </c>
      <c r="BQH22" s="117">
        <f t="array" ref="BQH22">INDEX('[47]FINSUS Raw Data'!$A$2:$BH$35,MATCH($A22,'[47]FINSUS Raw Data'!$A$2:$A$35,0),MATCH(BQH$1,'[47]FINSUS Raw Data'!$A$2:$BH$2,0))</f>
        <v>2.8000000000000003</v>
      </c>
      <c r="BQI22" s="115">
        <f t="array" ref="BQI22">INDEX('[47]FINSUS Raw Data'!$A$2:$BH$35,MATCH($A22,'[47]FINSUS Raw Data'!$A$2:$A$35,0),MATCH(BQI$1,'[47]FINSUS Raw Data'!$A$2:$BH$2,0))</f>
        <v>6.4799999999999995</v>
      </c>
      <c r="BQJ22" s="116">
        <f t="array" ref="BQJ22">INDEX('[47]FINSUS Raw Data'!$A$2:$BH$35,MATCH($A22,'[47]FINSUS Raw Data'!$A$2:$A$35,0),MATCH(BQJ$1,'[47]FINSUS Raw Data'!$A$2:$BH$2,0))</f>
        <v>5.3199999999999994</v>
      </c>
      <c r="BQK22" s="116">
        <f t="array" ref="BQK22">INDEX('[47]FINSUS Raw Data'!$A$2:$BH$35,MATCH($A22,'[47]FINSUS Raw Data'!$A$2:$A$35,0),MATCH(BQK$1,'[47]FINSUS Raw Data'!$A$2:$BH$2,0))</f>
        <v>5.0999999999999996</v>
      </c>
      <c r="BQL22" s="116">
        <f t="array" ref="BQL22">INDEX('[47]FINSUS Raw Data'!$A$2:$BH$35,MATCH($A22,'[47]FINSUS Raw Data'!$A$2:$A$35,0),MATCH(BQL$1,'[47]FINSUS Raw Data'!$A$2:$BH$2,0))</f>
        <v>5</v>
      </c>
      <c r="BQM22" s="116">
        <f t="array" ref="BQM22">INDEX('[47]FINSUS Raw Data'!$A$2:$BH$35,MATCH($A22,'[47]FINSUS Raw Data'!$A$2:$A$35,0),MATCH(BQM$1,'[47]FINSUS Raw Data'!$A$2:$BH$2,0))</f>
        <v>5</v>
      </c>
      <c r="BQN22" s="116">
        <f t="array" ref="BQN22">INDEX('[47]FINSUS Raw Data'!$A$2:$BH$35,MATCH($A22,'[47]FINSUS Raw Data'!$A$2:$A$35,0),MATCH(BQN$1,'[47]FINSUS Raw Data'!$A$2:$BH$2,0))</f>
        <v>4.9000000000000004</v>
      </c>
      <c r="BQO22" s="117">
        <f t="array" ref="BQO22">INDEX('[47]FINSUS Raw Data'!$A$2:$BH$35,MATCH($A22,'[47]FINSUS Raw Data'!$A$2:$A$35,0),MATCH(BQO$1,'[47]FINSUS Raw Data'!$A$2:$BH$2,0))</f>
        <v>4.5</v>
      </c>
      <c r="BQP22" s="115">
        <f t="array" ref="BQP22">INDEX('[47]FINSUS Raw Data'!$A$2:$BH$35,MATCH($A22,'[47]FINSUS Raw Data'!$A$2:$A$35,0),MATCH(BQP$1,'[47]FINSUS Raw Data'!$A$2:$BH$2,0))</f>
        <v>18.37</v>
      </c>
      <c r="BQQ22" s="116">
        <f t="array" ref="BQQ22">INDEX('[47]FINSUS Raw Data'!$A$2:$BH$35,MATCH($A22,'[47]FINSUS Raw Data'!$A$2:$A$35,0),MATCH(BQQ$1,'[47]FINSUS Raw Data'!$A$2:$BH$2,0))</f>
        <v>18.240000000000002</v>
      </c>
      <c r="BQR22" s="116">
        <f t="array" ref="BQR22">INDEX('[47]FINSUS Raw Data'!$A$2:$BH$35,MATCH($A22,'[47]FINSUS Raw Data'!$A$2:$A$35,0),MATCH(BQR$1,'[47]FINSUS Raw Data'!$A$2:$BH$2,0))</f>
        <v>18.5</v>
      </c>
      <c r="BQS22" s="116">
        <f t="array" ref="BQS22">INDEX('[47]FINSUS Raw Data'!$A$2:$BH$35,MATCH($A22,'[47]FINSUS Raw Data'!$A$2:$A$35,0),MATCH(BQS$1,'[47]FINSUS Raw Data'!$A$2:$BH$2,0))</f>
        <v>15</v>
      </c>
      <c r="BQT22" s="116">
        <f t="array" ref="BQT22">INDEX('[47]FINSUS Raw Data'!$A$2:$BH$35,MATCH($A22,'[47]FINSUS Raw Data'!$A$2:$A$35,0),MATCH(BQT$1,'[47]FINSUS Raw Data'!$A$2:$BH$2,0))</f>
        <v>15.2</v>
      </c>
      <c r="BQU22" s="116">
        <f t="array" ref="BQU22">INDEX('[47]FINSUS Raw Data'!$A$2:$BH$35,MATCH($A22,'[47]FINSUS Raw Data'!$A$2:$A$35,0),MATCH(BQU$1,'[47]FINSUS Raw Data'!$A$2:$BH$2,0))</f>
        <v>15</v>
      </c>
      <c r="BQV22" s="117">
        <f t="array" ref="BQV22">INDEX('[47]FINSUS Raw Data'!$A$2:$BH$35,MATCH($A22,'[47]FINSUS Raw Data'!$A$2:$A$35,0),MATCH(BQV$1,'[47]FINSUS Raw Data'!$A$2:$BH$2,0))</f>
        <v>17.100000000000001</v>
      </c>
      <c r="BQW22" s="115">
        <f t="array" ref="BQW22">INDEX('[47]FINSUS Raw Data'!$A$2:$BH$35,MATCH($A22,'[47]FINSUS Raw Data'!$A$2:$A$35,0),MATCH(BQW$1,'[47]FINSUS Raw Data'!$A$2:$BH$2,0))</f>
        <v>98.660984075455701</v>
      </c>
      <c r="BQX22" s="213">
        <f t="array" ref="BQX22">INDEX('[47]FINSUS Raw Data'!$A$2:$BH$35,MATCH($A22,'[47]FINSUS Raw Data'!$A$2:$A$35,0),MATCH(BQX$1,'[47]FINSUS Raw Data'!$A$2:$BH$2,0))</f>
        <v>311821</v>
      </c>
      <c r="BQY22" s="213">
        <f t="array" ref="BQY22">INDEX('[47]FINSUS Raw Data'!$A$2:$BH$35,MATCH($A22,'[47]FINSUS Raw Data'!$A$2:$A$35,0),MATCH(BQY$1,'[47]FINSUS Raw Data'!$A$2:$BH$2,0))</f>
        <v>316053</v>
      </c>
      <c r="BQZ22" s="116">
        <f t="array" ref="BQZ22">INDEX('[47]FINSUS Raw Data'!$A$2:$BH$35,MATCH($A22,'[47]FINSUS Raw Data'!$A$2:$A$35,0),MATCH(BQZ$1,'[47]FINSUS Raw Data'!$A$2:$BH$2,0))</f>
        <v>98.216952346350311</v>
      </c>
      <c r="BRA22" s="213">
        <f t="array" ref="BRA22">INDEX('[47]FINSUS Raw Data'!$A$2:$BH$35,MATCH($A22,'[47]FINSUS Raw Data'!$A$2:$A$35,0),MATCH(BRA$1,'[47]FINSUS Raw Data'!$A$2:$BH$2,0))</f>
        <v>318990</v>
      </c>
      <c r="BRB22" s="213">
        <f t="array" ref="BRB22">INDEX('[47]FINSUS Raw Data'!$A$2:$BH$35,MATCH($A22,'[47]FINSUS Raw Data'!$A$2:$A$35,0),MATCH(BRB$1,'[47]FINSUS Raw Data'!$A$2:$BH$2,0))</f>
        <v>324781</v>
      </c>
      <c r="BRC22" s="116">
        <f t="array" ref="BRC22">INDEX('[47]FINSUS Raw Data'!$A$2:$BH$35,MATCH($A22,'[47]FINSUS Raw Data'!$A$2:$A$35,0),MATCH(BRC$1,'[47]FINSUS Raw Data'!$A$2:$BH$2,0))</f>
        <v>98.885720148332751</v>
      </c>
      <c r="BRD22" s="213">
        <f t="array" ref="BRD22">INDEX('[47]FINSUS Raw Data'!$A$2:$BH$35,MATCH($A22,'[47]FINSUS Raw Data'!$A$2:$A$35,0),MATCH(BRD$1,'[47]FINSUS Raw Data'!$A$2:$BH$2,0))</f>
        <v>332524</v>
      </c>
      <c r="BRE22" s="213">
        <f t="array" ref="BRE22">INDEX('[47]FINSUS Raw Data'!$A$2:$BH$35,MATCH($A22,'[47]FINSUS Raw Data'!$A$2:$A$35,0),MATCH(BRE$1,'[47]FINSUS Raw Data'!$A$2:$BH$2,0))</f>
        <v>336271</v>
      </c>
      <c r="BRF22" s="116">
        <f t="array" ref="BRF22">INDEX('[47]FINSUS Raw Data'!$A$2:$BH$35,MATCH($A22,'[47]FINSUS Raw Data'!$A$2:$A$35,0),MATCH(BRF$1,'[47]FINSUS Raw Data'!$A$2:$BH$2,0))</f>
        <v>98.272919589787435</v>
      </c>
      <c r="BRG22" s="213">
        <f t="array" ref="BRG22">INDEX('[47]FINSUS Raw Data'!$A$2:$BH$35,MATCH($A22,'[47]FINSUS Raw Data'!$A$2:$A$35,0),MATCH(BRG$1,'[47]FINSUS Raw Data'!$A$2:$BH$2,0))</f>
        <v>317281</v>
      </c>
      <c r="BRH22" s="213">
        <f t="array" ref="BRH22">INDEX('[47]FINSUS Raw Data'!$A$2:$BH$35,MATCH($A22,'[47]FINSUS Raw Data'!$A$2:$A$35,0),MATCH(BRH$1,'[47]FINSUS Raw Data'!$A$2:$BH$2,0))</f>
        <v>322857</v>
      </c>
      <c r="BRI22" s="116">
        <f t="array" ref="BRI22">INDEX('[47]FINSUS Raw Data'!$A$2:$BH$35,MATCH($A22,'[47]FINSUS Raw Data'!$A$2:$A$35,0),MATCH(BRI$1,'[47]FINSUS Raw Data'!$A$2:$BH$2,0))</f>
        <v>95.976309501820282</v>
      </c>
      <c r="BRJ22" s="213">
        <f t="array" ref="BRJ22">INDEX('[47]FINSUS Raw Data'!$A$2:$BH$35,MATCH($A22,'[47]FINSUS Raw Data'!$A$2:$A$35,0),MATCH(BRJ$1,'[47]FINSUS Raw Data'!$A$2:$BH$2,0))</f>
        <v>322156</v>
      </c>
      <c r="BRK22" s="213">
        <f t="array" ref="BRK22">INDEX('[47]FINSUS Raw Data'!$A$2:$BH$35,MATCH($A22,'[47]FINSUS Raw Data'!$A$2:$A$35,0),MATCH(BRK$1,'[47]FINSUS Raw Data'!$A$2:$BH$2,0))</f>
        <v>335662</v>
      </c>
      <c r="BRL22" s="116">
        <f t="array" ref="BRL22">INDEX('[47]FINSUS Raw Data'!$A$2:$BH$35,MATCH($A22,'[47]FINSUS Raw Data'!$A$2:$A$35,0),MATCH(BRL$1,'[47]FINSUS Raw Data'!$A$2:$BH$2,0))</f>
        <v>98.393960710901297</v>
      </c>
      <c r="BRM22" s="213">
        <f t="array" ref="BRM22">INDEX('[47]FINSUS Raw Data'!$A$2:$BH$35,MATCH($A22,'[47]FINSUS Raw Data'!$A$2:$A$35,0),MATCH(BRM$1,'[47]FINSUS Raw Data'!$A$2:$BH$2,0))</f>
        <v>338489</v>
      </c>
      <c r="BRN22" s="213">
        <f t="array" ref="BRN22">INDEX('[47]FINSUS Raw Data'!$A$2:$BH$35,MATCH($A22,'[47]FINSUS Raw Data'!$A$2:$A$35,0),MATCH(BRN$1,'[47]FINSUS Raw Data'!$A$2:$BH$2,0))</f>
        <v>344014</v>
      </c>
      <c r="BRO22" s="116">
        <f t="array" ref="BRO22">INDEX('[47]FINSUS Raw Data'!$A$2:$BH$35,MATCH($A22,'[47]FINSUS Raw Data'!$A$2:$A$35,0),MATCH(BRO$1,'[47]FINSUS Raw Data'!$A$2:$BH$2,0))</f>
        <v>99.323754604976486</v>
      </c>
      <c r="BRP22" s="213">
        <f t="array" ref="BRP22">INDEX('[47]FINSUS Raw Data'!$A$2:$BH$35,MATCH($A22,'[47]FINSUS Raw Data'!$A$2:$A$35,0),MATCH(BRP$1,'[47]FINSUS Raw Data'!$A$2:$BH$2,0))</f>
        <v>351032</v>
      </c>
      <c r="BRQ22" s="334">
        <f t="array" ref="BRQ22">INDEX('[47]FINSUS Raw Data'!$A$2:$BH$35,MATCH($A22,'[47]FINSUS Raw Data'!$A$2:$A$35,0),MATCH(BRQ$1,'[47]FINSUS Raw Data'!$A$2:$BH$2,0))</f>
        <v>353422</v>
      </c>
      <c r="BRR22" s="248">
        <f t="array" ref="BRR22">INDEX([48]CLIM1!$A$3:$N$37,MATCH($A22,[48]CLIM1!$N$3:$N$37,0),MATCH(BRR$1,[48]CLIM1!$A$3:$N$3,0))</f>
        <v>8.4818145527716453</v>
      </c>
      <c r="BRS22" s="248">
        <f t="array" ref="BRS22">INDEX([48]CLIM1!$A$3:$N$37,MATCH($A22,[48]CLIM1!$N$3:$N$37,0),MATCH(BRS$1,[48]CLIM1!$A$3:$N$3,0))</f>
        <v>7.5204488395095028</v>
      </c>
      <c r="BRT22" s="248">
        <f t="array" ref="BRT22">INDEX([48]CLIM1!$A$3:$N$37,MATCH($A22,[48]CLIM1!$N$3:$N$37,0),MATCH(BRT$1,[48]CLIM1!$A$3:$N$3,0))</f>
        <v>7.8558591607137256</v>
      </c>
      <c r="BRU22" s="248">
        <f t="array" ref="BRU22">INDEX([48]CLIM1!$A$3:$N$37,MATCH($A22,[48]CLIM1!$N$3:$N$37,0),MATCH(BRU$1,[48]CLIM1!$A$3:$N$3,0))</f>
        <v>7.6710529951534374</v>
      </c>
      <c r="BRV22" s="248">
        <f t="array" ref="BRV22">INDEX([48]CLIM1!$A$3:$N$37,MATCH($A22,[48]CLIM1!$N$3:$N$37,0),MATCH(BRV$1,[48]CLIM1!$A$3:$N$3,0))</f>
        <v>6.9950506744023642</v>
      </c>
      <c r="BRW22" s="248">
        <f t="array" ref="BRW22">INDEX([48]CLIM1!$A$3:$N$37,MATCH($A22,[48]CLIM1!$N$3:$N$37,0),MATCH(BRW$1,[48]CLIM1!$A$3:$N$3,0))</f>
        <v>6.7545031303194163</v>
      </c>
      <c r="BRX22" s="248">
        <f t="array" ref="BRX22">INDEX([48]CLIM1!$A$3:$N$37,MATCH($A22,[48]CLIM1!$N$3:$N$37,0),MATCH(BRX$1,[48]CLIM1!$A$3:$N$3,0))</f>
        <v>6.5760616804331207</v>
      </c>
      <c r="BRY22" s="248">
        <f t="array" ref="BRY22">INDEX([48]CLIM1!$A$3:$N$37,MATCH($A22,[48]CLIM1!$N$3:$N$37,0),MATCH(BRY$1,[48]CLIM1!$A$3:$N$3,0))</f>
        <v>6.2344636693151596</v>
      </c>
      <c r="BRZ22" s="248">
        <f t="array" ref="BRZ22">INDEX([48]CLIM1!$A$3:$N$37,MATCH($A22,[48]CLIM1!$N$3:$N$37,0),MATCH(BRZ$1,[48]CLIM1!$A$3:$N$3,0))</f>
        <v>6.20468077084701</v>
      </c>
      <c r="BSA22" s="327" t="str">
        <f>INDEX('[11]1920 Collected Indicators'!$A$3:$CV$36,MATCH($A22,'[11]1920 Collected Indicators'!$A$3:$A$36,0),MATCH(BSA$1,'[11]1920 Collected Indicators'!$A$3:$CV$3,0))</f>
        <v>dna</v>
      </c>
      <c r="BSB22" s="248">
        <f t="array" ref="BSB22">INDEX([48]CLIM2!$A$2:$N$36,MATCH($A22,[48]CLIM2!$N$2:$N$36,0),MATCH(BSB$1,[48]CLIM2!$A$2:$N$2,0))</f>
        <v>8.1084049005018866</v>
      </c>
      <c r="BSC22" s="248">
        <f t="array" ref="BSC22">INDEX([48]CLIM2!$A$2:$N$36,MATCH($A22,[48]CLIM2!$N$2:$N$36,0),MATCH(BSC$1,[48]CLIM2!$A$2:$N$2,0))</f>
        <v>7.2006316018279284</v>
      </c>
      <c r="BSD22" s="248">
        <f t="array" ref="BSD22">INDEX([48]CLIM2!$A$2:$N$36,MATCH($A22,[48]CLIM2!$N$2:$N$36,0),MATCH(BSD$1,[48]CLIM2!$A$2:$N$2,0))</f>
        <v>7.5207288811794752</v>
      </c>
      <c r="BSE22" s="248">
        <f t="array" ref="BSE22">INDEX([48]CLIM2!$A$2:$N$36,MATCH($A22,[48]CLIM2!$N$2:$N$36,0),MATCH(BSE$1,[48]CLIM2!$A$2:$N$2,0))</f>
        <v>7.3163529434339143</v>
      </c>
      <c r="BSF22" s="248">
        <f t="array" ref="BSF22">INDEX([48]CLIM2!$A$2:$N$36,MATCH($A22,[48]CLIM2!$N$2:$N$36,0),MATCH(BSF$1,[48]CLIM2!$A$2:$N$2,0))</f>
        <v>6.6443466382392469</v>
      </c>
      <c r="BSG22" s="248">
        <f t="array" ref="BSG22">INDEX([48]CLIM2!$A$2:$N$36,MATCH($A22,[48]CLIM2!$N$2:$N$36,0),MATCH(BSG$1,[48]CLIM2!$A$2:$N$2,0))</f>
        <v>6.4248591511565278</v>
      </c>
      <c r="BSH22" s="248">
        <f t="array" ref="BSH22">INDEX([48]CLIM2!$A$2:$N$36,MATCH($A22,[48]CLIM2!$N$2:$N$36,0),MATCH(BSH$1,[48]CLIM2!$A$2:$N$2,0))</f>
        <v>6.2030585300657206</v>
      </c>
      <c r="BSI22" s="248">
        <f t="array" ref="BSI22">INDEX([48]CLIM2!$A$2:$N$36,MATCH($A22,[48]CLIM2!$N$2:$N$36,0),MATCH(BSI$1,[48]CLIM2!$A$2:$N$2,0))</f>
        <v>5.8764926341113686</v>
      </c>
      <c r="BSJ22" s="248">
        <f t="array" ref="BSJ22">INDEX([48]CLIM2!$A$2:$N$36,MATCH($A22,[48]CLIM2!$N$2:$N$36,0),MATCH(BSJ$1,[48]CLIM2!$A$2:$N$2,0))</f>
        <v>5.8462992385662371</v>
      </c>
      <c r="BSK22" s="327" t="str">
        <f>INDEX('[11]1920 Collected Indicators'!$A$3:$CV$36,MATCH($A22,'[11]1920 Collected Indicators'!$A$3:$A$36,0),MATCH(BSK$1,'[11]1920 Collected Indicators'!$A$3:$CV$3,0))</f>
        <v>dna</v>
      </c>
      <c r="BSL22" s="181"/>
      <c r="BSM22" s="115">
        <v>85.1</v>
      </c>
      <c r="BSN22" s="116">
        <v>76</v>
      </c>
      <c r="BSO22" s="116">
        <v>88</v>
      </c>
      <c r="BSP22" s="116">
        <v>83</v>
      </c>
      <c r="BSQ22" s="116">
        <v>82</v>
      </c>
      <c r="BSR22" s="116">
        <f>INDEX('[16]Raw Data'!$A$1:$BT$34,MATCH($A22,'[16]Raw Data'!$A$1:$A$34,0),MATCH(BSR$1,'[16]Raw Data'!$A$1:$BT$1,0))</f>
        <v>79</v>
      </c>
      <c r="BSS22" s="116">
        <f>INDEX('[14]1718 Collected Indicators'!$A$3:$CH$36,MATCH($A22,'[14]1718 Collected Indicators'!$A$3:$A$36,0),MATCH(BSS$1,'[14]1718 Collected Indicators'!$A$3:$CH$3,0))</f>
        <v>79</v>
      </c>
      <c r="BST22" s="136">
        <f>INDEX('[15]1819 Collected Indicators'!$A$3:$CV$36,MATCH($A22,'[15]1819 Collected Indicators'!$A$3:$A$36,0),MATCH(BST$1,'[15]1819 Collected Indicators'!$A$3:$CV$3,0))</f>
        <v>70.5</v>
      </c>
      <c r="BSU22" s="120">
        <f>INDEX('[11]1920 Collected Indicators'!$A$3:$CV$36,MATCH($A22,'[11]1920 Collected Indicators'!$A$3:$A$36,0),MATCH(BSU$1,'[11]1920 Collected Indicators'!$A$3:$CV$3,0))</f>
        <v>82</v>
      </c>
      <c r="BSV22" s="115">
        <f>INDEX('[16]Raw Data'!$A$1:$BT$34,MATCH($A22,'[16]Raw Data'!$A$1:$A$34,0),MATCH(BSV$1,'[16]Raw Data'!$A$1:$BT$1,0))</f>
        <v>90.2</v>
      </c>
      <c r="BSW22" s="116">
        <f>INDEX('[16]Raw Data'!$A$1:$BT$34,MATCH($A22,'[16]Raw Data'!$A$1:$A$34,0),MATCH(BSW$1,'[16]Raw Data'!$A$1:$BT$1,0))</f>
        <v>95</v>
      </c>
      <c r="BSX22" s="116">
        <f>INDEX('[16]Raw Data'!$A$1:$BT$34,MATCH($A22,'[16]Raw Data'!$A$1:$A$34,0),MATCH(BSX$1,'[16]Raw Data'!$A$1:$BT$1,0))</f>
        <v>93</v>
      </c>
      <c r="BSY22" s="116">
        <f>INDEX('[16]Raw Data'!$A$1:$BT$34,MATCH($A22,'[16]Raw Data'!$A$1:$A$34,0),MATCH(BSY$1,'[16]Raw Data'!$A$1:$BT$1,0))</f>
        <v>93</v>
      </c>
      <c r="BSZ22" s="116">
        <f>INDEX('[16]Raw Data'!$A$1:$BT$34,MATCH($A22,'[16]Raw Data'!$A$1:$A$34,0),MATCH(BSZ$1,'[16]Raw Data'!$A$1:$BT$1,0))</f>
        <v>91</v>
      </c>
      <c r="BTA22" s="116">
        <f>INDEX('[16]Raw Data'!$A$1:$BT$34,MATCH($A22,'[16]Raw Data'!$A$1:$A$34,0),MATCH(BTA$1,'[16]Raw Data'!$A$1:$BT$1,0))</f>
        <v>92</v>
      </c>
      <c r="BTB22" s="116">
        <f>INDEX('[14]1718 Collected Indicators'!$A$3:$CH$36,MATCH($A22,'[14]1718 Collected Indicators'!$A$3:$A$36,0),MATCH(BTB$1,'[14]1718 Collected Indicators'!$A$3:$CH$3,0))</f>
        <v>90</v>
      </c>
      <c r="BTC22" s="136">
        <f>INDEX('[15]1819 Collected Indicators'!$A$3:$CV$36,MATCH($A22,'[15]1819 Collected Indicators'!$A$3:$A$36,0),MATCH(BTC$1,'[15]1819 Collected Indicators'!$A$3:$CV$3,0))</f>
        <v>80.2</v>
      </c>
      <c r="BTD22" s="120">
        <f>INDEX('[11]1920 Collected Indicators'!$A$3:$CV$36,MATCH($A22,'[11]1920 Collected Indicators'!$A$3:$A$36,0),MATCH(BTD$1,'[11]1920 Collected Indicators'!$A$3:$CV$3,0))</f>
        <v>85</v>
      </c>
      <c r="BTE22" s="115">
        <f>INDEX('[16]Raw Data'!$A$1:$BT$34,MATCH($A22,'[16]Raw Data'!$A$1:$A$34,0),MATCH(BTE$1,'[16]Raw Data'!$A$1:$BT$1,0))</f>
        <v>75.5</v>
      </c>
      <c r="BTF22" s="116">
        <f>INDEX('[16]Raw Data'!$A$1:$BT$34,MATCH($A22,'[16]Raw Data'!$A$1:$A$34,0),MATCH(BTF$1,'[16]Raw Data'!$A$1:$BT$1,0))</f>
        <v>90</v>
      </c>
      <c r="BTG22" s="116">
        <f>INDEX('[16]Raw Data'!$A$1:$BT$34,MATCH($A22,'[16]Raw Data'!$A$1:$A$34,0),MATCH(BTG$1,'[16]Raw Data'!$A$1:$BT$1,0))</f>
        <v>91</v>
      </c>
      <c r="BTH22" s="116">
        <f>INDEX('[16]Raw Data'!$A$1:$BT$34,MATCH($A22,'[16]Raw Data'!$A$1:$A$34,0),MATCH(BTH$1,'[16]Raw Data'!$A$1:$BT$1,0))</f>
        <v>88</v>
      </c>
      <c r="BTI22" s="116">
        <f>INDEX('[16]Raw Data'!$A$1:$BT$34,MATCH($A22,'[16]Raw Data'!$A$1:$A$34,0),MATCH(BTI$1,'[16]Raw Data'!$A$1:$BT$1,0))</f>
        <v>77</v>
      </c>
      <c r="BTJ22" s="116">
        <f>INDEX('[16]Raw Data'!$A$1:$BT$34,MATCH($A22,'[16]Raw Data'!$A$1:$A$34,0),MATCH(BTJ$1,'[16]Raw Data'!$A$1:$BT$1,0))</f>
        <v>78</v>
      </c>
      <c r="BTK22" s="116">
        <f>INDEX('[14]1718 Collected Indicators'!$A$3:$CH$36,MATCH($A22,'[14]1718 Collected Indicators'!$A$3:$A$36,0),MATCH(BTK$1,'[14]1718 Collected Indicators'!$A$3:$CH$3,0))</f>
        <v>80</v>
      </c>
      <c r="BTL22" s="136">
        <f>INDEX('[15]1819 Collected Indicators'!$A$3:$CV$36,MATCH($A22,'[15]1819 Collected Indicators'!$A$3:$A$36,0),MATCH(BTL$1,'[15]1819 Collected Indicators'!$A$3:$CV$3,0))</f>
        <v>79.400000000000006</v>
      </c>
      <c r="BTM22" s="120">
        <f>INDEX('[11]1920 Collected Indicators'!$A$3:$CV$36,MATCH($A22,'[11]1920 Collected Indicators'!$A$3:$A$36,0),MATCH(BTM$1,'[11]1920 Collected Indicators'!$A$3:$CV$3,0))</f>
        <v>90</v>
      </c>
      <c r="BTN22" s="115">
        <f>INDEX('[16]Raw Data'!$A$1:$BT$34,MATCH($A22,'[16]Raw Data'!$A$1:$A$34,0),MATCH(BTN$1,'[16]Raw Data'!$A$1:$BT$1,0))</f>
        <v>66.666666666666671</v>
      </c>
      <c r="BTO22" s="116">
        <f>INDEX('[16]Raw Data'!$A$1:$BT$34,MATCH($A22,'[16]Raw Data'!$A$1:$A$34,0),MATCH(BTO$1,'[16]Raw Data'!$A$1:$BT$1,0))</f>
        <v>94</v>
      </c>
      <c r="BTP22" s="116">
        <f>INDEX('[16]Raw Data'!$A$1:$BT$34,MATCH($A22,'[16]Raw Data'!$A$1:$A$34,0),MATCH(BTP$1,'[16]Raw Data'!$A$1:$BT$1,0))</f>
        <v>85</v>
      </c>
      <c r="BTQ22" s="116">
        <f>INDEX('[16]Raw Data'!$A$1:$BT$34,MATCH($A22,'[16]Raw Data'!$A$1:$A$34,0),MATCH(BTQ$1,'[16]Raw Data'!$A$1:$BT$1,0))</f>
        <v>79</v>
      </c>
      <c r="BTR22" s="116">
        <f>INDEX('[16]Raw Data'!$A$1:$BT$34,MATCH($A22,'[16]Raw Data'!$A$1:$A$34,0),MATCH(BTR$1,'[16]Raw Data'!$A$1:$BT$1,0))</f>
        <v>66</v>
      </c>
      <c r="BTS22" s="116">
        <f>INDEX('[16]Raw Data'!$A$1:$BT$34,MATCH($A22,'[16]Raw Data'!$A$1:$A$34,0),MATCH(BTS$1,'[16]Raw Data'!$A$1:$BT$1,0))</f>
        <v>77</v>
      </c>
      <c r="BTT22" s="116">
        <f>INDEX('[14]1718 Collected Indicators'!$A$3:$CH$36,MATCH($A22,'[14]1718 Collected Indicators'!$A$3:$A$36,0),MATCH(BTT$1,'[14]1718 Collected Indicators'!$A$3:$CH$3,0))</f>
        <v>71</v>
      </c>
      <c r="BTU22" s="136">
        <f>INDEX('[15]1819 Collected Indicators'!$A$3:$CV$36,MATCH($A22,'[15]1819 Collected Indicators'!$A$3:$A$36,0),MATCH(BTU$1,'[15]1819 Collected Indicators'!$A$3:$CV$3,0))</f>
        <v>49.2</v>
      </c>
      <c r="BTV22" s="120">
        <f>INDEX('[11]1920 Collected Indicators'!$A$3:$CV$36,MATCH($A22,'[11]1920 Collected Indicators'!$A$3:$A$36,0),MATCH(BTV$1,'[11]1920 Collected Indicators'!$A$3:$CV$3,0))</f>
        <v>60</v>
      </c>
      <c r="BTW22" s="115">
        <f>INDEX('[16]Raw Data'!$A$1:$BT$34,MATCH($A22,'[16]Raw Data'!$A$1:$A$34,0),MATCH(BTW$1,'[16]Raw Data'!$A$1:$BT$1,0))</f>
        <v>68.099999999999994</v>
      </c>
      <c r="BTX22" s="116">
        <f>INDEX('[16]Raw Data'!$A$1:$BT$34,MATCH($A22,'[16]Raw Data'!$A$1:$A$34,0),MATCH(BTX$1,'[16]Raw Data'!$A$1:$BT$1,0))</f>
        <v>90</v>
      </c>
      <c r="BTY22" s="116">
        <f>INDEX('[16]Raw Data'!$A$1:$BT$34,MATCH($A22,'[16]Raw Data'!$A$1:$A$34,0),MATCH(BTY$1,'[16]Raw Data'!$A$1:$BT$1,0))</f>
        <v>83</v>
      </c>
      <c r="BTZ22" s="116">
        <f>INDEX('[16]Raw Data'!$A$1:$BT$34,MATCH($A22,'[16]Raw Data'!$A$1:$A$34,0),MATCH(BTZ$1,'[16]Raw Data'!$A$1:$BT$1,0))</f>
        <v>72</v>
      </c>
      <c r="BUA22" s="116">
        <f>INDEX('[16]Raw Data'!$A$1:$BT$34,MATCH($A22,'[16]Raw Data'!$A$1:$A$34,0),MATCH(BUA$1,'[16]Raw Data'!$A$1:$BT$1,0))</f>
        <v>70</v>
      </c>
      <c r="BUB22" s="116">
        <f>INDEX('[16]Raw Data'!$A$1:$BT$34,MATCH($A22,'[16]Raw Data'!$A$1:$A$34,0),MATCH(BUB$1,'[16]Raw Data'!$A$1:$BT$1,0))</f>
        <v>75</v>
      </c>
      <c r="BUC22" s="116">
        <f>INDEX('[14]1718 Collected Indicators'!$A$3:$CH$36,MATCH($A22,'[14]1718 Collected Indicators'!$A$3:$A$36,0),MATCH(BUC$1,'[14]1718 Collected Indicators'!$A$3:$CH$3,0))</f>
        <v>73</v>
      </c>
      <c r="BUD22" s="136">
        <f>INDEX('[15]1819 Collected Indicators'!$A$3:$CV$36,MATCH($A22,'[15]1819 Collected Indicators'!$A$3:$A$36,0),MATCH(BUD$1,'[15]1819 Collected Indicators'!$A$3:$CV$3,0))</f>
        <v>54.9</v>
      </c>
      <c r="BUE22" s="120">
        <f>INDEX('[11]1920 Collected Indicators'!$A$3:$CV$36,MATCH($A22,'[11]1920 Collected Indicators'!$A$3:$A$36,0),MATCH(BUE$1,'[11]1920 Collected Indicators'!$A$3:$CV$3,0))</f>
        <v>67</v>
      </c>
      <c r="BUF22" s="115">
        <f>INDEX('[16]Raw Data'!$A$1:$BT$34,MATCH($A22,'[16]Raw Data'!$A$1:$A$34,0),MATCH(BUF$1,'[16]Raw Data'!$A$1:$BT$1,0))</f>
        <v>82.8</v>
      </c>
      <c r="BUG22" s="116">
        <f>INDEX('[16]Raw Data'!$A$1:$BT$34,MATCH($A22,'[16]Raw Data'!$A$1:$A$34,0),MATCH(BUG$1,'[16]Raw Data'!$A$1:$BT$1,0))</f>
        <v>90</v>
      </c>
      <c r="BUH22" s="116">
        <f>INDEX('[16]Raw Data'!$A$1:$BT$34,MATCH($A22,'[16]Raw Data'!$A$1:$A$34,0),MATCH(BUH$1,'[16]Raw Data'!$A$1:$BT$1,0))</f>
        <v>90</v>
      </c>
      <c r="BUI22" s="116">
        <f>INDEX('[16]Raw Data'!$A$1:$BT$34,MATCH($A22,'[16]Raw Data'!$A$1:$A$34,0),MATCH(BUI$1,'[16]Raw Data'!$A$1:$BT$1,0))</f>
        <v>82</v>
      </c>
      <c r="BUJ22" s="116">
        <f>INDEX('[16]Raw Data'!$A$1:$BT$34,MATCH($A22,'[16]Raw Data'!$A$1:$A$34,0),MATCH(BUJ$1,'[16]Raw Data'!$A$1:$BT$1,0))</f>
        <v>93</v>
      </c>
      <c r="BUK22" s="116">
        <f>INDEX('[16]Raw Data'!$A$1:$BT$34,MATCH($A22,'[16]Raw Data'!$A$1:$A$34,0),MATCH(BUK$1,'[16]Raw Data'!$A$1:$BT$1,0))</f>
        <v>88</v>
      </c>
      <c r="BUL22" s="116">
        <f>INDEX('[14]1718 Collected Indicators'!$A$3:$CH$36,MATCH($A22,'[14]1718 Collected Indicators'!$A$3:$A$36,0),MATCH(BUL$1,'[14]1718 Collected Indicators'!$A$3:$CH$3,0))</f>
        <v>82</v>
      </c>
      <c r="BUM22" s="136">
        <f>INDEX('[15]1819 Collected Indicators'!$A$3:$CV$36,MATCH($A22,'[15]1819 Collected Indicators'!$A$3:$A$36,0),MATCH(BUM$1,'[15]1819 Collected Indicators'!$A$3:$CV$3,0))</f>
        <v>84.1</v>
      </c>
      <c r="BUN22" s="120">
        <f>INDEX('[11]1920 Collected Indicators'!$A$3:$CV$36,MATCH($A22,'[11]1920 Collected Indicators'!$A$3:$A$36,0),MATCH(BUN$1,'[11]1920 Collected Indicators'!$A$3:$CV$3,0))</f>
        <v>70</v>
      </c>
      <c r="BUO22" s="115">
        <f>INDEX('[16]Raw Data'!$A$1:$BT$34,MATCH($A22,'[16]Raw Data'!$A$1:$A$34,0),MATCH(BUO$1,'[16]Raw Data'!$A$1:$BT$1,0))</f>
        <v>78.7</v>
      </c>
      <c r="BUP22" s="116">
        <f>INDEX('[16]Raw Data'!$A$1:$BT$34,MATCH($A22,'[16]Raw Data'!$A$1:$A$34,0),MATCH(BUP$1,'[16]Raw Data'!$A$1:$BT$1,0))</f>
        <v>76</v>
      </c>
      <c r="BUQ22" s="116">
        <f>INDEX('[16]Raw Data'!$A$1:$BT$34,MATCH($A22,'[16]Raw Data'!$A$1:$A$34,0),MATCH(BUQ$1,'[16]Raw Data'!$A$1:$BT$1,0))</f>
        <v>80</v>
      </c>
      <c r="BUR22" s="116">
        <f>INDEX('[16]Raw Data'!$A$1:$BT$34,MATCH($A22,'[16]Raw Data'!$A$1:$A$34,0),MATCH(BUR$1,'[16]Raw Data'!$A$1:$BT$1,0))</f>
        <v>78</v>
      </c>
      <c r="BUS22" s="116">
        <f>INDEX('[16]Raw Data'!$A$1:$BT$34,MATCH($A22,'[16]Raw Data'!$A$1:$A$34,0),MATCH(BUS$1,'[16]Raw Data'!$A$1:$BT$1,0))</f>
        <v>81</v>
      </c>
      <c r="BUT22" s="116">
        <f>INDEX('[16]Raw Data'!$A$1:$BT$34,MATCH($A22,'[16]Raw Data'!$A$1:$A$34,0),MATCH(BUT$1,'[16]Raw Data'!$A$1:$BT$1,0))</f>
        <v>76</v>
      </c>
      <c r="BUU22" s="116">
        <f>INDEX('[14]1718 Collected Indicators'!$A$3:$CH$36,MATCH($A22,'[14]1718 Collected Indicators'!$A$3:$A$36,0),MATCH(BUU$1,'[14]1718 Collected Indicators'!$A$3:$CH$3,0))</f>
        <v>70</v>
      </c>
      <c r="BUV22" s="116">
        <f>INDEX('[15]1819 Collected Indicators'!$A$3:$CV$36,MATCH($A22,'[15]1819 Collected Indicators'!$A$3:$A$36,0),MATCH(BUV$1,'[15]1819 Collected Indicators'!$A$3:$CV$3,0))</f>
        <v>67.5</v>
      </c>
      <c r="BUW22" s="126">
        <f>INDEX('[11]1920 Collected Indicators'!$A$3:$CV$36,MATCH($A22,'[11]1920 Collected Indicators'!$A$3:$A$36,0),MATCH(BUW$1,'[11]1920 Collected Indicators'!$A$3:$CV$3,0))</f>
        <v>57</v>
      </c>
    </row>
    <row r="23" spans="1:1921" ht="15.75" thickBot="1">
      <c r="A23" s="118" t="s">
        <v>1877</v>
      </c>
      <c r="B23" s="119">
        <f t="shared" si="152"/>
        <v>5020.0366384245481</v>
      </c>
      <c r="C23" s="87">
        <v>131535</v>
      </c>
      <c r="D23" s="87">
        <v>26202</v>
      </c>
      <c r="E23" s="88">
        <f t="shared" si="11"/>
        <v>5148.6716943949677</v>
      </c>
      <c r="F23" s="87">
        <v>135858</v>
      </c>
      <c r="G23" s="87">
        <v>26387</v>
      </c>
      <c r="H23" s="88">
        <f t="shared" si="12"/>
        <v>5121.2679551778601</v>
      </c>
      <c r="I23" s="87">
        <v>136195</v>
      </c>
      <c r="J23" s="87">
        <v>26594</v>
      </c>
      <c r="K23" s="88">
        <f t="shared" si="13"/>
        <v>4981.7877717896299</v>
      </c>
      <c r="L23" s="87">
        <v>134035</v>
      </c>
      <c r="M23" s="87">
        <v>26905</v>
      </c>
      <c r="N23" s="88">
        <f t="shared" si="14"/>
        <v>4800.9714056166231</v>
      </c>
      <c r="O23" s="87">
        <v>131465</v>
      </c>
      <c r="P23" s="87">
        <v>27383</v>
      </c>
      <c r="Q23" s="88">
        <f t="shared" si="15"/>
        <v>4957.7085456398318</v>
      </c>
      <c r="R23" s="87">
        <v>136218</v>
      </c>
      <c r="S23" s="87">
        <v>27476</v>
      </c>
      <c r="T23" s="88">
        <f t="shared" si="160"/>
        <v>5136.7107942973525</v>
      </c>
      <c r="U23" s="87">
        <f>INDEX('[2]All Previous Years'!$A$1:$EX$34,MATCH($A23,'[2]All Previous Years'!$A$1:$A$34,0),MATCH(U$1,'[2]All Previous Years'!$A$1:$EX$1,0))</f>
        <v>141239</v>
      </c>
      <c r="V23" s="87">
        <f>INDEX('[3]Raw data 16-17'!$B$2:$MA$34,MATCH($A23,'[3]Raw data 16-17'!$A$2:$A$34,0),MATCH(V$1,'[3]Raw data 16-17'!$B$1:$MA$1,0))</f>
        <v>27496</v>
      </c>
      <c r="W23" s="88">
        <f t="shared" si="17"/>
        <v>5206.3440156965335</v>
      </c>
      <c r="X23" s="32">
        <f>INDEX([4]Sheet1!$A$1:$CJ$34, MATCH($A23, [4]Sheet1!$A$1:$A$34, 0), MATCH(X$1, [4]Sheet1!$A$1:$CJ$1, 0))</f>
        <v>143289</v>
      </c>
      <c r="Y23" s="32">
        <f>INDEX('[5]Finance Indicators'!$A$2:$BO$35,MATCH($A23,'[5]Finance Indicators'!$A$2:$A$35,0),MATCH(Y$1,'[5]Finance Indicators'!$A$2:$BO$2,0))</f>
        <v>27522</v>
      </c>
      <c r="Z23" s="132">
        <f>INDEX('[6]Finance Indicators'!$B$3:$BO$35,MATCH($A23,'[6]Finance Indicators'!$A$3:$A$35,0),MATCH(Z$1,'[6]Finance Indicators'!$B$2:$BO$2,0))</f>
        <v>5509.310167876255</v>
      </c>
      <c r="AA23" s="132">
        <f>INDEX('[6]Finance Indicators'!$B$3:$BO$35,MATCH($A23,'[6]Finance Indicators'!$A$3:$A$35,0),MATCH(AA$1,'[6]Finance Indicators'!$B$2:$BO$2,0))</f>
        <v>150305</v>
      </c>
      <c r="AB23" s="132">
        <f>INDEX('[6]Finance Indicators'!$B$3:$BO$35,MATCH($A23,'[6]Finance Indicators'!$A$3:$A$35,0),MATCH(AB$1,'[6]Finance Indicators'!$B$2:$BO$2,0))</f>
        <v>27282</v>
      </c>
      <c r="AC23" s="132">
        <f t="array" ref="AC23">INDEX('[7]Finance Indicators'!$A$2:$BO$35,MATCH($A23,'[7]Finance Indicators'!$A$2:$A$35,0),MATCH(AC$1,'[7]Finance Indicators'!$A$2:$BO$2,0))</f>
        <v>5842.8729689807979</v>
      </c>
      <c r="AD23" s="132">
        <f t="array" ref="AD23">INDEX('[7]Finance Indicators'!$A$2:$BO$35,MATCH($A23,'[7]Finance Indicators'!$A$2:$A$35,0),MATCH(AD$1,'[7]Finance Indicators'!$A$2:$BO$2,0))</f>
        <v>158225</v>
      </c>
      <c r="AE23" s="238">
        <f t="array" ref="AE23">INDEX('[7]Finance Indicators'!$A$2:$BO$35,MATCH($A23,'[7]Finance Indicators'!$A$2:$A$35,0),MATCH(AE$1,'[7]Finance Indicators'!$A$2:$BO$2,0))</f>
        <v>27080</v>
      </c>
      <c r="AF23" s="119">
        <f>(B23*100)/Deflators!$B$2</f>
        <v>5913.721132886998</v>
      </c>
      <c r="AG23" s="88">
        <f>(E23*100)/Deflators!$B$3</f>
        <v>5974.6715266177534</v>
      </c>
      <c r="AH23" s="88">
        <f>(H23*100)/Deflators!$B$4</f>
        <v>5823.7969489811703</v>
      </c>
      <c r="AI23" s="88">
        <f>(K23*100)/Deflators!$B$5</f>
        <v>5564.8148107115858</v>
      </c>
      <c r="AJ23" s="88">
        <f>(N23*100)/Deflators!$B$6</f>
        <v>5289.8952654181621</v>
      </c>
      <c r="AK23" s="88">
        <f>(Q23*100)/Deflators!$B$7</f>
        <v>5418.3821010632828</v>
      </c>
      <c r="AL23" s="122">
        <f>(T23*100)/Deflators!$B$8</f>
        <v>5478.4335664374548</v>
      </c>
      <c r="AM23" s="122">
        <f>(W23*100)/Deflators!$B$9</f>
        <v>5456.6200806244969</v>
      </c>
      <c r="AN23" s="122">
        <f>(Z23*100)/Deflators!$B$10</f>
        <v>5643.9103754425914</v>
      </c>
      <c r="AO23" s="241">
        <f>(AC23*100)/Deflators!$B$11</f>
        <v>5842.8729689807979</v>
      </c>
      <c r="AP23" s="119">
        <f t="shared" si="18"/>
        <v>6236.9138369138373</v>
      </c>
      <c r="AQ23" s="87">
        <v>134998</v>
      </c>
      <c r="AR23" s="87">
        <v>21645</v>
      </c>
      <c r="AS23" s="88">
        <f t="shared" si="19"/>
        <v>5888.6979142472246</v>
      </c>
      <c r="AT23" s="87">
        <v>126766</v>
      </c>
      <c r="AU23" s="87">
        <v>21527</v>
      </c>
      <c r="AV23" s="88">
        <f t="shared" si="20"/>
        <v>5954.9764139928075</v>
      </c>
      <c r="AW23" s="87">
        <v>127502</v>
      </c>
      <c r="AX23" s="87">
        <v>21411</v>
      </c>
      <c r="AY23" s="88">
        <f t="shared" si="21"/>
        <v>6295.1955943790354</v>
      </c>
      <c r="AZ23" s="87">
        <v>132602</v>
      </c>
      <c r="BA23" s="87">
        <v>21064</v>
      </c>
      <c r="BB23" s="88">
        <f t="shared" si="22"/>
        <v>6093.1105868759332</v>
      </c>
      <c r="BC23" s="87">
        <v>126560</v>
      </c>
      <c r="BD23" s="87">
        <v>20771</v>
      </c>
      <c r="BE23" s="88">
        <f t="shared" si="23"/>
        <v>6415.0493701055493</v>
      </c>
      <c r="BF23" s="87">
        <v>131887</v>
      </c>
      <c r="BG23" s="87">
        <v>20559</v>
      </c>
      <c r="BH23" s="88">
        <f t="shared" si="24"/>
        <v>6589.7599528741839</v>
      </c>
      <c r="BI23" s="87">
        <f>INDEX('[2]All Previous Years'!$A$1:$EX$34,MATCH($A23,'[2]All Previous Years'!$A$1:$A$34,0),MATCH(BI$1,'[2]All Previous Years'!$A$1:$EX$1,0))</f>
        <v>134240</v>
      </c>
      <c r="BJ23" s="87">
        <f>INDEX('[3]Raw data 16-17'!$B$2:$MA$34,MATCH($A23,'[3]Raw data 16-17'!$A$2:$A$34,0),MATCH(BJ$1,'[3]Raw data 16-17'!$B$1:$MA$1,0))</f>
        <v>20371</v>
      </c>
      <c r="BK23" s="88">
        <f t="shared" si="0"/>
        <v>6677.3655280722423</v>
      </c>
      <c r="BL23" s="32">
        <f>INDEX([4]Sheet1!$A$1:$CJ$34, MATCH($A23, [4]Sheet1!$A$1:$A$34, 0), MATCH(BL$1, [4]Sheet1!$A$1:$CJ$1, 0))</f>
        <v>136058</v>
      </c>
      <c r="BM23" s="32">
        <f>INDEX('[5]Finance Indicators'!$A$2:$BO$35,MATCH($A23,'[5]Finance Indicators'!$A$2:$A$35,0),MATCH(BM$1,'[5]Finance Indicators'!$A$2:$BO$2,0))</f>
        <v>20376</v>
      </c>
      <c r="BN23" s="132">
        <f>INDEX('[6]Finance Indicators'!$B$3:$BO$35,MATCH($A23,'[6]Finance Indicators'!$A$3:$A$35,0),MATCH(BN$1,'[6]Finance Indicators'!$B$2:$BO$2,0))</f>
        <v>6948.2106488216468</v>
      </c>
      <c r="BO23" s="132">
        <f>INDEX('[6]Finance Indicators'!$B$3:$BO$35,MATCH($A23,'[6]Finance Indicators'!$A$3:$A$35,0),MATCH(BO$1,'[6]Finance Indicators'!$B$2:$BO$2,0))</f>
        <v>143286</v>
      </c>
      <c r="BP23" s="132">
        <f>INDEX('[6]Finance Indicators'!$B$3:$BO$35,MATCH($A23,'[6]Finance Indicators'!$A$3:$A$35,0),MATCH(BP$1,'[6]Finance Indicators'!$B$2:$BO$2,0))</f>
        <v>20622</v>
      </c>
      <c r="BQ23" s="238">
        <f t="array" ref="BQ23">INDEX('[7]Finance Indicators'!$A$2:$BO$35,MATCH($A23,'[7]Finance Indicators'!$A$2:$A$35,0),MATCH(BQ$1,'[7]Finance Indicators'!$A$2:$BO$2,0))</f>
        <v>7882.3473053892221</v>
      </c>
      <c r="BR23" s="238">
        <f t="array" ref="BR23">INDEX('[7]Finance Indicators'!$A$2:$BO$35,MATCH($A23,'[7]Finance Indicators'!$A$2:$A$35,0),MATCH(BR$1,'[7]Finance Indicators'!$A$2:$BO$2,0))</f>
        <v>164544</v>
      </c>
      <c r="BS23" s="238">
        <f t="array" ref="BS23">INDEX('[7]Finance Indicators'!$A$2:$BO$35,MATCH($A23,'[7]Finance Indicators'!$A$2:$A$35,0),MATCH(BS$1,'[7]Finance Indicators'!$A$2:$BO$2,0))</f>
        <v>20875</v>
      </c>
      <c r="BT23" s="119">
        <f>(AP23*100)/Deflators!$B$2</f>
        <v>7347.2310697971134</v>
      </c>
      <c r="BU23" s="137">
        <f>(AS23*100)/Deflators!$B$3</f>
        <v>6833.4199275917681</v>
      </c>
      <c r="BV23" s="137">
        <f>(AV23*100)/Deflators!$B$4</f>
        <v>6771.872468809669</v>
      </c>
      <c r="BW23" s="137">
        <f>(AY23*100)/Deflators!$B$5</f>
        <v>7031.9329695857805</v>
      </c>
      <c r="BX23" s="137">
        <f>(BB23*100)/Deflators!$B$6</f>
        <v>6713.6239985675356</v>
      </c>
      <c r="BY23" s="137">
        <f>(BE23*100)/Deflators!$B$7</f>
        <v>7011.139998333897</v>
      </c>
      <c r="BZ23" s="137">
        <f>(BH23*100)/Deflators!$B$8</f>
        <v>7028.1476933975482</v>
      </c>
      <c r="CA23" s="137">
        <f>(BK23*100)/Deflators!$B$9</f>
        <v>6998.3556054495957</v>
      </c>
      <c r="CB23" s="137">
        <f>(BN23*100)/Deflators!$B$10</f>
        <v>7117.9652219076161</v>
      </c>
      <c r="CC23" s="245">
        <f>(BQ23*100)/Deflators!$B$11</f>
        <v>7882.3473053892221</v>
      </c>
      <c r="CD23" s="119">
        <f t="shared" si="153"/>
        <v>3467.0382165605097</v>
      </c>
      <c r="CE23" s="87">
        <v>21773</v>
      </c>
      <c r="CF23" s="87">
        <v>6280</v>
      </c>
      <c r="CG23" s="88">
        <f t="shared" si="25"/>
        <v>3138.1872213967308</v>
      </c>
      <c r="CH23" s="87">
        <v>21120</v>
      </c>
      <c r="CI23" s="87">
        <v>6730</v>
      </c>
      <c r="CJ23" s="88">
        <f t="shared" si="26"/>
        <v>3301.9089574155655</v>
      </c>
      <c r="CK23" s="87">
        <v>22486</v>
      </c>
      <c r="CL23" s="87">
        <v>6810</v>
      </c>
      <c r="CM23" s="88">
        <f t="shared" si="27"/>
        <v>3213.272120200334</v>
      </c>
      <c r="CN23" s="87">
        <v>23097</v>
      </c>
      <c r="CO23" s="87">
        <v>7188</v>
      </c>
      <c r="CP23" s="88">
        <f t="shared" si="28"/>
        <v>3310.3203855968245</v>
      </c>
      <c r="CQ23" s="87">
        <v>23351</v>
      </c>
      <c r="CR23" s="87">
        <v>7054</v>
      </c>
      <c r="CS23" s="88">
        <f t="shared" si="29"/>
        <v>4058.4535133476525</v>
      </c>
      <c r="CT23" s="87">
        <v>26453</v>
      </c>
      <c r="CU23" s="87">
        <v>6518</v>
      </c>
      <c r="CV23" s="88">
        <f t="shared" si="30"/>
        <v>4145.0488145048812</v>
      </c>
      <c r="CW23" s="87">
        <f>INDEX('[2]All Previous Years'!$A$1:$EX$34,MATCH($A23,'[2]All Previous Years'!$A$1:$A$34,0),MATCH(CW$1,'[2]All Previous Years'!$A$1:$EX$1,0))</f>
        <v>26748</v>
      </c>
      <c r="CX23" s="87">
        <f>INDEX('[3]Raw data 16-17'!$B$2:$XA$34,MATCH($A23,'[3]Raw data 16-17'!$A$2:$A$34,0),MATCH(CX$1,'[3]Raw data 16-17'!$B$1:$GU$1,0))</f>
        <v>6453</v>
      </c>
      <c r="CY23" s="88">
        <f t="shared" si="31"/>
        <v>4625.6857050661501</v>
      </c>
      <c r="CZ23" s="32">
        <f>INDEX([4]Sheet1!$A$1:$CJ$34, MATCH($A23, [4]Sheet1!$A$1:$A$34, 0), MATCH(CZ$1, [4]Sheet1!$A$1:$CJ$1, 0))</f>
        <v>28670</v>
      </c>
      <c r="DA23" s="32">
        <f>INDEX('[5]Finance Indicators'!$A$2:$BO$35,MATCH($A23,'[5]Finance Indicators'!$A$2:$A$35,0),MATCH(DA$1,'[5]Finance Indicators'!$A$2:$BO$2,0))</f>
        <v>6198</v>
      </c>
      <c r="DB23" s="132">
        <f>INDEX('[6]Finance Indicators'!$B$3:$BO$35,MATCH($A23,'[6]Finance Indicators'!$A$3:$A$35,0),MATCH(DB$1,'[6]Finance Indicators'!$B$2:$BO$2,0))</f>
        <v>4970.0483091787446</v>
      </c>
      <c r="DC23" s="132">
        <f>INDEX('[6]Finance Indicators'!$B$3:$BO$35,MATCH($A23,'[6]Finance Indicators'!$A$3:$A$35,0),MATCH(DC$1,'[6]Finance Indicators'!$B$2:$BO$2,0))</f>
        <v>30864</v>
      </c>
      <c r="DD23" s="132">
        <f>INDEX('[6]Finance Indicators'!$B$3:$BO$35,MATCH($A23,'[6]Finance Indicators'!$A$3:$A$35,0),MATCH(DD$1,'[6]Finance Indicators'!$B$2:$BO$2,0))</f>
        <v>6210</v>
      </c>
      <c r="DE23" s="132">
        <f t="array" ref="DE23">INDEX('[7]Finance Indicators'!$A$2:$BO$35,MATCH($A23,'[7]Finance Indicators'!$A$2:$A$35,0),MATCH(DE$1,'[7]Finance Indicators'!$A$2:$BO$2,0))</f>
        <v>6379.8748194511309</v>
      </c>
      <c r="DF23" s="132">
        <f t="array" ref="DF23">INDEX('[7]Finance Indicators'!$A$2:$BO$35,MATCH($A23,'[7]Finance Indicators'!$A$2:$A$35,0),MATCH(DF$1,'[7]Finance Indicators'!$A$2:$BO$2,0))</f>
        <v>39753</v>
      </c>
      <c r="DG23" s="132">
        <f t="array" ref="DG23">INDEX('[7]Finance Indicators'!$A$2:$BO$35,MATCH($A23,'[7]Finance Indicators'!$A$2:$A$35,0),MATCH(DG$1,'[7]Finance Indicators'!$A$2:$BO$2,0))</f>
        <v>6231</v>
      </c>
      <c r="DH23" s="127">
        <f>(CD23*100)/Deflators!$B$2</f>
        <v>4084.2524958613208</v>
      </c>
      <c r="DI23" s="122">
        <f>(CG23*100)/Deflators!$B$3</f>
        <v>3641.645641784904</v>
      </c>
      <c r="DJ23" s="122">
        <f>(CJ23*100)/Deflators!$B$4</f>
        <v>3754.8606088006436</v>
      </c>
      <c r="DK23" s="122">
        <f>(CM23*100)/Deflators!$B$5</f>
        <v>3589.3267847726615</v>
      </c>
      <c r="DL23" s="122">
        <f>(CP23*100)/Deflators!$B$6</f>
        <v>3647.4385401045251</v>
      </c>
      <c r="DM23" s="122">
        <f>(CS23*100)/Deflators!$B$7</f>
        <v>4435.5676967053942</v>
      </c>
      <c r="DN23" s="122">
        <f>(CV23*100)/Deflators!$B$8</f>
        <v>4420.8006775689191</v>
      </c>
      <c r="DO23" s="122">
        <f>(CY23*100)/Deflators!$B$9</f>
        <v>4848.0487322436011</v>
      </c>
      <c r="DP23" s="122">
        <f>(DB23*100)/Deflators!$B$10</f>
        <v>5091.473589957237</v>
      </c>
      <c r="DQ23" s="247">
        <f>(DE23*100)/Deflators!$B$11</f>
        <v>6379.8748194511309</v>
      </c>
      <c r="DR23" s="119">
        <v>48</v>
      </c>
      <c r="DS23" s="122">
        <f>INDEX('[3]5+ Awards at Level 5 &amp; Level 6'!$A$2:$G$35,MATCH($A23,'[3]5+ Awards at Level 5 &amp; Level 6'!$A$2:$A$35,0),MATCH(DS$1,'[3]5+ Awards at Level 5 &amp; Level 6'!$A$2:$G$2,0))</f>
        <v>50</v>
      </c>
      <c r="DT23" s="125">
        <f>INDEX('[8]Breadth and Depth cohort'!$X$1:$AH$36,MATCH($A23,'[8]Breadth and Depth cohort'!$X$1:$X$36,0),MATCH(DT$1,'[8]Breadth and Depth cohort'!$X$1:$AH$1,0))</f>
        <v>53</v>
      </c>
      <c r="DU23" s="125">
        <f>INDEX('[9]Breadth and Depth cohort'!$U$1:$AC$36,MATCH($A23,'[9]Breadth and Depth cohort'!$U$1:$U$36,0),MATCH(DU$1,'[9]Breadth and Depth cohort'!$U$1:$AC$1,0))</f>
        <v>56</v>
      </c>
      <c r="DV23" s="125">
        <f>INDEX([10]Extraction!$G$3:$Q$36,MATCH($A23,[10]Extraction!$Q$3:$Q$36,0),MATCH(DV$1,[10]Extraction!$G$3:$Q$3,0))</f>
        <v>58</v>
      </c>
      <c r="DW23" s="125">
        <f>INDEX([10]Extraction!$G$3:$Q$36,MATCH($A23,[10]Extraction!$Q$3:$Q$36,0),MATCH(DW$1,[10]Extraction!$G$3:$Q$3,0))</f>
        <v>59</v>
      </c>
      <c r="DX23" s="125">
        <f>INDEX([10]Extraction!$G$3:$Q$36,MATCH($A23,[10]Extraction!$Q$3:$Q$36,0),MATCH(DX$1,[10]Extraction!$G$3:$Q$3,0))</f>
        <v>61</v>
      </c>
      <c r="DY23" s="125">
        <f>INDEX([10]Extraction!$G$3:$Q$36,MATCH($A23,[10]Extraction!$Q$3:$Q$36,0),MATCH(DY$1,[10]Extraction!$G$3:$Q$3,0))</f>
        <v>61</v>
      </c>
      <c r="DZ23" s="241">
        <f>INDEX('[11]1920 Collected Indicators'!$A$3:$CV$36,MATCH($A23,'[11]1920 Collected Indicators'!$A$3:$A$36,0),MATCH(DZ$1,'[11]1920 Collected Indicators'!$A$3:$CV$3,0))</f>
        <v>64</v>
      </c>
      <c r="EA23" s="119">
        <v>23</v>
      </c>
      <c r="EB23" s="122">
        <f>INDEX('[3]5+ Awards at Level 5 &amp; Level 6'!$I$2:$M$35,MATCH($A23,'[3]5+ Awards at Level 5 &amp; Level 6'!$A$2:$A$35,0),MATCH(EB$1,'[3]5+ Awards at Level 5 &amp; Level 6'!$I$2:$M$2,0))</f>
        <v>25</v>
      </c>
      <c r="EC23" s="125">
        <f>INDEX('[8]Breadth and Depth cohort'!$X$1:$AH$36,MATCH($A23,'[8]Breadth and Depth cohort'!$X$1:$X$36,0),MATCH(EC$1,'[8]Breadth and Depth cohort'!$X$1:$AH$1,0))</f>
        <v>27</v>
      </c>
      <c r="ED23" s="125">
        <f>INDEX('[9]Breadth and Depth cohort'!$U$1:$AC$36,MATCH($A23,'[9]Breadth and Depth cohort'!$U$1:$U$36,0),MATCH(ED$1,'[9]Breadth and Depth cohort'!$U$1:$AC$1,0))</f>
        <v>29</v>
      </c>
      <c r="EE23" s="125">
        <f>INDEX([10]Extraction!$G$3:$Q$36,MATCH($A23,[10]Extraction!$Q$3:$Q$36,0),MATCH(EE$1,[10]Extraction!$G$3:$Q$3,0))</f>
        <v>31</v>
      </c>
      <c r="EF23" s="125">
        <f>INDEX([10]Extraction!$G$3:$Q$36,MATCH($A23,[10]Extraction!$Q$3:$Q$36,0),MATCH(EF$1,[10]Extraction!$G$3:$Q$3,0))</f>
        <v>32</v>
      </c>
      <c r="EG23" s="125">
        <f>INDEX([10]Extraction!$G$3:$Q$36,MATCH($A23,[10]Extraction!$Q$3:$Q$36,0),MATCH(EG$1,[10]Extraction!$G$3:$Q$3,0))</f>
        <v>32</v>
      </c>
      <c r="EH23" s="120">
        <f>INDEX([10]Extraction!$G$3:$Q$36,MATCH($A23,[10]Extraction!$Q$3:$Q$36,0),MATCH(EH$1,[10]Extraction!$G$3:$Q$3,0))</f>
        <v>33</v>
      </c>
      <c r="EI23" s="126">
        <f>INDEX('[11]1920 Collected Indicators'!$A$3:$CV$36,MATCH($A23,'[11]1920 Collected Indicators'!$A$3:$A$36,0),MATCH(EI$1,'[11]1920 Collected Indicators'!$A$3:$CV$3,0))</f>
        <v>37</v>
      </c>
      <c r="EJ23" s="127">
        <v>33</v>
      </c>
      <c r="EK23" s="122">
        <f>INDEX('[3]Deprived 5+ Awards'!$A$2:$K$35,MATCH($A23,'[3]Deprived 5+ Awards'!$A$2:$A$35,0),MATCH(EK$1,'[3]Deprived 5+ Awards'!$A$2:$K$2,0))</f>
        <v>35</v>
      </c>
      <c r="EL23" s="125">
        <f>INDEX('[12]2014'!$S$1:$U$35,MATCH($A23,'[12]2014'!$S$1:$S$35,0),MATCH(EL$1,'[12]2014'!$S$1:$U$1,0))</f>
        <v>37</v>
      </c>
      <c r="EM23" s="125">
        <f>INDEX('[12]2015'!$S$1:$U$35,MATCH($A23,'[12]2015'!$S$1:$S$35,0),MATCH(EM$1,'[12]2015'!$S$1:$U$1,0))</f>
        <v>41</v>
      </c>
      <c r="EN23" s="125">
        <f>INDEX([13]Extraction!$B$2:$L$35,MATCH($A23,[13]Extraction!$L$2:$L$35,0),MATCH(EN$1,[13]Extraction!$B$2:$L$2,0))</f>
        <v>43</v>
      </c>
      <c r="EO23" s="125">
        <f>INDEX([13]Extraction!$B$2:$L$35,MATCH($A23,[13]Extraction!$L$2:$L$35,0),MATCH(EO$1,[13]Extraction!$B$2:$L$2,0))</f>
        <v>44</v>
      </c>
      <c r="EP23" s="122">
        <f>INDEX([13]Extraction!$B$2:$L$35,MATCH($A23,[13]Extraction!$L$2:$L$35,0),MATCH(EP$1,[13]Extraction!$B$2:$L$2,0))</f>
        <v>46</v>
      </c>
      <c r="EQ23" s="122">
        <f>INDEX([13]Extraction!$B$2:$L$35,MATCH($A23,[13]Extraction!$L$2:$L$35,0),MATCH(EQ$1,[13]Extraction!$B$2:$L$2,0))</f>
        <v>46</v>
      </c>
      <c r="ER23" s="337">
        <f>INDEX('[11]1920 Collected Indicators'!$A$3:$CV$36,MATCH($A23,'[11]1920 Collected Indicators'!$A$3:$A$36,0),MATCH(ER$1,'[11]1920 Collected Indicators'!$A$3:$CV$3,0))</f>
        <v>48</v>
      </c>
      <c r="ES23" s="124">
        <v>12</v>
      </c>
      <c r="ET23" s="122">
        <f>INDEX('[3]Deprived 5+ Awards'!$A$2:$K$35,MATCH($A23,'[3]Deprived 5+ Awards'!$A$2:$A$35,0),MATCH(ET$1,'[3]Deprived 5+ Awards'!$A$2:$K$2,0))</f>
        <v>15</v>
      </c>
      <c r="EU23" s="125">
        <f>INDEX('[12]2014'!$S$1:$U$35,MATCH($A23,'[12]2014'!$S$1:$S$35,0),MATCH(EU$1,'[12]2014'!$S$1:$U$1,0))</f>
        <v>15</v>
      </c>
      <c r="EV23" s="125">
        <f>INDEX('[12]2015'!$S$1:$U$35,MATCH($A23,'[12]2015'!$S$1:$S$35,0),MATCH(EV$1,'[12]2015'!$S$1:$U$1,0))</f>
        <v>17</v>
      </c>
      <c r="EW23" s="125">
        <f>INDEX([13]Extraction!$B$2:$L$35,MATCH($A23,[13]Extraction!$L$2:$L$35,0),MATCH(EW$1,[13]Extraction!$B$2:$L$2,0))</f>
        <v>18</v>
      </c>
      <c r="EX23" s="125">
        <f>INDEX([13]Extraction!$B$2:$L$35,MATCH($A23,[13]Extraction!$L$2:$L$35,0),MATCH(EX$1,[13]Extraction!$B$2:$L$2,0))</f>
        <v>17</v>
      </c>
      <c r="EY23" s="122">
        <f>INDEX([13]Extraction!$B$2:$L$35,MATCH($A23,[13]Extraction!$L$2:$L$35,0),MATCH(EY$1,[13]Extraction!$B$2:$L$2,0))</f>
        <v>18</v>
      </c>
      <c r="EZ23" s="122">
        <f>INDEX([13]Extraction!$B$2:$L$35,MATCH($A23,[13]Extraction!$L$2:$L$35,0),MATCH(EZ$1,[13]Extraction!$B$2:$L$2,0))</f>
        <v>21</v>
      </c>
      <c r="FA23" s="340">
        <f>INDEX('[11]1920 Collected Indicators'!$A$3:$CV$36,MATCH($A23,'[11]1920 Collected Indicators'!$A$3:$A$36,0),MATCH(FA$1,'[11]1920 Collected Indicators'!$A$3:$CV$3,0))</f>
        <v>23</v>
      </c>
      <c r="FB23" s="119">
        <v>2448.405253283302</v>
      </c>
      <c r="FC23" s="87">
        <v>5220</v>
      </c>
      <c r="FD23" s="87">
        <v>41</v>
      </c>
      <c r="FE23" s="88">
        <v>2708.5020242914979</v>
      </c>
      <c r="FF23" s="131">
        <v>5352</v>
      </c>
      <c r="FG23" s="87">
        <v>38</v>
      </c>
      <c r="FH23" s="88">
        <v>2990.3846153846152</v>
      </c>
      <c r="FI23" s="131">
        <v>5598</v>
      </c>
      <c r="FJ23" s="87">
        <v>36</v>
      </c>
      <c r="FK23" s="88">
        <v>3040.158371040724</v>
      </c>
      <c r="FL23" s="131">
        <v>5375</v>
      </c>
      <c r="FM23" s="87">
        <v>34</v>
      </c>
      <c r="FN23" s="88">
        <v>2704.6351084812627</v>
      </c>
      <c r="FO23" s="39">
        <v>5485</v>
      </c>
      <c r="FP23" s="39">
        <v>39</v>
      </c>
      <c r="FQ23" s="88">
        <v>2927.5147928994079</v>
      </c>
      <c r="FR23" s="131">
        <v>5937</v>
      </c>
      <c r="FS23" s="131">
        <v>39</v>
      </c>
      <c r="FT23" s="88">
        <f t="shared" si="159"/>
        <v>3025.3036437246965</v>
      </c>
      <c r="FU23" s="87">
        <f>INDEX('[2]All Previous Years'!$A$1:$EX$34,MATCH($A23,'[2]All Previous Years'!$A$1:$A$34,0),MATCH(FU$1,'[2]All Previous Years'!$A$1:$EX$1,0))</f>
        <v>5978</v>
      </c>
      <c r="FV23" s="88">
        <f>INDEX('[3]Raw data 16-17'!$B$2:$XA$34,MATCH($A23,'[3]Raw data 16-17'!$A$2:$A$34,0),MATCH(FV$1,'[3]Raw data 16-17'!$B$1:$GU$1,0))</f>
        <v>38</v>
      </c>
      <c r="FW23" s="88">
        <f t="shared" si="33"/>
        <v>2797.3733583489684</v>
      </c>
      <c r="FX23" s="39">
        <f>INDEX([4]Sheet1!$A$1:$CJ$34, MATCH($A23, [4]Sheet1!$A$1:$A$34, 0), MATCH(FX$1, [4]Sheet1!$A$1:$CJ$1, 0))</f>
        <v>5964</v>
      </c>
      <c r="FY23" s="39">
        <f>INDEX('[5]Finance Indicators'!$A$2:$BO$35,MATCH($A23,'[5]Finance Indicators'!$A$2:$A$35,0),MATCH(FY$1,'[5]Finance Indicators'!$A$2:$BO$2,0))</f>
        <v>41</v>
      </c>
      <c r="FZ23" s="132">
        <f>INDEX('[6]Finance Indicators'!$B$3:$BO$35,MATCH($A23,'[6]Finance Indicators'!$A$3:$A$35,0),MATCH(FZ$1,'[6]Finance Indicators'!$B$2:$BO$2,0))</f>
        <v>3213.5108481262328</v>
      </c>
      <c r="GA23" s="132">
        <f>INDEX('[6]Finance Indicators'!$B$3:$BO$35,MATCH($A23,'[6]Finance Indicators'!$A$3:$A$35,0),MATCH(GA$1,'[6]Finance Indicators'!$B$2:$BO$2,0))</f>
        <v>6517</v>
      </c>
      <c r="GB23" s="132">
        <f>INDEX('[6]Finance Indicators'!$B$3:$BO$35,MATCH($A23,'[6]Finance Indicators'!$A$3:$A$35,0),MATCH(GB$1,'[6]Finance Indicators'!$B$2:$BO$2,0))</f>
        <v>39</v>
      </c>
      <c r="GC23" s="132" t="str">
        <f t="array" ref="GC23">INDEX('[7]Finance Indicators'!$A$2:$BO$35,MATCH($A23,'[7]Finance Indicators'!$A$2:$A$35,0),MATCH(GC$1,'[7]Finance Indicators'!$A$2:$BO$2,0))</f>
        <v>dna</v>
      </c>
      <c r="GD23" s="132">
        <f t="array" ref="GD23">INDEX('[7]Finance Indicators'!$A$2:$BO$35,MATCH($A23,'[7]Finance Indicators'!$A$2:$A$35,0),MATCH(GD$1,'[7]Finance Indicators'!$A$2:$BO$2,0))</f>
        <v>7110</v>
      </c>
      <c r="GE23" s="238" t="str">
        <f t="array" ref="GE23">INDEX('[7]Finance Indicators'!$A$2:$BO$35,MATCH($A23,'[7]Finance Indicators'!$A$2:$A$35,0),MATCH(GE$1,'[7]Finance Indicators'!$A$2:$BO$2,0))</f>
        <v>dna</v>
      </c>
      <c r="GF23" s="128">
        <f>(FB23*100)/Deflators!$B$2</f>
        <v>2884.2789268480419</v>
      </c>
      <c r="GG23" s="125">
        <f>(FE23*100)/Deflators!$B$3</f>
        <v>3143.0261793420859</v>
      </c>
      <c r="GH23" s="125">
        <f>(FH23*100)/Deflators!$B$4</f>
        <v>3400.6017556158745</v>
      </c>
      <c r="GI23" s="125">
        <f>(FK23*100)/Deflators!$B$5</f>
        <v>3395.9532410989736</v>
      </c>
      <c r="GJ23" s="125">
        <f>(FN23*100)/Deflators!$B$6</f>
        <v>2980.0711660771049</v>
      </c>
      <c r="GK23" s="125">
        <f>(FQ23*100)/Deflators!$B$7</f>
        <v>3199.541402730234</v>
      </c>
      <c r="GL23" s="125">
        <f>(FT23*100)/Deflators!$B$8</f>
        <v>3226.5637864695191</v>
      </c>
      <c r="GM23" s="125">
        <f>(FW23*100)/Deflators!$B$9</f>
        <v>2931.8469148698459</v>
      </c>
      <c r="GN23" s="125">
        <f>IFERROR((FZ23*100)/Deflators!$B$10,"dna")</f>
        <v>3292.0214445519919</v>
      </c>
      <c r="GO23" s="125" t="str">
        <f>IFERROR((GC23*100)/Deflators!$B$11,"dna")</f>
        <v>dna</v>
      </c>
      <c r="GP23" s="121">
        <v>166.83316683316681</v>
      </c>
      <c r="GQ23" s="87">
        <v>6012</v>
      </c>
      <c r="GR23" s="87">
        <v>693</v>
      </c>
      <c r="GS23" s="88">
        <v>175.41129390840374</v>
      </c>
      <c r="GT23" s="131">
        <v>6312</v>
      </c>
      <c r="GU23" s="87">
        <v>692</v>
      </c>
      <c r="GV23" s="88">
        <v>113.16672076165747</v>
      </c>
      <c r="GW23" s="131">
        <v>4184</v>
      </c>
      <c r="GX23" s="87">
        <v>711</v>
      </c>
      <c r="GY23" s="88">
        <v>117.07303113553114</v>
      </c>
      <c r="GZ23" s="131">
        <v>4091</v>
      </c>
      <c r="HA23" s="87">
        <v>672</v>
      </c>
      <c r="HB23" s="88">
        <v>132.74491465980827</v>
      </c>
      <c r="HC23" s="131">
        <v>4542</v>
      </c>
      <c r="HD23" s="87">
        <v>658</v>
      </c>
      <c r="HE23" s="88">
        <v>132.23140495867767</v>
      </c>
      <c r="HF23" s="131">
        <v>4992</v>
      </c>
      <c r="HG23" s="131">
        <v>726</v>
      </c>
      <c r="HH23" s="88">
        <f t="shared" si="34"/>
        <v>194.76713762428048</v>
      </c>
      <c r="HI23" s="87">
        <f>INDEX('[2]All Previous Years'!$A$1:$EX$34,MATCH($A23,'[2]All Previous Years'!$A$1:$A$34,0),MATCH(HI$1,'[2]All Previous Years'!$A$1:$EX$1,0))</f>
        <v>7444</v>
      </c>
      <c r="HJ23" s="32">
        <f>INDEX('[3]Raw data 16-17'!$B$2:$XA$34,MATCH($A23,'[3]Raw data 16-17'!$A$2:$A$34,0),MATCH(HJ$1,'[3]Raw data 16-17'!$B$1:$GU$1,0))</f>
        <v>735</v>
      </c>
      <c r="HK23" s="88">
        <f t="shared" si="35"/>
        <v>198.80785413744741</v>
      </c>
      <c r="HL23" s="32">
        <f>INDEX([4]Sheet1!$A$1:$CJ$34, MATCH($A23, [4]Sheet1!$A$1:$A$34, 0), MATCH(HL$1, [4]Sheet1!$A$1:$CJ$1, 0))</f>
        <v>7371</v>
      </c>
      <c r="HM23" s="32">
        <f>INDEX('[5]Finance Indicators'!$A$2:$BO$35,MATCH($A23,'[5]Finance Indicators'!$A$2:$A$35,0),MATCH(HM$1,'[5]Finance Indicators'!$A$2:$BO$2,0))</f>
        <v>713</v>
      </c>
      <c r="HN23" s="132">
        <f>INDEX('[6]Finance Indicators'!$B$3:$BO$35,MATCH($A23,'[6]Finance Indicators'!$A$3:$A$35,0),MATCH(HN$1,'[6]Finance Indicators'!$B$2:$BO$2,0))</f>
        <v>208.50327231338329</v>
      </c>
      <c r="HO23" s="132">
        <f>INDEX('[6]Finance Indicators'!$B$3:$BO$35,MATCH($A23,'[6]Finance Indicators'!$A$3:$A$35,0),MATCH(HO$1,'[6]Finance Indicators'!$B$2:$BO$2,0))</f>
        <v>8793</v>
      </c>
      <c r="HP23" s="132">
        <f>INDEX('[6]Finance Indicators'!$B$3:$BO$35,MATCH($A23,'[6]Finance Indicators'!$A$3:$A$35,0),MATCH(HP$1,'[6]Finance Indicators'!$B$2:$BO$2,0))</f>
        <v>811</v>
      </c>
      <c r="HQ23" s="132" t="str">
        <f t="array" ref="HQ23">INDEX('[7]Finance Indicators'!$A$2:$BO$35,MATCH($A23,'[7]Finance Indicators'!$A$2:$A$35,0),MATCH(HQ$1,'[7]Finance Indicators'!$A$2:$BO$2,0))</f>
        <v>dna</v>
      </c>
      <c r="HR23" s="238">
        <f t="array" ref="HR23">INDEX('[7]Finance Indicators'!$A$2:$BO$35,MATCH($A23,'[7]Finance Indicators'!$A$2:$A$35,0),MATCH(HR$1,'[7]Finance Indicators'!$A$2:$BO$2,0))</f>
        <v>10094</v>
      </c>
      <c r="HS23" s="238" t="str">
        <f t="array" ref="HS23">INDEX('[7]Finance Indicators'!$A$2:$BO$35,MATCH($A23,'[7]Finance Indicators'!$A$2:$A$35,0),MATCH(HS$1,'[7]Finance Indicators'!$A$2:$BO$2,0))</f>
        <v>dna</v>
      </c>
      <c r="HT23" s="128">
        <f>(GP23*100)/Deflators!$B$2</f>
        <v>196.53339117409104</v>
      </c>
      <c r="HU23" s="125">
        <f>(GS23*100)/Deflators!$B$3</f>
        <v>203.55247437948631</v>
      </c>
      <c r="HV23" s="125">
        <f>(GV23*100)/Deflators!$B$4</f>
        <v>128.69078690397404</v>
      </c>
      <c r="HW23" s="125">
        <f>(GY23*100)/Deflators!$B$5</f>
        <v>130.77428574679422</v>
      </c>
      <c r="HX23" s="125">
        <f>(HB23*100)/Deflators!$B$6</f>
        <v>146.26346133737664</v>
      </c>
      <c r="HY23" s="125">
        <f>(HE23*100)/Deflators!$B$7</f>
        <v>144.51843452085831</v>
      </c>
      <c r="HZ23" s="125">
        <f>(HH23*100)/Deflators!$B$8</f>
        <v>207.72413848651533</v>
      </c>
      <c r="IA23" s="125">
        <f>(HK23*100)/Deflators!$B$9</f>
        <v>208.3648191133079</v>
      </c>
      <c r="IB23" s="125">
        <f>IFERROR((HN23*100)/Deflators!$B$10,"dna")</f>
        <v>213.59730094427812</v>
      </c>
      <c r="IC23" s="125" t="str">
        <f>IFERROR((HQ23*100)/Deflators!$B$11,"dna")</f>
        <v>dna</v>
      </c>
      <c r="ID23" s="121">
        <v>94.414168937329705</v>
      </c>
      <c r="IE23" s="88">
        <v>94.794520547945211</v>
      </c>
      <c r="IF23" s="88">
        <v>95.180722891566262</v>
      </c>
      <c r="IG23" s="88">
        <v>95.184135977337121</v>
      </c>
      <c r="IH23" s="88">
        <v>94.404591104734578</v>
      </c>
      <c r="II23" s="88">
        <v>94.901960784313715</v>
      </c>
      <c r="IJ23" s="88">
        <f>INDEX('[3]Raw data 16-17'!$B$2:$XA$34,MATCH($A23,'[3]Raw data 16-17'!$A$2:$A$34,0),MATCH(IJ$1,'[3]Raw data 16-17'!$B$1:$GU$1,0))</f>
        <v>95.084087968952133</v>
      </c>
      <c r="IK23" s="88">
        <f>INDEX('[14]1718 Collected Indicators'!$A$3:$CH$36,MATCH($A23,'[14]1718 Collected Indicators'!$A$3:$A$36,0),MATCH(IK$1,'[14]1718 Collected Indicators'!$A$3:$CH$3,0))</f>
        <v>94.562334217506631</v>
      </c>
      <c r="IL23" s="120">
        <f>INDEX('[15]1819 Collected Indicators'!$A$3:$CV$36,MATCH($A23,'[15]1819 Collected Indicators'!$A$3:$A$36,0),MATCH(IL$1,'[15]1819 Collected Indicators'!$A$3:$CV$3,0))</f>
        <v>95.411764705882348</v>
      </c>
      <c r="IM23" s="120" t="str">
        <f>INDEX('[11]1920 Collected Indicators'!$A$3:$CV$36,MATCH($A23,'[11]1920 Collected Indicators'!$A$3:$A$36,0),MATCH(IM$1,'[11]1920 Collected Indicators'!$A$3:$CV$3,0))</f>
        <v>dna</v>
      </c>
      <c r="IN23" s="119">
        <v>91.2</v>
      </c>
      <c r="IO23" s="88">
        <v>91.333333333333329</v>
      </c>
      <c r="IP23" s="88">
        <v>87.333333333333329</v>
      </c>
      <c r="IQ23" s="88">
        <f>INDEX('[16]Raw Data'!$B$2:$BS$34,MATCH($A23,'[16]Raw Data'!$A$2:$A$34,0),MATCH(IQ$1,'[16]Raw Data'!$B$1:$BS$1,0))</f>
        <v>84.666666666666671</v>
      </c>
      <c r="IR23" s="88">
        <f t="shared" si="1"/>
        <v>79</v>
      </c>
      <c r="IS23" s="120">
        <f t="shared" si="1"/>
        <v>76.166666666666671</v>
      </c>
      <c r="IT23" s="120">
        <f t="shared" si="1"/>
        <v>74.5</v>
      </c>
      <c r="IU23" s="119">
        <v>87.6</v>
      </c>
      <c r="IV23" s="88">
        <v>90.4</v>
      </c>
      <c r="IW23" s="88">
        <v>91.5</v>
      </c>
      <c r="IX23" s="88">
        <v>93.1</v>
      </c>
      <c r="IY23" s="88">
        <v>92.3</v>
      </c>
      <c r="IZ23" s="88">
        <f>INDEX('[3]Raw data 16-17'!$B$2:$BV$34,MATCH($A23,'[3]Raw data 16-17'!$A$2:$A$34,0),MATCH(IZ$1,'[3]Raw data 16-17'!$B$1:$BV$1,0))</f>
        <v>91.8</v>
      </c>
      <c r="JA23" s="88">
        <f>INDEX('[14]1718 Collected Indicators'!$A$3:$CH$36,MATCH($A23,'[14]1718 Collected Indicators'!$A$3:$A$36,0),MATCH(JA$1,'[14]1718 Collected Indicators'!$A$3:$CH$3,0))</f>
        <v>93.5</v>
      </c>
      <c r="JB23" s="120">
        <f>INDEX('[15]1819 Collected Indicators'!$A$3:$CV$36,MATCH($A23,'[15]1819 Collected Indicators'!$A$3:$A$36,0),MATCH(JB$1,'[15]1819 Collected Indicators'!$A$3:$CV$3,0))</f>
        <v>94.340659340659343</v>
      </c>
      <c r="JC23" s="120" t="str">
        <f>INDEX('[11]1920 Collected Indicators'!$A$3:$CV$36,MATCH($A23,'[11]1920 Collected Indicators'!$A$3:$A$36,0),MATCH(JC$1,'[11]1920 Collected Indicators'!$A$3:$CV$3,0))</f>
        <v>dna</v>
      </c>
      <c r="JD23" s="119">
        <v>699.67</v>
      </c>
      <c r="JE23" s="88">
        <v>733</v>
      </c>
      <c r="JF23" s="88">
        <f>INDEX('[17]Cohort Attainment'!$O$40:$BR$75,MATCH($A23,'[17]Cohort Attainment'!$O$40:$O$75,0),MATCH(JF$1,'[17]Cohort Attainment'!$O$40:$BR$40,0))</f>
        <v>772.81</v>
      </c>
      <c r="JG23" s="88">
        <f>INDEX('[18]Cohort Attainment'!$Q$40:$AQ$72,MATCH($A23,'[18]Cohort Attainment'!$O$40:$O$72,0),MATCH(JG$1,'[18]Cohort Attainment'!$Q$39:$AO$39,0))</f>
        <v>830.04</v>
      </c>
      <c r="JH23" s="88">
        <f>INDEX('[19]Cohort Attainment'!$BP$3:$BU$36,MATCH($A23,'[19]Cohort Attainment'!$BU$3:$BU$36,0),MATCH(JH$1,'[19]Cohort Attainment'!$BP$36:$BU$36,0))</f>
        <v>853.68</v>
      </c>
      <c r="JI23" s="88">
        <f>INDEX('[19]Cohort Attainment'!$BP$3:$BU$36,MATCH($A23,'[19]Cohort Attainment'!$BU$3:$BU$36,0),MATCH(JI$1,'[19]Cohort Attainment'!$BP$36:$BU$36,0))</f>
        <v>865.4</v>
      </c>
      <c r="JJ23" s="88">
        <f>INDEX('[19]Cohort Attainment'!$BP$3:$BU$36,MATCH($A23,'[19]Cohort Attainment'!$BU$3:$BU$36,0),MATCH(JJ$1,'[19]Cohort Attainment'!$BP$36:$BU$36,0))</f>
        <v>872.95</v>
      </c>
      <c r="JK23" s="88">
        <f>INDEX('[19]Cohort Attainment'!$BP$3:$BU$36,MATCH($A23,'[19]Cohort Attainment'!$BU$3:$BU$36,0),MATCH(JK$1,'[19]Cohort Attainment'!$BP$36:$BU$36,0))</f>
        <v>867.48</v>
      </c>
      <c r="JL23" s="126">
        <f>INDEX('[11]1920 Collected Indicators'!$A$3:$CV$36,MATCH($A23,'[11]1920 Collected Indicators'!$A$3:$A$36,0),MATCH(JL$1,'[11]1920 Collected Indicators'!$A$3:$CV$3,0))</f>
        <v>884.56</v>
      </c>
      <c r="JM23" s="121">
        <v>518</v>
      </c>
      <c r="JN23" s="88">
        <v>560</v>
      </c>
      <c r="JO23" s="88">
        <f>INDEX('[17]Cohort Attainment'!$O$40:$BR$75,MATCH($A23,'[17]Cohort Attainment'!$O$40:$O$75,0),MATCH(JO$1,'[17]Cohort Attainment'!$O$40:$BR$40,0))</f>
        <v>565</v>
      </c>
      <c r="JP23" s="88">
        <f>INDEX('[18]Cohort Attainment'!$Q$40:$AQ$72,MATCH($A23,'[18]Cohort Attainment'!$O$40:$O$72,0),MATCH(JP$1,'[18]Cohort Attainment'!$Q$39:$AO$39,0))</f>
        <v>629</v>
      </c>
      <c r="JQ23" s="88">
        <f>INDEX('[19]Cohort Attainment'!$P$3:$AO$36,MATCH($A23,'[19]Cohort Attainment'!$AO$3:$AO$36,0),MATCH(JQ$1,'[19]Cohort Attainment'!$P$36:$AO$36,0))</f>
        <v>649</v>
      </c>
      <c r="JR23" s="88">
        <f>INDEX('[19]Cohort Attainment'!$P$3:$AO$36,MATCH($A23,'[19]Cohort Attainment'!$AO$3:$AO$36,0),MATCH(JR$1,'[19]Cohort Attainment'!$P$36:$AO$36,0))</f>
        <v>653</v>
      </c>
      <c r="JS23" s="88">
        <f>INDEX('[19]Cohort Attainment'!$P$3:$AO$36,MATCH($A23,'[19]Cohort Attainment'!$AO$3:$AO$36,0),MATCH(JS$1,'[19]Cohort Attainment'!$P$36:$AO$36,0))</f>
        <v>655</v>
      </c>
      <c r="JT23" s="120">
        <f>INDEX('[19]Cohort Attainment'!$P$3:$AO$36,MATCH($A23,'[19]Cohort Attainment'!$AO$3:$AO$36,0),MATCH(JT$1,'[19]Cohort Attainment'!$P$36:$AO$36,0))</f>
        <v>655</v>
      </c>
      <c r="JU23" s="120">
        <f>INDEX('[11]1920 Collected Indicators'!$A$3:$CV$36,MATCH($A23,'[11]1920 Collected Indicators'!$A$3:$A$36,0),MATCH(JU$1,'[11]1920 Collected Indicators'!$A$3:$CV$3,0))</f>
        <v>671</v>
      </c>
      <c r="JV23" s="119">
        <v>659</v>
      </c>
      <c r="JW23" s="88">
        <v>683</v>
      </c>
      <c r="JX23" s="88">
        <f>INDEX('[17]Cohort Attainment'!$O$40:$BR$75,MATCH($A23,'[17]Cohort Attainment'!$O$40:$O$75,0),MATCH(JX$1,'[17]Cohort Attainment'!$O$40:$BR$40,0))</f>
        <v>744</v>
      </c>
      <c r="JY23" s="88">
        <f>INDEX('[18]Cohort Attainment'!$Q$40:$AQ$72,MATCH($A23,'[18]Cohort Attainment'!$O$40:$O$72,0),MATCH(JY$1,'[18]Cohort Attainment'!$Q$39:$AO$39,0))</f>
        <v>763</v>
      </c>
      <c r="JZ23" s="88">
        <f>INDEX('[19]Cohort Attainment'!$P$3:$AO$36,MATCH($A23,'[19]Cohort Attainment'!$AO$3:$AO$36,0),MATCH(JZ$1,'[19]Cohort Attainment'!$P$36:$AO$36,0))</f>
        <v>805</v>
      </c>
      <c r="KA23" s="88">
        <f>INDEX('[19]Cohort Attainment'!$P$3:$AO$36,MATCH($A23,'[19]Cohort Attainment'!$AO$3:$AO$36,0),MATCH(KA$1,'[19]Cohort Attainment'!$P$36:$AO$36,0))</f>
        <v>791</v>
      </c>
      <c r="KB23" s="88">
        <f>INDEX('[19]Cohort Attainment'!$P$3:$AO$36,MATCH($A23,'[19]Cohort Attainment'!$AO$3:$AO$36,0),MATCH(KB$1,'[19]Cohort Attainment'!$P$36:$AO$36,0))</f>
        <v>828</v>
      </c>
      <c r="KC23" s="120">
        <f>INDEX('[19]Cohort Attainment'!$P$3:$AO$36,MATCH($A23,'[19]Cohort Attainment'!$AO$3:$AO$36,0),MATCH(KC$1,'[19]Cohort Attainment'!$P$36:$AO$36,0))</f>
        <v>791</v>
      </c>
      <c r="KD23" s="120">
        <f>INDEX('[11]1920 Collected Indicators'!$A$3:$CV$36,MATCH($A23,'[11]1920 Collected Indicators'!$A$3:$A$36,0),MATCH(KD$1,'[11]1920 Collected Indicators'!$A$3:$CV$3,0))</f>
        <v>824</v>
      </c>
      <c r="KE23" s="119">
        <v>769</v>
      </c>
      <c r="KF23" s="88">
        <v>815</v>
      </c>
      <c r="KG23" s="88">
        <f>INDEX('[17]Cohort Attainment'!$O$40:$BR$75,MATCH($A23,'[17]Cohort Attainment'!$O$40:$O$75,0),MATCH(KG$1,'[17]Cohort Attainment'!$O$40:$BR$40,0))</f>
        <v>844</v>
      </c>
      <c r="KH23" s="88">
        <f>INDEX('[18]Cohort Attainment'!$Q$40:$AQ$72,MATCH($A23,'[18]Cohort Attainment'!$O$40:$O$72,0),MATCH(KH$1,'[18]Cohort Attainment'!$Q$39:$AO$39,0))</f>
        <v>918</v>
      </c>
      <c r="KI23" s="88">
        <f>INDEX('[19]Cohort Attainment'!$P$3:$AO$36,MATCH($A23,'[19]Cohort Attainment'!$AO$3:$AO$36,0),MATCH(KI$1,'[19]Cohort Attainment'!$P$36:$AO$36,0))</f>
        <v>953</v>
      </c>
      <c r="KJ23" s="88">
        <f>INDEX('[19]Cohort Attainment'!$P$3:$AO$36,MATCH($A23,'[19]Cohort Attainment'!$AO$3:$AO$36,0),MATCH(KJ$1,'[19]Cohort Attainment'!$P$36:$AO$36,0))</f>
        <v>983</v>
      </c>
      <c r="KK23" s="88">
        <f>INDEX('[19]Cohort Attainment'!$P$3:$AO$36,MATCH($A23,'[19]Cohort Attainment'!$AO$3:$AO$36,0),MATCH(KK$1,'[19]Cohort Attainment'!$P$36:$AO$36,0))</f>
        <v>957</v>
      </c>
      <c r="KL23" s="120">
        <f>INDEX('[19]Cohort Attainment'!$P$3:$AO$36,MATCH($A23,'[19]Cohort Attainment'!$AO$3:$AO$36,0),MATCH(KL$1,'[19]Cohort Attainment'!$P$36:$AO$36,0))</f>
        <v>975</v>
      </c>
      <c r="KM23" s="120">
        <f>INDEX('[11]1920 Collected Indicators'!$A$3:$CV$36,MATCH($A23,'[11]1920 Collected Indicators'!$A$3:$A$36,0),MATCH(KM$1,'[11]1920 Collected Indicators'!$A$3:$CV$3,0))</f>
        <v>985</v>
      </c>
      <c r="KN23" s="119">
        <v>946</v>
      </c>
      <c r="KO23" s="88">
        <v>925</v>
      </c>
      <c r="KP23" s="88">
        <f>INDEX('[17]Cohort Attainment'!$O$40:$BR$75,MATCH($A23,'[17]Cohort Attainment'!$O$40:$O$75,0),MATCH(KP$1,'[17]Cohort Attainment'!$O$40:$BR$40,0))</f>
        <v>995</v>
      </c>
      <c r="KQ23" s="88">
        <f>INDEX('[18]Cohort Attainment'!$Q$40:$AQ$72,MATCH($A23,'[18]Cohort Attainment'!$O$40:$O$72,0),MATCH(KQ$1,'[18]Cohort Attainment'!$Q$39:$AO$39,0))</f>
        <v>1027</v>
      </c>
      <c r="KR23" s="88">
        <f>INDEX('[19]Cohort Attainment'!$P$3:$AO$36,MATCH($A23,'[19]Cohort Attainment'!$AO$3:$AO$36,0),MATCH(KR$1,'[19]Cohort Attainment'!$P$36:$AO$36,0))</f>
        <v>1056</v>
      </c>
      <c r="KS23" s="88">
        <f>INDEX('[19]Cohort Attainment'!$P$3:$AO$36,MATCH($A23,'[19]Cohort Attainment'!$AO$3:$AO$36,0),MATCH(KS$1,'[19]Cohort Attainment'!$P$36:$AO$36,0))</f>
        <v>1072</v>
      </c>
      <c r="KT23" s="88">
        <f>INDEX('[19]Cohort Attainment'!$P$3:$AO$36,MATCH($A23,'[19]Cohort Attainment'!$AO$3:$AO$36,0),MATCH(KT$1,'[19]Cohort Attainment'!$P$36:$AO$36,0))</f>
        <v>1095</v>
      </c>
      <c r="KU23" s="120">
        <f>INDEX('[19]Cohort Attainment'!$P$3:$AO$36,MATCH($A23,'[19]Cohort Attainment'!$AO$3:$AO$36,0),MATCH(KU$1,'[19]Cohort Attainment'!$P$36:$AO$36,0))</f>
        <v>1087</v>
      </c>
      <c r="KV23" s="120">
        <f>INDEX('[11]1920 Collected Indicators'!$A$3:$CV$36,MATCH($A23,'[11]1920 Collected Indicators'!$A$3:$A$36,0),MATCH(KV$1,'[11]1920 Collected Indicators'!$A$3:$CV$3,0))</f>
        <v>1142</v>
      </c>
      <c r="KW23" s="119">
        <v>1023</v>
      </c>
      <c r="KX23" s="88">
        <v>1076</v>
      </c>
      <c r="KY23" s="88">
        <f>INDEX('[17]Cohort Attainment'!$O$40:$BR$75,MATCH($A23,'[17]Cohort Attainment'!$O$40:$O$75,0),MATCH(KY$1,'[17]Cohort Attainment'!$O$40:$BR$40,0))</f>
        <v>1107</v>
      </c>
      <c r="KZ23" s="88">
        <f>INDEX('[18]Cohort Attainment'!$Q$40:$AQ$72,MATCH($A23,'[18]Cohort Attainment'!$O$40:$O$72,0),MATCH(KZ$1,'[18]Cohort Attainment'!$Q$39:$AO$39,0))</f>
        <v>1191</v>
      </c>
      <c r="LA23" s="88">
        <f>INDEX('[19]Cohort Attainment'!$P$3:$AO$36,MATCH($A23,'[19]Cohort Attainment'!$AO$3:$AO$36,0),MATCH(LA$1,'[19]Cohort Attainment'!$P$36:$AO$36,0))</f>
        <v>1163</v>
      </c>
      <c r="LB23" s="88">
        <f>INDEX('[19]Cohort Attainment'!$P$3:$AO$36,MATCH($A23,'[19]Cohort Attainment'!$AO$3:$AO$36,0),MATCH(LB$1,'[19]Cohort Attainment'!$P$36:$AO$36,0))</f>
        <v>1279</v>
      </c>
      <c r="LC23" s="88">
        <f>INDEX('[19]Cohort Attainment'!$P$3:$AO$36,MATCH($A23,'[19]Cohort Attainment'!$AO$3:$AO$36,0),MATCH(LC$1,'[19]Cohort Attainment'!$P$36:$AO$36,0))</f>
        <v>1206</v>
      </c>
      <c r="LD23" s="120">
        <f>INDEX('[19]Cohort Attainment'!$P$3:$AO$36,MATCH($A23,'[19]Cohort Attainment'!$AO$3:$AO$36,0),MATCH(LD$1,'[19]Cohort Attainment'!$P$36:$AO$36,0))</f>
        <v>1263</v>
      </c>
      <c r="LE23" s="120">
        <f>INDEX('[11]1920 Collected Indicators'!$A$3:$CV$36,MATCH($A23,'[11]1920 Collected Indicators'!$A$3:$A$36,0),MATCH(LE$1,'[11]1920 Collected Indicators'!$A$3:$CV$3,0))</f>
        <v>1263</v>
      </c>
      <c r="LF23" s="119">
        <v>80.236842105263165</v>
      </c>
      <c r="LG23" s="88" t="str">
        <f>INDEX('[3]Raw data 16-17'!$B$2:$XA$34,MATCH($A23,'[3]Raw data 16-17'!$A$2:$A$34,0),MATCH(LG$1,'[3]Raw data 16-17'!$B$1:$GU$1,0))</f>
        <v>dna</v>
      </c>
      <c r="LH23" s="88" t="str">
        <f>INDEX('[14]1718 Collected Indicators'!$A$3:$CH$36,MATCH($A23,'[14]1718 Collected Indicators'!$A$3:$A$36,0),MATCH(LH$1,'[14]1718 Collected Indicators'!$A$3:$CH$3,0))</f>
        <v>dna</v>
      </c>
      <c r="LI23" s="120">
        <f>INDEX('[15]1819 Collected Indicators'!$A$3:$CV$36,MATCH($A23,'[15]1819 Collected Indicators'!$A$3:$A$36,0),MATCH(LI$1,'[15]1819 Collected Indicators'!$A$3:$CV$3,0))</f>
        <v>71.133662936999997</v>
      </c>
      <c r="LJ23" s="120" t="str">
        <f>INDEX('[11]1920 Collected Indicators'!$A$3:$CV$36,MATCH($A23,'[11]1920 Collected Indicators'!$A$3:$A$36,0),MATCH(LJ$1,'[11]1920 Collected Indicators'!$A$3:$CV$3,0))</f>
        <v>dna</v>
      </c>
      <c r="LK23" s="119">
        <v>73.073022312373226</v>
      </c>
      <c r="LL23" s="88" t="str">
        <f>INDEX('[3]Raw data 16-17'!$B$2:$XA$34,MATCH($A23,'[3]Raw data 16-17'!$A$2:$A$34,0),MATCH(LL$1,'[3]Raw data 16-17'!$B$1:$GU$1,0))</f>
        <v>dna</v>
      </c>
      <c r="LM23" s="88" t="str">
        <f>INDEX('[14]1718 Collected Indicators'!$A$3:$CH$36,MATCH($A23,'[14]1718 Collected Indicators'!$A$3:$A$36,0),MATCH(LM$1,'[14]1718 Collected Indicators'!$A$3:$CH$3,0))</f>
        <v>dna</v>
      </c>
      <c r="LN23" s="120">
        <f>INDEX('[15]1819 Collected Indicators'!$A$3:$CV$36,MATCH($A23,'[15]1819 Collected Indicators'!$A$3:$A$36,0),MATCH(LN$1,'[15]1819 Collected Indicators'!$A$3:$CV$3,0))</f>
        <v>78.700736249000002</v>
      </c>
      <c r="LO23" s="120" t="str">
        <f>INDEX('[11]1920 Collected Indicators'!$A$3:$CV$36,MATCH($A23,'[11]1920 Collected Indicators'!$A$3:$A$36,0),MATCH(LO$1,'[11]1920 Collected Indicators'!$A$3:$CV$3,0))</f>
        <v>dna</v>
      </c>
      <c r="LP23" s="119">
        <v>69.925006464959921</v>
      </c>
      <c r="LQ23" s="88" t="str">
        <f>INDEX('[3]Raw data 16-17'!$B$2:$XA$34,MATCH($A23,'[3]Raw data 16-17'!$A$2:$A$34,0),MATCH(LQ$1,'[3]Raw data 16-17'!$B$1:$GU$1,0))</f>
        <v>dna</v>
      </c>
      <c r="LR23" s="88" t="str">
        <f>INDEX('[14]1718 Collected Indicators'!$A$3:$CH$36,MATCH($A23,'[14]1718 Collected Indicators'!$A$3:$A$36,0),MATCH(LR$1,'[14]1718 Collected Indicators'!$A$3:$CH$3,0))</f>
        <v>dna</v>
      </c>
      <c r="LS23" s="120" t="e">
        <f>INDEX('[15]1819 Collected Indicators'!$A$3:$CV$36,MATCH($A23,'[15]1819 Collected Indicators'!$A$3:$A$36,0),MATCH(LS$1,'[15]1819 Collected Indicators'!$A$3:$CV$3,0))</f>
        <v>#N/A</v>
      </c>
      <c r="LT23" s="120" t="e">
        <f>INDEX('[11]1920 Collected Indicators'!$A$3:$CV$36,MATCH($A23,'[11]1920 Collected Indicators'!$A$3:$A$36,0),MATCH(LT$1,'[11]1920 Collected Indicators'!$A$3:$CV$3,0))</f>
        <v>#N/A</v>
      </c>
      <c r="LU23" s="119">
        <v>78.868421052631575</v>
      </c>
      <c r="LV23" s="88" t="str">
        <f>INDEX('[3]Raw data 16-17'!$B$2:$XA$34,MATCH($A23,'[3]Raw data 16-17'!$A$2:$A$34,0),MATCH(LV$1,'[3]Raw data 16-17'!$B$1:$GU$1,0))</f>
        <v>dna</v>
      </c>
      <c r="LW23" s="88" t="str">
        <f>INDEX('[14]1718 Collected Indicators'!$A$3:$CH$36,MATCH($A23,'[14]1718 Collected Indicators'!$A$3:$A$36,0),MATCH(LW$1,'[14]1718 Collected Indicators'!$A$3:$CH$3,0))</f>
        <v>dna</v>
      </c>
      <c r="LX23" s="120">
        <f>INDEX('[15]1819 Collected Indicators'!$A$3:$CV$36,MATCH($A23,'[15]1819 Collected Indicators'!$A$3:$A$36,0),MATCH(LX$1,'[15]1819 Collected Indicators'!$A$3:$CV$3,0))</f>
        <v>18.669136731999998</v>
      </c>
      <c r="LY23" s="120" t="str">
        <f>INDEX('[11]1920 Collected Indicators'!$A$3:$CV$36,MATCH($A23,'[11]1920 Collected Indicators'!$A$3:$A$36,0),MATCH(LY$1,'[11]1920 Collected Indicators'!$A$3:$CV$3,0))</f>
        <v>dna</v>
      </c>
      <c r="LZ23" s="119">
        <v>69.066937119675458</v>
      </c>
      <c r="MA23" s="88" t="str">
        <f>INDEX('[3]Raw data 16-17'!$B$2:$XA$34,MATCH($A23,'[3]Raw data 16-17'!$A$2:$A$34,0),MATCH(MA$1,'[3]Raw data 16-17'!$B$1:$GU$1,0))</f>
        <v>dna</v>
      </c>
      <c r="MB23" s="88" t="str">
        <f>INDEX('[14]1718 Collected Indicators'!$A$3:$CH$36,MATCH($A23,'[14]1718 Collected Indicators'!$A$3:$A$36,0),MATCH(MB$1,'[14]1718 Collected Indicators'!$A$3:$CH$3,0))</f>
        <v>dna</v>
      </c>
      <c r="MC23" s="120">
        <f>INDEX('[15]1819 Collected Indicators'!$A$3:$CV$36,MATCH($A23,'[15]1819 Collected Indicators'!$A$3:$A$36,0),MATCH(MC$1,'[15]1819 Collected Indicators'!$A$3:$CV$3,0))</f>
        <v>14.969891848000003</v>
      </c>
      <c r="MD23" s="120" t="str">
        <f>INDEX('[11]1920 Collected Indicators'!$A$3:$CV$36,MATCH($A23,'[11]1920 Collected Indicators'!$A$3:$A$36,0),MATCH(MD$1,'[11]1920 Collected Indicators'!$A$3:$CV$3,0))</f>
        <v>dna</v>
      </c>
      <c r="ME23" s="119">
        <v>65.063356607189036</v>
      </c>
      <c r="MF23" s="88" t="str">
        <f>INDEX('[3]Raw data 16-17'!$B$2:$XA$34,MATCH($A23,'[3]Raw data 16-17'!$A$2:$A$34,0),MATCH(MF$1,'[3]Raw data 16-17'!$B$1:$GU$1,0))</f>
        <v>dna</v>
      </c>
      <c r="MG23" s="88" t="str">
        <f>INDEX('[14]1718 Collected Indicators'!$A$3:$CH$36,MATCH($A23,'[14]1718 Collected Indicators'!$A$3:$A$36,0),MATCH(MG$1,'[14]1718 Collected Indicators'!$A$3:$CH$3,0))</f>
        <v>dna</v>
      </c>
      <c r="MH23" s="120" t="e">
        <f>INDEX('[15]1819 Collected Indicators'!$A$3:$CV$36,MATCH($A23,'[15]1819 Collected Indicators'!$A$3:$A$36,0),MATCH(MH$1,'[15]1819 Collected Indicators'!$A$3:$CV$3,0))</f>
        <v>#N/A</v>
      </c>
      <c r="MI23" s="120" t="e">
        <f>INDEX('[11]1920 Collected Indicators'!$A$3:$CV$36,MATCH($A23,'[11]1920 Collected Indicators'!$A$3:$A$36,0),MATCH(MI$1,'[11]1920 Collected Indicators'!$A$3:$CV$3,0))</f>
        <v>#N/A</v>
      </c>
      <c r="MJ23" s="119">
        <v>84.263157894736835</v>
      </c>
      <c r="MK23" s="88" t="str">
        <f>INDEX('[3]Raw data 16-17'!$B$2:$XA$34,MATCH($A23,'[3]Raw data 16-17'!$A$2:$A$34,0),MATCH(MK$1,'[3]Raw data 16-17'!$B$1:$GU$1,0))</f>
        <v>dna</v>
      </c>
      <c r="ML23" s="88" t="str">
        <f>INDEX('[14]1718 Collected Indicators'!$A$3:$CH$36,MATCH($A23,'[14]1718 Collected Indicators'!$A$3:$A$36,0),MATCH(ML$1,'[14]1718 Collected Indicators'!$A$3:$CH$3,0))</f>
        <v>dna</v>
      </c>
      <c r="MM23" s="120" t="str">
        <f>INDEX('[15]1819 Collected Indicators'!$A$3:$CV$36,MATCH($A23,'[15]1819 Collected Indicators'!$A$3:$A$36,0),MATCH(MM$1,'[15]1819 Collected Indicators'!$A$3:$CV$3,0))</f>
        <v>dna</v>
      </c>
      <c r="MN23" s="120" t="str">
        <f>INDEX('[11]1920 Collected Indicators'!$A$3:$CV$36,MATCH($A23,'[11]1920 Collected Indicators'!$A$3:$A$36,0),MATCH(MN$1,'[11]1920 Collected Indicators'!$A$3:$CV$3,0))</f>
        <v>dna</v>
      </c>
      <c r="MO23" s="119">
        <v>78.575050709939148</v>
      </c>
      <c r="MP23" s="88" t="str">
        <f>INDEX('[3]Raw data 16-17'!$B$2:$XA$34,MATCH($A23,'[3]Raw data 16-17'!$A$2:$A$34,0),MATCH(MP$1,'[3]Raw data 16-17'!$B$1:$GU$1,0))</f>
        <v>dna</v>
      </c>
      <c r="MQ23" s="88" t="str">
        <f>INDEX('[14]1718 Collected Indicators'!$A$3:$CH$36,MATCH($A23,'[14]1718 Collected Indicators'!$A$3:$A$36,0),MATCH(MQ$1,'[14]1718 Collected Indicators'!$A$3:$CH$3,0))</f>
        <v>dna</v>
      </c>
      <c r="MR23" s="120" t="str">
        <f>INDEX('[15]1819 Collected Indicators'!$A$3:$CV$36,MATCH($A23,'[15]1819 Collected Indicators'!$A$3:$A$36,0),MATCH(MR$1,'[15]1819 Collected Indicators'!$A$3:$CV$3,0))</f>
        <v>dna</v>
      </c>
      <c r="MS23" s="120" t="str">
        <f>INDEX('[11]1920 Collected Indicators'!$A$3:$CV$36,MATCH($A23,'[11]1920 Collected Indicators'!$A$3:$A$36,0),MATCH(MS$1,'[11]1920 Collected Indicators'!$A$3:$CV$3,0))</f>
        <v>dna</v>
      </c>
      <c r="MT23" s="119">
        <v>73.881561934316011</v>
      </c>
      <c r="MU23" s="88" t="str">
        <f>INDEX('[3]Raw data 16-17'!$B$2:$XA$34,MATCH($A23,'[3]Raw data 16-17'!$A$2:$A$34,0),MATCH(MU$1,'[3]Raw data 16-17'!$B$1:$GU$1,0))</f>
        <v>dna</v>
      </c>
      <c r="MV23" s="88" t="str">
        <f>INDEX('[14]1718 Collected Indicators'!$A$3:$CH$36,MATCH($A23,'[14]1718 Collected Indicators'!$A$3:$A$36,0),MATCH(MV$1,'[14]1718 Collected Indicators'!$A$3:$CH$3,0))</f>
        <v>dna</v>
      </c>
      <c r="MW23" s="120" t="e">
        <f>INDEX('[15]1819 Collected Indicators'!$A$3:$CV$36,MATCH($A23,'[15]1819 Collected Indicators'!$A$3:$A$36,0),MATCH(MW$1,'[15]1819 Collected Indicators'!$A$3:$CV$3,0))</f>
        <v>#N/A</v>
      </c>
      <c r="MX23" s="120" t="e">
        <f>INDEX('[11]1920 Collected Indicators'!$A$3:$CV$36,MATCH($A23,'[11]1920 Collected Indicators'!$A$3:$A$36,0),MATCH(MX$1,'[11]1920 Collected Indicators'!$A$3:$CV$3,0))</f>
        <v>#N/A</v>
      </c>
      <c r="MY23" s="119">
        <v>85.763157894736835</v>
      </c>
      <c r="MZ23" s="88" t="str">
        <f>INDEX('[3]Raw data 16-17'!$B$2:$XA$34,MATCH($A23,'[3]Raw data 16-17'!$A$2:$A$34,0),MATCH(MZ$1,'[3]Raw data 16-17'!$B$1:$GU$1,0))</f>
        <v>dna</v>
      </c>
      <c r="NA23" s="88" t="str">
        <f>INDEX('[14]1718 Collected Indicators'!$A$3:$CH$36,MATCH($A23,'[14]1718 Collected Indicators'!$A$3:$A$36,0),MATCH(NA$1,'[14]1718 Collected Indicators'!$A$3:$CH$3,0))</f>
        <v>dna</v>
      </c>
      <c r="NB23" s="120" t="e">
        <f>INDEX('[15]1819 Collected Indicators'!$A$3:$CV$36,MATCH($A23,'[15]1819 Collected Indicators'!$A$3:$A$36,0),MATCH(NB$1,'[15]1819 Collected Indicators'!$A$3:$CV$3,0))</f>
        <v>#N/A</v>
      </c>
      <c r="NC23" s="183"/>
      <c r="ND23" s="119">
        <v>72.079556898288004</v>
      </c>
      <c r="NE23" s="88" t="str">
        <f>INDEX('[3]Raw data 16-17'!$B$2:$XA$34,MATCH($A23,'[3]Raw data 16-17'!$A$2:$A$34,0),MATCH(NE$1,'[3]Raw data 16-17'!$B$1:$GU$1,0))</f>
        <v>dna</v>
      </c>
      <c r="NF23" s="88" t="str">
        <f>INDEX('[14]1718 Collected Indicators'!$A$3:$CH$36,MATCH($A23,'[14]1718 Collected Indicators'!$A$3:$A$36,0),MATCH(NF$1,'[14]1718 Collected Indicators'!$A$3:$CH$3,0))</f>
        <v>dna</v>
      </c>
      <c r="NG23" s="120" t="e">
        <f>INDEX('[15]1819 Collected Indicators'!$A$3:$CV$36,MATCH($A23,'[15]1819 Collected Indicators'!$A$3:$A$36,0),MATCH(NG$1,'[15]1819 Collected Indicators'!$A$3:$CV$3,0))</f>
        <v>#N/A</v>
      </c>
      <c r="NH23" s="183"/>
      <c r="NI23" s="119">
        <v>65.658132919575891</v>
      </c>
      <c r="NJ23" s="88" t="str">
        <f>INDEX('[3]Raw data 16-17'!$B$2:$XA$34,MATCH($A23,'[3]Raw data 16-17'!$A$2:$A$34,0),MATCH(NJ$1,'[3]Raw data 16-17'!$B$1:$GU$1,0))</f>
        <v>dna</v>
      </c>
      <c r="NK23" s="88" t="str">
        <f>INDEX('[14]1718 Collected Indicators'!$A$3:$CH$36,MATCH($A23,'[14]1718 Collected Indicators'!$A$3:$A$36,0),MATCH(NK$1,'[14]1718 Collected Indicators'!$A$3:$CH$3,0))</f>
        <v>dna</v>
      </c>
      <c r="NL23" s="120" t="e">
        <f>INDEX('[15]1819 Collected Indicators'!$A$3:$CV$36,MATCH($A23,'[15]1819 Collected Indicators'!$A$3:$A$36,0),MATCH(NL$1,'[15]1819 Collected Indicators'!$A$3:$CV$3,0))</f>
        <v>#N/A</v>
      </c>
      <c r="NM23" s="183"/>
      <c r="NN23" s="119">
        <f>INDEX([20]Extraction!$B$2:$I$36,MATCH($A23,[20]Extraction!$I$2:$I$36,0),MATCH(NN$1,[20]Extraction!$B$2:$I$2,0))</f>
        <v>78.873239436619698</v>
      </c>
      <c r="NO23" s="119">
        <f>INDEX([20]Extraction!$B$2:$I$36,MATCH($A23,[20]Extraction!$I$2:$I$36,0),MATCH(NO$1,[20]Extraction!$B$2:$I$2,0))</f>
        <v>79.284425736620562</v>
      </c>
      <c r="NP23" s="119">
        <f>INDEX([20]Extraction!$B$2:$I$36,MATCH($A23,[20]Extraction!$I$2:$I$36,0),MATCH(NP$1,[20]Extraction!$B$2:$I$2,0))</f>
        <v>81.872929840409498</v>
      </c>
      <c r="NQ23" s="119">
        <f>INDEX([20]Extraction!$B$2:$I$36,MATCH($A23,[20]Extraction!$I$2:$I$36,0),MATCH(NQ$1,[20]Extraction!$B$2:$I$2,0))</f>
        <v>80.992907801418298</v>
      </c>
      <c r="NR23" s="119">
        <f>INDEX([20]Extraction!$B$2:$I$36,MATCH($A23,[20]Extraction!$I$2:$I$36,0),MATCH(NR$1,[20]Extraction!$B$2:$I$2,0))</f>
        <v>83.704974271011906</v>
      </c>
      <c r="NS23" s="119">
        <f>INDEX([20]Extraction!$B$2:$I$36,MATCH($A23,[20]Extraction!$I$2:$I$36,0),MATCH(NS$1,[20]Extraction!$B$2:$I$2,0))</f>
        <v>82.201615315584746</v>
      </c>
      <c r="NT23" s="119" t="str">
        <f>INDEX([20]Extraction!$B$2:$I$36,MATCH($A23,[20]Extraction!$I$2:$I$36,0),MATCH(NT$1,[20]Extraction!$B$2:$I$2,0))</f>
        <v>dna</v>
      </c>
      <c r="NU23" s="129">
        <f>INDEX([21]Sheet1!$L$17:$T$50,MATCH($A23,[21]Sheet1!$L$17:$L$50,0),MATCH(NU$1,[21]Sheet1!$L$17:$T$17,0))</f>
        <v>82.242990654205599</v>
      </c>
      <c r="NV23" s="130">
        <f>INDEX([21]Sheet1!$L$17:$T$50,MATCH($A23,[21]Sheet1!$L$17:$L$50,0),MATCH(NV$1,[21]Sheet1!$L$17:$T$17,0))</f>
        <v>87.387387387387378</v>
      </c>
      <c r="NW23" s="130">
        <f>INDEX([21]Sheet1!$L$17:$T$50,MATCH($A23,[21]Sheet1!$L$17:$L$50,0),MATCH(NW$1,[21]Sheet1!$L$17:$T$17,0))</f>
        <v>87.068965517241381</v>
      </c>
      <c r="NX23" s="130">
        <f>INDEX([21]Sheet1!$L$17:$T$50,MATCH($A23,[21]Sheet1!$L$17:$L$50,0),MATCH(NX$1,[21]Sheet1!$L$17:$T$17,0))</f>
        <v>89.230769230769241</v>
      </c>
      <c r="NY23" s="130">
        <f>INDEX([21]Sheet1!$L$17:$T$50,MATCH($A23,[21]Sheet1!$L$17:$L$50,0),MATCH(NY$1,[21]Sheet1!$L$17:$T$17,0))</f>
        <v>95.348837209302332</v>
      </c>
      <c r="NZ23" s="130">
        <f>INDEX([21]Sheet1!$L$17:$T$50,MATCH($A23,[21]Sheet1!$L$17:$L$50,0),MATCH(NZ$1,[21]Sheet1!$L$17:$T$17,0))</f>
        <v>94.488188976377955</v>
      </c>
      <c r="OA23" s="130">
        <f>INDEX([21]Sheet1!$L$17:$T$50,MATCH($A23,[21]Sheet1!$L$17:$L$50,0),MATCH(OA$1,[21]Sheet1!$L$17:$T$17,0))</f>
        <v>94.117647058823522</v>
      </c>
      <c r="OB23" s="88">
        <f>INDEX('[14]1718 Collected Indicators'!$A$3:$CH$36,MATCH($A23,'[14]1718 Collected Indicators'!$A$3:$A$36,0),MATCH(OB$1,'[14]1718 Collected Indicators'!$A$3:$CH$3,0))</f>
        <v>94.73684210526315</v>
      </c>
      <c r="OC23" s="126">
        <f>INDEX('[15]1819 Collected Indicators'!$A$3:$CV$36,MATCH($A23,'[15]1819 Collected Indicators'!$A$3:$A$36,0),MATCH(OC$1,'[15]1819 Collected Indicators'!$A$3:$CV$3,0))</f>
        <v>89.473684210526315</v>
      </c>
      <c r="OD23" s="120">
        <f>INDEX('[11]1920 Collected Indicators'!$A$3:$CV$36,MATCH($A23,'[11]1920 Collected Indicators'!$A$3:$A$36,0),MATCH(OD$1,'[11]1920 Collected Indicators'!$A$3:$CV$3,0))</f>
        <v>90.4</v>
      </c>
      <c r="OE23" s="121">
        <v>92.1</v>
      </c>
      <c r="OF23" s="88">
        <v>92.9</v>
      </c>
      <c r="OG23" s="88">
        <v>92.8</v>
      </c>
      <c r="OH23" s="88">
        <f>INDEX('[3]Raw data 16-17'!$A$1:$BV$34,MATCH($A23,'[3]Raw data 16-17'!A$1:A$34,0),MATCH(OH$1,'[3]Raw data 16-17'!$A$1:$BV$1,0))</f>
        <v>91.8</v>
      </c>
      <c r="OI23" s="121">
        <f>INDEX('[15]1819 Collected Indicators'!$A$3:$CV$36,MATCH($A23,'[15]1819 Collected Indicators'!$A$3:$A$36,0),MATCH(OI$1,'[15]1819 Collected Indicators'!$A$3:$CV$3,0))</f>
        <v>91.216200000000001</v>
      </c>
      <c r="OJ23" s="120" t="str">
        <f>INDEX('[11]1920 Collected Indicators'!$A$3:$CV$36,MATCH($A23,'[11]1920 Collected Indicators'!$A$3:$A$36,0),MATCH(OJ$1,'[11]1920 Collected Indicators'!$A$3:$CV$3,0))</f>
        <v>dna</v>
      </c>
      <c r="OK23" s="119">
        <f>INDEX('[22]All years '!$A$1:$F$34,MATCH($A23,'[22]All years '!$A$1:$A$34,0),MATCH(OK$1,'[22]All years '!$A$1:$F$1,0))</f>
        <v>80.916087937364537</v>
      </c>
      <c r="OL23" s="88">
        <f>INDEX('[22]All years '!$A$1:$F$34,MATCH($A23,'[22]All years '!$A$1:$A$34,0),MATCH(OL$1,'[22]All years '!$A$1:$F$1,0))</f>
        <v>85.609180880185292</v>
      </c>
      <c r="OM23" s="88">
        <f>INDEX('[22]All years '!$A$1:$F$34,MATCH($A23,'[22]All years '!$A$1:$A$34,0),MATCH(OM$1,'[22]All years '!$A$1:$F$1,0))</f>
        <v>89.966119664423331</v>
      </c>
      <c r="ON23" s="88">
        <f>INDEX('[22]All years '!$A$1:$F$34,MATCH($A23,'[22]All years '!$A$1:$A$34,0),MATCH(ON$1,'[22]All years '!$A$1:$F$1,0))</f>
        <v>89.651792382374907</v>
      </c>
      <c r="OO23" s="121">
        <f>INDEX('[22]All years '!$A$1:$F$34,MATCH($A23,'[22]All years '!$A$1:$A$34,0),MATCH(OO$1,'[22]All years '!$A$1:$F$1,0))</f>
        <v>89.966119664423331</v>
      </c>
      <c r="OP23" s="120" t="str">
        <f>INDEX('[11]1920 Collected Indicators'!$A$3:$CV$36,MATCH($A23,'[11]1920 Collected Indicators'!$A$3:$A$36,0),MATCH(OP$1,'[11]1920 Collected Indicators'!$A$3:$CV$3,0))</f>
        <v>dna</v>
      </c>
      <c r="OQ23" s="119">
        <v>46.618705035971225</v>
      </c>
      <c r="OR23" s="88">
        <v>41</v>
      </c>
      <c r="OS23" s="88">
        <v>32.200000000000003</v>
      </c>
      <c r="OT23" s="116">
        <f>INDEX('[3]Raw data 16-17'!$B$2:$ACG$34,MATCH($A23,'[3]Raw data 16-17'!$A$2:$A$34,0),MATCH(OT$1,'[3]Raw data 16-17'!$B$1:$MA$1,0))</f>
        <v>35.046393969808079</v>
      </c>
      <c r="OU23" s="133">
        <f>INDEX('[15]1819 Collected Indicators'!$A$3:$CV$36,MATCH($A23,'[15]1819 Collected Indicators'!$A$3:$A$36,0),MATCH(OU$1,'[15]1819 Collected Indicators'!$A$3:$CV$3,0))</f>
        <v>35.015999999999998</v>
      </c>
      <c r="OV23" s="120" t="str">
        <f>INDEX('[11]1920 Collected Indicators'!$A$3:$CV$36,MATCH($A23,'[11]1920 Collected Indicators'!$A$3:$A$36,0),MATCH(OV$1,'[11]1920 Collected Indicators'!$A$3:$CV$3,0))</f>
        <v>dna</v>
      </c>
      <c r="OW23" s="119">
        <f>INDEX('[23]All years '!$A$2:$F$35,MATCH($A23,'[23]All years '!$A$2:$A$35,0),MATCH(OW$1,'[23]All years '!$A$2:$F$2,0))</f>
        <v>451.76110260336907</v>
      </c>
      <c r="OX23" s="88">
        <f>INDEX('[23]All years '!$A$2:$F$35,MATCH($A23,'[23]All years '!$A$2:$A$35,0),MATCH(OX$1,'[23]All years '!$A$2:$F$2,0))</f>
        <v>366.87306501547988</v>
      </c>
      <c r="OY23" s="88">
        <f>INDEX('[23]All years '!$A$2:$F$35,MATCH($A23,'[23]All years '!$A$2:$A$35,0),MATCH(OY$1,'[23]All years '!$A$2:$F$2,0))</f>
        <v>301.07526881720429</v>
      </c>
      <c r="OZ23" s="88">
        <f>INDEX('[23]All years '!$A$2:$F$35,MATCH($A23,'[23]All years '!$A$2:$A$35,0),MATCH(OZ$1,'[23]All years '!$A$2:$F$2,0))</f>
        <v>317.93478260869568</v>
      </c>
      <c r="PA23" s="183">
        <f>INDEX('[23]All years '!$A$2:$F$35,MATCH($A23,'[23]All years '!$A$2:$A$35,0),MATCH(PA$1,'[23]All years '!$A$2:$F$2,0))</f>
        <v>293.27610872675251</v>
      </c>
      <c r="PB23" s="120" t="str">
        <f>INDEX('[11]1920 Collected Indicators'!$A$3:$CV$36,MATCH($A23,'[11]1920 Collected Indicators'!$A$3:$A$36,0),MATCH(PB$1,'[11]1920 Collected Indicators'!$A$3:$CV$3,0))</f>
        <v>dna</v>
      </c>
      <c r="PC23" s="119">
        <v>89.3</v>
      </c>
      <c r="PD23" s="88">
        <f>INDEX('[3]Raw data 16-17'!$B$2:$XA$34,MATCH($A23,'[3]Raw data 16-17'!$A$2:$A$34,0),MATCH(PD$1,'[3]Raw data 16-17'!$B$1:$GU$1,0))</f>
        <v>90.2</v>
      </c>
      <c r="PE23" s="88">
        <f>INDEX('[14]1718 Collected Indicators'!$A$3:$CH$36,MATCH($A23,'[14]1718 Collected Indicators'!$A$3:$A$36,0),MATCH(PE$1,'[14]1718 Collected Indicators'!$A$3:$CH$3,0))</f>
        <v>90.5</v>
      </c>
      <c r="PF23" s="120">
        <f>INDEX('[15]1819 Collected Indicators'!$A$3:$CV$36,MATCH($A23,'[15]1819 Collected Indicators'!$A$3:$A$36,0),MATCH(PF$1,'[15]1819 Collected Indicators'!$A$3:$CV$3,0))</f>
        <v>90.084011377918898</v>
      </c>
      <c r="PG23" s="120">
        <f>INDEX('[11]1920 Collected Indicators'!$A$3:$CV$36,MATCH($A23,'[11]1920 Collected Indicators'!$A$3:$A$36,0),MATCH(PG$1,'[11]1920 Collected Indicators'!$A$3:$CV$3,0))</f>
        <v>90.712728713917699</v>
      </c>
      <c r="PH23" s="129">
        <v>6.9148936170212769</v>
      </c>
      <c r="PI23" s="130">
        <v>9.1891891891891895</v>
      </c>
      <c r="PJ23" s="130">
        <v>8.2051282051282044</v>
      </c>
      <c r="PK23" s="130">
        <v>5</v>
      </c>
      <c r="PL23" s="88">
        <f>INDEX('[3]Raw data 16-17'!$B$2:$BV$34,MATCH($A23,'[3]Raw data 16-17'!$A$2:$A$34,0),MATCH(PL$1,'[3]Raw data 16-17'!$B$1:$BV$1,0))</f>
        <v>7.7777777777777777</v>
      </c>
      <c r="PM23" s="130">
        <f>INDEX('[14]1718 Collected Indicators'!$A$3:$CH$36,MATCH($A23,'[14]1718 Collected Indicators'!$A$3:$A$36,0),MATCH(PM$1,'[14]1718 Collected Indicators'!$A$3:$CH$3,0))</f>
        <v>8.6757990867579906</v>
      </c>
      <c r="PN23" s="194">
        <f>INDEX('[15]1819 Collected Indicators'!$A$3:$CV$36,MATCH($A23,'[15]1819 Collected Indicators'!$A$3:$A$36,0),MATCH(PN$1,'[15]1819 Collected Indicators'!$A$3:$CV$3,0))</f>
        <v>10.638297872340425</v>
      </c>
      <c r="PO23" s="120" t="str">
        <f>INDEX('[11]1920 Collected Indicators'!$A$3:$CV$36,MATCH($A23,'[11]1920 Collected Indicators'!$A$3:$A$36,0),MATCH(PO$1,'[11]1920 Collected Indicators'!$A$3:$CV$3,0))</f>
        <v>dna</v>
      </c>
      <c r="PP23" s="119">
        <v>16.489999999999998</v>
      </c>
      <c r="PQ23" s="88">
        <v>19.04</v>
      </c>
      <c r="PR23" s="88">
        <v>15.39</v>
      </c>
      <c r="PS23" s="88">
        <v>7.79</v>
      </c>
      <c r="PT23" s="88">
        <v>9.0399999999999991</v>
      </c>
      <c r="PU23" s="88">
        <v>6.8</v>
      </c>
      <c r="PV23" s="88">
        <f>INDEX('[3]Raw data 16-17'!$B$2:$XA$34,MATCH($A23,'[3]Raw data 16-17'!$A$2:$A$34,0),MATCH(PV$1,'[3]Raw data 16-17'!$B$1:$GU$1,0))</f>
        <v>7.6326002587322126</v>
      </c>
      <c r="PW23" s="88">
        <f>INDEX('[14]1718 Collected Indicators'!$A$3:$CH$36,MATCH($A23,'[14]1718 Collected Indicators'!$A$3:$A$36,0),MATCH(PW$1,'[14]1718 Collected Indicators'!$A$3:$CH$3,0))</f>
        <v>4.3766578249336874</v>
      </c>
      <c r="PX23" s="120">
        <f>INDEX('[15]1819 Collected Indicators'!$A$3:$CV$36,MATCH($A23,'[15]1819 Collected Indicators'!$A$3:$A$36,0),MATCH(PX$1,'[15]1819 Collected Indicators'!$A$3:$CV$3,0))</f>
        <v>8.117647058823529</v>
      </c>
      <c r="PY23" s="120" t="str">
        <f>INDEX('[11]1920 Collected Indicators'!$A$3:$CV$36,MATCH($A23,'[11]1920 Collected Indicators'!$A$3:$A$36,0),MATCH(PY$1,'[11]1920 Collected Indicators'!$A$3:$CV$3,0))</f>
        <v>dna</v>
      </c>
      <c r="PZ23" s="119">
        <f t="shared" si="2"/>
        <v>3.3902517115390616</v>
      </c>
      <c r="QA23" s="87">
        <v>29331</v>
      </c>
      <c r="QB23" s="131">
        <f t="array" ref="QB23">INDEX('[24]Gross Exp for LGBF'!$A$3:$K$38,MATCH($A23,'[24]Gross Exp for LGBF'!$A$3:$A$38,0),MATCH(QB$1,'[24]Gross Exp for LGBF'!$A$3:$K$3,0))</f>
        <v>865157</v>
      </c>
      <c r="QC23" s="88">
        <f t="shared" si="36"/>
        <v>4.7576439732327787</v>
      </c>
      <c r="QD23" s="87">
        <v>40198</v>
      </c>
      <c r="QE23" s="131">
        <f t="array" ref="QE23">INDEX('[24]Gross Exp for LGBF'!$A$3:$K$38,MATCH($A23,'[24]Gross Exp for LGBF'!$A$3:$A$38,0),MATCH(QE$1,'[24]Gross Exp for LGBF'!$A$3:$K$3,0))</f>
        <v>844914</v>
      </c>
      <c r="QF23" s="116">
        <f t="shared" si="37"/>
        <v>4.442423460107725</v>
      </c>
      <c r="QG23" s="87">
        <v>37857</v>
      </c>
      <c r="QH23" s="131">
        <f t="array" ref="QH23">INDEX('[24]Gross Exp for LGBF'!$A$3:$K$38,MATCH($A23,'[24]Gross Exp for LGBF'!$A$3:$A$38,0),MATCH(QH$1,'[24]Gross Exp for LGBF'!$A$3:$K$3,0))</f>
        <v>852170</v>
      </c>
      <c r="QI23" s="116">
        <f t="shared" si="38"/>
        <v>4.4301029974336492</v>
      </c>
      <c r="QJ23" s="87">
        <v>38702</v>
      </c>
      <c r="QK23" s="87">
        <f t="array" ref="QK23">INDEX('[24]Gross Exp for LGBF'!$A$3:$K$38,MATCH($A23,'[24]Gross Exp for LGBF'!$A$3:$A$38,0),MATCH(QK$1,'[24]Gross Exp for LGBF'!$A$3:$K$3,0))</f>
        <v>873614</v>
      </c>
      <c r="QL23" s="116">
        <f t="shared" si="39"/>
        <v>4.4656281643465716</v>
      </c>
      <c r="QM23" s="87">
        <v>39294</v>
      </c>
      <c r="QN23" s="87">
        <f t="array" ref="QN23">INDEX('[24]Gross Exp for LGBF'!$A$3:$K$38,MATCH($A23,'[24]Gross Exp for LGBF'!$A$3:$A$38,0),MATCH(QN$1,'[24]Gross Exp for LGBF'!$A$3:$K$3,0))</f>
        <v>879921</v>
      </c>
      <c r="QO23" s="116">
        <f t="shared" si="40"/>
        <v>4.6353144616896751</v>
      </c>
      <c r="QP23" s="87">
        <v>40369</v>
      </c>
      <c r="QQ23" s="87">
        <f t="array" ref="QQ23">INDEX('[24]Gross Exp for LGBF'!$A$3:$K$38,MATCH($A23,'[24]Gross Exp for LGBF'!$A$3:$A$38,0),MATCH(QQ$1,'[24]Gross Exp for LGBF'!$A$3:$K$3,0))</f>
        <v>870901</v>
      </c>
      <c r="QR23" s="116">
        <f t="shared" si="41"/>
        <v>4.513201067819204</v>
      </c>
      <c r="QS23" s="87">
        <f>INDEX('[2]All Previous Years'!$A$1:$EX$34,MATCH($A23,'[2]All Previous Years'!$A$1:$A$34,0),MATCH(QS$1,'[2]All Previous Years'!$A$1:$EX$1,0))</f>
        <v>39848</v>
      </c>
      <c r="QT23" s="87">
        <f t="array" ref="QT23">INDEX('[24]Gross Exp for LGBF'!$A$3:$K$38,MATCH($A23,'[24]Gross Exp for LGBF'!$A$3:$A$38,0),MATCH(QT$1,'[24]Gross Exp for LGBF'!$A$3:$K$3,0))</f>
        <v>882921</v>
      </c>
      <c r="QU23" s="88">
        <f t="shared" si="42"/>
        <v>4.2813514244500546</v>
      </c>
      <c r="QV23" s="32">
        <f>INDEX([4]Sheet1!$A$1:$CJ$34, MATCH($A23, [4]Sheet1!$A$1:$A$34, 0), MATCH(QV$1, [4]Sheet1!$A$1:$CJ$1, 0))</f>
        <v>37991</v>
      </c>
      <c r="QW23" s="32">
        <f t="array" ref="QW23">INDEX('[24]Gross Exp for LGBF'!$A$3:$K$38,MATCH($A23,'[24]Gross Exp for LGBF'!$A$3:$A$38,0),MATCH(QW$1,'[24]Gross Exp for LGBF'!$A$3:$K$3,0))</f>
        <v>887360</v>
      </c>
      <c r="QX23" s="88">
        <f t="shared" si="43"/>
        <v>3.8672890963654551</v>
      </c>
      <c r="QY23" s="88">
        <f>INDEX('[6]Finance Indicators'!$B$3:$BO$35,MATCH($A23,'[6]Finance Indicators'!$A$3:$A$35,0),MATCH(QY$1,'[6]Finance Indicators'!$B$2:$BO$2,0))</f>
        <v>34794</v>
      </c>
      <c r="QZ23" s="88">
        <f t="array" ref="QZ23">INDEX('[24]Gross Exp for LGBF'!$A$3:$K$38,MATCH($A23,'[24]Gross Exp for LGBF'!$A$3:$A$38,0),MATCH(QZ$1,'[24]Gross Exp for LGBF'!$A$3:$K$3,0))</f>
        <v>899700</v>
      </c>
      <c r="RA23" s="250">
        <f t="array" ref="RA23">INDEX('[7]Finance Indicators'!$A$2:$BO$35,MATCH($A23,'[7]Finance Indicators'!$A$2:$A$35,0),MATCH(RA$1,'[7]Finance Indicators'!$A$2:$BO$2,0))</f>
        <v>4.3844271220795461</v>
      </c>
      <c r="RB23" s="250">
        <f t="array" ref="RB23">INDEX('[7]Finance Indicators'!$A$2:$BO$35,MATCH($A23,'[7]Finance Indicators'!$A$2:$A$35,0),MATCH(RB$1,'[7]Finance Indicators'!$A$2:$BO$2,0))</f>
        <v>40666</v>
      </c>
      <c r="RC23" s="250">
        <f t="array" ref="RC23">INDEX('[7]Finance Indicators'!$A$2:$BO$35,MATCH($A23,'[7]Finance Indicators'!$A$2:$A$35,0),MATCH(RC$1,'[7]Finance Indicators'!$A$2:$BO$2,0))</f>
        <v>927510</v>
      </c>
      <c r="RD23" s="115">
        <f>INDEX('[25]Corporate Management'!$B$6:$EY$40,MATCH($A23,'[25]Corporate Management'!$B$6:$B$40,0),MATCH(RD$1,'[25]Corporate Management'!$B$40:$EY$40,0))</f>
        <v>46.078431372549019</v>
      </c>
      <c r="RE23" s="131">
        <f>INDEX('[25]Corporate Management'!$B$6:$EY$40,MATCH($A23,'[25]Corporate Management'!$B$6:$B$40,0),MATCH(RE$1,'[25]Corporate Management'!$B$40:$EY$40,0))</f>
        <v>282</v>
      </c>
      <c r="RF23" s="131">
        <f>INDEX('[25]Corporate Management'!$B$6:$EY$40,MATCH($A23,'[25]Corporate Management'!$B$6:$B$40,0),MATCH(RF$1,'[25]Corporate Management'!$B$40:$EY$40,0))</f>
        <v>612</v>
      </c>
      <c r="RG23" s="116">
        <f>INDEX('[25]Corporate Management'!$B$6:$EY$40,MATCH($A23,'[25]Corporate Management'!$B$6:$B$40,0),MATCH(RG$1,'[25]Corporate Management'!$B$40:$EY$40,0))</f>
        <v>51.006711409395976</v>
      </c>
      <c r="RH23" s="131">
        <f>INDEX('[25]Corporate Management'!$B$6:$EY$40,MATCH($A23,'[25]Corporate Management'!$B$6:$B$40,0),MATCH(RH$1,'[25]Corporate Management'!$B$40:$EY$40,0))</f>
        <v>304</v>
      </c>
      <c r="RI23" s="131">
        <f>INDEX('[25]Corporate Management'!$B$6:$EY$40,MATCH($A23,'[25]Corporate Management'!$B$6:$B$40,0),MATCH(RI$1,'[25]Corporate Management'!$B$40:$EY$40,0))</f>
        <v>596</v>
      </c>
      <c r="RJ23" s="116">
        <f>INDEX('[25]Corporate Management'!$B$6:$EY$40,MATCH($A23,'[25]Corporate Management'!$B$6:$B$40,0),MATCH(RJ$1,'[25]Corporate Management'!$B$40:$EY$40,0))</f>
        <v>53.253424657534239</v>
      </c>
      <c r="RK23" s="131">
        <f>INDEX('[25]Corporate Management'!$B$6:$EY$40,MATCH($A23,'[25]Corporate Management'!$B$6:$B$40,0),MATCH(RK$1,'[25]Corporate Management'!$B$40:$EY$40,0))</f>
        <v>311</v>
      </c>
      <c r="RL23" s="131">
        <f>INDEX('[25]Corporate Management'!$B$6:$EY$40,MATCH($A23,'[25]Corporate Management'!$B$6:$B$40,0),MATCH(RL$1,'[25]Corporate Management'!$B$40:$EY$40,0))</f>
        <v>584</v>
      </c>
      <c r="RM23" s="116">
        <f>INDEX('[26]All Data'!$A$1:$Y$34,MATCH($A23,'[26]All Data'!$A$1:$A$34,0),MATCH(RM$1,'[26]All Data'!$A$1:$Y$1,0))</f>
        <v>54.166666666666664</v>
      </c>
      <c r="RN23" s="131">
        <f>INDEX('[26]All Data'!$A$1:$Y$34,MATCH($A23,'[26]All Data'!$A$1:$A$34,0),MATCH(RN$1,'[26]All Data'!$A$1:$Y$1,0))</f>
        <v>312</v>
      </c>
      <c r="RO23" s="131">
        <f>INDEX('[26]All Data'!$A$1:$Y$34,MATCH($A23,'[26]All Data'!$A$1:$A$34,0),MATCH(RO$1,'[26]All Data'!$A$1:$Y$1,0))</f>
        <v>576</v>
      </c>
      <c r="RP23" s="116">
        <f>INDEX('[27]All Data'!$A$1:$Y$34,MATCH($A23,'[27]All Data'!$A$1:$A$34,0),MATCH(RP$1,'[27]All Data'!$A$1:$Y$1,0))</f>
        <v>55.268022181146023</v>
      </c>
      <c r="RQ23" s="131">
        <f>INDEX('[27]All Data'!$A$1:$Y$34,MATCH($A23,'[27]All Data'!$A$1:$A$34,0),MATCH(RQ$1,'[27]All Data'!$A$1:$Y$1,0))</f>
        <v>299</v>
      </c>
      <c r="RR23" s="131">
        <f>INDEX('[27]All Data'!$A$1:$Y$34,MATCH($A23,'[27]All Data'!$A$1:$A$34,0),MATCH(RR$1,'[27]All Data'!$A$1:$Y$1,0))</f>
        <v>541</v>
      </c>
      <c r="RS23" s="116">
        <f>INDEX('[28]All Data'!$A$1:$AB$34,MATCH($A23,'[28]All Data'!$A$1:$A$34,0),MATCH(RS$1,'[28]All Data'!$A$1:$AB$1,0))</f>
        <v>59.758203799654574</v>
      </c>
      <c r="RT23" s="131">
        <f>INDEX('[28]All Data'!$A$1:$AB$34,MATCH($A23,'[28]All Data'!$A$1:$A$34,0),MATCH(RT$1,'[28]All Data'!$A$1:$AB$1,0))</f>
        <v>346</v>
      </c>
      <c r="RU23" s="131">
        <f>INDEX('[28]All Data'!$A$1:$AB$34,MATCH($A23,'[28]All Data'!$A$1:$A$34,0),MATCH(RU$1,'[28]All Data'!$A$1:$AB$1,0))</f>
        <v>579</v>
      </c>
      <c r="RV23" s="116">
        <f>INDEX('[29]SPI Raw Data 1617'!$A$3:$AN$37,MATCH($A23,'[29]SPI Raw Data 1617'!$A$3:$A$37,0),MATCH(RV$1,'[29]SPI Raw Data 1617'!$A$37:$AN$37,0))</f>
        <v>59.212880143112699</v>
      </c>
      <c r="RW23" s="131">
        <f>INDEX('[29]SPI Raw Data 1617'!$A$3:$AN$37,MATCH($A23,'[29]SPI Raw Data 1617'!$A$3:$A$37,0),MATCH(RW$1,'[29]SPI Raw Data 1617'!$A$37:$AN$37,0))</f>
        <v>331</v>
      </c>
      <c r="RX23" s="131">
        <f>INDEX('[29]SPI Raw Data 1617'!$A$3:$AN$37,MATCH($A23,'[29]SPI Raw Data 1617'!$A$3:$A$37,0),MATCH(RX$1,'[29]SPI Raw Data 1617'!$A$37:$AN$37,0))</f>
        <v>559</v>
      </c>
      <c r="RY23" s="116">
        <f>INDEX('[30]SPI Raw Data 1718'!$A$3:$AN$37,MATCH($A23,'[30]SPI Raw Data 1718'!$A$3:$A$37,0),MATCH(RY$1,'[30]SPI Raw Data 1718'!$A$37:$AN$37,0))</f>
        <v>60.271317829457359</v>
      </c>
      <c r="RZ23" s="197">
        <f>INDEX('[30]SPI Raw Data 1718'!$A$3:$AN$37,MATCH($A23,'[30]SPI Raw Data 1718'!$A$3:$A$37,0),MATCH(RZ$1,'[30]SPI Raw Data 1718'!$A$37:$AN$37,0))</f>
        <v>311</v>
      </c>
      <c r="SA23" s="197">
        <f>INDEX('[30]SPI Raw Data 1718'!$A$3:$AN$37,MATCH($A23,'[30]SPI Raw Data 1718'!$A$3:$A$37,0),MATCH(SA$1,'[30]SPI Raw Data 1718'!$A$37:$AN$37,0))</f>
        <v>516</v>
      </c>
      <c r="SB23" s="116">
        <f>INDEX('[31]SPI Raw Data 1819'!$A$1:$AN$37,MATCH($A23,'[31]SPI Raw Data 1819'!$A$1:$A$37,0),MATCH(SB$1,'[31]SPI Raw Data 1819'!$A$37:$AN$37,0))</f>
        <v>60.961538461538467</v>
      </c>
      <c r="SC23" s="197">
        <f>INDEX('[31]SPI Raw Data 1819'!$A$1:$AN$37,MATCH($A23,'[31]SPI Raw Data 1819'!$A$1:$A$37,0),MATCH(SC$1,'[31]SPI Raw Data 1819'!$A$37:$AN$37,0))</f>
        <v>317</v>
      </c>
      <c r="SD23" s="225">
        <f>INDEX('[31]SPI Raw Data 1819'!$A$1:$AN$37,MATCH($A23,'[31]SPI Raw Data 1819'!$A$1:$A$37,0),MATCH(SD$1,'[31]SPI Raw Data 1819'!$A$37:$AN$37,0))</f>
        <v>520</v>
      </c>
      <c r="SE23" s="116">
        <f>INDEX('[32]SPI Raw Data 1920'!$A$1:$AN$35, MATCH($A23,'[32]SPI Raw Data 1920'!$A$1:$A$35,0),MATCH(SE$1,'[32]SPI Raw Data 1920'!$A$37:$AN$37,0))</f>
        <v>61.48007590132827</v>
      </c>
      <c r="SF23" s="116">
        <f>INDEX('[32]SPI Raw Data 1920'!$A$1:$AN$35, MATCH($A23,'[32]SPI Raw Data 1920'!$A$1:$A$35,0),MATCH(SF$1,'[32]SPI Raw Data 1920'!$A$37:$AN$37,0))</f>
        <v>324</v>
      </c>
      <c r="SG23" s="116">
        <f>INDEX('[32]SPI Raw Data 1920'!$A$1:$AN$35, MATCH($A23,'[32]SPI Raw Data 1920'!$A$1:$A$35,0),MATCH(SG$1,'[32]SPI Raw Data 1920'!$A$37:$AN$37,0))</f>
        <v>527</v>
      </c>
      <c r="SH23" s="115">
        <f>INDEX('[28]All Data'!$A$1:$AB$34,MATCH($A23,'[28]All Data'!$A$1:$A$34,0),MATCH(SH$1,'[28]All Data'!$A$1:$AB$1,0))</f>
        <v>8.2068965517241281</v>
      </c>
      <c r="SI23" s="135">
        <f>INDEX('[28]All Data'!$A$1:$AB$34,MATCH($A23,'[28]All Data'!$A$1:$A$34,0),MATCH(SI$1,'[28]All Data'!$A$1:$AB$1,0))</f>
        <v>13.31</v>
      </c>
      <c r="SJ23" s="135">
        <f>INDEX('[28]All Data'!$A$1:$AB$34,MATCH($A23,'[28]All Data'!$A$1:$A$34,0),MATCH(SJ$1,'[28]All Data'!$A$1:$AB$1,0))</f>
        <v>14.5</v>
      </c>
      <c r="SK23" s="116">
        <f>INDEX('[29]SPI Raw Data 1617'!$A$3:$AN$37,MATCH($A23,'[29]SPI Raw Data 1617'!$A$3:$A$37,0),MATCH(SK$1,'[29]SPI Raw Data 1617'!$A$37:$AN$37,0))</f>
        <v>6.6621803499327115</v>
      </c>
      <c r="SL23" s="135">
        <f>INDEX('[29]SPI Raw Data 1617'!$A$3:$AN$37,MATCH($A23,'[29]SPI Raw Data 1617'!$A$3:$A$37,0),MATCH(SL$1,'[29]SPI Raw Data 1617'!$A$37:$AN$37,0))</f>
        <v>13.87</v>
      </c>
      <c r="SM23" s="135">
        <f>INDEX('[29]SPI Raw Data 1617'!$A$3:$AN$37,MATCH($A23,'[29]SPI Raw Data 1617'!$A$3:$A$37,0),MATCH(SM$1,'[29]SPI Raw Data 1617'!$A$37:$AN$37,0))</f>
        <v>14.86</v>
      </c>
      <c r="SN23" s="116">
        <f>INDEX('[30]SPI Raw Data 1718'!$A$3:$AN$37,MATCH($A23,'[30]SPI Raw Data 1718'!$A$3:$A$37,0),MATCH(SN$1,'[30]SPI Raw Data 1718'!$A$37:$AN$37,0))</f>
        <v>3.9817232375979188</v>
      </c>
      <c r="SO23" s="135">
        <f>INDEX('[30]SPI Raw Data 1718'!$A$3:$AN$37,MATCH($A23,'[30]SPI Raw Data 1718'!$A$3:$A$37,0),MATCH(SO$1,'[30]SPI Raw Data 1718'!$A$37:$AN$37,0))</f>
        <v>14.71</v>
      </c>
      <c r="SP23" s="135">
        <f>INDEX('[30]SPI Raw Data 1718'!$A$3:$AN$37,MATCH($A23,'[30]SPI Raw Data 1718'!$A$3:$A$37,0),MATCH(SP$1,'[30]SPI Raw Data 1718'!$A$37:$AN$37,0))</f>
        <v>15.32</v>
      </c>
      <c r="SQ23" s="116">
        <f>INDEX('[31]SPI Raw Data 1819'!$A$1:$AN$37,MATCH($A23,'[31]SPI Raw Data 1819'!$A$1:$A$37,0),MATCH(SQ$1,'[31]SPI Raw Data 1819'!$A$37:$AN$37,0))</f>
        <v>4.6540110226576843</v>
      </c>
      <c r="SR23" s="213">
        <f>INDEX('[31]SPI Raw Data 1819'!$A$1:$AN$37,MATCH($A23,'[31]SPI Raw Data 1819'!$A$1:$A$37,0),MATCH(SR$1,'[31]SPI Raw Data 1819'!$A$37:$AN$37,0))</f>
        <v>15.57</v>
      </c>
      <c r="SS23" s="228">
        <f>INDEX('[31]SPI Raw Data 1819'!$A$1:$AN$37,MATCH($A23,'[31]SPI Raw Data 1819'!$A$1:$A$37,0),MATCH(SS$1,'[31]SPI Raw Data 1819'!$A$37:$AN$37,0))</f>
        <v>16.329999999999998</v>
      </c>
      <c r="ST23" s="116">
        <f>INDEX('[32]SPI Raw Data 1920'!$A$1:$AN$35, MATCH($A23,'[32]SPI Raw Data 1920'!$A$1:$A$35,0),MATCH(ST$1,'[32]SPI Raw Data 1920'!$A$37:$AN$37,0))</f>
        <v>3.09155766944113</v>
      </c>
      <c r="SU23" s="116">
        <f>INDEX('[32]SPI Raw Data 1920'!$A$1:$AN$35, MATCH($A23,'[32]SPI Raw Data 1920'!$A$1:$A$35,0),MATCH(SU$1,'[32]SPI Raw Data 1920'!$A$37:$AN$37,0))</f>
        <v>16.3</v>
      </c>
      <c r="SV23" s="116">
        <f>INDEX('[32]SPI Raw Data 1920'!$A$1:$AN$35, MATCH($A23,'[32]SPI Raw Data 1920'!$A$1:$A$35,0),MATCH(SV$1,'[32]SPI Raw Data 1920'!$A$37:$AN$37,0))</f>
        <v>16.82</v>
      </c>
      <c r="SW23" s="115">
        <f>INDEX('[25]Corporate Management'!$B$6:$EY$40,MATCH($A23,'[25]Corporate Management'!$B$6:$B$40,0),MATCH(SW$1,'[25]Corporate Management'!$B$40:$EY$40,0))</f>
        <v>14.881327923473775</v>
      </c>
      <c r="SX23" s="131">
        <f>INDEX('[25]Corporate Management'!$B$6:$EY$40,MATCH($A23,'[25]Corporate Management'!$B$6:$B$40,0),MATCH(SX$1,'[25]Corporate Management'!$B$40:$EY$40,0))</f>
        <v>2215294</v>
      </c>
      <c r="SY23" s="131">
        <f>INDEX('[25]Corporate Management'!$B$6:$EY$40,MATCH($A23,'[25]Corporate Management'!$B$6:$B$40,0),MATCH(SY$1,'[25]Corporate Management'!$B$40:$EY$40,0))</f>
        <v>148864</v>
      </c>
      <c r="SZ23" s="116">
        <f>INDEX('[25]Corporate Management'!$B$6:$EY$40,MATCH($A23,'[25]Corporate Management'!$B$6:$B$40,0),MATCH(SZ$1,'[25]Corporate Management'!$B$40:$EY$40,0))</f>
        <v>16.730277428250162</v>
      </c>
      <c r="TA23" s="131">
        <f>INDEX('[25]Corporate Management'!$B$6:$EY$40,MATCH($A23,'[25]Corporate Management'!$B$6:$B$40,0),MATCH(TA$1,'[25]Corporate Management'!$B$40:$EY$40,0))</f>
        <v>2499637.29</v>
      </c>
      <c r="TB23" s="131">
        <f>INDEX('[25]Corporate Management'!$B$6:$EY$40,MATCH($A23,'[25]Corporate Management'!$B$6:$B$40,0),MATCH(TB$1,'[25]Corporate Management'!$B$40:$EY$40,0))</f>
        <v>149408</v>
      </c>
      <c r="TC23" s="116">
        <f>INDEX('[25]Corporate Management'!$B$6:$EY$40,MATCH($A23,'[25]Corporate Management'!$B$6:$B$40,0),MATCH(TC$1,'[25]Corporate Management'!$B$40:$EY$40,0))</f>
        <v>13.956290667394823</v>
      </c>
      <c r="TD23" s="131">
        <f>INDEX('[25]Corporate Management'!$B$6:$EY$40,MATCH($A23,'[25]Corporate Management'!$B$6:$B$40,0),MATCH(TD$1,'[25]Corporate Management'!$B$40:$EY$40,0))</f>
        <v>2095551</v>
      </c>
      <c r="TE23" s="131">
        <f>INDEX('[25]Corporate Management'!$B$6:$EY$40,MATCH($A23,'[25]Corporate Management'!$B$6:$B$40,0),MATCH(TE$1,'[25]Corporate Management'!$B$40:$EY$40,0))</f>
        <v>150151</v>
      </c>
      <c r="TF23" s="116">
        <f>INDEX('[26]All Data'!$A$1:$Y$34,MATCH($A23,'[26]All Data'!$A$1:$A$34,0),MATCH(TF$1,'[26]All Data'!$A$1:$Y$1,0))</f>
        <v>17.357936218829686</v>
      </c>
      <c r="TG23" s="131">
        <f>INDEX('[26]All Data'!$A$1:$Y$34,MATCH($A23,'[26]All Data'!$A$1:$A$34,0),MATCH(TG$1,'[26]All Data'!$A$1:$Y$1,0))</f>
        <v>2620788</v>
      </c>
      <c r="TH23" s="131">
        <f>INDEX('[26]All Data'!$A$1:$Y$34,MATCH($A23,'[26]All Data'!$A$1:$A$34,0),MATCH(TH$1,'[26]All Data'!$A$1:$Y$1,0))</f>
        <v>150985</v>
      </c>
      <c r="TI23" s="116">
        <f>INDEX('[27]All Data'!$A$1:$Y$34,MATCH($A23,'[27]All Data'!$A$1:$A$34,0),MATCH(TI$1,'[27]All Data'!$A$1:$Y$1,0))</f>
        <v>13.7775847775453</v>
      </c>
      <c r="TJ23" s="131">
        <f>INDEX('[27]All Data'!$A$1:$Y$34,MATCH($A23,'[27]All Data'!$A$1:$A$34,0),MATCH(TJ$1,'[27]All Data'!$A$1:$Y$1,0))</f>
        <v>2094000</v>
      </c>
      <c r="TK23" s="131">
        <f>INDEX('[27]All Data'!$A$1:$Y$34,MATCH($A23,'[27]All Data'!$A$1:$A$34,0),MATCH(TK$1,'[27]All Data'!$A$1:$Y$1,0))</f>
        <v>151986</v>
      </c>
      <c r="TL23" s="116">
        <f>INDEX('[28]All Data'!$A$1:$AB$34,MATCH($A23,'[28]All Data'!$A$1:$A$34,0),MATCH(TL$1,'[28]All Data'!$A$1:$AB$1,0))</f>
        <v>11.490945252800168</v>
      </c>
      <c r="TM23" s="131">
        <f>INDEX('[28]All Data'!$A$1:$AB$34,MATCH($A23,'[28]All Data'!$A$1:$A$34,0),MATCH(TM$1,'[28]All Data'!$A$1:$AB$1,0))</f>
        <v>1756368</v>
      </c>
      <c r="TN23" s="131">
        <f>INDEX('[28]All Data'!$A$1:$AB$34,MATCH($A23,'[28]All Data'!$A$1:$A$34,0),MATCH(TN$1,'[28]All Data'!$A$1:$AB$1,0))</f>
        <v>152848</v>
      </c>
      <c r="TO23" s="116">
        <f>INDEX('[29]SPI Raw Data 1617'!$A$3:$AN$37,MATCH($A23,'[29]SPI Raw Data 1617'!$A$3:$A$37,0),MATCH(TO$1,'[29]SPI Raw Data 1617'!$A$37:$AN$37,0))</f>
        <v>14.468680089485458</v>
      </c>
      <c r="TP23" s="131">
        <f>INDEX('[29]SPI Raw Data 1617'!$A$3:$AN$37,MATCH($A23,'[29]SPI Raw Data 1617'!$A$3:$A$37,0),MATCH(TP$1,'[29]SPI Raw Data 1617'!$A$37:$AN$37,0))</f>
        <v>2224820</v>
      </c>
      <c r="TQ23" s="131">
        <f>INDEX('[29]SPI Raw Data 1617'!$A$3:$AN$37,MATCH($A23,'[29]SPI Raw Data 1617'!$A$3:$A$37,0),MATCH(TQ$1,'[29]SPI Raw Data 1617'!$A$37:$AN$37,0))</f>
        <v>153768</v>
      </c>
      <c r="TR23" s="116">
        <f>INDEX('[30]SPI Raw Data 1718'!$A$3:$AN$37,MATCH($A23,'[30]SPI Raw Data 1718'!$A$3:$A$37,0),MATCH(TR$1,'[30]SPI Raw Data 1718'!$A$37:$AN$37,0))</f>
        <v>7.6604822548322451</v>
      </c>
      <c r="TS23" s="131">
        <f>INDEX('[30]SPI Raw Data 1718'!$A$3:$AN$37,MATCH($A23,'[30]SPI Raw Data 1718'!$A$3:$A$37,0),MATCH(TS$1,'[30]SPI Raw Data 1718'!$A$37:$AN$37,0))</f>
        <v>1185000</v>
      </c>
      <c r="TT23" s="131">
        <f>INDEX('[30]SPI Raw Data 1718'!$A$3:$AN$37,MATCH($A23,'[30]SPI Raw Data 1718'!$A$3:$A$37,0),MATCH(TT$1,'[30]SPI Raw Data 1718'!$A$37:$AN$37,0))</f>
        <v>154690</v>
      </c>
      <c r="TU23" s="116">
        <f>INDEX('[31]SPI Raw Data 1819'!$A$1:$AN$37,MATCH($A23,'[31]SPI Raw Data 1819'!$A$1:$A$37,0),MATCH(TU$1,'[31]SPI Raw Data 1819'!$A$37:$AN$37,0))</f>
        <v>6.3671396602909773</v>
      </c>
      <c r="TV23" s="197">
        <f>INDEX('[31]SPI Raw Data 1819'!$A$1:$AN$37,MATCH($A23,'[31]SPI Raw Data 1819'!$A$1:$A$37,0),MATCH(TV$1,'[31]SPI Raw Data 1819'!$A$37:$AN$37,0))</f>
        <v>993000</v>
      </c>
      <c r="TW23" s="197">
        <f>INDEX('[31]SPI Raw Data 1819'!$A$1:$AN$37,MATCH($A23,'[31]SPI Raw Data 1819'!$A$1:$A$37,0),MATCH(TW$1,'[31]SPI Raw Data 1819'!$A$37:$AN$37,0))</f>
        <v>155957</v>
      </c>
      <c r="TX23" s="116">
        <f>INDEX('[32]SPI Raw Data 1920'!$A$1:$AN$35, MATCH($A23,'[32]SPI Raw Data 1920'!$A$1:$A$35,0),MATCH(TX$1,'[32]SPI Raw Data 1920'!$A$37:$AN$37,0))</f>
        <v>6.6523209325680579</v>
      </c>
      <c r="TY23" s="116">
        <f>INDEX('[32]SPI Raw Data 1920'!$A$1:$AN$35, MATCH($A23,'[32]SPI Raw Data 1920'!$A$1:$A$35,0),MATCH(TY$1,'[32]SPI Raw Data 1920'!$A$37:$AN$37,0))</f>
        <v>1046603</v>
      </c>
      <c r="TZ23" s="116">
        <f>INDEX('[32]SPI Raw Data 1920'!$A$1:$AN$35, MATCH($A23,'[32]SPI Raw Data 1920'!$A$1:$A$35,0),MATCH(TZ$1,'[32]SPI Raw Data 1920'!$A$37:$AN$37,0))</f>
        <v>157329</v>
      </c>
      <c r="UA23" s="133">
        <f>(SW23*100)/Deflators!$B$2</f>
        <v>17.530554010874074</v>
      </c>
      <c r="UB23" s="116">
        <f>(SZ23*100)/Deflators!$B$3</f>
        <v>19.414310741894802</v>
      </c>
      <c r="UC23" s="116">
        <f>(TC23*100)/Deflators!$B$4</f>
        <v>15.870796786895633</v>
      </c>
      <c r="UD23" s="116">
        <f>(TF23*100)/Deflators!$B$5</f>
        <v>19.389364818170627</v>
      </c>
      <c r="UE23" s="116">
        <f>(TI23*100)/Deflators!$B$6</f>
        <v>15.180673727481507</v>
      </c>
      <c r="UF23" s="116">
        <f>(TL23*100)/Deflators!$B$7</f>
        <v>12.558691481940491</v>
      </c>
      <c r="UG23" s="116">
        <f>(TO23*100)/Deflators!$B$8</f>
        <v>15.431217726386544</v>
      </c>
      <c r="UH23" s="116">
        <f>(TR23*100)/Deflators!$B$9</f>
        <v>8.0287320954900387</v>
      </c>
      <c r="UI23" s="116">
        <f>(TU23*100)/Deflators!$B$10</f>
        <v>6.5226978506568285</v>
      </c>
      <c r="UJ23" s="248">
        <f>(TX23*100)/Deflators!$B$11</f>
        <v>6.6523209325680579</v>
      </c>
      <c r="UK23" s="115">
        <f>INDEX('[25]Corporate Management'!$B$6:$EY$40,MATCH($A23,'[25]Corporate Management'!$B$6:$B$40,0),MATCH(UK$1,'[25]Corporate Management'!$B$40:$EY$40,0))</f>
        <v>8.7485639336193355</v>
      </c>
      <c r="UL23" s="131">
        <f>INDEX('[25]Corporate Management'!$B$6:$EY$40,MATCH($A23,'[25]Corporate Management'!$B$6:$B$40,0),MATCH(UL$1,'[25]Corporate Management'!$B$40:$EY$40,0))</f>
        <v>31282.59</v>
      </c>
      <c r="UM23" s="131">
        <f>INDEX('[25]Corporate Management'!$B$6:$EY$40,MATCH($A23,'[25]Corporate Management'!$B$6:$B$40,0),MATCH(UM$1,'[25]Corporate Management'!$B$40:$EY$40,0))</f>
        <v>3575.74</v>
      </c>
      <c r="UN23" s="116">
        <f>INDEX('[25]Corporate Management'!$B$6:$EY$40,MATCH($A23,'[25]Corporate Management'!$B$6:$B$40,0),MATCH(UN$1,'[25]Corporate Management'!$B$40:$EY$40,0))</f>
        <v>7.5248309024521642</v>
      </c>
      <c r="UO23" s="131">
        <f>INDEX('[25]Corporate Management'!$B$6:$EY$40,MATCH($A23,'[25]Corporate Management'!$B$6:$B$40,0),MATCH(UO$1,'[25]Corporate Management'!$B$40:$EY$40,0))</f>
        <v>26399.59</v>
      </c>
      <c r="UP23" s="131">
        <f>INDEX('[25]Corporate Management'!$B$6:$EY$40,MATCH($A23,'[25]Corporate Management'!$B$6:$B$40,0),MATCH(UP$1,'[25]Corporate Management'!$B$40:$EY$40,0))</f>
        <v>3508.33</v>
      </c>
      <c r="UQ23" s="116">
        <f>INDEX('[25]Corporate Management'!$B$6:$EY$40,MATCH($A23,'[25]Corporate Management'!$B$6:$B$40,0),MATCH(UQ$1,'[25]Corporate Management'!$B$40:$EY$40,0))</f>
        <v>8.227742902597738</v>
      </c>
      <c r="UR23" s="131">
        <f>INDEX('[25]Corporate Management'!$B$6:$EY$40,MATCH($A23,'[25]Corporate Management'!$B$6:$B$40,0),MATCH(UR$1,'[25]Corporate Management'!$B$40:$EY$40,0))</f>
        <v>28651.14</v>
      </c>
      <c r="US23" s="131">
        <f>INDEX('[25]Corporate Management'!$B$6:$EY$40,MATCH($A23,'[25]Corporate Management'!$B$6:$B$40,0),MATCH(US$1,'[25]Corporate Management'!$B$40:$EY$40,0))</f>
        <v>3482.26</v>
      </c>
      <c r="UT23" s="116">
        <f>INDEX('[26]All Data'!$A$1:$Y$34,MATCH($A23,'[26]All Data'!$A$1:$A$34,0),MATCH(UT$1,'[26]All Data'!$A$1:$Y$1,0))</f>
        <v>7.0233461558667472</v>
      </c>
      <c r="UU23" s="131">
        <f>INDEX('[26]All Data'!$A$1:$Y$34,MATCH($A23,'[26]All Data'!$A$1:$A$34,0),MATCH(UU$1,'[26]All Data'!$A$1:$Y$1,0))</f>
        <v>24063.81</v>
      </c>
      <c r="UV23" s="131">
        <f>INDEX('[26]All Data'!$A$1:$Y$34,MATCH($A23,'[26]All Data'!$A$1:$A$34,0),MATCH(UV$1,'[26]All Data'!$A$1:$Y$1,0))</f>
        <v>3426.26</v>
      </c>
      <c r="UW23" s="116">
        <f>INDEX('[27]All Data'!$A$1:$Y$34,MATCH($A23,'[27]All Data'!$A$1:$A$34,0),MATCH(UW$1,'[27]All Data'!$A$1:$Y$1,0))</f>
        <v>7.8134649592493597</v>
      </c>
      <c r="UX23" s="131">
        <f>INDEX('[27]All Data'!$A$1:$Y$34,MATCH($A23,'[27]All Data'!$A$1:$A$34,0),MATCH(UX$1,'[27]All Data'!$A$1:$Y$1,0))</f>
        <v>26047.67</v>
      </c>
      <c r="UY23" s="131">
        <f>INDEX('[27]All Data'!$A$1:$Y$34,MATCH($A23,'[27]All Data'!$A$1:$A$34,0),MATCH(UY$1,'[27]All Data'!$A$1:$Y$1,0))</f>
        <v>3333.69</v>
      </c>
      <c r="UZ23" s="116">
        <f>INDEX('[28]All Data'!$A$1:$AB$34,MATCH($A23,'[28]All Data'!$A$1:$A$34,0),MATCH(UZ$1,'[28]All Data'!$A$1:$AB$1,0))</f>
        <v>7.0969621642061673</v>
      </c>
      <c r="VA23" s="131">
        <f>INDEX('[28]All Data'!$A$1:$AB$34,MATCH($A23,'[28]All Data'!$A$1:$A$34,0),MATCH(VA$1,'[28]All Data'!$A$1:$AB$1,0))</f>
        <v>22897</v>
      </c>
      <c r="VB23" s="131">
        <f>INDEX('[28]All Data'!$A$1:$AB$34,MATCH($A23,'[28]All Data'!$A$1:$A$34,0),MATCH(VB$1,'[28]All Data'!$A$1:$AB$1,0))</f>
        <v>3226.31</v>
      </c>
      <c r="VC23" s="116">
        <f>INDEX('[29]SPI Raw Data 1617'!$A$3:$AN$37,MATCH($A23,'[29]SPI Raw Data 1617'!$A$3:$A$37,0),MATCH(VC$1,'[29]SPI Raw Data 1617'!$A$37:$AN$37,0))</f>
        <v>7.8360414534288632</v>
      </c>
      <c r="VD23" s="131">
        <f>INDEX('[29]SPI Raw Data 1617'!$A$3:$AN$37,MATCH($A23,'[29]SPI Raw Data 1617'!$A$3:$A$37,0),MATCH(VD$1,'[29]SPI Raw Data 1617'!$A$37:$AN$37,0))</f>
        <v>24498.6</v>
      </c>
      <c r="VE23" s="131">
        <f>INDEX('[29]SPI Raw Data 1617'!$A$3:$AN$37,MATCH($A23,'[29]SPI Raw Data 1617'!$A$3:$A$37,0),MATCH(VE$1,'[29]SPI Raw Data 1617'!$A$37:$AN$37,0))</f>
        <v>3126.4</v>
      </c>
      <c r="VF23" s="116">
        <f>INDEX('[30]SPI Raw Data 1718'!$A$3:$AN$37,MATCH($A23,'[30]SPI Raw Data 1718'!$A$3:$A$37,0),MATCH(VF$1,'[30]SPI Raw Data 1718'!$A$37:$AN$37,0))</f>
        <v>6.7851510333863274</v>
      </c>
      <c r="VG23" s="131">
        <f>INDEX('[30]SPI Raw Data 1718'!$A$3:$AN$37,MATCH($A23,'[30]SPI Raw Data 1718'!$A$3:$A$37,0),MATCH(VG$1,'[30]SPI Raw Data 1718'!$A$37:$AN$37,0))</f>
        <v>21339.3</v>
      </c>
      <c r="VH23" s="131">
        <f>INDEX('[30]SPI Raw Data 1718'!$A$3:$AN$37,MATCH($A23,'[30]SPI Raw Data 1718'!$A$3:$A$37,0),MATCH(VH$1,'[30]SPI Raw Data 1718'!$A$37:$AN$37,0))</f>
        <v>3145</v>
      </c>
      <c r="VI23" s="116">
        <f>INDEX('[31]SPI Raw Data 1819'!$A$1:$AN$37,MATCH($A23,'[31]SPI Raw Data 1819'!$A$1:$A$37,0),MATCH(VI$1,'[31]SPI Raw Data 1819'!$A$37:$AN$37,0))</f>
        <v>8.0130466511789482</v>
      </c>
      <c r="VJ23" s="197">
        <f>INDEX('[31]SPI Raw Data 1819'!$A$1:$AN$37,MATCH($A23,'[31]SPI Raw Data 1819'!$A$1:$A$37,0),MATCH(VJ$1,'[31]SPI Raw Data 1819'!$A$37:$AN$37,0))</f>
        <v>25144.7</v>
      </c>
      <c r="VK23" s="225">
        <f>INDEX('[31]SPI Raw Data 1819'!$A$1:$AN$37,MATCH($A23,'[31]SPI Raw Data 1819'!$A$1:$A$37,0),MATCH(VK$1,'[31]SPI Raw Data 1819'!$A$37:$AN$37,0))</f>
        <v>3137.97</v>
      </c>
      <c r="VL23" s="116">
        <f>INDEX('[32]SPI Raw Data 1920'!$A$1:$AN$35, MATCH($A23,'[32]SPI Raw Data 1920'!$A$1:$A$35,0),MATCH(VL$1,'[32]SPI Raw Data 1920'!$A$37:$AN$37,0))</f>
        <v>8.147832817337461</v>
      </c>
      <c r="VM23" s="116">
        <f>INDEX('[32]SPI Raw Data 1920'!$A$1:$AN$35, MATCH($A23,'[32]SPI Raw Data 1920'!$A$1:$A$35,0),MATCH(VM$1,'[32]SPI Raw Data 1920'!$A$37:$AN$37,0))</f>
        <v>31581</v>
      </c>
      <c r="VN23" s="116">
        <f>INDEX('[32]SPI Raw Data 1920'!$A$1:$AN$35, MATCH($A23,'[32]SPI Raw Data 1920'!$A$1:$A$35,0),MATCH(VN$1,'[32]SPI Raw Data 1920'!$A$37:$AN$37,0))</f>
        <v>3876</v>
      </c>
      <c r="VO23" s="115">
        <f>INDEX('[25]Corporate Management'!$B$6:$EY$40,MATCH($A23,'[25]Corporate Management'!$B$6:$B$40,0),MATCH(VO$1,'[25]Corporate Management'!$B$40:$EY$40,0))</f>
        <v>11.160605111381768</v>
      </c>
      <c r="VP23" s="131">
        <f>INDEX('[25]Corporate Management'!$B$6:$EY$40,MATCH($A23,'[25]Corporate Management'!$B$6:$B$40,0),MATCH(VP$1,'[25]Corporate Management'!$B$40:$EY$40,0))</f>
        <v>111519.11</v>
      </c>
      <c r="VQ23" s="131">
        <f>INDEX('[25]Corporate Management'!$B$6:$EY$40,MATCH($A23,'[25]Corporate Management'!$B$6:$B$40,0),MATCH(VQ$1,'[25]Corporate Management'!$B$40:$EY$40,0))</f>
        <v>9992.2099999999991</v>
      </c>
      <c r="VR23" s="116">
        <f>INDEX('[25]Corporate Management'!$B$6:$EY$40,MATCH($A23,'[25]Corporate Management'!$B$6:$B$40,0),MATCH(VR$1,'[25]Corporate Management'!$B$40:$EY$40,0))</f>
        <v>10.31514847114734</v>
      </c>
      <c r="VS23" s="131">
        <f>INDEX('[25]Corporate Management'!$B$6:$EY$40,MATCH($A23,'[25]Corporate Management'!$B$6:$B$40,0),MATCH(VS$1,'[25]Corporate Management'!$B$40:$EY$40,0))</f>
        <v>100017.33</v>
      </c>
      <c r="VT23" s="131">
        <f>INDEX('[25]Corporate Management'!$B$6:$EY$40,MATCH($A23,'[25]Corporate Management'!$B$6:$B$40,0),MATCH(VT$1,'[25]Corporate Management'!$B$40:$EY$40,0))</f>
        <v>9696.16</v>
      </c>
      <c r="VU23" s="116">
        <f>INDEX('[25]Corporate Management'!$B$6:$EY$40,MATCH($A23,'[25]Corporate Management'!$B$6:$B$40,0),MATCH(VU$1,'[25]Corporate Management'!$B$40:$EY$40,0))</f>
        <v>11.295822306965528</v>
      </c>
      <c r="VV23" s="131">
        <f>INDEX('[25]Corporate Management'!$B$6:$EY$40,MATCH($A23,'[25]Corporate Management'!$B$6:$B$40,0),MATCH(VV$1,'[25]Corporate Management'!$B$40:$EY$40,0))</f>
        <v>105687.78</v>
      </c>
      <c r="VW23" s="131">
        <f>INDEX('[25]Corporate Management'!$B$6:$EY$40,MATCH($A23,'[25]Corporate Management'!$B$6:$B$40,0),MATCH(VW$1,'[25]Corporate Management'!$B$40:$EY$40,0))</f>
        <v>9356.36</v>
      </c>
      <c r="VX23" s="116">
        <f>INDEX('[26]All Data'!$A$1:$Y$34,MATCH($A23,'[26]All Data'!$A$1:$A$34,0),MATCH(VX$1,'[26]All Data'!$A$1:$Y$1,0))</f>
        <v>9.9053468167313614</v>
      </c>
      <c r="VY23" s="131">
        <f>INDEX('[26]All Data'!$A$1:$Y$34,MATCH($A23,'[26]All Data'!$A$1:$A$34,0),MATCH(VY$1,'[26]All Data'!$A$1:$Y$1,0))</f>
        <v>87754.34</v>
      </c>
      <c r="VZ23" s="131">
        <f>INDEX('[26]All Data'!$A$1:$Y$34,MATCH($A23,'[26]All Data'!$A$1:$A$34,0),MATCH(VZ$1,'[26]All Data'!$A$1:$Y$1,0))</f>
        <v>8859.2900000000009</v>
      </c>
      <c r="WA23" s="116">
        <f>INDEX('[27]All Data'!$A$1:$Y$34,MATCH($A23,'[27]All Data'!$A$1:$A$34,0),MATCH(WA$1,'[27]All Data'!$A$1:$Y$1,0))</f>
        <v>10.12111417467451</v>
      </c>
      <c r="WB23" s="131">
        <f>INDEX('[27]All Data'!$A$1:$Y$34,MATCH($A23,'[27]All Data'!$A$1:$A$34,0),MATCH(WB$1,'[27]All Data'!$A$1:$Y$1,0))</f>
        <v>89273.49</v>
      </c>
      <c r="WC23" s="131">
        <f>INDEX('[27]All Data'!$A$1:$Y$34,MATCH($A23,'[27]All Data'!$A$1:$A$34,0),MATCH(WC$1,'[27]All Data'!$A$1:$Y$1,0))</f>
        <v>8820.52</v>
      </c>
      <c r="WD23" s="116">
        <f>INDEX('[28]All Data'!$A$1:$AB$34,MATCH($A23,'[28]All Data'!$A$1:$A$34,0),MATCH(WD$1,'[28]All Data'!$A$1:$AB$1,0))</f>
        <v>9.9258498369254582</v>
      </c>
      <c r="WE23" s="131">
        <f>INDEX('[28]All Data'!$A$1:$AB$34,MATCH($A23,'[28]All Data'!$A$1:$A$34,0),MATCH(WE$1,'[28]All Data'!$A$1:$AB$1,0))</f>
        <v>88561.41</v>
      </c>
      <c r="WF23" s="131">
        <f>INDEX('[28]All Data'!$A$1:$AB$34,MATCH($A23,'[28]All Data'!$A$1:$A$34,0),MATCH(WF$1,'[28]All Data'!$A$1:$AB$1,0))</f>
        <v>8922.2999999999993</v>
      </c>
      <c r="WG23" s="116">
        <f>INDEX('[29]SPI Raw Data 1617'!$A$3:$AN$37,MATCH($A23,'[29]SPI Raw Data 1617'!$A$3:$A$37,0),MATCH(WG$1,'[29]SPI Raw Data 1617'!$A$37:$AN$37,0))</f>
        <v>10.314503646257203</v>
      </c>
      <c r="WH23" s="131">
        <f>INDEX('[29]SPI Raw Data 1617'!$A$3:$AN$37,MATCH($A23,'[29]SPI Raw Data 1617'!$A$3:$A$37,0),MATCH(WH$1,'[29]SPI Raw Data 1617'!$A$37:$AN$37,0))</f>
        <v>96956.85</v>
      </c>
      <c r="WI23" s="131">
        <f>INDEX('[29]SPI Raw Data 1617'!$A$3:$AN$37,MATCH($A23,'[29]SPI Raw Data 1617'!$A$3:$A$37,0),MATCH(WI$1,'[29]SPI Raw Data 1617'!$A$37:$AN$37,0))</f>
        <v>9400.0499999999993</v>
      </c>
      <c r="WJ23" s="116">
        <f>INDEX('[30]SPI Raw Data 1718'!$A$3:$AN$37,MATCH($A23,'[30]SPI Raw Data 1718'!$A$3:$A$37,0),MATCH(WJ$1,'[30]SPI Raw Data 1718'!$A$37:$AN$37,0))</f>
        <v>11.856438466968823</v>
      </c>
      <c r="WK23" s="131">
        <f>INDEX('[30]SPI Raw Data 1718'!$A$3:$AN$37,MATCH($A23,'[30]SPI Raw Data 1718'!$A$3:$A$37,0),MATCH(WK$1,'[30]SPI Raw Data 1718'!$A$37:$AN$37,0))</f>
        <v>97915.33</v>
      </c>
      <c r="WL23" s="131">
        <f>INDEX('[30]SPI Raw Data 1718'!$A$3:$AN$37,MATCH($A23,'[30]SPI Raw Data 1718'!$A$3:$A$37,0),MATCH(WL$1,'[30]SPI Raw Data 1718'!$A$37:$AN$37,0))</f>
        <v>8258.41</v>
      </c>
      <c r="WM23" s="116">
        <f>INDEX('[31]SPI Raw Data 1819'!$A$1:$AN$37,MATCH($A23,'[31]SPI Raw Data 1819'!$A$1:$A$37,0),MATCH(WM$1,'[31]SPI Raw Data 1819'!$A$37:$AN$37,0))</f>
        <v>11.199748846605335</v>
      </c>
      <c r="WN23" s="197">
        <f>INDEX('[31]SPI Raw Data 1819'!$A$1:$AN$37,MATCH($A23,'[31]SPI Raw Data 1819'!$A$1:$A$37,0),MATCH(WN$1,'[31]SPI Raw Data 1819'!$A$37:$AN$37,0))</f>
        <v>102564.5</v>
      </c>
      <c r="WO23" s="225">
        <f>INDEX('[31]SPI Raw Data 1819'!$A$1:$AN$37,MATCH($A23,'[31]SPI Raw Data 1819'!$A$1:$A$37,0),MATCH(WO$1,'[31]SPI Raw Data 1819'!$A$37:$AN$37,0))</f>
        <v>9157.75</v>
      </c>
      <c r="WP23" s="116">
        <f>INDEX('[32]SPI Raw Data 1920'!$A$1:$AN$35, MATCH($A23,'[32]SPI Raw Data 1920'!$A$1:$A$35,0),MATCH(WP$1,'[32]SPI Raw Data 1920'!$A$37:$AN$37,0))</f>
        <v>12.211922418710781</v>
      </c>
      <c r="WQ23" s="116">
        <f>INDEX('[32]SPI Raw Data 1920'!$A$1:$AN$35, MATCH($A23,'[32]SPI Raw Data 1920'!$A$1:$A$35,0),MATCH(WQ$1,'[32]SPI Raw Data 1920'!$A$37:$AN$37,0))</f>
        <v>128445</v>
      </c>
      <c r="WR23" s="116">
        <f>INDEX('[32]SPI Raw Data 1920'!$A$1:$AN$35, MATCH($A23,'[32]SPI Raw Data 1920'!$A$1:$A$35,0),MATCH(WR$1,'[32]SPI Raw Data 1920'!$A$37:$AN$37,0))</f>
        <v>10518</v>
      </c>
      <c r="WS23" s="115">
        <f>INDEX('[25]Corporate Management'!$B$6:$EY$40,MATCH($A23,'[25]Corporate Management'!$B$6:$B$40,0),MATCH(WS$1,'[25]Corporate Management'!$B$40:$EY$40,0))</f>
        <v>94.530734276885809</v>
      </c>
      <c r="WT23" s="131">
        <f>INDEX('[25]Corporate Management'!$B$6:$EY$40,MATCH($A23,'[25]Corporate Management'!$B$6:$B$40,0),MATCH(WT$1,'[25]Corporate Management'!$B$40:$EY$40,0))</f>
        <v>93480270</v>
      </c>
      <c r="WU23" s="131">
        <f>INDEX('[25]Corporate Management'!$B$6:$EY$40,MATCH($A23,'[25]Corporate Management'!$B$6:$B$40,0),MATCH(WU$1,'[25]Corporate Management'!$B$40:$EY$40,0))</f>
        <v>98888759</v>
      </c>
      <c r="WV23" s="116">
        <f>INDEX('[25]Corporate Management'!$B$6:$EY$40,MATCH($A23,'[25]Corporate Management'!$B$6:$B$40,0),MATCH(WV$1,'[25]Corporate Management'!$B$40:$EY$40,0))</f>
        <v>94.351711821665489</v>
      </c>
      <c r="WW23" s="131">
        <f>INDEX('[25]Corporate Management'!$B$6:$EY$40,MATCH($A23,'[25]Corporate Management'!$B$6:$B$40,0),MATCH(WW$1,'[25]Corporate Management'!$B$40:$EY$40,0))</f>
        <v>93905883</v>
      </c>
      <c r="WX23" s="131">
        <f>INDEX('[25]Corporate Management'!$B$6:$EY$40,MATCH($A23,'[25]Corporate Management'!$B$6:$B$40,0),MATCH(WX$1,'[25]Corporate Management'!$B$40:$EY$40,0))</f>
        <v>99527482</v>
      </c>
      <c r="WY23" s="116">
        <f>INDEX('[25]Corporate Management'!$B$6:$EY$40,MATCH($A23,'[25]Corporate Management'!$B$6:$B$40,0),MATCH(WY$1,'[25]Corporate Management'!$B$40:$EY$40,0))</f>
        <v>93.962430120339661</v>
      </c>
      <c r="WZ23" s="131">
        <f>INDEX('[25]Corporate Management'!$B$6:$EY$40,MATCH($A23,'[25]Corporate Management'!$B$6:$B$40,0),MATCH(WZ$1,'[25]Corporate Management'!$B$40:$EY$40,0))</f>
        <v>94609991</v>
      </c>
      <c r="XA23" s="131">
        <f>INDEX('[25]Corporate Management'!$B$6:$EY$40,MATCH($A23,'[25]Corporate Management'!$B$6:$B$40,0),MATCH(XA$1,'[25]Corporate Management'!$B$40:$EY$40,0))</f>
        <v>100689170</v>
      </c>
      <c r="XB23" s="116">
        <f>INDEX('[26]All Data'!$A$1:$Y$34,MATCH($A23,'[26]All Data'!$A$1:$A$34,0),MATCH(XB$1,'[26]All Data'!$A$1:$Y$1,0))</f>
        <v>93.558688778931582</v>
      </c>
      <c r="XC23" s="131">
        <f>INDEX('[26]All Data'!$A$1:$Y$34,MATCH($A23,'[26]All Data'!$A$1:$A$34,0),MATCH(XC$1,'[26]All Data'!$A$1:$Y$1,0))</f>
        <v>95763200</v>
      </c>
      <c r="XD23" s="131">
        <f>INDEX('[26]All Data'!$A$1:$Y$34,MATCH($A23,'[26]All Data'!$A$1:$A$34,0),MATCH(XD$1,'[26]All Data'!$A$1:$Y$1,0))</f>
        <v>102356287</v>
      </c>
      <c r="XE23" s="116">
        <f>INDEX('[27]All Data'!$A$1:$Y$34,MATCH($A23,'[27]All Data'!$A$1:$A$34,0),MATCH(XE$1,'[27]All Data'!$A$1:$Y$1,0))</f>
        <v>93.8864712169797</v>
      </c>
      <c r="XF23" s="131">
        <f>INDEX('[27]All Data'!$A$1:$Y$34,MATCH($A23,'[27]All Data'!$A$1:$A$34,0),MATCH(XF$1,'[27]All Data'!$A$1:$Y$1,0))</f>
        <v>98378000</v>
      </c>
      <c r="XG23" s="131">
        <f>INDEX('[27]All Data'!$A$1:$Y$34,MATCH($A23,'[27]All Data'!$A$1:$A$34,0),MATCH(XG$1,'[27]All Data'!$A$1:$Y$1,0))</f>
        <v>104784000</v>
      </c>
      <c r="XH23" s="116">
        <f>INDEX('[28]All Data'!$A$1:$AB$34,MATCH($A23,'[28]All Data'!$A$1:$A$34,0),MATCH(XH$1,'[28]All Data'!$A$1:$AB$1,0))</f>
        <v>93.801367391763037</v>
      </c>
      <c r="XI23" s="131">
        <f>INDEX('[28]All Data'!$A$1:$AB$34,MATCH($A23,'[28]All Data'!$A$1:$A$34,0),MATCH(XI$1,'[28]All Data'!$A$1:$AB$1,0))</f>
        <v>100209193</v>
      </c>
      <c r="XJ23" s="131">
        <f>INDEX('[28]All Data'!$A$1:$AB$34,MATCH($A23,'[28]All Data'!$A$1:$A$34,0),MATCH(XJ$1,'[28]All Data'!$A$1:$AB$1,0))</f>
        <v>106831271</v>
      </c>
      <c r="XK23" s="116">
        <f>INDEX('[29]SPI Raw Data 1617'!$A$3:$AN$37,MATCH($A23,'[29]SPI Raw Data 1617'!$A$3:$A$37,0),MATCH(XK$1,'[29]SPI Raw Data 1617'!$A$37:$AN$37,0))</f>
        <v>93.975274697797332</v>
      </c>
      <c r="XL23" s="131">
        <f>INDEX('[29]SPI Raw Data 1617'!$A$3:$AN$37,MATCH($A23,'[29]SPI Raw Data 1617'!$A$3:$A$37,0),MATCH(XL$1,'[29]SPI Raw Data 1617'!$A$37:$AN$37,0))</f>
        <v>102414884</v>
      </c>
      <c r="XM23" s="131">
        <f>INDEX('[29]SPI Raw Data 1617'!$A$3:$AN$37,MATCH($A23,'[29]SPI Raw Data 1617'!$A$3:$A$37,0),MATCH(XM$1,'[29]SPI Raw Data 1617'!$A$37:$AN$37,0))</f>
        <v>108980670</v>
      </c>
      <c r="XN23" s="116">
        <f>INDEX('[30]SPI Raw Data 1718'!$A$3:$AN$37,MATCH($A23,'[30]SPI Raw Data 1718'!$A$3:$A$37,0),MATCH(XN$1,'[30]SPI Raw Data 1718'!$A$37:$AN$37,0))</f>
        <v>94.161799819784449</v>
      </c>
      <c r="XO23" s="131">
        <f>INDEX('[30]SPI Raw Data 1718'!$A$3:$AN$37,MATCH($A23,'[30]SPI Raw Data 1718'!$A$3:$A$37,0),MATCH(XO$1,'[30]SPI Raw Data 1718'!$A$37:$AN$37,0))</f>
        <v>107656004</v>
      </c>
      <c r="XP23" s="131">
        <f>INDEX('[30]SPI Raw Data 1718'!$A$3:$AN$37,MATCH($A23,'[30]SPI Raw Data 1718'!$A$3:$A$37,0),MATCH(XP$1,'[30]SPI Raw Data 1718'!$A$37:$AN$37,0))</f>
        <v>114330869</v>
      </c>
      <c r="XQ23" s="116">
        <f>INDEX('[31]SPI Raw Data 1819'!$A$1:$AN$37,MATCH($A23,'[31]SPI Raw Data 1819'!$A$1:$A$37,0),MATCH(XQ$1,'[31]SPI Raw Data 1819'!$A$37:$AN$37,0))</f>
        <v>94.080471981581752</v>
      </c>
      <c r="XR23" s="197">
        <f>INDEX('[31]SPI Raw Data 1819'!$A$1:$AN$37,MATCH($A23,'[31]SPI Raw Data 1819'!$A$1:$A$37,0),MATCH(XR$1,'[31]SPI Raw Data 1819'!$A$37:$AN$37,0))</f>
        <v>112539944</v>
      </c>
      <c r="XS23" s="225">
        <f>INDEX('[31]SPI Raw Data 1819'!$A$1:$AN$37,MATCH($A23,'[31]SPI Raw Data 1819'!$A$1:$A$37,0),MATCH(XS$1,'[31]SPI Raw Data 1819'!$A$37:$AN$37,0))</f>
        <v>119620939</v>
      </c>
      <c r="XT23" s="116">
        <f>INDEX('[32]SPI Raw Data 1920'!$A$1:$AN$35, MATCH($A23,'[32]SPI Raw Data 1920'!$A$1:$A$35,0),MATCH(XT$1,'[32]SPI Raw Data 1920'!$A$37:$AN$37,0))</f>
        <v>94.076097857013366</v>
      </c>
      <c r="XU23" s="116">
        <f>INDEX('[32]SPI Raw Data 1920'!$A$1:$AN$35, MATCH($A23,'[32]SPI Raw Data 1920'!$A$1:$A$35,0),MATCH(XU$1,'[32]SPI Raw Data 1920'!$A$37:$AN$37,0))</f>
        <v>117725842</v>
      </c>
      <c r="XV23" s="116">
        <f>INDEX('[32]SPI Raw Data 1920'!$A$1:$AN$35, MATCH($A23,'[32]SPI Raw Data 1920'!$A$1:$A$35,0),MATCH(XV$1,'[32]SPI Raw Data 1920'!$A$37:$AN$37,0))</f>
        <v>125138951</v>
      </c>
      <c r="XW23" s="115">
        <f>INDEX('[25]Corporate Management'!$B$6:$EY$40,MATCH($A23,'[25]Corporate Management'!$B$6:$B$40,0),MATCH(XW$1,'[25]Corporate Management'!$B$40:$EY$40,0))</f>
        <v>90.028902153864038</v>
      </c>
      <c r="XX23" s="131">
        <f>INDEX('[25]Corporate Management'!$B$6:$EY$40,MATCH($A23,'[25]Corporate Management'!$B$6:$B$40,0),MATCH(XX$1,'[25]Corporate Management'!$B$40:$EY$40,0))</f>
        <v>309938</v>
      </c>
      <c r="XY23" s="131">
        <f>INDEX('[25]Corporate Management'!$B$6:$EY$40,MATCH($A23,'[25]Corporate Management'!$B$6:$B$40,0),MATCH(XY$1,'[25]Corporate Management'!$B$40:$EY$40,0))</f>
        <v>344265</v>
      </c>
      <c r="XZ23" s="116">
        <f>INDEX('[25]Corporate Management'!$B$6:$EY$40,MATCH($A23,'[25]Corporate Management'!$B$6:$B$40,0),MATCH(XZ$1,'[25]Corporate Management'!$B$40:$EY$40,0))</f>
        <v>94.169820734540295</v>
      </c>
      <c r="YA23" s="131">
        <f>INDEX('[25]Corporate Management'!$B$6:$EY$40,MATCH($A23,'[25]Corporate Management'!$B$6:$B$40,0),MATCH(YA$1,'[25]Corporate Management'!$B$40:$EY$40,0))</f>
        <v>296327</v>
      </c>
      <c r="YB23" s="131">
        <f>INDEX('[25]Corporate Management'!$B$6:$EY$40,MATCH($A23,'[25]Corporate Management'!$B$6:$B$40,0),MATCH(YB$1,'[25]Corporate Management'!$B$40:$EY$40,0))</f>
        <v>314673</v>
      </c>
      <c r="YC23" s="116">
        <f>INDEX('[25]Corporate Management'!$B$6:$EY$40,MATCH($A23,'[25]Corporate Management'!$B$6:$B$40,0),MATCH(YC$1,'[25]Corporate Management'!$B$40:$EY$40,0))</f>
        <v>93.556444174832393</v>
      </c>
      <c r="YD23" s="131">
        <f>INDEX('[25]Corporate Management'!$B$6:$EY$40,MATCH($A23,'[25]Corporate Management'!$B$6:$B$40,0),MATCH(YD$1,'[25]Corporate Management'!$B$40:$EY$40,0))</f>
        <v>302279</v>
      </c>
      <c r="YE23" s="131">
        <f>INDEX('[25]Corporate Management'!$B$6:$EY$40,MATCH($A23,'[25]Corporate Management'!$B$6:$B$40,0),MATCH(YE$1,'[25]Corporate Management'!$B$40:$EY$40,0))</f>
        <v>323098</v>
      </c>
      <c r="YF23" s="116">
        <f>INDEX('[26]All Data'!$A$1:$Y$34,MATCH($A23,'[26]All Data'!$A$1:$A$34,0),MATCH(YF$1,'[26]All Data'!$A$1:$Y$1,0))</f>
        <v>96.213140071506061</v>
      </c>
      <c r="YG23" s="131">
        <f>INDEX('[26]All Data'!$A$1:$Y$34,MATCH($A23,'[26]All Data'!$A$1:$A$34,0),MATCH(YG$1,'[26]All Data'!$A$1:$Y$1,0))</f>
        <v>318351</v>
      </c>
      <c r="YH23" s="131">
        <f>INDEX('[26]All Data'!$A$1:$Y$34,MATCH($A23,'[26]All Data'!$A$1:$A$34,0),MATCH(YH$1,'[26]All Data'!$A$1:$Y$1,0))</f>
        <v>330881</v>
      </c>
      <c r="YI23" s="116">
        <f>INDEX('[27]All Data'!$A$1:$Y$34,MATCH($A23,'[27]All Data'!$A$1:$A$34,0),MATCH(YI$1,'[27]All Data'!$A$1:$Y$1,0))</f>
        <v>94.907746213381245</v>
      </c>
      <c r="YJ23" s="131">
        <f>INDEX('[27]All Data'!$A$1:$Y$34,MATCH($A23,'[27]All Data'!$A$1:$A$34,0),MATCH(YJ$1,'[27]All Data'!$A$1:$Y$1,0))</f>
        <v>342374</v>
      </c>
      <c r="YK23" s="131">
        <f>INDEX('[27]All Data'!$A$1:$Y$34,MATCH($A23,'[27]All Data'!$A$1:$A$34,0),MATCH(YK$1,'[27]All Data'!$A$1:$Y$1,0))</f>
        <v>360744</v>
      </c>
      <c r="YL23" s="116">
        <f>INDEX('[28]All Data'!$A$1:$AB$34,MATCH($A23,'[28]All Data'!$A$1:$A$34,0),MATCH(YL$1,'[28]All Data'!$A$1:$AB$1,0))</f>
        <v>95.787111817833278</v>
      </c>
      <c r="YM23" s="131">
        <f>INDEX('[28]All Data'!$A$1:$AB$34,MATCH($A23,'[28]All Data'!$A$1:$A$34,0),MATCH(YM$1,'[28]All Data'!$A$1:$AB$1,0))</f>
        <v>304808</v>
      </c>
      <c r="YN23" s="131">
        <f>INDEX('[28]All Data'!$A$1:$AB$34,MATCH($A23,'[28]All Data'!$A$1:$A$34,0),MATCH(YN$1,'[28]All Data'!$A$1:$AB$1,0))</f>
        <v>318214</v>
      </c>
      <c r="YO23" s="116">
        <f>INDEX('[29]SPI Raw Data 1617'!$A$3:$AN$37,MATCH($A23,'[29]SPI Raw Data 1617'!$A$3:$A$37,0),MATCH(YO$1,'[29]SPI Raw Data 1617'!$A$37:$AN$37,0))</f>
        <v>95.37426513723679</v>
      </c>
      <c r="YP23" s="131">
        <f>INDEX('[29]SPI Raw Data 1617'!$A$3:$AN$37,MATCH($A23,'[29]SPI Raw Data 1617'!$A$3:$A$37,0),MATCH(YP$1,'[29]SPI Raw Data 1617'!$A$37:$AN$37,0))</f>
        <v>305644</v>
      </c>
      <c r="YQ23" s="131">
        <f>INDEX('[29]SPI Raw Data 1617'!$A$3:$AN$37,MATCH($A23,'[29]SPI Raw Data 1617'!$A$3:$A$37,0),MATCH(YQ$1,'[29]SPI Raw Data 1617'!$A$37:$AN$37,0))</f>
        <v>320468</v>
      </c>
      <c r="YR23" s="116">
        <f>INDEX('[30]SPI Raw Data 1718'!$A$3:$AN$37,MATCH($A23,'[30]SPI Raw Data 1718'!$A$3:$A$37,0),MATCH(YR$1,'[30]SPI Raw Data 1718'!$A$37:$AN$37,0))</f>
        <v>90.711270879736972</v>
      </c>
      <c r="YS23" s="131">
        <f>INDEX('[30]SPI Raw Data 1718'!$A$3:$AN$37,MATCH($A23,'[30]SPI Raw Data 1718'!$A$3:$A$37,0),MATCH(YS$1,'[30]SPI Raw Data 1718'!$A$37:$AN$37,0))</f>
        <v>298519</v>
      </c>
      <c r="YT23" s="131">
        <f>INDEX('[30]SPI Raw Data 1718'!$A$3:$AN$37,MATCH($A23,'[30]SPI Raw Data 1718'!$A$3:$A$37,0),MATCH(YT$1,'[30]SPI Raw Data 1718'!$A$37:$AN$37,0))</f>
        <v>329087</v>
      </c>
      <c r="YU23" s="116">
        <f>INDEX('[31]SPI Raw Data 1819'!$A$1:$AN$37,MATCH($A23,'[31]SPI Raw Data 1819'!$A$1:$A$37,0),MATCH(YU$1,'[31]SPI Raw Data 1819'!$A$37:$AN$37,0))</f>
        <v>89.943476421888917</v>
      </c>
      <c r="YV23" s="197">
        <f>INDEX('[31]SPI Raw Data 1819'!$A$1:$AN$37,MATCH($A23,'[31]SPI Raw Data 1819'!$A$1:$A$37,0),MATCH(YV$1,'[31]SPI Raw Data 1819'!$A$37:$AN$37,0))</f>
        <v>304089</v>
      </c>
      <c r="YW23" s="225">
        <f>INDEX('[31]SPI Raw Data 1819'!$A$1:$AN$37,MATCH($A23,'[31]SPI Raw Data 1819'!$A$1:$A$37,0),MATCH(YW$1,'[31]SPI Raw Data 1819'!$A$37:$AN$37,0))</f>
        <v>338089</v>
      </c>
      <c r="YX23" s="116">
        <f>INDEX('[32]SPI Raw Data 1920'!$A$1:$AN$35, MATCH($A23,'[32]SPI Raw Data 1920'!$A$1:$A$35,0),MATCH(YX$1,'[32]SPI Raw Data 1920'!$A$37:$AN$37,0))</f>
        <v>84.152454536888726</v>
      </c>
      <c r="YY23" s="116">
        <f>INDEX('[32]SPI Raw Data 1920'!$A$1:$AN$35, MATCH($A23,'[32]SPI Raw Data 1920'!$A$1:$A$35,0),MATCH(YY$1,'[32]SPI Raw Data 1920'!$A$37:$AN$37,0))</f>
        <v>267933</v>
      </c>
      <c r="YZ23" s="116">
        <f>INDEX('[32]SPI Raw Data 1920'!$A$1:$AN$35, MATCH($A23,'[32]SPI Raw Data 1920'!$A$1:$A$35,0),MATCH(YZ$1,'[32]SPI Raw Data 1920'!$A$37:$AN$37,0))</f>
        <v>318390</v>
      </c>
      <c r="ZA23" s="119">
        <f t="shared" si="44"/>
        <v>18.747789453828076</v>
      </c>
      <c r="ZB23" s="87">
        <v>23853</v>
      </c>
      <c r="ZC23" s="131">
        <f>INDEX([33]historic!$B$2:$K$35,MATCH($A23,[33]historic!$B$2:$B$35,0),MATCH(ZC$1,[33]historic!$B$2:$K$2,0))</f>
        <v>1272310</v>
      </c>
      <c r="ZD23" s="116">
        <f t="shared" si="45"/>
        <v>18.947893500717061</v>
      </c>
      <c r="ZE23" s="131">
        <v>22791</v>
      </c>
      <c r="ZF23" s="131">
        <f>INDEX([33]historic!$B$2:$K$35,MATCH($A23,[33]historic!$B$2:$B$35,0),MATCH(ZF$1,[33]historic!$B$2:$K$2,0))</f>
        <v>1202825</v>
      </c>
      <c r="ZG23" s="116">
        <f t="shared" si="46"/>
        <v>19.792529814661364</v>
      </c>
      <c r="ZH23" s="131">
        <v>24531</v>
      </c>
      <c r="ZI23" s="131">
        <f>INDEX([33]historic!$B$2:$K$35,MATCH($A23,[33]historic!$B$2:$B$35,0),MATCH(ZI$1,[33]historic!$B$2:$K$2,0))</f>
        <v>1239407</v>
      </c>
      <c r="ZJ23" s="116">
        <f t="shared" si="47"/>
        <v>18.978571299622693</v>
      </c>
      <c r="ZK23" s="87">
        <v>26282</v>
      </c>
      <c r="ZL23" s="131">
        <f>INDEX([33]historic!$B$2:$K$35,MATCH($A23,[33]historic!$B$2:$B$35,0),MATCH(ZL$1,[33]historic!$B$2:$K$2,0))</f>
        <v>1384825</v>
      </c>
      <c r="ZM23" s="116">
        <f t="shared" si="48"/>
        <v>19.876045327168889</v>
      </c>
      <c r="ZN23" s="87">
        <v>29655</v>
      </c>
      <c r="ZO23" s="131">
        <f>INDEX([33]historic!$B$2:$K$35,MATCH($A23,[33]historic!$B$2:$B$35,0),MATCH(ZO$1,[33]historic!$B$2:$K$2,0))</f>
        <v>1491997</v>
      </c>
      <c r="ZP23" s="116">
        <f t="shared" si="49"/>
        <v>21.611715089163049</v>
      </c>
      <c r="ZQ23" s="87">
        <v>31556</v>
      </c>
      <c r="ZR23" s="131">
        <f>INDEX([33]historic!$B$2:$K$35,MATCH($A23,[33]historic!$B$2:$B$35,0),MATCH(ZR$1,[33]historic!$B$2:$K$2,0))</f>
        <v>1460134</v>
      </c>
      <c r="ZS23" s="116">
        <f t="shared" si="50"/>
        <v>25.755275032907285</v>
      </c>
      <c r="ZT23" s="87">
        <f>INDEX('[2]All Previous Years'!$A$1:$EX$34,MATCH($A23,'[2]All Previous Years'!$A$1:$A$34,0),MATCH(ZT$1,'[2]All Previous Years'!$A$1:$EX$1,0))</f>
        <v>37196</v>
      </c>
      <c r="ZU23" s="131">
        <f>INDEX([33]historic!$B$2:$K$35,MATCH($A23,[33]historic!$B$2:$B$35,0),MATCH(ZU$1,[33]historic!$B$2:$K$2,0))</f>
        <v>1444209</v>
      </c>
      <c r="ZV23" s="116">
        <f t="shared" si="51"/>
        <v>28.191486369415284</v>
      </c>
      <c r="ZW23" s="32">
        <f>INDEX([4]Sheet1!$A$1:$CJ$34, MATCH($A23, [4]Sheet1!$A$1:$A$34, 0), MATCH(ZW$1, [4]Sheet1!$A$1:$CJ$1, 0))</f>
        <v>40091</v>
      </c>
      <c r="ZX23" s="131">
        <f>INDEX([33]historic!$B$2:$K$35,MATCH($A23,[33]historic!$B$2:$B$35,0),MATCH(ZX$1,[33]historic!$B$2:$K$2,0))</f>
        <v>1422096</v>
      </c>
      <c r="ZY23" s="88">
        <f>INDEX('[6]Finance Indicators'!$B$3:$BO$35,MATCH($A23,'[6]Finance Indicators'!$A$3:$A$35,0),MATCH(ZY$1,'[6]Finance Indicators'!$B$2:$BO$2,0))</f>
        <v>23.794399570428087</v>
      </c>
      <c r="ZZ23" s="88">
        <f>INDEX('[6]Finance Indicators'!$B$3:$BO$35,MATCH($A23,'[6]Finance Indicators'!$A$3:$A$35,0),MATCH(ZZ$1,'[6]Finance Indicators'!$B$2:$BO$2,0))</f>
        <v>41654</v>
      </c>
      <c r="AAA23" s="88">
        <f>INDEX('[6]Finance Indicators'!$B$3:$BO$35,MATCH($A23,'[6]Finance Indicators'!$A$3:$A$35,0),MATCH(AAA$1,'[6]Finance Indicators'!$B$2:$BO$2,0))</f>
        <v>1750580</v>
      </c>
      <c r="AAB23" s="88">
        <f t="array" ref="AAB23">INDEX('[7]Finance Indicators'!$A$2:$BO$35,MATCH($A23,'[7]Finance Indicators'!$A$2:$A$35,0),MATCH(AAB$1,'[7]Finance Indicators'!$A$2:$BO$2,0))</f>
        <v>32.546551649649331</v>
      </c>
      <c r="AAC23" s="250">
        <f t="array" ref="AAC23">INDEX('[7]Finance Indicators'!$A$2:$BO$35,MATCH($A23,'[7]Finance Indicators'!$A$2:$A$35,0),MATCH(AAC$1,'[7]Finance Indicators'!$A$2:$BO$2,0))</f>
        <v>56500</v>
      </c>
      <c r="AAD23" s="277">
        <f t="array" ref="AAD23">INDEX('[7]Finance Indicators'!$A$2:$BO$35,MATCH($A23,'[7]Finance Indicators'!$A$2:$A$35,0),MATCH(AAD$1,'[7]Finance Indicators'!$A$2:$BO$2,0))</f>
        <v>1735975</v>
      </c>
      <c r="AAE23" s="121">
        <f>(ZA23*100)/Deflators!$B$2</f>
        <v>22.085336556988452</v>
      </c>
      <c r="AAF23" s="137">
        <f>(ZD23*100)/Deflators!$B$3</f>
        <v>21.987698285629978</v>
      </c>
      <c r="AAG23" s="137">
        <f>(ZG23*100)/Deflators!$B$4</f>
        <v>22.507643762459697</v>
      </c>
      <c r="AAH23" s="137">
        <f>(ZJ23*100)/Deflators!$B$5</f>
        <v>21.199665560290743</v>
      </c>
      <c r="AAI23" s="137">
        <f>(ZM23*100)/Deflators!$B$6</f>
        <v>21.900192521126527</v>
      </c>
      <c r="AAJ23" s="137">
        <f>(ZP23*100)/Deflators!$B$7</f>
        <v>23.619889941974712</v>
      </c>
      <c r="AAK23" s="137">
        <f>(ZS23*100)/Deflators!$B$8</f>
        <v>27.468660180314583</v>
      </c>
      <c r="AAL23" s="137">
        <f>(ZV23*100)/Deflators!$B$9</f>
        <v>29.546689608336024</v>
      </c>
      <c r="AAM23" s="137">
        <f>(ZY23*100)/Deflators!$B$10</f>
        <v>24.37573026764867</v>
      </c>
      <c r="AAN23" s="245">
        <f>(AAB23*100)/Deflators!$B$11</f>
        <v>32.546551649649331</v>
      </c>
      <c r="AAO23" s="124">
        <f>IFERROR((AAP23/AAQ23)*100, "")</f>
        <v>0</v>
      </c>
      <c r="AAP23" s="87">
        <v>0</v>
      </c>
      <c r="AAQ23" s="131">
        <v>145353</v>
      </c>
      <c r="AAR23" s="122">
        <f t="shared" si="53"/>
        <v>1.2995947796055121</v>
      </c>
      <c r="AAS23" s="131">
        <v>1889</v>
      </c>
      <c r="AAT23" s="131">
        <v>145353</v>
      </c>
      <c r="AAU23" s="122">
        <f t="shared" si="54"/>
        <v>1.7010166259968837</v>
      </c>
      <c r="AAV23" s="87">
        <v>2391</v>
      </c>
      <c r="AAW23" s="131">
        <v>140563</v>
      </c>
      <c r="AAX23" s="122">
        <f t="shared" si="55"/>
        <v>1.9417890672859115</v>
      </c>
      <c r="AAY23" s="87">
        <v>2726</v>
      </c>
      <c r="AAZ23" s="87">
        <v>140386</v>
      </c>
      <c r="ABA23" s="122">
        <f t="shared" si="56"/>
        <v>2.381192343095953</v>
      </c>
      <c r="ABB23" s="87">
        <v>3544</v>
      </c>
      <c r="ABC23" s="87">
        <v>148833</v>
      </c>
      <c r="ABD23" s="122">
        <f t="shared" si="57"/>
        <v>2.3236258833950614</v>
      </c>
      <c r="ABE23" s="87">
        <v>3620</v>
      </c>
      <c r="ABF23" s="87">
        <v>155791</v>
      </c>
      <c r="ABG23" s="122">
        <f t="shared" si="58"/>
        <v>2.1344598700509509</v>
      </c>
      <c r="ABH23" s="87">
        <f>INDEX('[2]All Previous Years'!$A$1:$EX$34,MATCH($A23,'[2]All Previous Years'!$A$1:$A$34,0),MATCH(ABH$1,'[2]All Previous Years'!$A$1:$EX$1,0))</f>
        <v>3653</v>
      </c>
      <c r="ABI23" s="87">
        <f>INDEX('[2]All Previous Years'!$A$1:$EX$34,MATCH($A23,'[2]All Previous Years'!$A$1:$A$34,0),MATCH(ABI$1,'[2]All Previous Years'!$A$1:$EX$1,0))</f>
        <v>171144</v>
      </c>
      <c r="ABJ23" s="88">
        <f t="shared" si="59"/>
        <v>2.365423763031421</v>
      </c>
      <c r="ABK23" s="32">
        <f>INDEX([4]Sheet1!$A$1:$CJ$34, MATCH($A23, [4]Sheet1!$A$1:$A$34, 0), MATCH(ABK$1, [4]Sheet1!$A$1:$CJ$1, 0))</f>
        <v>4218</v>
      </c>
      <c r="ABL23" s="32">
        <f>INDEX([4]Sheet1!$A$1:$CJ$34, MATCH($A23, [4]Sheet1!$A$1:$A$34, 0), MATCH(ABL$1, [4]Sheet1!$A$1:$CJ$1, 0))</f>
        <v>178319</v>
      </c>
      <c r="ABM23" s="88">
        <f>INDEX('[6]Finance Indicators'!$B$3:$BO$35,MATCH($A23,'[6]Finance Indicators'!$A$3:$A$35,0),MATCH(ABM$1,'[6]Finance Indicators'!$B$2:$BO$2,0))</f>
        <v>2.6406669129575793</v>
      </c>
      <c r="ABN23" s="88">
        <f>INDEX('[6]Finance Indicators'!$B$3:$BO$35,MATCH($A23,'[6]Finance Indicators'!$A$3:$A$35,0),MATCH(ABN$1,'[6]Finance Indicators'!$B$2:$BO$2,0))</f>
        <v>4932</v>
      </c>
      <c r="ABO23" s="88">
        <f>INDEX('[6]Finance Indicators'!$B$3:$BO$35,MATCH($A23,'[6]Finance Indicators'!$A$3:$A$35,0),MATCH(ABO$1,'[6]Finance Indicators'!$B$2:$BO$2,0))</f>
        <v>186771</v>
      </c>
      <c r="ABP23" s="250">
        <f t="array" ref="ABP23">INDEX('[7]Finance Indicators'!$A$2:$BO$35,MATCH($A23,'[7]Finance Indicators'!$A$2:$A$35,0),MATCH(ABP$1,'[7]Finance Indicators'!$A$2:$BO$2,0))</f>
        <v>27.760485305957101</v>
      </c>
      <c r="ABQ23" s="250">
        <f t="array" ref="ABQ23">INDEX('[7]Finance Indicators'!$A$2:$BO$35,MATCH($A23,'[7]Finance Indicators'!$A$2:$A$35,0),MATCH(ABQ$1,'[7]Finance Indicators'!$A$2:$BO$2,0))</f>
        <v>54136</v>
      </c>
      <c r="ABR23" s="250">
        <f t="array" ref="ABR23">INDEX('[7]Finance Indicators'!$A$2:$BO$35,MATCH($A23,'[7]Finance Indicators'!$A$2:$A$35,0),MATCH(ABR$1,'[7]Finance Indicators'!$A$2:$BO$2,0))</f>
        <v>195011</v>
      </c>
      <c r="ABS23" s="115">
        <f>INDEX([34]historic!$L$1:$U$34,MATCH($A23,[34]historic!$L$1:$L$34,0),MATCH(ABS$1,[34]historic!$L$1:$U$1,0))</f>
        <v>62.896585129571328</v>
      </c>
      <c r="ABT23" s="116">
        <f>INDEX([34]historic!$L$1:$U$34,MATCH($A23,[34]historic!$L$1:$L$34,0),MATCH(ABT$1,[34]historic!$L$1:$U$1,0))</f>
        <v>63.892944038929443</v>
      </c>
      <c r="ABU23" s="116">
        <f>INDEX([34]historic!$L$1:$U$34,MATCH($A23,[34]historic!$L$1:$L$34,0),MATCH(ABU$1,[34]historic!$L$1:$U$1,0))</f>
        <v>65.296803652968038</v>
      </c>
      <c r="ABV23" s="116">
        <f>INDEX([34]historic!$L$1:$U$34,MATCH($A23,[34]historic!$L$1:$L$34,0),MATCH(ABV$1,[34]historic!$L$1:$U$1,0))</f>
        <v>66.018968309044652</v>
      </c>
      <c r="ABW23" s="116">
        <f>INDEX([34]historic!$L$1:$U$34,MATCH($A23,[34]historic!$L$1:$L$34,0),MATCH(ABW$1,[34]historic!$L$1:$U$1,0))</f>
        <v>69.15908586642999</v>
      </c>
      <c r="ABX23" s="116">
        <f>INDEX([34]historic!$L$1:$U$34,MATCH($A23,[34]historic!$L$1:$L$34,0),MATCH(ABX$1,[34]historic!$L$1:$U$1,0))</f>
        <v>70.006506180871824</v>
      </c>
      <c r="ABY23" s="116">
        <f>INDEX([34]historic!$L$1:$U$34,MATCH($A23,[34]historic!$L$1:$L$34,0),MATCH(ABY$1,[34]historic!$L$1:$U$1,0))</f>
        <v>71.330982811811367</v>
      </c>
      <c r="ABZ23" s="116">
        <f>INDEX([34]historic!$L$1:$U$34,MATCH($A23,[34]historic!$L$1:$L$34,0),MATCH(ABZ$1,[34]historic!$L$1:$U$1,0))</f>
        <v>70.112612612612608</v>
      </c>
      <c r="ACA23" s="88">
        <f>INDEX('[15]1819 Collected Indicators'!$A$3:$CV$36,MATCH($A23,'[15]1819 Collected Indicators'!$A$3:$A$36,0),MATCH(ACA$1,'[15]1819 Collected Indicators'!$A$3:$CV$3,0))</f>
        <v>68.745716244002736</v>
      </c>
      <c r="ACB23" s="255">
        <f>INDEX('[11]1920 Collected Indicators'!$A$3:$CV$36,MATCH($A23,'[11]1920 Collected Indicators'!$A$3:$A$36,0),MATCH(ACB$1,'[11]1920 Collected Indicators'!$A$3:$CV$3,0))</f>
        <v>68.75</v>
      </c>
      <c r="ACC23" s="133">
        <v>82.971199999999996</v>
      </c>
      <c r="ACD23" s="116">
        <v>78.256733191482894</v>
      </c>
      <c r="ACE23" s="88">
        <f>INDEX('[14]1718 Collected Indicators'!$A$3:$CH$36,MATCH($A23,'[14]1718 Collected Indicators'!$A$3:$A$36,0),MATCH(ACE$1,'[14]1718 Collected Indicators'!$A$3:$CH$3,0))</f>
        <v>75.430000000000007</v>
      </c>
      <c r="ACF23" s="120" t="e">
        <f>INDEX('[11]1920 Collected Indicators'!$A$3:$CV$36,MATCH($A23,'[11]1920 Collected Indicators'!$A$3:$A$36,0),MATCH(ACF$1,'[11]1920 Collected Indicators'!$A$3:$CV$3,0))</f>
        <v>#N/A</v>
      </c>
      <c r="ACG23" s="115">
        <v>86.644000000000005</v>
      </c>
      <c r="ACH23" s="116">
        <v>85.850625919132511</v>
      </c>
      <c r="ACI23" s="116">
        <f>INDEX('[14]1718 Collected Indicators'!$A$3:$CH$36,MATCH($A23,'[14]1718 Collected Indicators'!$A$3:$A$36,0),MATCH(ACI$1,'[14]1718 Collected Indicators'!$A$3:$CH$3,0))</f>
        <v>75.59</v>
      </c>
      <c r="ACJ23" s="120">
        <f>INDEX('[11]1920 Collected Indicators'!$A$3:$CV$36,MATCH($A23,'[11]1920 Collected Indicators'!$A$3:$A$36,0),MATCH(ACJ$1,'[11]1920 Collected Indicators'!$A$3:$CV$3,0))</f>
        <v>75.713800000000006</v>
      </c>
      <c r="ACK23" s="115">
        <f>INDEX('[35]Raw Data'!$A$1:$BK$34,MATCH($A23,'[35]Raw Data'!$A$1:$A$34,0),MATCH(ACK$1,'[35]Raw Data'!$A$1:$BK$1,0))</f>
        <v>82.8</v>
      </c>
      <c r="ACL23" s="116">
        <f>INDEX('[35]Raw Data'!$A$1:$BK$34,MATCH($A23,'[35]Raw Data'!$A$1:$A$34,0),MATCH(ACL$1,'[35]Raw Data'!$A$1:$BK$1,0))</f>
        <v>82.99</v>
      </c>
      <c r="ACM23" s="136">
        <f>INDEX('[35]Raw Data'!$A$1:$BK$34,MATCH($A23,'[35]Raw Data'!$A$1:$A$34,0),MATCH(ACM$1,'[35]Raw Data'!$A$1:$BK$1,0))</f>
        <v>75.44</v>
      </c>
      <c r="ACN23" s="120">
        <f>INDEX('[11]1920 Collected Indicators'!$A$3:$CV$36,MATCH($A23,'[11]1920 Collected Indicators'!$A$3:$A$36,0),MATCH(ACN$1,'[11]1920 Collected Indicators'!$A$3:$CV$3,0))</f>
        <v>77.552499999999995</v>
      </c>
      <c r="ACO23" s="115">
        <f>INDEX('[35]Raw Data'!$A$1:$BK$34,MATCH($A23,'[35]Raw Data'!$A$1:$A$34,0),MATCH(ACO$1,'[35]Raw Data'!$A$1:$BK$1,0))</f>
        <v>83.27</v>
      </c>
      <c r="ACP23" s="116">
        <f>INDEX('[35]Raw Data'!$A$1:$BK$34,MATCH($A23,'[35]Raw Data'!$A$1:$A$34,0),MATCH(ACP$1,'[35]Raw Data'!$A$1:$BK$1,0))</f>
        <v>75.44</v>
      </c>
      <c r="ACQ23" s="136">
        <f>INDEX('[35]Raw Data'!$A$1:$BK$34,MATCH($A23,'[35]Raw Data'!$A$1:$A$34,0),MATCH(ACQ$1,'[35]Raw Data'!$A$1:$BK$1,0))</f>
        <v>71.37</v>
      </c>
      <c r="ACR23" s="120">
        <f>INDEX('[11]1920 Collected Indicators'!$A$3:$CV$36,MATCH($A23,'[11]1920 Collected Indicators'!$A$3:$A$36,0),MATCH(ACR$1,'[11]1920 Collected Indicators'!$A$3:$CV$3,0))</f>
        <v>71.179299999999998</v>
      </c>
      <c r="ACS23" s="115">
        <f>INDEX('[35]Raw Data'!$A$1:$BK$34,MATCH($A23,'[35]Raw Data'!$A$1:$A$34,0),MATCH(ACS$1,'[35]Raw Data'!$A$1:$BK$1,0))</f>
        <v>40.380000000000003</v>
      </c>
      <c r="ACT23" s="116">
        <f>INDEX('[35]Raw Data'!$A$1:$BK$34,MATCH($A23,'[35]Raw Data'!$A$1:$A$34,0),MATCH(ACT$1,'[35]Raw Data'!$A$1:$BK$1,0))</f>
        <v>41.18</v>
      </c>
      <c r="ACU23" s="136">
        <f>INDEX('[35]Raw Data'!$A$1:$BK$34,MATCH($A23,'[35]Raw Data'!$A$1:$A$34,0),MATCH(ACU$1,'[35]Raw Data'!$A$1:$BK$1,0))</f>
        <v>33.159999999999997</v>
      </c>
      <c r="ACV23" s="120">
        <f>INDEX('[11]1920 Collected Indicators'!$A$3:$CV$36,MATCH($A23,'[11]1920 Collected Indicators'!$A$3:$A$36,0),MATCH(ACV$1,'[11]1920 Collected Indicators'!$A$3:$CV$3,0))</f>
        <v>32.5794</v>
      </c>
      <c r="ACW23" s="115">
        <f t="shared" si="60"/>
        <v>565.96153846153845</v>
      </c>
      <c r="ACX23" s="87">
        <v>41202</v>
      </c>
      <c r="ACY23" s="87">
        <f t="array" ref="ACY23">INDEX([36]Historic!$B$2:$K$35,MATCH($A23,[36]Historic!$B$2:$B$35,0),MATCH(ACY$1,[36]Historic!$B$2:$K$2,0))</f>
        <v>1400</v>
      </c>
      <c r="ACZ23" s="116">
        <f t="shared" si="61"/>
        <v>509.3608597285068</v>
      </c>
      <c r="ADA23" s="87">
        <v>36022</v>
      </c>
      <c r="ADB23" s="87">
        <f t="array" ref="ADB23">INDEX([36]Historic!$B$2:$K$35,MATCH($A23,[36]Historic!$B$2:$B$35,0),MATCH(ADB$1,[36]Historic!$B$2:$K$2,0))</f>
        <v>1360</v>
      </c>
      <c r="ADC23" s="116">
        <f t="shared" si="62"/>
        <v>406.38111888111882</v>
      </c>
      <c r="ADD23" s="87">
        <v>27894</v>
      </c>
      <c r="ADE23" s="87">
        <f t="array" ref="ADE23">INDEX([36]Historic!$B$2:$K$35,MATCH($A23,[36]Historic!$B$2:$B$35,0),MATCH(ADE$1,[36]Historic!$B$2:$K$2,0))</f>
        <v>1320</v>
      </c>
      <c r="ADF23" s="116">
        <f t="shared" si="63"/>
        <v>392.01074660633486</v>
      </c>
      <c r="ADG23" s="87">
        <v>27723</v>
      </c>
      <c r="ADH23" s="87">
        <f t="array" ref="ADH23">INDEX([36]Historic!$B$2:$K$35,MATCH($A23,[36]Historic!$B$2:$B$35,0),MATCH(ADH$1,[36]Historic!$B$2:$K$2,0))</f>
        <v>1360</v>
      </c>
      <c r="ADI23" s="116">
        <f t="shared" si="64"/>
        <v>407.72212283840196</v>
      </c>
      <c r="ADJ23" s="87">
        <v>27350</v>
      </c>
      <c r="ADK23" s="87">
        <f t="array" ref="ADK23">INDEX([36]Historic!$B$2:$K$35,MATCH($A23,[36]Historic!$B$2:$B$35,0),MATCH(ADK$1,[36]Historic!$B$2:$K$2,0))</f>
        <v>1290</v>
      </c>
      <c r="ADL23" s="116">
        <f t="shared" si="65"/>
        <v>394.91651759093622</v>
      </c>
      <c r="ADM23" s="87">
        <v>26491</v>
      </c>
      <c r="ADN23" s="87">
        <f t="array" ref="ADN23">INDEX([36]Historic!$B$2:$K$35,MATCH($A23,[36]Historic!$B$2:$B$35,0),MATCH(ADN$1,[36]Historic!$B$2:$K$2,0))</f>
        <v>1290</v>
      </c>
      <c r="ADO23" s="116">
        <f t="shared" si="66"/>
        <v>444.63641826923077</v>
      </c>
      <c r="ADP23" s="87">
        <f>INDEX('[2]All Previous Years'!$A$1:$EX$34,MATCH($A23,'[2]All Previous Years'!$A$1:$A$34,0),MATCH(ADP$1,'[2]All Previous Years'!$A$1:$EX$1,0))</f>
        <v>29595</v>
      </c>
      <c r="ADQ23" s="87">
        <f t="array" ref="ADQ23">INDEX([36]Historic!$B$2:$K$35,MATCH($A23,[36]Historic!$B$2:$B$35,0),MATCH(ADQ$1,[36]Historic!$B$2:$K$2,0))</f>
        <v>1280</v>
      </c>
      <c r="ADR23" s="116">
        <f t="shared" si="67"/>
        <v>438.46153846153845</v>
      </c>
      <c r="ADS23" s="32">
        <f>INDEX([4]Sheet1!$A$1:$CJ$34, MATCH($A23, [4]Sheet1!$A$1:$A$34, 0), MATCH(ADS$1, [4]Sheet1!$A$1:$CJ$1, 0))</f>
        <v>29640</v>
      </c>
      <c r="ADT23" s="87">
        <f t="array" ref="ADT23">INDEX([36]Historic!$B$2:$K$35,MATCH($A23,[36]Historic!$B$2:$B$35,0),MATCH(ADT$1,[36]Historic!$B$2:$K$2,0))</f>
        <v>1300</v>
      </c>
      <c r="ADU23" s="88">
        <f>INDEX('[6]Finance Indicators'!$B$3:$BO$35,MATCH($A23,'[6]Finance Indicators'!$A$3:$A$35,0),MATCH(ADU$1,'[6]Finance Indicators'!$B$2:$BO$2,0))</f>
        <v>477.23646723646721</v>
      </c>
      <c r="ADV23" s="88">
        <f>INDEX('[6]Finance Indicators'!$B$3:$BO$35,MATCH($A23,'[6]Finance Indicators'!$A$3:$A$35,0),MATCH(ADV$1,'[6]Finance Indicators'!$B$2:$BO$2,0))</f>
        <v>33502</v>
      </c>
      <c r="ADW23" s="88">
        <f>INDEX('[6]Finance Indicators'!$B$3:$BO$35,MATCH($A23,'[6]Finance Indicators'!$A$3:$A$35,0),MATCH(ADW$1,'[6]Finance Indicators'!$B$2:$BO$2,0))</f>
        <v>1350</v>
      </c>
      <c r="ADX23" s="88">
        <f t="array" ref="ADX23">INDEX('[7]Finance Indicators'!$A$2:$BO$35,MATCH($A23,'[7]Finance Indicators'!$A$2:$A$35,0),MATCH(ADX$1,'[7]Finance Indicators'!$A$2:$BO$2,0))</f>
        <v>506.53789425913322</v>
      </c>
      <c r="ADY23" s="250">
        <f t="array" ref="ADY23">INDEX('[7]Finance Indicators'!$A$2:$BO$35,MATCH($A23,'[7]Finance Indicators'!$A$2:$A$35,0),MATCH(ADY$1,'[7]Finance Indicators'!$A$2:$BO$2,0))</f>
        <v>35717</v>
      </c>
      <c r="ADZ23" s="316">
        <f t="array" ref="ADZ23">INDEX('[7]Finance Indicators'!$A$2:$BO$35,MATCH($A23,'[7]Finance Indicators'!$A$2:$A$35,0),MATCH(ADZ$1,'[7]Finance Indicators'!$A$2:$BO$2,0))</f>
        <v>1356</v>
      </c>
      <c r="AEA23" s="121">
        <f>(ACW23*100)/Deflators!$B$2</f>
        <v>666.71599262502923</v>
      </c>
      <c r="AEB23" s="137">
        <f>(ACZ23*100)/Deflators!$B$3</f>
        <v>591.07746736045669</v>
      </c>
      <c r="AEC23" s="137">
        <f>(ADC23*100)/Deflators!$B$4</f>
        <v>462.12796146910847</v>
      </c>
      <c r="AED23" s="137">
        <f>(ADF23*100)/Deflators!$B$5</f>
        <v>437.88842652552023</v>
      </c>
      <c r="AEE23" s="137">
        <f>(ADI23*100)/Deflators!$B$6</f>
        <v>449.24394356647718</v>
      </c>
      <c r="AEF23" s="137">
        <f>(ADL23*100)/Deflators!$B$7</f>
        <v>431.61242147057527</v>
      </c>
      <c r="AEG23" s="137">
        <f>(ADO23*100)/Deflators!$B$8</f>
        <v>474.21612316795506</v>
      </c>
      <c r="AEH23" s="137">
        <f>(ADR23*100)/Deflators!$B$9</f>
        <v>459.53898323613873</v>
      </c>
      <c r="AEI23" s="137">
        <f>(ADU23*100)/Deflators!$B$10</f>
        <v>488.89602634475671</v>
      </c>
      <c r="AEJ23" s="245">
        <f>(ADX23*100)/Deflators!$B$11</f>
        <v>506.53789425913322</v>
      </c>
      <c r="AEK23" s="115">
        <f>INDEX('[35]Raw Data'!$A$1:$BK$34,MATCH($A23,'[35]Raw Data'!$A$1:$A$34,0),MATCH(AEK$1,'[35]Raw Data'!$A$1:$BK$1,0))</f>
        <v>87.439166633149654</v>
      </c>
      <c r="AEL23" s="197">
        <f>INDEX('[35]Raw Data'!$A$1:$BK$34,MATCH($A23,'[35]Raw Data'!$A$1:$A$34,0),MATCH(AEL$1,'[35]Raw Data'!$A$1:$BK$1,0))</f>
        <v>6522</v>
      </c>
      <c r="AEM23" s="197">
        <f>INDEX('[35]Raw Data'!$A$1:$BK$34,MATCH($A23,'[35]Raw Data'!$A$1:$A$34,0),MATCH(AEM$1,'[35]Raw Data'!$A$1:$BK$1,0))</f>
        <v>74589</v>
      </c>
      <c r="AEN23" s="116">
        <f>INDEX('[35]Raw Data'!$A$1:$BK$34,MATCH($A23,'[35]Raw Data'!$A$1:$A$34,0),MATCH(AEN$1,'[35]Raw Data'!$A$1:$BK$1,0))</f>
        <v>91.034882648287493</v>
      </c>
      <c r="AEO23" s="197">
        <f>INDEX('[35]Raw Data'!$A$1:$BK$34,MATCH($A23,'[35]Raw Data'!$A$1:$A$34,0),MATCH(AEO$1,'[35]Raw Data'!$A$1:$BK$1,0))</f>
        <v>6908</v>
      </c>
      <c r="AEP23" s="197">
        <f>INDEX('[35]Raw Data'!$A$1:$BK$34,MATCH($A23,'[35]Raw Data'!$A$1:$A$34,0),MATCH(AEP$1,'[35]Raw Data'!$A$1:$BK$1,0))</f>
        <v>75883</v>
      </c>
      <c r="AEQ23" s="116">
        <f>INDEX('[35]Raw Data'!$A$1:$BK$34,MATCH($A23,'[35]Raw Data'!$A$1:$A$34,0),MATCH(AEQ$1,'[35]Raw Data'!$A$1:$BK$1,0))</f>
        <v>92.401370036788023</v>
      </c>
      <c r="AER23" s="197">
        <f>INDEX('[35]Raw Data'!$A$1:$BK$34,MATCH($A23,'[35]Raw Data'!$A$1:$A$34,0),MATCH(AER$1,'[35]Raw Data'!$A$1:$BK$1,0))</f>
        <v>7284</v>
      </c>
      <c r="AES23" s="197">
        <f>INDEX('[35]Raw Data'!$A$1:$BK$34,MATCH($A23,'[35]Raw Data'!$A$1:$A$34,0),MATCH(AES$1,'[35]Raw Data'!$A$1:$BK$1,0))</f>
        <v>78830</v>
      </c>
      <c r="AET23" s="116">
        <f>INDEX('[35]Raw Data'!$A$1:$BK$34,MATCH($A23,'[35]Raw Data'!$A$1:$A$34,0),MATCH(AET$1,'[35]Raw Data'!$A$1:$BK$1,0))</f>
        <v>93.895337725054475</v>
      </c>
      <c r="AEU23" s="197">
        <f>INDEX('[35]Raw Data'!$A$1:$BK$34,MATCH($A23,'[35]Raw Data'!$A$1:$A$34,0),MATCH(AEU$1,'[35]Raw Data'!$A$1:$BK$1,0))</f>
        <v>7369</v>
      </c>
      <c r="AEV23" s="197">
        <f>INDEX('[35]Raw Data'!$A$1:$BK$34,MATCH($A23,'[35]Raw Data'!$A$1:$A$34,0),MATCH(AEV$1,'[35]Raw Data'!$A$1:$BK$1,0))</f>
        <v>78481</v>
      </c>
      <c r="AEW23" s="116">
        <f>INDEX('[35]Raw Data'!$A$1:$BK$34,MATCH($A23,'[35]Raw Data'!$A$1:$A$34,0),MATCH(AEW$1,'[35]Raw Data'!$A$1:$BK$1,0))</f>
        <v>100.63587930568855</v>
      </c>
      <c r="AEX23" s="197">
        <f>INDEX('[35]Raw Data'!$A$1:$BK$34,MATCH($A23,'[35]Raw Data'!$A$1:$A$34,0),MATCH(AEX$1,'[35]Raw Data'!$A$1:$BK$1,0))</f>
        <v>8198</v>
      </c>
      <c r="AEY23" s="197">
        <f>INDEX('[35]Raw Data'!$A$1:$BK$34,MATCH($A23,'[35]Raw Data'!$A$1:$A$34,0),MATCH(AEY$1,'[35]Raw Data'!$A$1:$BK$1,0))</f>
        <v>81462</v>
      </c>
      <c r="AEZ23" s="116">
        <f>INDEX('[35]Raw Data'!$A$1:$BK$34,MATCH($A23,'[35]Raw Data'!$A$1:$A$34,0),MATCH(AEZ$1,'[35]Raw Data'!$A$1:$BK$1,0))</f>
        <v>98.593744380372371</v>
      </c>
      <c r="AFA23" s="197">
        <f>INDEX('[35]Raw Data'!$A$1:$BK$34,MATCH($A23,'[35]Raw Data'!$A$1:$A$34,0),MATCH(AFA$1,'[35]Raw Data'!$A$1:$BK$1,0))</f>
        <v>8224</v>
      </c>
      <c r="AFB23" s="197">
        <f>INDEX('[35]Raw Data'!$A$1:$BK$34,MATCH($A23,'[35]Raw Data'!$A$1:$A$34,0),MATCH(AFB$1,'[35]Raw Data'!$A$1:$BK$1,0))</f>
        <v>83413</v>
      </c>
      <c r="AFC23" s="116">
        <f>INDEX('[35]Raw Data'!$A$1:$BK$34,MATCH($A23,'[35]Raw Data'!$A$1:$A$34,0),MATCH(AFC$1,'[35]Raw Data'!$A$1:$BK$1,0))</f>
        <v>98.673290404605225</v>
      </c>
      <c r="AFD23" s="197">
        <f>INDEX('[35]Raw Data'!$A$1:$BK$34,MATCH($A23,'[35]Raw Data'!$A$1:$A$34,0),MATCH(AFD$1,'[35]Raw Data'!$A$1:$BK$1,0))</f>
        <v>8382</v>
      </c>
      <c r="AFE23" s="197">
        <f>INDEX('[35]Raw Data'!$A$1:$BK$34,MATCH($A23,'[35]Raw Data'!$A$1:$A$34,0),MATCH(AFE$1,'[35]Raw Data'!$A$1:$BK$1,0))</f>
        <v>84947</v>
      </c>
      <c r="AFF23" s="116">
        <f>INDEX('[35]Raw Data'!$A$1:$BK$34,MATCH($A23,'[35]Raw Data'!$A$1:$A$34,0),MATCH(AFF$1,'[35]Raw Data'!$A$1:$BK$1,0))</f>
        <v>99.408566820001198</v>
      </c>
      <c r="AFG23" s="197">
        <f>INDEX('[35]Raw Data'!$A$1:$BK$34,MATCH($A23,'[35]Raw Data'!$A$1:$A$34,0),MATCH(AFG$1,'[35]Raw Data'!$A$1:$BK$1,0))</f>
        <v>8320</v>
      </c>
      <c r="AFH23" s="197">
        <f>INDEX('[35]Raw Data'!$A$1:$BK$34,MATCH($A23,'[35]Raw Data'!$A$1:$A$34,0),MATCH(AFH$1,'[35]Raw Data'!$A$1:$BK$1,0))</f>
        <v>83695</v>
      </c>
      <c r="AFI23" s="116">
        <f>INDEX('[15]1819 Collected Indicators'!$A$3:$CV$36,MATCH($A23,'[15]1819 Collected Indicators'!$A$3:$A$36,0),MATCH(AFI$1,'[15]1819 Collected Indicators'!$A$3:$CV$3,0))</f>
        <v>100.12179982666947</v>
      </c>
      <c r="AFJ23" s="197">
        <f>INDEX('[15]1819 Collected Indicators'!$A$3:$CV$36,MATCH($A23,'[15]1819 Collected Indicators'!$A$3:$A$36,0),MATCH(AFJ$1,'[15]1819 Collected Indicators'!$A$3:$CV$3,0))</f>
        <v>8549</v>
      </c>
      <c r="AFK23" s="222">
        <f>INDEX('[15]1819 Collected Indicators'!$A$3:$CV$36,MATCH($A23,'[15]1819 Collected Indicators'!$A$3:$A$36,0),MATCH(AFK$1,'[15]1819 Collected Indicators'!$A$3:$CV$3,0))</f>
        <v>85386</v>
      </c>
      <c r="AFL23" s="311">
        <f>INDEX('[11]1920 Collected Indicators'!$A$3:$CV$36,MATCH($A23,'[11]1920 Collected Indicators'!$A$3:$A$36,0),MATCH(AFL$1,'[11]1920 Collected Indicators'!$A$3:$CV$3,0))</f>
        <v>105.80196979045269</v>
      </c>
      <c r="AFM23" s="197">
        <f>INDEX('[11]1920 Collected Indicators'!$A$3:$CV$36,MATCH($A23,'[11]1920 Collected Indicators'!$A$3:$A$36,0),MATCH(AFM$1,'[11]1920 Collected Indicators'!$A$3:$CV$3,0))</f>
        <v>9260</v>
      </c>
      <c r="AFN23" s="197">
        <f>INDEX('[11]1920 Collected Indicators'!$A$3:$CV$36,MATCH($A23,'[11]1920 Collected Indicators'!$A$3:$A$36,0),MATCH(AFN$1,'[11]1920 Collected Indicators'!$A$3:$CV$3,0))</f>
        <v>87522</v>
      </c>
      <c r="AFO23" s="133">
        <f>INDEX('[35]Raw Data'!$A$1:$BK$34,MATCH($A23,'[35]Raw Data'!$A$1:$A$34,0),MATCH(AFO$1,'[35]Raw Data'!$A$1:$BK$1,0))</f>
        <v>69.863013698630141</v>
      </c>
      <c r="AFP23" s="133">
        <f>INDEX('[35]Raw Data'!$A$1:$BK$34,MATCH($A23,'[35]Raw Data'!$A$1:$A$34,0),MATCH(AFP$1,'[35]Raw Data'!$A$1:$BK$1,0))</f>
        <v>74.496644295302019</v>
      </c>
      <c r="AFQ23" s="133">
        <f>INDEX('[35]Raw Data'!$A$1:$BK$34,MATCH($A23,'[35]Raw Data'!$A$1:$A$34,0),MATCH(AFQ$1,'[35]Raw Data'!$A$1:$BK$1,0))</f>
        <v>71.328671328671334</v>
      </c>
      <c r="AFR23" s="133">
        <f>INDEX('[35]Raw Data'!$A$1:$BK$34,MATCH($A23,'[35]Raw Data'!$A$1:$A$34,0),MATCH(AFR$1,'[35]Raw Data'!$A$1:$BK$1,0))</f>
        <v>73.972602739726028</v>
      </c>
      <c r="AFS23" s="133">
        <f>INDEX('[35]Raw Data'!$A$1:$BK$34,MATCH($A23,'[35]Raw Data'!$A$1:$A$34,0),MATCH(AFS$1,'[35]Raw Data'!$A$1:$BK$1,0))</f>
        <v>84.507042253521121</v>
      </c>
      <c r="AFT23" s="133">
        <f>INDEX('[35]Raw Data'!$A$1:$BK$34,MATCH($A23,'[35]Raw Data'!$A$1:$A$34,0),MATCH(AFT$1,'[35]Raw Data'!$A$1:$BK$1,0))</f>
        <v>82.089552238805979</v>
      </c>
      <c r="AFU23" s="133">
        <f>INDEX('[35]Raw Data'!$A$1:$BK$34,MATCH($A23,'[35]Raw Data'!$A$1:$A$34,0),MATCH(AFU$1,'[35]Raw Data'!$A$1:$BK$1,0))</f>
        <v>77.611940298507463</v>
      </c>
      <c r="AFV23" s="136">
        <f>INDEX('[15]1819 Collected Indicators'!$A$3:$CV$36,MATCH($A23,'[15]1819 Collected Indicators'!$A$3:$A$36,0),MATCH(AFV$1,'[15]1819 Collected Indicators'!$A$3:$CV$3,0))</f>
        <v>72.790000000000006</v>
      </c>
      <c r="AFW23" s="120">
        <f>INDEX('[11]1920 Collected Indicators'!$A$3:$CV$36,MATCH($A23,'[11]1920 Collected Indicators'!$A$3:$A$36,0),MATCH(AFW$1,'[11]1920 Collected Indicators'!$A$3:$CV$3,0))</f>
        <v>77.692307692307693</v>
      </c>
      <c r="AFX23" s="115">
        <f>INDEX('[35]Raw Data'!$A$1:$BK$34,MATCH($A23,'[35]Raw Data'!$A$1:$A$34,0),MATCH(AFX$1,'[35]Raw Data'!$A$1:$BK$1,0))</f>
        <v>742.48736814112226</v>
      </c>
      <c r="AFY23" s="213">
        <f>INDEX('[35]Raw Data'!$A$1:$BK$34,MATCH($A23,'[35]Raw Data'!$A$1:$A$34,0),MATCH(AFY$1,'[35]Raw Data'!$A$1:$BK$1,0))</f>
        <v>16752</v>
      </c>
      <c r="AFZ23" s="213">
        <f>INDEX('[35]Raw Data'!$A$1:$BK$34,MATCH($A23,'[35]Raw Data'!$A$1:$A$34,0),MATCH(AFZ$1,'[35]Raw Data'!$A$1:$BK$1,0))</f>
        <v>22562</v>
      </c>
      <c r="AGA23" s="116">
        <f>INDEX('[35]Raw Data'!$A$1:$BK$34,MATCH($A23,'[35]Raw Data'!$A$1:$A$34,0),MATCH(AGA$1,'[35]Raw Data'!$A$1:$BK$1,0))</f>
        <v>807.77667856682012</v>
      </c>
      <c r="AGB23" s="213">
        <f>INDEX('[35]Raw Data'!$A$1:$BK$34,MATCH($A23,'[35]Raw Data'!$A$1:$A$34,0),MATCH(AGB$1,'[35]Raw Data'!$A$1:$BK$1,0))</f>
        <v>18780</v>
      </c>
      <c r="AGC23" s="213">
        <f>INDEX('[35]Raw Data'!$A$1:$BK$34,MATCH($A23,'[35]Raw Data'!$A$1:$A$34,0),MATCH(AGC$1,'[35]Raw Data'!$A$1:$BK$1,0))</f>
        <v>23249</v>
      </c>
      <c r="AGD23" s="116">
        <f>INDEX('[35]Raw Data'!$A$1:$BK$34,MATCH($A23,'[35]Raw Data'!$A$1:$A$34,0),MATCH(AGD$1,'[35]Raw Data'!$A$1:$BK$1,0))</f>
        <v>973.15209590949382</v>
      </c>
      <c r="AGE23" s="213">
        <f>INDEX('[35]Raw Data'!$A$1:$BK$34,MATCH($A23,'[35]Raw Data'!$A$1:$A$34,0),MATCH(AGE$1,'[35]Raw Data'!$A$1:$BK$1,0))</f>
        <v>23053</v>
      </c>
      <c r="AGF23" s="213">
        <f>INDEX('[35]Raw Data'!$A$1:$BK$34,MATCH($A23,'[35]Raw Data'!$A$1:$A$34,0),MATCH(AGF$1,'[35]Raw Data'!$A$1:$BK$1,0))</f>
        <v>23689</v>
      </c>
      <c r="AGG23" s="116">
        <f>INDEX('[35]Raw Data'!$A$1:$BK$34,MATCH($A23,'[35]Raw Data'!$A$1:$A$34,0),MATCH(AGG$1,'[35]Raw Data'!$A$1:$BK$1,0))</f>
        <v>961.39221994735306</v>
      </c>
      <c r="AGH23" s="213">
        <f>INDEX('[35]Raw Data'!$A$1:$BK$34,MATCH($A23,'[35]Raw Data'!$A$1:$A$34,0),MATCH(AGH$1,'[35]Raw Data'!$A$1:$BK$1,0))</f>
        <v>23009</v>
      </c>
      <c r="AGI23" s="213">
        <f>INDEX('[35]Raw Data'!$A$1:$BK$34,MATCH($A23,'[35]Raw Data'!$A$1:$A$34,0),MATCH(AGI$1,'[35]Raw Data'!$A$1:$BK$1,0))</f>
        <v>23933</v>
      </c>
      <c r="AGJ23" s="116">
        <f>INDEX('[35]Raw Data'!$A$1:$BK$34,MATCH($A23,'[35]Raw Data'!$A$1:$A$34,0),MATCH(AGJ$1,'[35]Raw Data'!$A$1:$BK$1,0))</f>
        <v>1008.9591676644234</v>
      </c>
      <c r="AGK23" s="213">
        <f>INDEX('[35]Raw Data'!$A$1:$BK$34,MATCH($A23,'[35]Raw Data'!$A$1:$A$34,0),MATCH(AGK$1,'[35]Raw Data'!$A$1:$BK$1,0))</f>
        <v>24438</v>
      </c>
      <c r="AGL23" s="213">
        <f>INDEX('[35]Raw Data'!$A$1:$BK$34,MATCH($A23,'[35]Raw Data'!$A$1:$A$34,0),MATCH(AGL$1,'[35]Raw Data'!$A$1:$BK$1,0))</f>
        <v>24221</v>
      </c>
      <c r="AGM23" s="116">
        <f>INDEX('[15]1819 Collected Indicators'!$A$3:$CV$36,MATCH($A23,'[15]1819 Collected Indicators'!$A$3:$A$36,0),MATCH(AGM$1,'[15]1819 Collected Indicators'!$A$3:$CV$3,0))</f>
        <v>996.34</v>
      </c>
      <c r="AGN23" s="213">
        <f>INDEX('[15]1819 Collected Indicators'!$A$3:$CV$36,MATCH($A23,'[15]1819 Collected Indicators'!$A$3:$A$36,0),MATCH(AGN$1,'[15]1819 Collected Indicators'!$A$3:$CV$3,0))</f>
        <v>24484</v>
      </c>
      <c r="AGO23" s="213">
        <f>INDEX('[15]1819 Collected Indicators'!$A$3:$CV$36,MATCH($A23,'[15]1819 Collected Indicators'!$A$3:$A$36,0),MATCH(AGO$1,'[15]1819 Collected Indicators'!$A$3:$CV$3,0))</f>
        <v>24574</v>
      </c>
      <c r="AGP23" s="213">
        <f>INDEX('[11]1920 Collected Indicators'!$A$3:$CV$36,MATCH($A23,'[11]1920 Collected Indicators'!$A$3:$A$36,0),MATCH(AGP$1,'[11]1920 Collected Indicators'!$A$3:$CV$3,0))</f>
        <v>1108.7258442125312</v>
      </c>
      <c r="AGQ23" s="213">
        <f>INDEX('[11]1920 Collected Indicators'!$A$3:$CV$36,MATCH($A23,'[11]1920 Collected Indicators'!$A$3:$A$36,0),MATCH(AGQ$1,'[11]1920 Collected Indicators'!$A$3:$CV$3,0))</f>
        <v>27941</v>
      </c>
      <c r="AGR23" s="306">
        <f>INDEX('[11]1920 Collected Indicators'!$A$3:$CV$36,MATCH($A23,'[11]1920 Collected Indicators'!$A$3:$A$36,0),MATCH(AGR$1,'[11]1920 Collected Indicators'!$A$3:$CV$3,0))</f>
        <v>25201</v>
      </c>
      <c r="AGS23" s="217">
        <v>3.99</v>
      </c>
      <c r="AGT23" s="208">
        <v>12033</v>
      </c>
      <c r="AGU23" s="87">
        <v>3016037</v>
      </c>
      <c r="AGV23" s="88">
        <v>3.1370093881098846</v>
      </c>
      <c r="AGW23" s="87">
        <v>11224</v>
      </c>
      <c r="AGX23" s="87">
        <v>3577930</v>
      </c>
      <c r="AGY23" s="116">
        <v>2.5421930948674505</v>
      </c>
      <c r="AGZ23" s="87">
        <v>10641</v>
      </c>
      <c r="AHA23" s="32">
        <v>4185756</v>
      </c>
      <c r="AHB23" s="116">
        <v>2.2306469151754524</v>
      </c>
      <c r="AHC23" s="87">
        <v>9709</v>
      </c>
      <c r="AHD23" s="87">
        <v>4352549</v>
      </c>
      <c r="AHE23" s="116">
        <v>2.3805100146244511</v>
      </c>
      <c r="AHF23" s="87">
        <v>11352</v>
      </c>
      <c r="AHG23" s="87">
        <v>4768726</v>
      </c>
      <c r="AHH23" s="116">
        <v>2.7891148102175185</v>
      </c>
      <c r="AHI23" s="87">
        <v>12482</v>
      </c>
      <c r="AHJ23" s="87">
        <v>4475255</v>
      </c>
      <c r="AHK23" s="116">
        <f t="shared" si="68"/>
        <v>1.9402764807592467</v>
      </c>
      <c r="AHL23" s="87">
        <f>INDEX('[2]All Previous Years'!$A$1:$EX$34,MATCH($A23,'[2]All Previous Years'!$A$1:$A$34,0),MATCH(AHL$1,'[2]All Previous Years'!$A$1:$EX$1,0))</f>
        <v>9545</v>
      </c>
      <c r="AHM23" s="131">
        <f>INDEX('[29]SPI Raw Data 1617'!$A$3:$AN$37,MATCH($A23,'[29]SPI Raw Data 1617'!$A$3:$A$37,0),MATCH(AHM$1,'[29]SPI Raw Data 1617'!$A$37:$AN$37,0))</f>
        <v>4919402</v>
      </c>
      <c r="AHN23" s="88">
        <f t="shared" si="69"/>
        <v>1.8157995125248383</v>
      </c>
      <c r="AHO23" s="32">
        <f>INDEX([4]Sheet1!$A$1:$CJ$34, MATCH($A23, [4]Sheet1!$A$1:$A$34, 0), MATCH(AHO$1, [4]Sheet1!$A$1:$CJ$1, 0))</f>
        <v>8387</v>
      </c>
      <c r="AHP23" s="32">
        <f>INDEX('[5]Finance Indicators'!$A$2:$BO$35,MATCH($A23,'[5]Finance Indicators'!$A$2:$A$35,0),MATCH(AHP$1,'[5]Finance Indicators'!$A$2:$BO$2,0))</f>
        <v>4618902</v>
      </c>
      <c r="AHQ23" s="88">
        <f>INDEX('[6]Finance Indicators'!$B$3:$BO$35,MATCH($A23,'[6]Finance Indicators'!$A$3:$A$35,0),MATCH(AHQ$1,'[6]Finance Indicators'!$B$2:$BO$2,0))</f>
        <v>1.8360856378393107</v>
      </c>
      <c r="AHR23" s="88">
        <f>INDEX('[6]Finance Indicators'!$B$3:$BO$35,MATCH($A23,'[6]Finance Indicators'!$A$3:$A$35,0),MATCH(AHR$1,'[6]Finance Indicators'!$B$2:$BO$2,0))</f>
        <v>8221</v>
      </c>
      <c r="AHS23" s="88">
        <f>INDEX('[6]Finance Indicators'!$B$3:$BO$35,MATCH($A23,'[6]Finance Indicators'!$A$3:$A$35,0),MATCH(AHS$1,'[6]Finance Indicators'!$B$2:$BO$2,0))</f>
        <v>4477460</v>
      </c>
      <c r="AHT23" s="88">
        <f t="array" ref="AHT23">INDEX('[7]Finance Indicators'!$A$2:$BO$35,MATCH($A23,'[7]Finance Indicators'!$A$2:$A$35,0),MATCH(AHT$1,'[7]Finance Indicators'!$A$2:$BO$2,0))</f>
        <v>1.8760649131853591</v>
      </c>
      <c r="AHU23" s="250">
        <f t="array" ref="AHU23">INDEX('[7]Finance Indicators'!$A$2:$BO$35,MATCH($A23,'[7]Finance Indicators'!$A$2:$A$35,0),MATCH(AHU$1,'[7]Finance Indicators'!$A$2:$BO$2,0))</f>
        <v>7844</v>
      </c>
      <c r="AHV23" s="250">
        <f t="array" ref="AHV23">INDEX('[7]Finance Indicators'!$A$2:$BO$35,MATCH($A23,'[7]Finance Indicators'!$A$2:$A$35,0),MATCH(AHV$1,'[7]Finance Indicators'!$A$2:$BO$2,0))</f>
        <v>4181092</v>
      </c>
      <c r="AHW23" s="119">
        <f>(AGS23*100)/Deflators!$B$2</f>
        <v>4.7003137665593293</v>
      </c>
      <c r="AHX23" s="137">
        <f>(AGV23*100)/Deflators!$B$3</f>
        <v>3.6402788490624856</v>
      </c>
      <c r="AHY23" s="137">
        <f>(AGY23*100)/Deflators!$B$4</f>
        <v>2.8909278950423278</v>
      </c>
      <c r="AHZ23" s="137">
        <f>(AHB23*100)/Deflators!$B$5</f>
        <v>2.4917032920045972</v>
      </c>
      <c r="AIA23" s="137">
        <f>(AHE23*100)/Deflators!$B$6</f>
        <v>2.6229376498494346</v>
      </c>
      <c r="AIB23" s="137">
        <f>(AHH23*100)/Deflators!$B$7</f>
        <v>3.0482812021662986</v>
      </c>
      <c r="AIC23" s="137">
        <f>(AHK23*100)/Deflators!$B$8</f>
        <v>2.069354539516103</v>
      </c>
      <c r="AID23" s="137">
        <f>(AHN23*100)/Deflators!$B$9</f>
        <v>1.9030874741583208</v>
      </c>
      <c r="AIE23" s="137">
        <f>(AHQ23*100)/Deflators!$B$10</f>
        <v>1.8809437961989093</v>
      </c>
      <c r="AIF23" s="301">
        <f>(AHT23*100)/Deflators!$B$11</f>
        <v>1.8760649131853591</v>
      </c>
      <c r="AIG23" s="121">
        <v>2.7275518172933104</v>
      </c>
      <c r="AIH23" s="87">
        <v>6388</v>
      </c>
      <c r="AII23" s="87">
        <v>2342027</v>
      </c>
      <c r="AIJ23" s="88">
        <v>3.5262725849162511</v>
      </c>
      <c r="AIK23" s="87">
        <v>6276</v>
      </c>
      <c r="AIL23" s="87">
        <v>1779783</v>
      </c>
      <c r="AIM23" s="123">
        <v>3.4704078771463047</v>
      </c>
      <c r="AIN23" s="87">
        <v>6077</v>
      </c>
      <c r="AIO23" s="32">
        <v>1751091</v>
      </c>
      <c r="AIP23" s="116">
        <v>3.9240578370235468</v>
      </c>
      <c r="AIQ23" s="87">
        <v>6757</v>
      </c>
      <c r="AIR23" s="87">
        <v>1721942</v>
      </c>
      <c r="AIS23" s="116">
        <v>4.0037288747218378</v>
      </c>
      <c r="AIT23" s="87">
        <v>6657</v>
      </c>
      <c r="AIU23" s="87">
        <v>1662700</v>
      </c>
      <c r="AIV23" s="116">
        <v>3.753913277520434</v>
      </c>
      <c r="AIW23" s="87">
        <v>6890</v>
      </c>
      <c r="AIX23" s="87">
        <v>1835418</v>
      </c>
      <c r="AIY23" s="116">
        <f t="shared" si="70"/>
        <v>3.5265332272887946</v>
      </c>
      <c r="AIZ23" s="87">
        <f>INDEX('[2]All Previous Years'!$A$1:$EX$34,MATCH($A23,'[2]All Previous Years'!$A$1:$A$34,0),MATCH(AIZ$1,'[2]All Previous Years'!$A$1:$EX$1,0))</f>
        <v>6385</v>
      </c>
      <c r="AJA23" s="131">
        <f>INDEX('[29]SPI Raw Data 1617'!$A$3:$AN$37,MATCH($A23,'[29]SPI Raw Data 1617'!$A$3:$A$37,0),MATCH(AJA$1,'[29]SPI Raw Data 1617'!$A$37:$AN$37,0))</f>
        <v>1810560</v>
      </c>
      <c r="AJB23" s="88">
        <f t="shared" si="71"/>
        <v>3.714494027705685</v>
      </c>
      <c r="AJC23" s="32">
        <f>INDEX([4]Sheet1!$A$1:$CJ$34, MATCH($A23, [4]Sheet1!$A$1:$A$34, 0), MATCH(AJC$1, [4]Sheet1!$A$1:$CJ$1, 0))</f>
        <v>6190</v>
      </c>
      <c r="AJD23" s="32">
        <f>INDEX('[5]Finance Indicators'!$A$2:$BO$35,MATCH($A23,'[5]Finance Indicators'!$A$2:$A$35,0),MATCH(AJD$1,'[5]Finance Indicators'!$A$2:$BO$2,0))</f>
        <v>1666445</v>
      </c>
      <c r="AJE23" s="88">
        <f>INDEX('[6]Finance Indicators'!$B$3:$BO$35,MATCH($A23,'[6]Finance Indicators'!$A$3:$A$35,0),MATCH(AJE$1,'[6]Finance Indicators'!$B$2:$BO$2,0))</f>
        <v>3.5947158461275821</v>
      </c>
      <c r="AJF23" s="88">
        <f>INDEX('[6]Finance Indicators'!$B$3:$BO$35,MATCH($A23,'[6]Finance Indicators'!$A$3:$A$35,0),MATCH(AJF$1,'[6]Finance Indicators'!$B$2:$BO$2,0))</f>
        <v>5959</v>
      </c>
      <c r="AJG23" s="88">
        <f>INDEX('[6]Finance Indicators'!$B$3:$BO$35,MATCH($A23,'[6]Finance Indicators'!$A$3:$A$35,0),MATCH(AJG$1,'[6]Finance Indicators'!$B$2:$BO$2,0))</f>
        <v>1657711</v>
      </c>
      <c r="AJH23" s="88">
        <f t="array" ref="AJH23">INDEX('[7]Finance Indicators'!$A$2:$BO$35,MATCH($A23,'[7]Finance Indicators'!$A$2:$A$35,0),MATCH(AJH$1,'[7]Finance Indicators'!$A$2:$BO$2,0))</f>
        <v>2.8408014039036593</v>
      </c>
      <c r="AJI23" s="250">
        <f t="array" ref="AJI23">INDEX('[7]Finance Indicators'!$A$2:$BO$35,MATCH($A23,'[7]Finance Indicators'!$A$2:$A$35,0),MATCH(AJI$1,'[7]Finance Indicators'!$A$2:$BO$2,0))</f>
        <v>5321</v>
      </c>
      <c r="AJJ23" s="250">
        <f t="array" ref="AJJ23">INDEX('[7]Finance Indicators'!$A$2:$BO$35,MATCH($A23,'[7]Finance Indicators'!$A$2:$A$35,0),MATCH(AJJ$1,'[7]Finance Indicators'!$A$2:$BO$2,0))</f>
        <v>1873063</v>
      </c>
      <c r="AJK23" s="119">
        <f>(AIG23*100)/Deflators!$B$2</f>
        <v>3.2131201393051794</v>
      </c>
      <c r="AJL23" s="137">
        <f>(AIJ23*100)/Deflators!$B$3</f>
        <v>4.0919914220065063</v>
      </c>
      <c r="AJM23" s="137">
        <f>(AIM23*100)/Deflators!$B$4</f>
        <v>3.9464739950212095</v>
      </c>
      <c r="AJN23" s="137">
        <f>(AIP23*100)/Deflators!$B$5</f>
        <v>4.3832969548024368</v>
      </c>
      <c r="AJO23" s="137">
        <f>(AIS23*100)/Deflators!$B$6</f>
        <v>4.4114627289034694</v>
      </c>
      <c r="AJP23" s="137">
        <f>(AIV23*100)/Deflators!$B$7</f>
        <v>4.1027293808445267</v>
      </c>
      <c r="AJQ23" s="137">
        <f>(AIY23*100)/Deflators!$B$8</f>
        <v>3.761137969259313</v>
      </c>
      <c r="AJR23" s="137">
        <f>(AJB23*100)/Deflators!$B$9</f>
        <v>3.8930548269248324</v>
      </c>
      <c r="AJS23" s="137">
        <f>(AJE23*100)/Deflators!$B$10</f>
        <v>3.6825398176026325</v>
      </c>
      <c r="AJT23" s="245">
        <f>(AJH23*100)/Deflators!$B$11</f>
        <v>2.8408014039036598</v>
      </c>
      <c r="AJU23" s="119">
        <v>8.5796556384791671</v>
      </c>
      <c r="AJV23" s="87">
        <v>1752</v>
      </c>
      <c r="AJW23" s="87">
        <v>204204</v>
      </c>
      <c r="AJX23" s="88">
        <v>7.1425766292929094</v>
      </c>
      <c r="AJY23" s="87">
        <v>1455</v>
      </c>
      <c r="AJZ23" s="87">
        <v>203708</v>
      </c>
      <c r="AKA23" s="116">
        <v>8.6940377678760878</v>
      </c>
      <c r="AKB23" s="87">
        <v>1639</v>
      </c>
      <c r="AKC23" s="32">
        <v>188520</v>
      </c>
      <c r="AKD23" s="116">
        <v>9.4577098116793277</v>
      </c>
      <c r="AKE23" s="87">
        <v>1702</v>
      </c>
      <c r="AKF23" s="87">
        <v>179959</v>
      </c>
      <c r="AKG23" s="116">
        <v>7.5126287958838818</v>
      </c>
      <c r="AKH23" s="87">
        <v>1685</v>
      </c>
      <c r="AKI23" s="87">
        <v>224289</v>
      </c>
      <c r="AKJ23" s="116">
        <v>4.9466329956601385</v>
      </c>
      <c r="AKK23" s="87">
        <v>1712</v>
      </c>
      <c r="AKL23" s="87">
        <v>346094</v>
      </c>
      <c r="AKM23" s="116">
        <f t="shared" si="72"/>
        <v>4.3902141959486016</v>
      </c>
      <c r="AKN23" s="87">
        <f>INDEX('[2]All Previous Years'!$A$1:$EX$34,MATCH($A23,'[2]All Previous Years'!$A$1:$A$34,0),MATCH(AKN$1,'[2]All Previous Years'!$A$1:$EX$1,0))</f>
        <v>1586</v>
      </c>
      <c r="AKO23" s="131">
        <f>INDEX('[29]SPI Raw Data 1617'!$A$3:$AN$37,MATCH($A23,'[29]SPI Raw Data 1617'!$A$3:$A$37,0),MATCH(AKO$1,'[29]SPI Raw Data 1617'!$A$37:$AN$37,0))</f>
        <v>361258</v>
      </c>
      <c r="AKP23" s="88">
        <f t="shared" si="73"/>
        <v>2.4089667443550611</v>
      </c>
      <c r="AKQ23" s="32">
        <f>INDEX([4]Sheet1!$A$1:$CJ$34, MATCH($A23, [4]Sheet1!$A$1:$A$34, 0), MATCH(AKQ$1, [4]Sheet1!$A$1:$CJ$1, 0))</f>
        <v>1538</v>
      </c>
      <c r="AKR23" s="32">
        <f>INDEX('[5]Finance Indicators'!$A$2:$BO$35,MATCH($A23,'[5]Finance Indicators'!$A$2:$A$35,0),MATCH(AKR$1,'[5]Finance Indicators'!$A$2:$BO$2,0))</f>
        <v>638448</v>
      </c>
      <c r="AKS23" s="88">
        <f>INDEX('[6]Finance Indicators'!$B$3:$BO$35,MATCH($A23,'[6]Finance Indicators'!$A$3:$A$35,0),MATCH(AKS$1,'[6]Finance Indicators'!$B$2:$BO$2,0))</f>
        <v>3.5448600725726926</v>
      </c>
      <c r="AKT23" s="88">
        <f>INDEX('[6]Finance Indicators'!$B$3:$BO$35,MATCH($A23,'[6]Finance Indicators'!$A$3:$A$35,0),MATCH(AKT$1,'[6]Finance Indicators'!$B$2:$BO$2,0))</f>
        <v>1481</v>
      </c>
      <c r="AKU23" s="88">
        <f>INDEX('[6]Finance Indicators'!$B$3:$BO$35,MATCH($A23,'[6]Finance Indicators'!$A$3:$A$35,0),MATCH(AKU$1,'[6]Finance Indicators'!$B$2:$BO$2,0))</f>
        <v>417788</v>
      </c>
      <c r="AKV23" s="88">
        <f t="array" ref="AKV23">INDEX('[7]Finance Indicators'!$A$2:$BO$35,MATCH($A23,'[7]Finance Indicators'!$A$2:$A$35,0),MATCH(AKV$1,'[7]Finance Indicators'!$A$2:$BO$2,0))</f>
        <v>2.1709525174778905</v>
      </c>
      <c r="AKW23" s="250">
        <f t="array" ref="AKW23">INDEX('[7]Finance Indicators'!$A$2:$BO$35,MATCH($A23,'[7]Finance Indicators'!$A$2:$A$35,0),MATCH(AKW$1,'[7]Finance Indicators'!$A$2:$BO$2,0))</f>
        <v>1575</v>
      </c>
      <c r="AKX23" s="250">
        <f t="array" ref="AKX23">INDEX('[7]Finance Indicators'!$A$2:$BO$35,MATCH($A23,'[7]Finance Indicators'!$A$2:$A$35,0),MATCH(AKX$1,'[7]Finance Indicators'!$A$2:$BO$2,0))</f>
        <v>725488</v>
      </c>
      <c r="AKY23" s="119">
        <f>IFERROR((AJU23*100)/Deflators!$B$2,"NA")</f>
        <v>10.107035967388972</v>
      </c>
      <c r="AKZ23" s="88">
        <f>IFERROR((AJX23*100)/Deflators!$B$3,"NA")</f>
        <v>8.2884580231011498</v>
      </c>
      <c r="ALA23" s="88">
        <f>IFERROR((AKA23*100)/Deflators!$B$4,"NA")</f>
        <v>9.8866747590686028</v>
      </c>
      <c r="ALB23" s="88">
        <f>IFERROR((AKD23*100)/Deflators!$B$5,"NA")</f>
        <v>10.564561568334081</v>
      </c>
      <c r="ALC23" s="88">
        <f>IFERROR((AKG23*100)/Deflators!$B$6,"NA")</f>
        <v>8.2777038521199167</v>
      </c>
      <c r="ALD23" s="88">
        <f>IFERROR((AKJ23*100)/Deflators!$B$7,"NA")</f>
        <v>5.4062774036578292</v>
      </c>
      <c r="ALE23" s="88">
        <f>IFERROR((AKM23*100)/Deflators!$B$8,"NA")</f>
        <v>4.6822758333282861</v>
      </c>
      <c r="ALF23" s="88">
        <f>IFERROR((AKP23*100)/Deflators!$B$9,"NA")</f>
        <v>2.5247690646592544</v>
      </c>
      <c r="ALG23" s="88">
        <f>IFERROR((AKS23*100)/Deflators!$B$10,"NA")</f>
        <v>3.6314659972752095</v>
      </c>
      <c r="ALH23" s="183">
        <f>IFERROR((AKV23*100)/Deflators!$B$11,"NA")</f>
        <v>2.1709525174778905</v>
      </c>
      <c r="ALI23" s="119">
        <v>29580.830984189237</v>
      </c>
      <c r="ALJ23" s="87">
        <v>9654</v>
      </c>
      <c r="ALK23" s="87">
        <v>326360</v>
      </c>
      <c r="ALL23" s="88">
        <v>29395.738949430634</v>
      </c>
      <c r="ALM23" s="87">
        <v>9603</v>
      </c>
      <c r="ALN23" s="87">
        <v>326680</v>
      </c>
      <c r="ALO23" s="116">
        <v>23559.357149199397</v>
      </c>
      <c r="ALP23" s="87">
        <v>7960</v>
      </c>
      <c r="ALQ23" s="87">
        <v>337870</v>
      </c>
      <c r="ALR23" s="116">
        <v>21958.369111420365</v>
      </c>
      <c r="ALS23" s="87">
        <v>7416</v>
      </c>
      <c r="ALT23" s="87">
        <v>337730</v>
      </c>
      <c r="ALU23" s="116">
        <v>24181.09187749667</v>
      </c>
      <c r="ALV23" s="87">
        <v>8172</v>
      </c>
      <c r="ALW23" s="87">
        <v>337950</v>
      </c>
      <c r="ALX23" s="116">
        <v>24235.794950629694</v>
      </c>
      <c r="ALY23" s="87">
        <v>8198</v>
      </c>
      <c r="ALZ23" s="87">
        <v>338260</v>
      </c>
      <c r="AMA23" s="116">
        <f t="shared" si="74"/>
        <v>24770.912519520316</v>
      </c>
      <c r="AMB23" s="87">
        <f>INDEX('[2]All Previous Years'!$A$1:$EX$34,MATCH($A23,'[2]All Previous Years'!$A$1:$A$34,0),MATCH(AMB$1,'[2]All Previous Years'!$A$1:$EX$1,0))</f>
        <v>8407</v>
      </c>
      <c r="AMC23" s="32">
        <f>INDEX('[3]Raw data 16-17'!$B$2:$XA$34,MATCH($A23,'[3]Raw data 16-17'!$A$2:$A$34,0),MATCH(AMC$1,'[3]Raw data 16-17'!$B$1:$GU$1,0))</f>
        <v>339390</v>
      </c>
      <c r="AMD23" s="88">
        <f t="shared" si="75"/>
        <v>21811.389575244149</v>
      </c>
      <c r="AME23" s="32">
        <f>INDEX([4]Sheet1!$A$1:$CJ$34, MATCH($A23, [4]Sheet1!$A$1:$A$34, 0), MATCH(AME$1, [4]Sheet1!$A$1:$CJ$1, 0))</f>
        <v>7415</v>
      </c>
      <c r="AMF23" s="32">
        <f>INDEX('[5]Finance Indicators'!$A$2:$BO$35,MATCH($A23,'[5]Finance Indicators'!$A$2:$A$35,0),MATCH(AMF$1,'[5]Finance Indicators'!$A$2:$BO$2,0))</f>
        <v>339960</v>
      </c>
      <c r="AMG23" s="88">
        <f>INDEX('[6]Finance Indicators'!$B$3:$BO$35,MATCH($A23,'[6]Finance Indicators'!$A$3:$A$35,0),MATCH(AMG$1,'[6]Finance Indicators'!$B$2:$BO$2,0))</f>
        <v>21573.872655652889</v>
      </c>
      <c r="AMH23" s="88">
        <f>INDEX('[6]Finance Indicators'!$B$3:$BO$35,MATCH($A23,'[6]Finance Indicators'!$A$3:$A$35,0),MATCH(AMH$1,'[6]Finance Indicators'!$B$2:$BO$2,0))</f>
        <v>7339</v>
      </c>
      <c r="AMI23" s="88">
        <f>INDEX('[6]Finance Indicators'!$B$3:$BO$35,MATCH($A23,'[6]Finance Indicators'!$A$3:$A$35,0),MATCH(AMI$1,'[6]Finance Indicators'!$B$2:$BO$2,0))</f>
        <v>340180</v>
      </c>
      <c r="AMJ23" s="88">
        <f t="array" ref="AMJ23">INDEX('[7]Finance Indicators'!$A$2:$BO$35,MATCH($A23,'[7]Finance Indicators'!$A$2:$A$35,0),MATCH(AMJ$1,'[7]Finance Indicators'!$A$2:$BO$2,0))</f>
        <v>20983.097518821221</v>
      </c>
      <c r="AMK23" s="250">
        <f t="array" ref="AMK23">INDEX('[7]Finance Indicators'!$A$2:$BO$35,MATCH($A23,'[7]Finance Indicators'!$A$2:$A$35,0),MATCH(AMK$1,'[7]Finance Indicators'!$A$2:$BO$2,0))</f>
        <v>7163</v>
      </c>
      <c r="AML23" s="250">
        <f t="array" ref="AML23">INDEX('[7]Finance Indicators'!$A$2:$BO$35,MATCH($A23,'[7]Finance Indicators'!$A$2:$A$35,0),MATCH(AML$1,'[7]Finance Indicators'!$A$2:$BO$2,0))</f>
        <v>341370</v>
      </c>
      <c r="AMM23" s="119">
        <f>(ALI23*100)/Deflators!$B$2</f>
        <v>34846.914060463518</v>
      </c>
      <c r="AMN23" s="137">
        <f>(ALL23*100)/Deflators!$B$3</f>
        <v>34111.688398436585</v>
      </c>
      <c r="AMO23" s="137">
        <f>(ALO23*100)/Deflators!$B$4</f>
        <v>26791.199657253645</v>
      </c>
      <c r="AMP23" s="137">
        <f>(ALR23*100)/Deflators!$B$5</f>
        <v>24528.194143928264</v>
      </c>
      <c r="AMQ23" s="137">
        <f>(ALU23*100)/Deflators!$B$6</f>
        <v>26643.658674109956</v>
      </c>
      <c r="AMR23" s="137">
        <f>(ALX23*100)/Deflators!$B$7</f>
        <v>26487.80103885354</v>
      </c>
      <c r="AMS23" s="137">
        <f>(AMA23*100)/Deflators!$B$8</f>
        <v>26418.812359240284</v>
      </c>
      <c r="AMT23" s="137">
        <f>(AMD23*100)/Deflators!$B$9</f>
        <v>22859.892850679858</v>
      </c>
      <c r="AMU23" s="138">
        <f>(AMG23*100)/Deflators!$B$10</f>
        <v>22100.952752611734</v>
      </c>
      <c r="AMV23" s="137">
        <f>(AMJ23*100)/Deflators!$B$11</f>
        <v>20983.097518821225</v>
      </c>
      <c r="AMW23" s="133">
        <f t="shared" si="3"/>
        <v>87.433333333333337</v>
      </c>
      <c r="AMX23" s="116">
        <f t="shared" si="3"/>
        <v>86.333333333333329</v>
      </c>
      <c r="AMY23" s="116">
        <f t="shared" si="3"/>
        <v>83</v>
      </c>
      <c r="AMZ23" s="116">
        <f t="shared" si="3"/>
        <v>80</v>
      </c>
      <c r="ANA23" s="136">
        <f t="shared" si="3"/>
        <v>78.666666666666671</v>
      </c>
      <c r="ANB23" s="116">
        <f t="shared" si="3"/>
        <v>74.833333333333329</v>
      </c>
      <c r="ANC23" s="248">
        <f t="shared" si="3"/>
        <v>70.166666666666671</v>
      </c>
      <c r="AND23" s="115">
        <f t="shared" si="4"/>
        <v>79.266666666666666</v>
      </c>
      <c r="ANE23" s="116">
        <f t="shared" si="4"/>
        <v>81</v>
      </c>
      <c r="ANF23" s="116">
        <f t="shared" si="4"/>
        <v>81</v>
      </c>
      <c r="ANG23" s="116">
        <f t="shared" si="4"/>
        <v>79.666666666666671</v>
      </c>
      <c r="ANH23" s="116">
        <f t="shared" si="4"/>
        <v>79</v>
      </c>
      <c r="ANI23" s="116">
        <f t="shared" si="4"/>
        <v>76.466666666666669</v>
      </c>
      <c r="ANJ23" s="248">
        <f t="shared" si="4"/>
        <v>73.466666666666669</v>
      </c>
      <c r="ANK23" s="115">
        <f t="shared" si="5"/>
        <v>74.484848484848484</v>
      </c>
      <c r="ANL23" s="116">
        <f t="shared" si="5"/>
        <v>77.666666666666671</v>
      </c>
      <c r="ANM23" s="116">
        <f t="shared" si="5"/>
        <v>73.333333333333329</v>
      </c>
      <c r="ANN23" s="116">
        <f t="shared" si="5"/>
        <v>75.333333333333329</v>
      </c>
      <c r="ANO23" s="116">
        <f t="shared" si="5"/>
        <v>72</v>
      </c>
      <c r="ANP23" s="116">
        <f t="shared" si="5"/>
        <v>70.63333333333334</v>
      </c>
      <c r="ANQ23" s="248">
        <f t="shared" si="5"/>
        <v>66.3</v>
      </c>
      <c r="ANR23" s="115">
        <f t="shared" si="6"/>
        <v>82.566666666666663</v>
      </c>
      <c r="ANS23" s="116">
        <f t="shared" si="6"/>
        <v>84</v>
      </c>
      <c r="ANT23" s="116">
        <f t="shared" si="6"/>
        <v>81</v>
      </c>
      <c r="ANU23" s="116">
        <f t="shared" si="6"/>
        <v>79.333333333333329</v>
      </c>
      <c r="ANV23" s="116">
        <f t="shared" si="6"/>
        <v>78.333333333333329</v>
      </c>
      <c r="ANW23" s="116">
        <f t="shared" si="6"/>
        <v>74.233333333333334</v>
      </c>
      <c r="ANX23" s="117">
        <f t="shared" si="6"/>
        <v>68.566666666666663</v>
      </c>
      <c r="ANY23" s="133">
        <f t="shared" si="76"/>
        <v>59.618158002672629</v>
      </c>
      <c r="ANZ23" s="131">
        <v>9012</v>
      </c>
      <c r="AOA23" s="131">
        <v>151162</v>
      </c>
      <c r="AOB23" s="116">
        <f t="shared" si="77"/>
        <v>50.412944435995271</v>
      </c>
      <c r="AOC23" s="131">
        <v>7624</v>
      </c>
      <c r="AOD23" s="131">
        <v>151231</v>
      </c>
      <c r="AOE23" s="116">
        <f t="shared" si="78"/>
        <v>47.314359365546991</v>
      </c>
      <c r="AOF23" s="131">
        <v>7195</v>
      </c>
      <c r="AOG23" s="32">
        <v>152068</v>
      </c>
      <c r="AOH23" s="116">
        <f t="shared" si="79"/>
        <v>48.553421211247674</v>
      </c>
      <c r="AOI23" s="131">
        <v>7411</v>
      </c>
      <c r="AOJ23" s="131">
        <v>152636</v>
      </c>
      <c r="AOK23" s="116">
        <f t="shared" si="80"/>
        <v>85.144256693107764</v>
      </c>
      <c r="AOL23" s="131">
        <v>13106</v>
      </c>
      <c r="AOM23" s="134">
        <v>153927</v>
      </c>
      <c r="AON23" s="115">
        <f>(ANY23*100)/Deflators!$B$2</f>
        <v>70.231591177160752</v>
      </c>
      <c r="AOO23" s="116">
        <f>(AOB23*100)/Deflators!$B$3</f>
        <v>58.500677761722898</v>
      </c>
      <c r="AOP23" s="116">
        <f>(AOE23*100)/Deflators!$B$4</f>
        <v>53.804882721958933</v>
      </c>
      <c r="AOQ23" s="116">
        <f>(AOH23*100)/Deflators!$B$5</f>
        <v>54.235710119382958</v>
      </c>
      <c r="AOR23" s="136">
        <f>(AOK23*100)/Deflators!$B$6</f>
        <v>93.815222442586233</v>
      </c>
      <c r="AOS23" s="115">
        <f t="shared" si="154"/>
        <v>37.108398874187863</v>
      </c>
      <c r="AOT23" s="131">
        <v>5643</v>
      </c>
      <c r="AOU23" s="32">
        <v>152068</v>
      </c>
      <c r="AOV23" s="116">
        <f t="shared" si="81"/>
        <v>37.435467386461909</v>
      </c>
      <c r="AOW23" s="131">
        <v>5714</v>
      </c>
      <c r="AOX23" s="131">
        <v>152636</v>
      </c>
      <c r="AOY23" s="116">
        <f t="shared" si="82"/>
        <v>73.164552027909338</v>
      </c>
      <c r="AOZ23" s="131">
        <v>11262</v>
      </c>
      <c r="APA23" s="131">
        <v>153927</v>
      </c>
      <c r="APB23" s="116">
        <f t="shared" si="83"/>
        <v>89.213253728257214</v>
      </c>
      <c r="APC23" s="131">
        <v>13807</v>
      </c>
      <c r="APD23" s="131">
        <v>154764</v>
      </c>
      <c r="APE23" s="116">
        <f t="shared" si="84"/>
        <v>78.281806799576231</v>
      </c>
      <c r="APF23" s="87">
        <f>INDEX('[2]All Previous Years'!$A$1:$EX$34,MATCH($A23,'[2]All Previous Years'!$A$1:$A$34,0),MATCH(APF$1,'[2]All Previous Years'!$A$1:$EX$1,0))</f>
        <v>12192</v>
      </c>
      <c r="APG23" s="131">
        <f>INDEX('[29]SPI Raw Data 1617'!$A$3:$AN$37,MATCH($A23,'[29]SPI Raw Data 1617'!$A$3:$A$37,0),MATCH(APG$1,'[29]SPI Raw Data 1617'!$A$37:$AN$37,0))</f>
        <v>155745</v>
      </c>
      <c r="APH23" s="88">
        <f t="shared" si="85"/>
        <v>74.017326464035136</v>
      </c>
      <c r="API23" s="32">
        <f>INDEX([4]Sheet1!$A$1:$CJ$34, MATCH($A23, [4]Sheet1!$A$1:$A$34, 0), MATCH(API$1, [4]Sheet1!$A$1:$CJ$1, 0))</f>
        <v>11594</v>
      </c>
      <c r="APJ23" s="32">
        <f>INDEX('[5]Finance Indicators'!$A$2:$BO$35,MATCH($A23,'[5]Finance Indicators'!$A$2:$A$35,0),MATCH(APJ$1,'[5]Finance Indicators'!$A$2:$BO$2,0))</f>
        <v>156639</v>
      </c>
      <c r="APK23" s="88">
        <f>INDEX('[6]Finance Indicators'!$B$3:$BO$35,MATCH($A23,'[6]Finance Indicators'!$A$3:$A$35,0),MATCH(APK$1,'[6]Finance Indicators'!$B$2:$BO$2,0))</f>
        <v>66.576043396577262</v>
      </c>
      <c r="APL23" s="88">
        <f>INDEX('[6]Finance Indicators'!$B$3:$BO$35,MATCH($A23,'[6]Finance Indicators'!$A$3:$A$35,0),MATCH(APL$1,'[6]Finance Indicators'!$B$2:$BO$2,0))</f>
        <v>10383</v>
      </c>
      <c r="APM23" s="88">
        <f>INDEX('[6]Finance Indicators'!$B$3:$BO$35,MATCH($A23,'[6]Finance Indicators'!$A$3:$A$35,0),MATCH(APM$1,'[6]Finance Indicators'!$B$2:$BO$2,0))</f>
        <v>155957</v>
      </c>
      <c r="APN23" s="88">
        <f t="array" ref="APN23">INDEX('[7]Finance Indicators'!$A$2:$BO$35,MATCH($A23,'[7]Finance Indicators'!$A$2:$A$35,0),MATCH(APN$1,'[7]Finance Indicators'!$A$2:$BO$2,0))</f>
        <v>67.777333002929169</v>
      </c>
      <c r="APO23" s="250">
        <f t="array" ref="APO23">INDEX('[7]Finance Indicators'!$A$2:$BO$35,MATCH($A23,'[7]Finance Indicators'!$A$2:$A$35,0),MATCH(APO$1,'[7]Finance Indicators'!$A$2:$BO$2,0))</f>
        <v>10667</v>
      </c>
      <c r="APP23" s="250">
        <f t="array" ref="APP23">INDEX('[7]Finance Indicators'!$A$2:$BO$35,MATCH($A23,'[7]Finance Indicators'!$A$2:$A$35,0),MATCH(APP$1,'[7]Finance Indicators'!$A$2:$BO$2,0))</f>
        <v>157383</v>
      </c>
      <c r="APQ23" s="139">
        <f>(AOS23*100)/Deflators!$B$4</f>
        <v>42.198881612232704</v>
      </c>
      <c r="APR23" s="137">
        <f>(AOV23*100)/Deflators!$B$5</f>
        <v>41.816603376353285</v>
      </c>
      <c r="APS23" s="137">
        <f>(AOY23*100)/Deflators!$B$6</f>
        <v>80.615522291195362</v>
      </c>
      <c r="APT23" s="137">
        <f>(APB23*100)/Deflators!$B$7</f>
        <v>97.503008240356465</v>
      </c>
      <c r="APU23" s="137">
        <f>(APE23*100)/Deflators!$B$8</f>
        <v>83.489551034931083</v>
      </c>
      <c r="APV23" s="137">
        <f>(APH23*100)/Deflators!$B$9</f>
        <v>77.575440401196616</v>
      </c>
      <c r="APW23" s="138">
        <f>(APK23*100)/Deflators!$B$10</f>
        <v>68.202589912759166</v>
      </c>
      <c r="APX23" s="143">
        <f>(APN23*100)/Deflators!$B$11</f>
        <v>67.777333002929169</v>
      </c>
      <c r="APY23" s="121">
        <f t="shared" si="86"/>
        <v>116.51076328706949</v>
      </c>
      <c r="APZ23" s="131">
        <v>17612</v>
      </c>
      <c r="AQA23" s="131">
        <v>151162</v>
      </c>
      <c r="AQB23" s="88">
        <f t="shared" si="87"/>
        <v>125.06695055907849</v>
      </c>
      <c r="AQC23" s="131">
        <v>18914</v>
      </c>
      <c r="AQD23" s="131">
        <v>151231</v>
      </c>
      <c r="AQE23" s="88">
        <f t="shared" si="88"/>
        <v>139.06278770023937</v>
      </c>
      <c r="AQF23" s="131">
        <v>21147</v>
      </c>
      <c r="AQG23" s="131">
        <v>152068</v>
      </c>
      <c r="AQH23" s="88">
        <f t="shared" si="89"/>
        <v>130.71621373725725</v>
      </c>
      <c r="AQI23" s="131">
        <v>19952</v>
      </c>
      <c r="AQJ23" s="131">
        <v>152636</v>
      </c>
      <c r="AQK23" s="88">
        <f t="shared" si="90"/>
        <v>77.939542770274215</v>
      </c>
      <c r="AQL23" s="131">
        <v>11997</v>
      </c>
      <c r="AQM23" s="134">
        <v>153927</v>
      </c>
      <c r="AQN23" s="115">
        <f>(APY23*100)/Deflators!$B$2</f>
        <v>137.2524172006386</v>
      </c>
      <c r="AQO23" s="116">
        <f>(AQB23*100)/Deflators!$B$3</f>
        <v>145.13140335587968</v>
      </c>
      <c r="AQP23" s="116">
        <f>(AQE23*100)/Deflators!$B$4</f>
        <v>158.13924321351851</v>
      </c>
      <c r="AQQ23" s="116">
        <f>(AQH23*100)/Deflators!$B$5</f>
        <v>146.01415305652793</v>
      </c>
      <c r="AQR23" s="136">
        <f>(AQK23*100)/Deflators!$B$6</f>
        <v>85.876791060865798</v>
      </c>
      <c r="AQS23" s="115">
        <f t="shared" si="91"/>
        <v>129.8892600678644</v>
      </c>
      <c r="AQT23" s="131">
        <v>19752</v>
      </c>
      <c r="AQU23" s="131">
        <v>152068</v>
      </c>
      <c r="AQV23" s="116">
        <f t="shared" si="92"/>
        <v>126.92942687177336</v>
      </c>
      <c r="AQW23" s="131">
        <v>19374</v>
      </c>
      <c r="AQX23" s="131">
        <v>152636</v>
      </c>
      <c r="AQY23" s="116">
        <f t="shared" si="93"/>
        <v>74.827678055182005</v>
      </c>
      <c r="AQZ23" s="131">
        <v>11518</v>
      </c>
      <c r="ARA23" s="131">
        <v>153927</v>
      </c>
      <c r="ARB23" s="116">
        <f t="shared" si="94"/>
        <v>78.862009252797804</v>
      </c>
      <c r="ARC23" s="131">
        <v>12205</v>
      </c>
      <c r="ARD23" s="131">
        <v>154764</v>
      </c>
      <c r="ARE23" s="116">
        <f t="shared" si="95"/>
        <v>80.618960480272236</v>
      </c>
      <c r="ARF23" s="87">
        <f>INDEX('[2]All Previous Years'!$A$1:$EX$34,MATCH($A23,'[2]All Previous Years'!$A$1:$A$34,0),MATCH(ARF$1,'[2]All Previous Years'!$A$1:$EX$1,0))</f>
        <v>12556</v>
      </c>
      <c r="ARG23" s="131">
        <f>INDEX('[29]SPI Raw Data 1617'!$A$3:$AN$37,MATCH($A23,'[29]SPI Raw Data 1617'!$A$3:$A$37,0),MATCH(ARG$1,'[29]SPI Raw Data 1617'!$A$37:$AN$37,0))</f>
        <v>155745</v>
      </c>
      <c r="ARH23" s="88">
        <f t="shared" si="96"/>
        <v>92.87597597022453</v>
      </c>
      <c r="ARI23" s="32">
        <f>INDEX([4]Sheet1!$A$1:$CJ$34, MATCH($A23, [4]Sheet1!$A$1:$A$34, 0), MATCH(ARI$1, [4]Sheet1!$A$1:$CJ$1, 0))</f>
        <v>14548</v>
      </c>
      <c r="ARJ23" s="32">
        <f>INDEX('[5]Finance Indicators'!$A$2:$BO$35,MATCH($A23,'[5]Finance Indicators'!$A$2:$A$35,0),MATCH(ARJ$1,'[5]Finance Indicators'!$A$2:$BO$2,0))</f>
        <v>156639</v>
      </c>
      <c r="ARK23" s="88">
        <f>INDEX('[6]Finance Indicators'!$B$3:$BO$35,MATCH($A23,'[6]Finance Indicators'!$A$3:$A$35,0),MATCH(ARK$1,'[6]Finance Indicators'!$B$2:$BO$2,0))</f>
        <v>95.231377879800192</v>
      </c>
      <c r="ARL23" s="88">
        <f>INDEX('[6]Finance Indicators'!$B$3:$BO$35,MATCH($A23,'[6]Finance Indicators'!$A$3:$A$35,0),MATCH(ARL$1,'[6]Finance Indicators'!$B$2:$BO$2,0))</f>
        <v>14852</v>
      </c>
      <c r="ARM23" s="88">
        <f>INDEX('[6]Finance Indicators'!$B$3:$BO$35,MATCH($A23,'[6]Finance Indicators'!$A$3:$A$35,0),MATCH(ARM$1,'[6]Finance Indicators'!$B$2:$BO$2,0))</f>
        <v>155957</v>
      </c>
      <c r="ARN23" s="250">
        <f t="array" ref="ARN23">INDEX('[7]Finance Indicators'!$A$2:$BO$35,MATCH($A23,'[7]Finance Indicators'!$A$2:$A$35,0),MATCH(ARN$1,'[7]Finance Indicators'!$A$2:$BO$2,0))</f>
        <v>93.637813486844195</v>
      </c>
      <c r="ARO23" s="250">
        <f t="array" ref="ARO23">INDEX('[7]Finance Indicators'!$A$2:$BO$35,MATCH($A23,'[7]Finance Indicators'!$A$2:$A$35,0),MATCH(ARO$1,'[7]Finance Indicators'!$A$2:$BO$2,0))</f>
        <v>14737</v>
      </c>
      <c r="ARP23" s="250">
        <f t="array" ref="ARP23">INDEX('[7]Finance Indicators'!$A$2:$BO$35,MATCH($A23,'[7]Finance Indicators'!$A$2:$A$35,0),MATCH(ARP$1,'[7]Finance Indicators'!$A$2:$BO$2,0))</f>
        <v>157383</v>
      </c>
      <c r="ARQ23" s="139">
        <f>(AQS23*100)/Deflators!$B$4</f>
        <v>147.70730278306229</v>
      </c>
      <c r="ARR23" s="137">
        <f>(AQV23*100)/Deflators!$B$5</f>
        <v>141.78419212696335</v>
      </c>
      <c r="ARS23" s="137">
        <f>(AQY23*100)/Deflators!$B$6</f>
        <v>82.448018624577173</v>
      </c>
      <c r="ART23" s="137">
        <f>(ARB23*100)/Deflators!$B$7</f>
        <v>86.189919285402368</v>
      </c>
      <c r="ARU23" s="116">
        <f>(ARE23*100)/Deflators!$B$8</f>
        <v>85.982185268585511</v>
      </c>
      <c r="ARV23" s="116">
        <f>(ARH23*100)/Deflators!$B$9</f>
        <v>97.340650936398859</v>
      </c>
      <c r="ARW23" s="116">
        <f>(ARK23*100)/Deflators!$B$10</f>
        <v>97.558014580015325</v>
      </c>
      <c r="ARX23" s="248">
        <f>(ARN23*100)/Deflators!$B$11</f>
        <v>93.637813486844195</v>
      </c>
      <c r="ARY23" s="140">
        <v>22505.821791886261</v>
      </c>
      <c r="ARZ23" s="131">
        <v>7345</v>
      </c>
      <c r="ASA23" s="131">
        <v>326360</v>
      </c>
      <c r="ASB23" s="132">
        <v>22220.521611362801</v>
      </c>
      <c r="ASC23" s="131">
        <v>7259</v>
      </c>
      <c r="ASD23" s="131">
        <v>326680</v>
      </c>
      <c r="ASE23" s="141">
        <v>19418.711338680558</v>
      </c>
      <c r="ASF23" s="131">
        <v>6561</v>
      </c>
      <c r="ASG23" s="131">
        <v>337870</v>
      </c>
      <c r="ASH23" s="141">
        <v>19850.176176235454</v>
      </c>
      <c r="ASI23" s="131">
        <v>6704</v>
      </c>
      <c r="ASJ23" s="131">
        <v>337730</v>
      </c>
      <c r="ASK23" s="141">
        <v>20310.69684864625</v>
      </c>
      <c r="ASL23" s="131">
        <v>6864</v>
      </c>
      <c r="ASM23" s="131">
        <v>337950</v>
      </c>
      <c r="ASN23" s="141">
        <v>20785.786081712293</v>
      </c>
      <c r="ASO23" s="131">
        <v>7031</v>
      </c>
      <c r="ASP23" s="131">
        <v>338260</v>
      </c>
      <c r="ASQ23" s="141">
        <f t="shared" si="97"/>
        <v>19408.350275494267</v>
      </c>
      <c r="ASR23" s="87">
        <f>INDEX('[2]All Previous Years'!$A$1:$EX$34,MATCH($A23,'[2]All Previous Years'!$A$1:$A$34,0),MATCH(ASR$1,'[2]All Previous Years'!$A$1:$EX$1,0))</f>
        <v>6587</v>
      </c>
      <c r="ASS23" s="32">
        <f>INDEX('[3]Raw data 16-17'!$B$2:$XA$34,MATCH($A23,'[3]Raw data 16-17'!$A$2:$A$34,0),MATCH(ASS$1,'[3]Raw data 16-17'!$B$1:$GU$1,0))</f>
        <v>339390</v>
      </c>
      <c r="AST23" s="132">
        <f t="shared" si="98"/>
        <v>19434.639369337568</v>
      </c>
      <c r="ASU23" s="32">
        <f>INDEX([4]Sheet1!$A$1:$CJ$34, MATCH($A23, [4]Sheet1!$A$1:$A$34, 0), MATCH(ASU$1, [4]Sheet1!$A$1:$CJ$1, 0))</f>
        <v>6607</v>
      </c>
      <c r="ASV23" s="32">
        <f>INDEX('[5]Finance Indicators'!$A$2:$BO$35,MATCH($A23,'[5]Finance Indicators'!$A$2:$A$35,0),MATCH(ASV$1,'[5]Finance Indicators'!$A$2:$BO$2,0))</f>
        <v>339960</v>
      </c>
      <c r="ASW23" s="88">
        <f>INDEX('[6]Finance Indicators'!$B$3:$BO$35,MATCH($A23,'[6]Finance Indicators'!$A$3:$A$35,0),MATCH(ASW$1,'[6]Finance Indicators'!$B$2:$BO$2,0))</f>
        <v>17890.528543712149</v>
      </c>
      <c r="ASX23" s="88">
        <f>INDEX('[6]Finance Indicators'!$B$3:$BO$35,MATCH($A23,'[6]Finance Indicators'!$A$3:$A$35,0),MATCH(ASX$1,'[6]Finance Indicators'!$B$2:$BO$2,0))</f>
        <v>6086</v>
      </c>
      <c r="ASY23" s="88">
        <f>INDEX('[6]Finance Indicators'!$B$3:$BO$35,MATCH($A23,'[6]Finance Indicators'!$A$3:$A$35,0),MATCH(ASY$1,'[6]Finance Indicators'!$B$2:$BO$2,0))</f>
        <v>340180</v>
      </c>
      <c r="ASZ23" s="88">
        <f t="array" ref="ASZ23">INDEX('[7]Finance Indicators'!$A$2:$BO$35,MATCH($A23,'[7]Finance Indicators'!$A$2:$A$35,0),MATCH(ASZ$1,'[7]Finance Indicators'!$A$2:$BO$2,0))</f>
        <v>15815.683862085127</v>
      </c>
      <c r="ATA23" s="250">
        <f t="array" ref="ATA23">INDEX('[7]Finance Indicators'!$A$2:$BO$35,MATCH($A23,'[7]Finance Indicators'!$A$2:$A$35,0),MATCH(ATA$1,'[7]Finance Indicators'!$A$2:$BO$2,0))</f>
        <v>5399</v>
      </c>
      <c r="ATB23" s="250">
        <f t="array" ref="ATB23">INDEX('[7]Finance Indicators'!$A$2:$BO$35,MATCH($A23,'[7]Finance Indicators'!$A$2:$A$35,0),MATCH(ATB$1,'[7]Finance Indicators'!$A$2:$BO$2,0))</f>
        <v>341370</v>
      </c>
      <c r="ATC23" s="142">
        <f>(ARY23*100)/Deflators!$B$2</f>
        <v>26512.386966449609</v>
      </c>
      <c r="ATD23" s="199">
        <f>(ASB23*100)/Deflators!$B$3</f>
        <v>25785.353127590464</v>
      </c>
      <c r="ATE23" s="199">
        <f>(ASE23*100)/Deflators!$B$4</f>
        <v>22082.545345633313</v>
      </c>
      <c r="ATF23" s="199">
        <f>(ASH23*100)/Deflators!$B$5</f>
        <v>22173.275828060287</v>
      </c>
      <c r="ATG23" s="199">
        <f>(ASK23*100)/Deflators!$B$6</f>
        <v>22379.108313643021</v>
      </c>
      <c r="ATH23" s="199">
        <f>(ASN23*100)/Deflators!$B$7</f>
        <v>22717.215065159708</v>
      </c>
      <c r="ATI23" s="199">
        <f>(ASQ23*100)/Deflators!$B$8</f>
        <v>20699.502439671196</v>
      </c>
      <c r="ATJ23" s="199">
        <f>(AST23*100)/Deflators!$B$9</f>
        <v>20368.889017456746</v>
      </c>
      <c r="ATK23" s="199">
        <f>(ASW23*100)/Deflators!$B$10</f>
        <v>18327.619355824365</v>
      </c>
      <c r="ATL23" s="259">
        <f>(ASZ23*100)/Deflators!$B$11</f>
        <v>15815.683862085127</v>
      </c>
      <c r="ATM23" s="115">
        <v>93.899999999999991</v>
      </c>
      <c r="ATN23" s="116">
        <v>97.6</v>
      </c>
      <c r="ATO23" s="116">
        <v>96.5</v>
      </c>
      <c r="ATP23" s="116">
        <v>97</v>
      </c>
      <c r="ATQ23" s="116">
        <v>92.120343839541547</v>
      </c>
      <c r="ATR23" s="116">
        <v>92.8</v>
      </c>
      <c r="ATS23" s="88">
        <f>INDEX('[3]Raw data 16-17'!$B$2:$XA$34,MATCH($A23,'[3]Raw data 16-17'!$A$2:$A$34,0),MATCH(ATS$1,'[3]Raw data 16-17'!$B$1:$GU$1,0))</f>
        <v>93.152639087018542</v>
      </c>
      <c r="ATT23" s="88">
        <f>INDEX('[14]1718 Collected Indicators'!$A$3:$CH$36,MATCH($A23,'[14]1718 Collected Indicators'!$A$3:$A$36,0),MATCH(ATT$1,'[14]1718 Collected Indicators'!$A$3:$CH$3,0))</f>
        <v>88.326300984528828</v>
      </c>
      <c r="ATU23" s="88">
        <f>INDEX('[15]1819 Collected Indicators'!$A$3:$CV$36,MATCH($A23,'[15]1819 Collected Indicators'!$A$3:$A$36,0),MATCH(ATU$1,'[15]1819 Collected Indicators'!$A$3:$CV$3,0))</f>
        <v>88.8</v>
      </c>
      <c r="ATV23" s="183">
        <f>INDEX('[11]1920 Collected Indicators'!$A$3:$CV$36,MATCH($A23,'[11]1920 Collected Indicators'!$A$3:$A$36,0),MATCH(ATV$1,'[11]1920 Collected Indicators'!$A$3:$CV$3,0))</f>
        <v>87.696709585121596</v>
      </c>
      <c r="ATW23" s="119">
        <f t="shared" si="99"/>
        <v>18700.510855683271</v>
      </c>
      <c r="ATX23" s="111">
        <f>INDEX([37]Roads!$U$3:$AC$36,MATCH($A23,[37]Roads!$U$3:$U$36,0),MATCH(ATX$1,[37]Roads!$U$3:$AC$3,0))</f>
        <v>29285</v>
      </c>
      <c r="ATY23" s="131">
        <v>1566</v>
      </c>
      <c r="ATZ23" s="88">
        <f t="shared" si="100"/>
        <v>16346.766994005864</v>
      </c>
      <c r="AUA23" s="111">
        <f>INDEX([37]Roads!$U$3:$AC$36,MATCH($A23,[37]Roads!$U$3:$U$36,0),MATCH(AUA$1,[37]Roads!$U$3:$AC$3,0))</f>
        <v>25635</v>
      </c>
      <c r="AUB23" s="131">
        <v>1568.2</v>
      </c>
      <c r="AUC23" s="88">
        <f t="shared" si="101"/>
        <v>15895.570024256353</v>
      </c>
      <c r="AUD23" s="111">
        <f>INDEX([37]Roads!$U$3:$AC$36,MATCH($A23,[37]Roads!$U$3:$U$36,0),MATCH(AUD$1,[37]Roads!$U$3:$AC$3,0))</f>
        <v>24902</v>
      </c>
      <c r="AUE23" s="32">
        <v>1566.6</v>
      </c>
      <c r="AUF23" s="88">
        <f t="shared" si="102"/>
        <v>14298.540965207632</v>
      </c>
      <c r="AUG23" s="111">
        <f>INDEX([37]Roads!$U$3:$AC$36,MATCH($A23,[37]Roads!$U$3:$U$36,0),MATCH(AUG$1,[37]Roads!$U$3:$AC$3,0))</f>
        <v>22932</v>
      </c>
      <c r="AUH23" s="131">
        <v>1603.8</v>
      </c>
      <c r="AUI23" s="88">
        <f t="shared" si="103"/>
        <v>15049.541970461767</v>
      </c>
      <c r="AUJ23" s="111">
        <f>INDEX([37]Roads!$U$3:$AC$36,MATCH($A23,[37]Roads!$U$3:$U$36,0),MATCH(AUJ$1,[37]Roads!$U$3:$AC$3,0))</f>
        <v>24150</v>
      </c>
      <c r="AUK23" s="131">
        <v>1604.7</v>
      </c>
      <c r="AUL23" s="88">
        <f t="shared" si="104"/>
        <v>13092.84778948681</v>
      </c>
      <c r="AUM23" s="111">
        <f>INDEX([37]Roads!$U$3:$AC$36,MATCH($A23,[37]Roads!$U$3:$U$36,0),MATCH(AUM$1,[37]Roads!$U$3:$AC$3,0))</f>
        <v>20997</v>
      </c>
      <c r="AUN23" s="131">
        <v>1603.7</v>
      </c>
      <c r="AUO23" s="116">
        <f t="shared" si="105"/>
        <v>14872.51418240758</v>
      </c>
      <c r="AUP23" s="111">
        <f>INDEX([37]Roads!$U$3:$AC$36,MATCH($A23,[37]Roads!$U$3:$U$36,0),MATCH(AUP$1,[37]Roads!$U$3:$AC$3,0))</f>
        <v>23857</v>
      </c>
      <c r="AUQ23" s="32">
        <f>INDEX('[3]Raw data 16-17'!$B$2:$XA$34,MATCH($A23,'[3]Raw data 16-17'!$A$2:$A$34,0),MATCH(AUQ$1,'[3]Raw data 16-17'!$B$1:$GU$1,0))</f>
        <v>1604.1000000000001</v>
      </c>
      <c r="AUR23" s="88">
        <f t="shared" si="7"/>
        <v>15205.137797730391</v>
      </c>
      <c r="AUS23" s="32">
        <f>INDEX([4]Sheet1!$A$1:$CJ$34, MATCH($A23, [4]Sheet1!$A$1:$A$34, 0), MATCH(AUS$1, [4]Sheet1!$A$1:$CJ$1, 0))</f>
        <v>24386</v>
      </c>
      <c r="AUT23" s="32">
        <f>INDEX('[5]Finance Indicators'!$A$2:$BO$35,MATCH($A23,'[5]Finance Indicators'!$A$2:$A$35,0),MATCH(AUT$1,'[5]Finance Indicators'!$A$2:$BO$2,0))</f>
        <v>1603.8</v>
      </c>
      <c r="AUU23" s="88">
        <f>INDEX('[6]Finance Indicators'!$B$3:$BO$35,MATCH($A23,'[6]Finance Indicators'!$A$3:$A$35,0),MATCH(AUU$1,'[6]Finance Indicators'!$B$2:$BO$2,0))</f>
        <v>15918.114143920595</v>
      </c>
      <c r="AUV23" s="88">
        <f>INDEX('[6]Finance Indicators'!$B$3:$BO$35,MATCH($A23,'[6]Finance Indicators'!$A$3:$A$35,0),MATCH(AUV$1,'[6]Finance Indicators'!$B$2:$BO$2,0))</f>
        <v>25660</v>
      </c>
      <c r="AUW23" s="88">
        <f>INDEX('[6]Finance Indicators'!$B$3:$BO$35,MATCH($A23,'[6]Finance Indicators'!$A$3:$A$35,0),MATCH(AUW$1,'[6]Finance Indicators'!$B$2:$BO$2,0))</f>
        <v>1612</v>
      </c>
      <c r="AUX23" s="88">
        <f t="array" ref="AUX23">INDEX('[7]Finance Indicators'!$A$2:$BO$35,MATCH($A23,'[7]Finance Indicators'!$A$2:$A$35,0),MATCH(AUX$1,'[7]Finance Indicators'!$A$2:$BO$2,0))</f>
        <v>14824.690449920314</v>
      </c>
      <c r="AUY23" s="250">
        <f t="array" ref="AUY23">INDEX('[7]Finance Indicators'!$A$2:$BO$35,MATCH($A23,'[7]Finance Indicators'!$A$2:$A$35,0),MATCH(AUY$1,'[7]Finance Indicators'!$A$2:$BO$2,0))</f>
        <v>24185</v>
      </c>
      <c r="AUZ23" s="250">
        <f t="array" ref="AUZ23">INDEX('[7]Finance Indicators'!$A$2:$BO$35,MATCH($A23,'[7]Finance Indicators'!$A$2:$A$35,0),MATCH(AUZ$1,'[7]Finance Indicators'!$A$2:$BO$2,0))</f>
        <v>1631.4</v>
      </c>
      <c r="AVA23" s="119">
        <f>(ATW23*100)/Deflators!$B$2</f>
        <v>22029.641257308336</v>
      </c>
      <c r="AVB23" s="137">
        <f>(ATZ23*100)/Deflators!$B$3</f>
        <v>18969.273845459036</v>
      </c>
      <c r="AVC23" s="137">
        <f>(AUC23*100)/Deflators!$B$4</f>
        <v>18076.104007794624</v>
      </c>
      <c r="AVD23" s="137">
        <f>(AUF23*100)/Deflators!$B$5</f>
        <v>15971.923369623977</v>
      </c>
      <c r="AVE23" s="137">
        <f>(AUI23*100)/Deflators!$B$6</f>
        <v>16582.165168307783</v>
      </c>
      <c r="AVF23" s="137">
        <f>(AUL23*100)/Deflators!$B$7</f>
        <v>14309.44386129614</v>
      </c>
      <c r="AVG23" s="137">
        <f>(AUO23*100)/Deflators!$B$8</f>
        <v>15861.917124996349</v>
      </c>
      <c r="AVH23" s="137">
        <f>(AUR23*100)/Deflators!$B$9</f>
        <v>15936.069530867944</v>
      </c>
      <c r="AVI23" s="137">
        <f>(AUU23*100)/Deflators!$B$10</f>
        <v>16307.01609399219</v>
      </c>
      <c r="AVJ23" s="245">
        <f>(AUX23*100)/Deflators!$B$11</f>
        <v>14824.690449920314</v>
      </c>
      <c r="AVK23" s="115">
        <v>28.573632728023089</v>
      </c>
      <c r="AVL23" s="116">
        <v>25.132160172659383</v>
      </c>
      <c r="AVM23" s="116">
        <v>22.8</v>
      </c>
      <c r="AVN23" s="116">
        <v>22.2</v>
      </c>
      <c r="AVO23" s="116">
        <v>22.49558835254523</v>
      </c>
      <c r="AVP23" s="116">
        <v>22.738691652587502</v>
      </c>
      <c r="AVQ23" s="88">
        <f>INDEX('[3]Raw data 16-17'!$B$2:$XA$34,MATCH($A23,'[3]Raw data 16-17'!$A$2:$A$34,0),MATCH(AVQ$1,'[3]Raw data 16-17'!$B$1:$GU$1,0))</f>
        <v>19.147557683428776</v>
      </c>
      <c r="AVR23" s="88">
        <f>INDEX('[14]1718 Collected Indicators'!$A$3:$CH$36,MATCH($A23,'[14]1718 Collected Indicators'!$A$3:$A$36,0),MATCH(AVR$1,'[14]1718 Collected Indicators'!$A$3:$CH$3,0))</f>
        <v>20.348017813791216</v>
      </c>
      <c r="AVS23" s="88">
        <f>INDEX('[15]1819 Collected Indicators'!$A$3:$CV$36,MATCH($A23,'[15]1819 Collected Indicators'!$A$3:$A$36,0),MATCH(AVS$1,'[15]1819 Collected Indicators'!$A$3:$CV$3,0))</f>
        <v>18.042943987480921</v>
      </c>
      <c r="AVT23" s="183">
        <f>INDEX('[11]1920 Collected Indicators'!$A$3:$CV$36,MATCH($A23,'[11]1920 Collected Indicators'!$A$3:$A$36,0),MATCH(AVT$1,'[11]1920 Collected Indicators'!$A$3:$CV$3,0))</f>
        <v>17.31769664341217</v>
      </c>
      <c r="AVU23" s="115">
        <v>30.256096019300063</v>
      </c>
      <c r="AVV23" s="116">
        <v>27.828604108012243</v>
      </c>
      <c r="AVW23" s="116">
        <v>27.2</v>
      </c>
      <c r="AVX23" s="116">
        <v>27.32</v>
      </c>
      <c r="AVY23" s="116">
        <v>28.396440781867966</v>
      </c>
      <c r="AVZ23" s="116">
        <v>27.843167797431668</v>
      </c>
      <c r="AWA23" s="88">
        <f>INDEX('[3]Raw data 16-17'!$B$2:$XA$34,MATCH($A23,'[3]Raw data 16-17'!$A$2:$A$34,0),MATCH(AWA$1,'[3]Raw data 16-17'!$B$1:$GU$1,0))</f>
        <v>22.144159373415782</v>
      </c>
      <c r="AWB23" s="88">
        <f>INDEX('[14]1718 Collected Indicators'!$A$3:$CH$36,MATCH($A23,'[14]1718 Collected Indicators'!$A$3:$A$36,0),MATCH(AWB$1,'[14]1718 Collected Indicators'!$A$3:$CH$3,0))</f>
        <v>24.325380131877445</v>
      </c>
      <c r="AWC23" s="88">
        <f>INDEX('[15]1819 Collected Indicators'!$A$3:$CV$36,MATCH($A23,'[15]1819 Collected Indicators'!$A$3:$A$36,0),MATCH(AWC$1,'[15]1819 Collected Indicators'!$A$3:$CV$3,0))</f>
        <v>22.453397450768392</v>
      </c>
      <c r="AWD23" s="183">
        <f>INDEX('[11]1920 Collected Indicators'!$A$3:$CV$36,MATCH($A23,'[11]1920 Collected Indicators'!$A$3:$A$36,0),MATCH(AWD$1,'[11]1920 Collected Indicators'!$A$3:$CV$3,0))</f>
        <v>20.302775656668437</v>
      </c>
      <c r="AWE23" s="115">
        <v>31.224430924407876</v>
      </c>
      <c r="AWF23" s="116">
        <v>29.433110082258359</v>
      </c>
      <c r="AWG23" s="116">
        <v>28.1</v>
      </c>
      <c r="AWH23" s="116">
        <v>28.310000000000002</v>
      </c>
      <c r="AWI23" s="116">
        <v>29.525184889938942</v>
      </c>
      <c r="AWJ23" s="116">
        <v>29.643545654214112</v>
      </c>
      <c r="AWK23" s="88">
        <f>INDEX('[3]Raw data 16-17'!$B$2:$XA$34,MATCH($A23,'[3]Raw data 16-17'!$A$2:$A$34,0),MATCH(AWK$1,'[3]Raw data 16-17'!$B$1:$GU$1,0))</f>
        <v>25.579911726351504</v>
      </c>
      <c r="AWL23" s="88">
        <f>INDEX('[14]1718 Collected Indicators'!$A$3:$CH$36,MATCH($A23,'[14]1718 Collected Indicators'!$A$3:$A$36,0),MATCH(AWL$1,'[14]1718 Collected Indicators'!$A$3:$CH$3,0))</f>
        <v>27.65946927005615</v>
      </c>
      <c r="AWM23" s="88">
        <f>INDEX('[15]1819 Collected Indicators'!$A$3:$CV$36,MATCH($A23,'[15]1819 Collected Indicators'!$A$3:$A$36,0),MATCH(AWM$1,'[15]1819 Collected Indicators'!$A$3:$CV$3,0))</f>
        <v>26.121069739209663</v>
      </c>
      <c r="AWN23" s="183">
        <f>INDEX('[11]1920 Collected Indicators'!$A$3:$CV$36,MATCH($A23,'[11]1920 Collected Indicators'!$A$3:$A$36,0),MATCH(AWN$1,'[11]1920 Collected Indicators'!$A$3:$CV$3,0))</f>
        <v>25.147789307250505</v>
      </c>
      <c r="AWO23" s="115">
        <v>35.179345117476004</v>
      </c>
      <c r="AWP23" s="116">
        <v>33.64114931607871</v>
      </c>
      <c r="AWQ23" s="116">
        <v>35.200000000000003</v>
      </c>
      <c r="AWR23" s="116">
        <v>34.849999999999994</v>
      </c>
      <c r="AWS23" s="116">
        <v>36.278153319912839</v>
      </c>
      <c r="AWT23" s="116">
        <v>36.73099483749926</v>
      </c>
      <c r="AWU23" s="88">
        <f>INDEX('[3]Raw data 16-17'!$B$2:$XA$34,MATCH($A23,'[3]Raw data 16-17'!$A$2:$A$34,0),MATCH(AWU$1,'[3]Raw data 16-17'!$B$1:$GU$1,0))</f>
        <v>36.844344688232837</v>
      </c>
      <c r="AWV23" s="88">
        <f>INDEX('[14]1718 Collected Indicators'!$A$3:$CH$36,MATCH($A23,'[14]1718 Collected Indicators'!$A$3:$A$36,0),MATCH(AWV$1,'[14]1718 Collected Indicators'!$A$3:$CH$3,0))</f>
        <v>37.273000881353205</v>
      </c>
      <c r="AWW23" s="88">
        <f>INDEX('[15]1819 Collected Indicators'!$A$3:$CV$36,MATCH($A23,'[15]1819 Collected Indicators'!$A$3:$A$36,0),MATCH(AWW$1,'[15]1819 Collected Indicators'!$A$3:$CV$3,0))</f>
        <v>34.73207868260527</v>
      </c>
      <c r="AWX23" s="183">
        <f>INDEX('[11]1920 Collected Indicators'!$A$3:$CV$36,MATCH($A23,'[11]1920 Collected Indicators'!$A$3:$A$36,0),MATCH(AWX$1,'[11]1920 Collected Indicators'!$A$3:$CV$3,0))</f>
        <v>35.61871505831791</v>
      </c>
      <c r="AWY23" s="119">
        <v>22542.591003799484</v>
      </c>
      <c r="AWZ23" s="131">
        <v>7357</v>
      </c>
      <c r="AXA23" s="131">
        <v>326680</v>
      </c>
      <c r="AXB23" s="88">
        <f t="shared" si="106"/>
        <v>21198.114362679076</v>
      </c>
      <c r="AXC23" s="131">
        <v>6925</v>
      </c>
      <c r="AXD23" s="131">
        <v>326680</v>
      </c>
      <c r="AXE23" s="116">
        <f t="shared" si="107"/>
        <v>19679.166543345076</v>
      </c>
      <c r="AXF23" s="131">
        <f t="shared" si="108"/>
        <v>6649</v>
      </c>
      <c r="AXG23" s="131">
        <v>337870</v>
      </c>
      <c r="AXH23" s="141">
        <f t="shared" si="109"/>
        <v>19705.089864684807</v>
      </c>
      <c r="AXI23" s="131">
        <f t="shared" si="110"/>
        <v>6655</v>
      </c>
      <c r="AXJ23" s="131">
        <v>337730</v>
      </c>
      <c r="AXK23" s="141">
        <f t="shared" si="111"/>
        <v>18834.147063175027</v>
      </c>
      <c r="AXL23" s="131">
        <f t="shared" si="112"/>
        <v>6365</v>
      </c>
      <c r="AXM23" s="131">
        <v>337950</v>
      </c>
      <c r="AXN23" s="141">
        <f t="shared" si="113"/>
        <v>18391.178383491988</v>
      </c>
      <c r="AXO23" s="131">
        <f t="shared" si="114"/>
        <v>6221</v>
      </c>
      <c r="AXP23" s="131">
        <v>338260</v>
      </c>
      <c r="AXQ23" s="116">
        <f t="shared" si="115"/>
        <v>18583.340699490262</v>
      </c>
      <c r="AXR23" s="87">
        <f>INDEX('[2]All Previous Years'!$A$1:$EX$34,MATCH($A23,'[2]All Previous Years'!$A$1:$A$34,0),MATCH(AXR$1,'[2]All Previous Years'!$A$1:$EX$1,0))</f>
        <v>6307</v>
      </c>
      <c r="AXS23" s="32">
        <f>INDEX('[3]Raw data 16-17'!$B$2:$XA$34,MATCH($A23,'[3]Raw data 16-17'!$A$2:$A$34,0),MATCH(AXS$1,'[3]Raw data 16-17'!$B$1:$GU$1,0))</f>
        <v>339390</v>
      </c>
      <c r="AXT23" s="88">
        <f t="shared" si="116"/>
        <v>19925.873632192022</v>
      </c>
      <c r="AXU23" s="32">
        <f>INDEX([4]Sheet1!$A$1:$CJ$34, MATCH($A23, [4]Sheet1!$A$1:$A$34, 0), MATCH(AXU$1, [4]Sheet1!$A$1:$CJ$1, 0))</f>
        <v>6774</v>
      </c>
      <c r="AXV23" s="32">
        <f>INDEX('[5]Finance Indicators'!$A$2:$BO$35,MATCH($A23,'[5]Finance Indicators'!$A$2:$A$35,0),MATCH(AXV$1,'[5]Finance Indicators'!$A$2:$BO$2,0))</f>
        <v>339960</v>
      </c>
      <c r="AXW23" s="88">
        <f>INDEX('[6]Finance Indicators'!$B$3:$BO$35,MATCH($A23,'[6]Finance Indicators'!$A$3:$A$35,0),MATCH(AXW$1,'[6]Finance Indicators'!$B$2:$BO$2,0))</f>
        <v>20062.907872302898</v>
      </c>
      <c r="AXX23" s="88">
        <f>INDEX('[6]Finance Indicators'!$B$3:$BO$35,MATCH($A23,'[6]Finance Indicators'!$A$3:$A$35,0),MATCH(AXX$1,'[6]Finance Indicators'!$B$2:$BO$2,0))</f>
        <v>6825</v>
      </c>
      <c r="AXY23" s="88">
        <f>INDEX('[6]Finance Indicators'!$B$3:$BO$35,MATCH($A23,'[6]Finance Indicators'!$A$3:$A$35,0),MATCH(AXY$1,'[6]Finance Indicators'!$B$2:$BO$2,0))</f>
        <v>340180</v>
      </c>
      <c r="AXZ23" s="250">
        <f t="array" ref="AXZ23">INDEX('[7]Finance Indicators'!$A$2:$BO$35,MATCH($A23,'[7]Finance Indicators'!$A$2:$A$35,0),MATCH(AXZ$1,'[7]Finance Indicators'!$A$2:$BO$2,0))</f>
        <v>19761.549052347895</v>
      </c>
      <c r="AYA23" s="250">
        <f t="array" ref="AYA23">INDEX('[7]Finance Indicators'!$A$2:$BO$35,MATCH($A23,'[7]Finance Indicators'!$A$2:$A$35,0),MATCH(AYA$1,'[7]Finance Indicators'!$A$2:$BO$2,0))</f>
        <v>6746</v>
      </c>
      <c r="AYB23" s="250">
        <f t="array" ref="AYB23">INDEX('[7]Finance Indicators'!$A$2:$BO$35,MATCH($A23,'[7]Finance Indicators'!$A$2:$A$35,0),MATCH(AYB$1,'[7]Finance Indicators'!$A$2:$BO$2,0))</f>
        <v>341370</v>
      </c>
      <c r="AYC23" s="119">
        <f>(AWY23*100)/Deflators!$B$2</f>
        <v>26555.70196217424</v>
      </c>
      <c r="AYD23" s="137">
        <f>(AXB23*100)/Deflators!$B$3</f>
        <v>24598.921395311198</v>
      </c>
      <c r="AYE23" s="137">
        <f>(AXE23*100)/Deflators!$B$4</f>
        <v>22378.729462447176</v>
      </c>
      <c r="AYF23" s="137">
        <f>(AXH23*100)/Deflators!$B$5</f>
        <v>22011.209820367127</v>
      </c>
      <c r="AYG23" s="137">
        <f>(AXK23*100)/Deflators!$B$6</f>
        <v>20752.18887184409</v>
      </c>
      <c r="AYH23" s="137">
        <f>(AXN23*100)/Deflators!$B$7</f>
        <v>20100.098836631849</v>
      </c>
      <c r="AYI23" s="88">
        <f>(AXQ23*100)/Deflators!$B$8</f>
        <v>19819.608605891339</v>
      </c>
      <c r="AYJ23" s="88">
        <f>(AXT23*100)/Deflators!$B$9</f>
        <v>20883.737581996673</v>
      </c>
      <c r="AYK23" s="88">
        <f>(AXW23*100)/Deflators!$B$10</f>
        <v>20553.072971327852</v>
      </c>
      <c r="AYL23" s="182">
        <f>(AXZ23*100)/Deflators!$B$11</f>
        <v>19761.549052347895</v>
      </c>
      <c r="AYM23" s="119">
        <f t="shared" si="117"/>
        <v>7724.8645928907572</v>
      </c>
      <c r="AYN23" s="131">
        <v>2610</v>
      </c>
      <c r="AYO23" s="131">
        <v>337870</v>
      </c>
      <c r="AYP23" s="88">
        <f t="shared" si="118"/>
        <v>8110.0287211677978</v>
      </c>
      <c r="AYQ23" s="131">
        <v>2739</v>
      </c>
      <c r="AYR23" s="131">
        <v>337730</v>
      </c>
      <c r="AYS23" s="116">
        <f t="shared" si="119"/>
        <v>6746.5601420328449</v>
      </c>
      <c r="AYT23" s="131">
        <v>2280</v>
      </c>
      <c r="AYU23" s="32">
        <v>337950</v>
      </c>
      <c r="AYV23" s="116">
        <f t="shared" si="120"/>
        <v>6518.6542895997163</v>
      </c>
      <c r="AYW23" s="131">
        <v>2205</v>
      </c>
      <c r="AYX23" s="32">
        <v>338260</v>
      </c>
      <c r="AYY23" s="116">
        <f t="shared" si="121"/>
        <v>6046.1416070007954</v>
      </c>
      <c r="AYZ23" s="87">
        <f>INDEX('[2]All Previous Years'!$A$1:$EX$34,MATCH($A23,'[2]All Previous Years'!$A$1:$A$34,0),MATCH(AYZ$1,'[2]All Previous Years'!$A$1:$EX$1,0))</f>
        <v>2052</v>
      </c>
      <c r="AZA23" s="32">
        <f>INDEX('[3]Raw data 16-17'!$B$2:$XA$34,MATCH($A23,'[3]Raw data 16-17'!$A$2:$A$34,0),MATCH(AZA$1,'[3]Raw data 16-17'!$B$1:$GU$1,0))</f>
        <v>339390</v>
      </c>
      <c r="AZB23" s="88">
        <f t="shared" si="122"/>
        <v>8512.7662077891528</v>
      </c>
      <c r="AZC23" s="32">
        <f>INDEX([4]Sheet1!$A$1:$CJ$34, MATCH($A23, [4]Sheet1!$A$1:$A$34, 0), MATCH(AZC$1, [4]Sheet1!$A$1:$CJ$1, 0))</f>
        <v>2894</v>
      </c>
      <c r="AZD23" s="32">
        <f>INDEX('[5]Finance Indicators'!$A$2:$BO$35,MATCH($A23,'[5]Finance Indicators'!$A$2:$A$35,0),MATCH(AZD$1,'[5]Finance Indicators'!$A$2:$BO$2,0))</f>
        <v>339960</v>
      </c>
      <c r="AZE23" s="88">
        <f>INDEX('[6]Finance Indicators'!$B$3:$BO$35,MATCH($A23,'[6]Finance Indicators'!$A$3:$A$35,0),MATCH(AZE$1,'[6]Finance Indicators'!$B$2:$BO$2,0))</f>
        <v>8660.1211123522844</v>
      </c>
      <c r="AZF23" s="88">
        <f>INDEX('[6]Finance Indicators'!$B$3:$BO$35,MATCH($A23,'[6]Finance Indicators'!$A$3:$A$35,0),MATCH(AZF$1,'[6]Finance Indicators'!$B$2:$BO$2,0))</f>
        <v>2946</v>
      </c>
      <c r="AZG23" s="88">
        <f>INDEX('[6]Finance Indicators'!$B$3:$BO$35,MATCH($A23,'[6]Finance Indicators'!$A$3:$A$35,0),MATCH(AZG$1,'[6]Finance Indicators'!$B$2:$BO$2,0))</f>
        <v>340180</v>
      </c>
      <c r="AZH23" s="250">
        <f t="array" ref="AZH23">INDEX('[7]Finance Indicators'!$A$2:$BO$35,MATCH($A23,'[7]Finance Indicators'!$A$2:$A$35,0),MATCH(AZH$1,'[7]Finance Indicators'!$A$2:$BO$2,0))</f>
        <v>9640.5659548290714</v>
      </c>
      <c r="AZI23" s="250">
        <f t="array" ref="AZI23">INDEX('[7]Finance Indicators'!$A$2:$BO$35,MATCH($A23,'[7]Finance Indicators'!$A$2:$A$35,0),MATCH(AZI$1,'[7]Finance Indicators'!$A$2:$BO$2,0))</f>
        <v>3291</v>
      </c>
      <c r="AZJ23" s="250">
        <f t="array" ref="AZJ23">INDEX('[7]Finance Indicators'!$A$2:$BO$35,MATCH($A23,'[7]Finance Indicators'!$A$2:$A$35,0),MATCH(AZJ$1,'[7]Finance Indicators'!$A$2:$BO$2,0))</f>
        <v>341370</v>
      </c>
      <c r="AZK23" s="139">
        <f>(AYM23*100)/Deflators!$B$4</f>
        <v>8784.5516464110569</v>
      </c>
      <c r="AZL23" s="137">
        <f>(AYP23*100)/Deflators!$B$5</f>
        <v>9059.1590830932473</v>
      </c>
      <c r="AZM23" s="137">
        <f>(AYS23*100)/Deflators!$B$6</f>
        <v>7433.6198943919117</v>
      </c>
      <c r="AZN23" s="137">
        <f>(AYV23*100)/Deflators!$B$7</f>
        <v>7124.3719554369436</v>
      </c>
      <c r="AZO23" s="88">
        <f>(AYY23*100)/Deflators!$B$8</f>
        <v>6448.3648104152562</v>
      </c>
      <c r="AZP23" s="88">
        <f>(AZB23*100)/Deflators!$B$9</f>
        <v>8921.9865016679032</v>
      </c>
      <c r="AZQ23" s="88">
        <f>(AZE23*100)/Deflators!$B$10</f>
        <v>8871.7000693819573</v>
      </c>
      <c r="AZR23" s="183">
        <f>(AZH23*100)/Deflators!$B$11</f>
        <v>9640.5659548290714</v>
      </c>
      <c r="AZS23" s="115">
        <f t="shared" si="123"/>
        <v>11954.301950454317</v>
      </c>
      <c r="AZT23" s="131">
        <v>4039</v>
      </c>
      <c r="AZU23" s="131">
        <v>337870</v>
      </c>
      <c r="AZV23" s="116">
        <f t="shared" si="124"/>
        <v>11595.06114351701</v>
      </c>
      <c r="AZW23" s="131">
        <v>3916</v>
      </c>
      <c r="AZX23" s="131">
        <v>337730</v>
      </c>
      <c r="AZY23" s="116">
        <f t="shared" si="125"/>
        <v>12087.586921142181</v>
      </c>
      <c r="AZZ23" s="131">
        <v>4085</v>
      </c>
      <c r="BAA23" s="32">
        <v>337950</v>
      </c>
      <c r="BAB23" s="116">
        <f t="shared" si="126"/>
        <v>11872.524093892273</v>
      </c>
      <c r="BAC23" s="131">
        <v>4016</v>
      </c>
      <c r="BAD23" s="32">
        <v>338260</v>
      </c>
      <c r="BAE23" s="116">
        <f t="shared" si="127"/>
        <v>12537.199092489467</v>
      </c>
      <c r="BAF23" s="87">
        <f>INDEX('[2]All Previous Years'!$A$1:$EX$34,MATCH($A23,'[2]All Previous Years'!$A$1:$A$34,0),MATCH(BAF$1,'[2]All Previous Years'!$A$1:$EX$1,0))</f>
        <v>4255</v>
      </c>
      <c r="BAG23" s="32">
        <f>INDEX('[3]Raw data 16-17'!$B$2:$XA$34,MATCH($A23,'[3]Raw data 16-17'!$A$2:$A$34,0),MATCH(BAG$1,'[3]Raw data 16-17'!$B$1:$GU$1,0))</f>
        <v>339390</v>
      </c>
      <c r="BAH23" s="88">
        <f t="shared" si="128"/>
        <v>11413.107424402871</v>
      </c>
      <c r="BAI23" s="32">
        <f>INDEX([4]Sheet1!$A$1:$CJ$34, MATCH($A23, [4]Sheet1!$A$1:$A$34, 0), MATCH(BAI$1, [4]Sheet1!$A$1:$CJ$1, 0))</f>
        <v>3880</v>
      </c>
      <c r="BAJ23" s="32">
        <f>INDEX('[5]Finance Indicators'!$A$2:$BO$35,MATCH($A23,'[5]Finance Indicators'!$A$2:$A$35,0),MATCH(BAJ$1,'[5]Finance Indicators'!$A$2:$BO$2,0))</f>
        <v>339960</v>
      </c>
      <c r="BAK23" s="88">
        <f>INDEX('[6]Finance Indicators'!$B$3:$BO$35,MATCH($A23,'[6]Finance Indicators'!$A$3:$A$35,0),MATCH(BAK$1,'[6]Finance Indicators'!$B$2:$BO$2,0))</f>
        <v>11402.786759950615</v>
      </c>
      <c r="BAL23" s="88">
        <f>INDEX('[6]Finance Indicators'!$B$3:$BO$35,MATCH($A23,'[6]Finance Indicators'!$A$3:$A$35,0),MATCH(BAL$1,'[6]Finance Indicators'!$B$2:$BO$2,0))</f>
        <v>3879</v>
      </c>
      <c r="BAM23" s="88">
        <f>INDEX('[6]Finance Indicators'!$B$3:$BO$35,MATCH($A23,'[6]Finance Indicators'!$A$3:$A$35,0),MATCH(BAM$1,'[6]Finance Indicators'!$B$2:$BO$2,0))</f>
        <v>340180</v>
      </c>
      <c r="BAN23" s="250">
        <f t="array" ref="BAN23">INDEX('[7]Finance Indicators'!$A$2:$BO$35,MATCH($A23,'[7]Finance Indicators'!$A$2:$A$35,0),MATCH(BAN$1,'[7]Finance Indicators'!$A$2:$BO$2,0))</f>
        <v>10120.983097518822</v>
      </c>
      <c r="BAO23" s="250">
        <f t="array" ref="BAO23">INDEX('[7]Finance Indicators'!$A$2:$BO$35,MATCH($A23,'[7]Finance Indicators'!$A$2:$A$35,0),MATCH(BAO$1,'[7]Finance Indicators'!$A$2:$BO$2,0))</f>
        <v>3455</v>
      </c>
      <c r="BAP23" s="250">
        <f t="array" ref="BAP23">INDEX('[7]Finance Indicators'!$A$2:$BO$35,MATCH($A23,'[7]Finance Indicators'!$A$2:$A$35,0),MATCH(BAP$1,'[7]Finance Indicators'!$A$2:$BO$2,0))</f>
        <v>341370</v>
      </c>
      <c r="BAQ23" s="139">
        <f>(AZS23*100)/Deflators!$B$4</f>
        <v>13594.177816036114</v>
      </c>
      <c r="BAR23" s="137">
        <f>(AZV23*100)/Deflators!$B$5</f>
        <v>12952.050737273878</v>
      </c>
      <c r="BAS23" s="137">
        <f>(AZY23*100)/Deflators!$B$6</f>
        <v>13318.568977452176</v>
      </c>
      <c r="BAT23" s="137">
        <f>(BAB23*100)/Deflators!$B$7</f>
        <v>12975.726881194905</v>
      </c>
      <c r="BAU23" s="137">
        <f>(BAE23*100)/Deflators!$B$8</f>
        <v>13371.243795476081</v>
      </c>
      <c r="BAV23" s="137">
        <f>(BAH23*100)/Deflators!$B$9</f>
        <v>11961.75108032877</v>
      </c>
      <c r="BAW23" s="137">
        <f>(BAK23*100)/Deflators!$B$10</f>
        <v>11681.372901945899</v>
      </c>
      <c r="BAX23" s="245">
        <f>(BAN23*100)/Deflators!$B$11</f>
        <v>10120.983097518822</v>
      </c>
      <c r="BAY23" s="144">
        <v>44.008610493447506</v>
      </c>
      <c r="BAZ23" s="145">
        <v>39.366022637362505</v>
      </c>
      <c r="BBA23" s="145">
        <v>39.793310154469168</v>
      </c>
      <c r="BBB23" s="145">
        <v>42.278186875405147</v>
      </c>
      <c r="BBC23" s="145">
        <v>41.6</v>
      </c>
      <c r="BBD23" s="145">
        <v>39.975573534204464</v>
      </c>
      <c r="BBE23" s="88">
        <f>INDEX('[3]Raw data 16-17'!$B$2:$XA$34,MATCH($A23,'[3]Raw data 16-17'!$A$2:$A$34,0),MATCH(BBE$1,'[3]Raw data 16-17'!$B$1:$GU$1,0))</f>
        <v>41.14419052641788</v>
      </c>
      <c r="BBF23" s="88">
        <f>INDEX('[14]1718 Collected Indicators'!$A$3:$CH$36,MATCH($A23,'[14]1718 Collected Indicators'!$A$3:$A$36,0),MATCH(BBF$1,'[14]1718 Collected Indicators'!$A$3:$CH$3,0))</f>
        <v>39.561146358308072</v>
      </c>
      <c r="BBG23" s="88">
        <f>INDEX('[15]1819 Collected Indicators'!$A$3:$CV$36,MATCH($A23,'[15]1819 Collected Indicators'!$A$3:$A$36,0),MATCH(BBG$1,'[15]1819 Collected Indicators'!$A$3:$CV$3,0))</f>
        <v>43.7</v>
      </c>
      <c r="BBH23" s="126">
        <f>INDEX('[11]1920 Collected Indicators'!$A$3:$CV$36,MATCH($A23,'[11]1920 Collected Indicators'!$A$3:$A$36,0),MATCH(BBH$1,'[11]1920 Collected Indicators'!$A$3:$CV$3,0))</f>
        <v>40.314066656051708</v>
      </c>
      <c r="BBI23" s="133">
        <f t="shared" si="8"/>
        <v>89.066666666666663</v>
      </c>
      <c r="BBJ23" s="116">
        <f t="shared" si="8"/>
        <v>91</v>
      </c>
      <c r="BBK23" s="116">
        <f t="shared" si="8"/>
        <v>90.666666666666671</v>
      </c>
      <c r="BBL23" s="116">
        <f t="shared" si="8"/>
        <v>88.666666666666671</v>
      </c>
      <c r="BBM23" s="136">
        <f t="shared" si="8"/>
        <v>79.666666666666671</v>
      </c>
      <c r="BBN23" s="116">
        <f t="shared" si="8"/>
        <v>68.266666666666666</v>
      </c>
      <c r="BBO23" s="248">
        <f t="shared" si="8"/>
        <v>60.266666666666673</v>
      </c>
      <c r="BBP23" s="144">
        <f t="shared" si="9"/>
        <v>75.966666666666669</v>
      </c>
      <c r="BBQ23" s="145">
        <f t="shared" si="9"/>
        <v>77.333333333333329</v>
      </c>
      <c r="BBR23" s="145">
        <f t="shared" si="9"/>
        <v>77</v>
      </c>
      <c r="BBS23" s="145">
        <f t="shared" si="9"/>
        <v>75</v>
      </c>
      <c r="BBT23" s="146">
        <f t="shared" si="9"/>
        <v>70</v>
      </c>
      <c r="BBU23" s="145">
        <f t="shared" si="9"/>
        <v>63.366666666666667</v>
      </c>
      <c r="BBV23" s="248">
        <f t="shared" si="9"/>
        <v>56.366666666666667</v>
      </c>
      <c r="BBW23" s="115">
        <v>3.523938450813239</v>
      </c>
      <c r="BBX23" s="116">
        <v>3.4639083325565228</v>
      </c>
      <c r="BBY23" s="136">
        <v>4.073864909067594</v>
      </c>
      <c r="BBZ23" s="115">
        <f>INDEX([38]HSN1b!$V$1:$AL$36,MATCH($A23,[38]HSN1b!$V$1:$V$36,0),MATCH(BBZ$1,[38]HSN1b!$V$1:$AL$1,0))</f>
        <v>5.6</v>
      </c>
      <c r="BCA23" s="131">
        <f>INDEX([38]HSN1b!$V$1:$AL$36,MATCH($A23,[38]HSN1b!$V$1:$V$36,0),MATCH(BCA$1,[38]HSN1b!$V$1:$AL$1,0))</f>
        <v>5846461</v>
      </c>
      <c r="BCB23" s="131">
        <f>INDEX([38]HSN1b!$V$1:$AL$36,MATCH($A23,[38]HSN1b!$V$1:$V$36,0),MATCH(BCB$1,[38]HSN1b!$V$1:$AL$1,0))</f>
        <v>104445837</v>
      </c>
      <c r="BCC23" s="116">
        <f>INDEX([38]HSN1b!$V$1:$AL$36,MATCH($A23,[38]HSN1b!$V$1:$V$36,0),MATCH(BCC$1,[38]HSN1b!$V$1:$AL$1,0))</f>
        <v>6.18</v>
      </c>
      <c r="BCD23" s="131">
        <f>INDEX([38]HSN1b!$V$1:$AL$36,MATCH($A23,[38]HSN1b!$V$1:$V$36,0),MATCH(BCD$1,[38]HSN1b!$V$1:$AL$1,0))</f>
        <v>6540264</v>
      </c>
      <c r="BCE23" s="131">
        <f>INDEX([38]HSN1b!$V$1:$AL$36,MATCH($A23,[38]HSN1b!$V$1:$V$36,0),MATCH(BCE$1,[38]HSN1b!$V$1:$AL$1,0))</f>
        <v>105746838</v>
      </c>
      <c r="BCF23" s="116">
        <f>INDEX([38]HSN1b!$V$1:$AL$36,MATCH($A23,[38]HSN1b!$V$1:$V$36,0),MATCH(BCF$1,[38]HSN1b!$V$1:$AL$1,0))</f>
        <v>5.86</v>
      </c>
      <c r="BCG23" s="131">
        <f>INDEX([38]HSN1b!$V$1:$AL$36,MATCH($A23,[38]HSN1b!$V$1:$V$36,0),MATCH(BCG$1,[38]HSN1b!$V$1:$AL$1,0))</f>
        <v>6360474</v>
      </c>
      <c r="BCH23" s="131">
        <f>INDEX([38]HSN1b!$V$1:$AL$36,MATCH($A23,[38]HSN1b!$V$1:$V$36,0),MATCH(BCH$1,[38]HSN1b!$V$1:$AL$1,0))</f>
        <v>108453876</v>
      </c>
      <c r="BCI23" s="116">
        <f>INDEX([38]HSN1b!$V$1:$AL$36,MATCH($A23,[38]HSN1b!$V$1:$V$36,0),MATCH(BCI$1,[38]HSN1b!$V$1:$AL$1,0))</f>
        <v>6.2</v>
      </c>
      <c r="BCJ23" s="131">
        <f>INDEX([38]HSN1b!$V$1:$AL$36,MATCH($A23,[38]HSN1b!$V$1:$V$36,0),MATCH(BCJ$1,[38]HSN1b!$V$1:$AL$1,0))</f>
        <v>6906616</v>
      </c>
      <c r="BCK23" s="131">
        <f>INDEX([38]HSN1b!$V$1:$AL$36,MATCH($A23,[38]HSN1b!$V$1:$V$36,0),MATCH(BCK$1,[38]HSN1b!$V$1:$AL$1,0))</f>
        <v>111372189</v>
      </c>
      <c r="BCL23" s="88">
        <f>INDEX('[14]1718 Collected Indicators'!$A$3:$CH$36,MATCH($A23,'[14]1718 Collected Indicators'!$A$3:$A$36,0),MATCH(BCL$1,'[14]1718 Collected Indicators'!$A$3:$CH$3,0))</f>
        <v>6.9198506251902634</v>
      </c>
      <c r="BCM23" s="32">
        <f>INDEX('[14]1718 Collected Indicators'!$A$3:$CH$36,MATCH($A23,'[14]1718 Collected Indicators'!$A$3:$A$36,0),MATCH(BCM$1,'[14]1718 Collected Indicators'!$A$3:$CH$3,0))</f>
        <v>7876118</v>
      </c>
      <c r="BCN23" s="32">
        <f>INDEX('[14]1718 Collected Indicators'!$A$3:$CH$36,MATCH($A23,'[14]1718 Collected Indicators'!$A$3:$A$36,0),MATCH(BCN$1,'[14]1718 Collected Indicators'!$A$3:$CH$3,0))</f>
        <v>113819191</v>
      </c>
      <c r="BCO23" s="88">
        <f>INDEX('[15]1819 Collected Indicators'!$A$3:$CV$36,MATCH($A23,'[15]1819 Collected Indicators'!$A$3:$A$36,0),MATCH(BCO$1,'[15]1819 Collected Indicators'!$A$3:$CV$3,0))</f>
        <v>8.3080593588218932</v>
      </c>
      <c r="BCP23" s="32">
        <f>INDEX('[15]1819 Collected Indicators'!$A$3:$CV$36,MATCH($A23,'[15]1819 Collected Indicators'!$A$3:$A$36,0),MATCH(BCP$1,'[15]1819 Collected Indicators'!$A$3:$CV$3,0))</f>
        <v>9909920</v>
      </c>
      <c r="BCQ23" s="40">
        <f>INDEX('[15]1819 Collected Indicators'!$A$3:$CV$36,MATCH($A23,'[15]1819 Collected Indicators'!$A$3:$A$36,0),MATCH(BCQ$1,'[15]1819 Collected Indicators'!$A$3:$CV$3,0))</f>
        <v>119280804</v>
      </c>
      <c r="BCR23" s="32">
        <f>INDEX('[11]1920 Collected Indicators'!$A$3:$CV$36,MATCH($A23,'[11]1920 Collected Indicators'!$A$3:$A$36,0),MATCH(BCR$1,'[11]1920 Collected Indicators'!$A$3:$CV$3,0))</f>
        <v>7.912108687732462</v>
      </c>
      <c r="BCS23" s="32">
        <f>INDEX('[11]1920 Collected Indicators'!$A$3:$CV$36,MATCH($A23,'[11]1920 Collected Indicators'!$A$3:$A$36,0),MATCH(BCS$1,'[11]1920 Collected Indicators'!$A$3:$CV$3,0))</f>
        <v>9831422</v>
      </c>
      <c r="BCT23" s="262">
        <f>INDEX('[11]1920 Collected Indicators'!$A$3:$CV$36,MATCH($A23,'[11]1920 Collected Indicators'!$A$3:$A$36,0),MATCH(BCT$1,'[11]1920 Collected Indicators'!$A$3:$CV$3,0))</f>
        <v>124257924</v>
      </c>
      <c r="BCU23" s="115">
        <v>1.0133154477711226</v>
      </c>
      <c r="BCV23" s="116">
        <v>0.87631971511927231</v>
      </c>
      <c r="BCW23" s="116">
        <v>0.89095497025687198</v>
      </c>
      <c r="BCX23" s="116">
        <f>INDEX([38]HSN2!$V$1:$AL$36,MATCH($A23,[38]HSN2!$V$1:$V$36,0),MATCH(BCX$1,[38]HSN2!$V$1:$AL$1,0))</f>
        <v>0.89</v>
      </c>
      <c r="BCY23" s="131">
        <f>INDEX([38]HSN2!$V$1:$AL$36,MATCH($A23,[38]HSN2!$V$1:$V$36,0),MATCH(BCY$1,[38]HSN2!$V$1:$AL$1,0))</f>
        <v>933495</v>
      </c>
      <c r="BCZ23" s="131">
        <f>INDEX([38]HSN2!$V$1:$AL$36,MATCH($A23,[38]HSN2!$V$1:$V$36,0),MATCH(BCZ$1,[38]HSN2!$V$1:$AL$1,0))</f>
        <v>104445837</v>
      </c>
      <c r="BDA23" s="116">
        <f>INDEX([38]HSN2!$V$1:$AL$36,MATCH($A23,[38]HSN2!$V$1:$V$36,0),MATCH(BDA$1,[38]HSN2!$V$1:$AL$1,0))</f>
        <v>0.76</v>
      </c>
      <c r="BDB23" s="131">
        <f>INDEX([38]HSN2!$V$1:$AL$36,MATCH($A23,[38]HSN2!$V$1:$V$36,0),MATCH(BDB$1,[38]HSN2!$V$1:$AL$1,0))</f>
        <v>799239</v>
      </c>
      <c r="BDC23" s="131">
        <f>INDEX([38]HSN2!$V$1:$AL$36,MATCH($A23,[38]HSN2!$V$1:$V$36,0),MATCH(BDC$1,[38]HSN2!$V$1:$AL$1,0))</f>
        <v>105746838</v>
      </c>
      <c r="BDD23" s="116">
        <f>INDEX([38]HSN2!$V$1:$AL$36,MATCH($A23,[38]HSN2!$V$1:$V$36,0),MATCH(BDD$1,[38]HSN2!$V$1:$AL$1,0))</f>
        <v>0.69</v>
      </c>
      <c r="BDE23" s="131">
        <f>INDEX([38]HSN2!$V$1:$AL$36,MATCH($A23,[38]HSN2!$V$1:$V$36,0),MATCH(BDE$1,[38]HSN2!$V$1:$AL$1,0))</f>
        <v>747080</v>
      </c>
      <c r="BDF23" s="131">
        <f>INDEX([38]HSN2!$V$1:$AL$36,MATCH($A23,[38]HSN2!$V$1:$V$36,0),MATCH(BDF$1,[38]HSN2!$V$1:$AL$1,0))</f>
        <v>108453876</v>
      </c>
      <c r="BDG23" s="116">
        <f>INDEX([38]HSN2!$V$1:$AL$36,MATCH($A23,[38]HSN2!$V$1:$V$36,0),MATCH(BDG$1,[38]HSN2!$V$1:$AL$1,0))</f>
        <v>0.68</v>
      </c>
      <c r="BDH23" s="131">
        <f>INDEX([38]HSN2!$V$1:$AL$36,MATCH($A23,[38]HSN2!$V$1:$V$36,0),MATCH(BDH$1,[38]HSN2!$V$1:$AL$1,0))</f>
        <v>758708</v>
      </c>
      <c r="BDI23" s="131">
        <f>INDEX([38]HSN2!$V$1:$AL$36,MATCH($A23,[38]HSN2!$V$1:$V$36,0),MATCH(BDI$1,[38]HSN2!$V$1:$AL$1,0))</f>
        <v>111372189</v>
      </c>
      <c r="BDJ23" s="88">
        <f>INDEX('[14]1718 Collected Indicators'!$A$3:$CH$36,MATCH($A23,'[14]1718 Collected Indicators'!$A$3:$A$36,0),MATCH(BDJ$1,'[14]1718 Collected Indicators'!$A$3:$CH$3,0))</f>
        <v>0.69843933436497541</v>
      </c>
      <c r="BDK23" s="32">
        <f>INDEX('[14]1718 Collected Indicators'!$A$3:$CH$36,MATCH($A23,'[14]1718 Collected Indicators'!$A$3:$A$36,0),MATCH(BDK$1,'[14]1718 Collected Indicators'!$A$3:$CH$3,0))</f>
        <v>794958</v>
      </c>
      <c r="BDL23" s="32">
        <f>INDEX('[14]1718 Collected Indicators'!$A$3:$CH$36,MATCH($A23,'[14]1718 Collected Indicators'!$A$3:$A$36,0),MATCH(BDL$1,'[14]1718 Collected Indicators'!$A$3:$CH$3,0))</f>
        <v>113819191</v>
      </c>
      <c r="BDM23" s="88">
        <f>INDEX('[15]1819 Collected Indicators'!$A$3:$CV$36,MATCH($A23,'[15]1819 Collected Indicators'!$A$3:$A$36,0),MATCH(BDM$1,'[15]1819 Collected Indicators'!$A$3:$CV$3,0))</f>
        <v>0.65174107981364715</v>
      </c>
      <c r="BDN23" s="32">
        <f>INDEX('[15]1819 Collected Indicators'!$A$3:$CV$36,MATCH($A23,'[15]1819 Collected Indicators'!$A$3:$A$36,0),MATCH(BDN$1,'[15]1819 Collected Indicators'!$A$3:$CV$3,0))</f>
        <v>777402</v>
      </c>
      <c r="BDO23" s="32">
        <f>INDEX('[15]1819 Collected Indicators'!$A$3:$CV$36,MATCH($A23,'[15]1819 Collected Indicators'!$A$3:$A$36,0),MATCH(BDO$1,'[15]1819 Collected Indicators'!$A$3:$CV$3,0))</f>
        <v>119280804</v>
      </c>
      <c r="BDP23" s="32">
        <f>INDEX('[11]1920 Collected Indicators'!$A$3:$CV$36,MATCH($A23,'[11]1920 Collected Indicators'!$A$3:$A$36,0),MATCH(BDP$1,'[11]1920 Collected Indicators'!$A$3:$CV$3,0))</f>
        <v>0.62525428961777929</v>
      </c>
      <c r="BDQ23" s="262">
        <f>INDEX('[11]1920 Collected Indicators'!$A$3:$CV$36,MATCH($A23,'[11]1920 Collected Indicators'!$A$3:$A$36,0),MATCH(BDQ$1,'[11]1920 Collected Indicators'!$A$3:$CV$3,0))</f>
        <v>776928</v>
      </c>
      <c r="BDR23" s="33">
        <f>INDEX('[11]1920 Collected Indicators'!$A$3:$CV$36,MATCH($A23,'[11]1920 Collected Indicators'!$A$3:$A$36,0),MATCH(BDR$1,'[11]1920 Collected Indicators'!$A$3:$CV$3,0))</f>
        <v>124257924</v>
      </c>
      <c r="BDS23" s="133">
        <v>59.873711479302713</v>
      </c>
      <c r="BDT23" s="116">
        <v>70.370470524607896</v>
      </c>
      <c r="BDU23" s="116">
        <v>80.601861874864682</v>
      </c>
      <c r="BDV23" s="116">
        <f>INDEX([38]HSN3!$V$1:$AL$36,MATCH($A23,[38]HSN3!$V$1:$V$36,0),MATCH(BDV$1,[38]HSN3!$V$1:$AL$1,0))</f>
        <v>82.48</v>
      </c>
      <c r="BDW23" s="131">
        <f>INDEX([38]HSN3!$V$1:$AL$36,MATCH($A23,[38]HSN3!$V$1:$V$36,0),MATCH(BDW$1,[38]HSN3!$V$1:$AL$1,0))</f>
        <v>30424</v>
      </c>
      <c r="BDX23" s="131">
        <f>INDEX([38]HSN3!$V$1:$AL$36,MATCH($A23,[38]HSN3!$V$1:$V$36,0),MATCH(BDX$1,[38]HSN3!$V$1:$AL$1,0))</f>
        <v>36885</v>
      </c>
      <c r="BDY23" s="116">
        <f>INDEX([38]HSN3!$V$1:$AL$36,MATCH($A23,[38]HSN3!$V$1:$V$36,0),MATCH(BDY$1,[38]HSN3!$V$1:$AL$1,0))</f>
        <v>90.53</v>
      </c>
      <c r="BDZ23" s="131">
        <f>INDEX([38]HSN3!$V$1:$AL$36,MATCH($A23,[38]HSN3!$V$1:$V$36,0),MATCH(BDZ$1,[38]HSN3!$V$1:$AL$1,0))</f>
        <v>33347</v>
      </c>
      <c r="BEA23" s="131">
        <f>INDEX([38]HSN3!$V$1:$AL$36,MATCH($A23,[38]HSN3!$V$1:$V$36,0),MATCH(BEA$1,[38]HSN3!$V$1:$AL$1,0))</f>
        <v>36834</v>
      </c>
      <c r="BEB23" s="116">
        <f>INDEX([38]HSN3!$V$1:$AL$36,MATCH($A23,[38]HSN3!$V$1:$V$36,0),MATCH(BEB$1,[38]HSN3!$V$1:$AL$1,0))</f>
        <v>91.98</v>
      </c>
      <c r="BEC23" s="131">
        <f>INDEX([38]HSN3!$V$1:$AL$36,MATCH($A23,[38]HSN3!$V$1:$V$36,0),MATCH(BEC$1,[38]HSN3!$V$1:$AL$1,0))</f>
        <v>33775</v>
      </c>
      <c r="BED23" s="131">
        <f>INDEX([38]HSN3!$V$1:$AL$36,MATCH($A23,[38]HSN3!$V$1:$V$36,0),MATCH(BED$1,[38]HSN3!$V$1:$AL$1,0))</f>
        <v>36719</v>
      </c>
      <c r="BEE23" s="116">
        <f>INDEX([38]HSN3!$V$1:$AL$36,MATCH($A23,[38]HSN3!$V$1:$V$36,0),MATCH(BEE$1,[38]HSN3!$V$1:$AL$1,0))</f>
        <v>94.54</v>
      </c>
      <c r="BEF23" s="131">
        <f>INDEX([38]HSN3!$V$1:$AL$36,MATCH($A23,[38]HSN3!$V$1:$V$36,0),MATCH(BEF$1,[38]HSN3!$V$1:$AL$1,0))</f>
        <v>34518</v>
      </c>
      <c r="BEG23" s="131">
        <f>INDEX([38]HSN3!$V$1:$AL$36,MATCH($A23,[38]HSN3!$V$1:$V$36,0),MATCH(BEG$1,[38]HSN3!$V$1:$AL$1,0))</f>
        <v>36512</v>
      </c>
      <c r="BEH23" s="88">
        <f>INDEX('[14]1718 Collected Indicators'!$A$3:$CH$36,MATCH($A23,'[14]1718 Collected Indicators'!$A$3:$A$36,0),MATCH(BEH$1,'[14]1718 Collected Indicators'!$A$3:$CH$3,0))</f>
        <v>95.467437697920971</v>
      </c>
      <c r="BEI23" s="32">
        <f>INDEX('[14]1718 Collected Indicators'!$A$3:$CH$36,MATCH($A23,'[14]1718 Collected Indicators'!$A$3:$A$36,0),MATCH(BEI$1,'[14]1718 Collected Indicators'!$A$3:$CH$3,0))</f>
        <v>34669</v>
      </c>
      <c r="BEJ23" s="32">
        <f>INDEX('[14]1718 Collected Indicators'!$A$3:$CH$36,MATCH($A23,'[14]1718 Collected Indicators'!$A$3:$A$36,0),MATCH(BEJ$1,'[14]1718 Collected Indicators'!$A$3:$CH$3,0))</f>
        <v>36315</v>
      </c>
      <c r="BEK23" s="88">
        <f>INDEX('[15]1819 Collected Indicators'!$A$3:$CV$36,MATCH($A23,'[15]1819 Collected Indicators'!$A$3:$A$36,0),MATCH(BEK$1,'[15]1819 Collected Indicators'!$A$3:$CV$3,0))</f>
        <v>97.880022977815457</v>
      </c>
      <c r="BEL23" s="32">
        <f>INDEX('[15]1819 Collected Indicators'!$A$3:$CV$36,MATCH($A23,'[15]1819 Collected Indicators'!$A$3:$A$36,0),MATCH(BEL$1,'[15]1819 Collected Indicators'!$A$3:$CV$3,0))</f>
        <v>35782</v>
      </c>
      <c r="BEM23" s="32">
        <f>INDEX('[15]1819 Collected Indicators'!$A$3:$CV$36,MATCH($A23,'[15]1819 Collected Indicators'!$A$3:$A$36,0),MATCH(BEM$1,'[15]1819 Collected Indicators'!$A$3:$CV$3,0))</f>
        <v>36557</v>
      </c>
      <c r="BEN23" s="284">
        <f>INDEX('[11]1920 Collected Indicators'!$A$3:$CV$36,MATCH($A23,'[11]1920 Collected Indicators'!$A$3:$A$36,0),MATCH(BEN$1,'[11]1920 Collected Indicators'!$A$3:$CV$3,0))</f>
        <v>98.826342099543581</v>
      </c>
      <c r="BEO23" s="39">
        <f>INDEX('[11]1920 Collected Indicators'!$A$3:$CV$36,MATCH($A23,'[11]1920 Collected Indicators'!$A$3:$A$36,0),MATCH(BEO$1,'[11]1920 Collected Indicators'!$A$3:$CV$3,0))</f>
        <v>36376</v>
      </c>
      <c r="BEP23" s="287">
        <f>INDEX('[11]1920 Collected Indicators'!$A$3:$CV$36,MATCH($A23,'[11]1920 Collected Indicators'!$A$3:$A$36,0),MATCH(BEP$1,'[11]1920 Collected Indicators'!$A$3:$CV$3,0))</f>
        <v>36808</v>
      </c>
      <c r="BEQ23" s="133">
        <v>95.950096231282672</v>
      </c>
      <c r="BER23" s="116">
        <v>95.887013939838596</v>
      </c>
      <c r="BES23" s="136">
        <v>97.162882012136521</v>
      </c>
      <c r="BET23" s="115">
        <f>INDEX([38]HSN4b!$V$1:$AL$36,MATCH($A23,[38]HSN4b!$V$1:$V$36,0),MATCH(BET$1,[38]HSN4b!$V$1:$AL$1,0))</f>
        <v>9.06</v>
      </c>
      <c r="BEU23" s="131">
        <f>INDEX([38]HSN4b!$V$1:$AL$36,MATCH($A23,[38]HSN4b!$V$1:$V$36,0),MATCH(BEU$1,[38]HSN4b!$V$1:$AL$1,0))</f>
        <v>839289</v>
      </c>
      <c r="BEV23" s="131">
        <f>INDEX([38]HSN4b!$V$1:$AL$36,MATCH($A23,[38]HSN4b!$V$1:$V$36,0),MATCH(BEV$1,[38]HSN4b!$V$1:$AL$1,0))</f>
        <v>92647</v>
      </c>
      <c r="BEW23" s="116">
        <f>INDEX([38]HSN4b!$V$1:$AL$36,MATCH($A23,[38]HSN4b!$V$1:$V$36,0),MATCH(BEW$1,[38]HSN4b!$V$1:$AL$1,0))</f>
        <v>8.7100000000000009</v>
      </c>
      <c r="BEX23" s="131">
        <f>INDEX([38]HSN4b!$V$1:$AL$36,MATCH($A23,[38]HSN4b!$V$1:$V$36,0),MATCH(BEX$1,[38]HSN4b!$V$1:$AL$1,0))</f>
        <v>700864</v>
      </c>
      <c r="BEY23" s="131">
        <f>INDEX([38]HSN4b!$V$1:$AL$36,MATCH($A23,[38]HSN4b!$V$1:$V$36,0),MATCH(BEY$1,[38]HSN4b!$V$1:$AL$1,0))</f>
        <v>80423</v>
      </c>
      <c r="BEZ23" s="116">
        <f>INDEX([38]HSN4b!$V$1:$AL$36,MATCH($A23,[38]HSN4b!$V$1:$V$36,0),MATCH(BEZ$1,[38]HSN4b!$V$1:$AL$1,0))</f>
        <v>7.62</v>
      </c>
      <c r="BFA23" s="131">
        <f>INDEX([38]HSN4b!$V$1:$AL$36,MATCH($A23,[38]HSN4b!$V$1:$V$36,0),MATCH(BFA$1,[38]HSN4b!$V$1:$AL$1,0))</f>
        <v>611493</v>
      </c>
      <c r="BFB23" s="131">
        <f>INDEX([38]HSN4b!$V$1:$AL$36,MATCH($A23,[38]HSN4b!$V$1:$V$36,0),MATCH(BFB$1,[38]HSN4b!$V$1:$AL$1,0))</f>
        <v>80228</v>
      </c>
      <c r="BFC23" s="116">
        <f>INDEX([38]HSN4b!$V$1:$AL$36,MATCH($A23,[38]HSN4b!$V$1:$V$36,0),MATCH(BFC$1,[38]HSN4b!$V$1:$AL$1,0))</f>
        <v>8.01</v>
      </c>
      <c r="BFD23" s="131">
        <f>INDEX([38]HSN4b!$V$1:$AL$36,MATCH($A23,[38]HSN4b!$V$1:$V$36,0),MATCH(BFD$1,[38]HSN4b!$V$1:$AL$1,0))</f>
        <v>627395</v>
      </c>
      <c r="BFE23" s="131">
        <f>INDEX([38]HSN4b!$V$1:$AL$36,MATCH($A23,[38]HSN4b!$V$1:$V$36,0),MATCH(BFE$1,[38]HSN4b!$V$1:$AL$1,0))</f>
        <v>78330</v>
      </c>
      <c r="BFF23" s="88">
        <f>INDEX('[14]1718 Collected Indicators'!$A$3:$CH$36,MATCH($A23,'[14]1718 Collected Indicators'!$A$3:$A$36,0),MATCH(BFF$1,'[14]1718 Collected Indicators'!$A$3:$CH$3,0))</f>
        <v>7.3419597132127006</v>
      </c>
      <c r="BFG23" s="32">
        <f>INDEX('[14]1718 Collected Indicators'!$A$3:$CH$36,MATCH($A23,'[14]1718 Collected Indicators'!$A$3:$A$36,0),MATCH(BFG$1,'[14]1718 Collected Indicators'!$A$3:$CH$3,0))</f>
        <v>537615</v>
      </c>
      <c r="BFH23" s="32">
        <f>INDEX('[14]1718 Collected Indicators'!$A$3:$CH$36,MATCH($A23,'[14]1718 Collected Indicators'!$A$3:$A$36,0),MATCH(BFH$1,'[14]1718 Collected Indicators'!$A$3:$CH$3,0))</f>
        <v>73225</v>
      </c>
      <c r="BFI23" s="88">
        <f>INDEX('[15]1819 Collected Indicators'!$A$3:$CV$36,MATCH($A23,'[15]1819 Collected Indicators'!$A$3:$A$36,0),MATCH(BFI$1,'[15]1819 Collected Indicators'!$A$3:$CV$3,0))</f>
        <v>7.7248915229124773</v>
      </c>
      <c r="BFJ23" s="32">
        <f>INDEX('[15]1819 Collected Indicators'!$A$3:$CV$36,MATCH($A23,'[15]1819 Collected Indicators'!$A$3:$A$36,0),MATCH(BFJ$1,'[15]1819 Collected Indicators'!$A$3:$CV$3,0))</f>
        <v>583940</v>
      </c>
      <c r="BFK23" s="40">
        <f>INDEX('[15]1819 Collected Indicators'!$A$3:$CV$36,MATCH($A23,'[15]1819 Collected Indicators'!$A$3:$A$36,0),MATCH(BFK$1,'[15]1819 Collected Indicators'!$A$3:$CV$3,0))</f>
        <v>75592</v>
      </c>
      <c r="BFL23" s="32">
        <f>INDEX('[11]1920 Collected Indicators'!$A$3:$CV$36,MATCH($A23,'[11]1920 Collected Indicators'!$A$3:$A$36,0),MATCH(BFL$1,'[11]1920 Collected Indicators'!$A$3:$CV$3,0))</f>
        <v>6.952322722312072</v>
      </c>
      <c r="BFM23" s="284">
        <f>INDEX('[11]1920 Collected Indicators'!$A$3:$CV$36,MATCH($A23,'[11]1920 Collected Indicators'!$A$3:$A$36,0),MATCH(BFM$1,'[11]1920 Collected Indicators'!$A$3:$CV$3,0))</f>
        <v>528745</v>
      </c>
      <c r="BFN23" s="262">
        <f>INDEX('[11]1920 Collected Indicators'!$A$3:$CV$36,MATCH($A23,'[11]1920 Collected Indicators'!$A$3:$A$36,0),MATCH(BFN$1,'[11]1920 Collected Indicators'!$A$3:$CV$3,0))</f>
        <v>76053</v>
      </c>
      <c r="BFO23" s="115">
        <v>78.652382751362723</v>
      </c>
      <c r="BFP23" s="116">
        <v>85.786911844240137</v>
      </c>
      <c r="BFQ23" s="116">
        <v>96.308724832214764</v>
      </c>
      <c r="BFR23" s="116">
        <f>INDEX([38]HSN5!$V$1:$AL$36,MATCH($A23,[38]HSN5!$V$1:$V$36,0),MATCH(BFR$1,[38]HSN5!$V$1:$AL$1,0))</f>
        <v>97.36</v>
      </c>
      <c r="BFS23" s="131">
        <f>INDEX([38]HSN5!$V$1:$AL$36,MATCH($A23,[38]HSN5!$V$1:$V$36,0),MATCH(BFS$1,[38]HSN5!$V$1:$AL$1,0))</f>
        <v>35910</v>
      </c>
      <c r="BFT23" s="131">
        <f>INDEX([38]HSN5!$V$1:$AL$36,MATCH($A23,[38]HSN5!$V$1:$V$36,0),MATCH(BFT$1,[38]HSN5!$V$1:$AL$1,0))</f>
        <v>36885</v>
      </c>
      <c r="BFU23" s="116">
        <f>INDEX([38]HSN5!$V$1:$AL$36,MATCH($A23,[38]HSN5!$V$1:$V$36,0),MATCH(BFU$1,[38]HSN5!$V$1:$AL$1,0))</f>
        <v>94.92</v>
      </c>
      <c r="BFV23" s="131">
        <f>INDEX([38]HSN5!$V$1:$AL$36,MATCH($A23,[38]HSN5!$V$1:$V$36,0),MATCH(BFV$1,[38]HSN5!$V$1:$AL$1,0))</f>
        <v>34964</v>
      </c>
      <c r="BFW23" s="131">
        <f>INDEX([38]HSN5!$V$1:$AL$36,MATCH($A23,[38]HSN5!$V$1:$V$36,0),MATCH(BFW$1,[38]HSN5!$V$1:$AL$1,0))</f>
        <v>36834</v>
      </c>
      <c r="BFX23" s="116">
        <f>INDEX([38]HSN5!$V$1:$AL$36,MATCH($A23,[38]HSN5!$V$1:$V$36,0),MATCH(BFX$1,[38]HSN5!$V$1:$AL$1,0))</f>
        <v>97.9</v>
      </c>
      <c r="BFY23" s="131">
        <f>INDEX([38]HSN5!$V$1:$AL$36,MATCH($A23,[38]HSN5!$V$1:$V$36,0),MATCH(BFY$1,[38]HSN5!$V$1:$AL$1,0))</f>
        <v>35949</v>
      </c>
      <c r="BFZ23" s="131">
        <f>INDEX([38]HSN5!$V$1:$AL$36,MATCH($A23,[38]HSN5!$V$1:$V$36,0),MATCH(BFZ$1,[38]HSN5!$V$1:$AL$1,0))</f>
        <v>36719</v>
      </c>
      <c r="BGA23" s="116">
        <f>INDEX([38]HSN5!$V$1:$AL$36,MATCH($A23,[38]HSN5!$V$1:$V$36,0),MATCH(BGA$1,[38]HSN5!$V$1:$AL$1,0))</f>
        <v>96.36</v>
      </c>
      <c r="BGB23" s="131">
        <f>INDEX([38]HSN5!$V$1:$AL$36,MATCH($A23,[38]HSN5!$V$1:$V$36,0),MATCH(BGB$1,[38]HSN5!$V$1:$AL$1,0))</f>
        <v>35184</v>
      </c>
      <c r="BGC23" s="131">
        <f>INDEX([38]HSN5!$V$1:$AL$36,MATCH($A23,[38]HSN5!$V$1:$V$36,0),MATCH(BGC$1,[38]HSN5!$V$1:$AL$1,0))</f>
        <v>36512</v>
      </c>
      <c r="BGD23" s="88">
        <f>INDEX('[14]1718 Collected Indicators'!$A$3:$CH$36,MATCH($A23,'[14]1718 Collected Indicators'!$A$3:$A$36,0),MATCH(BGD$1,'[14]1718 Collected Indicators'!$A$3:$CH$3,0))</f>
        <v>98.30923860663637</v>
      </c>
      <c r="BGE23" s="32">
        <f>INDEX('[14]1718 Collected Indicators'!$A$3:$CH$36,MATCH($A23,'[14]1718 Collected Indicators'!$A$3:$A$36,0),MATCH(BGE$1,'[14]1718 Collected Indicators'!$A$3:$CH$3,0))</f>
        <v>35701</v>
      </c>
      <c r="BGF23" s="32">
        <f>INDEX('[14]1718 Collected Indicators'!$A$3:$CH$36,MATCH($A23,'[14]1718 Collected Indicators'!$A$3:$A$36,0),MATCH(BGF$1,'[14]1718 Collected Indicators'!$A$3:$CH$3,0))</f>
        <v>36315</v>
      </c>
      <c r="BGG23" s="88">
        <f>INDEX('[15]1819 Collected Indicators'!$A$3:$CV$36,MATCH($A23,'[15]1819 Collected Indicators'!$A$3:$A$36,0),MATCH(BGG$1,'[15]1819 Collected Indicators'!$A$3:$CV$3,0))</f>
        <v>97.778811171595052</v>
      </c>
      <c r="BGH23" s="32">
        <f>INDEX('[15]1819 Collected Indicators'!$A$3:$CV$36,MATCH($A23,'[15]1819 Collected Indicators'!$A$3:$A$36,0),MATCH(BGH$1,'[15]1819 Collected Indicators'!$A$3:$CV$3,0))</f>
        <v>35745</v>
      </c>
      <c r="BGI23" s="40">
        <f>INDEX('[15]1819 Collected Indicators'!$A$3:$CV$36,MATCH($A23,'[15]1819 Collected Indicators'!$A$3:$A$36,0),MATCH(BGI$1,'[15]1819 Collected Indicators'!$A$3:$CV$3,0))</f>
        <v>36557</v>
      </c>
      <c r="BGJ23" s="140">
        <f t="array" ref="BGJ23">INDEX([39]Extraction!$A$3:$P$36,MATCH($A23,[39]Extraction!$P$3:$P$36,0),MATCH(BGJ$1,[39]Extraction!$A$3:$P$3,0))</f>
        <v>79.209999999999994</v>
      </c>
      <c r="BGK23" s="32">
        <f t="array" ref="BGK23">INDEX([39]Extraction!$A$3:$P$36,MATCH($A23,[39]Extraction!$P$3:$P$36,0),MATCH(BGK$1,[39]Extraction!$A$3:$P$3,0))</f>
        <v>29086</v>
      </c>
      <c r="BGL23" s="262">
        <f t="array" ref="BGL23">INDEX([39]Extraction!$A$3:$P$36,MATCH($A23,[39]Extraction!$P$3:$P$36,0),MATCH(BGL$1,[39]Extraction!$A$3:$P$3,0))</f>
        <v>36719</v>
      </c>
      <c r="BGM23" s="132">
        <f t="array" ref="BGM23">INDEX([39]Extraction!$A$3:$P$36,MATCH($A23,[39]Extraction!$P$3:$P$36,0),MATCH(BGM$1,[39]Extraction!$A$3:$P$3,0))</f>
        <v>72.73</v>
      </c>
      <c r="BGN23" s="32">
        <f t="array" ref="BGN23">INDEX([39]Extraction!$A$3:$P$36,MATCH($A23,[39]Extraction!$P$3:$P$36,0),MATCH(BGN$1,[39]Extraction!$A$3:$P$3,0))</f>
        <v>26554</v>
      </c>
      <c r="BGO23" s="32">
        <f t="array" ref="BGO23">INDEX([39]Extraction!$A$3:$P$36,MATCH($A23,[39]Extraction!$P$3:$P$36,0),MATCH(BGO$1,[39]Extraction!$A$3:$P$3,0))</f>
        <v>36512</v>
      </c>
      <c r="BGP23" s="132">
        <f t="array" ref="BGP23">INDEX([39]Extraction!$A$3:$P$36,MATCH($A23,[39]Extraction!$P$3:$P$36,0),MATCH(BGP$1,[39]Extraction!$A$3:$P$3,0))</f>
        <v>74.62</v>
      </c>
      <c r="BGQ23" s="32">
        <f t="array" ref="BGQ23">INDEX([39]Extraction!$A$3:$P$36,MATCH($A23,[39]Extraction!$P$3:$P$36,0),MATCH(BGQ$1,[39]Extraction!$A$3:$P$3,0))</f>
        <v>27099</v>
      </c>
      <c r="BGR23" s="32">
        <f t="array" ref="BGR23">INDEX([39]Extraction!$A$3:$P$36,MATCH($A23,[39]Extraction!$P$3:$P$36,0),MATCH(BGR$1,[39]Extraction!$A$3:$P$3,0))</f>
        <v>36315</v>
      </c>
      <c r="BGS23" s="132">
        <f t="array" ref="BGS23">INDEX([39]Extraction!$A$3:$P$36,MATCH($A23,[39]Extraction!$P$3:$P$36,0),MATCH(BGS$1,[39]Extraction!$A$3:$P$3,0))</f>
        <v>79.290000000000006</v>
      </c>
      <c r="BGT23" s="32">
        <f t="array" ref="BGT23">INDEX([39]Extraction!$A$3:$P$36,MATCH($A23,[39]Extraction!$P$3:$P$36,0),MATCH(BGT$1,[39]Extraction!$A$3:$P$3,0))</f>
        <v>28987</v>
      </c>
      <c r="BGU23" s="32">
        <f t="array" ref="BGU23">INDEX([39]Extraction!$A$3:$P$36,MATCH($A23,[39]Extraction!$P$3:$P$36,0),MATCH(BGU$1,[39]Extraction!$A$3:$P$3,0))</f>
        <v>36557</v>
      </c>
      <c r="BGV23" s="132">
        <f>INDEX('[11]1920 Collected Indicators'!$A$3:$CV$36,MATCH($A23,'[11]1920 Collected Indicators'!$A$3:$A$36,0),MATCH(BGV$1,'[11]1920 Collected Indicators'!$A$3:$CV$3,0))</f>
        <v>87.203868724190386</v>
      </c>
      <c r="BGW23" s="32">
        <f>INDEX('[11]1920 Collected Indicators'!$A$3:$CV$36,MATCH($A23,'[11]1920 Collected Indicators'!$A$3:$A$36,0),MATCH(BGW$1,'[11]1920 Collected Indicators'!$A$3:$CV$3,0))</f>
        <v>32098</v>
      </c>
      <c r="BGX23" s="33">
        <f>INDEX('[11]1920 Collected Indicators'!$A$3:$CV$36,MATCH($A23,'[11]1920 Collected Indicators'!$A$3:$A$36,0),MATCH(BGX$1,'[11]1920 Collected Indicators'!$A$3:$CV$3,0))</f>
        <v>36808</v>
      </c>
      <c r="BGY23" s="133">
        <f>INDEX('[25]Corporate Management'!$B$6:$EY$40,MATCH($A23,'[25]Corporate Management'!$B$6:$B$40,0),MATCH(BGY$1,'[25]Corporate Management'!$B$40:$EY$40,0))</f>
        <v>75.645756457564573</v>
      </c>
      <c r="BGZ23" s="131">
        <f>INDEX('[25]Corporate Management'!$B$6:$EY$40,MATCH($A23,'[25]Corporate Management'!$B$6:$B$40,0),MATCH(BGZ$1,'[25]Corporate Management'!$B$40:$EY$40,0))</f>
        <v>410</v>
      </c>
      <c r="BHA23" s="131">
        <f>INDEX('[25]Corporate Management'!$B$6:$EY$40,MATCH($A23,'[25]Corporate Management'!$B$6:$B$40,0),MATCH(BHA$1,'[25]Corporate Management'!$B$40:$EY$40,0))</f>
        <v>542</v>
      </c>
      <c r="BHB23" s="116">
        <f>INDEX('[25]Corporate Management'!$B$6:$EY$40,MATCH($A23,'[25]Corporate Management'!$B$6:$B$40,0),MATCH(BHB$1,'[25]Corporate Management'!$B$40:$EY$40,0))</f>
        <v>77.902621722846447</v>
      </c>
      <c r="BHC23" s="131">
        <f>INDEX('[25]Corporate Management'!$B$6:$EY$40,MATCH($A23,'[25]Corporate Management'!$B$6:$B$40,0),MATCH(BHC$1,'[25]Corporate Management'!$B$40:$EY$40,0))</f>
        <v>416</v>
      </c>
      <c r="BHD23" s="131">
        <f>INDEX('[25]Corporate Management'!$B$6:$EY$40,MATCH($A23,'[25]Corporate Management'!$B$6:$B$40,0),MATCH(BHD$1,'[25]Corporate Management'!$B$40:$EY$40,0))</f>
        <v>534</v>
      </c>
      <c r="BHE23" s="116">
        <f>INDEX('[25]Corporate Management'!$B$6:$EY$40,MATCH($A23,'[25]Corporate Management'!$B$6:$B$40,0),MATCH(BHE$1,'[25]Corporate Management'!$B$40:$EY$40,0))</f>
        <v>79.787234042553195</v>
      </c>
      <c r="BHF23" s="131">
        <f>INDEX('[25]Corporate Management'!$B$6:$EY$40,MATCH($A23,'[25]Corporate Management'!$B$6:$B$40,0),MATCH(BHF$1,'[25]Corporate Management'!$B$40:$EY$40,0))</f>
        <v>450</v>
      </c>
      <c r="BHG23" s="131">
        <f>INDEX('[25]Corporate Management'!$B$6:$EY$40,MATCH($A23,'[25]Corporate Management'!$B$6:$B$40,0),MATCH(BHG$1,'[25]Corporate Management'!$B$40:$EY$40,0))</f>
        <v>564</v>
      </c>
      <c r="BHH23" s="116">
        <f>INDEX('[26]All Data'!$A$1:$Y$34,MATCH($A23,'[26]All Data'!$A$1:$A$34,0),MATCH(BHH$1,'[26]All Data'!$A$1:$Y$1,0))</f>
        <v>79.35368043087972</v>
      </c>
      <c r="BHI23" s="131">
        <f>INDEX('[26]All Data'!$A$1:$Y$34,MATCH($A23,'[26]All Data'!$A$1:$A$34,0),MATCH(BHI$1,'[26]All Data'!$A$1:$Y$1,0))</f>
        <v>442</v>
      </c>
      <c r="BHJ23" s="131">
        <f>INDEX('[26]All Data'!$A$1:$Y$34,MATCH($A23,'[26]All Data'!$A$1:$A$34,0),MATCH(BHJ$1,'[26]All Data'!$A$1:$Y$1,0))</f>
        <v>557</v>
      </c>
      <c r="BHK23" s="116">
        <f>INDEX('[27]All Data'!$A$1:$Y$34,MATCH($A23,'[27]All Data'!$A$1:$A$34,0),MATCH(BHK$1,'[27]All Data'!$A$1:$Y$1,0))</f>
        <v>80.550458715596335</v>
      </c>
      <c r="BHL23" s="131">
        <f>INDEX('[27]All Data'!$A$1:$Y$34,MATCH($A23,'[27]All Data'!$A$1:$A$34,0),MATCH(BHL$1,'[27]All Data'!$A$1:$Y$1,0))</f>
        <v>439</v>
      </c>
      <c r="BHM23" s="131">
        <f>INDEX('[27]All Data'!$A$1:$Y$34,MATCH($A23,'[27]All Data'!$A$1:$A$34,0),MATCH(BHM$1,'[27]All Data'!$A$1:$Y$1,0))</f>
        <v>545</v>
      </c>
      <c r="BHN23" s="116">
        <f>INDEX('[28]All Data'!$A$1:$AB$34,MATCH($A23,'[28]All Data'!$A$1:$A$34,0),MATCH(BHN$1,'[28]All Data'!$A$1:$AB$1,0))</f>
        <v>82.395644283121598</v>
      </c>
      <c r="BHO23" s="131">
        <f>INDEX('[28]All Data'!$A$1:$AB$34,MATCH($A23,'[28]All Data'!$A$1:$A$34,0),MATCH(BHO$1,'[28]All Data'!$A$1:$AB$1,0))</f>
        <v>454</v>
      </c>
      <c r="BHP23" s="131">
        <f>INDEX('[28]All Data'!$A$1:$AB$34,MATCH($A23,'[28]All Data'!$A$1:$A$34,0),MATCH(BHP$1,'[28]All Data'!$A$1:$AB$1,0))</f>
        <v>551</v>
      </c>
      <c r="BHQ23" s="116">
        <f>INDEX('[29]SPI Raw Data 1617'!$A$3:$AN$37,MATCH($A23,'[29]SPI Raw Data 1617'!$A$3:$A$37,0),MATCH(BHQ$1,'[29]SPI Raw Data 1617'!$A$37:$AN$37,0))</f>
        <v>82.584269662921344</v>
      </c>
      <c r="BHR23" s="131">
        <f>INDEX('[29]SPI Raw Data 1617'!$A$3:$AN$37,MATCH($A23,'[29]SPI Raw Data 1617'!$A$3:$A$37,0),MATCH(BHR$1,'[29]SPI Raw Data 1617'!$A$37:$AN$37,0))</f>
        <v>441</v>
      </c>
      <c r="BHS23" s="131">
        <f>INDEX('[29]SPI Raw Data 1617'!$A$3:$AN$37,MATCH($A23,'[29]SPI Raw Data 1617'!$A$3:$A$37,0),MATCH(BHS$1,'[29]SPI Raw Data 1617'!$A$37:$AN$37,0))</f>
        <v>534</v>
      </c>
      <c r="BHT23" s="116">
        <f>INDEX('[30]SPI Raw Data 1718'!$A$3:$AN$37,MATCH($A23,'[30]SPI Raw Data 1718'!$A$3:$A$37,0),MATCH(BHT$1,'[30]SPI Raw Data 1718'!$A$37:$AN$37,0))</f>
        <v>81.911262798634809</v>
      </c>
      <c r="BHU23" s="131">
        <f>INDEX('[30]SPI Raw Data 1718'!$A$3:$AN$37,MATCH($A23,'[30]SPI Raw Data 1718'!$A$3:$A$37,0),MATCH(BHU$1,'[30]SPI Raw Data 1718'!$A$37:$AN$37,0))</f>
        <v>480</v>
      </c>
      <c r="BHV23" s="131">
        <f>INDEX('[30]SPI Raw Data 1718'!$A$3:$AN$37,MATCH($A23,'[30]SPI Raw Data 1718'!$A$3:$A$37,0),MATCH(BHV$1,'[30]SPI Raw Data 1718'!$A$37:$AN$37,0))</f>
        <v>586</v>
      </c>
      <c r="BHW23" s="116">
        <f>INDEX('[31]SPI Raw Data 1819'!$A$1:$AN$37,MATCH($A23,'[31]SPI Raw Data 1819'!$A$1:$A$37,0),MATCH(BHW$1,'[31]SPI Raw Data 1819'!$A$37:$AN$37,0))</f>
        <v>75.212224108658745</v>
      </c>
      <c r="BHX23" s="197">
        <f>INDEX('[31]SPI Raw Data 1819'!$A$1:$AN$37,MATCH($A23,'[31]SPI Raw Data 1819'!$A$1:$A$37,0),MATCH(BHX$1,'[31]SPI Raw Data 1819'!$A$37:$AN$37,0))</f>
        <v>443</v>
      </c>
      <c r="BHY23" s="225">
        <f>INDEX('[31]SPI Raw Data 1819'!$A$1:$AN$37,MATCH($A23,'[31]SPI Raw Data 1819'!$A$1:$A$37,0),MATCH(BHY$1,'[31]SPI Raw Data 1819'!$A$37:$AN$37,0))</f>
        <v>589</v>
      </c>
      <c r="BHZ23" s="197">
        <f>INDEX('[32]SPI Raw Data 1920'!$A$1:$AN$35, MATCH($A23,'[32]SPI Raw Data 1920'!$A$1:$A$35,0),MATCH(BHZ$1,'[32]SPI Raw Data 1920'!$A$37:$AN$37,0))</f>
        <v>75.212224108658745</v>
      </c>
      <c r="BIA23" s="279">
        <f>INDEX('[32]SPI Raw Data 1920'!$A$1:$AN$35, MATCH($A23,'[32]SPI Raw Data 1920'!$A$1:$A$35,0),MATCH(BIA$1,'[32]SPI Raw Data 1920'!$A$37:$AN$37,0))</f>
        <v>443</v>
      </c>
      <c r="BIB23" s="252">
        <f>INDEX('[32]SPI Raw Data 1920'!$A$1:$AN$35, MATCH($A23,'[32]SPI Raw Data 1920'!$A$1:$A$35,0),MATCH(BIB$1,'[32]SPI Raw Data 1920'!$A$37:$AN$37,0))</f>
        <v>589</v>
      </c>
      <c r="BIC23" s="115">
        <f>INDEX('[25]Corporate Management'!$B$6:$EY$40,MATCH($A23,'[25]Corporate Management'!$B$6:$B$40,0),MATCH(BIC$1,'[25]Corporate Management'!$B$40:$EY$40,0))</f>
        <v>72.401128433694055</v>
      </c>
      <c r="BID23" s="131">
        <f>INDEX('[25]Corporate Management'!$B$6:$EY$40,MATCH($A23,'[25]Corporate Management'!$B$6:$B$40,0),MATCH(BID$1,'[25]Corporate Management'!$B$40:$EY$40,0))</f>
        <v>623129</v>
      </c>
      <c r="BIE23" s="131">
        <f>INDEX('[25]Corporate Management'!$B$6:$EY$40,MATCH($A23,'[25]Corporate Management'!$B$6:$B$40,0),MATCH(BIE$1,'[25]Corporate Management'!$B$40:$EY$40,0))</f>
        <v>860662</v>
      </c>
      <c r="BIF23" s="116">
        <f>INDEX('[25]Corporate Management'!$B$6:$EY$40,MATCH($A23,'[25]Corporate Management'!$B$6:$B$40,0),MATCH(BIF$1,'[25]Corporate Management'!$B$40:$EY$40,0))</f>
        <v>76.390422029332541</v>
      </c>
      <c r="BIG23" s="131">
        <f>INDEX('[25]Corporate Management'!$B$6:$EY$40,MATCH($A23,'[25]Corporate Management'!$B$6:$B$40,0),MATCH(BIG$1,'[25]Corporate Management'!$B$40:$EY$40,0))</f>
        <v>638051</v>
      </c>
      <c r="BIH23" s="131">
        <f>INDEX('[25]Corporate Management'!$B$6:$EY$40,MATCH($A23,'[25]Corporate Management'!$B$6:$B$40,0),MATCH(BIH$1,'[25]Corporate Management'!$B$40:$EY$40,0))</f>
        <v>835250</v>
      </c>
      <c r="BII23" s="116">
        <f>INDEX('[25]Corporate Management'!$B$6:$EY$40,MATCH($A23,'[25]Corporate Management'!$B$6:$B$40,0),MATCH(BII$1,'[25]Corporate Management'!$B$40:$EY$40,0))</f>
        <v>82.850922789036602</v>
      </c>
      <c r="BIJ23" s="131">
        <f>INDEX('[25]Corporate Management'!$B$6:$EY$40,MATCH($A23,'[25]Corporate Management'!$B$6:$B$40,0),MATCH(BIJ$1,'[25]Corporate Management'!$B$40:$EY$40,0))</f>
        <v>677414</v>
      </c>
      <c r="BIK23" s="131">
        <f>INDEX('[25]Corporate Management'!$B$6:$EY$40,MATCH($A23,'[25]Corporate Management'!$B$6:$B$40,0),MATCH(BIK$1,'[25]Corporate Management'!$B$40:$EY$40,0))</f>
        <v>817630</v>
      </c>
      <c r="BIL23" s="116">
        <f>INDEX('[26]All Data'!$A$1:$Y$34,MATCH($A23,'[26]All Data'!$A$1:$A$34,0),MATCH(BIL$1,'[26]All Data'!$A$1:$Y$1,0))</f>
        <v>71.73525192429527</v>
      </c>
      <c r="BIM23" s="131">
        <f>INDEX('[26]All Data'!$A$1:$Y$34,MATCH($A23,'[26]All Data'!$A$1:$A$34,0),MATCH(BIM$1,'[26]All Data'!$A$1:$Y$1,0))</f>
        <v>591054</v>
      </c>
      <c r="BIN23" s="131">
        <f>INDEX('[26]All Data'!$A$1:$Y$34,MATCH($A23,'[26]All Data'!$A$1:$A$34,0),MATCH(BIN$1,'[26]All Data'!$A$1:$Y$1,0))</f>
        <v>823938</v>
      </c>
      <c r="BIO23" s="116">
        <f>INDEX('[27]All Data'!$A$1:$Y$34,MATCH($A23,'[27]All Data'!$A$1:$A$34,0),MATCH(BIO$1,'[27]All Data'!$A$1:$Y$1,0))</f>
        <v>73.147487482394695</v>
      </c>
      <c r="BIP23" s="131">
        <f>INDEX('[27]All Data'!$A$1:$Y$34,MATCH($A23,'[27]All Data'!$A$1:$A$34,0),MATCH(BIP$1,'[27]All Data'!$A$1:$Y$1,0))</f>
        <v>589470</v>
      </c>
      <c r="BIQ23" s="131">
        <f>INDEX('[27]All Data'!$A$1:$Y$34,MATCH($A23,'[27]All Data'!$A$1:$A$34,0),MATCH(BIQ$1,'[27]All Data'!$A$1:$Y$1,0))</f>
        <v>805865</v>
      </c>
      <c r="BIR23" s="116">
        <f>INDEX('[28]All Data'!$A$1:$AB$34,MATCH($A23,'[28]All Data'!$A$1:$A$34,0),MATCH(BIR$1,'[28]All Data'!$A$1:$AB$1,0))</f>
        <v>76.338216724857674</v>
      </c>
      <c r="BIS23" s="131">
        <f>INDEX('[28]All Data'!$A$1:$AB$34,MATCH($A23,'[28]All Data'!$A$1:$A$34,0),MATCH(BIS$1,'[28]All Data'!$A$1:$AB$1,0))</f>
        <v>612418</v>
      </c>
      <c r="BIT23" s="131">
        <f>INDEX('[28]All Data'!$A$1:$AB$34,MATCH($A23,'[28]All Data'!$A$1:$A$34,0),MATCH(BIT$1,'[28]All Data'!$A$1:$AB$1,0))</f>
        <v>802243</v>
      </c>
      <c r="BIU23" s="116">
        <f>INDEX('[29]SPI Raw Data 1617'!$A$3:$AN$37,MATCH($A23,'[29]SPI Raw Data 1617'!$A$3:$A$37,0),MATCH(BIU$1,'[29]SPI Raw Data 1617'!$A$37:$AN$37,0))</f>
        <v>84.718802784859037</v>
      </c>
      <c r="BIV23" s="131">
        <f>INDEX('[29]SPI Raw Data 1617'!$A$3:$AN$37,MATCH($A23,'[29]SPI Raw Data 1617'!$A$3:$A$37,0),MATCH(BIV$1,'[29]SPI Raw Data 1617'!$A$37:$AN$37,0))</f>
        <v>679610</v>
      </c>
      <c r="BIW23" s="131">
        <f>INDEX('[29]SPI Raw Data 1617'!$A$3:$AN$37,MATCH($A23,'[29]SPI Raw Data 1617'!$A$3:$A$37,0),MATCH(BIW$1,'[29]SPI Raw Data 1617'!$A$37:$AN$37,0))</f>
        <v>802195</v>
      </c>
      <c r="BIX23" s="116">
        <f>INDEX('[30]SPI Raw Data 1718'!$A$3:$AN$37,MATCH($A23,'[30]SPI Raw Data 1718'!$A$3:$A$37,0),MATCH(BIX$1,'[30]SPI Raw Data 1718'!$A$37:$AN$37,0))</f>
        <v>86.562429568069305</v>
      </c>
      <c r="BIY23" s="131">
        <f>INDEX('[30]SPI Raw Data 1718'!$A$3:$AN$37,MATCH($A23,'[30]SPI Raw Data 1718'!$A$3:$A$37,0),MATCH(BIY$1,'[30]SPI Raw Data 1718'!$A$37:$AN$37,0))</f>
        <v>668281</v>
      </c>
      <c r="BIZ23" s="131">
        <f>INDEX('[30]SPI Raw Data 1718'!$A$3:$AN$37,MATCH($A23,'[30]SPI Raw Data 1718'!$A$3:$A$37,0),MATCH(BIZ$1,'[30]SPI Raw Data 1718'!$A$37:$AN$37,0))</f>
        <v>772022</v>
      </c>
      <c r="BJA23" s="116">
        <f>INDEX('[31]SPI Raw Data 1819'!$A$1:$AN$37,MATCH($A23,'[31]SPI Raw Data 1819'!$A$1:$A$37,0),MATCH(BJA$1,'[31]SPI Raw Data 1819'!$A$37:$AN$37,0))</f>
        <v>94.022896631904956</v>
      </c>
      <c r="BJB23" s="197">
        <f>INDEX('[31]SPI Raw Data 1819'!$A$1:$AN$37,MATCH($A23,'[31]SPI Raw Data 1819'!$A$1:$A$37,0),MATCH(BJB$1,'[31]SPI Raw Data 1819'!$A$37:$AN$37,0))</f>
        <v>750487</v>
      </c>
      <c r="BJC23" s="197">
        <f>INDEX('[31]SPI Raw Data 1819'!$A$1:$AN$37,MATCH($A23,'[31]SPI Raw Data 1819'!$A$1:$A$37,0),MATCH(BJC$1,'[31]SPI Raw Data 1819'!$A$37:$AN$37,0))</f>
        <v>798196</v>
      </c>
      <c r="BJD23" s="133">
        <f>INDEX('[32]SPI Raw Data 1920'!$A$1:$AN$35, MATCH($A23,'[32]SPI Raw Data 1920'!$A$1:$A$35,0),MATCH(BJD$1,'[32]SPI Raw Data 1920'!$A$37:$AN$37,0))</f>
        <v>94.022896631904956</v>
      </c>
      <c r="BJE23" s="197">
        <f>INDEX('[32]SPI Raw Data 1920'!$A$1:$AN$35, MATCH($A23,'[32]SPI Raw Data 1920'!$A$1:$A$35,0),MATCH(BJE$1,'[32]SPI Raw Data 1920'!$A$37:$AN$37,0))</f>
        <v>750487</v>
      </c>
      <c r="BJF23" s="252">
        <f>INDEX('[32]SPI Raw Data 1920'!$A$1:$AN$35, MATCH($A23,'[32]SPI Raw Data 1920'!$A$1:$A$35,0),MATCH(BJF$1,'[32]SPI Raw Data 1920'!$A$37:$AN$37,0))</f>
        <v>798196</v>
      </c>
      <c r="BJG23" s="115">
        <f t="shared" si="155"/>
        <v>8.3333333333333321</v>
      </c>
      <c r="BJH23" s="87">
        <v>1625</v>
      </c>
      <c r="BJI23" s="87">
        <f>INDEX('[40]Historic Data'!$L$2:$U$35,MATCH($A23,'[40]Historic Data'!$L$2:$L$35,0),MATCH(BJI$1,'[40]Historic Data'!$L$2:$U$2,0))</f>
        <v>19500</v>
      </c>
      <c r="BJJ23" s="116">
        <f t="shared" si="130"/>
        <v>13.341463414634147</v>
      </c>
      <c r="BJK23" s="87">
        <v>2188</v>
      </c>
      <c r="BJL23" s="87">
        <f>INDEX('[40]Historic Data'!$L$2:$U$35,MATCH($A23,'[40]Historic Data'!$L$2:$L$35,0),MATCH(BJL$1,'[40]Historic Data'!$L$2:$U$2,0))</f>
        <v>16400</v>
      </c>
      <c r="BJM23" s="116">
        <f t="shared" si="131"/>
        <v>16.968503937007874</v>
      </c>
      <c r="BJN23" s="87">
        <v>2155</v>
      </c>
      <c r="BJO23" s="87">
        <f>INDEX('[40]Historic Data'!$L$2:$U$35,MATCH($A23,'[40]Historic Data'!$L$2:$L$35,0),MATCH(BJO$1,'[40]Historic Data'!$L$2:$U$2,0))</f>
        <v>12700</v>
      </c>
      <c r="BJP23" s="116">
        <f t="shared" si="132"/>
        <v>31.302752293577978</v>
      </c>
      <c r="BJQ23" s="87">
        <v>3412</v>
      </c>
      <c r="BJR23" s="87">
        <f>INDEX('[40]Historic Data'!$L$2:$U$35,MATCH($A23,'[40]Historic Data'!$L$2:$L$35,0),MATCH(BJR$1,'[40]Historic Data'!$L$2:$U$2,0))</f>
        <v>10900</v>
      </c>
      <c r="BJS23" s="116">
        <f t="shared" si="133"/>
        <v>17.674698795180724</v>
      </c>
      <c r="BJT23" s="87">
        <f>INDEX('[3]Raw data 16-17'!$B$2:$ACG$34,MATCH($A23,'[3]Raw data 16-17'!$A$2:$A$34,0),MATCH(BJT$1,'[3]Raw data 16-17'!$B$1:$MA$1,0))</f>
        <v>1467</v>
      </c>
      <c r="BJU23" s="87">
        <f>INDEX('[40]Historic Data'!$L$2:$U$35,MATCH($A23,'[40]Historic Data'!$L$2:$L$35,0),MATCH(BJU$1,'[40]Historic Data'!$L$2:$U$2,0))</f>
        <v>8300</v>
      </c>
      <c r="BJV23" s="116">
        <f t="shared" si="134"/>
        <v>24.960526315789476</v>
      </c>
      <c r="BJW23" s="87">
        <f>INDEX('[14]1718 Collected Indicators'!$A$3:$CH$36,MATCH($A23,'[14]1718 Collected Indicators'!$A$3:$A$36,0),MATCH(BJW$1,'[14]1718 Collected Indicators'!$A$3:$CH$3,0))</f>
        <v>1897</v>
      </c>
      <c r="BJX23" s="87">
        <f>INDEX('[40]Historic Data'!$L$2:$U$35,MATCH($A23,'[40]Historic Data'!$L$2:$L$35,0),MATCH(BJX$1,'[40]Historic Data'!$L$2:$U$2,0))</f>
        <v>7600</v>
      </c>
      <c r="BJY23" s="116">
        <f>INDEX('[15]1819 Collected Indicators'!$A$3:$CV$36,MATCH($A23,'[15]1819 Collected Indicators'!$A$3:$A$36,0),MATCH(BJY$1,'[15]1819 Collected Indicators'!$A$3:$CV$3,0))</f>
        <v>25.294871794871792</v>
      </c>
      <c r="BJZ23" s="87">
        <f>INDEX('[15]1819 Collected Indicators'!$A$3:$CV$36,MATCH($A23,'[15]1819 Collected Indicators'!$A$3:$A$36,0),MATCH(BJZ$1,'[15]1819 Collected Indicators'!$A$3:$CV$3,0))</f>
        <v>1973</v>
      </c>
      <c r="BKA23" s="87">
        <f>INDEX('[15]1819 Collected Indicators'!$A$3:$CV$36,MATCH($A23,'[15]1819 Collected Indicators'!$A$3:$A$36,0),MATCH(BKA$1,'[15]1819 Collected Indicators'!$A$3:$CV$3,0))</f>
        <v>7800</v>
      </c>
      <c r="BKB23" s="133">
        <f>INDEX('[11]1920 Collected Indicators'!$A$3:$CV$36,MATCH($A23,'[11]1920 Collected Indicators'!$A$3:$A$36,0),MATCH(BKB$1,'[11]1920 Collected Indicators'!$A$3:$CV$3,0))</f>
        <v>21.611940298507463</v>
      </c>
      <c r="BKC23" s="266">
        <f>INDEX('[11]1920 Collected Indicators'!$A$3:$CV$36,MATCH($A23,'[11]1920 Collected Indicators'!$A$3:$A$36,0),MATCH(BKC$1,'[11]1920 Collected Indicators'!$A$3:$CV$3,0))</f>
        <v>1448</v>
      </c>
      <c r="BKD23" s="87">
        <f>INDEX('[11]1920 Collected Indicators'!$A$3:$CV$36,MATCH($A23,'[11]1920 Collected Indicators'!$A$3:$A$36,0),MATCH(BKD$1,'[11]1920 Collected Indicators'!$A$3:$CV$3,0))</f>
        <v>6700</v>
      </c>
      <c r="BKE23" s="133">
        <f t="shared" si="135"/>
        <v>4589.1043397968606</v>
      </c>
      <c r="BKF23" s="131">
        <f>INDEX([41]Sheet1!$B$2:$I$34,MATCH($A23,[41]Sheet1!$A$2:$A$34,0),MATCH(BKF$1,[41]Sheet1!$B$1:$I$1,0))</f>
        <v>4970</v>
      </c>
      <c r="BKG23" s="131">
        <v>1083</v>
      </c>
      <c r="BKH23" s="116">
        <f t="shared" si="136"/>
        <v>5553.3333333333339</v>
      </c>
      <c r="BKI23" s="131">
        <f>INDEX([41]Sheet1!$B$2:$I$34,MATCH($A23,[41]Sheet1!$A$2:$A$34,0),MATCH(BKI$1,[41]Sheet1!$B$1:$I$1,0))</f>
        <v>4998</v>
      </c>
      <c r="BKJ23" s="87">
        <v>900</v>
      </c>
      <c r="BKK23" s="116">
        <f t="shared" si="137"/>
        <v>4776</v>
      </c>
      <c r="BKL23" s="131">
        <f>INDEX([41]Sheet1!$B$2:$I$34,MATCH($A23,[41]Sheet1!$A$2:$A$34,0),MATCH(BKL$1,[41]Sheet1!$B$1:$I$1,0))</f>
        <v>4179</v>
      </c>
      <c r="BKM23" s="87">
        <v>875</v>
      </c>
      <c r="BKN23" s="116">
        <f t="shared" si="138"/>
        <v>4563.7949836423122</v>
      </c>
      <c r="BKO23" s="131">
        <f>INDEX([41]Sheet1!$B$2:$I$34,MATCH($A23,[41]Sheet1!$A$2:$A$34,0),MATCH(BKO$1,[41]Sheet1!$B$1:$I$1,0))</f>
        <v>4185</v>
      </c>
      <c r="BKP23" s="87">
        <v>917</v>
      </c>
      <c r="BKQ23" s="116">
        <f t="shared" si="139"/>
        <v>4793.5560859188545</v>
      </c>
      <c r="BKR23" s="131">
        <f>INDEX([41]Sheet1!$B$2:$I$34,MATCH($A23,[41]Sheet1!$A$2:$A$34,0),MATCH(BKR$1,[41]Sheet1!$B$1:$I$1,0))</f>
        <v>4017</v>
      </c>
      <c r="BKS23" s="87">
        <v>838</v>
      </c>
      <c r="BKT23" s="116">
        <f t="shared" si="140"/>
        <v>4397.4358974358975</v>
      </c>
      <c r="BKU23" s="131">
        <f>INDEX([41]Sheet1!$B$2:$I$34,MATCH($A23,[41]Sheet1!$A$2:$A$34,0),MATCH(BKU$1,[41]Sheet1!$B$1:$I$1,0))</f>
        <v>3773</v>
      </c>
      <c r="BKV23" s="87">
        <v>858</v>
      </c>
      <c r="BKW23" s="116">
        <f t="shared" si="141"/>
        <v>4332.1678321678328</v>
      </c>
      <c r="BKX23" s="87">
        <f>INDEX([41]Sheet1!$B$2:$I$34,MATCH($A23,[41]Sheet1!$A$2:$A$34,0),MATCH(BKX$1,[41]Sheet1!$B$1:$I$1,0))</f>
        <v>3717</v>
      </c>
      <c r="BKY23" s="87">
        <f>INDEX('[3]Raw data 16-17'!$B$2:$ACG$34,MATCH($A23,'[3]Raw data 16-17'!$A$2:$A$34,0),MATCH(BKY$1,'[3]Raw data 16-17'!$B$1:$MA$1,0))</f>
        <v>858</v>
      </c>
      <c r="BKZ23" s="88">
        <f t="shared" si="142"/>
        <v>4299.1803278688531</v>
      </c>
      <c r="BLA23" s="32">
        <f>INDEX([4]Sheet1!$A$1:$CJ$34, MATCH($A23, [4]Sheet1!$A$1:$A$34, 0), MATCH(BLA$1, [4]Sheet1!$A$1:$CJ$1, 0))</f>
        <v>3147</v>
      </c>
      <c r="BLB23" s="32">
        <f>INDEX('[5]Finance Indicators'!$A$2:$BO$35,MATCH($A23,'[5]Finance Indicators'!$A$2:$A$35,0),MATCH(BLB$1,'[5]Finance Indicators'!$A$2:$BO$2,0))</f>
        <v>732</v>
      </c>
      <c r="BLC23" s="88">
        <f>INDEX('[6]Finance Indicators'!$B$3:$BO$35,MATCH($A23,'[6]Finance Indicators'!$A$3:$A$35,0),MATCH(BLC$1,'[6]Finance Indicators'!$B$2:$BO$2,0))</f>
        <v>5061.1916264090178</v>
      </c>
      <c r="BLD23" s="88">
        <f>INDEX('[6]Finance Indicators'!$B$3:$BO$35,MATCH($A23,'[6]Finance Indicators'!$A$3:$A$35,0),MATCH(BLD$1,'[6]Finance Indicators'!$B$2:$BO$2,0))</f>
        <v>3143</v>
      </c>
      <c r="BLE23" s="88">
        <f>INDEX('[6]Finance Indicators'!$B$3:$BO$35,MATCH($A23,'[6]Finance Indicators'!$A$3:$A$35,0),MATCH(BLE$1,'[6]Finance Indicators'!$B$2:$BO$2,0))</f>
        <v>621</v>
      </c>
      <c r="BLF23" s="250">
        <f t="array" ref="BLF23">INDEX('[7]Finance Indicators'!$A$2:$BO$35,MATCH($A23,'[7]Finance Indicators'!$A$2:$A$35,0),MATCH(BLF$1,'[7]Finance Indicators'!$A$2:$BO$2,0))</f>
        <v>4811.2927191679046</v>
      </c>
      <c r="BLG23" s="250">
        <f t="array" ref="BLG23">INDEX('[7]Finance Indicators'!$A$2:$BO$35,MATCH($A23,'[7]Finance Indicators'!$A$2:$A$35,0),MATCH(BLG$1,'[7]Finance Indicators'!$A$2:$BO$2,0))</f>
        <v>3238</v>
      </c>
      <c r="BLH23" s="277">
        <f t="array" ref="BLH23">INDEX('[7]Finance Indicators'!$A$2:$BO$35,MATCH($A23,'[7]Finance Indicators'!$A$2:$A$35,0),MATCH(BLH$1,'[7]Finance Indicators'!$A$2:$BO$2,0))</f>
        <v>673</v>
      </c>
      <c r="BLI23" s="121">
        <f>(BKE23*100)/Deflators!$B$2</f>
        <v>5406.0727580261519</v>
      </c>
      <c r="BLJ23" s="137">
        <f>(BKH23*100)/Deflators!$B$3</f>
        <v>6444.2529090763692</v>
      </c>
      <c r="BLK23" s="137">
        <f>(BKK23*100)/Deflators!$B$4</f>
        <v>5431.1655769177733</v>
      </c>
      <c r="BLL23" s="137">
        <f>(BKN23*100)/Deflators!$B$5</f>
        <v>5097.9036204307458</v>
      </c>
      <c r="BLM23" s="137">
        <f>(BKQ23*100)/Deflators!$B$6</f>
        <v>5281.724780479447</v>
      </c>
      <c r="BLN23" s="137">
        <f>(BKT23*100)/Deflators!$B$7</f>
        <v>4806.0485480121661</v>
      </c>
      <c r="BLO23" s="116">
        <f>(BKW23*100)/Deflators!$B$8</f>
        <v>4620.3679003180723</v>
      </c>
      <c r="BLP23" s="116">
        <f>(BKZ23*100)/Deflators!$B$9</f>
        <v>4505.8477957946689</v>
      </c>
      <c r="BLQ23" s="116">
        <f>(BLC23*100)/Deflators!$B$10</f>
        <v>5184.8436668077993</v>
      </c>
      <c r="BLR23" s="248">
        <f>(BLF23*100)/Deflators!$B$11</f>
        <v>4811.2927191679046</v>
      </c>
      <c r="BLS23" s="115">
        <v>13.777472527472527</v>
      </c>
      <c r="BLT23" s="116">
        <v>7.9350649350649354</v>
      </c>
      <c r="BLU23" s="116">
        <v>8.9543817527010798</v>
      </c>
      <c r="BLV23" s="116">
        <v>12.012288786482335</v>
      </c>
      <c r="BLW23" s="116">
        <f>INDEX('[3]Raw data 16-17'!$B$2:$ACG$34,MATCH($A23,'[3]Raw data 16-17'!$A$2:$A$34,0),MATCH(BLW$1,'[3]Raw data 16-17'!$B$1:$MA$1,0))</f>
        <v>9.0519480519480524</v>
      </c>
      <c r="BLX23" s="116">
        <f>INDEX('[14]1718 Collected Indicators'!$A$3:$CH$36,MATCH($A23,'[14]1718 Collected Indicators'!$A$3:$A$36,0),MATCH(BLX$1,'[14]1718 Collected Indicators'!$A$3:$CH$3,0))</f>
        <v>6.9176755447941884</v>
      </c>
      <c r="BLY23" s="116">
        <f>INDEX('[15]1819 Collected Indicators'!$A$3:$CV$36,MATCH($A23,'[15]1819 Collected Indicators'!$A$3:$A$36,0),MATCH(BLY$1,'[15]1819 Collected Indicators'!$A$3:$CV$3,0))</f>
        <v>8.3148148148148149</v>
      </c>
      <c r="BLZ23" s="248">
        <f>INDEX('[11]1920 Collected Indicators'!$A$3:$CV$36,MATCH($A23,'[11]1920 Collected Indicators'!$A$3:$A$36,0),MATCH(BLZ$1,'[11]1920 Collected Indicators'!$A$3:$CV$3,0))</f>
        <v>9.1113172541743968</v>
      </c>
      <c r="BMA23" s="115">
        <f>INDEX([42]Sheet2!$A$1:$H$34,MATCH($A23,[42]Sheet2!$A$1:$A$34,0),MATCH(BMA$1,[42]Sheet2!$A$1:$H$1,0))</f>
        <v>32.490187431043616</v>
      </c>
      <c r="BMB23" s="116">
        <f>INDEX([42]Sheet2!$A$1:$H$34,MATCH($A23,[42]Sheet2!$A$1:$A$34,0),MATCH(BMB$1,[42]Sheet2!$A$1:$H$1,0))</f>
        <v>25.925607020510473</v>
      </c>
      <c r="BMC23" s="116">
        <f>INDEX([42]Sheet2!$A$1:$H$34,MATCH($A23,[42]Sheet2!$A$1:$A$34,0),MATCH(BMC$1,[42]Sheet2!$A$1:$H$1,0))</f>
        <v>35.958700051098717</v>
      </c>
      <c r="BMD23" s="116">
        <f>INDEX([42]Sheet2!$A$1:$H$34,MATCH($A23,[42]Sheet2!$A$1:$A$34,0),MATCH(BMD$1,[42]Sheet2!$A$1:$H$1,0))</f>
        <v>38.932921965156112</v>
      </c>
      <c r="BME23" s="116">
        <f>INDEX([42]Sheet2!$A$1:$H$34,MATCH($A23,[42]Sheet2!$A$1:$A$34,0),MATCH(BME$1,[42]Sheet2!$A$1:$H$1,0))</f>
        <v>43.668884717923341</v>
      </c>
      <c r="BMF23" s="116">
        <f>INDEX([42]Sheet2!$A$1:$H$34,MATCH($A23,[42]Sheet2!$A$1:$A$34,0),MATCH(BMF$1,[42]Sheet2!$A$1:$H$1,0))</f>
        <v>33.14178790041607</v>
      </c>
      <c r="BMG23" s="116">
        <f>INDEX([42]Sheet2!$A$1:$H$34,MATCH($A23,[42]Sheet2!$A$1:$A$34,0),MATCH(BMG$1,[42]Sheet2!$A$1:$H$1,0))</f>
        <v>31.447553559107668</v>
      </c>
      <c r="BMH23" s="116">
        <f>INDEX('[14]1718 Collected Indicators'!$A$3:$CH$36,MATCH($A23,'[14]1718 Collected Indicators'!$A$3:$A$36,0),MATCH(BMH$1,'[14]1718 Collected Indicators'!$A$3:$CH$3,0))</f>
        <v>26.704627347806724</v>
      </c>
      <c r="BMI23" s="116">
        <f>INDEX('[15]1819 Collected Indicators'!$A$3:$CV$36,MATCH($A23,'[15]1819 Collected Indicators'!$A$3:$A$36,0),MATCH(BMI$1,'[15]1819 Collected Indicators'!$A$3:$CV$3,0))</f>
        <v>27.123632685405681</v>
      </c>
      <c r="BMJ23" s="248">
        <f>INDEX('[11]1920 Collected Indicators'!$A$3:$CV$36,MATCH($A23,'[11]1920 Collected Indicators'!$A$3:$A$36,0),MATCH(BMJ$1,'[11]1920 Collected Indicators'!$A$3:$CV$3,0))</f>
        <v>28.262777400000001</v>
      </c>
      <c r="BMK23" s="115">
        <v>15.394635561608148</v>
      </c>
      <c r="BML23" s="87">
        <v>520</v>
      </c>
      <c r="BMM23" s="87">
        <v>337780</v>
      </c>
      <c r="BMN23" s="116">
        <v>16.656804733727814</v>
      </c>
      <c r="BMO23" s="87">
        <v>563</v>
      </c>
      <c r="BMP23" s="87">
        <v>338000</v>
      </c>
      <c r="BMQ23" s="116">
        <v>14.7815290013599</v>
      </c>
      <c r="BMR23" s="87">
        <v>500</v>
      </c>
      <c r="BMS23" s="87">
        <v>338260</v>
      </c>
      <c r="BMT23" s="116">
        <f t="shared" si="143"/>
        <v>16.618050030937859</v>
      </c>
      <c r="BMU23" s="87">
        <f>INDEX('[3]Raw data 16-17'!$B$2:$ACG$34,MATCH($A23,'[3]Raw data 16-17'!$A$2:$A$34,0),MATCH(BMU$1,'[3]Raw data 16-17'!$B$1:$MA$1,0))</f>
        <v>564</v>
      </c>
      <c r="BMV23" s="87">
        <f t="shared" si="10"/>
        <v>339390</v>
      </c>
      <c r="BMW23" s="116">
        <f>INDEX('[14]1718 Collected Indicators'!$A$3:$CH$36,MATCH($A23,'[14]1718 Collected Indicators'!$A$3:$A$36,0),MATCH(BMW$1,'[14]1718 Collected Indicators'!$A$3:$CH$3,0))</f>
        <v>15.501823743969878</v>
      </c>
      <c r="BMX23" s="131">
        <f>INDEX('[14]1718 Collected Indicators'!$A$3:$CH$36,MATCH($A23,'[14]1718 Collected Indicators'!$A$3:$A$36,0),MATCH(BMX$1,'[14]1718 Collected Indicators'!$A$3:$CH$3,0))</f>
        <v>527</v>
      </c>
      <c r="BMY23" s="131">
        <f>INDEX('[14]1718 Collected Indicators'!$A$3:$CH$36,MATCH($A23,'[14]1718 Collected Indicators'!$A$3:$A$36,0),MATCH(BMY$1,'[14]1718 Collected Indicators'!$A$3:$CH$3,0))</f>
        <v>339960</v>
      </c>
      <c r="BMZ23" s="116">
        <f>INDEX('[15]1819 Collected Indicators'!$A$3:$CV$36,MATCH($A23,'[15]1819 Collected Indicators'!$A$3:$A$36,0),MATCH(BMZ$1,'[15]1819 Collected Indicators'!$A$3:$CV$3,0))</f>
        <v>15.050855429478512</v>
      </c>
      <c r="BNA23" s="131">
        <f>INDEX('[15]1819 Collected Indicators'!$A$3:$CV$36,MATCH($A23,'[15]1819 Collected Indicators'!$A$3:$A$36,0),MATCH(BNA$1,'[15]1819 Collected Indicators'!$A$3:$CV$3,0))</f>
        <v>512</v>
      </c>
      <c r="BNB23" s="131">
        <f>INDEX('[15]1819 Collected Indicators'!$A$3:$CV$36,MATCH($A23,'[15]1819 Collected Indicators'!$A$3:$A$36,0),MATCH(BNB$1,'[15]1819 Collected Indicators'!$A$3:$CV$3,0))</f>
        <v>340180</v>
      </c>
      <c r="BNC23" s="131">
        <f>INDEX('[11]1920 Collected Indicators'!$A$3:$CV$36,MATCH($A23,'[11]1920 Collected Indicators'!$A$3:$A$36,0),MATCH(BNC$1,'[11]1920 Collected Indicators'!$A$3:$CV$3,0))</f>
        <v>14.998388844948296</v>
      </c>
      <c r="BND23" s="131">
        <f>INDEX('[11]1920 Collected Indicators'!$A$3:$CV$36,MATCH($A23,'[11]1920 Collected Indicators'!$A$3:$A$36,0),MATCH(BND$1,'[11]1920 Collected Indicators'!$A$3:$CV$3,0))</f>
        <v>512</v>
      </c>
      <c r="BNE23" s="268">
        <f>INDEX('[11]1920 Collected Indicators'!$A$3:$CV$36,MATCH($A23,'[11]1920 Collected Indicators'!$A$3:$A$36,0),MATCH(BNE$1,'[11]1920 Collected Indicators'!$A$3:$CV$3,0))</f>
        <v>341370</v>
      </c>
      <c r="BNF23" s="119">
        <f t="shared" si="144"/>
        <v>83821.546758181154</v>
      </c>
      <c r="BNG23" s="87">
        <f>INDEX('[43]All Years'!$A$1:$I$34,MATCH($A23,'[43]All Years'!$A$1:$A$34,0),MATCH(BNG$1,'[43]All Years'!$A$1:$I$1,0))</f>
        <v>27356</v>
      </c>
      <c r="BNH23" s="87">
        <v>326360</v>
      </c>
      <c r="BNI23" s="88">
        <f t="shared" si="145"/>
        <v>83032.325211215866</v>
      </c>
      <c r="BNJ23" s="87">
        <f>INDEX('[43]All Years'!$A$1:$I$34,MATCH($A23,'[43]All Years'!$A$1:$A$34,0),MATCH(BNJ$1,'[43]All Years'!$A$1:$I$1,0))</f>
        <v>27125</v>
      </c>
      <c r="BNK23" s="87">
        <v>326680</v>
      </c>
      <c r="BNL23" s="88">
        <f t="shared" si="146"/>
        <v>67804.185041584045</v>
      </c>
      <c r="BNM23" s="87">
        <f>INDEX('[43]All Years'!$A$1:$I$34,MATCH($A23,'[43]All Years'!$A$1:$A$34,0),MATCH(BNM$1,'[43]All Years'!$A$1:$I$1,0))</f>
        <v>22909</v>
      </c>
      <c r="BNN23" s="87">
        <v>337870</v>
      </c>
      <c r="BNO23" s="88">
        <f t="shared" si="147"/>
        <v>77668.551801735113</v>
      </c>
      <c r="BNP23" s="87">
        <f>INDEX('[43]All Years'!$A$1:$I$34,MATCH($A23,'[43]All Years'!$A$1:$A$34,0),MATCH(BNP$1,'[43]All Years'!$A$1:$I$1,0))</f>
        <v>26231</v>
      </c>
      <c r="BNQ23" s="87">
        <v>337730</v>
      </c>
      <c r="BNR23" s="88">
        <f t="shared" si="148"/>
        <v>62908.714306850117</v>
      </c>
      <c r="BNS23" s="131">
        <f>INDEX('[43]All Years'!$A$1:$I$34,MATCH($A23,'[43]All Years'!$A$1:$A$34,0),MATCH(BNS$1,'[43]All Years'!$A$1:$I$1,0))</f>
        <v>21260</v>
      </c>
      <c r="BNT23" s="87">
        <v>337950</v>
      </c>
      <c r="BNU23" s="88">
        <f t="shared" si="149"/>
        <v>71864.837698811563</v>
      </c>
      <c r="BNV23" s="87">
        <f>INDEX('[43]All Years'!$A$1:$I$34,MATCH($A23,'[43]All Years'!$A$1:$A$34,0),MATCH(BNV$1,'[43]All Years'!$A$1:$I$1,0))</f>
        <v>24309</v>
      </c>
      <c r="BNW23" s="131">
        <v>338260</v>
      </c>
      <c r="BNX23" s="88">
        <f t="shared" si="150"/>
        <v>55859.041221014173</v>
      </c>
      <c r="BNY23" s="87">
        <f>INDEX('[43]All Years'!$A$1:$I$34,MATCH($A23,'[43]All Years'!$A$1:$A$34,0),MATCH(BNY$1,'[43]All Years'!$A$1:$I$1,0))</f>
        <v>18958</v>
      </c>
      <c r="BNZ23" s="32">
        <v>339390</v>
      </c>
      <c r="BOA23" s="88">
        <f t="shared" si="151"/>
        <v>46590.775385339446</v>
      </c>
      <c r="BOB23" s="32">
        <f>INDEX([4]Sheet1!$A$1:$CJ$34, MATCH($A23, [4]Sheet1!$A$1:$A$34, 0), MATCH(BOB$1, [4]Sheet1!$A$1:$CJ$1, 0))</f>
        <v>15839</v>
      </c>
      <c r="BOC23" s="32">
        <f>INDEX('[5]Finance Indicators'!$A$2:$BO$35,MATCH($A23,'[5]Finance Indicators'!$A$2:$A$35,0),MATCH(BOC$1,'[5]Finance Indicators'!$A$2:$BO$2,0))</f>
        <v>339960</v>
      </c>
      <c r="BOD23" s="88">
        <f>INDEX('[6]Finance Indicators'!$B$3:$BO$35,MATCH($A23,'[6]Finance Indicators'!$A$3:$A$35,0),MATCH(BOD$1,'[6]Finance Indicators'!$B$2:$BO$2,0))</f>
        <v>51937.209712505144</v>
      </c>
      <c r="BOE23" s="88">
        <f>INDEX('[6]Finance Indicators'!$B$3:$BO$35,MATCH($A23,'[6]Finance Indicators'!$A$3:$A$35,0),MATCH(BOE$1,'[6]Finance Indicators'!$B$2:$BO$2,0))</f>
        <v>17668</v>
      </c>
      <c r="BOF23" s="88">
        <f>INDEX('[6]Finance Indicators'!$B$3:$BO$35,MATCH($A23,'[6]Finance Indicators'!$A$3:$A$35,0),MATCH(BOF$1,'[6]Finance Indicators'!$B$2:$BO$2,0))</f>
        <v>340180</v>
      </c>
      <c r="BOG23" s="250">
        <f t="array" ref="BOG23">INDEX('[7]Finance Indicators'!$A$2:$BO$35,MATCH($A23,'[7]Finance Indicators'!$A$2:$A$35,0),MATCH(BOG$1,'[7]Finance Indicators'!$A$2:$BO$2,0))</f>
        <v>55994.961478747398</v>
      </c>
      <c r="BOH23" s="250">
        <f t="array" ref="BOH23">INDEX('[7]Finance Indicators'!$A$2:$BO$35,MATCH($A23,'[7]Finance Indicators'!$A$2:$A$35,0),MATCH(BOH$1,'[7]Finance Indicators'!$A$2:$BO$2,0))</f>
        <v>19115</v>
      </c>
      <c r="BOI23" s="250">
        <f t="array" ref="BOI23">INDEX('[7]Finance Indicators'!$A$2:$BO$35,MATCH($A23,'[7]Finance Indicators'!$A$2:$A$35,0),MATCH(BOI$1,'[7]Finance Indicators'!$A$2:$BO$2,0))</f>
        <v>341370</v>
      </c>
      <c r="BOJ23" s="115">
        <f>(BNF23*100)/Deflators!$B$2</f>
        <v>98743.751920244467</v>
      </c>
      <c r="BOK23" s="116">
        <f>(BNI23*100)/Deflators!$B$3</f>
        <v>96353.175862500531</v>
      </c>
      <c r="BOL23" s="116">
        <f>(BNL23*100)/Deflators!$B$4</f>
        <v>77105.476501008015</v>
      </c>
      <c r="BOM23" s="116">
        <f>(BNO23*100)/Deflators!$B$5</f>
        <v>86758.233628557486</v>
      </c>
      <c r="BON23" s="116">
        <f>(BNR23*100)/Deflators!$B$6</f>
        <v>69315.245155601762</v>
      </c>
      <c r="BOO23" s="116">
        <f>(BNU23*100)/Deflators!$B$7</f>
        <v>78542.565925041563</v>
      </c>
      <c r="BOP23" s="116">
        <f>(BNX23*100)/Deflators!$B$8</f>
        <v>59575.09750285207</v>
      </c>
      <c r="BOQ23" s="116">
        <f>(BOA23*100)/Deflators!$B$9</f>
        <v>48830.457567352409</v>
      </c>
      <c r="BOR23" s="116">
        <f>(BOD23*100)/Deflators!$B$10</f>
        <v>53206.108902186155</v>
      </c>
      <c r="BOS23" s="248">
        <f>(BOG23*100)/Deflators!$B$11</f>
        <v>55994.961478747398</v>
      </c>
      <c r="BOT23" s="115">
        <f>INDEX([44]IG1!$AL$4:$AX$40,MATCH($A23,[44]IG1!$AL$4:$AL$40,0),MATCH(BOT$1,[44]IG1!$AL$40:$AX$40,0))</f>
        <v>18.5</v>
      </c>
      <c r="BOU23" s="116">
        <f>INDEX([44]IG1!$AL$4:$AX$40,MATCH($A23,[44]IG1!$AL$4:$AL$40,0),MATCH(BOU$1,[44]IG1!$AL$40:$AX$40,0))</f>
        <v>18</v>
      </c>
      <c r="BOV23" s="116">
        <f>INDEX([44]IG1!$AL$4:$AX$40,MATCH($A23,[44]IG1!$AL$4:$AL$40,0),MATCH(BOV$1,[44]IG1!$AL$40:$AX$40,0))</f>
        <v>18.5</v>
      </c>
      <c r="BOW23" s="116">
        <f>INDEX([44]IG1!$AL$4:$AX$40,MATCH($A23,[44]IG1!$AL$4:$AL$40,0),MATCH(BOW$1,[44]IG1!$AL$40:$AX$40,0))</f>
        <v>19.400000000000002</v>
      </c>
      <c r="BOX23" s="116">
        <f>INDEX([44]IG1!$AL$4:$AX$40,MATCH($A23,[44]IG1!$AL$4:$AL$40,0),MATCH(BOX$1,[44]IG1!$AL$40:$AX$40,0))</f>
        <v>20</v>
      </c>
      <c r="BOY23" s="116">
        <f>INDEX('[14]1718 Collected Indicators'!$A$3:$CH$36,MATCH($A23,'[14]1718 Collected Indicators'!$A$3:$A$36,0),MATCH(BOY$1,'[14]1718 Collected Indicators'!$A$3:$CH$3,0))</f>
        <v>19.8</v>
      </c>
      <c r="BOZ23" s="116">
        <f>INDEX('[15]1819 Collected Indicators'!$A$3:$CV$36,MATCH($A23,'[15]1819 Collected Indicators'!$A$3:$A$36,0),MATCH(BOZ$1,'[15]1819 Collected Indicators'!$A$3:$CV$3,0))</f>
        <v>20.5</v>
      </c>
      <c r="BPA23" s="248">
        <f>INDEX('[11]1920 Collected Indicators'!$A$3:$CV$36,MATCH($A23,'[11]1920 Collected Indicators'!$A$3:$A$36,0),MATCH(BPA$1,'[11]1920 Collected Indicators'!$A$3:$CV$3,0))</f>
        <v>19.3</v>
      </c>
      <c r="BPB23" s="115">
        <f>INDEX([45]ALL!$A$2:$F$37,MATCH($A23,[45]ALL!$A$2:$A$37,0),MATCH(BPB$1,[45]ALL!$A$37:$F$37,0))</f>
        <v>81</v>
      </c>
      <c r="BPC23" s="116">
        <f>INDEX([45]ALL!$A$2:$F$37,MATCH($A23,[45]ALL!$A$2:$A$37,0),MATCH(BPC$1,[45]ALL!$A$37:$F$37,0))</f>
        <v>84</v>
      </c>
      <c r="BPD23" s="116">
        <f>INDEX([45]ALL!$A$2:$F$37,MATCH($A23,[45]ALL!$A$2:$A$37,0),MATCH(BPD$1,[45]ALL!$A$37:$F$37,0))</f>
        <v>93</v>
      </c>
      <c r="BPE23" s="116">
        <f>INDEX([45]ALL!$A$2:$F$37,MATCH($A23,[45]ALL!$A$2:$A$37,0),MATCH(BPE$1,[45]ALL!$A$37:$F$37,0))</f>
        <v>95</v>
      </c>
      <c r="BPF23" s="116">
        <f>INDEX('[14]1718 Collected Indicators'!$A$3:$CH$36,MATCH($A23,'[14]1718 Collected Indicators'!$A$3:$A$36,0),MATCH(BPF$1,'[14]1718 Collected Indicators'!$A$3:$CH$3,0))</f>
        <v>97.04</v>
      </c>
      <c r="BPG23" s="136">
        <f>INDEX('[15]1819 Collected Indicators'!$A$3:$CV$36,MATCH($A23,'[15]1819 Collected Indicators'!$A$3:$A$36,0),MATCH(BPG$1,'[15]1819 Collected Indicators'!$A$3:$CV$3,0))</f>
        <v>97.7</v>
      </c>
      <c r="BPH23" s="117">
        <f>INDEX('[11]1920 Collected Indicators'!$A$3:$CV$36,MATCH($A23,'[11]1920 Collected Indicators'!$A$3:$A$36,0),MATCH(BPH$1,'[11]1920 Collected Indicators'!$A$3:$CV$3,0))</f>
        <v>98.4</v>
      </c>
      <c r="BPI23" s="133">
        <f>INDEX('[46]2014-15'!$A$3:$G$37,MATCH($A23,'[46]2014-15'!$A$3:$A$37,0),MATCH(BPI$1,'[46]2014-15'!$A$37:$G$37,0))</f>
        <v>12.381554011370815</v>
      </c>
      <c r="BPJ23" s="116">
        <f>INDEX('[46]2015-16'!$A$3:$G$37,MATCH($A23,'[46]2015-16'!$A$3:$A$37,0),MATCH(BPJ$1,'[46]2015-16'!$A$37:$G$37,0))</f>
        <v>18.746940773372494</v>
      </c>
      <c r="BPK23" s="116">
        <f>INDEX('[46]2016-17'!$A$3:$G$37,MATCH($A23,'[46]2016-17'!$A$3:$A$37,0),MATCH(BPK$1,'[46]2016-17'!$A$37:$G$37,0))</f>
        <v>18.746940773372494</v>
      </c>
      <c r="BPL23" s="116">
        <f>INDEX('[14]1718 Collected Indicators'!$A$3:$CH$36,MATCH($A23,'[14]1718 Collected Indicators'!$A$3:$A$36,0),MATCH(BPL$1,'[14]1718 Collected Indicators'!$A$3:$CH$3,0))</f>
        <v>18.881804806277589</v>
      </c>
      <c r="BPM23" s="116">
        <f>INDEX('[15]1819 Collected Indicators'!$A$3:$CV$36,MATCH($A23,'[15]1819 Collected Indicators'!$A$3:$A$36,0),MATCH(BPM$1,'[15]1819 Collected Indicators'!$A$3:$CV$3,0))</f>
        <v>18.900343642611684</v>
      </c>
      <c r="BPN23" s="248">
        <f>INDEX('[11]1920 Collected Indicators'!$A$3:$CV$36,MATCH($A23,'[11]1920 Collected Indicators'!$A$3:$A$36,0),MATCH(BPN$1,'[11]1920 Collected Indicators'!$A$3:$CV$3,0))</f>
        <v>18.83668903803132</v>
      </c>
      <c r="BPO23" s="115">
        <f>INDEX('[46]2014-15'!$A$3:$G$37,MATCH($A23,'[46]2014-15'!$A$3:$A$37,0),MATCH(BPO$1,'[46]2014-15'!$A$37:$G$37,0))</f>
        <v>52.600232178609282</v>
      </c>
      <c r="BPP23" s="116">
        <f>INDEX('[46]2015-16'!$A$3:$G$37,MATCH($A23,'[46]2015-16'!$A$3:$A$37,0),MATCH(BPP$1,'[46]2015-16'!$A$37:$G$37,0))</f>
        <v>55.631340532906179</v>
      </c>
      <c r="BPQ23" s="116">
        <f>INDEX('[46]2016-17'!$A$3:$G$37,MATCH($A23,'[46]2016-17'!$A$3:$A$37,0),MATCH(BPQ$1,'[46]2016-17'!$A$37:$G$37,0))</f>
        <v>55.631340532906179</v>
      </c>
      <c r="BPR23" s="116">
        <f>INDEX('[14]1718 Collected Indicators'!$A$3:$CH$36,MATCH($A23,'[14]1718 Collected Indicators'!$A$3:$A$36,0),MATCH(BPR$1,'[14]1718 Collected Indicators'!$A$3:$CH$3,0))</f>
        <v>65.718063932855657</v>
      </c>
      <c r="BPS23" s="116">
        <f>INDEX('[15]1819 Collected Indicators'!$A$3:$CV$36,MATCH($A23,'[15]1819 Collected Indicators'!$A$3:$A$36,0),MATCH(BPS$1,'[15]1819 Collected Indicators'!$A$3:$CV$3,0))</f>
        <v>68.107279693486589</v>
      </c>
      <c r="BPT23" s="117">
        <f>INDEX('[11]1920 Collected Indicators'!$A$3:$CV$36,MATCH($A23,'[11]1920 Collected Indicators'!$A$3:$A$36,0),MATCH(BPT$1,'[11]1920 Collected Indicators'!$A$3:$CV$3,0))</f>
        <v>49.486495645895658</v>
      </c>
      <c r="BPU23" s="115">
        <f t="array" ref="BPU23">INDEX('[47]FINSUS Raw Data'!$A$2:$BH$35,MATCH($A23,'[47]FINSUS Raw Data'!$A$2:$A$35,0),MATCH(BPU$1,'[47]FINSUS Raw Data'!$A$2:$BH$2,0))</f>
        <v>16.7</v>
      </c>
      <c r="BPV23" s="116">
        <f t="array" ref="BPV23">INDEX('[47]FINSUS Raw Data'!$A$2:$BH$35,MATCH($A23,'[47]FINSUS Raw Data'!$A$2:$A$35,0),MATCH(BPV$1,'[47]FINSUS Raw Data'!$A$2:$BH$2,0))</f>
        <v>12.6</v>
      </c>
      <c r="BPW23" s="116">
        <f t="array" ref="BPW23">INDEX('[47]FINSUS Raw Data'!$A$2:$BH$35,MATCH($A23,'[47]FINSUS Raw Data'!$A$2:$A$35,0),MATCH(BPW$1,'[47]FINSUS Raw Data'!$A$2:$BH$2,0))</f>
        <v>12.3</v>
      </c>
      <c r="BPX23" s="116">
        <f t="array" ref="BPX23">INDEX('[47]FINSUS Raw Data'!$A$2:$BH$35,MATCH($A23,'[47]FINSUS Raw Data'!$A$2:$A$35,0),MATCH(BPX$1,'[47]FINSUS Raw Data'!$A$2:$BH$2,0))</f>
        <v>11.4</v>
      </c>
      <c r="BPY23" s="116">
        <f t="array" ref="BPY23">INDEX('[47]FINSUS Raw Data'!$A$2:$BH$35,MATCH($A23,'[47]FINSUS Raw Data'!$A$2:$A$35,0),MATCH(BPY$1,'[47]FINSUS Raw Data'!$A$2:$BH$2,0))</f>
        <v>10.5</v>
      </c>
      <c r="BPZ23" s="116">
        <f t="array" ref="BPZ23">INDEX('[47]FINSUS Raw Data'!$A$2:$BH$35,MATCH($A23,'[47]FINSUS Raw Data'!$A$2:$A$35,0),MATCH(BPZ$1,'[47]FINSUS Raw Data'!$A$2:$BH$2,0))</f>
        <v>11.9</v>
      </c>
      <c r="BQA23" s="117">
        <f t="array" ref="BQA23">INDEX('[47]FINSUS Raw Data'!$A$2:$BH$35,MATCH($A23,'[47]FINSUS Raw Data'!$A$2:$A$35,0),MATCH(BQA$1,'[47]FINSUS Raw Data'!$A$2:$BH$2,0))</f>
        <v>12.2</v>
      </c>
      <c r="BQB23" s="115">
        <f t="array" ref="BQB23">INDEX('[47]FINSUS Raw Data'!$A$2:$BH$35,MATCH($A23,'[47]FINSUS Raw Data'!$A$2:$A$35,0),MATCH(BQB$1,'[47]FINSUS Raw Data'!$A$2:$BH$2,0))</f>
        <v>2.5</v>
      </c>
      <c r="BQC23" s="116">
        <f t="array" ref="BQC23">INDEX('[47]FINSUS Raw Data'!$A$2:$BH$35,MATCH($A23,'[47]FINSUS Raw Data'!$A$2:$A$35,0),MATCH(BQC$1,'[47]FINSUS Raw Data'!$A$2:$BH$2,0))</f>
        <v>3.3</v>
      </c>
      <c r="BQD23" s="116">
        <f t="array" ref="BQD23">INDEX('[47]FINSUS Raw Data'!$A$2:$BH$35,MATCH($A23,'[47]FINSUS Raw Data'!$A$2:$A$35,0),MATCH(BQD$1,'[47]FINSUS Raw Data'!$A$2:$BH$2,0))</f>
        <v>1.6</v>
      </c>
      <c r="BQE23" s="116">
        <f t="array" ref="BQE23">INDEX('[47]FINSUS Raw Data'!$A$2:$BH$35,MATCH($A23,'[47]FINSUS Raw Data'!$A$2:$A$35,0),MATCH(BQE$1,'[47]FINSUS Raw Data'!$A$2:$BH$2,0))</f>
        <v>1.1000000000000001</v>
      </c>
      <c r="BQF23" s="116">
        <f t="array" ref="BQF23">INDEX('[47]FINSUS Raw Data'!$A$2:$BH$35,MATCH($A23,'[47]FINSUS Raw Data'!$A$2:$A$35,0),MATCH(BQF$1,'[47]FINSUS Raw Data'!$A$2:$BH$2,0))</f>
        <v>1.1000000000000001</v>
      </c>
      <c r="BQG23" s="116">
        <f t="array" ref="BQG23">INDEX('[47]FINSUS Raw Data'!$A$2:$BH$35,MATCH($A23,'[47]FINSUS Raw Data'!$A$2:$A$35,0),MATCH(BQG$1,'[47]FINSUS Raw Data'!$A$2:$BH$2,0))</f>
        <v>1.1000000000000001</v>
      </c>
      <c r="BQH23" s="117">
        <f t="array" ref="BQH23">INDEX('[47]FINSUS Raw Data'!$A$2:$BH$35,MATCH($A23,'[47]FINSUS Raw Data'!$A$2:$A$35,0),MATCH(BQH$1,'[47]FINSUS Raw Data'!$A$2:$BH$2,0))</f>
        <v>1</v>
      </c>
      <c r="BQI23" s="115">
        <f t="array" ref="BQI23">INDEX('[47]FINSUS Raw Data'!$A$2:$BH$35,MATCH($A23,'[47]FINSUS Raw Data'!$A$2:$A$35,0),MATCH(BQI$1,'[47]FINSUS Raw Data'!$A$2:$BH$2,0))</f>
        <v>6.7</v>
      </c>
      <c r="BQJ23" s="116">
        <f t="array" ref="BQJ23">INDEX('[47]FINSUS Raw Data'!$A$2:$BH$35,MATCH($A23,'[47]FINSUS Raw Data'!$A$2:$A$35,0),MATCH(BQJ$1,'[47]FINSUS Raw Data'!$A$2:$BH$2,0))</f>
        <v>8.0299999999999994</v>
      </c>
      <c r="BQK23" s="116">
        <f t="array" ref="BQK23">INDEX('[47]FINSUS Raw Data'!$A$2:$BH$35,MATCH($A23,'[47]FINSUS Raw Data'!$A$2:$A$35,0),MATCH(BQK$1,'[47]FINSUS Raw Data'!$A$2:$BH$2,0))</f>
        <v>7.34</v>
      </c>
      <c r="BQL23" s="116">
        <f t="array" ref="BQL23">INDEX('[47]FINSUS Raw Data'!$A$2:$BH$35,MATCH($A23,'[47]FINSUS Raw Data'!$A$2:$A$35,0),MATCH(BQL$1,'[47]FINSUS Raw Data'!$A$2:$BH$2,0))</f>
        <v>7.83</v>
      </c>
      <c r="BQM23" s="116">
        <f t="array" ref="BQM23">INDEX('[47]FINSUS Raw Data'!$A$2:$BH$35,MATCH($A23,'[47]FINSUS Raw Data'!$A$2:$A$35,0),MATCH(BQM$1,'[47]FINSUS Raw Data'!$A$2:$BH$2,0))</f>
        <v>7.48</v>
      </c>
      <c r="BQN23" s="116">
        <f t="array" ref="BQN23">INDEX('[47]FINSUS Raw Data'!$A$2:$BH$35,MATCH($A23,'[47]FINSUS Raw Data'!$A$2:$A$35,0),MATCH(BQN$1,'[47]FINSUS Raw Data'!$A$2:$BH$2,0))</f>
        <v>7.31</v>
      </c>
      <c r="BQO23" s="117">
        <f t="array" ref="BQO23">INDEX('[47]FINSUS Raw Data'!$A$2:$BH$35,MATCH($A23,'[47]FINSUS Raw Data'!$A$2:$A$35,0),MATCH(BQO$1,'[47]FINSUS Raw Data'!$A$2:$BH$2,0))</f>
        <v>7.45</v>
      </c>
      <c r="BQP23" s="115">
        <f t="array" ref="BQP23">INDEX('[47]FINSUS Raw Data'!$A$2:$BH$35,MATCH($A23,'[47]FINSUS Raw Data'!$A$2:$A$35,0),MATCH(BQP$1,'[47]FINSUS Raw Data'!$A$2:$BH$2,0))</f>
        <v>12.81</v>
      </c>
      <c r="BQQ23" s="116">
        <f t="array" ref="BQQ23">INDEX('[47]FINSUS Raw Data'!$A$2:$BH$35,MATCH($A23,'[47]FINSUS Raw Data'!$A$2:$A$35,0),MATCH(BQQ$1,'[47]FINSUS Raw Data'!$A$2:$BH$2,0))</f>
        <v>15.02</v>
      </c>
      <c r="BQR23" s="116">
        <f t="array" ref="BQR23">INDEX('[47]FINSUS Raw Data'!$A$2:$BH$35,MATCH($A23,'[47]FINSUS Raw Data'!$A$2:$A$35,0),MATCH(BQR$1,'[47]FINSUS Raw Data'!$A$2:$BH$2,0))</f>
        <v>13.56</v>
      </c>
      <c r="BQS23" s="116">
        <f t="array" ref="BQS23">INDEX('[47]FINSUS Raw Data'!$A$2:$BH$35,MATCH($A23,'[47]FINSUS Raw Data'!$A$2:$A$35,0),MATCH(BQS$1,'[47]FINSUS Raw Data'!$A$2:$BH$2,0))</f>
        <v>12.8</v>
      </c>
      <c r="BQT23" s="116">
        <f t="array" ref="BQT23">INDEX('[47]FINSUS Raw Data'!$A$2:$BH$35,MATCH($A23,'[47]FINSUS Raw Data'!$A$2:$A$35,0),MATCH(BQT$1,'[47]FINSUS Raw Data'!$A$2:$BH$2,0))</f>
        <v>12.55</v>
      </c>
      <c r="BQU23" s="116">
        <f t="array" ref="BQU23">INDEX('[47]FINSUS Raw Data'!$A$2:$BH$35,MATCH($A23,'[47]FINSUS Raw Data'!$A$2:$A$35,0),MATCH(BQU$1,'[47]FINSUS Raw Data'!$A$2:$BH$2,0))</f>
        <v>12.62</v>
      </c>
      <c r="BQV23" s="117">
        <f t="array" ref="BQV23">INDEX('[47]FINSUS Raw Data'!$A$2:$BH$35,MATCH($A23,'[47]FINSUS Raw Data'!$A$2:$A$35,0),MATCH(BQV$1,'[47]FINSUS Raw Data'!$A$2:$BH$2,0))</f>
        <v>12.93</v>
      </c>
      <c r="BQW23" s="115">
        <f t="array" ref="BQW23">INDEX('[47]FINSUS Raw Data'!$A$2:$BH$35,MATCH($A23,'[47]FINSUS Raw Data'!$A$2:$A$35,0),MATCH(BQW$1,'[47]FINSUS Raw Data'!$A$2:$BH$2,0))</f>
        <v>99.183462380754989</v>
      </c>
      <c r="BQX23" s="213">
        <f t="array" ref="BQX23">INDEX('[47]FINSUS Raw Data'!$A$2:$BH$35,MATCH($A23,'[47]FINSUS Raw Data'!$A$2:$A$35,0),MATCH(BQX$1,'[47]FINSUS Raw Data'!$A$2:$BH$2,0))</f>
        <v>744115</v>
      </c>
      <c r="BQY23" s="213">
        <f t="array" ref="BQY23">INDEX('[47]FINSUS Raw Data'!$A$2:$BH$35,MATCH($A23,'[47]FINSUS Raw Data'!$A$2:$A$35,0),MATCH(BQY$1,'[47]FINSUS Raw Data'!$A$2:$BH$2,0))</f>
        <v>750241</v>
      </c>
      <c r="BQZ23" s="116">
        <f t="array" ref="BQZ23">INDEX('[47]FINSUS Raw Data'!$A$2:$BH$35,MATCH($A23,'[47]FINSUS Raw Data'!$A$2:$A$35,0),MATCH(BQZ$1,'[47]FINSUS Raw Data'!$A$2:$BH$2,0))</f>
        <v>99.757691193341628</v>
      </c>
      <c r="BRA23" s="213">
        <f t="array" ref="BRA23">INDEX('[47]FINSUS Raw Data'!$A$2:$BH$35,MATCH($A23,'[47]FINSUS Raw Data'!$A$2:$A$35,0),MATCH(BRA$1,'[47]FINSUS Raw Data'!$A$2:$BH$2,0))</f>
        <v>767814</v>
      </c>
      <c r="BRB23" s="213">
        <f t="array" ref="BRB23">INDEX('[47]FINSUS Raw Data'!$A$2:$BH$35,MATCH($A23,'[47]FINSUS Raw Data'!$A$2:$A$35,0),MATCH(BRB$1,'[47]FINSUS Raw Data'!$A$2:$BH$2,0))</f>
        <v>769679</v>
      </c>
      <c r="BRC23" s="116">
        <f t="array" ref="BRC23">INDEX('[47]FINSUS Raw Data'!$A$2:$BH$35,MATCH($A23,'[47]FINSUS Raw Data'!$A$2:$A$35,0),MATCH(BRC$1,'[47]FINSUS Raw Data'!$A$2:$BH$2,0))</f>
        <v>98.948611791787826</v>
      </c>
      <c r="BRD23" s="213">
        <f t="array" ref="BRD23">INDEX('[47]FINSUS Raw Data'!$A$2:$BH$35,MATCH($A23,'[47]FINSUS Raw Data'!$A$2:$A$35,0),MATCH(BRD$1,'[47]FINSUS Raw Data'!$A$2:$BH$2,0))</f>
        <v>753087</v>
      </c>
      <c r="BRE23" s="213">
        <f t="array" ref="BRE23">INDEX('[47]FINSUS Raw Data'!$A$2:$BH$35,MATCH($A23,'[47]FINSUS Raw Data'!$A$2:$A$35,0),MATCH(BRE$1,'[47]FINSUS Raw Data'!$A$2:$BH$2,0))</f>
        <v>761089</v>
      </c>
      <c r="BRF23" s="116">
        <f t="array" ref="BRF23">INDEX('[47]FINSUS Raw Data'!$A$2:$BH$35,MATCH($A23,'[47]FINSUS Raw Data'!$A$2:$A$35,0),MATCH(BRF$1,'[47]FINSUS Raw Data'!$A$2:$BH$2,0))</f>
        <v>98.173475584009267</v>
      </c>
      <c r="BRG23" s="213">
        <f t="array" ref="BRG23">INDEX('[47]FINSUS Raw Data'!$A$2:$BH$35,MATCH($A23,'[47]FINSUS Raw Data'!$A$2:$A$35,0),MATCH(BRG$1,'[47]FINSUS Raw Data'!$A$2:$BH$2,0))</f>
        <v>732381</v>
      </c>
      <c r="BRH23" s="213">
        <f t="array" ref="BRH23">INDEX('[47]FINSUS Raw Data'!$A$2:$BH$35,MATCH($A23,'[47]FINSUS Raw Data'!$A$2:$A$35,0),MATCH(BRH$1,'[47]FINSUS Raw Data'!$A$2:$BH$2,0))</f>
        <v>746007</v>
      </c>
      <c r="BRI23" s="116">
        <f t="array" ref="BRI23">INDEX('[47]FINSUS Raw Data'!$A$2:$BH$35,MATCH($A23,'[47]FINSUS Raw Data'!$A$2:$A$35,0),MATCH(BRI$1,'[47]FINSUS Raw Data'!$A$2:$BH$2,0))</f>
        <v>99.043295919771793</v>
      </c>
      <c r="BRJ23" s="213">
        <f t="array" ref="BRJ23">INDEX('[47]FINSUS Raw Data'!$A$2:$BH$35,MATCH($A23,'[47]FINSUS Raw Data'!$A$2:$A$35,0),MATCH(BRJ$1,'[47]FINSUS Raw Data'!$A$2:$BH$2,0))</f>
        <v>733996</v>
      </c>
      <c r="BRK23" s="213">
        <f t="array" ref="BRK23">INDEX('[47]FINSUS Raw Data'!$A$2:$BH$35,MATCH($A23,'[47]FINSUS Raw Data'!$A$2:$A$35,0),MATCH(BRK$1,'[47]FINSUS Raw Data'!$A$2:$BH$2,0))</f>
        <v>741086</v>
      </c>
      <c r="BRL23" s="116">
        <f t="array" ref="BRL23">INDEX('[47]FINSUS Raw Data'!$A$2:$BH$35,MATCH($A23,'[47]FINSUS Raw Data'!$A$2:$A$35,0),MATCH(BRL$1,'[47]FINSUS Raw Data'!$A$2:$BH$2,0))</f>
        <v>97.63951829218081</v>
      </c>
      <c r="BRM23" s="213">
        <f t="array" ref="BRM23">INDEX('[47]FINSUS Raw Data'!$A$2:$BH$35,MATCH($A23,'[47]FINSUS Raw Data'!$A$2:$A$35,0),MATCH(BRM$1,'[47]FINSUS Raw Data'!$A$2:$BH$2,0))</f>
        <v>723295</v>
      </c>
      <c r="BRN23" s="213">
        <f t="array" ref="BRN23">INDEX('[47]FINSUS Raw Data'!$A$2:$BH$35,MATCH($A23,'[47]FINSUS Raw Data'!$A$2:$A$35,0),MATCH(BRN$1,'[47]FINSUS Raw Data'!$A$2:$BH$2,0))</f>
        <v>740781</v>
      </c>
      <c r="BRO23" s="116">
        <f t="array" ref="BRO23">INDEX('[47]FINSUS Raw Data'!$A$2:$BH$35,MATCH($A23,'[47]FINSUS Raw Data'!$A$2:$A$35,0),MATCH(BRO$1,'[47]FINSUS Raw Data'!$A$2:$BH$2,0))</f>
        <v>99.029848214821556</v>
      </c>
      <c r="BRP23" s="213">
        <f t="array" ref="BRP23">INDEX('[47]FINSUS Raw Data'!$A$2:$BH$35,MATCH($A23,'[47]FINSUS Raw Data'!$A$2:$A$35,0),MATCH(BRP$1,'[47]FINSUS Raw Data'!$A$2:$BH$2,0))</f>
        <v>759042</v>
      </c>
      <c r="BRQ23" s="334">
        <f t="array" ref="BRQ23">INDEX('[47]FINSUS Raw Data'!$A$2:$BH$35,MATCH($A23,'[47]FINSUS Raw Data'!$A$2:$A$35,0),MATCH(BRQ$1,'[47]FINSUS Raw Data'!$A$2:$BH$2,0))</f>
        <v>766478</v>
      </c>
      <c r="BRR23" s="248">
        <f t="array" ref="BRR23">INDEX([48]CLIM1!$A$3:$N$37,MATCH($A23,[48]CLIM1!$N$3:$N$37,0),MATCH(BRR$1,[48]CLIM1!$A$3:$N$3,0))</f>
        <v>6.8948337103956288</v>
      </c>
      <c r="BRS23" s="248">
        <f t="array" ref="BRS23">INDEX([48]CLIM1!$A$3:$N$37,MATCH($A23,[48]CLIM1!$N$3:$N$37,0),MATCH(BRS$1,[48]CLIM1!$A$3:$N$3,0))</f>
        <v>6.3164113358263476</v>
      </c>
      <c r="BRT23" s="248">
        <f t="array" ref="BRT23">INDEX([48]CLIM1!$A$3:$N$37,MATCH($A23,[48]CLIM1!$N$3:$N$37,0),MATCH(BRT$1,[48]CLIM1!$A$3:$N$3,0))</f>
        <v>6.6819209780734559</v>
      </c>
      <c r="BRU23" s="248">
        <f t="array" ref="BRU23">INDEX([48]CLIM1!$A$3:$N$37,MATCH($A23,[48]CLIM1!$N$3:$N$37,0),MATCH(BRU$1,[48]CLIM1!$A$3:$N$3,0))</f>
        <v>6.639429668396633</v>
      </c>
      <c r="BRV23" s="248">
        <f t="array" ref="BRV23">INDEX([48]CLIM1!$A$3:$N$37,MATCH($A23,[48]CLIM1!$N$3:$N$37,0),MATCH(BRV$1,[48]CLIM1!$A$3:$N$3,0))</f>
        <v>6.0180886283560442</v>
      </c>
      <c r="BRW23" s="248">
        <f t="array" ref="BRW23">INDEX([48]CLIM1!$A$3:$N$37,MATCH($A23,[48]CLIM1!$N$3:$N$37,0),MATCH(BRW$1,[48]CLIM1!$A$3:$N$3,0))</f>
        <v>5.7220780924350407</v>
      </c>
      <c r="BRX23" s="248">
        <f t="array" ref="BRX23">INDEX([48]CLIM1!$A$3:$N$37,MATCH($A23,[48]CLIM1!$N$3:$N$37,0),MATCH(BRX$1,[48]CLIM1!$A$3:$N$3,0))</f>
        <v>5.4433456902329054</v>
      </c>
      <c r="BRY23" s="248">
        <f t="array" ref="BRY23">INDEX([48]CLIM1!$A$3:$N$37,MATCH($A23,[48]CLIM1!$N$3:$N$37,0),MATCH(BRY$1,[48]CLIM1!$A$3:$N$3,0))</f>
        <v>5.3591165634411322</v>
      </c>
      <c r="BRZ23" s="248">
        <f t="array" ref="BRZ23">INDEX([48]CLIM1!$A$3:$N$37,MATCH($A23,[48]CLIM1!$N$3:$N$37,0),MATCH(BRZ$1,[48]CLIM1!$A$3:$N$3,0))</f>
        <v>5.4556688973596632</v>
      </c>
      <c r="BSA23" s="327" t="str">
        <f>INDEX('[11]1920 Collected Indicators'!$A$3:$CV$36,MATCH($A23,'[11]1920 Collected Indicators'!$A$3:$A$36,0),MATCH(BSA$1,'[11]1920 Collected Indicators'!$A$3:$CV$3,0))</f>
        <v>dna</v>
      </c>
      <c r="BSB23" s="248">
        <f t="array" ref="BSB23">INDEX([48]CLIM2!$A$2:$N$36,MATCH($A23,[48]CLIM2!$N$2:$N$36,0),MATCH(BSB$1,[48]CLIM2!$A$2:$N$2,0))</f>
        <v>6.1694105498980241</v>
      </c>
      <c r="BSC23" s="248">
        <f t="array" ref="BSC23">INDEX([48]CLIM2!$A$2:$N$36,MATCH($A23,[48]CLIM2!$N$2:$N$36,0),MATCH(BSC$1,[48]CLIM2!$A$2:$N$2,0))</f>
        <v>5.640903576172219</v>
      </c>
      <c r="BSD23" s="248">
        <f t="array" ref="BSD23">INDEX([48]CLIM2!$A$2:$N$36,MATCH($A23,[48]CLIM2!$N$2:$N$36,0),MATCH(BSD$1,[48]CLIM2!$A$2:$N$2,0))</f>
        <v>5.7934405450800828</v>
      </c>
      <c r="BSE23" s="248">
        <f t="array" ref="BSE23">INDEX([48]CLIM2!$A$2:$N$36,MATCH($A23,[48]CLIM2!$N$2:$N$36,0),MATCH(BSE$1,[48]CLIM2!$A$2:$N$2,0))</f>
        <v>5.7086401002996388</v>
      </c>
      <c r="BSF23" s="248">
        <f t="array" ref="BSF23">INDEX([48]CLIM2!$A$2:$N$36,MATCH($A23,[48]CLIM2!$N$2:$N$36,0),MATCH(BSF$1,[48]CLIM2!$A$2:$N$2,0))</f>
        <v>5.1097023399799681</v>
      </c>
      <c r="BSG23" s="248">
        <f t="array" ref="BSG23">INDEX([48]CLIM2!$A$2:$N$36,MATCH($A23,[48]CLIM2!$N$2:$N$36,0),MATCH(BSG$1,[48]CLIM2!$A$2:$N$2,0))</f>
        <v>4.8818731314037258</v>
      </c>
      <c r="BSH23" s="248">
        <f t="array" ref="BSH23">INDEX([48]CLIM2!$A$2:$N$36,MATCH($A23,[48]CLIM2!$N$2:$N$36,0),MATCH(BSH$1,[48]CLIM2!$A$2:$N$2,0))</f>
        <v>4.5660433444217192</v>
      </c>
      <c r="BSI23" s="248">
        <f t="array" ref="BSI23">INDEX([48]CLIM2!$A$2:$N$36,MATCH($A23,[48]CLIM2!$N$2:$N$36,0),MATCH(BSI$1,[48]CLIM2!$A$2:$N$2,0))</f>
        <v>4.4529952683858305</v>
      </c>
      <c r="BSJ23" s="248">
        <f t="array" ref="BSJ23">INDEX([48]CLIM2!$A$2:$N$36,MATCH($A23,[48]CLIM2!$N$2:$N$36,0),MATCH(BSJ$1,[48]CLIM2!$A$2:$N$2,0))</f>
        <v>4.3138538426083208</v>
      </c>
      <c r="BSK23" s="327" t="str">
        <f>INDEX('[11]1920 Collected Indicators'!$A$3:$CV$36,MATCH($A23,'[11]1920 Collected Indicators'!$A$3:$A$36,0),MATCH(BSK$1,'[11]1920 Collected Indicators'!$A$3:$CV$3,0))</f>
        <v>dna</v>
      </c>
      <c r="BSL23" s="181"/>
      <c r="BSM23" s="115">
        <v>87.6</v>
      </c>
      <c r="BSN23" s="116">
        <v>94</v>
      </c>
      <c r="BSO23" s="116">
        <v>92</v>
      </c>
      <c r="BSP23" s="116">
        <v>88</v>
      </c>
      <c r="BSQ23" s="116">
        <v>82</v>
      </c>
      <c r="BSR23" s="116">
        <f>INDEX('[16]Raw Data'!$A$1:$BT$34,MATCH($A23,'[16]Raw Data'!$A$1:$A$34,0),MATCH(BSR$1,'[16]Raw Data'!$A$1:$BT$1,0))</f>
        <v>84</v>
      </c>
      <c r="BSS23" s="116">
        <f>INDEX('[14]1718 Collected Indicators'!$A$3:$CH$36,MATCH($A23,'[14]1718 Collected Indicators'!$A$3:$A$36,0),MATCH(BSS$1,'[14]1718 Collected Indicators'!$A$3:$CH$3,0))</f>
        <v>71</v>
      </c>
      <c r="BST23" s="136">
        <f>INDEX('[15]1819 Collected Indicators'!$A$3:$CV$36,MATCH($A23,'[15]1819 Collected Indicators'!$A$3:$A$36,0),MATCH(BST$1,'[15]1819 Collected Indicators'!$A$3:$CV$3,0))</f>
        <v>73.5</v>
      </c>
      <c r="BSU23" s="120">
        <f>INDEX('[11]1920 Collected Indicators'!$A$3:$CV$36,MATCH($A23,'[11]1920 Collected Indicators'!$A$3:$A$36,0),MATCH(BSU$1,'[11]1920 Collected Indicators'!$A$3:$CV$3,0))</f>
        <v>79</v>
      </c>
      <c r="BSV23" s="115">
        <f>INDEX('[16]Raw Data'!$A$1:$BT$34,MATCH($A23,'[16]Raw Data'!$A$1:$A$34,0),MATCH(BSV$1,'[16]Raw Data'!$A$1:$BT$1,0))</f>
        <v>85.3</v>
      </c>
      <c r="BSW23" s="116">
        <f>INDEX('[16]Raw Data'!$A$1:$BT$34,MATCH($A23,'[16]Raw Data'!$A$1:$A$34,0),MATCH(BSW$1,'[16]Raw Data'!$A$1:$BT$1,0))</f>
        <v>86</v>
      </c>
      <c r="BSX23" s="116">
        <f>INDEX('[16]Raw Data'!$A$1:$BT$34,MATCH($A23,'[16]Raw Data'!$A$1:$A$34,0),MATCH(BSX$1,'[16]Raw Data'!$A$1:$BT$1,0))</f>
        <v>91</v>
      </c>
      <c r="BSY23" s="116">
        <f>INDEX('[16]Raw Data'!$A$1:$BT$34,MATCH($A23,'[16]Raw Data'!$A$1:$A$34,0),MATCH(BSY$1,'[16]Raw Data'!$A$1:$BT$1,0))</f>
        <v>82</v>
      </c>
      <c r="BSZ23" s="116">
        <f>INDEX('[16]Raw Data'!$A$1:$BT$34,MATCH($A23,'[16]Raw Data'!$A$1:$A$34,0),MATCH(BSZ$1,'[16]Raw Data'!$A$1:$BT$1,0))</f>
        <v>76</v>
      </c>
      <c r="BTA23" s="116">
        <f>INDEX('[16]Raw Data'!$A$1:$BT$34,MATCH($A23,'[16]Raw Data'!$A$1:$A$34,0),MATCH(BTA$1,'[16]Raw Data'!$A$1:$BT$1,0))</f>
        <v>82</v>
      </c>
      <c r="BTB23" s="116">
        <f>INDEX('[14]1718 Collected Indicators'!$A$3:$CH$36,MATCH($A23,'[14]1718 Collected Indicators'!$A$3:$A$36,0),MATCH(BTB$1,'[14]1718 Collected Indicators'!$A$3:$CH$3,0))</f>
        <v>78</v>
      </c>
      <c r="BTC23" s="136">
        <f>INDEX('[15]1819 Collected Indicators'!$A$3:$CV$36,MATCH($A23,'[15]1819 Collected Indicators'!$A$3:$A$36,0),MATCH(BTC$1,'[15]1819 Collected Indicators'!$A$3:$CV$3,0))</f>
        <v>64.5</v>
      </c>
      <c r="BTD23" s="120">
        <f>INDEX('[11]1920 Collected Indicators'!$A$3:$CV$36,MATCH($A23,'[11]1920 Collected Indicators'!$A$3:$A$36,0),MATCH(BTD$1,'[11]1920 Collected Indicators'!$A$3:$CV$3,0))</f>
        <v>68</v>
      </c>
      <c r="BTE23" s="115">
        <f>INDEX('[16]Raw Data'!$A$1:$BT$34,MATCH($A23,'[16]Raw Data'!$A$1:$A$34,0),MATCH(BTE$1,'[16]Raw Data'!$A$1:$BT$1,0))</f>
        <v>74.8</v>
      </c>
      <c r="BTF23" s="116">
        <f>INDEX('[16]Raw Data'!$A$1:$BT$34,MATCH($A23,'[16]Raw Data'!$A$1:$A$34,0),MATCH(BTF$1,'[16]Raw Data'!$A$1:$BT$1,0))</f>
        <v>80</v>
      </c>
      <c r="BTG23" s="116">
        <f>INDEX('[16]Raw Data'!$A$1:$BT$34,MATCH($A23,'[16]Raw Data'!$A$1:$A$34,0),MATCH(BTG$1,'[16]Raw Data'!$A$1:$BT$1,0))</f>
        <v>83</v>
      </c>
      <c r="BTH23" s="116">
        <f>INDEX('[16]Raw Data'!$A$1:$BT$34,MATCH($A23,'[16]Raw Data'!$A$1:$A$34,0),MATCH(BTH$1,'[16]Raw Data'!$A$1:$BT$1,0))</f>
        <v>80</v>
      </c>
      <c r="BTI23" s="116">
        <f>INDEX('[16]Raw Data'!$A$1:$BT$34,MATCH($A23,'[16]Raw Data'!$A$1:$A$34,0),MATCH(BTI$1,'[16]Raw Data'!$A$1:$BT$1,0))</f>
        <v>80</v>
      </c>
      <c r="BTJ23" s="116">
        <f>INDEX('[16]Raw Data'!$A$1:$BT$34,MATCH($A23,'[16]Raw Data'!$A$1:$A$34,0),MATCH(BTJ$1,'[16]Raw Data'!$A$1:$BT$1,0))</f>
        <v>79</v>
      </c>
      <c r="BTK23" s="116">
        <f>INDEX('[14]1718 Collected Indicators'!$A$3:$CH$36,MATCH($A23,'[14]1718 Collected Indicators'!$A$3:$A$36,0),MATCH(BTK$1,'[14]1718 Collected Indicators'!$A$3:$CH$3,0))</f>
        <v>78</v>
      </c>
      <c r="BTL23" s="136">
        <f>INDEX('[15]1819 Collected Indicators'!$A$3:$CV$36,MATCH($A23,'[15]1819 Collected Indicators'!$A$3:$A$36,0),MATCH(BTL$1,'[15]1819 Collected Indicators'!$A$3:$CV$3,0))</f>
        <v>72.400000000000006</v>
      </c>
      <c r="BTM23" s="120">
        <f>INDEX('[11]1920 Collected Indicators'!$A$3:$CV$36,MATCH($A23,'[11]1920 Collected Indicators'!$A$3:$A$36,0),MATCH(BTM$1,'[11]1920 Collected Indicators'!$A$3:$CV$3,0))</f>
        <v>70</v>
      </c>
      <c r="BTN23" s="115">
        <f>INDEX('[16]Raw Data'!$A$1:$BT$34,MATCH($A23,'[16]Raw Data'!$A$1:$A$34,0),MATCH(BTN$1,'[16]Raw Data'!$A$1:$BT$1,0))</f>
        <v>70.454545454545453</v>
      </c>
      <c r="BTO23" s="116">
        <f>INDEX('[16]Raw Data'!$A$1:$BT$34,MATCH($A23,'[16]Raw Data'!$A$1:$A$34,0),MATCH(BTO$1,'[16]Raw Data'!$A$1:$BT$1,0))</f>
        <v>80</v>
      </c>
      <c r="BTP23" s="116">
        <f>INDEX('[16]Raw Data'!$A$1:$BT$34,MATCH($A23,'[16]Raw Data'!$A$1:$A$34,0),MATCH(BTP$1,'[16]Raw Data'!$A$1:$BT$1,0))</f>
        <v>73</v>
      </c>
      <c r="BTQ23" s="116">
        <f>INDEX('[16]Raw Data'!$A$1:$BT$34,MATCH($A23,'[16]Raw Data'!$A$1:$A$34,0),MATCH(BTQ$1,'[16]Raw Data'!$A$1:$BT$1,0))</f>
        <v>80</v>
      </c>
      <c r="BTR23" s="116">
        <f>INDEX('[16]Raw Data'!$A$1:$BT$34,MATCH($A23,'[16]Raw Data'!$A$1:$A$34,0),MATCH(BTR$1,'[16]Raw Data'!$A$1:$BT$1,0))</f>
        <v>67</v>
      </c>
      <c r="BTS23" s="116">
        <f>INDEX('[16]Raw Data'!$A$1:$BT$34,MATCH($A23,'[16]Raw Data'!$A$1:$A$34,0),MATCH(BTS$1,'[16]Raw Data'!$A$1:$BT$1,0))</f>
        <v>79</v>
      </c>
      <c r="BTT23" s="116">
        <f>INDEX('[14]1718 Collected Indicators'!$A$3:$CH$36,MATCH($A23,'[14]1718 Collected Indicators'!$A$3:$A$36,0),MATCH(BTT$1,'[14]1718 Collected Indicators'!$A$3:$CH$3,0))</f>
        <v>70</v>
      </c>
      <c r="BTU23" s="136">
        <f>INDEX('[15]1819 Collected Indicators'!$A$3:$CV$36,MATCH($A23,'[15]1819 Collected Indicators'!$A$3:$A$36,0),MATCH(BTU$1,'[15]1819 Collected Indicators'!$A$3:$CV$3,0))</f>
        <v>62.9</v>
      </c>
      <c r="BTV23" s="120">
        <f>INDEX('[11]1920 Collected Indicators'!$A$3:$CV$36,MATCH($A23,'[11]1920 Collected Indicators'!$A$3:$A$36,0),MATCH(BTV$1,'[11]1920 Collected Indicators'!$A$3:$CV$3,0))</f>
        <v>66</v>
      </c>
      <c r="BTW23" s="115">
        <f>INDEX('[16]Raw Data'!$A$1:$BT$34,MATCH($A23,'[16]Raw Data'!$A$1:$A$34,0),MATCH(BTW$1,'[16]Raw Data'!$A$1:$BT$1,0))</f>
        <v>76.7</v>
      </c>
      <c r="BTX23" s="116">
        <f>INDEX('[16]Raw Data'!$A$1:$BT$34,MATCH($A23,'[16]Raw Data'!$A$1:$A$34,0),MATCH(BTX$1,'[16]Raw Data'!$A$1:$BT$1,0))</f>
        <v>86</v>
      </c>
      <c r="BTY23" s="116">
        <f>INDEX('[16]Raw Data'!$A$1:$BT$34,MATCH($A23,'[16]Raw Data'!$A$1:$A$34,0),MATCH(BTY$1,'[16]Raw Data'!$A$1:$BT$1,0))</f>
        <v>85</v>
      </c>
      <c r="BTZ23" s="116">
        <f>INDEX('[16]Raw Data'!$A$1:$BT$34,MATCH($A23,'[16]Raw Data'!$A$1:$A$34,0),MATCH(BTZ$1,'[16]Raw Data'!$A$1:$BT$1,0))</f>
        <v>81</v>
      </c>
      <c r="BUA23" s="116">
        <f>INDEX('[16]Raw Data'!$A$1:$BT$34,MATCH($A23,'[16]Raw Data'!$A$1:$A$34,0),MATCH(BUA$1,'[16]Raw Data'!$A$1:$BT$1,0))</f>
        <v>77</v>
      </c>
      <c r="BUB23" s="116">
        <f>INDEX('[16]Raw Data'!$A$1:$BT$34,MATCH($A23,'[16]Raw Data'!$A$1:$A$34,0),MATCH(BUB$1,'[16]Raw Data'!$A$1:$BT$1,0))</f>
        <v>80</v>
      </c>
      <c r="BUC23" s="116">
        <f>INDEX('[14]1718 Collected Indicators'!$A$3:$CH$36,MATCH($A23,'[14]1718 Collected Indicators'!$A$3:$A$36,0),MATCH(BUC$1,'[14]1718 Collected Indicators'!$A$3:$CH$3,0))</f>
        <v>78</v>
      </c>
      <c r="BUD23" s="136">
        <f>INDEX('[15]1819 Collected Indicators'!$A$3:$CV$36,MATCH($A23,'[15]1819 Collected Indicators'!$A$3:$A$36,0),MATCH(BUD$1,'[15]1819 Collected Indicators'!$A$3:$CV$3,0))</f>
        <v>64.7</v>
      </c>
      <c r="BUE23" s="120">
        <f>INDEX('[11]1920 Collected Indicators'!$A$3:$CV$36,MATCH($A23,'[11]1920 Collected Indicators'!$A$3:$A$36,0),MATCH(BUE$1,'[11]1920 Collected Indicators'!$A$3:$CV$3,0))</f>
        <v>63</v>
      </c>
      <c r="BUF23" s="115">
        <f>INDEX('[16]Raw Data'!$A$1:$BT$34,MATCH($A23,'[16]Raw Data'!$A$1:$A$34,0),MATCH(BUF$1,'[16]Raw Data'!$A$1:$BT$1,0))</f>
        <v>86.2</v>
      </c>
      <c r="BUG23" s="116">
        <f>INDEX('[16]Raw Data'!$A$1:$BT$34,MATCH($A23,'[16]Raw Data'!$A$1:$A$34,0),MATCH(BUG$1,'[16]Raw Data'!$A$1:$BT$1,0))</f>
        <v>89</v>
      </c>
      <c r="BUH23" s="116">
        <f>INDEX('[16]Raw Data'!$A$1:$BT$34,MATCH($A23,'[16]Raw Data'!$A$1:$A$34,0),MATCH(BUH$1,'[16]Raw Data'!$A$1:$BT$1,0))</f>
        <v>92</v>
      </c>
      <c r="BUI23" s="116">
        <f>INDEX('[16]Raw Data'!$A$1:$BT$34,MATCH($A23,'[16]Raw Data'!$A$1:$A$34,0),MATCH(BUI$1,'[16]Raw Data'!$A$1:$BT$1,0))</f>
        <v>92</v>
      </c>
      <c r="BUJ23" s="116">
        <f>INDEX('[16]Raw Data'!$A$1:$BT$34,MATCH($A23,'[16]Raw Data'!$A$1:$A$34,0),MATCH(BUJ$1,'[16]Raw Data'!$A$1:$BT$1,0))</f>
        <v>88</v>
      </c>
      <c r="BUK23" s="116">
        <f>INDEX('[16]Raw Data'!$A$1:$BT$34,MATCH($A23,'[16]Raw Data'!$A$1:$A$34,0),MATCH(BUK$1,'[16]Raw Data'!$A$1:$BT$1,0))</f>
        <v>86</v>
      </c>
      <c r="BUL23" s="116">
        <f>INDEX('[14]1718 Collected Indicators'!$A$3:$CH$36,MATCH($A23,'[14]1718 Collected Indicators'!$A$3:$A$36,0),MATCH(BUL$1,'[14]1718 Collected Indicators'!$A$3:$CH$3,0))</f>
        <v>65</v>
      </c>
      <c r="BUM23" s="136">
        <f>INDEX('[15]1819 Collected Indicators'!$A$3:$CV$36,MATCH($A23,'[15]1819 Collected Indicators'!$A$3:$A$36,0),MATCH(BUM$1,'[15]1819 Collected Indicators'!$A$3:$CV$3,0))</f>
        <v>53.8</v>
      </c>
      <c r="BUN23" s="120">
        <f>INDEX('[11]1920 Collected Indicators'!$A$3:$CV$36,MATCH($A23,'[11]1920 Collected Indicators'!$A$3:$A$36,0),MATCH(BUN$1,'[11]1920 Collected Indicators'!$A$3:$CV$3,0))</f>
        <v>62</v>
      </c>
      <c r="BUO23" s="115">
        <f>INDEX('[16]Raw Data'!$A$1:$BT$34,MATCH($A23,'[16]Raw Data'!$A$1:$A$34,0),MATCH(BUO$1,'[16]Raw Data'!$A$1:$BT$1,0))</f>
        <v>73.900000000000006</v>
      </c>
      <c r="BUP23" s="116">
        <f>INDEX('[16]Raw Data'!$A$1:$BT$34,MATCH($A23,'[16]Raw Data'!$A$1:$A$34,0),MATCH(BUP$1,'[16]Raw Data'!$A$1:$BT$1,0))</f>
        <v>76</v>
      </c>
      <c r="BUQ23" s="116">
        <f>INDEX('[16]Raw Data'!$A$1:$BT$34,MATCH($A23,'[16]Raw Data'!$A$1:$A$34,0),MATCH(BUQ$1,'[16]Raw Data'!$A$1:$BT$1,0))</f>
        <v>78</v>
      </c>
      <c r="BUR23" s="116">
        <f>INDEX('[16]Raw Data'!$A$1:$BT$34,MATCH($A23,'[16]Raw Data'!$A$1:$A$34,0),MATCH(BUR$1,'[16]Raw Data'!$A$1:$BT$1,0))</f>
        <v>78</v>
      </c>
      <c r="BUS23" s="116">
        <f>INDEX('[16]Raw Data'!$A$1:$BT$34,MATCH($A23,'[16]Raw Data'!$A$1:$A$34,0),MATCH(BUS$1,'[16]Raw Data'!$A$1:$BT$1,0))</f>
        <v>75</v>
      </c>
      <c r="BUT23" s="116">
        <f>INDEX('[16]Raw Data'!$A$1:$BT$34,MATCH($A23,'[16]Raw Data'!$A$1:$A$34,0),MATCH(BUT$1,'[16]Raw Data'!$A$1:$BT$1,0))</f>
        <v>72</v>
      </c>
      <c r="BUU23" s="116">
        <f>INDEX('[14]1718 Collected Indicators'!$A$3:$CH$36,MATCH($A23,'[14]1718 Collected Indicators'!$A$3:$A$36,0),MATCH(BUU$1,'[14]1718 Collected Indicators'!$A$3:$CH$3,0))</f>
        <v>63</v>
      </c>
      <c r="BUV23" s="116">
        <f>INDEX('[15]1819 Collected Indicators'!$A$3:$CV$36,MATCH($A23,'[15]1819 Collected Indicators'!$A$3:$A$36,0),MATCH(BUV$1,'[15]1819 Collected Indicators'!$A$3:$CV$3,0))</f>
        <v>55.1</v>
      </c>
      <c r="BUW23" s="126">
        <f>INDEX('[11]1920 Collected Indicators'!$A$3:$CV$36,MATCH($A23,'[11]1920 Collected Indicators'!$A$3:$A$36,0),MATCH(BUW$1,'[11]1920 Collected Indicators'!$A$3:$CV$3,0))</f>
        <v>51</v>
      </c>
    </row>
    <row r="24" spans="1:1921" ht="15.75" thickBot="1">
      <c r="A24" s="118" t="s">
        <v>1878</v>
      </c>
      <c r="B24" s="119">
        <f t="shared" si="152"/>
        <v>8581.1403508771928</v>
      </c>
      <c r="C24" s="87">
        <v>11739</v>
      </c>
      <c r="D24" s="87">
        <v>1368</v>
      </c>
      <c r="E24" s="88">
        <f t="shared" si="11"/>
        <v>8192.7007299270081</v>
      </c>
      <c r="F24" s="87">
        <v>11224</v>
      </c>
      <c r="G24" s="87">
        <v>1370</v>
      </c>
      <c r="H24" s="88">
        <f t="shared" si="12"/>
        <v>8132.5385694249644</v>
      </c>
      <c r="I24" s="87">
        <v>11597</v>
      </c>
      <c r="J24" s="87">
        <v>1426</v>
      </c>
      <c r="K24" s="88">
        <f t="shared" si="13"/>
        <v>8305.8419243986264</v>
      </c>
      <c r="L24" s="87">
        <v>12085</v>
      </c>
      <c r="M24" s="87">
        <v>1455</v>
      </c>
      <c r="N24" s="88">
        <f t="shared" si="14"/>
        <v>8036.9881109643338</v>
      </c>
      <c r="O24" s="87">
        <v>12168</v>
      </c>
      <c r="P24" s="87">
        <v>1514</v>
      </c>
      <c r="Q24" s="88">
        <f t="shared" si="15"/>
        <v>8276.1533463287851</v>
      </c>
      <c r="R24" s="87">
        <v>12737</v>
      </c>
      <c r="S24" s="87">
        <v>1539</v>
      </c>
      <c r="T24" s="88">
        <f t="shared" si="160"/>
        <v>8265.6546489563571</v>
      </c>
      <c r="U24" s="87">
        <f>INDEX('[2]All Previous Years'!$A$1:$EX$34,MATCH($A24,'[2]All Previous Years'!$A$1:$A$34,0),MATCH(U$1,'[2]All Previous Years'!$A$1:$EX$1,0))</f>
        <v>13068</v>
      </c>
      <c r="V24" s="87">
        <f>INDEX('[3]Raw data 16-17'!$B$2:$MA$34,MATCH($A24,'[3]Raw data 16-17'!$A$2:$A$34,0),MATCH(V$1,'[3]Raw data 16-17'!$B$1:$MA$1,0))</f>
        <v>1581</v>
      </c>
      <c r="W24" s="88">
        <f t="shared" si="17"/>
        <v>8314.8264984227135</v>
      </c>
      <c r="X24" s="32">
        <f>INDEX([4]Sheet1!$A$1:$CJ$34, MATCH($A24, [4]Sheet1!$A$1:$A$34, 0), MATCH(X$1, [4]Sheet1!$A$1:$CJ$1, 0))</f>
        <v>13179</v>
      </c>
      <c r="Y24" s="32">
        <f>INDEX('[5]Finance Indicators'!$A$2:$BO$35,MATCH($A24,'[5]Finance Indicators'!$A$2:$A$35,0),MATCH(Y$1,'[5]Finance Indicators'!$A$2:$BO$2,0))</f>
        <v>1585</v>
      </c>
      <c r="Z24" s="132">
        <f>INDEX('[6]Finance Indicators'!$B$3:$BO$35,MATCH($A24,'[6]Finance Indicators'!$A$3:$A$35,0),MATCH(Z$1,'[6]Finance Indicators'!$B$2:$BO$2,0))</f>
        <v>8545.2818239392018</v>
      </c>
      <c r="AA24" s="132">
        <f>INDEX('[6]Finance Indicators'!$B$3:$BO$35,MATCH($A24,'[6]Finance Indicators'!$A$3:$A$35,0),MATCH(AA$1,'[6]Finance Indicators'!$B$2:$BO$2,0))</f>
        <v>13493</v>
      </c>
      <c r="AB24" s="132">
        <f>INDEX('[6]Finance Indicators'!$B$3:$BO$35,MATCH($A24,'[6]Finance Indicators'!$A$3:$A$35,0),MATCH(AB$1,'[6]Finance Indicators'!$B$2:$BO$2,0))</f>
        <v>1579</v>
      </c>
      <c r="AC24" s="132">
        <f t="array" ref="AC24">INDEX('[7]Finance Indicators'!$A$2:$BO$35,MATCH($A24,'[7]Finance Indicators'!$A$2:$A$35,0),MATCH(AC$1,'[7]Finance Indicators'!$A$2:$BO$2,0))</f>
        <v>8856.9612205975845</v>
      </c>
      <c r="AD24" s="132">
        <f t="array" ref="AD24">INDEX('[7]Finance Indicators'!$A$2:$BO$35,MATCH($A24,'[7]Finance Indicators'!$A$2:$A$35,0),MATCH(AD$1,'[7]Finance Indicators'!$A$2:$BO$2,0))</f>
        <v>13932</v>
      </c>
      <c r="AE24" s="238">
        <f t="array" ref="AE24">INDEX('[7]Finance Indicators'!$A$2:$BO$35,MATCH($A24,'[7]Finance Indicators'!$A$2:$A$35,0),MATCH(AE$1,'[7]Finance Indicators'!$A$2:$BO$2,0))</f>
        <v>1573</v>
      </c>
      <c r="AF24" s="119">
        <f>(B24*100)/Deflators!$B$2</f>
        <v>10108.784993485169</v>
      </c>
      <c r="AG24" s="88">
        <f>(E24*100)/Deflators!$B$3</f>
        <v>9507.0532134497371</v>
      </c>
      <c r="AH24" s="88">
        <f>(H24*100)/Deflators!$B$4</f>
        <v>9248.1498180940089</v>
      </c>
      <c r="AI24" s="88">
        <f>(K24*100)/Deflators!$B$5</f>
        <v>9277.8886362954599</v>
      </c>
      <c r="AJ24" s="88">
        <f>(N24*100)/Deflators!$B$6</f>
        <v>8855.4631478693027</v>
      </c>
      <c r="AK24" s="88">
        <f>(Q24*100)/Deflators!$B$7</f>
        <v>9045.1789863366193</v>
      </c>
      <c r="AL24" s="122">
        <f>(T24*100)/Deflators!$B$8</f>
        <v>8815.5322911490712</v>
      </c>
      <c r="AM24" s="122">
        <f>(W24*100)/Deflators!$B$9</f>
        <v>8714.5315602300016</v>
      </c>
      <c r="AN24" s="122">
        <f>(Z24*100)/Deflators!$B$10</f>
        <v>8754.0550953955153</v>
      </c>
      <c r="AO24" s="241">
        <f>(AC24*100)/Deflators!$B$11</f>
        <v>8856.9612205975845</v>
      </c>
      <c r="AP24" s="119">
        <f t="shared" si="18"/>
        <v>8984.7161572052391</v>
      </c>
      <c r="AQ24" s="87">
        <v>12345</v>
      </c>
      <c r="AR24" s="87">
        <v>1374</v>
      </c>
      <c r="AS24" s="88">
        <f t="shared" si="19"/>
        <v>9468.0030840400923</v>
      </c>
      <c r="AT24" s="87">
        <v>12280</v>
      </c>
      <c r="AU24" s="87">
        <v>1297</v>
      </c>
      <c r="AV24" s="88">
        <f t="shared" si="20"/>
        <v>9779.8387096774186</v>
      </c>
      <c r="AW24" s="87">
        <v>12127</v>
      </c>
      <c r="AX24" s="87">
        <v>1240</v>
      </c>
      <c r="AY24" s="88">
        <f t="shared" si="21"/>
        <v>10433.501683501683</v>
      </c>
      <c r="AZ24" s="87">
        <v>12395</v>
      </c>
      <c r="BA24" s="87">
        <v>1188</v>
      </c>
      <c r="BB24" s="88">
        <f t="shared" si="22"/>
        <v>10920.731707317073</v>
      </c>
      <c r="BC24" s="87">
        <v>12537</v>
      </c>
      <c r="BD24" s="87">
        <v>1148</v>
      </c>
      <c r="BE24" s="88">
        <f t="shared" si="23"/>
        <v>11555.0621669627</v>
      </c>
      <c r="BF24" s="87">
        <v>13011</v>
      </c>
      <c r="BG24" s="87">
        <v>1126</v>
      </c>
      <c r="BH24" s="88">
        <f t="shared" si="24"/>
        <v>11968.722073279714</v>
      </c>
      <c r="BI24" s="87">
        <f>INDEX('[2]All Previous Years'!$A$1:$EX$34,MATCH($A24,'[2]All Previous Years'!$A$1:$A$34,0),MATCH(BI$1,'[2]All Previous Years'!$A$1:$EX$1,0))</f>
        <v>13393</v>
      </c>
      <c r="BJ24" s="87">
        <f>INDEX('[3]Raw data 16-17'!$B$2:$MA$34,MATCH($A24,'[3]Raw data 16-17'!$A$2:$A$34,0),MATCH(BJ$1,'[3]Raw data 16-17'!$B$1:$MA$1,0))</f>
        <v>1119</v>
      </c>
      <c r="BK24" s="88">
        <f t="shared" si="0"/>
        <v>11559.055118110236</v>
      </c>
      <c r="BL24" s="32">
        <f>INDEX([4]Sheet1!$A$1:$CJ$34, MATCH($A24, [4]Sheet1!$A$1:$A$34, 0), MATCH(BL$1, [4]Sheet1!$A$1:$CJ$1, 0))</f>
        <v>13212</v>
      </c>
      <c r="BM24" s="32">
        <f>INDEX('[5]Finance Indicators'!$A$2:$BO$35,MATCH($A24,'[5]Finance Indicators'!$A$2:$A$35,0),MATCH(BM$1,'[5]Finance Indicators'!$A$2:$BO$2,0))</f>
        <v>1143</v>
      </c>
      <c r="BN24" s="132">
        <f>INDEX('[6]Finance Indicators'!$B$3:$BO$35,MATCH($A24,'[6]Finance Indicators'!$A$3:$A$35,0),MATCH(BN$1,'[6]Finance Indicators'!$B$2:$BO$2,0))</f>
        <v>11112.126245847176</v>
      </c>
      <c r="BO24" s="132">
        <f>INDEX('[6]Finance Indicators'!$B$3:$BO$35,MATCH($A24,'[6]Finance Indicators'!$A$3:$A$35,0),MATCH(BO$1,'[6]Finance Indicators'!$B$2:$BO$2,0))</f>
        <v>13379</v>
      </c>
      <c r="BP24" s="132">
        <f>INDEX('[6]Finance Indicators'!$B$3:$BO$35,MATCH($A24,'[6]Finance Indicators'!$A$3:$A$35,0),MATCH(BP$1,'[6]Finance Indicators'!$B$2:$BO$2,0))</f>
        <v>1204</v>
      </c>
      <c r="BQ24" s="238">
        <f t="array" ref="BQ24">INDEX('[7]Finance Indicators'!$A$2:$BO$35,MATCH($A24,'[7]Finance Indicators'!$A$2:$A$35,0),MATCH(BQ$1,'[7]Finance Indicators'!$A$2:$BO$2,0))</f>
        <v>11218.827415359208</v>
      </c>
      <c r="BR24" s="238">
        <f t="array" ref="BR24">INDEX('[7]Finance Indicators'!$A$2:$BO$35,MATCH($A24,'[7]Finance Indicators'!$A$2:$A$35,0),MATCH(BR$1,'[7]Finance Indicators'!$A$2:$BO$2,0))</f>
        <v>13586</v>
      </c>
      <c r="BS24" s="238">
        <f t="array" ref="BS24">INDEX('[7]Finance Indicators'!$A$2:$BO$35,MATCH($A24,'[7]Finance Indicators'!$A$2:$A$35,0),MATCH(BS$1,'[7]Finance Indicators'!$A$2:$BO$2,0))</f>
        <v>1211</v>
      </c>
      <c r="BT24" s="119">
        <f>(AP24*100)/Deflators!$B$2</f>
        <v>10584.206777528778</v>
      </c>
      <c r="BU24" s="137">
        <f>(AS24*100)/Deflators!$B$3</f>
        <v>10986.951935918858</v>
      </c>
      <c r="BV24" s="137">
        <f>(AV24*100)/Deflators!$B$4</f>
        <v>11121.42448655945</v>
      </c>
      <c r="BW24" s="137">
        <f>(AY24*100)/Deflators!$B$5</f>
        <v>11654.552011371028</v>
      </c>
      <c r="BX24" s="137">
        <f>(BB24*100)/Deflators!$B$6</f>
        <v>12032.882946533366</v>
      </c>
      <c r="BY24" s="137">
        <f>(BE24*100)/Deflators!$B$7</f>
        <v>12628.766182152389</v>
      </c>
      <c r="BZ24" s="137">
        <f>(BH24*100)/Deflators!$B$8</f>
        <v>12764.94850097663</v>
      </c>
      <c r="CA24" s="137">
        <f>(BK24*100)/Deflators!$B$9</f>
        <v>12114.714678931445</v>
      </c>
      <c r="CB24" s="137">
        <f>(BN24*100)/Deflators!$B$10</f>
        <v>11383.611142071657</v>
      </c>
      <c r="CC24" s="245">
        <f>(BQ24*100)/Deflators!$B$11</f>
        <v>11218.827415359208</v>
      </c>
      <c r="CD24" s="119">
        <f t="shared" si="153"/>
        <v>2330.7692307692309</v>
      </c>
      <c r="CE24" s="87">
        <v>909</v>
      </c>
      <c r="CF24" s="87">
        <v>390</v>
      </c>
      <c r="CG24" s="88">
        <f t="shared" si="25"/>
        <v>2437.8378378378379</v>
      </c>
      <c r="CH24" s="87">
        <v>902</v>
      </c>
      <c r="CI24" s="87">
        <v>370</v>
      </c>
      <c r="CJ24" s="88">
        <f t="shared" si="26"/>
        <v>2455.5256064690029</v>
      </c>
      <c r="CK24" s="87">
        <v>911</v>
      </c>
      <c r="CL24" s="87">
        <v>371</v>
      </c>
      <c r="CM24" s="88">
        <f t="shared" si="27"/>
        <v>2405.7591623036651</v>
      </c>
      <c r="CN24" s="87">
        <v>919</v>
      </c>
      <c r="CO24" s="87">
        <v>382</v>
      </c>
      <c r="CP24" s="88">
        <f t="shared" si="28"/>
        <v>2677.8350515463917</v>
      </c>
      <c r="CQ24" s="87">
        <v>1039</v>
      </c>
      <c r="CR24" s="87">
        <v>388</v>
      </c>
      <c r="CS24" s="88">
        <f t="shared" si="29"/>
        <v>3512.9533678756479</v>
      </c>
      <c r="CT24" s="87">
        <v>1356</v>
      </c>
      <c r="CU24" s="87">
        <v>386</v>
      </c>
      <c r="CV24" s="88">
        <f t="shared" si="30"/>
        <v>3904.2821158690176</v>
      </c>
      <c r="CW24" s="87">
        <f>INDEX('[2]All Previous Years'!$A$1:$EX$34,MATCH($A24,'[2]All Previous Years'!$A$1:$A$34,0),MATCH(CW$1,'[2]All Previous Years'!$A$1:$EX$1,0))</f>
        <v>1550</v>
      </c>
      <c r="CX24" s="87">
        <f>INDEX('[3]Raw data 16-17'!$B$2:$XA$34,MATCH($A24,'[3]Raw data 16-17'!$A$2:$A$34,0),MATCH(CX$1,'[3]Raw data 16-17'!$B$1:$GU$1,0))</f>
        <v>397</v>
      </c>
      <c r="CY24" s="88">
        <f t="shared" si="31"/>
        <v>3804.9382716049386</v>
      </c>
      <c r="CZ24" s="32">
        <f>INDEX([4]Sheet1!$A$1:$CJ$34, MATCH($A24, [4]Sheet1!$A$1:$A$34, 0), MATCH(CZ$1, [4]Sheet1!$A$1:$CJ$1, 0))</f>
        <v>1541</v>
      </c>
      <c r="DA24" s="32">
        <f>INDEX('[5]Finance Indicators'!$A$2:$BO$35,MATCH($A24,'[5]Finance Indicators'!$A$2:$A$35,0),MATCH(DA$1,'[5]Finance Indicators'!$A$2:$BO$2,0))</f>
        <v>405</v>
      </c>
      <c r="DB24" s="132">
        <f>INDEX('[6]Finance Indicators'!$B$3:$BO$35,MATCH($A24,'[6]Finance Indicators'!$A$3:$A$35,0),MATCH(DB$1,'[6]Finance Indicators'!$B$2:$BO$2,0))</f>
        <v>4655.0802139037432</v>
      </c>
      <c r="DC24" s="132">
        <f>INDEX('[6]Finance Indicators'!$B$3:$BO$35,MATCH($A24,'[6]Finance Indicators'!$A$3:$A$35,0),MATCH(DC$1,'[6]Finance Indicators'!$B$2:$BO$2,0))</f>
        <v>1741</v>
      </c>
      <c r="DD24" s="132">
        <f>INDEX('[6]Finance Indicators'!$B$3:$BO$35,MATCH($A24,'[6]Finance Indicators'!$A$3:$A$35,0),MATCH(DD$1,'[6]Finance Indicators'!$B$2:$BO$2,0))</f>
        <v>374</v>
      </c>
      <c r="DE24" s="132">
        <f t="array" ref="DE24">INDEX('[7]Finance Indicators'!$A$2:$BO$35,MATCH($A24,'[7]Finance Indicators'!$A$2:$A$35,0),MATCH(DE$1,'[7]Finance Indicators'!$A$2:$BO$2,0))</f>
        <v>5585.427135678392</v>
      </c>
      <c r="DF24" s="132">
        <f t="array" ref="DF24">INDEX('[7]Finance Indicators'!$A$2:$BO$35,MATCH($A24,'[7]Finance Indicators'!$A$2:$A$35,0),MATCH(DF$1,'[7]Finance Indicators'!$A$2:$BO$2,0))</f>
        <v>2223</v>
      </c>
      <c r="DG24" s="132">
        <f t="array" ref="DG24">INDEX('[7]Finance Indicators'!$A$2:$BO$35,MATCH($A24,'[7]Finance Indicators'!$A$2:$A$35,0),MATCH(DG$1,'[7]Finance Indicators'!$A$2:$BO$2,0))</f>
        <v>398</v>
      </c>
      <c r="DH24" s="127">
        <f>(CD24*100)/Deflators!$B$2</f>
        <v>2745.7009278339638</v>
      </c>
      <c r="DI24" s="122">
        <f>(CG24*100)/Deflators!$B$3</f>
        <v>2828.9394198696755</v>
      </c>
      <c r="DJ24" s="122">
        <f>(CJ24*100)/Deflators!$B$4</f>
        <v>2792.3714713347126</v>
      </c>
      <c r="DK24" s="122">
        <f>(CM24*100)/Deflators!$B$5</f>
        <v>2687.3092212403185</v>
      </c>
      <c r="DL24" s="122">
        <f>(CP24*100)/Deflators!$B$6</f>
        <v>2950.5418307999039</v>
      </c>
      <c r="DM24" s="122">
        <f>(CS24*100)/Deflators!$B$7</f>
        <v>3839.3793171056273</v>
      </c>
      <c r="DN24" s="122">
        <f>(CV24*100)/Deflators!$B$8</f>
        <v>4164.0168296342854</v>
      </c>
      <c r="DO24" s="122">
        <f>(CY24*100)/Deflators!$B$9</f>
        <v>3987.8468491096251</v>
      </c>
      <c r="DP24" s="122">
        <f>(DB24*100)/Deflators!$B$10</f>
        <v>4768.8103804648545</v>
      </c>
      <c r="DQ24" s="247">
        <f>(DE24*100)/Deflators!$B$11</f>
        <v>5585.427135678392</v>
      </c>
      <c r="DR24" s="119">
        <v>56</v>
      </c>
      <c r="DS24" s="122">
        <f>INDEX('[3]5+ Awards at Level 5 &amp; Level 6'!$A$2:$G$35,MATCH($A24,'[3]5+ Awards at Level 5 &amp; Level 6'!$A$2:$A$35,0),MATCH(DS$1,'[3]5+ Awards at Level 5 &amp; Level 6'!$A$2:$G$2,0))</f>
        <v>59</v>
      </c>
      <c r="DT24" s="125">
        <f>INDEX('[8]Breadth and Depth cohort'!$X$1:$AH$36,MATCH($A24,'[8]Breadth and Depth cohort'!$X$1:$X$36,0),MATCH(DT$1,'[8]Breadth and Depth cohort'!$X$1:$AH$1,0))</f>
        <v>62</v>
      </c>
      <c r="DU24" s="125">
        <f>INDEX('[9]Breadth and Depth cohort'!$U$1:$AC$36,MATCH($A24,'[9]Breadth and Depth cohort'!$U$1:$U$36,0),MATCH(DU$1,'[9]Breadth and Depth cohort'!$U$1:$AC$1,0))</f>
        <v>60</v>
      </c>
      <c r="DV24" s="125">
        <f>INDEX([10]Extraction!$G$3:$Q$36,MATCH($A24,[10]Extraction!$Q$3:$Q$36,0),MATCH(DV$1,[10]Extraction!$G$3:$Q$3,0))</f>
        <v>64</v>
      </c>
      <c r="DW24" s="125">
        <f>INDEX([10]Extraction!$G$3:$Q$36,MATCH($A24,[10]Extraction!$Q$3:$Q$36,0),MATCH(DW$1,[10]Extraction!$G$3:$Q$3,0))</f>
        <v>65</v>
      </c>
      <c r="DX24" s="125">
        <f>INDEX([10]Extraction!$G$3:$Q$36,MATCH($A24,[10]Extraction!$Q$3:$Q$36,0),MATCH(DX$1,[10]Extraction!$G$3:$Q$3,0))</f>
        <v>68</v>
      </c>
      <c r="DY24" s="125">
        <f>INDEX([10]Extraction!$G$3:$Q$36,MATCH($A24,[10]Extraction!$Q$3:$Q$36,0),MATCH(DY$1,[10]Extraction!$G$3:$Q$3,0))</f>
        <v>74</v>
      </c>
      <c r="DZ24" s="241">
        <f>INDEX('[11]1920 Collected Indicators'!$A$3:$CV$36,MATCH($A24,'[11]1920 Collected Indicators'!$A$3:$A$36,0),MATCH(DZ$1,'[11]1920 Collected Indicators'!$A$3:$CV$3,0))</f>
        <v>55</v>
      </c>
      <c r="EA24" s="119">
        <v>26</v>
      </c>
      <c r="EB24" s="122">
        <f>INDEX('[3]5+ Awards at Level 5 &amp; Level 6'!$I$2:$M$35,MATCH($A24,'[3]5+ Awards at Level 5 &amp; Level 6'!$A$2:$A$35,0),MATCH(EB$1,'[3]5+ Awards at Level 5 &amp; Level 6'!$I$2:$M$2,0))</f>
        <v>25</v>
      </c>
      <c r="EC24" s="125">
        <f>INDEX('[8]Breadth and Depth cohort'!$X$1:$AH$36,MATCH($A24,'[8]Breadth and Depth cohort'!$X$1:$X$36,0),MATCH(EC$1,'[8]Breadth and Depth cohort'!$X$1:$AH$1,0))</f>
        <v>32</v>
      </c>
      <c r="ED24" s="125">
        <f>INDEX('[9]Breadth and Depth cohort'!$U$1:$AC$36,MATCH($A24,'[9]Breadth and Depth cohort'!$U$1:$U$36,0),MATCH(ED$1,'[9]Breadth and Depth cohort'!$U$1:$AC$1,0))</f>
        <v>34</v>
      </c>
      <c r="EE24" s="125">
        <f>INDEX([10]Extraction!$G$3:$Q$36,MATCH($A24,[10]Extraction!$Q$3:$Q$36,0),MATCH(EE$1,[10]Extraction!$G$3:$Q$3,0))</f>
        <v>28</v>
      </c>
      <c r="EF24" s="125">
        <f>INDEX([10]Extraction!$G$3:$Q$36,MATCH($A24,[10]Extraction!$Q$3:$Q$36,0),MATCH(EF$1,[10]Extraction!$G$3:$Q$3,0))</f>
        <v>39</v>
      </c>
      <c r="EG24" s="125">
        <f>INDEX([10]Extraction!$G$3:$Q$36,MATCH($A24,[10]Extraction!$Q$3:$Q$36,0),MATCH(EG$1,[10]Extraction!$G$3:$Q$3,0))</f>
        <v>33</v>
      </c>
      <c r="EH24" s="120">
        <f>INDEX([10]Extraction!$G$3:$Q$36,MATCH($A24,[10]Extraction!$Q$3:$Q$36,0),MATCH(EH$1,[10]Extraction!$G$3:$Q$3,0))</f>
        <v>34</v>
      </c>
      <c r="EI24" s="126">
        <f>INDEX('[11]1920 Collected Indicators'!$A$3:$CV$36,MATCH($A24,'[11]1920 Collected Indicators'!$A$3:$A$36,0),MATCH(EI$1,'[11]1920 Collected Indicators'!$A$3:$CV$3,0))</f>
        <v>31</v>
      </c>
      <c r="EJ24" s="127" t="s">
        <v>1853</v>
      </c>
      <c r="EK24" s="122" t="str">
        <f>INDEX('[3]Deprived 5+ Awards'!$A$2:$K$35,MATCH($A24,'[3]Deprived 5+ Awards'!$A$2:$A$35,0),MATCH(EK$1,'[3]Deprived 5+ Awards'!$A$2:$K$2,0))</f>
        <v>NA</v>
      </c>
      <c r="EL24" s="125" t="str">
        <f>INDEX('[12]2014'!$S$1:$U$35,MATCH($A24,'[12]2014'!$S$1:$S$35,0),MATCH(EL$1,'[12]2014'!$S$1:$U$1,0))</f>
        <v>NA</v>
      </c>
      <c r="EM24" s="125" t="str">
        <f>INDEX('[12]2015'!$S$1:$U$35,MATCH($A24,'[12]2015'!$S$1:$S$35,0),MATCH(EM$1,'[12]2015'!$S$1:$U$1,0))</f>
        <v>NA</v>
      </c>
      <c r="EN24" s="125" t="str">
        <f>INDEX([13]Extraction!$B$2:$L$35,MATCH($A24,[13]Extraction!$L$2:$L$35,0),MATCH(EN$1,[13]Extraction!$B$2:$L$2,0))</f>
        <v>NA</v>
      </c>
      <c r="EO24" s="125" t="str">
        <f>INDEX([13]Extraction!$B$2:$L$35,MATCH($A24,[13]Extraction!$L$2:$L$35,0),MATCH(EO$1,[13]Extraction!$B$2:$L$2,0))</f>
        <v>NA</v>
      </c>
      <c r="EP24" s="122" t="str">
        <f>INDEX([13]Extraction!$B$2:$L$35,MATCH($A24,[13]Extraction!$L$2:$L$35,0),MATCH(EP$1,[13]Extraction!$B$2:$L$2,0))</f>
        <v>NA</v>
      </c>
      <c r="EQ24" s="122" t="str">
        <f>INDEX([13]Extraction!$B$2:$L$35,MATCH($A24,[13]Extraction!$L$2:$L$35,0),MATCH(EQ$1,[13]Extraction!$B$2:$L$2,0))</f>
        <v>NA</v>
      </c>
      <c r="ER24" s="337" t="str">
        <f>INDEX('[11]1920 Collected Indicators'!$A$3:$CV$36,MATCH($A24,'[11]1920 Collected Indicators'!$A$3:$A$36,0),MATCH(ER$1,'[11]1920 Collected Indicators'!$A$3:$CV$3,0))</f>
        <v>NA</v>
      </c>
      <c r="ES24" s="124" t="s">
        <v>1853</v>
      </c>
      <c r="ET24" s="122" t="str">
        <f>INDEX('[3]Deprived 5+ Awards'!$A$2:$K$35,MATCH($A24,'[3]Deprived 5+ Awards'!$A$2:$A$35,0),MATCH(ET$1,'[3]Deprived 5+ Awards'!$A$2:$K$2,0))</f>
        <v>NA</v>
      </c>
      <c r="EU24" s="125" t="str">
        <f>INDEX('[12]2014'!$S$1:$U$35,MATCH($A24,'[12]2014'!$S$1:$S$35,0),MATCH(EU$1,'[12]2014'!$S$1:$U$1,0))</f>
        <v>NA</v>
      </c>
      <c r="EV24" s="125" t="str">
        <f>INDEX('[12]2015'!$S$1:$U$35,MATCH($A24,'[12]2015'!$S$1:$S$35,0),MATCH(EV$1,'[12]2015'!$S$1:$U$1,0))</f>
        <v>NA</v>
      </c>
      <c r="EW24" s="125" t="str">
        <f>INDEX([13]Extraction!$B$2:$L$35,MATCH($A24,[13]Extraction!$L$2:$L$35,0),MATCH(EW$1,[13]Extraction!$B$2:$L$2,0))</f>
        <v>NA</v>
      </c>
      <c r="EX24" s="125" t="str">
        <f>INDEX([13]Extraction!$B$2:$L$35,MATCH($A24,[13]Extraction!$L$2:$L$35,0),MATCH(EX$1,[13]Extraction!$B$2:$L$2,0))</f>
        <v>NA</v>
      </c>
      <c r="EY24" s="122" t="str">
        <f>INDEX([13]Extraction!$B$2:$L$35,MATCH($A24,[13]Extraction!$L$2:$L$35,0),MATCH(EY$1,[13]Extraction!$B$2:$L$2,0))</f>
        <v>NA</v>
      </c>
      <c r="EZ24" s="122" t="str">
        <f>INDEX([13]Extraction!$B$2:$L$35,MATCH($A24,[13]Extraction!$L$2:$L$35,0),MATCH(EZ$1,[13]Extraction!$B$2:$L$2,0))</f>
        <v>NA</v>
      </c>
      <c r="FA24" s="340" t="str">
        <f>INDEX('[11]1920 Collected Indicators'!$A$3:$CV$36,MATCH($A24,'[11]1920 Collected Indicators'!$A$3:$A$36,0),MATCH(FA$1,'[11]1920 Collected Indicators'!$A$3:$CV$3,0))</f>
        <v>NA</v>
      </c>
      <c r="FB24" s="119">
        <v>4115.3846153846152</v>
      </c>
      <c r="FC24" s="87">
        <v>856</v>
      </c>
      <c r="FD24" s="87">
        <v>4</v>
      </c>
      <c r="FE24" s="88">
        <v>2685.8974358974356</v>
      </c>
      <c r="FF24" s="87">
        <v>838</v>
      </c>
      <c r="FG24" s="87">
        <v>6</v>
      </c>
      <c r="FH24" s="88">
        <v>2204.3269230769229</v>
      </c>
      <c r="FI24" s="87">
        <v>917</v>
      </c>
      <c r="FJ24" s="87">
        <v>8</v>
      </c>
      <c r="FK24" s="88">
        <v>2383.1360946745563</v>
      </c>
      <c r="FL24" s="87">
        <v>1611</v>
      </c>
      <c r="FM24" s="87">
        <v>13</v>
      </c>
      <c r="FN24" s="88">
        <v>2261.834319526627</v>
      </c>
      <c r="FO24" s="39">
        <v>1529</v>
      </c>
      <c r="FP24" s="39">
        <v>13</v>
      </c>
      <c r="FQ24" s="88">
        <v>4079.3269230769229</v>
      </c>
      <c r="FR24" s="87">
        <v>1697</v>
      </c>
      <c r="FS24" s="87">
        <v>8</v>
      </c>
      <c r="FT24" s="88">
        <f t="shared" si="159"/>
        <v>3312.5</v>
      </c>
      <c r="FU24" s="87">
        <f>INDEX('[2]All Previous Years'!$A$1:$EX$34,MATCH($A24,'[2]All Previous Years'!$A$1:$A$34,0),MATCH(FU$1,'[2]All Previous Years'!$A$1:$EX$1,0))</f>
        <v>1378</v>
      </c>
      <c r="FV24" s="88">
        <f>INDEX('[3]Raw data 16-17'!$B$2:$XA$34,MATCH($A24,'[3]Raw data 16-17'!$A$2:$A$34,0),MATCH(FV$1,'[3]Raw data 16-17'!$B$1:$GU$1,0))</f>
        <v>8</v>
      </c>
      <c r="FW24" s="88">
        <f t="shared" si="33"/>
        <v>4929.4871794871797</v>
      </c>
      <c r="FX24" s="39">
        <f>INDEX([4]Sheet1!$A$1:$CJ$34, MATCH($A24, [4]Sheet1!$A$1:$A$34, 0), MATCH(FX$1, [4]Sheet1!$A$1:$CJ$1, 0))</f>
        <v>1538</v>
      </c>
      <c r="FY24" s="39">
        <f>INDEX('[5]Finance Indicators'!$A$2:$BO$35,MATCH($A24,'[5]Finance Indicators'!$A$2:$A$35,0),MATCH(FY$1,'[5]Finance Indicators'!$A$2:$BO$2,0))</f>
        <v>6</v>
      </c>
      <c r="FZ24" s="132">
        <f>INDEX('[6]Finance Indicators'!$B$3:$BO$35,MATCH($A24,'[6]Finance Indicators'!$A$3:$A$35,0),MATCH(FZ$1,'[6]Finance Indicators'!$B$2:$BO$2,0))</f>
        <v>6326.9230769230771</v>
      </c>
      <c r="GA24" s="132">
        <f>INDEX('[6]Finance Indicators'!$B$3:$BO$35,MATCH($A24,'[6]Finance Indicators'!$A$3:$A$35,0),MATCH(GA$1,'[6]Finance Indicators'!$B$2:$BO$2,0))</f>
        <v>1645</v>
      </c>
      <c r="GB24" s="132">
        <f>INDEX('[6]Finance Indicators'!$B$3:$BO$35,MATCH($A24,'[6]Finance Indicators'!$A$3:$A$35,0),MATCH(GB$1,'[6]Finance Indicators'!$B$2:$BO$2,0))</f>
        <v>5</v>
      </c>
      <c r="GC24" s="132" t="str">
        <f t="array" ref="GC24">INDEX('[7]Finance Indicators'!$A$2:$BO$35,MATCH($A24,'[7]Finance Indicators'!$A$2:$A$35,0),MATCH(GC$1,'[7]Finance Indicators'!$A$2:$BO$2,0))</f>
        <v>dna</v>
      </c>
      <c r="GD24" s="132">
        <f t="array" ref="GD24">INDEX('[7]Finance Indicators'!$A$2:$BO$35,MATCH($A24,'[7]Finance Indicators'!$A$2:$A$35,0),MATCH(GD$1,'[7]Finance Indicators'!$A$2:$BO$2,0))</f>
        <v>1531</v>
      </c>
      <c r="GE24" s="238" t="str">
        <f t="array" ref="GE24">INDEX('[7]Finance Indicators'!$A$2:$BO$35,MATCH($A24,'[7]Finance Indicators'!$A$2:$A$35,0),MATCH(GE$1,'[7]Finance Indicators'!$A$2:$BO$2,0))</f>
        <v>dna</v>
      </c>
      <c r="GF24" s="128">
        <f>(FB24*100)/Deflators!$B$2</f>
        <v>4848.0197900698695</v>
      </c>
      <c r="GG24" s="125">
        <f>(FE24*100)/Deflators!$B$3</f>
        <v>3116.7951437147913</v>
      </c>
      <c r="GH24" s="125">
        <f>(FH24*100)/Deflators!$B$4</f>
        <v>2506.7136735528593</v>
      </c>
      <c r="GI24" s="125">
        <f>(FK24*100)/Deflators!$B$5</f>
        <v>2662.0385377882676</v>
      </c>
      <c r="GJ24" s="125">
        <f>(FN24*100)/Deflators!$B$6</f>
        <v>2492.1761966810718</v>
      </c>
      <c r="GK24" s="125">
        <f>(FQ24*100)/Deflators!$B$7</f>
        <v>4458.3806774653676</v>
      </c>
      <c r="GL24" s="125">
        <f>(FT24*100)/Deflators!$B$8</f>
        <v>3532.8660529167337</v>
      </c>
      <c r="GM24" s="125">
        <f>(FW24*100)/Deflators!$B$9</f>
        <v>5166.4543583127306</v>
      </c>
      <c r="GN24" s="125">
        <f>IFERROR((FZ24*100)/Deflators!$B$10,"dna")</f>
        <v>6481.4987195099911</v>
      </c>
      <c r="GO24" s="125" t="str">
        <f>IFERROR((GC24*100)/Deflators!$B$11,"dna")</f>
        <v>dna</v>
      </c>
      <c r="GP24" s="121">
        <v>446.42857142857144</v>
      </c>
      <c r="GQ24" s="87">
        <v>325</v>
      </c>
      <c r="GR24" s="87">
        <v>14</v>
      </c>
      <c r="GS24" s="88">
        <v>305.76923076923077</v>
      </c>
      <c r="GT24" s="87">
        <v>318</v>
      </c>
      <c r="GU24" s="87">
        <v>20</v>
      </c>
      <c r="GV24" s="88">
        <v>237.85425101214574</v>
      </c>
      <c r="GW24" s="87">
        <v>235</v>
      </c>
      <c r="GX24" s="87">
        <v>19</v>
      </c>
      <c r="GY24" s="88">
        <v>212.27810650887574</v>
      </c>
      <c r="GZ24" s="87">
        <v>287</v>
      </c>
      <c r="HA24" s="87">
        <v>26</v>
      </c>
      <c r="HB24" s="88">
        <v>315.93406593406593</v>
      </c>
      <c r="HC24" s="87">
        <v>345</v>
      </c>
      <c r="HD24" s="87">
        <v>21</v>
      </c>
      <c r="HE24" s="88">
        <v>452.88461538461536</v>
      </c>
      <c r="HF24" s="87">
        <v>471</v>
      </c>
      <c r="HG24" s="87">
        <v>20</v>
      </c>
      <c r="HH24" s="88">
        <f t="shared" si="34"/>
        <v>360.25641025641022</v>
      </c>
      <c r="HI24" s="87">
        <f>INDEX('[2]All Previous Years'!$A$1:$EX$34,MATCH($A24,'[2]All Previous Years'!$A$1:$A$34,0),MATCH(HI$1,'[2]All Previous Years'!$A$1:$EX$1,0))</f>
        <v>562</v>
      </c>
      <c r="HJ24" s="32">
        <f>INDEX('[3]Raw data 16-17'!$B$2:$XA$34,MATCH($A24,'[3]Raw data 16-17'!$A$2:$A$34,0),MATCH(HJ$1,'[3]Raw data 16-17'!$B$1:$GU$1,0))</f>
        <v>30</v>
      </c>
      <c r="HK24" s="88">
        <f t="shared" si="35"/>
        <v>373.07692307692309</v>
      </c>
      <c r="HL24" s="32">
        <f>INDEX([4]Sheet1!$A$1:$CJ$34, MATCH($A24, [4]Sheet1!$A$1:$A$34, 0), MATCH(HL$1, [4]Sheet1!$A$1:$CJ$1, 0))</f>
        <v>485</v>
      </c>
      <c r="HM24" s="32">
        <f>INDEX('[5]Finance Indicators'!$A$2:$BO$35,MATCH($A24,'[5]Finance Indicators'!$A$2:$A$35,0),MATCH(HM$1,'[5]Finance Indicators'!$A$2:$BO$2,0))</f>
        <v>25</v>
      </c>
      <c r="HN24" s="132">
        <f>INDEX('[6]Finance Indicators'!$B$3:$BO$35,MATCH($A24,'[6]Finance Indicators'!$A$3:$A$35,0),MATCH(HN$1,'[6]Finance Indicators'!$B$2:$BO$2,0))</f>
        <v>276.44230769230768</v>
      </c>
      <c r="HO24" s="132">
        <f>INDEX('[6]Finance Indicators'!$B$3:$BO$35,MATCH($A24,'[6]Finance Indicators'!$A$3:$A$35,0),MATCH(HO$1,'[6]Finance Indicators'!$B$2:$BO$2,0))</f>
        <v>460</v>
      </c>
      <c r="HP24" s="132">
        <f>INDEX('[6]Finance Indicators'!$B$3:$BO$35,MATCH($A24,'[6]Finance Indicators'!$A$3:$A$35,0),MATCH(HP$1,'[6]Finance Indicators'!$B$2:$BO$2,0))</f>
        <v>32</v>
      </c>
      <c r="HQ24" s="132" t="str">
        <f t="array" ref="HQ24">INDEX('[7]Finance Indicators'!$A$2:$BO$35,MATCH($A24,'[7]Finance Indicators'!$A$2:$A$35,0),MATCH(HQ$1,'[7]Finance Indicators'!$A$2:$BO$2,0))</f>
        <v>dna</v>
      </c>
      <c r="HR24" s="238">
        <f t="array" ref="HR24">INDEX('[7]Finance Indicators'!$A$2:$BO$35,MATCH($A24,'[7]Finance Indicators'!$A$2:$A$35,0),MATCH(HR$1,'[7]Finance Indicators'!$A$2:$BO$2,0))</f>
        <v>586</v>
      </c>
      <c r="HS24" s="238" t="str">
        <f t="array" ref="HS24">INDEX('[7]Finance Indicators'!$A$2:$BO$35,MATCH($A24,'[7]Finance Indicators'!$A$2:$A$35,0),MATCH(HS$1,'[7]Finance Indicators'!$A$2:$BO$2,0))</f>
        <v>dna</v>
      </c>
      <c r="HT24" s="128">
        <f>(GP24*100)/Deflators!$B$2</f>
        <v>525.90334838875424</v>
      </c>
      <c r="HU24" s="125">
        <f>(GS24*100)/Deflators!$B$3</f>
        <v>354.82369535846198</v>
      </c>
      <c r="HV24" s="125">
        <f>(GV24*100)/Deflators!$B$4</f>
        <v>270.48279322041986</v>
      </c>
      <c r="HW24" s="125">
        <f>(GY24*100)/Deflators!$B$5</f>
        <v>237.12137192589472</v>
      </c>
      <c r="HX24" s="125">
        <f>(HB24*100)/Deflators!$B$6</f>
        <v>348.1083260803702</v>
      </c>
      <c r="HY24" s="125">
        <f>(HE24*100)/Deflators!$B$7</f>
        <v>494.96695323186526</v>
      </c>
      <c r="HZ24" s="125">
        <f>(HH24*100)/Deflators!$B$8</f>
        <v>384.22268441977826</v>
      </c>
      <c r="IA24" s="125">
        <f>(HK24*100)/Deflators!$B$9</f>
        <v>391.01124012197778</v>
      </c>
      <c r="IB24" s="125">
        <f>IFERROR((HN24*100)/Deflators!$B$10,"dna")</f>
        <v>283.19618265336203</v>
      </c>
      <c r="IC24" s="125" t="str">
        <f>IFERROR((HQ24*100)/Deflators!$B$11,"dna")</f>
        <v>dna</v>
      </c>
      <c r="ID24" s="121">
        <v>77.777777777777786</v>
      </c>
      <c r="IE24" s="88">
        <v>76.923076923076934</v>
      </c>
      <c r="IF24" s="88">
        <v>70.370370370370367</v>
      </c>
      <c r="IG24" s="88">
        <v>66.666666666666657</v>
      </c>
      <c r="IH24" s="88">
        <v>61.764705882352942</v>
      </c>
      <c r="II24" s="88">
        <v>71.428571428571431</v>
      </c>
      <c r="IJ24" s="88">
        <f>INDEX('[3]Raw data 16-17'!$B$2:$XA$34,MATCH($A24,'[3]Raw data 16-17'!$A$2:$A$34,0),MATCH(IJ$1,'[3]Raw data 16-17'!$B$1:$GU$1,0))</f>
        <v>78.94736842105263</v>
      </c>
      <c r="IK24" s="88">
        <f>INDEX('[14]1718 Collected Indicators'!$A$3:$CH$36,MATCH($A24,'[14]1718 Collected Indicators'!$A$3:$A$36,0),MATCH(IK$1,'[14]1718 Collected Indicators'!$A$3:$CH$3,0))</f>
        <v>80.645161290322577</v>
      </c>
      <c r="IL24" s="120">
        <f>INDEX('[15]1819 Collected Indicators'!$A$3:$CV$36,MATCH($A24,'[15]1819 Collected Indicators'!$A$3:$A$36,0),MATCH(IL$1,'[15]1819 Collected Indicators'!$A$3:$CV$3,0))</f>
        <v>86.486486486486484</v>
      </c>
      <c r="IM24" s="120" t="str">
        <f>INDEX('[11]1920 Collected Indicators'!$A$3:$CV$36,MATCH($A24,'[11]1920 Collected Indicators'!$A$3:$A$36,0),MATCH(IM$1,'[11]1920 Collected Indicators'!$A$3:$CV$3,0))</f>
        <v>dna</v>
      </c>
      <c r="IN24" s="119">
        <v>94.533333333333346</v>
      </c>
      <c r="IO24" s="88">
        <v>93.666666666666671</v>
      </c>
      <c r="IP24" s="88">
        <v>94.666666666666671</v>
      </c>
      <c r="IQ24" s="88">
        <f>INDEX('[16]Raw Data'!$B$2:$BS$34,MATCH($A24,'[16]Raw Data'!$A$2:$A$34,0),MATCH(IQ$1,'[16]Raw Data'!$B$1:$BS$1,0))</f>
        <v>94.666666666666671</v>
      </c>
      <c r="IR24" s="88">
        <f t="shared" si="1"/>
        <v>91.333333333333329</v>
      </c>
      <c r="IS24" s="120">
        <f t="shared" si="1"/>
        <v>88.066666666666663</v>
      </c>
      <c r="IT24" s="120">
        <f t="shared" si="1"/>
        <v>84.733333333333334</v>
      </c>
      <c r="IU24" s="119">
        <v>94.1</v>
      </c>
      <c r="IV24" s="88">
        <v>94.2</v>
      </c>
      <c r="IW24" s="88">
        <v>93.8</v>
      </c>
      <c r="IX24" s="88">
        <v>94.6</v>
      </c>
      <c r="IY24" s="88">
        <v>91.1</v>
      </c>
      <c r="IZ24" s="88">
        <f>INDEX('[3]Raw data 16-17'!$B$2:$BV$34,MATCH($A24,'[3]Raw data 16-17'!$A$2:$A$34,0),MATCH(IZ$1,'[3]Raw data 16-17'!$B$1:$BV$1,0))</f>
        <v>96.1</v>
      </c>
      <c r="JA24" s="88">
        <f>INDEX('[14]1718 Collected Indicators'!$A$3:$CH$36,MATCH($A24,'[14]1718 Collected Indicators'!$A$3:$A$36,0),MATCH(JA$1,'[14]1718 Collected Indicators'!$A$3:$CH$3,0))</f>
        <v>98.5</v>
      </c>
      <c r="JB24" s="120">
        <f>INDEX('[15]1819 Collected Indicators'!$A$3:$CV$36,MATCH($A24,'[15]1819 Collected Indicators'!$A$3:$A$36,0),MATCH(JB$1,'[15]1819 Collected Indicators'!$A$3:$CV$3,0))</f>
        <v>94.75982532751091</v>
      </c>
      <c r="JC24" s="120" t="str">
        <f>INDEX('[11]1920 Collected Indicators'!$A$3:$CV$36,MATCH($A24,'[11]1920 Collected Indicators'!$A$3:$A$36,0),MATCH(JC$1,'[11]1920 Collected Indicators'!$A$3:$CV$3,0))</f>
        <v>dna</v>
      </c>
      <c r="JD24" s="119">
        <v>823.92</v>
      </c>
      <c r="JE24" s="88">
        <v>814.44</v>
      </c>
      <c r="JF24" s="88">
        <f>INDEX('[17]Cohort Attainment'!$O$40:$BR$75,MATCH($A24,'[17]Cohort Attainment'!$O$40:$O$75,0),MATCH(JF$1,'[17]Cohort Attainment'!$O$40:$BR$40,0))</f>
        <v>909.2</v>
      </c>
      <c r="JG24" s="88">
        <f>INDEX('[18]Cohort Attainment'!$Q$40:$AQ$72,MATCH($A24,'[18]Cohort Attainment'!$O$40:$O$72,0),MATCH(JG$1,'[18]Cohort Attainment'!$Q$39:$AO$39,0))</f>
        <v>948.03</v>
      </c>
      <c r="JH24" s="88">
        <f>INDEX('[19]Cohort Attainment'!$BP$3:$BU$36,MATCH($A24,'[19]Cohort Attainment'!$BU$3:$BU$36,0),MATCH(JH$1,'[19]Cohort Attainment'!$BP$36:$BU$36,0))</f>
        <v>901.97</v>
      </c>
      <c r="JI24" s="88">
        <f>INDEX('[19]Cohort Attainment'!$BP$3:$BU$36,MATCH($A24,'[19]Cohort Attainment'!$BU$3:$BU$36,0),MATCH(JI$1,'[19]Cohort Attainment'!$BP$36:$BU$36,0))</f>
        <v>956.9</v>
      </c>
      <c r="JJ24" s="88">
        <f>INDEX('[19]Cohort Attainment'!$BP$3:$BU$36,MATCH($A24,'[19]Cohort Attainment'!$BU$3:$BU$36,0),MATCH(JJ$1,'[19]Cohort Attainment'!$BP$36:$BU$36,0))</f>
        <v>907.31</v>
      </c>
      <c r="JK24" s="88">
        <f>INDEX('[19]Cohort Attainment'!$BP$3:$BU$36,MATCH($A24,'[19]Cohort Attainment'!$BU$3:$BU$36,0),MATCH(JK$1,'[19]Cohort Attainment'!$BP$36:$BU$36,0))</f>
        <v>956.55</v>
      </c>
      <c r="JL24" s="126">
        <f>INDEX('[11]1920 Collected Indicators'!$A$3:$CV$36,MATCH($A24,'[11]1920 Collected Indicators'!$A$3:$A$36,0),MATCH(JL$1,'[11]1920 Collected Indicators'!$A$3:$CV$3,0))</f>
        <v>783.02</v>
      </c>
      <c r="JM24" s="121" t="s">
        <v>1853</v>
      </c>
      <c r="JN24" s="88" t="s">
        <v>1853</v>
      </c>
      <c r="JO24" s="88" t="str">
        <f>INDEX('[17]Cohort Attainment'!$O$40:$BR$75,MATCH($A24,'[17]Cohort Attainment'!$O$40:$O$75,0),MATCH(JO$1,'[17]Cohort Attainment'!$O$40:$BR$40,0))</f>
        <v>NA</v>
      </c>
      <c r="JP24" s="88" t="str">
        <f>INDEX('[18]Cohort Attainment'!$Q$40:$AQ$72,MATCH($A24,'[18]Cohort Attainment'!$O$40:$O$72,0),MATCH(JP$1,'[18]Cohort Attainment'!$Q$39:$AO$39,0))</f>
        <v>NA</v>
      </c>
      <c r="JQ24" s="88" t="str">
        <f>INDEX('[19]Cohort Attainment'!$P$3:$AO$36,MATCH($A24,'[19]Cohort Attainment'!$AO$3:$AO$36,0),MATCH(JQ$1,'[19]Cohort Attainment'!$P$36:$AO$36,0))</f>
        <v>NA</v>
      </c>
      <c r="JR24" s="88" t="str">
        <f>INDEX('[19]Cohort Attainment'!$P$3:$AO$36,MATCH($A24,'[19]Cohort Attainment'!$AO$3:$AO$36,0),MATCH(JR$1,'[19]Cohort Attainment'!$P$36:$AO$36,0))</f>
        <v>NA</v>
      </c>
      <c r="JS24" s="88" t="str">
        <f>INDEX('[19]Cohort Attainment'!$P$3:$AO$36,MATCH($A24,'[19]Cohort Attainment'!$AO$3:$AO$36,0),MATCH(JS$1,'[19]Cohort Attainment'!$P$36:$AO$36,0))</f>
        <v>NA</v>
      </c>
      <c r="JT24" s="120" t="str">
        <f>INDEX('[19]Cohort Attainment'!$P$3:$AO$36,MATCH($A24,'[19]Cohort Attainment'!$AO$3:$AO$36,0),MATCH(JT$1,'[19]Cohort Attainment'!$P$36:$AO$36,0))</f>
        <v>NA</v>
      </c>
      <c r="JU24" s="120" t="str">
        <f>INDEX('[11]1920 Collected Indicators'!$A$3:$CV$36,MATCH($A24,'[11]1920 Collected Indicators'!$A$3:$A$36,0),MATCH(JU$1,'[11]1920 Collected Indicators'!$A$3:$CV$3,0))</f>
        <v>NA</v>
      </c>
      <c r="JV24" s="119">
        <v>903</v>
      </c>
      <c r="JW24" s="88">
        <v>686</v>
      </c>
      <c r="JX24" s="88">
        <f>INDEX('[17]Cohort Attainment'!$O$40:$BR$75,MATCH($A24,'[17]Cohort Attainment'!$O$40:$O$75,0),MATCH(JX$1,'[17]Cohort Attainment'!$O$40:$BR$40,0))</f>
        <v>829</v>
      </c>
      <c r="JY24" s="88">
        <f>INDEX('[18]Cohort Attainment'!$Q$40:$AQ$72,MATCH($A24,'[18]Cohort Attainment'!$O$40:$O$72,0),MATCH(JY$1,'[18]Cohort Attainment'!$Q$39:$AO$39,0))</f>
        <v>1026</v>
      </c>
      <c r="JZ24" s="88">
        <f>INDEX('[19]Cohort Attainment'!$P$3:$AO$36,MATCH($A24,'[19]Cohort Attainment'!$AO$3:$AO$36,0),MATCH(JZ$1,'[19]Cohort Attainment'!$P$36:$AO$36,0))</f>
        <v>886</v>
      </c>
      <c r="KA24" s="88">
        <f>INDEX('[19]Cohort Attainment'!$P$3:$AO$36,MATCH($A24,'[19]Cohort Attainment'!$AO$3:$AO$36,0),MATCH(KA$1,'[19]Cohort Attainment'!$P$36:$AO$36,0))</f>
        <v>997</v>
      </c>
      <c r="KB24" s="88">
        <f>INDEX('[19]Cohort Attainment'!$P$3:$AO$36,MATCH($A24,'[19]Cohort Attainment'!$AO$3:$AO$36,0),MATCH(KB$1,'[19]Cohort Attainment'!$P$36:$AO$36,0))</f>
        <v>868</v>
      </c>
      <c r="KC24" s="120">
        <f>INDEX('[19]Cohort Attainment'!$P$3:$AO$36,MATCH($A24,'[19]Cohort Attainment'!$AO$3:$AO$36,0),MATCH(KC$1,'[19]Cohort Attainment'!$P$36:$AO$36,0))</f>
        <v>895</v>
      </c>
      <c r="KD24" s="120">
        <f>INDEX('[11]1920 Collected Indicators'!$A$3:$CV$36,MATCH($A24,'[11]1920 Collected Indicators'!$A$3:$A$36,0),MATCH(KD$1,'[11]1920 Collected Indicators'!$A$3:$CV$3,0))</f>
        <v>640</v>
      </c>
      <c r="KE24" s="119">
        <v>701</v>
      </c>
      <c r="KF24" s="88">
        <v>787</v>
      </c>
      <c r="KG24" s="88">
        <f>INDEX('[17]Cohort Attainment'!$O$40:$BR$75,MATCH($A24,'[17]Cohort Attainment'!$O$40:$O$75,0),MATCH(KG$1,'[17]Cohort Attainment'!$O$40:$BR$40,0))</f>
        <v>709</v>
      </c>
      <c r="KH24" s="88">
        <f>INDEX('[18]Cohort Attainment'!$Q$40:$AQ$72,MATCH($A24,'[18]Cohort Attainment'!$O$40:$O$72,0),MATCH(KH$1,'[18]Cohort Attainment'!$Q$39:$AO$39,0))</f>
        <v>811</v>
      </c>
      <c r="KI24" s="88">
        <f>INDEX('[19]Cohort Attainment'!$P$3:$AO$36,MATCH($A24,'[19]Cohort Attainment'!$AO$3:$AO$36,0),MATCH(KI$1,'[19]Cohort Attainment'!$P$36:$AO$36,0))</f>
        <v>911</v>
      </c>
      <c r="KJ24" s="88">
        <f>INDEX('[19]Cohort Attainment'!$P$3:$AO$36,MATCH($A24,'[19]Cohort Attainment'!$AO$3:$AO$36,0),MATCH(KJ$1,'[19]Cohort Attainment'!$P$36:$AO$36,0))</f>
        <v>1109</v>
      </c>
      <c r="KK24" s="88">
        <f>INDEX('[19]Cohort Attainment'!$P$3:$AO$36,MATCH($A24,'[19]Cohort Attainment'!$AO$3:$AO$36,0),MATCH(KK$1,'[19]Cohort Attainment'!$P$36:$AO$36,0))</f>
        <v>825</v>
      </c>
      <c r="KL24" s="120">
        <f>INDEX('[19]Cohort Attainment'!$P$3:$AO$36,MATCH($A24,'[19]Cohort Attainment'!$AO$3:$AO$36,0),MATCH(KL$1,'[19]Cohort Attainment'!$P$36:$AO$36,0))</f>
        <v>948</v>
      </c>
      <c r="KM24" s="120">
        <f>INDEX('[11]1920 Collected Indicators'!$A$3:$CV$36,MATCH($A24,'[11]1920 Collected Indicators'!$A$3:$A$36,0),MATCH(KM$1,'[11]1920 Collected Indicators'!$A$3:$CV$3,0))</f>
        <v>631</v>
      </c>
      <c r="KN24" s="119">
        <v>829</v>
      </c>
      <c r="KO24" s="88">
        <v>871</v>
      </c>
      <c r="KP24" s="88">
        <f>INDEX('[17]Cohort Attainment'!$O$40:$BR$75,MATCH($A24,'[17]Cohort Attainment'!$O$40:$O$75,0),MATCH(KP$1,'[17]Cohort Attainment'!$O$40:$BR$40,0))</f>
        <v>965</v>
      </c>
      <c r="KQ24" s="88">
        <f>INDEX('[18]Cohort Attainment'!$Q$40:$AQ$72,MATCH($A24,'[18]Cohort Attainment'!$O$40:$O$72,0),MATCH(KQ$1,'[18]Cohort Attainment'!$Q$39:$AO$39,0))</f>
        <v>956</v>
      </c>
      <c r="KR24" s="88">
        <f>INDEX('[19]Cohort Attainment'!$P$3:$AO$36,MATCH($A24,'[19]Cohort Attainment'!$AO$3:$AO$36,0),MATCH(KR$1,'[19]Cohort Attainment'!$P$36:$AO$36,0))</f>
        <v>897</v>
      </c>
      <c r="KS24" s="88">
        <f>INDEX('[19]Cohort Attainment'!$P$3:$AO$36,MATCH($A24,'[19]Cohort Attainment'!$AO$3:$AO$36,0),MATCH(KS$1,'[19]Cohort Attainment'!$P$36:$AO$36,0))</f>
        <v>877</v>
      </c>
      <c r="KT24" s="88">
        <f>INDEX('[19]Cohort Attainment'!$P$3:$AO$36,MATCH($A24,'[19]Cohort Attainment'!$AO$3:$AO$36,0),MATCH(KT$1,'[19]Cohort Attainment'!$P$36:$AO$36,0))</f>
        <v>936</v>
      </c>
      <c r="KU24" s="120">
        <f>INDEX('[19]Cohort Attainment'!$P$3:$AO$36,MATCH($A24,'[19]Cohort Attainment'!$AO$3:$AO$36,0),MATCH(KU$1,'[19]Cohort Attainment'!$P$36:$AO$36,0))</f>
        <v>952</v>
      </c>
      <c r="KV24" s="120">
        <f>INDEX('[11]1920 Collected Indicators'!$A$3:$CV$36,MATCH($A24,'[11]1920 Collected Indicators'!$A$3:$A$36,0),MATCH(KV$1,'[11]1920 Collected Indicators'!$A$3:$CV$3,0))</f>
        <v>852</v>
      </c>
      <c r="KW24" s="119">
        <v>780</v>
      </c>
      <c r="KX24" s="88">
        <v>908</v>
      </c>
      <c r="KY24" s="88">
        <f>INDEX('[17]Cohort Attainment'!$O$40:$BR$75,MATCH($A24,'[17]Cohort Attainment'!$O$40:$O$75,0),MATCH(KY$1,'[17]Cohort Attainment'!$O$40:$BR$40,0))</f>
        <v>1297</v>
      </c>
      <c r="KZ24" s="88">
        <f>INDEX('[18]Cohort Attainment'!$Q$40:$AQ$72,MATCH($A24,'[18]Cohort Attainment'!$O$40:$O$72,0),MATCH(KZ$1,'[18]Cohort Attainment'!$Q$39:$AO$39,0))</f>
        <v>1067</v>
      </c>
      <c r="LA24" s="88">
        <f>INDEX('[19]Cohort Attainment'!$P$3:$AO$36,MATCH($A24,'[19]Cohort Attainment'!$AO$3:$AO$36,0),MATCH(LA$1,'[19]Cohort Attainment'!$P$36:$AO$36,0))</f>
        <v>1131</v>
      </c>
      <c r="LB24" s="88">
        <f>INDEX('[19]Cohort Attainment'!$P$3:$AO$36,MATCH($A24,'[19]Cohort Attainment'!$AO$3:$AO$36,0),MATCH(LB$1,'[19]Cohort Attainment'!$P$36:$AO$36,0))</f>
        <v>1199</v>
      </c>
      <c r="LC24" s="88">
        <f>INDEX('[19]Cohort Attainment'!$P$3:$AO$36,MATCH($A24,'[19]Cohort Attainment'!$AO$3:$AO$36,0),MATCH(LC$1,'[19]Cohort Attainment'!$P$36:$AO$36,0))</f>
        <v>1227</v>
      </c>
      <c r="LD24" s="120">
        <f>INDEX('[19]Cohort Attainment'!$P$3:$AO$36,MATCH($A24,'[19]Cohort Attainment'!$AO$3:$AO$36,0),MATCH(LD$1,'[19]Cohort Attainment'!$P$36:$AO$36,0))</f>
        <v>1206</v>
      </c>
      <c r="LE24" s="120">
        <f>INDEX('[11]1920 Collected Indicators'!$A$3:$CV$36,MATCH($A24,'[11]1920 Collected Indicators'!$A$3:$A$36,0),MATCH(LE$1,'[11]1920 Collected Indicators'!$A$3:$CV$3,0))</f>
        <v>997</v>
      </c>
      <c r="LF24" s="119">
        <v>74.654377880184327</v>
      </c>
      <c r="LG24" s="88" t="str">
        <f>INDEX('[3]Raw data 16-17'!$B$2:$XA$34,MATCH($A24,'[3]Raw data 16-17'!$A$2:$A$34,0),MATCH(LG$1,'[3]Raw data 16-17'!$B$1:$GU$1,0))</f>
        <v>dna</v>
      </c>
      <c r="LH24" s="88" t="str">
        <f>INDEX('[14]1718 Collected Indicators'!$A$3:$CH$36,MATCH($A24,'[14]1718 Collected Indicators'!$A$3:$A$36,0),MATCH(LH$1,'[14]1718 Collected Indicators'!$A$3:$CH$3,0))</f>
        <v>dna</v>
      </c>
      <c r="LI24" s="120">
        <f>INDEX('[15]1819 Collected Indicators'!$A$3:$CV$36,MATCH($A24,'[15]1819 Collected Indicators'!$A$3:$A$36,0),MATCH(LI$1,'[15]1819 Collected Indicators'!$A$3:$CV$3,0))</f>
        <v>61.262553801999999</v>
      </c>
      <c r="LJ24" s="120" t="str">
        <f>INDEX('[11]1920 Collected Indicators'!$A$3:$CV$36,MATCH($A24,'[11]1920 Collected Indicators'!$A$3:$A$36,0),MATCH(LJ$1,'[11]1920 Collected Indicators'!$A$3:$CV$3,0))</f>
        <v>dna</v>
      </c>
      <c r="LK24" s="119">
        <v>70.982142857142861</v>
      </c>
      <c r="LL24" s="88" t="str">
        <f>INDEX('[3]Raw data 16-17'!$B$2:$XA$34,MATCH($A24,'[3]Raw data 16-17'!$A$2:$A$34,0),MATCH(LL$1,'[3]Raw data 16-17'!$B$1:$GU$1,0))</f>
        <v>dna</v>
      </c>
      <c r="LM24" s="88" t="str">
        <f>INDEX('[14]1718 Collected Indicators'!$A$3:$CH$36,MATCH($A24,'[14]1718 Collected Indicators'!$A$3:$A$36,0),MATCH(LM$1,'[14]1718 Collected Indicators'!$A$3:$CH$3,0))</f>
        <v>dna</v>
      </c>
      <c r="LN24" s="120">
        <f>INDEX('[15]1819 Collected Indicators'!$A$3:$CV$36,MATCH($A24,'[15]1819 Collected Indicators'!$A$3:$A$36,0),MATCH(LN$1,'[15]1819 Collected Indicators'!$A$3:$CV$3,0))</f>
        <v>72.349570201000006</v>
      </c>
      <c r="LO24" s="120" t="str">
        <f>INDEX('[11]1920 Collected Indicators'!$A$3:$CV$36,MATCH($A24,'[11]1920 Collected Indicators'!$A$3:$A$36,0),MATCH(LO$1,'[11]1920 Collected Indicators'!$A$3:$CV$3,0))</f>
        <v>dna</v>
      </c>
      <c r="LP24" s="119">
        <v>64.824120603015075</v>
      </c>
      <c r="LQ24" s="88" t="str">
        <f>INDEX('[3]Raw data 16-17'!$B$2:$XA$34,MATCH($A24,'[3]Raw data 16-17'!$A$2:$A$34,0),MATCH(LQ$1,'[3]Raw data 16-17'!$B$1:$GU$1,0))</f>
        <v>dna</v>
      </c>
      <c r="LR24" s="88" t="str">
        <f>INDEX('[14]1718 Collected Indicators'!$A$3:$CH$36,MATCH($A24,'[14]1718 Collected Indicators'!$A$3:$A$36,0),MATCH(LR$1,'[14]1718 Collected Indicators'!$A$3:$CH$3,0))</f>
        <v>dna</v>
      </c>
      <c r="LS24" s="120" t="e">
        <f>INDEX('[15]1819 Collected Indicators'!$A$3:$CV$36,MATCH($A24,'[15]1819 Collected Indicators'!$A$3:$A$36,0),MATCH(LS$1,'[15]1819 Collected Indicators'!$A$3:$CV$3,0))</f>
        <v>#N/A</v>
      </c>
      <c r="LT24" s="120" t="e">
        <f>INDEX('[11]1920 Collected Indicators'!$A$3:$CV$36,MATCH($A24,'[11]1920 Collected Indicators'!$A$3:$A$36,0),MATCH(LT$1,'[11]1920 Collected Indicators'!$A$3:$CV$3,0))</f>
        <v>#N/A</v>
      </c>
      <c r="LU24" s="119">
        <v>69.124423963133637</v>
      </c>
      <c r="LV24" s="88" t="str">
        <f>INDEX('[3]Raw data 16-17'!$B$2:$XA$34,MATCH($A24,'[3]Raw data 16-17'!$A$2:$A$34,0),MATCH(LV$1,'[3]Raw data 16-17'!$B$1:$GU$1,0))</f>
        <v>dna</v>
      </c>
      <c r="LW24" s="88" t="str">
        <f>INDEX('[14]1718 Collected Indicators'!$A$3:$CH$36,MATCH($A24,'[14]1718 Collected Indicators'!$A$3:$A$36,0),MATCH(LW$1,'[14]1718 Collected Indicators'!$A$3:$CH$3,0))</f>
        <v>dna</v>
      </c>
      <c r="LX24" s="120" t="str">
        <f>INDEX('[15]1819 Collected Indicators'!$A$3:$CV$36,MATCH($A24,'[15]1819 Collected Indicators'!$A$3:$A$36,0),MATCH(LX$1,'[15]1819 Collected Indicators'!$A$3:$CV$3,0))</f>
        <v>N/A</v>
      </c>
      <c r="LY24" s="120" t="str">
        <f>INDEX('[11]1920 Collected Indicators'!$A$3:$CV$36,MATCH($A24,'[11]1920 Collected Indicators'!$A$3:$A$36,0),MATCH(LY$1,'[11]1920 Collected Indicators'!$A$3:$CV$3,0))</f>
        <v>dna</v>
      </c>
      <c r="LZ24" s="119">
        <v>59.821428571428569</v>
      </c>
      <c r="MA24" s="88" t="str">
        <f>INDEX('[3]Raw data 16-17'!$B$2:$XA$34,MATCH($A24,'[3]Raw data 16-17'!$A$2:$A$34,0),MATCH(MA$1,'[3]Raw data 16-17'!$B$1:$GU$1,0))</f>
        <v>dna</v>
      </c>
      <c r="MB24" s="88" t="str">
        <f>INDEX('[14]1718 Collected Indicators'!$A$3:$CH$36,MATCH($A24,'[14]1718 Collected Indicators'!$A$3:$A$36,0),MATCH(MB$1,'[14]1718 Collected Indicators'!$A$3:$CH$3,0))</f>
        <v>dna</v>
      </c>
      <c r="MC24" s="120" t="str">
        <f>INDEX('[15]1819 Collected Indicators'!$A$3:$CV$36,MATCH($A24,'[15]1819 Collected Indicators'!$A$3:$A$36,0),MATCH(MC$1,'[15]1819 Collected Indicators'!$A$3:$CV$3,0))</f>
        <v>N/A</v>
      </c>
      <c r="MD24" s="120" t="str">
        <f>INDEX('[11]1920 Collected Indicators'!$A$3:$CV$36,MATCH($A24,'[11]1920 Collected Indicators'!$A$3:$A$36,0),MATCH(MD$1,'[11]1920 Collected Indicators'!$A$3:$CV$3,0))</f>
        <v>dna</v>
      </c>
      <c r="ME24" s="119">
        <v>57.788944723618087</v>
      </c>
      <c r="MF24" s="88" t="str">
        <f>INDEX('[3]Raw data 16-17'!$B$2:$XA$34,MATCH($A24,'[3]Raw data 16-17'!$A$2:$A$34,0),MATCH(MF$1,'[3]Raw data 16-17'!$B$1:$GU$1,0))</f>
        <v>dna</v>
      </c>
      <c r="MG24" s="88" t="str">
        <f>INDEX('[14]1718 Collected Indicators'!$A$3:$CH$36,MATCH($A24,'[14]1718 Collected Indicators'!$A$3:$A$36,0),MATCH(MG$1,'[14]1718 Collected Indicators'!$A$3:$CH$3,0))</f>
        <v>dna</v>
      </c>
      <c r="MH24" s="120" t="e">
        <f>INDEX('[15]1819 Collected Indicators'!$A$3:$CV$36,MATCH($A24,'[15]1819 Collected Indicators'!$A$3:$A$36,0),MATCH(MH$1,'[15]1819 Collected Indicators'!$A$3:$CV$3,0))</f>
        <v>#N/A</v>
      </c>
      <c r="MI24" s="120" t="e">
        <f>INDEX('[11]1920 Collected Indicators'!$A$3:$CV$36,MATCH($A24,'[11]1920 Collected Indicators'!$A$3:$A$36,0),MATCH(MI$1,'[11]1920 Collected Indicators'!$A$3:$CV$3,0))</f>
        <v>#N/A</v>
      </c>
      <c r="MJ24" s="119">
        <v>83.098591549295776</v>
      </c>
      <c r="MK24" s="88" t="str">
        <f>INDEX('[3]Raw data 16-17'!$B$2:$XA$34,MATCH($A24,'[3]Raw data 16-17'!$A$2:$A$34,0),MATCH(MK$1,'[3]Raw data 16-17'!$B$1:$GU$1,0))</f>
        <v>dna</v>
      </c>
      <c r="ML24" s="88" t="str">
        <f>INDEX('[14]1718 Collected Indicators'!$A$3:$CH$36,MATCH($A24,'[14]1718 Collected Indicators'!$A$3:$A$36,0),MATCH(ML$1,'[14]1718 Collected Indicators'!$A$3:$CH$3,0))</f>
        <v>dna</v>
      </c>
      <c r="MM24" s="120" t="str">
        <f>INDEX('[15]1819 Collected Indicators'!$A$3:$CV$36,MATCH($A24,'[15]1819 Collected Indicators'!$A$3:$A$36,0),MATCH(MM$1,'[15]1819 Collected Indicators'!$A$3:$CV$3,0))</f>
        <v>dna</v>
      </c>
      <c r="MN24" s="120" t="str">
        <f>INDEX('[11]1920 Collected Indicators'!$A$3:$CV$36,MATCH($A24,'[11]1920 Collected Indicators'!$A$3:$A$36,0),MATCH(MN$1,'[11]1920 Collected Indicators'!$A$3:$CV$3,0))</f>
        <v>dna</v>
      </c>
      <c r="MO24" s="119">
        <v>83.333333333333343</v>
      </c>
      <c r="MP24" s="88" t="str">
        <f>INDEX('[3]Raw data 16-17'!$B$2:$XA$34,MATCH($A24,'[3]Raw data 16-17'!$A$2:$A$34,0),MATCH(MP$1,'[3]Raw data 16-17'!$B$1:$GU$1,0))</f>
        <v>dna</v>
      </c>
      <c r="MQ24" s="88" t="str">
        <f>INDEX('[14]1718 Collected Indicators'!$A$3:$CH$36,MATCH($A24,'[14]1718 Collected Indicators'!$A$3:$A$36,0),MATCH(MQ$1,'[14]1718 Collected Indicators'!$A$3:$CH$3,0))</f>
        <v>dna</v>
      </c>
      <c r="MR24" s="120" t="str">
        <f>INDEX('[15]1819 Collected Indicators'!$A$3:$CV$36,MATCH($A24,'[15]1819 Collected Indicators'!$A$3:$A$36,0),MATCH(MR$1,'[15]1819 Collected Indicators'!$A$3:$CV$3,0))</f>
        <v>dna</v>
      </c>
      <c r="MS24" s="120" t="str">
        <f>INDEX('[11]1920 Collected Indicators'!$A$3:$CV$36,MATCH($A24,'[11]1920 Collected Indicators'!$A$3:$A$36,0),MATCH(MS$1,'[11]1920 Collected Indicators'!$A$3:$CV$3,0))</f>
        <v>dna</v>
      </c>
      <c r="MT24" s="119">
        <v>87.301587301587304</v>
      </c>
      <c r="MU24" s="88" t="str">
        <f>INDEX('[3]Raw data 16-17'!$B$2:$XA$34,MATCH($A24,'[3]Raw data 16-17'!$A$2:$A$34,0),MATCH(MU$1,'[3]Raw data 16-17'!$B$1:$GU$1,0))</f>
        <v>dna</v>
      </c>
      <c r="MV24" s="88" t="str">
        <f>INDEX('[14]1718 Collected Indicators'!$A$3:$CH$36,MATCH($A24,'[14]1718 Collected Indicators'!$A$3:$A$36,0),MATCH(MV$1,'[14]1718 Collected Indicators'!$A$3:$CH$3,0))</f>
        <v>dna</v>
      </c>
      <c r="MW24" s="120" t="e">
        <f>INDEX('[15]1819 Collected Indicators'!$A$3:$CV$36,MATCH($A24,'[15]1819 Collected Indicators'!$A$3:$A$36,0),MATCH(MW$1,'[15]1819 Collected Indicators'!$A$3:$CV$3,0))</f>
        <v>#N/A</v>
      </c>
      <c r="MX24" s="120" t="e">
        <f>INDEX('[11]1920 Collected Indicators'!$A$3:$CV$36,MATCH($A24,'[11]1920 Collected Indicators'!$A$3:$A$36,0),MATCH(MX$1,'[11]1920 Collected Indicators'!$A$3:$CV$3,0))</f>
        <v>#N/A</v>
      </c>
      <c r="MY24" s="119">
        <v>76.036866359447004</v>
      </c>
      <c r="MZ24" s="88" t="str">
        <f>INDEX('[3]Raw data 16-17'!$B$2:$XA$34,MATCH($A24,'[3]Raw data 16-17'!$A$2:$A$34,0),MATCH(MZ$1,'[3]Raw data 16-17'!$B$1:$GU$1,0))</f>
        <v>dna</v>
      </c>
      <c r="NA24" s="88" t="str">
        <f>INDEX('[14]1718 Collected Indicators'!$A$3:$CH$36,MATCH($A24,'[14]1718 Collected Indicators'!$A$3:$A$36,0),MATCH(NA$1,'[14]1718 Collected Indicators'!$A$3:$CH$3,0))</f>
        <v>dna</v>
      </c>
      <c r="NB24" s="120" t="e">
        <f>INDEX('[15]1819 Collected Indicators'!$A$3:$CV$36,MATCH($A24,'[15]1819 Collected Indicators'!$A$3:$A$36,0),MATCH(NB$1,'[15]1819 Collected Indicators'!$A$3:$CV$3,0))</f>
        <v>#N/A</v>
      </c>
      <c r="NC24" s="183"/>
      <c r="ND24" s="119">
        <v>65.470852017937219</v>
      </c>
      <c r="NE24" s="88" t="str">
        <f>INDEX('[3]Raw data 16-17'!$B$2:$XA$34,MATCH($A24,'[3]Raw data 16-17'!$A$2:$A$34,0),MATCH(NE$1,'[3]Raw data 16-17'!$B$1:$GU$1,0))</f>
        <v>dna</v>
      </c>
      <c r="NF24" s="88" t="str">
        <f>INDEX('[14]1718 Collected Indicators'!$A$3:$CH$36,MATCH($A24,'[14]1718 Collected Indicators'!$A$3:$A$36,0),MATCH(NF$1,'[14]1718 Collected Indicators'!$A$3:$CH$3,0))</f>
        <v>dna</v>
      </c>
      <c r="NG24" s="120" t="e">
        <f>INDEX('[15]1819 Collected Indicators'!$A$3:$CV$36,MATCH($A24,'[15]1819 Collected Indicators'!$A$3:$A$36,0),MATCH(NG$1,'[15]1819 Collected Indicators'!$A$3:$CV$3,0))</f>
        <v>#N/A</v>
      </c>
      <c r="NH24" s="183"/>
      <c r="NI24" s="119">
        <v>69.849246231155774</v>
      </c>
      <c r="NJ24" s="88" t="str">
        <f>INDEX('[3]Raw data 16-17'!$B$2:$XA$34,MATCH($A24,'[3]Raw data 16-17'!$A$2:$A$34,0),MATCH(NJ$1,'[3]Raw data 16-17'!$B$1:$GU$1,0))</f>
        <v>dna</v>
      </c>
      <c r="NK24" s="88" t="str">
        <f>INDEX('[14]1718 Collected Indicators'!$A$3:$CH$36,MATCH($A24,'[14]1718 Collected Indicators'!$A$3:$A$36,0),MATCH(NK$1,'[14]1718 Collected Indicators'!$A$3:$CH$3,0))</f>
        <v>dna</v>
      </c>
      <c r="NL24" s="120" t="e">
        <f>INDEX('[15]1819 Collected Indicators'!$A$3:$CV$36,MATCH($A24,'[15]1819 Collected Indicators'!$A$3:$A$36,0),MATCH(NL$1,'[15]1819 Collected Indicators'!$A$3:$CV$3,0))</f>
        <v>#N/A</v>
      </c>
      <c r="NM24" s="183"/>
      <c r="NN24" s="119">
        <f>INDEX([20]Extraction!$B$2:$I$36,MATCH($A24,[20]Extraction!$I$2:$I$36,0),MATCH(NN$1,[20]Extraction!$B$2:$I$2,0))</f>
        <v>90.849673202614284</v>
      </c>
      <c r="NO24" s="119">
        <f>INDEX([20]Extraction!$B$2:$I$36,MATCH($A24,[20]Extraction!$I$2:$I$36,0),MATCH(NO$1,[20]Extraction!$B$2:$I$2,0))</f>
        <v>77.514792899408206</v>
      </c>
      <c r="NP24" s="119">
        <f>INDEX([20]Extraction!$B$2:$I$36,MATCH($A24,[20]Extraction!$I$2:$I$36,0),MATCH(NP$1,[20]Extraction!$B$2:$I$2,0))</f>
        <v>86.592178770949687</v>
      </c>
      <c r="NQ24" s="119">
        <f>INDEX([20]Extraction!$B$2:$I$36,MATCH($A24,[20]Extraction!$I$2:$I$36,0),MATCH(NQ$1,[20]Extraction!$B$2:$I$2,0))</f>
        <v>87.5</v>
      </c>
      <c r="NR24" s="119">
        <f>INDEX([20]Extraction!$B$2:$I$36,MATCH($A24,[20]Extraction!$I$2:$I$36,0),MATCH(NR$1,[20]Extraction!$B$2:$I$2,0))</f>
        <v>86.956521739130338</v>
      </c>
      <c r="NS24" s="119">
        <f>INDEX([20]Extraction!$B$2:$I$36,MATCH($A24,[20]Extraction!$I$2:$I$36,0),MATCH(NS$1,[20]Extraction!$B$2:$I$2,0))</f>
        <v>92.265193370165719</v>
      </c>
      <c r="NT24" s="119" t="str">
        <f>INDEX([20]Extraction!$B$2:$I$36,MATCH($A24,[20]Extraction!$I$2:$I$36,0),MATCH(NT$1,[20]Extraction!$B$2:$I$2,0))</f>
        <v>dna</v>
      </c>
      <c r="NU24" s="129">
        <f>INDEX([21]Sheet1!$L$17:$T$50,MATCH($A24,[21]Sheet1!$L$17:$L$50,0),MATCH(NU$1,[21]Sheet1!$L$17:$T$17,0))</f>
        <v>93.75</v>
      </c>
      <c r="NV24" s="130">
        <f>INDEX([21]Sheet1!$L$17:$T$50,MATCH($A24,[21]Sheet1!$L$17:$L$50,0),MATCH(NV$1,[21]Sheet1!$L$17:$T$17,0))</f>
        <v>89.473684210526315</v>
      </c>
      <c r="NW24" s="130">
        <f>INDEX([21]Sheet1!$L$17:$T$50,MATCH($A24,[21]Sheet1!$L$17:$L$50,0),MATCH(NW$1,[21]Sheet1!$L$17:$T$17,0))</f>
        <v>90</v>
      </c>
      <c r="NX24" s="130">
        <f>INDEX([21]Sheet1!$L$17:$T$50,MATCH($A24,[21]Sheet1!$L$17:$L$50,0),MATCH(NX$1,[21]Sheet1!$L$17:$T$17,0))</f>
        <v>94.73684210526315</v>
      </c>
      <c r="NY24" s="130">
        <f>INDEX([21]Sheet1!$L$17:$T$50,MATCH($A24,[21]Sheet1!$L$17:$L$50,0),MATCH(NY$1,[21]Sheet1!$L$17:$T$17,0))</f>
        <v>90</v>
      </c>
      <c r="NZ24" s="130">
        <f>INDEX([21]Sheet1!$L$17:$T$50,MATCH($A24,[21]Sheet1!$L$17:$L$50,0),MATCH(NZ$1,[21]Sheet1!$L$17:$T$17,0))</f>
        <v>78.94736842105263</v>
      </c>
      <c r="OA24" s="130">
        <f>INDEX([21]Sheet1!$L$17:$T$50,MATCH($A24,[21]Sheet1!$L$17:$L$50,0),MATCH(OA$1,[21]Sheet1!$L$17:$T$17,0))</f>
        <v>94.73684210526315</v>
      </c>
      <c r="OB24" s="88">
        <f>INDEX('[14]1718 Collected Indicators'!$A$3:$CH$36,MATCH($A24,'[14]1718 Collected Indicators'!$A$3:$A$36,0),MATCH(OB$1,'[14]1718 Collected Indicators'!$A$3:$CH$3,0))</f>
        <v>90</v>
      </c>
      <c r="OC24" s="126">
        <f>INDEX('[15]1819 Collected Indicators'!$A$3:$CV$36,MATCH($A24,'[15]1819 Collected Indicators'!$A$3:$A$36,0),MATCH(OC$1,'[15]1819 Collected Indicators'!$A$3:$CV$3,0))</f>
        <v>95.238095238095227</v>
      </c>
      <c r="OD24" s="120">
        <f>INDEX('[11]1920 Collected Indicators'!$A$3:$CV$36,MATCH($A24,'[11]1920 Collected Indicators'!$A$3:$A$36,0),MATCH(OD$1,'[11]1920 Collected Indicators'!$A$3:$CV$3,0))</f>
        <v>90.5</v>
      </c>
      <c r="OE24" s="121">
        <v>93.1</v>
      </c>
      <c r="OF24" s="88">
        <v>93.8</v>
      </c>
      <c r="OG24" s="88">
        <v>94.2</v>
      </c>
      <c r="OH24" s="88">
        <f>INDEX('[3]Raw data 16-17'!$A$1:$BV$34,MATCH($A24,'[3]Raw data 16-17'!A$1:A$34,0),MATCH(OH$1,'[3]Raw data 16-17'!$A$1:$BV$1,0))</f>
        <v>94.6</v>
      </c>
      <c r="OI24" s="121">
        <f>INDEX('[15]1819 Collected Indicators'!$A$3:$CV$36,MATCH($A24,'[15]1819 Collected Indicators'!$A$3:$A$36,0),MATCH(OI$1,'[15]1819 Collected Indicators'!$A$3:$CV$3,0))</f>
        <v>93.8292</v>
      </c>
      <c r="OJ24" s="120" t="str">
        <f>INDEX('[11]1920 Collected Indicators'!$A$3:$CV$36,MATCH($A24,'[11]1920 Collected Indicators'!$A$3:$A$36,0),MATCH(OJ$1,'[11]1920 Collected Indicators'!$A$3:$CV$3,0))</f>
        <v>dna</v>
      </c>
      <c r="OK24" s="119">
        <f>INDEX('[22]All years '!$A$1:$F$34,MATCH($A24,'[22]All years '!$A$1:$A$34,0),MATCH(OK$1,'[22]All years '!$A$1:$F$1,0))</f>
        <v>77.284768211920536</v>
      </c>
      <c r="OL24" s="88">
        <f>INDEX('[22]All years '!$A$1:$F$34,MATCH($A24,'[22]All years '!$A$1:$A$34,0),MATCH(OL$1,'[22]All years '!$A$1:$F$1,0))</f>
        <v>86.178971521122961</v>
      </c>
      <c r="OM24" s="88">
        <f>INDEX('[22]All years '!$A$1:$F$34,MATCH($A24,'[22]All years '!$A$1:$A$34,0),MATCH(OM$1,'[22]All years '!$A$1:$F$1,0))</f>
        <v>87.366703654247615</v>
      </c>
      <c r="ON24" s="88">
        <f>INDEX('[22]All years '!$A$1:$F$34,MATCH($A24,'[22]All years '!$A$1:$A$34,0),MATCH(ON$1,'[22]All years '!$A$1:$F$1,0))</f>
        <v>89.527498137500245</v>
      </c>
      <c r="OO24" s="121">
        <f>INDEX('[22]All years '!$A$1:$F$34,MATCH($A24,'[22]All years '!$A$1:$A$34,0),MATCH(OO$1,'[22]All years '!$A$1:$F$1,0))</f>
        <v>87.366703654247615</v>
      </c>
      <c r="OP24" s="120" t="str">
        <f>INDEX('[11]1920 Collected Indicators'!$A$3:$CV$36,MATCH($A24,'[11]1920 Collected Indicators'!$A$3:$A$36,0),MATCH(OP$1,'[11]1920 Collected Indicators'!$A$3:$CV$3,0))</f>
        <v>dna</v>
      </c>
      <c r="OQ24" s="119">
        <v>8.0233406272793584</v>
      </c>
      <c r="OR24" s="88">
        <v>4</v>
      </c>
      <c r="OS24" s="88">
        <v>1.9</v>
      </c>
      <c r="OT24" s="116">
        <f>INDEX('[3]Raw data 16-17'!$B$2:$ACG$34,MATCH($A24,'[3]Raw data 16-17'!$A$2:$A$34,0),MATCH(OT$1,'[3]Raw data 16-17'!$B$1:$MA$1,0))</f>
        <v>5.1851851851851851</v>
      </c>
      <c r="OU24" s="133">
        <f>INDEX('[15]1819 Collected Indicators'!$A$3:$CV$36,MATCH($A24,'[15]1819 Collected Indicators'!$A$3:$A$36,0),MATCH(OU$1,'[15]1819 Collected Indicators'!$A$3:$CV$3,0))</f>
        <v>6.1085000000000003</v>
      </c>
      <c r="OV24" s="120" t="str">
        <f>INDEX('[11]1920 Collected Indicators'!$A$3:$CV$36,MATCH($A24,'[11]1920 Collected Indicators'!$A$3:$A$36,0),MATCH(OV$1,'[11]1920 Collected Indicators'!$A$3:$CV$3,0))</f>
        <v>dna</v>
      </c>
      <c r="OW24" s="119" t="str">
        <f>INDEX('[23]All years '!$A$2:$F$35,MATCH($A24,'[23]All years '!$A$2:$A$35,0),MATCH(OW$1,'[23]All years '!$A$2:$F$2,0))</f>
        <v>*</v>
      </c>
      <c r="OX24" s="88">
        <f>INDEX('[23]All years '!$A$2:$F$35,MATCH($A24,'[23]All years '!$A$2:$A$35,0),MATCH(OX$1,'[23]All years '!$A$2:$F$2,0))</f>
        <v>0</v>
      </c>
      <c r="OY24" s="88">
        <f>INDEX('[23]All years '!$A$2:$F$35,MATCH($A24,'[23]All years '!$A$2:$A$35,0),MATCH(OY$1,'[23]All years '!$A$2:$F$2,0))</f>
        <v>0</v>
      </c>
      <c r="OZ24" s="88" t="str">
        <f>INDEX('[23]All years '!$A$2:$F$35,MATCH($A24,'[23]All years '!$A$2:$A$35,0),MATCH(OZ$1,'[23]All years '!$A$2:$F$2,0))</f>
        <v>*</v>
      </c>
      <c r="PA24" s="183" t="str">
        <f>INDEX('[23]All years '!$A$2:$F$35,MATCH($A24,'[23]All years '!$A$2:$A$35,0),MATCH(PA$1,'[23]All years '!$A$2:$F$2,0))</f>
        <v>*</v>
      </c>
      <c r="PB24" s="120" t="str">
        <f>INDEX('[11]1920 Collected Indicators'!$A$3:$CV$36,MATCH($A24,'[11]1920 Collected Indicators'!$A$3:$A$36,0),MATCH(PB$1,'[11]1920 Collected Indicators'!$A$3:$CV$3,0))</f>
        <v>dna</v>
      </c>
      <c r="PC24" s="119">
        <v>94.1</v>
      </c>
      <c r="PD24" s="88">
        <f>INDEX('[3]Raw data 16-17'!$B$2:$XA$34,MATCH($A24,'[3]Raw data 16-17'!$A$2:$A$34,0),MATCH(PD$1,'[3]Raw data 16-17'!$B$1:$GU$1,0))</f>
        <v>93.8</v>
      </c>
      <c r="PE24" s="88">
        <f>INDEX('[14]1718 Collected Indicators'!$A$3:$CH$36,MATCH($A24,'[14]1718 Collected Indicators'!$A$3:$A$36,0),MATCH(PE$1,'[14]1718 Collected Indicators'!$A$3:$CH$3,0))</f>
        <v>95.3</v>
      </c>
      <c r="PF24" s="120">
        <f>INDEX('[15]1819 Collected Indicators'!$A$3:$CV$36,MATCH($A24,'[15]1819 Collected Indicators'!$A$3:$A$36,0),MATCH(PF$1,'[15]1819 Collected Indicators'!$A$3:$CV$3,0))</f>
        <v>95.449101796407192</v>
      </c>
      <c r="PG24" s="120">
        <f>INDEX('[11]1920 Collected Indicators'!$A$3:$CV$36,MATCH($A24,'[11]1920 Collected Indicators'!$A$3:$A$36,0),MATCH(PG$1,'[11]1920 Collected Indicators'!$A$3:$CV$3,0))</f>
        <v>94.705174488567991</v>
      </c>
      <c r="PH24" s="129">
        <v>0</v>
      </c>
      <c r="PI24" s="130">
        <v>0</v>
      </c>
      <c r="PJ24" s="130">
        <v>11.76470588235294</v>
      </c>
      <c r="PK24" s="130">
        <v>60</v>
      </c>
      <c r="PL24" s="88">
        <f>INDEX('[3]Raw data 16-17'!$B$2:$BV$34,MATCH($A24,'[3]Raw data 16-17'!$A$2:$A$34,0),MATCH(PL$1,'[3]Raw data 16-17'!$B$1:$BV$1,0))</f>
        <v>62.5</v>
      </c>
      <c r="PM24" s="130">
        <f>INDEX('[14]1718 Collected Indicators'!$A$3:$CH$36,MATCH($A24,'[14]1718 Collected Indicators'!$A$3:$A$36,0),MATCH(PM$1,'[14]1718 Collected Indicators'!$A$3:$CH$3,0))</f>
        <v>0</v>
      </c>
      <c r="PN24" s="194">
        <f>INDEX('[15]1819 Collected Indicators'!$A$3:$CV$36,MATCH($A24,'[15]1819 Collected Indicators'!$A$3:$A$36,0),MATCH(PN$1,'[15]1819 Collected Indicators'!$A$3:$CV$3,0))</f>
        <v>0</v>
      </c>
      <c r="PO24" s="120" t="str">
        <f>INDEX('[11]1920 Collected Indicators'!$A$3:$CV$36,MATCH($A24,'[11]1920 Collected Indicators'!$A$3:$A$36,0),MATCH(PO$1,'[11]1920 Collected Indicators'!$A$3:$CV$3,0))</f>
        <v>dna</v>
      </c>
      <c r="PP24" s="119">
        <v>11.11</v>
      </c>
      <c r="PQ24" s="88">
        <v>26.92</v>
      </c>
      <c r="PR24" s="88">
        <v>25.93</v>
      </c>
      <c r="PS24" s="88">
        <v>38.46</v>
      </c>
      <c r="PT24" s="88">
        <v>41.18</v>
      </c>
      <c r="PU24" s="88">
        <v>42.86</v>
      </c>
      <c r="PV24" s="88">
        <f>INDEX('[3]Raw data 16-17'!$B$2:$XA$34,MATCH($A24,'[3]Raw data 16-17'!$A$2:$A$34,0),MATCH(PV$1,'[3]Raw data 16-17'!$B$1:$GU$1,0))</f>
        <v>18.421052631578945</v>
      </c>
      <c r="PW24" s="88">
        <f>INDEX('[14]1718 Collected Indicators'!$A$3:$CH$36,MATCH($A24,'[14]1718 Collected Indicators'!$A$3:$A$36,0),MATCH(PW$1,'[14]1718 Collected Indicators'!$A$3:$CH$3,0))</f>
        <v>32.258064516129032</v>
      </c>
      <c r="PX24" s="120">
        <f>INDEX('[15]1819 Collected Indicators'!$A$3:$CV$36,MATCH($A24,'[15]1819 Collected Indicators'!$A$3:$A$36,0),MATCH(PX$1,'[15]1819 Collected Indicators'!$A$3:$CV$3,0))</f>
        <v>27.027027027027028</v>
      </c>
      <c r="PY24" s="120" t="str">
        <f>INDEX('[11]1920 Collected Indicators'!$A$3:$CV$36,MATCH($A24,'[11]1920 Collected Indicators'!$A$3:$A$36,0),MATCH(PY$1,'[11]1920 Collected Indicators'!$A$3:$CV$3,0))</f>
        <v>dna</v>
      </c>
      <c r="PZ24" s="119">
        <f t="shared" si="2"/>
        <v>6.2343273793449328</v>
      </c>
      <c r="QA24" s="87">
        <v>6464</v>
      </c>
      <c r="QB24" s="131">
        <f t="array" ref="QB24">INDEX('[24]Gross Exp for LGBF'!$A$3:$K$38,MATCH($A24,'[24]Gross Exp for LGBF'!$A$3:$A$38,0),MATCH(QB$1,'[24]Gross Exp for LGBF'!$A$3:$K$3,0))</f>
        <v>103684</v>
      </c>
      <c r="QC24" s="88">
        <f t="shared" si="36"/>
        <v>6.3858571268728834</v>
      </c>
      <c r="QD24" s="87">
        <v>6278</v>
      </c>
      <c r="QE24" s="131">
        <f t="array" ref="QE24">INDEX('[24]Gross Exp for LGBF'!$A$3:$K$38,MATCH($A24,'[24]Gross Exp for LGBF'!$A$3:$A$38,0),MATCH(QE$1,'[24]Gross Exp for LGBF'!$A$3:$K$3,0))</f>
        <v>98311</v>
      </c>
      <c r="QF24" s="116">
        <f t="shared" si="37"/>
        <v>5.7644622071822402</v>
      </c>
      <c r="QG24" s="87">
        <v>5928</v>
      </c>
      <c r="QH24" s="131">
        <f t="array" ref="QH24">INDEX('[24]Gross Exp for LGBF'!$A$3:$K$38,MATCH($A24,'[24]Gross Exp for LGBF'!$A$3:$A$38,0),MATCH(QH$1,'[24]Gross Exp for LGBF'!$A$3:$K$3,0))</f>
        <v>102837</v>
      </c>
      <c r="QI24" s="116">
        <f t="shared" si="38"/>
        <v>5.4037893792742633</v>
      </c>
      <c r="QJ24" s="87">
        <v>5784</v>
      </c>
      <c r="QK24" s="87">
        <f t="array" ref="QK24">INDEX('[24]Gross Exp for LGBF'!$A$3:$K$38,MATCH($A24,'[24]Gross Exp for LGBF'!$A$3:$A$38,0),MATCH(QK$1,'[24]Gross Exp for LGBF'!$A$3:$K$3,0))</f>
        <v>107036</v>
      </c>
      <c r="QL24" s="116">
        <f t="shared" si="39"/>
        <v>6.3059845559845566</v>
      </c>
      <c r="QM24" s="87">
        <v>6533</v>
      </c>
      <c r="QN24" s="87">
        <f t="array" ref="QN24">INDEX('[24]Gross Exp for LGBF'!$A$3:$K$38,MATCH($A24,'[24]Gross Exp for LGBF'!$A$3:$A$38,0),MATCH(QN$1,'[24]Gross Exp for LGBF'!$A$3:$K$3,0))</f>
        <v>103600</v>
      </c>
      <c r="QO24" s="116">
        <f t="shared" si="40"/>
        <v>6.3785114393281201</v>
      </c>
      <c r="QP24" s="87">
        <v>7048</v>
      </c>
      <c r="QQ24" s="87">
        <f t="array" ref="QQ24">INDEX('[24]Gross Exp for LGBF'!$A$3:$K$38,MATCH($A24,'[24]Gross Exp for LGBF'!$A$3:$A$38,0),MATCH(QQ$1,'[24]Gross Exp for LGBF'!$A$3:$K$3,0))</f>
        <v>110496</v>
      </c>
      <c r="QR24" s="116">
        <f t="shared" si="41"/>
        <v>5.6000816311385693</v>
      </c>
      <c r="QS24" s="87">
        <f>INDEX('[2]All Previous Years'!$A$1:$EX$34,MATCH($A24,'[2]All Previous Years'!$A$1:$A$34,0),MATCH(QS$1,'[2]All Previous Years'!$A$1:$EX$1,0))</f>
        <v>6037</v>
      </c>
      <c r="QT24" s="87">
        <f t="array" ref="QT24">INDEX('[24]Gross Exp for LGBF'!$A$3:$K$38,MATCH($A24,'[24]Gross Exp for LGBF'!$A$3:$A$38,0),MATCH(QT$1,'[24]Gross Exp for LGBF'!$A$3:$K$3,0))</f>
        <v>107802</v>
      </c>
      <c r="QU24" s="88">
        <f t="shared" si="42"/>
        <v>5.1552973760408616</v>
      </c>
      <c r="QV24" s="32">
        <f>INDEX([4]Sheet1!$A$1:$CJ$34, MATCH($A24, [4]Sheet1!$A$1:$A$34, 0), MATCH(QV$1, [4]Sheet1!$A$1:$CJ$1, 0))</f>
        <v>5733</v>
      </c>
      <c r="QW24" s="32">
        <f t="array" ref="QW24">INDEX('[24]Gross Exp for LGBF'!$A$3:$K$38,MATCH($A24,'[24]Gross Exp for LGBF'!$A$3:$A$38,0),MATCH(QW$1,'[24]Gross Exp for LGBF'!$A$3:$K$3,0))</f>
        <v>111206</v>
      </c>
      <c r="QX24" s="88">
        <f t="shared" si="43"/>
        <v>5.9699275710528843</v>
      </c>
      <c r="QY24" s="88">
        <f>INDEX('[6]Finance Indicators'!$B$3:$BO$35,MATCH($A24,'[6]Finance Indicators'!$A$3:$A$35,0),MATCH(QY$1,'[6]Finance Indicators'!$B$2:$BO$2,0))</f>
        <v>6833</v>
      </c>
      <c r="QZ24" s="88">
        <f t="array" ref="QZ24">INDEX('[24]Gross Exp for LGBF'!$A$3:$K$38,MATCH($A24,'[24]Gross Exp for LGBF'!$A$3:$A$38,0),MATCH(QZ$1,'[24]Gross Exp for LGBF'!$A$3:$K$3,0))</f>
        <v>114457</v>
      </c>
      <c r="RA24" s="250">
        <f t="array" ref="RA24">INDEX('[7]Finance Indicators'!$A$2:$BO$35,MATCH($A24,'[7]Finance Indicators'!$A$2:$A$35,0),MATCH(RA$1,'[7]Finance Indicators'!$A$2:$BO$2,0))</f>
        <v>6.1509732910819377</v>
      </c>
      <c r="RB24" s="250">
        <f t="array" ref="RB24">INDEX('[7]Finance Indicators'!$A$2:$BO$35,MATCH($A24,'[7]Finance Indicators'!$A$2:$A$35,0),MATCH(RB$1,'[7]Finance Indicators'!$A$2:$BO$2,0))</f>
        <v>7609</v>
      </c>
      <c r="RC24" s="250">
        <f t="array" ref="RC24">INDEX('[7]Finance Indicators'!$A$2:$BO$35,MATCH($A24,'[7]Finance Indicators'!$A$2:$A$35,0),MATCH(RC$1,'[7]Finance Indicators'!$A$2:$BO$2,0))</f>
        <v>123704</v>
      </c>
      <c r="RD24" s="115">
        <f>INDEX('[25]Corporate Management'!$B$6:$EY$40,MATCH($A24,'[25]Corporate Management'!$B$6:$B$40,0),MATCH(RD$1,'[25]Corporate Management'!$B$40:$EY$40,0))</f>
        <v>28.28282828282828</v>
      </c>
      <c r="RE24" s="131">
        <f>INDEX('[25]Corporate Management'!$B$6:$EY$40,MATCH($A24,'[25]Corporate Management'!$B$6:$B$40,0),MATCH(RE$1,'[25]Corporate Management'!$B$40:$EY$40,0))</f>
        <v>28</v>
      </c>
      <c r="RF24" s="131">
        <f>INDEX('[25]Corporate Management'!$B$6:$EY$40,MATCH($A24,'[25]Corporate Management'!$B$6:$B$40,0),MATCH(RF$1,'[25]Corporate Management'!$B$40:$EY$40,0))</f>
        <v>99</v>
      </c>
      <c r="RG24" s="116">
        <f>INDEX('[25]Corporate Management'!$B$6:$EY$40,MATCH($A24,'[25]Corporate Management'!$B$6:$B$40,0),MATCH(RG$1,'[25]Corporate Management'!$B$40:$EY$40,0))</f>
        <v>27.173913043478258</v>
      </c>
      <c r="RH24" s="131">
        <f>INDEX('[25]Corporate Management'!$B$6:$EY$40,MATCH($A24,'[25]Corporate Management'!$B$6:$B$40,0),MATCH(RH$1,'[25]Corporate Management'!$B$40:$EY$40,0))</f>
        <v>25</v>
      </c>
      <c r="RI24" s="131">
        <f>INDEX('[25]Corporate Management'!$B$6:$EY$40,MATCH($A24,'[25]Corporate Management'!$B$6:$B$40,0),MATCH(RI$1,'[25]Corporate Management'!$B$40:$EY$40,0))</f>
        <v>92</v>
      </c>
      <c r="RJ24" s="116">
        <f>INDEX('[25]Corporate Management'!$B$6:$EY$40,MATCH($A24,'[25]Corporate Management'!$B$6:$B$40,0),MATCH(RJ$1,'[25]Corporate Management'!$B$40:$EY$40,0))</f>
        <v>26.136363636363637</v>
      </c>
      <c r="RK24" s="131">
        <f>INDEX('[25]Corporate Management'!$B$6:$EY$40,MATCH($A24,'[25]Corporate Management'!$B$6:$B$40,0),MATCH(RK$1,'[25]Corporate Management'!$B$40:$EY$40,0))</f>
        <v>23</v>
      </c>
      <c r="RL24" s="131">
        <f>INDEX('[25]Corporate Management'!$B$6:$EY$40,MATCH($A24,'[25]Corporate Management'!$B$6:$B$40,0),MATCH(RL$1,'[25]Corporate Management'!$B$40:$EY$40,0))</f>
        <v>88</v>
      </c>
      <c r="RM24" s="116">
        <f>INDEX('[26]All Data'!$A$1:$Y$34,MATCH($A24,'[26]All Data'!$A$1:$A$34,0),MATCH(RM$1,'[26]All Data'!$A$1:$Y$1,0))</f>
        <v>25</v>
      </c>
      <c r="RN24" s="131">
        <f>INDEX('[26]All Data'!$A$1:$Y$34,MATCH($A24,'[26]All Data'!$A$1:$A$34,0),MATCH(RN$1,'[26]All Data'!$A$1:$Y$1,0))</f>
        <v>21</v>
      </c>
      <c r="RO24" s="131">
        <f>INDEX('[26]All Data'!$A$1:$Y$34,MATCH($A24,'[26]All Data'!$A$1:$A$34,0),MATCH(RO$1,'[26]All Data'!$A$1:$Y$1,0))</f>
        <v>84</v>
      </c>
      <c r="RP24" s="116">
        <f>INDEX('[27]All Data'!$A$1:$Y$34,MATCH($A24,'[27]All Data'!$A$1:$A$34,0),MATCH(RP$1,'[27]All Data'!$A$1:$Y$1,0))</f>
        <v>28.260869565217391</v>
      </c>
      <c r="RQ24" s="131">
        <f>INDEX('[27]All Data'!$A$1:$Y$34,MATCH($A24,'[27]All Data'!$A$1:$A$34,0),MATCH(RQ$1,'[27]All Data'!$A$1:$Y$1,0))</f>
        <v>26</v>
      </c>
      <c r="RR24" s="131">
        <f>INDEX('[27]All Data'!$A$1:$Y$34,MATCH($A24,'[27]All Data'!$A$1:$A$34,0),MATCH(RR$1,'[27]All Data'!$A$1:$Y$1,0))</f>
        <v>92</v>
      </c>
      <c r="RS24" s="116">
        <f>INDEX('[28]All Data'!$A$1:$AB$34,MATCH($A24,'[28]All Data'!$A$1:$A$34,0),MATCH(RS$1,'[28]All Data'!$A$1:$AB$1,0))</f>
        <v>28.421052631578945</v>
      </c>
      <c r="RT24" s="131">
        <f>INDEX('[28]All Data'!$A$1:$AB$34,MATCH($A24,'[28]All Data'!$A$1:$A$34,0),MATCH(RT$1,'[28]All Data'!$A$1:$AB$1,0))</f>
        <v>27</v>
      </c>
      <c r="RU24" s="131">
        <f>INDEX('[28]All Data'!$A$1:$AB$34,MATCH($A24,'[28]All Data'!$A$1:$A$34,0),MATCH(RU$1,'[28]All Data'!$A$1:$AB$1,0))</f>
        <v>95</v>
      </c>
      <c r="RV24" s="116">
        <f>INDEX('[29]SPI Raw Data 1617'!$A$3:$AN$37,MATCH($A24,'[29]SPI Raw Data 1617'!$A$3:$A$37,0),MATCH(RV$1,'[29]SPI Raw Data 1617'!$A$37:$AN$37,0))</f>
        <v>37.168141592920357</v>
      </c>
      <c r="RW24" s="131">
        <f>INDEX('[29]SPI Raw Data 1617'!$A$3:$AN$37,MATCH($A24,'[29]SPI Raw Data 1617'!$A$3:$A$37,0),MATCH(RW$1,'[29]SPI Raw Data 1617'!$A$37:$AN$37,0))</f>
        <v>42</v>
      </c>
      <c r="RX24" s="131">
        <f>INDEX('[29]SPI Raw Data 1617'!$A$3:$AN$37,MATCH($A24,'[29]SPI Raw Data 1617'!$A$3:$A$37,0),MATCH(RX$1,'[29]SPI Raw Data 1617'!$A$37:$AN$37,0))</f>
        <v>113</v>
      </c>
      <c r="RY24" s="116">
        <f>INDEX('[30]SPI Raw Data 1718'!$A$3:$AN$37,MATCH($A24,'[30]SPI Raw Data 1718'!$A$3:$A$37,0),MATCH(RY$1,'[30]SPI Raw Data 1718'!$A$37:$AN$37,0))</f>
        <v>37.606837606837608</v>
      </c>
      <c r="RZ24" s="197">
        <f>INDEX('[30]SPI Raw Data 1718'!$A$3:$AN$37,MATCH($A24,'[30]SPI Raw Data 1718'!$A$3:$A$37,0),MATCH(RZ$1,'[30]SPI Raw Data 1718'!$A$37:$AN$37,0))</f>
        <v>44</v>
      </c>
      <c r="SA24" s="197">
        <f>INDEX('[30]SPI Raw Data 1718'!$A$3:$AN$37,MATCH($A24,'[30]SPI Raw Data 1718'!$A$3:$A$37,0),MATCH(SA$1,'[30]SPI Raw Data 1718'!$A$37:$AN$37,0))</f>
        <v>117</v>
      </c>
      <c r="SB24" s="116">
        <f>INDEX('[31]SPI Raw Data 1819'!$A$1:$AN$37,MATCH($A24,'[31]SPI Raw Data 1819'!$A$1:$A$37,0),MATCH(SB$1,'[31]SPI Raw Data 1819'!$A$37:$AN$37,0))</f>
        <v>27.27272727272727</v>
      </c>
      <c r="SC24" s="197">
        <f>INDEX('[31]SPI Raw Data 1819'!$A$1:$AN$37,MATCH($A24,'[31]SPI Raw Data 1819'!$A$1:$A$37,0),MATCH(SC$1,'[31]SPI Raw Data 1819'!$A$37:$AN$37,0))</f>
        <v>24</v>
      </c>
      <c r="SD24" s="225">
        <f>INDEX('[31]SPI Raw Data 1819'!$A$1:$AN$37,MATCH($A24,'[31]SPI Raw Data 1819'!$A$1:$A$37,0),MATCH(SD$1,'[31]SPI Raw Data 1819'!$A$37:$AN$37,0))</f>
        <v>88</v>
      </c>
      <c r="SE24" s="116">
        <f>INDEX('[32]SPI Raw Data 1920'!$A$1:$AN$35, MATCH($A24,'[32]SPI Raw Data 1920'!$A$1:$A$35,0),MATCH(SE$1,'[32]SPI Raw Data 1920'!$A$37:$AN$37,0))</f>
        <v>29.213483146067414</v>
      </c>
      <c r="SF24" s="116">
        <f>INDEX('[32]SPI Raw Data 1920'!$A$1:$AN$35, MATCH($A24,'[32]SPI Raw Data 1920'!$A$1:$A$35,0),MATCH(SF$1,'[32]SPI Raw Data 1920'!$A$37:$AN$37,0))</f>
        <v>26</v>
      </c>
      <c r="SG24" s="116">
        <f>INDEX('[32]SPI Raw Data 1920'!$A$1:$AN$35, MATCH($A24,'[32]SPI Raw Data 1920'!$A$1:$A$35,0),MATCH(SG$1,'[32]SPI Raw Data 1920'!$A$37:$AN$37,0))</f>
        <v>89</v>
      </c>
      <c r="SH24" s="115">
        <f>INDEX('[28]All Data'!$A$1:$AB$34,MATCH($A24,'[28]All Data'!$A$1:$A$34,0),MATCH(SH$1,'[28]All Data'!$A$1:$AB$1,0))</f>
        <v>8.9549391845989561</v>
      </c>
      <c r="SI24" s="135">
        <f>INDEX('[28]All Data'!$A$1:$AB$34,MATCH($A24,'[28]All Data'!$A$1:$A$34,0),MATCH(SI$1,'[28]All Data'!$A$1:$AB$1,0))</f>
        <v>12.023036107634557</v>
      </c>
      <c r="SJ24" s="135">
        <f>INDEX('[28]All Data'!$A$1:$AB$34,MATCH($A24,'[28]All Data'!$A$1:$A$34,0),MATCH(SJ$1,'[28]All Data'!$A$1:$AB$1,0))</f>
        <v>13.205588529411754</v>
      </c>
      <c r="SK24" s="116">
        <f>INDEX('[29]SPI Raw Data 1617'!$A$3:$AN$37,MATCH($A24,'[29]SPI Raw Data 1617'!$A$3:$A$37,0),MATCH(SK$1,'[29]SPI Raw Data 1617'!$A$37:$AN$37,0))</f>
        <v>10.763443897687154</v>
      </c>
      <c r="SL24" s="135">
        <f>INDEX('[29]SPI Raw Data 1617'!$A$3:$AN$37,MATCH($A24,'[29]SPI Raw Data 1617'!$A$3:$A$37,0),MATCH(SL$1,'[29]SPI Raw Data 1617'!$A$37:$AN$37,0))</f>
        <v>12.350122608695726</v>
      </c>
      <c r="SM24" s="135">
        <f>INDEX('[29]SPI Raw Data 1617'!$A$3:$AN$37,MATCH($A24,'[29]SPI Raw Data 1617'!$A$3:$A$37,0),MATCH(SM$1,'[29]SPI Raw Data 1617'!$A$37:$AN$37,0))</f>
        <v>13.839757099697882</v>
      </c>
      <c r="SN24" s="116">
        <f>INDEX('[30]SPI Raw Data 1718'!$A$3:$AN$37,MATCH($A24,'[30]SPI Raw Data 1718'!$A$3:$A$37,0),MATCH(SN$1,'[30]SPI Raw Data 1718'!$A$37:$AN$37,0))</f>
        <v>10.877192982456137</v>
      </c>
      <c r="SO24" s="135">
        <f>INDEX('[30]SPI Raw Data 1718'!$A$3:$AN$37,MATCH($A24,'[30]SPI Raw Data 1718'!$A$3:$A$37,0),MATCH(SO$1,'[30]SPI Raw Data 1718'!$A$37:$AN$37,0))</f>
        <v>12.7</v>
      </c>
      <c r="SP24" s="135">
        <f>INDEX('[30]SPI Raw Data 1718'!$A$3:$AN$37,MATCH($A24,'[30]SPI Raw Data 1718'!$A$3:$A$37,0),MATCH(SP$1,'[30]SPI Raw Data 1718'!$A$37:$AN$37,0))</f>
        <v>14.25</v>
      </c>
      <c r="SQ24" s="116">
        <f>INDEX('[31]SPI Raw Data 1819'!$A$1:$AN$37,MATCH($A24,'[31]SPI Raw Data 1819'!$A$1:$A$37,0),MATCH(SQ$1,'[31]SPI Raw Data 1819'!$A$37:$AN$37,0))</f>
        <v>11.58536585365853</v>
      </c>
      <c r="SR24" s="213">
        <f>INDEX('[31]SPI Raw Data 1819'!$A$1:$AN$37,MATCH($A24,'[31]SPI Raw Data 1819'!$A$1:$A$37,0),MATCH(SR$1,'[31]SPI Raw Data 1819'!$A$37:$AN$37,0))</f>
        <v>13.05</v>
      </c>
      <c r="SS24" s="228">
        <f>INDEX('[31]SPI Raw Data 1819'!$A$1:$AN$37,MATCH($A24,'[31]SPI Raw Data 1819'!$A$1:$A$37,0),MATCH(SS$1,'[31]SPI Raw Data 1819'!$A$37:$AN$37,0))</f>
        <v>14.76</v>
      </c>
      <c r="ST24" s="116">
        <f>INDEX('[32]SPI Raw Data 1920'!$A$1:$AN$35, MATCH($A24,'[32]SPI Raw Data 1920'!$A$1:$A$35,0),MATCH(ST$1,'[32]SPI Raw Data 1920'!$A$37:$AN$37,0))</f>
        <v>11.448900388098323</v>
      </c>
      <c r="SU24" s="116">
        <f>INDEX('[32]SPI Raw Data 1920'!$A$1:$AN$35, MATCH($A24,'[32]SPI Raw Data 1920'!$A$1:$A$35,0),MATCH(SU$1,'[32]SPI Raw Data 1920'!$A$37:$AN$37,0))</f>
        <v>13.69</v>
      </c>
      <c r="SV24" s="116">
        <f>INDEX('[32]SPI Raw Data 1920'!$A$1:$AN$35, MATCH($A24,'[32]SPI Raw Data 1920'!$A$1:$A$35,0),MATCH(SV$1,'[32]SPI Raw Data 1920'!$A$37:$AN$37,0))</f>
        <v>15.46</v>
      </c>
      <c r="SW24" s="115">
        <f>INDEX('[25]Corporate Management'!$B$6:$EY$40,MATCH($A24,'[25]Corporate Management'!$B$6:$B$40,0),MATCH(SW$1,'[25]Corporate Management'!$B$40:$EY$40,0))</f>
        <v>26.56327082930601</v>
      </c>
      <c r="SX24" s="131">
        <f>INDEX('[25]Corporate Management'!$B$6:$EY$40,MATCH($A24,'[25]Corporate Management'!$B$6:$B$40,0),MATCH(SX$1,'[25]Corporate Management'!$B$40:$EY$40,0))</f>
        <v>274823.59999999998</v>
      </c>
      <c r="SY24" s="131">
        <f>INDEX('[25]Corporate Management'!$B$6:$EY$40,MATCH($A24,'[25]Corporate Management'!$B$6:$B$40,0),MATCH(SY$1,'[25]Corporate Management'!$B$40:$EY$40,0))</f>
        <v>10346</v>
      </c>
      <c r="SZ24" s="116">
        <f>INDEX('[25]Corporate Management'!$B$6:$EY$40,MATCH($A24,'[25]Corporate Management'!$B$6:$B$40,0),MATCH(SZ$1,'[25]Corporate Management'!$B$40:$EY$40,0))</f>
        <v>24.200398708942473</v>
      </c>
      <c r="TA24" s="131">
        <f>INDEX('[25]Corporate Management'!$B$6:$EY$40,MATCH($A24,'[25]Corporate Management'!$B$6:$B$40,0),MATCH(TA$1,'[25]Corporate Management'!$B$40:$EY$40,0))</f>
        <v>254927</v>
      </c>
      <c r="TB24" s="131">
        <f>INDEX('[25]Corporate Management'!$B$6:$EY$40,MATCH($A24,'[25]Corporate Management'!$B$6:$B$40,0),MATCH(TB$1,'[25]Corporate Management'!$B$40:$EY$40,0))</f>
        <v>10534</v>
      </c>
      <c r="TC24" s="116">
        <f>INDEX('[25]Corporate Management'!$B$6:$EY$40,MATCH($A24,'[25]Corporate Management'!$B$6:$B$40,0),MATCH(TC$1,'[25]Corporate Management'!$B$40:$EY$40,0))</f>
        <v>20.141613627854735</v>
      </c>
      <c r="TD24" s="131">
        <f>INDEX('[25]Corporate Management'!$B$6:$EY$40,MATCH($A24,'[25]Corporate Management'!$B$6:$B$40,0),MATCH(TD$1,'[25]Corporate Management'!$B$40:$EY$40,0))</f>
        <v>215193</v>
      </c>
      <c r="TE24" s="131">
        <f>INDEX('[25]Corporate Management'!$B$6:$EY$40,MATCH($A24,'[25]Corporate Management'!$B$6:$B$40,0),MATCH(TE$1,'[25]Corporate Management'!$B$40:$EY$40,0))</f>
        <v>10684</v>
      </c>
      <c r="TF24" s="116">
        <f>INDEX('[26]All Data'!$A$1:$Y$34,MATCH($A24,'[26]All Data'!$A$1:$A$34,0),MATCH(TF$1,'[26]All Data'!$A$1:$Y$1,0))</f>
        <v>20.4603512186081</v>
      </c>
      <c r="TG24" s="131">
        <f>INDEX('[26]All Data'!$A$1:$Y$34,MATCH($A24,'[26]All Data'!$A$1:$A$34,0),MATCH(TG$1,'[26]All Data'!$A$1:$Y$1,0))</f>
        <v>220787.65</v>
      </c>
      <c r="TH24" s="131">
        <f>INDEX('[26]All Data'!$A$1:$Y$34,MATCH($A24,'[26]All Data'!$A$1:$A$34,0),MATCH(TH$1,'[26]All Data'!$A$1:$Y$1,0))</f>
        <v>10791</v>
      </c>
      <c r="TI24" s="116">
        <f>INDEX('[27]All Data'!$A$1:$Y$34,MATCH($A24,'[27]All Data'!$A$1:$A$34,0),MATCH(TI$1,'[27]All Data'!$A$1:$Y$1,0))</f>
        <v>19.34887135254175</v>
      </c>
      <c r="TJ24" s="131">
        <f>INDEX('[27]All Data'!$A$1:$Y$34,MATCH($A24,'[27]All Data'!$A$1:$A$34,0),MATCH(TJ$1,'[27]All Data'!$A$1:$Y$1,0))</f>
        <v>210864</v>
      </c>
      <c r="TK24" s="131">
        <f>INDEX('[27]All Data'!$A$1:$Y$34,MATCH($A24,'[27]All Data'!$A$1:$A$34,0),MATCH(TK$1,'[27]All Data'!$A$1:$Y$1,0))</f>
        <v>10898</v>
      </c>
      <c r="TL24" s="116">
        <f>INDEX('[28]All Data'!$A$1:$AB$34,MATCH($A24,'[28]All Data'!$A$1:$A$34,0),MATCH(TL$1,'[28]All Data'!$A$1:$AB$1,0))</f>
        <v>18.904018869636214</v>
      </c>
      <c r="TM24" s="131">
        <f>INDEX('[28]All Data'!$A$1:$AB$34,MATCH($A24,'[28]All Data'!$A$1:$A$34,0),MATCH(TM$1,'[28]All Data'!$A$1:$AB$1,0))</f>
        <v>208379</v>
      </c>
      <c r="TN24" s="131">
        <f>INDEX('[28]All Data'!$A$1:$AB$34,MATCH($A24,'[28]All Data'!$A$1:$A$34,0),MATCH(TN$1,'[28]All Data'!$A$1:$AB$1,0))</f>
        <v>11023</v>
      </c>
      <c r="TO24" s="116">
        <f>INDEX('[29]SPI Raw Data 1617'!$A$3:$AN$37,MATCH($A24,'[29]SPI Raw Data 1617'!$A$3:$A$37,0),MATCH(TO$1,'[29]SPI Raw Data 1617'!$A$37:$AN$37,0))</f>
        <v>15.735127860026918</v>
      </c>
      <c r="TP24" s="131">
        <f>INDEX('[29]SPI Raw Data 1617'!$A$3:$AN$37,MATCH($A24,'[29]SPI Raw Data 1617'!$A$3:$A$37,0),MATCH(TP$1,'[29]SPI Raw Data 1617'!$A$37:$AN$37,0))</f>
        <v>175368</v>
      </c>
      <c r="TQ24" s="131">
        <f>INDEX('[29]SPI Raw Data 1617'!$A$3:$AN$37,MATCH($A24,'[29]SPI Raw Data 1617'!$A$3:$A$37,0),MATCH(TQ$1,'[29]SPI Raw Data 1617'!$A$37:$AN$37,0))</f>
        <v>11145</v>
      </c>
      <c r="TR24" s="116">
        <f>INDEX('[30]SPI Raw Data 1718'!$A$3:$AN$37,MATCH($A24,'[30]SPI Raw Data 1718'!$A$3:$A$37,0),MATCH(TR$1,'[30]SPI Raw Data 1718'!$A$37:$AN$37,0))</f>
        <v>16.925599999999999</v>
      </c>
      <c r="TS24" s="131">
        <f>INDEX('[30]SPI Raw Data 1718'!$A$3:$AN$37,MATCH($A24,'[30]SPI Raw Data 1718'!$A$3:$A$37,0),MATCH(TS$1,'[30]SPI Raw Data 1718'!$A$37:$AN$37,0))</f>
        <v>190413</v>
      </c>
      <c r="TT24" s="131">
        <f>INDEX('[30]SPI Raw Data 1718'!$A$3:$AN$37,MATCH($A24,'[30]SPI Raw Data 1718'!$A$3:$A$37,0),MATCH(TT$1,'[30]SPI Raw Data 1718'!$A$37:$AN$37,0))</f>
        <v>11250</v>
      </c>
      <c r="TU24" s="116">
        <f>INDEX('[31]SPI Raw Data 1819'!$A$1:$AN$37,MATCH($A24,'[31]SPI Raw Data 1819'!$A$1:$A$37,0),MATCH(TU$1,'[31]SPI Raw Data 1819'!$A$37:$AN$37,0))</f>
        <v>16.460703889917969</v>
      </c>
      <c r="TV24" s="197">
        <f>INDEX('[31]SPI Raw Data 1819'!$A$1:$AN$37,MATCH($A24,'[31]SPI Raw Data 1819'!$A$1:$A$37,0),MATCH(TV$1,'[31]SPI Raw Data 1819'!$A$37:$AN$37,0))</f>
        <v>186615</v>
      </c>
      <c r="TW24" s="197">
        <f>INDEX('[31]SPI Raw Data 1819'!$A$1:$AN$37,MATCH($A24,'[31]SPI Raw Data 1819'!$A$1:$A$37,0),MATCH(TW$1,'[31]SPI Raw Data 1819'!$A$37:$AN$37,0))</f>
        <v>11337</v>
      </c>
      <c r="TX24" s="116">
        <f>INDEX('[32]SPI Raw Data 1920'!$A$1:$AN$35, MATCH($A24,'[32]SPI Raw Data 1920'!$A$1:$A$35,0),MATCH(TX$1,'[32]SPI Raw Data 1920'!$A$37:$AN$37,0))</f>
        <v>17.08480689715844</v>
      </c>
      <c r="TY24" s="116">
        <f>INDEX('[32]SPI Raw Data 1920'!$A$1:$AN$35, MATCH($A24,'[32]SPI Raw Data 1920'!$A$1:$A$35,0),MATCH(TY$1,'[32]SPI Raw Data 1920'!$A$37:$AN$37,0))</f>
        <v>194203</v>
      </c>
      <c r="TZ24" s="116">
        <f>INDEX('[32]SPI Raw Data 1920'!$A$1:$AN$35, MATCH($A24,'[32]SPI Raw Data 1920'!$A$1:$A$35,0),MATCH(TZ$1,'[32]SPI Raw Data 1920'!$A$37:$AN$37,0))</f>
        <v>11367</v>
      </c>
      <c r="UA24" s="133">
        <f>(SW24*100)/Deflators!$B$2</f>
        <v>31.292157284168148</v>
      </c>
      <c r="UB24" s="116">
        <f>(SZ24*100)/Deflators!$B$3</f>
        <v>28.082861305085924</v>
      </c>
      <c r="UC24" s="116">
        <f>(TC24*100)/Deflators!$B$4</f>
        <v>22.904614447065025</v>
      </c>
      <c r="UD24" s="116">
        <f>(TF24*100)/Deflators!$B$5</f>
        <v>22.854860686441775</v>
      </c>
      <c r="UE24" s="116">
        <f>(TI24*100)/Deflators!$B$6</f>
        <v>21.319331925046058</v>
      </c>
      <c r="UF24" s="116">
        <f>(TL24*100)/Deflators!$B$7</f>
        <v>20.660592799768974</v>
      </c>
      <c r="UG24" s="116">
        <f>(TO24*100)/Deflators!$B$8</f>
        <v>16.78191669584707</v>
      </c>
      <c r="UH24" s="116">
        <f>(TR24*100)/Deflators!$B$9</f>
        <v>17.73923670010538</v>
      </c>
      <c r="UI24" s="116">
        <f>(TU24*100)/Deflators!$B$10</f>
        <v>16.862862071751657</v>
      </c>
      <c r="UJ24" s="248">
        <f>(TX24*100)/Deflators!$B$11</f>
        <v>17.08480689715844</v>
      </c>
      <c r="UK24" s="115">
        <f>INDEX('[25]Corporate Management'!$B$6:$EY$40,MATCH($A24,'[25]Corporate Management'!$B$6:$B$40,0),MATCH(UK$1,'[25]Corporate Management'!$B$40:$EY$40,0))</f>
        <v>7.9407367953839323</v>
      </c>
      <c r="UL24" s="131">
        <f>INDEX('[25]Corporate Management'!$B$6:$EY$40,MATCH($A24,'[25]Corporate Management'!$B$6:$B$40,0),MATCH(UL$1,'[25]Corporate Management'!$B$40:$EY$40,0))</f>
        <v>2236.31</v>
      </c>
      <c r="UM24" s="131">
        <f>INDEX('[25]Corporate Management'!$B$6:$EY$40,MATCH($A24,'[25]Corporate Management'!$B$6:$B$40,0),MATCH(UM$1,'[25]Corporate Management'!$B$40:$EY$40,0))</f>
        <v>281.625</v>
      </c>
      <c r="UN24" s="116">
        <f>INDEX('[25]Corporate Management'!$B$6:$EY$40,MATCH($A24,'[25]Corporate Management'!$B$6:$B$40,0),MATCH(UN$1,'[25]Corporate Management'!$B$40:$EY$40,0))</f>
        <v>6.5924528301886793</v>
      </c>
      <c r="UO24" s="131">
        <f>INDEX('[25]Corporate Management'!$B$6:$EY$40,MATCH($A24,'[25]Corporate Management'!$B$6:$B$40,0),MATCH(UO$1,'[25]Corporate Management'!$B$40:$EY$40,0))</f>
        <v>1747</v>
      </c>
      <c r="UP24" s="131">
        <f>INDEX('[25]Corporate Management'!$B$6:$EY$40,MATCH($A24,'[25]Corporate Management'!$B$6:$B$40,0),MATCH(UP$1,'[25]Corporate Management'!$B$40:$EY$40,0))</f>
        <v>265</v>
      </c>
      <c r="UQ24" s="116">
        <f>INDEX('[25]Corporate Management'!$B$6:$EY$40,MATCH($A24,'[25]Corporate Management'!$B$6:$B$40,0),MATCH(UQ$1,'[25]Corporate Management'!$B$40:$EY$40,0))</f>
        <v>7.0228136882129277</v>
      </c>
      <c r="UR24" s="131">
        <f>INDEX('[25]Corporate Management'!$B$6:$EY$40,MATCH($A24,'[25]Corporate Management'!$B$6:$B$40,0),MATCH(UR$1,'[25]Corporate Management'!$B$40:$EY$40,0))</f>
        <v>1847</v>
      </c>
      <c r="US24" s="131">
        <f>INDEX('[25]Corporate Management'!$B$6:$EY$40,MATCH($A24,'[25]Corporate Management'!$B$6:$B$40,0),MATCH(US$1,'[25]Corporate Management'!$B$40:$EY$40,0))</f>
        <v>263</v>
      </c>
      <c r="UT24" s="116">
        <f>INDEX('[26]All Data'!$A$1:$Y$34,MATCH($A24,'[26]All Data'!$A$1:$A$34,0),MATCH(UT$1,'[26]All Data'!$A$1:$Y$1,0))</f>
        <v>6.6730927018367234</v>
      </c>
      <c r="UU24" s="131">
        <f>INDEX('[26]All Data'!$A$1:$Y$34,MATCH($A24,'[26]All Data'!$A$1:$A$34,0),MATCH(UU$1,'[26]All Data'!$A$1:$Y$1,0))</f>
        <v>1750.9194285714286</v>
      </c>
      <c r="UV24" s="131">
        <f>INDEX('[26]All Data'!$A$1:$Y$34,MATCH($A24,'[26]All Data'!$A$1:$A$34,0),MATCH(UV$1,'[26]All Data'!$A$1:$Y$1,0))</f>
        <v>262.38499999999999</v>
      </c>
      <c r="UW24" s="116">
        <f>INDEX('[27]All Data'!$A$1:$Y$34,MATCH($A24,'[27]All Data'!$A$1:$A$34,0),MATCH(UW$1,'[27]All Data'!$A$1:$Y$1,0))</f>
        <v>6.4838586970440728</v>
      </c>
      <c r="UX24" s="131">
        <f>INDEX('[27]All Data'!$A$1:$Y$34,MATCH($A24,'[27]All Data'!$A$1:$A$34,0),MATCH(UX$1,'[27]All Data'!$A$1:$Y$1,0))</f>
        <v>1717.9145714285696</v>
      </c>
      <c r="UY24" s="131">
        <f>INDEX('[27]All Data'!$A$1:$Y$34,MATCH($A24,'[27]All Data'!$A$1:$A$34,0),MATCH(UY$1,'[27]All Data'!$A$1:$Y$1,0))</f>
        <v>264.95249999999999</v>
      </c>
      <c r="UZ24" s="116">
        <f>INDEX('[28]All Data'!$A$1:$AB$34,MATCH($A24,'[28]All Data'!$A$1:$A$34,0),MATCH(UZ$1,'[28]All Data'!$A$1:$AB$1,0))</f>
        <v>8.1125597728631202</v>
      </c>
      <c r="VA24" s="131">
        <f>INDEX('[28]All Data'!$A$1:$AB$34,MATCH($A24,'[28]All Data'!$A$1:$A$34,0),MATCH(VA$1,'[28]All Data'!$A$1:$AB$1,0))</f>
        <v>2171.5700000000002</v>
      </c>
      <c r="VB24" s="131">
        <f>INDEX('[28]All Data'!$A$1:$AB$34,MATCH($A24,'[28]All Data'!$A$1:$A$34,0),MATCH(VB$1,'[28]All Data'!$A$1:$AB$1,0))</f>
        <v>267.68</v>
      </c>
      <c r="VC24" s="116">
        <f>INDEX('[29]SPI Raw Data 1617'!$A$3:$AN$37,MATCH($A24,'[29]SPI Raw Data 1617'!$A$3:$A$37,0),MATCH(VC$1,'[29]SPI Raw Data 1617'!$A$37:$AN$37,0))</f>
        <v>6.2027777777777775</v>
      </c>
      <c r="VD24" s="131">
        <f>INDEX('[29]SPI Raw Data 1617'!$A$3:$AN$37,MATCH($A24,'[29]SPI Raw Data 1617'!$A$3:$A$37,0),MATCH(VD$1,'[29]SPI Raw Data 1617'!$A$37:$AN$37,0))</f>
        <v>1674.75</v>
      </c>
      <c r="VE24" s="131">
        <f>INDEX('[29]SPI Raw Data 1617'!$A$3:$AN$37,MATCH($A24,'[29]SPI Raw Data 1617'!$A$3:$A$37,0),MATCH(VE$1,'[29]SPI Raw Data 1617'!$A$37:$AN$37,0))</f>
        <v>270</v>
      </c>
      <c r="VF24" s="116">
        <f>INDEX('[30]SPI Raw Data 1718'!$A$3:$AN$37,MATCH($A24,'[30]SPI Raw Data 1718'!$A$3:$A$37,0),MATCH(VF$1,'[30]SPI Raw Data 1718'!$A$37:$AN$37,0))</f>
        <v>8.6563706563706564</v>
      </c>
      <c r="VG24" s="131">
        <f>INDEX('[30]SPI Raw Data 1718'!$A$3:$AN$37,MATCH($A24,'[30]SPI Raw Data 1718'!$A$3:$A$37,0),MATCH(VG$1,'[30]SPI Raw Data 1718'!$A$37:$AN$37,0))</f>
        <v>2242</v>
      </c>
      <c r="VH24" s="131">
        <f>INDEX('[30]SPI Raw Data 1718'!$A$3:$AN$37,MATCH($A24,'[30]SPI Raw Data 1718'!$A$3:$A$37,0),MATCH(VH$1,'[30]SPI Raw Data 1718'!$A$37:$AN$37,0))</f>
        <v>259</v>
      </c>
      <c r="VI24" s="116">
        <f>INDEX('[31]SPI Raw Data 1819'!$A$1:$AN$37,MATCH($A24,'[31]SPI Raw Data 1819'!$A$1:$A$37,0),MATCH(VI$1,'[31]SPI Raw Data 1819'!$A$37:$AN$37,0))</f>
        <v>9.0625</v>
      </c>
      <c r="VJ24" s="197">
        <f>INDEX('[31]SPI Raw Data 1819'!$A$1:$AN$37,MATCH($A24,'[31]SPI Raw Data 1819'!$A$1:$A$37,0),MATCH(VJ$1,'[31]SPI Raw Data 1819'!$A$37:$AN$37,0))</f>
        <v>2320</v>
      </c>
      <c r="VK24" s="225">
        <f>INDEX('[31]SPI Raw Data 1819'!$A$1:$AN$37,MATCH($A24,'[31]SPI Raw Data 1819'!$A$1:$A$37,0),MATCH(VK$1,'[31]SPI Raw Data 1819'!$A$37:$AN$37,0))</f>
        <v>256</v>
      </c>
      <c r="VL24" s="116">
        <f>INDEX('[32]SPI Raw Data 1920'!$A$1:$AN$35, MATCH($A24,'[32]SPI Raw Data 1920'!$A$1:$A$35,0),MATCH(VL$1,'[32]SPI Raw Data 1920'!$A$37:$AN$37,0))</f>
        <v>7.1368821292775664</v>
      </c>
      <c r="VM24" s="116">
        <f>INDEX('[32]SPI Raw Data 1920'!$A$1:$AN$35, MATCH($A24,'[32]SPI Raw Data 1920'!$A$1:$A$35,0),MATCH(VM$1,'[32]SPI Raw Data 1920'!$A$37:$AN$37,0))</f>
        <v>1877</v>
      </c>
      <c r="VN24" s="116">
        <f>INDEX('[32]SPI Raw Data 1920'!$A$1:$AN$35, MATCH($A24,'[32]SPI Raw Data 1920'!$A$1:$A$35,0),MATCH(VN$1,'[32]SPI Raw Data 1920'!$A$37:$AN$37,0))</f>
        <v>263</v>
      </c>
      <c r="VO24" s="115">
        <f>INDEX('[25]Corporate Management'!$B$6:$EY$40,MATCH($A24,'[25]Corporate Management'!$B$6:$B$40,0),MATCH(VO$1,'[25]Corporate Management'!$B$40:$EY$40,0))</f>
        <v>9.5562405169033546</v>
      </c>
      <c r="VP24" s="131">
        <f>INDEX('[25]Corporate Management'!$B$6:$EY$40,MATCH($A24,'[25]Corporate Management'!$B$6:$B$40,0),MATCH(VP$1,'[25]Corporate Management'!$B$40:$EY$40,0))</f>
        <v>14013.51</v>
      </c>
      <c r="VQ24" s="131">
        <f>INDEX('[25]Corporate Management'!$B$6:$EY$40,MATCH($A24,'[25]Corporate Management'!$B$6:$B$40,0),MATCH(VQ$1,'[25]Corporate Management'!$B$40:$EY$40,0))</f>
        <v>1466.425</v>
      </c>
      <c r="VR24" s="116">
        <f>INDEX('[25]Corporate Management'!$B$6:$EY$40,MATCH($A24,'[25]Corporate Management'!$B$6:$B$40,0),MATCH(VR$1,'[25]Corporate Management'!$B$40:$EY$40,0))</f>
        <v>9.7354385964912282</v>
      </c>
      <c r="VS24" s="131">
        <f>INDEX('[25]Corporate Management'!$B$6:$EY$40,MATCH($A24,'[25]Corporate Management'!$B$6:$B$40,0),MATCH(VS$1,'[25]Corporate Management'!$B$40:$EY$40,0))</f>
        <v>13873</v>
      </c>
      <c r="VT24" s="131">
        <f>INDEX('[25]Corporate Management'!$B$6:$EY$40,MATCH($A24,'[25]Corporate Management'!$B$6:$B$40,0),MATCH(VT$1,'[25]Corporate Management'!$B$40:$EY$40,0))</f>
        <v>1425</v>
      </c>
      <c r="VU24" s="116">
        <f>INDEX('[25]Corporate Management'!$B$6:$EY$40,MATCH($A24,'[25]Corporate Management'!$B$6:$B$40,0),MATCH(VU$1,'[25]Corporate Management'!$B$40:$EY$40,0))</f>
        <v>9.1981599433828727</v>
      </c>
      <c r="VV24" s="131">
        <f>INDEX('[25]Corporate Management'!$B$6:$EY$40,MATCH($A24,'[25]Corporate Management'!$B$6:$B$40,0),MATCH(VV$1,'[25]Corporate Management'!$B$40:$EY$40,0))</f>
        <v>12997</v>
      </c>
      <c r="VW24" s="131">
        <f>INDEX('[25]Corporate Management'!$B$6:$EY$40,MATCH($A24,'[25]Corporate Management'!$B$6:$B$40,0),MATCH(VW$1,'[25]Corporate Management'!$B$40:$EY$40,0))</f>
        <v>1413</v>
      </c>
      <c r="VX24" s="116">
        <f>INDEX('[26]All Data'!$A$1:$Y$34,MATCH($A24,'[26]All Data'!$A$1:$A$34,0),MATCH(VX$1,'[26]All Data'!$A$1:$Y$1,0))</f>
        <v>8.9523662029478324</v>
      </c>
      <c r="VY24" s="131">
        <f>INDEX('[26]All Data'!$A$1:$Y$34,MATCH($A24,'[26]All Data'!$A$1:$A$34,0),MATCH(VY$1,'[26]All Data'!$A$1:$Y$1,0))</f>
        <v>12717.328571428558</v>
      </c>
      <c r="VZ24" s="131">
        <f>INDEX('[26]All Data'!$A$1:$Y$34,MATCH($A24,'[26]All Data'!$A$1:$A$34,0),MATCH(VZ$1,'[26]All Data'!$A$1:$Y$1,0))</f>
        <v>1420.5550000000001</v>
      </c>
      <c r="WA24" s="116">
        <f>INDEX('[27]All Data'!$A$1:$Y$34,MATCH($A24,'[27]All Data'!$A$1:$A$34,0),MATCH(WA$1,'[27]All Data'!$A$1:$Y$1,0))</f>
        <v>8.8007795652256782</v>
      </c>
      <c r="WB24" s="131">
        <f>INDEX('[27]All Data'!$A$1:$Y$34,MATCH($A24,'[27]All Data'!$A$1:$A$34,0),MATCH(WB$1,'[27]All Data'!$A$1:$Y$1,0))</f>
        <v>12644.762061776035</v>
      </c>
      <c r="WC24" s="131">
        <f>INDEX('[27]All Data'!$A$1:$Y$34,MATCH($A24,'[27]All Data'!$A$1:$A$34,0),MATCH(WC$1,'[27]All Data'!$A$1:$Y$1,0))</f>
        <v>1436.7774999999999</v>
      </c>
      <c r="WD24" s="116">
        <f>INDEX('[28]All Data'!$A$1:$AB$34,MATCH($A24,'[28]All Data'!$A$1:$A$34,0),MATCH(WD$1,'[28]All Data'!$A$1:$AB$1,0))</f>
        <v>9.2696774280770065</v>
      </c>
      <c r="WE24" s="131">
        <f>INDEX('[28]All Data'!$A$1:$AB$34,MATCH($A24,'[28]All Data'!$A$1:$A$34,0),MATCH(WE$1,'[28]All Data'!$A$1:$AB$1,0))</f>
        <v>13713.19</v>
      </c>
      <c r="WF24" s="131">
        <f>INDEX('[28]All Data'!$A$1:$AB$34,MATCH($A24,'[28]All Data'!$A$1:$A$34,0),MATCH(WF$1,'[28]All Data'!$A$1:$AB$1,0))</f>
        <v>1479.36</v>
      </c>
      <c r="WG24" s="116">
        <f>INDEX('[29]SPI Raw Data 1617'!$A$3:$AN$37,MATCH($A24,'[29]SPI Raw Data 1617'!$A$3:$A$37,0),MATCH(WG$1,'[29]SPI Raw Data 1617'!$A$37:$AN$37,0))</f>
        <v>9.4948700410396718</v>
      </c>
      <c r="WH24" s="131">
        <f>INDEX('[29]SPI Raw Data 1617'!$A$3:$AN$37,MATCH($A24,'[29]SPI Raw Data 1617'!$A$3:$A$37,0),MATCH(WH$1,'[29]SPI Raw Data 1617'!$A$37:$AN$37,0))</f>
        <v>13881.5</v>
      </c>
      <c r="WI24" s="131">
        <f>INDEX('[29]SPI Raw Data 1617'!$A$3:$AN$37,MATCH($A24,'[29]SPI Raw Data 1617'!$A$3:$A$37,0),MATCH(WI$1,'[29]SPI Raw Data 1617'!$A$37:$AN$37,0))</f>
        <v>1462</v>
      </c>
      <c r="WJ24" s="116">
        <f>INDEX('[30]SPI Raw Data 1718'!$A$3:$AN$37,MATCH($A24,'[30]SPI Raw Data 1718'!$A$3:$A$37,0),MATCH(WJ$1,'[30]SPI Raw Data 1718'!$A$37:$AN$37,0))</f>
        <v>8.9780370624571031</v>
      </c>
      <c r="WK24" s="131">
        <f>INDEX('[30]SPI Raw Data 1718'!$A$3:$AN$37,MATCH($A24,'[30]SPI Raw Data 1718'!$A$3:$A$37,0),MATCH(WK$1,'[30]SPI Raw Data 1718'!$A$37:$AN$37,0))</f>
        <v>13081</v>
      </c>
      <c r="WL24" s="131">
        <f>INDEX('[30]SPI Raw Data 1718'!$A$3:$AN$37,MATCH($A24,'[30]SPI Raw Data 1718'!$A$3:$A$37,0),MATCH(WL$1,'[30]SPI Raw Data 1718'!$A$37:$AN$37,0))</f>
        <v>1457</v>
      </c>
      <c r="WM24" s="116">
        <f>INDEX('[31]SPI Raw Data 1819'!$A$1:$AN$37,MATCH($A24,'[31]SPI Raw Data 1819'!$A$1:$A$37,0),MATCH(WM$1,'[31]SPI Raw Data 1819'!$A$37:$AN$37,0))</f>
        <v>10.169178082191781</v>
      </c>
      <c r="WN24" s="197">
        <f>INDEX('[31]SPI Raw Data 1819'!$A$1:$AN$37,MATCH($A24,'[31]SPI Raw Data 1819'!$A$1:$A$37,0),MATCH(WN$1,'[31]SPI Raw Data 1819'!$A$37:$AN$37,0))</f>
        <v>14847</v>
      </c>
      <c r="WO24" s="225">
        <f>INDEX('[31]SPI Raw Data 1819'!$A$1:$AN$37,MATCH($A24,'[31]SPI Raw Data 1819'!$A$1:$A$37,0),MATCH(WO$1,'[31]SPI Raw Data 1819'!$A$37:$AN$37,0))</f>
        <v>1460</v>
      </c>
      <c r="WP24" s="116">
        <f>INDEX('[32]SPI Raw Data 1920'!$A$1:$AN$35, MATCH($A24,'[32]SPI Raw Data 1920'!$A$1:$A$35,0),MATCH(WP$1,'[32]SPI Raw Data 1920'!$A$37:$AN$37,0))</f>
        <v>10.484690067214339</v>
      </c>
      <c r="WQ24" s="116">
        <f>INDEX('[32]SPI Raw Data 1920'!$A$1:$AN$35, MATCH($A24,'[32]SPI Raw Data 1920'!$A$1:$A$35,0),MATCH(WQ$1,'[32]SPI Raw Data 1920'!$A$37:$AN$37,0))</f>
        <v>14039</v>
      </c>
      <c r="WR24" s="116">
        <f>INDEX('[32]SPI Raw Data 1920'!$A$1:$AN$35, MATCH($A24,'[32]SPI Raw Data 1920'!$A$1:$A$35,0),MATCH(WR$1,'[32]SPI Raw Data 1920'!$A$37:$AN$37,0))</f>
        <v>1339</v>
      </c>
      <c r="WS24" s="115">
        <f>INDEX('[25]Corporate Management'!$B$6:$EY$40,MATCH($A24,'[25]Corporate Management'!$B$6:$B$40,0),MATCH(WS$1,'[25]Corporate Management'!$B$40:$EY$40,0))</f>
        <v>97.564300576749005</v>
      </c>
      <c r="WT24" s="131">
        <f>INDEX('[25]Corporate Management'!$B$6:$EY$40,MATCH($A24,'[25]Corporate Management'!$B$6:$B$40,0),MATCH(WT$1,'[25]Corporate Management'!$B$40:$EY$40,0))</f>
        <v>7115175.8200000003</v>
      </c>
      <c r="WU24" s="131">
        <f>INDEX('[25]Corporate Management'!$B$6:$EY$40,MATCH($A24,'[25]Corporate Management'!$B$6:$B$40,0),MATCH(WU$1,'[25]Corporate Management'!$B$40:$EY$40,0))</f>
        <v>7292806.6699999999</v>
      </c>
      <c r="WV24" s="116">
        <f>INDEX('[25]Corporate Management'!$B$6:$EY$40,MATCH($A24,'[25]Corporate Management'!$B$6:$B$40,0),MATCH(WV$1,'[25]Corporate Management'!$B$40:$EY$40,0))</f>
        <v>97.528498636846905</v>
      </c>
      <c r="WW24" s="131">
        <f>INDEX('[25]Corporate Management'!$B$6:$EY$40,MATCH($A24,'[25]Corporate Management'!$B$6:$B$40,0),MATCH(WW$1,'[25]Corporate Management'!$B$40:$EY$40,0))</f>
        <v>7216513</v>
      </c>
      <c r="WX24" s="131">
        <f>INDEX('[25]Corporate Management'!$B$6:$EY$40,MATCH($A24,'[25]Corporate Management'!$B$6:$B$40,0),MATCH(WX$1,'[25]Corporate Management'!$B$40:$EY$40,0))</f>
        <v>7399389</v>
      </c>
      <c r="WY24" s="116">
        <f>INDEX('[25]Corporate Management'!$B$6:$EY$40,MATCH($A24,'[25]Corporate Management'!$B$6:$B$40,0),MATCH(WY$1,'[25]Corporate Management'!$B$40:$EY$40,0))</f>
        <v>98.081475625767609</v>
      </c>
      <c r="WZ24" s="131">
        <f>INDEX('[25]Corporate Management'!$B$6:$EY$40,MATCH($A24,'[25]Corporate Management'!$B$6:$B$40,0),MATCH(WZ$1,'[25]Corporate Management'!$B$40:$EY$40,0))</f>
        <v>7404610</v>
      </c>
      <c r="XA24" s="131">
        <f>INDEX('[25]Corporate Management'!$B$6:$EY$40,MATCH($A24,'[25]Corporate Management'!$B$6:$B$40,0),MATCH(XA$1,'[25]Corporate Management'!$B$40:$EY$40,0))</f>
        <v>7549448</v>
      </c>
      <c r="XB24" s="116">
        <f>INDEX('[26]All Data'!$A$1:$Y$34,MATCH($A24,'[26]All Data'!$A$1:$A$34,0),MATCH(XB$1,'[26]All Data'!$A$1:$Y$1,0))</f>
        <v>97.718648679255637</v>
      </c>
      <c r="XC24" s="131">
        <f>INDEX('[26]All Data'!$A$1:$Y$34,MATCH($A24,'[26]All Data'!$A$1:$A$34,0),MATCH(XC$1,'[26]All Data'!$A$1:$Y$1,0))</f>
        <v>7515767</v>
      </c>
      <c r="XD24" s="131">
        <f>INDEX('[26]All Data'!$A$1:$Y$34,MATCH($A24,'[26]All Data'!$A$1:$A$34,0),MATCH(XD$1,'[26]All Data'!$A$1:$Y$1,0))</f>
        <v>7691231</v>
      </c>
      <c r="XE24" s="116">
        <f>INDEX('[27]All Data'!$A$1:$Y$34,MATCH($A24,'[27]All Data'!$A$1:$A$34,0),MATCH(XE$1,'[27]All Data'!$A$1:$Y$1,0))</f>
        <v>97.822921722249191</v>
      </c>
      <c r="XF24" s="131">
        <f>INDEX('[27]All Data'!$A$1:$Y$34,MATCH($A24,'[27]All Data'!$A$1:$A$34,0),MATCH(XF$1,'[27]All Data'!$A$1:$Y$1,0))</f>
        <v>7661187</v>
      </c>
      <c r="XG24" s="131">
        <f>INDEX('[27]All Data'!$A$1:$Y$34,MATCH($A24,'[27]All Data'!$A$1:$A$34,0),MATCH(XG$1,'[27]All Data'!$A$1:$Y$1,0))</f>
        <v>7831689</v>
      </c>
      <c r="XH24" s="116">
        <f>INDEX('[28]All Data'!$A$1:$AB$34,MATCH($A24,'[28]All Data'!$A$1:$A$34,0),MATCH(XH$1,'[28]All Data'!$A$1:$AB$1,0))</f>
        <v>97.970865150033902</v>
      </c>
      <c r="XI24" s="131">
        <f>INDEX('[28]All Data'!$A$1:$AB$34,MATCH($A24,'[28]All Data'!$A$1:$A$34,0),MATCH(XI$1,'[28]All Data'!$A$1:$AB$1,0))</f>
        <v>7786597</v>
      </c>
      <c r="XJ24" s="131">
        <f>INDEX('[28]All Data'!$A$1:$AB$34,MATCH($A24,'[28]All Data'!$A$1:$A$34,0),MATCH(XJ$1,'[28]All Data'!$A$1:$AB$1,0))</f>
        <v>7947870</v>
      </c>
      <c r="XK24" s="116">
        <f>INDEX('[29]SPI Raw Data 1617'!$A$3:$AN$37,MATCH($A24,'[29]SPI Raw Data 1617'!$A$3:$A$37,0),MATCH(XK$1,'[29]SPI Raw Data 1617'!$A$37:$AN$37,0))</f>
        <v>97.950085836346304</v>
      </c>
      <c r="XL24" s="131">
        <f>INDEX('[29]SPI Raw Data 1617'!$A$3:$AN$37,MATCH($A24,'[29]SPI Raw Data 1617'!$A$3:$A$37,0),MATCH(XL$1,'[29]SPI Raw Data 1617'!$A$37:$AN$37,0))</f>
        <v>7906862</v>
      </c>
      <c r="XM24" s="131">
        <f>INDEX('[29]SPI Raw Data 1617'!$A$3:$AN$37,MATCH($A24,'[29]SPI Raw Data 1617'!$A$3:$A$37,0),MATCH(XM$1,'[29]SPI Raw Data 1617'!$A$37:$AN$37,0))</f>
        <v>8072338</v>
      </c>
      <c r="XN24" s="116">
        <f>INDEX('[30]SPI Raw Data 1718'!$A$3:$AN$37,MATCH($A24,'[30]SPI Raw Data 1718'!$A$3:$A$37,0),MATCH(XN$1,'[30]SPI Raw Data 1718'!$A$37:$AN$37,0))</f>
        <v>97.915739922214172</v>
      </c>
      <c r="XO24" s="131">
        <f>INDEX('[30]SPI Raw Data 1718'!$A$3:$AN$37,MATCH($A24,'[30]SPI Raw Data 1718'!$A$3:$A$37,0),MATCH(XO$1,'[30]SPI Raw Data 1718'!$A$37:$AN$37,0))</f>
        <v>8467856</v>
      </c>
      <c r="XP24" s="131">
        <f>INDEX('[30]SPI Raw Data 1718'!$A$3:$AN$37,MATCH($A24,'[30]SPI Raw Data 1718'!$A$3:$A$37,0),MATCH(XP$1,'[30]SPI Raw Data 1718'!$A$37:$AN$37,0))</f>
        <v>8648105</v>
      </c>
      <c r="XQ24" s="116">
        <f>INDEX('[31]SPI Raw Data 1819'!$A$1:$AN$37,MATCH($A24,'[31]SPI Raw Data 1819'!$A$1:$A$37,0),MATCH(XQ$1,'[31]SPI Raw Data 1819'!$A$37:$AN$37,0))</f>
        <v>97.961759658904825</v>
      </c>
      <c r="XR24" s="197">
        <f>INDEX('[31]SPI Raw Data 1819'!$A$1:$AN$37,MATCH($A24,'[31]SPI Raw Data 1819'!$A$1:$A$37,0),MATCH(XR$1,'[31]SPI Raw Data 1819'!$A$37:$AN$37,0))</f>
        <v>8847528</v>
      </c>
      <c r="XS24" s="225">
        <f>INDEX('[31]SPI Raw Data 1819'!$A$1:$AN$37,MATCH($A24,'[31]SPI Raw Data 1819'!$A$1:$A$37,0),MATCH(XS$1,'[31]SPI Raw Data 1819'!$A$37:$AN$37,0))</f>
        <v>9031614</v>
      </c>
      <c r="XT24" s="116">
        <f>INDEX('[32]SPI Raw Data 1920'!$A$1:$AN$35, MATCH($A24,'[32]SPI Raw Data 1920'!$A$1:$A$35,0),MATCH(XT$1,'[32]SPI Raw Data 1920'!$A$37:$AN$37,0))</f>
        <v>97.749269631163742</v>
      </c>
      <c r="XU24" s="116">
        <f>INDEX('[32]SPI Raw Data 1920'!$A$1:$AN$35, MATCH($A24,'[32]SPI Raw Data 1920'!$A$1:$A$35,0),MATCH(XU$1,'[32]SPI Raw Data 1920'!$A$37:$AN$37,0))</f>
        <v>9379191</v>
      </c>
      <c r="XV24" s="116">
        <f>INDEX('[32]SPI Raw Data 1920'!$A$1:$AN$35, MATCH($A24,'[32]SPI Raw Data 1920'!$A$1:$A$35,0),MATCH(XV$1,'[32]SPI Raw Data 1920'!$A$37:$AN$37,0))</f>
        <v>9595152</v>
      </c>
      <c r="XW24" s="115">
        <f>INDEX('[25]Corporate Management'!$B$6:$EY$40,MATCH($A24,'[25]Corporate Management'!$B$6:$B$40,0),MATCH(XW$1,'[25]Corporate Management'!$B$40:$EY$40,0))</f>
        <v>77.688177072613996</v>
      </c>
      <c r="XX24" s="131">
        <f>INDEX('[25]Corporate Management'!$B$6:$EY$40,MATCH($A24,'[25]Corporate Management'!$B$6:$B$40,0),MATCH(XX$1,'[25]Corporate Management'!$B$40:$EY$40,0))</f>
        <v>41522</v>
      </c>
      <c r="XY24" s="131">
        <f>INDEX('[25]Corporate Management'!$B$6:$EY$40,MATCH($A24,'[25]Corporate Management'!$B$6:$B$40,0),MATCH(XY$1,'[25]Corporate Management'!$B$40:$EY$40,0))</f>
        <v>53447</v>
      </c>
      <c r="XZ24" s="116">
        <f>INDEX('[25]Corporate Management'!$B$6:$EY$40,MATCH($A24,'[25]Corporate Management'!$B$6:$B$40,0),MATCH(XZ$1,'[25]Corporate Management'!$B$40:$EY$40,0))</f>
        <v>79.646073167164616</v>
      </c>
      <c r="YA24" s="131">
        <f>INDEX('[25]Corporate Management'!$B$6:$EY$40,MATCH($A24,'[25]Corporate Management'!$B$6:$B$40,0),MATCH(YA$1,'[25]Corporate Management'!$B$40:$EY$40,0))</f>
        <v>38121</v>
      </c>
      <c r="YB24" s="131">
        <f>INDEX('[25]Corporate Management'!$B$6:$EY$40,MATCH($A24,'[25]Corporate Management'!$B$6:$B$40,0),MATCH(YB$1,'[25]Corporate Management'!$B$40:$EY$40,0))</f>
        <v>47863</v>
      </c>
      <c r="YC24" s="116">
        <f>INDEX('[25]Corporate Management'!$B$6:$EY$40,MATCH($A24,'[25]Corporate Management'!$B$6:$B$40,0),MATCH(YC$1,'[25]Corporate Management'!$B$40:$EY$40,0))</f>
        <v>78.448204874835312</v>
      </c>
      <c r="YD24" s="131">
        <f>INDEX('[25]Corporate Management'!$B$6:$EY$40,MATCH($A24,'[25]Corporate Management'!$B$6:$B$40,0),MATCH(YD$1,'[25]Corporate Management'!$B$40:$EY$40,0))</f>
        <v>38107</v>
      </c>
      <c r="YE24" s="131">
        <f>INDEX('[25]Corporate Management'!$B$6:$EY$40,MATCH($A24,'[25]Corporate Management'!$B$6:$B$40,0),MATCH(YE$1,'[25]Corporate Management'!$B$40:$EY$40,0))</f>
        <v>48576</v>
      </c>
      <c r="YF24" s="116">
        <f>INDEX('[26]All Data'!$A$1:$Y$34,MATCH($A24,'[26]All Data'!$A$1:$A$34,0),MATCH(YF$1,'[26]All Data'!$A$1:$Y$1,0))</f>
        <v>76.8784269617787</v>
      </c>
      <c r="YG24" s="131">
        <f>INDEX('[26]All Data'!$A$1:$Y$34,MATCH($A24,'[26]All Data'!$A$1:$A$34,0),MATCH(YG$1,'[26]All Data'!$A$1:$Y$1,0))</f>
        <v>38277</v>
      </c>
      <c r="YH24" s="131">
        <f>INDEX('[26]All Data'!$A$1:$Y$34,MATCH($A24,'[26]All Data'!$A$1:$A$34,0),MATCH(YH$1,'[26]All Data'!$A$1:$Y$1,0))</f>
        <v>49789</v>
      </c>
      <c r="YI24" s="116">
        <f>INDEX('[27]All Data'!$A$1:$Y$34,MATCH($A24,'[27]All Data'!$A$1:$A$34,0),MATCH(YI$1,'[27]All Data'!$A$1:$Y$1,0))</f>
        <v>77.160986592979214</v>
      </c>
      <c r="YJ24" s="131">
        <f>INDEX('[27]All Data'!$A$1:$Y$34,MATCH($A24,'[27]All Data'!$A$1:$A$34,0),MATCH(YJ$1,'[27]All Data'!$A$1:$Y$1,0))</f>
        <v>37697</v>
      </c>
      <c r="YK24" s="131">
        <f>INDEX('[27]All Data'!$A$1:$Y$34,MATCH($A24,'[27]All Data'!$A$1:$A$34,0),MATCH(YK$1,'[27]All Data'!$A$1:$Y$1,0))</f>
        <v>48855</v>
      </c>
      <c r="YL24" s="116">
        <f>INDEX('[28]All Data'!$A$1:$AB$34,MATCH($A24,'[28]All Data'!$A$1:$A$34,0),MATCH(YL$1,'[28]All Data'!$A$1:$AB$1,0))</f>
        <v>79.206768905341079</v>
      </c>
      <c r="YM24" s="131">
        <f>INDEX('[28]All Data'!$A$1:$AB$34,MATCH($A24,'[28]All Data'!$A$1:$A$34,0),MATCH(YM$1,'[28]All Data'!$A$1:$AB$1,0))</f>
        <v>37445</v>
      </c>
      <c r="YN24" s="131">
        <f>INDEX('[28]All Data'!$A$1:$AB$34,MATCH($A24,'[28]All Data'!$A$1:$A$34,0),MATCH(YN$1,'[28]All Data'!$A$1:$AB$1,0))</f>
        <v>47275</v>
      </c>
      <c r="YO24" s="116">
        <f>INDEX('[29]SPI Raw Data 1617'!$A$3:$AN$37,MATCH($A24,'[29]SPI Raw Data 1617'!$A$3:$A$37,0),MATCH(YO$1,'[29]SPI Raw Data 1617'!$A$37:$AN$37,0))</f>
        <v>79.990539262062441</v>
      </c>
      <c r="YP24" s="131">
        <f>INDEX('[29]SPI Raw Data 1617'!$A$3:$AN$37,MATCH($A24,'[29]SPI Raw Data 1617'!$A$3:$A$37,0),MATCH(YP$1,'[29]SPI Raw Data 1617'!$A$37:$AN$37,0))</f>
        <v>37202</v>
      </c>
      <c r="YQ24" s="131">
        <f>INDEX('[29]SPI Raw Data 1617'!$A$3:$AN$37,MATCH($A24,'[29]SPI Raw Data 1617'!$A$3:$A$37,0),MATCH(YQ$1,'[29]SPI Raw Data 1617'!$A$37:$AN$37,0))</f>
        <v>46508</v>
      </c>
      <c r="YR24" s="116">
        <f>INDEX('[30]SPI Raw Data 1718'!$A$3:$AN$37,MATCH($A24,'[30]SPI Raw Data 1718'!$A$3:$A$37,0),MATCH(YR$1,'[30]SPI Raw Data 1718'!$A$37:$AN$37,0))</f>
        <v>81.097560975609767</v>
      </c>
      <c r="YS24" s="131">
        <f>INDEX('[30]SPI Raw Data 1718'!$A$3:$AN$37,MATCH($A24,'[30]SPI Raw Data 1718'!$A$3:$A$37,0),MATCH(YS$1,'[30]SPI Raw Data 1718'!$A$37:$AN$37,0))</f>
        <v>36575</v>
      </c>
      <c r="YT24" s="131">
        <f>INDEX('[30]SPI Raw Data 1718'!$A$3:$AN$37,MATCH($A24,'[30]SPI Raw Data 1718'!$A$3:$A$37,0),MATCH(YT$1,'[30]SPI Raw Data 1718'!$A$37:$AN$37,0))</f>
        <v>45100</v>
      </c>
      <c r="YU24" s="116">
        <f>INDEX('[31]SPI Raw Data 1819'!$A$1:$AN$37,MATCH($A24,'[31]SPI Raw Data 1819'!$A$1:$A$37,0),MATCH(YU$1,'[31]SPI Raw Data 1819'!$A$37:$AN$37,0))</f>
        <v>81.165774413882218</v>
      </c>
      <c r="YV24" s="197">
        <f>INDEX('[31]SPI Raw Data 1819'!$A$1:$AN$37,MATCH($A24,'[31]SPI Raw Data 1819'!$A$1:$A$37,0),MATCH(YV$1,'[31]SPI Raw Data 1819'!$A$37:$AN$37,0))</f>
        <v>35174</v>
      </c>
      <c r="YW24" s="225">
        <f>INDEX('[31]SPI Raw Data 1819'!$A$1:$AN$37,MATCH($A24,'[31]SPI Raw Data 1819'!$A$1:$A$37,0),MATCH(YW$1,'[31]SPI Raw Data 1819'!$A$37:$AN$37,0))</f>
        <v>43336</v>
      </c>
      <c r="YX24" s="116">
        <f>INDEX('[32]SPI Raw Data 1920'!$A$1:$AN$35, MATCH($A24,'[32]SPI Raw Data 1920'!$A$1:$A$35,0),MATCH(YX$1,'[32]SPI Raw Data 1920'!$A$37:$AN$37,0))</f>
        <v>77.037366548042712</v>
      </c>
      <c r="YY24" s="116">
        <f>INDEX('[32]SPI Raw Data 1920'!$A$1:$AN$35, MATCH($A24,'[32]SPI Raw Data 1920'!$A$1:$A$35,0),MATCH(YY$1,'[32]SPI Raw Data 1920'!$A$37:$AN$37,0))</f>
        <v>34636</v>
      </c>
      <c r="YZ24" s="116">
        <f>INDEX('[32]SPI Raw Data 1920'!$A$1:$AN$35, MATCH($A24,'[32]SPI Raw Data 1920'!$A$1:$A$35,0),MATCH(YZ$1,'[32]SPI Raw Data 1920'!$A$37:$AN$37,0))</f>
        <v>44960</v>
      </c>
      <c r="ZA24" s="119">
        <f t="shared" si="44"/>
        <v>27.098319209023838</v>
      </c>
      <c r="ZB24" s="87">
        <v>1949</v>
      </c>
      <c r="ZC24" s="131">
        <f>INDEX([33]historic!$B$2:$K$35,MATCH($A24,[33]historic!$B$2:$B$35,0),MATCH(ZC$1,[33]historic!$B$2:$K$2,0))</f>
        <v>71923.28</v>
      </c>
      <c r="ZD24" s="116">
        <f t="shared" si="45"/>
        <v>28.491686815318946</v>
      </c>
      <c r="ZE24" s="131">
        <v>1909</v>
      </c>
      <c r="ZF24" s="131">
        <f>INDEX([33]historic!$B$2:$K$35,MATCH($A24,[33]historic!$B$2:$B$35,0),MATCH(ZF$1,[33]historic!$B$2:$K$2,0))</f>
        <v>67002</v>
      </c>
      <c r="ZG24" s="116">
        <f t="shared" si="46"/>
        <v>31.738865294690992</v>
      </c>
      <c r="ZH24" s="131">
        <v>2213</v>
      </c>
      <c r="ZI24" s="131">
        <f>INDEX([33]historic!$B$2:$K$35,MATCH($A24,[33]historic!$B$2:$B$35,0),MATCH(ZI$1,[33]historic!$B$2:$K$2,0))</f>
        <v>69725.239999999991</v>
      </c>
      <c r="ZJ24" s="116">
        <f t="shared" si="47"/>
        <v>23.858022711233719</v>
      </c>
      <c r="ZK24" s="87">
        <v>2142</v>
      </c>
      <c r="ZL24" s="131">
        <f>INDEX([33]historic!$B$2:$K$35,MATCH($A24,[33]historic!$B$2:$B$35,0),MATCH(ZL$1,[33]historic!$B$2:$K$2,0))</f>
        <v>89781.119999999995</v>
      </c>
      <c r="ZM24" s="116">
        <f t="shared" si="48"/>
        <v>25.291350271295361</v>
      </c>
      <c r="ZN24" s="87">
        <v>2328</v>
      </c>
      <c r="ZO24" s="131">
        <f>INDEX([33]historic!$B$2:$K$35,MATCH($A24,[33]historic!$B$2:$B$35,0),MATCH(ZO$1,[33]historic!$B$2:$K$2,0))</f>
        <v>92047.28</v>
      </c>
      <c r="ZP24" s="116">
        <f t="shared" si="49"/>
        <v>40.069613899641126</v>
      </c>
      <c r="ZQ24" s="87">
        <v>2272</v>
      </c>
      <c r="ZR24" s="131">
        <f>INDEX([33]historic!$B$2:$K$35,MATCH($A24,[33]historic!$B$2:$B$35,0),MATCH(ZR$1,[33]historic!$B$2:$K$2,0))</f>
        <v>56701.320000000007</v>
      </c>
      <c r="ZS24" s="116">
        <f t="shared" si="50"/>
        <v>35.421026739442631</v>
      </c>
      <c r="ZT24" s="87">
        <f>INDEX('[2]All Previous Years'!$A$1:$EX$34,MATCH($A24,'[2]All Previous Years'!$A$1:$A$34,0),MATCH(ZT$1,'[2]All Previous Years'!$A$1:$EX$1,0))</f>
        <v>2425</v>
      </c>
      <c r="ZU24" s="131">
        <f>INDEX([33]historic!$B$2:$K$35,MATCH($A24,[33]historic!$B$2:$B$35,0),MATCH(ZU$1,[33]historic!$B$2:$K$2,0))</f>
        <v>68462.16</v>
      </c>
      <c r="ZV24" s="116">
        <f t="shared" si="51"/>
        <v>37.330413478058325</v>
      </c>
      <c r="ZW24" s="32">
        <f>INDEX([4]Sheet1!$A$1:$CJ$34, MATCH($A24, [4]Sheet1!$A$1:$A$34, 0), MATCH(ZW$1, [4]Sheet1!$A$1:$CJ$1, 0))</f>
        <v>2497</v>
      </c>
      <c r="ZX24" s="131">
        <f>INDEX([33]historic!$B$2:$K$35,MATCH($A24,[33]historic!$B$2:$B$35,0),MATCH(ZX$1,[33]historic!$B$2:$K$2,0))</f>
        <v>66889.16</v>
      </c>
      <c r="ZY24" s="88">
        <f>INDEX('[6]Finance Indicators'!$B$3:$BO$35,MATCH($A24,'[6]Finance Indicators'!$A$3:$A$35,0),MATCH(ZY$1,'[6]Finance Indicators'!$B$2:$BO$2,0))</f>
        <v>40.364823304019218</v>
      </c>
      <c r="ZZ24" s="88">
        <f>INDEX('[6]Finance Indicators'!$B$3:$BO$35,MATCH($A24,'[6]Finance Indicators'!$A$3:$A$35,0),MATCH(ZZ$1,'[6]Finance Indicators'!$B$2:$BO$2,0))</f>
        <v>2637</v>
      </c>
      <c r="AAA24" s="88">
        <f>INDEX('[6]Finance Indicators'!$B$3:$BO$35,MATCH($A24,'[6]Finance Indicators'!$A$3:$A$35,0),MATCH(AAA$1,'[6]Finance Indicators'!$B$2:$BO$2,0))</f>
        <v>65329.159999999996</v>
      </c>
      <c r="AAB24" s="88">
        <f t="array" ref="AAB24">INDEX('[7]Finance Indicators'!$A$2:$BO$35,MATCH($A24,'[7]Finance Indicators'!$A$2:$A$35,0),MATCH(AAB$1,'[7]Finance Indicators'!$A$2:$BO$2,0))</f>
        <v>39.259340555964947</v>
      </c>
      <c r="AAC24" s="250">
        <f t="array" ref="AAC24">INDEX('[7]Finance Indicators'!$A$2:$BO$35,MATCH($A24,'[7]Finance Indicators'!$A$2:$A$35,0),MATCH(AAC$1,'[7]Finance Indicators'!$A$2:$BO$2,0))</f>
        <v>2504</v>
      </c>
      <c r="AAD24" s="277">
        <f t="array" ref="AAD24">INDEX('[7]Finance Indicators'!$A$2:$BO$35,MATCH($A24,'[7]Finance Indicators'!$A$2:$A$35,0),MATCH(AAD$1,'[7]Finance Indicators'!$A$2:$BO$2,0))</f>
        <v>63781</v>
      </c>
      <c r="AAE24" s="121">
        <f>(ZA24*100)/Deflators!$B$2</f>
        <v>31.922456849321772</v>
      </c>
      <c r="AAF24" s="137">
        <f>(ZD24*100)/Deflators!$B$3</f>
        <v>33.062599455722435</v>
      </c>
      <c r="AAG24" s="137">
        <f>(ZG24*100)/Deflators!$B$4</f>
        <v>36.092762277838339</v>
      </c>
      <c r="AAH24" s="137">
        <f>(ZJ24*100)/Deflators!$B$5</f>
        <v>26.650167413709966</v>
      </c>
      <c r="AAI24" s="137">
        <f>(ZM24*100)/Deflators!$B$6</f>
        <v>27.866984148174538</v>
      </c>
      <c r="AAJ24" s="137">
        <f>(ZP24*100)/Deflators!$B$7</f>
        <v>43.792908911774667</v>
      </c>
      <c r="AAK24" s="137">
        <f>(ZS24*100)/Deflators!$B$8</f>
        <v>37.777431827089138</v>
      </c>
      <c r="AAL24" s="137">
        <f>(ZV24*100)/Deflators!$B$9</f>
        <v>39.124937420243938</v>
      </c>
      <c r="AAM24" s="137">
        <f>(ZY24*100)/Deflators!$B$10</f>
        <v>41.350992793400835</v>
      </c>
      <c r="AAN24" s="245">
        <f>(AAB24*100)/Deflators!$B$11</f>
        <v>39.259340555964947</v>
      </c>
      <c r="AAO24" s="124">
        <f t="shared" ref="AAO24:AAO34" si="161">IFERROR((AAP24/AAQ24)*100, "")</f>
        <v>1.596659297469909</v>
      </c>
      <c r="AAP24" s="87">
        <v>260</v>
      </c>
      <c r="AAQ24" s="131">
        <v>16284</v>
      </c>
      <c r="AAR24" s="122">
        <f t="shared" si="53"/>
        <v>1.5778357559945337</v>
      </c>
      <c r="AAS24" s="131">
        <v>254</v>
      </c>
      <c r="AAT24" s="131">
        <v>16098</v>
      </c>
      <c r="AAU24" s="122">
        <f t="shared" si="54"/>
        <v>2.6462560816423402</v>
      </c>
      <c r="AAV24" s="87">
        <v>446</v>
      </c>
      <c r="AAW24" s="131">
        <v>16854</v>
      </c>
      <c r="AAX24" s="122">
        <f t="shared" si="55"/>
        <v>2.8656126482213438</v>
      </c>
      <c r="AAY24" s="87">
        <v>493</v>
      </c>
      <c r="AAZ24" s="87">
        <v>17204</v>
      </c>
      <c r="ABA24" s="122">
        <f t="shared" si="56"/>
        <v>3.4379755396494391</v>
      </c>
      <c r="ABB24" s="87">
        <v>610</v>
      </c>
      <c r="ABC24" s="87">
        <v>17743</v>
      </c>
      <c r="ABD24" s="122">
        <f t="shared" si="57"/>
        <v>4.4307028989618198</v>
      </c>
      <c r="ABE24" s="87">
        <v>781</v>
      </c>
      <c r="ABF24" s="87">
        <v>17627</v>
      </c>
      <c r="ABG24" s="122">
        <f t="shared" si="58"/>
        <v>5.1505087247614529</v>
      </c>
      <c r="ABH24" s="87">
        <f>INDEX('[2]All Previous Years'!$A$1:$EX$34,MATCH($A24,'[2]All Previous Years'!$A$1:$A$34,0),MATCH(ABH$1,'[2]All Previous Years'!$A$1:$EX$1,0))</f>
        <v>977</v>
      </c>
      <c r="ABI24" s="87">
        <f>INDEX('[2]All Previous Years'!$A$1:$EX$34,MATCH($A24,'[2]All Previous Years'!$A$1:$A$34,0),MATCH(ABI$1,'[2]All Previous Years'!$A$1:$EX$1,0))</f>
        <v>18969</v>
      </c>
      <c r="ABJ24" s="88">
        <f t="shared" si="59"/>
        <v>6.3877251210620827</v>
      </c>
      <c r="ABK24" s="32">
        <f>INDEX([4]Sheet1!$A$1:$CJ$34, MATCH($A24, [4]Sheet1!$A$1:$A$34, 0), MATCH(ABK$1, [4]Sheet1!$A$1:$CJ$1, 0))</f>
        <v>1174</v>
      </c>
      <c r="ABL24" s="32">
        <f>INDEX([4]Sheet1!$A$1:$CJ$34, MATCH($A24, [4]Sheet1!$A$1:$A$34, 0), MATCH(ABL$1, [4]Sheet1!$A$1:$CJ$1, 0))</f>
        <v>18379</v>
      </c>
      <c r="ABM24" s="88">
        <f>INDEX('[6]Finance Indicators'!$B$3:$BO$35,MATCH($A24,'[6]Finance Indicators'!$A$3:$A$35,0),MATCH(ABM$1,'[6]Finance Indicators'!$B$2:$BO$2,0))</f>
        <v>5.9864378046196229</v>
      </c>
      <c r="ABN24" s="88">
        <f>INDEX('[6]Finance Indicators'!$B$3:$BO$35,MATCH($A24,'[6]Finance Indicators'!$A$3:$A$35,0),MATCH(ABN$1,'[6]Finance Indicators'!$B$2:$BO$2,0))</f>
        <v>1130</v>
      </c>
      <c r="ABO24" s="88">
        <f>INDEX('[6]Finance Indicators'!$B$3:$BO$35,MATCH($A24,'[6]Finance Indicators'!$A$3:$A$35,0),MATCH(ABO$1,'[6]Finance Indicators'!$B$2:$BO$2,0))</f>
        <v>18876</v>
      </c>
      <c r="ABP24" s="250">
        <f t="array" ref="ABP24">INDEX('[7]Finance Indicators'!$A$2:$BO$35,MATCH($A24,'[7]Finance Indicators'!$A$2:$A$35,0),MATCH(ABP$1,'[7]Finance Indicators'!$A$2:$BO$2,0))</f>
        <v>5.8466913275791201</v>
      </c>
      <c r="ABQ24" s="250">
        <f t="array" ref="ABQ24">INDEX('[7]Finance Indicators'!$A$2:$BO$35,MATCH($A24,'[7]Finance Indicators'!$A$2:$A$35,0),MATCH(ABQ$1,'[7]Finance Indicators'!$A$2:$BO$2,0))</f>
        <v>1138</v>
      </c>
      <c r="ABR24" s="250">
        <f t="array" ref="ABR24">INDEX('[7]Finance Indicators'!$A$2:$BO$35,MATCH($A24,'[7]Finance Indicators'!$A$2:$A$35,0),MATCH(ABR$1,'[7]Finance Indicators'!$A$2:$BO$2,0))</f>
        <v>19464</v>
      </c>
      <c r="ABS24" s="115">
        <f>INDEX([34]historic!$L$1:$U$34,MATCH($A24,[34]historic!$L$1:$L$34,0),MATCH(ABS$1,[34]historic!$L$1:$U$1,0))</f>
        <v>68.827160493827151</v>
      </c>
      <c r="ABT24" s="116">
        <f>INDEX([34]historic!$L$1:$U$34,MATCH($A24,[34]historic!$L$1:$L$34,0),MATCH(ABT$1,[34]historic!$L$1:$U$1,0))</f>
        <v>67.628205128205138</v>
      </c>
      <c r="ABU24" s="116">
        <f>INDEX([34]historic!$L$1:$U$34,MATCH($A24,[34]historic!$L$1:$L$34,0),MATCH(ABU$1,[34]historic!$L$1:$U$1,0))</f>
        <v>67.637540453074436</v>
      </c>
      <c r="ABV24" s="116">
        <f>INDEX([34]historic!$L$1:$U$34,MATCH($A24,[34]historic!$L$1:$L$34,0),MATCH(ABV$1,[34]historic!$L$1:$U$1,0))</f>
        <v>70.467836257309941</v>
      </c>
      <c r="ABW24" s="116">
        <f>INDEX([34]historic!$L$1:$U$34,MATCH($A24,[34]historic!$L$1:$L$34,0),MATCH(ABW$1,[34]historic!$L$1:$U$1,0))</f>
        <v>71.629213483146074</v>
      </c>
      <c r="ABX24" s="116">
        <f>INDEX([34]historic!$L$1:$U$34,MATCH($A24,[34]historic!$L$1:$L$34,0),MATCH(ABX$1,[34]historic!$L$1:$U$1,0))</f>
        <v>65.3125</v>
      </c>
      <c r="ABY24" s="116">
        <f>INDEX([34]historic!$L$1:$U$34,MATCH($A24,[34]historic!$L$1:$L$34,0),MATCH(ABY$1,[34]historic!$L$1:$U$1,0))</f>
        <v>60.586319218241044</v>
      </c>
      <c r="ABZ24" s="116">
        <f>INDEX([34]historic!$L$1:$U$34,MATCH($A24,[34]historic!$L$1:$L$34,0),MATCH(ABZ$1,[34]historic!$L$1:$U$1,0))</f>
        <v>67.543859649122808</v>
      </c>
      <c r="ACA24" s="88">
        <f>INDEX('[15]1819 Collected Indicators'!$A$3:$CV$36,MATCH($A24,'[15]1819 Collected Indicators'!$A$3:$A$36,0),MATCH(ACA$1,'[15]1819 Collected Indicators'!$A$3:$CV$3,0))</f>
        <v>72</v>
      </c>
      <c r="ACB24" s="255">
        <f>INDEX('[11]1920 Collected Indicators'!$A$3:$CV$36,MATCH($A24,'[11]1920 Collected Indicators'!$A$3:$A$36,0),MATCH(ACB$1,'[11]1920 Collected Indicators'!$A$3:$CV$3,0))</f>
        <v>77.31</v>
      </c>
      <c r="ACC24" s="133">
        <v>92.263400000000004</v>
      </c>
      <c r="ACD24" s="116">
        <v>86.393434619020397</v>
      </c>
      <c r="ACE24" s="88">
        <f>INDEX('[14]1718 Collected Indicators'!$A$3:$CH$36,MATCH($A24,'[14]1718 Collected Indicators'!$A$3:$A$36,0),MATCH(ACE$1,'[14]1718 Collected Indicators'!$A$3:$CH$3,0))</f>
        <v>94.32</v>
      </c>
      <c r="ACF24" s="120" t="e">
        <f>INDEX('[11]1920 Collected Indicators'!$A$3:$CV$36,MATCH($A24,'[11]1920 Collected Indicators'!$A$3:$A$36,0),MATCH(ACF$1,'[11]1920 Collected Indicators'!$A$3:$CV$3,0))</f>
        <v>#N/A</v>
      </c>
      <c r="ACG24" s="115">
        <v>97.628399999999999</v>
      </c>
      <c r="ACH24" s="116">
        <v>86.680735128657162</v>
      </c>
      <c r="ACI24" s="116">
        <f>INDEX('[14]1718 Collected Indicators'!$A$3:$CH$36,MATCH($A24,'[14]1718 Collected Indicators'!$A$3:$A$36,0),MATCH(ACI$1,'[14]1718 Collected Indicators'!$A$3:$CH$3,0))</f>
        <v>96.57</v>
      </c>
      <c r="ACJ24" s="120">
        <f>INDEX('[11]1920 Collected Indicators'!$A$3:$CV$36,MATCH($A24,'[11]1920 Collected Indicators'!$A$3:$A$36,0),MATCH(ACJ$1,'[11]1920 Collected Indicators'!$A$3:$CV$3,0))</f>
        <v>87.328400000000002</v>
      </c>
      <c r="ACK24" s="115">
        <f>INDEX('[35]Raw Data'!$A$1:$BK$34,MATCH($A24,'[35]Raw Data'!$A$1:$A$34,0),MATCH(ACK$1,'[35]Raw Data'!$A$1:$BK$1,0))</f>
        <v>88.73</v>
      </c>
      <c r="ACL24" s="116">
        <f>INDEX('[35]Raw Data'!$A$1:$BK$34,MATCH($A24,'[35]Raw Data'!$A$1:$A$34,0),MATCH(ACL$1,'[35]Raw Data'!$A$1:$BK$1,0))</f>
        <v>87.38</v>
      </c>
      <c r="ACM24" s="136">
        <f>INDEX('[35]Raw Data'!$A$1:$BK$34,MATCH($A24,'[35]Raw Data'!$A$1:$A$34,0),MATCH(ACM$1,'[35]Raw Data'!$A$1:$BK$1,0))</f>
        <v>99.59</v>
      </c>
      <c r="ACN24" s="120">
        <f>INDEX('[11]1920 Collected Indicators'!$A$3:$CV$36,MATCH($A24,'[11]1920 Collected Indicators'!$A$3:$A$36,0),MATCH(ACN$1,'[11]1920 Collected Indicators'!$A$3:$CV$3,0))</f>
        <v>98.322100000000006</v>
      </c>
      <c r="ACO24" s="115">
        <f>INDEX('[35]Raw Data'!$A$1:$BK$34,MATCH($A24,'[35]Raw Data'!$A$1:$A$34,0),MATCH(ACO$1,'[35]Raw Data'!$A$1:$BK$1,0))</f>
        <v>87.59</v>
      </c>
      <c r="ACP24" s="116">
        <f>INDEX('[35]Raw Data'!$A$1:$BK$34,MATCH($A24,'[35]Raw Data'!$A$1:$A$34,0),MATCH(ACP$1,'[35]Raw Data'!$A$1:$BK$1,0))</f>
        <v>74.13</v>
      </c>
      <c r="ACQ24" s="136">
        <f>INDEX('[35]Raw Data'!$A$1:$BK$34,MATCH($A24,'[35]Raw Data'!$A$1:$A$34,0),MATCH(ACQ$1,'[35]Raw Data'!$A$1:$BK$1,0))</f>
        <v>83.34</v>
      </c>
      <c r="ACR24" s="120">
        <f>INDEX('[11]1920 Collected Indicators'!$A$3:$CV$36,MATCH($A24,'[11]1920 Collected Indicators'!$A$3:$A$36,0),MATCH(ACR$1,'[11]1920 Collected Indicators'!$A$3:$CV$3,0))</f>
        <v>85.558400000000006</v>
      </c>
      <c r="ACS24" s="115">
        <f>INDEX('[35]Raw Data'!$A$1:$BK$34,MATCH($A24,'[35]Raw Data'!$A$1:$A$34,0),MATCH(ACS$1,'[35]Raw Data'!$A$1:$BK$1,0))</f>
        <v>51.22</v>
      </c>
      <c r="ACT24" s="116">
        <f>INDEX('[35]Raw Data'!$A$1:$BK$34,MATCH($A24,'[35]Raw Data'!$A$1:$A$34,0),MATCH(ACT$1,'[35]Raw Data'!$A$1:$BK$1,0))</f>
        <v>48.64</v>
      </c>
      <c r="ACU24" s="136">
        <f>INDEX('[35]Raw Data'!$A$1:$BK$34,MATCH($A24,'[35]Raw Data'!$A$1:$A$34,0),MATCH(ACU$1,'[35]Raw Data'!$A$1:$BK$1,0))</f>
        <v>48.89</v>
      </c>
      <c r="ACV24" s="120">
        <f>INDEX('[11]1920 Collected Indicators'!$A$3:$CV$36,MATCH($A24,'[11]1920 Collected Indicators'!$A$3:$A$36,0),MATCH(ACV$1,'[11]1920 Collected Indicators'!$A$3:$CV$3,0))</f>
        <v>41.057299999999998</v>
      </c>
      <c r="ACW24" s="115">
        <f t="shared" si="60"/>
        <v>909.03846153846155</v>
      </c>
      <c r="ACX24" s="87">
        <v>4727</v>
      </c>
      <c r="ACY24" s="87">
        <f t="array" ref="ACY24">INDEX([36]Historic!$B$2:$K$35,MATCH($A24,[36]Historic!$B$2:$B$35,0),MATCH(ACY$1,[36]Historic!$B$2:$K$2,0))</f>
        <v>100</v>
      </c>
      <c r="ACZ24" s="116">
        <f t="shared" si="61"/>
        <v>852.5</v>
      </c>
      <c r="ADA24" s="87">
        <v>4433</v>
      </c>
      <c r="ADB24" s="87">
        <f t="array" ref="ADB24">INDEX([36]Historic!$B$2:$K$35,MATCH($A24,[36]Historic!$B$2:$B$35,0),MATCH(ADB$1,[36]Historic!$B$2:$K$2,0))</f>
        <v>100</v>
      </c>
      <c r="ADC24" s="116">
        <f t="shared" si="62"/>
        <v>948.65384615384619</v>
      </c>
      <c r="ADD24" s="87">
        <v>4933</v>
      </c>
      <c r="ADE24" s="87">
        <f t="array" ref="ADE24">INDEX([36]Historic!$B$2:$K$35,MATCH($A24,[36]Historic!$B$2:$B$35,0),MATCH(ADE$1,[36]Historic!$B$2:$K$2,0))</f>
        <v>100</v>
      </c>
      <c r="ADF24" s="116">
        <f t="shared" si="63"/>
        <v>833.65384615384619</v>
      </c>
      <c r="ADG24" s="87">
        <v>4335</v>
      </c>
      <c r="ADH24" s="87">
        <f t="array" ref="ADH24">INDEX([36]Historic!$B$2:$K$35,MATCH($A24,[36]Historic!$B$2:$B$35,0),MATCH(ADH$1,[36]Historic!$B$2:$K$2,0))</f>
        <v>100</v>
      </c>
      <c r="ADI24" s="116">
        <f t="shared" si="64"/>
        <v>908.46153846153845</v>
      </c>
      <c r="ADJ24" s="87">
        <v>4724</v>
      </c>
      <c r="ADK24" s="87">
        <f t="array" ref="ADK24">INDEX([36]Historic!$B$2:$K$35,MATCH($A24,[36]Historic!$B$2:$B$35,0),MATCH(ADK$1,[36]Historic!$B$2:$K$2,0))</f>
        <v>100</v>
      </c>
      <c r="ADL24" s="116">
        <f t="shared" si="65"/>
        <v>820.76923076923072</v>
      </c>
      <c r="ADM24" s="87">
        <v>4268</v>
      </c>
      <c r="ADN24" s="87">
        <f t="array" ref="ADN24">INDEX([36]Historic!$B$2:$K$35,MATCH($A24,[36]Historic!$B$2:$B$35,0),MATCH(ADN$1,[36]Historic!$B$2:$K$2,0))</f>
        <v>100</v>
      </c>
      <c r="ADO24" s="116">
        <f t="shared" si="66"/>
        <v>892.52136752136744</v>
      </c>
      <c r="ADP24" s="87">
        <f>INDEX('[2]All Previous Years'!$A$1:$EX$34,MATCH($A24,'[2]All Previous Years'!$A$1:$A$34,0),MATCH(ADP$1,'[2]All Previous Years'!$A$1:$EX$1,0))</f>
        <v>4177</v>
      </c>
      <c r="ADQ24" s="87">
        <f t="array" ref="ADQ24">INDEX([36]Historic!$B$2:$K$35,MATCH($A24,[36]Historic!$B$2:$B$35,0),MATCH(ADQ$1,[36]Historic!$B$2:$K$2,0))</f>
        <v>90</v>
      </c>
      <c r="ADR24" s="116">
        <f t="shared" si="67"/>
        <v>737.76223776223765</v>
      </c>
      <c r="ADS24" s="32">
        <f>INDEX([4]Sheet1!$A$1:$CJ$34, MATCH($A24, [4]Sheet1!$A$1:$A$34, 0), MATCH(ADS$1, [4]Sheet1!$A$1:$CJ$1, 0))</f>
        <v>4220</v>
      </c>
      <c r="ADT24" s="87">
        <f t="array" ref="ADT24">INDEX([36]Historic!$B$2:$K$35,MATCH($A24,[36]Historic!$B$2:$B$35,0),MATCH(ADT$1,[36]Historic!$B$2:$K$2,0))</f>
        <v>110</v>
      </c>
      <c r="ADU24" s="88">
        <f>INDEX('[6]Finance Indicators'!$B$3:$BO$35,MATCH($A24,'[6]Finance Indicators'!$A$3:$A$35,0),MATCH(ADU$1,'[6]Finance Indicators'!$B$2:$BO$2,0))</f>
        <v>991.88034188034192</v>
      </c>
      <c r="ADV24" s="88">
        <f>INDEX('[6]Finance Indicators'!$B$3:$BO$35,MATCH($A24,'[6]Finance Indicators'!$A$3:$A$35,0),MATCH(ADV$1,'[6]Finance Indicators'!$B$2:$BO$2,0))</f>
        <v>4642</v>
      </c>
      <c r="ADW24" s="88">
        <f>INDEX('[6]Finance Indicators'!$B$3:$BO$35,MATCH($A24,'[6]Finance Indicators'!$A$3:$A$35,0),MATCH(ADW$1,'[6]Finance Indicators'!$B$2:$BO$2,0))</f>
        <v>90</v>
      </c>
      <c r="ADX24" s="88">
        <f t="array" ref="ADX24">INDEX('[7]Finance Indicators'!$A$2:$BO$35,MATCH($A24,'[7]Finance Indicators'!$A$2:$A$35,0),MATCH(ADX$1,'[7]Finance Indicators'!$A$2:$BO$2,0))</f>
        <v>1155.4945054945053</v>
      </c>
      <c r="ADY24" s="250">
        <f t="array" ref="ADY24">INDEX('[7]Finance Indicators'!$A$2:$BO$35,MATCH($A24,'[7]Finance Indicators'!$A$2:$A$35,0),MATCH(ADY$1,'[7]Finance Indicators'!$A$2:$BO$2,0))</f>
        <v>4206</v>
      </c>
      <c r="ADZ24" s="316">
        <f t="array" ref="ADZ24">INDEX('[7]Finance Indicators'!$A$2:$BO$35,MATCH($A24,'[7]Finance Indicators'!$A$2:$A$35,0),MATCH(ADZ$1,'[7]Finance Indicators'!$A$2:$BO$2,0))</f>
        <v>70</v>
      </c>
      <c r="AEA24" s="121">
        <f>(ACW24*100)/Deflators!$B$2</f>
        <v>1070.8686704514148</v>
      </c>
      <c r="AEB24" s="137">
        <f>(ACZ24*100)/Deflators!$B$3</f>
        <v>989.26631542393829</v>
      </c>
      <c r="AEC24" s="137">
        <f>(ADC24*100)/Deflators!$B$4</f>
        <v>1078.788968517885</v>
      </c>
      <c r="AED24" s="137">
        <f>(ADF24*100)/Deflators!$B$5</f>
        <v>931.21776410340055</v>
      </c>
      <c r="AEE24" s="137">
        <f>(ADI24*100)/Deflators!$B$6</f>
        <v>1000.9779240717985</v>
      </c>
      <c r="AEF24" s="137">
        <f>(ADL24*100)/Deflators!$B$7</f>
        <v>897.03565027329125</v>
      </c>
      <c r="AEG24" s="137">
        <f>(ADO24*100)/Deflators!$B$8</f>
        <v>951.89688779443293</v>
      </c>
      <c r="AEH24" s="137">
        <f>(ADR24*100)/Deflators!$B$9</f>
        <v>773.22747578010581</v>
      </c>
      <c r="AEI24" s="137">
        <f>(ADU24*100)/Deflators!$B$10</f>
        <v>1016.113375750266</v>
      </c>
      <c r="AEJ24" s="245">
        <f>(ADX24*100)/Deflators!$B$11</f>
        <v>1155.4945054945053</v>
      </c>
      <c r="AEK24" s="115">
        <f>INDEX('[35]Raw Data'!$A$1:$BK$34,MATCH($A24,'[35]Raw Data'!$A$1:$A$34,0),MATCH(AEK$1,'[35]Raw Data'!$A$1:$BK$1,0))</f>
        <v>55.575475080674074</v>
      </c>
      <c r="AEL24" s="197">
        <f>INDEX('[35]Raw Data'!$A$1:$BK$34,MATCH($A24,'[35]Raw Data'!$A$1:$A$34,0),MATCH(AEL$1,'[35]Raw Data'!$A$1:$BK$1,0))</f>
        <v>310</v>
      </c>
      <c r="AEM24" s="197">
        <f>INDEX('[35]Raw Data'!$A$1:$BK$34,MATCH($A24,'[35]Raw Data'!$A$1:$A$34,0),MATCH(AEM$1,'[35]Raw Data'!$A$1:$BK$1,0))</f>
        <v>5578</v>
      </c>
      <c r="AEN24" s="116">
        <f>INDEX('[35]Raw Data'!$A$1:$BK$34,MATCH($A24,'[35]Raw Data'!$A$1:$A$34,0),MATCH(AEN$1,'[35]Raw Data'!$A$1:$BK$1,0))</f>
        <v>55.120910384068281</v>
      </c>
      <c r="AEO24" s="197">
        <f>INDEX('[35]Raw Data'!$A$1:$BK$34,MATCH($A24,'[35]Raw Data'!$A$1:$A$34,0),MATCH(AEO$1,'[35]Raw Data'!$A$1:$BK$1,0))</f>
        <v>310</v>
      </c>
      <c r="AEP24" s="197">
        <f>INDEX('[35]Raw Data'!$A$1:$BK$34,MATCH($A24,'[35]Raw Data'!$A$1:$A$34,0),MATCH(AEP$1,'[35]Raw Data'!$A$1:$BK$1,0))</f>
        <v>5624</v>
      </c>
      <c r="AEQ24" s="116">
        <f>INDEX('[35]Raw Data'!$A$1:$BK$34,MATCH($A24,'[35]Raw Data'!$A$1:$A$34,0),MATCH(AEQ$1,'[35]Raw Data'!$A$1:$BK$1,0))</f>
        <v>55.545059512563761</v>
      </c>
      <c r="AER24" s="197">
        <f>INDEX('[35]Raw Data'!$A$1:$BK$34,MATCH($A24,'[35]Raw Data'!$A$1:$A$34,0),MATCH(AER$1,'[35]Raw Data'!$A$1:$BK$1,0))</f>
        <v>294</v>
      </c>
      <c r="AES24" s="197">
        <f>INDEX('[35]Raw Data'!$A$1:$BK$34,MATCH($A24,'[35]Raw Data'!$A$1:$A$34,0),MATCH(AES$1,'[35]Raw Data'!$A$1:$BK$1,0))</f>
        <v>5293</v>
      </c>
      <c r="AET24" s="116">
        <f>INDEX('[35]Raw Data'!$A$1:$BK$34,MATCH($A24,'[35]Raw Data'!$A$1:$A$34,0),MATCH(AET$1,'[35]Raw Data'!$A$1:$BK$1,0))</f>
        <v>57.394002068252327</v>
      </c>
      <c r="AEU24" s="197">
        <f>INDEX('[35]Raw Data'!$A$1:$BK$34,MATCH($A24,'[35]Raw Data'!$A$1:$A$34,0),MATCH(AEU$1,'[35]Raw Data'!$A$1:$BK$1,0))</f>
        <v>333</v>
      </c>
      <c r="AEV24" s="197">
        <f>INDEX('[35]Raw Data'!$A$1:$BK$34,MATCH($A24,'[35]Raw Data'!$A$1:$A$34,0),MATCH(AEV$1,'[35]Raw Data'!$A$1:$BK$1,0))</f>
        <v>5802</v>
      </c>
      <c r="AEW24" s="116">
        <f>INDEX('[35]Raw Data'!$A$1:$BK$34,MATCH($A24,'[35]Raw Data'!$A$1:$A$34,0),MATCH(AEW$1,'[35]Raw Data'!$A$1:$BK$1,0))</f>
        <v>85.829615466326757</v>
      </c>
      <c r="AEX24" s="197">
        <f>INDEX('[35]Raw Data'!$A$1:$BK$34,MATCH($A24,'[35]Raw Data'!$A$1:$A$34,0),MATCH(AEX$1,'[35]Raw Data'!$A$1:$BK$1,0))</f>
        <v>404</v>
      </c>
      <c r="AEY24" s="197">
        <f>INDEX('[35]Raw Data'!$A$1:$BK$34,MATCH($A24,'[35]Raw Data'!$A$1:$A$34,0),MATCH(AEY$1,'[35]Raw Data'!$A$1:$BK$1,0))</f>
        <v>4707</v>
      </c>
      <c r="AEZ24" s="116">
        <f>INDEX('[35]Raw Data'!$A$1:$BK$34,MATCH($A24,'[35]Raw Data'!$A$1:$A$34,0),MATCH(AEZ$1,'[35]Raw Data'!$A$1:$BK$1,0))</f>
        <v>78.730158730158735</v>
      </c>
      <c r="AFA24" s="197">
        <f>INDEX('[35]Raw Data'!$A$1:$BK$34,MATCH($A24,'[35]Raw Data'!$A$1:$A$34,0),MATCH(AFA$1,'[35]Raw Data'!$A$1:$BK$1,0))</f>
        <v>372</v>
      </c>
      <c r="AFB24" s="197">
        <f>INDEX('[35]Raw Data'!$A$1:$BK$34,MATCH($A24,'[35]Raw Data'!$A$1:$A$34,0),MATCH(AFB$1,'[35]Raw Data'!$A$1:$BK$1,0))</f>
        <v>4725</v>
      </c>
      <c r="AFC24" s="116">
        <f>INDEX('[35]Raw Data'!$A$1:$BK$34,MATCH($A24,'[35]Raw Data'!$A$1:$A$34,0),MATCH(AFC$1,'[35]Raw Data'!$A$1:$BK$1,0))</f>
        <v>77.632763276327637</v>
      </c>
      <c r="AFD24" s="197">
        <f>INDEX('[35]Raw Data'!$A$1:$BK$34,MATCH($A24,'[35]Raw Data'!$A$1:$A$34,0),MATCH(AFD$1,'[35]Raw Data'!$A$1:$BK$1,0))</f>
        <v>345</v>
      </c>
      <c r="AFE24" s="197">
        <f>INDEX('[35]Raw Data'!$A$1:$BK$34,MATCH($A24,'[35]Raw Data'!$A$1:$A$34,0),MATCH(AFE$1,'[35]Raw Data'!$A$1:$BK$1,0))</f>
        <v>4444</v>
      </c>
      <c r="AFF24" s="116">
        <f>INDEX('[35]Raw Data'!$A$1:$BK$34,MATCH($A24,'[35]Raw Data'!$A$1:$A$34,0),MATCH(AFF$1,'[35]Raw Data'!$A$1:$BK$1,0))</f>
        <v>80.373001776198933</v>
      </c>
      <c r="AFG24" s="197">
        <f>INDEX('[35]Raw Data'!$A$1:$BK$34,MATCH($A24,'[35]Raw Data'!$A$1:$A$34,0),MATCH(AFG$1,'[35]Raw Data'!$A$1:$BK$1,0))</f>
        <v>362</v>
      </c>
      <c r="AFH24" s="197">
        <f>INDEX('[35]Raw Data'!$A$1:$BK$34,MATCH($A24,'[35]Raw Data'!$A$1:$A$34,0),MATCH(AFH$1,'[35]Raw Data'!$A$1:$BK$1,0))</f>
        <v>4504</v>
      </c>
      <c r="AFI24" s="116">
        <f>INDEX('[15]1819 Collected Indicators'!$A$3:$CV$36,MATCH($A24,'[15]1819 Collected Indicators'!$A$3:$A$36,0),MATCH(AFI$1,'[15]1819 Collected Indicators'!$A$3:$CV$3,0))</f>
        <v>82.103134479271986</v>
      </c>
      <c r="AFJ24" s="197">
        <f>INDEX('[15]1819 Collected Indicators'!$A$3:$CV$36,MATCH($A24,'[15]1819 Collected Indicators'!$A$3:$A$36,0),MATCH(AFJ$1,'[15]1819 Collected Indicators'!$A$3:$CV$3,0))</f>
        <v>406</v>
      </c>
      <c r="AFK24" s="222">
        <f>INDEX('[15]1819 Collected Indicators'!$A$3:$CV$36,MATCH($A24,'[15]1819 Collected Indicators'!$A$3:$A$36,0),MATCH(AFK$1,'[15]1819 Collected Indicators'!$A$3:$CV$3,0))</f>
        <v>4945</v>
      </c>
      <c r="AFL24" s="311">
        <f>INDEX('[11]1920 Collected Indicators'!$A$3:$CV$36,MATCH($A24,'[11]1920 Collected Indicators'!$A$3:$A$36,0),MATCH(AFL$1,'[11]1920 Collected Indicators'!$A$3:$CV$3,0))</f>
        <v>67.165575304022454</v>
      </c>
      <c r="AFM24" s="197">
        <f>INDEX('[11]1920 Collected Indicators'!$A$3:$CV$36,MATCH($A24,'[11]1920 Collected Indicators'!$A$3:$A$36,0),MATCH(AFM$1,'[11]1920 Collected Indicators'!$A$3:$CV$3,0))</f>
        <v>359</v>
      </c>
      <c r="AFN24" s="197">
        <f>INDEX('[11]1920 Collected Indicators'!$A$3:$CV$36,MATCH($A24,'[11]1920 Collected Indicators'!$A$3:$A$36,0),MATCH(AFN$1,'[11]1920 Collected Indicators'!$A$3:$CV$3,0))</f>
        <v>5345</v>
      </c>
      <c r="AFO24" s="133">
        <f>INDEX('[35]Raw Data'!$A$1:$BK$34,MATCH($A24,'[35]Raw Data'!$A$1:$A$34,0),MATCH(AFO$1,'[35]Raw Data'!$A$1:$BK$1,0))</f>
        <v>76.666666666666671</v>
      </c>
      <c r="AFP24" s="133">
        <f>INDEX('[35]Raw Data'!$A$1:$BK$34,MATCH($A24,'[35]Raw Data'!$A$1:$A$34,0),MATCH(AFP$1,'[35]Raw Data'!$A$1:$BK$1,0))</f>
        <v>77.41935483870968</v>
      </c>
      <c r="AFQ24" s="133">
        <f>INDEX('[35]Raw Data'!$A$1:$BK$34,MATCH($A24,'[35]Raw Data'!$A$1:$A$34,0),MATCH(AFQ$1,'[35]Raw Data'!$A$1:$BK$1,0))</f>
        <v>66.666666666666657</v>
      </c>
      <c r="AFR24" s="133">
        <f>INDEX('[35]Raw Data'!$A$1:$BK$34,MATCH($A24,'[35]Raw Data'!$A$1:$A$34,0),MATCH(AFR$1,'[35]Raw Data'!$A$1:$BK$1,0))</f>
        <v>72.727272727272734</v>
      </c>
      <c r="AFS24" s="133">
        <f>INDEX('[35]Raw Data'!$A$1:$BK$34,MATCH($A24,'[35]Raw Data'!$A$1:$A$34,0),MATCH(AFS$1,'[35]Raw Data'!$A$1:$BK$1,0))</f>
        <v>64.705882352941174</v>
      </c>
      <c r="AFT24" s="133">
        <f>INDEX('[35]Raw Data'!$A$1:$BK$34,MATCH($A24,'[35]Raw Data'!$A$1:$A$34,0),MATCH(AFT$1,'[35]Raw Data'!$A$1:$BK$1,0))</f>
        <v>71.875</v>
      </c>
      <c r="AFU24" s="133">
        <f>INDEX('[35]Raw Data'!$A$1:$BK$34,MATCH($A24,'[35]Raw Data'!$A$1:$A$34,0),MATCH(AFU$1,'[35]Raw Data'!$A$1:$BK$1,0))</f>
        <v>80</v>
      </c>
      <c r="AFV24" s="136">
        <f>INDEX('[15]1819 Collected Indicators'!$A$3:$CV$36,MATCH($A24,'[15]1819 Collected Indicators'!$A$3:$A$36,0),MATCH(AFV$1,'[15]1819 Collected Indicators'!$A$3:$CV$3,0))</f>
        <v>75.680000000000007</v>
      </c>
      <c r="AFW24" s="120">
        <f>INDEX('[11]1920 Collected Indicators'!$A$3:$CV$36,MATCH($A24,'[11]1920 Collected Indicators'!$A$3:$A$36,0),MATCH(AFW$1,'[11]1920 Collected Indicators'!$A$3:$CV$3,0))</f>
        <v>72.972972972972968</v>
      </c>
      <c r="AFX24" s="115">
        <f>INDEX('[35]Raw Data'!$A$1:$BK$34,MATCH($A24,'[35]Raw Data'!$A$1:$A$34,0),MATCH(AFX$1,'[35]Raw Data'!$A$1:$BK$1,0))</f>
        <v>298.64016736401669</v>
      </c>
      <c r="AFY24" s="213">
        <f>INDEX('[35]Raw Data'!$A$1:$BK$34,MATCH($A24,'[35]Raw Data'!$A$1:$A$34,0),MATCH(AFY$1,'[35]Raw Data'!$A$1:$BK$1,0))</f>
        <v>571</v>
      </c>
      <c r="AFZ24" s="213">
        <f>INDEX('[35]Raw Data'!$A$1:$BK$34,MATCH($A24,'[35]Raw Data'!$A$1:$A$34,0),MATCH(AFZ$1,'[35]Raw Data'!$A$1:$BK$1,0))</f>
        <v>1912</v>
      </c>
      <c r="AGA24" s="116">
        <f>INDEX('[35]Raw Data'!$A$1:$BK$34,MATCH($A24,'[35]Raw Data'!$A$1:$A$34,0),MATCH(AGA$1,'[35]Raw Data'!$A$1:$BK$1,0))</f>
        <v>309.55993930197269</v>
      </c>
      <c r="AGB24" s="213">
        <f>INDEX('[35]Raw Data'!$A$1:$BK$34,MATCH($A24,'[35]Raw Data'!$A$1:$A$34,0),MATCH(AGB$1,'[35]Raw Data'!$A$1:$BK$1,0))</f>
        <v>612</v>
      </c>
      <c r="AGC24" s="213">
        <f>INDEX('[35]Raw Data'!$A$1:$BK$34,MATCH($A24,'[35]Raw Data'!$A$1:$A$34,0),MATCH(AGC$1,'[35]Raw Data'!$A$1:$BK$1,0))</f>
        <v>1977</v>
      </c>
      <c r="AGD24" s="116">
        <f>INDEX('[35]Raw Data'!$A$1:$BK$34,MATCH($A24,'[35]Raw Data'!$A$1:$A$34,0),MATCH(AGD$1,'[35]Raw Data'!$A$1:$BK$1,0))</f>
        <v>382.45112064854555</v>
      </c>
      <c r="AGE24" s="213">
        <f>INDEX('[35]Raw Data'!$A$1:$BK$34,MATCH($A24,'[35]Raw Data'!$A$1:$A$34,0),MATCH(AGE$1,'[35]Raw Data'!$A$1:$BK$1,0))</f>
        <v>802</v>
      </c>
      <c r="AGF24" s="213">
        <f>INDEX('[35]Raw Data'!$A$1:$BK$34,MATCH($A24,'[35]Raw Data'!$A$1:$A$34,0),MATCH(AGF$1,'[35]Raw Data'!$A$1:$BK$1,0))</f>
        <v>2097</v>
      </c>
      <c r="AGG24" s="116">
        <f>INDEX('[35]Raw Data'!$A$1:$BK$34,MATCH($A24,'[35]Raw Data'!$A$1:$A$34,0),MATCH(AGG$1,'[35]Raw Data'!$A$1:$BK$1,0))</f>
        <v>434.37645959831855</v>
      </c>
      <c r="AGH24" s="213">
        <f>INDEX('[35]Raw Data'!$A$1:$BK$34,MATCH($A24,'[35]Raw Data'!$A$1:$A$34,0),MATCH(AGH$1,'[35]Raw Data'!$A$1:$BK$1,0))</f>
        <v>930</v>
      </c>
      <c r="AGI24" s="213">
        <f>INDEX('[35]Raw Data'!$A$1:$BK$34,MATCH($A24,'[35]Raw Data'!$A$1:$A$34,0),MATCH(AGI$1,'[35]Raw Data'!$A$1:$BK$1,0))</f>
        <v>2141</v>
      </c>
      <c r="AGJ24" s="116">
        <f>INDEX('[35]Raw Data'!$A$1:$BK$34,MATCH($A24,'[35]Raw Data'!$A$1:$A$34,0),MATCH(AGJ$1,'[35]Raw Data'!$A$1:$BK$1,0))</f>
        <v>381.01604278074871</v>
      </c>
      <c r="AGK24" s="213">
        <f>INDEX('[35]Raw Data'!$A$1:$BK$34,MATCH($A24,'[35]Raw Data'!$A$1:$A$34,0),MATCH(AGK$1,'[35]Raw Data'!$A$1:$BK$1,0))</f>
        <v>855</v>
      </c>
      <c r="AGL24" s="213">
        <f>INDEX('[35]Raw Data'!$A$1:$BK$34,MATCH($A24,'[35]Raw Data'!$A$1:$A$34,0),MATCH(AGL$1,'[35]Raw Data'!$A$1:$BK$1,0))</f>
        <v>2244</v>
      </c>
      <c r="AGM24" s="116">
        <f>INDEX('[15]1819 Collected Indicators'!$A$3:$CV$36,MATCH($A24,'[15]1819 Collected Indicators'!$A$3:$A$36,0),MATCH(AGM$1,'[15]1819 Collected Indicators'!$A$3:$CV$3,0))</f>
        <v>110.87</v>
      </c>
      <c r="AGN24" s="213">
        <f>INDEX('[15]1819 Collected Indicators'!$A$3:$CV$36,MATCH($A24,'[15]1819 Collected Indicators'!$A$3:$A$36,0),MATCH(AGN$1,'[15]1819 Collected Indicators'!$A$3:$CV$3,0))</f>
        <v>260</v>
      </c>
      <c r="AGO24" s="213">
        <f>INDEX('[15]1819 Collected Indicators'!$A$3:$CV$36,MATCH($A24,'[15]1819 Collected Indicators'!$A$3:$A$36,0),MATCH(AGO$1,'[15]1819 Collected Indicators'!$A$3:$CV$3,0))</f>
        <v>2345</v>
      </c>
      <c r="AGP24" s="213">
        <f>INDEX('[11]1920 Collected Indicators'!$A$3:$CV$36,MATCH($A24,'[11]1920 Collected Indicators'!$A$3:$A$36,0),MATCH(AGP$1,'[11]1920 Collected Indicators'!$A$3:$CV$3,0))</f>
        <v>466.69407894736844</v>
      </c>
      <c r="AGQ24" s="213">
        <f>INDEX('[11]1920 Collected Indicators'!$A$3:$CV$36,MATCH($A24,'[11]1920 Collected Indicators'!$A$3:$A$36,0),MATCH(AGQ$1,'[11]1920 Collected Indicators'!$A$3:$CV$3,0))</f>
        <v>1135</v>
      </c>
      <c r="AGR24" s="306">
        <f>INDEX('[11]1920 Collected Indicators'!$A$3:$CV$36,MATCH($A24,'[11]1920 Collected Indicators'!$A$3:$A$36,0),MATCH(AGR$1,'[11]1920 Collected Indicators'!$A$3:$CV$3,0))</f>
        <v>2432</v>
      </c>
      <c r="AGS24" s="217">
        <v>3.55</v>
      </c>
      <c r="AGT24" s="208">
        <v>1200</v>
      </c>
      <c r="AGU24" s="87">
        <v>337980</v>
      </c>
      <c r="AGV24" s="88">
        <v>3.6971857022434524</v>
      </c>
      <c r="AGW24" s="87">
        <v>1250</v>
      </c>
      <c r="AGX24" s="87">
        <v>338095</v>
      </c>
      <c r="AGY24" s="116">
        <v>1.5551872074882995</v>
      </c>
      <c r="AGZ24" s="87">
        <v>638</v>
      </c>
      <c r="AHA24" s="32">
        <v>410240</v>
      </c>
      <c r="AHB24" s="116">
        <v>1.1761757807120716</v>
      </c>
      <c r="AHC24" s="87">
        <v>521</v>
      </c>
      <c r="AHD24" s="87">
        <v>442961</v>
      </c>
      <c r="AHE24" s="116">
        <v>1.2169905091260522</v>
      </c>
      <c r="AHF24" s="87">
        <v>442</v>
      </c>
      <c r="AHG24" s="87">
        <v>363191</v>
      </c>
      <c r="AHH24" s="116">
        <v>1.4140611522638047</v>
      </c>
      <c r="AHI24" s="87">
        <v>541</v>
      </c>
      <c r="AHJ24" s="87">
        <v>382586</v>
      </c>
      <c r="AHK24" s="116">
        <f t="shared" si="68"/>
        <v>1.1696759620270361</v>
      </c>
      <c r="AHL24" s="87">
        <f>INDEX('[2]All Previous Years'!$A$1:$EX$34,MATCH($A24,'[2]All Previous Years'!$A$1:$A$34,0),MATCH(AHL$1,'[2]All Previous Years'!$A$1:$EX$1,0))</f>
        <v>465</v>
      </c>
      <c r="AHM24" s="131">
        <f>INDEX('[29]SPI Raw Data 1617'!$A$3:$AN$37,MATCH($A24,'[29]SPI Raw Data 1617'!$A$3:$A$37,0),MATCH(AHM$1,'[29]SPI Raw Data 1617'!$A$37:$AN$37,0))</f>
        <v>397546</v>
      </c>
      <c r="AHN24" s="88">
        <f t="shared" si="69"/>
        <v>1.0741311128503261</v>
      </c>
      <c r="AHO24" s="32">
        <f>INDEX([4]Sheet1!$A$1:$CJ$34, MATCH($A24, [4]Sheet1!$A$1:$A$34, 0), MATCH(AHO$1, [4]Sheet1!$A$1:$CJ$1, 0))</f>
        <v>468</v>
      </c>
      <c r="AHP24" s="32">
        <f>INDEX('[5]Finance Indicators'!$A$2:$BO$35,MATCH($A24,'[5]Finance Indicators'!$A$2:$A$35,0),MATCH(AHP$1,'[5]Finance Indicators'!$A$2:$BO$2,0))</f>
        <v>435701</v>
      </c>
      <c r="AHQ24" s="88">
        <f>INDEX('[6]Finance Indicators'!$B$3:$BO$35,MATCH($A24,'[6]Finance Indicators'!$A$3:$A$35,0),MATCH(AHQ$1,'[6]Finance Indicators'!$B$2:$BO$2,0))</f>
        <v>1.0798123089877469</v>
      </c>
      <c r="AHR24" s="88">
        <f>INDEX('[6]Finance Indicators'!$B$3:$BO$35,MATCH($A24,'[6]Finance Indicators'!$A$3:$A$35,0),MATCH(AHR$1,'[6]Finance Indicators'!$B$2:$BO$2,0))</f>
        <v>495</v>
      </c>
      <c r="AHS24" s="88">
        <f>INDEX('[6]Finance Indicators'!$B$3:$BO$35,MATCH($A24,'[6]Finance Indicators'!$A$3:$A$35,0),MATCH(AHS$1,'[6]Finance Indicators'!$B$2:$BO$2,0))</f>
        <v>458413</v>
      </c>
      <c r="AHT24" s="88">
        <f t="array" ref="AHT24">INDEX('[7]Finance Indicators'!$A$2:$BO$35,MATCH($A24,'[7]Finance Indicators'!$A$2:$A$35,0),MATCH(AHT$1,'[7]Finance Indicators'!$A$2:$BO$2,0))</f>
        <v>1.2087722327749957</v>
      </c>
      <c r="AHU24" s="250">
        <f t="array" ref="AHU24">INDEX('[7]Finance Indicators'!$A$2:$BO$35,MATCH($A24,'[7]Finance Indicators'!$A$2:$A$35,0),MATCH(AHU$1,'[7]Finance Indicators'!$A$2:$BO$2,0))</f>
        <v>532</v>
      </c>
      <c r="AHV24" s="250">
        <f t="array" ref="AHV24">INDEX('[7]Finance Indicators'!$A$2:$BO$35,MATCH($A24,'[7]Finance Indicators'!$A$2:$A$35,0),MATCH(AHV$1,'[7]Finance Indicators'!$A$2:$BO$2,0))</f>
        <v>440116</v>
      </c>
      <c r="AHW24" s="119">
        <f>(AGS24*100)/Deflators!$B$2</f>
        <v>4.1819834263873732</v>
      </c>
      <c r="AHX24" s="137">
        <f>(AGV24*100)/Deflators!$B$3</f>
        <v>4.2903240787055079</v>
      </c>
      <c r="AHY24" s="137">
        <f>(AGY24*100)/Deflators!$B$4</f>
        <v>1.7685258012925738</v>
      </c>
      <c r="AHZ24" s="137">
        <f>(AHB24*100)/Deflators!$B$5</f>
        <v>1.3138256193028344</v>
      </c>
      <c r="AIA24" s="137">
        <f>(AHE24*100)/Deflators!$B$6</f>
        <v>1.3409270308823877</v>
      </c>
      <c r="AIB24" s="137">
        <f>(AHH24*100)/Deflators!$B$7</f>
        <v>1.5454566493170667</v>
      </c>
      <c r="AIC24" s="137">
        <f>(AHK24*100)/Deflators!$B$8</f>
        <v>1.2474893582363888</v>
      </c>
      <c r="AID24" s="137">
        <f>(AHN24*100)/Deflators!$B$9</f>
        <v>1.1257660619298306</v>
      </c>
      <c r="AIE24" s="137">
        <f>(AHQ24*100)/Deflators!$B$10</f>
        <v>1.1061936446710967</v>
      </c>
      <c r="AIF24" s="301">
        <f>(AHT24*100)/Deflators!$B$11</f>
        <v>1.2087722327749957</v>
      </c>
      <c r="AIG24" s="121">
        <v>6.7845365887883249</v>
      </c>
      <c r="AIH24" s="87">
        <v>967</v>
      </c>
      <c r="AII24" s="87">
        <v>142530</v>
      </c>
      <c r="AIJ24" s="88">
        <v>7.0666647878591462</v>
      </c>
      <c r="AIK24" s="87">
        <v>1003</v>
      </c>
      <c r="AIL24" s="87">
        <v>141934</v>
      </c>
      <c r="AIM24" s="123">
        <v>6.2519490933931303</v>
      </c>
      <c r="AIN24" s="87">
        <v>842</v>
      </c>
      <c r="AIO24" s="32">
        <v>134678</v>
      </c>
      <c r="AIP24" s="116">
        <v>6.665511101306314</v>
      </c>
      <c r="AIQ24" s="87">
        <v>846</v>
      </c>
      <c r="AIR24" s="87">
        <v>126922</v>
      </c>
      <c r="AIS24" s="116">
        <v>7.2641949118493159</v>
      </c>
      <c r="AIT24" s="87">
        <v>904</v>
      </c>
      <c r="AIU24" s="87">
        <v>124446</v>
      </c>
      <c r="AIV24" s="116">
        <v>2.7617762269989137</v>
      </c>
      <c r="AIW24" s="87">
        <v>839</v>
      </c>
      <c r="AIX24" s="87">
        <v>303790</v>
      </c>
      <c r="AIY24" s="116">
        <f t="shared" si="70"/>
        <v>2.4968094505710265</v>
      </c>
      <c r="AIZ24" s="87">
        <f>INDEX('[2]All Previous Years'!$A$1:$EX$34,MATCH($A24,'[2]All Previous Years'!$A$1:$A$34,0),MATCH(AIZ$1,'[2]All Previous Years'!$A$1:$EX$1,0))</f>
        <v>763</v>
      </c>
      <c r="AJA24" s="131">
        <f>INDEX('[29]SPI Raw Data 1617'!$A$3:$AN$37,MATCH($A24,'[29]SPI Raw Data 1617'!$A$3:$A$37,0),MATCH(AJA$1,'[29]SPI Raw Data 1617'!$A$37:$AN$37,0))</f>
        <v>305590</v>
      </c>
      <c r="AJB24" s="88">
        <f t="shared" si="71"/>
        <v>2.6510653043510439</v>
      </c>
      <c r="AJC24" s="32">
        <f>INDEX([4]Sheet1!$A$1:$CJ$34, MATCH($A24, [4]Sheet1!$A$1:$A$34, 0), MATCH(AJC$1, [4]Sheet1!$A$1:$CJ$1, 0))</f>
        <v>788</v>
      </c>
      <c r="AJD24" s="32">
        <f>INDEX('[5]Finance Indicators'!$A$2:$BO$35,MATCH($A24,'[5]Finance Indicators'!$A$2:$A$35,0),MATCH(AJD$1,'[5]Finance Indicators'!$A$2:$BO$2,0))</f>
        <v>297239</v>
      </c>
      <c r="AJE24" s="88">
        <f>INDEX('[6]Finance Indicators'!$B$3:$BO$35,MATCH($A24,'[6]Finance Indicators'!$A$3:$A$35,0),MATCH(AJE$1,'[6]Finance Indicators'!$B$2:$BO$2,0))</f>
        <v>0.31163805333196892</v>
      </c>
      <c r="AJF24" s="88">
        <f>INDEX('[6]Finance Indicators'!$B$3:$BO$35,MATCH($A24,'[6]Finance Indicators'!$A$3:$A$35,0),MATCH(AJF$1,'[6]Finance Indicators'!$B$2:$BO$2,0))</f>
        <v>737</v>
      </c>
      <c r="AJG24" s="88">
        <f>INDEX('[6]Finance Indicators'!$B$3:$BO$35,MATCH($A24,'[6]Finance Indicators'!$A$3:$A$35,0),MATCH(AJG$1,'[6]Finance Indicators'!$B$2:$BO$2,0))</f>
        <v>2364923</v>
      </c>
      <c r="AJH24" s="88">
        <f t="array" ref="AJH24">INDEX('[7]Finance Indicators'!$A$2:$BO$35,MATCH($A24,'[7]Finance Indicators'!$A$2:$A$35,0),MATCH(AJH$1,'[7]Finance Indicators'!$A$2:$BO$2,0))</f>
        <v>0.52684198837210139</v>
      </c>
      <c r="AJI24" s="250">
        <f t="array" ref="AJI24">INDEX('[7]Finance Indicators'!$A$2:$BO$35,MATCH($A24,'[7]Finance Indicators'!$A$2:$A$35,0),MATCH(AJI$1,'[7]Finance Indicators'!$A$2:$BO$2,0))</f>
        <v>733</v>
      </c>
      <c r="AJJ24" s="250">
        <f t="array" ref="AJJ24">INDEX('[7]Finance Indicators'!$A$2:$BO$35,MATCH($A24,'[7]Finance Indicators'!$A$2:$A$35,0),MATCH(AJJ$1,'[7]Finance Indicators'!$A$2:$BO$2,0))</f>
        <v>1391309</v>
      </c>
      <c r="AJK24" s="119">
        <f>(AIG24*100)/Deflators!$B$2</f>
        <v>7.9923435408539438</v>
      </c>
      <c r="AJL24" s="137">
        <f>(AIJ24*100)/Deflators!$B$3</f>
        <v>8.2003676680604158</v>
      </c>
      <c r="AJM24" s="137">
        <f>(AIM24*100)/Deflators!$B$4</f>
        <v>7.1095834808791993</v>
      </c>
      <c r="AJN24" s="137">
        <f>(AIP24*100)/Deflators!$B$5</f>
        <v>7.4455871258817234</v>
      </c>
      <c r="AJO24" s="137">
        <f>(AIS24*100)/Deflators!$B$6</f>
        <v>8.0039698270877242</v>
      </c>
      <c r="AJP24" s="137">
        <f>(AIV24*100)/Deflators!$B$7</f>
        <v>3.0184022997224678</v>
      </c>
      <c r="AJQ24" s="137">
        <f>(AIY24*100)/Deflators!$B$8</f>
        <v>2.6629111995544337</v>
      </c>
      <c r="AJR24" s="137">
        <f>(AJB24*100)/Deflators!$B$9</f>
        <v>2.7785056329654538</v>
      </c>
      <c r="AJS24" s="137">
        <f>(AJE24*100)/Deflators!$B$10</f>
        <v>0.3192518099341356</v>
      </c>
      <c r="AJT24" s="245">
        <f>(AJH24*100)/Deflators!$B$11</f>
        <v>0.52684198837210139</v>
      </c>
      <c r="AJU24" s="119">
        <v>8.3068560272556748</v>
      </c>
      <c r="AJV24" s="87">
        <v>434</v>
      </c>
      <c r="AJW24" s="87">
        <v>52246</v>
      </c>
      <c r="AJX24" s="88">
        <v>6.3943370030700644</v>
      </c>
      <c r="AJY24" s="87">
        <v>327</v>
      </c>
      <c r="AJZ24" s="87">
        <v>51139</v>
      </c>
      <c r="AKA24" s="116">
        <v>8.8089016269071898</v>
      </c>
      <c r="AKB24" s="87">
        <v>418</v>
      </c>
      <c r="AKC24" s="32">
        <v>47452</v>
      </c>
      <c r="AKD24" s="116">
        <v>8.8622935918800181</v>
      </c>
      <c r="AKE24" s="87">
        <v>351</v>
      </c>
      <c r="AKF24" s="87">
        <v>39606</v>
      </c>
      <c r="AKG24" s="116">
        <v>5.8184430277453529</v>
      </c>
      <c r="AKH24" s="87">
        <v>324</v>
      </c>
      <c r="AKI24" s="87">
        <v>55685</v>
      </c>
      <c r="AKJ24" s="116">
        <v>5.5053884184095194</v>
      </c>
      <c r="AKK24" s="87">
        <v>353</v>
      </c>
      <c r="AKL24" s="87">
        <v>64119</v>
      </c>
      <c r="AKM24" s="116">
        <f t="shared" si="72"/>
        <v>4.7318187928485012</v>
      </c>
      <c r="AKN24" s="87">
        <f>INDEX('[2]All Previous Years'!$A$1:$EX$34,MATCH($A24,'[2]All Previous Years'!$A$1:$A$34,0),MATCH(AKN$1,'[2]All Previous Years'!$A$1:$EX$1,0))</f>
        <v>352</v>
      </c>
      <c r="AKO24" s="131">
        <f>INDEX('[29]SPI Raw Data 1617'!$A$3:$AN$37,MATCH($A24,'[29]SPI Raw Data 1617'!$A$3:$A$37,0),MATCH(AKO$1,'[29]SPI Raw Data 1617'!$A$37:$AN$37,0))</f>
        <v>74390</v>
      </c>
      <c r="AKP24" s="88">
        <f t="shared" si="73"/>
        <v>4.8215473287519393</v>
      </c>
      <c r="AKQ24" s="32">
        <f>INDEX([4]Sheet1!$A$1:$CJ$34, MATCH($A24, [4]Sheet1!$A$1:$A$34, 0), MATCH(AKQ$1, [4]Sheet1!$A$1:$CJ$1, 0))</f>
        <v>348</v>
      </c>
      <c r="AKR24" s="32">
        <f>INDEX('[5]Finance Indicators'!$A$2:$BO$35,MATCH($A24,'[5]Finance Indicators'!$A$2:$A$35,0),MATCH(AKR$1,'[5]Finance Indicators'!$A$2:$BO$2,0))</f>
        <v>72176</v>
      </c>
      <c r="AKS24" s="88">
        <f>INDEX('[6]Finance Indicators'!$B$3:$BO$35,MATCH($A24,'[6]Finance Indicators'!$A$3:$A$35,0),MATCH(AKS$1,'[6]Finance Indicators'!$B$2:$BO$2,0))</f>
        <v>6.41283265477293</v>
      </c>
      <c r="AKT24" s="88">
        <f>INDEX('[6]Finance Indicators'!$B$3:$BO$35,MATCH($A24,'[6]Finance Indicators'!$A$3:$A$35,0),MATCH(AKT$1,'[6]Finance Indicators'!$B$2:$BO$2,0))</f>
        <v>367</v>
      </c>
      <c r="AKU24" s="88">
        <f>INDEX('[6]Finance Indicators'!$B$3:$BO$35,MATCH($A24,'[6]Finance Indicators'!$A$3:$A$35,0),MATCH(AKU$1,'[6]Finance Indicators'!$B$2:$BO$2,0))</f>
        <v>57229</v>
      </c>
      <c r="AKV24" s="88">
        <f t="array" ref="AKV24">INDEX('[7]Finance Indicators'!$A$2:$BO$35,MATCH($A24,'[7]Finance Indicators'!$A$2:$A$35,0),MATCH(AKV$1,'[7]Finance Indicators'!$A$2:$BO$2,0))</f>
        <v>5.8476601005797537</v>
      </c>
      <c r="AKW24" s="250">
        <f t="array" ref="AKW24">INDEX('[7]Finance Indicators'!$A$2:$BO$35,MATCH($A24,'[7]Finance Indicators'!$A$2:$A$35,0),MATCH(AKW$1,'[7]Finance Indicators'!$A$2:$BO$2,0))</f>
        <v>350</v>
      </c>
      <c r="AKX24" s="250">
        <f t="array" ref="AKX24">INDEX('[7]Finance Indicators'!$A$2:$BO$35,MATCH($A24,'[7]Finance Indicators'!$A$2:$A$35,0),MATCH(AKX$1,'[7]Finance Indicators'!$A$2:$BO$2,0))</f>
        <v>59853</v>
      </c>
      <c r="AKY24" s="119">
        <f>IFERROR((AJU24*100)/Deflators!$B$2,"NA")</f>
        <v>9.7856716144702229</v>
      </c>
      <c r="AKZ24" s="88">
        <f>IFERROR((AJX24*100)/Deflators!$B$3,"NA")</f>
        <v>7.4201785414733967</v>
      </c>
      <c r="ALA24" s="88">
        <f>IFERROR((AKA24*100)/Deflators!$B$4,"NA")</f>
        <v>10.017295495501109</v>
      </c>
      <c r="ALB24" s="88">
        <f>IFERROR((AKD24*100)/Deflators!$B$5,"NA")</f>
        <v>9.8994627824645214</v>
      </c>
      <c r="ALC24" s="88">
        <f>IFERROR((AKG24*100)/Deflators!$B$6,"NA")</f>
        <v>6.4109846995896236</v>
      </c>
      <c r="ALD24" s="88">
        <f>IFERROR((AKJ24*100)/Deflators!$B$7,"NA")</f>
        <v>6.0169527496621731</v>
      </c>
      <c r="ALE24" s="88">
        <f>IFERROR((AKM24*100)/Deflators!$B$8,"NA")</f>
        <v>5.0466058813005006</v>
      </c>
      <c r="ALF24" s="88">
        <f>IFERROR((AKP24*100)/Deflators!$B$9,"NA")</f>
        <v>5.0533256915850231</v>
      </c>
      <c r="ALG24" s="88">
        <f>IFERROR((AKS24*100)/Deflators!$B$10,"NA")</f>
        <v>6.5695071893550603</v>
      </c>
      <c r="ALH24" s="183">
        <f>IFERROR((AKV24*100)/Deflators!$B$11,"NA")</f>
        <v>5.8476601005797537</v>
      </c>
      <c r="ALI24" s="119">
        <v>17752.362008950771</v>
      </c>
      <c r="ALJ24" s="87">
        <v>357</v>
      </c>
      <c r="ALK24" s="87">
        <v>20110</v>
      </c>
      <c r="ALL24" s="88">
        <v>14781.746031746032</v>
      </c>
      <c r="ALM24" s="87">
        <v>298</v>
      </c>
      <c r="ALN24" s="87">
        <v>20160</v>
      </c>
      <c r="ALO24" s="116">
        <v>11518.81096144914</v>
      </c>
      <c r="ALP24" s="87">
        <v>248</v>
      </c>
      <c r="ALQ24" s="87">
        <v>21530</v>
      </c>
      <c r="ALR24" s="116">
        <v>12749.188687992582</v>
      </c>
      <c r="ALS24" s="87">
        <v>275</v>
      </c>
      <c r="ALT24" s="87">
        <v>21570</v>
      </c>
      <c r="ALU24" s="116">
        <v>19314.497452524316</v>
      </c>
      <c r="ALV24" s="87">
        <v>417</v>
      </c>
      <c r="ALW24" s="87">
        <v>21590</v>
      </c>
      <c r="ALX24" s="116">
        <v>15689.893862482693</v>
      </c>
      <c r="ALY24" s="87">
        <v>340</v>
      </c>
      <c r="ALZ24" s="87">
        <v>21670</v>
      </c>
      <c r="AMA24" s="116">
        <f t="shared" si="74"/>
        <v>16521.73913043478</v>
      </c>
      <c r="AMB24" s="87">
        <f>INDEX('[2]All Previous Years'!$A$1:$EX$34,MATCH($A24,'[2]All Previous Years'!$A$1:$A$34,0),MATCH(AMB$1,'[2]All Previous Years'!$A$1:$EX$1,0))</f>
        <v>361</v>
      </c>
      <c r="AMC24" s="32">
        <f>INDEX('[3]Raw data 16-17'!$B$2:$XA$34,MATCH($A24,'[3]Raw data 16-17'!$A$2:$A$34,0),MATCH(AMC$1,'[3]Raw data 16-17'!$B$1:$GU$1,0))</f>
        <v>21850</v>
      </c>
      <c r="AMD24" s="88">
        <f t="shared" si="75"/>
        <v>16409.090909090908</v>
      </c>
      <c r="AME24" s="32">
        <f>INDEX([4]Sheet1!$A$1:$CJ$34, MATCH($A24, [4]Sheet1!$A$1:$A$34, 0), MATCH(AME$1, [4]Sheet1!$A$1:$CJ$1, 0))</f>
        <v>361</v>
      </c>
      <c r="AMF24" s="32">
        <f>INDEX('[5]Finance Indicators'!$A$2:$BO$35,MATCH($A24,'[5]Finance Indicators'!$A$2:$A$35,0),MATCH(AMF$1,'[5]Finance Indicators'!$A$2:$BO$2,0))</f>
        <v>22000</v>
      </c>
      <c r="AMG24" s="88">
        <f>INDEX('[6]Finance Indicators'!$B$3:$BO$35,MATCH($A24,'[6]Finance Indicators'!$A$3:$A$35,0),MATCH(AMG$1,'[6]Finance Indicators'!$B$2:$BO$2,0))</f>
        <v>14781.433077963045</v>
      </c>
      <c r="AMH24" s="88">
        <f>INDEX('[6]Finance Indicators'!$B$3:$BO$35,MATCH($A24,'[6]Finance Indicators'!$A$3:$A$35,0),MATCH(AMH$1,'[6]Finance Indicators'!$B$2:$BO$2,0))</f>
        <v>328</v>
      </c>
      <c r="AMI24" s="88">
        <f>INDEX('[6]Finance Indicators'!$B$3:$BO$35,MATCH($A24,'[6]Finance Indicators'!$A$3:$A$35,0),MATCH(AMI$1,'[6]Finance Indicators'!$B$2:$BO$2,0))</f>
        <v>22190</v>
      </c>
      <c r="AMJ24" s="88">
        <f t="array" ref="AMJ24">INDEX('[7]Finance Indicators'!$A$2:$BO$35,MATCH($A24,'[7]Finance Indicators'!$A$2:$A$35,0),MATCH(AMJ$1,'[7]Finance Indicators'!$A$2:$BO$2,0))</f>
        <v>16479.568926807362</v>
      </c>
      <c r="AMK24" s="250">
        <f t="array" ref="AMK24">INDEX('[7]Finance Indicators'!$A$2:$BO$35,MATCH($A24,'[7]Finance Indicators'!$A$2:$A$35,0),MATCH(AMK$1,'[7]Finance Indicators'!$A$2:$BO$2,0))</f>
        <v>367</v>
      </c>
      <c r="AML24" s="250">
        <f t="array" ref="AML24">INDEX('[7]Finance Indicators'!$A$2:$BO$35,MATCH($A24,'[7]Finance Indicators'!$A$2:$A$35,0),MATCH(AML$1,'[7]Finance Indicators'!$A$2:$BO$2,0))</f>
        <v>22270</v>
      </c>
      <c r="AMM24" s="119">
        <f>(ALI24*100)/Deflators!$B$2</f>
        <v>20912.69963398901</v>
      </c>
      <c r="AMN24" s="137">
        <f>(ALL24*100)/Deflators!$B$3</f>
        <v>17153.177046754037</v>
      </c>
      <c r="AMO24" s="137">
        <f>(ALO24*100)/Deflators!$B$4</f>
        <v>13098.94672965781</v>
      </c>
      <c r="AMP24" s="137">
        <f>(ALR24*100)/Deflators!$B$5</f>
        <v>14241.24777800624</v>
      </c>
      <c r="AMQ24" s="137">
        <f>(ALU24*100)/Deflators!$B$6</f>
        <v>21281.45743765722</v>
      </c>
      <c r="AMR24" s="137">
        <f>(ALX24*100)/Deflators!$B$7</f>
        <v>17147.809172208443</v>
      </c>
      <c r="AMS24" s="137">
        <f>(AMA24*100)/Deflators!$B$8</f>
        <v>17620.85775367821</v>
      </c>
      <c r="AMT24" s="137">
        <f>(AMD24*100)/Deflators!$B$9</f>
        <v>17197.898312019133</v>
      </c>
      <c r="AMU24" s="138">
        <f>(AMG24*100)/Deflators!$B$10</f>
        <v>15142.564308515761</v>
      </c>
      <c r="AMV24" s="137">
        <f>(AMJ24*100)/Deflators!$B$11</f>
        <v>16479.568926807362</v>
      </c>
      <c r="AMW24" s="133">
        <f t="shared" si="3"/>
        <v>93.266666666666666</v>
      </c>
      <c r="AMX24" s="116">
        <f t="shared" si="3"/>
        <v>94.333333333333329</v>
      </c>
      <c r="AMY24" s="116">
        <f t="shared" si="3"/>
        <v>95.666666666666671</v>
      </c>
      <c r="AMZ24" s="116">
        <f t="shared" si="3"/>
        <v>94</v>
      </c>
      <c r="ANA24" s="136">
        <f t="shared" si="3"/>
        <v>93.333333333333329</v>
      </c>
      <c r="ANB24" s="116">
        <f t="shared" si="3"/>
        <v>91</v>
      </c>
      <c r="ANC24" s="248">
        <f t="shared" si="3"/>
        <v>91.666666666666671</v>
      </c>
      <c r="AND24" s="115">
        <f t="shared" si="4"/>
        <v>91.399999999999991</v>
      </c>
      <c r="ANE24" s="116">
        <f t="shared" si="4"/>
        <v>91.333333333333329</v>
      </c>
      <c r="ANF24" s="116">
        <f t="shared" si="4"/>
        <v>91.333333333333329</v>
      </c>
      <c r="ANG24" s="116">
        <f t="shared" si="4"/>
        <v>90.333333333333329</v>
      </c>
      <c r="ANH24" s="116">
        <f t="shared" si="4"/>
        <v>88</v>
      </c>
      <c r="ANI24" s="116">
        <f t="shared" si="4"/>
        <v>78.13333333333334</v>
      </c>
      <c r="ANJ24" s="248">
        <f t="shared" si="4"/>
        <v>73.13333333333334</v>
      </c>
      <c r="ANK24" s="115">
        <f t="shared" si="5"/>
        <v>87.473118279569874</v>
      </c>
      <c r="ANL24" s="116">
        <f t="shared" si="5"/>
        <v>93</v>
      </c>
      <c r="ANM24" s="116">
        <f t="shared" si="5"/>
        <v>94</v>
      </c>
      <c r="ANN24" s="116">
        <f t="shared" si="5"/>
        <v>93.333333333333329</v>
      </c>
      <c r="ANO24" s="116">
        <f t="shared" si="5"/>
        <v>90.333333333333329</v>
      </c>
      <c r="ANP24" s="116">
        <f t="shared" si="5"/>
        <v>85.8</v>
      </c>
      <c r="ANQ24" s="248">
        <f t="shared" si="5"/>
        <v>86.133333333333326</v>
      </c>
      <c r="ANR24" s="115">
        <f t="shared" si="6"/>
        <v>90.133333333333326</v>
      </c>
      <c r="ANS24" s="116">
        <f t="shared" si="6"/>
        <v>94</v>
      </c>
      <c r="ANT24" s="116">
        <f t="shared" si="6"/>
        <v>94</v>
      </c>
      <c r="ANU24" s="116">
        <f t="shared" si="6"/>
        <v>93.333333333333329</v>
      </c>
      <c r="ANV24" s="116">
        <f t="shared" si="6"/>
        <v>90</v>
      </c>
      <c r="ANW24" s="116">
        <f t="shared" si="6"/>
        <v>87.266666666666666</v>
      </c>
      <c r="ANX24" s="117">
        <f t="shared" si="6"/>
        <v>87.266666666666666</v>
      </c>
      <c r="ANY24" s="133">
        <f t="shared" si="76"/>
        <v>74.399853399303652</v>
      </c>
      <c r="ANZ24" s="131">
        <v>812</v>
      </c>
      <c r="AOA24" s="131">
        <v>10914</v>
      </c>
      <c r="AOB24" s="116">
        <f t="shared" si="77"/>
        <v>73.777939305833172</v>
      </c>
      <c r="AOC24" s="131">
        <v>812</v>
      </c>
      <c r="AOD24" s="131">
        <v>11006</v>
      </c>
      <c r="AOE24" s="116">
        <f t="shared" si="78"/>
        <v>89.210690980602479</v>
      </c>
      <c r="AOF24" s="131">
        <v>998</v>
      </c>
      <c r="AOG24" s="32">
        <v>11187</v>
      </c>
      <c r="AOH24" s="116">
        <f t="shared" si="79"/>
        <v>93.497737957952637</v>
      </c>
      <c r="AOI24" s="131">
        <v>1054</v>
      </c>
      <c r="AOJ24" s="131">
        <v>11273</v>
      </c>
      <c r="AOK24" s="116">
        <f t="shared" si="80"/>
        <v>90.176851689721587</v>
      </c>
      <c r="AOL24" s="131">
        <v>1030</v>
      </c>
      <c r="AOM24" s="134">
        <v>11422</v>
      </c>
      <c r="AON24" s="115">
        <f>(ANY24*100)/Deflators!$B$2</f>
        <v>87.64477573001075</v>
      </c>
      <c r="AOO24" s="116">
        <f>(AOB24*100)/Deflators!$B$3</f>
        <v>85.614111644167195</v>
      </c>
      <c r="AOP24" s="116">
        <f>(AOE24*100)/Deflators!$B$4</f>
        <v>101.44849957012083</v>
      </c>
      <c r="AOQ24" s="116">
        <f>(AOH24*100)/Deflators!$B$5</f>
        <v>104.43993618169262</v>
      </c>
      <c r="AOR24" s="136">
        <f>(AOK24*100)/Deflators!$B$6</f>
        <v>99.360329504504961</v>
      </c>
      <c r="AOS24" s="115">
        <f t="shared" si="154"/>
        <v>53.901850362027353</v>
      </c>
      <c r="AOT24" s="131">
        <v>603</v>
      </c>
      <c r="AOU24" s="32">
        <v>11187</v>
      </c>
      <c r="AOV24" s="116">
        <f t="shared" si="81"/>
        <v>55.708329637186203</v>
      </c>
      <c r="AOW24" s="131">
        <v>628</v>
      </c>
      <c r="AOX24" s="131">
        <v>11273</v>
      </c>
      <c r="AOY24" s="116">
        <f t="shared" si="82"/>
        <v>47.714936088250745</v>
      </c>
      <c r="AOZ24" s="131">
        <v>545</v>
      </c>
      <c r="APA24" s="131">
        <v>11422</v>
      </c>
      <c r="APB24" s="116">
        <f t="shared" si="83"/>
        <v>46.267361111111114</v>
      </c>
      <c r="APC24" s="131">
        <v>533</v>
      </c>
      <c r="APD24" s="131">
        <v>11520</v>
      </c>
      <c r="APE24" s="116">
        <f t="shared" si="84"/>
        <v>45.176835040013771</v>
      </c>
      <c r="APF24" s="87">
        <f>INDEX('[2]All Previous Years'!$A$1:$EX$34,MATCH($A24,'[2]All Previous Years'!$A$1:$A$34,0),MATCH(APF$1,'[2]All Previous Years'!$A$1:$EX$1,0))</f>
        <v>525</v>
      </c>
      <c r="APG24" s="131">
        <f>INDEX('[29]SPI Raw Data 1617'!$A$3:$AN$37,MATCH($A24,'[29]SPI Raw Data 1617'!$A$3:$A$37,0),MATCH(APG$1,'[29]SPI Raw Data 1617'!$A$37:$AN$37,0))</f>
        <v>11621</v>
      </c>
      <c r="APH24" s="88">
        <f t="shared" si="85"/>
        <v>47.995915241256064</v>
      </c>
      <c r="API24" s="32">
        <f>INDEX([4]Sheet1!$A$1:$CJ$34, MATCH($A24, [4]Sheet1!$A$1:$A$34, 0), MATCH(API$1, [4]Sheet1!$A$1:$CJ$1, 0))</f>
        <v>564</v>
      </c>
      <c r="APJ24" s="32">
        <f>INDEX('[5]Finance Indicators'!$A$2:$BO$35,MATCH($A24,'[5]Finance Indicators'!$A$2:$A$35,0),MATCH(APJ$1,'[5]Finance Indicators'!$A$2:$BO$2,0))</f>
        <v>11751</v>
      </c>
      <c r="APK24" s="88">
        <f>INDEX('[6]Finance Indicators'!$B$3:$BO$35,MATCH($A24,'[6]Finance Indicators'!$A$3:$A$35,0),MATCH(APK$1,'[6]Finance Indicators'!$B$2:$BO$2,0))</f>
        <v>62.668690958164646</v>
      </c>
      <c r="APL24" s="88">
        <f>INDEX('[6]Finance Indicators'!$B$3:$BO$35,MATCH($A24,'[6]Finance Indicators'!$A$3:$A$35,0),MATCH(APL$1,'[6]Finance Indicators'!$B$2:$BO$2,0))</f>
        <v>743</v>
      </c>
      <c r="APM24" s="88">
        <f>INDEX('[6]Finance Indicators'!$B$3:$BO$35,MATCH($A24,'[6]Finance Indicators'!$A$3:$A$35,0),MATCH(APM$1,'[6]Finance Indicators'!$B$2:$BO$2,0))</f>
        <v>11856</v>
      </c>
      <c r="APN24" s="88">
        <f t="array" ref="APN24">INDEX('[7]Finance Indicators'!$A$2:$BO$35,MATCH($A24,'[7]Finance Indicators'!$A$2:$A$35,0),MATCH(APN$1,'[7]Finance Indicators'!$A$2:$BO$2,0))</f>
        <v>35.872564595701981</v>
      </c>
      <c r="APO24" s="250">
        <f t="array" ref="APO24">INDEX('[7]Finance Indicators'!$A$2:$BO$35,MATCH($A24,'[7]Finance Indicators'!$A$2:$A$35,0),MATCH(APO$1,'[7]Finance Indicators'!$A$2:$BO$2,0))</f>
        <v>429</v>
      </c>
      <c r="APP24" s="250">
        <f t="array" ref="APP24">INDEX('[7]Finance Indicators'!$A$2:$BO$35,MATCH($A24,'[7]Finance Indicators'!$A$2:$A$35,0),MATCH(APP$1,'[7]Finance Indicators'!$A$2:$BO$2,0))</f>
        <v>11959</v>
      </c>
      <c r="APQ24" s="139">
        <f>(AOS24*100)/Deflators!$B$4</f>
        <v>61.296037315413692</v>
      </c>
      <c r="APR24" s="137">
        <f>(AOV24*100)/Deflators!$B$5</f>
        <v>62.227969565562589</v>
      </c>
      <c r="APS24" s="137">
        <f>(AOY24*100)/Deflators!$B$6</f>
        <v>52.574154931995345</v>
      </c>
      <c r="APT24" s="137">
        <f>(APB24*100)/Deflators!$B$7</f>
        <v>50.566554891241957</v>
      </c>
      <c r="APU24" s="137">
        <f>(APE24*100)/Deflators!$B$8</f>
        <v>48.182251136930972</v>
      </c>
      <c r="APV24" s="137">
        <f>(APH24*100)/Deflators!$B$9</f>
        <v>50.303144414545827</v>
      </c>
      <c r="APW24" s="138">
        <f>(APK24*100)/Deflators!$B$10</f>
        <v>64.199775350556223</v>
      </c>
      <c r="APX24" s="143">
        <f>(APN24*100)/Deflators!$B$11</f>
        <v>35.872564595701981</v>
      </c>
      <c r="APY24" s="121">
        <f t="shared" si="86"/>
        <v>158.42037749679309</v>
      </c>
      <c r="APZ24" s="131">
        <v>1729</v>
      </c>
      <c r="AQA24" s="131">
        <v>10914</v>
      </c>
      <c r="AQB24" s="88">
        <f t="shared" si="87"/>
        <v>148.55533345447938</v>
      </c>
      <c r="AQC24" s="131">
        <v>1635</v>
      </c>
      <c r="AQD24" s="131">
        <v>11006</v>
      </c>
      <c r="AQE24" s="88">
        <f t="shared" si="88"/>
        <v>141.59292035398229</v>
      </c>
      <c r="AQF24" s="131">
        <v>1584</v>
      </c>
      <c r="AQG24" s="131">
        <v>11187</v>
      </c>
      <c r="AQH24" s="88">
        <f t="shared" si="89"/>
        <v>149.02865253260003</v>
      </c>
      <c r="AQI24" s="131">
        <v>1680</v>
      </c>
      <c r="AQJ24" s="131">
        <v>11273</v>
      </c>
      <c r="AQK24" s="88">
        <f t="shared" si="90"/>
        <v>157.85326562773594</v>
      </c>
      <c r="AQL24" s="131">
        <v>1803</v>
      </c>
      <c r="AQM24" s="134">
        <v>11422</v>
      </c>
      <c r="AQN24" s="115">
        <f>(APY24*100)/Deflators!$B$2</f>
        <v>186.62292763200563</v>
      </c>
      <c r="AQO24" s="116">
        <f>(AQB24*100)/Deflators!$B$3</f>
        <v>172.38802036725787</v>
      </c>
      <c r="AQP24" s="116">
        <f>(AQE24*100)/Deflators!$B$4</f>
        <v>161.01645623153448</v>
      </c>
      <c r="AQQ24" s="116">
        <f>(AQH24*100)/Deflators!$B$5</f>
        <v>166.4697275002311</v>
      </c>
      <c r="AQR24" s="136">
        <f>(AQK24*100)/Deflators!$B$6</f>
        <v>173.92880980254603</v>
      </c>
      <c r="AQS24" s="115">
        <f t="shared" si="91"/>
        <v>115.75936354697417</v>
      </c>
      <c r="AQT24" s="131">
        <v>1295</v>
      </c>
      <c r="AQU24" s="131">
        <v>11187</v>
      </c>
      <c r="AQV24" s="116">
        <f t="shared" si="92"/>
        <v>112.83597977468288</v>
      </c>
      <c r="AQW24" s="131">
        <v>1272</v>
      </c>
      <c r="AQX24" s="131">
        <v>11273</v>
      </c>
      <c r="AQY24" s="116">
        <f t="shared" si="93"/>
        <v>133.25161968131678</v>
      </c>
      <c r="AQZ24" s="131">
        <v>1522</v>
      </c>
      <c r="ARA24" s="131">
        <v>11422</v>
      </c>
      <c r="ARB24" s="116">
        <f t="shared" si="94"/>
        <v>130.64236111111111</v>
      </c>
      <c r="ARC24" s="131">
        <v>1505</v>
      </c>
      <c r="ARD24" s="131">
        <v>11520</v>
      </c>
      <c r="ARE24" s="116">
        <f t="shared" si="95"/>
        <v>128.81851819981068</v>
      </c>
      <c r="ARF24" s="87">
        <f>INDEX('[2]All Previous Years'!$A$1:$EX$34,MATCH($A24,'[2]All Previous Years'!$A$1:$A$34,0),MATCH(ARF$1,'[2]All Previous Years'!$A$1:$EX$1,0))</f>
        <v>1497</v>
      </c>
      <c r="ARG24" s="131">
        <f>INDEX('[29]SPI Raw Data 1617'!$A$3:$AN$37,MATCH($A24,'[29]SPI Raw Data 1617'!$A$3:$A$37,0),MATCH(ARG$1,'[29]SPI Raw Data 1617'!$A$37:$AN$37,0))</f>
        <v>11621</v>
      </c>
      <c r="ARH24" s="88">
        <f t="shared" si="96"/>
        <v>141.43477150880776</v>
      </c>
      <c r="ARI24" s="32">
        <f>INDEX([4]Sheet1!$A$1:$CJ$34, MATCH($A24, [4]Sheet1!$A$1:$A$34, 0), MATCH(ARI$1, [4]Sheet1!$A$1:$CJ$1, 0))</f>
        <v>1662</v>
      </c>
      <c r="ARJ24" s="32">
        <f>INDEX('[5]Finance Indicators'!$A$2:$BO$35,MATCH($A24,'[5]Finance Indicators'!$A$2:$A$35,0),MATCH(ARJ$1,'[5]Finance Indicators'!$A$2:$BO$2,0))</f>
        <v>11751</v>
      </c>
      <c r="ARK24" s="88">
        <f>INDEX('[6]Finance Indicators'!$B$3:$BO$35,MATCH($A24,'[6]Finance Indicators'!$A$3:$A$35,0),MATCH(ARK$1,'[6]Finance Indicators'!$B$2:$BO$2,0))</f>
        <v>148.11066126855602</v>
      </c>
      <c r="ARL24" s="88">
        <f>INDEX('[6]Finance Indicators'!$B$3:$BO$35,MATCH($A24,'[6]Finance Indicators'!$A$3:$A$35,0),MATCH(ARL$1,'[6]Finance Indicators'!$B$2:$BO$2,0))</f>
        <v>1756</v>
      </c>
      <c r="ARM24" s="88">
        <f>INDEX('[6]Finance Indicators'!$B$3:$BO$35,MATCH($A24,'[6]Finance Indicators'!$A$3:$A$35,0),MATCH(ARM$1,'[6]Finance Indicators'!$B$2:$BO$2,0))</f>
        <v>11856</v>
      </c>
      <c r="ARN24" s="250">
        <f t="array" ref="ARN24">INDEX('[7]Finance Indicators'!$A$2:$BO$35,MATCH($A24,'[7]Finance Indicators'!$A$2:$A$35,0),MATCH(ARN$1,'[7]Finance Indicators'!$A$2:$BO$2,0))</f>
        <v>164.5622543690944</v>
      </c>
      <c r="ARO24" s="250">
        <f t="array" ref="ARO24">INDEX('[7]Finance Indicators'!$A$2:$BO$35,MATCH($A24,'[7]Finance Indicators'!$A$2:$A$35,0),MATCH(ARO$1,'[7]Finance Indicators'!$A$2:$BO$2,0))</f>
        <v>1968</v>
      </c>
      <c r="ARP24" s="250">
        <f t="array" ref="ARP24">INDEX('[7]Finance Indicators'!$A$2:$BO$35,MATCH($A24,'[7]Finance Indicators'!$A$2:$A$35,0),MATCH(ARP$1,'[7]Finance Indicators'!$A$2:$BO$2,0))</f>
        <v>11959</v>
      </c>
      <c r="ARQ24" s="139">
        <f>(AQS24*100)/Deflators!$B$4</f>
        <v>131.63908511353355</v>
      </c>
      <c r="ARR24" s="137">
        <f>(AQV24*100)/Deflators!$B$5</f>
        <v>126.04136510731786</v>
      </c>
      <c r="ARS24" s="137">
        <f>(AQY24*100)/Deflators!$B$6</f>
        <v>146.82176845228796</v>
      </c>
      <c r="ART24" s="137">
        <f>(ARB24*100)/Deflators!$B$7</f>
        <v>142.78173566851621</v>
      </c>
      <c r="ARU24" s="116">
        <f>(ARE24*100)/Deflators!$B$8</f>
        <v>137.38824752759172</v>
      </c>
      <c r="ARV24" s="116">
        <f>(ARH24*100)/Deflators!$B$9</f>
        <v>148.23373407265098</v>
      </c>
      <c r="ARW24" s="116">
        <f>(ARK24*100)/Deflators!$B$10</f>
        <v>151.72921334532532</v>
      </c>
      <c r="ARX24" s="248">
        <f>(ARN24*100)/Deflators!$B$11</f>
        <v>164.5622543690944</v>
      </c>
      <c r="ARY24" s="140">
        <v>20039.781203381404</v>
      </c>
      <c r="ARZ24" s="131">
        <v>403</v>
      </c>
      <c r="ASA24" s="131">
        <v>20110</v>
      </c>
      <c r="ASB24" s="132">
        <v>12896.825396825398</v>
      </c>
      <c r="ASC24" s="131">
        <v>260</v>
      </c>
      <c r="ASD24" s="131">
        <v>20160</v>
      </c>
      <c r="ASE24" s="141">
        <v>14305.620065025545</v>
      </c>
      <c r="ASF24" s="131">
        <v>308</v>
      </c>
      <c r="ASG24" s="131">
        <v>21530</v>
      </c>
      <c r="ASH24" s="141">
        <v>13769.123783031988</v>
      </c>
      <c r="ASI24" s="131">
        <v>297</v>
      </c>
      <c r="ASJ24" s="131">
        <v>21570</v>
      </c>
      <c r="ASK24" s="141">
        <v>14126.910606762391</v>
      </c>
      <c r="ASL24" s="131">
        <v>305</v>
      </c>
      <c r="ASM24" s="131">
        <v>21590</v>
      </c>
      <c r="ASN24" s="141">
        <v>13244.116289801568</v>
      </c>
      <c r="ASO24" s="131">
        <v>287</v>
      </c>
      <c r="ASP24" s="131">
        <v>21670</v>
      </c>
      <c r="ASQ24" s="141">
        <f t="shared" si="97"/>
        <v>16659.038901601831</v>
      </c>
      <c r="ASR24" s="87">
        <f>INDEX('[2]All Previous Years'!$A$1:$EX$34,MATCH($A24,'[2]All Previous Years'!$A$1:$A$34,0),MATCH(ASR$1,'[2]All Previous Years'!$A$1:$EX$1,0))</f>
        <v>364</v>
      </c>
      <c r="ASS24" s="32">
        <f>INDEX('[3]Raw data 16-17'!$B$2:$XA$34,MATCH($A24,'[3]Raw data 16-17'!$A$2:$A$34,0),MATCH(ASS$1,'[3]Raw data 16-17'!$B$1:$GU$1,0))</f>
        <v>21850</v>
      </c>
      <c r="AST24" s="132">
        <f t="shared" si="98"/>
        <v>13636.363636363636</v>
      </c>
      <c r="ASU24" s="32">
        <f>INDEX([4]Sheet1!$A$1:$CJ$34, MATCH($A24, [4]Sheet1!$A$1:$A$34, 0), MATCH(ASU$1, [4]Sheet1!$A$1:$CJ$1, 0))</f>
        <v>300</v>
      </c>
      <c r="ASV24" s="32">
        <f>INDEX('[5]Finance Indicators'!$A$2:$BO$35,MATCH($A24,'[5]Finance Indicators'!$A$2:$A$35,0),MATCH(ASV$1,'[5]Finance Indicators'!$A$2:$BO$2,0))</f>
        <v>22000</v>
      </c>
      <c r="ASW24" s="88">
        <f>INDEX('[6]Finance Indicators'!$B$3:$BO$35,MATCH($A24,'[6]Finance Indicators'!$A$3:$A$35,0),MATCH(ASW$1,'[6]Finance Indicators'!$B$2:$BO$2,0))</f>
        <v>13564.668769716089</v>
      </c>
      <c r="ASX24" s="88">
        <f>INDEX('[6]Finance Indicators'!$B$3:$BO$35,MATCH($A24,'[6]Finance Indicators'!$A$3:$A$35,0),MATCH(ASX$1,'[6]Finance Indicators'!$B$2:$BO$2,0))</f>
        <v>301</v>
      </c>
      <c r="ASY24" s="88">
        <f>INDEX('[6]Finance Indicators'!$B$3:$BO$35,MATCH($A24,'[6]Finance Indicators'!$A$3:$A$35,0),MATCH(ASY$1,'[6]Finance Indicators'!$B$2:$BO$2,0))</f>
        <v>22190</v>
      </c>
      <c r="ASZ24" s="88">
        <f t="array" ref="ASZ24">INDEX('[7]Finance Indicators'!$A$2:$BO$35,MATCH($A24,'[7]Finance Indicators'!$A$2:$A$35,0),MATCH(ASZ$1,'[7]Finance Indicators'!$A$2:$BO$2,0))</f>
        <v>15446.789402784016</v>
      </c>
      <c r="ATA24" s="250">
        <f t="array" ref="ATA24">INDEX('[7]Finance Indicators'!$A$2:$BO$35,MATCH($A24,'[7]Finance Indicators'!$A$2:$A$35,0),MATCH(ATA$1,'[7]Finance Indicators'!$A$2:$BO$2,0))</f>
        <v>344</v>
      </c>
      <c r="ATB24" s="250">
        <f t="array" ref="ATB24">INDEX('[7]Finance Indicators'!$A$2:$BO$35,MATCH($A24,'[7]Finance Indicators'!$A$2:$A$35,0),MATCH(ATB$1,'[7]Finance Indicators'!$A$2:$BO$2,0))</f>
        <v>22270</v>
      </c>
      <c r="ATC24" s="142">
        <f>(ARY24*100)/Deflators!$B$2</f>
        <v>23607.333200273311</v>
      </c>
      <c r="ATD24" s="199">
        <f>(ASB24*100)/Deflators!$B$3</f>
        <v>14965.859168308893</v>
      </c>
      <c r="ATE24" s="199">
        <f>(ASE24*100)/Deflators!$B$4</f>
        <v>16268.046744897601</v>
      </c>
      <c r="ATF24" s="199">
        <f>(ASH24*100)/Deflators!$B$5</f>
        <v>15380.547600246739</v>
      </c>
      <c r="ATG24" s="199">
        <f>(ASK24*100)/Deflators!$B$6</f>
        <v>15565.5743848572</v>
      </c>
      <c r="ATH24" s="199">
        <f>(ASN24*100)/Deflators!$B$7</f>
        <v>14474.768330658304</v>
      </c>
      <c r="ATI24" s="199">
        <f>(ASQ24*100)/Deflators!$B$8</f>
        <v>17767.291474622907</v>
      </c>
      <c r="ATJ24" s="199">
        <f>(AST24*100)/Deflators!$B$9</f>
        <v>14291.882253755512</v>
      </c>
      <c r="ATK24" s="199">
        <f>(ASW24*100)/Deflators!$B$10</f>
        <v>13896.072734339159</v>
      </c>
      <c r="ATL24" s="259">
        <f>(ASZ24*100)/Deflators!$B$11</f>
        <v>15446.789402784016</v>
      </c>
      <c r="ATM24" s="115">
        <v>99.199999999999989</v>
      </c>
      <c r="ATN24" s="116">
        <v>98.8</v>
      </c>
      <c r="ATO24" s="116">
        <v>98.4</v>
      </c>
      <c r="ATP24" s="116">
        <v>100</v>
      </c>
      <c r="ATQ24" s="116">
        <v>100</v>
      </c>
      <c r="ATR24" s="116">
        <v>98.7</v>
      </c>
      <c r="ATS24" s="88">
        <f>INDEX('[3]Raw data 16-17'!$B$2:$XA$34,MATCH($A24,'[3]Raw data 16-17'!$A$2:$A$34,0),MATCH(ATS$1,'[3]Raw data 16-17'!$B$1:$GU$1,0))</f>
        <v>99.378881987577643</v>
      </c>
      <c r="ATT24" s="88">
        <f>INDEX('[14]1718 Collected Indicators'!$A$3:$CH$36,MATCH($A24,'[14]1718 Collected Indicators'!$A$3:$A$36,0),MATCH(ATT$1,'[14]1718 Collected Indicators'!$A$3:$CH$3,0))</f>
        <v>98.214285714285708</v>
      </c>
      <c r="ATU24" s="88">
        <f>INDEX('[15]1819 Collected Indicators'!$A$3:$CV$36,MATCH($A24,'[15]1819 Collected Indicators'!$A$3:$A$36,0),MATCH(ATU$1,'[15]1819 Collected Indicators'!$A$3:$CV$3,0))</f>
        <v>100</v>
      </c>
      <c r="ATV24" s="183">
        <f>INDEX('[11]1920 Collected Indicators'!$A$3:$CV$36,MATCH($A24,'[11]1920 Collected Indicators'!$A$3:$A$36,0),MATCH(ATV$1,'[11]1920 Collected Indicators'!$A$3:$CV$3,0))</f>
        <v>99.397590361445793</v>
      </c>
      <c r="ATW24" s="119">
        <f t="shared" si="99"/>
        <v>4489.7959183673465</v>
      </c>
      <c r="ATX24" s="111">
        <f>INDEX([37]Roads!$U$3:$AC$36,MATCH($A24,[37]Roads!$U$3:$U$36,0),MATCH(ATX$1,[37]Roads!$U$3:$AC$3,0))</f>
        <v>4400</v>
      </c>
      <c r="ATY24" s="131">
        <v>980</v>
      </c>
      <c r="ATZ24" s="88">
        <f t="shared" si="100"/>
        <v>4063.8961992778013</v>
      </c>
      <c r="AUA24" s="111">
        <f>INDEX([37]Roads!$U$3:$AC$36,MATCH($A24,[37]Roads!$U$3:$U$36,0),MATCH(AUA$1,[37]Roads!$U$3:$AC$3,0))</f>
        <v>3984</v>
      </c>
      <c r="AUB24" s="131">
        <v>980.34</v>
      </c>
      <c r="AUC24" s="88">
        <f t="shared" si="101"/>
        <v>3165.3575436090991</v>
      </c>
      <c r="AUD24" s="111">
        <f>INDEX([37]Roads!$U$3:$AC$36,MATCH($A24,[37]Roads!$U$3:$U$36,0),MATCH(AUD$1,[37]Roads!$U$3:$AC$3,0))</f>
        <v>3103</v>
      </c>
      <c r="AUE24" s="32">
        <v>980.3</v>
      </c>
      <c r="AUF24" s="88">
        <f t="shared" si="102"/>
        <v>4022.9181959057173</v>
      </c>
      <c r="AUG24" s="111">
        <f>INDEX([37]Roads!$U$3:$AC$36,MATCH($A24,[37]Roads!$U$3:$U$36,0),MATCH(AUG$1,[37]Roads!$U$3:$AC$3,0))</f>
        <v>3946</v>
      </c>
      <c r="AUH24" s="131">
        <v>980.88</v>
      </c>
      <c r="AUI24" s="88">
        <f t="shared" si="103"/>
        <v>3305.4357415939617</v>
      </c>
      <c r="AUJ24" s="111">
        <f>INDEX([37]Roads!$U$3:$AC$36,MATCH($A24,[37]Roads!$U$3:$U$36,0),MATCH(AUJ$1,[37]Roads!$U$3:$AC$3,0))</f>
        <v>3237</v>
      </c>
      <c r="AUK24" s="131">
        <v>979.29599999999994</v>
      </c>
      <c r="AUL24" s="88">
        <f t="shared" si="104"/>
        <v>4532.8480867888766</v>
      </c>
      <c r="AUM24" s="111">
        <f>INDEX([37]Roads!$U$3:$AC$36,MATCH($A24,[37]Roads!$U$3:$U$36,0),MATCH(AUM$1,[37]Roads!$U$3:$AC$3,0))</f>
        <v>4439</v>
      </c>
      <c r="AUN24" s="131">
        <v>979.29599999999994</v>
      </c>
      <c r="AUO24" s="116">
        <f t="shared" si="105"/>
        <v>6815.5732293221999</v>
      </c>
      <c r="AUP24" s="111">
        <f>INDEX([37]Roads!$U$3:$AC$36,MATCH($A24,[37]Roads!$U$3:$U$36,0),MATCH(AUP$1,[37]Roads!$U$3:$AC$3,0))</f>
        <v>6710</v>
      </c>
      <c r="AUQ24" s="32">
        <f>INDEX('[3]Raw data 16-17'!$B$2:$XA$34,MATCH($A24,'[3]Raw data 16-17'!$A$2:$A$34,0),MATCH(AUQ$1,'[3]Raw data 16-17'!$B$1:$GU$1,0))</f>
        <v>984.5100000000001</v>
      </c>
      <c r="AUR24" s="88">
        <f t="shared" si="7"/>
        <v>6681.4963789093044</v>
      </c>
      <c r="AUS24" s="32">
        <f>INDEX([4]Sheet1!$A$1:$CJ$34, MATCH($A24, [4]Sheet1!$A$1:$A$34, 0), MATCH(AUS$1, [4]Sheet1!$A$1:$CJ$1, 0))</f>
        <v>6578</v>
      </c>
      <c r="AUT24" s="32">
        <f>INDEX('[5]Finance Indicators'!$A$2:$BO$35,MATCH($A24,'[5]Finance Indicators'!$A$2:$A$35,0),MATCH(AUT$1,'[5]Finance Indicators'!$A$2:$BO$2,0))</f>
        <v>984.5100000000001</v>
      </c>
      <c r="AUU24" s="88">
        <f>INDEX('[6]Finance Indicators'!$B$3:$BO$35,MATCH($A24,'[6]Finance Indicators'!$A$3:$A$35,0),MATCH(AUU$1,'[6]Finance Indicators'!$B$2:$BO$2,0))</f>
        <v>5127.4237945780133</v>
      </c>
      <c r="AUV24" s="88">
        <f>INDEX('[6]Finance Indicators'!$B$3:$BO$35,MATCH($A24,'[6]Finance Indicators'!$A$3:$A$35,0),MATCH(AUV$1,'[6]Finance Indicators'!$B$2:$BO$2,0))</f>
        <v>5048</v>
      </c>
      <c r="AUW24" s="88">
        <f>INDEX('[6]Finance Indicators'!$B$3:$BO$35,MATCH($A24,'[6]Finance Indicators'!$A$3:$A$35,0),MATCH(AUW$1,'[6]Finance Indicators'!$B$2:$BO$2,0))</f>
        <v>984.51</v>
      </c>
      <c r="AUX24" s="88">
        <f t="array" ref="AUX24">INDEX('[7]Finance Indicators'!$A$2:$BO$35,MATCH($A24,'[7]Finance Indicators'!$A$2:$A$35,0),MATCH(AUX$1,'[7]Finance Indicators'!$A$2:$BO$2,0))</f>
        <v>5463.6316543255016</v>
      </c>
      <c r="AUY24" s="250">
        <f t="array" ref="AUY24">INDEX('[7]Finance Indicators'!$A$2:$BO$35,MATCH($A24,'[7]Finance Indicators'!$A$2:$A$35,0),MATCH(AUY$1,'[7]Finance Indicators'!$A$2:$BO$2,0))</f>
        <v>5379</v>
      </c>
      <c r="AUZ24" s="250">
        <f t="array" ref="AUZ24">INDEX('[7]Finance Indicators'!$A$2:$BO$35,MATCH($A24,'[7]Finance Indicators'!$A$2:$A$35,0),MATCH(AUZ$1,'[7]Finance Indicators'!$A$2:$BO$2,0))</f>
        <v>984.51</v>
      </c>
      <c r="AVA24" s="119">
        <f>(ATW24*100)/Deflators!$B$2</f>
        <v>5289.0851037954708</v>
      </c>
      <c r="AVB24" s="137">
        <f>(ATZ24*100)/Deflators!$B$3</f>
        <v>4715.8658291201145</v>
      </c>
      <c r="AVC24" s="137">
        <f>(AUC24*100)/Deflators!$B$4</f>
        <v>3599.5772465424498</v>
      </c>
      <c r="AVD24" s="137">
        <f>(AUF24*100)/Deflators!$B$5</f>
        <v>4493.7271084944587</v>
      </c>
      <c r="AVE24" s="137">
        <f>(AUI24*100)/Deflators!$B$6</f>
        <v>3642.0564511477428</v>
      </c>
      <c r="AVF24" s="137">
        <f>(AUL24*100)/Deflators!$B$7</f>
        <v>4954.0433275159467</v>
      </c>
      <c r="AVG24" s="137">
        <f>(AUO24*100)/Deflators!$B$8</f>
        <v>7268.9833337480677</v>
      </c>
      <c r="AVH24" s="137">
        <f>(AUR24*100)/Deflators!$B$9</f>
        <v>7002.6850319261439</v>
      </c>
      <c r="AVI24" s="137">
        <f>(AUU24*100)/Deflators!$B$10</f>
        <v>5252.6939801368007</v>
      </c>
      <c r="AVJ24" s="245">
        <f>(AUX24*100)/Deflators!$B$11</f>
        <v>5463.6316543255016</v>
      </c>
      <c r="AVK24" s="115">
        <v>24.35421527265871</v>
      </c>
      <c r="AVL24" s="116">
        <v>18.09372802037678</v>
      </c>
      <c r="AVM24" s="116">
        <v>18.55</v>
      </c>
      <c r="AVN24" s="116">
        <v>16.830000000000002</v>
      </c>
      <c r="AVO24" s="116">
        <v>18.01699260752612</v>
      </c>
      <c r="AVP24" s="116">
        <v>20.350083283696573</v>
      </c>
      <c r="AVQ24" s="88">
        <f>INDEX('[3]Raw data 16-17'!$B$2:$XA$34,MATCH($A24,'[3]Raw data 16-17'!$A$2:$A$34,0),MATCH(AVQ$1,'[3]Raw data 16-17'!$B$1:$GU$1,0))</f>
        <v>22.067139345376109</v>
      </c>
      <c r="AVR24" s="88">
        <f>INDEX('[14]1718 Collected Indicators'!$A$3:$CH$36,MATCH($A24,'[14]1718 Collected Indicators'!$A$3:$A$36,0),MATCH(AVR$1,'[14]1718 Collected Indicators'!$A$3:$CH$3,0))</f>
        <v>22.391906605487875</v>
      </c>
      <c r="AVS24" s="88">
        <f>INDEX('[15]1819 Collected Indicators'!$A$3:$CV$36,MATCH($A24,'[15]1819 Collected Indicators'!$A$3:$A$36,0),MATCH(AVS$1,'[15]1819 Collected Indicators'!$A$3:$CV$3,0))</f>
        <v>24.66106464246635</v>
      </c>
      <c r="AVT24" s="183">
        <f>INDEX('[11]1920 Collected Indicators'!$A$3:$CV$36,MATCH($A24,'[11]1920 Collected Indicators'!$A$3:$A$36,0),MATCH(AVT$1,'[11]1920 Collected Indicators'!$A$3:$CV$3,0))</f>
        <v>26.790038042140363</v>
      </c>
      <c r="AVU24" s="115">
        <v>29.335431605835048</v>
      </c>
      <c r="AVV24" s="116">
        <v>22.989012857855951</v>
      </c>
      <c r="AVW24" s="116">
        <v>21.9</v>
      </c>
      <c r="AVX24" s="116">
        <v>20.95</v>
      </c>
      <c r="AVY24" s="116">
        <v>19.06906461440181</v>
      </c>
      <c r="AVZ24" s="116">
        <v>18.401263998752192</v>
      </c>
      <c r="AWA24" s="88">
        <f>INDEX('[3]Raw data 16-17'!$B$2:$XA$34,MATCH($A24,'[3]Raw data 16-17'!$A$2:$A$34,0),MATCH(AWA$1,'[3]Raw data 16-17'!$B$1:$GU$1,0))</f>
        <v>17.964467963594846</v>
      </c>
      <c r="AWB24" s="88">
        <f>INDEX('[14]1718 Collected Indicators'!$A$3:$CH$36,MATCH($A24,'[14]1718 Collected Indicators'!$A$3:$A$36,0),MATCH(AWB$1,'[14]1718 Collected Indicators'!$A$3:$CH$3,0))</f>
        <v>20.917163925290843</v>
      </c>
      <c r="AWC24" s="88">
        <f>INDEX('[15]1819 Collected Indicators'!$A$3:$CV$36,MATCH($A24,'[15]1819 Collected Indicators'!$A$3:$A$36,0),MATCH(AWC$1,'[15]1819 Collected Indicators'!$A$3:$CV$3,0))</f>
        <v>23.309621123053336</v>
      </c>
      <c r="AWD24" s="183">
        <f>INDEX('[11]1920 Collected Indicators'!$A$3:$CV$36,MATCH($A24,'[11]1920 Collected Indicators'!$A$3:$A$36,0),MATCH(AWD$1,'[11]1920 Collected Indicators'!$A$3:$CV$3,0))</f>
        <v>21.628504375114925</v>
      </c>
      <c r="AWE24" s="115">
        <v>17.358772054715271</v>
      </c>
      <c r="AWF24" s="116">
        <v>14.2</v>
      </c>
      <c r="AWG24" s="116">
        <v>12.24</v>
      </c>
      <c r="AWH24" s="116">
        <v>11.52</v>
      </c>
      <c r="AWI24" s="116">
        <v>14.414854401260007</v>
      </c>
      <c r="AWJ24" s="116">
        <v>14.971292160158818</v>
      </c>
      <c r="AWK24" s="88">
        <f>INDEX('[3]Raw data 16-17'!$B$2:$XA$34,MATCH($A24,'[3]Raw data 16-17'!$A$2:$A$34,0),MATCH(AWK$1,'[3]Raw data 16-17'!$B$1:$GU$1,0))</f>
        <v>15.49355618826187</v>
      </c>
      <c r="AWL24" s="88">
        <f>INDEX('[14]1718 Collected Indicators'!$A$3:$CH$36,MATCH($A24,'[14]1718 Collected Indicators'!$A$3:$A$36,0),MATCH(AWL$1,'[14]1718 Collected Indicators'!$A$3:$CH$3,0))</f>
        <v>16.242949791905311</v>
      </c>
      <c r="AWM24" s="88">
        <f>INDEX('[15]1819 Collected Indicators'!$A$3:$CV$36,MATCH($A24,'[15]1819 Collected Indicators'!$A$3:$A$36,0),MATCH(AWM$1,'[15]1819 Collected Indicators'!$A$3:$CV$3,0))</f>
        <v>15.262495906018914</v>
      </c>
      <c r="AWN24" s="183">
        <f>INDEX('[11]1920 Collected Indicators'!$A$3:$CV$36,MATCH($A24,'[11]1920 Collected Indicators'!$A$3:$A$36,0),MATCH(AWN$1,'[11]1920 Collected Indicators'!$A$3:$CV$3,0))</f>
        <v>14.487034448718406</v>
      </c>
      <c r="AWO24" s="115">
        <v>23.900536991213915</v>
      </c>
      <c r="AWP24" s="116">
        <v>24.471840770797058</v>
      </c>
      <c r="AWQ24" s="116">
        <v>23.37</v>
      </c>
      <c r="AWR24" s="116">
        <v>23.9</v>
      </c>
      <c r="AWS24" s="116">
        <v>25.877081521181637</v>
      </c>
      <c r="AWT24" s="116">
        <v>24.985992958535245</v>
      </c>
      <c r="AWU24" s="88">
        <f>INDEX('[3]Raw data 16-17'!$B$2:$XA$34,MATCH($A24,'[3]Raw data 16-17'!$A$2:$A$34,0),MATCH(AWU$1,'[3]Raw data 16-17'!$B$1:$GU$1,0))</f>
        <v>24.336452333438192</v>
      </c>
      <c r="AWV24" s="88">
        <f>INDEX('[14]1718 Collected Indicators'!$A$3:$CH$36,MATCH($A24,'[14]1718 Collected Indicators'!$A$3:$A$36,0),MATCH(AWV$1,'[14]1718 Collected Indicators'!$A$3:$CH$3,0))</f>
        <v>19.606652476347438</v>
      </c>
      <c r="AWW24" s="88">
        <f>INDEX('[15]1819 Collected Indicators'!$A$3:$CV$36,MATCH($A24,'[15]1819 Collected Indicators'!$A$3:$A$36,0),MATCH(AWW$1,'[15]1819 Collected Indicators'!$A$3:$CV$3,0))</f>
        <v>19.505331342280325</v>
      </c>
      <c r="AWX24" s="183">
        <f>INDEX('[11]1920 Collected Indicators'!$A$3:$CV$36,MATCH($A24,'[11]1920 Collected Indicators'!$A$3:$A$36,0),MATCH(AWX$1,'[11]1920 Collected Indicators'!$A$3:$CV$3,0))</f>
        <v>21.301086095753753</v>
      </c>
      <c r="AWY24" s="119">
        <v>37792.143212332172</v>
      </c>
      <c r="AWZ24" s="131">
        <v>760</v>
      </c>
      <c r="AXA24" s="131">
        <v>20160</v>
      </c>
      <c r="AXB24" s="88">
        <f t="shared" si="106"/>
        <v>40476.190476190481</v>
      </c>
      <c r="AXC24" s="131">
        <v>816</v>
      </c>
      <c r="AXD24" s="131">
        <v>20160</v>
      </c>
      <c r="AXE24" s="116">
        <f t="shared" si="107"/>
        <v>32698.560148629818</v>
      </c>
      <c r="AXF24" s="131">
        <f t="shared" si="108"/>
        <v>704</v>
      </c>
      <c r="AXG24" s="131">
        <v>21530</v>
      </c>
      <c r="AXH24" s="141">
        <f t="shared" si="109"/>
        <v>32545.201668984704</v>
      </c>
      <c r="AXI24" s="131">
        <f t="shared" si="110"/>
        <v>702</v>
      </c>
      <c r="AXJ24" s="131">
        <v>21570</v>
      </c>
      <c r="AXK24" s="141">
        <f t="shared" si="111"/>
        <v>30662.343677628531</v>
      </c>
      <c r="AXL24" s="131">
        <f t="shared" si="112"/>
        <v>662</v>
      </c>
      <c r="AXM24" s="131">
        <v>21590</v>
      </c>
      <c r="AXN24" s="141">
        <f t="shared" si="113"/>
        <v>31887.401938163363</v>
      </c>
      <c r="AXO24" s="131">
        <f t="shared" si="114"/>
        <v>691</v>
      </c>
      <c r="AXP24" s="131">
        <v>21670</v>
      </c>
      <c r="AXQ24" s="116">
        <f t="shared" si="115"/>
        <v>30068.649885583523</v>
      </c>
      <c r="AXR24" s="87">
        <f>INDEX('[2]All Previous Years'!$A$1:$EX$34,MATCH($A24,'[2]All Previous Years'!$A$1:$A$34,0),MATCH(AXR$1,'[2]All Previous Years'!$A$1:$EX$1,0))</f>
        <v>657</v>
      </c>
      <c r="AXS24" s="32">
        <f>INDEX('[3]Raw data 16-17'!$B$2:$XA$34,MATCH($A24,'[3]Raw data 16-17'!$A$2:$A$34,0),MATCH(AXS$1,'[3]Raw data 16-17'!$B$1:$GU$1,0))</f>
        <v>21850</v>
      </c>
      <c r="AXT24" s="88">
        <f t="shared" si="116"/>
        <v>34363.636363636368</v>
      </c>
      <c r="AXU24" s="32">
        <f>INDEX([4]Sheet1!$A$1:$CJ$34, MATCH($A24, [4]Sheet1!$A$1:$A$34, 0), MATCH(AXU$1, [4]Sheet1!$A$1:$CJ$1, 0))</f>
        <v>756</v>
      </c>
      <c r="AXV24" s="32">
        <f>INDEX('[5]Finance Indicators'!$A$2:$BO$35,MATCH($A24,'[5]Finance Indicators'!$A$2:$A$35,0),MATCH(AXV$1,'[5]Finance Indicators'!$A$2:$BO$2,0))</f>
        <v>22000</v>
      </c>
      <c r="AXW24" s="88">
        <f>INDEX('[6]Finance Indicators'!$B$3:$BO$35,MATCH($A24,'[6]Finance Indicators'!$A$3:$A$35,0),MATCH(AXW$1,'[6]Finance Indicators'!$B$2:$BO$2,0))</f>
        <v>34610.184767913473</v>
      </c>
      <c r="AXX24" s="88">
        <f>INDEX('[6]Finance Indicators'!$B$3:$BO$35,MATCH($A24,'[6]Finance Indicators'!$A$3:$A$35,0),MATCH(AXX$1,'[6]Finance Indicators'!$B$2:$BO$2,0))</f>
        <v>768</v>
      </c>
      <c r="AXY24" s="88">
        <f>INDEX('[6]Finance Indicators'!$B$3:$BO$35,MATCH($A24,'[6]Finance Indicators'!$A$3:$A$35,0),MATCH(AXY$1,'[6]Finance Indicators'!$B$2:$BO$2,0))</f>
        <v>22190</v>
      </c>
      <c r="AXZ24" s="250">
        <f t="array" ref="AXZ24">INDEX('[7]Finance Indicators'!$A$2:$BO$35,MATCH($A24,'[7]Finance Indicators'!$A$2:$A$35,0),MATCH(AXZ$1,'[7]Finance Indicators'!$A$2:$BO$2,0))</f>
        <v>32240.682532555005</v>
      </c>
      <c r="AYA24" s="250">
        <f t="array" ref="AYA24">INDEX('[7]Finance Indicators'!$A$2:$BO$35,MATCH($A24,'[7]Finance Indicators'!$A$2:$A$35,0),MATCH(AYA$1,'[7]Finance Indicators'!$A$2:$BO$2,0))</f>
        <v>718</v>
      </c>
      <c r="AYB24" s="250">
        <f t="array" ref="AYB24">INDEX('[7]Finance Indicators'!$A$2:$BO$35,MATCH($A24,'[7]Finance Indicators'!$A$2:$A$35,0),MATCH(AYB$1,'[7]Finance Indicators'!$A$2:$BO$2,0))</f>
        <v>22270</v>
      </c>
      <c r="AYC24" s="119">
        <f>(AWY24*100)/Deflators!$B$2</f>
        <v>44520.032834262311</v>
      </c>
      <c r="AYD24" s="137">
        <f>(AXB24*100)/Deflators!$B$3</f>
        <v>46969.773389769456</v>
      </c>
      <c r="AYE24" s="137">
        <f>(AXE24*100)/Deflators!$B$4</f>
        <v>37184.10684548023</v>
      </c>
      <c r="AYF24" s="137">
        <f>(AXH24*100)/Deflators!$B$5</f>
        <v>36354.021600583204</v>
      </c>
      <c r="AYG24" s="137">
        <f>(AXK24*100)/Deflators!$B$6</f>
        <v>33784.951615657264</v>
      </c>
      <c r="AYH24" s="137">
        <f>(AXN24*100)/Deflators!$B$7</f>
        <v>34850.4004058707</v>
      </c>
      <c r="AYI24" s="88">
        <f>(AXQ24*100)/Deflators!$B$8</f>
        <v>32068.984886888051</v>
      </c>
      <c r="AYJ24" s="88">
        <f>(AXT24*100)/Deflators!$B$9</f>
        <v>36015.543279463898</v>
      </c>
      <c r="AYK24" s="88">
        <f>(AXW24*100)/Deflators!$B$10</f>
        <v>35455.760332134465</v>
      </c>
      <c r="AYL24" s="182">
        <f>(AXZ24*100)/Deflators!$B$11</f>
        <v>32240.682532555005</v>
      </c>
      <c r="AYM24" s="119">
        <f t="shared" si="117"/>
        <v>7988.8527635856944</v>
      </c>
      <c r="AYN24" s="131">
        <v>172</v>
      </c>
      <c r="AYO24" s="131">
        <v>21530</v>
      </c>
      <c r="AYP24" s="88">
        <f t="shared" si="118"/>
        <v>7834.9559573481692</v>
      </c>
      <c r="AYQ24" s="131">
        <v>169</v>
      </c>
      <c r="AYR24" s="131">
        <v>21570</v>
      </c>
      <c r="AYS24" s="116">
        <f t="shared" si="119"/>
        <v>7086.6141732283468</v>
      </c>
      <c r="AYT24" s="131">
        <v>153</v>
      </c>
      <c r="AYU24" s="32">
        <v>21590</v>
      </c>
      <c r="AYV24" s="116">
        <f t="shared" si="120"/>
        <v>7568.0664513151823</v>
      </c>
      <c r="AYW24" s="131">
        <v>164</v>
      </c>
      <c r="AYX24" s="32">
        <v>21670</v>
      </c>
      <c r="AYY24" s="116">
        <f t="shared" si="121"/>
        <v>7368.4210526315792</v>
      </c>
      <c r="AYZ24" s="87">
        <f>INDEX('[2]All Previous Years'!$A$1:$EX$34,MATCH($A24,'[2]All Previous Years'!$A$1:$A$34,0),MATCH(AYZ$1,'[2]All Previous Years'!$A$1:$EX$1,0))</f>
        <v>161</v>
      </c>
      <c r="AZA24" s="32">
        <f>INDEX('[3]Raw data 16-17'!$B$2:$XA$34,MATCH($A24,'[3]Raw data 16-17'!$A$2:$A$34,0),MATCH(AZA$1,'[3]Raw data 16-17'!$B$1:$GU$1,0))</f>
        <v>21850</v>
      </c>
      <c r="AZB24" s="88">
        <f t="shared" si="122"/>
        <v>8727.2727272727279</v>
      </c>
      <c r="AZC24" s="32">
        <f>INDEX([4]Sheet1!$A$1:$CJ$34, MATCH($A24, [4]Sheet1!$A$1:$A$34, 0), MATCH(AZC$1, [4]Sheet1!$A$1:$CJ$1, 0))</f>
        <v>192</v>
      </c>
      <c r="AZD24" s="32">
        <f>INDEX('[5]Finance Indicators'!$A$2:$BO$35,MATCH($A24,'[5]Finance Indicators'!$A$2:$A$35,0),MATCH(AZD$1,'[5]Finance Indicators'!$A$2:$BO$2,0))</f>
        <v>22000</v>
      </c>
      <c r="AZE24" s="88">
        <f>INDEX('[6]Finance Indicators'!$B$3:$BO$35,MATCH($A24,'[6]Finance Indicators'!$A$3:$A$35,0),MATCH(AZE$1,'[6]Finance Indicators'!$B$2:$BO$2,0))</f>
        <v>8832.8075709779168</v>
      </c>
      <c r="AZF24" s="88">
        <f>INDEX('[6]Finance Indicators'!$B$3:$BO$35,MATCH($A24,'[6]Finance Indicators'!$A$3:$A$35,0),MATCH(AZF$1,'[6]Finance Indicators'!$B$2:$BO$2,0))</f>
        <v>196</v>
      </c>
      <c r="AZG24" s="88">
        <f>INDEX('[6]Finance Indicators'!$B$3:$BO$35,MATCH($A24,'[6]Finance Indicators'!$A$3:$A$35,0),MATCH(AZG$1,'[6]Finance Indicators'!$B$2:$BO$2,0))</f>
        <v>22190</v>
      </c>
      <c r="AZH24" s="250">
        <f t="array" ref="AZH24">INDEX('[7]Finance Indicators'!$A$2:$BO$35,MATCH($A24,'[7]Finance Indicators'!$A$2:$A$35,0),MATCH(AZH$1,'[7]Finance Indicators'!$A$2:$BO$2,0))</f>
        <v>8172.4292770543325</v>
      </c>
      <c r="AZI24" s="88">
        <f t="array" ref="AZI24">INDEX('[7]Finance Indicators'!$A$2:$BO$35,MATCH($A24,'[7]Finance Indicators'!$A$2:$A$35,0),MATCH(AZI$1,'[7]Finance Indicators'!$A$2:$BO$2,0))</f>
        <v>182</v>
      </c>
      <c r="AZJ24" s="250">
        <f t="array" ref="AZJ24">INDEX('[7]Finance Indicators'!$A$2:$BO$35,MATCH($A24,'[7]Finance Indicators'!$A$2:$A$35,0),MATCH(AZJ$1,'[7]Finance Indicators'!$A$2:$BO$2,0))</f>
        <v>22270</v>
      </c>
      <c r="AZK24" s="139">
        <f>(AYM24*100)/Deflators!$B$4</f>
        <v>9084.7533770207374</v>
      </c>
      <c r="AZL24" s="137">
        <f>(AYP24*100)/Deflators!$B$5</f>
        <v>8751.8940890292906</v>
      </c>
      <c r="AZM24" s="137">
        <f>(AYS24*100)/Deflators!$B$6</f>
        <v>7808.3045274857441</v>
      </c>
      <c r="AZN24" s="137">
        <f>(AYV24*100)/Deflators!$B$7</f>
        <v>8271.2961889476028</v>
      </c>
      <c r="AZO24" s="88">
        <f>(AYY24*100)/Deflators!$B$8</f>
        <v>7858.6096906985931</v>
      </c>
      <c r="AZP24" s="88">
        <f>(AZB24*100)/Deflators!$B$9</f>
        <v>9146.8046424035292</v>
      </c>
      <c r="AZQ24" s="88">
        <f>(AZE24*100)/Deflators!$B$10</f>
        <v>9048.6055014301473</v>
      </c>
      <c r="AZR24" s="183">
        <f>(AZH24*100)/Deflators!$B$11</f>
        <v>8172.4292770543325</v>
      </c>
      <c r="AZS24" s="115">
        <f t="shared" si="123"/>
        <v>24709.707385044127</v>
      </c>
      <c r="AZT24" s="131">
        <v>532</v>
      </c>
      <c r="AZU24" s="131">
        <v>21530</v>
      </c>
      <c r="AZV24" s="116">
        <f t="shared" si="124"/>
        <v>24710.245711636533</v>
      </c>
      <c r="AZW24" s="131">
        <v>533</v>
      </c>
      <c r="AZX24" s="131">
        <v>21570</v>
      </c>
      <c r="AZY24" s="116">
        <f t="shared" si="125"/>
        <v>23575.729504400184</v>
      </c>
      <c r="AZZ24" s="131">
        <v>509</v>
      </c>
      <c r="BAA24" s="32">
        <v>21590</v>
      </c>
      <c r="BAB24" s="116">
        <f t="shared" si="126"/>
        <v>24319.335486848177</v>
      </c>
      <c r="BAC24" s="131">
        <v>527</v>
      </c>
      <c r="BAD24" s="32">
        <v>21670</v>
      </c>
      <c r="BAE24" s="116">
        <f t="shared" si="127"/>
        <v>22700.228832951947</v>
      </c>
      <c r="BAF24" s="87">
        <f>INDEX('[2]All Previous Years'!$A$1:$EX$34,MATCH($A24,'[2]All Previous Years'!$A$1:$A$34,0),MATCH(BAF$1,'[2]All Previous Years'!$A$1:$EX$1,0))</f>
        <v>496</v>
      </c>
      <c r="BAG24" s="32">
        <f>INDEX('[3]Raw data 16-17'!$B$2:$XA$34,MATCH($A24,'[3]Raw data 16-17'!$A$2:$A$34,0),MATCH(BAG$1,'[3]Raw data 16-17'!$B$1:$GU$1,0))</f>
        <v>21850</v>
      </c>
      <c r="BAH24" s="88">
        <f t="shared" si="128"/>
        <v>25636.363636363636</v>
      </c>
      <c r="BAI24" s="32">
        <f>INDEX([4]Sheet1!$A$1:$CJ$34, MATCH($A24, [4]Sheet1!$A$1:$A$34, 0), MATCH(BAI$1, [4]Sheet1!$A$1:$CJ$1, 0))</f>
        <v>564</v>
      </c>
      <c r="BAJ24" s="32">
        <f>INDEX('[5]Finance Indicators'!$A$2:$BO$35,MATCH($A24,'[5]Finance Indicators'!$A$2:$A$35,0),MATCH(BAJ$1,'[5]Finance Indicators'!$A$2:$BO$2,0))</f>
        <v>22000</v>
      </c>
      <c r="BAK24" s="88">
        <f>INDEX('[6]Finance Indicators'!$B$3:$BO$35,MATCH($A24,'[6]Finance Indicators'!$A$3:$A$35,0),MATCH(BAK$1,'[6]Finance Indicators'!$B$2:$BO$2,0))</f>
        <v>25777.377196935555</v>
      </c>
      <c r="BAL24" s="88">
        <f>INDEX('[6]Finance Indicators'!$B$3:$BO$35,MATCH($A24,'[6]Finance Indicators'!$A$3:$A$35,0),MATCH(BAL$1,'[6]Finance Indicators'!$B$2:$BO$2,0))</f>
        <v>572</v>
      </c>
      <c r="BAM24" s="88">
        <f>INDEX('[6]Finance Indicators'!$B$3:$BO$35,MATCH($A24,'[6]Finance Indicators'!$A$3:$A$35,0),MATCH(BAM$1,'[6]Finance Indicators'!$B$2:$BO$2,0))</f>
        <v>22190</v>
      </c>
      <c r="BAN24" s="250">
        <f t="array" ref="BAN24">INDEX('[7]Finance Indicators'!$A$2:$BO$35,MATCH($A24,'[7]Finance Indicators'!$A$2:$A$35,0),MATCH(BAN$1,'[7]Finance Indicators'!$A$2:$BO$2,0))</f>
        <v>24068.253255500673</v>
      </c>
      <c r="BAO24" s="250">
        <f t="array" ref="BAO24">INDEX('[7]Finance Indicators'!$A$2:$BO$35,MATCH($A24,'[7]Finance Indicators'!$A$2:$A$35,0),MATCH(BAO$1,'[7]Finance Indicators'!$A$2:$BO$2,0))</f>
        <v>536</v>
      </c>
      <c r="BAP24" s="250">
        <f t="array" ref="BAP24">INDEX('[7]Finance Indicators'!$A$2:$BO$35,MATCH($A24,'[7]Finance Indicators'!$A$2:$A$35,0),MATCH(BAP$1,'[7]Finance Indicators'!$A$2:$BO$2,0))</f>
        <v>22270</v>
      </c>
      <c r="BAQ24" s="139">
        <f>(AZS24*100)/Deflators!$B$4</f>
        <v>28099.353468459496</v>
      </c>
      <c r="BAR24" s="137">
        <f>(AZV24*100)/Deflators!$B$5</f>
        <v>27602.127511553914</v>
      </c>
      <c r="BAS24" s="137">
        <f>(AZY24*100)/Deflators!$B$6</f>
        <v>25976.647088171525</v>
      </c>
      <c r="BAT24" s="137">
        <f>(BAB24*100)/Deflators!$B$7</f>
        <v>26579.10421692309</v>
      </c>
      <c r="BAU24" s="137">
        <f>(BAE24*100)/Deflators!$B$8</f>
        <v>24210.375196189456</v>
      </c>
      <c r="BAV24" s="137">
        <f>(BAH24*100)/Deflators!$B$9</f>
        <v>26868.738637060364</v>
      </c>
      <c r="BAW24" s="137">
        <f>(BAK24*100)/Deflators!$B$10</f>
        <v>26407.154830704312</v>
      </c>
      <c r="BAX24" s="245">
        <f>(BAN24*100)/Deflators!$B$11</f>
        <v>24068.253255500673</v>
      </c>
      <c r="BAY24" s="144">
        <v>29.409125865162778</v>
      </c>
      <c r="BAZ24" s="145">
        <v>30.067188703716347</v>
      </c>
      <c r="BBA24" s="145">
        <v>22.491670211728621</v>
      </c>
      <c r="BBB24" s="145">
        <v>30.766498080191713</v>
      </c>
      <c r="BBC24" s="145">
        <v>17.3</v>
      </c>
      <c r="BBD24" s="145">
        <v>19.224407474202046</v>
      </c>
      <c r="BBE24" s="88">
        <f>INDEX('[3]Raw data 16-17'!$B$2:$XA$34,MATCH($A24,'[3]Raw data 16-17'!$A$2:$A$34,0),MATCH(BBE$1,'[3]Raw data 16-17'!$B$1:$GU$1,0))</f>
        <v>19.392399192184673</v>
      </c>
      <c r="BBF24" s="88">
        <f>INDEX('[14]1718 Collected Indicators'!$A$3:$CH$36,MATCH($A24,'[14]1718 Collected Indicators'!$A$3:$A$36,0),MATCH(BBF$1,'[14]1718 Collected Indicators'!$A$3:$CH$3,0))</f>
        <v>18.332098536766068</v>
      </c>
      <c r="BBG24" s="88">
        <f>INDEX('[15]1819 Collected Indicators'!$A$3:$CV$36,MATCH($A24,'[15]1819 Collected Indicators'!$A$3:$A$36,0),MATCH(BBG$1,'[15]1819 Collected Indicators'!$A$3:$CV$3,0))</f>
        <v>21.1</v>
      </c>
      <c r="BBH24" s="126">
        <f>INDEX('[11]1920 Collected Indicators'!$A$3:$CV$36,MATCH($A24,'[11]1920 Collected Indicators'!$A$3:$A$36,0),MATCH(BBH$1,'[11]1920 Collected Indicators'!$A$3:$CV$3,0))</f>
        <v>18.813878867734182</v>
      </c>
      <c r="BBI24" s="133">
        <f t="shared" si="8"/>
        <v>81.966666666666669</v>
      </c>
      <c r="BBJ24" s="116">
        <f t="shared" si="8"/>
        <v>75.333333333333329</v>
      </c>
      <c r="BBK24" s="116">
        <f t="shared" si="8"/>
        <v>71</v>
      </c>
      <c r="BBL24" s="116">
        <f t="shared" si="8"/>
        <v>76.666666666666671</v>
      </c>
      <c r="BBM24" s="136">
        <f t="shared" si="8"/>
        <v>81</v>
      </c>
      <c r="BBN24" s="116">
        <f t="shared" si="8"/>
        <v>82.966666666666669</v>
      </c>
      <c r="BBO24" s="248">
        <f t="shared" si="8"/>
        <v>81.3</v>
      </c>
      <c r="BBP24" s="144">
        <f t="shared" si="9"/>
        <v>82.7</v>
      </c>
      <c r="BBQ24" s="145">
        <f t="shared" si="9"/>
        <v>83.333333333333329</v>
      </c>
      <c r="BBR24" s="145">
        <f t="shared" si="9"/>
        <v>79</v>
      </c>
      <c r="BBS24" s="145">
        <f t="shared" si="9"/>
        <v>80.333333333333329</v>
      </c>
      <c r="BBT24" s="146">
        <f t="shared" si="9"/>
        <v>78.666666666666671</v>
      </c>
      <c r="BBU24" s="145">
        <f t="shared" si="9"/>
        <v>78.5</v>
      </c>
      <c r="BBV24" s="248">
        <f t="shared" si="9"/>
        <v>73.166666666666671</v>
      </c>
      <c r="BBW24" s="115">
        <v>4.5008375211084104</v>
      </c>
      <c r="BBX24" s="116">
        <v>3.7579747934880419</v>
      </c>
      <c r="BBY24" s="136">
        <v>5.7374106741691149</v>
      </c>
      <c r="BBZ24" s="115">
        <f>INDEX([38]HSN1b!$V$1:$AL$36,MATCH($A24,[38]HSN1b!$V$1:$V$36,0),MATCH(BBZ$1,[38]HSN1b!$V$1:$AL$1,0))</f>
        <v>5.81</v>
      </c>
      <c r="BCA24" s="131">
        <f>INDEX([38]HSN1b!$V$1:$AL$36,MATCH($A24,[38]HSN1b!$V$1:$V$36,0),MATCH(BCA$1,[38]HSN1b!$V$1:$AL$1,0))</f>
        <v>169674</v>
      </c>
      <c r="BCB24" s="131">
        <f>INDEX([38]HSN1b!$V$1:$AL$36,MATCH($A24,[38]HSN1b!$V$1:$V$36,0),MATCH(BCB$1,[38]HSN1b!$V$1:$AL$1,0))</f>
        <v>2921661</v>
      </c>
      <c r="BCC24" s="116">
        <f>INDEX([38]HSN1b!$V$1:$AL$36,MATCH($A24,[38]HSN1b!$V$1:$V$36,0),MATCH(BCC$1,[38]HSN1b!$V$1:$AL$1,0))</f>
        <v>6.57</v>
      </c>
      <c r="BCD24" s="131">
        <f>INDEX([38]HSN1b!$V$1:$AL$36,MATCH($A24,[38]HSN1b!$V$1:$V$36,0),MATCH(BCD$1,[38]HSN1b!$V$1:$AL$1,0))</f>
        <v>200823</v>
      </c>
      <c r="BCE24" s="131">
        <f>INDEX([38]HSN1b!$V$1:$AL$36,MATCH($A24,[38]HSN1b!$V$1:$V$36,0),MATCH(BCE$1,[38]HSN1b!$V$1:$AL$1,0))</f>
        <v>3056792</v>
      </c>
      <c r="BCF24" s="116">
        <f>INDEX([38]HSN1b!$V$1:$AL$36,MATCH($A24,[38]HSN1b!$V$1:$V$36,0),MATCH(BCF$1,[38]HSN1b!$V$1:$AL$1,0))</f>
        <v>6.74</v>
      </c>
      <c r="BCG24" s="131">
        <f>INDEX([38]HSN1b!$V$1:$AL$36,MATCH($A24,[38]HSN1b!$V$1:$V$36,0),MATCH(BCG$1,[38]HSN1b!$V$1:$AL$1,0))</f>
        <v>217534</v>
      </c>
      <c r="BCH24" s="131">
        <f>INDEX([38]HSN1b!$V$1:$AL$36,MATCH($A24,[38]HSN1b!$V$1:$V$36,0),MATCH(BCH$1,[38]HSN1b!$V$1:$AL$1,0))</f>
        <v>3228412</v>
      </c>
      <c r="BCI24" s="116">
        <f>INDEX([38]HSN1b!$V$1:$AL$36,MATCH($A24,[38]HSN1b!$V$1:$V$36,0),MATCH(BCI$1,[38]HSN1b!$V$1:$AL$1,0))</f>
        <v>7.99</v>
      </c>
      <c r="BCJ24" s="131">
        <f>INDEX([38]HSN1b!$V$1:$AL$36,MATCH($A24,[38]HSN1b!$V$1:$V$36,0),MATCH(BCJ$1,[38]HSN1b!$V$1:$AL$1,0))</f>
        <v>272274</v>
      </c>
      <c r="BCK24" s="131">
        <f>INDEX([38]HSN1b!$V$1:$AL$36,MATCH($A24,[38]HSN1b!$V$1:$V$36,0),MATCH(BCK$1,[38]HSN1b!$V$1:$AL$1,0))</f>
        <v>3406131</v>
      </c>
      <c r="BCL24" s="88">
        <f>INDEX('[14]1718 Collected Indicators'!$A$3:$CH$36,MATCH($A24,'[14]1718 Collected Indicators'!$A$3:$A$36,0),MATCH(BCL$1,'[14]1718 Collected Indicators'!$A$3:$CH$3,0))</f>
        <v>8.3847770586914887</v>
      </c>
      <c r="BCM24" s="32">
        <f>INDEX('[14]1718 Collected Indicators'!$A$3:$CH$36,MATCH($A24,'[14]1718 Collected Indicators'!$A$3:$A$36,0),MATCH(BCM$1,'[14]1718 Collected Indicators'!$A$3:$CH$3,0))</f>
        <v>292104</v>
      </c>
      <c r="BCN24" s="32">
        <f>INDEX('[14]1718 Collected Indicators'!$A$3:$CH$36,MATCH($A24,'[14]1718 Collected Indicators'!$A$3:$A$36,0),MATCH(BCN$1,'[14]1718 Collected Indicators'!$A$3:$CH$3,0))</f>
        <v>3483742</v>
      </c>
      <c r="BCO24" s="88">
        <f>INDEX('[15]1819 Collected Indicators'!$A$3:$CV$36,MATCH($A24,'[15]1819 Collected Indicators'!$A$3:$A$36,0),MATCH(BCO$1,'[15]1819 Collected Indicators'!$A$3:$CV$3,0))</f>
        <v>9.0851527065832904</v>
      </c>
      <c r="BCP24" s="32">
        <f>INDEX('[15]1819 Collected Indicators'!$A$3:$CV$36,MATCH($A24,'[15]1819 Collected Indicators'!$A$3:$A$36,0),MATCH(BCP$1,'[15]1819 Collected Indicators'!$A$3:$CV$3,0))</f>
        <v>324981</v>
      </c>
      <c r="BCQ24" s="32">
        <f>INDEX('[15]1819 Collected Indicators'!$A$3:$CV$36,MATCH($A24,'[15]1819 Collected Indicators'!$A$3:$A$36,0),MATCH(BCQ$1,'[15]1819 Collected Indicators'!$A$3:$CV$3,0))</f>
        <v>3577056</v>
      </c>
      <c r="BCR24" s="32">
        <f>INDEX('[11]1920 Collected Indicators'!$A$3:$CV$36,MATCH($A24,'[11]1920 Collected Indicators'!$A$3:$A$36,0),MATCH(BCR$1,'[11]1920 Collected Indicators'!$A$3:$CV$3,0))</f>
        <v>11.224672255605926</v>
      </c>
      <c r="BCS24" s="32">
        <f>INDEX('[11]1920 Collected Indicators'!$A$3:$CV$36,MATCH($A24,'[11]1920 Collected Indicators'!$A$3:$A$36,0),MATCH(BCS$1,'[11]1920 Collected Indicators'!$A$3:$CV$3,0))</f>
        <v>412426</v>
      </c>
      <c r="BCT24" s="262">
        <f>INDEX('[11]1920 Collected Indicators'!$A$3:$CV$36,MATCH($A24,'[11]1920 Collected Indicators'!$A$3:$A$36,0),MATCH(BCT$1,'[11]1920 Collected Indicators'!$A$3:$CV$3,0))</f>
        <v>3674281</v>
      </c>
      <c r="BCU24" s="115">
        <v>2.8715435415219313</v>
      </c>
      <c r="BCV24" s="116">
        <v>1.4575341639372186</v>
      </c>
      <c r="BCW24" s="116">
        <v>4.1491178331787877</v>
      </c>
      <c r="BCX24" s="116">
        <f>INDEX([38]HSN2!$V$1:$AL$36,MATCH($A24,[38]HSN2!$V$1:$V$36,0),MATCH(BCX$1,[38]HSN2!$V$1:$AL$1,0))</f>
        <v>3.48</v>
      </c>
      <c r="BCY24" s="131">
        <f>INDEX([38]HSN2!$V$1:$AL$36,MATCH($A24,[38]HSN2!$V$1:$V$36,0),MATCH(BCY$1,[38]HSN2!$V$1:$AL$1,0))</f>
        <v>101604</v>
      </c>
      <c r="BCZ24" s="131">
        <f>INDEX([38]HSN2!$V$1:$AL$36,MATCH($A24,[38]HSN2!$V$1:$V$36,0),MATCH(BCZ$1,[38]HSN2!$V$1:$AL$1,0))</f>
        <v>2921661</v>
      </c>
      <c r="BDA24" s="116">
        <f>INDEX([38]HSN2!$V$1:$AL$36,MATCH($A24,[38]HSN2!$V$1:$V$36,0),MATCH(BDA$1,[38]HSN2!$V$1:$AL$1,0))</f>
        <v>1.61</v>
      </c>
      <c r="BDB24" s="131">
        <f>INDEX([38]HSN2!$V$1:$AL$36,MATCH($A24,[38]HSN2!$V$1:$V$36,0),MATCH(BDB$1,[38]HSN2!$V$1:$AL$1,0))</f>
        <v>49102</v>
      </c>
      <c r="BDC24" s="131">
        <f>INDEX([38]HSN2!$V$1:$AL$36,MATCH($A24,[38]HSN2!$V$1:$V$36,0),MATCH(BDC$1,[38]HSN2!$V$1:$AL$1,0))</f>
        <v>3056792</v>
      </c>
      <c r="BDD24" s="116">
        <f>INDEX([38]HSN2!$V$1:$AL$36,MATCH($A24,[38]HSN2!$V$1:$V$36,0),MATCH(BDD$1,[38]HSN2!$V$1:$AL$1,0))</f>
        <v>1.55</v>
      </c>
      <c r="BDE24" s="131">
        <f>INDEX([38]HSN2!$V$1:$AL$36,MATCH($A24,[38]HSN2!$V$1:$V$36,0),MATCH(BDE$1,[38]HSN2!$V$1:$AL$1,0))</f>
        <v>49881</v>
      </c>
      <c r="BDF24" s="131">
        <f>INDEX([38]HSN2!$V$1:$AL$36,MATCH($A24,[38]HSN2!$V$1:$V$36,0),MATCH(BDF$1,[38]HSN2!$V$1:$AL$1,0))</f>
        <v>3228412</v>
      </c>
      <c r="BDG24" s="116">
        <f>INDEX([38]HSN2!$V$1:$AL$36,MATCH($A24,[38]HSN2!$V$1:$V$36,0),MATCH(BDG$1,[38]HSN2!$V$1:$AL$1,0))</f>
        <v>2.06</v>
      </c>
      <c r="BDH24" s="131">
        <f>INDEX([38]HSN2!$V$1:$AL$36,MATCH($A24,[38]HSN2!$V$1:$V$36,0),MATCH(BDH$1,[38]HSN2!$V$1:$AL$1,0))</f>
        <v>70305</v>
      </c>
      <c r="BDI24" s="131">
        <f>INDEX([38]HSN2!$V$1:$AL$36,MATCH($A24,[38]HSN2!$V$1:$V$36,0),MATCH(BDI$1,[38]HSN2!$V$1:$AL$1,0))</f>
        <v>3406131</v>
      </c>
      <c r="BDJ24" s="88">
        <f>INDEX('[14]1718 Collected Indicators'!$A$3:$CH$36,MATCH($A24,'[14]1718 Collected Indicators'!$A$3:$A$36,0),MATCH(BDJ$1,'[14]1718 Collected Indicators'!$A$3:$CH$3,0))</f>
        <v>1.7758490726351148</v>
      </c>
      <c r="BDK24" s="32">
        <f>INDEX('[14]1718 Collected Indicators'!$A$3:$CH$36,MATCH($A24,'[14]1718 Collected Indicators'!$A$3:$A$36,0),MATCH(BDK$1,'[14]1718 Collected Indicators'!$A$3:$CH$3,0))</f>
        <v>61866</v>
      </c>
      <c r="BDL24" s="32">
        <f>INDEX('[14]1718 Collected Indicators'!$A$3:$CH$36,MATCH($A24,'[14]1718 Collected Indicators'!$A$3:$A$36,0),MATCH(BDL$1,'[14]1718 Collected Indicators'!$A$3:$CH$3,0))</f>
        <v>3483742</v>
      </c>
      <c r="BDM24" s="88">
        <f>INDEX('[15]1819 Collected Indicators'!$A$3:$CV$36,MATCH($A24,'[15]1819 Collected Indicators'!$A$3:$A$36,0),MATCH(BDM$1,'[15]1819 Collected Indicators'!$A$3:$CV$3,0))</f>
        <v>1.1313773113979764</v>
      </c>
      <c r="BDN24" s="32">
        <f>INDEX('[15]1819 Collected Indicators'!$A$3:$CV$36,MATCH($A24,'[15]1819 Collected Indicators'!$A$3:$A$36,0),MATCH(BDN$1,'[15]1819 Collected Indicators'!$A$3:$CV$3,0))</f>
        <v>40470</v>
      </c>
      <c r="BDO24" s="32">
        <f>INDEX('[15]1819 Collected Indicators'!$A$3:$CV$36,MATCH($A24,'[15]1819 Collected Indicators'!$A$3:$A$36,0),MATCH(BDO$1,'[15]1819 Collected Indicators'!$A$3:$CV$3,0))</f>
        <v>3577056</v>
      </c>
      <c r="BDP24" s="32">
        <f>INDEX('[11]1920 Collected Indicators'!$A$3:$CV$36,MATCH($A24,'[11]1920 Collected Indicators'!$A$3:$A$36,0),MATCH(BDP$1,'[11]1920 Collected Indicators'!$A$3:$CV$3,0))</f>
        <v>0.63903658974368049</v>
      </c>
      <c r="BDQ24" s="262">
        <f>INDEX('[11]1920 Collected Indicators'!$A$3:$CV$36,MATCH($A24,'[11]1920 Collected Indicators'!$A$3:$A$36,0),MATCH(BDQ$1,'[11]1920 Collected Indicators'!$A$3:$CV$3,0))</f>
        <v>23480</v>
      </c>
      <c r="BDR24" s="33">
        <f>INDEX('[11]1920 Collected Indicators'!$A$3:$CV$36,MATCH($A24,'[11]1920 Collected Indicators'!$A$3:$A$36,0),MATCH(BDR$1,'[11]1920 Collected Indicators'!$A$3:$CV$3,0))</f>
        <v>3674281</v>
      </c>
      <c r="BDS24" s="133">
        <v>22.433460076045627</v>
      </c>
      <c r="BDT24" s="116">
        <v>39.047619047619051</v>
      </c>
      <c r="BDU24" s="116">
        <v>71.156004489337818</v>
      </c>
      <c r="BDV24" s="116">
        <f>INDEX([38]HSN3!$V$1:$AL$36,MATCH($A24,[38]HSN3!$V$1:$V$36,0),MATCH(BDV$1,[38]HSN3!$V$1:$AL$1,0))</f>
        <v>80.349999999999994</v>
      </c>
      <c r="BDW24" s="131">
        <f>INDEX([38]HSN3!$V$1:$AL$36,MATCH($A24,[38]HSN3!$V$1:$V$36,0),MATCH(BDW$1,[38]HSN3!$V$1:$AL$1,0))</f>
        <v>728</v>
      </c>
      <c r="BDX24" s="131">
        <f>INDEX([38]HSN3!$V$1:$AL$36,MATCH($A24,[38]HSN3!$V$1:$V$36,0),MATCH(BDX$1,[38]HSN3!$V$1:$AL$1,0))</f>
        <v>906</v>
      </c>
      <c r="BDY24" s="116">
        <f>INDEX([38]HSN3!$V$1:$AL$36,MATCH($A24,[38]HSN3!$V$1:$V$36,0),MATCH(BDY$1,[38]HSN3!$V$1:$AL$1,0))</f>
        <v>85.11</v>
      </c>
      <c r="BDZ24" s="131">
        <f>INDEX([38]HSN3!$V$1:$AL$36,MATCH($A24,[38]HSN3!$V$1:$V$36,0),MATCH(BDZ$1,[38]HSN3!$V$1:$AL$1,0))</f>
        <v>789</v>
      </c>
      <c r="BEA24" s="131">
        <f>INDEX([38]HSN3!$V$1:$AL$36,MATCH($A24,[38]HSN3!$V$1:$V$36,0),MATCH(BEA$1,[38]HSN3!$V$1:$AL$1,0))</f>
        <v>927</v>
      </c>
      <c r="BEB24" s="116">
        <f>INDEX([38]HSN3!$V$1:$AL$36,MATCH($A24,[38]HSN3!$V$1:$V$36,0),MATCH(BEB$1,[38]HSN3!$V$1:$AL$1,0))</f>
        <v>85.82</v>
      </c>
      <c r="BEC24" s="131">
        <f>INDEX([38]HSN3!$V$1:$AL$36,MATCH($A24,[38]HSN3!$V$1:$V$36,0),MATCH(BEC$1,[38]HSN3!$V$1:$AL$1,0))</f>
        <v>823</v>
      </c>
      <c r="BED24" s="131">
        <f>INDEX([38]HSN3!$V$1:$AL$36,MATCH($A24,[38]HSN3!$V$1:$V$36,0),MATCH(BED$1,[38]HSN3!$V$1:$AL$1,0))</f>
        <v>959</v>
      </c>
      <c r="BEE24" s="116">
        <f>INDEX([38]HSN3!$V$1:$AL$36,MATCH($A24,[38]HSN3!$V$1:$V$36,0),MATCH(BEE$1,[38]HSN3!$V$1:$AL$1,0))</f>
        <v>89.51</v>
      </c>
      <c r="BEF24" s="131">
        <f>INDEX([38]HSN3!$V$1:$AL$36,MATCH($A24,[38]HSN3!$V$1:$V$36,0),MATCH(BEF$1,[38]HSN3!$V$1:$AL$1,0))</f>
        <v>870</v>
      </c>
      <c r="BEG24" s="131">
        <f>INDEX([38]HSN3!$V$1:$AL$36,MATCH($A24,[38]HSN3!$V$1:$V$36,0),MATCH(BEG$1,[38]HSN3!$V$1:$AL$1,0))</f>
        <v>972</v>
      </c>
      <c r="BEH24" s="88">
        <f>INDEX('[14]1718 Collected Indicators'!$A$3:$CH$36,MATCH($A24,'[14]1718 Collected Indicators'!$A$3:$A$36,0),MATCH(BEH$1,'[14]1718 Collected Indicators'!$A$3:$CH$3,0))</f>
        <v>91.74503657262278</v>
      </c>
      <c r="BEI24" s="32">
        <f>INDEX('[14]1718 Collected Indicators'!$A$3:$CH$36,MATCH($A24,'[14]1718 Collected Indicators'!$A$3:$A$36,0),MATCH(BEI$1,'[14]1718 Collected Indicators'!$A$3:$CH$3,0))</f>
        <v>878</v>
      </c>
      <c r="BEJ24" s="32">
        <f>INDEX('[14]1718 Collected Indicators'!$A$3:$CH$36,MATCH($A24,'[14]1718 Collected Indicators'!$A$3:$A$36,0),MATCH(BEJ$1,'[14]1718 Collected Indicators'!$A$3:$CH$3,0))</f>
        <v>957</v>
      </c>
      <c r="BEK24" s="88">
        <f>INDEX('[15]1819 Collected Indicators'!$A$3:$CV$36,MATCH($A24,'[15]1819 Collected Indicators'!$A$3:$A$36,0),MATCH(BEK$1,'[15]1819 Collected Indicators'!$A$3:$CV$3,0))</f>
        <v>89.842931937172779</v>
      </c>
      <c r="BEL24" s="32">
        <f>INDEX('[15]1819 Collected Indicators'!$A$3:$CV$36,MATCH($A24,'[15]1819 Collected Indicators'!$A$3:$A$36,0),MATCH(BEL$1,'[15]1819 Collected Indicators'!$A$3:$CV$3,0))</f>
        <v>858</v>
      </c>
      <c r="BEM24" s="32">
        <f>INDEX('[15]1819 Collected Indicators'!$A$3:$CV$36,MATCH($A24,'[15]1819 Collected Indicators'!$A$3:$A$36,0),MATCH(BEM$1,'[15]1819 Collected Indicators'!$A$3:$CV$3,0))</f>
        <v>955</v>
      </c>
      <c r="BEN24" s="284">
        <f>INDEX('[11]1920 Collected Indicators'!$A$3:$CV$36,MATCH($A24,'[11]1920 Collected Indicators'!$A$3:$A$36,0),MATCH(BEN$1,'[11]1920 Collected Indicators'!$A$3:$CV$3,0))</f>
        <v>92.331932773109244</v>
      </c>
      <c r="BEO24" s="39">
        <f>INDEX('[11]1920 Collected Indicators'!$A$3:$CV$36,MATCH($A24,'[11]1920 Collected Indicators'!$A$3:$A$36,0),MATCH(BEO$1,'[11]1920 Collected Indicators'!$A$3:$CV$3,0))</f>
        <v>879</v>
      </c>
      <c r="BEP24" s="287">
        <f>INDEX('[11]1920 Collected Indicators'!$A$3:$CV$36,MATCH($A24,'[11]1920 Collected Indicators'!$A$3:$A$36,0),MATCH(BEP$1,'[11]1920 Collected Indicators'!$A$3:$CV$3,0))</f>
        <v>952</v>
      </c>
      <c r="BEQ24" s="133">
        <v>85.433070866141733</v>
      </c>
      <c r="BER24" s="116">
        <v>91.334661354581669</v>
      </c>
      <c r="BES24" s="136">
        <v>89.111111111111114</v>
      </c>
      <c r="BET24" s="115">
        <f>INDEX([38]HSN4b!$V$1:$AL$36,MATCH($A24,[38]HSN4b!$V$1:$V$36,0),MATCH(BET$1,[38]HSN4b!$V$1:$AL$1,0))</f>
        <v>10.66</v>
      </c>
      <c r="BEU24" s="131">
        <f>INDEX([38]HSN4b!$V$1:$AL$36,MATCH($A24,[38]HSN4b!$V$1:$V$36,0),MATCH(BEU$1,[38]HSN4b!$V$1:$AL$1,0))</f>
        <v>9383</v>
      </c>
      <c r="BEV24" s="131">
        <f>INDEX([38]HSN4b!$V$1:$AL$36,MATCH($A24,[38]HSN4b!$V$1:$V$36,0),MATCH(BEV$1,[38]HSN4b!$V$1:$AL$1,0))</f>
        <v>880</v>
      </c>
      <c r="BEW24" s="116">
        <f>INDEX([38]HSN4b!$V$1:$AL$36,MATCH($A24,[38]HSN4b!$V$1:$V$36,0),MATCH(BEW$1,[38]HSN4b!$V$1:$AL$1,0))</f>
        <v>11.26</v>
      </c>
      <c r="BEX24" s="131">
        <f>INDEX([38]HSN4b!$V$1:$AL$36,MATCH($A24,[38]HSN4b!$V$1:$V$36,0),MATCH(BEX$1,[38]HSN4b!$V$1:$AL$1,0))</f>
        <v>9737</v>
      </c>
      <c r="BEY24" s="131">
        <f>INDEX([38]HSN4b!$V$1:$AL$36,MATCH($A24,[38]HSN4b!$V$1:$V$36,0),MATCH(BEY$1,[38]HSN4b!$V$1:$AL$1,0))</f>
        <v>865</v>
      </c>
      <c r="BEZ24" s="116">
        <f>INDEX([38]HSN4b!$V$1:$AL$36,MATCH($A24,[38]HSN4b!$V$1:$V$36,0),MATCH(BEZ$1,[38]HSN4b!$V$1:$AL$1,0))</f>
        <v>11.24</v>
      </c>
      <c r="BFA24" s="131">
        <f>INDEX([38]HSN4b!$V$1:$AL$36,MATCH($A24,[38]HSN4b!$V$1:$V$36,0),MATCH(BFA$1,[38]HSN4b!$V$1:$AL$1,0))</f>
        <v>10887</v>
      </c>
      <c r="BFB24" s="131">
        <f>INDEX([38]HSN4b!$V$1:$AL$36,MATCH($A24,[38]HSN4b!$V$1:$V$36,0),MATCH(BFB$1,[38]HSN4b!$V$1:$AL$1,0))</f>
        <v>969</v>
      </c>
      <c r="BFC24" s="116">
        <f>INDEX([38]HSN4b!$V$1:$AL$36,MATCH($A24,[38]HSN4b!$V$1:$V$36,0),MATCH(BFC$1,[38]HSN4b!$V$1:$AL$1,0))</f>
        <v>11.67</v>
      </c>
      <c r="BFD24" s="131">
        <f>INDEX([38]HSN4b!$V$1:$AL$36,MATCH($A24,[38]HSN4b!$V$1:$V$36,0),MATCH(BFD$1,[38]HSN4b!$V$1:$AL$1,0))</f>
        <v>12631</v>
      </c>
      <c r="BFE24" s="131">
        <f>INDEX([38]HSN4b!$V$1:$AL$36,MATCH($A24,[38]HSN4b!$V$1:$V$36,0),MATCH(BFE$1,[38]HSN4b!$V$1:$AL$1,0))</f>
        <v>1082</v>
      </c>
      <c r="BFF24" s="88">
        <f>INDEX('[14]1718 Collected Indicators'!$A$3:$CH$36,MATCH($A24,'[14]1718 Collected Indicators'!$A$3:$A$36,0),MATCH(BFF$1,'[14]1718 Collected Indicators'!$A$3:$CH$3,0))</f>
        <v>10.943765281173594</v>
      </c>
      <c r="BFG24" s="32">
        <f>INDEX('[14]1718 Collected Indicators'!$A$3:$CH$36,MATCH($A24,'[14]1718 Collected Indicators'!$A$3:$A$36,0),MATCH(BFG$1,'[14]1718 Collected Indicators'!$A$3:$CH$3,0))</f>
        <v>13428</v>
      </c>
      <c r="BFH24" s="32">
        <f>INDEX('[14]1718 Collected Indicators'!$A$3:$CH$36,MATCH($A24,'[14]1718 Collected Indicators'!$A$3:$A$36,0),MATCH(BFH$1,'[14]1718 Collected Indicators'!$A$3:$CH$3,0))</f>
        <v>1227</v>
      </c>
      <c r="BFI24" s="88">
        <f>INDEX('[15]1819 Collected Indicators'!$A$3:$CV$36,MATCH($A24,'[15]1819 Collected Indicators'!$A$3:$A$36,0),MATCH(BFI$1,'[15]1819 Collected Indicators'!$A$3:$CV$3,0))</f>
        <v>10.27208480565371</v>
      </c>
      <c r="BFJ24" s="32">
        <f>INDEX('[15]1819 Collected Indicators'!$A$3:$CV$36,MATCH($A24,'[15]1819 Collected Indicators'!$A$3:$A$36,0),MATCH(BFJ$1,'[15]1819 Collected Indicators'!$A$3:$CV$3,0))</f>
        <v>11628</v>
      </c>
      <c r="BFK24" s="32">
        <f>INDEX('[15]1819 Collected Indicators'!$A$3:$CV$36,MATCH($A24,'[15]1819 Collected Indicators'!$A$3:$A$36,0),MATCH(BFK$1,'[15]1819 Collected Indicators'!$A$3:$CV$3,0))</f>
        <v>1132</v>
      </c>
      <c r="BFL24" s="284">
        <f>INDEX('[11]1920 Collected Indicators'!$A$3:$CV$36,MATCH($A24,'[11]1920 Collected Indicators'!$A$3:$A$36,0),MATCH(BFL$1,'[11]1920 Collected Indicators'!$A$3:$CV$3,0))</f>
        <v>11.532710280373832</v>
      </c>
      <c r="BFM24" s="284">
        <f>INDEX('[11]1920 Collected Indicators'!$A$3:$CV$36,MATCH($A24,'[11]1920 Collected Indicators'!$A$3:$A$36,0),MATCH(BFM$1,'[11]1920 Collected Indicators'!$A$3:$CV$3,0))</f>
        <v>13574</v>
      </c>
      <c r="BFN24" s="262">
        <f>INDEX('[11]1920 Collected Indicators'!$A$3:$CV$36,MATCH($A24,'[11]1920 Collected Indicators'!$A$3:$A$36,0),MATCH(BFN$1,'[11]1920 Collected Indicators'!$A$3:$CV$3,0))</f>
        <v>1177</v>
      </c>
      <c r="BFO24" s="115">
        <v>30.544993662864385</v>
      </c>
      <c r="BFP24" s="116">
        <v>42.857142857142854</v>
      </c>
      <c r="BFQ24" s="116">
        <v>74.523007856341195</v>
      </c>
      <c r="BFR24" s="116">
        <f>INDEX([38]HSN5!$V$1:$AL$36,MATCH($A24,[38]HSN5!$V$1:$V$36,0),MATCH(BFR$1,[38]HSN5!$V$1:$AL$1,0))</f>
        <v>89.07</v>
      </c>
      <c r="BFS24" s="131">
        <f>INDEX([38]HSN5!$V$1:$AL$36,MATCH($A24,[38]HSN5!$V$1:$V$36,0),MATCH(BFS$1,[38]HSN5!$V$1:$AL$1,0))</f>
        <v>807</v>
      </c>
      <c r="BFT24" s="131">
        <f>INDEX([38]HSN5!$V$1:$AL$36,MATCH($A24,[38]HSN5!$V$1:$V$36,0),MATCH(BFT$1,[38]HSN5!$V$1:$AL$1,0))</f>
        <v>906</v>
      </c>
      <c r="BFU24" s="116">
        <f>INDEX([38]HSN5!$V$1:$AL$36,MATCH($A24,[38]HSN5!$V$1:$V$36,0),MATCH(BFU$1,[38]HSN5!$V$1:$AL$1,0))</f>
        <v>90.72</v>
      </c>
      <c r="BFV24" s="131">
        <f>INDEX([38]HSN5!$V$1:$AL$36,MATCH($A24,[38]HSN5!$V$1:$V$36,0),MATCH(BFV$1,[38]HSN5!$V$1:$AL$1,0))</f>
        <v>841</v>
      </c>
      <c r="BFW24" s="131">
        <f>INDEX([38]HSN5!$V$1:$AL$36,MATCH($A24,[38]HSN5!$V$1:$V$36,0),MATCH(BFW$1,[38]HSN5!$V$1:$AL$1,0))</f>
        <v>927</v>
      </c>
      <c r="BFX24" s="116">
        <f>INDEX([38]HSN5!$V$1:$AL$36,MATCH($A24,[38]HSN5!$V$1:$V$36,0),MATCH(BFX$1,[38]HSN5!$V$1:$AL$1,0))</f>
        <v>89.05</v>
      </c>
      <c r="BFY24" s="131">
        <f>INDEX([38]HSN5!$V$1:$AL$36,MATCH($A24,[38]HSN5!$V$1:$V$36,0),MATCH(BFY$1,[38]HSN5!$V$1:$AL$1,0))</f>
        <v>854</v>
      </c>
      <c r="BFZ24" s="131">
        <f>INDEX([38]HSN5!$V$1:$AL$36,MATCH($A24,[38]HSN5!$V$1:$V$36,0),MATCH(BFZ$1,[38]HSN5!$V$1:$AL$1,0))</f>
        <v>959</v>
      </c>
      <c r="BGA24" s="116">
        <f>INDEX([38]HSN5!$V$1:$AL$36,MATCH($A24,[38]HSN5!$V$1:$V$36,0),MATCH(BGA$1,[38]HSN5!$V$1:$AL$1,0))</f>
        <v>91.98</v>
      </c>
      <c r="BGB24" s="131">
        <f>INDEX([38]HSN5!$V$1:$AL$36,MATCH($A24,[38]HSN5!$V$1:$V$36,0),MATCH(BGB$1,[38]HSN5!$V$1:$AL$1,0))</f>
        <v>894</v>
      </c>
      <c r="BGC24" s="131">
        <f>INDEX([38]HSN5!$V$1:$AL$36,MATCH($A24,[38]HSN5!$V$1:$V$36,0),MATCH(BGC$1,[38]HSN5!$V$1:$AL$1,0))</f>
        <v>972</v>
      </c>
      <c r="BGD24" s="88">
        <f>INDEX('[14]1718 Collected Indicators'!$A$3:$CH$36,MATCH($A24,'[14]1718 Collected Indicators'!$A$3:$A$36,0),MATCH(BGD$1,'[14]1718 Collected Indicators'!$A$3:$CH$3,0))</f>
        <v>94.148380355276913</v>
      </c>
      <c r="BGE24" s="32">
        <f>INDEX('[14]1718 Collected Indicators'!$A$3:$CH$36,MATCH($A24,'[14]1718 Collected Indicators'!$A$3:$A$36,0),MATCH(BGE$1,'[14]1718 Collected Indicators'!$A$3:$CH$3,0))</f>
        <v>901</v>
      </c>
      <c r="BGF24" s="32">
        <f>INDEX('[14]1718 Collected Indicators'!$A$3:$CH$36,MATCH($A24,'[14]1718 Collected Indicators'!$A$3:$A$36,0),MATCH(BGF$1,'[14]1718 Collected Indicators'!$A$3:$CH$3,0))</f>
        <v>957</v>
      </c>
      <c r="BGG24" s="88">
        <f>INDEX('[15]1819 Collected Indicators'!$A$3:$CV$36,MATCH($A24,'[15]1819 Collected Indicators'!$A$3:$A$36,0),MATCH(BGG$1,'[15]1819 Collected Indicators'!$A$3:$CV$3,0))</f>
        <v>90.575916230366488</v>
      </c>
      <c r="BGH24" s="32">
        <f>INDEX('[15]1819 Collected Indicators'!$A$3:$CV$36,MATCH($A24,'[15]1819 Collected Indicators'!$A$3:$A$36,0),MATCH(BGH$1,'[15]1819 Collected Indicators'!$A$3:$CV$3,0))</f>
        <v>865</v>
      </c>
      <c r="BGI24" s="40">
        <f>INDEX('[15]1819 Collected Indicators'!$A$3:$CV$36,MATCH($A24,'[15]1819 Collected Indicators'!$A$3:$A$36,0),MATCH(BGI$1,'[15]1819 Collected Indicators'!$A$3:$CV$3,0))</f>
        <v>955</v>
      </c>
      <c r="BGJ24" s="140">
        <f t="array" ref="BGJ24">INDEX([39]Extraction!$A$3:$P$36,MATCH($A24,[39]Extraction!$P$3:$P$36,0),MATCH(BGJ$1,[39]Extraction!$A$3:$P$3,0))</f>
        <v>69.34</v>
      </c>
      <c r="BGK24" s="32">
        <f t="array" ref="BGK24">INDEX([39]Extraction!$A$3:$P$36,MATCH($A24,[39]Extraction!$P$3:$P$36,0),MATCH(BGK$1,[39]Extraction!$A$3:$P$3,0))</f>
        <v>665</v>
      </c>
      <c r="BGL24" s="262">
        <f t="array" ref="BGL24">INDEX([39]Extraction!$A$3:$P$36,MATCH($A24,[39]Extraction!$P$3:$P$36,0),MATCH(BGL$1,[39]Extraction!$A$3:$P$3,0))</f>
        <v>959</v>
      </c>
      <c r="BGM24" s="132">
        <f t="array" ref="BGM24">INDEX([39]Extraction!$A$3:$P$36,MATCH($A24,[39]Extraction!$P$3:$P$36,0),MATCH(BGM$1,[39]Extraction!$A$3:$P$3,0))</f>
        <v>77.47</v>
      </c>
      <c r="BGN24" s="32">
        <f t="array" ref="BGN24">INDEX([39]Extraction!$A$3:$P$36,MATCH($A24,[39]Extraction!$P$3:$P$36,0),MATCH(BGN$1,[39]Extraction!$A$3:$P$3,0))</f>
        <v>753</v>
      </c>
      <c r="BGO24" s="32">
        <f t="array" ref="BGO24">INDEX([39]Extraction!$A$3:$P$36,MATCH($A24,[39]Extraction!$P$3:$P$36,0),MATCH(BGO$1,[39]Extraction!$A$3:$P$3,0))</f>
        <v>972</v>
      </c>
      <c r="BGP24" s="132">
        <f t="array" ref="BGP24">INDEX([39]Extraction!$A$3:$P$36,MATCH($A24,[39]Extraction!$P$3:$P$36,0),MATCH(BGP$1,[39]Extraction!$A$3:$P$3,0))</f>
        <v>81.5</v>
      </c>
      <c r="BGQ24" s="32">
        <f t="array" ref="BGQ24">INDEX([39]Extraction!$A$3:$P$36,MATCH($A24,[39]Extraction!$P$3:$P$36,0),MATCH(BGQ$1,[39]Extraction!$A$3:$P$3,0))</f>
        <v>780</v>
      </c>
      <c r="BGR24" s="32">
        <f t="array" ref="BGR24">INDEX([39]Extraction!$A$3:$P$36,MATCH($A24,[39]Extraction!$P$3:$P$36,0),MATCH(BGR$1,[39]Extraction!$A$3:$P$3,0))</f>
        <v>957</v>
      </c>
      <c r="BGS24" s="132">
        <f t="array" ref="BGS24">INDEX([39]Extraction!$A$3:$P$36,MATCH($A24,[39]Extraction!$P$3:$P$36,0),MATCH(BGS$1,[39]Extraction!$A$3:$P$3,0))</f>
        <v>84.71</v>
      </c>
      <c r="BGT24" s="32">
        <f t="array" ref="BGT24">INDEX([39]Extraction!$A$3:$P$36,MATCH($A24,[39]Extraction!$P$3:$P$36,0),MATCH(BGT$1,[39]Extraction!$A$3:$P$3,0))</f>
        <v>809</v>
      </c>
      <c r="BGU24" s="32">
        <f t="array" ref="BGU24">INDEX([39]Extraction!$A$3:$P$36,MATCH($A24,[39]Extraction!$P$3:$P$36,0),MATCH(BGU$1,[39]Extraction!$A$3:$P$3,0))</f>
        <v>955</v>
      </c>
      <c r="BGV24" s="132">
        <f>INDEX('[11]1920 Collected Indicators'!$A$3:$CV$36,MATCH($A24,'[11]1920 Collected Indicators'!$A$3:$A$36,0),MATCH(BGV$1,'[11]1920 Collected Indicators'!$A$3:$CV$3,0))</f>
        <v>86.764705882352942</v>
      </c>
      <c r="BGW24" s="32">
        <f>INDEX('[11]1920 Collected Indicators'!$A$3:$CV$36,MATCH($A24,'[11]1920 Collected Indicators'!$A$3:$A$36,0),MATCH(BGW$1,'[11]1920 Collected Indicators'!$A$3:$CV$3,0))</f>
        <v>826</v>
      </c>
      <c r="BGX24" s="33">
        <f>INDEX('[11]1920 Collected Indicators'!$A$3:$CV$36,MATCH($A24,'[11]1920 Collected Indicators'!$A$3:$A$36,0),MATCH(BGX$1,'[11]1920 Collected Indicators'!$A$3:$CV$3,0))</f>
        <v>952</v>
      </c>
      <c r="BGY24" s="133">
        <f>INDEX('[25]Corporate Management'!$B$6:$EY$40,MATCH($A24,'[25]Corporate Management'!$B$6:$B$40,0),MATCH(BGY$1,'[25]Corporate Management'!$B$40:$EY$40,0))</f>
        <v>89.705882352941174</v>
      </c>
      <c r="BGZ24" s="131">
        <f>INDEX('[25]Corporate Management'!$B$6:$EY$40,MATCH($A24,'[25]Corporate Management'!$B$6:$B$40,0),MATCH(BGZ$1,'[25]Corporate Management'!$B$40:$EY$40,0))</f>
        <v>183</v>
      </c>
      <c r="BHA24" s="131">
        <f>INDEX('[25]Corporate Management'!$B$6:$EY$40,MATCH($A24,'[25]Corporate Management'!$B$6:$B$40,0),MATCH(BHA$1,'[25]Corporate Management'!$B$40:$EY$40,0))</f>
        <v>204</v>
      </c>
      <c r="BHB24" s="116">
        <f>INDEX('[25]Corporate Management'!$B$6:$EY$40,MATCH($A24,'[25]Corporate Management'!$B$6:$B$40,0),MATCH(BHB$1,'[25]Corporate Management'!$B$40:$EY$40,0))</f>
        <v>87.745098039215691</v>
      </c>
      <c r="BHC24" s="131">
        <f>INDEX('[25]Corporate Management'!$B$6:$EY$40,MATCH($A24,'[25]Corporate Management'!$B$6:$B$40,0),MATCH(BHC$1,'[25]Corporate Management'!$B$40:$EY$40,0))</f>
        <v>179</v>
      </c>
      <c r="BHD24" s="131">
        <f>INDEX('[25]Corporate Management'!$B$6:$EY$40,MATCH($A24,'[25]Corporate Management'!$B$6:$B$40,0),MATCH(BHD$1,'[25]Corporate Management'!$B$40:$EY$40,0))</f>
        <v>204</v>
      </c>
      <c r="BHE24" s="116">
        <f>INDEX('[25]Corporate Management'!$B$6:$EY$40,MATCH($A24,'[25]Corporate Management'!$B$6:$B$40,0),MATCH(BHE$1,'[25]Corporate Management'!$B$40:$EY$40,0))</f>
        <v>86.138613861386133</v>
      </c>
      <c r="BHF24" s="131">
        <f>INDEX('[25]Corporate Management'!$B$6:$EY$40,MATCH($A24,'[25]Corporate Management'!$B$6:$B$40,0),MATCH(BHF$1,'[25]Corporate Management'!$B$40:$EY$40,0))</f>
        <v>174</v>
      </c>
      <c r="BHG24" s="131">
        <f>INDEX('[25]Corporate Management'!$B$6:$EY$40,MATCH($A24,'[25]Corporate Management'!$B$6:$B$40,0),MATCH(BHG$1,'[25]Corporate Management'!$B$40:$EY$40,0))</f>
        <v>202</v>
      </c>
      <c r="BHH24" s="116">
        <f>INDEX('[26]All Data'!$A$1:$Y$34,MATCH($A24,'[26]All Data'!$A$1:$A$34,0),MATCH(BHH$1,'[26]All Data'!$A$1:$Y$1,0))</f>
        <v>83.663366336633658</v>
      </c>
      <c r="BHI24" s="131">
        <f>INDEX('[26]All Data'!$A$1:$Y$34,MATCH($A24,'[26]All Data'!$A$1:$A$34,0),MATCH(BHI$1,'[26]All Data'!$A$1:$Y$1,0))</f>
        <v>169</v>
      </c>
      <c r="BHJ24" s="131">
        <f>INDEX('[26]All Data'!$A$1:$Y$34,MATCH($A24,'[26]All Data'!$A$1:$A$34,0),MATCH(BHJ$1,'[26]All Data'!$A$1:$Y$1,0))</f>
        <v>202</v>
      </c>
      <c r="BHK24" s="116">
        <f>INDEX('[27]All Data'!$A$1:$Y$34,MATCH($A24,'[27]All Data'!$A$1:$A$34,0),MATCH(BHK$1,'[27]All Data'!$A$1:$Y$1,0))</f>
        <v>83.040935672514621</v>
      </c>
      <c r="BHL24" s="131">
        <f>INDEX('[27]All Data'!$A$1:$Y$34,MATCH($A24,'[27]All Data'!$A$1:$A$34,0),MATCH(BHL$1,'[27]All Data'!$A$1:$Y$1,0))</f>
        <v>142</v>
      </c>
      <c r="BHM24" s="131">
        <f>INDEX('[27]All Data'!$A$1:$Y$34,MATCH($A24,'[27]All Data'!$A$1:$A$34,0),MATCH(BHM$1,'[27]All Data'!$A$1:$Y$1,0))</f>
        <v>171</v>
      </c>
      <c r="BHN24" s="116">
        <f>INDEX('[28]All Data'!$A$1:$AB$34,MATCH($A24,'[28]All Data'!$A$1:$A$34,0),MATCH(BHN$1,'[28]All Data'!$A$1:$AB$1,0))</f>
        <v>84.482758620689651</v>
      </c>
      <c r="BHO24" s="131">
        <f>INDEX('[28]All Data'!$A$1:$AB$34,MATCH($A24,'[28]All Data'!$A$1:$A$34,0),MATCH(BHO$1,'[28]All Data'!$A$1:$AB$1,0))</f>
        <v>147</v>
      </c>
      <c r="BHP24" s="131">
        <f>INDEX('[28]All Data'!$A$1:$AB$34,MATCH($A24,'[28]All Data'!$A$1:$A$34,0),MATCH(BHP$1,'[28]All Data'!$A$1:$AB$1,0))</f>
        <v>174</v>
      </c>
      <c r="BHQ24" s="116">
        <f>INDEX('[29]SPI Raw Data 1617'!$A$3:$AN$37,MATCH($A24,'[29]SPI Raw Data 1617'!$A$3:$A$37,0),MATCH(BHQ$1,'[29]SPI Raw Data 1617'!$A$37:$AN$37,0))</f>
        <v>84.571428571428569</v>
      </c>
      <c r="BHR24" s="131">
        <f>INDEX('[29]SPI Raw Data 1617'!$A$3:$AN$37,MATCH($A24,'[29]SPI Raw Data 1617'!$A$3:$A$37,0),MATCH(BHR$1,'[29]SPI Raw Data 1617'!$A$37:$AN$37,0))</f>
        <v>148</v>
      </c>
      <c r="BHS24" s="131">
        <f>INDEX('[29]SPI Raw Data 1617'!$A$3:$AN$37,MATCH($A24,'[29]SPI Raw Data 1617'!$A$3:$A$37,0),MATCH(BHS$1,'[29]SPI Raw Data 1617'!$A$37:$AN$37,0))</f>
        <v>175</v>
      </c>
      <c r="BHT24" s="116">
        <f>INDEX('[30]SPI Raw Data 1718'!$A$3:$AN$37,MATCH($A24,'[30]SPI Raw Data 1718'!$A$3:$A$37,0),MATCH(BHT$1,'[30]SPI Raw Data 1718'!$A$37:$AN$37,0))</f>
        <v>86.772486772486772</v>
      </c>
      <c r="BHU24" s="131">
        <f>INDEX('[30]SPI Raw Data 1718'!$A$3:$AN$37,MATCH($A24,'[30]SPI Raw Data 1718'!$A$3:$A$37,0),MATCH(BHU$1,'[30]SPI Raw Data 1718'!$A$37:$AN$37,0))</f>
        <v>164</v>
      </c>
      <c r="BHV24" s="131">
        <f>INDEX('[30]SPI Raw Data 1718'!$A$3:$AN$37,MATCH($A24,'[30]SPI Raw Data 1718'!$A$3:$A$37,0),MATCH(BHV$1,'[30]SPI Raw Data 1718'!$A$37:$AN$37,0))</f>
        <v>189</v>
      </c>
      <c r="BHW24" s="116">
        <f>INDEX('[31]SPI Raw Data 1819'!$A$1:$AN$37,MATCH($A24,'[31]SPI Raw Data 1819'!$A$1:$A$37,0),MATCH(BHW$1,'[31]SPI Raw Data 1819'!$A$37:$AN$37,0))</f>
        <v>87.165775401069524</v>
      </c>
      <c r="BHX24" s="197">
        <f>INDEX('[31]SPI Raw Data 1819'!$A$1:$AN$37,MATCH($A24,'[31]SPI Raw Data 1819'!$A$1:$A$37,0),MATCH(BHX$1,'[31]SPI Raw Data 1819'!$A$37:$AN$37,0))</f>
        <v>163</v>
      </c>
      <c r="BHY24" s="197">
        <f>INDEX('[31]SPI Raw Data 1819'!$A$1:$AN$37,MATCH($A24,'[31]SPI Raw Data 1819'!$A$1:$A$37,0),MATCH(BHY$1,'[31]SPI Raw Data 1819'!$A$37:$AN$37,0))</f>
        <v>187</v>
      </c>
      <c r="BHZ24" s="279">
        <f>INDEX('[32]SPI Raw Data 1920'!$A$1:$AN$35, MATCH($A24,'[32]SPI Raw Data 1920'!$A$1:$A$35,0),MATCH(BHZ$1,'[32]SPI Raw Data 1920'!$A$37:$AN$37,0))</f>
        <v>89.328063241106719</v>
      </c>
      <c r="BIA24" s="279">
        <f>INDEX('[32]SPI Raw Data 1920'!$A$1:$AN$35, MATCH($A24,'[32]SPI Raw Data 1920'!$A$1:$A$35,0),MATCH(BIA$1,'[32]SPI Raw Data 1920'!$A$37:$AN$37,0))</f>
        <v>226</v>
      </c>
      <c r="BIB24" s="252">
        <f>INDEX('[32]SPI Raw Data 1920'!$A$1:$AN$35, MATCH($A24,'[32]SPI Raw Data 1920'!$A$1:$A$35,0),MATCH(BIB$1,'[32]SPI Raw Data 1920'!$A$37:$AN$37,0))</f>
        <v>253</v>
      </c>
      <c r="BIC24" s="115">
        <f>INDEX('[25]Corporate Management'!$B$6:$EY$40,MATCH($A24,'[25]Corporate Management'!$B$6:$B$40,0),MATCH(BIC$1,'[25]Corporate Management'!$B$40:$EY$40,0))</f>
        <v>81.606993181311921</v>
      </c>
      <c r="BID24" s="131">
        <f>INDEX('[25]Corporate Management'!$B$6:$EY$40,MATCH($A24,'[25]Corporate Management'!$B$6:$B$40,0),MATCH(BID$1,'[25]Corporate Management'!$B$40:$EY$40,0))</f>
        <v>99980.62</v>
      </c>
      <c r="BIE24" s="131">
        <f>INDEX('[25]Corporate Management'!$B$6:$EY$40,MATCH($A24,'[25]Corporate Management'!$B$6:$B$40,0),MATCH(BIE$1,'[25]Corporate Management'!$B$40:$EY$40,0))</f>
        <v>122514.77</v>
      </c>
      <c r="BIF24" s="116">
        <f>INDEX('[25]Corporate Management'!$B$6:$EY$40,MATCH($A24,'[25]Corporate Management'!$B$6:$B$40,0),MATCH(BIF$1,'[25]Corporate Management'!$B$40:$EY$40,0))</f>
        <v>84.418746195982962</v>
      </c>
      <c r="BIG24" s="131">
        <f>INDEX('[25]Corporate Management'!$B$6:$EY$40,MATCH($A24,'[25]Corporate Management'!$B$6:$B$40,0),MATCH(BIG$1,'[25]Corporate Management'!$B$40:$EY$40,0))</f>
        <v>102638</v>
      </c>
      <c r="BIH24" s="131">
        <f>INDEX('[25]Corporate Management'!$B$6:$EY$40,MATCH($A24,'[25]Corporate Management'!$B$6:$B$40,0),MATCH(BIH$1,'[25]Corporate Management'!$B$40:$EY$40,0))</f>
        <v>121582</v>
      </c>
      <c r="BII24" s="116">
        <f>INDEX('[25]Corporate Management'!$B$6:$EY$40,MATCH($A24,'[25]Corporate Management'!$B$6:$B$40,0),MATCH(BII$1,'[25]Corporate Management'!$B$40:$EY$40,0))</f>
        <v>80.293094098208911</v>
      </c>
      <c r="BIJ24" s="131">
        <f>INDEX('[25]Corporate Management'!$B$6:$EY$40,MATCH($A24,'[25]Corporate Management'!$B$6:$B$40,0),MATCH(BIJ$1,'[25]Corporate Management'!$B$40:$EY$40,0))</f>
        <v>96993.600000000006</v>
      </c>
      <c r="BIK24" s="131">
        <f>INDEX('[25]Corporate Management'!$B$6:$EY$40,MATCH($A24,'[25]Corporate Management'!$B$6:$B$40,0),MATCH(BIK$1,'[25]Corporate Management'!$B$40:$EY$40,0))</f>
        <v>120799.43</v>
      </c>
      <c r="BIL24" s="116">
        <f>INDEX('[26]All Data'!$A$1:$Y$34,MATCH($A24,'[26]All Data'!$A$1:$A$34,0),MATCH(BIL$1,'[26]All Data'!$A$1:$Y$1,0))</f>
        <v>95.791426885238337</v>
      </c>
      <c r="BIM24" s="131">
        <f>INDEX('[26]All Data'!$A$1:$Y$34,MATCH($A24,'[26]All Data'!$A$1:$A$34,0),MATCH(BIM$1,'[26]All Data'!$A$1:$Y$1,0))</f>
        <v>117822.66</v>
      </c>
      <c r="BIN24" s="131">
        <f>INDEX('[26]All Data'!$A$1:$Y$34,MATCH($A24,'[26]All Data'!$A$1:$A$34,0),MATCH(BIN$1,'[26]All Data'!$A$1:$Y$1,0))</f>
        <v>122999.17</v>
      </c>
      <c r="BIO24" s="116">
        <f>INDEX('[27]All Data'!$A$1:$Y$34,MATCH($A24,'[27]All Data'!$A$1:$A$34,0),MATCH(BIO$1,'[27]All Data'!$A$1:$Y$1,0))</f>
        <v>95.983744324310763</v>
      </c>
      <c r="BIP24" s="131">
        <f>INDEX('[27]All Data'!$A$1:$Y$34,MATCH($A24,'[27]All Data'!$A$1:$A$34,0),MATCH(BIP$1,'[27]All Data'!$A$1:$Y$1,0))</f>
        <v>114786</v>
      </c>
      <c r="BIQ24" s="131">
        <f>INDEX('[27]All Data'!$A$1:$Y$34,MATCH($A24,'[27]All Data'!$A$1:$A$34,0),MATCH(BIQ$1,'[27]All Data'!$A$1:$Y$1,0))</f>
        <v>119589</v>
      </c>
      <c r="BIR24" s="116">
        <f>INDEX('[28]All Data'!$A$1:$AB$34,MATCH($A24,'[28]All Data'!$A$1:$A$34,0),MATCH(BIR$1,'[28]All Data'!$A$1:$AB$1,0))</f>
        <v>96.100991471616354</v>
      </c>
      <c r="BIS24" s="131">
        <f>INDEX('[28]All Data'!$A$1:$AB$34,MATCH($A24,'[28]All Data'!$A$1:$A$34,0),MATCH(BIS$1,'[28]All Data'!$A$1:$AB$1,0))</f>
        <v>116250.15</v>
      </c>
      <c r="BIT24" s="131">
        <f>INDEX('[28]All Data'!$A$1:$AB$34,MATCH($A24,'[28]All Data'!$A$1:$A$34,0),MATCH(BIT$1,'[28]All Data'!$A$1:$AB$1,0))</f>
        <v>120966.65</v>
      </c>
      <c r="BIU24" s="116">
        <f>INDEX('[29]SPI Raw Data 1617'!$A$3:$AN$37,MATCH($A24,'[29]SPI Raw Data 1617'!$A$3:$A$37,0),MATCH(BIU$1,'[29]SPI Raw Data 1617'!$A$37:$AN$37,0))</f>
        <v>96.035550804686636</v>
      </c>
      <c r="BIV24" s="131">
        <f>INDEX('[29]SPI Raw Data 1617'!$A$3:$AN$37,MATCH($A24,'[29]SPI Raw Data 1617'!$A$3:$A$37,0),MATCH(BIV$1,'[29]SPI Raw Data 1617'!$A$37:$AN$37,0))</f>
        <v>117081.3</v>
      </c>
      <c r="BIW24" s="131">
        <f>INDEX('[29]SPI Raw Data 1617'!$A$3:$AN$37,MATCH($A24,'[29]SPI Raw Data 1617'!$A$3:$A$37,0),MATCH(BIW$1,'[29]SPI Raw Data 1617'!$A$37:$AN$37,0))</f>
        <v>121914.54</v>
      </c>
      <c r="BIX24" s="116">
        <f>INDEX('[30]SPI Raw Data 1718'!$A$3:$AN$37,MATCH($A24,'[30]SPI Raw Data 1718'!$A$3:$A$37,0),MATCH(BIX$1,'[30]SPI Raw Data 1718'!$A$37:$AN$37,0))</f>
        <v>96.200471297038604</v>
      </c>
      <c r="BIY24" s="131">
        <f>INDEX('[30]SPI Raw Data 1718'!$A$3:$AN$37,MATCH($A24,'[30]SPI Raw Data 1718'!$A$3:$A$37,0),MATCH(BIY$1,'[30]SPI Raw Data 1718'!$A$37:$AN$37,0))</f>
        <v>118797</v>
      </c>
      <c r="BIZ24" s="131">
        <f>INDEX('[30]SPI Raw Data 1718'!$A$3:$AN$37,MATCH($A24,'[30]SPI Raw Data 1718'!$A$3:$A$37,0),MATCH(BIZ$1,'[30]SPI Raw Data 1718'!$A$37:$AN$37,0))</f>
        <v>123489</v>
      </c>
      <c r="BJA24" s="116">
        <f>INDEX('[31]SPI Raw Data 1819'!$A$1:$AN$37,MATCH($A24,'[31]SPI Raw Data 1819'!$A$1:$A$37,0),MATCH(BJA$1,'[31]SPI Raw Data 1819'!$A$37:$AN$37,0))</f>
        <v>96.479551766296652</v>
      </c>
      <c r="BJB24" s="197">
        <f>INDEX('[31]SPI Raw Data 1819'!$A$1:$AN$37,MATCH($A24,'[31]SPI Raw Data 1819'!$A$1:$A$37,0),MATCH(BJB$1,'[31]SPI Raw Data 1819'!$A$37:$AN$37,0))</f>
        <v>119159</v>
      </c>
      <c r="BJC24" s="197">
        <f>INDEX('[31]SPI Raw Data 1819'!$A$1:$AN$37,MATCH($A24,'[31]SPI Raw Data 1819'!$A$1:$A$37,0),MATCH(BJC$1,'[31]SPI Raw Data 1819'!$A$37:$AN$37,0))</f>
        <v>123507</v>
      </c>
      <c r="BJD24" s="133">
        <f>INDEX('[32]SPI Raw Data 1920'!$A$1:$AN$35, MATCH($A24,'[32]SPI Raw Data 1920'!$A$1:$A$35,0),MATCH(BJD$1,'[32]SPI Raw Data 1920'!$A$37:$AN$37,0))</f>
        <v>95.731030417173884</v>
      </c>
      <c r="BJE24" s="197">
        <f>INDEX('[32]SPI Raw Data 1920'!$A$1:$AN$35, MATCH($A24,'[32]SPI Raw Data 1920'!$A$1:$A$35,0),MATCH(BJE$1,'[32]SPI Raw Data 1920'!$A$37:$AN$37,0))</f>
        <v>125041</v>
      </c>
      <c r="BJF24" s="252">
        <f>INDEX('[32]SPI Raw Data 1920'!$A$1:$AN$35, MATCH($A24,'[32]SPI Raw Data 1920'!$A$1:$A$35,0),MATCH(BJF$1,'[32]SPI Raw Data 1920'!$A$37:$AN$37,0))</f>
        <v>130617</v>
      </c>
      <c r="BJG24" s="115" t="s">
        <v>1853</v>
      </c>
      <c r="BJH24" s="87" t="s">
        <v>1853</v>
      </c>
      <c r="BJI24" s="87">
        <f>INDEX('[40]Historic Data'!$L$2:$U$35,MATCH($A24,'[40]Historic Data'!$L$2:$L$35,0),MATCH(BJI$1,'[40]Historic Data'!$L$2:$U$2,0))</f>
        <v>400</v>
      </c>
      <c r="BJJ24" s="116">
        <f t="shared" si="130"/>
        <v>6</v>
      </c>
      <c r="BJK24" s="87">
        <v>24</v>
      </c>
      <c r="BJL24" s="87">
        <f>INDEX('[40]Historic Data'!$L$2:$U$35,MATCH($A24,'[40]Historic Data'!$L$2:$L$35,0),MATCH(BJL$1,'[40]Historic Data'!$L$2:$U$2,0))</f>
        <v>400</v>
      </c>
      <c r="BJM24" s="116">
        <f t="shared" si="131"/>
        <v>16</v>
      </c>
      <c r="BJN24" s="87">
        <v>48</v>
      </c>
      <c r="BJO24" s="87">
        <f>INDEX('[40]Historic Data'!$L$2:$U$35,MATCH($A24,'[40]Historic Data'!$L$2:$L$35,0),MATCH(BJO$1,'[40]Historic Data'!$L$2:$U$2,0))</f>
        <v>300</v>
      </c>
      <c r="BJP24" s="116">
        <f t="shared" si="132"/>
        <v>6</v>
      </c>
      <c r="BJQ24" s="87">
        <v>18</v>
      </c>
      <c r="BJR24" s="87">
        <f>INDEX('[40]Historic Data'!$L$2:$U$35,MATCH($A24,'[40]Historic Data'!$L$2:$L$35,0),MATCH(BJR$1,'[40]Historic Data'!$L$2:$U$2,0))</f>
        <v>300</v>
      </c>
      <c r="BJS24" s="116">
        <f t="shared" si="133"/>
        <v>2</v>
      </c>
      <c r="BJT24" s="87">
        <f>INDEX('[3]Raw data 16-17'!$B$2:$ACG$34,MATCH($A24,'[3]Raw data 16-17'!$A$2:$A$34,0),MATCH(BJT$1,'[3]Raw data 16-17'!$B$1:$MA$1,0))</f>
        <v>6</v>
      </c>
      <c r="BJU24" s="87">
        <f>INDEX('[40]Historic Data'!$L$2:$U$35,MATCH($A24,'[40]Historic Data'!$L$2:$L$35,0),MATCH(BJU$1,'[40]Historic Data'!$L$2:$U$2,0))</f>
        <v>300</v>
      </c>
      <c r="BJV24" s="116">
        <f t="shared" si="134"/>
        <v>4</v>
      </c>
      <c r="BJW24" s="87">
        <f>INDEX('[14]1718 Collected Indicators'!$A$3:$CH$36,MATCH($A24,'[14]1718 Collected Indicators'!$A$3:$A$36,0),MATCH(BJW$1,'[14]1718 Collected Indicators'!$A$3:$CH$3,0))</f>
        <v>12</v>
      </c>
      <c r="BJX24" s="87">
        <f>INDEX('[40]Historic Data'!$L$2:$U$35,MATCH($A24,'[40]Historic Data'!$L$2:$L$35,0),MATCH(BJX$1,'[40]Historic Data'!$L$2:$U$2,0))</f>
        <v>300</v>
      </c>
      <c r="BJY24" s="116">
        <f>INDEX('[15]1819 Collected Indicators'!$A$3:$CV$36,MATCH($A24,'[15]1819 Collected Indicators'!$A$3:$A$36,0),MATCH(BJY$1,'[15]1819 Collected Indicators'!$A$3:$CV$3,0))</f>
        <v>5.6666666666666661</v>
      </c>
      <c r="BJZ24" s="87">
        <f>INDEX('[15]1819 Collected Indicators'!$A$3:$CV$36,MATCH($A24,'[15]1819 Collected Indicators'!$A$3:$A$36,0),MATCH(BJZ$1,'[15]1819 Collected Indicators'!$A$3:$CV$3,0))</f>
        <v>17</v>
      </c>
      <c r="BKA24" s="87">
        <f>INDEX('[15]1819 Collected Indicators'!$A$3:$CV$36,MATCH($A24,'[15]1819 Collected Indicators'!$A$3:$A$36,0),MATCH(BKA$1,'[15]1819 Collected Indicators'!$A$3:$CV$3,0))</f>
        <v>300</v>
      </c>
      <c r="BKB24" s="133">
        <f>INDEX('[11]1920 Collected Indicators'!$A$3:$CV$36,MATCH($A24,'[11]1920 Collected Indicators'!$A$3:$A$36,0),MATCH(BKB$1,'[11]1920 Collected Indicators'!$A$3:$CV$3,0))</f>
        <v>3.5000000000000004</v>
      </c>
      <c r="BKC24" s="266">
        <f>INDEX('[11]1920 Collected Indicators'!$A$3:$CV$36,MATCH($A24,'[11]1920 Collected Indicators'!$A$3:$A$36,0),MATCH(BKC$1,'[11]1920 Collected Indicators'!$A$3:$CV$3,0))</f>
        <v>7</v>
      </c>
      <c r="BKD24" s="87">
        <f>INDEX('[11]1920 Collected Indicators'!$A$3:$CV$36,MATCH($A24,'[11]1920 Collected Indicators'!$A$3:$A$36,0),MATCH(BKD$1,'[11]1920 Collected Indicators'!$A$3:$CV$3,0))</f>
        <v>200</v>
      </c>
      <c r="BKE24" s="133">
        <f t="shared" si="135"/>
        <v>3616.3021868787278</v>
      </c>
      <c r="BKF24" s="131">
        <f>INDEX([41]Sheet1!$B$2:$I$34,MATCH($A24,[41]Sheet1!$A$2:$A$34,0),MATCH(BKF$1,[41]Sheet1!$B$1:$I$1,0))</f>
        <v>1819</v>
      </c>
      <c r="BKG24" s="131">
        <v>503</v>
      </c>
      <c r="BKH24" s="116">
        <f t="shared" si="136"/>
        <v>5199.3067590987866</v>
      </c>
      <c r="BKI24" s="131">
        <f>INDEX([41]Sheet1!$B$2:$I$34,MATCH($A24,[41]Sheet1!$A$2:$A$34,0),MATCH(BKI$1,[41]Sheet1!$B$1:$I$1,0))</f>
        <v>3000</v>
      </c>
      <c r="BKJ24" s="87">
        <v>577</v>
      </c>
      <c r="BKK24" s="116">
        <f t="shared" si="137"/>
        <v>4717.569786535304</v>
      </c>
      <c r="BKL24" s="131">
        <f>INDEX([41]Sheet1!$B$2:$I$34,MATCH($A24,[41]Sheet1!$A$2:$A$34,0),MATCH(BKL$1,[41]Sheet1!$B$1:$I$1,0))</f>
        <v>2873</v>
      </c>
      <c r="BKM24" s="87">
        <v>609</v>
      </c>
      <c r="BKN24" s="116">
        <f t="shared" si="138"/>
        <v>5559.0551181102364</v>
      </c>
      <c r="BKO24" s="131">
        <f>INDEX([41]Sheet1!$B$2:$I$34,MATCH($A24,[41]Sheet1!$A$2:$A$34,0),MATCH(BKO$1,[41]Sheet1!$B$1:$I$1,0))</f>
        <v>2118</v>
      </c>
      <c r="BKP24" s="87">
        <v>381</v>
      </c>
      <c r="BKQ24" s="116">
        <f t="shared" si="139"/>
        <v>3575.3424657534247</v>
      </c>
      <c r="BKR24" s="131">
        <f>INDEX([41]Sheet1!$B$2:$I$34,MATCH($A24,[41]Sheet1!$A$2:$A$34,0),MATCH(BKR$1,[41]Sheet1!$B$1:$I$1,0))</f>
        <v>1305</v>
      </c>
      <c r="BKS24" s="87">
        <v>365</v>
      </c>
      <c r="BKT24" s="116">
        <f t="shared" si="140"/>
        <v>3354.022988505747</v>
      </c>
      <c r="BKU24" s="131">
        <f>INDEX([41]Sheet1!$B$2:$I$34,MATCH($A24,[41]Sheet1!$A$2:$A$34,0),MATCH(BKU$1,[41]Sheet1!$B$1:$I$1,0))</f>
        <v>1459</v>
      </c>
      <c r="BKV24" s="87">
        <v>435</v>
      </c>
      <c r="BKW24" s="116">
        <f t="shared" si="141"/>
        <v>3222.7979274611398</v>
      </c>
      <c r="BKX24" s="87">
        <f>INDEX([41]Sheet1!$B$2:$I$34,MATCH($A24,[41]Sheet1!$A$2:$A$34,0),MATCH(BKX$1,[41]Sheet1!$B$1:$I$1,0))</f>
        <v>1244</v>
      </c>
      <c r="BKY24" s="87">
        <f>INDEX('[3]Raw data 16-17'!$B$2:$ACG$34,MATCH($A24,'[3]Raw data 16-17'!$A$2:$A$34,0),MATCH(BKY$1,'[3]Raw data 16-17'!$B$1:$MA$1,0))</f>
        <v>386</v>
      </c>
      <c r="BKZ24" s="88">
        <f t="shared" si="142"/>
        <v>4268.0722891566265</v>
      </c>
      <c r="BLA24" s="32">
        <f>INDEX([4]Sheet1!$A$1:$CJ$34, MATCH($A24, [4]Sheet1!$A$1:$A$34, 0), MATCH(BLA$1, [4]Sheet1!$A$1:$CJ$1, 0))</f>
        <v>1417</v>
      </c>
      <c r="BLB24" s="32">
        <f>INDEX('[5]Finance Indicators'!$A$2:$BO$35,MATCH($A24,'[5]Finance Indicators'!$A$2:$A$35,0),MATCH(BLB$1,'[5]Finance Indicators'!$A$2:$BO$2,0))</f>
        <v>332</v>
      </c>
      <c r="BLC24" s="88">
        <f>INDEX('[6]Finance Indicators'!$B$3:$BO$35,MATCH($A24,'[6]Finance Indicators'!$A$3:$A$35,0),MATCH(BLC$1,'[6]Finance Indicators'!$B$2:$BO$2,0))</f>
        <v>4408.8050314465409</v>
      </c>
      <c r="BLD24" s="88">
        <f>INDEX('[6]Finance Indicators'!$B$3:$BO$35,MATCH($A24,'[6]Finance Indicators'!$A$3:$A$35,0),MATCH(BLD$1,'[6]Finance Indicators'!$B$2:$BO$2,0))</f>
        <v>1402</v>
      </c>
      <c r="BLE24" s="88">
        <f>INDEX('[6]Finance Indicators'!$B$3:$BO$35,MATCH($A24,'[6]Finance Indicators'!$A$3:$A$35,0),MATCH(BLE$1,'[6]Finance Indicators'!$B$2:$BO$2,0))</f>
        <v>318</v>
      </c>
      <c r="BLF24" s="250">
        <f t="array" ref="BLF24">INDEX('[7]Finance Indicators'!$A$2:$BO$35,MATCH($A24,'[7]Finance Indicators'!$A$2:$A$35,0),MATCH(BLF$1,'[7]Finance Indicators'!$A$2:$BO$2,0))</f>
        <v>7501.9157088122611</v>
      </c>
      <c r="BLG24" s="250">
        <f t="array" ref="BLG24">INDEX('[7]Finance Indicators'!$A$2:$BO$35,MATCH($A24,'[7]Finance Indicators'!$A$2:$A$35,0),MATCH(BLG$1,'[7]Finance Indicators'!$A$2:$BO$2,0))</f>
        <v>1958</v>
      </c>
      <c r="BLH24" s="277">
        <f t="array" ref="BLH24">INDEX('[7]Finance Indicators'!$A$2:$BO$35,MATCH($A24,'[7]Finance Indicators'!$A$2:$A$35,0),MATCH(BLH$1,'[7]Finance Indicators'!$A$2:$BO$2,0))</f>
        <v>261</v>
      </c>
      <c r="BLI24" s="121">
        <f>(BKE24*100)/Deflators!$B$2</f>
        <v>4260.0889606578176</v>
      </c>
      <c r="BLJ24" s="137">
        <f>(BKH24*100)/Deflators!$B$3</f>
        <v>6033.4299593342348</v>
      </c>
      <c r="BLK24" s="137">
        <f>(BKK24*100)/Deflators!$B$4</f>
        <v>5364.7199814359028</v>
      </c>
      <c r="BLL24" s="137">
        <f>(BKN24*100)/Deflators!$B$5</f>
        <v>6209.6407297794076</v>
      </c>
      <c r="BLM24" s="137">
        <f>(BKQ24*100)/Deflators!$B$6</f>
        <v>3939.4500787301363</v>
      </c>
      <c r="BLN24" s="137">
        <f>(BKT24*100)/Deflators!$B$7</f>
        <v>3665.6810218215242</v>
      </c>
      <c r="BLO24" s="116">
        <f>(BKW24*100)/Deflators!$B$8</f>
        <v>3437.1964961019971</v>
      </c>
      <c r="BLP24" s="116">
        <f>(BKZ24*100)/Deflators!$B$9</f>
        <v>4473.2443511905058</v>
      </c>
      <c r="BLQ24" s="116">
        <f>(BLC24*100)/Deflators!$B$10</f>
        <v>4516.518348408139</v>
      </c>
      <c r="BLR24" s="248">
        <f>(BLF24*100)/Deflators!$B$11</f>
        <v>7501.9157088122611</v>
      </c>
      <c r="BLS24" s="115">
        <v>9.1806722689075624</v>
      </c>
      <c r="BLT24" s="116">
        <v>16.550420168067227</v>
      </c>
      <c r="BLU24" s="116">
        <v>14.823529411764707</v>
      </c>
      <c r="BLV24" s="116">
        <v>8.981203007518797</v>
      </c>
      <c r="BLW24" s="116">
        <f>INDEX('[3]Raw data 16-17'!$B$2:$ACG$34,MATCH($A24,'[3]Raw data 16-17'!$A$2:$A$34,0),MATCH(BLW$1,'[3]Raw data 16-17'!$B$1:$MA$1,0))</f>
        <v>7.9702380952380949</v>
      </c>
      <c r="BLX24" s="116">
        <f>INDEX('[14]1718 Collected Indicators'!$A$3:$CH$36,MATCH($A24,'[14]1718 Collected Indicators'!$A$3:$A$36,0),MATCH(BLX$1,'[14]1718 Collected Indicators'!$A$3:$CH$3,0))</f>
        <v>8.9206349206349209</v>
      </c>
      <c r="BLY24" s="116">
        <f>INDEX('[15]1819 Collected Indicators'!$A$3:$CV$36,MATCH($A24,'[15]1819 Collected Indicators'!$A$3:$A$36,0),MATCH(BLY$1,'[15]1819 Collected Indicators'!$A$3:$CV$3,0))</f>
        <v>8.0608899297423893</v>
      </c>
      <c r="BLZ24" s="248">
        <f>INDEX('[11]1920 Collected Indicators'!$A$3:$CV$36,MATCH($A24,'[11]1920 Collected Indicators'!$A$3:$A$36,0),MATCH(BLZ$1,'[11]1920 Collected Indicators'!$A$3:$CV$3,0))</f>
        <v>10.274932614555256</v>
      </c>
      <c r="BMA24" s="115">
        <f>INDEX([42]Sheet2!$A$1:$H$34,MATCH($A24,[42]Sheet2!$A$1:$A$34,0),MATCH(BMA$1,[42]Sheet2!$A$1:$H$1,0))</f>
        <v>40.394429491508888</v>
      </c>
      <c r="BMB24" s="116">
        <f>INDEX([42]Sheet2!$A$1:$H$34,MATCH($A24,[42]Sheet2!$A$1:$A$34,0),MATCH(BMB$1,[42]Sheet2!$A$1:$H$1,0))</f>
        <v>33.321516318710522</v>
      </c>
      <c r="BMC24" s="116">
        <f>INDEX([42]Sheet2!$A$1:$H$34,MATCH($A24,[42]Sheet2!$A$1:$A$34,0),MATCH(BMC$1,[42]Sheet2!$A$1:$H$1,0))</f>
        <v>22.023293756701154</v>
      </c>
      <c r="BMD24" s="116">
        <f>INDEX([42]Sheet2!$A$1:$H$34,MATCH($A24,[42]Sheet2!$A$1:$A$34,0),MATCH(BMD$1,[42]Sheet2!$A$1:$H$1,0))</f>
        <v>25.666851460571781</v>
      </c>
      <c r="BME24" s="116">
        <f>INDEX([42]Sheet2!$A$1:$H$34,MATCH($A24,[42]Sheet2!$A$1:$A$34,0),MATCH(BME$1,[42]Sheet2!$A$1:$H$1,0))</f>
        <v>39.84766688508104</v>
      </c>
      <c r="BMF24" s="116">
        <f>INDEX([42]Sheet2!$A$1:$H$34,MATCH($A24,[42]Sheet2!$A$1:$A$34,0),MATCH(BMF$1,[42]Sheet2!$A$1:$H$1,0))</f>
        <v>45.947627882138079</v>
      </c>
      <c r="BMG24" s="116">
        <f>INDEX([42]Sheet2!$A$1:$H$34,MATCH($A24,[42]Sheet2!$A$1:$A$34,0),MATCH(BMG$1,[42]Sheet2!$A$1:$H$1,0))</f>
        <v>40.912232654615636</v>
      </c>
      <c r="BMH24" s="116">
        <f>INDEX('[14]1718 Collected Indicators'!$A$3:$CH$36,MATCH($A24,'[14]1718 Collected Indicators'!$A$3:$A$36,0),MATCH(BMH$1,'[14]1718 Collected Indicators'!$A$3:$CH$3,0))</f>
        <v>40.961338795778268</v>
      </c>
      <c r="BMI24" s="116">
        <f>INDEX('[15]1819 Collected Indicators'!$A$3:$CV$36,MATCH($A24,'[15]1819 Collected Indicators'!$A$3:$A$36,0),MATCH(BMI$1,'[15]1819 Collected Indicators'!$A$3:$CV$3,0))</f>
        <v>47.691524564990722</v>
      </c>
      <c r="BMJ24" s="248">
        <f>INDEX('[11]1920 Collected Indicators'!$A$3:$CV$36,MATCH($A24,'[11]1920 Collected Indicators'!$A$3:$A$36,0),MATCH(BMJ$1,'[11]1920 Collected Indicators'!$A$3:$CV$3,0))</f>
        <v>40.640903199999997</v>
      </c>
      <c r="BMK24" s="115">
        <v>22.263450834879404</v>
      </c>
      <c r="BML24" s="87">
        <v>48</v>
      </c>
      <c r="BMM24" s="87">
        <v>21560</v>
      </c>
      <c r="BMN24" s="116">
        <v>22.242817423540316</v>
      </c>
      <c r="BMO24" s="87">
        <v>48</v>
      </c>
      <c r="BMP24" s="87">
        <v>21580</v>
      </c>
      <c r="BMQ24" s="116">
        <v>19.843101061375176</v>
      </c>
      <c r="BMR24" s="87">
        <v>43</v>
      </c>
      <c r="BMS24" s="87">
        <v>21670</v>
      </c>
      <c r="BMT24" s="116">
        <f t="shared" si="143"/>
        <v>22.425629290617849</v>
      </c>
      <c r="BMU24" s="87">
        <f>INDEX('[3]Raw data 16-17'!$B$2:$ACG$34,MATCH($A24,'[3]Raw data 16-17'!$A$2:$A$34,0),MATCH(BMU$1,'[3]Raw data 16-17'!$B$1:$MA$1,0))</f>
        <v>49</v>
      </c>
      <c r="BMV24" s="87">
        <f t="shared" si="10"/>
        <v>21850</v>
      </c>
      <c r="BMW24" s="116">
        <f>INDEX('[14]1718 Collected Indicators'!$A$3:$CH$36,MATCH($A24,'[14]1718 Collected Indicators'!$A$3:$A$36,0),MATCH(BMW$1,'[14]1718 Collected Indicators'!$A$3:$CH$3,0))</f>
        <v>21.818181818181817</v>
      </c>
      <c r="BMX24" s="131">
        <f>INDEX('[14]1718 Collected Indicators'!$A$3:$CH$36,MATCH($A24,'[14]1718 Collected Indicators'!$A$3:$A$36,0),MATCH(BMX$1,'[14]1718 Collected Indicators'!$A$3:$CH$3,0))</f>
        <v>48</v>
      </c>
      <c r="BMY24" s="131">
        <f>INDEX('[14]1718 Collected Indicators'!$A$3:$CH$36,MATCH($A24,'[14]1718 Collected Indicators'!$A$3:$A$36,0),MATCH(BMY$1,'[14]1718 Collected Indicators'!$A$3:$CH$3,0))</f>
        <v>22000</v>
      </c>
      <c r="BMZ24" s="116">
        <f>INDEX('[15]1819 Collected Indicators'!$A$3:$CV$36,MATCH($A24,'[15]1819 Collected Indicators'!$A$3:$A$36,0),MATCH(BMZ$1,'[15]1819 Collected Indicators'!$A$3:$CV$3,0))</f>
        <v>19.828751689950426</v>
      </c>
      <c r="BNA24" s="131">
        <f>INDEX('[15]1819 Collected Indicators'!$A$3:$CV$36,MATCH($A24,'[15]1819 Collected Indicators'!$A$3:$A$36,0),MATCH(BNA$1,'[15]1819 Collected Indicators'!$A$3:$CV$3,0))</f>
        <v>44</v>
      </c>
      <c r="BNB24" s="131">
        <f>INDEX('[15]1819 Collected Indicators'!$A$3:$CV$36,MATCH($A24,'[15]1819 Collected Indicators'!$A$3:$A$36,0),MATCH(BNB$1,'[15]1819 Collected Indicators'!$A$3:$CV$3,0))</f>
        <v>22190</v>
      </c>
      <c r="BNC24" s="131">
        <f>INDEX('[11]1920 Collected Indicators'!$A$3:$CV$36,MATCH($A24,'[11]1920 Collected Indicators'!$A$3:$A$36,0),MATCH(BNC$1,'[11]1920 Collected Indicators'!$A$3:$CV$3,0))</f>
        <v>14.818140996856759</v>
      </c>
      <c r="BND24" s="131">
        <f>INDEX('[11]1920 Collected Indicators'!$A$3:$CV$36,MATCH($A24,'[11]1920 Collected Indicators'!$A$3:$A$36,0),MATCH(BND$1,'[11]1920 Collected Indicators'!$A$3:$CV$3,0))</f>
        <v>33</v>
      </c>
      <c r="BNE24" s="268">
        <f>INDEX('[11]1920 Collected Indicators'!$A$3:$CV$36,MATCH($A24,'[11]1920 Collected Indicators'!$A$3:$A$36,0),MATCH(BNE$1,'[11]1920 Collected Indicators'!$A$3:$CV$3,0))</f>
        <v>22270</v>
      </c>
      <c r="BNF24" s="119">
        <f t="shared" si="144"/>
        <v>97265.042267528595</v>
      </c>
      <c r="BNG24" s="87">
        <f>INDEX('[43]All Years'!$A$1:$I$34,MATCH($A24,'[43]All Years'!$A$1:$A$34,0),MATCH(BNG$1,'[43]All Years'!$A$1:$I$1,0))</f>
        <v>1956</v>
      </c>
      <c r="BNH24" s="87">
        <v>20110</v>
      </c>
      <c r="BNI24" s="88">
        <f t="shared" si="145"/>
        <v>94196.428571428565</v>
      </c>
      <c r="BNJ24" s="87">
        <f>INDEX('[43]All Years'!$A$1:$I$34,MATCH($A24,'[43]All Years'!$A$1:$A$34,0),MATCH(BNJ$1,'[43]All Years'!$A$1:$I$1,0))</f>
        <v>1899</v>
      </c>
      <c r="BNK24" s="87">
        <v>20160</v>
      </c>
      <c r="BNL24" s="88">
        <f t="shared" si="146"/>
        <v>133766.83697166745</v>
      </c>
      <c r="BNM24" s="87">
        <f>INDEX('[43]All Years'!$A$1:$I$34,MATCH($A24,'[43]All Years'!$A$1:$A$34,0),MATCH(BNM$1,'[43]All Years'!$A$1:$I$1,0))</f>
        <v>2880</v>
      </c>
      <c r="BNN24" s="87">
        <v>21530</v>
      </c>
      <c r="BNO24" s="88">
        <f t="shared" si="147"/>
        <v>124339.36022253129</v>
      </c>
      <c r="BNP24" s="87">
        <f>INDEX('[43]All Years'!$A$1:$I$34,MATCH($A24,'[43]All Years'!$A$1:$A$34,0),MATCH(BNP$1,'[43]All Years'!$A$1:$I$1,0))</f>
        <v>2682</v>
      </c>
      <c r="BNQ24" s="87">
        <v>21570</v>
      </c>
      <c r="BNR24" s="88">
        <f t="shared" si="148"/>
        <v>178323.29782306624</v>
      </c>
      <c r="BNS24" s="131">
        <f>INDEX('[43]All Years'!$A$1:$I$34,MATCH($A24,'[43]All Years'!$A$1:$A$34,0),MATCH(BNS$1,'[43]All Years'!$A$1:$I$1,0))</f>
        <v>3850</v>
      </c>
      <c r="BNT24" s="87">
        <v>21590</v>
      </c>
      <c r="BNU24" s="88">
        <f t="shared" si="149"/>
        <v>144946.93124134751</v>
      </c>
      <c r="BNV24" s="87">
        <f>INDEX('[43]All Years'!$A$1:$I$34,MATCH($A24,'[43]All Years'!$A$1:$A$34,0),MATCH(BNV$1,'[43]All Years'!$A$1:$I$1,0))</f>
        <v>3141</v>
      </c>
      <c r="BNW24" s="131">
        <v>21670</v>
      </c>
      <c r="BNX24" s="88">
        <f t="shared" si="150"/>
        <v>124118.99313501145</v>
      </c>
      <c r="BNY24" s="87">
        <f>INDEX('[43]All Years'!$A$1:$I$34,MATCH($A24,'[43]All Years'!$A$1:$A$34,0),MATCH(BNY$1,'[43]All Years'!$A$1:$I$1,0))</f>
        <v>2712</v>
      </c>
      <c r="BNZ24" s="32">
        <v>21850</v>
      </c>
      <c r="BOA24" s="88">
        <f t="shared" si="151"/>
        <v>156818.18181818182</v>
      </c>
      <c r="BOB24" s="32">
        <f>INDEX([4]Sheet1!$A$1:$CJ$34, MATCH($A24, [4]Sheet1!$A$1:$A$34, 0), MATCH(BOB$1, [4]Sheet1!$A$1:$CJ$1, 0))</f>
        <v>3450</v>
      </c>
      <c r="BOC24" s="32">
        <f>INDEX('[5]Finance Indicators'!$A$2:$BO$35,MATCH($A24,'[5]Finance Indicators'!$A$2:$A$35,0),MATCH(BOC$1,'[5]Finance Indicators'!$A$2:$BO$2,0))</f>
        <v>22000</v>
      </c>
      <c r="BOD24" s="88">
        <f>INDEX('[6]Finance Indicators'!$B$3:$BO$35,MATCH($A24,'[6]Finance Indicators'!$A$3:$A$35,0),MATCH(BOD$1,'[6]Finance Indicators'!$B$2:$BO$2,0))</f>
        <v>144885.08337088779</v>
      </c>
      <c r="BOE24" s="88">
        <f>INDEX('[6]Finance Indicators'!$B$3:$BO$35,MATCH($A24,'[6]Finance Indicators'!$A$3:$A$35,0),MATCH(BOE$1,'[6]Finance Indicators'!$B$2:$BO$2,0))</f>
        <v>3215</v>
      </c>
      <c r="BOF24" s="88">
        <f>INDEX('[6]Finance Indicators'!$B$3:$BO$35,MATCH($A24,'[6]Finance Indicators'!$A$3:$A$35,0),MATCH(BOF$1,'[6]Finance Indicators'!$B$2:$BO$2,0))</f>
        <v>22190</v>
      </c>
      <c r="BOG24" s="250">
        <f t="array" ref="BOG24">INDEX('[7]Finance Indicators'!$A$2:$BO$35,MATCH($A24,'[7]Finance Indicators'!$A$2:$A$35,0),MATCH(BOG$1,'[7]Finance Indicators'!$A$2:$BO$2,0))</f>
        <v>138482.26313426136</v>
      </c>
      <c r="BOH24" s="250">
        <f t="array" ref="BOH24">INDEX('[7]Finance Indicators'!$A$2:$BO$35,MATCH($A24,'[7]Finance Indicators'!$A$2:$A$35,0),MATCH(BOH$1,'[7]Finance Indicators'!$A$2:$BO$2,0))</f>
        <v>3084</v>
      </c>
      <c r="BOI24" s="250">
        <f t="array" ref="BOI24">INDEX('[7]Finance Indicators'!$A$2:$BO$35,MATCH($A24,'[7]Finance Indicators'!$A$2:$A$35,0),MATCH(BOI$1,'[7]Finance Indicators'!$A$2:$BO$2,0))</f>
        <v>22270</v>
      </c>
      <c r="BOJ24" s="115">
        <f>(BNF24*100)/Deflators!$B$2</f>
        <v>114580.50555765406</v>
      </c>
      <c r="BOK24" s="116">
        <f>(BNI24*100)/Deflators!$B$3</f>
        <v>109308.3329254561</v>
      </c>
      <c r="BOL24" s="116">
        <f>(BNL24*100)/Deflators!$B$4</f>
        <v>152116.80073151004</v>
      </c>
      <c r="BOM24" s="116">
        <f>(BNO24*100)/Deflators!$B$5</f>
        <v>138891.00560222814</v>
      </c>
      <c r="BON24" s="116">
        <f>(BNR24*100)/Deflators!$B$6</f>
        <v>196483.47994000072</v>
      </c>
      <c r="BOO24" s="116">
        <f>(BNU24*100)/Deflators!$B$7</f>
        <v>158415.4959114904</v>
      </c>
      <c r="BOP24" s="116">
        <f>(BNX24*100)/Deflators!$B$8</f>
        <v>132376.08373400365</v>
      </c>
      <c r="BOQ24" s="116">
        <f>(BOA24*100)/Deflators!$B$9</f>
        <v>164356.64591818838</v>
      </c>
      <c r="BOR24" s="116">
        <f>(BOD24*100)/Deflators!$B$10</f>
        <v>148424.83003621394</v>
      </c>
      <c r="BOS24" s="248">
        <f>(BOG24*100)/Deflators!$B$11</f>
        <v>138482.26313426136</v>
      </c>
      <c r="BOT24" s="115" t="str">
        <f>INDEX([44]IG1!$AL$4:$AX$40,MATCH($A24,[44]IG1!$AL$4:$AL$40,0),MATCH(BOT$1,[44]IG1!$AL$40:$AX$40,0))</f>
        <v>*</v>
      </c>
      <c r="BOU24" s="116" t="str">
        <f>INDEX([44]IG1!$AL$4:$AX$40,MATCH($A24,[44]IG1!$AL$4:$AL$40,0),MATCH(BOU$1,[44]IG1!$AL$40:$AX$40,0))</f>
        <v>*</v>
      </c>
      <c r="BOV24" s="116" t="str">
        <f>INDEX([44]IG1!$AL$4:$AX$40,MATCH($A24,[44]IG1!$AL$4:$AL$40,0),MATCH(BOV$1,[44]IG1!$AL$40:$AX$40,0))</f>
        <v>*</v>
      </c>
      <c r="BOW24" s="116" t="str">
        <f>INDEX([44]IG1!$AL$4:$AX$40,MATCH($A24,[44]IG1!$AL$4:$AL$40,0),MATCH(BOW$1,[44]IG1!$AL$40:$AX$40,0))</f>
        <v>*</v>
      </c>
      <c r="BOX24" s="116" t="str">
        <f>INDEX([44]IG1!$AL$4:$AX$40,MATCH($A24,[44]IG1!$AL$4:$AL$40,0),MATCH(BOX$1,[44]IG1!$AL$40:$AX$40,0))</f>
        <v>*</v>
      </c>
      <c r="BOY24" s="116" t="str">
        <f>INDEX('[14]1718 Collected Indicators'!$A$3:$CH$36,MATCH($A24,'[14]1718 Collected Indicators'!$A$3:$A$36,0),MATCH(BOY$1,'[14]1718 Collected Indicators'!$A$3:$CH$3,0))</f>
        <v>*</v>
      </c>
      <c r="BOZ24" s="116" t="str">
        <f>INDEX('[15]1819 Collected Indicators'!$A$3:$CV$36,MATCH($A24,'[15]1819 Collected Indicators'!$A$3:$A$36,0),MATCH(BOZ$1,'[15]1819 Collected Indicators'!$A$3:$CV$3,0))</f>
        <v>*</v>
      </c>
      <c r="BPA24" s="248" t="str">
        <f>INDEX('[11]1920 Collected Indicators'!$A$3:$CV$36,MATCH($A24,'[11]1920 Collected Indicators'!$A$3:$A$36,0),MATCH(BPA$1,'[11]1920 Collected Indicators'!$A$3:$CV$3,0))</f>
        <v>N/A</v>
      </c>
      <c r="BPB24" s="115">
        <f>INDEX([45]ALL!$A$2:$F$37,MATCH($A24,[45]ALL!$A$2:$A$37,0),MATCH(BPB$1,[45]ALL!$A$37:$F$37,0))</f>
        <v>0</v>
      </c>
      <c r="BPC24" s="116">
        <f>INDEX([45]ALL!$A$2:$F$37,MATCH($A24,[45]ALL!$A$2:$A$37,0),MATCH(BPC$1,[45]ALL!$A$37:$F$37,0))</f>
        <v>19</v>
      </c>
      <c r="BPD24" s="116">
        <f>INDEX([45]ALL!$A$2:$F$37,MATCH($A24,[45]ALL!$A$2:$A$37,0),MATCH(BPD$1,[45]ALL!$A$37:$F$37,0))</f>
        <v>47</v>
      </c>
      <c r="BPE24" s="116">
        <f>INDEX([45]ALL!$A$2:$F$37,MATCH($A24,[45]ALL!$A$2:$A$37,0),MATCH(BPE$1,[45]ALL!$A$37:$F$37,0))</f>
        <v>63</v>
      </c>
      <c r="BPF24" s="116">
        <f>INDEX('[14]1718 Collected Indicators'!$A$3:$CH$36,MATCH($A24,'[14]1718 Collected Indicators'!$A$3:$A$36,0),MATCH(BPF$1,'[14]1718 Collected Indicators'!$A$3:$CH$3,0))</f>
        <v>66.34</v>
      </c>
      <c r="BPG24" s="136">
        <f>INDEX('[15]1819 Collected Indicators'!$A$3:$CV$36,MATCH($A24,'[15]1819 Collected Indicators'!$A$3:$A$36,0),MATCH(BPG$1,'[15]1819 Collected Indicators'!$A$3:$CV$3,0))</f>
        <v>62.5</v>
      </c>
      <c r="BPH24" s="117">
        <f>INDEX('[11]1920 Collected Indicators'!$A$3:$CV$36,MATCH($A24,'[11]1920 Collected Indicators'!$A$3:$A$36,0),MATCH(BPH$1,'[11]1920 Collected Indicators'!$A$3:$CV$3,0))</f>
        <v>63.4</v>
      </c>
      <c r="BPI24" s="133">
        <f>INDEX('[46]2014-15'!$A$3:$G$37,MATCH($A24,'[46]2014-15'!$A$3:$A$37,0),MATCH(BPI$1,'[46]2014-15'!$A$37:$G$37,0))</f>
        <v>7.3033707865168536</v>
      </c>
      <c r="BPJ24" s="116">
        <f>INDEX('[46]2015-16'!$A$3:$G$37,MATCH($A24,'[46]2015-16'!$A$3:$A$37,0),MATCH(BPJ$1,'[46]2015-16'!$A$37:$G$37,0))</f>
        <v>5.46875</v>
      </c>
      <c r="BPK24" s="116">
        <f>INDEX('[46]2016-17'!$A$3:$G$37,MATCH($A24,'[46]2016-17'!$A$3:$A$37,0),MATCH(BPK$1,'[46]2016-17'!$A$37:$G$37,0))</f>
        <v>6.9444444444444446</v>
      </c>
      <c r="BPL24" s="116" t="str">
        <f>INDEX('[14]1718 Collected Indicators'!$A$3:$CH$36,MATCH($A24,'[14]1718 Collected Indicators'!$A$3:$A$36,0),MATCH(BPL$1,'[14]1718 Collected Indicators'!$A$3:$CH$3,0))</f>
        <v>NA</v>
      </c>
      <c r="BPM24" s="116">
        <f>INDEX('[15]1819 Collected Indicators'!$A$3:$CV$36,MATCH($A24,'[15]1819 Collected Indicators'!$A$3:$A$36,0),MATCH(BPM$1,'[15]1819 Collected Indicators'!$A$3:$CV$3,0))</f>
        <v>3.7878787878787881</v>
      </c>
      <c r="BPN24" s="248">
        <f>INDEX('[11]1920 Collected Indicators'!$A$3:$CV$36,MATCH($A24,'[11]1920 Collected Indicators'!$A$3:$A$36,0),MATCH(BPN$1,'[11]1920 Collected Indicators'!$A$3:$CV$3,0))</f>
        <v>2.2727272727272729</v>
      </c>
      <c r="BPO24" s="115">
        <f>INDEX('[46]2014-15'!$A$3:$G$37,MATCH($A24,'[46]2014-15'!$A$3:$A$37,0),MATCH(BPO$1,'[46]2014-15'!$A$37:$G$37,0))</f>
        <v>79.294117647058826</v>
      </c>
      <c r="BPP24" s="116">
        <f>INDEX('[46]2015-16'!$A$3:$G$37,MATCH($A24,'[46]2015-16'!$A$3:$A$37,0),MATCH(BPP$1,'[46]2015-16'!$A$37:$G$37,0))</f>
        <v>79.294117647058826</v>
      </c>
      <c r="BPQ24" s="116">
        <f>INDEX('[46]2016-17'!$A$3:$G$37,MATCH($A24,'[46]2016-17'!$A$3:$A$37,0),MATCH(BPQ$1,'[46]2016-17'!$A$37:$G$37,0))</f>
        <v>7.3029772329246931</v>
      </c>
      <c r="BPR24" s="116">
        <f>INDEX('[14]1718 Collected Indicators'!$A$3:$CH$36,MATCH($A24,'[14]1718 Collected Indicators'!$A$3:$A$36,0),MATCH(BPR$1,'[14]1718 Collected Indicators'!$A$3:$CH$3,0))</f>
        <v>7.3029772329246931</v>
      </c>
      <c r="BPS24" s="116">
        <f>INDEX('[15]1819 Collected Indicators'!$A$3:$CV$36,MATCH($A24,'[15]1819 Collected Indicators'!$A$3:$A$36,0),MATCH(BPS$1,'[15]1819 Collected Indicators'!$A$3:$CV$3,0))</f>
        <v>7.3029772329246931</v>
      </c>
      <c r="BPT24" s="117">
        <f>INDEX('[11]1920 Collected Indicators'!$A$3:$CV$36,MATCH($A24,'[11]1920 Collected Indicators'!$A$3:$A$36,0),MATCH(BPT$1,'[11]1920 Collected Indicators'!$A$3:$CV$3,0))</f>
        <v>7.3029772329246931</v>
      </c>
      <c r="BPU24" s="115">
        <f t="array" ref="BPU24">INDEX('[47]FINSUS Raw Data'!$A$2:$BH$35,MATCH($A24,'[47]FINSUS Raw Data'!$A$2:$A$35,0),MATCH(BPU$1,'[47]FINSUS Raw Data'!$A$2:$BH$2,0))</f>
        <v>279.39999999999998</v>
      </c>
      <c r="BPV24" s="116">
        <f t="array" ref="BPV24">INDEX('[47]FINSUS Raw Data'!$A$2:$BH$35,MATCH($A24,'[47]FINSUS Raw Data'!$A$2:$A$35,0),MATCH(BPV$1,'[47]FINSUS Raw Data'!$A$2:$BH$2,0))</f>
        <v>296.8</v>
      </c>
      <c r="BPW24" s="116">
        <f t="array" ref="BPW24">INDEX('[47]FINSUS Raw Data'!$A$2:$BH$35,MATCH($A24,'[47]FINSUS Raw Data'!$A$2:$A$35,0),MATCH(BPW$1,'[47]FINSUS Raw Data'!$A$2:$BH$2,0))</f>
        <v>287.2</v>
      </c>
      <c r="BPX24" s="116">
        <f t="array" ref="BPX24">INDEX('[47]FINSUS Raw Data'!$A$2:$BH$35,MATCH($A24,'[47]FINSUS Raw Data'!$A$2:$A$35,0),MATCH(BPX$1,'[47]FINSUS Raw Data'!$A$2:$BH$2,0))</f>
        <v>329.5</v>
      </c>
      <c r="BPY24" s="116">
        <f t="array" ref="BPY24">INDEX('[47]FINSUS Raw Data'!$A$2:$BH$35,MATCH($A24,'[47]FINSUS Raw Data'!$A$2:$A$35,0),MATCH(BPY$1,'[47]FINSUS Raw Data'!$A$2:$BH$2,0))</f>
        <v>319.39999999999998</v>
      </c>
      <c r="BPZ24" s="116">
        <f t="array" ref="BPZ24">INDEX('[47]FINSUS Raw Data'!$A$2:$BH$35,MATCH($A24,'[47]FINSUS Raw Data'!$A$2:$A$35,0),MATCH(BPZ$1,'[47]FINSUS Raw Data'!$A$2:$BH$2,0))</f>
        <v>333.8</v>
      </c>
      <c r="BQA24" s="117">
        <f t="array" ref="BQA24">INDEX('[47]FINSUS Raw Data'!$A$2:$BH$35,MATCH($A24,'[47]FINSUS Raw Data'!$A$2:$A$35,0),MATCH(BQA$1,'[47]FINSUS Raw Data'!$A$2:$BH$2,0))</f>
        <v>272.89999999999998</v>
      </c>
      <c r="BQB24" s="115">
        <f t="array" ref="BQB24">INDEX('[47]FINSUS Raw Data'!$A$2:$BH$35,MATCH($A24,'[47]FINSUS Raw Data'!$A$2:$A$35,0),MATCH(BQB$1,'[47]FINSUS Raw Data'!$A$2:$BH$2,0))</f>
        <v>10.8</v>
      </c>
      <c r="BQC24" s="116">
        <f t="array" ref="BQC24">INDEX('[47]FINSUS Raw Data'!$A$2:$BH$35,MATCH($A24,'[47]FINSUS Raw Data'!$A$2:$A$35,0),MATCH(BQC$1,'[47]FINSUS Raw Data'!$A$2:$BH$2,0))</f>
        <v>6.5</v>
      </c>
      <c r="BQD24" s="116">
        <f t="array" ref="BQD24">INDEX('[47]FINSUS Raw Data'!$A$2:$BH$35,MATCH($A24,'[47]FINSUS Raw Data'!$A$2:$A$35,0),MATCH(BQD$1,'[47]FINSUS Raw Data'!$A$2:$BH$2,0))</f>
        <v>6.4</v>
      </c>
      <c r="BQE24" s="116">
        <f t="array" ref="BQE24">INDEX('[47]FINSUS Raw Data'!$A$2:$BH$35,MATCH($A24,'[47]FINSUS Raw Data'!$A$2:$A$35,0),MATCH(BQE$1,'[47]FINSUS Raw Data'!$A$2:$BH$2,0))</f>
        <v>6</v>
      </c>
      <c r="BQF24" s="116">
        <f t="array" ref="BQF24">INDEX('[47]FINSUS Raw Data'!$A$2:$BH$35,MATCH($A24,'[47]FINSUS Raw Data'!$A$2:$A$35,0),MATCH(BQF$1,'[47]FINSUS Raw Data'!$A$2:$BH$2,0))</f>
        <v>6.1</v>
      </c>
      <c r="BQG24" s="116">
        <f t="array" ref="BQG24">INDEX('[47]FINSUS Raw Data'!$A$2:$BH$35,MATCH($A24,'[47]FINSUS Raw Data'!$A$2:$A$35,0),MATCH(BQG$1,'[47]FINSUS Raw Data'!$A$2:$BH$2,0))</f>
        <v>5.8</v>
      </c>
      <c r="BQH24" s="117">
        <f t="array" ref="BQH24">INDEX('[47]FINSUS Raw Data'!$A$2:$BH$35,MATCH($A24,'[47]FINSUS Raw Data'!$A$2:$A$35,0),MATCH(BQH$1,'[47]FINSUS Raw Data'!$A$2:$BH$2,0))</f>
        <v>10.4</v>
      </c>
      <c r="BQI24" s="115">
        <f t="array" ref="BQI24">INDEX('[47]FINSUS Raw Data'!$A$2:$BH$35,MATCH($A24,'[47]FINSUS Raw Data'!$A$2:$A$35,0),MATCH(BQI$1,'[47]FINSUS Raw Data'!$A$2:$BH$2,0))</f>
        <v>2.9</v>
      </c>
      <c r="BQJ24" s="116">
        <f t="array" ref="BQJ24">INDEX('[47]FINSUS Raw Data'!$A$2:$BH$35,MATCH($A24,'[47]FINSUS Raw Data'!$A$2:$A$35,0),MATCH(BQJ$1,'[47]FINSUS Raw Data'!$A$2:$BH$2,0))</f>
        <v>4.0999999999999996</v>
      </c>
      <c r="BQK24" s="116">
        <f t="array" ref="BQK24">INDEX('[47]FINSUS Raw Data'!$A$2:$BH$35,MATCH($A24,'[47]FINSUS Raw Data'!$A$2:$A$35,0),MATCH(BQK$1,'[47]FINSUS Raw Data'!$A$2:$BH$2,0))</f>
        <v>4.4000000000000004</v>
      </c>
      <c r="BQL24" s="116">
        <f t="array" ref="BQL24">INDEX('[47]FINSUS Raw Data'!$A$2:$BH$35,MATCH($A24,'[47]FINSUS Raw Data'!$A$2:$A$35,0),MATCH(BQL$1,'[47]FINSUS Raw Data'!$A$2:$BH$2,0))</f>
        <v>4.3</v>
      </c>
      <c r="BQM24" s="116">
        <f t="array" ref="BQM24">INDEX('[47]FINSUS Raw Data'!$A$2:$BH$35,MATCH($A24,'[47]FINSUS Raw Data'!$A$2:$A$35,0),MATCH(BQM$1,'[47]FINSUS Raw Data'!$A$2:$BH$2,0))</f>
        <v>3.1</v>
      </c>
      <c r="BQN24" s="116">
        <f t="array" ref="BQN24">INDEX('[47]FINSUS Raw Data'!$A$2:$BH$35,MATCH($A24,'[47]FINSUS Raw Data'!$A$2:$A$35,0),MATCH(BQN$1,'[47]FINSUS Raw Data'!$A$2:$BH$2,0))</f>
        <v>1.5</v>
      </c>
      <c r="BQO24" s="117">
        <f t="array" ref="BQO24">INDEX('[47]FINSUS Raw Data'!$A$2:$BH$35,MATCH($A24,'[47]FINSUS Raw Data'!$A$2:$A$35,0),MATCH(BQO$1,'[47]FINSUS Raw Data'!$A$2:$BH$2,0))</f>
        <v>1.7</v>
      </c>
      <c r="BQP24" s="115">
        <f t="array" ref="BQP24">INDEX('[47]FINSUS Raw Data'!$A$2:$BH$35,MATCH($A24,'[47]FINSUS Raw Data'!$A$2:$A$35,0),MATCH(BQP$1,'[47]FINSUS Raw Data'!$A$2:$BH$2,0))</f>
        <v>37.5</v>
      </c>
      <c r="BQQ24" s="116">
        <f t="array" ref="BQQ24">INDEX('[47]FINSUS Raw Data'!$A$2:$BH$35,MATCH($A24,'[47]FINSUS Raw Data'!$A$2:$A$35,0),MATCH(BQQ$1,'[47]FINSUS Raw Data'!$A$2:$BH$2,0))</f>
        <v>31.9</v>
      </c>
      <c r="BQR24" s="116">
        <f t="array" ref="BQR24">INDEX('[47]FINSUS Raw Data'!$A$2:$BH$35,MATCH($A24,'[47]FINSUS Raw Data'!$A$2:$A$35,0),MATCH(BQR$1,'[47]FINSUS Raw Data'!$A$2:$BH$2,0))</f>
        <v>33.4</v>
      </c>
      <c r="BQS24" s="116">
        <f t="array" ref="BQS24">INDEX('[47]FINSUS Raw Data'!$A$2:$BH$35,MATCH($A24,'[47]FINSUS Raw Data'!$A$2:$A$35,0),MATCH(BQS$1,'[47]FINSUS Raw Data'!$A$2:$BH$2,0))</f>
        <v>40.6</v>
      </c>
      <c r="BQT24" s="116">
        <f t="array" ref="BQT24">INDEX('[47]FINSUS Raw Data'!$A$2:$BH$35,MATCH($A24,'[47]FINSUS Raw Data'!$A$2:$A$35,0),MATCH(BQT$1,'[47]FINSUS Raw Data'!$A$2:$BH$2,0))</f>
        <v>30.5</v>
      </c>
      <c r="BQU24" s="116">
        <f t="array" ref="BQU24">INDEX('[47]FINSUS Raw Data'!$A$2:$BH$35,MATCH($A24,'[47]FINSUS Raw Data'!$A$2:$A$35,0),MATCH(BQU$1,'[47]FINSUS Raw Data'!$A$2:$BH$2,0))</f>
        <v>29.3</v>
      </c>
      <c r="BQV24" s="117">
        <f t="array" ref="BQV24">INDEX('[47]FINSUS Raw Data'!$A$2:$BH$35,MATCH($A24,'[47]FINSUS Raw Data'!$A$2:$A$35,0),MATCH(BQV$1,'[47]FINSUS Raw Data'!$A$2:$BH$2,0))</f>
        <v>28.4</v>
      </c>
      <c r="BQW24" s="115">
        <f t="array" ref="BQW24">INDEX('[47]FINSUS Raw Data'!$A$2:$BH$35,MATCH($A24,'[47]FINSUS Raw Data'!$A$2:$A$35,0),MATCH(BQW$1,'[47]FINSUS Raw Data'!$A$2:$BH$2,0))</f>
        <v>100</v>
      </c>
      <c r="BQX24" s="213">
        <f t="array" ref="BQX24">INDEX('[47]FINSUS Raw Data'!$A$2:$BH$35,MATCH($A24,'[47]FINSUS Raw Data'!$A$2:$A$35,0),MATCH(BQX$1,'[47]FINSUS Raw Data'!$A$2:$BH$2,0))</f>
        <v>80624</v>
      </c>
      <c r="BQY24" s="213">
        <f t="array" ref="BQY24">INDEX('[47]FINSUS Raw Data'!$A$2:$BH$35,MATCH($A24,'[47]FINSUS Raw Data'!$A$2:$A$35,0),MATCH(BQY$1,'[47]FINSUS Raw Data'!$A$2:$BH$2,0))</f>
        <v>80624</v>
      </c>
      <c r="BQZ24" s="116">
        <f t="array" ref="BQZ24">INDEX('[47]FINSUS Raw Data'!$A$2:$BH$35,MATCH($A24,'[47]FINSUS Raw Data'!$A$2:$A$35,0),MATCH(BQZ$1,'[47]FINSUS Raw Data'!$A$2:$BH$2,0))</f>
        <v>104.17391304347825</v>
      </c>
      <c r="BRA24" s="213">
        <f t="array" ref="BRA24">INDEX('[47]FINSUS Raw Data'!$A$2:$BH$35,MATCH($A24,'[47]FINSUS Raw Data'!$A$2:$A$35,0),MATCH(BRA$1,'[47]FINSUS Raw Data'!$A$2:$BH$2,0))</f>
        <v>83860</v>
      </c>
      <c r="BRB24" s="213">
        <f t="array" ref="BRB24">INDEX('[47]FINSUS Raw Data'!$A$2:$BH$35,MATCH($A24,'[47]FINSUS Raw Data'!$A$2:$A$35,0),MATCH(BRB$1,'[47]FINSUS Raw Data'!$A$2:$BH$2,0))</f>
        <v>80500</v>
      </c>
      <c r="BRC24" s="116">
        <f t="array" ref="BRC24">INDEX('[47]FINSUS Raw Data'!$A$2:$BH$35,MATCH($A24,'[47]FINSUS Raw Data'!$A$2:$A$35,0),MATCH(BRC$1,'[47]FINSUS Raw Data'!$A$2:$BH$2,0))</f>
        <v>100</v>
      </c>
      <c r="BRD24" s="213">
        <f t="array" ref="BRD24">INDEX('[47]FINSUS Raw Data'!$A$2:$BH$35,MATCH($A24,'[47]FINSUS Raw Data'!$A$2:$A$35,0),MATCH(BRD$1,'[47]FINSUS Raw Data'!$A$2:$BH$2,0))</f>
        <v>82204</v>
      </c>
      <c r="BRE24" s="213">
        <f t="array" ref="BRE24">INDEX('[47]FINSUS Raw Data'!$A$2:$BH$35,MATCH($A24,'[47]FINSUS Raw Data'!$A$2:$A$35,0),MATCH(BRE$1,'[47]FINSUS Raw Data'!$A$2:$BH$2,0))</f>
        <v>82204</v>
      </c>
      <c r="BRF24" s="116">
        <f t="array" ref="BRF24">INDEX('[47]FINSUS Raw Data'!$A$2:$BH$35,MATCH($A24,'[47]FINSUS Raw Data'!$A$2:$A$35,0),MATCH(BRF$1,'[47]FINSUS Raw Data'!$A$2:$BH$2,0))</f>
        <v>100.57964014007969</v>
      </c>
      <c r="BRG24" s="213">
        <f t="array" ref="BRG24">INDEX('[47]FINSUS Raw Data'!$A$2:$BH$35,MATCH($A24,'[47]FINSUS Raw Data'!$A$2:$A$35,0),MATCH(BRG$1,'[47]FINSUS Raw Data'!$A$2:$BH$2,0))</f>
        <v>83290</v>
      </c>
      <c r="BRH24" s="213">
        <f t="array" ref="BRH24">INDEX('[47]FINSUS Raw Data'!$A$2:$BH$35,MATCH($A24,'[47]FINSUS Raw Data'!$A$2:$A$35,0),MATCH(BRH$1,'[47]FINSUS Raw Data'!$A$2:$BH$2,0))</f>
        <v>82810</v>
      </c>
      <c r="BRI24" s="116">
        <f t="array" ref="BRI24">INDEX('[47]FINSUS Raw Data'!$A$2:$BH$35,MATCH($A24,'[47]FINSUS Raw Data'!$A$2:$A$35,0),MATCH(BRI$1,'[47]FINSUS Raw Data'!$A$2:$BH$2,0))</f>
        <v>99.711567893386075</v>
      </c>
      <c r="BRJ24" s="213">
        <f t="array" ref="BRJ24">INDEX('[47]FINSUS Raw Data'!$A$2:$BH$35,MATCH($A24,'[47]FINSUS Raw Data'!$A$2:$A$35,0),MATCH(BRJ$1,'[47]FINSUS Raw Data'!$A$2:$BH$2,0))</f>
        <v>84697</v>
      </c>
      <c r="BRK24" s="213">
        <f t="array" ref="BRK24">INDEX('[47]FINSUS Raw Data'!$A$2:$BH$35,MATCH($A24,'[47]FINSUS Raw Data'!$A$2:$A$35,0),MATCH(BRK$1,'[47]FINSUS Raw Data'!$A$2:$BH$2,0))</f>
        <v>84942</v>
      </c>
      <c r="BRL24" s="116">
        <f t="array" ref="BRL24">INDEX('[47]FINSUS Raw Data'!$A$2:$BH$35,MATCH($A24,'[47]FINSUS Raw Data'!$A$2:$A$35,0),MATCH(BRL$1,'[47]FINSUS Raw Data'!$A$2:$BH$2,0))</f>
        <v>100.29188558085231</v>
      </c>
      <c r="BRM24" s="213">
        <f t="array" ref="BRM24">INDEX('[47]FINSUS Raw Data'!$A$2:$BH$35,MATCH($A24,'[47]FINSUS Raw Data'!$A$2:$A$35,0),MATCH(BRM$1,'[47]FINSUS Raw Data'!$A$2:$BH$2,0))</f>
        <v>84182</v>
      </c>
      <c r="BRN24" s="213">
        <f t="array" ref="BRN24">INDEX('[47]FINSUS Raw Data'!$A$2:$BH$35,MATCH($A24,'[47]FINSUS Raw Data'!$A$2:$A$35,0),MATCH(BRN$1,'[47]FINSUS Raw Data'!$A$2:$BH$2,0))</f>
        <v>83937</v>
      </c>
      <c r="BRO24" s="116">
        <f t="array" ref="BRO24">INDEX('[47]FINSUS Raw Data'!$A$2:$BH$35,MATCH($A24,'[47]FINSUS Raw Data'!$A$2:$A$35,0),MATCH(BRO$1,'[47]FINSUS Raw Data'!$A$2:$BH$2,0))</f>
        <v>95.384793025806829</v>
      </c>
      <c r="BRP24" s="213">
        <f t="array" ref="BRP24">INDEX('[47]FINSUS Raw Data'!$A$2:$BH$35,MATCH($A24,'[47]FINSUS Raw Data'!$A$2:$A$35,0),MATCH(BRP$1,'[47]FINSUS Raw Data'!$A$2:$BH$2,0))</f>
        <v>82608</v>
      </c>
      <c r="BRQ24" s="334">
        <f t="array" ref="BRQ24">INDEX('[47]FINSUS Raw Data'!$A$2:$BH$35,MATCH($A24,'[47]FINSUS Raw Data'!$A$2:$A$35,0),MATCH(BRQ$1,'[47]FINSUS Raw Data'!$A$2:$BH$2,0))</f>
        <v>86605</v>
      </c>
      <c r="BRR24" s="248">
        <f t="array" ref="BRR24">INDEX([48]CLIM1!$A$3:$N$37,MATCH($A24,[48]CLIM1!$N$3:$N$37,0),MATCH(BRR$1,[48]CLIM1!$A$3:$N$3,0))</f>
        <v>12.033994592126183</v>
      </c>
      <c r="BRS24" s="248">
        <f t="array" ref="BRS24">INDEX([48]CLIM1!$A$3:$N$37,MATCH($A24,[48]CLIM1!$N$3:$N$37,0),MATCH(BRS$1,[48]CLIM1!$A$3:$N$3,0))</f>
        <v>11.161912490220658</v>
      </c>
      <c r="BRT24" s="248">
        <f t="array" ref="BRT24">INDEX([48]CLIM1!$A$3:$N$37,MATCH($A24,[48]CLIM1!$N$3:$N$37,0),MATCH(BRT$1,[48]CLIM1!$A$3:$N$3,0))</f>
        <v>10.969283405860498</v>
      </c>
      <c r="BRU24" s="248">
        <f t="array" ref="BRU24">INDEX([48]CLIM1!$A$3:$N$37,MATCH($A24,[48]CLIM1!$N$3:$N$37,0),MATCH(BRU$1,[48]CLIM1!$A$3:$N$3,0))</f>
        <v>10.707232853218452</v>
      </c>
      <c r="BRV24" s="248">
        <f t="array" ref="BRV24">INDEX([48]CLIM1!$A$3:$N$37,MATCH($A24,[48]CLIM1!$N$3:$N$37,0),MATCH(BRV$1,[48]CLIM1!$A$3:$N$3,0))</f>
        <v>10.397096001894409</v>
      </c>
      <c r="BRW24" s="248">
        <f t="array" ref="BRW24">INDEX([48]CLIM1!$A$3:$N$37,MATCH($A24,[48]CLIM1!$N$3:$N$37,0),MATCH(BRW$1,[48]CLIM1!$A$3:$N$3,0))</f>
        <v>9.7699018860817279</v>
      </c>
      <c r="BRX24" s="248">
        <f t="array" ref="BRX24">INDEX([48]CLIM1!$A$3:$N$37,MATCH($A24,[48]CLIM1!$N$3:$N$37,0),MATCH(BRX$1,[48]CLIM1!$A$3:$N$3,0))</f>
        <v>9.2210494293789367</v>
      </c>
      <c r="BRY24" s="248">
        <f t="array" ref="BRY24">INDEX([48]CLIM1!$A$3:$N$37,MATCH($A24,[48]CLIM1!$N$3:$N$37,0),MATCH(BRY$1,[48]CLIM1!$A$3:$N$3,0))</f>
        <v>8.9981812442042095</v>
      </c>
      <c r="BRZ24" s="248">
        <f t="array" ref="BRZ24">INDEX([48]CLIM1!$A$3:$N$37,MATCH($A24,[48]CLIM1!$N$3:$N$37,0),MATCH(BRZ$1,[48]CLIM1!$A$3:$N$3,0))</f>
        <v>8.6690171676408827</v>
      </c>
      <c r="BSA24" s="327" t="str">
        <f>INDEX('[11]1920 Collected Indicators'!$A$3:$CV$36,MATCH($A24,'[11]1920 Collected Indicators'!$A$3:$A$36,0),MATCH(BSA$1,'[11]1920 Collected Indicators'!$A$3:$CV$3,0))</f>
        <v>dna</v>
      </c>
      <c r="BSB24" s="248">
        <f t="array" ref="BSB24">INDEX([48]CLIM2!$A$2:$N$36,MATCH($A24,[48]CLIM2!$N$2:$N$36,0),MATCH(BSB$1,[48]CLIM2!$A$2:$N$2,0))</f>
        <v>9.0312176086026827</v>
      </c>
      <c r="BSC24" s="248">
        <f t="array" ref="BSC24">INDEX([48]CLIM2!$A$2:$N$36,MATCH($A24,[48]CLIM2!$N$2:$N$36,0),MATCH(BSC$1,[48]CLIM2!$A$2:$N$2,0))</f>
        <v>8.2837752719016446</v>
      </c>
      <c r="BSD24" s="248">
        <f t="array" ref="BSD24">INDEX([48]CLIM2!$A$2:$N$36,MATCH($A24,[48]CLIM2!$N$2:$N$36,0),MATCH(BSD$1,[48]CLIM2!$A$2:$N$2,0))</f>
        <v>8.2452585055687706</v>
      </c>
      <c r="BSE24" s="248">
        <f t="array" ref="BSE24">INDEX([48]CLIM2!$A$2:$N$36,MATCH($A24,[48]CLIM2!$N$2:$N$36,0),MATCH(BSE$1,[48]CLIM2!$A$2:$N$2,0))</f>
        <v>7.9060980122106219</v>
      </c>
      <c r="BSF24" s="248">
        <f t="array" ref="BSF24">INDEX([48]CLIM2!$A$2:$N$36,MATCH($A24,[48]CLIM2!$N$2:$N$36,0),MATCH(BSF$1,[48]CLIM2!$A$2:$N$2,0))</f>
        <v>7.5588211904179747</v>
      </c>
      <c r="BSG24" s="248">
        <f t="array" ref="BSG24">INDEX([48]CLIM2!$A$2:$N$36,MATCH($A24,[48]CLIM2!$N$2:$N$36,0),MATCH(BSG$1,[48]CLIM2!$A$2:$N$2,0))</f>
        <v>7.1575581608268646</v>
      </c>
      <c r="BSH24" s="248">
        <f t="array" ref="BSH24">INDEX([48]CLIM2!$A$2:$N$36,MATCH($A24,[48]CLIM2!$N$2:$N$36,0),MATCH(BSH$1,[48]CLIM2!$A$2:$N$2,0))</f>
        <v>6.6387618823394243</v>
      </c>
      <c r="BSI24" s="248">
        <f t="array" ref="BSI24">INDEX([48]CLIM2!$A$2:$N$36,MATCH($A24,[48]CLIM2!$N$2:$N$36,0),MATCH(BSI$1,[48]CLIM2!$A$2:$N$2,0))</f>
        <v>6.465203736400543</v>
      </c>
      <c r="BSJ24" s="248">
        <f t="array" ref="BSJ24">INDEX([48]CLIM2!$A$2:$N$36,MATCH($A24,[48]CLIM2!$N$2:$N$36,0),MATCH(BSJ$1,[48]CLIM2!$A$2:$N$2,0))</f>
        <v>6.2083146616365523</v>
      </c>
      <c r="BSK24" s="327" t="str">
        <f>INDEX('[11]1920 Collected Indicators'!$A$3:$CV$36,MATCH($A24,'[11]1920 Collected Indicators'!$A$3:$A$36,0),MATCH(BSK$1,'[11]1920 Collected Indicators'!$A$3:$CV$3,0))</f>
        <v>dna</v>
      </c>
      <c r="BSL24" s="181"/>
      <c r="BSM24" s="115">
        <v>95.6</v>
      </c>
      <c r="BSN24" s="116">
        <v>92</v>
      </c>
      <c r="BSO24" s="116">
        <v>96</v>
      </c>
      <c r="BSP24" s="116">
        <v>93</v>
      </c>
      <c r="BSQ24" s="116">
        <v>95</v>
      </c>
      <c r="BSR24" s="116">
        <f>INDEX('[16]Raw Data'!$A$1:$BT$34,MATCH($A24,'[16]Raw Data'!$A$1:$A$34,0),MATCH(BSR$1,'[16]Raw Data'!$A$1:$BT$1,0))</f>
        <v>96</v>
      </c>
      <c r="BSS24" s="116">
        <f>INDEX('[14]1718 Collected Indicators'!$A$3:$CH$36,MATCH($A24,'[14]1718 Collected Indicators'!$A$3:$A$36,0),MATCH(BSS$1,'[14]1718 Collected Indicators'!$A$3:$CH$3,0))</f>
        <v>83</v>
      </c>
      <c r="BST24" s="136">
        <f>INDEX('[15]1819 Collected Indicators'!$A$3:$CV$36,MATCH($A24,'[15]1819 Collected Indicators'!$A$3:$A$36,0),MATCH(BST$1,'[15]1819 Collected Indicators'!$A$3:$CV$3,0))</f>
        <v>85.2</v>
      </c>
      <c r="BSU24" s="120">
        <f>INDEX('[11]1920 Collected Indicators'!$A$3:$CV$36,MATCH($A24,'[11]1920 Collected Indicators'!$A$3:$A$36,0),MATCH(BSU$1,'[11]1920 Collected Indicators'!$A$3:$CV$3,0))</f>
        <v>86</v>
      </c>
      <c r="BSV24" s="115">
        <f>INDEX('[16]Raw Data'!$A$1:$BT$34,MATCH($A24,'[16]Raw Data'!$A$1:$A$34,0),MATCH(BSV$1,'[16]Raw Data'!$A$1:$BT$1,0))</f>
        <v>90.8</v>
      </c>
      <c r="BSW24" s="116">
        <f>INDEX('[16]Raw Data'!$A$1:$BT$34,MATCH($A24,'[16]Raw Data'!$A$1:$A$34,0),MATCH(BSW$1,'[16]Raw Data'!$A$1:$BT$1,0))</f>
        <v>93</v>
      </c>
      <c r="BSX24" s="116">
        <f>INDEX('[16]Raw Data'!$A$1:$BT$34,MATCH($A24,'[16]Raw Data'!$A$1:$A$34,0),MATCH(BSX$1,'[16]Raw Data'!$A$1:$BT$1,0))</f>
        <v>96</v>
      </c>
      <c r="BSY24" s="116">
        <f>INDEX('[16]Raw Data'!$A$1:$BT$34,MATCH($A24,'[16]Raw Data'!$A$1:$A$34,0),MATCH(BSY$1,'[16]Raw Data'!$A$1:$BT$1,0))</f>
        <v>94</v>
      </c>
      <c r="BSZ24" s="116">
        <f>INDEX('[16]Raw Data'!$A$1:$BT$34,MATCH($A24,'[16]Raw Data'!$A$1:$A$34,0),MATCH(BSZ$1,'[16]Raw Data'!$A$1:$BT$1,0))</f>
        <v>97</v>
      </c>
      <c r="BTA24" s="116">
        <f>INDEX('[16]Raw Data'!$A$1:$BT$34,MATCH($A24,'[16]Raw Data'!$A$1:$A$34,0),MATCH(BTA$1,'[16]Raw Data'!$A$1:$BT$1,0))</f>
        <v>91</v>
      </c>
      <c r="BTB24" s="116">
        <f>INDEX('[14]1718 Collected Indicators'!$A$3:$CH$36,MATCH($A24,'[14]1718 Collected Indicators'!$A$3:$A$36,0),MATCH(BTB$1,'[14]1718 Collected Indicators'!$A$3:$CH$3,0))</f>
        <v>92</v>
      </c>
      <c r="BTC24" s="136">
        <f>INDEX('[15]1819 Collected Indicators'!$A$3:$CV$36,MATCH($A24,'[15]1819 Collected Indicators'!$A$3:$A$36,0),MATCH(BTC$1,'[15]1819 Collected Indicators'!$A$3:$CV$3,0))</f>
        <v>90</v>
      </c>
      <c r="BTD24" s="120">
        <f>INDEX('[11]1920 Collected Indicators'!$A$3:$CV$36,MATCH($A24,'[11]1920 Collected Indicators'!$A$3:$A$36,0),MATCH(BTD$1,'[11]1920 Collected Indicators'!$A$3:$CV$3,0))</f>
        <v>93</v>
      </c>
      <c r="BTE24" s="115">
        <f>INDEX('[16]Raw Data'!$A$1:$BT$34,MATCH($A24,'[16]Raw Data'!$A$1:$A$34,0),MATCH(BTE$1,'[16]Raw Data'!$A$1:$BT$1,0))</f>
        <v>88.2</v>
      </c>
      <c r="BTF24" s="116">
        <f>INDEX('[16]Raw Data'!$A$1:$BT$34,MATCH($A24,'[16]Raw Data'!$A$1:$A$34,0),MATCH(BTF$1,'[16]Raw Data'!$A$1:$BT$1,0))</f>
        <v>94</v>
      </c>
      <c r="BTG24" s="116">
        <f>INDEX('[16]Raw Data'!$A$1:$BT$34,MATCH($A24,'[16]Raw Data'!$A$1:$A$34,0),MATCH(BTG$1,'[16]Raw Data'!$A$1:$BT$1,0))</f>
        <v>92</v>
      </c>
      <c r="BTH24" s="116">
        <f>INDEX('[16]Raw Data'!$A$1:$BT$34,MATCH($A24,'[16]Raw Data'!$A$1:$A$34,0),MATCH(BTH$1,'[16]Raw Data'!$A$1:$BT$1,0))</f>
        <v>88</v>
      </c>
      <c r="BTI24" s="116">
        <f>INDEX('[16]Raw Data'!$A$1:$BT$34,MATCH($A24,'[16]Raw Data'!$A$1:$A$34,0),MATCH(BTI$1,'[16]Raw Data'!$A$1:$BT$1,0))</f>
        <v>94</v>
      </c>
      <c r="BTJ24" s="116">
        <f>INDEX('[16]Raw Data'!$A$1:$BT$34,MATCH($A24,'[16]Raw Data'!$A$1:$A$34,0),MATCH(BTJ$1,'[16]Raw Data'!$A$1:$BT$1,0))</f>
        <v>89</v>
      </c>
      <c r="BTK24" s="116">
        <f>INDEX('[14]1718 Collected Indicators'!$A$3:$CH$36,MATCH($A24,'[14]1718 Collected Indicators'!$A$3:$A$36,0),MATCH(BTK$1,'[14]1718 Collected Indicators'!$A$3:$CH$3,0))</f>
        <v>81</v>
      </c>
      <c r="BTL24" s="136">
        <f>INDEX('[15]1819 Collected Indicators'!$A$3:$CV$36,MATCH($A24,'[15]1819 Collected Indicators'!$A$3:$A$36,0),MATCH(BTL$1,'[15]1819 Collected Indicators'!$A$3:$CV$3,0))</f>
        <v>64.400000000000006</v>
      </c>
      <c r="BTM24" s="120">
        <f>INDEX('[11]1920 Collected Indicators'!$A$3:$CV$36,MATCH($A24,'[11]1920 Collected Indicators'!$A$3:$A$36,0),MATCH(BTM$1,'[11]1920 Collected Indicators'!$A$3:$CV$3,0))</f>
        <v>74</v>
      </c>
      <c r="BTN24" s="115">
        <f>INDEX('[16]Raw Data'!$A$1:$BT$34,MATCH($A24,'[16]Raw Data'!$A$1:$A$34,0),MATCH(BTN$1,'[16]Raw Data'!$A$1:$BT$1,0))</f>
        <v>77.419354838709666</v>
      </c>
      <c r="BTO24" s="116">
        <f>INDEX('[16]Raw Data'!$A$1:$BT$34,MATCH($A24,'[16]Raw Data'!$A$1:$A$34,0),MATCH(BTO$1,'[16]Raw Data'!$A$1:$BT$1,0))</f>
        <v>92</v>
      </c>
      <c r="BTP24" s="116">
        <f>INDEX('[16]Raw Data'!$A$1:$BT$34,MATCH($A24,'[16]Raw Data'!$A$1:$A$34,0),MATCH(BTP$1,'[16]Raw Data'!$A$1:$BT$1,0))</f>
        <v>93</v>
      </c>
      <c r="BTQ24" s="116">
        <f>INDEX('[16]Raw Data'!$A$1:$BT$34,MATCH($A24,'[16]Raw Data'!$A$1:$A$34,0),MATCH(BTQ$1,'[16]Raw Data'!$A$1:$BT$1,0))</f>
        <v>94</v>
      </c>
      <c r="BTR24" s="116">
        <f>INDEX('[16]Raw Data'!$A$1:$BT$34,MATCH($A24,'[16]Raw Data'!$A$1:$A$34,0),MATCH(BTR$1,'[16]Raw Data'!$A$1:$BT$1,0))</f>
        <v>95</v>
      </c>
      <c r="BTS24" s="116">
        <f>INDEX('[16]Raw Data'!$A$1:$BT$34,MATCH($A24,'[16]Raw Data'!$A$1:$A$34,0),MATCH(BTS$1,'[16]Raw Data'!$A$1:$BT$1,0))</f>
        <v>91</v>
      </c>
      <c r="BTT24" s="116">
        <f>INDEX('[14]1718 Collected Indicators'!$A$3:$CH$36,MATCH($A24,'[14]1718 Collected Indicators'!$A$3:$A$36,0),MATCH(BTT$1,'[14]1718 Collected Indicators'!$A$3:$CH$3,0))</f>
        <v>85</v>
      </c>
      <c r="BTU24" s="136">
        <f>INDEX('[15]1819 Collected Indicators'!$A$3:$CV$36,MATCH($A24,'[15]1819 Collected Indicators'!$A$3:$A$36,0),MATCH(BTU$1,'[15]1819 Collected Indicators'!$A$3:$CV$3,0))</f>
        <v>81.400000000000006</v>
      </c>
      <c r="BTV24" s="120">
        <f>INDEX('[11]1920 Collected Indicators'!$A$3:$CV$36,MATCH($A24,'[11]1920 Collected Indicators'!$A$3:$A$36,0),MATCH(BTV$1,'[11]1920 Collected Indicators'!$A$3:$CV$3,0))</f>
        <v>92</v>
      </c>
      <c r="BTW24" s="115">
        <f>INDEX('[16]Raw Data'!$A$1:$BT$34,MATCH($A24,'[16]Raw Data'!$A$1:$A$34,0),MATCH(BTW$1,'[16]Raw Data'!$A$1:$BT$1,0))</f>
        <v>84.4</v>
      </c>
      <c r="BTX24" s="116">
        <f>INDEX('[16]Raw Data'!$A$1:$BT$34,MATCH($A24,'[16]Raw Data'!$A$1:$A$34,0),MATCH(BTX$1,'[16]Raw Data'!$A$1:$BT$1,0))</f>
        <v>93</v>
      </c>
      <c r="BTY24" s="116">
        <f>INDEX('[16]Raw Data'!$A$1:$BT$34,MATCH($A24,'[16]Raw Data'!$A$1:$A$34,0),MATCH(BTY$1,'[16]Raw Data'!$A$1:$BT$1,0))</f>
        <v>93</v>
      </c>
      <c r="BTZ24" s="116">
        <f>INDEX('[16]Raw Data'!$A$1:$BT$34,MATCH($A24,'[16]Raw Data'!$A$1:$A$34,0),MATCH(BTZ$1,'[16]Raw Data'!$A$1:$BT$1,0))</f>
        <v>96</v>
      </c>
      <c r="BUA24" s="116">
        <f>INDEX('[16]Raw Data'!$A$1:$BT$34,MATCH($A24,'[16]Raw Data'!$A$1:$A$34,0),MATCH(BUA$1,'[16]Raw Data'!$A$1:$BT$1,0))</f>
        <v>93</v>
      </c>
      <c r="BUB24" s="116">
        <f>INDEX('[16]Raw Data'!$A$1:$BT$34,MATCH($A24,'[16]Raw Data'!$A$1:$A$34,0),MATCH(BUB$1,'[16]Raw Data'!$A$1:$BT$1,0))</f>
        <v>91</v>
      </c>
      <c r="BUC24" s="116">
        <f>INDEX('[14]1718 Collected Indicators'!$A$3:$CH$36,MATCH($A24,'[14]1718 Collected Indicators'!$A$3:$A$36,0),MATCH(BUC$1,'[14]1718 Collected Indicators'!$A$3:$CH$3,0))</f>
        <v>86</v>
      </c>
      <c r="BUD24" s="136">
        <f>INDEX('[15]1819 Collected Indicators'!$A$3:$CV$36,MATCH($A24,'[15]1819 Collected Indicators'!$A$3:$A$36,0),MATCH(BUD$1,'[15]1819 Collected Indicators'!$A$3:$CV$3,0))</f>
        <v>84.8</v>
      </c>
      <c r="BUE24" s="120">
        <f>INDEX('[11]1920 Collected Indicators'!$A$3:$CV$36,MATCH($A24,'[11]1920 Collected Indicators'!$A$3:$A$36,0),MATCH(BUE$1,'[11]1920 Collected Indicators'!$A$3:$CV$3,0))</f>
        <v>91</v>
      </c>
      <c r="BUF24" s="115">
        <f>INDEX('[16]Raw Data'!$A$1:$BT$34,MATCH($A24,'[16]Raw Data'!$A$1:$A$34,0),MATCH(BUF$1,'[16]Raw Data'!$A$1:$BT$1,0))</f>
        <v>91.9</v>
      </c>
      <c r="BUG24" s="116">
        <f>INDEX('[16]Raw Data'!$A$1:$BT$34,MATCH($A24,'[16]Raw Data'!$A$1:$A$34,0),MATCH(BUG$1,'[16]Raw Data'!$A$1:$BT$1,0))</f>
        <v>88</v>
      </c>
      <c r="BUH24" s="116">
        <f>INDEX('[16]Raw Data'!$A$1:$BT$34,MATCH($A24,'[16]Raw Data'!$A$1:$A$34,0),MATCH(BUH$1,'[16]Raw Data'!$A$1:$BT$1,0))</f>
        <v>66</v>
      </c>
      <c r="BUI24" s="116">
        <f>INDEX('[16]Raw Data'!$A$1:$BT$34,MATCH($A24,'[16]Raw Data'!$A$1:$A$34,0),MATCH(BUI$1,'[16]Raw Data'!$A$1:$BT$1,0))</f>
        <v>72</v>
      </c>
      <c r="BUJ24" s="116">
        <f>INDEX('[16]Raw Data'!$A$1:$BT$34,MATCH($A24,'[16]Raw Data'!$A$1:$A$34,0),MATCH(BUJ$1,'[16]Raw Data'!$A$1:$BT$1,0))</f>
        <v>75</v>
      </c>
      <c r="BUK24" s="116">
        <f>INDEX('[16]Raw Data'!$A$1:$BT$34,MATCH($A24,'[16]Raw Data'!$A$1:$A$34,0),MATCH(BUK$1,'[16]Raw Data'!$A$1:$BT$1,0))</f>
        <v>83</v>
      </c>
      <c r="BUL24" s="116">
        <f>INDEX('[14]1718 Collected Indicators'!$A$3:$CH$36,MATCH($A24,'[14]1718 Collected Indicators'!$A$3:$A$36,0),MATCH(BUL$1,'[14]1718 Collected Indicators'!$A$3:$CH$3,0))</f>
        <v>85</v>
      </c>
      <c r="BUM24" s="136">
        <f>INDEX('[15]1819 Collected Indicators'!$A$3:$CV$36,MATCH($A24,'[15]1819 Collected Indicators'!$A$3:$A$36,0),MATCH(BUM$1,'[15]1819 Collected Indicators'!$A$3:$CV$3,0))</f>
        <v>80.900000000000006</v>
      </c>
      <c r="BUN24" s="120">
        <f>INDEX('[11]1920 Collected Indicators'!$A$3:$CV$36,MATCH($A24,'[11]1920 Collected Indicators'!$A$3:$A$36,0),MATCH(BUN$1,'[11]1920 Collected Indicators'!$A$3:$CV$3,0))</f>
        <v>78</v>
      </c>
      <c r="BUO24" s="115">
        <f>INDEX('[16]Raw Data'!$A$1:$BT$34,MATCH($A24,'[16]Raw Data'!$A$1:$A$34,0),MATCH(BUO$1,'[16]Raw Data'!$A$1:$BT$1,0))</f>
        <v>79.099999999999994</v>
      </c>
      <c r="BUP24" s="116">
        <f>INDEX('[16]Raw Data'!$A$1:$BT$34,MATCH($A24,'[16]Raw Data'!$A$1:$A$34,0),MATCH(BUP$1,'[16]Raw Data'!$A$1:$BT$1,0))</f>
        <v>89</v>
      </c>
      <c r="BUQ24" s="116">
        <f>INDEX('[16]Raw Data'!$A$1:$BT$34,MATCH($A24,'[16]Raw Data'!$A$1:$A$34,0),MATCH(BUQ$1,'[16]Raw Data'!$A$1:$BT$1,0))</f>
        <v>80</v>
      </c>
      <c r="BUR24" s="116">
        <f>INDEX('[16]Raw Data'!$A$1:$BT$34,MATCH($A24,'[16]Raw Data'!$A$1:$A$34,0),MATCH(BUR$1,'[16]Raw Data'!$A$1:$BT$1,0))</f>
        <v>81</v>
      </c>
      <c r="BUS24" s="116">
        <f>INDEX('[16]Raw Data'!$A$1:$BT$34,MATCH($A24,'[16]Raw Data'!$A$1:$A$34,0),MATCH(BUS$1,'[16]Raw Data'!$A$1:$BT$1,0))</f>
        <v>76</v>
      </c>
      <c r="BUT24" s="116">
        <f>INDEX('[16]Raw Data'!$A$1:$BT$34,MATCH($A24,'[16]Raw Data'!$A$1:$A$34,0),MATCH(BUT$1,'[16]Raw Data'!$A$1:$BT$1,0))</f>
        <v>84</v>
      </c>
      <c r="BUU24" s="116">
        <f>INDEX('[14]1718 Collected Indicators'!$A$3:$CH$36,MATCH($A24,'[14]1718 Collected Indicators'!$A$3:$A$36,0),MATCH(BUU$1,'[14]1718 Collected Indicators'!$A$3:$CH$3,0))</f>
        <v>76</v>
      </c>
      <c r="BUV24" s="116">
        <f>INDEX('[15]1819 Collected Indicators'!$A$3:$CV$36,MATCH($A24,'[15]1819 Collected Indicators'!$A$3:$A$36,0),MATCH(BUV$1,'[15]1819 Collected Indicators'!$A$3:$CV$3,0))</f>
        <v>75.5</v>
      </c>
      <c r="BUW24" s="126">
        <f>INDEX('[11]1920 Collected Indicators'!$A$3:$CV$36,MATCH($A24,'[11]1920 Collected Indicators'!$A$3:$A$36,0),MATCH(BUW$1,'[11]1920 Collected Indicators'!$A$3:$CV$3,0))</f>
        <v>68</v>
      </c>
    </row>
    <row r="25" spans="1:1921" ht="15.75" thickBot="1">
      <c r="A25" s="118" t="s">
        <v>1879</v>
      </c>
      <c r="B25" s="119">
        <f t="shared" si="152"/>
        <v>4606.4739413680782</v>
      </c>
      <c r="C25" s="87">
        <v>45254</v>
      </c>
      <c r="D25" s="87">
        <v>9824</v>
      </c>
      <c r="E25" s="88">
        <f t="shared" si="11"/>
        <v>4821.2416623909694</v>
      </c>
      <c r="F25" s="87">
        <v>46983</v>
      </c>
      <c r="G25" s="87">
        <v>9745</v>
      </c>
      <c r="H25" s="88">
        <f t="shared" si="12"/>
        <v>4751.6246953696182</v>
      </c>
      <c r="I25" s="87">
        <v>46794</v>
      </c>
      <c r="J25" s="87">
        <v>9848</v>
      </c>
      <c r="K25" s="88">
        <f t="shared" si="13"/>
        <v>4848.6280028143528</v>
      </c>
      <c r="L25" s="87">
        <v>48239</v>
      </c>
      <c r="M25" s="87">
        <v>9949</v>
      </c>
      <c r="N25" s="88">
        <f t="shared" si="14"/>
        <v>4763.2620744259693</v>
      </c>
      <c r="O25" s="87">
        <v>48128</v>
      </c>
      <c r="P25" s="87">
        <v>10104</v>
      </c>
      <c r="Q25" s="88">
        <f t="shared" si="15"/>
        <v>4870.0438382854354</v>
      </c>
      <c r="R25" s="87">
        <v>49991</v>
      </c>
      <c r="S25" s="87">
        <v>10265</v>
      </c>
      <c r="T25" s="88">
        <f t="shared" si="160"/>
        <v>5239.4379659720898</v>
      </c>
      <c r="U25" s="87">
        <f>INDEX('[2]All Previous Years'!$A$1:$EX$34,MATCH($A25,'[2]All Previous Years'!$A$1:$A$34,0),MATCH(U$1,'[2]All Previous Years'!$A$1:$EX$1,0))</f>
        <v>54815</v>
      </c>
      <c r="V25" s="87">
        <f>INDEX('[3]Raw data 16-17'!$B$2:$MA$34,MATCH($A25,'[3]Raw data 16-17'!$A$2:$A$34,0),MATCH(V$1,'[3]Raw data 16-17'!$B$1:$MA$1,0))</f>
        <v>10462</v>
      </c>
      <c r="W25" s="88">
        <f t="shared" si="17"/>
        <v>5261.1111111111113</v>
      </c>
      <c r="X25" s="32">
        <f>INDEX([4]Sheet1!$A$1:$CJ$34, MATCH($A25, [4]Sheet1!$A$1:$A$34, 0), MATCH(X$1, [4]Sheet1!$A$1:$CJ$1, 0))</f>
        <v>54926</v>
      </c>
      <c r="Y25" s="32">
        <f>INDEX('[5]Finance Indicators'!$A$2:$BO$35,MATCH($A25,'[5]Finance Indicators'!$A$2:$A$35,0),MATCH(Y$1,'[5]Finance Indicators'!$A$2:$BO$2,0))</f>
        <v>10440</v>
      </c>
      <c r="Z25" s="132">
        <f>INDEX('[6]Finance Indicators'!$B$3:$BO$35,MATCH($A25,'[6]Finance Indicators'!$A$3:$A$35,0),MATCH(Z$1,'[6]Finance Indicators'!$B$2:$BO$2,0))</f>
        <v>5594.171046344959</v>
      </c>
      <c r="AA25" s="132">
        <f>INDEX('[6]Finance Indicators'!$B$3:$BO$35,MATCH($A25,'[6]Finance Indicators'!$A$3:$A$35,0),MATCH(AA$1,'[6]Finance Indicators'!$B$2:$BO$2,0))</f>
        <v>58543</v>
      </c>
      <c r="AB25" s="132">
        <f>INDEX('[6]Finance Indicators'!$B$3:$BO$35,MATCH($A25,'[6]Finance Indicators'!$A$3:$A$35,0),MATCH(AB$1,'[6]Finance Indicators'!$B$2:$BO$2,0))</f>
        <v>10465</v>
      </c>
      <c r="AC25" s="132">
        <f t="array" ref="AC25">INDEX('[7]Finance Indicators'!$A$2:$BO$35,MATCH($A25,'[7]Finance Indicators'!$A$2:$A$35,0),MATCH(AC$1,'[7]Finance Indicators'!$A$2:$BO$2,0))</f>
        <v>6109.2501684473955</v>
      </c>
      <c r="AD25" s="132">
        <f t="array" ref="AD25">INDEX('[7]Finance Indicators'!$A$2:$BO$35,MATCH($A25,'[7]Finance Indicators'!$A$2:$A$35,0),MATCH(AD$1,'[7]Finance Indicators'!$A$2:$BO$2,0))</f>
        <v>63469</v>
      </c>
      <c r="AE25" s="238">
        <f t="array" ref="AE25">INDEX('[7]Finance Indicators'!$A$2:$BO$35,MATCH($A25,'[7]Finance Indicators'!$A$2:$A$35,0),MATCH(AE$1,'[7]Finance Indicators'!$A$2:$BO$2,0))</f>
        <v>10389</v>
      </c>
      <c r="AF25" s="119">
        <f>(B25*100)/Deflators!$B$2</f>
        <v>5426.534556869472</v>
      </c>
      <c r="AG25" s="88">
        <f>(E25*100)/Deflators!$B$3</f>
        <v>5594.7119942778854</v>
      </c>
      <c r="AH25" s="88">
        <f>(H25*100)/Deflators!$B$4</f>
        <v>5403.4464991465393</v>
      </c>
      <c r="AI25" s="88">
        <f>(K25*100)/Deflators!$B$5</f>
        <v>5416.0711290195095</v>
      </c>
      <c r="AJ25" s="88">
        <f>(N25*100)/Deflators!$B$6</f>
        <v>5248.345671455957</v>
      </c>
      <c r="AK25" s="88">
        <f>(Q25*100)/Deflators!$B$7</f>
        <v>5322.5715311495351</v>
      </c>
      <c r="AL25" s="122">
        <f>(T25*100)/Deflators!$B$8</f>
        <v>5587.9947249346105</v>
      </c>
      <c r="AM25" s="122">
        <f>(W25*100)/Deflators!$B$9</f>
        <v>5514.0199050878209</v>
      </c>
      <c r="AN25" s="122">
        <f>(Z25*100)/Deflators!$B$10</f>
        <v>5730.8445247034806</v>
      </c>
      <c r="AO25" s="241">
        <f>(AC25*100)/Deflators!$B$11</f>
        <v>6109.2501684473955</v>
      </c>
      <c r="AP25" s="119">
        <f t="shared" si="18"/>
        <v>6676.0470339542871</v>
      </c>
      <c r="AQ25" s="87">
        <v>50531</v>
      </c>
      <c r="AR25" s="87">
        <v>7569</v>
      </c>
      <c r="AS25" s="88">
        <f t="shared" si="19"/>
        <v>6341.4827540636979</v>
      </c>
      <c r="AT25" s="87">
        <v>47986</v>
      </c>
      <c r="AU25" s="87">
        <v>7567</v>
      </c>
      <c r="AV25" s="88">
        <f t="shared" si="20"/>
        <v>6455.1063271199791</v>
      </c>
      <c r="AW25" s="87">
        <v>49175</v>
      </c>
      <c r="AX25" s="87">
        <v>7618</v>
      </c>
      <c r="AY25" s="88">
        <f t="shared" si="21"/>
        <v>6676.6649048625795</v>
      </c>
      <c r="AZ25" s="87">
        <v>50529</v>
      </c>
      <c r="BA25" s="87">
        <v>7568</v>
      </c>
      <c r="BB25" s="88">
        <f t="shared" si="22"/>
        <v>6681.0867844895802</v>
      </c>
      <c r="BC25" s="87">
        <v>50656</v>
      </c>
      <c r="BD25" s="87">
        <v>7582</v>
      </c>
      <c r="BE25" s="88">
        <f t="shared" si="23"/>
        <v>7076.0608486789433</v>
      </c>
      <c r="BF25" s="87">
        <v>53028</v>
      </c>
      <c r="BG25" s="87">
        <v>7494</v>
      </c>
      <c r="BH25" s="88">
        <f t="shared" si="24"/>
        <v>7545.5272630315958</v>
      </c>
      <c r="BI25" s="87">
        <f>INDEX('[2]All Previous Years'!$A$1:$EX$34,MATCH($A25,'[2]All Previous Years'!$A$1:$A$34,0),MATCH(BI$1,'[2]All Previous Years'!$A$1:$EX$1,0))</f>
        <v>56599</v>
      </c>
      <c r="BJ25" s="87">
        <f>INDEX('[3]Raw data 16-17'!$B$2:$MA$34,MATCH($A25,'[3]Raw data 16-17'!$A$2:$A$34,0),MATCH(BJ$1,'[3]Raw data 16-17'!$B$1:$MA$1,0))</f>
        <v>7501</v>
      </c>
      <c r="BK25" s="88">
        <f t="shared" si="0"/>
        <v>7548.6916644186676</v>
      </c>
      <c r="BL25" s="32">
        <f>INDEX([4]Sheet1!$A$1:$CJ$34, MATCH($A25, [4]Sheet1!$A$1:$A$34, 0), MATCH(BL$1, [4]Sheet1!$A$1:$CJ$1, 0))</f>
        <v>55966</v>
      </c>
      <c r="BM25" s="32">
        <f>INDEX('[5]Finance Indicators'!$A$2:$BO$35,MATCH($A25,'[5]Finance Indicators'!$A$2:$A$35,0),MATCH(BM$1,'[5]Finance Indicators'!$A$2:$BO$2,0))</f>
        <v>7414</v>
      </c>
      <c r="BN25" s="132">
        <f>INDEX('[6]Finance Indicators'!$B$3:$BO$35,MATCH($A25,'[6]Finance Indicators'!$A$3:$A$35,0),MATCH(BN$1,'[6]Finance Indicators'!$B$2:$BO$2,0))</f>
        <v>7882.3371028540651</v>
      </c>
      <c r="BO25" s="132">
        <f>INDEX('[6]Finance Indicators'!$B$3:$BO$35,MATCH($A25,'[6]Finance Indicators'!$A$3:$A$35,0),MATCH(BO$1,'[6]Finance Indicators'!$B$2:$BO$2,0))</f>
        <v>58550</v>
      </c>
      <c r="BP25" s="132">
        <f>INDEX('[6]Finance Indicators'!$B$3:$BO$35,MATCH($A25,'[6]Finance Indicators'!$A$3:$A$35,0),MATCH(BP$1,'[6]Finance Indicators'!$B$2:$BO$2,0))</f>
        <v>7428</v>
      </c>
      <c r="BQ25" s="238">
        <f t="array" ref="BQ25">INDEX('[7]Finance Indicators'!$A$2:$BO$35,MATCH($A25,'[7]Finance Indicators'!$A$2:$A$35,0),MATCH(BQ$1,'[7]Finance Indicators'!$A$2:$BO$2,0))</f>
        <v>8414.727657324167</v>
      </c>
      <c r="BR25" s="238">
        <f t="array" ref="BR25">INDEX('[7]Finance Indicators'!$A$2:$BO$35,MATCH($A25,'[7]Finance Indicators'!$A$2:$A$35,0),MATCH(BR$1,'[7]Finance Indicators'!$A$2:$BO$2,0))</f>
        <v>63649</v>
      </c>
      <c r="BS25" s="238">
        <f t="array" ref="BS25">INDEX('[7]Finance Indicators'!$A$2:$BO$35,MATCH($A25,'[7]Finance Indicators'!$A$2:$A$35,0),MATCH(BS$1,'[7]Finance Indicators'!$A$2:$BO$2,0))</f>
        <v>7564</v>
      </c>
      <c r="BT25" s="119">
        <f>(AP25*100)/Deflators!$B$2</f>
        <v>7864.5402957125107</v>
      </c>
      <c r="BU25" s="137">
        <f>(AS25*100)/Deflators!$B$3</f>
        <v>7358.8449013924264</v>
      </c>
      <c r="BV25" s="137">
        <f>(AV25*100)/Deflators!$B$4</f>
        <v>7340.609564321222</v>
      </c>
      <c r="BW25" s="137">
        <f>(AY25*100)/Deflators!$B$5</f>
        <v>7458.0462779108702</v>
      </c>
      <c r="BX25" s="137">
        <f>(BB25*100)/Deflators!$B$6</f>
        <v>7361.4788265084489</v>
      </c>
      <c r="BY25" s="137">
        <f>(BE25*100)/Deflators!$B$7</f>
        <v>7733.573100467217</v>
      </c>
      <c r="BZ25" s="137">
        <f>(BH25*100)/Deflators!$B$8</f>
        <v>8047.4979981651441</v>
      </c>
      <c r="CA25" s="137">
        <f>(BK25*100)/Deflators!$B$9</f>
        <v>7911.5675787703367</v>
      </c>
      <c r="CB25" s="137">
        <f>(BN25*100)/Deflators!$B$10</f>
        <v>8074.9137009803198</v>
      </c>
      <c r="CC25" s="245">
        <f>(BQ25*100)/Deflators!$B$11</f>
        <v>8414.727657324167</v>
      </c>
      <c r="CD25" s="119">
        <f t="shared" si="153"/>
        <v>3550</v>
      </c>
      <c r="CE25" s="87">
        <v>8094</v>
      </c>
      <c r="CF25" s="87">
        <v>2280</v>
      </c>
      <c r="CG25" s="88">
        <f t="shared" si="25"/>
        <v>2675.6302521008402</v>
      </c>
      <c r="CH25" s="87">
        <v>6368</v>
      </c>
      <c r="CI25" s="87">
        <v>2380</v>
      </c>
      <c r="CJ25" s="88">
        <f t="shared" si="26"/>
        <v>2870.7912457912457</v>
      </c>
      <c r="CK25" s="87">
        <v>6821</v>
      </c>
      <c r="CL25" s="87">
        <v>2376</v>
      </c>
      <c r="CM25" s="88">
        <f t="shared" si="27"/>
        <v>2863.166597767673</v>
      </c>
      <c r="CN25" s="87">
        <v>6926</v>
      </c>
      <c r="CO25" s="87">
        <v>2419</v>
      </c>
      <c r="CP25" s="88">
        <f t="shared" si="28"/>
        <v>3146.6395112016294</v>
      </c>
      <c r="CQ25" s="87">
        <v>7725</v>
      </c>
      <c r="CR25" s="87">
        <v>2455</v>
      </c>
      <c r="CS25" s="88">
        <f t="shared" si="29"/>
        <v>3631.2399355877619</v>
      </c>
      <c r="CT25" s="87">
        <v>9020</v>
      </c>
      <c r="CU25" s="87">
        <v>2484</v>
      </c>
      <c r="CV25" s="88">
        <f t="shared" si="30"/>
        <v>4998.305802626006</v>
      </c>
      <c r="CW25" s="87">
        <f>INDEX('[2]All Previous Years'!$A$1:$EX$34,MATCH($A25,'[2]All Previous Years'!$A$1:$A$34,0),MATCH(CW$1,'[2]All Previous Years'!$A$1:$EX$1,0))</f>
        <v>11801</v>
      </c>
      <c r="CX25" s="87">
        <f>INDEX('[3]Raw data 16-17'!$B$2:$XA$34,MATCH($A25,'[3]Raw data 16-17'!$A$2:$A$34,0),MATCH(CX$1,'[3]Raw data 16-17'!$B$1:$GU$1,0))</f>
        <v>2361</v>
      </c>
      <c r="CY25" s="88">
        <f t="shared" si="31"/>
        <v>4735.7898863190903</v>
      </c>
      <c r="CZ25" s="32">
        <f>INDEX([4]Sheet1!$A$1:$CJ$34, MATCH($A25, [4]Sheet1!$A$1:$A$34, 0), MATCH(CZ$1, [4]Sheet1!$A$1:$CJ$1, 0))</f>
        <v>12081</v>
      </c>
      <c r="DA25" s="32">
        <f>INDEX('[5]Finance Indicators'!$A$2:$BO$35,MATCH($A25,'[5]Finance Indicators'!$A$2:$A$35,0),MATCH(DA$1,'[5]Finance Indicators'!$A$2:$BO$2,0))</f>
        <v>2551</v>
      </c>
      <c r="DB25" s="132">
        <f>INDEX('[6]Finance Indicators'!$B$3:$BO$35,MATCH($A25,'[6]Finance Indicators'!$A$3:$A$35,0),MATCH(DB$1,'[6]Finance Indicators'!$B$2:$BO$2,0))</f>
        <v>5292.6363983212514</v>
      </c>
      <c r="DC25" s="132">
        <f>INDEX('[6]Finance Indicators'!$B$3:$BO$35,MATCH($A25,'[6]Finance Indicators'!$A$3:$A$35,0),MATCH(DC$1,'[6]Finance Indicators'!$B$2:$BO$2,0))</f>
        <v>13872</v>
      </c>
      <c r="DD25" s="132">
        <f>INDEX('[6]Finance Indicators'!$B$3:$BO$35,MATCH($A25,'[6]Finance Indicators'!$A$3:$A$35,0),MATCH(DD$1,'[6]Finance Indicators'!$B$2:$BO$2,0))</f>
        <v>2621</v>
      </c>
      <c r="DE25" s="132">
        <f t="array" ref="DE25">INDEX('[7]Finance Indicators'!$A$2:$BO$35,MATCH($A25,'[7]Finance Indicators'!$A$2:$A$35,0),MATCH(DE$1,'[7]Finance Indicators'!$A$2:$BO$2,0))</f>
        <v>6191.3275009509316</v>
      </c>
      <c r="DF25" s="132">
        <f t="array" ref="DF25">INDEX('[7]Finance Indicators'!$A$2:$BO$35,MATCH($A25,'[7]Finance Indicators'!$A$2:$A$35,0),MATCH(DF$1,'[7]Finance Indicators'!$A$2:$BO$2,0))</f>
        <v>16277</v>
      </c>
      <c r="DG25" s="132">
        <f t="array" ref="DG25">INDEX('[7]Finance Indicators'!$A$2:$BO$35,MATCH($A25,'[7]Finance Indicators'!$A$2:$A$35,0),MATCH(DG$1,'[7]Finance Indicators'!$A$2:$BO$2,0))</f>
        <v>2629</v>
      </c>
      <c r="DH25" s="127">
        <f>(CD25*100)/Deflators!$B$2</f>
        <v>4181.9834263873736</v>
      </c>
      <c r="DI25" s="122">
        <f>(CG25*100)/Deflators!$B$3</f>
        <v>3104.8807987479431</v>
      </c>
      <c r="DJ25" s="122">
        <f>(CJ25*100)/Deflators!$B$4</f>
        <v>3264.6027204058428</v>
      </c>
      <c r="DK25" s="122">
        <f>(CM25*100)/Deflators!$B$5</f>
        <v>3198.2478215985038</v>
      </c>
      <c r="DL25" s="122">
        <f>(CP25*100)/Deflators!$B$6</f>
        <v>3467.0886464372375</v>
      </c>
      <c r="DM25" s="122">
        <f>(CS25*100)/Deflators!$B$7</f>
        <v>3968.6571508845418</v>
      </c>
      <c r="DN25" s="122">
        <f>(CV25*100)/Deflators!$B$8</f>
        <v>5330.8210995303079</v>
      </c>
      <c r="DO25" s="122">
        <f>(CY25*100)/Deflators!$B$9</f>
        <v>4963.4457718119002</v>
      </c>
      <c r="DP25" s="122">
        <f>(DB25*100)/Deflators!$B$10</f>
        <v>5421.9429605004871</v>
      </c>
      <c r="DQ25" s="247">
        <f>(DE25*100)/Deflators!$B$11</f>
        <v>6191.3275009509316</v>
      </c>
      <c r="DR25" s="119">
        <v>57</v>
      </c>
      <c r="DS25" s="122">
        <f>INDEX('[3]5+ Awards at Level 5 &amp; Level 6'!$A$2:$G$35,MATCH($A25,'[3]5+ Awards at Level 5 &amp; Level 6'!$A$2:$A$35,0),MATCH(DS$1,'[3]5+ Awards at Level 5 &amp; Level 6'!$A$2:$G$2,0))</f>
        <v>58</v>
      </c>
      <c r="DT25" s="125">
        <f>INDEX('[8]Breadth and Depth cohort'!$X$1:$AH$36,MATCH($A25,'[8]Breadth and Depth cohort'!$X$1:$X$36,0),MATCH(DT$1,'[8]Breadth and Depth cohort'!$X$1:$AH$1,0))</f>
        <v>56</v>
      </c>
      <c r="DU25" s="125">
        <f>INDEX('[9]Breadth and Depth cohort'!$U$1:$AC$36,MATCH($A25,'[9]Breadth and Depth cohort'!$U$1:$U$36,0),MATCH(DU$1,'[9]Breadth and Depth cohort'!$U$1:$AC$1,0))</f>
        <v>65</v>
      </c>
      <c r="DV25" s="125">
        <f>INDEX([10]Extraction!$G$3:$Q$36,MATCH($A25,[10]Extraction!$Q$3:$Q$36,0),MATCH(DV$1,[10]Extraction!$G$3:$Q$3,0))</f>
        <v>62</v>
      </c>
      <c r="DW25" s="125">
        <f>INDEX([10]Extraction!$G$3:$Q$36,MATCH($A25,[10]Extraction!$Q$3:$Q$36,0),MATCH(DW$1,[10]Extraction!$G$3:$Q$3,0))</f>
        <v>63</v>
      </c>
      <c r="DX25" s="125">
        <f>INDEX([10]Extraction!$G$3:$Q$36,MATCH($A25,[10]Extraction!$Q$3:$Q$36,0),MATCH(DX$1,[10]Extraction!$G$3:$Q$3,0))</f>
        <v>64</v>
      </c>
      <c r="DY25" s="125">
        <f>INDEX([10]Extraction!$G$3:$Q$36,MATCH($A25,[10]Extraction!$Q$3:$Q$36,0),MATCH(DY$1,[10]Extraction!$G$3:$Q$3,0))</f>
        <v>65</v>
      </c>
      <c r="DZ25" s="241">
        <f>INDEX('[11]1920 Collected Indicators'!$A$3:$CV$36,MATCH($A25,'[11]1920 Collected Indicators'!$A$3:$A$36,0),MATCH(DZ$1,'[11]1920 Collected Indicators'!$A$3:$CV$3,0))</f>
        <v>63</v>
      </c>
      <c r="EA25" s="119">
        <v>30</v>
      </c>
      <c r="EB25" s="122">
        <f>INDEX('[3]5+ Awards at Level 5 &amp; Level 6'!$I$2:$M$35,MATCH($A25,'[3]5+ Awards at Level 5 &amp; Level 6'!$A$2:$A$35,0),MATCH(EB$1,'[3]5+ Awards at Level 5 &amp; Level 6'!$I$2:$M$2,0))</f>
        <v>31</v>
      </c>
      <c r="EC25" s="125">
        <f>INDEX('[8]Breadth and Depth cohort'!$X$1:$AH$36,MATCH($A25,'[8]Breadth and Depth cohort'!$X$1:$X$36,0),MATCH(EC$1,'[8]Breadth and Depth cohort'!$X$1:$AH$1,0))</f>
        <v>32</v>
      </c>
      <c r="ED25" s="125">
        <f>INDEX('[9]Breadth and Depth cohort'!$U$1:$AC$36,MATCH($A25,'[9]Breadth and Depth cohort'!$U$1:$U$36,0),MATCH(ED$1,'[9]Breadth and Depth cohort'!$U$1:$AC$1,0))</f>
        <v>37</v>
      </c>
      <c r="EE25" s="125">
        <f>INDEX([10]Extraction!$G$3:$Q$36,MATCH($A25,[10]Extraction!$Q$3:$Q$36,0),MATCH(EE$1,[10]Extraction!$G$3:$Q$3,0))</f>
        <v>36</v>
      </c>
      <c r="EF25" s="125">
        <f>INDEX([10]Extraction!$G$3:$Q$36,MATCH($A25,[10]Extraction!$Q$3:$Q$36,0),MATCH(EF$1,[10]Extraction!$G$3:$Q$3,0))</f>
        <v>36</v>
      </c>
      <c r="EG25" s="125">
        <f>INDEX([10]Extraction!$G$3:$Q$36,MATCH($A25,[10]Extraction!$Q$3:$Q$36,0),MATCH(EG$1,[10]Extraction!$G$3:$Q$3,0))</f>
        <v>33</v>
      </c>
      <c r="EH25" s="120">
        <f>INDEX([10]Extraction!$G$3:$Q$36,MATCH($A25,[10]Extraction!$Q$3:$Q$36,0),MATCH(EH$1,[10]Extraction!$G$3:$Q$3,0))</f>
        <v>37</v>
      </c>
      <c r="EI25" s="126">
        <f>INDEX('[11]1920 Collected Indicators'!$A$3:$CV$36,MATCH($A25,'[11]1920 Collected Indicators'!$A$3:$A$36,0),MATCH(EI$1,'[11]1920 Collected Indicators'!$A$3:$CV$3,0))</f>
        <v>38</v>
      </c>
      <c r="EJ25" s="127">
        <v>26</v>
      </c>
      <c r="EK25" s="122">
        <f>INDEX('[3]Deprived 5+ Awards'!$A$2:$K$35,MATCH($A25,'[3]Deprived 5+ Awards'!$A$2:$A$35,0),MATCH(EK$1,'[3]Deprived 5+ Awards'!$A$2:$K$2,0))</f>
        <v>33</v>
      </c>
      <c r="EL25" s="125">
        <f>INDEX('[12]2014'!$S$1:$U$35,MATCH($A25,'[12]2014'!$S$1:$S$35,0),MATCH(EL$1,'[12]2014'!$S$1:$U$1,0))</f>
        <v>36</v>
      </c>
      <c r="EM25" s="125">
        <f>INDEX('[12]2015'!$S$1:$U$35,MATCH($A25,'[12]2015'!$S$1:$S$35,0),MATCH(EM$1,'[12]2015'!$S$1:$U$1,0))</f>
        <v>39</v>
      </c>
      <c r="EN25" s="125">
        <f>INDEX([13]Extraction!$B$2:$L$35,MATCH($A25,[13]Extraction!$L$2:$L$35,0),MATCH(EN$1,[13]Extraction!$B$2:$L$2,0))</f>
        <v>32</v>
      </c>
      <c r="EO25" s="125">
        <f>INDEX([13]Extraction!$B$2:$L$35,MATCH($A25,[13]Extraction!$L$2:$L$35,0),MATCH(EO$1,[13]Extraction!$B$2:$L$2,0))</f>
        <v>31</v>
      </c>
      <c r="EP25" s="122">
        <f>INDEX([13]Extraction!$B$2:$L$35,MATCH($A25,[13]Extraction!$L$2:$L$35,0),MATCH(EP$1,[13]Extraction!$B$2:$L$2,0))</f>
        <v>36</v>
      </c>
      <c r="EQ25" s="122">
        <f>INDEX([13]Extraction!$B$2:$L$35,MATCH($A25,[13]Extraction!$L$2:$L$35,0),MATCH(EQ$1,[13]Extraction!$B$2:$L$2,0))</f>
        <v>35</v>
      </c>
      <c r="ER25" s="337">
        <f>INDEX('[11]1920 Collected Indicators'!$A$3:$CV$36,MATCH($A25,'[11]1920 Collected Indicators'!$A$3:$A$36,0),MATCH(ER$1,'[11]1920 Collected Indicators'!$A$3:$CV$3,0))</f>
        <v>34</v>
      </c>
      <c r="ES25" s="124">
        <v>10</v>
      </c>
      <c r="ET25" s="122">
        <f>INDEX('[3]Deprived 5+ Awards'!$A$2:$K$35,MATCH($A25,'[3]Deprived 5+ Awards'!$A$2:$A$35,0),MATCH(ET$1,'[3]Deprived 5+ Awards'!$A$2:$K$2,0))</f>
        <v>10</v>
      </c>
      <c r="EU25" s="125">
        <f>INDEX('[12]2014'!$S$1:$U$35,MATCH($A25,'[12]2014'!$S$1:$S$35,0),MATCH(EU$1,'[12]2014'!$S$1:$U$1,0))</f>
        <v>12</v>
      </c>
      <c r="EV25" s="125">
        <f>INDEX('[12]2015'!$S$1:$U$35,MATCH($A25,'[12]2015'!$S$1:$S$35,0),MATCH(EV$1,'[12]2015'!$S$1:$U$1,0))</f>
        <v>15</v>
      </c>
      <c r="EW25" s="125">
        <f>INDEX([13]Extraction!$B$2:$L$35,MATCH($A25,[13]Extraction!$L$2:$L$35,0),MATCH(EW$1,[13]Extraction!$B$2:$L$2,0))</f>
        <v>10</v>
      </c>
      <c r="EX25" s="125">
        <f>INDEX([13]Extraction!$B$2:$L$35,MATCH($A25,[13]Extraction!$L$2:$L$35,0),MATCH(EX$1,[13]Extraction!$B$2:$L$2,0))</f>
        <v>10</v>
      </c>
      <c r="EY25" s="122">
        <f>INDEX([13]Extraction!$B$2:$L$35,MATCH($A25,[13]Extraction!$L$2:$L$35,0),MATCH(EY$1,[13]Extraction!$B$2:$L$2,0))</f>
        <v>13</v>
      </c>
      <c r="EZ25" s="122">
        <f>INDEX([13]Extraction!$B$2:$L$35,MATCH($A25,[13]Extraction!$L$2:$L$35,0),MATCH(EZ$1,[13]Extraction!$B$2:$L$2,0))</f>
        <v>12</v>
      </c>
      <c r="FA25" s="340">
        <f>INDEX('[11]1920 Collected Indicators'!$A$3:$CV$36,MATCH($A25,'[11]1920 Collected Indicators'!$A$3:$A$36,0),MATCH(FA$1,'[11]1920 Collected Indicators'!$A$3:$CV$3,0))</f>
        <v>12</v>
      </c>
      <c r="FB25" s="119">
        <v>1400.6410256410256</v>
      </c>
      <c r="FC25" s="87">
        <v>1311</v>
      </c>
      <c r="FD25" s="87">
        <v>18</v>
      </c>
      <c r="FE25" s="88">
        <v>2850.4273504273506</v>
      </c>
      <c r="FF25" s="131">
        <v>2668</v>
      </c>
      <c r="FG25" s="87">
        <v>18</v>
      </c>
      <c r="FH25" s="88">
        <v>3321.7948717948721</v>
      </c>
      <c r="FI25" s="131">
        <v>2591</v>
      </c>
      <c r="FJ25" s="87">
        <v>15</v>
      </c>
      <c r="FK25" s="88">
        <v>3393.7246963562752</v>
      </c>
      <c r="FL25" s="131">
        <v>3353</v>
      </c>
      <c r="FM25" s="87">
        <v>19</v>
      </c>
      <c r="FN25" s="88">
        <v>3199.0384615384614</v>
      </c>
      <c r="FO25" s="39">
        <v>3327</v>
      </c>
      <c r="FP25" s="39">
        <v>20</v>
      </c>
      <c r="FQ25" s="88">
        <v>3693.3760683760684</v>
      </c>
      <c r="FR25" s="131">
        <v>3457</v>
      </c>
      <c r="FS25" s="131">
        <v>18</v>
      </c>
      <c r="FT25" s="88">
        <f t="shared" si="159"/>
        <v>3276.7558528428094</v>
      </c>
      <c r="FU25" s="87">
        <f>INDEX('[2]All Previous Years'!$A$1:$EX$34,MATCH($A25,'[2]All Previous Years'!$A$1:$A$34,0),MATCH(FU$1,'[2]All Previous Years'!$A$1:$EX$1,0))</f>
        <v>3919</v>
      </c>
      <c r="FV25" s="88">
        <f>INDEX('[3]Raw data 16-17'!$B$2:$XA$34,MATCH($A25,'[3]Raw data 16-17'!$A$2:$A$34,0),MATCH(FV$1,'[3]Raw data 16-17'!$B$1:$GU$1,0))</f>
        <v>23</v>
      </c>
      <c r="FW25" s="88">
        <f t="shared" si="33"/>
        <v>5494.082840236686</v>
      </c>
      <c r="FX25" s="39">
        <f>INDEX([4]Sheet1!$A$1:$CJ$34, MATCH($A25, [4]Sheet1!$A$1:$A$34, 0), MATCH(FX$1, [4]Sheet1!$A$1:$CJ$1, 0))</f>
        <v>3714</v>
      </c>
      <c r="FY25" s="39">
        <f>INDEX('[5]Finance Indicators'!$A$2:$BO$35,MATCH($A25,'[5]Finance Indicators'!$A$2:$A$35,0),MATCH(FY$1,'[5]Finance Indicators'!$A$2:$BO$2,0))</f>
        <v>13</v>
      </c>
      <c r="FZ25" s="132">
        <f>INDEX('[6]Finance Indicators'!$B$3:$BO$35,MATCH($A25,'[6]Finance Indicators'!$A$3:$A$35,0),MATCH(FZ$1,'[6]Finance Indicators'!$B$2:$BO$2,0))</f>
        <v>5131.1188811188813</v>
      </c>
      <c r="GA25" s="132">
        <f>INDEX('[6]Finance Indicators'!$B$3:$BO$35,MATCH($A25,'[6]Finance Indicators'!$A$3:$A$35,0),MATCH(GA$1,'[6]Finance Indicators'!$B$2:$BO$2,0))</f>
        <v>2935</v>
      </c>
      <c r="GB25" s="132">
        <f>INDEX('[6]Finance Indicators'!$B$3:$BO$35,MATCH($A25,'[6]Finance Indicators'!$A$3:$A$35,0),MATCH(GB$1,'[6]Finance Indicators'!$B$2:$BO$2,0))</f>
        <v>11</v>
      </c>
      <c r="GC25" s="132" t="str">
        <f t="array" ref="GC25">INDEX('[7]Finance Indicators'!$A$2:$BO$35,MATCH($A25,'[7]Finance Indicators'!$A$2:$A$35,0),MATCH(GC$1,'[7]Finance Indicators'!$A$2:$BO$2,0))</f>
        <v>dna</v>
      </c>
      <c r="GD25" s="132">
        <f t="array" ref="GD25">INDEX('[7]Finance Indicators'!$A$2:$BO$35,MATCH($A25,'[7]Finance Indicators'!$A$2:$A$35,0),MATCH(GD$1,'[7]Finance Indicators'!$A$2:$BO$2,0))</f>
        <v>2793</v>
      </c>
      <c r="GE25" s="238" t="str">
        <f t="array" ref="GE25">INDEX('[7]Finance Indicators'!$A$2:$BO$35,MATCH($A25,'[7]Finance Indicators'!$A$2:$A$35,0),MATCH(GE$1,'[7]Finance Indicators'!$A$2:$BO$2,0))</f>
        <v>dna</v>
      </c>
      <c r="GF25" s="128">
        <f>(FB25*100)/Deflators!$B$2</f>
        <v>1649.9880438166144</v>
      </c>
      <c r="GG25" s="125">
        <f>(FE25*100)/Deflators!$B$3</f>
        <v>3307.720542335348</v>
      </c>
      <c r="GH25" s="125">
        <f>(FH25*100)/Deflators!$B$4</f>
        <v>3777.4744475029934</v>
      </c>
      <c r="GI25" s="125">
        <f>(FK25*100)/Deflators!$B$5</f>
        <v>3790.8980307639185</v>
      </c>
      <c r="GJ25" s="125">
        <f>(FN25*100)/Deflators!$B$6</f>
        <v>3524.8238287329309</v>
      </c>
      <c r="GK25" s="125">
        <f>(FQ25*100)/Deflators!$B$7</f>
        <v>4036.5670142074973</v>
      </c>
      <c r="GL25" s="125">
        <f>(FT25*100)/Deflators!$B$8</f>
        <v>3494.7440048919493</v>
      </c>
      <c r="GM25" s="125">
        <f>(FW25*100)/Deflators!$B$9</f>
        <v>5758.1909033030342</v>
      </c>
      <c r="GN25" s="125">
        <f>IFERROR((FZ25*100)/Deflators!$B$10,"dna")</f>
        <v>5256.4793428465937</v>
      </c>
      <c r="GO25" s="125" t="str">
        <f>IFERROR((GC25*100)/Deflators!$B$11,"dna")</f>
        <v>dna</v>
      </c>
      <c r="GP25" s="121">
        <v>271.12232030264818</v>
      </c>
      <c r="GQ25" s="87">
        <v>2580</v>
      </c>
      <c r="GR25" s="87">
        <v>183</v>
      </c>
      <c r="GS25" s="88">
        <v>239.39962476547842</v>
      </c>
      <c r="GT25" s="131">
        <v>2552</v>
      </c>
      <c r="GU25" s="87">
        <v>205</v>
      </c>
      <c r="GV25" s="88">
        <v>286.98891198891198</v>
      </c>
      <c r="GW25" s="131">
        <v>3313</v>
      </c>
      <c r="GX25" s="87">
        <v>222</v>
      </c>
      <c r="GY25" s="88">
        <v>297.3568281938326</v>
      </c>
      <c r="GZ25" s="131">
        <v>3510</v>
      </c>
      <c r="HA25" s="87">
        <v>227</v>
      </c>
      <c r="HB25" s="88">
        <v>299.5908346972177</v>
      </c>
      <c r="HC25" s="131">
        <v>3661</v>
      </c>
      <c r="HD25" s="87">
        <v>235</v>
      </c>
      <c r="HE25" s="88">
        <v>273.24913892078069</v>
      </c>
      <c r="HF25" s="131">
        <v>3808</v>
      </c>
      <c r="HG25" s="131">
        <v>268</v>
      </c>
      <c r="HH25" s="88">
        <f t="shared" si="34"/>
        <v>351.52057245080499</v>
      </c>
      <c r="HI25" s="87">
        <f>INDEX('[2]All Previous Years'!$A$1:$EX$34,MATCH($A25,'[2]All Previous Years'!$A$1:$A$34,0),MATCH(HI$1,'[2]All Previous Years'!$A$1:$EX$1,0))</f>
        <v>4716</v>
      </c>
      <c r="HJ25" s="32">
        <f>INDEX('[3]Raw data 16-17'!$B$2:$XA$34,MATCH($A25,'[3]Raw data 16-17'!$A$2:$A$34,0),MATCH(HJ$1,'[3]Raw data 16-17'!$B$1:$GU$1,0))</f>
        <v>258</v>
      </c>
      <c r="HK25" s="88">
        <f t="shared" si="35"/>
        <v>323.03370786516854</v>
      </c>
      <c r="HL25" s="32">
        <f>INDEX([4]Sheet1!$A$1:$CJ$34, MATCH($A25, [4]Sheet1!$A$1:$A$34, 0), MATCH(HL$1, [4]Sheet1!$A$1:$CJ$1, 0))</f>
        <v>4485</v>
      </c>
      <c r="HM25" s="32">
        <f>INDEX('[5]Finance Indicators'!$A$2:$BO$35,MATCH($A25,'[5]Finance Indicators'!$A$2:$A$35,0),MATCH(HM$1,'[5]Finance Indicators'!$A$2:$BO$2,0))</f>
        <v>267</v>
      </c>
      <c r="HN25" s="132">
        <f>INDEX('[6]Finance Indicators'!$B$3:$BO$35,MATCH($A25,'[6]Finance Indicators'!$A$3:$A$35,0),MATCH(HN$1,'[6]Finance Indicators'!$B$2:$BO$2,0))</f>
        <v>313.58217428328129</v>
      </c>
      <c r="HO25" s="132">
        <f>INDEX('[6]Finance Indicators'!$B$3:$BO$35,MATCH($A25,'[6]Finance Indicators'!$A$3:$A$35,0),MATCH(HO$1,'[6]Finance Indicators'!$B$2:$BO$2,0))</f>
        <v>4419</v>
      </c>
      <c r="HP25" s="132">
        <f>INDEX('[6]Finance Indicators'!$B$3:$BO$35,MATCH($A25,'[6]Finance Indicators'!$A$3:$A$35,0),MATCH(HP$1,'[6]Finance Indicators'!$B$2:$BO$2,0))</f>
        <v>271</v>
      </c>
      <c r="HQ25" s="132" t="str">
        <f t="array" ref="HQ25">INDEX('[7]Finance Indicators'!$A$2:$BO$35,MATCH($A25,'[7]Finance Indicators'!$A$2:$A$35,0),MATCH(HQ$1,'[7]Finance Indicators'!$A$2:$BO$2,0))</f>
        <v>dna</v>
      </c>
      <c r="HR25" s="238">
        <f t="array" ref="HR25">INDEX('[7]Finance Indicators'!$A$2:$BO$35,MATCH($A25,'[7]Finance Indicators'!$A$2:$A$35,0),MATCH(HR$1,'[7]Finance Indicators'!$A$2:$BO$2,0))</f>
        <v>4368</v>
      </c>
      <c r="HS25" s="238" t="str">
        <f t="array" ref="HS25">INDEX('[7]Finance Indicators'!$A$2:$BO$35,MATCH($A25,'[7]Finance Indicators'!$A$2:$A$35,0),MATCH(HS$1,'[7]Finance Indicators'!$A$2:$BO$2,0))</f>
        <v>dna</v>
      </c>
      <c r="HT25" s="128">
        <f>(GP25*100)/Deflators!$B$2</f>
        <v>319.38846479700385</v>
      </c>
      <c r="HU25" s="125">
        <f>(GS25*100)/Deflators!$B$3</f>
        <v>277.80643367227947</v>
      </c>
      <c r="HV25" s="125">
        <f>(GV25*100)/Deflators!$B$4</f>
        <v>326.35768420252577</v>
      </c>
      <c r="HW25" s="125">
        <f>(GY25*100)/Deflators!$B$5</f>
        <v>332.15700013748716</v>
      </c>
      <c r="HX25" s="125">
        <f>(HB25*100)/Deflators!$B$6</f>
        <v>330.10072423539862</v>
      </c>
      <c r="HY25" s="125">
        <f>(HE25*100)/Deflators!$B$7</f>
        <v>298.639629544466</v>
      </c>
      <c r="HZ25" s="125">
        <f>(HH25*100)/Deflators!$B$8</f>
        <v>374.90568975496035</v>
      </c>
      <c r="IA25" s="125">
        <f>(HK25*100)/Deflators!$B$9</f>
        <v>338.56237923222329</v>
      </c>
      <c r="IB25" s="125">
        <f>IFERROR((HN25*100)/Deflators!$B$10,"dna")</f>
        <v>321.24342849868935</v>
      </c>
      <c r="IC25" s="125" t="str">
        <f>IFERROR((HQ25*100)/Deflators!$B$11,"dna")</f>
        <v>dna</v>
      </c>
      <c r="ID25" s="121">
        <v>91.044776119402982</v>
      </c>
      <c r="IE25" s="88">
        <v>91.928251121076229</v>
      </c>
      <c r="IF25" s="88">
        <v>93.670886075949369</v>
      </c>
      <c r="IG25" s="88">
        <v>92.276422764227632</v>
      </c>
      <c r="IH25" s="88">
        <v>92.156862745098039</v>
      </c>
      <c r="II25" s="88">
        <v>93.706293706293707</v>
      </c>
      <c r="IJ25" s="88">
        <f>INDEX('[3]Raw data 16-17'!$B$2:$XA$34,MATCH($A25,'[3]Raw data 16-17'!$A$2:$A$34,0),MATCH(IJ$1,'[3]Raw data 16-17'!$B$1:$GU$1,0))</f>
        <v>91.814946619217082</v>
      </c>
      <c r="IK25" s="88">
        <f>INDEX('[14]1718 Collected Indicators'!$A$3:$CH$36,MATCH($A25,'[14]1718 Collected Indicators'!$A$3:$A$36,0),MATCH(IK$1,'[14]1718 Collected Indicators'!$A$3:$CH$3,0))</f>
        <v>95.357142857142861</v>
      </c>
      <c r="IL25" s="120">
        <f>INDEX('[15]1819 Collected Indicators'!$A$3:$CV$36,MATCH($A25,'[15]1819 Collected Indicators'!$A$3:$A$36,0),MATCH(IL$1,'[15]1819 Collected Indicators'!$A$3:$CV$3,0))</f>
        <v>96.099290780141843</v>
      </c>
      <c r="IM25" s="120" t="str">
        <f>INDEX('[11]1920 Collected Indicators'!$A$3:$CV$36,MATCH($A25,'[11]1920 Collected Indicators'!$A$3:$A$36,0),MATCH(IM$1,'[11]1920 Collected Indicators'!$A$3:$CV$3,0))</f>
        <v>dna</v>
      </c>
      <c r="IN25" s="119">
        <v>83.966666666666669</v>
      </c>
      <c r="IO25" s="88">
        <v>85.333333333333329</v>
      </c>
      <c r="IP25" s="88">
        <v>83.666666666666671</v>
      </c>
      <c r="IQ25" s="88">
        <f>INDEX('[16]Raw Data'!$B$2:$BS$34,MATCH($A25,'[16]Raw Data'!$A$2:$A$34,0),MATCH(IQ$1,'[16]Raw Data'!$B$1:$BS$1,0))</f>
        <v>83.333333333333329</v>
      </c>
      <c r="IR25" s="88">
        <f t="shared" si="1"/>
        <v>78.666666666666671</v>
      </c>
      <c r="IS25" s="120">
        <f t="shared" si="1"/>
        <v>79.899999999999991</v>
      </c>
      <c r="IT25" s="120">
        <f t="shared" si="1"/>
        <v>75.566666666666663</v>
      </c>
      <c r="IU25" s="119">
        <v>93.2</v>
      </c>
      <c r="IV25" s="88">
        <v>92.4</v>
      </c>
      <c r="IW25" s="88">
        <v>93.8</v>
      </c>
      <c r="IX25" s="88">
        <v>92.1</v>
      </c>
      <c r="IY25" s="88">
        <v>95</v>
      </c>
      <c r="IZ25" s="88">
        <f>INDEX('[3]Raw data 16-17'!$B$2:$BV$34,MATCH($A25,'[3]Raw data 16-17'!$A$2:$A$34,0),MATCH(IZ$1,'[3]Raw data 16-17'!$B$1:$BV$1,0))</f>
        <v>94.5</v>
      </c>
      <c r="JA25" s="88">
        <f>INDEX('[14]1718 Collected Indicators'!$A$3:$CH$36,MATCH($A25,'[14]1718 Collected Indicators'!$A$3:$A$36,0),MATCH(JA$1,'[14]1718 Collected Indicators'!$A$3:$CH$3,0))</f>
        <v>96.2</v>
      </c>
      <c r="JB25" s="120">
        <f>INDEX('[15]1819 Collected Indicators'!$A$3:$CV$36,MATCH($A25,'[15]1819 Collected Indicators'!$A$3:$A$36,0),MATCH(JB$1,'[15]1819 Collected Indicators'!$A$3:$CV$3,0))</f>
        <v>97.453183520599254</v>
      </c>
      <c r="JC25" s="120" t="str">
        <f>INDEX('[11]1920 Collected Indicators'!$A$3:$CV$36,MATCH($A25,'[11]1920 Collected Indicators'!$A$3:$A$36,0),MATCH(JC$1,'[11]1920 Collected Indicators'!$A$3:$CV$3,0))</f>
        <v>dna</v>
      </c>
      <c r="JD25" s="119">
        <v>872.45</v>
      </c>
      <c r="JE25" s="88">
        <v>887.64</v>
      </c>
      <c r="JF25" s="88">
        <f>INDEX('[17]Cohort Attainment'!$O$40:$BR$75,MATCH($A25,'[17]Cohort Attainment'!$O$40:$O$75,0),MATCH(JF$1,'[17]Cohort Attainment'!$O$40:$BR$40,0))</f>
        <v>875.31</v>
      </c>
      <c r="JG25" s="88">
        <f>INDEX('[18]Cohort Attainment'!$Q$40:$AQ$72,MATCH($A25,'[18]Cohort Attainment'!$O$40:$O$72,0),MATCH(JG$1,'[18]Cohort Attainment'!$Q$39:$AO$39,0))</f>
        <v>982.88</v>
      </c>
      <c r="JH25" s="88">
        <f>INDEX('[19]Cohort Attainment'!$BP$3:$BU$36,MATCH($A25,'[19]Cohort Attainment'!$BU$3:$BU$36,0),MATCH(JH$1,'[19]Cohort Attainment'!$BP$36:$BU$36,0))</f>
        <v>943.38</v>
      </c>
      <c r="JI25" s="88">
        <f>INDEX('[19]Cohort Attainment'!$BP$3:$BU$36,MATCH($A25,'[19]Cohort Attainment'!$BU$3:$BU$36,0),MATCH(JI$1,'[19]Cohort Attainment'!$BP$36:$BU$36,0))</f>
        <v>946.78</v>
      </c>
      <c r="JJ25" s="88">
        <f>INDEX('[19]Cohort Attainment'!$BP$3:$BU$36,MATCH($A25,'[19]Cohort Attainment'!$BU$3:$BU$36,0),MATCH(JJ$1,'[19]Cohort Attainment'!$BP$36:$BU$36,0))</f>
        <v>926.38</v>
      </c>
      <c r="JK25" s="88">
        <f>INDEX('[19]Cohort Attainment'!$BP$3:$BU$36,MATCH($A25,'[19]Cohort Attainment'!$BU$3:$BU$36,0),MATCH(JK$1,'[19]Cohort Attainment'!$BP$36:$BU$36,0))</f>
        <v>933.03</v>
      </c>
      <c r="JL25" s="126">
        <f>INDEX('[11]1920 Collected Indicators'!$A$3:$CV$36,MATCH($A25,'[11]1920 Collected Indicators'!$A$3:$A$36,0),MATCH(JL$1,'[11]1920 Collected Indicators'!$A$3:$CV$3,0))</f>
        <v>933.04</v>
      </c>
      <c r="JM25" s="121">
        <v>430</v>
      </c>
      <c r="JN25" s="88">
        <v>528</v>
      </c>
      <c r="JO25" s="88">
        <f>INDEX('[17]Cohort Attainment'!$O$40:$BR$75,MATCH($A25,'[17]Cohort Attainment'!$O$40:$O$75,0),MATCH(JO$1,'[17]Cohort Attainment'!$O$40:$BR$40,0))</f>
        <v>551</v>
      </c>
      <c r="JP25" s="88">
        <f>INDEX('[18]Cohort Attainment'!$Q$40:$AQ$72,MATCH($A25,'[18]Cohort Attainment'!$O$40:$O$72,0),MATCH(JP$1,'[18]Cohort Attainment'!$Q$39:$AO$39,0))</f>
        <v>534</v>
      </c>
      <c r="JQ25" s="88">
        <f>INDEX('[19]Cohort Attainment'!$P$3:$AO$36,MATCH($A25,'[19]Cohort Attainment'!$AO$3:$AO$36,0),MATCH(JQ$1,'[19]Cohort Attainment'!$P$36:$AO$36,0))</f>
        <v>528</v>
      </c>
      <c r="JR25" s="88">
        <f>INDEX('[19]Cohort Attainment'!$P$3:$AO$36,MATCH($A25,'[19]Cohort Attainment'!$AO$3:$AO$36,0),MATCH(JR$1,'[19]Cohort Attainment'!$P$36:$AO$36,0))</f>
        <v>558</v>
      </c>
      <c r="JS25" s="88">
        <f>INDEX('[19]Cohort Attainment'!$P$3:$AO$36,MATCH($A25,'[19]Cohort Attainment'!$AO$3:$AO$36,0),MATCH(JS$1,'[19]Cohort Attainment'!$P$36:$AO$36,0))</f>
        <v>545</v>
      </c>
      <c r="JT25" s="120">
        <f>INDEX('[19]Cohort Attainment'!$P$3:$AO$36,MATCH($A25,'[19]Cohort Attainment'!$AO$3:$AO$36,0),MATCH(JT$1,'[19]Cohort Attainment'!$P$36:$AO$36,0))</f>
        <v>479</v>
      </c>
      <c r="JU25" s="120">
        <f>INDEX('[11]1920 Collected Indicators'!$A$3:$CV$36,MATCH($A25,'[11]1920 Collected Indicators'!$A$3:$A$36,0),MATCH(JU$1,'[11]1920 Collected Indicators'!$A$3:$CV$3,0))</f>
        <v>543</v>
      </c>
      <c r="JV25" s="119">
        <v>635</v>
      </c>
      <c r="JW25" s="88">
        <v>590</v>
      </c>
      <c r="JX25" s="88">
        <f>INDEX('[17]Cohort Attainment'!$O$40:$BR$75,MATCH($A25,'[17]Cohort Attainment'!$O$40:$O$75,0),MATCH(JX$1,'[17]Cohort Attainment'!$O$40:$BR$40,0))</f>
        <v>605</v>
      </c>
      <c r="JY25" s="88">
        <f>INDEX('[18]Cohort Attainment'!$Q$40:$AQ$72,MATCH($A25,'[18]Cohort Attainment'!$O$40:$O$72,0),MATCH(JY$1,'[18]Cohort Attainment'!$Q$39:$AO$39,0))</f>
        <v>758</v>
      </c>
      <c r="JZ25" s="88">
        <f>INDEX('[19]Cohort Attainment'!$P$3:$AO$36,MATCH($A25,'[19]Cohort Attainment'!$AO$3:$AO$36,0),MATCH(JZ$1,'[19]Cohort Attainment'!$P$36:$AO$36,0))</f>
        <v>746</v>
      </c>
      <c r="KA25" s="88">
        <f>INDEX('[19]Cohort Attainment'!$P$3:$AO$36,MATCH($A25,'[19]Cohort Attainment'!$AO$3:$AO$36,0),MATCH(KA$1,'[19]Cohort Attainment'!$P$36:$AO$36,0))</f>
        <v>658</v>
      </c>
      <c r="KB25" s="88">
        <f>INDEX('[19]Cohort Attainment'!$P$3:$AO$36,MATCH($A25,'[19]Cohort Attainment'!$AO$3:$AO$36,0),MATCH(KB$1,'[19]Cohort Attainment'!$P$36:$AO$36,0))</f>
        <v>648</v>
      </c>
      <c r="KC25" s="120">
        <f>INDEX('[19]Cohort Attainment'!$P$3:$AO$36,MATCH($A25,'[19]Cohort Attainment'!$AO$3:$AO$36,0),MATCH(KC$1,'[19]Cohort Attainment'!$P$36:$AO$36,0))</f>
        <v>617</v>
      </c>
      <c r="KD25" s="120">
        <f>INDEX('[11]1920 Collected Indicators'!$A$3:$CV$36,MATCH($A25,'[11]1920 Collected Indicators'!$A$3:$A$36,0),MATCH(KD$1,'[11]1920 Collected Indicators'!$A$3:$CV$3,0))</f>
        <v>635</v>
      </c>
      <c r="KE25" s="119">
        <v>783</v>
      </c>
      <c r="KF25" s="88">
        <v>789</v>
      </c>
      <c r="KG25" s="88">
        <f>INDEX('[17]Cohort Attainment'!$O$40:$BR$75,MATCH($A25,'[17]Cohort Attainment'!$O$40:$O$75,0),MATCH(KG$1,'[17]Cohort Attainment'!$O$40:$BR$40,0))</f>
        <v>792</v>
      </c>
      <c r="KH25" s="88">
        <f>INDEX('[18]Cohort Attainment'!$Q$40:$AQ$72,MATCH($A25,'[18]Cohort Attainment'!$O$40:$O$72,0),MATCH(KH$1,'[18]Cohort Attainment'!$Q$39:$AO$39,0))</f>
        <v>928</v>
      </c>
      <c r="KI25" s="88">
        <f>INDEX('[19]Cohort Attainment'!$P$3:$AO$36,MATCH($A25,'[19]Cohort Attainment'!$AO$3:$AO$36,0),MATCH(KI$1,'[19]Cohort Attainment'!$P$36:$AO$36,0))</f>
        <v>848</v>
      </c>
      <c r="KJ25" s="88">
        <f>INDEX('[19]Cohort Attainment'!$P$3:$AO$36,MATCH($A25,'[19]Cohort Attainment'!$AO$3:$AO$36,0),MATCH(KJ$1,'[19]Cohort Attainment'!$P$36:$AO$36,0))</f>
        <v>1029</v>
      </c>
      <c r="KK25" s="88">
        <f>INDEX('[19]Cohort Attainment'!$P$3:$AO$36,MATCH($A25,'[19]Cohort Attainment'!$AO$3:$AO$36,0),MATCH(KK$1,'[19]Cohort Attainment'!$P$36:$AO$36,0))</f>
        <v>858</v>
      </c>
      <c r="KL25" s="120">
        <f>INDEX('[19]Cohort Attainment'!$P$3:$AO$36,MATCH($A25,'[19]Cohort Attainment'!$AO$3:$AO$36,0),MATCH(KL$1,'[19]Cohort Attainment'!$P$36:$AO$36,0))</f>
        <v>860</v>
      </c>
      <c r="KM25" s="120">
        <f>INDEX('[11]1920 Collected Indicators'!$A$3:$CV$36,MATCH($A25,'[11]1920 Collected Indicators'!$A$3:$A$36,0),MATCH(KM$1,'[11]1920 Collected Indicators'!$A$3:$CV$3,0))</f>
        <v>891</v>
      </c>
      <c r="KN25" s="119">
        <v>930</v>
      </c>
      <c r="KO25" s="88">
        <v>953</v>
      </c>
      <c r="KP25" s="88">
        <f>INDEX('[17]Cohort Attainment'!$O$40:$BR$75,MATCH($A25,'[17]Cohort Attainment'!$O$40:$O$75,0),MATCH(KP$1,'[17]Cohort Attainment'!$O$40:$BR$40,0))</f>
        <v>953</v>
      </c>
      <c r="KQ25" s="88">
        <f>INDEX('[18]Cohort Attainment'!$Q$40:$AQ$72,MATCH($A25,'[18]Cohort Attainment'!$O$40:$O$72,0),MATCH(KQ$1,'[18]Cohort Attainment'!$Q$39:$AO$39,0))</f>
        <v>1047</v>
      </c>
      <c r="KR25" s="88">
        <f>INDEX('[19]Cohort Attainment'!$P$3:$AO$36,MATCH($A25,'[19]Cohort Attainment'!$AO$3:$AO$36,0),MATCH(KR$1,'[19]Cohort Attainment'!$P$36:$AO$36,0))</f>
        <v>1025</v>
      </c>
      <c r="KS25" s="88">
        <f>INDEX('[19]Cohort Attainment'!$P$3:$AO$36,MATCH($A25,'[19]Cohort Attainment'!$AO$3:$AO$36,0),MATCH(KS$1,'[19]Cohort Attainment'!$P$36:$AO$36,0))</f>
        <v>954</v>
      </c>
      <c r="KT25" s="88">
        <f>INDEX('[19]Cohort Attainment'!$P$3:$AO$36,MATCH($A25,'[19]Cohort Attainment'!$AO$3:$AO$36,0),MATCH(KT$1,'[19]Cohort Attainment'!$P$36:$AO$36,0))</f>
        <v>999</v>
      </c>
      <c r="KU25" s="120">
        <f>INDEX('[19]Cohort Attainment'!$P$3:$AO$36,MATCH($A25,'[19]Cohort Attainment'!$AO$3:$AO$36,0),MATCH(KU$1,'[19]Cohort Attainment'!$P$36:$AO$36,0))</f>
        <v>1021</v>
      </c>
      <c r="KV25" s="120">
        <f>INDEX('[11]1920 Collected Indicators'!$A$3:$CV$36,MATCH($A25,'[11]1920 Collected Indicators'!$A$3:$A$36,0),MATCH(KV$1,'[11]1920 Collected Indicators'!$A$3:$CV$3,0))</f>
        <v>975</v>
      </c>
      <c r="KW25" s="119">
        <v>1082</v>
      </c>
      <c r="KX25" s="88">
        <v>1104</v>
      </c>
      <c r="KY25" s="88">
        <f>INDEX('[17]Cohort Attainment'!$O$40:$BR$75,MATCH($A25,'[17]Cohort Attainment'!$O$40:$O$75,0),MATCH(KY$1,'[17]Cohort Attainment'!$O$40:$BR$40,0))</f>
        <v>1059</v>
      </c>
      <c r="KZ25" s="88">
        <f>INDEX('[18]Cohort Attainment'!$Q$40:$AQ$72,MATCH($A25,'[18]Cohort Attainment'!$O$40:$O$72,0),MATCH(KZ$1,'[18]Cohort Attainment'!$Q$39:$AO$39,0))</f>
        <v>1146</v>
      </c>
      <c r="LA25" s="88">
        <f>INDEX('[19]Cohort Attainment'!$P$3:$AO$36,MATCH($A25,'[19]Cohort Attainment'!$AO$3:$AO$36,0),MATCH(LA$1,'[19]Cohort Attainment'!$P$36:$AO$36,0))</f>
        <v>1135</v>
      </c>
      <c r="LB25" s="88">
        <f>INDEX('[19]Cohort Attainment'!$P$3:$AO$36,MATCH($A25,'[19]Cohort Attainment'!$AO$3:$AO$36,0),MATCH(LB$1,'[19]Cohort Attainment'!$P$36:$AO$36,0))</f>
        <v>1127</v>
      </c>
      <c r="LC25" s="88">
        <f>INDEX('[19]Cohort Attainment'!$P$3:$AO$36,MATCH($A25,'[19]Cohort Attainment'!$AO$3:$AO$36,0),MATCH(LC$1,'[19]Cohort Attainment'!$P$36:$AO$36,0))</f>
        <v>1171</v>
      </c>
      <c r="LD25" s="120">
        <f>INDEX('[19]Cohort Attainment'!$P$3:$AO$36,MATCH($A25,'[19]Cohort Attainment'!$AO$3:$AO$36,0),MATCH(LD$1,'[19]Cohort Attainment'!$P$36:$AO$36,0))</f>
        <v>1158</v>
      </c>
      <c r="LE25" s="120">
        <f>INDEX('[11]1920 Collected Indicators'!$A$3:$CV$36,MATCH($A25,'[11]1920 Collected Indicators'!$A$3:$A$36,0),MATCH(LE$1,'[11]1920 Collected Indicators'!$A$3:$CV$3,0))</f>
        <v>1217</v>
      </c>
      <c r="LF25" s="119">
        <v>91.371237458193974</v>
      </c>
      <c r="LG25" s="88" t="str">
        <f>INDEX('[3]Raw data 16-17'!$B$2:$XA$34,MATCH($A25,'[3]Raw data 16-17'!$A$2:$A$34,0),MATCH(LG$1,'[3]Raw data 16-17'!$B$1:$GU$1,0))</f>
        <v>dna</v>
      </c>
      <c r="LH25" s="88" t="str">
        <f>INDEX('[14]1718 Collected Indicators'!$A$3:$CH$36,MATCH($A25,'[14]1718 Collected Indicators'!$A$3:$A$36,0),MATCH(LH$1,'[14]1718 Collected Indicators'!$A$3:$CH$3,0))</f>
        <v>dna</v>
      </c>
      <c r="LI25" s="120">
        <f>INDEX('[15]1819 Collected Indicators'!$A$3:$CV$36,MATCH($A25,'[15]1819 Collected Indicators'!$A$3:$A$36,0),MATCH(LI$1,'[15]1819 Collected Indicators'!$A$3:$CV$3,0))</f>
        <v>65.802413947000005</v>
      </c>
      <c r="LJ25" s="120" t="str">
        <f>INDEX('[11]1920 Collected Indicators'!$A$3:$CV$36,MATCH($A25,'[11]1920 Collected Indicators'!$A$3:$A$36,0),MATCH(LJ$1,'[11]1920 Collected Indicators'!$A$3:$CV$3,0))</f>
        <v>dna</v>
      </c>
      <c r="LK25" s="119">
        <v>93.2762030323006</v>
      </c>
      <c r="LL25" s="88" t="str">
        <f>INDEX('[3]Raw data 16-17'!$B$2:$XA$34,MATCH($A25,'[3]Raw data 16-17'!$A$2:$A$34,0),MATCH(LL$1,'[3]Raw data 16-17'!$B$1:$GU$1,0))</f>
        <v>dna</v>
      </c>
      <c r="LM25" s="88" t="str">
        <f>INDEX('[14]1718 Collected Indicators'!$A$3:$CH$36,MATCH($A25,'[14]1718 Collected Indicators'!$A$3:$A$36,0),MATCH(LM$1,'[14]1718 Collected Indicators'!$A$3:$CH$3,0))</f>
        <v>dna</v>
      </c>
      <c r="LN25" s="120">
        <f>INDEX('[15]1819 Collected Indicators'!$A$3:$CV$36,MATCH($A25,'[15]1819 Collected Indicators'!$A$3:$A$36,0),MATCH(LN$1,'[15]1819 Collected Indicators'!$A$3:$CV$3,0))</f>
        <v>72.282972551</v>
      </c>
      <c r="LO25" s="120" t="str">
        <f>INDEX('[11]1920 Collected Indicators'!$A$3:$CV$36,MATCH($A25,'[11]1920 Collected Indicators'!$A$3:$A$36,0),MATCH(LO$1,'[11]1920 Collected Indicators'!$A$3:$CV$3,0))</f>
        <v>dna</v>
      </c>
      <c r="LP25" s="119">
        <v>87.145969498910674</v>
      </c>
      <c r="LQ25" s="88" t="str">
        <f>INDEX('[3]Raw data 16-17'!$B$2:$XA$34,MATCH($A25,'[3]Raw data 16-17'!$A$2:$A$34,0),MATCH(LQ$1,'[3]Raw data 16-17'!$B$1:$GU$1,0))</f>
        <v>dna</v>
      </c>
      <c r="LR25" s="88" t="str">
        <f>INDEX('[14]1718 Collected Indicators'!$A$3:$CH$36,MATCH($A25,'[14]1718 Collected Indicators'!$A$3:$A$36,0),MATCH(LR$1,'[14]1718 Collected Indicators'!$A$3:$CH$3,0))</f>
        <v>dna</v>
      </c>
      <c r="LS25" s="120" t="e">
        <f>INDEX('[15]1819 Collected Indicators'!$A$3:$CV$36,MATCH($A25,'[15]1819 Collected Indicators'!$A$3:$A$36,0),MATCH(LS$1,'[15]1819 Collected Indicators'!$A$3:$CV$3,0))</f>
        <v>#N/A</v>
      </c>
      <c r="LT25" s="120" t="e">
        <f>INDEX('[11]1920 Collected Indicators'!$A$3:$CV$36,MATCH($A25,'[11]1920 Collected Indicators'!$A$3:$A$36,0),MATCH(LT$1,'[11]1920 Collected Indicators'!$A$3:$CV$3,0))</f>
        <v>#N/A</v>
      </c>
      <c r="LU25" s="119">
        <v>90.160642570281126</v>
      </c>
      <c r="LV25" s="88" t="str">
        <f>INDEX('[3]Raw data 16-17'!$B$2:$XA$34,MATCH($A25,'[3]Raw data 16-17'!$A$2:$A$34,0),MATCH(LV$1,'[3]Raw data 16-17'!$B$1:$GU$1,0))</f>
        <v>dna</v>
      </c>
      <c r="LW25" s="88" t="str">
        <f>INDEX('[14]1718 Collected Indicators'!$A$3:$CH$36,MATCH($A25,'[14]1718 Collected Indicators'!$A$3:$A$36,0),MATCH(LW$1,'[14]1718 Collected Indicators'!$A$3:$CH$3,0))</f>
        <v>dna</v>
      </c>
      <c r="LX25" s="120">
        <f>INDEX('[15]1819 Collected Indicators'!$A$3:$CV$36,MATCH($A25,'[15]1819 Collected Indicators'!$A$3:$A$36,0),MATCH(LX$1,'[15]1819 Collected Indicators'!$A$3:$CV$3,0))</f>
        <v>23.156128096000003</v>
      </c>
      <c r="LY25" s="120" t="str">
        <f>INDEX('[11]1920 Collected Indicators'!$A$3:$CV$36,MATCH($A25,'[11]1920 Collected Indicators'!$A$3:$A$36,0),MATCH(LY$1,'[11]1920 Collected Indicators'!$A$3:$CV$3,0))</f>
        <v>dna</v>
      </c>
      <c r="LZ25" s="119">
        <v>91.034937376400791</v>
      </c>
      <c r="MA25" s="88" t="str">
        <f>INDEX('[3]Raw data 16-17'!$B$2:$XA$34,MATCH($A25,'[3]Raw data 16-17'!$A$2:$A$34,0),MATCH(MA$1,'[3]Raw data 16-17'!$B$1:$GU$1,0))</f>
        <v>dna</v>
      </c>
      <c r="MB25" s="88" t="str">
        <f>INDEX('[14]1718 Collected Indicators'!$A$3:$CH$36,MATCH($A25,'[14]1718 Collected Indicators'!$A$3:$A$36,0),MATCH(MB$1,'[14]1718 Collected Indicators'!$A$3:$CH$3,0))</f>
        <v>dna</v>
      </c>
      <c r="MC25" s="120">
        <f>INDEX('[15]1819 Collected Indicators'!$A$3:$CV$36,MATCH($A25,'[15]1819 Collected Indicators'!$A$3:$A$36,0),MATCH(MC$1,'[15]1819 Collected Indicators'!$A$3:$CV$3,0))</f>
        <v>21.653758371000009</v>
      </c>
      <c r="MD25" s="120" t="str">
        <f>INDEX('[11]1920 Collected Indicators'!$A$3:$CV$36,MATCH($A25,'[11]1920 Collected Indicators'!$A$3:$A$36,0),MATCH(MD$1,'[11]1920 Collected Indicators'!$A$3:$CV$3,0))</f>
        <v>dna</v>
      </c>
      <c r="ME25" s="119">
        <v>85.257806826434276</v>
      </c>
      <c r="MF25" s="88" t="str">
        <f>INDEX('[3]Raw data 16-17'!$B$2:$XA$34,MATCH($A25,'[3]Raw data 16-17'!$A$2:$A$34,0),MATCH(MF$1,'[3]Raw data 16-17'!$B$1:$GU$1,0))</f>
        <v>dna</v>
      </c>
      <c r="MG25" s="88" t="str">
        <f>INDEX('[14]1718 Collected Indicators'!$A$3:$CH$36,MATCH($A25,'[14]1718 Collected Indicators'!$A$3:$A$36,0),MATCH(MG$1,'[14]1718 Collected Indicators'!$A$3:$CH$3,0))</f>
        <v>dna</v>
      </c>
      <c r="MH25" s="120" t="e">
        <f>INDEX('[15]1819 Collected Indicators'!$A$3:$CV$36,MATCH($A25,'[15]1819 Collected Indicators'!$A$3:$A$36,0),MATCH(MH$1,'[15]1819 Collected Indicators'!$A$3:$CV$3,0))</f>
        <v>#N/A</v>
      </c>
      <c r="MI25" s="120" t="e">
        <f>INDEX('[11]1920 Collected Indicators'!$A$3:$CV$36,MATCH($A25,'[11]1920 Collected Indicators'!$A$3:$A$36,0),MATCH(MI$1,'[11]1920 Collected Indicators'!$A$3:$CV$3,0))</f>
        <v>#N/A</v>
      </c>
      <c r="MJ25" s="119">
        <v>92.971887550200805</v>
      </c>
      <c r="MK25" s="88" t="str">
        <f>INDEX('[3]Raw data 16-17'!$B$2:$XA$34,MATCH($A25,'[3]Raw data 16-17'!$A$2:$A$34,0),MATCH(MK$1,'[3]Raw data 16-17'!$B$1:$GU$1,0))</f>
        <v>dna</v>
      </c>
      <c r="ML25" s="88" t="str">
        <f>INDEX('[14]1718 Collected Indicators'!$A$3:$CH$36,MATCH($A25,'[14]1718 Collected Indicators'!$A$3:$A$36,0),MATCH(ML$1,'[14]1718 Collected Indicators'!$A$3:$CH$3,0))</f>
        <v>dna</v>
      </c>
      <c r="MM25" s="120" t="str">
        <f>INDEX('[15]1819 Collected Indicators'!$A$3:$CV$36,MATCH($A25,'[15]1819 Collected Indicators'!$A$3:$A$36,0),MATCH(MM$1,'[15]1819 Collected Indicators'!$A$3:$CV$3,0))</f>
        <v>dna</v>
      </c>
      <c r="MN25" s="120" t="str">
        <f>INDEX('[11]1920 Collected Indicators'!$A$3:$CV$36,MATCH($A25,'[11]1920 Collected Indicators'!$A$3:$A$36,0),MATCH(MN$1,'[11]1920 Collected Indicators'!$A$3:$CV$3,0))</f>
        <v>dna</v>
      </c>
      <c r="MO25" s="119">
        <v>94.726433750823986</v>
      </c>
      <c r="MP25" s="88" t="str">
        <f>INDEX('[3]Raw data 16-17'!$B$2:$XA$34,MATCH($A25,'[3]Raw data 16-17'!$A$2:$A$34,0),MATCH(MP$1,'[3]Raw data 16-17'!$B$1:$GU$1,0))</f>
        <v>dna</v>
      </c>
      <c r="MQ25" s="88" t="str">
        <f>INDEX('[14]1718 Collected Indicators'!$A$3:$CH$36,MATCH($A25,'[14]1718 Collected Indicators'!$A$3:$A$36,0),MATCH(MQ$1,'[14]1718 Collected Indicators'!$A$3:$CH$3,0))</f>
        <v>dna</v>
      </c>
      <c r="MR25" s="120" t="str">
        <f>INDEX('[15]1819 Collected Indicators'!$A$3:$CV$36,MATCH($A25,'[15]1819 Collected Indicators'!$A$3:$A$36,0),MATCH(MR$1,'[15]1819 Collected Indicators'!$A$3:$CV$3,0))</f>
        <v>dna</v>
      </c>
      <c r="MS25" s="120" t="str">
        <f>INDEX('[11]1920 Collected Indicators'!$A$3:$CV$36,MATCH($A25,'[11]1920 Collected Indicators'!$A$3:$A$36,0),MATCH(MS$1,'[11]1920 Collected Indicators'!$A$3:$CV$3,0))</f>
        <v>dna</v>
      </c>
      <c r="MT25" s="119">
        <v>88.380537400145244</v>
      </c>
      <c r="MU25" s="88" t="str">
        <f>INDEX('[3]Raw data 16-17'!$B$2:$XA$34,MATCH($A25,'[3]Raw data 16-17'!$A$2:$A$34,0),MATCH(MU$1,'[3]Raw data 16-17'!$B$1:$GU$1,0))</f>
        <v>dna</v>
      </c>
      <c r="MV25" s="88" t="str">
        <f>INDEX('[14]1718 Collected Indicators'!$A$3:$CH$36,MATCH($A25,'[14]1718 Collected Indicators'!$A$3:$A$36,0),MATCH(MV$1,'[14]1718 Collected Indicators'!$A$3:$CH$3,0))</f>
        <v>dna</v>
      </c>
      <c r="MW25" s="120" t="e">
        <f>INDEX('[15]1819 Collected Indicators'!$A$3:$CV$36,MATCH($A25,'[15]1819 Collected Indicators'!$A$3:$A$36,0),MATCH(MW$1,'[15]1819 Collected Indicators'!$A$3:$CV$3,0))</f>
        <v>#N/A</v>
      </c>
      <c r="MX25" s="120" t="e">
        <f>INDEX('[11]1920 Collected Indicators'!$A$3:$CV$36,MATCH($A25,'[11]1920 Collected Indicators'!$A$3:$A$36,0),MATCH(MX$1,'[11]1920 Collected Indicators'!$A$3:$CV$3,0))</f>
        <v>#N/A</v>
      </c>
      <c r="MY25" s="119">
        <v>92.168674698795186</v>
      </c>
      <c r="MZ25" s="88" t="str">
        <f>INDEX('[3]Raw data 16-17'!$B$2:$XA$34,MATCH($A25,'[3]Raw data 16-17'!$A$2:$A$34,0),MATCH(MZ$1,'[3]Raw data 16-17'!$B$1:$GU$1,0))</f>
        <v>dna</v>
      </c>
      <c r="NA25" s="88" t="str">
        <f>INDEX('[14]1718 Collected Indicators'!$A$3:$CH$36,MATCH($A25,'[14]1718 Collected Indicators'!$A$3:$A$36,0),MATCH(NA$1,'[14]1718 Collected Indicators'!$A$3:$CH$3,0))</f>
        <v>dna</v>
      </c>
      <c r="NB25" s="120" t="e">
        <f>INDEX('[15]1819 Collected Indicators'!$A$3:$CV$36,MATCH($A25,'[15]1819 Collected Indicators'!$A$3:$A$36,0),MATCH(NB$1,'[15]1819 Collected Indicators'!$A$3:$CV$3,0))</f>
        <v>#N/A</v>
      </c>
      <c r="NC25" s="183"/>
      <c r="ND25" s="119">
        <v>93.228139381985528</v>
      </c>
      <c r="NE25" s="88" t="str">
        <f>INDEX('[3]Raw data 16-17'!$B$2:$XA$34,MATCH($A25,'[3]Raw data 16-17'!$A$2:$A$34,0),MATCH(NE$1,'[3]Raw data 16-17'!$B$1:$GU$1,0))</f>
        <v>dna</v>
      </c>
      <c r="NF25" s="88" t="str">
        <f>INDEX('[14]1718 Collected Indicators'!$A$3:$CH$36,MATCH($A25,'[14]1718 Collected Indicators'!$A$3:$A$36,0),MATCH(NF$1,'[14]1718 Collected Indicators'!$A$3:$CH$3,0))</f>
        <v>dna</v>
      </c>
      <c r="NG25" s="120" t="e">
        <f>INDEX('[15]1819 Collected Indicators'!$A$3:$CV$36,MATCH($A25,'[15]1819 Collected Indicators'!$A$3:$A$36,0),MATCH(NG$1,'[15]1819 Collected Indicators'!$A$3:$CV$3,0))</f>
        <v>#N/A</v>
      </c>
      <c r="NH25" s="183"/>
      <c r="NI25" s="119">
        <v>86.782861292665217</v>
      </c>
      <c r="NJ25" s="88" t="str">
        <f>INDEX('[3]Raw data 16-17'!$B$2:$XA$34,MATCH($A25,'[3]Raw data 16-17'!$A$2:$A$34,0),MATCH(NJ$1,'[3]Raw data 16-17'!$B$1:$GU$1,0))</f>
        <v>dna</v>
      </c>
      <c r="NK25" s="88" t="str">
        <f>INDEX('[14]1718 Collected Indicators'!$A$3:$CH$36,MATCH($A25,'[14]1718 Collected Indicators'!$A$3:$A$36,0),MATCH(NK$1,'[14]1718 Collected Indicators'!$A$3:$CH$3,0))</f>
        <v>dna</v>
      </c>
      <c r="NL25" s="120" t="e">
        <f>INDEX('[15]1819 Collected Indicators'!$A$3:$CV$36,MATCH($A25,'[15]1819 Collected Indicators'!$A$3:$A$36,0),MATCH(NL$1,'[15]1819 Collected Indicators'!$A$3:$CV$3,0))</f>
        <v>#N/A</v>
      </c>
      <c r="NM25" s="183"/>
      <c r="NN25" s="119">
        <f>INDEX([20]Extraction!$B$2:$I$36,MATCH($A25,[20]Extraction!$I$2:$I$36,0),MATCH(NN$1,[20]Extraction!$B$2:$I$2,0))</f>
        <v>80.262199563000692</v>
      </c>
      <c r="NO25" s="119">
        <f>INDEX([20]Extraction!$B$2:$I$36,MATCH($A25,[20]Extraction!$I$2:$I$36,0),MATCH(NO$1,[20]Extraction!$B$2:$I$2,0))</f>
        <v>80.991064175467045</v>
      </c>
      <c r="NP25" s="119">
        <f>INDEX([20]Extraction!$B$2:$I$36,MATCH($A25,[20]Extraction!$I$2:$I$36,0),MATCH(NP$1,[20]Extraction!$B$2:$I$2,0))</f>
        <v>80.882352941176407</v>
      </c>
      <c r="NQ25" s="119">
        <f>INDEX([20]Extraction!$B$2:$I$36,MATCH($A25,[20]Extraction!$I$2:$I$36,0),MATCH(NQ$1,[20]Extraction!$B$2:$I$2,0))</f>
        <v>80.836501901140636</v>
      </c>
      <c r="NR25" s="119">
        <f>INDEX([20]Extraction!$B$2:$I$36,MATCH($A25,[20]Extraction!$I$2:$I$36,0),MATCH(NR$1,[20]Extraction!$B$2:$I$2,0))</f>
        <v>87.450670876085226</v>
      </c>
      <c r="NS25" s="119">
        <f>INDEX([20]Extraction!$B$2:$I$36,MATCH($A25,[20]Extraction!$I$2:$I$36,0),MATCH(NS$1,[20]Extraction!$B$2:$I$2,0))</f>
        <v>88.533988533988477</v>
      </c>
      <c r="NT25" s="119" t="str">
        <f>INDEX([20]Extraction!$B$2:$I$36,MATCH($A25,[20]Extraction!$I$2:$I$36,0),MATCH(NT$1,[20]Extraction!$B$2:$I$2,0))</f>
        <v>dna</v>
      </c>
      <c r="NU25" s="129">
        <f>INDEX([21]Sheet1!$L$17:$T$50,MATCH($A25,[21]Sheet1!$L$17:$L$50,0),MATCH(NU$1,[21]Sheet1!$L$17:$T$17,0))</f>
        <v>89.87341772151899</v>
      </c>
      <c r="NV25" s="130">
        <f>INDEX([21]Sheet1!$L$17:$T$50,MATCH($A25,[21]Sheet1!$L$17:$L$50,0),MATCH(NV$1,[21]Sheet1!$L$17:$T$17,0))</f>
        <v>89.156626506024097</v>
      </c>
      <c r="NW25" s="130">
        <f>INDEX([21]Sheet1!$L$17:$T$50,MATCH($A25,[21]Sheet1!$L$17:$L$50,0),MATCH(NW$1,[21]Sheet1!$L$17:$T$17,0))</f>
        <v>91.358024691358025</v>
      </c>
      <c r="NX25" s="130">
        <f>INDEX([21]Sheet1!$L$17:$T$50,MATCH($A25,[21]Sheet1!$L$17:$L$50,0),MATCH(NX$1,[21]Sheet1!$L$17:$T$17,0))</f>
        <v>92.592592592592595</v>
      </c>
      <c r="NY25" s="130">
        <f>INDEX([21]Sheet1!$L$17:$T$50,MATCH($A25,[21]Sheet1!$L$17:$L$50,0),MATCH(NY$1,[21]Sheet1!$L$17:$T$17,0))</f>
        <v>96.428571428571431</v>
      </c>
      <c r="NZ25" s="130">
        <f>INDEX([21]Sheet1!$L$17:$T$50,MATCH($A25,[21]Sheet1!$L$17:$L$50,0),MATCH(NZ$1,[21]Sheet1!$L$17:$T$17,0))</f>
        <v>98.82352941176471</v>
      </c>
      <c r="OA25" s="130">
        <f>INDEX([21]Sheet1!$L$17:$T$50,MATCH($A25,[21]Sheet1!$L$17:$L$50,0),MATCH(OA$1,[21]Sheet1!$L$17:$T$17,0))</f>
        <v>93.827160493827151</v>
      </c>
      <c r="OB25" s="88">
        <f>INDEX('[14]1718 Collected Indicators'!$A$3:$CH$36,MATCH($A25,'[14]1718 Collected Indicators'!$A$3:$A$36,0),MATCH(OB$1,'[14]1718 Collected Indicators'!$A$3:$CH$3,0))</f>
        <v>94.047619047619051</v>
      </c>
      <c r="OC25" s="126">
        <f>INDEX('[15]1819 Collected Indicators'!$A$3:$CV$36,MATCH($A25,'[15]1819 Collected Indicators'!$A$3:$A$36,0),MATCH(OC$1,'[15]1819 Collected Indicators'!$A$3:$CV$3,0))</f>
        <v>95.180722891566262</v>
      </c>
      <c r="OD25" s="120">
        <f>INDEX('[11]1920 Collected Indicators'!$A$3:$CV$36,MATCH($A25,'[11]1920 Collected Indicators'!$A$3:$A$36,0),MATCH(OD$1,'[11]1920 Collected Indicators'!$A$3:$CV$3,0))</f>
        <v>89</v>
      </c>
      <c r="OE25" s="121">
        <v>93.8</v>
      </c>
      <c r="OF25" s="88">
        <v>94</v>
      </c>
      <c r="OG25" s="88">
        <v>93.9</v>
      </c>
      <c r="OH25" s="88">
        <f>INDEX('[3]Raw data 16-17'!$A$1:$BV$34,MATCH($A25,'[3]Raw data 16-17'!A$1:A$34,0),MATCH(OH$1,'[3]Raw data 16-17'!$A$1:$BV$1,0))</f>
        <v>93.6</v>
      </c>
      <c r="OI25" s="121">
        <f>INDEX('[15]1819 Collected Indicators'!$A$3:$CV$36,MATCH($A25,'[15]1819 Collected Indicators'!$A$3:$A$36,0),MATCH(OI$1,'[15]1819 Collected Indicators'!$A$3:$CV$3,0))</f>
        <v>93.286100000000005</v>
      </c>
      <c r="OJ25" s="120" t="str">
        <f>INDEX('[11]1920 Collected Indicators'!$A$3:$CV$36,MATCH($A25,'[11]1920 Collected Indicators'!$A$3:$A$36,0),MATCH(OJ$1,'[11]1920 Collected Indicators'!$A$3:$CV$3,0))</f>
        <v>dna</v>
      </c>
      <c r="OK25" s="119">
        <f>INDEX('[22]All years '!$A$1:$F$34,MATCH($A25,'[22]All years '!$A$1:$A$34,0),MATCH(OK$1,'[22]All years '!$A$1:$F$1,0))</f>
        <v>88.031107044830733</v>
      </c>
      <c r="OL25" s="88">
        <f>INDEX('[22]All years '!$A$1:$F$34,MATCH($A25,'[22]All years '!$A$1:$A$34,0),MATCH(OL$1,'[22]All years '!$A$1:$F$1,0))</f>
        <v>87.53743804500516</v>
      </c>
      <c r="OM25" s="88">
        <f>INDEX('[22]All years '!$A$1:$F$34,MATCH($A25,'[22]All years '!$A$1:$A$34,0),MATCH(OM$1,'[22]All years '!$A$1:$F$1,0))</f>
        <v>85.555254359808444</v>
      </c>
      <c r="ON25" s="88">
        <f>INDEX('[22]All years '!$A$1:$F$34,MATCH($A25,'[22]All years '!$A$1:$A$34,0),MATCH(ON$1,'[22]All years '!$A$1:$F$1,0))</f>
        <v>88.780719458625185</v>
      </c>
      <c r="OO25" s="121">
        <f>INDEX('[22]All years '!$A$1:$F$34,MATCH($A25,'[22]All years '!$A$1:$A$34,0),MATCH(OO$1,'[22]All years '!$A$1:$F$1,0))</f>
        <v>85.555254359808444</v>
      </c>
      <c r="OP25" s="120" t="str">
        <f>INDEX('[11]1920 Collected Indicators'!$A$3:$CV$36,MATCH($A25,'[11]1920 Collected Indicators'!$A$3:$A$36,0),MATCH(OP$1,'[11]1920 Collected Indicators'!$A$3:$CV$3,0))</f>
        <v>dna</v>
      </c>
      <c r="OQ25" s="119">
        <v>32.731441673832045</v>
      </c>
      <c r="OR25" s="88">
        <v>29</v>
      </c>
      <c r="OS25" s="88">
        <v>27</v>
      </c>
      <c r="OT25" s="116">
        <f>INDEX('[3]Raw data 16-17'!$B$2:$ACG$34,MATCH($A25,'[3]Raw data 16-17'!$A$2:$A$34,0),MATCH(OT$1,'[3]Raw data 16-17'!$B$1:$MA$1,0))</f>
        <v>24.540217150454243</v>
      </c>
      <c r="OU25" s="133">
        <f>INDEX('[15]1819 Collected Indicators'!$A$3:$CV$36,MATCH($A25,'[15]1819 Collected Indicators'!$A$3:$A$36,0),MATCH(OU$1,'[15]1819 Collected Indicators'!$A$3:$CV$3,0))</f>
        <v>27.3142</v>
      </c>
      <c r="OV25" s="120" t="str">
        <f>INDEX('[11]1920 Collected Indicators'!$A$3:$CV$36,MATCH($A25,'[11]1920 Collected Indicators'!$A$3:$A$36,0),MATCH(OV$1,'[11]1920 Collected Indicators'!$A$3:$CV$3,0))</f>
        <v>dna</v>
      </c>
      <c r="OW25" s="119">
        <f>INDEX('[23]All years '!$A$2:$F$35,MATCH($A25,'[23]All years '!$A$2:$A$35,0),MATCH(OW$1,'[23]All years '!$A$2:$F$2,0))</f>
        <v>343.55828220858899</v>
      </c>
      <c r="OX25" s="88">
        <f>INDEX('[23]All years '!$A$2:$F$35,MATCH($A25,'[23]All years '!$A$2:$A$35,0),MATCH(OX$1,'[23]All years '!$A$2:$F$2,0))</f>
        <v>280.19323671497585</v>
      </c>
      <c r="OY25" s="88">
        <f>INDEX('[23]All years '!$A$2:$F$35,MATCH($A25,'[23]All years '!$A$2:$A$35,0),MATCH(OY$1,'[23]All years '!$A$2:$F$2,0))</f>
        <v>248.90829694323145</v>
      </c>
      <c r="OZ25" s="88">
        <f>INDEX('[23]All years '!$A$2:$F$35,MATCH($A25,'[23]All years '!$A$2:$A$35,0),MATCH(OZ$1,'[23]All years '!$A$2:$F$2,0))</f>
        <v>164.55696202531644</v>
      </c>
      <c r="PA25" s="183">
        <f>INDEX('[23]All years '!$A$2:$F$35,MATCH($A25,'[23]All years '!$A$2:$A$35,0),MATCH(PA$1,'[23]All years '!$A$2:$F$2,0))</f>
        <v>235.53719008264463</v>
      </c>
      <c r="PB25" s="120" t="str">
        <f>INDEX('[11]1920 Collected Indicators'!$A$3:$CV$36,MATCH($A25,'[11]1920 Collected Indicators'!$A$3:$A$36,0),MATCH(PB$1,'[11]1920 Collected Indicators'!$A$3:$CV$3,0))</f>
        <v>dna</v>
      </c>
      <c r="PC25" s="119">
        <v>92.8</v>
      </c>
      <c r="PD25" s="88">
        <f>INDEX('[3]Raw data 16-17'!$B$2:$XA$34,MATCH($A25,'[3]Raw data 16-17'!$A$2:$A$34,0),MATCH(PD$1,'[3]Raw data 16-17'!$B$1:$GU$1,0))</f>
        <v>93.1</v>
      </c>
      <c r="PE25" s="88">
        <f>INDEX('[14]1718 Collected Indicators'!$A$3:$CH$36,MATCH($A25,'[14]1718 Collected Indicators'!$A$3:$A$36,0),MATCH(PE$1,'[14]1718 Collected Indicators'!$A$3:$CH$3,0))</f>
        <v>94</v>
      </c>
      <c r="PF25" s="120">
        <f>INDEX('[15]1819 Collected Indicators'!$A$3:$CV$36,MATCH($A25,'[15]1819 Collected Indicators'!$A$3:$A$36,0),MATCH(PF$1,'[15]1819 Collected Indicators'!$A$3:$CV$3,0))</f>
        <v>93.364587089794455</v>
      </c>
      <c r="PG25" s="120">
        <f>INDEX('[11]1920 Collected Indicators'!$A$3:$CV$36,MATCH($A25,'[11]1920 Collected Indicators'!$A$3:$A$36,0),MATCH(PG$1,'[11]1920 Collected Indicators'!$A$3:$CV$3,0))</f>
        <v>94.759985342616332</v>
      </c>
      <c r="PH25" s="129">
        <v>5.4054054054054053</v>
      </c>
      <c r="PI25" s="130">
        <v>0</v>
      </c>
      <c r="PJ25" s="130">
        <v>1.8018018018018018</v>
      </c>
      <c r="PK25" s="130">
        <v>3</v>
      </c>
      <c r="PL25" s="88">
        <f>INDEX('[3]Raw data 16-17'!$B$2:$BV$34,MATCH($A25,'[3]Raw data 16-17'!$A$2:$A$34,0),MATCH(PL$1,'[3]Raw data 16-17'!$B$1:$BV$1,0))</f>
        <v>0</v>
      </c>
      <c r="PM25" s="130">
        <f>INDEX('[14]1718 Collected Indicators'!$A$3:$CH$36,MATCH($A25,'[14]1718 Collected Indicators'!$A$3:$A$36,0),MATCH(PM$1,'[14]1718 Collected Indicators'!$A$3:$CH$3,0))</f>
        <v>10.091743119266056</v>
      </c>
      <c r="PN25" s="194">
        <f>INDEX('[15]1819 Collected Indicators'!$A$3:$CV$36,MATCH($A25,'[15]1819 Collected Indicators'!$A$3:$A$36,0),MATCH(PN$1,'[15]1819 Collected Indicators'!$A$3:$CV$3,0))</f>
        <v>6.3380281690140841</v>
      </c>
      <c r="PO25" s="120" t="str">
        <f>INDEX('[11]1920 Collected Indicators'!$A$3:$CV$36,MATCH($A25,'[11]1920 Collected Indicators'!$A$3:$A$36,0),MATCH(PO$1,'[11]1920 Collected Indicators'!$A$3:$CV$3,0))</f>
        <v>dna</v>
      </c>
      <c r="PP25" s="119">
        <v>28.86</v>
      </c>
      <c r="PQ25" s="88">
        <v>34.53</v>
      </c>
      <c r="PR25" s="88">
        <v>22.36</v>
      </c>
      <c r="PS25" s="88">
        <v>26.02</v>
      </c>
      <c r="PT25" s="88">
        <v>28.24</v>
      </c>
      <c r="PU25" s="88">
        <v>45.1</v>
      </c>
      <c r="PV25" s="88">
        <f>INDEX('[3]Raw data 16-17'!$B$2:$XA$34,MATCH($A25,'[3]Raw data 16-17'!$A$2:$A$34,0),MATCH(PV$1,'[3]Raw data 16-17'!$B$1:$GU$1,0))</f>
        <v>32.740213523131672</v>
      </c>
      <c r="PW25" s="88">
        <f>INDEX('[14]1718 Collected Indicators'!$A$3:$CH$36,MATCH($A25,'[14]1718 Collected Indicators'!$A$3:$A$36,0),MATCH(PW$1,'[14]1718 Collected Indicators'!$A$3:$CH$3,0))</f>
        <v>23.571428571428569</v>
      </c>
      <c r="PX25" s="120">
        <f>INDEX('[15]1819 Collected Indicators'!$A$3:$CV$36,MATCH($A25,'[15]1819 Collected Indicators'!$A$3:$A$36,0),MATCH(PX$1,'[15]1819 Collected Indicators'!$A$3:$CV$3,0))</f>
        <v>30.851063829787233</v>
      </c>
      <c r="PY25" s="120" t="str">
        <f>INDEX('[11]1920 Collected Indicators'!$A$3:$CV$36,MATCH($A25,'[11]1920 Collected Indicators'!$A$3:$A$36,0),MATCH(PY$1,'[11]1920 Collected Indicators'!$A$3:$CV$3,0))</f>
        <v>dna</v>
      </c>
      <c r="PZ25" s="119">
        <f t="shared" si="2"/>
        <v>8.4361537496340286</v>
      </c>
      <c r="QA25" s="87">
        <v>30255</v>
      </c>
      <c r="QB25" s="131">
        <f t="array" ref="QB25">INDEX('[24]Gross Exp for LGBF'!$A$3:$K$38,MATCH($A25,'[24]Gross Exp for LGBF'!$A$3:$A$38,0),MATCH(QB$1,'[24]Gross Exp for LGBF'!$A$3:$K$3,0))</f>
        <v>358635</v>
      </c>
      <c r="QC25" s="88">
        <f t="shared" si="36"/>
        <v>8.8073952234447219</v>
      </c>
      <c r="QD25" s="87">
        <v>31003</v>
      </c>
      <c r="QE25" s="131">
        <f t="array" ref="QE25">INDEX('[24]Gross Exp for LGBF'!$A$3:$K$38,MATCH($A25,'[24]Gross Exp for LGBF'!$A$3:$A$38,0),MATCH(QE$1,'[24]Gross Exp for LGBF'!$A$3:$K$3,0))</f>
        <v>352011</v>
      </c>
      <c r="QF25" s="116">
        <f t="shared" si="37"/>
        <v>9.3031821903874103</v>
      </c>
      <c r="QG25" s="87">
        <v>32834</v>
      </c>
      <c r="QH25" s="131">
        <f t="array" ref="QH25">INDEX('[24]Gross Exp for LGBF'!$A$3:$K$38,MATCH($A25,'[24]Gross Exp for LGBF'!$A$3:$A$38,0),MATCH(QH$1,'[24]Gross Exp for LGBF'!$A$3:$K$3,0))</f>
        <v>352933</v>
      </c>
      <c r="QI25" s="116">
        <f t="shared" si="38"/>
        <v>6.0759975242886588</v>
      </c>
      <c r="QJ25" s="87">
        <v>21401</v>
      </c>
      <c r="QK25" s="87">
        <f t="array" ref="QK25">INDEX('[24]Gross Exp for LGBF'!$A$3:$K$38,MATCH($A25,'[24]Gross Exp for LGBF'!$A$3:$A$38,0),MATCH(QK$1,'[24]Gross Exp for LGBF'!$A$3:$K$3,0))</f>
        <v>352222</v>
      </c>
      <c r="QL25" s="116">
        <f t="shared" si="39"/>
        <v>5.0631626151776423</v>
      </c>
      <c r="QM25" s="87">
        <v>17952</v>
      </c>
      <c r="QN25" s="87">
        <f t="array" ref="QN25">INDEX('[24]Gross Exp for LGBF'!$A$3:$K$38,MATCH($A25,'[24]Gross Exp for LGBF'!$A$3:$A$38,0),MATCH(QN$1,'[24]Gross Exp for LGBF'!$A$3:$K$3,0))</f>
        <v>354561</v>
      </c>
      <c r="QO25" s="116">
        <f t="shared" si="40"/>
        <v>4.9145073439992633</v>
      </c>
      <c r="QP25" s="87">
        <v>18145</v>
      </c>
      <c r="QQ25" s="87">
        <f t="array" ref="QQ25">INDEX('[24]Gross Exp for LGBF'!$A$3:$K$38,MATCH($A25,'[24]Gross Exp for LGBF'!$A$3:$A$38,0),MATCH(QQ$1,'[24]Gross Exp for LGBF'!$A$3:$K$3,0))</f>
        <v>369213</v>
      </c>
      <c r="QR25" s="116">
        <f t="shared" si="41"/>
        <v>5.3069644450108324</v>
      </c>
      <c r="QS25" s="87">
        <f>INDEX('[2]All Previous Years'!$A$1:$EX$34,MATCH($A25,'[2]All Previous Years'!$A$1:$A$34,0),MATCH(QS$1,'[2]All Previous Years'!$A$1:$EX$1,0))</f>
        <v>19989</v>
      </c>
      <c r="QT25" s="87">
        <f t="array" ref="QT25">INDEX('[24]Gross Exp for LGBF'!$A$3:$K$38,MATCH($A25,'[24]Gross Exp for LGBF'!$A$3:$A$38,0),MATCH(QT$1,'[24]Gross Exp for LGBF'!$A$3:$K$3,0))</f>
        <v>376656</v>
      </c>
      <c r="QU25" s="88">
        <f t="shared" si="42"/>
        <v>4.5286408513028693</v>
      </c>
      <c r="QV25" s="32">
        <f>INDEX([4]Sheet1!$A$1:$CJ$34, MATCH($A25, [4]Sheet1!$A$1:$A$34, 0), MATCH(QV$1, [4]Sheet1!$A$1:$CJ$1, 0))</f>
        <v>17091</v>
      </c>
      <c r="QW25" s="32">
        <f t="array" ref="QW25">INDEX('[24]Gross Exp for LGBF'!$A$3:$K$38,MATCH($A25,'[24]Gross Exp for LGBF'!$A$3:$A$38,0),MATCH(QW$1,'[24]Gross Exp for LGBF'!$A$3:$K$3,0))</f>
        <v>377398</v>
      </c>
      <c r="QX25" s="88">
        <f t="shared" si="43"/>
        <v>4.1738321738633468</v>
      </c>
      <c r="QY25" s="88">
        <f>INDEX('[6]Finance Indicators'!$B$3:$BO$35,MATCH($A25,'[6]Finance Indicators'!$A$3:$A$35,0),MATCH(QY$1,'[6]Finance Indicators'!$B$2:$BO$2,0))</f>
        <v>16067</v>
      </c>
      <c r="QZ25" s="88">
        <f t="array" ref="QZ25">INDEX('[24]Gross Exp for LGBF'!$A$3:$K$38,MATCH($A25,'[24]Gross Exp for LGBF'!$A$3:$A$38,0),MATCH(QZ$1,'[24]Gross Exp for LGBF'!$A$3:$K$3,0))</f>
        <v>384946</v>
      </c>
      <c r="RA25" s="250">
        <f t="array" ref="RA25">INDEX('[7]Finance Indicators'!$A$2:$BO$35,MATCH($A25,'[7]Finance Indicators'!$A$2:$A$35,0),MATCH(RA$1,'[7]Finance Indicators'!$A$2:$BO$2,0))</f>
        <v>3.9643078448382698</v>
      </c>
      <c r="RB25" s="250">
        <f t="array" ref="RB25">INDEX('[7]Finance Indicators'!$A$2:$BO$35,MATCH($A25,'[7]Finance Indicators'!$A$2:$A$35,0),MATCH(RB$1,'[7]Finance Indicators'!$A$2:$BO$2,0))</f>
        <v>15994</v>
      </c>
      <c r="RC25" s="250">
        <f t="array" ref="RC25">INDEX('[7]Finance Indicators'!$A$2:$BO$35,MATCH($A25,'[7]Finance Indicators'!$A$2:$A$35,0),MATCH(RC$1,'[7]Finance Indicators'!$A$2:$BO$2,0))</f>
        <v>403450</v>
      </c>
      <c r="RD25" s="115">
        <f>INDEX('[25]Corporate Management'!$B$6:$EY$40,MATCH($A25,'[25]Corporate Management'!$B$6:$B$40,0),MATCH(RD$1,'[25]Corporate Management'!$B$40:$EY$40,0))</f>
        <v>45.909090909090914</v>
      </c>
      <c r="RE25" s="131">
        <f>INDEX('[25]Corporate Management'!$B$6:$EY$40,MATCH($A25,'[25]Corporate Management'!$B$6:$B$40,0),MATCH(RE$1,'[25]Corporate Management'!$B$40:$EY$40,0))</f>
        <v>101</v>
      </c>
      <c r="RF25" s="131">
        <f>INDEX('[25]Corporate Management'!$B$6:$EY$40,MATCH($A25,'[25]Corporate Management'!$B$6:$B$40,0),MATCH(RF$1,'[25]Corporate Management'!$B$40:$EY$40,0))</f>
        <v>220</v>
      </c>
      <c r="RG25" s="116">
        <f>INDEX('[25]Corporate Management'!$B$6:$EY$40,MATCH($A25,'[25]Corporate Management'!$B$6:$B$40,0),MATCH(RG$1,'[25]Corporate Management'!$B$40:$EY$40,0))</f>
        <v>46.889952153110045</v>
      </c>
      <c r="RH25" s="131">
        <f>INDEX('[25]Corporate Management'!$B$6:$EY$40,MATCH($A25,'[25]Corporate Management'!$B$6:$B$40,0),MATCH(RH$1,'[25]Corporate Management'!$B$40:$EY$40,0))</f>
        <v>98</v>
      </c>
      <c r="RI25" s="131">
        <f>INDEX('[25]Corporate Management'!$B$6:$EY$40,MATCH($A25,'[25]Corporate Management'!$B$6:$B$40,0),MATCH(RI$1,'[25]Corporate Management'!$B$40:$EY$40,0))</f>
        <v>209</v>
      </c>
      <c r="RJ25" s="116">
        <f>INDEX('[25]Corporate Management'!$B$6:$EY$40,MATCH($A25,'[25]Corporate Management'!$B$6:$B$40,0),MATCH(RJ$1,'[25]Corporate Management'!$B$40:$EY$40,0))</f>
        <v>47.783251231527096</v>
      </c>
      <c r="RK25" s="131">
        <f>INDEX('[25]Corporate Management'!$B$6:$EY$40,MATCH($A25,'[25]Corporate Management'!$B$6:$B$40,0),MATCH(RK$1,'[25]Corporate Management'!$B$40:$EY$40,0))</f>
        <v>97</v>
      </c>
      <c r="RL25" s="131">
        <f>INDEX('[25]Corporate Management'!$B$6:$EY$40,MATCH($A25,'[25]Corporate Management'!$B$6:$B$40,0),MATCH(RL$1,'[25]Corporate Management'!$B$40:$EY$40,0))</f>
        <v>203</v>
      </c>
      <c r="RM25" s="116">
        <f>INDEX('[26]All Data'!$A$1:$Y$34,MATCH($A25,'[26]All Data'!$A$1:$A$34,0),MATCH(RM$1,'[26]All Data'!$A$1:$Y$1,0))</f>
        <v>46.798029556650242</v>
      </c>
      <c r="RN25" s="131">
        <f>INDEX('[26]All Data'!$A$1:$Y$34,MATCH($A25,'[26]All Data'!$A$1:$A$34,0),MATCH(RN$1,'[26]All Data'!$A$1:$Y$1,0))</f>
        <v>95</v>
      </c>
      <c r="RO25" s="131">
        <f>INDEX('[26]All Data'!$A$1:$Y$34,MATCH($A25,'[26]All Data'!$A$1:$A$34,0),MATCH(RO$1,'[26]All Data'!$A$1:$Y$1,0))</f>
        <v>203</v>
      </c>
      <c r="RP25" s="116">
        <f>INDEX('[27]All Data'!$A$1:$Y$34,MATCH($A25,'[27]All Data'!$A$1:$A$34,0),MATCH(RP$1,'[27]All Data'!$A$1:$Y$1,0))</f>
        <v>47.804878048780488</v>
      </c>
      <c r="RQ25" s="131">
        <f>INDEX('[27]All Data'!$A$1:$Y$34,MATCH($A25,'[27]All Data'!$A$1:$A$34,0),MATCH(RQ$1,'[27]All Data'!$A$1:$Y$1,0))</f>
        <v>98</v>
      </c>
      <c r="RR25" s="131">
        <f>INDEX('[27]All Data'!$A$1:$Y$34,MATCH($A25,'[27]All Data'!$A$1:$A$34,0),MATCH(RR$1,'[27]All Data'!$A$1:$Y$1,0))</f>
        <v>205</v>
      </c>
      <c r="RS25" s="116">
        <f>INDEX('[28]All Data'!$A$1:$AB$34,MATCH($A25,'[28]All Data'!$A$1:$A$34,0),MATCH(RS$1,'[28]All Data'!$A$1:$AB$1,0))</f>
        <v>48.372093023255815</v>
      </c>
      <c r="RT25" s="131">
        <f>INDEX('[28]All Data'!$A$1:$AB$34,MATCH($A25,'[28]All Data'!$A$1:$A$34,0),MATCH(RT$1,'[28]All Data'!$A$1:$AB$1,0))</f>
        <v>104</v>
      </c>
      <c r="RU25" s="131">
        <f>INDEX('[28]All Data'!$A$1:$AB$34,MATCH($A25,'[28]All Data'!$A$1:$A$34,0),MATCH(RU$1,'[28]All Data'!$A$1:$AB$1,0))</f>
        <v>215</v>
      </c>
      <c r="RV25" s="116">
        <f>INDEX('[29]SPI Raw Data 1617'!$A$3:$AN$37,MATCH($A25,'[29]SPI Raw Data 1617'!$A$3:$A$37,0),MATCH(RV$1,'[29]SPI Raw Data 1617'!$A$37:$AN$37,0))</f>
        <v>48.837209302325576</v>
      </c>
      <c r="RW25" s="131">
        <f>INDEX('[29]SPI Raw Data 1617'!$A$3:$AN$37,MATCH($A25,'[29]SPI Raw Data 1617'!$A$3:$A$37,0),MATCH(RW$1,'[29]SPI Raw Data 1617'!$A$37:$AN$37,0))</f>
        <v>105</v>
      </c>
      <c r="RX25" s="131">
        <f>INDEX('[29]SPI Raw Data 1617'!$A$3:$AN$37,MATCH($A25,'[29]SPI Raw Data 1617'!$A$3:$A$37,0),MATCH(RX$1,'[29]SPI Raw Data 1617'!$A$37:$AN$37,0))</f>
        <v>215</v>
      </c>
      <c r="RY25" s="116">
        <f>INDEX('[30]SPI Raw Data 1718'!$A$3:$AN$37,MATCH($A25,'[30]SPI Raw Data 1718'!$A$3:$A$37,0),MATCH(RY$1,'[30]SPI Raw Data 1718'!$A$37:$AN$37,0))</f>
        <v>49.775784753363226</v>
      </c>
      <c r="RZ25" s="197">
        <f>INDEX('[30]SPI Raw Data 1718'!$A$3:$AN$37,MATCH($A25,'[30]SPI Raw Data 1718'!$A$3:$A$37,0),MATCH(RZ$1,'[30]SPI Raw Data 1718'!$A$37:$AN$37,0))</f>
        <v>111</v>
      </c>
      <c r="SA25" s="197">
        <f>INDEX('[30]SPI Raw Data 1718'!$A$3:$AN$37,MATCH($A25,'[30]SPI Raw Data 1718'!$A$3:$A$37,0),MATCH(SA$1,'[30]SPI Raw Data 1718'!$A$37:$AN$37,0))</f>
        <v>223</v>
      </c>
      <c r="SB25" s="116">
        <f>INDEX('[31]SPI Raw Data 1819'!$A$1:$AN$37,MATCH($A25,'[31]SPI Raw Data 1819'!$A$1:$A$37,0),MATCH(SB$1,'[31]SPI Raw Data 1819'!$A$37:$AN$37,0))</f>
        <v>50.226244343891402</v>
      </c>
      <c r="SC25" s="197">
        <f>INDEX('[31]SPI Raw Data 1819'!$A$1:$AN$37,MATCH($A25,'[31]SPI Raw Data 1819'!$A$1:$A$37,0),MATCH(SC$1,'[31]SPI Raw Data 1819'!$A$37:$AN$37,0))</f>
        <v>111</v>
      </c>
      <c r="SD25" s="225">
        <f>INDEX('[31]SPI Raw Data 1819'!$A$1:$AN$37,MATCH($A25,'[31]SPI Raw Data 1819'!$A$1:$A$37,0),MATCH(SD$1,'[31]SPI Raw Data 1819'!$A$37:$AN$37,0))</f>
        <v>221</v>
      </c>
      <c r="SE25" s="116">
        <f>INDEX('[32]SPI Raw Data 1920'!$A$1:$AN$35, MATCH($A25,'[32]SPI Raw Data 1920'!$A$1:$A$35,0),MATCH(SE$1,'[32]SPI Raw Data 1920'!$A$37:$AN$37,0))</f>
        <v>51.173708920187785</v>
      </c>
      <c r="SF25" s="116">
        <f>INDEX('[32]SPI Raw Data 1920'!$A$1:$AN$35, MATCH($A25,'[32]SPI Raw Data 1920'!$A$1:$A$35,0),MATCH(SF$1,'[32]SPI Raw Data 1920'!$A$37:$AN$37,0))</f>
        <v>109</v>
      </c>
      <c r="SG25" s="116">
        <f>INDEX('[32]SPI Raw Data 1920'!$A$1:$AN$35, MATCH($A25,'[32]SPI Raw Data 1920'!$A$1:$A$35,0),MATCH(SG$1,'[32]SPI Raw Data 1920'!$A$37:$AN$37,0))</f>
        <v>213</v>
      </c>
      <c r="SH25" s="115">
        <f>INDEX('[28]All Data'!$A$1:$AB$34,MATCH($A25,'[28]All Data'!$A$1:$A$34,0),MATCH(SH$1,'[28]All Data'!$A$1:$AB$1,0))</f>
        <v>0.41791044776118724</v>
      </c>
      <c r="SI25" s="135">
        <f>INDEX('[28]All Data'!$A$1:$AB$34,MATCH($A25,'[28]All Data'!$A$1:$A$34,0),MATCH(SI$1,'[28]All Data'!$A$1:$AB$1,0))</f>
        <v>16.68</v>
      </c>
      <c r="SJ25" s="135">
        <f>INDEX('[28]All Data'!$A$1:$AB$34,MATCH($A25,'[28]All Data'!$A$1:$A$34,0),MATCH(SJ$1,'[28]All Data'!$A$1:$AB$1,0))</f>
        <v>16.75</v>
      </c>
      <c r="SK25" s="116">
        <f>INDEX('[29]SPI Raw Data 1617'!$A$3:$AN$37,MATCH($A25,'[29]SPI Raw Data 1617'!$A$3:$A$37,0),MATCH(SK$1,'[29]SPI Raw Data 1617'!$A$37:$AN$37,0))</f>
        <v>-0.65088757396452479</v>
      </c>
      <c r="SL25" s="135">
        <f>INDEX('[29]SPI Raw Data 1617'!$A$3:$AN$37,MATCH($A25,'[29]SPI Raw Data 1617'!$A$3:$A$37,0),MATCH(SL$1,'[29]SPI Raw Data 1617'!$A$37:$AN$37,0))</f>
        <v>17.010000000000002</v>
      </c>
      <c r="SM25" s="135">
        <f>INDEX('[29]SPI Raw Data 1617'!$A$3:$AN$37,MATCH($A25,'[29]SPI Raw Data 1617'!$A$3:$A$37,0),MATCH(SM$1,'[29]SPI Raw Data 1617'!$A$37:$AN$37,0))</f>
        <v>16.899999999999999</v>
      </c>
      <c r="SN25" s="116">
        <f>INDEX('[30]SPI Raw Data 1718'!$A$3:$AN$37,MATCH($A25,'[30]SPI Raw Data 1718'!$A$3:$A$37,0),MATCH(SN$1,'[30]SPI Raw Data 1718'!$A$37:$AN$37,0))</f>
        <v>0.7424328954883066</v>
      </c>
      <c r="SO25" s="135">
        <f>INDEX('[30]SPI Raw Data 1718'!$A$3:$AN$37,MATCH($A25,'[30]SPI Raw Data 1718'!$A$3:$A$37,0),MATCH(SO$1,'[30]SPI Raw Data 1718'!$A$37:$AN$37,0))</f>
        <v>17.38</v>
      </c>
      <c r="SP25" s="135">
        <f>INDEX('[30]SPI Raw Data 1718'!$A$3:$AN$37,MATCH($A25,'[30]SPI Raw Data 1718'!$A$3:$A$37,0),MATCH(SP$1,'[30]SPI Raw Data 1718'!$A$37:$AN$37,0))</f>
        <v>17.510000000000002</v>
      </c>
      <c r="SQ25" s="116">
        <f>INDEX('[31]SPI Raw Data 1819'!$A$1:$AN$37,MATCH($A25,'[31]SPI Raw Data 1819'!$A$1:$A$37,0),MATCH(SQ$1,'[31]SPI Raw Data 1819'!$A$37:$AN$37,0))</f>
        <v>0.66926938092582589</v>
      </c>
      <c r="SR25" s="213">
        <f>INDEX('[31]SPI Raw Data 1819'!$A$1:$AN$37,MATCH($A25,'[31]SPI Raw Data 1819'!$A$1:$A$37,0),MATCH(SR$1,'[31]SPI Raw Data 1819'!$A$37:$AN$37,0))</f>
        <v>17.809999999999999</v>
      </c>
      <c r="SS25" s="228">
        <f>INDEX('[31]SPI Raw Data 1819'!$A$1:$AN$37,MATCH($A25,'[31]SPI Raw Data 1819'!$A$1:$A$37,0),MATCH(SS$1,'[31]SPI Raw Data 1819'!$A$37:$AN$37,0))</f>
        <v>17.93</v>
      </c>
      <c r="ST25" s="116">
        <f>INDEX('[32]SPI Raw Data 1920'!$A$1:$AN$35, MATCH($A25,'[32]SPI Raw Data 1920'!$A$1:$A$35,0),MATCH(ST$1,'[32]SPI Raw Data 1920'!$A$37:$AN$37,0))</f>
        <v>-0.69222577209797009</v>
      </c>
      <c r="SU25" s="116">
        <f>INDEX('[32]SPI Raw Data 1920'!$A$1:$AN$35, MATCH($A25,'[32]SPI Raw Data 1920'!$A$1:$A$35,0),MATCH(SU$1,'[32]SPI Raw Data 1920'!$A$37:$AN$37,0))</f>
        <v>18.91</v>
      </c>
      <c r="SV25" s="116">
        <f>INDEX('[32]SPI Raw Data 1920'!$A$1:$AN$35, MATCH($A25,'[32]SPI Raw Data 1920'!$A$1:$A$35,0),MATCH(SV$1,'[32]SPI Raw Data 1920'!$A$37:$AN$37,0))</f>
        <v>18.78</v>
      </c>
      <c r="SW25" s="115">
        <f>INDEX('[25]Corporate Management'!$B$6:$EY$40,MATCH($A25,'[25]Corporate Management'!$B$6:$B$40,0),MATCH(SW$1,'[25]Corporate Management'!$B$40:$EY$40,0))</f>
        <v>14.377962102459431</v>
      </c>
      <c r="SX25" s="131">
        <f>INDEX('[25]Corporate Management'!$B$6:$EY$40,MATCH($A25,'[25]Corporate Management'!$B$6:$B$40,0),MATCH(SX$1,'[25]Corporate Management'!$B$40:$EY$40,0))</f>
        <v>993244</v>
      </c>
      <c r="SY25" s="131">
        <f>INDEX('[25]Corporate Management'!$B$6:$EY$40,MATCH($A25,'[25]Corporate Management'!$B$6:$B$40,0),MATCH(SY$1,'[25]Corporate Management'!$B$40:$EY$40,0))</f>
        <v>69081</v>
      </c>
      <c r="SZ25" s="116">
        <f>INDEX('[25]Corporate Management'!$B$6:$EY$40,MATCH($A25,'[25]Corporate Management'!$B$6:$B$40,0),MATCH(SZ$1,'[25]Corporate Management'!$B$40:$EY$40,0))</f>
        <v>13.061260327604572</v>
      </c>
      <c r="TA25" s="131">
        <f>INDEX('[25]Corporate Management'!$B$6:$EY$40,MATCH($A25,'[25]Corporate Management'!$B$6:$B$40,0),MATCH(TA$1,'[25]Corporate Management'!$B$40:$EY$40,0))</f>
        <v>907418</v>
      </c>
      <c r="TB25" s="131">
        <f>INDEX('[25]Corporate Management'!$B$6:$EY$40,MATCH($A25,'[25]Corporate Management'!$B$6:$B$40,0),MATCH(TB$1,'[25]Corporate Management'!$B$40:$EY$40,0))</f>
        <v>69474</v>
      </c>
      <c r="TC25" s="116">
        <f>INDEX('[25]Corporate Management'!$B$6:$EY$40,MATCH($A25,'[25]Corporate Management'!$B$6:$B$40,0),MATCH(TC$1,'[25]Corporate Management'!$B$40:$EY$40,0))</f>
        <v>12.79023223162992</v>
      </c>
      <c r="TD25" s="131">
        <f>INDEX('[25]Corporate Management'!$B$6:$EY$40,MATCH($A25,'[25]Corporate Management'!$B$6:$B$40,0),MATCH(TD$1,'[25]Corporate Management'!$B$40:$EY$40,0))</f>
        <v>892771</v>
      </c>
      <c r="TE25" s="131">
        <f>INDEX('[25]Corporate Management'!$B$6:$EY$40,MATCH($A25,'[25]Corporate Management'!$B$6:$B$40,0),MATCH(TE$1,'[25]Corporate Management'!$B$40:$EY$40,0))</f>
        <v>69801</v>
      </c>
      <c r="TF25" s="116">
        <f>INDEX('[26]All Data'!$A$1:$Y$34,MATCH($A25,'[26]All Data'!$A$1:$A$34,0),MATCH(TF$1,'[26]All Data'!$A$1:$Y$1,0))</f>
        <v>9.9824396362496088</v>
      </c>
      <c r="TG25" s="131">
        <f>INDEX('[26]All Data'!$A$1:$Y$34,MATCH($A25,'[26]All Data'!$A$1:$A$34,0),MATCH(TG$1,'[26]All Data'!$A$1:$Y$1,0))</f>
        <v>700348</v>
      </c>
      <c r="TH25" s="131">
        <f>INDEX('[26]All Data'!$A$1:$Y$34,MATCH($A25,'[26]All Data'!$A$1:$A$34,0),MATCH(TH$1,'[26]All Data'!$A$1:$Y$1,0))</f>
        <v>70158</v>
      </c>
      <c r="TI25" s="116">
        <f>INDEX('[27]All Data'!$A$1:$Y$34,MATCH($A25,'[27]All Data'!$A$1:$A$34,0),MATCH(TI$1,'[27]All Data'!$A$1:$Y$1,0))</f>
        <v>16.944826120830086</v>
      </c>
      <c r="TJ25" s="131">
        <f>INDEX('[27]All Data'!$A$1:$Y$34,MATCH($A25,'[27]All Data'!$A$1:$A$34,0),MATCH(TJ$1,'[27]All Data'!$A$1:$Y$1,0))</f>
        <v>1196220</v>
      </c>
      <c r="TK25" s="131">
        <f>INDEX('[27]All Data'!$A$1:$Y$34,MATCH($A25,'[27]All Data'!$A$1:$A$34,0),MATCH(TK$1,'[27]All Data'!$A$1:$Y$1,0))</f>
        <v>70595</v>
      </c>
      <c r="TL25" s="116">
        <f>INDEX('[28]All Data'!$A$1:$AB$34,MATCH($A25,'[28]All Data'!$A$1:$A$34,0),MATCH(TL$1,'[28]All Data'!$A$1:$AB$1,0))</f>
        <v>15.113707909382203</v>
      </c>
      <c r="TM25" s="131">
        <f>INDEX('[28]All Data'!$A$1:$AB$34,MATCH($A25,'[28]All Data'!$A$1:$A$34,0),MATCH(TM$1,'[28]All Data'!$A$1:$AB$1,0))</f>
        <v>1075431</v>
      </c>
      <c r="TN25" s="131">
        <f>INDEX('[28]All Data'!$A$1:$AB$34,MATCH($A25,'[28]All Data'!$A$1:$A$34,0),MATCH(TN$1,'[28]All Data'!$A$1:$AB$1,0))</f>
        <v>71156</v>
      </c>
      <c r="TO25" s="116">
        <f>INDEX('[29]SPI Raw Data 1617'!$A$3:$AN$37,MATCH($A25,'[29]SPI Raw Data 1617'!$A$3:$A$37,0),MATCH(TO$1,'[29]SPI Raw Data 1617'!$A$37:$AN$37,0))</f>
        <v>12.323304386675229</v>
      </c>
      <c r="TP25" s="131">
        <f>INDEX('[29]SPI Raw Data 1617'!$A$3:$AN$37,MATCH($A25,'[29]SPI Raw Data 1617'!$A$3:$A$37,0),MATCH(TP$1,'[29]SPI Raw Data 1617'!$A$37:$AN$37,0))</f>
        <v>882669</v>
      </c>
      <c r="TQ25" s="131">
        <f>INDEX('[29]SPI Raw Data 1617'!$A$3:$AN$37,MATCH($A25,'[29]SPI Raw Data 1617'!$A$3:$A$37,0),MATCH(TQ$1,'[29]SPI Raw Data 1617'!$A$37:$AN$37,0))</f>
        <v>71626</v>
      </c>
      <c r="TR25" s="116">
        <f>INDEX('[30]SPI Raw Data 1718'!$A$3:$AN$37,MATCH($A25,'[30]SPI Raw Data 1718'!$A$3:$A$37,0),MATCH(TR$1,'[30]SPI Raw Data 1718'!$A$37:$AN$37,0))</f>
        <v>6.93999501343602</v>
      </c>
      <c r="TS25" s="131">
        <f>INDEX('[30]SPI Raw Data 1718'!$A$3:$AN$37,MATCH($A25,'[30]SPI Raw Data 1718'!$A$3:$A$37,0),MATCH(TS$1,'[30]SPI Raw Data 1718'!$A$37:$AN$37,0))</f>
        <v>501026</v>
      </c>
      <c r="TT25" s="131">
        <f>INDEX('[30]SPI Raw Data 1718'!$A$3:$AN$37,MATCH($A25,'[30]SPI Raw Data 1718'!$A$3:$A$37,0),MATCH(TT$1,'[30]SPI Raw Data 1718'!$A$37:$AN$37,0))</f>
        <v>72194</v>
      </c>
      <c r="TU25" s="116">
        <f>INDEX('[31]SPI Raw Data 1819'!$A$1:$AN$37,MATCH($A25,'[31]SPI Raw Data 1819'!$A$1:$A$37,0),MATCH(TU$1,'[31]SPI Raw Data 1819'!$A$37:$AN$37,0))</f>
        <v>5.90925174173021</v>
      </c>
      <c r="TV25" s="197">
        <f>INDEX('[31]SPI Raw Data 1819'!$A$1:$AN$37,MATCH($A25,'[31]SPI Raw Data 1819'!$A$1:$A$37,0),MATCH(TV$1,'[31]SPI Raw Data 1819'!$A$37:$AN$37,0))</f>
        <v>430879</v>
      </c>
      <c r="TW25" s="197">
        <f>INDEX('[31]SPI Raw Data 1819'!$A$1:$AN$37,MATCH($A25,'[31]SPI Raw Data 1819'!$A$1:$A$37,0),MATCH(TW$1,'[31]SPI Raw Data 1819'!$A$37:$AN$37,0))</f>
        <v>72916</v>
      </c>
      <c r="TX25" s="116">
        <f>INDEX('[32]SPI Raw Data 1920'!$A$1:$AN$35, MATCH($A25,'[32]SPI Raw Data 1920'!$A$1:$A$35,0),MATCH(TX$1,'[32]SPI Raw Data 1920'!$A$37:$AN$37,0))</f>
        <v>6.8349579147434154</v>
      </c>
      <c r="TY25" s="116">
        <f>INDEX('[32]SPI Raw Data 1920'!$A$1:$AN$35, MATCH($A25,'[32]SPI Raw Data 1920'!$A$1:$A$35,0),MATCH(TY$1,'[32]SPI Raw Data 1920'!$A$37:$AN$37,0))</f>
        <v>503463</v>
      </c>
      <c r="TZ25" s="116">
        <f>INDEX('[32]SPI Raw Data 1920'!$A$1:$AN$35, MATCH($A25,'[32]SPI Raw Data 1920'!$A$1:$A$35,0),MATCH(TZ$1,'[32]SPI Raw Data 1920'!$A$37:$AN$37,0))</f>
        <v>73660</v>
      </c>
      <c r="UA25" s="133">
        <f>(SW25*100)/Deflators!$B$2</f>
        <v>16.937577244425661</v>
      </c>
      <c r="UB25" s="116">
        <f>(SZ25*100)/Deflators!$B$3</f>
        <v>15.1566743449645</v>
      </c>
      <c r="UC25" s="116">
        <f>(TC25*100)/Deflators!$B$4</f>
        <v>14.544779944977517</v>
      </c>
      <c r="UD25" s="116">
        <f>(TF25*100)/Deflators!$B$5</f>
        <v>11.150701410726809</v>
      </c>
      <c r="UE25" s="116">
        <f>(TI25*100)/Deflators!$B$6</f>
        <v>18.67046226625056</v>
      </c>
      <c r="UF25" s="116">
        <f>(TL25*100)/Deflators!$B$7</f>
        <v>16.518083639450069</v>
      </c>
      <c r="UG25" s="116">
        <f>(TO25*100)/Deflators!$B$8</f>
        <v>13.143119615832388</v>
      </c>
      <c r="UH25" s="116">
        <f>(TR25*100)/Deflators!$B$9</f>
        <v>7.2736100487363871</v>
      </c>
      <c r="UI25" s="116">
        <f>(TU25*100)/Deflators!$B$10</f>
        <v>6.0536230852854098</v>
      </c>
      <c r="UJ25" s="248">
        <f>(TX25*100)/Deflators!$B$11</f>
        <v>6.8349579147434154</v>
      </c>
      <c r="UK25" s="115">
        <f>INDEX('[25]Corporate Management'!$B$6:$EY$40,MATCH($A25,'[25]Corporate Management'!$B$6:$B$40,0),MATCH(UK$1,'[25]Corporate Management'!$B$40:$EY$40,0))</f>
        <v>7.4489361702127663</v>
      </c>
      <c r="UL25" s="131">
        <f>INDEX('[25]Corporate Management'!$B$6:$EY$40,MATCH($A25,'[25]Corporate Management'!$B$6:$B$40,0),MATCH(UL$1,'[25]Corporate Management'!$B$40:$EY$40,0))</f>
        <v>10503</v>
      </c>
      <c r="UM25" s="131">
        <f>INDEX('[25]Corporate Management'!$B$6:$EY$40,MATCH($A25,'[25]Corporate Management'!$B$6:$B$40,0),MATCH(UM$1,'[25]Corporate Management'!$B$40:$EY$40,0))</f>
        <v>1410</v>
      </c>
      <c r="UN25" s="116">
        <f>INDEX('[25]Corporate Management'!$B$6:$EY$40,MATCH($A25,'[25]Corporate Management'!$B$6:$B$40,0),MATCH(UN$1,'[25]Corporate Management'!$B$40:$EY$40,0))</f>
        <v>7.1985815602836878</v>
      </c>
      <c r="UO25" s="131">
        <f>INDEX('[25]Corporate Management'!$B$6:$EY$40,MATCH($A25,'[25]Corporate Management'!$B$6:$B$40,0),MATCH(UO$1,'[25]Corporate Management'!$B$40:$EY$40,0))</f>
        <v>10150</v>
      </c>
      <c r="UP25" s="131">
        <f>INDEX('[25]Corporate Management'!$B$6:$EY$40,MATCH($A25,'[25]Corporate Management'!$B$6:$B$40,0),MATCH(UP$1,'[25]Corporate Management'!$B$40:$EY$40,0))</f>
        <v>1410</v>
      </c>
      <c r="UQ25" s="116">
        <f>INDEX('[25]Corporate Management'!$B$6:$EY$40,MATCH($A25,'[25]Corporate Management'!$B$6:$B$40,0),MATCH(UQ$1,'[25]Corporate Management'!$B$40:$EY$40,0))</f>
        <v>8.4192537133880112</v>
      </c>
      <c r="UR25" s="131">
        <f>INDEX('[25]Corporate Management'!$B$6:$EY$40,MATCH($A25,'[25]Corporate Management'!$B$6:$B$40,0),MATCH(UR$1,'[25]Corporate Management'!$B$40:$EY$40,0))</f>
        <v>11897.5</v>
      </c>
      <c r="US25" s="131">
        <f>INDEX('[25]Corporate Management'!$B$6:$EY$40,MATCH($A25,'[25]Corporate Management'!$B$6:$B$40,0),MATCH(US$1,'[25]Corporate Management'!$B$40:$EY$40,0))</f>
        <v>1413.13</v>
      </c>
      <c r="UT25" s="116">
        <f>INDEX('[26]All Data'!$A$1:$Y$34,MATCH($A25,'[26]All Data'!$A$1:$A$34,0),MATCH(UT$1,'[26]All Data'!$A$1:$Y$1,0))</f>
        <v>7.2384715802843731</v>
      </c>
      <c r="UU25" s="131">
        <f>INDEX('[26]All Data'!$A$1:$Y$34,MATCH($A25,'[26]All Data'!$A$1:$A$34,0),MATCH(UU$1,'[26]All Data'!$A$1:$Y$1,0))</f>
        <v>10258</v>
      </c>
      <c r="UV25" s="131">
        <f>INDEX('[26]All Data'!$A$1:$Y$34,MATCH($A25,'[26]All Data'!$A$1:$A$34,0),MATCH(UV$1,'[26]All Data'!$A$1:$Y$1,0))</f>
        <v>1417.15</v>
      </c>
      <c r="UW25" s="116">
        <f>INDEX('[27]All Data'!$A$1:$Y$34,MATCH($A25,'[27]All Data'!$A$1:$A$34,0),MATCH(UW$1,'[27]All Data'!$A$1:$Y$1,0))</f>
        <v>6.8834269662921352</v>
      </c>
      <c r="UX25" s="131">
        <f>INDEX('[27]All Data'!$A$1:$Y$34,MATCH($A25,'[27]All Data'!$A$1:$A$34,0),MATCH(UX$1,'[27]All Data'!$A$1:$Y$1,0))</f>
        <v>9802</v>
      </c>
      <c r="UY25" s="131">
        <f>INDEX('[27]All Data'!$A$1:$Y$34,MATCH($A25,'[27]All Data'!$A$1:$A$34,0),MATCH(UY$1,'[27]All Data'!$A$1:$Y$1,0))</f>
        <v>1424</v>
      </c>
      <c r="UZ25" s="116">
        <f>INDEX('[28]All Data'!$A$1:$AB$34,MATCH($A25,'[28]All Data'!$A$1:$A$34,0),MATCH(UZ$1,'[28]All Data'!$A$1:$AB$1,0))</f>
        <v>7.9353478566408997</v>
      </c>
      <c r="VA25" s="131">
        <f>INDEX('[28]All Data'!$A$1:$AB$34,MATCH($A25,'[28]All Data'!$A$1:$A$34,0),MATCH(VA$1,'[28]All Data'!$A$1:$AB$1,0))</f>
        <v>11292</v>
      </c>
      <c r="VB25" s="131">
        <f>INDEX('[28]All Data'!$A$1:$AB$34,MATCH($A25,'[28]All Data'!$A$1:$A$34,0),MATCH(VB$1,'[28]All Data'!$A$1:$AB$1,0))</f>
        <v>1423</v>
      </c>
      <c r="VC25" s="116">
        <f>INDEX('[29]SPI Raw Data 1617'!$A$3:$AN$37,MATCH($A25,'[29]SPI Raw Data 1617'!$A$3:$A$37,0),MATCH(VC$1,'[29]SPI Raw Data 1617'!$A$37:$AN$37,0))</f>
        <v>7.8054169636493231</v>
      </c>
      <c r="VD25" s="131">
        <f>INDEX('[29]SPI Raw Data 1617'!$A$3:$AN$37,MATCH($A25,'[29]SPI Raw Data 1617'!$A$3:$A$37,0),MATCH(VD$1,'[29]SPI Raw Data 1617'!$A$37:$AN$37,0))</f>
        <v>10951</v>
      </c>
      <c r="VE25" s="131">
        <f>INDEX('[29]SPI Raw Data 1617'!$A$3:$AN$37,MATCH($A25,'[29]SPI Raw Data 1617'!$A$3:$A$37,0),MATCH(VE$1,'[29]SPI Raw Data 1617'!$A$37:$AN$37,0))</f>
        <v>1403</v>
      </c>
      <c r="VF25" s="116">
        <f>INDEX('[30]SPI Raw Data 1718'!$A$3:$AN$37,MATCH($A25,'[30]SPI Raw Data 1718'!$A$3:$A$37,0),MATCH(VF$1,'[30]SPI Raw Data 1718'!$A$37:$AN$37,0))</f>
        <v>8.0626780626780619</v>
      </c>
      <c r="VG25" s="131">
        <f>INDEX('[30]SPI Raw Data 1718'!$A$3:$AN$37,MATCH($A25,'[30]SPI Raw Data 1718'!$A$3:$A$37,0),MATCH(VG$1,'[30]SPI Raw Data 1718'!$A$37:$AN$37,0))</f>
        <v>11320</v>
      </c>
      <c r="VH25" s="131">
        <f>INDEX('[30]SPI Raw Data 1718'!$A$3:$AN$37,MATCH($A25,'[30]SPI Raw Data 1718'!$A$3:$A$37,0),MATCH(VH$1,'[30]SPI Raw Data 1718'!$A$37:$AN$37,0))</f>
        <v>1404</v>
      </c>
      <c r="VI25" s="116">
        <f>INDEX('[31]SPI Raw Data 1819'!$A$1:$AN$37,MATCH($A25,'[31]SPI Raw Data 1819'!$A$1:$A$37,0),MATCH(VI$1,'[31]SPI Raw Data 1819'!$A$37:$AN$37,0))</f>
        <v>7.1284019539427774</v>
      </c>
      <c r="VJ25" s="197">
        <f>INDEX('[31]SPI Raw Data 1819'!$A$1:$AN$37,MATCH($A25,'[31]SPI Raw Data 1819'!$A$1:$A$37,0),MATCH(VJ$1,'[31]SPI Raw Data 1819'!$A$37:$AN$37,0))</f>
        <v>10215</v>
      </c>
      <c r="VK25" s="225">
        <f>INDEX('[31]SPI Raw Data 1819'!$A$1:$AN$37,MATCH($A25,'[31]SPI Raw Data 1819'!$A$1:$A$37,0),MATCH(VK$1,'[31]SPI Raw Data 1819'!$A$37:$AN$37,0))</f>
        <v>1433</v>
      </c>
      <c r="VL25" s="116">
        <f>INDEX('[32]SPI Raw Data 1920'!$A$1:$AN$35, MATCH($A25,'[32]SPI Raw Data 1920'!$A$1:$A$35,0),MATCH(VL$1,'[32]SPI Raw Data 1920'!$A$37:$AN$37,0))</f>
        <v>7.2190342897130861</v>
      </c>
      <c r="VM25" s="116">
        <f>INDEX('[32]SPI Raw Data 1920'!$A$1:$AN$35, MATCH($A25,'[32]SPI Raw Data 1920'!$A$1:$A$35,0),MATCH(VM$1,'[32]SPI Raw Data 1920'!$A$37:$AN$37,0))</f>
        <v>10316</v>
      </c>
      <c r="VN25" s="116">
        <f>INDEX('[32]SPI Raw Data 1920'!$A$1:$AN$35, MATCH($A25,'[32]SPI Raw Data 1920'!$A$1:$A$35,0),MATCH(VN$1,'[32]SPI Raw Data 1920'!$A$37:$AN$37,0))</f>
        <v>1429</v>
      </c>
      <c r="VO25" s="115">
        <f>INDEX('[25]Corporate Management'!$B$6:$EY$40,MATCH($A25,'[25]Corporate Management'!$B$6:$B$40,0),MATCH(VO$1,'[25]Corporate Management'!$B$40:$EY$40,0))</f>
        <v>10.307500691945751</v>
      </c>
      <c r="VP25" s="131">
        <f>INDEX('[25]Corporate Management'!$B$6:$EY$40,MATCH($A25,'[25]Corporate Management'!$B$6:$B$40,0),MATCH(VP$1,'[25]Corporate Management'!$B$40:$EY$40,0))</f>
        <v>37241</v>
      </c>
      <c r="VQ25" s="131">
        <f>INDEX('[25]Corporate Management'!$B$6:$EY$40,MATCH($A25,'[25]Corporate Management'!$B$6:$B$40,0),MATCH(VQ$1,'[25]Corporate Management'!$B$40:$EY$40,0))</f>
        <v>3613</v>
      </c>
      <c r="VR25" s="116">
        <f>INDEX('[25]Corporate Management'!$B$6:$EY$40,MATCH($A25,'[25]Corporate Management'!$B$6:$B$40,0),MATCH(VR$1,'[25]Corporate Management'!$B$40:$EY$40,0))</f>
        <v>10.23961661341853</v>
      </c>
      <c r="VS25" s="131">
        <f>INDEX('[25]Corporate Management'!$B$6:$EY$40,MATCH($A25,'[25]Corporate Management'!$B$6:$B$40,0),MATCH(VS$1,'[25]Corporate Management'!$B$40:$EY$40,0))</f>
        <v>35255</v>
      </c>
      <c r="VT25" s="131">
        <f>INDEX('[25]Corporate Management'!$B$6:$EY$40,MATCH($A25,'[25]Corporate Management'!$B$6:$B$40,0),MATCH(VT$1,'[25]Corporate Management'!$B$40:$EY$40,0))</f>
        <v>3443</v>
      </c>
      <c r="VU25" s="116">
        <f>INDEX('[25]Corporate Management'!$B$6:$EY$40,MATCH($A25,'[25]Corporate Management'!$B$6:$B$40,0),MATCH(VU$1,'[25]Corporate Management'!$B$40:$EY$40,0))</f>
        <v>9.6776578271387592</v>
      </c>
      <c r="VV25" s="131">
        <f>INDEX('[25]Corporate Management'!$B$6:$EY$40,MATCH($A25,'[25]Corporate Management'!$B$6:$B$40,0),MATCH(VV$1,'[25]Corporate Management'!$B$40:$EY$40,0))</f>
        <v>33643.699999999997</v>
      </c>
      <c r="VW25" s="131">
        <f>INDEX('[25]Corporate Management'!$B$6:$EY$40,MATCH($A25,'[25]Corporate Management'!$B$6:$B$40,0),MATCH(VW$1,'[25]Corporate Management'!$B$40:$EY$40,0))</f>
        <v>3476.43</v>
      </c>
      <c r="VX25" s="116">
        <f>INDEX('[26]All Data'!$A$1:$Y$34,MATCH($A25,'[26]All Data'!$A$1:$A$34,0),MATCH(VX$1,'[26]All Data'!$A$1:$Y$1,0))</f>
        <v>9.6176216527497846</v>
      </c>
      <c r="VY25" s="131">
        <f>INDEX('[26]All Data'!$A$1:$Y$34,MATCH($A25,'[26]All Data'!$A$1:$A$34,0),MATCH(VY$1,'[26]All Data'!$A$1:$Y$1,0))</f>
        <v>33402</v>
      </c>
      <c r="VZ25" s="131">
        <f>INDEX('[26]All Data'!$A$1:$Y$34,MATCH($A25,'[26]All Data'!$A$1:$A$34,0),MATCH(VZ$1,'[26]All Data'!$A$1:$Y$1,0))</f>
        <v>3473</v>
      </c>
      <c r="WA25" s="116">
        <f>INDEX('[27]All Data'!$A$1:$Y$34,MATCH($A25,'[27]All Data'!$A$1:$A$34,0),MATCH(WA$1,'[27]All Data'!$A$1:$Y$1,0))</f>
        <v>9.0876892316481008</v>
      </c>
      <c r="WB25" s="131">
        <f>INDEX('[27]All Data'!$A$1:$Y$34,MATCH($A25,'[27]All Data'!$A$1:$A$34,0),MATCH(WB$1,'[27]All Data'!$A$1:$Y$1,0))</f>
        <v>31816</v>
      </c>
      <c r="WC25" s="131">
        <f>INDEX('[27]All Data'!$A$1:$Y$34,MATCH($A25,'[27]All Data'!$A$1:$A$34,0),MATCH(WC$1,'[27]All Data'!$A$1:$Y$1,0))</f>
        <v>3501</v>
      </c>
      <c r="WD25" s="116">
        <f>INDEX('[28]All Data'!$A$1:$AB$34,MATCH($A25,'[28]All Data'!$A$1:$A$34,0),MATCH(WD$1,'[28]All Data'!$A$1:$AB$1,0))</f>
        <v>9.6838171888473692</v>
      </c>
      <c r="WE25" s="131">
        <f>INDEX('[28]All Data'!$A$1:$AB$34,MATCH($A25,'[28]All Data'!$A$1:$A$34,0),MATCH(WE$1,'[28]All Data'!$A$1:$AB$1,0))</f>
        <v>33690</v>
      </c>
      <c r="WF25" s="131">
        <f>INDEX('[28]All Data'!$A$1:$AB$34,MATCH($A25,'[28]All Data'!$A$1:$A$34,0),MATCH(WF$1,'[28]All Data'!$A$1:$AB$1,0))</f>
        <v>3479</v>
      </c>
      <c r="WG25" s="116">
        <f>INDEX('[29]SPI Raw Data 1617'!$A$3:$AN$37,MATCH($A25,'[29]SPI Raw Data 1617'!$A$3:$A$37,0),MATCH(WG$1,'[29]SPI Raw Data 1617'!$A$37:$AN$37,0))</f>
        <v>9.6340100029420412</v>
      </c>
      <c r="WH25" s="131">
        <f>INDEX('[29]SPI Raw Data 1617'!$A$3:$AN$37,MATCH($A25,'[29]SPI Raw Data 1617'!$A$3:$A$37,0),MATCH(WH$1,'[29]SPI Raw Data 1617'!$A$37:$AN$37,0))</f>
        <v>32746</v>
      </c>
      <c r="WI25" s="131">
        <f>INDEX('[29]SPI Raw Data 1617'!$A$3:$AN$37,MATCH($A25,'[29]SPI Raw Data 1617'!$A$3:$A$37,0),MATCH(WI$1,'[29]SPI Raw Data 1617'!$A$37:$AN$37,0))</f>
        <v>3399</v>
      </c>
      <c r="WJ25" s="116">
        <f>INDEX('[30]SPI Raw Data 1718'!$A$3:$AN$37,MATCH($A25,'[30]SPI Raw Data 1718'!$A$3:$A$37,0),MATCH(WJ$1,'[30]SPI Raw Data 1718'!$A$37:$AN$37,0))</f>
        <v>10.737244118545677</v>
      </c>
      <c r="WK25" s="131">
        <f>INDEX('[30]SPI Raw Data 1718'!$A$3:$AN$37,MATCH($A25,'[30]SPI Raw Data 1718'!$A$3:$A$37,0),MATCH(WK$1,'[30]SPI Raw Data 1718'!$A$37:$AN$37,0))</f>
        <v>35143</v>
      </c>
      <c r="WL25" s="131">
        <f>INDEX('[30]SPI Raw Data 1718'!$A$3:$AN$37,MATCH($A25,'[30]SPI Raw Data 1718'!$A$3:$A$37,0),MATCH(WL$1,'[30]SPI Raw Data 1718'!$A$37:$AN$37,0))</f>
        <v>3273</v>
      </c>
      <c r="WM25" s="116">
        <f>INDEX('[31]SPI Raw Data 1819'!$A$1:$AN$37,MATCH($A25,'[31]SPI Raw Data 1819'!$A$1:$A$37,0),MATCH(WM$1,'[31]SPI Raw Data 1819'!$A$37:$AN$37,0))</f>
        <v>8.8387196060326261</v>
      </c>
      <c r="WN25" s="197">
        <f>INDEX('[31]SPI Raw Data 1819'!$A$1:$AN$37,MATCH($A25,'[31]SPI Raw Data 1819'!$A$1:$A$37,0),MATCH(WN$1,'[31]SPI Raw Data 1819'!$A$37:$AN$37,0))</f>
        <v>28717</v>
      </c>
      <c r="WO25" s="225">
        <f>INDEX('[31]SPI Raw Data 1819'!$A$1:$AN$37,MATCH($A25,'[31]SPI Raw Data 1819'!$A$1:$A$37,0),MATCH(WO$1,'[31]SPI Raw Data 1819'!$A$37:$AN$37,0))</f>
        <v>3249</v>
      </c>
      <c r="WP25" s="116">
        <f>INDEX('[32]SPI Raw Data 1920'!$A$1:$AN$35, MATCH($A25,'[32]SPI Raw Data 1920'!$A$1:$A$35,0),MATCH(WP$1,'[32]SPI Raw Data 1920'!$A$37:$AN$37,0))</f>
        <v>10.725037481259371</v>
      </c>
      <c r="WQ25" s="116">
        <f>INDEX('[32]SPI Raw Data 1920'!$A$1:$AN$35, MATCH($A25,'[32]SPI Raw Data 1920'!$A$1:$A$35,0),MATCH(WQ$1,'[32]SPI Raw Data 1920'!$A$37:$AN$37,0))</f>
        <v>35768</v>
      </c>
      <c r="WR25" s="116">
        <f>INDEX('[32]SPI Raw Data 1920'!$A$1:$AN$35, MATCH($A25,'[32]SPI Raw Data 1920'!$A$1:$A$35,0),MATCH(WR$1,'[32]SPI Raw Data 1920'!$A$37:$AN$37,0))</f>
        <v>3335</v>
      </c>
      <c r="WS25" s="115">
        <f>INDEX('[25]Corporate Management'!$B$6:$EY$40,MATCH($A25,'[25]Corporate Management'!$B$6:$B$40,0),MATCH(WS$1,'[25]Corporate Management'!$B$40:$EY$40,0))</f>
        <v>97.199999902710005</v>
      </c>
      <c r="WT25" s="131">
        <f>INDEX('[25]Corporate Management'!$B$6:$EY$40,MATCH($A25,'[25]Corporate Management'!$B$6:$B$40,0),MATCH(WT$1,'[25]Corporate Management'!$B$40:$EY$40,0))</f>
        <v>63940796</v>
      </c>
      <c r="WU25" s="131">
        <f>INDEX('[25]Corporate Management'!$B$6:$EY$40,MATCH($A25,'[25]Corporate Management'!$B$6:$B$40,0),MATCH(WU$1,'[25]Corporate Management'!$B$40:$EY$40,0))</f>
        <v>65782712</v>
      </c>
      <c r="WV25" s="116">
        <f>INDEX('[25]Corporate Management'!$B$6:$EY$40,MATCH($A25,'[25]Corporate Management'!$B$6:$B$40,0),MATCH(WV$1,'[25]Corporate Management'!$B$40:$EY$40,0))</f>
        <v>97.730000545308926</v>
      </c>
      <c r="WW25" s="131">
        <f>INDEX('[25]Corporate Management'!$B$6:$EY$40,MATCH($A25,'[25]Corporate Management'!$B$6:$B$40,0),MATCH(WW$1,'[25]Corporate Management'!$B$40:$EY$40,0))</f>
        <v>64536947</v>
      </c>
      <c r="WX25" s="131">
        <f>INDEX('[25]Corporate Management'!$B$6:$EY$40,MATCH($A25,'[25]Corporate Management'!$B$6:$B$40,0),MATCH(WX$1,'[25]Corporate Management'!$B$40:$EY$40,0))</f>
        <v>66035963</v>
      </c>
      <c r="WY25" s="116">
        <f>INDEX('[25]Corporate Management'!$B$6:$EY$40,MATCH($A25,'[25]Corporate Management'!$B$6:$B$40,0),MATCH(WY$1,'[25]Corporate Management'!$B$40:$EY$40,0))</f>
        <v>97.369999431783498</v>
      </c>
      <c r="WZ25" s="131">
        <f>INDEX('[25]Corporate Management'!$B$6:$EY$40,MATCH($A25,'[25]Corporate Management'!$B$6:$B$40,0),MATCH(WZ$1,'[25]Corporate Management'!$B$40:$EY$40,0))</f>
        <v>64774360</v>
      </c>
      <c r="XA25" s="131">
        <f>INDEX('[25]Corporate Management'!$B$6:$EY$40,MATCH($A25,'[25]Corporate Management'!$B$6:$B$40,0),MATCH(XA$1,'[25]Corporate Management'!$B$40:$EY$40,0))</f>
        <v>66523940</v>
      </c>
      <c r="XB25" s="116">
        <f>INDEX('[26]All Data'!$A$1:$Y$34,MATCH($A25,'[26]All Data'!$A$1:$A$34,0),MATCH(XB$1,'[26]All Data'!$A$1:$Y$1,0))</f>
        <v>98.499999538716878</v>
      </c>
      <c r="XC25" s="131">
        <f>INDEX('[26]All Data'!$A$1:$Y$34,MATCH($A25,'[26]All Data'!$A$1:$A$34,0),MATCH(XC$1,'[26]All Data'!$A$1:$Y$1,0))</f>
        <v>66195788</v>
      </c>
      <c r="XD25" s="131">
        <f>INDEX('[26]All Data'!$A$1:$Y$34,MATCH($A25,'[26]All Data'!$A$1:$A$34,0),MATCH(XD$1,'[26]All Data'!$A$1:$Y$1,0))</f>
        <v>67203846</v>
      </c>
      <c r="XE25" s="116">
        <f>INDEX('[27]All Data'!$A$1:$Y$34,MATCH($A25,'[27]All Data'!$A$1:$A$34,0),MATCH(XE$1,'[27]All Data'!$A$1:$Y$1,0))</f>
        <v>98.270000454406528</v>
      </c>
      <c r="XF25" s="131">
        <f>INDEX('[27]All Data'!$A$1:$Y$34,MATCH($A25,'[27]All Data'!$A$1:$A$34,0),MATCH(XF$1,'[27]All Data'!$A$1:$Y$1,0))</f>
        <v>67148761</v>
      </c>
      <c r="XG25" s="131">
        <f>INDEX('[27]All Data'!$A$1:$Y$34,MATCH($A25,'[27]All Data'!$A$1:$A$34,0),MATCH(XG$1,'[27]All Data'!$A$1:$Y$1,0))</f>
        <v>68330885</v>
      </c>
      <c r="XH25" s="116">
        <f>INDEX('[28]All Data'!$A$1:$AB$34,MATCH($A25,'[28]All Data'!$A$1:$A$34,0),MATCH(XH$1,'[28]All Data'!$A$1:$AB$1,0))</f>
        <v>98.530000067628436</v>
      </c>
      <c r="XI25" s="131">
        <f>INDEX('[28]All Data'!$A$1:$AB$34,MATCH($A25,'[28]All Data'!$A$1:$A$34,0),MATCH(XI$1,'[28]All Data'!$A$1:$AB$1,0))</f>
        <v>68330089</v>
      </c>
      <c r="XJ25" s="131">
        <f>INDEX('[28]All Data'!$A$1:$AB$34,MATCH($A25,'[28]All Data'!$A$1:$A$34,0),MATCH(XJ$1,'[28]All Data'!$A$1:$AB$1,0))</f>
        <v>69349527</v>
      </c>
      <c r="XK25" s="116">
        <f>INDEX('[29]SPI Raw Data 1617'!$A$3:$AN$37,MATCH($A25,'[29]SPI Raw Data 1617'!$A$3:$A$37,0),MATCH(XK$1,'[29]SPI Raw Data 1617'!$A$37:$AN$37,0))</f>
        <v>97.920680138771388</v>
      </c>
      <c r="XL25" s="131">
        <f>INDEX('[29]SPI Raw Data 1617'!$A$3:$AN$37,MATCH($A25,'[29]SPI Raw Data 1617'!$A$3:$A$37,0),MATCH(XL$1,'[29]SPI Raw Data 1617'!$A$37:$AN$37,0))</f>
        <v>68819125</v>
      </c>
      <c r="XM25" s="131">
        <f>INDEX('[29]SPI Raw Data 1617'!$A$3:$AN$37,MATCH($A25,'[29]SPI Raw Data 1617'!$A$3:$A$37,0),MATCH(XM$1,'[29]SPI Raw Data 1617'!$A$37:$AN$37,0))</f>
        <v>70280481</v>
      </c>
      <c r="XN25" s="116">
        <f>INDEX('[30]SPI Raw Data 1718'!$A$3:$AN$37,MATCH($A25,'[30]SPI Raw Data 1718'!$A$3:$A$37,0),MATCH(XN$1,'[30]SPI Raw Data 1718'!$A$37:$AN$37,0))</f>
        <v>97.84809672487215</v>
      </c>
      <c r="XO25" s="131">
        <f>INDEX('[30]SPI Raw Data 1718'!$A$3:$AN$37,MATCH($A25,'[30]SPI Raw Data 1718'!$A$3:$A$37,0),MATCH(XO$1,'[30]SPI Raw Data 1718'!$A$37:$AN$37,0))</f>
        <v>75990556</v>
      </c>
      <c r="XP25" s="131">
        <f>INDEX('[30]SPI Raw Data 1718'!$A$3:$AN$37,MATCH($A25,'[30]SPI Raw Data 1718'!$A$3:$A$37,0),MATCH(XP$1,'[30]SPI Raw Data 1718'!$A$37:$AN$37,0))</f>
        <v>77661762</v>
      </c>
      <c r="XQ25" s="116">
        <f>INDEX('[31]SPI Raw Data 1819'!$A$1:$AN$37,MATCH($A25,'[31]SPI Raw Data 1819'!$A$1:$A$37,0),MATCH(XQ$1,'[31]SPI Raw Data 1819'!$A$37:$AN$37,0))</f>
        <v>97.860308928812714</v>
      </c>
      <c r="XR25" s="197">
        <f>INDEX('[31]SPI Raw Data 1819'!$A$1:$AN$37,MATCH($A25,'[31]SPI Raw Data 1819'!$A$1:$A$37,0),MATCH(XR$1,'[31]SPI Raw Data 1819'!$A$37:$AN$37,0))</f>
        <v>79104682</v>
      </c>
      <c r="XS25" s="225">
        <f>INDEX('[31]SPI Raw Data 1819'!$A$1:$AN$37,MATCH($A25,'[31]SPI Raw Data 1819'!$A$1:$A$37,0),MATCH(XS$1,'[31]SPI Raw Data 1819'!$A$37:$AN$37,0))</f>
        <v>80834286</v>
      </c>
      <c r="XT25" s="116">
        <f>INDEX('[32]SPI Raw Data 1920'!$A$1:$AN$35, MATCH($A25,'[32]SPI Raw Data 1920'!$A$1:$A$35,0),MATCH(XT$1,'[32]SPI Raw Data 1920'!$A$37:$AN$37,0))</f>
        <v>97.100703350711257</v>
      </c>
      <c r="XU25" s="116">
        <f>INDEX('[32]SPI Raw Data 1920'!$A$1:$AN$35, MATCH($A25,'[32]SPI Raw Data 1920'!$A$1:$A$35,0),MATCH(XU$1,'[32]SPI Raw Data 1920'!$A$37:$AN$37,0))</f>
        <v>82881824</v>
      </c>
      <c r="XV25" s="116">
        <f>INDEX('[32]SPI Raw Data 1920'!$A$1:$AN$35, MATCH($A25,'[32]SPI Raw Data 1920'!$A$1:$A$35,0),MATCH(XV$1,'[32]SPI Raw Data 1920'!$A$37:$AN$37,0))</f>
        <v>85356564</v>
      </c>
      <c r="XW25" s="115">
        <f>INDEX('[25]Corporate Management'!$B$6:$EY$40,MATCH($A25,'[25]Corporate Management'!$B$6:$B$40,0),MATCH(XW$1,'[25]Corporate Management'!$B$40:$EY$40,0))</f>
        <v>89.58373962599407</v>
      </c>
      <c r="XX25" s="131">
        <f>INDEX('[25]Corporate Management'!$B$6:$EY$40,MATCH($A25,'[25]Corporate Management'!$B$6:$B$40,0),MATCH(XX$1,'[25]Corporate Management'!$B$40:$EY$40,0))</f>
        <v>82684</v>
      </c>
      <c r="XY25" s="131">
        <f>INDEX('[25]Corporate Management'!$B$6:$EY$40,MATCH($A25,'[25]Corporate Management'!$B$6:$B$40,0),MATCH(XY$1,'[25]Corporate Management'!$B$40:$EY$40,0))</f>
        <v>92298</v>
      </c>
      <c r="XZ25" s="116">
        <f>INDEX('[25]Corporate Management'!$B$6:$EY$40,MATCH($A25,'[25]Corporate Management'!$B$6:$B$40,0),MATCH(XZ$1,'[25]Corporate Management'!$B$40:$EY$40,0))</f>
        <v>91.093871217998441</v>
      </c>
      <c r="YA25" s="131">
        <f>INDEX('[25]Corporate Management'!$B$6:$EY$40,MATCH($A25,'[25]Corporate Management'!$B$6:$B$40,0),MATCH(YA$1,'[25]Corporate Management'!$B$40:$EY$40,0))</f>
        <v>76323</v>
      </c>
      <c r="YB25" s="131">
        <f>INDEX('[25]Corporate Management'!$B$6:$EY$40,MATCH($A25,'[25]Corporate Management'!$B$6:$B$40,0),MATCH(YB$1,'[25]Corporate Management'!$B$40:$EY$40,0))</f>
        <v>83785</v>
      </c>
      <c r="YC25" s="116">
        <f>INDEX('[25]Corporate Management'!$B$6:$EY$40,MATCH($A25,'[25]Corporate Management'!$B$6:$B$40,0),MATCH(YC$1,'[25]Corporate Management'!$B$40:$EY$40,0))</f>
        <v>93.417505336992988</v>
      </c>
      <c r="YD25" s="131">
        <f>INDEX('[25]Corporate Management'!$B$6:$EY$40,MATCH($A25,'[25]Corporate Management'!$B$6:$B$40,0),MATCH(YD$1,'[25]Corporate Management'!$B$40:$EY$40,0))</f>
        <v>76579</v>
      </c>
      <c r="YE25" s="131">
        <f>INDEX('[25]Corporate Management'!$B$6:$EY$40,MATCH($A25,'[25]Corporate Management'!$B$6:$B$40,0),MATCH(YE$1,'[25]Corporate Management'!$B$40:$EY$40,0))</f>
        <v>81975</v>
      </c>
      <c r="YF25" s="116">
        <f>INDEX('[26]All Data'!$A$1:$Y$34,MATCH($A25,'[26]All Data'!$A$1:$A$34,0),MATCH(YF$1,'[26]All Data'!$A$1:$Y$1,0))</f>
        <v>94.274751291650631</v>
      </c>
      <c r="YG25" s="131">
        <f>INDEX('[26]All Data'!$A$1:$Y$34,MATCH($A25,'[26]All Data'!$A$1:$A$34,0),MATCH(YG$1,'[26]All Data'!$A$1:$Y$1,0))</f>
        <v>80834</v>
      </c>
      <c r="YH25" s="131">
        <f>INDEX('[26]All Data'!$A$1:$Y$34,MATCH($A25,'[26]All Data'!$A$1:$A$34,0),MATCH(YH$1,'[26]All Data'!$A$1:$Y$1,0))</f>
        <v>85743</v>
      </c>
      <c r="YI25" s="116">
        <f>INDEX('[27]All Data'!$A$1:$Y$34,MATCH($A25,'[27]All Data'!$A$1:$A$34,0),MATCH(YI$1,'[27]All Data'!$A$1:$Y$1,0))</f>
        <v>93.747655922518589</v>
      </c>
      <c r="YJ25" s="131">
        <f>INDEX('[27]All Data'!$A$1:$Y$34,MATCH($A25,'[27]All Data'!$A$1:$A$34,0),MATCH(YJ$1,'[27]All Data'!$A$1:$Y$1,0))</f>
        <v>84986</v>
      </c>
      <c r="YK25" s="131">
        <f>INDEX('[27]All Data'!$A$1:$Y$34,MATCH($A25,'[27]All Data'!$A$1:$A$34,0),MATCH(YK$1,'[27]All Data'!$A$1:$Y$1,0))</f>
        <v>90654</v>
      </c>
      <c r="YL25" s="116">
        <f>INDEX('[28]All Data'!$A$1:$AB$34,MATCH($A25,'[28]All Data'!$A$1:$A$34,0),MATCH(YL$1,'[28]All Data'!$A$1:$AB$1,0))</f>
        <v>93.253808796684311</v>
      </c>
      <c r="YM25" s="131">
        <f>INDEX('[28]All Data'!$A$1:$AB$34,MATCH($A25,'[28]All Data'!$A$1:$A$34,0),MATCH(YM$1,'[28]All Data'!$A$1:$AB$1,0))</f>
        <v>81225</v>
      </c>
      <c r="YN25" s="131">
        <f>INDEX('[28]All Data'!$A$1:$AB$34,MATCH($A25,'[28]All Data'!$A$1:$A$34,0),MATCH(YN$1,'[28]All Data'!$A$1:$AB$1,0))</f>
        <v>87101</v>
      </c>
      <c r="YO25" s="116">
        <f>INDEX('[29]SPI Raw Data 1617'!$A$3:$AN$37,MATCH($A25,'[29]SPI Raw Data 1617'!$A$3:$A$37,0),MATCH(YO$1,'[29]SPI Raw Data 1617'!$A$37:$AN$37,0))</f>
        <v>94.338329657733084</v>
      </c>
      <c r="YP25" s="131">
        <f>INDEX('[29]SPI Raw Data 1617'!$A$3:$AN$37,MATCH($A25,'[29]SPI Raw Data 1617'!$A$3:$A$37,0),MATCH(YP$1,'[29]SPI Raw Data 1617'!$A$37:$AN$37,0))</f>
        <v>75715</v>
      </c>
      <c r="YQ25" s="131">
        <f>INDEX('[29]SPI Raw Data 1617'!$A$3:$AN$37,MATCH($A25,'[29]SPI Raw Data 1617'!$A$3:$A$37,0),MATCH(YQ$1,'[29]SPI Raw Data 1617'!$A$37:$AN$37,0))</f>
        <v>80259</v>
      </c>
      <c r="YR25" s="116">
        <f>INDEX('[30]SPI Raw Data 1718'!$A$3:$AN$37,MATCH($A25,'[30]SPI Raw Data 1718'!$A$3:$A$37,0),MATCH(YR$1,'[30]SPI Raw Data 1718'!$A$37:$AN$37,0))</f>
        <v>93.622072924140625</v>
      </c>
      <c r="YS25" s="131">
        <f>INDEX('[30]SPI Raw Data 1718'!$A$3:$AN$37,MATCH($A25,'[30]SPI Raw Data 1718'!$A$3:$A$37,0),MATCH(YS$1,'[30]SPI Raw Data 1718'!$A$37:$AN$37,0))</f>
        <v>71766</v>
      </c>
      <c r="YT25" s="131">
        <f>INDEX('[30]SPI Raw Data 1718'!$A$3:$AN$37,MATCH($A25,'[30]SPI Raw Data 1718'!$A$3:$A$37,0),MATCH(YT$1,'[30]SPI Raw Data 1718'!$A$37:$AN$37,0))</f>
        <v>76655</v>
      </c>
      <c r="YU25" s="116">
        <f>INDEX('[31]SPI Raw Data 1819'!$A$1:$AN$37,MATCH($A25,'[31]SPI Raw Data 1819'!$A$1:$A$37,0),MATCH(YU$1,'[31]SPI Raw Data 1819'!$A$37:$AN$37,0))</f>
        <v>93.555987732814714</v>
      </c>
      <c r="YV25" s="197">
        <f>INDEX('[31]SPI Raw Data 1819'!$A$1:$AN$37,MATCH($A25,'[31]SPI Raw Data 1819'!$A$1:$A$37,0),MATCH(YV$1,'[31]SPI Raw Data 1819'!$A$37:$AN$37,0))</f>
        <v>75045</v>
      </c>
      <c r="YW25" s="225">
        <f>INDEX('[31]SPI Raw Data 1819'!$A$1:$AN$37,MATCH($A25,'[31]SPI Raw Data 1819'!$A$1:$A$37,0),MATCH(YW$1,'[31]SPI Raw Data 1819'!$A$37:$AN$37,0))</f>
        <v>80214</v>
      </c>
      <c r="YX25" s="116">
        <f>INDEX('[32]SPI Raw Data 1920'!$A$1:$AN$35, MATCH($A25,'[32]SPI Raw Data 1920'!$A$1:$A$35,0),MATCH(YX$1,'[32]SPI Raw Data 1920'!$A$37:$AN$37,0))</f>
        <v>91.071233309439052</v>
      </c>
      <c r="YY25" s="116">
        <f>INDEX('[32]SPI Raw Data 1920'!$A$1:$AN$35, MATCH($A25,'[32]SPI Raw Data 1920'!$A$1:$A$35,0),MATCH(YY$1,'[32]SPI Raw Data 1920'!$A$37:$AN$37,0))</f>
        <v>74958</v>
      </c>
      <c r="YZ25" s="116">
        <f>INDEX('[32]SPI Raw Data 1920'!$A$1:$AN$35, MATCH($A25,'[32]SPI Raw Data 1920'!$A$1:$A$35,0),MATCH(YZ$1,'[32]SPI Raw Data 1920'!$A$37:$AN$37,0))</f>
        <v>82307</v>
      </c>
      <c r="ZA25" s="119">
        <f t="shared" si="44"/>
        <v>21.735269344579148</v>
      </c>
      <c r="ZB25" s="87">
        <v>11474</v>
      </c>
      <c r="ZC25" s="131">
        <f>INDEX([33]historic!$B$2:$K$35,MATCH($A25,[33]historic!$B$2:$B$35,0),MATCH(ZC$1,[33]historic!$B$2:$K$2,0))</f>
        <v>527897.76</v>
      </c>
      <c r="ZD25" s="116">
        <f t="shared" si="45"/>
        <v>23.251262708945411</v>
      </c>
      <c r="ZE25" s="131">
        <v>11149</v>
      </c>
      <c r="ZF25" s="131">
        <f>INDEX([33]historic!$B$2:$K$35,MATCH($A25,[33]historic!$B$2:$B$35,0),MATCH(ZF$1,[33]historic!$B$2:$K$2,0))</f>
        <v>479500.84</v>
      </c>
      <c r="ZG25" s="116">
        <f t="shared" si="46"/>
        <v>22.955058578370043</v>
      </c>
      <c r="ZH25" s="131">
        <v>9742.26</v>
      </c>
      <c r="ZI25" s="131">
        <f>INDEX([33]historic!$B$2:$K$35,MATCH($A25,[33]historic!$B$2:$B$35,0),MATCH(ZI$1,[33]historic!$B$2:$K$2,0))</f>
        <v>424405.8</v>
      </c>
      <c r="ZJ25" s="116">
        <f t="shared" si="47"/>
        <v>22.841348972071742</v>
      </c>
      <c r="ZK25" s="87">
        <v>10820</v>
      </c>
      <c r="ZL25" s="131">
        <f>INDEX([33]historic!$B$2:$K$35,MATCH($A25,[33]historic!$B$2:$B$35,0),MATCH(ZL$1,[33]historic!$B$2:$K$2,0))</f>
        <v>473702.32</v>
      </c>
      <c r="ZM25" s="116">
        <f t="shared" si="48"/>
        <v>24.721841004139524</v>
      </c>
      <c r="ZN25" s="87">
        <v>11139</v>
      </c>
      <c r="ZO25" s="131">
        <f>INDEX([33]historic!$B$2:$K$35,MATCH($A25,[33]historic!$B$2:$B$35,0),MATCH(ZO$1,[33]historic!$B$2:$K$2,0))</f>
        <v>450573.24000000005</v>
      </c>
      <c r="ZP25" s="116">
        <f t="shared" si="49"/>
        <v>17.98803492929984</v>
      </c>
      <c r="ZQ25" s="87">
        <v>11497</v>
      </c>
      <c r="ZR25" s="131">
        <f>INDEX([33]historic!$B$2:$K$35,MATCH($A25,[33]historic!$B$2:$B$35,0),MATCH(ZR$1,[33]historic!$B$2:$K$2,0))</f>
        <v>639147.08000000007</v>
      </c>
      <c r="ZS25" s="116">
        <f t="shared" si="50"/>
        <v>16.184247877607525</v>
      </c>
      <c r="ZT25" s="87">
        <f>INDEX('[2]All Previous Years'!$A$1:$EX$34,MATCH($A25,'[2]All Previous Years'!$A$1:$A$34,0),MATCH(ZT$1,'[2]All Previous Years'!$A$1:$EX$1,0))</f>
        <v>11471</v>
      </c>
      <c r="ZU25" s="131">
        <f>INDEX([33]historic!$B$2:$K$35,MATCH($A25,[33]historic!$B$2:$B$35,0),MATCH(ZU$1,[33]historic!$B$2:$K$2,0))</f>
        <v>708775.6</v>
      </c>
      <c r="ZV25" s="116">
        <f t="shared" si="51"/>
        <v>13.852990992577553</v>
      </c>
      <c r="ZW25" s="32">
        <f>INDEX([4]Sheet1!$A$1:$CJ$34, MATCH($A25, [4]Sheet1!$A$1:$A$34, 0), MATCH(ZW$1, [4]Sheet1!$A$1:$CJ$1, 0))</f>
        <v>10698</v>
      </c>
      <c r="ZX25" s="131">
        <f>INDEX([33]historic!$B$2:$K$35,MATCH($A25,[33]historic!$B$2:$B$35,0),MATCH(ZX$1,[33]historic!$B$2:$K$2,0))</f>
        <v>772252</v>
      </c>
      <c r="ZY25" s="88">
        <f>INDEX('[6]Finance Indicators'!$B$3:$BO$35,MATCH($A25,'[6]Finance Indicators'!$A$3:$A$35,0),MATCH(ZY$1,'[6]Finance Indicators'!$B$2:$BO$2,0))</f>
        <v>11.215201913659309</v>
      </c>
      <c r="ZZ25" s="88">
        <f>INDEX('[6]Finance Indicators'!$B$3:$BO$35,MATCH($A25,'[6]Finance Indicators'!$A$3:$A$35,0),MATCH(ZZ$1,'[6]Finance Indicators'!$B$2:$BO$2,0))</f>
        <v>9527</v>
      </c>
      <c r="AAA25" s="88">
        <f>INDEX('[6]Finance Indicators'!$B$3:$BO$35,MATCH($A25,'[6]Finance Indicators'!$A$3:$A$35,0),MATCH(AAA$1,'[6]Finance Indicators'!$B$2:$BO$2,0))</f>
        <v>849472</v>
      </c>
      <c r="AAB25" s="88">
        <f t="array" ref="AAB25">INDEX('[7]Finance Indicators'!$A$2:$BO$35,MATCH($A25,'[7]Finance Indicators'!$A$2:$A$35,0),MATCH(AAB$1,'[7]Finance Indicators'!$A$2:$BO$2,0))</f>
        <v>13.228108432414347</v>
      </c>
      <c r="AAC25" s="250">
        <f t="array" ref="AAC25">INDEX('[7]Finance Indicators'!$A$2:$BO$35,MATCH($A25,'[7]Finance Indicators'!$A$2:$A$35,0),MATCH(AAC$1,'[7]Finance Indicators'!$A$2:$BO$2,0))</f>
        <v>9172</v>
      </c>
      <c r="AAD25" s="277">
        <f t="array" ref="AAD25">INDEX('[7]Finance Indicators'!$A$2:$BO$35,MATCH($A25,'[7]Finance Indicators'!$A$2:$A$35,0),MATCH(AAD$1,'[7]Finance Indicators'!$A$2:$BO$2,0))</f>
        <v>693372</v>
      </c>
      <c r="AAE25" s="121">
        <f>(ZA25*100)/Deflators!$B$2</f>
        <v>25.604658075238181</v>
      </c>
      <c r="AAF25" s="137">
        <f>(ZD25*100)/Deflators!$B$3</f>
        <v>26.981455705609903</v>
      </c>
      <c r="AAG25" s="137">
        <f>(ZG25*100)/Deflators!$B$4</f>
        <v>26.104004180689788</v>
      </c>
      <c r="AAH25" s="137">
        <f>(ZJ25*100)/Deflators!$B$5</f>
        <v>25.514510629334804</v>
      </c>
      <c r="AAI25" s="137">
        <f>(ZM25*100)/Deflators!$B$6</f>
        <v>27.239476895701642</v>
      </c>
      <c r="AAJ25" s="137">
        <f>(ZP25*100)/Deflators!$B$7</f>
        <v>19.659495026172547</v>
      </c>
      <c r="AAK25" s="137">
        <f>(ZS25*100)/Deflators!$B$8</f>
        <v>17.260914692464699</v>
      </c>
      <c r="AAL25" s="137">
        <f>(ZV25*100)/Deflators!$B$9</f>
        <v>14.518923182738632</v>
      </c>
      <c r="AAM25" s="137">
        <f>(ZY25*100)/Deflators!$B$10</f>
        <v>11.489205093636164</v>
      </c>
      <c r="AAN25" s="245">
        <f>(AAB25*100)/Deflators!$B$11</f>
        <v>13.228108432414347</v>
      </c>
      <c r="AAO25" s="124">
        <f t="shared" si="161"/>
        <v>2.1987142973390839</v>
      </c>
      <c r="AAP25" s="87">
        <v>1351</v>
      </c>
      <c r="AAQ25" s="131">
        <v>61445</v>
      </c>
      <c r="AAR25" s="122">
        <f t="shared" si="53"/>
        <v>3.0515094800227844</v>
      </c>
      <c r="AAS25" s="131">
        <v>1875</v>
      </c>
      <c r="AAT25" s="131">
        <v>61445</v>
      </c>
      <c r="AAU25" s="122">
        <f t="shared" si="54"/>
        <v>3.9435790024872368</v>
      </c>
      <c r="AAV25" s="87">
        <v>2410</v>
      </c>
      <c r="AAW25" s="131">
        <v>61112</v>
      </c>
      <c r="AAX25" s="122">
        <f t="shared" si="55"/>
        <v>4.3451160501927335</v>
      </c>
      <c r="AAY25" s="87">
        <v>2649</v>
      </c>
      <c r="AAZ25" s="87">
        <v>60965</v>
      </c>
      <c r="ABA25" s="122">
        <f t="shared" si="56"/>
        <v>4.3335886921124178</v>
      </c>
      <c r="ABB25" s="87">
        <v>2885</v>
      </c>
      <c r="ABC25" s="87">
        <v>66573</v>
      </c>
      <c r="ABD25" s="122">
        <f t="shared" si="57"/>
        <v>5.028072915899144</v>
      </c>
      <c r="ABE25" s="87">
        <v>3412</v>
      </c>
      <c r="ABF25" s="87">
        <v>67859</v>
      </c>
      <c r="ABG25" s="122">
        <f t="shared" si="58"/>
        <v>5.3671428571428574</v>
      </c>
      <c r="ABH25" s="87">
        <f>INDEX('[2]All Previous Years'!$A$1:$EX$34,MATCH($A25,'[2]All Previous Years'!$A$1:$A$34,0),MATCH(ABH$1,'[2]All Previous Years'!$A$1:$EX$1,0))</f>
        <v>3757</v>
      </c>
      <c r="ABI25" s="87">
        <f>INDEX('[2]All Previous Years'!$A$1:$EX$34,MATCH($A25,'[2]All Previous Years'!$A$1:$A$34,0),MATCH(ABI$1,'[2]All Previous Years'!$A$1:$EX$1,0))</f>
        <v>70000</v>
      </c>
      <c r="ABJ25" s="88">
        <f t="shared" si="59"/>
        <v>10.181572311983208</v>
      </c>
      <c r="ABK25" s="32">
        <f>INDEX([4]Sheet1!$A$1:$CJ$34, MATCH($A25, [4]Sheet1!$A$1:$A$34, 0), MATCH(ABK$1, [4]Sheet1!$A$1:$CJ$1, 0))</f>
        <v>7228</v>
      </c>
      <c r="ABL25" s="32">
        <f>INDEX([4]Sheet1!$A$1:$CJ$34, MATCH($A25, [4]Sheet1!$A$1:$A$34, 0), MATCH(ABL$1, [4]Sheet1!$A$1:$CJ$1, 0))</f>
        <v>70991</v>
      </c>
      <c r="ABM25" s="88">
        <f>INDEX('[6]Finance Indicators'!$B$3:$BO$35,MATCH($A25,'[6]Finance Indicators'!$A$3:$A$35,0),MATCH(ABM$1,'[6]Finance Indicators'!$B$2:$BO$2,0))</f>
        <v>11.963557899784224</v>
      </c>
      <c r="ABN25" s="88">
        <f>INDEX('[6]Finance Indicators'!$B$3:$BO$35,MATCH($A25,'[6]Finance Indicators'!$A$3:$A$35,0),MATCH(ABN$1,'[6]Finance Indicators'!$B$2:$BO$2,0))</f>
        <v>8982</v>
      </c>
      <c r="ABO25" s="88">
        <f>INDEX('[6]Finance Indicators'!$B$3:$BO$35,MATCH($A25,'[6]Finance Indicators'!$A$3:$A$35,0),MATCH(ABO$1,'[6]Finance Indicators'!$B$2:$BO$2,0))</f>
        <v>75078</v>
      </c>
      <c r="ABP25" s="250">
        <f t="array" ref="ABP25">INDEX('[7]Finance Indicators'!$A$2:$BO$35,MATCH($A25,'[7]Finance Indicators'!$A$2:$A$35,0),MATCH(ABP$1,'[7]Finance Indicators'!$A$2:$BO$2,0))</f>
        <v>11.795481873768772</v>
      </c>
      <c r="ABQ25" s="250">
        <f t="array" ref="ABQ25">INDEX('[7]Finance Indicators'!$A$2:$BO$35,MATCH($A25,'[7]Finance Indicators'!$A$2:$A$35,0),MATCH(ABQ$1,'[7]Finance Indicators'!$A$2:$BO$2,0))</f>
        <v>9221</v>
      </c>
      <c r="ABR25" s="250">
        <f t="array" ref="ABR25">INDEX('[7]Finance Indicators'!$A$2:$BO$35,MATCH($A25,'[7]Finance Indicators'!$A$2:$A$35,0),MATCH(ABR$1,'[7]Finance Indicators'!$A$2:$BO$2,0))</f>
        <v>78174</v>
      </c>
      <c r="ABS25" s="115">
        <f>INDEX([34]historic!$L$1:$U$34,MATCH($A25,[34]historic!$L$1:$L$34,0),MATCH(ABS$1,[34]historic!$L$1:$U$1,0))</f>
        <v>60.73394495412844</v>
      </c>
      <c r="ABT25" s="116">
        <f>INDEX([34]historic!$L$1:$U$34,MATCH($A25,[34]historic!$L$1:$L$34,0),MATCH(ABT$1,[34]historic!$L$1:$U$1,0))</f>
        <v>57.881269191402254</v>
      </c>
      <c r="ABU25" s="116">
        <f>INDEX([34]historic!$L$1:$U$34,MATCH($A25,[34]historic!$L$1:$L$34,0),MATCH(ABU$1,[34]historic!$L$1:$U$1,0))</f>
        <v>53.774509803921568</v>
      </c>
      <c r="ABV25" s="116">
        <f>INDEX([34]historic!$L$1:$U$34,MATCH($A25,[34]historic!$L$1:$L$34,0),MATCH(ABV$1,[34]historic!$L$1:$U$1,0))</f>
        <v>55.976277372262771</v>
      </c>
      <c r="ABW25" s="116">
        <f>INDEX([34]historic!$L$1:$U$34,MATCH($A25,[34]historic!$L$1:$L$34,0),MATCH(ABW$1,[34]historic!$L$1:$U$1,0))</f>
        <v>54.418155480444227</v>
      </c>
      <c r="ABX25" s="116">
        <f>INDEX([34]historic!$L$1:$U$34,MATCH($A25,[34]historic!$L$1:$L$34,0),MATCH(ABX$1,[34]historic!$L$1:$U$1,0))</f>
        <v>55.845942228335623</v>
      </c>
      <c r="ABY25" s="116">
        <f>INDEX([34]historic!$L$1:$U$34,MATCH($A25,[34]historic!$L$1:$L$34,0),MATCH(ABY$1,[34]historic!$L$1:$U$1,0))</f>
        <v>57.499999999999993</v>
      </c>
      <c r="ABZ25" s="116">
        <f>INDEX([34]historic!$L$1:$U$34,MATCH($A25,[34]historic!$L$1:$L$34,0),MATCH(ABZ$1,[34]historic!$L$1:$U$1,0))</f>
        <v>62.239382239382238</v>
      </c>
      <c r="ACA25" s="88">
        <f>INDEX('[15]1819 Collected Indicators'!$A$3:$CV$36,MATCH($A25,'[15]1819 Collected Indicators'!$A$3:$A$36,0),MATCH(ACA$1,'[15]1819 Collected Indicators'!$A$3:$CV$3,0))</f>
        <v>57.480635955972282</v>
      </c>
      <c r="ACB25" s="255">
        <f>INDEX('[11]1920 Collected Indicators'!$A$3:$CV$36,MATCH($A25,'[11]1920 Collected Indicators'!$A$3:$A$36,0),MATCH(ACB$1,'[11]1920 Collected Indicators'!$A$3:$CV$3,0))</f>
        <v>53.34</v>
      </c>
      <c r="ACC25" s="133">
        <v>81.733900000000006</v>
      </c>
      <c r="ACD25" s="116">
        <v>81.202520233721103</v>
      </c>
      <c r="ACE25" s="88">
        <f>INDEX('[14]1718 Collected Indicators'!$A$3:$CH$36,MATCH($A25,'[14]1718 Collected Indicators'!$A$3:$A$36,0),MATCH(ACE$1,'[14]1718 Collected Indicators'!$A$3:$CH$3,0))</f>
        <v>81.25</v>
      </c>
      <c r="ACF25" s="120" t="e">
        <f>INDEX('[11]1920 Collected Indicators'!$A$3:$CV$36,MATCH($A25,'[11]1920 Collected Indicators'!$A$3:$A$36,0),MATCH(ACF$1,'[11]1920 Collected Indicators'!$A$3:$CV$3,0))</f>
        <v>#N/A</v>
      </c>
      <c r="ACG25" s="115">
        <v>82.870500000000007</v>
      </c>
      <c r="ACH25" s="116">
        <v>81.346459986536274</v>
      </c>
      <c r="ACI25" s="116">
        <f>INDEX('[14]1718 Collected Indicators'!$A$3:$CH$36,MATCH($A25,'[14]1718 Collected Indicators'!$A$3:$A$36,0),MATCH(ACI$1,'[14]1718 Collected Indicators'!$A$3:$CH$3,0))</f>
        <v>80.64</v>
      </c>
      <c r="ACJ25" s="120">
        <f>INDEX('[11]1920 Collected Indicators'!$A$3:$CV$36,MATCH($A25,'[11]1920 Collected Indicators'!$A$3:$A$36,0),MATCH(ACJ$1,'[11]1920 Collected Indicators'!$A$3:$CV$3,0))</f>
        <v>80.220200000000006</v>
      </c>
      <c r="ACK25" s="115">
        <f>INDEX('[35]Raw Data'!$A$1:$BK$34,MATCH($A25,'[35]Raw Data'!$A$1:$A$34,0),MATCH(ACK$1,'[35]Raw Data'!$A$1:$BK$1,0))</f>
        <v>79.540000000000006</v>
      </c>
      <c r="ACL25" s="116">
        <f>INDEX('[35]Raw Data'!$A$1:$BK$34,MATCH($A25,'[35]Raw Data'!$A$1:$A$34,0),MATCH(ACL$1,'[35]Raw Data'!$A$1:$BK$1,0))</f>
        <v>81.430000000000007</v>
      </c>
      <c r="ACM25" s="136">
        <f>INDEX('[35]Raw Data'!$A$1:$BK$34,MATCH($A25,'[35]Raw Data'!$A$1:$A$34,0),MATCH(ACM$1,'[35]Raw Data'!$A$1:$BK$1,0))</f>
        <v>82.96</v>
      </c>
      <c r="ACN25" s="120">
        <f>INDEX('[11]1920 Collected Indicators'!$A$3:$CV$36,MATCH($A25,'[11]1920 Collected Indicators'!$A$3:$A$36,0),MATCH(ACN$1,'[11]1920 Collected Indicators'!$A$3:$CV$3,0))</f>
        <v>82.277500000000003</v>
      </c>
      <c r="ACO25" s="115">
        <f>INDEX('[35]Raw Data'!$A$1:$BK$34,MATCH($A25,'[35]Raw Data'!$A$1:$A$34,0),MATCH(ACO$1,'[35]Raw Data'!$A$1:$BK$1,0))</f>
        <v>81.239999999999995</v>
      </c>
      <c r="ACP25" s="116">
        <f>INDEX('[35]Raw Data'!$A$1:$BK$34,MATCH($A25,'[35]Raw Data'!$A$1:$A$34,0),MATCH(ACP$1,'[35]Raw Data'!$A$1:$BK$1,0))</f>
        <v>81.819999999999993</v>
      </c>
      <c r="ACQ25" s="136">
        <f>INDEX('[35]Raw Data'!$A$1:$BK$34,MATCH($A25,'[35]Raw Data'!$A$1:$A$34,0),MATCH(ACQ$1,'[35]Raw Data'!$A$1:$BK$1,0))</f>
        <v>77.7</v>
      </c>
      <c r="ACR25" s="120">
        <f>INDEX('[11]1920 Collected Indicators'!$A$3:$CV$36,MATCH($A25,'[11]1920 Collected Indicators'!$A$3:$A$36,0),MATCH(ACR$1,'[11]1920 Collected Indicators'!$A$3:$CV$3,0))</f>
        <v>77.225200000000001</v>
      </c>
      <c r="ACS25" s="115">
        <f>INDEX('[35]Raw Data'!$A$1:$BK$34,MATCH($A25,'[35]Raw Data'!$A$1:$A$34,0),MATCH(ACS$1,'[35]Raw Data'!$A$1:$BK$1,0))</f>
        <v>42.27</v>
      </c>
      <c r="ACT25" s="116">
        <f>INDEX('[35]Raw Data'!$A$1:$BK$34,MATCH($A25,'[35]Raw Data'!$A$1:$A$34,0),MATCH(ACT$1,'[35]Raw Data'!$A$1:$BK$1,0))</f>
        <v>40.299999999999997</v>
      </c>
      <c r="ACU25" s="136">
        <f>INDEX('[35]Raw Data'!$A$1:$BK$34,MATCH($A25,'[35]Raw Data'!$A$1:$A$34,0),MATCH(ACU$1,'[35]Raw Data'!$A$1:$BK$1,0))</f>
        <v>40.89</v>
      </c>
      <c r="ACV25" s="120">
        <f>INDEX('[11]1920 Collected Indicators'!$A$3:$CV$36,MATCH($A25,'[11]1920 Collected Indicators'!$A$3:$A$36,0),MATCH(ACV$1,'[11]1920 Collected Indicators'!$A$3:$CV$3,0))</f>
        <v>36.697800000000001</v>
      </c>
      <c r="ACW25" s="115">
        <f t="shared" si="60"/>
        <v>403.48416289592757</v>
      </c>
      <c r="ACX25" s="87">
        <v>17834</v>
      </c>
      <c r="ACY25" s="87">
        <f t="array" ref="ACY25">INDEX([36]Historic!$B$2:$K$35,MATCH($A25,[36]Historic!$B$2:$B$35,0),MATCH(ACY$1,[36]Historic!$B$2:$K$2,0))</f>
        <v>850</v>
      </c>
      <c r="ACZ25" s="116">
        <f t="shared" si="61"/>
        <v>683.23170731707319</v>
      </c>
      <c r="ADA25" s="87">
        <v>29133</v>
      </c>
      <c r="ADB25" s="87">
        <f t="array" ref="ADB25">INDEX([36]Historic!$B$2:$K$35,MATCH($A25,[36]Historic!$B$2:$B$35,0),MATCH(ADB$1,[36]Historic!$B$2:$K$2,0))</f>
        <v>820</v>
      </c>
      <c r="ADC25" s="116">
        <f t="shared" si="62"/>
        <v>305.38052373158757</v>
      </c>
      <c r="ADD25" s="87">
        <v>14927</v>
      </c>
      <c r="ADE25" s="87">
        <f t="array" ref="ADE25">INDEX([36]Historic!$B$2:$K$35,MATCH($A25,[36]Historic!$B$2:$B$35,0),MATCH(ADE$1,[36]Historic!$B$2:$K$2,0))</f>
        <v>940</v>
      </c>
      <c r="ADF25" s="116">
        <f t="shared" si="63"/>
        <v>301.3621794871795</v>
      </c>
      <c r="ADG25" s="87">
        <v>15044</v>
      </c>
      <c r="ADH25" s="87">
        <f t="array" ref="ADH25">INDEX([36]Historic!$B$2:$K$35,MATCH($A25,[36]Historic!$B$2:$B$35,0),MATCH(ADH$1,[36]Historic!$B$2:$K$2,0))</f>
        <v>960</v>
      </c>
      <c r="ADI25" s="116">
        <f t="shared" si="64"/>
        <v>301.45253682487726</v>
      </c>
      <c r="ADJ25" s="87">
        <v>14735</v>
      </c>
      <c r="ADK25" s="87">
        <f t="array" ref="ADK25">INDEX([36]Historic!$B$2:$K$35,MATCH($A25,[36]Historic!$B$2:$B$35,0),MATCH(ADK$1,[36]Historic!$B$2:$K$2,0))</f>
        <v>940</v>
      </c>
      <c r="ADL25" s="116">
        <f t="shared" si="65"/>
        <v>312.58012820512818</v>
      </c>
      <c r="ADM25" s="87">
        <v>15604</v>
      </c>
      <c r="ADN25" s="87">
        <f t="array" ref="ADN25">INDEX([36]Historic!$B$2:$K$35,MATCH($A25,[36]Historic!$B$2:$B$35,0),MATCH(ADN$1,[36]Historic!$B$2:$K$2,0))</f>
        <v>960</v>
      </c>
      <c r="ADO25" s="116">
        <f t="shared" si="66"/>
        <v>287.34615384615387</v>
      </c>
      <c r="ADP25" s="87">
        <f>INDEX('[2]All Previous Years'!$A$1:$EX$34,MATCH($A25,'[2]All Previous Years'!$A$1:$A$34,0),MATCH(ADP$1,'[2]All Previous Years'!$A$1:$EX$1,0))</f>
        <v>14942</v>
      </c>
      <c r="ADQ25" s="87">
        <f t="array" ref="ADQ25">INDEX([36]Historic!$B$2:$K$35,MATCH($A25,[36]Historic!$B$2:$B$35,0),MATCH(ADQ$1,[36]Historic!$B$2:$K$2,0))</f>
        <v>1000</v>
      </c>
      <c r="ADR25" s="116">
        <f t="shared" si="67"/>
        <v>285.44805709754161</v>
      </c>
      <c r="ADS25" s="32">
        <f>INDEX([4]Sheet1!$A$1:$CJ$34, MATCH($A25, [4]Sheet1!$A$1:$A$34, 0), MATCH(ADS$1, [4]Sheet1!$A$1:$CJ$1, 0))</f>
        <v>14398</v>
      </c>
      <c r="ADT25" s="87">
        <f t="array" ref="ADT25">INDEX([36]Historic!$B$2:$K$35,MATCH($A25,[36]Historic!$B$2:$B$35,0),MATCH(ADT$1,[36]Historic!$B$2:$K$2,0))</f>
        <v>970</v>
      </c>
      <c r="ADU25" s="88">
        <f>INDEX('[6]Finance Indicators'!$B$3:$BO$35,MATCH($A25,'[6]Finance Indicators'!$A$3:$A$35,0),MATCH(ADU$1,'[6]Finance Indicators'!$B$2:$BO$2,0))</f>
        <v>279.462285287528</v>
      </c>
      <c r="ADV25" s="88">
        <f>INDEX('[6]Finance Indicators'!$B$3:$BO$35,MATCH($A25,'[6]Finance Indicators'!$A$3:$A$35,0),MATCH(ADV$1,'[6]Finance Indicators'!$B$2:$BO$2,0))</f>
        <v>14968</v>
      </c>
      <c r="ADW25" s="88">
        <f>INDEX('[6]Finance Indicators'!$B$3:$BO$35,MATCH($A25,'[6]Finance Indicators'!$A$3:$A$35,0),MATCH(ADW$1,'[6]Finance Indicators'!$B$2:$BO$2,0))</f>
        <v>1030</v>
      </c>
      <c r="ADX25" s="88">
        <f t="array" ref="ADX25">INDEX('[7]Finance Indicators'!$A$2:$BO$35,MATCH($A25,'[7]Finance Indicators'!$A$2:$A$35,0),MATCH(ADX$1,'[7]Finance Indicators'!$A$2:$BO$2,0))</f>
        <v>284.00300816501937</v>
      </c>
      <c r="ADY25" s="250">
        <f t="array" ref="ADY25">INDEX('[7]Finance Indicators'!$A$2:$BO$35,MATCH($A25,'[7]Finance Indicators'!$A$2:$A$35,0),MATCH(ADY$1,'[7]Finance Indicators'!$A$2:$BO$2,0))</f>
        <v>15861</v>
      </c>
      <c r="ADZ25" s="316">
        <f t="array" ref="ADZ25">INDEX('[7]Finance Indicators'!$A$2:$BO$35,MATCH($A25,'[7]Finance Indicators'!$A$2:$A$35,0),MATCH(ADZ$1,'[7]Finance Indicators'!$A$2:$BO$2,0))</f>
        <v>1074</v>
      </c>
      <c r="AEA25" s="121">
        <f>(ACW25*100)/Deflators!$B$2</f>
        <v>475.31382592691619</v>
      </c>
      <c r="AEB25" s="137">
        <f>(ACZ25*100)/Deflators!$B$3</f>
        <v>792.84236208606171</v>
      </c>
      <c r="AEC25" s="137">
        <f>(ADC25*100)/Deflators!$B$4</f>
        <v>347.27223374206858</v>
      </c>
      <c r="AED25" s="137">
        <f>(ADF25*100)/Deflators!$B$5</f>
        <v>336.63110445913964</v>
      </c>
      <c r="AEE25" s="137">
        <f>(ADI25*100)/Deflators!$B$6</f>
        <v>332.15201936688055</v>
      </c>
      <c r="AEF25" s="137">
        <f>(ADL25*100)/Deflators!$B$7</f>
        <v>341.6252803534158</v>
      </c>
      <c r="AEG25" s="137">
        <f>(ADO25*100)/Deflators!$B$8</f>
        <v>306.46202939147656</v>
      </c>
      <c r="AEH25" s="137">
        <f>(ADR25*100)/Deflators!$B$9</f>
        <v>299.16993491743199</v>
      </c>
      <c r="AEI25" s="137">
        <f>(ADU25*100)/Deflators!$B$10</f>
        <v>286.28994255503744</v>
      </c>
      <c r="AEJ25" s="245">
        <f>(ADX25*100)/Deflators!$B$11</f>
        <v>284.00300816501937</v>
      </c>
      <c r="AEK25" s="115">
        <f>INDEX('[35]Raw Data'!$A$1:$BK$34,MATCH($A25,'[35]Raw Data'!$A$1:$A$34,0),MATCH(AEK$1,'[35]Raw Data'!$A$1:$BK$1,0))</f>
        <v>109.42619114480951</v>
      </c>
      <c r="AEL25" s="197">
        <f>INDEX('[35]Raw Data'!$A$1:$BK$34,MATCH($A25,'[35]Raw Data'!$A$1:$A$34,0),MATCH(AEL$1,'[35]Raw Data'!$A$1:$BK$1,0))</f>
        <v>2338</v>
      </c>
      <c r="AEM25" s="197">
        <f>INDEX('[35]Raw Data'!$A$1:$BK$34,MATCH($A25,'[35]Raw Data'!$A$1:$A$34,0),MATCH(AEM$1,'[35]Raw Data'!$A$1:$BK$1,0))</f>
        <v>21366</v>
      </c>
      <c r="AEN25" s="116">
        <f>INDEX('[35]Raw Data'!$A$1:$BK$34,MATCH($A25,'[35]Raw Data'!$A$1:$A$34,0),MATCH(AEN$1,'[35]Raw Data'!$A$1:$BK$1,0))</f>
        <v>106.40476633773972</v>
      </c>
      <c r="AEO25" s="197">
        <f>INDEX('[35]Raw Data'!$A$1:$BK$34,MATCH($A25,'[35]Raw Data'!$A$1:$A$34,0),MATCH(AEO$1,'[35]Raw Data'!$A$1:$BK$1,0))</f>
        <v>2286</v>
      </c>
      <c r="AEP25" s="197">
        <f>INDEX('[35]Raw Data'!$A$1:$BK$34,MATCH($A25,'[35]Raw Data'!$A$1:$A$34,0),MATCH(AEP$1,'[35]Raw Data'!$A$1:$BK$1,0))</f>
        <v>21484</v>
      </c>
      <c r="AEQ25" s="116">
        <f>INDEX('[35]Raw Data'!$A$1:$BK$34,MATCH($A25,'[35]Raw Data'!$A$1:$A$34,0),MATCH(AEQ$1,'[35]Raw Data'!$A$1:$BK$1,0))</f>
        <v>103.80481610811302</v>
      </c>
      <c r="AER25" s="197">
        <f>INDEX('[35]Raw Data'!$A$1:$BK$34,MATCH($A25,'[35]Raw Data'!$A$1:$A$34,0),MATCH(AER$1,'[35]Raw Data'!$A$1:$BK$1,0))</f>
        <v>2289</v>
      </c>
      <c r="AES25" s="197">
        <f>INDEX('[35]Raw Data'!$A$1:$BK$34,MATCH($A25,'[35]Raw Data'!$A$1:$A$34,0),MATCH(AES$1,'[35]Raw Data'!$A$1:$BK$1,0))</f>
        <v>22051</v>
      </c>
      <c r="AET25" s="116">
        <f>INDEX('[35]Raw Data'!$A$1:$BK$34,MATCH($A25,'[35]Raw Data'!$A$1:$A$34,0),MATCH(AET$1,'[35]Raw Data'!$A$1:$BK$1,0))</f>
        <v>104.50516986706056</v>
      </c>
      <c r="AEU25" s="197">
        <f>INDEX('[35]Raw Data'!$A$1:$BK$34,MATCH($A25,'[35]Raw Data'!$A$1:$A$34,0),MATCH(AEU$1,'[35]Raw Data'!$A$1:$BK$1,0))</f>
        <v>2264</v>
      </c>
      <c r="AEV25" s="197">
        <f>INDEX('[35]Raw Data'!$A$1:$BK$34,MATCH($A25,'[35]Raw Data'!$A$1:$A$34,0),MATCH(AEV$1,'[35]Raw Data'!$A$1:$BK$1,0))</f>
        <v>21664</v>
      </c>
      <c r="AEW25" s="116">
        <f>INDEX('[35]Raw Data'!$A$1:$BK$34,MATCH($A25,'[35]Raw Data'!$A$1:$A$34,0),MATCH(AEW$1,'[35]Raw Data'!$A$1:$BK$1,0))</f>
        <v>104.48971802089794</v>
      </c>
      <c r="AEX25" s="197">
        <f>INDEX('[35]Raw Data'!$A$1:$BK$34,MATCH($A25,'[35]Raw Data'!$A$1:$A$34,0),MATCH(AEX$1,'[35]Raw Data'!$A$1:$BK$1,0))</f>
        <v>2190</v>
      </c>
      <c r="AEY25" s="197">
        <f>INDEX('[35]Raw Data'!$A$1:$BK$34,MATCH($A25,'[35]Raw Data'!$A$1:$A$34,0),MATCH(AEY$1,'[35]Raw Data'!$A$1:$BK$1,0))</f>
        <v>20959</v>
      </c>
      <c r="AEZ25" s="116">
        <f>INDEX('[35]Raw Data'!$A$1:$BK$34,MATCH($A25,'[35]Raw Data'!$A$1:$A$34,0),MATCH(AEZ$1,'[35]Raw Data'!$A$1:$BK$1,0))</f>
        <v>114.65146701551112</v>
      </c>
      <c r="AFA25" s="197">
        <f>INDEX('[35]Raw Data'!$A$1:$BK$34,MATCH($A25,'[35]Raw Data'!$A$1:$A$34,0),MATCH(AFA$1,'[35]Raw Data'!$A$1:$BK$1,0))</f>
        <v>2454</v>
      </c>
      <c r="AFB25" s="197">
        <f>INDEX('[35]Raw Data'!$A$1:$BK$34,MATCH($A25,'[35]Raw Data'!$A$1:$A$34,0),MATCH(AFB$1,'[35]Raw Data'!$A$1:$BK$1,0))</f>
        <v>21404</v>
      </c>
      <c r="AFC25" s="116">
        <f>INDEX('[35]Raw Data'!$A$1:$BK$34,MATCH($A25,'[35]Raw Data'!$A$1:$A$34,0),MATCH(AFC$1,'[35]Raw Data'!$A$1:$BK$1,0))</f>
        <v>118.18309266788167</v>
      </c>
      <c r="AFD25" s="197">
        <f>INDEX('[35]Raw Data'!$A$1:$BK$34,MATCH($A25,'[35]Raw Data'!$A$1:$A$34,0),MATCH(AFD$1,'[35]Raw Data'!$A$1:$BK$1,0))</f>
        <v>2529</v>
      </c>
      <c r="AFE25" s="197">
        <f>INDEX('[35]Raw Data'!$A$1:$BK$34,MATCH($A25,'[35]Raw Data'!$A$1:$A$34,0),MATCH(AFE$1,'[35]Raw Data'!$A$1:$BK$1,0))</f>
        <v>21399</v>
      </c>
      <c r="AFF25" s="116">
        <f>INDEX('[35]Raw Data'!$A$1:$BK$34,MATCH($A25,'[35]Raw Data'!$A$1:$A$34,0),MATCH(AFF$1,'[35]Raw Data'!$A$1:$BK$1,0))</f>
        <v>112.24591969560429</v>
      </c>
      <c r="AFG25" s="197">
        <f>INDEX('[35]Raw Data'!$A$1:$BK$34,MATCH($A25,'[35]Raw Data'!$A$1:$A$34,0),MATCH(AFG$1,'[35]Raw Data'!$A$1:$BK$1,0))</f>
        <v>2242</v>
      </c>
      <c r="AFH25" s="197">
        <f>INDEX('[35]Raw Data'!$A$1:$BK$34,MATCH($A25,'[35]Raw Data'!$A$1:$A$34,0),MATCH(AFH$1,'[35]Raw Data'!$A$1:$BK$1,0))</f>
        <v>19974</v>
      </c>
      <c r="AFI25" s="116">
        <f>INDEX('[15]1819 Collected Indicators'!$A$3:$CV$36,MATCH($A25,'[15]1819 Collected Indicators'!$A$3:$A$36,0),MATCH(AFI$1,'[15]1819 Collected Indicators'!$A$3:$CV$3,0))</f>
        <v>115.05360108712064</v>
      </c>
      <c r="AFJ25" s="197">
        <f>INDEX('[15]1819 Collected Indicators'!$A$3:$CV$36,MATCH($A25,'[15]1819 Collected Indicators'!$A$3:$A$36,0),MATCH(AFJ$1,'[15]1819 Collected Indicators'!$A$3:$CV$3,0))</f>
        <v>2286</v>
      </c>
      <c r="AFK25" s="222">
        <f>INDEX('[15]1819 Collected Indicators'!$A$3:$CV$36,MATCH($A25,'[15]1819 Collected Indicators'!$A$3:$A$36,0),MATCH(AFK$1,'[15]1819 Collected Indicators'!$A$3:$CV$3,0))</f>
        <v>19869</v>
      </c>
      <c r="AFL25" s="311">
        <f>INDEX('[11]1920 Collected Indicators'!$A$3:$CV$36,MATCH($A25,'[11]1920 Collected Indicators'!$A$3:$A$36,0),MATCH(AFL$1,'[11]1920 Collected Indicators'!$A$3:$CV$3,0))</f>
        <v>115.23122210616275</v>
      </c>
      <c r="AFM25" s="197">
        <f>INDEX('[11]1920 Collected Indicators'!$A$3:$CV$36,MATCH($A25,'[11]1920 Collected Indicators'!$A$3:$A$36,0),MATCH(AFM$1,'[11]1920 Collected Indicators'!$A$3:$CV$3,0))</f>
        <v>2427</v>
      </c>
      <c r="AFN25" s="197">
        <f>INDEX('[11]1920 Collected Indicators'!$A$3:$CV$36,MATCH($A25,'[11]1920 Collected Indicators'!$A$3:$A$36,0),MATCH(AFN$1,'[11]1920 Collected Indicators'!$A$3:$CV$3,0))</f>
        <v>21062</v>
      </c>
      <c r="AFO25" s="133">
        <f>INDEX('[35]Raw Data'!$A$1:$BK$34,MATCH($A25,'[35]Raw Data'!$A$1:$A$34,0),MATCH(AFO$1,'[35]Raw Data'!$A$1:$BK$1,0))</f>
        <v>71.755725190839698</v>
      </c>
      <c r="AFP25" s="133">
        <f>INDEX('[35]Raw Data'!$A$1:$BK$34,MATCH($A25,'[35]Raw Data'!$A$1:$A$34,0),MATCH(AFP$1,'[35]Raw Data'!$A$1:$BK$1,0))</f>
        <v>80.152671755725194</v>
      </c>
      <c r="AFQ25" s="133">
        <f>INDEX('[35]Raw Data'!$A$1:$BK$34,MATCH($A25,'[35]Raw Data'!$A$1:$A$34,0),MATCH(AFQ$1,'[35]Raw Data'!$A$1:$BK$1,0))</f>
        <v>79.6875</v>
      </c>
      <c r="AFR25" s="133">
        <f>INDEX('[35]Raw Data'!$A$1:$BK$34,MATCH($A25,'[35]Raw Data'!$A$1:$A$34,0),MATCH(AFR$1,'[35]Raw Data'!$A$1:$BK$1,0))</f>
        <v>83.606557377049185</v>
      </c>
      <c r="AFS25" s="133">
        <f>INDEX('[35]Raw Data'!$A$1:$BK$34,MATCH($A25,'[35]Raw Data'!$A$1:$A$34,0),MATCH(AFS$1,'[35]Raw Data'!$A$1:$BK$1,0))</f>
        <v>84.297520661157023</v>
      </c>
      <c r="AFT25" s="133">
        <f>INDEX('[35]Raw Data'!$A$1:$BK$34,MATCH($A25,'[35]Raw Data'!$A$1:$A$34,0),MATCH(AFT$1,'[35]Raw Data'!$A$1:$BK$1,0))</f>
        <v>85.714285714285708</v>
      </c>
      <c r="AFU25" s="133">
        <f>INDEX('[35]Raw Data'!$A$1:$BK$34,MATCH($A25,'[35]Raw Data'!$A$1:$A$34,0),MATCH(AFU$1,'[35]Raw Data'!$A$1:$BK$1,0))</f>
        <v>88.983050847457619</v>
      </c>
      <c r="AFV25" s="136">
        <f>INDEX('[15]1819 Collected Indicators'!$A$3:$CV$36,MATCH($A25,'[15]1819 Collected Indicators'!$A$3:$A$36,0),MATCH(AFV$1,'[15]1819 Collected Indicators'!$A$3:$CV$3,0))</f>
        <v>87.83</v>
      </c>
      <c r="AFW25" s="120">
        <f>INDEX('[11]1920 Collected Indicators'!$A$3:$CV$36,MATCH($A25,'[11]1920 Collected Indicators'!$A$3:$A$36,0),MATCH(AFW$1,'[11]1920 Collected Indicators'!$A$3:$CV$3,0))</f>
        <v>86.842105263157904</v>
      </c>
      <c r="AFX25" s="115">
        <f>INDEX('[35]Raw Data'!$A$1:$BK$34,MATCH($A25,'[35]Raw Data'!$A$1:$A$34,0),MATCH(AFX$1,'[35]Raw Data'!$A$1:$BK$1,0))</f>
        <v>925.63117453347968</v>
      </c>
      <c r="AFY25" s="213">
        <f>INDEX('[35]Raw Data'!$A$1:$BK$34,MATCH($A25,'[35]Raw Data'!$A$1:$A$34,0),MATCH(AFY$1,'[35]Raw Data'!$A$1:$BK$1,0))</f>
        <v>13492</v>
      </c>
      <c r="AFZ25" s="213">
        <f>INDEX('[35]Raw Data'!$A$1:$BK$34,MATCH($A25,'[35]Raw Data'!$A$1:$A$34,0),MATCH(AFZ$1,'[35]Raw Data'!$A$1:$BK$1,0))</f>
        <v>14576</v>
      </c>
      <c r="AGA25" s="116">
        <f>INDEX('[35]Raw Data'!$A$1:$BK$34,MATCH($A25,'[35]Raw Data'!$A$1:$A$34,0),MATCH(AGA$1,'[35]Raw Data'!$A$1:$BK$1,0))</f>
        <v>857.10477206078383</v>
      </c>
      <c r="AGB25" s="213">
        <f>INDEX('[35]Raw Data'!$A$1:$BK$34,MATCH($A25,'[35]Raw Data'!$A$1:$A$34,0),MATCH(AGB$1,'[35]Raw Data'!$A$1:$BK$1,0))</f>
        <v>12860</v>
      </c>
      <c r="AGC25" s="213">
        <f>INDEX('[35]Raw Data'!$A$1:$BK$34,MATCH($A25,'[35]Raw Data'!$A$1:$A$34,0),MATCH(AGC$1,'[35]Raw Data'!$A$1:$BK$1,0))</f>
        <v>15004</v>
      </c>
      <c r="AGD25" s="116">
        <f>INDEX('[35]Raw Data'!$A$1:$BK$34,MATCH($A25,'[35]Raw Data'!$A$1:$A$34,0),MATCH(AGD$1,'[35]Raw Data'!$A$1:$BK$1,0))</f>
        <v>1005.0225034244343</v>
      </c>
      <c r="AGE25" s="213">
        <f>INDEX('[35]Raw Data'!$A$1:$BK$34,MATCH($A25,'[35]Raw Data'!$A$1:$A$34,0),MATCH(AGE$1,'[35]Raw Data'!$A$1:$BK$1,0))</f>
        <v>15408</v>
      </c>
      <c r="AGF25" s="213">
        <f>INDEX('[35]Raw Data'!$A$1:$BK$34,MATCH($A25,'[35]Raw Data'!$A$1:$A$34,0),MATCH(AGF$1,'[35]Raw Data'!$A$1:$BK$1,0))</f>
        <v>15331</v>
      </c>
      <c r="AGG25" s="116">
        <f>INDEX('[35]Raw Data'!$A$1:$BK$34,MATCH($A25,'[35]Raw Data'!$A$1:$A$34,0),MATCH(AGG$1,'[35]Raw Data'!$A$1:$BK$1,0))</f>
        <v>865.89446589446595</v>
      </c>
      <c r="AGH25" s="213">
        <f>INDEX('[35]Raw Data'!$A$1:$BK$34,MATCH($A25,'[35]Raw Data'!$A$1:$A$34,0),MATCH(AGH$1,'[35]Raw Data'!$A$1:$BK$1,0))</f>
        <v>13456</v>
      </c>
      <c r="AGI25" s="213">
        <f>INDEX('[35]Raw Data'!$A$1:$BK$34,MATCH($A25,'[35]Raw Data'!$A$1:$A$34,0),MATCH(AGI$1,'[35]Raw Data'!$A$1:$BK$1,0))</f>
        <v>15540</v>
      </c>
      <c r="AGJ25" s="116">
        <f>INDEX('[35]Raw Data'!$A$1:$BK$34,MATCH($A25,'[35]Raw Data'!$A$1:$A$34,0),MATCH(AGJ$1,'[35]Raw Data'!$A$1:$BK$1,0))</f>
        <v>658.10462852477542</v>
      </c>
      <c r="AGK25" s="213">
        <f>INDEX('[35]Raw Data'!$A$1:$BK$34,MATCH($A25,'[35]Raw Data'!$A$1:$A$34,0),MATCH(AGK$1,'[35]Raw Data'!$A$1:$BK$1,0))</f>
        <v>10479</v>
      </c>
      <c r="AGL25" s="213">
        <f>INDEX('[35]Raw Data'!$A$1:$BK$34,MATCH($A25,'[35]Raw Data'!$A$1:$A$34,0),MATCH(AGL$1,'[35]Raw Data'!$A$1:$BK$1,0))</f>
        <v>15923</v>
      </c>
      <c r="AGM25" s="116">
        <f>INDEX('[15]1819 Collected Indicators'!$A$3:$CV$36,MATCH($A25,'[15]1819 Collected Indicators'!$A$3:$A$36,0),MATCH(AGM$1,'[15]1819 Collected Indicators'!$A$3:$CV$3,0))</f>
        <v>547.66</v>
      </c>
      <c r="AGN25" s="213">
        <f>INDEX('[15]1819 Collected Indicators'!$A$3:$CV$36,MATCH($A25,'[15]1819 Collected Indicators'!$A$3:$A$36,0),MATCH(AGN$1,'[15]1819 Collected Indicators'!$A$3:$CV$3,0))</f>
        <v>8906</v>
      </c>
      <c r="AGO25" s="213">
        <f>INDEX('[15]1819 Collected Indicators'!$A$3:$CV$36,MATCH($A25,'[15]1819 Collected Indicators'!$A$3:$A$36,0),MATCH(AGO$1,'[15]1819 Collected Indicators'!$A$3:$CV$3,0))</f>
        <v>16262</v>
      </c>
      <c r="AGP25" s="213">
        <f>INDEX('[11]1920 Collected Indicators'!$A$3:$CV$36,MATCH($A25,'[11]1920 Collected Indicators'!$A$3:$A$36,0),MATCH(AGP$1,'[11]1920 Collected Indicators'!$A$3:$CV$3,0))</f>
        <v>502.37109070172284</v>
      </c>
      <c r="AGQ25" s="213">
        <f>INDEX('[11]1920 Collected Indicators'!$A$3:$CV$36,MATCH($A25,'[11]1920 Collected Indicators'!$A$3:$A$36,0),MATCH(AGQ$1,'[11]1920 Collected Indicators'!$A$3:$CV$3,0))</f>
        <v>8369</v>
      </c>
      <c r="AGR25" s="306">
        <f>INDEX('[11]1920 Collected Indicators'!$A$3:$CV$36,MATCH($A25,'[11]1920 Collected Indicators'!$A$3:$A$36,0),MATCH(AGR$1,'[11]1920 Collected Indicators'!$A$3:$CV$3,0))</f>
        <v>16659</v>
      </c>
      <c r="AGS25" s="217">
        <v>4.1100000000000003</v>
      </c>
      <c r="AGT25" s="208">
        <v>4569</v>
      </c>
      <c r="AGU25" s="87">
        <v>1110912</v>
      </c>
      <c r="AGV25" s="88">
        <v>4.1563150868272452</v>
      </c>
      <c r="AGW25" s="87">
        <v>4947</v>
      </c>
      <c r="AGX25" s="87">
        <v>1190237</v>
      </c>
      <c r="AGY25" s="116">
        <v>4.074750706487233</v>
      </c>
      <c r="AGZ25" s="87">
        <v>5237</v>
      </c>
      <c r="AHA25" s="32">
        <v>1285232</v>
      </c>
      <c r="AHB25" s="116">
        <v>4.1448067205252821</v>
      </c>
      <c r="AHC25" s="87">
        <v>5151</v>
      </c>
      <c r="AHD25" s="87">
        <v>1242760</v>
      </c>
      <c r="AHE25" s="116">
        <v>4.9342889244492865</v>
      </c>
      <c r="AHF25" s="87">
        <v>5797</v>
      </c>
      <c r="AHG25" s="87">
        <v>1174840</v>
      </c>
      <c r="AHH25" s="116">
        <v>4.8614068038797216</v>
      </c>
      <c r="AHI25" s="87">
        <v>5583</v>
      </c>
      <c r="AHJ25" s="87">
        <v>1148433</v>
      </c>
      <c r="AHK25" s="116">
        <f t="shared" si="68"/>
        <v>4.5871166988509522</v>
      </c>
      <c r="AHL25" s="87">
        <f>INDEX('[2]All Previous Years'!$A$1:$EX$34,MATCH($A25,'[2]All Previous Years'!$A$1:$A$34,0),MATCH(AHL$1,'[2]All Previous Years'!$A$1:$EX$1,0))</f>
        <v>5359</v>
      </c>
      <c r="AHM25" s="131">
        <f>INDEX('[29]SPI Raw Data 1617'!$A$3:$AN$37,MATCH($A25,'[29]SPI Raw Data 1617'!$A$3:$A$37,0),MATCH(AHM$1,'[29]SPI Raw Data 1617'!$A$37:$AN$37,0))</f>
        <v>1168272</v>
      </c>
      <c r="AHN25" s="88">
        <f t="shared" si="69"/>
        <v>4.7421453081226437</v>
      </c>
      <c r="AHO25" s="32">
        <f>INDEX([4]Sheet1!$A$1:$CJ$34, MATCH($A25, [4]Sheet1!$A$1:$A$34, 0), MATCH(AHO$1, [4]Sheet1!$A$1:$CJ$1, 0))</f>
        <v>5481</v>
      </c>
      <c r="AHP25" s="32">
        <f>INDEX('[5]Finance Indicators'!$A$2:$BO$35,MATCH($A25,'[5]Finance Indicators'!$A$2:$A$35,0),MATCH(AHP$1,'[5]Finance Indicators'!$A$2:$BO$2,0))</f>
        <v>1155806</v>
      </c>
      <c r="AHQ25" s="88">
        <f>INDEX('[6]Finance Indicators'!$B$3:$BO$35,MATCH($A25,'[6]Finance Indicators'!$A$3:$A$35,0),MATCH(AHQ$1,'[6]Finance Indicators'!$B$2:$BO$2,0))</f>
        <v>3.8907221361612061</v>
      </c>
      <c r="AHR25" s="88">
        <f>INDEX('[6]Finance Indicators'!$B$3:$BO$35,MATCH($A25,'[6]Finance Indicators'!$A$3:$A$35,0),MATCH(AHR$1,'[6]Finance Indicators'!$B$2:$BO$2,0))</f>
        <v>4978</v>
      </c>
      <c r="AHS25" s="88">
        <f>INDEX('[6]Finance Indicators'!$B$3:$BO$35,MATCH($A25,'[6]Finance Indicators'!$A$3:$A$35,0),MATCH(AHS$1,'[6]Finance Indicators'!$B$2:$BO$2,0))</f>
        <v>1279454</v>
      </c>
      <c r="AHT25" s="88">
        <f t="array" ref="AHT25">INDEX('[7]Finance Indicators'!$A$2:$BO$35,MATCH($A25,'[7]Finance Indicators'!$A$2:$A$35,0),MATCH(AHT$1,'[7]Finance Indicators'!$A$2:$BO$2,0))</f>
        <v>3.8801652892561984</v>
      </c>
      <c r="AHU25" s="250">
        <f t="array" ref="AHU25">INDEX('[7]Finance Indicators'!$A$2:$BO$35,MATCH($A25,'[7]Finance Indicators'!$A$2:$A$35,0),MATCH(AHU$1,'[7]Finance Indicators'!$A$2:$BO$2,0))</f>
        <v>4695</v>
      </c>
      <c r="AHV25" s="250">
        <f t="array" ref="AHV25">INDEX('[7]Finance Indicators'!$A$2:$BO$35,MATCH($A25,'[7]Finance Indicators'!$A$2:$A$35,0),MATCH(AHV$1,'[7]Finance Indicators'!$A$2:$BO$2,0))</f>
        <v>1210000</v>
      </c>
      <c r="AHW25" s="119">
        <f>(AGS25*100)/Deflators!$B$2</f>
        <v>4.8416765866062272</v>
      </c>
      <c r="AHX25" s="137">
        <f>(AGV25*100)/Deflators!$B$3</f>
        <v>4.8231114506586685</v>
      </c>
      <c r="AHY25" s="137">
        <f>(AGY25*100)/Deflators!$B$4</f>
        <v>4.6337198014227052</v>
      </c>
      <c r="AHZ25" s="137">
        <f>(AHB25*100)/Deflators!$B$5</f>
        <v>4.6298804530627837</v>
      </c>
      <c r="AIA25" s="137">
        <f>(AHE25*100)/Deflators!$B$6</f>
        <v>5.4367896440943504</v>
      </c>
      <c r="AIB25" s="137">
        <f>(AHH25*100)/Deflators!$B$7</f>
        <v>5.3131319377972099</v>
      </c>
      <c r="AIC25" s="137">
        <f>(AHK25*100)/Deflators!$B$8</f>
        <v>4.8922773935510948</v>
      </c>
      <c r="AID25" s="137">
        <f>(AHN25*100)/Deflators!$B$9</f>
        <v>4.9701067074184513</v>
      </c>
      <c r="AIE25" s="137">
        <f>(AHQ25*100)/Deflators!$B$10</f>
        <v>3.9857779582428501</v>
      </c>
      <c r="AIF25" s="301">
        <f>(AHT25*100)/Deflators!$B$11</f>
        <v>3.8801652892561989</v>
      </c>
      <c r="AIG25" s="121">
        <v>4.5208416111475591</v>
      </c>
      <c r="AIH25" s="87">
        <v>3914</v>
      </c>
      <c r="AII25" s="87">
        <v>865768</v>
      </c>
      <c r="AIJ25" s="88">
        <v>3.9658571971839538</v>
      </c>
      <c r="AIK25" s="87">
        <v>3723</v>
      </c>
      <c r="AIL25" s="87">
        <v>938763</v>
      </c>
      <c r="AIM25" s="123">
        <v>4.0063059696792855</v>
      </c>
      <c r="AIN25" s="87">
        <v>3817</v>
      </c>
      <c r="AIO25" s="32">
        <v>952748</v>
      </c>
      <c r="AIP25" s="116">
        <v>3.8330963533735547</v>
      </c>
      <c r="AIQ25" s="87">
        <v>4103</v>
      </c>
      <c r="AIR25" s="87">
        <v>1070414</v>
      </c>
      <c r="AIS25" s="116">
        <v>2.3186164788154113</v>
      </c>
      <c r="AIT25" s="87">
        <v>2801</v>
      </c>
      <c r="AIU25" s="87">
        <v>1208048</v>
      </c>
      <c r="AIV25" s="116">
        <v>2.1645006100674413</v>
      </c>
      <c r="AIW25" s="87">
        <v>3014</v>
      </c>
      <c r="AIX25" s="87">
        <v>1392469</v>
      </c>
      <c r="AIY25" s="116">
        <f t="shared" si="70"/>
        <v>1.8281833948733359</v>
      </c>
      <c r="AIZ25" s="87">
        <f>INDEX('[2]All Previous Years'!$A$1:$EX$34,MATCH($A25,'[2]All Previous Years'!$A$1:$A$34,0),MATCH(AIZ$1,'[2]All Previous Years'!$A$1:$EX$1,0))</f>
        <v>2689</v>
      </c>
      <c r="AJA25" s="131">
        <f>INDEX('[29]SPI Raw Data 1617'!$A$3:$AN$37,MATCH($A25,'[29]SPI Raw Data 1617'!$A$3:$A$37,0),MATCH(AJA$1,'[29]SPI Raw Data 1617'!$A$37:$AN$37,0))</f>
        <v>1470859</v>
      </c>
      <c r="AJB25" s="88">
        <f t="shared" si="71"/>
        <v>2.2617855405348197</v>
      </c>
      <c r="AJC25" s="32">
        <f>INDEX([4]Sheet1!$A$1:$CJ$34, MATCH($A25, [4]Sheet1!$A$1:$A$34, 0), MATCH(AJC$1, [4]Sheet1!$A$1:$CJ$1, 0))</f>
        <v>3259</v>
      </c>
      <c r="AJD25" s="32">
        <f>INDEX('[5]Finance Indicators'!$A$2:$BO$35,MATCH($A25,'[5]Finance Indicators'!$A$2:$A$35,0),MATCH(AJD$1,'[5]Finance Indicators'!$A$2:$BO$2,0))</f>
        <v>1440897</v>
      </c>
      <c r="AJE25" s="88">
        <f>INDEX('[6]Finance Indicators'!$B$3:$BO$35,MATCH($A25,'[6]Finance Indicators'!$A$3:$A$35,0),MATCH(AJE$1,'[6]Finance Indicators'!$B$2:$BO$2,0))</f>
        <v>1.8767491778738183</v>
      </c>
      <c r="AJF25" s="88">
        <f>INDEX('[6]Finance Indicators'!$B$3:$BO$35,MATCH($A25,'[6]Finance Indicators'!$A$3:$A$35,0),MATCH(AJF$1,'[6]Finance Indicators'!$B$2:$BO$2,0))</f>
        <v>2797</v>
      </c>
      <c r="AJG25" s="88">
        <f>INDEX('[6]Finance Indicators'!$B$3:$BO$35,MATCH($A25,'[6]Finance Indicators'!$A$3:$A$35,0),MATCH(AJG$1,'[6]Finance Indicators'!$B$2:$BO$2,0))</f>
        <v>1490343</v>
      </c>
      <c r="AJH25" s="88">
        <f t="array" ref="AJH25">INDEX('[7]Finance Indicators'!$A$2:$BO$35,MATCH($A25,'[7]Finance Indicators'!$A$2:$A$35,0),MATCH(AJH$1,'[7]Finance Indicators'!$A$2:$BO$2,0))</f>
        <v>1.8994063774972387</v>
      </c>
      <c r="AJI25" s="250">
        <f t="array" ref="AJI25">INDEX('[7]Finance Indicators'!$A$2:$BO$35,MATCH($A25,'[7]Finance Indicators'!$A$2:$A$35,0),MATCH(AJI$1,'[7]Finance Indicators'!$A$2:$BO$2,0))</f>
        <v>2865</v>
      </c>
      <c r="AJJ25" s="250">
        <f t="array" ref="AJJ25">INDEX('[7]Finance Indicators'!$A$2:$BO$35,MATCH($A25,'[7]Finance Indicators'!$A$2:$A$35,0),MATCH(AJJ$1,'[7]Finance Indicators'!$A$2:$BO$2,0))</f>
        <v>1508366</v>
      </c>
      <c r="AJK25" s="119">
        <f>(AIG25*100)/Deflators!$B$2</f>
        <v>5.325657659476474</v>
      </c>
      <c r="AJL25" s="137">
        <f>(AIJ25*100)/Deflators!$B$3</f>
        <v>4.6020984597720549</v>
      </c>
      <c r="AJM25" s="137">
        <f>(AIM25*100)/Deflators!$B$4</f>
        <v>4.5558859030825625</v>
      </c>
      <c r="AJN25" s="137">
        <f>(AIP25*100)/Deflators!$B$5</f>
        <v>4.2816900950549899</v>
      </c>
      <c r="AJO25" s="137">
        <f>(AIS25*100)/Deflators!$B$6</f>
        <v>2.5547409674752815</v>
      </c>
      <c r="AJP25" s="137">
        <f>(AIV25*100)/Deflators!$B$7</f>
        <v>2.3656274376283202</v>
      </c>
      <c r="AJQ25" s="137">
        <f>(AIY25*100)/Deflators!$B$8</f>
        <v>1.9498043937370797</v>
      </c>
      <c r="AJR25" s="137">
        <f>(AJB25*100)/Deflators!$B$9</f>
        <v>2.3705126594284969</v>
      </c>
      <c r="AJS25" s="137">
        <f>(AJE25*100)/Deflators!$B$10</f>
        <v>1.9226008037932834</v>
      </c>
      <c r="AJT25" s="245">
        <f>(AJH25*100)/Deflators!$B$11</f>
        <v>1.8994063774972387</v>
      </c>
      <c r="AJU25" s="119">
        <v>4.4672364672364671</v>
      </c>
      <c r="AJV25" s="87">
        <v>980</v>
      </c>
      <c r="AJW25" s="87">
        <v>219375</v>
      </c>
      <c r="AJX25" s="88">
        <v>4.5522100511917216</v>
      </c>
      <c r="AJY25" s="87">
        <v>827</v>
      </c>
      <c r="AJZ25" s="87">
        <v>181670</v>
      </c>
      <c r="AKA25" s="116">
        <v>5.9991644254119123</v>
      </c>
      <c r="AKB25" s="87">
        <v>919</v>
      </c>
      <c r="AKC25" s="32">
        <v>153188</v>
      </c>
      <c r="AKD25" s="116">
        <v>9.6891112358976983</v>
      </c>
      <c r="AKE25" s="87">
        <v>949</v>
      </c>
      <c r="AKF25" s="87">
        <v>97945</v>
      </c>
      <c r="AKG25" s="116">
        <v>8.4426836436363075</v>
      </c>
      <c r="AKH25" s="87">
        <v>1106</v>
      </c>
      <c r="AKI25" s="87">
        <v>131001</v>
      </c>
      <c r="AKJ25" s="116">
        <v>4.6238600496162316</v>
      </c>
      <c r="AKK25" s="87">
        <v>1191</v>
      </c>
      <c r="AKL25" s="87">
        <v>257577</v>
      </c>
      <c r="AKM25" s="116">
        <f t="shared" si="72"/>
        <v>3.893502996580132</v>
      </c>
      <c r="AKN25" s="87">
        <f>INDEX('[2]All Previous Years'!$A$1:$EX$34,MATCH($A25,'[2]All Previous Years'!$A$1:$A$34,0),MATCH(AKN$1,'[2]All Previous Years'!$A$1:$EX$1,0))</f>
        <v>1044</v>
      </c>
      <c r="AKO25" s="131">
        <f>INDEX('[29]SPI Raw Data 1617'!$A$3:$AN$37,MATCH($A25,'[29]SPI Raw Data 1617'!$A$3:$A$37,0),MATCH(AKO$1,'[29]SPI Raw Data 1617'!$A$37:$AN$37,0))</f>
        <v>268139</v>
      </c>
      <c r="AKP25" s="88">
        <f t="shared" si="73"/>
        <v>4.9814085967986816</v>
      </c>
      <c r="AKQ25" s="32">
        <f>INDEX([4]Sheet1!$A$1:$CJ$34, MATCH($A25, [4]Sheet1!$A$1:$A$34, 0), MATCH(AKQ$1, [4]Sheet1!$A$1:$CJ$1, 0))</f>
        <v>1191</v>
      </c>
      <c r="AKR25" s="32">
        <f>INDEX('[5]Finance Indicators'!$A$2:$BO$35,MATCH($A25,'[5]Finance Indicators'!$A$2:$A$35,0),MATCH(AKR$1,'[5]Finance Indicators'!$A$2:$BO$2,0))</f>
        <v>239089</v>
      </c>
      <c r="AKS25" s="88">
        <f>INDEX('[6]Finance Indicators'!$B$3:$BO$35,MATCH($A25,'[6]Finance Indicators'!$A$3:$A$35,0),MATCH(AKS$1,'[6]Finance Indicators'!$B$2:$BO$2,0))</f>
        <v>4.156574265123651</v>
      </c>
      <c r="AKT25" s="88">
        <f>INDEX('[6]Finance Indicators'!$B$3:$BO$35,MATCH($A25,'[6]Finance Indicators'!$A$3:$A$35,0),MATCH(AKT$1,'[6]Finance Indicators'!$B$2:$BO$2,0))</f>
        <v>973</v>
      </c>
      <c r="AKU25" s="88">
        <f>INDEX('[6]Finance Indicators'!$B$3:$BO$35,MATCH($A25,'[6]Finance Indicators'!$A$3:$A$35,0),MATCH(AKU$1,'[6]Finance Indicators'!$B$2:$BO$2,0))</f>
        <v>234087</v>
      </c>
      <c r="AKV25" s="88">
        <f t="array" ref="AKV25">INDEX('[7]Finance Indicators'!$A$2:$BO$35,MATCH($A25,'[7]Finance Indicators'!$A$2:$A$35,0),MATCH(AKV$1,'[7]Finance Indicators'!$A$2:$BO$2,0))</f>
        <v>3.4356555374918916</v>
      </c>
      <c r="AKW25" s="250">
        <f t="array" ref="AKW25">INDEX('[7]Finance Indicators'!$A$2:$BO$35,MATCH($A25,'[7]Finance Indicators'!$A$2:$A$35,0),MATCH(AKW$1,'[7]Finance Indicators'!$A$2:$BO$2,0))</f>
        <v>858</v>
      </c>
      <c r="AKX25" s="250">
        <f t="array" ref="AKX25">INDEX('[7]Finance Indicators'!$A$2:$BO$35,MATCH($A25,'[7]Finance Indicators'!$A$2:$A$35,0),MATCH(AKX$1,'[7]Finance Indicators'!$A$2:$BO$2,0))</f>
        <v>249734</v>
      </c>
      <c r="AKY25" s="119">
        <f>IFERROR((AJU25*100)/Deflators!$B$2,"NA")</f>
        <v>5.2625095402073763</v>
      </c>
      <c r="AKZ25" s="88">
        <f>IFERROR((AJX25*100)/Deflators!$B$3,"NA")</f>
        <v>5.2825197236108528</v>
      </c>
      <c r="ALA25" s="88">
        <f>IFERROR((AKA25*100)/Deflators!$B$4,"NA")</f>
        <v>6.8221221351689438</v>
      </c>
      <c r="ALB25" s="88">
        <f>IFERROR((AKD25*100)/Deflators!$B$5,"NA")</f>
        <v>10.823044292147014</v>
      </c>
      <c r="ALC25" s="88">
        <f>IFERROR((AKG25*100)/Deflators!$B$6,"NA")</f>
        <v>9.3024741163104139</v>
      </c>
      <c r="ALD25" s="88">
        <f>IFERROR((AKJ25*100)/Deflators!$B$7,"NA")</f>
        <v>5.053512182093951</v>
      </c>
      <c r="ALE25" s="88">
        <f>IFERROR((AKM25*100)/Deflators!$B$8,"NA")</f>
        <v>4.152520622957744</v>
      </c>
      <c r="ALF25" s="88">
        <f>IFERROR((AKP25*100)/Deflators!$B$9,"NA")</f>
        <v>5.2208717090414298</v>
      </c>
      <c r="ALG25" s="88">
        <f>IFERROR((AKS25*100)/Deflators!$B$10,"NA")</f>
        <v>4.2581252291831317</v>
      </c>
      <c r="ALH25" s="183">
        <f>IFERROR((AKV25*100)/Deflators!$B$11,"NA")</f>
        <v>3.4356555374918916</v>
      </c>
      <c r="ALI25" s="119">
        <v>32852.889430234129</v>
      </c>
      <c r="ALJ25" s="87">
        <v>4855</v>
      </c>
      <c r="ALK25" s="87">
        <v>147780</v>
      </c>
      <c r="ALL25" s="88">
        <v>30403.959336543605</v>
      </c>
      <c r="ALM25" s="87">
        <v>4546</v>
      </c>
      <c r="ALN25" s="87">
        <v>149520</v>
      </c>
      <c r="ALO25" s="116">
        <v>29524.840936780831</v>
      </c>
      <c r="ALP25" s="87">
        <v>4362</v>
      </c>
      <c r="ALQ25" s="87">
        <v>147740</v>
      </c>
      <c r="ALR25" s="116">
        <v>30903.553299492385</v>
      </c>
      <c r="ALS25" s="87">
        <v>4566</v>
      </c>
      <c r="ALT25" s="87">
        <v>147750</v>
      </c>
      <c r="ALU25" s="116">
        <v>36371.574422353573</v>
      </c>
      <c r="ALV25" s="87">
        <v>5415</v>
      </c>
      <c r="ALW25" s="87">
        <v>148880</v>
      </c>
      <c r="ALX25" s="116">
        <v>32708.597345427865</v>
      </c>
      <c r="ALY25" s="87">
        <v>4904</v>
      </c>
      <c r="ALZ25" s="87">
        <v>149930</v>
      </c>
      <c r="AMA25" s="116">
        <f t="shared" si="74"/>
        <v>29765.065038492168</v>
      </c>
      <c r="AMB25" s="87">
        <f>INDEX('[2]All Previous Years'!$A$1:$EX$34,MATCH($A25,'[2]All Previous Years'!$A$1:$A$34,0),MATCH(AMB$1,'[2]All Previous Years'!$A$1:$EX$1,0))</f>
        <v>4485</v>
      </c>
      <c r="AMC25" s="32">
        <f>INDEX('[3]Raw data 16-17'!$B$2:$XA$34,MATCH($A25,'[3]Raw data 16-17'!$A$2:$A$34,0),MATCH(AMC$1,'[3]Raw data 16-17'!$B$1:$GU$1,0))</f>
        <v>150680</v>
      </c>
      <c r="AMD25" s="88">
        <f t="shared" si="75"/>
        <v>33560.555923229651</v>
      </c>
      <c r="AME25" s="32">
        <f>INDEX([4]Sheet1!$A$1:$CJ$34, MATCH($A25, [4]Sheet1!$A$1:$A$34, 0), MATCH(AME$1, [4]Sheet1!$A$1:$CJ$1, 0))</f>
        <v>5071</v>
      </c>
      <c r="AMF25" s="32">
        <f>INDEX('[5]Finance Indicators'!$A$2:$BO$35,MATCH($A25,'[5]Finance Indicators'!$A$2:$A$35,0),MATCH(AMF$1,'[5]Finance Indicators'!$A$2:$BO$2,0))</f>
        <v>151100</v>
      </c>
      <c r="AMG25" s="88">
        <f>INDEX('[6]Finance Indicators'!$B$3:$BO$35,MATCH($A25,'[6]Finance Indicators'!$A$3:$A$35,0),MATCH(AMG$1,'[6]Finance Indicators'!$B$2:$BO$2,0))</f>
        <v>30801.771432348469</v>
      </c>
      <c r="AMH25" s="88">
        <f>INDEX('[6]Finance Indicators'!$B$3:$BO$35,MATCH($A25,'[6]Finance Indicators'!$A$3:$A$35,0),MATCH(AMH$1,'[6]Finance Indicators'!$B$2:$BO$2,0))</f>
        <v>4660</v>
      </c>
      <c r="AMI25" s="88">
        <f>INDEX('[6]Finance Indicators'!$B$3:$BO$35,MATCH($A25,'[6]Finance Indicators'!$A$3:$A$35,0),MATCH(AMI$1,'[6]Finance Indicators'!$B$2:$BO$2,0))</f>
        <v>151290</v>
      </c>
      <c r="AMJ25" s="88">
        <f t="array" ref="AMJ25">INDEX('[7]Finance Indicators'!$A$2:$BO$35,MATCH($A25,'[7]Finance Indicators'!$A$2:$A$35,0),MATCH(AMJ$1,'[7]Finance Indicators'!$A$2:$BO$2,0))</f>
        <v>30259.953932214543</v>
      </c>
      <c r="AMK25" s="250">
        <f t="array" ref="AMK25">INDEX('[7]Finance Indicators'!$A$2:$BO$35,MATCH($A25,'[7]Finance Indicators'!$A$2:$A$35,0),MATCH(AMK$1,'[7]Finance Indicators'!$A$2:$BO$2,0))</f>
        <v>4598</v>
      </c>
      <c r="AML25" s="250">
        <f t="array" ref="AML25">INDEX('[7]Finance Indicators'!$A$2:$BO$35,MATCH($A25,'[7]Finance Indicators'!$A$2:$A$35,0),MATCH(AML$1,'[7]Finance Indicators'!$A$2:$BO$2,0))</f>
        <v>151950</v>
      </c>
      <c r="AMM25" s="119">
        <f>(ALI25*100)/Deflators!$B$2</f>
        <v>38701.475804556634</v>
      </c>
      <c r="AMN25" s="137">
        <f>(ALL25*100)/Deflators!$B$3</f>
        <v>35281.657275263038</v>
      </c>
      <c r="AMO25" s="137">
        <f>(ALO25*100)/Deflators!$B$4</f>
        <v>33575.02088773383</v>
      </c>
      <c r="AMP25" s="137">
        <f>(ALR25*100)/Deflators!$B$5</f>
        <v>34520.24834908847</v>
      </c>
      <c r="AMQ25" s="137">
        <f>(ALU25*100)/Deflators!$B$6</f>
        <v>40075.602014109667</v>
      </c>
      <c r="AMR25" s="137">
        <f>(ALX25*100)/Deflators!$B$7</f>
        <v>35747.901833240932</v>
      </c>
      <c r="AMS25" s="137">
        <f>(AMA25*100)/Deflators!$B$8</f>
        <v>31745.203875425719</v>
      </c>
      <c r="AMT25" s="137">
        <f>(AMD25*100)/Deflators!$B$9</f>
        <v>35173.857665860858</v>
      </c>
      <c r="AMU25" s="138">
        <f>(AMG25*100)/Deflators!$B$10</f>
        <v>31554.302094422837</v>
      </c>
      <c r="AMV25" s="137">
        <f>(AMJ25*100)/Deflators!$B$11</f>
        <v>30259.953932214543</v>
      </c>
      <c r="AMW25" s="133">
        <f t="shared" si="3"/>
        <v>82.100000000000009</v>
      </c>
      <c r="AMX25" s="116">
        <f t="shared" si="3"/>
        <v>83.333333333333329</v>
      </c>
      <c r="AMY25" s="116">
        <f t="shared" si="3"/>
        <v>84</v>
      </c>
      <c r="AMZ25" s="116">
        <f t="shared" si="3"/>
        <v>82.666666666666671</v>
      </c>
      <c r="ANA25" s="136">
        <f t="shared" si="3"/>
        <v>82.333333333333329</v>
      </c>
      <c r="ANB25" s="116">
        <f t="shared" si="3"/>
        <v>80.766666666666666</v>
      </c>
      <c r="ANC25" s="248">
        <f t="shared" si="3"/>
        <v>77.766666666666666</v>
      </c>
      <c r="AND25" s="115">
        <f t="shared" si="4"/>
        <v>89.666666666666671</v>
      </c>
      <c r="ANE25" s="116">
        <f t="shared" si="4"/>
        <v>91.666666666666671</v>
      </c>
      <c r="ANF25" s="116">
        <f t="shared" si="4"/>
        <v>92.333333333333329</v>
      </c>
      <c r="ANG25" s="116">
        <f t="shared" si="4"/>
        <v>92.666666666666671</v>
      </c>
      <c r="ANH25" s="116">
        <f t="shared" si="4"/>
        <v>92.333333333333329</v>
      </c>
      <c r="ANI25" s="116">
        <f t="shared" si="4"/>
        <v>91.633333333333326</v>
      </c>
      <c r="ANJ25" s="248">
        <f t="shared" si="4"/>
        <v>88.3</v>
      </c>
      <c r="ANK25" s="115">
        <f t="shared" si="5"/>
        <v>77.727272727272734</v>
      </c>
      <c r="ANL25" s="116">
        <f t="shared" si="5"/>
        <v>79.666666666666671</v>
      </c>
      <c r="ANM25" s="116">
        <f t="shared" si="5"/>
        <v>80.333333333333329</v>
      </c>
      <c r="ANN25" s="116">
        <f t="shared" si="5"/>
        <v>80.666666666666671</v>
      </c>
      <c r="ANO25" s="116">
        <f t="shared" si="5"/>
        <v>79.333333333333329</v>
      </c>
      <c r="ANP25" s="116">
        <f t="shared" si="5"/>
        <v>76.566666666666663</v>
      </c>
      <c r="ANQ25" s="248">
        <f t="shared" si="5"/>
        <v>74.233333333333334</v>
      </c>
      <c r="ANR25" s="115">
        <f t="shared" si="6"/>
        <v>80.766666666666666</v>
      </c>
      <c r="ANS25" s="116">
        <f t="shared" si="6"/>
        <v>81</v>
      </c>
      <c r="ANT25" s="116">
        <f t="shared" si="6"/>
        <v>81.333333333333329</v>
      </c>
      <c r="ANU25" s="116">
        <f t="shared" si="6"/>
        <v>81</v>
      </c>
      <c r="ANV25" s="116">
        <f t="shared" si="6"/>
        <v>79.333333333333329</v>
      </c>
      <c r="ANW25" s="116">
        <f t="shared" si="6"/>
        <v>76.63333333333334</v>
      </c>
      <c r="ANX25" s="117">
        <f t="shared" si="6"/>
        <v>74.3</v>
      </c>
      <c r="ANY25" s="133">
        <f t="shared" si="76"/>
        <v>100.63750337209468</v>
      </c>
      <c r="ANZ25" s="131">
        <v>7088</v>
      </c>
      <c r="AOA25" s="131">
        <v>70431</v>
      </c>
      <c r="AOB25" s="116">
        <f t="shared" si="77"/>
        <v>93.828278682724559</v>
      </c>
      <c r="AOC25" s="131">
        <v>6630</v>
      </c>
      <c r="AOD25" s="131">
        <v>70661</v>
      </c>
      <c r="AOE25" s="116">
        <f t="shared" si="78"/>
        <v>84.139387539598744</v>
      </c>
      <c r="AOF25" s="131">
        <v>5976</v>
      </c>
      <c r="AOG25" s="32">
        <v>71025</v>
      </c>
      <c r="AOH25" s="116">
        <f t="shared" si="79"/>
        <v>86.001483991096052</v>
      </c>
      <c r="AOI25" s="131">
        <v>6143</v>
      </c>
      <c r="AOJ25" s="131">
        <v>71429</v>
      </c>
      <c r="AOK25" s="116">
        <f t="shared" si="80"/>
        <v>84.309655489461292</v>
      </c>
      <c r="AOL25" s="131">
        <v>6052</v>
      </c>
      <c r="AOM25" s="134">
        <v>71783</v>
      </c>
      <c r="AON25" s="115">
        <f>(ANY25*100)/Deflators!$B$2</f>
        <v>118.55334399298687</v>
      </c>
      <c r="AOO25" s="116">
        <f>(AOB25*100)/Deflators!$B$3</f>
        <v>108.88112086220455</v>
      </c>
      <c r="AOP25" s="116">
        <f>(AOE25*100)/Deflators!$B$4</f>
        <v>95.68152120352029</v>
      </c>
      <c r="AOQ25" s="116">
        <f>(AOH25*100)/Deflators!$B$5</f>
        <v>96.066382949288766</v>
      </c>
      <c r="AOR25" s="136">
        <f>(AOK25*100)/Deflators!$B$6</f>
        <v>92.895626681087478</v>
      </c>
      <c r="AOS25" s="115">
        <f t="shared" si="154"/>
        <v>69.215065117916225</v>
      </c>
      <c r="AOT25" s="131">
        <v>4916</v>
      </c>
      <c r="AOU25" s="32">
        <v>71025</v>
      </c>
      <c r="AOV25" s="116">
        <f t="shared" si="81"/>
        <v>71.41357151857089</v>
      </c>
      <c r="AOW25" s="131">
        <v>5101</v>
      </c>
      <c r="AOX25" s="131">
        <v>71429</v>
      </c>
      <c r="AOY25" s="116">
        <f t="shared" si="82"/>
        <v>68.957831241380276</v>
      </c>
      <c r="AOZ25" s="131">
        <v>4950</v>
      </c>
      <c r="APA25" s="131">
        <v>71783</v>
      </c>
      <c r="APB25" s="116">
        <f t="shared" si="83"/>
        <v>66.429516876240896</v>
      </c>
      <c r="APC25" s="131">
        <v>4818</v>
      </c>
      <c r="APD25" s="131">
        <v>72528</v>
      </c>
      <c r="APE25" s="116">
        <f t="shared" si="84"/>
        <v>66.087670108732809</v>
      </c>
      <c r="APF25" s="87">
        <f>INDEX('[2]All Previous Years'!$A$1:$EX$34,MATCH($A25,'[2]All Previous Years'!$A$1:$A$34,0),MATCH(APF$1,'[2]All Previous Years'!$A$1:$EX$1,0))</f>
        <v>4832</v>
      </c>
      <c r="APG25" s="131">
        <f>INDEX('[29]SPI Raw Data 1617'!$A$3:$AN$37,MATCH($A25,'[29]SPI Raw Data 1617'!$A$3:$A$37,0),MATCH(APG$1,'[29]SPI Raw Data 1617'!$A$37:$AN$37,0))</f>
        <v>73115</v>
      </c>
      <c r="APH25" s="88">
        <f t="shared" si="85"/>
        <v>73.30013433382635</v>
      </c>
      <c r="API25" s="32">
        <f>INDEX([4]Sheet1!$A$1:$CJ$34, MATCH($A25, [4]Sheet1!$A$1:$A$34, 0), MATCH(API$1, [4]Sheet1!$A$1:$CJ$1, 0))</f>
        <v>5402</v>
      </c>
      <c r="APJ25" s="32">
        <f>INDEX('[5]Finance Indicators'!$A$2:$BO$35,MATCH($A25,'[5]Finance Indicators'!$A$2:$A$35,0),MATCH(APJ$1,'[5]Finance Indicators'!$A$2:$BO$2,0))</f>
        <v>73697</v>
      </c>
      <c r="APK25" s="88">
        <f>INDEX('[6]Finance Indicators'!$B$3:$BO$35,MATCH($A25,'[6]Finance Indicators'!$A$3:$A$35,0),MATCH(APK$1,'[6]Finance Indicators'!$B$2:$BO$2,0))</f>
        <v>62.534692606582453</v>
      </c>
      <c r="APL25" s="88">
        <f>INDEX('[6]Finance Indicators'!$B$3:$BO$35,MATCH($A25,'[6]Finance Indicators'!$A$3:$A$35,0),MATCH(APL$1,'[6]Finance Indicators'!$B$2:$BO$2,0))</f>
        <v>4619</v>
      </c>
      <c r="APM25" s="88">
        <f>INDEX('[6]Finance Indicators'!$B$3:$BO$35,MATCH($A25,'[6]Finance Indicators'!$A$3:$A$35,0),MATCH(APM$1,'[6]Finance Indicators'!$B$2:$BO$2,0))</f>
        <v>73863</v>
      </c>
      <c r="APN25" s="88">
        <f t="array" ref="APN25">INDEX('[7]Finance Indicators'!$A$2:$BO$35,MATCH($A25,'[7]Finance Indicators'!$A$2:$A$35,0),MATCH(APN$1,'[7]Finance Indicators'!$A$2:$BO$2,0))</f>
        <v>66.059073975518899</v>
      </c>
      <c r="APO25" s="250">
        <f t="array" ref="APO25">INDEX('[7]Finance Indicators'!$A$2:$BO$35,MATCH($A25,'[7]Finance Indicators'!$A$2:$A$35,0),MATCH(APO$1,'[7]Finance Indicators'!$A$2:$BO$2,0))</f>
        <v>4965</v>
      </c>
      <c r="APP25" s="250">
        <f t="array" ref="APP25">INDEX('[7]Finance Indicators'!$A$2:$BO$35,MATCH($A25,'[7]Finance Indicators'!$A$2:$A$35,0),MATCH(APP$1,'[7]Finance Indicators'!$A$2:$BO$2,0))</f>
        <v>75160</v>
      </c>
      <c r="APQ25" s="139">
        <f>(AOS25*100)/Deflators!$B$4</f>
        <v>78.709899303297476</v>
      </c>
      <c r="APR25" s="137">
        <f>(AOV25*100)/Deflators!$B$5</f>
        <v>79.771222435995767</v>
      </c>
      <c r="APS25" s="137">
        <f>(AOY25*100)/Deflators!$B$6</f>
        <v>75.980395253037514</v>
      </c>
      <c r="APT25" s="137">
        <f>(APB25*100)/Deflators!$B$7</f>
        <v>72.602191498542751</v>
      </c>
      <c r="APU25" s="137">
        <f>(APE25*100)/Deflators!$B$8</f>
        <v>70.484192073510059</v>
      </c>
      <c r="APV25" s="137">
        <f>(APH25*100)/Deflators!$B$9</f>
        <v>76.82377186612392</v>
      </c>
      <c r="APW25" s="138">
        <f>(APK25*100)/Deflators!$B$10</f>
        <v>64.062503230500866</v>
      </c>
      <c r="APX25" s="143">
        <f>(APN25*100)/Deflators!$B$11</f>
        <v>66.059073975518899</v>
      </c>
      <c r="APY25" s="121">
        <f t="shared" si="86"/>
        <v>88.497962544902109</v>
      </c>
      <c r="APZ25" s="131">
        <v>6233</v>
      </c>
      <c r="AQA25" s="131">
        <v>70431</v>
      </c>
      <c r="AQB25" s="88">
        <f t="shared" si="87"/>
        <v>86.058787732978587</v>
      </c>
      <c r="AQC25" s="131">
        <v>6081</v>
      </c>
      <c r="AQD25" s="131">
        <v>70661</v>
      </c>
      <c r="AQE25" s="88">
        <f t="shared" si="88"/>
        <v>92.277367124252024</v>
      </c>
      <c r="AQF25" s="131">
        <v>6554</v>
      </c>
      <c r="AQG25" s="131">
        <v>71025</v>
      </c>
      <c r="AQH25" s="88">
        <f t="shared" si="89"/>
        <v>106.8473589158465</v>
      </c>
      <c r="AQI25" s="131">
        <v>7632</v>
      </c>
      <c r="AQJ25" s="131">
        <v>71429</v>
      </c>
      <c r="AQK25" s="88">
        <f t="shared" si="90"/>
        <v>108.52151623643482</v>
      </c>
      <c r="AQL25" s="131">
        <v>7790</v>
      </c>
      <c r="AQM25" s="134">
        <v>71783</v>
      </c>
      <c r="AQN25" s="115">
        <f>(APY25*100)/Deflators!$B$2</f>
        <v>104.25267961460032</v>
      </c>
      <c r="AQO25" s="116">
        <f>(AQB25*100)/Deflators!$B$3</f>
        <v>99.865172845107963</v>
      </c>
      <c r="AQP25" s="116">
        <f>(AQE25*100)/Deflators!$B$4</f>
        <v>104.93585842835877</v>
      </c>
      <c r="AQQ25" s="116">
        <f>(AQH25*100)/Deflators!$B$5</f>
        <v>119.3518858324877</v>
      </c>
      <c r="AQR25" s="136">
        <f>(AQK25*100)/Deflators!$B$6</f>
        <v>119.57318768104288</v>
      </c>
      <c r="AQS25" s="115">
        <f t="shared" si="91"/>
        <v>85.547342485040474</v>
      </c>
      <c r="AQT25" s="131">
        <v>6076</v>
      </c>
      <c r="AQU25" s="131">
        <v>71025</v>
      </c>
      <c r="AQV25" s="116">
        <f t="shared" si="92"/>
        <v>98.461409231544621</v>
      </c>
      <c r="AQW25" s="131">
        <v>7033</v>
      </c>
      <c r="AQX25" s="131">
        <v>71429</v>
      </c>
      <c r="AQY25" s="116">
        <f t="shared" si="93"/>
        <v>102.3222768622097</v>
      </c>
      <c r="AQZ25" s="131">
        <v>7345</v>
      </c>
      <c r="ARA25" s="131">
        <v>71783</v>
      </c>
      <c r="ARB25" s="116">
        <f t="shared" si="94"/>
        <v>100.01654533421575</v>
      </c>
      <c r="ARC25" s="131">
        <v>7254</v>
      </c>
      <c r="ARD25" s="131">
        <v>72528</v>
      </c>
      <c r="ARE25" s="116">
        <f t="shared" si="95"/>
        <v>99.41872392805854</v>
      </c>
      <c r="ARF25" s="87">
        <f>INDEX('[2]All Previous Years'!$A$1:$EX$34,MATCH($A25,'[2]All Previous Years'!$A$1:$A$34,0),MATCH(ARF$1,'[2]All Previous Years'!$A$1:$EX$1,0))</f>
        <v>7269</v>
      </c>
      <c r="ARG25" s="131">
        <f>INDEX('[29]SPI Raw Data 1617'!$A$3:$AN$37,MATCH($A25,'[29]SPI Raw Data 1617'!$A$3:$A$37,0),MATCH(ARG$1,'[29]SPI Raw Data 1617'!$A$37:$AN$37,0))</f>
        <v>73115</v>
      </c>
      <c r="ARH25" s="88">
        <f t="shared" si="96"/>
        <v>98.972821146043941</v>
      </c>
      <c r="ARI25" s="32">
        <f>INDEX([4]Sheet1!$A$1:$CJ$34, MATCH($A25, [4]Sheet1!$A$1:$A$34, 0), MATCH(ARI$1, [4]Sheet1!$A$1:$CJ$1, 0))</f>
        <v>7294</v>
      </c>
      <c r="ARJ25" s="32">
        <f>INDEX('[5]Finance Indicators'!$A$2:$BO$35,MATCH($A25,'[5]Finance Indicators'!$A$2:$A$35,0),MATCH(ARJ$1,'[5]Finance Indicators'!$A$2:$BO$2,0))</f>
        <v>73697</v>
      </c>
      <c r="ARK25" s="88">
        <f>INDEX('[6]Finance Indicators'!$B$3:$BO$35,MATCH($A25,'[6]Finance Indicators'!$A$3:$A$35,0),MATCH(ARK$1,'[6]Finance Indicators'!$B$2:$BO$2,0))</f>
        <v>100.63225160093688</v>
      </c>
      <c r="ARL25" s="88">
        <f>INDEX('[6]Finance Indicators'!$B$3:$BO$35,MATCH($A25,'[6]Finance Indicators'!$A$3:$A$35,0),MATCH(ARL$1,'[6]Finance Indicators'!$B$2:$BO$2,0))</f>
        <v>7433</v>
      </c>
      <c r="ARM25" s="88">
        <f>INDEX('[6]Finance Indicators'!$B$3:$BO$35,MATCH($A25,'[6]Finance Indicators'!$A$3:$A$35,0),MATCH(ARM$1,'[6]Finance Indicators'!$B$2:$BO$2,0))</f>
        <v>73863</v>
      </c>
      <c r="ARN25" s="250">
        <f t="array" ref="ARN25">INDEX('[7]Finance Indicators'!$A$2:$BO$35,MATCH($A25,'[7]Finance Indicators'!$A$2:$A$35,0),MATCH(ARN$1,'[7]Finance Indicators'!$A$2:$BO$2,0))</f>
        <v>104.0447046301224</v>
      </c>
      <c r="ARO25" s="250">
        <f t="array" ref="ARO25">INDEX('[7]Finance Indicators'!$A$2:$BO$35,MATCH($A25,'[7]Finance Indicators'!$A$2:$A$35,0),MATCH(ARO$1,'[7]Finance Indicators'!$A$2:$BO$2,0))</f>
        <v>7820</v>
      </c>
      <c r="ARP25" s="250">
        <f t="array" ref="ARP25">INDEX('[7]Finance Indicators'!$A$2:$BO$35,MATCH($A25,'[7]Finance Indicators'!$A$2:$A$35,0),MATCH(ARP$1,'[7]Finance Indicators'!$A$2:$BO$2,0))</f>
        <v>75160</v>
      </c>
      <c r="ARQ25" s="139">
        <f>(AQS25*100)/Deflators!$B$4</f>
        <v>97.282617609201679</v>
      </c>
      <c r="ARR25" s="137">
        <f>(AQV25*100)/Deflators!$B$5</f>
        <v>109.98451428981735</v>
      </c>
      <c r="ARS25" s="137">
        <f>(AQY25*100)/Deflators!$B$6</f>
        <v>112.74262689566879</v>
      </c>
      <c r="ART25" s="137">
        <f>(ARB25*100)/Deflators!$B$7</f>
        <v>109.31014884400773</v>
      </c>
      <c r="ARU25" s="116">
        <f>(ARE25*100)/Deflators!$B$8</f>
        <v>106.0326142761475</v>
      </c>
      <c r="ARV25" s="116">
        <f>(ARH25*100)/Deflators!$B$9</f>
        <v>103.73057978369266</v>
      </c>
      <c r="ARW25" s="116">
        <f>(ARK25*100)/Deflators!$B$10</f>
        <v>103.09083925358584</v>
      </c>
      <c r="ARX25" s="248">
        <f>(ARN25*100)/Deflators!$B$11</f>
        <v>104.0447046301224</v>
      </c>
      <c r="ARY25" s="140">
        <v>19657.599133847612</v>
      </c>
      <c r="ARZ25" s="131">
        <v>2905</v>
      </c>
      <c r="ASA25" s="131">
        <v>147780</v>
      </c>
      <c r="ASB25" s="132">
        <v>18733.279828785446</v>
      </c>
      <c r="ASC25" s="131">
        <v>2801</v>
      </c>
      <c r="ASD25" s="131">
        <v>149520</v>
      </c>
      <c r="ASE25" s="141">
        <v>19019.89982401516</v>
      </c>
      <c r="ASF25" s="131">
        <v>2810</v>
      </c>
      <c r="ASG25" s="131">
        <v>147740</v>
      </c>
      <c r="ASH25" s="141">
        <v>16791.878172588833</v>
      </c>
      <c r="ASI25" s="131">
        <v>2481</v>
      </c>
      <c r="ASJ25" s="131">
        <v>147750</v>
      </c>
      <c r="ASK25" s="141">
        <v>16583.825900053736</v>
      </c>
      <c r="ASL25" s="131">
        <v>2469</v>
      </c>
      <c r="ASM25" s="131">
        <v>148880</v>
      </c>
      <c r="ASN25" s="141">
        <v>15800.706996598412</v>
      </c>
      <c r="ASO25" s="131">
        <v>2369</v>
      </c>
      <c r="ASP25" s="131">
        <v>149930</v>
      </c>
      <c r="ASQ25" s="141">
        <f t="shared" si="97"/>
        <v>15483.143084682772</v>
      </c>
      <c r="ASR25" s="87">
        <f>INDEX('[2]All Previous Years'!$A$1:$EX$34,MATCH($A25,'[2]All Previous Years'!$A$1:$A$34,0),MATCH(ASR$1,'[2]All Previous Years'!$A$1:$EX$1,0))</f>
        <v>2333</v>
      </c>
      <c r="ASS25" s="32">
        <f>INDEX('[3]Raw data 16-17'!$B$2:$XA$34,MATCH($A25,'[3]Raw data 16-17'!$A$2:$A$34,0),MATCH(ASS$1,'[3]Raw data 16-17'!$B$1:$GU$1,0))</f>
        <v>150680</v>
      </c>
      <c r="AST25" s="132">
        <f t="shared" si="98"/>
        <v>18180.013236267372</v>
      </c>
      <c r="ASU25" s="32">
        <f>INDEX([4]Sheet1!$A$1:$CJ$34, MATCH($A25, [4]Sheet1!$A$1:$A$34, 0), MATCH(ASU$1, [4]Sheet1!$A$1:$CJ$1, 0))</f>
        <v>2747</v>
      </c>
      <c r="ASV25" s="32">
        <f>INDEX('[5]Finance Indicators'!$A$2:$BO$35,MATCH($A25,'[5]Finance Indicators'!$A$2:$A$35,0),MATCH(ASV$1,'[5]Finance Indicators'!$A$2:$BO$2,0))</f>
        <v>151100</v>
      </c>
      <c r="ASW25" s="88">
        <f>INDEX('[6]Finance Indicators'!$B$3:$BO$35,MATCH($A25,'[6]Finance Indicators'!$A$3:$A$35,0),MATCH(ASW$1,'[6]Finance Indicators'!$B$2:$BO$2,0))</f>
        <v>18963.579879701236</v>
      </c>
      <c r="ASX25" s="88">
        <f>INDEX('[6]Finance Indicators'!$B$3:$BO$35,MATCH($A25,'[6]Finance Indicators'!$A$3:$A$35,0),MATCH(ASX$1,'[6]Finance Indicators'!$B$2:$BO$2,0))</f>
        <v>2869</v>
      </c>
      <c r="ASY25" s="88">
        <f>INDEX('[6]Finance Indicators'!$B$3:$BO$35,MATCH($A25,'[6]Finance Indicators'!$A$3:$A$35,0),MATCH(ASY$1,'[6]Finance Indicators'!$B$2:$BO$2,0))</f>
        <v>151290</v>
      </c>
      <c r="ASZ25" s="88">
        <f t="array" ref="ASZ25">INDEX('[7]Finance Indicators'!$A$2:$BO$35,MATCH($A25,'[7]Finance Indicators'!$A$2:$A$35,0),MATCH(ASZ$1,'[7]Finance Indicators'!$A$2:$BO$2,0))</f>
        <v>19447.186574531093</v>
      </c>
      <c r="ATA25" s="250">
        <f t="array" ref="ATA25">INDEX('[7]Finance Indicators'!$A$2:$BO$35,MATCH($A25,'[7]Finance Indicators'!$A$2:$A$35,0),MATCH(ATA$1,'[7]Finance Indicators'!$A$2:$BO$2,0))</f>
        <v>2955</v>
      </c>
      <c r="ATB25" s="250">
        <f t="array" ref="ATB25">INDEX('[7]Finance Indicators'!$A$2:$BO$35,MATCH($A25,'[7]Finance Indicators'!$A$2:$A$35,0),MATCH(ATB$1,'[7]Finance Indicators'!$A$2:$BO$2,0))</f>
        <v>151950</v>
      </c>
      <c r="ATC25" s="142">
        <f>(ARY25*100)/Deflators!$B$2</f>
        <v>23157.113740934506</v>
      </c>
      <c r="ATD25" s="199">
        <f>(ASB25*100)/Deflators!$B$3</f>
        <v>21738.65420765767</v>
      </c>
      <c r="ATE25" s="199">
        <f>(ASE25*100)/Deflators!$B$4</f>
        <v>21629.025377013309</v>
      </c>
      <c r="ATF25" s="199">
        <f>(ASH25*100)/Deflators!$B$5</f>
        <v>18757.060042507335</v>
      </c>
      <c r="ATG25" s="199">
        <f>(ASK25*100)/Deflators!$B$6</f>
        <v>18272.698314466626</v>
      </c>
      <c r="ATH25" s="199">
        <f>(ASN25*100)/Deflators!$B$7</f>
        <v>17268.919136000768</v>
      </c>
      <c r="ATI25" s="199">
        <f>(ASQ25*100)/Deflators!$B$8</f>
        <v>16513.168481910412</v>
      </c>
      <c r="ATJ25" s="199">
        <f>(AST25*100)/Deflators!$B$9</f>
        <v>19053.951293259663</v>
      </c>
      <c r="ATK25" s="199">
        <f>(ASW25*100)/Deflators!$B$10</f>
        <v>19426.886847403242</v>
      </c>
      <c r="ATL25" s="259">
        <f>(ASZ25*100)/Deflators!$B$11</f>
        <v>19447.186574531093</v>
      </c>
      <c r="ATM25" s="115">
        <v>98.399999999999991</v>
      </c>
      <c r="ATN25" s="116">
        <v>99.6</v>
      </c>
      <c r="ATO25" s="116">
        <v>97.7</v>
      </c>
      <c r="ATP25" s="116">
        <v>96</v>
      </c>
      <c r="ATQ25" s="116">
        <v>96.059113300492612</v>
      </c>
      <c r="ATR25" s="116">
        <v>97.1</v>
      </c>
      <c r="ATS25" s="88">
        <f>INDEX('[3]Raw data 16-17'!$B$2:$XA$34,MATCH($A25,'[3]Raw data 16-17'!$A$2:$A$34,0),MATCH(ATS$1,'[3]Raw data 16-17'!$B$1:$GU$1,0))</f>
        <v>98.160919540229884</v>
      </c>
      <c r="ATT25" s="88">
        <f>INDEX('[14]1718 Collected Indicators'!$A$3:$CH$36,MATCH($A25,'[14]1718 Collected Indicators'!$A$3:$A$36,0),MATCH(ATT$1,'[14]1718 Collected Indicators'!$A$3:$CH$3,0))</f>
        <v>94.01709401709401</v>
      </c>
      <c r="ATU25" s="88">
        <f>INDEX('[15]1819 Collected Indicators'!$A$3:$CV$36,MATCH($A25,'[15]1819 Collected Indicators'!$A$3:$A$36,0),MATCH(ATU$1,'[15]1819 Collected Indicators'!$A$3:$CV$3,0))</f>
        <v>97.7</v>
      </c>
      <c r="ATV25" s="183">
        <f>INDEX('[11]1920 Collected Indicators'!$A$3:$CV$36,MATCH($A25,'[11]1920 Collected Indicators'!$A$3:$A$36,0),MATCH(ATV$1,'[11]1920 Collected Indicators'!$A$3:$CV$3,0))</f>
        <v>91.590909090909093</v>
      </c>
      <c r="ATW25" s="119">
        <f t="shared" si="99"/>
        <v>7107.8551078551081</v>
      </c>
      <c r="ATX25" s="111">
        <f>INDEX([37]Roads!$U$3:$AC$36,MATCH($A25,[37]Roads!$U$3:$U$36,0),MATCH(ATX$1,[37]Roads!$U$3:$AC$3,0))</f>
        <v>17464</v>
      </c>
      <c r="ATY25" s="131">
        <v>2457</v>
      </c>
      <c r="ATZ25" s="88">
        <f t="shared" si="100"/>
        <v>6735.3310895746326</v>
      </c>
      <c r="AUA25" s="111">
        <f>INDEX([37]Roads!$U$3:$AC$36,MATCH($A25,[37]Roads!$U$3:$U$36,0),MATCH(AUA$1,[37]Roads!$U$3:$AC$3,0))</f>
        <v>16610</v>
      </c>
      <c r="AUB25" s="131">
        <v>2466.1</v>
      </c>
      <c r="AUC25" s="88">
        <f t="shared" si="101"/>
        <v>6636.3783216218408</v>
      </c>
      <c r="AUD25" s="111">
        <f>INDEX([37]Roads!$U$3:$AC$36,MATCH($A25,[37]Roads!$U$3:$U$36,0),MATCH(AUD$1,[37]Roads!$U$3:$AC$3,0))</f>
        <v>16433</v>
      </c>
      <c r="AUE25" s="32">
        <v>2476.1999999999998</v>
      </c>
      <c r="AUF25" s="88">
        <f t="shared" si="102"/>
        <v>7218.7366903646425</v>
      </c>
      <c r="AUG25" s="111">
        <f>INDEX([37]Roads!$U$3:$AC$36,MATCH($A25,[37]Roads!$U$3:$U$36,0),MATCH(AUG$1,[37]Roads!$U$3:$AC$3,0))</f>
        <v>17627</v>
      </c>
      <c r="AUH25" s="131">
        <v>2441.84</v>
      </c>
      <c r="AUI25" s="88">
        <f t="shared" si="103"/>
        <v>7939.7983465397538</v>
      </c>
      <c r="AUJ25" s="111">
        <f>INDEX([37]Roads!$U$3:$AC$36,MATCH($A25,[37]Roads!$U$3:$U$36,0),MATCH(AUJ$1,[37]Roads!$U$3:$AC$3,0))</f>
        <v>19419</v>
      </c>
      <c r="AUK25" s="131">
        <v>2445.7800000000002</v>
      </c>
      <c r="AUL25" s="88">
        <f t="shared" si="104"/>
        <v>7387.0094611943832</v>
      </c>
      <c r="AUM25" s="111">
        <f>INDEX([37]Roads!$U$3:$AC$36,MATCH($A25,[37]Roads!$U$3:$U$36,0),MATCH(AUM$1,[37]Roads!$U$3:$AC$3,0))</f>
        <v>18067</v>
      </c>
      <c r="AUN25" s="131">
        <v>2445.7800000000002</v>
      </c>
      <c r="AUO25" s="116">
        <f t="shared" si="105"/>
        <v>11456.761935825823</v>
      </c>
      <c r="AUP25" s="111">
        <f>INDEX([37]Roads!$U$3:$AC$36,MATCH($A25,[37]Roads!$U$3:$U$36,0),MATCH(AUP$1,[37]Roads!$U$3:$AC$3,0))</f>
        <v>28100</v>
      </c>
      <c r="AUQ25" s="32">
        <f>INDEX('[3]Raw data 16-17'!$B$2:$XA$34,MATCH($A25,'[3]Raw data 16-17'!$A$2:$A$34,0),MATCH(AUQ$1,'[3]Raw data 16-17'!$B$1:$GU$1,0))</f>
        <v>2452.7000000000003</v>
      </c>
      <c r="AUR25" s="88">
        <f t="shared" si="7"/>
        <v>15983.329897448957</v>
      </c>
      <c r="AUS25" s="32">
        <f>INDEX([4]Sheet1!$A$1:$CJ$34, MATCH($A25, [4]Sheet1!$A$1:$A$34, 0), MATCH(AUS$1, [4]Sheet1!$A$1:$CJ$1, 0))</f>
        <v>39541</v>
      </c>
      <c r="AUT25" s="32">
        <f>INDEX('[5]Finance Indicators'!$A$2:$BO$35,MATCH($A25,'[5]Finance Indicators'!$A$2:$A$35,0),MATCH(AUT$1,'[5]Finance Indicators'!$A$2:$BO$2,0))</f>
        <v>2473.89</v>
      </c>
      <c r="AUU25" s="88">
        <f>INDEX('[6]Finance Indicators'!$B$3:$BO$35,MATCH($A25,'[6]Finance Indicators'!$A$3:$A$35,0),MATCH(AUU$1,'[6]Finance Indicators'!$B$2:$BO$2,0))</f>
        <v>11719.07131279082</v>
      </c>
      <c r="AUV25" s="88">
        <f>INDEX('[6]Finance Indicators'!$B$3:$BO$35,MATCH($A25,'[6]Finance Indicators'!$A$3:$A$35,0),MATCH(AUV$1,'[6]Finance Indicators'!$B$2:$BO$2,0))</f>
        <v>29064</v>
      </c>
      <c r="AUW25" s="88">
        <f>INDEX('[6]Finance Indicators'!$B$3:$BO$35,MATCH($A25,'[6]Finance Indicators'!$A$3:$A$35,0),MATCH(AUW$1,'[6]Finance Indicators'!$B$2:$BO$2,0))</f>
        <v>2480.06</v>
      </c>
      <c r="AUX25" s="88">
        <f t="array" ref="AUX25">INDEX('[7]Finance Indicators'!$A$2:$BO$35,MATCH($A25,'[7]Finance Indicators'!$A$2:$A$35,0),MATCH(AUX$1,'[7]Finance Indicators'!$A$2:$BO$2,0))</f>
        <v>9144.4251039551291</v>
      </c>
      <c r="AUY25" s="250">
        <f t="array" ref="AUY25">INDEX('[7]Finance Indicators'!$A$2:$BO$35,MATCH($A25,'[7]Finance Indicators'!$A$2:$A$35,0),MATCH(AUY$1,'[7]Finance Indicators'!$A$2:$BO$2,0))</f>
        <v>22695</v>
      </c>
      <c r="AUZ25" s="250">
        <f t="array" ref="AUZ25">INDEX('[7]Finance Indicators'!$A$2:$BO$35,MATCH($A25,'[7]Finance Indicators'!$A$2:$A$35,0),MATCH(AUZ$1,'[7]Finance Indicators'!$A$2:$BO$2,0))</f>
        <v>2481.84</v>
      </c>
      <c r="AVA25" s="119">
        <f>(ATW25*100)/Deflators!$B$2</f>
        <v>8373.2203544261683</v>
      </c>
      <c r="AVB25" s="137">
        <f>(ATZ25*100)/Deflators!$B$3</f>
        <v>7815.8782054472686</v>
      </c>
      <c r="AVC25" s="137">
        <f>(AUC25*100)/Deflators!$B$4</f>
        <v>7546.7482193877495</v>
      </c>
      <c r="AVD25" s="137">
        <f>(AUF25*100)/Deflators!$B$5</f>
        <v>8063.5576402198913</v>
      </c>
      <c r="AVE25" s="137">
        <f>(AUI25*100)/Deflators!$B$6</f>
        <v>8748.3757209216583</v>
      </c>
      <c r="AVF25" s="137">
        <f>(AUL25*100)/Deflators!$B$7</f>
        <v>8073.4152636145218</v>
      </c>
      <c r="AVG25" s="137">
        <f>(AUO25*100)/Deflators!$B$8</f>
        <v>12218.929907751744</v>
      </c>
      <c r="AVH25" s="137">
        <f>(AUR25*100)/Deflators!$B$9</f>
        <v>16751.670387266513</v>
      </c>
      <c r="AVI25" s="137">
        <f>(AUU25*100)/Deflators!$B$10</f>
        <v>12005.384731916103</v>
      </c>
      <c r="AVJ25" s="245">
        <f>(AUX25*100)/Deflators!$B$11</f>
        <v>9144.4251039551291</v>
      </c>
      <c r="AVK25" s="115">
        <v>36.40487989067551</v>
      </c>
      <c r="AVL25" s="116">
        <v>36.237676684088783</v>
      </c>
      <c r="AVM25" s="116">
        <v>36.5</v>
      </c>
      <c r="AVN25" s="116">
        <v>37.409999999999997</v>
      </c>
      <c r="AVO25" s="116">
        <v>38.112799574435911</v>
      </c>
      <c r="AVP25" s="116">
        <v>37.413129661357182</v>
      </c>
      <c r="AVQ25" s="88">
        <f>INDEX('[3]Raw data 16-17'!$B$2:$XA$34,MATCH($A25,'[3]Raw data 16-17'!$A$2:$A$34,0),MATCH(AVQ$1,'[3]Raw data 16-17'!$B$1:$GU$1,0))</f>
        <v>39.765951556335011</v>
      </c>
      <c r="AVR25" s="88">
        <f>INDEX('[14]1718 Collected Indicators'!$A$3:$CH$36,MATCH($A25,'[14]1718 Collected Indicators'!$A$3:$A$36,0),MATCH(AVR$1,'[14]1718 Collected Indicators'!$A$3:$CH$3,0))</f>
        <v>38.945970522935511</v>
      </c>
      <c r="AVS25" s="88">
        <f>INDEX('[15]1819 Collected Indicators'!$A$3:$CV$36,MATCH($A25,'[15]1819 Collected Indicators'!$A$3:$A$36,0),MATCH(AVS$1,'[15]1819 Collected Indicators'!$A$3:$CV$3,0))</f>
        <v>37.124742057360514</v>
      </c>
      <c r="AVT25" s="183">
        <f>INDEX('[11]1920 Collected Indicators'!$A$3:$CV$36,MATCH($A25,'[11]1920 Collected Indicators'!$A$3:$A$36,0),MATCH(AVT$1,'[11]1920 Collected Indicators'!$A$3:$CV$3,0))</f>
        <v>39.3697708728197</v>
      </c>
      <c r="AVU25" s="115">
        <v>35.332033593987354</v>
      </c>
      <c r="AVV25" s="116">
        <v>35.192275170761015</v>
      </c>
      <c r="AVW25" s="116">
        <v>36</v>
      </c>
      <c r="AVX25" s="116">
        <v>34.799999999999997</v>
      </c>
      <c r="AVY25" s="116">
        <v>34.730979897137459</v>
      </c>
      <c r="AVZ25" s="116">
        <v>35.903796607018023</v>
      </c>
      <c r="AWA25" s="88">
        <f>INDEX('[3]Raw data 16-17'!$B$2:$XA$34,MATCH($A25,'[3]Raw data 16-17'!$A$2:$A$34,0),MATCH(AWA$1,'[3]Raw data 16-17'!$B$1:$GU$1,0))</f>
        <v>39.977651883031129</v>
      </c>
      <c r="AWB25" s="88">
        <f>INDEX('[14]1718 Collected Indicators'!$A$3:$CH$36,MATCH($A25,'[14]1718 Collected Indicators'!$A$3:$A$36,0),MATCH(AWB$1,'[14]1718 Collected Indicators'!$A$3:$CH$3,0))</f>
        <v>40.249556988669902</v>
      </c>
      <c r="AWC25" s="88">
        <f>INDEX('[15]1819 Collected Indicators'!$A$3:$CV$36,MATCH($A25,'[15]1819 Collected Indicators'!$A$3:$A$36,0),MATCH(AWC$1,'[15]1819 Collected Indicators'!$A$3:$CV$3,0))</f>
        <v>36.175102467657652</v>
      </c>
      <c r="AWD25" s="183">
        <f>INDEX('[11]1920 Collected Indicators'!$A$3:$CV$36,MATCH($A25,'[11]1920 Collected Indicators'!$A$3:$A$36,0),MATCH(AWD$1,'[11]1920 Collected Indicators'!$A$3:$CV$3,0))</f>
        <v>35.111270781660274</v>
      </c>
      <c r="AWE25" s="115">
        <v>32.959599434540635</v>
      </c>
      <c r="AWF25" s="116">
        <v>33.633626873711044</v>
      </c>
      <c r="AWG25" s="116">
        <v>33.6</v>
      </c>
      <c r="AWH25" s="116">
        <v>33.040000000000006</v>
      </c>
      <c r="AWI25" s="116">
        <v>34.34424158962436</v>
      </c>
      <c r="AWJ25" s="116">
        <v>33.480756312359929</v>
      </c>
      <c r="AWK25" s="88">
        <f>INDEX('[3]Raw data 16-17'!$B$2:$XA$34,MATCH($A25,'[3]Raw data 16-17'!$A$2:$A$34,0),MATCH(AWK$1,'[3]Raw data 16-17'!$B$1:$GU$1,0))</f>
        <v>37.979238947082251</v>
      </c>
      <c r="AWL25" s="88">
        <f>INDEX('[14]1718 Collected Indicators'!$A$3:$CH$36,MATCH($A25,'[14]1718 Collected Indicators'!$A$3:$A$36,0),MATCH(AWL$1,'[14]1718 Collected Indicators'!$A$3:$CH$3,0))</f>
        <v>37.999550346471764</v>
      </c>
      <c r="AWM25" s="88">
        <f>INDEX('[15]1819 Collected Indicators'!$A$3:$CV$36,MATCH($A25,'[15]1819 Collected Indicators'!$A$3:$A$36,0),MATCH(AWM$1,'[15]1819 Collected Indicators'!$A$3:$CV$3,0))</f>
        <v>33.740698142555189</v>
      </c>
      <c r="AWN25" s="183">
        <f>INDEX('[11]1920 Collected Indicators'!$A$3:$CV$36,MATCH($A25,'[11]1920 Collected Indicators'!$A$3:$A$36,0),MATCH(AWN$1,'[11]1920 Collected Indicators'!$A$3:$CV$3,0))</f>
        <v>35.845751171857891</v>
      </c>
      <c r="AWO25" s="115">
        <v>34.416570697788394</v>
      </c>
      <c r="AWP25" s="116">
        <v>33.563287082508431</v>
      </c>
      <c r="AWQ25" s="116">
        <v>36.299999999999997</v>
      </c>
      <c r="AWR25" s="116">
        <v>36.230000000000004</v>
      </c>
      <c r="AWS25" s="116">
        <v>34.708989756717514</v>
      </c>
      <c r="AWT25" s="116">
        <v>32.957657230247158</v>
      </c>
      <c r="AWU25" s="88">
        <f>INDEX('[3]Raw data 16-17'!$B$2:$XA$34,MATCH($A25,'[3]Raw data 16-17'!$A$2:$A$34,0),MATCH(AWU$1,'[3]Raw data 16-17'!$B$1:$GU$1,0))</f>
        <v>34.782799897341448</v>
      </c>
      <c r="AWV25" s="88">
        <f>INDEX('[14]1718 Collected Indicators'!$A$3:$CH$36,MATCH($A25,'[14]1718 Collected Indicators'!$A$3:$A$36,0),MATCH(AWV$1,'[14]1718 Collected Indicators'!$A$3:$CH$3,0))</f>
        <v>35.003904970916359</v>
      </c>
      <c r="AWW25" s="88">
        <f>INDEX('[15]1819 Collected Indicators'!$A$3:$CV$36,MATCH($A25,'[15]1819 Collected Indicators'!$A$3:$A$36,0),MATCH(AWW$1,'[15]1819 Collected Indicators'!$A$3:$CV$3,0))</f>
        <v>36.493774841137281</v>
      </c>
      <c r="AWX25" s="183">
        <f>INDEX('[11]1920 Collected Indicators'!$A$3:$CV$36,MATCH($A25,'[11]1920 Collected Indicators'!$A$3:$A$36,0),MATCH(AWX$1,'[11]1920 Collected Indicators'!$A$3:$CV$3,0))</f>
        <v>37.294727593333157</v>
      </c>
      <c r="AWY25" s="119">
        <v>25314.656922452294</v>
      </c>
      <c r="AWZ25" s="131">
        <v>3741</v>
      </c>
      <c r="AXA25" s="131">
        <v>149520</v>
      </c>
      <c r="AXB25" s="88">
        <f t="shared" si="106"/>
        <v>21716.158373461745</v>
      </c>
      <c r="AXC25" s="131">
        <v>3247</v>
      </c>
      <c r="AXD25" s="131">
        <v>149520</v>
      </c>
      <c r="AXE25" s="116">
        <f t="shared" si="107"/>
        <v>17605.252470556385</v>
      </c>
      <c r="AXF25" s="131">
        <f t="shared" si="108"/>
        <v>2601</v>
      </c>
      <c r="AXG25" s="131">
        <v>147740</v>
      </c>
      <c r="AXH25" s="141">
        <f t="shared" si="109"/>
        <v>19329.94923857868</v>
      </c>
      <c r="AXI25" s="131">
        <f t="shared" si="110"/>
        <v>2856</v>
      </c>
      <c r="AXJ25" s="131">
        <v>147750</v>
      </c>
      <c r="AXK25" s="141">
        <f t="shared" si="111"/>
        <v>18410.800644814615</v>
      </c>
      <c r="AXL25" s="131">
        <f t="shared" si="112"/>
        <v>2741</v>
      </c>
      <c r="AXM25" s="131">
        <v>148880</v>
      </c>
      <c r="AXN25" s="141">
        <f t="shared" si="113"/>
        <v>19702.527846328285</v>
      </c>
      <c r="AXO25" s="131">
        <f t="shared" si="114"/>
        <v>2954</v>
      </c>
      <c r="AXP25" s="131">
        <v>149930</v>
      </c>
      <c r="AXQ25" s="116">
        <f t="shared" si="115"/>
        <v>19199.628351473322</v>
      </c>
      <c r="AXR25" s="87">
        <f>INDEX('[2]All Previous Years'!$A$1:$EX$34,MATCH($A25,'[2]All Previous Years'!$A$1:$A$34,0),MATCH(AXR$1,'[2]All Previous Years'!$A$1:$EX$1,0))</f>
        <v>2893</v>
      </c>
      <c r="AXS25" s="32">
        <f>INDEX('[3]Raw data 16-17'!$B$2:$XA$34,MATCH($A25,'[3]Raw data 16-17'!$A$2:$A$34,0),MATCH(AXS$1,'[3]Raw data 16-17'!$B$1:$GU$1,0))</f>
        <v>150680</v>
      </c>
      <c r="AXT25" s="88">
        <f t="shared" si="116"/>
        <v>17054.930509596295</v>
      </c>
      <c r="AXU25" s="32">
        <f>INDEX([4]Sheet1!$A$1:$CJ$34, MATCH($A25, [4]Sheet1!$A$1:$A$34, 0), MATCH(AXU$1, [4]Sheet1!$A$1:$CJ$1, 0))</f>
        <v>2577</v>
      </c>
      <c r="AXV25" s="32">
        <f>INDEX('[5]Finance Indicators'!$A$2:$BO$35,MATCH($A25,'[5]Finance Indicators'!$A$2:$A$35,0),MATCH(AXV$1,'[5]Finance Indicators'!$A$2:$BO$2,0))</f>
        <v>151100</v>
      </c>
      <c r="AXW25" s="88">
        <f>INDEX('[6]Finance Indicators'!$B$3:$BO$35,MATCH($A25,'[6]Finance Indicators'!$A$3:$A$35,0),MATCH(AXW$1,'[6]Finance Indicators'!$B$2:$BO$2,0))</f>
        <v>17496.199352237425</v>
      </c>
      <c r="AXX25" s="88">
        <f>INDEX('[6]Finance Indicators'!$B$3:$BO$35,MATCH($A25,'[6]Finance Indicators'!$A$3:$A$35,0),MATCH(AXX$1,'[6]Finance Indicators'!$B$2:$BO$2,0))</f>
        <v>2647</v>
      </c>
      <c r="AXY25" s="88">
        <f>INDEX('[6]Finance Indicators'!$B$3:$BO$35,MATCH($A25,'[6]Finance Indicators'!$A$3:$A$35,0),MATCH(AXY$1,'[6]Finance Indicators'!$B$2:$BO$2,0))</f>
        <v>151290</v>
      </c>
      <c r="AXZ25" s="250">
        <f t="array" ref="AXZ25">INDEX('[7]Finance Indicators'!$A$2:$BO$35,MATCH($A25,'[7]Finance Indicators'!$A$2:$A$35,0),MATCH(AXZ$1,'[7]Finance Indicators'!$A$2:$BO$2,0))</f>
        <v>14965.449160908194</v>
      </c>
      <c r="AYA25" s="250">
        <f t="array" ref="AYA25">INDEX('[7]Finance Indicators'!$A$2:$BO$35,MATCH($A25,'[7]Finance Indicators'!$A$2:$A$35,0),MATCH(AYA$1,'[7]Finance Indicators'!$A$2:$BO$2,0))</f>
        <v>2274</v>
      </c>
      <c r="AYB25" s="250">
        <f t="array" ref="AYB25">INDEX('[7]Finance Indicators'!$A$2:$BO$35,MATCH($A25,'[7]Finance Indicators'!$A$2:$A$35,0),MATCH(AYB$1,'[7]Finance Indicators'!$A$2:$BO$2,0))</f>
        <v>151950</v>
      </c>
      <c r="AYC25" s="119">
        <f>(AWY25*100)/Deflators!$B$2</f>
        <v>29821.260758979683</v>
      </c>
      <c r="AYD25" s="137">
        <f>(AXB25*100)/Deflators!$B$3</f>
        <v>25200.075049005522</v>
      </c>
      <c r="AYE25" s="137">
        <f>(AXE25*100)/Deflators!$B$4</f>
        <v>20020.318507335098</v>
      </c>
      <c r="AYF25" s="137">
        <f>(AXH25*100)/Deflators!$B$5</f>
        <v>21592.165853043512</v>
      </c>
      <c r="AYG25" s="137">
        <f>(AXK25*100)/Deflators!$B$6</f>
        <v>20285.729477502235</v>
      </c>
      <c r="AYH25" s="137">
        <f>(AXN25*100)/Deflators!$B$7</f>
        <v>21533.299758440804</v>
      </c>
      <c r="AYI25" s="88">
        <f>(AXQ25*100)/Deflators!$B$8</f>
        <v>20476.895164237816</v>
      </c>
      <c r="AYJ25" s="88">
        <f>(AXT25*100)/Deflators!$B$9</f>
        <v>17874.784303869736</v>
      </c>
      <c r="AYK25" s="88">
        <f>(AXW25*100)/Deflators!$B$10</f>
        <v>17923.656146767647</v>
      </c>
      <c r="AYL25" s="182">
        <f>(AXZ25*100)/Deflators!$B$11</f>
        <v>14965.449160908196</v>
      </c>
      <c r="AYM25" s="119">
        <f t="shared" si="117"/>
        <v>2274.265601732774</v>
      </c>
      <c r="AYN25" s="131">
        <v>336</v>
      </c>
      <c r="AYO25" s="131">
        <v>147740</v>
      </c>
      <c r="AYP25" s="88">
        <f t="shared" si="118"/>
        <v>3891.7089678510997</v>
      </c>
      <c r="AYQ25" s="131">
        <v>575</v>
      </c>
      <c r="AYR25" s="131">
        <v>147750</v>
      </c>
      <c r="AYS25" s="116">
        <f t="shared" si="119"/>
        <v>3627.0822138635144</v>
      </c>
      <c r="AYT25" s="131">
        <v>540</v>
      </c>
      <c r="AYU25" s="32">
        <v>148880</v>
      </c>
      <c r="AYV25" s="116">
        <f t="shared" si="120"/>
        <v>3548.3225505235778</v>
      </c>
      <c r="AYW25" s="131">
        <v>532</v>
      </c>
      <c r="AYX25" s="32">
        <v>149930</v>
      </c>
      <c r="AYY25" s="116">
        <f t="shared" si="121"/>
        <v>3411.2025484470405</v>
      </c>
      <c r="AYZ25" s="87">
        <f>INDEX('[2]All Previous Years'!$A$1:$EX$34,MATCH($A25,'[2]All Previous Years'!$A$1:$A$34,0),MATCH(AYZ$1,'[2]All Previous Years'!$A$1:$EX$1,0))</f>
        <v>514</v>
      </c>
      <c r="AZA25" s="32">
        <f>INDEX('[3]Raw data 16-17'!$B$2:$XA$34,MATCH($A25,'[3]Raw data 16-17'!$A$2:$A$34,0),MATCH(AZA$1,'[3]Raw data 16-17'!$B$1:$GU$1,0))</f>
        <v>150680</v>
      </c>
      <c r="AZB25" s="88">
        <f t="shared" si="122"/>
        <v>3342.1575115817341</v>
      </c>
      <c r="AZC25" s="32">
        <f>INDEX([4]Sheet1!$A$1:$CJ$34, MATCH($A25, [4]Sheet1!$A$1:$A$34, 0), MATCH(AZC$1, [4]Sheet1!$A$1:$CJ$1, 0))</f>
        <v>505</v>
      </c>
      <c r="AZD25" s="32">
        <f>INDEX('[5]Finance Indicators'!$A$2:$BO$35,MATCH($A25,'[5]Finance Indicators'!$A$2:$A$35,0),MATCH(AZD$1,'[5]Finance Indicators'!$A$2:$BO$2,0))</f>
        <v>151100</v>
      </c>
      <c r="AZE25" s="88">
        <f>INDEX('[6]Finance Indicators'!$B$3:$BO$35,MATCH($A25,'[6]Finance Indicators'!$A$3:$A$35,0),MATCH(AZE$1,'[6]Finance Indicators'!$B$2:$BO$2,0))</f>
        <v>3443.7173640029082</v>
      </c>
      <c r="AZF25" s="88">
        <f>INDEX('[6]Finance Indicators'!$B$3:$BO$35,MATCH($A25,'[6]Finance Indicators'!$A$3:$A$35,0),MATCH(AZF$1,'[6]Finance Indicators'!$B$2:$BO$2,0))</f>
        <v>521</v>
      </c>
      <c r="AZG25" s="88">
        <f>INDEX('[6]Finance Indicators'!$B$3:$BO$35,MATCH($A25,'[6]Finance Indicators'!$A$3:$A$35,0),MATCH(AZG$1,'[6]Finance Indicators'!$B$2:$BO$2,0))</f>
        <v>151290</v>
      </c>
      <c r="AZH25" s="250">
        <f t="array" ref="AZH25">INDEX('[7]Finance Indicators'!$A$2:$BO$35,MATCH($A25,'[7]Finance Indicators'!$A$2:$A$35,0),MATCH(AZH$1,'[7]Finance Indicators'!$A$2:$BO$2,0))</f>
        <v>3152.3527476143468</v>
      </c>
      <c r="AZI25" s="250">
        <f t="array" ref="AZI25">INDEX('[7]Finance Indicators'!$A$2:$BO$35,MATCH($A25,'[7]Finance Indicators'!$A$2:$A$35,0),MATCH(AZI$1,'[7]Finance Indicators'!$A$2:$BO$2,0))</f>
        <v>479</v>
      </c>
      <c r="AZJ25" s="250">
        <f t="array" ref="AZJ25">INDEX('[7]Finance Indicators'!$A$2:$BO$35,MATCH($A25,'[7]Finance Indicators'!$A$2:$A$35,0),MATCH(AZJ$1,'[7]Finance Indicators'!$A$2:$BO$2,0))</f>
        <v>151950</v>
      </c>
      <c r="AZK25" s="139">
        <f>(AYM25*100)/Deflators!$B$4</f>
        <v>2586.2464507745453</v>
      </c>
      <c r="AZL25" s="137">
        <f>(AYP25*100)/Deflators!$B$5</f>
        <v>4347.1622428221353</v>
      </c>
      <c r="AZM25" s="137">
        <f>(AYS25*100)/Deflators!$B$6</f>
        <v>3996.458926614815</v>
      </c>
      <c r="AZN25" s="137">
        <f>(AYV25*100)/Deflators!$B$7</f>
        <v>3878.0350275864962</v>
      </c>
      <c r="AZO25" s="88">
        <f>(AYY25*100)/Deflators!$B$8</f>
        <v>3638.1348477076526</v>
      </c>
      <c r="AZP25" s="88">
        <f>(AZB25*100)/Deflators!$B$9</f>
        <v>3502.8195861289159</v>
      </c>
      <c r="AZQ25" s="88">
        <f>(AZE25*100)/Deflators!$B$10</f>
        <v>3527.8522298700204</v>
      </c>
      <c r="AZR25" s="183">
        <f>(AZH25*100)/Deflators!$B$11</f>
        <v>3152.3527476143472</v>
      </c>
      <c r="AZS25" s="115">
        <f t="shared" si="123"/>
        <v>15330.986868823609</v>
      </c>
      <c r="AZT25" s="131">
        <v>2265</v>
      </c>
      <c r="AZU25" s="131">
        <v>147740</v>
      </c>
      <c r="AZV25" s="116">
        <f t="shared" si="124"/>
        <v>15438.24027072758</v>
      </c>
      <c r="AZW25" s="131">
        <v>2281</v>
      </c>
      <c r="AZX25" s="131">
        <v>147750</v>
      </c>
      <c r="AZY25" s="116">
        <f t="shared" si="125"/>
        <v>14783.718430951101</v>
      </c>
      <c r="AZZ25" s="131">
        <v>2201</v>
      </c>
      <c r="BAA25" s="32">
        <v>148880</v>
      </c>
      <c r="BAB25" s="116">
        <f t="shared" si="126"/>
        <v>16154.205295804708</v>
      </c>
      <c r="BAC25" s="131">
        <v>2422</v>
      </c>
      <c r="BAD25" s="32">
        <v>149930</v>
      </c>
      <c r="BAE25" s="116">
        <f t="shared" si="127"/>
        <v>15788.425803026279</v>
      </c>
      <c r="BAF25" s="87">
        <f>INDEX('[2]All Previous Years'!$A$1:$EX$34,MATCH($A25,'[2]All Previous Years'!$A$1:$A$34,0),MATCH(BAF$1,'[2]All Previous Years'!$A$1:$EX$1,0))</f>
        <v>2379</v>
      </c>
      <c r="BAG25" s="32">
        <f>INDEX('[3]Raw data 16-17'!$B$2:$XA$34,MATCH($A25,'[3]Raw data 16-17'!$A$2:$A$34,0),MATCH(BAG$1,'[3]Raw data 16-17'!$B$1:$GU$1,0))</f>
        <v>150680</v>
      </c>
      <c r="BAH25" s="88">
        <f t="shared" si="128"/>
        <v>13712.77299801456</v>
      </c>
      <c r="BAI25" s="32">
        <f>INDEX([4]Sheet1!$A$1:$CJ$34, MATCH($A25, [4]Sheet1!$A$1:$A$34, 0), MATCH(BAI$1, [4]Sheet1!$A$1:$CJ$1, 0))</f>
        <v>2072</v>
      </c>
      <c r="BAJ25" s="32">
        <f>INDEX('[5]Finance Indicators'!$A$2:$BO$35,MATCH($A25,'[5]Finance Indicators'!$A$2:$A$35,0),MATCH(BAJ$1,'[5]Finance Indicators'!$A$2:$BO$2,0))</f>
        <v>151100</v>
      </c>
      <c r="BAK25" s="88">
        <f>INDEX('[6]Finance Indicators'!$B$3:$BO$35,MATCH($A25,'[6]Finance Indicators'!$A$3:$A$35,0),MATCH(BAK$1,'[6]Finance Indicators'!$B$2:$BO$2,0))</f>
        <v>14052.481988234516</v>
      </c>
      <c r="BAL25" s="88">
        <f>INDEX('[6]Finance Indicators'!$B$3:$BO$35,MATCH($A25,'[6]Finance Indicators'!$A$3:$A$35,0),MATCH(BAL$1,'[6]Finance Indicators'!$B$2:$BO$2,0))</f>
        <v>2126</v>
      </c>
      <c r="BAM25" s="88">
        <f>INDEX('[6]Finance Indicators'!$B$3:$BO$35,MATCH($A25,'[6]Finance Indicators'!$A$3:$A$35,0),MATCH(BAM$1,'[6]Finance Indicators'!$B$2:$BO$2,0))</f>
        <v>151290</v>
      </c>
      <c r="BAN25" s="250">
        <f t="array" ref="BAN25">INDEX('[7]Finance Indicators'!$A$2:$BO$35,MATCH($A25,'[7]Finance Indicators'!$A$2:$A$35,0),MATCH(BAN$1,'[7]Finance Indicators'!$A$2:$BO$2,0))</f>
        <v>11813.096413293848</v>
      </c>
      <c r="BAO25" s="250">
        <f t="array" ref="BAO25">INDEX('[7]Finance Indicators'!$A$2:$BO$35,MATCH($A25,'[7]Finance Indicators'!$A$2:$A$35,0),MATCH(BAO$1,'[7]Finance Indicators'!$A$2:$BO$2,0))</f>
        <v>1795</v>
      </c>
      <c r="BAP25" s="250">
        <f t="array" ref="BAP25">INDEX('[7]Finance Indicators'!$A$2:$BO$35,MATCH($A25,'[7]Finance Indicators'!$A$2:$A$35,0),MATCH(BAP$1,'[7]Finance Indicators'!$A$2:$BO$2,0))</f>
        <v>151950</v>
      </c>
      <c r="BAQ25" s="139">
        <f>(AZS25*100)/Deflators!$B$4</f>
        <v>17434.072056560548</v>
      </c>
      <c r="BAR25" s="137">
        <f>(AZV25*100)/Deflators!$B$5</f>
        <v>17245.003610221374</v>
      </c>
      <c r="BAS25" s="137">
        <f>(AZY25*100)/Deflators!$B$6</f>
        <v>16289.270550887421</v>
      </c>
      <c r="BAT25" s="137">
        <f>(BAB25*100)/Deflators!$B$7</f>
        <v>17655.264730854309</v>
      </c>
      <c r="BAU25" s="137">
        <f>(BAE25*100)/Deflators!$B$8</f>
        <v>16838.760316530163</v>
      </c>
      <c r="BAV25" s="137">
        <f>(BAH25*100)/Deflators!$B$9</f>
        <v>14371.964717740819</v>
      </c>
      <c r="BAW25" s="137">
        <f>(BAK25*100)/Deflators!$B$10</f>
        <v>14395.803916897627</v>
      </c>
      <c r="BAX25" s="245">
        <f>(BAN25*100)/Deflators!$B$11</f>
        <v>11813.096413293848</v>
      </c>
      <c r="BAY25" s="144">
        <v>46.686133589061171</v>
      </c>
      <c r="BAZ25" s="145">
        <v>52.328756153166601</v>
      </c>
      <c r="BBA25" s="145">
        <v>54.993579578573119</v>
      </c>
      <c r="BBB25" s="145">
        <v>53.978444932955384</v>
      </c>
      <c r="BBC25" s="145">
        <v>56.5</v>
      </c>
      <c r="BBD25" s="145">
        <v>54.246422086607147</v>
      </c>
      <c r="BBE25" s="88">
        <f>INDEX('[3]Raw data 16-17'!$B$2:$XA$34,MATCH($A25,'[3]Raw data 16-17'!$A$2:$A$34,0),MATCH(BBE$1,'[3]Raw data 16-17'!$B$1:$GU$1,0))</f>
        <v>54.737549058900861</v>
      </c>
      <c r="BBF25" s="88">
        <f>INDEX('[14]1718 Collected Indicators'!$A$3:$CH$36,MATCH($A25,'[14]1718 Collected Indicators'!$A$3:$A$36,0),MATCH(BBF$1,'[14]1718 Collected Indicators'!$A$3:$CH$3,0))</f>
        <v>55.59355144085746</v>
      </c>
      <c r="BBG25" s="88">
        <f>INDEX('[15]1819 Collected Indicators'!$A$3:$CV$36,MATCH($A25,'[15]1819 Collected Indicators'!$A$3:$A$36,0),MATCH(BBG$1,'[15]1819 Collected Indicators'!$A$3:$CV$3,0))</f>
        <v>51.7</v>
      </c>
      <c r="BBH25" s="126">
        <f>INDEX('[11]1920 Collected Indicators'!$A$3:$CV$36,MATCH($A25,'[11]1920 Collected Indicators'!$A$3:$A$36,0),MATCH(BBH$1,'[11]1920 Collected Indicators'!$A$3:$CV$3,0))</f>
        <v>52.726967056346531</v>
      </c>
      <c r="BBI25" s="133">
        <f t="shared" si="8"/>
        <v>87.533333333333346</v>
      </c>
      <c r="BBJ25" s="116">
        <f t="shared" si="8"/>
        <v>89.666666666666671</v>
      </c>
      <c r="BBK25" s="116">
        <f t="shared" si="8"/>
        <v>89.333333333333329</v>
      </c>
      <c r="BBL25" s="116">
        <f t="shared" si="8"/>
        <v>86.666666666666671</v>
      </c>
      <c r="BBM25" s="136">
        <f t="shared" si="8"/>
        <v>84.666666666666671</v>
      </c>
      <c r="BBN25" s="116">
        <f t="shared" si="8"/>
        <v>81.733333333333334</v>
      </c>
      <c r="BBO25" s="248">
        <f t="shared" si="8"/>
        <v>81.399999999999991</v>
      </c>
      <c r="BBP25" s="144">
        <f t="shared" si="9"/>
        <v>80.399999999999991</v>
      </c>
      <c r="BBQ25" s="145">
        <f t="shared" si="9"/>
        <v>80</v>
      </c>
      <c r="BBR25" s="145">
        <f t="shared" si="9"/>
        <v>81</v>
      </c>
      <c r="BBS25" s="145">
        <f t="shared" si="9"/>
        <v>79.333333333333329</v>
      </c>
      <c r="BBT25" s="146">
        <f t="shared" si="9"/>
        <v>78</v>
      </c>
      <c r="BBU25" s="145">
        <f t="shared" si="9"/>
        <v>76</v>
      </c>
      <c r="BBV25" s="248">
        <f t="shared" si="9"/>
        <v>74</v>
      </c>
      <c r="BBW25" s="115">
        <v>7.1967756615762282</v>
      </c>
      <c r="BBX25" s="116">
        <v>7.496945912401352</v>
      </c>
      <c r="BBY25" s="136">
        <v>8.4084512520144656</v>
      </c>
      <c r="BBZ25" s="115">
        <f>INDEX([38]HSN1b!$V$1:$AL$36,MATCH($A25,[38]HSN1b!$V$1:$V$36,0),MATCH(BBZ$1,[38]HSN1b!$V$1:$AL$1,0))</f>
        <v>7.59</v>
      </c>
      <c r="BCA25" s="131">
        <f>INDEX([38]HSN1b!$V$1:$AL$36,MATCH($A25,[38]HSN1b!$V$1:$V$36,0),MATCH(BCA$1,[38]HSN1b!$V$1:$AL$1,0))</f>
        <v>1703488</v>
      </c>
      <c r="BCB25" s="131">
        <f>INDEX([38]HSN1b!$V$1:$AL$36,MATCH($A25,[38]HSN1b!$V$1:$V$36,0),MATCH(BCB$1,[38]HSN1b!$V$1:$AL$1,0))</f>
        <v>22442526</v>
      </c>
      <c r="BCC25" s="116">
        <f>INDEX([38]HSN1b!$V$1:$AL$36,MATCH($A25,[38]HSN1b!$V$1:$V$36,0),MATCH(BCC$1,[38]HSN1b!$V$1:$AL$1,0))</f>
        <v>9.2799999999999994</v>
      </c>
      <c r="BCD25" s="131">
        <f>INDEX([38]HSN1b!$V$1:$AL$36,MATCH($A25,[38]HSN1b!$V$1:$V$36,0),MATCH(BCD$1,[38]HSN1b!$V$1:$AL$1,0))</f>
        <v>2188024</v>
      </c>
      <c r="BCE25" s="131">
        <f>INDEX([38]HSN1b!$V$1:$AL$36,MATCH($A25,[38]HSN1b!$V$1:$V$36,0),MATCH(BCE$1,[38]HSN1b!$V$1:$AL$1,0))</f>
        <v>23576670</v>
      </c>
      <c r="BCF25" s="116">
        <f>INDEX([38]HSN1b!$V$1:$AL$36,MATCH($A25,[38]HSN1b!$V$1:$V$36,0),MATCH(BCF$1,[38]HSN1b!$V$1:$AL$1,0))</f>
        <v>10.39</v>
      </c>
      <c r="BCG25" s="131">
        <f>INDEX([38]HSN1b!$V$1:$AL$36,MATCH($A25,[38]HSN1b!$V$1:$V$36,0),MATCH(BCG$1,[38]HSN1b!$V$1:$AL$1,0))</f>
        <v>2538992</v>
      </c>
      <c r="BCH25" s="131">
        <f>INDEX([38]HSN1b!$V$1:$AL$36,MATCH($A25,[38]HSN1b!$V$1:$V$36,0),MATCH(BCH$1,[38]HSN1b!$V$1:$AL$1,0))</f>
        <v>24428543</v>
      </c>
      <c r="BCI25" s="116">
        <f>INDEX([38]HSN1b!$V$1:$AL$36,MATCH($A25,[38]HSN1b!$V$1:$V$36,0),MATCH(BCI$1,[38]HSN1b!$V$1:$AL$1,0))</f>
        <v>10.050000000000001</v>
      </c>
      <c r="BCJ25" s="131">
        <f>INDEX([38]HSN1b!$V$1:$AL$36,MATCH($A25,[38]HSN1b!$V$1:$V$36,0),MATCH(BCJ$1,[38]HSN1b!$V$1:$AL$1,0))</f>
        <v>2546523</v>
      </c>
      <c r="BCK25" s="131">
        <f>INDEX([38]HSN1b!$V$1:$AL$36,MATCH($A25,[38]HSN1b!$V$1:$V$36,0),MATCH(BCK$1,[38]HSN1b!$V$1:$AL$1,0))</f>
        <v>25339171</v>
      </c>
      <c r="BCL25" s="88">
        <f>INDEX('[14]1718 Collected Indicators'!$A$3:$CH$36,MATCH($A25,'[14]1718 Collected Indicators'!$A$3:$A$36,0),MATCH(BCL$1,'[14]1718 Collected Indicators'!$A$3:$CH$3,0))</f>
        <v>10.379854402710544</v>
      </c>
      <c r="BCM25" s="32">
        <f>INDEX('[14]1718 Collected Indicators'!$A$3:$CH$36,MATCH($A25,'[14]1718 Collected Indicators'!$A$3:$A$36,0),MATCH(BCM$1,'[14]1718 Collected Indicators'!$A$3:$CH$3,0))</f>
        <v>2655239</v>
      </c>
      <c r="BCN25" s="32">
        <f>INDEX('[14]1718 Collected Indicators'!$A$3:$CH$36,MATCH($A25,'[14]1718 Collected Indicators'!$A$3:$A$36,0),MATCH(BCN$1,'[14]1718 Collected Indicators'!$A$3:$CH$3,0))</f>
        <v>25580696</v>
      </c>
      <c r="BCO25" s="88">
        <f>INDEX('[15]1819 Collected Indicators'!$A$3:$CV$36,MATCH($A25,'[15]1819 Collected Indicators'!$A$3:$A$36,0),MATCH(BCO$1,'[15]1819 Collected Indicators'!$A$3:$CV$3,0))</f>
        <v>10.834119212350833</v>
      </c>
      <c r="BCP25" s="32">
        <f>INDEX('[15]1819 Collected Indicators'!$A$3:$CV$36,MATCH($A25,'[15]1819 Collected Indicators'!$A$3:$A$36,0),MATCH(BCP$1,'[15]1819 Collected Indicators'!$A$3:$CV$3,0))</f>
        <v>2853355</v>
      </c>
      <c r="BCQ25" s="32">
        <f>INDEX('[15]1819 Collected Indicators'!$A$3:$CV$36,MATCH($A25,'[15]1819 Collected Indicators'!$A$3:$A$36,0),MATCH(BCQ$1,'[15]1819 Collected Indicators'!$A$3:$CV$3,0))</f>
        <v>26336751</v>
      </c>
      <c r="BCR25" s="32">
        <f>INDEX('[11]1920 Collected Indicators'!$A$3:$CV$36,MATCH($A25,'[11]1920 Collected Indicators'!$A$3:$A$36,0),MATCH(BCR$1,'[11]1920 Collected Indicators'!$A$3:$CV$3,0))</f>
        <v>8.7332708902145129</v>
      </c>
      <c r="BCS25" s="32">
        <f>INDEX('[11]1920 Collected Indicators'!$A$3:$CV$36,MATCH($A25,'[11]1920 Collected Indicators'!$A$3:$A$36,0),MATCH(BCS$1,'[11]1920 Collected Indicators'!$A$3:$CV$3,0))</f>
        <v>2357567</v>
      </c>
      <c r="BCT25" s="262">
        <f>INDEX('[11]1920 Collected Indicators'!$A$3:$CV$36,MATCH($A25,'[11]1920 Collected Indicators'!$A$3:$A$36,0),MATCH(BCT$1,'[11]1920 Collected Indicators'!$A$3:$CV$3,0))</f>
        <v>26995235</v>
      </c>
      <c r="BCU25" s="115">
        <v>0.70905331137450611</v>
      </c>
      <c r="BCV25" s="116">
        <v>0.74271489995916362</v>
      </c>
      <c r="BCW25" s="116">
        <v>0.92968124895331306</v>
      </c>
      <c r="BCX25" s="116">
        <f>INDEX([38]HSN2!$V$1:$AL$36,MATCH($A25,[38]HSN2!$V$1:$V$36,0),MATCH(BCX$1,[38]HSN2!$V$1:$AL$1,0))</f>
        <v>0.71</v>
      </c>
      <c r="BCY25" s="131">
        <f>INDEX([38]HSN2!$V$1:$AL$36,MATCH($A25,[38]HSN2!$V$1:$V$36,0),MATCH(BCY$1,[38]HSN2!$V$1:$AL$1,0))</f>
        <v>160056</v>
      </c>
      <c r="BCZ25" s="131">
        <f>INDEX([38]HSN2!$V$1:$AL$36,MATCH($A25,[38]HSN2!$V$1:$V$36,0),MATCH(BCZ$1,[38]HSN2!$V$1:$AL$1,0))</f>
        <v>22442526</v>
      </c>
      <c r="BDA25" s="116">
        <f>INDEX([38]HSN2!$V$1:$AL$36,MATCH($A25,[38]HSN2!$V$1:$V$36,0),MATCH(BDA$1,[38]HSN2!$V$1:$AL$1,0))</f>
        <v>0.45</v>
      </c>
      <c r="BDB25" s="131">
        <f>INDEX([38]HSN2!$V$1:$AL$36,MATCH($A25,[38]HSN2!$V$1:$V$36,0),MATCH(BDB$1,[38]HSN2!$V$1:$AL$1,0))</f>
        <v>106877</v>
      </c>
      <c r="BDC25" s="131">
        <f>INDEX([38]HSN2!$V$1:$AL$36,MATCH($A25,[38]HSN2!$V$1:$V$36,0),MATCH(BDC$1,[38]HSN2!$V$1:$AL$1,0))</f>
        <v>23576670</v>
      </c>
      <c r="BDD25" s="116">
        <f>INDEX([38]HSN2!$V$1:$AL$36,MATCH($A25,[38]HSN2!$V$1:$V$36,0),MATCH(BDD$1,[38]HSN2!$V$1:$AL$1,0))</f>
        <v>0.63</v>
      </c>
      <c r="BDE25" s="131">
        <f>INDEX([38]HSN2!$V$1:$AL$36,MATCH($A25,[38]HSN2!$V$1:$V$36,0),MATCH(BDE$1,[38]HSN2!$V$1:$AL$1,0))</f>
        <v>154645</v>
      </c>
      <c r="BDF25" s="131">
        <f>INDEX([38]HSN2!$V$1:$AL$36,MATCH($A25,[38]HSN2!$V$1:$V$36,0),MATCH(BDF$1,[38]HSN2!$V$1:$AL$1,0))</f>
        <v>24428543</v>
      </c>
      <c r="BDG25" s="116">
        <f>INDEX([38]HSN2!$V$1:$AL$36,MATCH($A25,[38]HSN2!$V$1:$V$36,0),MATCH(BDG$1,[38]HSN2!$V$1:$AL$1,0))</f>
        <v>0.61</v>
      </c>
      <c r="BDH25" s="131">
        <f>INDEX([38]HSN2!$V$1:$AL$36,MATCH($A25,[38]HSN2!$V$1:$V$36,0),MATCH(BDH$1,[38]HSN2!$V$1:$AL$1,0))</f>
        <v>155024</v>
      </c>
      <c r="BDI25" s="131">
        <f>INDEX([38]HSN2!$V$1:$AL$36,MATCH($A25,[38]HSN2!$V$1:$V$36,0),MATCH(BDI$1,[38]HSN2!$V$1:$AL$1,0))</f>
        <v>25339171</v>
      </c>
      <c r="BDJ25" s="88">
        <f>INDEX('[14]1718 Collected Indicators'!$A$3:$CH$36,MATCH($A25,'[14]1718 Collected Indicators'!$A$3:$A$36,0),MATCH(BDJ$1,'[14]1718 Collected Indicators'!$A$3:$CH$3,0))</f>
        <v>0.73886965389839276</v>
      </c>
      <c r="BDK25" s="32">
        <f>INDEX('[14]1718 Collected Indicators'!$A$3:$CH$36,MATCH($A25,'[14]1718 Collected Indicators'!$A$3:$A$36,0),MATCH(BDK$1,'[14]1718 Collected Indicators'!$A$3:$CH$3,0))</f>
        <v>189008</v>
      </c>
      <c r="BDL25" s="32">
        <f>INDEX('[14]1718 Collected Indicators'!$A$3:$CH$36,MATCH($A25,'[14]1718 Collected Indicators'!$A$3:$A$36,0),MATCH(BDL$1,'[14]1718 Collected Indicators'!$A$3:$CH$3,0))</f>
        <v>25580696</v>
      </c>
      <c r="BDM25" s="88">
        <f>INDEX('[15]1819 Collected Indicators'!$A$3:$CV$36,MATCH($A25,'[15]1819 Collected Indicators'!$A$3:$A$36,0),MATCH(BDM$1,'[15]1819 Collected Indicators'!$A$3:$CV$3,0))</f>
        <v>0.88108817978345166</v>
      </c>
      <c r="BDN25" s="32">
        <f>INDEX('[15]1819 Collected Indicators'!$A$3:$CV$36,MATCH($A25,'[15]1819 Collected Indicators'!$A$3:$A$36,0),MATCH(BDN$1,'[15]1819 Collected Indicators'!$A$3:$CV$3,0))</f>
        <v>232050</v>
      </c>
      <c r="BDO25" s="32">
        <f>INDEX('[15]1819 Collected Indicators'!$A$3:$CV$36,MATCH($A25,'[15]1819 Collected Indicators'!$A$3:$A$36,0),MATCH(BDO$1,'[15]1819 Collected Indicators'!$A$3:$CV$3,0))</f>
        <v>26336751</v>
      </c>
      <c r="BDP25" s="32">
        <f>INDEX('[11]1920 Collected Indicators'!$A$3:$CV$36,MATCH($A25,'[11]1920 Collected Indicators'!$A$3:$A$36,0),MATCH(BDP$1,'[11]1920 Collected Indicators'!$A$3:$CV$3,0))</f>
        <v>0.82184874478773762</v>
      </c>
      <c r="BDQ25" s="284">
        <f>INDEX('[11]1920 Collected Indicators'!$A$3:$CV$36,MATCH($A25,'[11]1920 Collected Indicators'!$A$3:$A$36,0),MATCH(BDQ$1,'[11]1920 Collected Indicators'!$A$3:$CV$3,0))</f>
        <v>221860</v>
      </c>
      <c r="BDR25" s="262">
        <f>INDEX('[11]1920 Collected Indicators'!$A$3:$CV$36,MATCH($A25,'[11]1920 Collected Indicators'!$A$3:$A$36,0),MATCH(BDR$1,'[11]1920 Collected Indicators'!$A$3:$CV$3,0))</f>
        <v>26995235</v>
      </c>
      <c r="BDS25" s="115">
        <v>50.293195145233874</v>
      </c>
      <c r="BDT25" s="116">
        <v>58.954105951246085</v>
      </c>
      <c r="BDU25" s="116">
        <v>75.935466377440335</v>
      </c>
      <c r="BDV25" s="116">
        <f>INDEX([38]HSN3!$V$1:$AL$36,MATCH($A25,[38]HSN3!$V$1:$V$36,0),MATCH(BDV$1,[38]HSN3!$V$1:$AL$1,0))</f>
        <v>83.59</v>
      </c>
      <c r="BDW25" s="131">
        <f>INDEX([38]HSN3!$V$1:$AL$36,MATCH($A25,[38]HSN3!$V$1:$V$36,0),MATCH(BDW$1,[38]HSN3!$V$1:$AL$1,0))</f>
        <v>6186</v>
      </c>
      <c r="BDX25" s="131">
        <f>INDEX([38]HSN3!$V$1:$AL$36,MATCH($A25,[38]HSN3!$V$1:$V$36,0),MATCH(BDX$1,[38]HSN3!$V$1:$AL$1,0))</f>
        <v>7400</v>
      </c>
      <c r="BDY25" s="116">
        <f>INDEX([38]HSN3!$V$1:$AL$36,MATCH($A25,[38]HSN3!$V$1:$V$36,0),MATCH(BDY$1,[38]HSN3!$V$1:$AL$1,0))</f>
        <v>92.33</v>
      </c>
      <c r="BDZ25" s="131">
        <f>INDEX([38]HSN3!$V$1:$AL$36,MATCH($A25,[38]HSN3!$V$1:$V$36,0),MATCH(BDZ$1,[38]HSN3!$V$1:$AL$1,0))</f>
        <v>6846</v>
      </c>
      <c r="BEA25" s="131">
        <f>INDEX([38]HSN3!$V$1:$AL$36,MATCH($A25,[38]HSN3!$V$1:$V$36,0),MATCH(BEA$1,[38]HSN3!$V$1:$AL$1,0))</f>
        <v>7415</v>
      </c>
      <c r="BEB25" s="116">
        <f>INDEX([38]HSN3!$V$1:$AL$36,MATCH($A25,[38]HSN3!$V$1:$V$36,0),MATCH(BEB$1,[38]HSN3!$V$1:$AL$1,0))</f>
        <v>94.57</v>
      </c>
      <c r="BEC25" s="131">
        <f>INDEX([38]HSN3!$V$1:$AL$36,MATCH($A25,[38]HSN3!$V$1:$V$36,0),MATCH(BEC$1,[38]HSN3!$V$1:$AL$1,0))</f>
        <v>7052</v>
      </c>
      <c r="BED25" s="131">
        <f>INDEX([38]HSN3!$V$1:$AL$36,MATCH($A25,[38]HSN3!$V$1:$V$36,0),MATCH(BED$1,[38]HSN3!$V$1:$AL$1,0))</f>
        <v>7457</v>
      </c>
      <c r="BEE25" s="116">
        <f>INDEX([38]HSN3!$V$1:$AL$36,MATCH($A25,[38]HSN3!$V$1:$V$36,0),MATCH(BEE$1,[38]HSN3!$V$1:$AL$1,0))</f>
        <v>95.62</v>
      </c>
      <c r="BEF25" s="131">
        <f>INDEX([38]HSN3!$V$1:$AL$36,MATCH($A25,[38]HSN3!$V$1:$V$36,0),MATCH(BEF$1,[38]HSN3!$V$1:$AL$1,0))</f>
        <v>7140</v>
      </c>
      <c r="BEG25" s="131">
        <f>INDEX([38]HSN3!$V$1:$AL$36,MATCH($A25,[38]HSN3!$V$1:$V$36,0),MATCH(BEG$1,[38]HSN3!$V$1:$AL$1,0))</f>
        <v>7467</v>
      </c>
      <c r="BEH25" s="88">
        <f>INDEX('[14]1718 Collected Indicators'!$A$3:$CH$36,MATCH($A25,'[14]1718 Collected Indicators'!$A$3:$A$36,0),MATCH(BEH$1,'[14]1718 Collected Indicators'!$A$3:$CH$3,0))</f>
        <v>96.15384615384616</v>
      </c>
      <c r="BEI25" s="32">
        <f>INDEX('[14]1718 Collected Indicators'!$A$3:$CH$36,MATCH($A25,'[14]1718 Collected Indicators'!$A$3:$A$36,0),MATCH(BEI$1,'[14]1718 Collected Indicators'!$A$3:$CH$3,0))</f>
        <v>7250</v>
      </c>
      <c r="BEJ25" s="32">
        <f>INDEX('[14]1718 Collected Indicators'!$A$3:$CH$36,MATCH($A25,'[14]1718 Collected Indicators'!$A$3:$A$36,0),MATCH(BEJ$1,'[14]1718 Collected Indicators'!$A$3:$CH$3,0))</f>
        <v>7540</v>
      </c>
      <c r="BEK25" s="88">
        <f>INDEX('[15]1819 Collected Indicators'!$A$3:$CV$36,MATCH($A25,'[15]1819 Collected Indicators'!$A$3:$A$36,0),MATCH(BEK$1,'[15]1819 Collected Indicators'!$A$3:$CV$3,0))</f>
        <v>96.739130434782609</v>
      </c>
      <c r="BEL25" s="32">
        <f>INDEX('[15]1819 Collected Indicators'!$A$3:$CV$36,MATCH($A25,'[15]1819 Collected Indicators'!$A$3:$A$36,0),MATCH(BEL$1,'[15]1819 Collected Indicators'!$A$3:$CV$3,0))</f>
        <v>7387</v>
      </c>
      <c r="BEM25" s="32">
        <f>INDEX('[15]1819 Collected Indicators'!$A$3:$CV$36,MATCH($A25,'[15]1819 Collected Indicators'!$A$3:$A$36,0),MATCH(BEM$1,'[15]1819 Collected Indicators'!$A$3:$CV$3,0))</f>
        <v>7636</v>
      </c>
      <c r="BEN25" s="284">
        <f>INDEX('[11]1920 Collected Indicators'!$A$3:$CV$36,MATCH($A25,'[11]1920 Collected Indicators'!$A$3:$A$36,0),MATCH(BEN$1,'[11]1920 Collected Indicators'!$A$3:$CV$3,0))</f>
        <v>95.768229166666657</v>
      </c>
      <c r="BEO25" s="39">
        <f>INDEX('[11]1920 Collected Indicators'!$A$3:$CV$36,MATCH($A25,'[11]1920 Collected Indicators'!$A$3:$A$36,0),MATCH(BEO$1,'[11]1920 Collected Indicators'!$A$3:$CV$3,0))</f>
        <v>7355</v>
      </c>
      <c r="BEP25" s="287">
        <f>INDEX('[11]1920 Collected Indicators'!$A$3:$CV$36,MATCH($A25,'[11]1920 Collected Indicators'!$A$3:$A$36,0),MATCH(BEP$1,'[11]1920 Collected Indicators'!$A$3:$CV$3,0))</f>
        <v>7680</v>
      </c>
      <c r="BEQ25" s="133">
        <v>96.733062237232062</v>
      </c>
      <c r="BER25" s="116">
        <v>94.16773719948614</v>
      </c>
      <c r="BES25" s="136">
        <v>95.514636449480633</v>
      </c>
      <c r="BET25" s="115">
        <f>INDEX([38]HSN4b!$V$1:$AL$36,MATCH($A25,[38]HSN4b!$V$1:$V$36,0),MATCH(BET$1,[38]HSN4b!$V$1:$AL$1,0))</f>
        <v>13.73</v>
      </c>
      <c r="BEU25" s="131">
        <f>INDEX([38]HSN4b!$V$1:$AL$36,MATCH($A25,[38]HSN4b!$V$1:$V$36,0),MATCH(BEU$1,[38]HSN4b!$V$1:$AL$1,0))</f>
        <v>310502</v>
      </c>
      <c r="BEV25" s="131">
        <f>INDEX([38]HSN4b!$V$1:$AL$36,MATCH($A25,[38]HSN4b!$V$1:$V$36,0),MATCH(BEV$1,[38]HSN4b!$V$1:$AL$1,0))</f>
        <v>22616</v>
      </c>
      <c r="BEW25" s="116">
        <f>INDEX([38]HSN4b!$V$1:$AL$36,MATCH($A25,[38]HSN4b!$V$1:$V$36,0),MATCH(BEW$1,[38]HSN4b!$V$1:$AL$1,0))</f>
        <v>9.11</v>
      </c>
      <c r="BEX25" s="131">
        <f>INDEX([38]HSN4b!$V$1:$AL$36,MATCH($A25,[38]HSN4b!$V$1:$V$36,0),MATCH(BEX$1,[38]HSN4b!$V$1:$AL$1,0))</f>
        <v>164878</v>
      </c>
      <c r="BEY25" s="131">
        <f>INDEX([38]HSN4b!$V$1:$AL$36,MATCH($A25,[38]HSN4b!$V$1:$V$36,0),MATCH(BEY$1,[38]HSN4b!$V$1:$AL$1,0))</f>
        <v>18101</v>
      </c>
      <c r="BEZ25" s="116">
        <f>INDEX([38]HSN4b!$V$1:$AL$36,MATCH($A25,[38]HSN4b!$V$1:$V$36,0),MATCH(BEZ$1,[38]HSN4b!$V$1:$AL$1,0))</f>
        <v>13.26</v>
      </c>
      <c r="BFA25" s="131">
        <f>INDEX([38]HSN4b!$V$1:$AL$36,MATCH($A25,[38]HSN4b!$V$1:$V$36,0),MATCH(BFA$1,[38]HSN4b!$V$1:$AL$1,0))</f>
        <v>226026</v>
      </c>
      <c r="BFB25" s="131">
        <f>INDEX([38]HSN4b!$V$1:$AL$36,MATCH($A25,[38]HSN4b!$V$1:$V$36,0),MATCH(BFB$1,[38]HSN4b!$V$1:$AL$1,0))</f>
        <v>17042</v>
      </c>
      <c r="BFC25" s="116">
        <f>INDEX([38]HSN4b!$V$1:$AL$36,MATCH($A25,[38]HSN4b!$V$1:$V$36,0),MATCH(BFC$1,[38]HSN4b!$V$1:$AL$1,0))</f>
        <v>13.42</v>
      </c>
      <c r="BFD25" s="131">
        <f>INDEX([38]HSN4b!$V$1:$AL$36,MATCH($A25,[38]HSN4b!$V$1:$V$36,0),MATCH(BFD$1,[38]HSN4b!$V$1:$AL$1,0))</f>
        <v>191480</v>
      </c>
      <c r="BFE25" s="131">
        <f>INDEX([38]HSN4b!$V$1:$AL$36,MATCH($A25,[38]HSN4b!$V$1:$V$36,0),MATCH(BFE$1,[38]HSN4b!$V$1:$AL$1,0))</f>
        <v>14269</v>
      </c>
      <c r="BFF25" s="88">
        <f>INDEX('[14]1718 Collected Indicators'!$A$3:$CH$36,MATCH($A25,'[14]1718 Collected Indicators'!$A$3:$A$36,0),MATCH(BFF$1,'[14]1718 Collected Indicators'!$A$3:$CH$3,0))</f>
        <v>8.5896690518783547</v>
      </c>
      <c r="BFG25" s="32">
        <f>INDEX('[14]1718 Collected Indicators'!$A$3:$CH$36,MATCH($A25,'[14]1718 Collected Indicators'!$A$3:$A$36,0),MATCH(BFG$1,'[14]1718 Collected Indicators'!$A$3:$CH$3,0))</f>
        <v>115239</v>
      </c>
      <c r="BFH25" s="32">
        <f>INDEX('[14]1718 Collected Indicators'!$A$3:$CH$36,MATCH($A25,'[14]1718 Collected Indicators'!$A$3:$A$36,0),MATCH(BFH$1,'[14]1718 Collected Indicators'!$A$3:$CH$3,0))</f>
        <v>13416</v>
      </c>
      <c r="BFI25" s="88">
        <f>INDEX('[15]1819 Collected Indicators'!$A$3:$CV$36,MATCH($A25,'[15]1819 Collected Indicators'!$A$3:$A$36,0),MATCH(BFI$1,'[15]1819 Collected Indicators'!$A$3:$CV$3,0))</f>
        <v>9.1667072477883291</v>
      </c>
      <c r="BFJ25" s="32">
        <f>INDEX('[15]1819 Collected Indicators'!$A$3:$CV$36,MATCH($A25,'[15]1819 Collected Indicators'!$A$3:$A$36,0),MATCH(BFJ$1,'[15]1819 Collected Indicators'!$A$3:$CV$3,0))</f>
        <v>112943</v>
      </c>
      <c r="BFK25" s="32">
        <f>INDEX('[15]1819 Collected Indicators'!$A$3:$CV$36,MATCH($A25,'[15]1819 Collected Indicators'!$A$3:$A$36,0),MATCH(BFK$1,'[15]1819 Collected Indicators'!$A$3:$CV$3,0))</f>
        <v>12321</v>
      </c>
      <c r="BFL25" s="284">
        <f>INDEX('[11]1920 Collected Indicators'!$A$3:$CV$36,MATCH($A25,'[11]1920 Collected Indicators'!$A$3:$A$36,0),MATCH(BFL$1,'[11]1920 Collected Indicators'!$A$3:$CV$3,0))</f>
        <v>9.2787863291570787</v>
      </c>
      <c r="BFM25" s="284">
        <f>INDEX('[11]1920 Collected Indicators'!$A$3:$CV$36,MATCH($A25,'[11]1920 Collected Indicators'!$A$3:$A$36,0),MATCH(BFM$1,'[11]1920 Collected Indicators'!$A$3:$CV$3,0))</f>
        <v>108868</v>
      </c>
      <c r="BFN25" s="262">
        <f>INDEX('[11]1920 Collected Indicators'!$A$3:$CV$36,MATCH($A25,'[11]1920 Collected Indicators'!$A$3:$A$36,0),MATCH(BFN$1,'[11]1920 Collected Indicators'!$A$3:$CV$3,0))</f>
        <v>11733</v>
      </c>
      <c r="BFO25" s="115">
        <v>69.112232374198825</v>
      </c>
      <c r="BFP25" s="116">
        <v>76.685278496527303</v>
      </c>
      <c r="BFQ25" s="116">
        <v>87.215292841648591</v>
      </c>
      <c r="BFR25" s="116">
        <f>INDEX([38]HSN5!$V$1:$AL$36,MATCH($A25,[38]HSN5!$V$1:$V$36,0),MATCH(BFR$1,[38]HSN5!$V$1:$AL$1,0))</f>
        <v>93.59</v>
      </c>
      <c r="BFS25" s="131">
        <f>INDEX([38]HSN5!$V$1:$AL$36,MATCH($A25,[38]HSN5!$V$1:$V$36,0),MATCH(BFS$1,[38]HSN5!$V$1:$AL$1,0))</f>
        <v>6926</v>
      </c>
      <c r="BFT25" s="131">
        <f>INDEX([38]HSN5!$V$1:$AL$36,MATCH($A25,[38]HSN5!$V$1:$V$36,0),MATCH(BFT$1,[38]HSN5!$V$1:$AL$1,0))</f>
        <v>7400</v>
      </c>
      <c r="BFU25" s="116">
        <f>INDEX([38]HSN5!$V$1:$AL$36,MATCH($A25,[38]HSN5!$V$1:$V$36,0),MATCH(BFU$1,[38]HSN5!$V$1:$AL$1,0))</f>
        <v>97.37</v>
      </c>
      <c r="BFV25" s="131">
        <f>INDEX([38]HSN5!$V$1:$AL$36,MATCH($A25,[38]HSN5!$V$1:$V$36,0),MATCH(BFV$1,[38]HSN5!$V$1:$AL$1,0))</f>
        <v>7220</v>
      </c>
      <c r="BFW25" s="131">
        <f>INDEX([38]HSN5!$V$1:$AL$36,MATCH($A25,[38]HSN5!$V$1:$V$36,0),MATCH(BFW$1,[38]HSN5!$V$1:$AL$1,0))</f>
        <v>7415</v>
      </c>
      <c r="BFX25" s="116">
        <f>INDEX([38]HSN5!$V$1:$AL$36,MATCH($A25,[38]HSN5!$V$1:$V$36,0),MATCH(BFX$1,[38]HSN5!$V$1:$AL$1,0))</f>
        <v>99.72</v>
      </c>
      <c r="BFY25" s="131">
        <f>INDEX([38]HSN5!$V$1:$AL$36,MATCH($A25,[38]HSN5!$V$1:$V$36,0),MATCH(BFY$1,[38]HSN5!$V$1:$AL$1,0))</f>
        <v>7436</v>
      </c>
      <c r="BFZ25" s="131">
        <f>INDEX([38]HSN5!$V$1:$AL$36,MATCH($A25,[38]HSN5!$V$1:$V$36,0),MATCH(BFZ$1,[38]HSN5!$V$1:$AL$1,0))</f>
        <v>7457</v>
      </c>
      <c r="BGA25" s="116">
        <f>INDEX([38]HSN5!$V$1:$AL$36,MATCH($A25,[38]HSN5!$V$1:$V$36,0),MATCH(BGA$1,[38]HSN5!$V$1:$AL$1,0))</f>
        <v>99.91</v>
      </c>
      <c r="BGB25" s="131">
        <f>INDEX([38]HSN5!$V$1:$AL$36,MATCH($A25,[38]HSN5!$V$1:$V$36,0),MATCH(BGB$1,[38]HSN5!$V$1:$AL$1,0))</f>
        <v>7460</v>
      </c>
      <c r="BGC25" s="131">
        <f>INDEX([38]HSN5!$V$1:$AL$36,MATCH($A25,[38]HSN5!$V$1:$V$36,0),MATCH(BGC$1,[38]HSN5!$V$1:$AL$1,0))</f>
        <v>7467</v>
      </c>
      <c r="BGD25" s="88">
        <f>INDEX('[14]1718 Collected Indicators'!$A$3:$CH$36,MATCH($A25,'[14]1718 Collected Indicators'!$A$3:$A$36,0),MATCH(BGD$1,'[14]1718 Collected Indicators'!$A$3:$CH$3,0))</f>
        <v>99.827586206896555</v>
      </c>
      <c r="BGE25" s="32">
        <f>INDEX('[14]1718 Collected Indicators'!$A$3:$CH$36,MATCH($A25,'[14]1718 Collected Indicators'!$A$3:$A$36,0),MATCH(BGE$1,'[14]1718 Collected Indicators'!$A$3:$CH$3,0))</f>
        <v>7527</v>
      </c>
      <c r="BGF25" s="32">
        <f>INDEX('[14]1718 Collected Indicators'!$A$3:$CH$36,MATCH($A25,'[14]1718 Collected Indicators'!$A$3:$A$36,0),MATCH(BGF$1,'[14]1718 Collected Indicators'!$A$3:$CH$3,0))</f>
        <v>7540</v>
      </c>
      <c r="BGG25" s="88">
        <f>INDEX('[15]1819 Collected Indicators'!$A$3:$CV$36,MATCH($A25,'[15]1819 Collected Indicators'!$A$3:$A$36,0),MATCH(BGG$1,'[15]1819 Collected Indicators'!$A$3:$CV$3,0))</f>
        <v>99.777370350969093</v>
      </c>
      <c r="BGH25" s="32">
        <f>INDEX('[15]1819 Collected Indicators'!$A$3:$CV$36,MATCH($A25,'[15]1819 Collected Indicators'!$A$3:$A$36,0),MATCH(BGH$1,'[15]1819 Collected Indicators'!$A$3:$CV$3,0))</f>
        <v>7619</v>
      </c>
      <c r="BGI25" s="40">
        <f>INDEX('[15]1819 Collected Indicators'!$A$3:$CV$36,MATCH($A25,'[15]1819 Collected Indicators'!$A$3:$A$36,0),MATCH(BGI$1,'[15]1819 Collected Indicators'!$A$3:$CV$3,0))</f>
        <v>7636</v>
      </c>
      <c r="BGJ25" s="140">
        <f t="array" ref="BGJ25">INDEX([39]Extraction!$A$3:$P$36,MATCH($A25,[39]Extraction!$P$3:$P$36,0),MATCH(BGJ$1,[39]Extraction!$A$3:$P$3,0))</f>
        <v>72.7</v>
      </c>
      <c r="BGK25" s="32">
        <f t="array" ref="BGK25">INDEX([39]Extraction!$A$3:$P$36,MATCH($A25,[39]Extraction!$P$3:$P$36,0),MATCH(BGK$1,[39]Extraction!$A$3:$P$3,0))</f>
        <v>5421</v>
      </c>
      <c r="BGL25" s="262">
        <f t="array" ref="BGL25">INDEX([39]Extraction!$A$3:$P$36,MATCH($A25,[39]Extraction!$P$3:$P$36,0),MATCH(BGL$1,[39]Extraction!$A$3:$P$3,0))</f>
        <v>7457</v>
      </c>
      <c r="BGM25" s="132">
        <f t="array" ref="BGM25">INDEX([39]Extraction!$A$3:$P$36,MATCH($A25,[39]Extraction!$P$3:$P$36,0),MATCH(BGM$1,[39]Extraction!$A$3:$P$3,0))</f>
        <v>76.5</v>
      </c>
      <c r="BGN25" s="32">
        <f t="array" ref="BGN25">INDEX([39]Extraction!$A$3:$P$36,MATCH($A25,[39]Extraction!$P$3:$P$36,0),MATCH(BGN$1,[39]Extraction!$A$3:$P$3,0))</f>
        <v>5712</v>
      </c>
      <c r="BGO25" s="32">
        <f t="array" ref="BGO25">INDEX([39]Extraction!$A$3:$P$36,MATCH($A25,[39]Extraction!$P$3:$P$36,0),MATCH(BGO$1,[39]Extraction!$A$3:$P$3,0))</f>
        <v>7467</v>
      </c>
      <c r="BGP25" s="132">
        <f t="array" ref="BGP25">INDEX([39]Extraction!$A$3:$P$36,MATCH($A25,[39]Extraction!$P$3:$P$36,0),MATCH(BGP$1,[39]Extraction!$A$3:$P$3,0))</f>
        <v>80.209999999999994</v>
      </c>
      <c r="BGQ25" s="32">
        <f t="array" ref="BGQ25">INDEX([39]Extraction!$A$3:$P$36,MATCH($A25,[39]Extraction!$P$3:$P$36,0),MATCH(BGQ$1,[39]Extraction!$A$3:$P$3,0))</f>
        <v>6048</v>
      </c>
      <c r="BGR25" s="32">
        <f t="array" ref="BGR25">INDEX([39]Extraction!$A$3:$P$36,MATCH($A25,[39]Extraction!$P$3:$P$36,0),MATCH(BGR$1,[39]Extraction!$A$3:$P$3,0))</f>
        <v>7540</v>
      </c>
      <c r="BGS25" s="132">
        <f t="array" ref="BGS25">INDEX([39]Extraction!$A$3:$P$36,MATCH($A25,[39]Extraction!$P$3:$P$36,0),MATCH(BGS$1,[39]Extraction!$A$3:$P$3,0))</f>
        <v>81.98</v>
      </c>
      <c r="BGT25" s="32">
        <f t="array" ref="BGT25">INDEX([39]Extraction!$A$3:$P$36,MATCH($A25,[39]Extraction!$P$3:$P$36,0),MATCH(BGT$1,[39]Extraction!$A$3:$P$3,0))</f>
        <v>6260</v>
      </c>
      <c r="BGU25" s="32">
        <f t="array" ref="BGU25">INDEX([39]Extraction!$A$3:$P$36,MATCH($A25,[39]Extraction!$P$3:$P$36,0),MATCH(BGU$1,[39]Extraction!$A$3:$P$3,0))</f>
        <v>7636</v>
      </c>
      <c r="BGV25" s="132">
        <f>INDEX('[11]1920 Collected Indicators'!$A$3:$CV$36,MATCH($A25,'[11]1920 Collected Indicators'!$A$3:$A$36,0),MATCH(BGV$1,'[11]1920 Collected Indicators'!$A$3:$CV$3,0))</f>
        <v>82.278645833333329</v>
      </c>
      <c r="BGW25" s="32">
        <f>INDEX('[11]1920 Collected Indicators'!$A$3:$CV$36,MATCH($A25,'[11]1920 Collected Indicators'!$A$3:$A$36,0),MATCH(BGW$1,'[11]1920 Collected Indicators'!$A$3:$CV$3,0))</f>
        <v>6319</v>
      </c>
      <c r="BGX25" s="33">
        <f>INDEX('[11]1920 Collected Indicators'!$A$3:$CV$36,MATCH($A25,'[11]1920 Collected Indicators'!$A$3:$A$36,0),MATCH(BGX$1,'[11]1920 Collected Indicators'!$A$3:$CV$3,0))</f>
        <v>7680</v>
      </c>
      <c r="BGY25" s="133">
        <f>INDEX('[25]Corporate Management'!$B$6:$EY$40,MATCH($A25,'[25]Corporate Management'!$B$6:$B$40,0),MATCH(BGY$1,'[25]Corporate Management'!$B$40:$EY$40,0))</f>
        <v>86.58536585365853</v>
      </c>
      <c r="BGZ25" s="131">
        <f>INDEX('[25]Corporate Management'!$B$6:$EY$40,MATCH($A25,'[25]Corporate Management'!$B$6:$B$40,0),MATCH(BGZ$1,'[25]Corporate Management'!$B$40:$EY$40,0))</f>
        <v>213</v>
      </c>
      <c r="BHA25" s="131">
        <f>INDEX('[25]Corporate Management'!$B$6:$EY$40,MATCH($A25,'[25]Corporate Management'!$B$6:$B$40,0),MATCH(BHA$1,'[25]Corporate Management'!$B$40:$EY$40,0))</f>
        <v>246</v>
      </c>
      <c r="BHB25" s="116">
        <f>INDEX('[25]Corporate Management'!$B$6:$EY$40,MATCH($A25,'[25]Corporate Management'!$B$6:$B$40,0),MATCH(BHB$1,'[25]Corporate Management'!$B$40:$EY$40,0))</f>
        <v>87.5</v>
      </c>
      <c r="BHC25" s="131">
        <f>INDEX('[25]Corporate Management'!$B$6:$EY$40,MATCH($A25,'[25]Corporate Management'!$B$6:$B$40,0),MATCH(BHC$1,'[25]Corporate Management'!$B$40:$EY$40,0))</f>
        <v>210</v>
      </c>
      <c r="BHD25" s="131">
        <f>INDEX('[25]Corporate Management'!$B$6:$EY$40,MATCH($A25,'[25]Corporate Management'!$B$6:$B$40,0),MATCH(BHD$1,'[25]Corporate Management'!$B$40:$EY$40,0))</f>
        <v>240</v>
      </c>
      <c r="BHE25" s="116">
        <f>INDEX('[25]Corporate Management'!$B$6:$EY$40,MATCH($A25,'[25]Corporate Management'!$B$6:$B$40,0),MATCH(BHE$1,'[25]Corporate Management'!$B$40:$EY$40,0))</f>
        <v>85.714285714285708</v>
      </c>
      <c r="BHF25" s="131">
        <f>INDEX('[25]Corporate Management'!$B$6:$EY$40,MATCH($A25,'[25]Corporate Management'!$B$6:$B$40,0),MATCH(BHF$1,'[25]Corporate Management'!$B$40:$EY$40,0))</f>
        <v>210</v>
      </c>
      <c r="BHG25" s="131">
        <f>INDEX('[25]Corporate Management'!$B$6:$EY$40,MATCH($A25,'[25]Corporate Management'!$B$6:$B$40,0),MATCH(BHG$1,'[25]Corporate Management'!$B$40:$EY$40,0))</f>
        <v>245</v>
      </c>
      <c r="BHH25" s="116">
        <f>INDEX('[26]All Data'!$A$1:$Y$34,MATCH($A25,'[26]All Data'!$A$1:$A$34,0),MATCH(BHH$1,'[26]All Data'!$A$1:$Y$1,0))</f>
        <v>85.123966942148769</v>
      </c>
      <c r="BHI25" s="131">
        <f>INDEX('[26]All Data'!$A$1:$Y$34,MATCH($A25,'[26]All Data'!$A$1:$A$34,0),MATCH(BHI$1,'[26]All Data'!$A$1:$Y$1,0))</f>
        <v>206</v>
      </c>
      <c r="BHJ25" s="131">
        <f>INDEX('[26]All Data'!$A$1:$Y$34,MATCH($A25,'[26]All Data'!$A$1:$A$34,0),MATCH(BHJ$1,'[26]All Data'!$A$1:$Y$1,0))</f>
        <v>242</v>
      </c>
      <c r="BHK25" s="116">
        <f>INDEX('[27]All Data'!$A$1:$Y$34,MATCH($A25,'[27]All Data'!$A$1:$A$34,0),MATCH(BHK$1,'[27]All Data'!$A$1:$Y$1,0))</f>
        <v>85.477178423236509</v>
      </c>
      <c r="BHL25" s="131">
        <f>INDEX('[27]All Data'!$A$1:$Y$34,MATCH($A25,'[27]All Data'!$A$1:$A$34,0),MATCH(BHL$1,'[27]All Data'!$A$1:$Y$1,0))</f>
        <v>206</v>
      </c>
      <c r="BHM25" s="131">
        <f>INDEX('[27]All Data'!$A$1:$Y$34,MATCH($A25,'[27]All Data'!$A$1:$A$34,0),MATCH(BHM$1,'[27]All Data'!$A$1:$Y$1,0))</f>
        <v>241</v>
      </c>
      <c r="BHN25" s="116">
        <f>INDEX('[28]All Data'!$A$1:$AB$34,MATCH($A25,'[28]All Data'!$A$1:$A$34,0),MATCH(BHN$1,'[28]All Data'!$A$1:$AB$1,0))</f>
        <v>84.297520661157023</v>
      </c>
      <c r="BHO25" s="131">
        <f>INDEX('[28]All Data'!$A$1:$AB$34,MATCH($A25,'[28]All Data'!$A$1:$A$34,0),MATCH(BHO$1,'[28]All Data'!$A$1:$AB$1,0))</f>
        <v>204</v>
      </c>
      <c r="BHP25" s="131">
        <f>INDEX('[28]All Data'!$A$1:$AB$34,MATCH($A25,'[28]All Data'!$A$1:$A$34,0),MATCH(BHP$1,'[28]All Data'!$A$1:$AB$1,0))</f>
        <v>242</v>
      </c>
      <c r="BHQ25" s="116">
        <f>INDEX('[29]SPI Raw Data 1617'!$A$3:$AN$37,MATCH($A25,'[29]SPI Raw Data 1617'!$A$3:$A$37,0),MATCH(BHQ$1,'[29]SPI Raw Data 1617'!$A$37:$AN$37,0))</f>
        <v>82.5</v>
      </c>
      <c r="BHR25" s="131">
        <f>INDEX('[29]SPI Raw Data 1617'!$A$3:$AN$37,MATCH($A25,'[29]SPI Raw Data 1617'!$A$3:$A$37,0),MATCH(BHR$1,'[29]SPI Raw Data 1617'!$A$37:$AN$37,0))</f>
        <v>198</v>
      </c>
      <c r="BHS25" s="131">
        <f>INDEX('[29]SPI Raw Data 1617'!$A$3:$AN$37,MATCH($A25,'[29]SPI Raw Data 1617'!$A$3:$A$37,0),MATCH(BHS$1,'[29]SPI Raw Data 1617'!$A$37:$AN$37,0))</f>
        <v>240</v>
      </c>
      <c r="BHT25" s="116">
        <f>INDEX('[30]SPI Raw Data 1718'!$A$3:$AN$37,MATCH($A25,'[30]SPI Raw Data 1718'!$A$3:$A$37,0),MATCH(BHT$1,'[30]SPI Raw Data 1718'!$A$37:$AN$37,0))</f>
        <v>82.051282051282044</v>
      </c>
      <c r="BHU25" s="131">
        <f>INDEX('[30]SPI Raw Data 1718'!$A$3:$AN$37,MATCH($A25,'[30]SPI Raw Data 1718'!$A$3:$A$37,0),MATCH(BHU$1,'[30]SPI Raw Data 1718'!$A$37:$AN$37,0))</f>
        <v>192</v>
      </c>
      <c r="BHV25" s="131">
        <f>INDEX('[30]SPI Raw Data 1718'!$A$3:$AN$37,MATCH($A25,'[30]SPI Raw Data 1718'!$A$3:$A$37,0),MATCH(BHV$1,'[30]SPI Raw Data 1718'!$A$37:$AN$37,0))</f>
        <v>234</v>
      </c>
      <c r="BHW25" s="116">
        <f>INDEX('[31]SPI Raw Data 1819'!$A$1:$AN$37,MATCH($A25,'[31]SPI Raw Data 1819'!$A$1:$A$37,0),MATCH(BHW$1,'[31]SPI Raw Data 1819'!$A$37:$AN$37,0))</f>
        <v>82.173913043478265</v>
      </c>
      <c r="BHX25" s="197">
        <f>INDEX('[31]SPI Raw Data 1819'!$A$1:$AN$37,MATCH($A25,'[31]SPI Raw Data 1819'!$A$1:$A$37,0),MATCH(BHX$1,'[31]SPI Raw Data 1819'!$A$37:$AN$37,0))</f>
        <v>189</v>
      </c>
      <c r="BHY25" s="197">
        <f>INDEX('[31]SPI Raw Data 1819'!$A$1:$AN$37,MATCH($A25,'[31]SPI Raw Data 1819'!$A$1:$A$37,0),MATCH(BHY$1,'[31]SPI Raw Data 1819'!$A$37:$AN$37,0))</f>
        <v>230</v>
      </c>
      <c r="BHZ25" s="279">
        <f>INDEX('[32]SPI Raw Data 1920'!$A$1:$AN$35, MATCH($A25,'[32]SPI Raw Data 1920'!$A$1:$A$35,0),MATCH(BHZ$1,'[32]SPI Raw Data 1920'!$A$37:$AN$37,0))</f>
        <v>89.63963963963964</v>
      </c>
      <c r="BIA25" s="279">
        <f>INDEX('[32]SPI Raw Data 1920'!$A$1:$AN$35, MATCH($A25,'[32]SPI Raw Data 1920'!$A$1:$A$35,0),MATCH(BIA$1,'[32]SPI Raw Data 1920'!$A$37:$AN$37,0))</f>
        <v>199</v>
      </c>
      <c r="BIB25" s="252">
        <f>INDEX('[32]SPI Raw Data 1920'!$A$1:$AN$35, MATCH($A25,'[32]SPI Raw Data 1920'!$A$1:$A$35,0),MATCH(BIB$1,'[32]SPI Raw Data 1920'!$A$37:$AN$37,0))</f>
        <v>222</v>
      </c>
      <c r="BIC25" s="115">
        <f>INDEX('[25]Corporate Management'!$B$6:$EY$40,MATCH($A25,'[25]Corporate Management'!$B$6:$B$40,0),MATCH(BIC$1,'[25]Corporate Management'!$B$40:$EY$40,0))</f>
        <v>94.047772045458728</v>
      </c>
      <c r="BID25" s="131">
        <f>INDEX('[25]Corporate Management'!$B$6:$EY$40,MATCH($A25,'[25]Corporate Management'!$B$6:$B$40,0),MATCH(BID$1,'[25]Corporate Management'!$B$40:$EY$40,0))</f>
        <v>358575</v>
      </c>
      <c r="BIE25" s="131">
        <f>INDEX('[25]Corporate Management'!$B$6:$EY$40,MATCH($A25,'[25]Corporate Management'!$B$6:$B$40,0),MATCH(BIE$1,'[25]Corporate Management'!$B$40:$EY$40,0))</f>
        <v>381269</v>
      </c>
      <c r="BIF25" s="116">
        <f>INDEX('[25]Corporate Management'!$B$6:$EY$40,MATCH($A25,'[25]Corporate Management'!$B$6:$B$40,0),MATCH(BIF$1,'[25]Corporate Management'!$B$40:$EY$40,0))</f>
        <v>93.810481223950759</v>
      </c>
      <c r="BIG25" s="131">
        <f>INDEX('[25]Corporate Management'!$B$6:$EY$40,MATCH($A25,'[25]Corporate Management'!$B$6:$B$40,0),MATCH(BIG$1,'[25]Corporate Management'!$B$40:$EY$40,0))</f>
        <v>364404</v>
      </c>
      <c r="BIH25" s="131">
        <f>INDEX('[25]Corporate Management'!$B$6:$EY$40,MATCH($A25,'[25]Corporate Management'!$B$6:$B$40,0),MATCH(BIH$1,'[25]Corporate Management'!$B$40:$EY$40,0))</f>
        <v>388447</v>
      </c>
      <c r="BII25" s="116">
        <f>INDEX('[25]Corporate Management'!$B$6:$EY$40,MATCH($A25,'[25]Corporate Management'!$B$6:$B$40,0),MATCH(BII$1,'[25]Corporate Management'!$B$40:$EY$40,0))</f>
        <v>93.714397751780936</v>
      </c>
      <c r="BIJ25" s="131">
        <f>INDEX('[25]Corporate Management'!$B$6:$EY$40,MATCH($A25,'[25]Corporate Management'!$B$6:$B$40,0),MATCH(BIJ$1,'[25]Corporate Management'!$B$40:$EY$40,0))</f>
        <v>358481</v>
      </c>
      <c r="BIK25" s="131">
        <f>INDEX('[25]Corporate Management'!$B$6:$EY$40,MATCH($A25,'[25]Corporate Management'!$B$6:$B$40,0),MATCH(BIK$1,'[25]Corporate Management'!$B$40:$EY$40,0))</f>
        <v>382525</v>
      </c>
      <c r="BIL25" s="116">
        <f>INDEX('[26]All Data'!$A$1:$Y$34,MATCH($A25,'[26]All Data'!$A$1:$A$34,0),MATCH(BIL$1,'[26]All Data'!$A$1:$Y$1,0))</f>
        <v>93.972208180583621</v>
      </c>
      <c r="BIM25" s="131">
        <f>INDEX('[26]All Data'!$A$1:$Y$34,MATCH($A25,'[26]All Data'!$A$1:$A$34,0),MATCH(BIM$1,'[26]All Data'!$A$1:$Y$1,0))</f>
        <v>365274.7</v>
      </c>
      <c r="BIN25" s="131">
        <f>INDEX('[26]All Data'!$A$1:$Y$34,MATCH($A25,'[26]All Data'!$A$1:$A$34,0),MATCH(BIN$1,'[26]All Data'!$A$1:$Y$1,0))</f>
        <v>388705.03</v>
      </c>
      <c r="BIO25" s="116">
        <f>INDEX('[27]All Data'!$A$1:$Y$34,MATCH($A25,'[27]All Data'!$A$1:$A$34,0),MATCH(BIO$1,'[27]All Data'!$A$1:$Y$1,0))</f>
        <v>94.017790553752718</v>
      </c>
      <c r="BIP25" s="131">
        <f>INDEX('[27]All Data'!$A$1:$Y$34,MATCH($A25,'[27]All Data'!$A$1:$A$34,0),MATCH(BIP$1,'[27]All Data'!$A$1:$Y$1,0))</f>
        <v>362747.29</v>
      </c>
      <c r="BIQ25" s="131">
        <f>INDEX('[27]All Data'!$A$1:$Y$34,MATCH($A25,'[27]All Data'!$A$1:$A$34,0),MATCH(BIQ$1,'[27]All Data'!$A$1:$Y$1,0))</f>
        <v>385828.35</v>
      </c>
      <c r="BIR25" s="116">
        <f>INDEX('[28]All Data'!$A$1:$AB$34,MATCH($A25,'[28]All Data'!$A$1:$A$34,0),MATCH(BIR$1,'[28]All Data'!$A$1:$AB$1,0))</f>
        <v>90.763519210681963</v>
      </c>
      <c r="BIS25" s="131">
        <f>INDEX('[28]All Data'!$A$1:$AB$34,MATCH($A25,'[28]All Data'!$A$1:$A$34,0),MATCH(BIS$1,'[28]All Data'!$A$1:$AB$1,0))</f>
        <v>360608</v>
      </c>
      <c r="BIT25" s="131">
        <f>INDEX('[28]All Data'!$A$1:$AB$34,MATCH($A25,'[28]All Data'!$A$1:$A$34,0),MATCH(BIT$1,'[28]All Data'!$A$1:$AB$1,0))</f>
        <v>397305</v>
      </c>
      <c r="BIU25" s="116">
        <f>INDEX('[29]SPI Raw Data 1617'!$A$3:$AN$37,MATCH($A25,'[29]SPI Raw Data 1617'!$A$3:$A$37,0),MATCH(BIU$1,'[29]SPI Raw Data 1617'!$A$37:$AN$37,0))</f>
        <v>92.155394398024072</v>
      </c>
      <c r="BIV25" s="131">
        <f>INDEX('[29]SPI Raw Data 1617'!$A$3:$AN$37,MATCH($A25,'[29]SPI Raw Data 1617'!$A$3:$A$37,0),MATCH(BIV$1,'[29]SPI Raw Data 1617'!$A$37:$AN$37,0))</f>
        <v>350725</v>
      </c>
      <c r="BIW25" s="131">
        <f>INDEX('[29]SPI Raw Data 1617'!$A$3:$AN$37,MATCH($A25,'[29]SPI Raw Data 1617'!$A$3:$A$37,0),MATCH(BIW$1,'[29]SPI Raw Data 1617'!$A$37:$AN$37,0))</f>
        <v>380580</v>
      </c>
      <c r="BIX25" s="116">
        <f>INDEX('[30]SPI Raw Data 1718'!$A$3:$AN$37,MATCH($A25,'[30]SPI Raw Data 1718'!$A$3:$A$37,0),MATCH(BIX$1,'[30]SPI Raw Data 1718'!$A$37:$AN$37,0))</f>
        <v>85.571598117304319</v>
      </c>
      <c r="BIY25" s="131">
        <f>INDEX('[30]SPI Raw Data 1718'!$A$3:$AN$37,MATCH($A25,'[30]SPI Raw Data 1718'!$A$3:$A$37,0),MATCH(BIY$1,'[30]SPI Raw Data 1718'!$A$37:$AN$37,0))</f>
        <v>321853.94</v>
      </c>
      <c r="BIZ25" s="131">
        <f>INDEX('[30]SPI Raw Data 1718'!$A$3:$AN$37,MATCH($A25,'[30]SPI Raw Data 1718'!$A$3:$A$37,0),MATCH(BIZ$1,'[30]SPI Raw Data 1718'!$A$37:$AN$37,0))</f>
        <v>376122.39</v>
      </c>
      <c r="BJA25" s="116">
        <f>INDEX('[31]SPI Raw Data 1819'!$A$1:$AN$37,MATCH($A25,'[31]SPI Raw Data 1819'!$A$1:$A$37,0),MATCH(BJA$1,'[31]SPI Raw Data 1819'!$A$37:$AN$37,0))</f>
        <v>90.528059738802298</v>
      </c>
      <c r="BJB25" s="197">
        <f>INDEX('[31]SPI Raw Data 1819'!$A$1:$AN$37,MATCH($A25,'[31]SPI Raw Data 1819'!$A$1:$A$37,0),MATCH(BJB$1,'[31]SPI Raw Data 1819'!$A$37:$AN$37,0))</f>
        <v>340419</v>
      </c>
      <c r="BJC25" s="197">
        <f>INDEX('[31]SPI Raw Data 1819'!$A$1:$AN$37,MATCH($A25,'[31]SPI Raw Data 1819'!$A$1:$A$37,0),MATCH(BJC$1,'[31]SPI Raw Data 1819'!$A$37:$AN$37,0))</f>
        <v>376037</v>
      </c>
      <c r="BJD25" s="133">
        <f>INDEX('[32]SPI Raw Data 1920'!$A$1:$AN$35, MATCH($A25,'[32]SPI Raw Data 1920'!$A$1:$A$35,0),MATCH(BJD$1,'[32]SPI Raw Data 1920'!$A$37:$AN$37,0))</f>
        <v>90.876502778535254</v>
      </c>
      <c r="BJE25" s="197">
        <f>INDEX('[32]SPI Raw Data 1920'!$A$1:$AN$35, MATCH($A25,'[32]SPI Raw Data 1920'!$A$1:$A$35,0),MATCH(BJE$1,'[32]SPI Raw Data 1920'!$A$37:$AN$37,0))</f>
        <v>343256</v>
      </c>
      <c r="BJF25" s="252">
        <f>INDEX('[32]SPI Raw Data 1920'!$A$1:$AN$35, MATCH($A25,'[32]SPI Raw Data 1920'!$A$1:$A$35,0),MATCH(BJF$1,'[32]SPI Raw Data 1920'!$A$37:$AN$37,0))</f>
        <v>377717</v>
      </c>
      <c r="BJG25" s="115">
        <f t="shared" ref="BJG25:BJG34" si="162">BJH25/BJI25*100</f>
        <v>5.1136363636363642</v>
      </c>
      <c r="BJH25" s="87">
        <v>225</v>
      </c>
      <c r="BJI25" s="87">
        <f>INDEX('[40]Historic Data'!$L$2:$U$35,MATCH($A25,'[40]Historic Data'!$L$2:$L$35,0),MATCH(BJI$1,'[40]Historic Data'!$L$2:$U$2,0))</f>
        <v>4400</v>
      </c>
      <c r="BJJ25" s="116">
        <f t="shared" si="130"/>
        <v>15.216216216216216</v>
      </c>
      <c r="BJK25" s="87">
        <v>563</v>
      </c>
      <c r="BJL25" s="87">
        <f>INDEX('[40]Historic Data'!$L$2:$U$35,MATCH($A25,'[40]Historic Data'!$L$2:$L$35,0),MATCH(BJL$1,'[40]Historic Data'!$L$2:$U$2,0))</f>
        <v>3700</v>
      </c>
      <c r="BJM25" s="116">
        <f t="shared" si="131"/>
        <v>20.939393939393938</v>
      </c>
      <c r="BJN25" s="87">
        <v>691</v>
      </c>
      <c r="BJO25" s="87">
        <f>INDEX('[40]Historic Data'!$L$2:$U$35,MATCH($A25,'[40]Historic Data'!$L$2:$L$35,0),MATCH(BJO$1,'[40]Historic Data'!$L$2:$U$2,0))</f>
        <v>3300</v>
      </c>
      <c r="BJP25" s="116">
        <f t="shared" si="132"/>
        <v>27.206896551724135</v>
      </c>
      <c r="BJQ25" s="87">
        <v>789</v>
      </c>
      <c r="BJR25" s="87">
        <f>INDEX('[40]Historic Data'!$L$2:$U$35,MATCH($A25,'[40]Historic Data'!$L$2:$L$35,0),MATCH(BJR$1,'[40]Historic Data'!$L$2:$U$2,0))</f>
        <v>2900</v>
      </c>
      <c r="BJS25" s="116">
        <f t="shared" si="133"/>
        <v>15.291666666666668</v>
      </c>
      <c r="BJT25" s="87">
        <f>INDEX('[3]Raw data 16-17'!$B$2:$ACG$34,MATCH($A25,'[3]Raw data 16-17'!$A$2:$A$34,0),MATCH(BJT$1,'[3]Raw data 16-17'!$B$1:$MA$1,0))</f>
        <v>367</v>
      </c>
      <c r="BJU25" s="87">
        <f>INDEX('[40]Historic Data'!$L$2:$U$35,MATCH($A25,'[40]Historic Data'!$L$2:$L$35,0),MATCH(BJU$1,'[40]Historic Data'!$L$2:$U$2,0))</f>
        <v>2400</v>
      </c>
      <c r="BJV25" s="116">
        <f t="shared" si="134"/>
        <v>26.173913043478258</v>
      </c>
      <c r="BJW25" s="87">
        <f>INDEX('[14]1718 Collected Indicators'!$A$3:$CH$36,MATCH($A25,'[14]1718 Collected Indicators'!$A$3:$A$36,0),MATCH(BJW$1,'[14]1718 Collected Indicators'!$A$3:$CH$3,0))</f>
        <v>602</v>
      </c>
      <c r="BJX25" s="87">
        <f>INDEX('[40]Historic Data'!$L$2:$U$35,MATCH($A25,'[40]Historic Data'!$L$2:$L$35,0),MATCH(BJX$1,'[40]Historic Data'!$L$2:$U$2,0))</f>
        <v>2300</v>
      </c>
      <c r="BJY25" s="116">
        <f>INDEX('[15]1819 Collected Indicators'!$A$3:$CV$36,MATCH($A25,'[15]1819 Collected Indicators'!$A$3:$A$36,0),MATCH(BJY$1,'[15]1819 Collected Indicators'!$A$3:$CV$3,0))</f>
        <v>23.347826086956523</v>
      </c>
      <c r="BJZ25" s="87">
        <f>INDEX('[15]1819 Collected Indicators'!$A$3:$CV$36,MATCH($A25,'[15]1819 Collected Indicators'!$A$3:$A$36,0),MATCH(BJZ$1,'[15]1819 Collected Indicators'!$A$3:$CV$3,0))</f>
        <v>537</v>
      </c>
      <c r="BKA25" s="87">
        <f>INDEX('[15]1819 Collected Indicators'!$A$3:$CV$36,MATCH($A25,'[15]1819 Collected Indicators'!$A$3:$A$36,0),MATCH(BKA$1,'[15]1819 Collected Indicators'!$A$3:$CV$3,0))</f>
        <v>2300</v>
      </c>
      <c r="BKB25" s="133">
        <f>INDEX('[11]1920 Collected Indicators'!$A$3:$CV$36,MATCH($A25,'[11]1920 Collected Indicators'!$A$3:$A$36,0),MATCH(BKB$1,'[11]1920 Collected Indicators'!$A$3:$CV$3,0))</f>
        <v>21.5</v>
      </c>
      <c r="BKC25" s="266">
        <f>INDEX('[11]1920 Collected Indicators'!$A$3:$CV$36,MATCH($A25,'[11]1920 Collected Indicators'!$A$3:$A$36,0),MATCH(BKC$1,'[11]1920 Collected Indicators'!$A$3:$CV$3,0))</f>
        <v>387</v>
      </c>
      <c r="BKD25" s="87">
        <f>INDEX('[11]1920 Collected Indicators'!$A$3:$CV$36,MATCH($A25,'[11]1920 Collected Indicators'!$A$3:$A$36,0),MATCH(BKD$1,'[11]1920 Collected Indicators'!$A$3:$CV$3,0))</f>
        <v>1800</v>
      </c>
      <c r="BKE25" s="133">
        <f t="shared" si="135"/>
        <v>3781.631342324984</v>
      </c>
      <c r="BKF25" s="131">
        <f>INDEX([41]Sheet1!$B$2:$I$34,MATCH($A25,[41]Sheet1!$A$2:$A$34,0),MATCH(BKF$1,[41]Sheet1!$B$1:$I$1,0))</f>
        <v>5888</v>
      </c>
      <c r="BKG25" s="131">
        <v>1557</v>
      </c>
      <c r="BKH25" s="116">
        <f t="shared" si="136"/>
        <v>2457.9439252336451</v>
      </c>
      <c r="BKI25" s="131">
        <f>INDEX([41]Sheet1!$B$2:$I$34,MATCH($A25,[41]Sheet1!$A$2:$A$34,0),MATCH(BKI$1,[41]Sheet1!$B$1:$I$1,0))</f>
        <v>3945</v>
      </c>
      <c r="BKJ25" s="87">
        <v>1605</v>
      </c>
      <c r="BKK25" s="116">
        <f t="shared" si="137"/>
        <v>3173.9130434782605</v>
      </c>
      <c r="BKL25" s="131">
        <f>INDEX([41]Sheet1!$B$2:$I$34,MATCH($A25,[41]Sheet1!$A$2:$A$34,0),MATCH(BKL$1,[41]Sheet1!$B$1:$I$1,0))</f>
        <v>4599</v>
      </c>
      <c r="BKM25" s="87">
        <v>1449</v>
      </c>
      <c r="BKN25" s="116">
        <f t="shared" si="138"/>
        <v>2925.0836120401336</v>
      </c>
      <c r="BKO25" s="131">
        <f>INDEX([41]Sheet1!$B$2:$I$34,MATCH($A25,[41]Sheet1!$A$2:$A$34,0),MATCH(BKO$1,[41]Sheet1!$B$1:$I$1,0))</f>
        <v>4373</v>
      </c>
      <c r="BKP25" s="87">
        <v>1495</v>
      </c>
      <c r="BKQ25" s="116">
        <f t="shared" si="139"/>
        <v>2707.5070821529744</v>
      </c>
      <c r="BKR25" s="131">
        <f>INDEX([41]Sheet1!$B$2:$I$34,MATCH($A25,[41]Sheet1!$A$2:$A$34,0),MATCH(BKR$1,[41]Sheet1!$B$1:$I$1,0))</f>
        <v>3823</v>
      </c>
      <c r="BKS25" s="87">
        <v>1412</v>
      </c>
      <c r="BKT25" s="116">
        <f t="shared" si="140"/>
        <v>3204.6908315565029</v>
      </c>
      <c r="BKU25" s="131">
        <f>INDEX([41]Sheet1!$B$2:$I$34,MATCH($A25,[41]Sheet1!$A$2:$A$34,0),MATCH(BKU$1,[41]Sheet1!$B$1:$I$1,0))</f>
        <v>4509</v>
      </c>
      <c r="BKV25" s="87">
        <v>1407</v>
      </c>
      <c r="BKW25" s="116">
        <f t="shared" si="141"/>
        <v>5245.679939894816</v>
      </c>
      <c r="BKX25" s="87">
        <f>INDEX([41]Sheet1!$B$2:$I$34,MATCH($A25,[41]Sheet1!$A$2:$A$34,0),MATCH(BKX$1,[41]Sheet1!$B$1:$I$1,0))</f>
        <v>6982</v>
      </c>
      <c r="BKY25" s="87">
        <f>INDEX('[3]Raw data 16-17'!$B$2:$ACG$34,MATCH($A25,'[3]Raw data 16-17'!$A$2:$A$34,0),MATCH(BKY$1,'[3]Raw data 16-17'!$B$1:$MA$1,0))</f>
        <v>1331</v>
      </c>
      <c r="BKZ25" s="88">
        <f t="shared" si="142"/>
        <v>4970.1492537313434</v>
      </c>
      <c r="BLA25" s="32">
        <f>INDEX([4]Sheet1!$A$1:$CJ$34, MATCH($A25, [4]Sheet1!$A$1:$A$34, 0), MATCH(BLA$1, [4]Sheet1!$A$1:$CJ$1, 0))</f>
        <v>6327</v>
      </c>
      <c r="BLB25" s="32">
        <f>INDEX('[5]Finance Indicators'!$A$2:$BO$35,MATCH($A25,'[5]Finance Indicators'!$A$2:$A$35,0),MATCH(BLB$1,'[5]Finance Indicators'!$A$2:$BO$2,0))</f>
        <v>1273</v>
      </c>
      <c r="BLC25" s="88">
        <f>INDEX('[6]Finance Indicators'!$B$3:$BO$35,MATCH($A25,'[6]Finance Indicators'!$A$3:$A$35,0),MATCH(BLC$1,'[6]Finance Indicators'!$B$2:$BO$2,0))</f>
        <v>4813.77151799687</v>
      </c>
      <c r="BLD25" s="88">
        <f>INDEX('[6]Finance Indicators'!$B$3:$BO$35,MATCH($A25,'[6]Finance Indicators'!$A$3:$A$35,0),MATCH(BLD$1,'[6]Finance Indicators'!$B$2:$BO$2,0))</f>
        <v>6152</v>
      </c>
      <c r="BLE25" s="88">
        <f>INDEX('[6]Finance Indicators'!$B$3:$BO$35,MATCH($A25,'[6]Finance Indicators'!$A$3:$A$35,0),MATCH(BLE$1,'[6]Finance Indicators'!$B$2:$BO$2,0))</f>
        <v>1278</v>
      </c>
      <c r="BLF25" s="250">
        <f t="array" ref="BLF25">INDEX('[7]Finance Indicators'!$A$2:$BO$35,MATCH($A25,'[7]Finance Indicators'!$A$2:$A$35,0),MATCH(BLF$1,'[7]Finance Indicators'!$A$2:$BO$2,0))</f>
        <v>6768.251273344652</v>
      </c>
      <c r="BLG25" s="250">
        <f t="array" ref="BLG25">INDEX('[7]Finance Indicators'!$A$2:$BO$35,MATCH($A25,'[7]Finance Indicators'!$A$2:$A$35,0),MATCH(BLG$1,'[7]Finance Indicators'!$A$2:$BO$2,0))</f>
        <v>7973</v>
      </c>
      <c r="BLH25" s="277">
        <f t="array" ref="BLH25">INDEX('[7]Finance Indicators'!$A$2:$BO$35,MATCH($A25,'[7]Finance Indicators'!$A$2:$A$35,0),MATCH(BLH$1,'[7]Finance Indicators'!$A$2:$BO$2,0))</f>
        <v>1178</v>
      </c>
      <c r="BLI25" s="121">
        <f>(BKE25*100)/Deflators!$B$2</f>
        <v>4454.8505910732729</v>
      </c>
      <c r="BLJ25" s="137">
        <f>(BKH25*100)/Deflators!$B$3</f>
        <v>2852.2711207443285</v>
      </c>
      <c r="BLK25" s="137">
        <f>(BKK25*100)/Deflators!$B$4</f>
        <v>3609.3063789508906</v>
      </c>
      <c r="BLL25" s="137">
        <f>(BKN25*100)/Deflators!$B$5</f>
        <v>3267.4110886508556</v>
      </c>
      <c r="BLM25" s="137">
        <f>(BKQ25*100)/Deflators!$B$6</f>
        <v>2983.2356173193307</v>
      </c>
      <c r="BLN25" s="137">
        <f>(BKT25*100)/Deflators!$B$7</f>
        <v>3502.4728221304449</v>
      </c>
      <c r="BLO25" s="116">
        <f>(BKW25*100)/Deflators!$B$8</f>
        <v>5594.6519499232263</v>
      </c>
      <c r="BLP25" s="116">
        <f>(BKZ25*100)/Deflators!$B$9</f>
        <v>5209.0711139807399</v>
      </c>
      <c r="BLQ25" s="116">
        <f>(BLC25*100)/Deflators!$B$10</f>
        <v>4931.3787366423694</v>
      </c>
      <c r="BLR25" s="248">
        <f>(BLF25*100)/Deflators!$B$11</f>
        <v>6768.251273344652</v>
      </c>
      <c r="BLS25" s="115">
        <v>11.209756097560975</v>
      </c>
      <c r="BLT25" s="116">
        <v>9.9024725274725274</v>
      </c>
      <c r="BLU25" s="116">
        <v>9.8176291793313073</v>
      </c>
      <c r="BLV25" s="116">
        <v>7.8379530916844349</v>
      </c>
      <c r="BLW25" s="116">
        <f>INDEX('[3]Raw data 16-17'!$B$2:$ACG$34,MATCH($A25,'[3]Raw data 16-17'!$A$2:$A$34,0),MATCH(BLW$1,'[3]Raw data 16-17'!$B$1:$MA$1,0))</f>
        <v>7.400129282482224</v>
      </c>
      <c r="BLX25" s="116">
        <f>INDEX('[14]1718 Collected Indicators'!$A$3:$CH$36,MATCH($A25,'[14]1718 Collected Indicators'!$A$3:$A$36,0),MATCH(BLX$1,'[14]1718 Collected Indicators'!$A$3:$CH$3,0))</f>
        <v>7.6886870355078454</v>
      </c>
      <c r="BLY25" s="116">
        <f>INDEX('[15]1819 Collected Indicators'!$A$3:$CV$36,MATCH($A25,'[15]1819 Collected Indicators'!$A$3:$A$36,0),MATCH(BLY$1,'[15]1819 Collected Indicators'!$A$3:$CV$3,0))</f>
        <v>7.6789115646258503</v>
      </c>
      <c r="BLZ25" s="248">
        <f>INDEX('[11]1920 Collected Indicators'!$A$3:$CV$36,MATCH($A25,'[11]1920 Collected Indicators'!$A$3:$A$36,0),MATCH(BLZ$1,'[11]1920 Collected Indicators'!$A$3:$CV$3,0))</f>
        <v>8.1662763466042154</v>
      </c>
      <c r="BMA25" s="115">
        <f>INDEX([42]Sheet2!$A$1:$H$34,MATCH($A25,[42]Sheet2!$A$1:$A$34,0),MATCH(BMA$1,[42]Sheet2!$A$1:$H$1,0))</f>
        <v>25.979043045212023</v>
      </c>
      <c r="BMB25" s="116">
        <f>INDEX([42]Sheet2!$A$1:$H$34,MATCH($A25,[42]Sheet2!$A$1:$A$34,0),MATCH(BMB$1,[42]Sheet2!$A$1:$H$1,0))</f>
        <v>29.183733521727056</v>
      </c>
      <c r="BMC25" s="116">
        <f>INDEX([42]Sheet2!$A$1:$H$34,MATCH($A25,[42]Sheet2!$A$1:$A$34,0),MATCH(BMC$1,[42]Sheet2!$A$1:$H$1,0))</f>
        <v>23.885622767467517</v>
      </c>
      <c r="BMD25" s="116">
        <f>INDEX([42]Sheet2!$A$1:$H$34,MATCH($A25,[42]Sheet2!$A$1:$A$34,0),MATCH(BMD$1,[42]Sheet2!$A$1:$H$1,0))</f>
        <v>21.962943004236472</v>
      </c>
      <c r="BME25" s="116">
        <f>INDEX([42]Sheet2!$A$1:$H$34,MATCH($A25,[42]Sheet2!$A$1:$A$34,0),MATCH(BME$1,[42]Sheet2!$A$1:$H$1,0))</f>
        <v>19.53819432530355</v>
      </c>
      <c r="BMF25" s="116">
        <f>INDEX([42]Sheet2!$A$1:$H$34,MATCH($A25,[42]Sheet2!$A$1:$A$34,0),MATCH(BMF$1,[42]Sheet2!$A$1:$H$1,0))</f>
        <v>21.376876637247314</v>
      </c>
      <c r="BMG25" s="116">
        <f>INDEX([42]Sheet2!$A$1:$H$34,MATCH($A25,[42]Sheet2!$A$1:$A$34,0),MATCH(BMG$1,[42]Sheet2!$A$1:$H$1,0))</f>
        <v>18.926736979875439</v>
      </c>
      <c r="BMH25" s="116">
        <f>INDEX('[14]1718 Collected Indicators'!$A$3:$CH$36,MATCH($A25,'[14]1718 Collected Indicators'!$A$3:$A$36,0),MATCH(BMH$1,'[14]1718 Collected Indicators'!$A$3:$CH$3,0))</f>
        <v>17.825926116892102</v>
      </c>
      <c r="BMI25" s="116">
        <f>INDEX('[15]1819 Collected Indicators'!$A$3:$CV$36,MATCH($A25,'[15]1819 Collected Indicators'!$A$3:$A$36,0),MATCH(BMI$1,'[15]1819 Collected Indicators'!$A$3:$CV$3,0))</f>
        <v>20.352532333090757</v>
      </c>
      <c r="BMJ25" s="248">
        <f>INDEX('[11]1920 Collected Indicators'!$A$3:$CV$36,MATCH($A25,'[11]1920 Collected Indicators'!$A$3:$A$36,0),MATCH(BMJ$1,'[11]1920 Collected Indicators'!$A$3:$CV$3,0))</f>
        <v>22.156801300000001</v>
      </c>
      <c r="BMK25" s="115">
        <v>21.249238681735129</v>
      </c>
      <c r="BML25" s="87">
        <v>314</v>
      </c>
      <c r="BMM25" s="87">
        <v>147770</v>
      </c>
      <c r="BMN25" s="116">
        <v>21.28516752836903</v>
      </c>
      <c r="BMO25" s="87">
        <v>317</v>
      </c>
      <c r="BMP25" s="87">
        <v>148930</v>
      </c>
      <c r="BMQ25" s="116">
        <v>20.27612886013473</v>
      </c>
      <c r="BMR25" s="87">
        <v>304</v>
      </c>
      <c r="BMS25" s="87">
        <v>149930</v>
      </c>
      <c r="BMT25" s="116">
        <f t="shared" si="143"/>
        <v>15.795062383859836</v>
      </c>
      <c r="BMU25" s="87">
        <f>INDEX('[3]Raw data 16-17'!$B$2:$ACG$34,MATCH($A25,'[3]Raw data 16-17'!$A$2:$A$34,0),MATCH(BMU$1,'[3]Raw data 16-17'!$B$1:$MA$1,0))</f>
        <v>238</v>
      </c>
      <c r="BMV25" s="87">
        <f t="shared" si="10"/>
        <v>150680</v>
      </c>
      <c r="BMW25" s="116">
        <f>INDEX('[14]1718 Collected Indicators'!$A$3:$CH$36,MATCH($A25,'[14]1718 Collected Indicators'!$A$3:$A$36,0),MATCH(BMW$1,'[14]1718 Collected Indicators'!$A$3:$CH$3,0))</f>
        <v>21.244209133024487</v>
      </c>
      <c r="BMX25" s="131">
        <f>INDEX('[14]1718 Collected Indicators'!$A$3:$CH$36,MATCH($A25,'[14]1718 Collected Indicators'!$A$3:$A$36,0),MATCH(BMX$1,'[14]1718 Collected Indicators'!$A$3:$CH$3,0))</f>
        <v>321</v>
      </c>
      <c r="BMY25" s="131">
        <f>INDEX('[14]1718 Collected Indicators'!$A$3:$CH$36,MATCH($A25,'[14]1718 Collected Indicators'!$A$3:$A$36,0),MATCH(BMY$1,'[14]1718 Collected Indicators'!$A$3:$CH$3,0))</f>
        <v>151100</v>
      </c>
      <c r="BMZ25" s="116">
        <f>INDEX('[15]1819 Collected Indicators'!$A$3:$CV$36,MATCH($A25,'[15]1819 Collected Indicators'!$A$3:$A$36,0),MATCH(BMZ$1,'[15]1819 Collected Indicators'!$A$3:$CV$3,0))</f>
        <v>16.722850155330821</v>
      </c>
      <c r="BNA25" s="131">
        <f>INDEX('[15]1819 Collected Indicators'!$A$3:$CV$36,MATCH($A25,'[15]1819 Collected Indicators'!$A$3:$A$36,0),MATCH(BNA$1,'[15]1819 Collected Indicators'!$A$3:$CV$3,0))</f>
        <v>253</v>
      </c>
      <c r="BNB25" s="131">
        <f>INDEX('[15]1819 Collected Indicators'!$A$3:$CV$36,MATCH($A25,'[15]1819 Collected Indicators'!$A$3:$A$36,0),MATCH(BNB$1,'[15]1819 Collected Indicators'!$A$3:$CV$3,0))</f>
        <v>151290</v>
      </c>
      <c r="BNC25" s="131">
        <f>INDEX('[11]1920 Collected Indicators'!$A$3:$CV$36,MATCH($A25,'[11]1920 Collected Indicators'!$A$3:$A$36,0),MATCH(BNC$1,'[11]1920 Collected Indicators'!$A$3:$CV$3,0))</f>
        <v>17.374136229022707</v>
      </c>
      <c r="BND25" s="131">
        <f>INDEX('[11]1920 Collected Indicators'!$A$3:$CV$36,MATCH($A25,'[11]1920 Collected Indicators'!$A$3:$A$36,0),MATCH(BND$1,'[11]1920 Collected Indicators'!$A$3:$CV$3,0))</f>
        <v>264</v>
      </c>
      <c r="BNE25" s="268">
        <f>INDEX('[11]1920 Collected Indicators'!$A$3:$CV$36,MATCH($A25,'[11]1920 Collected Indicators'!$A$3:$A$36,0),MATCH(BNE$1,'[11]1920 Collected Indicators'!$A$3:$CV$3,0))</f>
        <v>151950</v>
      </c>
      <c r="BNF25" s="119">
        <f t="shared" si="144"/>
        <v>24475.571795912845</v>
      </c>
      <c r="BNG25" s="87">
        <f>INDEX('[43]All Years'!$A$1:$I$34,MATCH($A25,'[43]All Years'!$A$1:$A$34,0),MATCH(BNG$1,'[43]All Years'!$A$1:$I$1,0))</f>
        <v>3617</v>
      </c>
      <c r="BNH25" s="87">
        <v>147780</v>
      </c>
      <c r="BNI25" s="88">
        <f t="shared" si="145"/>
        <v>26558.31995719636</v>
      </c>
      <c r="BNJ25" s="87">
        <f>INDEX('[43]All Years'!$A$1:$I$34,MATCH($A25,'[43]All Years'!$A$1:$A$34,0),MATCH(BNJ$1,'[43]All Years'!$A$1:$I$1,0))</f>
        <v>3971</v>
      </c>
      <c r="BNK25" s="87">
        <v>149520</v>
      </c>
      <c r="BNL25" s="88">
        <f t="shared" si="146"/>
        <v>35751.996751049141</v>
      </c>
      <c r="BNM25" s="87">
        <f>INDEX('[43]All Years'!$A$1:$I$34,MATCH($A25,'[43]All Years'!$A$1:$A$34,0),MATCH(BNM$1,'[43]All Years'!$A$1:$I$1,0))</f>
        <v>5282</v>
      </c>
      <c r="BNN25" s="87">
        <v>147740</v>
      </c>
      <c r="BNO25" s="88">
        <f t="shared" si="147"/>
        <v>38409.475465313029</v>
      </c>
      <c r="BNP25" s="87">
        <f>INDEX('[43]All Years'!$A$1:$I$34,MATCH($A25,'[43]All Years'!$A$1:$A$34,0),MATCH(BNP$1,'[43]All Years'!$A$1:$I$1,0))</f>
        <v>5675</v>
      </c>
      <c r="BNQ25" s="87">
        <v>147750</v>
      </c>
      <c r="BNR25" s="88">
        <f t="shared" si="148"/>
        <v>45801.988178398708</v>
      </c>
      <c r="BNS25" s="131">
        <f>INDEX('[43]All Years'!$A$1:$I$34,MATCH($A25,'[43]All Years'!$A$1:$A$34,0),MATCH(BNS$1,'[43]All Years'!$A$1:$I$1,0))</f>
        <v>6819</v>
      </c>
      <c r="BNT25" s="87">
        <v>148880</v>
      </c>
      <c r="BNU25" s="88">
        <f t="shared" si="149"/>
        <v>36490.362169012209</v>
      </c>
      <c r="BNV25" s="87">
        <f>INDEX('[43]All Years'!$A$1:$I$34,MATCH($A25,'[43]All Years'!$A$1:$A$34,0),MATCH(BNV$1,'[43]All Years'!$A$1:$I$1,0))</f>
        <v>5471</v>
      </c>
      <c r="BNW25" s="131">
        <v>149930</v>
      </c>
      <c r="BNX25" s="88">
        <f t="shared" si="150"/>
        <v>35372.975842845764</v>
      </c>
      <c r="BNY25" s="87">
        <f>INDEX('[43]All Years'!$A$1:$I$34,MATCH($A25,'[43]All Years'!$A$1:$A$34,0),MATCH(BNY$1,'[43]All Years'!$A$1:$I$1,0))</f>
        <v>5330</v>
      </c>
      <c r="BNZ25" s="32">
        <v>150680</v>
      </c>
      <c r="BOA25" s="88">
        <f t="shared" si="151"/>
        <v>47736.598279285237</v>
      </c>
      <c r="BOB25" s="32">
        <f>INDEX([4]Sheet1!$A$1:$CJ$34, MATCH($A25, [4]Sheet1!$A$1:$A$34, 0), MATCH(BOB$1, [4]Sheet1!$A$1:$CJ$1, 0))</f>
        <v>7213</v>
      </c>
      <c r="BOC25" s="32">
        <f>INDEX('[5]Finance Indicators'!$A$2:$BO$35,MATCH($A25,'[5]Finance Indicators'!$A$2:$A$35,0),MATCH(BOC$1,'[5]Finance Indicators'!$A$2:$BO$2,0))</f>
        <v>151100</v>
      </c>
      <c r="BOD25" s="88">
        <f>INDEX('[6]Finance Indicators'!$B$3:$BO$35,MATCH($A25,'[6]Finance Indicators'!$A$3:$A$35,0),MATCH(BOD$1,'[6]Finance Indicators'!$B$2:$BO$2,0))</f>
        <v>57201.401282305502</v>
      </c>
      <c r="BOE25" s="88">
        <f>INDEX('[6]Finance Indicators'!$B$3:$BO$35,MATCH($A25,'[6]Finance Indicators'!$A$3:$A$35,0),MATCH(BOE$1,'[6]Finance Indicators'!$B$2:$BO$2,0))</f>
        <v>8654</v>
      </c>
      <c r="BOF25" s="88">
        <f>INDEX('[6]Finance Indicators'!$B$3:$BO$35,MATCH($A25,'[6]Finance Indicators'!$A$3:$A$35,0),MATCH(BOF$1,'[6]Finance Indicators'!$B$2:$BO$2,0))</f>
        <v>151290</v>
      </c>
      <c r="BOG25" s="250">
        <f t="array" ref="BOG25">INDEX('[7]Finance Indicators'!$A$2:$BO$35,MATCH($A25,'[7]Finance Indicators'!$A$2:$A$35,0),MATCH(BOG$1,'[7]Finance Indicators'!$A$2:$BO$2,0))</f>
        <v>53787.430075682787</v>
      </c>
      <c r="BOH25" s="250">
        <f t="array" ref="BOH25">INDEX('[7]Finance Indicators'!$A$2:$BO$35,MATCH($A25,'[7]Finance Indicators'!$A$2:$A$35,0),MATCH(BOH$1,'[7]Finance Indicators'!$A$2:$BO$2,0))</f>
        <v>8173</v>
      </c>
      <c r="BOI25" s="250">
        <f t="array" ref="BOI25">INDEX('[7]Finance Indicators'!$A$2:$BO$35,MATCH($A25,'[7]Finance Indicators'!$A$2:$A$35,0),MATCH(BOI$1,'[7]Finance Indicators'!$A$2:$BO$2,0))</f>
        <v>151950</v>
      </c>
      <c r="BOJ25" s="115">
        <f>(BNF25*100)/Deflators!$B$2</f>
        <v>28832.798761087823</v>
      </c>
      <c r="BOK25" s="116">
        <f>(BNI25*100)/Deflators!$B$3</f>
        <v>30819.063141238345</v>
      </c>
      <c r="BOL25" s="116">
        <f>(BNL25*100)/Deflators!$B$4</f>
        <v>40656.409979140321</v>
      </c>
      <c r="BOM25" s="116">
        <f>(BNO25*100)/Deflators!$B$5</f>
        <v>42904.601266114121</v>
      </c>
      <c r="BON25" s="116">
        <f>(BNR25*100)/Deflators!$B$6</f>
        <v>50466.395223308195</v>
      </c>
      <c r="BOO25" s="116">
        <f>(BNU25*100)/Deflators!$B$7</f>
        <v>39881.070744221281</v>
      </c>
      <c r="BOP25" s="116">
        <f>(BNX25*100)/Deflators!$B$8</f>
        <v>37726.184315723316</v>
      </c>
      <c r="BOQ25" s="116">
        <f>(BOA25*100)/Deflators!$B$9</f>
        <v>50031.361732173988</v>
      </c>
      <c r="BOR25" s="116">
        <f>(BOD25*100)/Deflators!$B$10</f>
        <v>58598.912086938886</v>
      </c>
      <c r="BOS25" s="248">
        <f>(BOG25*100)/Deflators!$B$11</f>
        <v>53787.430075682787</v>
      </c>
      <c r="BOT25" s="115">
        <f>INDEX([44]IG1!$AL$4:$AX$40,MATCH($A25,[44]IG1!$AL$4:$AL$40,0),MATCH(BOT$1,[44]IG1!$AL$40:$AX$40,0))</f>
        <v>24.9</v>
      </c>
      <c r="BOU25" s="116">
        <f>INDEX([44]IG1!$AL$4:$AX$40,MATCH($A25,[44]IG1!$AL$4:$AL$40,0),MATCH(BOU$1,[44]IG1!$AL$40:$AX$40,0))</f>
        <v>24.099999999999998</v>
      </c>
      <c r="BOV25" s="116">
        <f>INDEX([44]IG1!$AL$4:$AX$40,MATCH($A25,[44]IG1!$AL$4:$AL$40,0),MATCH(BOV$1,[44]IG1!$AL$40:$AX$40,0))</f>
        <v>26.900000000000002</v>
      </c>
      <c r="BOW25" s="116">
        <f>INDEX([44]IG1!$AL$4:$AX$40,MATCH($A25,[44]IG1!$AL$4:$AL$40,0),MATCH(BOW$1,[44]IG1!$AL$40:$AX$40,0))</f>
        <v>20.7</v>
      </c>
      <c r="BOX25" s="116">
        <f>INDEX([44]IG1!$AL$4:$AX$40,MATCH($A25,[44]IG1!$AL$4:$AL$40,0),MATCH(BOX$1,[44]IG1!$AL$40:$AX$40,0))</f>
        <v>24.099999999999998</v>
      </c>
      <c r="BOY25" s="116">
        <f>INDEX('[14]1718 Collected Indicators'!$A$3:$CH$36,MATCH($A25,'[14]1718 Collected Indicators'!$A$3:$A$36,0),MATCH(BOY$1,'[14]1718 Collected Indicators'!$A$3:$CH$3,0))</f>
        <v>22</v>
      </c>
      <c r="BOZ25" s="116">
        <f>INDEX('[15]1819 Collected Indicators'!$A$3:$CV$36,MATCH($A25,'[15]1819 Collected Indicators'!$A$3:$A$36,0),MATCH(BOZ$1,'[15]1819 Collected Indicators'!$A$3:$CV$3,0))</f>
        <v>20.399999999999999</v>
      </c>
      <c r="BPA25" s="248">
        <f>INDEX('[11]1920 Collected Indicators'!$A$3:$CV$36,MATCH($A25,'[11]1920 Collected Indicators'!$A$3:$A$36,0),MATCH(BPA$1,'[11]1920 Collected Indicators'!$A$3:$CV$3,0))</f>
        <v>21.099999999999998</v>
      </c>
      <c r="BPB25" s="115">
        <f>INDEX([45]ALL!$A$2:$F$37,MATCH($A25,[45]ALL!$A$2:$A$37,0),MATCH(BPB$1,[45]ALL!$A$37:$F$37,0))</f>
        <v>38</v>
      </c>
      <c r="BPC25" s="116">
        <f>INDEX([45]ALL!$A$2:$F$37,MATCH($A25,[45]ALL!$A$2:$A$37,0),MATCH(BPC$1,[45]ALL!$A$37:$F$37,0))</f>
        <v>52</v>
      </c>
      <c r="BPD25" s="116">
        <f>INDEX([45]ALL!$A$2:$F$37,MATCH($A25,[45]ALL!$A$2:$A$37,0),MATCH(BPD$1,[45]ALL!$A$37:$F$37,0))</f>
        <v>66</v>
      </c>
      <c r="BPE25" s="116">
        <f>INDEX([45]ALL!$A$2:$F$37,MATCH($A25,[45]ALL!$A$2:$A$37,0),MATCH(BPE$1,[45]ALL!$A$37:$F$37,0))</f>
        <v>78</v>
      </c>
      <c r="BPF25" s="116">
        <f>INDEX('[14]1718 Collected Indicators'!$A$3:$CH$36,MATCH($A25,'[14]1718 Collected Indicators'!$A$3:$A$36,0),MATCH(BPF$1,'[14]1718 Collected Indicators'!$A$3:$CH$3,0))</f>
        <v>81.83</v>
      </c>
      <c r="BPG25" s="136">
        <f>INDEX('[15]1819 Collected Indicators'!$A$3:$CV$36,MATCH($A25,'[15]1819 Collected Indicators'!$A$3:$A$36,0),MATCH(BPG$1,'[15]1819 Collected Indicators'!$A$3:$CV$3,0))</f>
        <v>83.2</v>
      </c>
      <c r="BPH25" s="117">
        <f>INDEX('[11]1920 Collected Indicators'!$A$3:$CV$36,MATCH($A25,'[11]1920 Collected Indicators'!$A$3:$A$36,0),MATCH(BPH$1,'[11]1920 Collected Indicators'!$A$3:$CV$3,0))</f>
        <v>85.1</v>
      </c>
      <c r="BPI25" s="133">
        <f>INDEX('[46]2014-15'!$A$3:$G$37,MATCH($A25,'[46]2014-15'!$A$3:$A$37,0),MATCH(BPI$1,'[46]2014-15'!$A$37:$G$37,0))</f>
        <v>9.2615769712140175</v>
      </c>
      <c r="BPJ25" s="116">
        <f>INDEX('[46]2015-16'!$A$3:$G$37,MATCH($A25,'[46]2015-16'!$A$3:$A$37,0),MATCH(BPJ$1,'[46]2015-16'!$A$37:$G$37,0))</f>
        <v>8.4054388133498144</v>
      </c>
      <c r="BPK25" s="116">
        <f>INDEX('[46]2016-17'!$A$3:$G$37,MATCH($A25,'[46]2016-17'!$A$3:$A$37,0),MATCH(BPK$1,'[46]2016-17'!$A$37:$G$37,0))</f>
        <v>8.7609511889862333</v>
      </c>
      <c r="BPL25" s="116">
        <f>INDEX('[14]1718 Collected Indicators'!$A$3:$CH$36,MATCH($A25,'[14]1718 Collected Indicators'!$A$3:$A$36,0),MATCH(BPL$1,'[14]1718 Collected Indicators'!$A$3:$CH$3,0))</f>
        <v>7.8848560700876096</v>
      </c>
      <c r="BPM25" s="116">
        <f>INDEX('[15]1819 Collected Indicators'!$A$3:$CV$36,MATCH($A25,'[15]1819 Collected Indicators'!$A$3:$A$36,0),MATCH(BPM$1,'[15]1819 Collected Indicators'!$A$3:$CV$3,0))</f>
        <v>7.9503105590062111</v>
      </c>
      <c r="BPN25" s="248">
        <f>INDEX('[11]1920 Collected Indicators'!$A$3:$CV$36,MATCH($A25,'[11]1920 Collected Indicators'!$A$3:$A$36,0),MATCH(BPN$1,'[11]1920 Collected Indicators'!$A$3:$CV$3,0))</f>
        <v>8.5714285714285712</v>
      </c>
      <c r="BPO25" s="115">
        <f>INDEX('[46]2014-15'!$A$3:$G$37,MATCH($A25,'[46]2014-15'!$A$3:$A$37,0),MATCH(BPO$1,'[46]2014-15'!$A$37:$G$37,0))</f>
        <v>20.87029995775243</v>
      </c>
      <c r="BPP25" s="116">
        <f>INDEX('[46]2015-16'!$A$3:$G$37,MATCH($A25,'[46]2015-16'!$A$3:$A$37,0),MATCH(BPP$1,'[46]2015-16'!$A$37:$G$37,0))</f>
        <v>67.875710804224227</v>
      </c>
      <c r="BPQ25" s="116">
        <f>INDEX('[46]2016-17'!$A$3:$G$37,MATCH($A25,'[46]2016-17'!$A$3:$A$37,0),MATCH(BPQ$1,'[46]2016-17'!$A$37:$G$37,0))</f>
        <v>98.373983739837399</v>
      </c>
      <c r="BPR25" s="116">
        <f>INDEX('[14]1718 Collected Indicators'!$A$3:$CH$36,MATCH($A25,'[14]1718 Collected Indicators'!$A$3:$A$36,0),MATCH(BPR$1,'[14]1718 Collected Indicators'!$A$3:$CH$3,0))</f>
        <v>30.295748613678374</v>
      </c>
      <c r="BPS25" s="116">
        <f>INDEX('[15]1819 Collected Indicators'!$A$3:$CV$36,MATCH($A25,'[15]1819 Collected Indicators'!$A$3:$A$36,0),MATCH(BPS$1,'[15]1819 Collected Indicators'!$A$3:$CV$3,0))</f>
        <v>25.661459993624486</v>
      </c>
      <c r="BPT25" s="117">
        <f>INDEX('[11]1920 Collected Indicators'!$A$3:$CV$36,MATCH($A25,'[11]1920 Collected Indicators'!$A$3:$A$36,0),MATCH(BPT$1,'[11]1920 Collected Indicators'!$A$3:$CV$3,0))</f>
        <v>12.83304647160069</v>
      </c>
      <c r="BPU25" s="115">
        <f t="array" ref="BPU25">INDEX('[47]FINSUS Raw Data'!$A$2:$BH$35,MATCH($A25,'[47]FINSUS Raw Data'!$A$2:$A$35,0),MATCH(BPU$1,'[47]FINSUS Raw Data'!$A$2:$BH$2,0))</f>
        <v>22.1</v>
      </c>
      <c r="BPV25" s="116">
        <f t="array" ref="BPV25">INDEX('[47]FINSUS Raw Data'!$A$2:$BH$35,MATCH($A25,'[47]FINSUS Raw Data'!$A$2:$A$35,0),MATCH(BPV$1,'[47]FINSUS Raw Data'!$A$2:$BH$2,0))</f>
        <v>24.2</v>
      </c>
      <c r="BPW25" s="116">
        <f t="array" ref="BPW25">INDEX('[47]FINSUS Raw Data'!$A$2:$BH$35,MATCH($A25,'[47]FINSUS Raw Data'!$A$2:$A$35,0),MATCH(BPW$1,'[47]FINSUS Raw Data'!$A$2:$BH$2,0))</f>
        <v>25.8</v>
      </c>
      <c r="BPX25" s="116">
        <f t="array" ref="BPX25">INDEX('[47]FINSUS Raw Data'!$A$2:$BH$35,MATCH($A25,'[47]FINSUS Raw Data'!$A$2:$A$35,0),MATCH(BPX$1,'[47]FINSUS Raw Data'!$A$2:$BH$2,0))</f>
        <v>24.7</v>
      </c>
      <c r="BPY25" s="116">
        <f t="array" ref="BPY25">INDEX('[47]FINSUS Raw Data'!$A$2:$BH$35,MATCH($A25,'[47]FINSUS Raw Data'!$A$2:$A$35,0),MATCH(BPY$1,'[47]FINSUS Raw Data'!$A$2:$BH$2,0))</f>
        <v>24</v>
      </c>
      <c r="BPZ25" s="116">
        <f t="array" ref="BPZ25">INDEX('[47]FINSUS Raw Data'!$A$2:$BH$35,MATCH($A25,'[47]FINSUS Raw Data'!$A$2:$A$35,0),MATCH(BPZ$1,'[47]FINSUS Raw Data'!$A$2:$BH$2,0))</f>
        <v>26.2</v>
      </c>
      <c r="BQA25" s="117">
        <f t="array" ref="BQA25">INDEX('[47]FINSUS Raw Data'!$A$2:$BH$35,MATCH($A25,'[47]FINSUS Raw Data'!$A$2:$A$35,0),MATCH(BQA$1,'[47]FINSUS Raw Data'!$A$2:$BH$2,0))</f>
        <v>25.4</v>
      </c>
      <c r="BQB25" s="115">
        <f t="array" ref="BQB25">INDEX('[47]FINSUS Raw Data'!$A$2:$BH$35,MATCH($A25,'[47]FINSUS Raw Data'!$A$2:$A$35,0),MATCH(BQB$1,'[47]FINSUS Raw Data'!$A$2:$BH$2,0))</f>
        <v>4</v>
      </c>
      <c r="BQC25" s="116">
        <f t="array" ref="BQC25">INDEX('[47]FINSUS Raw Data'!$A$2:$BH$35,MATCH($A25,'[47]FINSUS Raw Data'!$A$2:$A$35,0),MATCH(BQC$1,'[47]FINSUS Raw Data'!$A$2:$BH$2,0))</f>
        <v>4</v>
      </c>
      <c r="BQD25" s="116">
        <f t="array" ref="BQD25">INDEX('[47]FINSUS Raw Data'!$A$2:$BH$35,MATCH($A25,'[47]FINSUS Raw Data'!$A$2:$A$35,0),MATCH(BQD$1,'[47]FINSUS Raw Data'!$A$2:$BH$2,0))</f>
        <v>4</v>
      </c>
      <c r="BQE25" s="116">
        <f t="array" ref="BQE25">INDEX('[47]FINSUS Raw Data'!$A$2:$BH$35,MATCH($A25,'[47]FINSUS Raw Data'!$A$2:$A$35,0),MATCH(BQE$1,'[47]FINSUS Raw Data'!$A$2:$BH$2,0))</f>
        <v>4.5999999999999996</v>
      </c>
      <c r="BQF25" s="116">
        <f t="array" ref="BQF25">INDEX('[47]FINSUS Raw Data'!$A$2:$BH$35,MATCH($A25,'[47]FINSUS Raw Data'!$A$2:$A$35,0),MATCH(BQF$1,'[47]FINSUS Raw Data'!$A$2:$BH$2,0))</f>
        <v>3.6</v>
      </c>
      <c r="BQG25" s="116">
        <f t="array" ref="BQG25">INDEX('[47]FINSUS Raw Data'!$A$2:$BH$35,MATCH($A25,'[47]FINSUS Raw Data'!$A$2:$A$35,0),MATCH(BQG$1,'[47]FINSUS Raw Data'!$A$2:$BH$2,0))</f>
        <v>3.6</v>
      </c>
      <c r="BQH25" s="117">
        <f t="array" ref="BQH25">INDEX('[47]FINSUS Raw Data'!$A$2:$BH$35,MATCH($A25,'[47]FINSUS Raw Data'!$A$2:$A$35,0),MATCH(BQH$1,'[47]FINSUS Raw Data'!$A$2:$BH$2,0))</f>
        <v>3.7</v>
      </c>
      <c r="BQI25" s="115">
        <f t="array" ref="BQI25">INDEX('[47]FINSUS Raw Data'!$A$2:$BH$35,MATCH($A25,'[47]FINSUS Raw Data'!$A$2:$A$35,0),MATCH(BQI$1,'[47]FINSUS Raw Data'!$A$2:$BH$2,0))</f>
        <v>8.4</v>
      </c>
      <c r="BQJ25" s="116">
        <f t="array" ref="BQJ25">INDEX('[47]FINSUS Raw Data'!$A$2:$BH$35,MATCH($A25,'[47]FINSUS Raw Data'!$A$2:$A$35,0),MATCH(BQJ$1,'[47]FINSUS Raw Data'!$A$2:$BH$2,0))</f>
        <v>6.8</v>
      </c>
      <c r="BQK25" s="116">
        <f t="array" ref="BQK25">INDEX('[47]FINSUS Raw Data'!$A$2:$BH$35,MATCH($A25,'[47]FINSUS Raw Data'!$A$2:$A$35,0),MATCH(BQK$1,'[47]FINSUS Raw Data'!$A$2:$BH$2,0))</f>
        <v>8.4</v>
      </c>
      <c r="BQL25" s="116">
        <f t="array" ref="BQL25">INDEX('[47]FINSUS Raw Data'!$A$2:$BH$35,MATCH($A25,'[47]FINSUS Raw Data'!$A$2:$A$35,0),MATCH(BQL$1,'[47]FINSUS Raw Data'!$A$2:$BH$2,0))</f>
        <v>9.1</v>
      </c>
      <c r="BQM25" s="116">
        <f t="array" ref="BQM25">INDEX('[47]FINSUS Raw Data'!$A$2:$BH$35,MATCH($A25,'[47]FINSUS Raw Data'!$A$2:$A$35,0),MATCH(BQM$1,'[47]FINSUS Raw Data'!$A$2:$BH$2,0))</f>
        <v>9.1999999999999993</v>
      </c>
      <c r="BQN25" s="116">
        <f t="array" ref="BQN25">INDEX('[47]FINSUS Raw Data'!$A$2:$BH$35,MATCH($A25,'[47]FINSUS Raw Data'!$A$2:$A$35,0),MATCH(BQN$1,'[47]FINSUS Raw Data'!$A$2:$BH$2,0))</f>
        <v>8.3000000000000007</v>
      </c>
      <c r="BQO25" s="117">
        <f t="array" ref="BQO25">INDEX('[47]FINSUS Raw Data'!$A$2:$BH$35,MATCH($A25,'[47]FINSUS Raw Data'!$A$2:$A$35,0),MATCH(BQO$1,'[47]FINSUS Raw Data'!$A$2:$BH$2,0))</f>
        <v>8.5</v>
      </c>
      <c r="BQP25" s="115">
        <f t="array" ref="BQP25">INDEX('[47]FINSUS Raw Data'!$A$2:$BH$35,MATCH($A25,'[47]FINSUS Raw Data'!$A$2:$A$35,0),MATCH(BQP$1,'[47]FINSUS Raw Data'!$A$2:$BH$2,0))</f>
        <v>17.2</v>
      </c>
      <c r="BQQ25" s="116">
        <f t="array" ref="BQQ25">INDEX('[47]FINSUS Raw Data'!$A$2:$BH$35,MATCH($A25,'[47]FINSUS Raw Data'!$A$2:$A$35,0),MATCH(BQQ$1,'[47]FINSUS Raw Data'!$A$2:$BH$2,0))</f>
        <v>18.100000000000001</v>
      </c>
      <c r="BQR25" s="116">
        <f t="array" ref="BQR25">INDEX('[47]FINSUS Raw Data'!$A$2:$BH$35,MATCH($A25,'[47]FINSUS Raw Data'!$A$2:$A$35,0),MATCH(BQR$1,'[47]FINSUS Raw Data'!$A$2:$BH$2,0))</f>
        <v>19.7</v>
      </c>
      <c r="BQS25" s="116">
        <f t="array" ref="BQS25">INDEX('[47]FINSUS Raw Data'!$A$2:$BH$35,MATCH($A25,'[47]FINSUS Raw Data'!$A$2:$A$35,0),MATCH(BQS$1,'[47]FINSUS Raw Data'!$A$2:$BH$2,0))</f>
        <v>20.9</v>
      </c>
      <c r="BQT25" s="116">
        <f t="array" ref="BQT25">INDEX('[47]FINSUS Raw Data'!$A$2:$BH$35,MATCH($A25,'[47]FINSUS Raw Data'!$A$2:$A$35,0),MATCH(BQT$1,'[47]FINSUS Raw Data'!$A$2:$BH$2,0))</f>
        <v>21.1</v>
      </c>
      <c r="BQU25" s="116">
        <f t="array" ref="BQU25">INDEX('[47]FINSUS Raw Data'!$A$2:$BH$35,MATCH($A25,'[47]FINSUS Raw Data'!$A$2:$A$35,0),MATCH(BQU$1,'[47]FINSUS Raw Data'!$A$2:$BH$2,0))</f>
        <v>25.2</v>
      </c>
      <c r="BQV25" s="117">
        <f t="array" ref="BQV25">INDEX('[47]FINSUS Raw Data'!$A$2:$BH$35,MATCH($A25,'[47]FINSUS Raw Data'!$A$2:$A$35,0),MATCH(BQV$1,'[47]FINSUS Raw Data'!$A$2:$BH$2,0))</f>
        <v>24.5</v>
      </c>
      <c r="BQW25" s="115">
        <f t="array" ref="BQW25">INDEX('[47]FINSUS Raw Data'!$A$2:$BH$35,MATCH($A25,'[47]FINSUS Raw Data'!$A$2:$A$35,0),MATCH(BQW$1,'[47]FINSUS Raw Data'!$A$2:$BH$2,0))</f>
        <v>96.673888856356498</v>
      </c>
      <c r="BQX25" s="213">
        <f t="array" ref="BQX25">INDEX('[47]FINSUS Raw Data'!$A$2:$BH$35,MATCH($A25,'[47]FINSUS Raw Data'!$A$2:$A$35,0),MATCH(BQX$1,'[47]FINSUS Raw Data'!$A$2:$BH$2,0))</f>
        <v>330180</v>
      </c>
      <c r="BQY25" s="213">
        <f t="array" ref="BQY25">INDEX('[47]FINSUS Raw Data'!$A$2:$BH$35,MATCH($A25,'[47]FINSUS Raw Data'!$A$2:$A$35,0),MATCH(BQY$1,'[47]FINSUS Raw Data'!$A$2:$BH$2,0))</f>
        <v>341540</v>
      </c>
      <c r="BQZ25" s="116">
        <f t="array" ref="BQZ25">INDEX('[47]FINSUS Raw Data'!$A$2:$BH$35,MATCH($A25,'[47]FINSUS Raw Data'!$A$2:$A$35,0),MATCH(BQZ$1,'[47]FINSUS Raw Data'!$A$2:$BH$2,0))</f>
        <v>96.758703819485518</v>
      </c>
      <c r="BRA25" s="213">
        <f t="array" ref="BRA25">INDEX('[47]FINSUS Raw Data'!$A$2:$BH$35,MATCH($A25,'[47]FINSUS Raw Data'!$A$2:$A$35,0),MATCH(BRA$1,'[47]FINSUS Raw Data'!$A$2:$BH$2,0))</f>
        <v>343565</v>
      </c>
      <c r="BRB25" s="213">
        <f t="array" ref="BRB25">INDEX('[47]FINSUS Raw Data'!$A$2:$BH$35,MATCH($A25,'[47]FINSUS Raw Data'!$A$2:$A$35,0),MATCH(BRB$1,'[47]FINSUS Raw Data'!$A$2:$BH$2,0))</f>
        <v>355074</v>
      </c>
      <c r="BRC25" s="116">
        <f t="array" ref="BRC25">INDEX('[47]FINSUS Raw Data'!$A$2:$BH$35,MATCH($A25,'[47]FINSUS Raw Data'!$A$2:$A$35,0),MATCH(BRC$1,'[47]FINSUS Raw Data'!$A$2:$BH$2,0))</f>
        <v>96.020523950116782</v>
      </c>
      <c r="BRD25" s="213">
        <f t="array" ref="BRD25">INDEX('[47]FINSUS Raw Data'!$A$2:$BH$35,MATCH($A25,'[47]FINSUS Raw Data'!$A$2:$A$35,0),MATCH(BRD$1,'[47]FINSUS Raw Data'!$A$2:$BH$2,0))</f>
        <v>348639</v>
      </c>
      <c r="BRE25" s="213">
        <f t="array" ref="BRE25">INDEX('[47]FINSUS Raw Data'!$A$2:$BH$35,MATCH($A25,'[47]FINSUS Raw Data'!$A$2:$A$35,0),MATCH(BRE$1,'[47]FINSUS Raw Data'!$A$2:$BH$2,0))</f>
        <v>363088</v>
      </c>
      <c r="BRF25" s="116">
        <f t="array" ref="BRF25">INDEX('[47]FINSUS Raw Data'!$A$2:$BH$35,MATCH($A25,'[47]FINSUS Raw Data'!$A$2:$A$35,0),MATCH(BRF$1,'[47]FINSUS Raw Data'!$A$2:$BH$2,0))</f>
        <v>97.906906406434217</v>
      </c>
      <c r="BRG25" s="213">
        <f t="array" ref="BRG25">INDEX('[47]FINSUS Raw Data'!$A$2:$BH$35,MATCH($A25,'[47]FINSUS Raw Data'!$A$2:$A$35,0),MATCH(BRG$1,'[47]FINSUS Raw Data'!$A$2:$BH$2,0))</f>
        <v>317236</v>
      </c>
      <c r="BRH25" s="213">
        <f t="array" ref="BRH25">INDEX('[47]FINSUS Raw Data'!$A$2:$BH$35,MATCH($A25,'[47]FINSUS Raw Data'!$A$2:$A$35,0),MATCH(BRH$1,'[47]FINSUS Raw Data'!$A$2:$BH$2,0))</f>
        <v>324018</v>
      </c>
      <c r="BRI25" s="116">
        <f t="array" ref="BRI25">INDEX('[47]FINSUS Raw Data'!$A$2:$BH$35,MATCH($A25,'[47]FINSUS Raw Data'!$A$2:$A$35,0),MATCH(BRI$1,'[47]FINSUS Raw Data'!$A$2:$BH$2,0))</f>
        <v>96.955861821433672</v>
      </c>
      <c r="BRJ25" s="213">
        <f t="array" ref="BRJ25">INDEX('[47]FINSUS Raw Data'!$A$2:$BH$35,MATCH($A25,'[47]FINSUS Raw Data'!$A$2:$A$35,0),MATCH(BRJ$1,'[47]FINSUS Raw Data'!$A$2:$BH$2,0))</f>
        <v>318755</v>
      </c>
      <c r="BRK25" s="213">
        <f t="array" ref="BRK25">INDEX('[47]FINSUS Raw Data'!$A$2:$BH$35,MATCH($A25,'[47]FINSUS Raw Data'!$A$2:$A$35,0),MATCH(BRK$1,'[47]FINSUS Raw Data'!$A$2:$BH$2,0))</f>
        <v>328763</v>
      </c>
      <c r="BRL25" s="116">
        <f t="array" ref="BRL25">INDEX('[47]FINSUS Raw Data'!$A$2:$BH$35,MATCH($A25,'[47]FINSUS Raw Data'!$A$2:$A$35,0),MATCH(BRL$1,'[47]FINSUS Raw Data'!$A$2:$BH$2,0))</f>
        <v>97.26892257135033</v>
      </c>
      <c r="BRM25" s="213">
        <f t="array" ref="BRM25">INDEX('[47]FINSUS Raw Data'!$A$2:$BH$35,MATCH($A25,'[47]FINSUS Raw Data'!$A$2:$A$35,0),MATCH(BRM$1,'[47]FINSUS Raw Data'!$A$2:$BH$2,0))</f>
        <v>326773</v>
      </c>
      <c r="BRN25" s="213">
        <f t="array" ref="BRN25">INDEX('[47]FINSUS Raw Data'!$A$2:$BH$35,MATCH($A25,'[47]FINSUS Raw Data'!$A$2:$A$35,0),MATCH(BRN$1,'[47]FINSUS Raw Data'!$A$2:$BH$2,0))</f>
        <v>335948</v>
      </c>
      <c r="BRO25" s="116">
        <f t="array" ref="BRO25">INDEX('[47]FINSUS Raw Data'!$A$2:$BH$35,MATCH($A25,'[47]FINSUS Raw Data'!$A$2:$A$35,0),MATCH(BRO$1,'[47]FINSUS Raw Data'!$A$2:$BH$2,0))</f>
        <v>96.212878632902203</v>
      </c>
      <c r="BRP25" s="213">
        <f t="array" ref="BRP25">INDEX('[47]FINSUS Raw Data'!$A$2:$BH$35,MATCH($A25,'[47]FINSUS Raw Data'!$A$2:$A$35,0),MATCH(BRP$1,'[47]FINSUS Raw Data'!$A$2:$BH$2,0))</f>
        <v>333927</v>
      </c>
      <c r="BRQ25" s="334">
        <f t="array" ref="BRQ25">INDEX('[47]FINSUS Raw Data'!$A$2:$BH$35,MATCH($A25,'[47]FINSUS Raw Data'!$A$2:$A$35,0),MATCH(BRQ$1,'[47]FINSUS Raw Data'!$A$2:$BH$2,0))</f>
        <v>347071</v>
      </c>
      <c r="BRR25" s="248">
        <f t="array" ref="BRR25">INDEX([48]CLIM1!$A$3:$N$37,MATCH($A25,[48]CLIM1!$N$3:$N$37,0),MATCH(BRR$1,[48]CLIM1!$A$3:$N$3,0))</f>
        <v>8.2053352431669087</v>
      </c>
      <c r="BRS25" s="248">
        <f t="array" ref="BRS25">INDEX([48]CLIM1!$A$3:$N$37,MATCH($A25,[48]CLIM1!$N$3:$N$37,0),MATCH(BRS$1,[48]CLIM1!$A$3:$N$3,0))</f>
        <v>7.3409211771785658</v>
      </c>
      <c r="BRT25" s="248">
        <f t="array" ref="BRT25">INDEX([48]CLIM1!$A$3:$N$37,MATCH($A25,[48]CLIM1!$N$3:$N$37,0),MATCH(BRT$1,[48]CLIM1!$A$3:$N$3,0))</f>
        <v>7.6746086681223984</v>
      </c>
      <c r="BRU25" s="248">
        <f t="array" ref="BRU25">INDEX([48]CLIM1!$A$3:$N$37,MATCH($A25,[48]CLIM1!$N$3:$N$37,0),MATCH(BRU$1,[48]CLIM1!$A$3:$N$3,0))</f>
        <v>7.4715203872689964</v>
      </c>
      <c r="BRV25" s="248">
        <f t="array" ref="BRV25">INDEX([48]CLIM1!$A$3:$N$37,MATCH($A25,[48]CLIM1!$N$3:$N$37,0),MATCH(BRV$1,[48]CLIM1!$A$3:$N$3,0))</f>
        <v>7.1704470117437209</v>
      </c>
      <c r="BRW25" s="248">
        <f t="array" ref="BRW25">INDEX([48]CLIM1!$A$3:$N$37,MATCH($A25,[48]CLIM1!$N$3:$N$37,0),MATCH(BRW$1,[48]CLIM1!$A$3:$N$3,0))</f>
        <v>6.5144244647583056</v>
      </c>
      <c r="BRX25" s="248">
        <f t="array" ref="BRX25">INDEX([48]CLIM1!$A$3:$N$37,MATCH($A25,[48]CLIM1!$N$3:$N$37,0),MATCH(BRX$1,[48]CLIM1!$A$3:$N$3,0))</f>
        <v>6.2249947444654978</v>
      </c>
      <c r="BRY25" s="248">
        <f t="array" ref="BRY25">INDEX([48]CLIM1!$A$3:$N$37,MATCH($A25,[48]CLIM1!$N$3:$N$37,0),MATCH(BRY$1,[48]CLIM1!$A$3:$N$3,0))</f>
        <v>6.1888138487014519</v>
      </c>
      <c r="BRZ25" s="248">
        <f t="array" ref="BRZ25">INDEX([48]CLIM1!$A$3:$N$37,MATCH($A25,[48]CLIM1!$N$3:$N$37,0),MATCH(BRZ$1,[48]CLIM1!$A$3:$N$3,0))</f>
        <v>5.9512153024269692</v>
      </c>
      <c r="BSA25" s="327" t="str">
        <f>INDEX('[11]1920 Collected Indicators'!$A$3:$CV$36,MATCH($A25,'[11]1920 Collected Indicators'!$A$3:$A$36,0),MATCH(BSA$1,'[11]1920 Collected Indicators'!$A$3:$CV$3,0))</f>
        <v>dna</v>
      </c>
      <c r="BSB25" s="248">
        <f t="array" ref="BSB25">INDEX([48]CLIM2!$A$2:$N$36,MATCH($A25,[48]CLIM2!$N$2:$N$36,0),MATCH(BSB$1,[48]CLIM2!$A$2:$N$2,0))</f>
        <v>8.6559157130093958</v>
      </c>
      <c r="BSC25" s="248">
        <f t="array" ref="BSC25">INDEX([48]CLIM2!$A$2:$N$36,MATCH($A25,[48]CLIM2!$N$2:$N$36,0),MATCH(BSC$1,[48]CLIM2!$A$2:$N$2,0))</f>
        <v>7.9183862773710754</v>
      </c>
      <c r="BSD25" s="248">
        <f t="array" ref="BSD25">INDEX([48]CLIM2!$A$2:$N$36,MATCH($A25,[48]CLIM2!$N$2:$N$36,0),MATCH(BSD$1,[48]CLIM2!$A$2:$N$2,0))</f>
        <v>8.1225680236749849</v>
      </c>
      <c r="BSE25" s="248">
        <f t="array" ref="BSE25">INDEX([48]CLIM2!$A$2:$N$36,MATCH($A25,[48]CLIM2!$N$2:$N$36,0),MATCH(BSE$1,[48]CLIM2!$A$2:$N$2,0))</f>
        <v>7.9379334325844573</v>
      </c>
      <c r="BSF25" s="248">
        <f t="array" ref="BSF25">INDEX([48]CLIM2!$A$2:$N$36,MATCH($A25,[48]CLIM2!$N$2:$N$36,0),MATCH(BSF$1,[48]CLIM2!$A$2:$N$2,0))</f>
        <v>7.5928711513717433</v>
      </c>
      <c r="BSG25" s="248">
        <f t="array" ref="BSG25">INDEX([48]CLIM2!$A$2:$N$36,MATCH($A25,[48]CLIM2!$N$2:$N$36,0),MATCH(BSG$1,[48]CLIM2!$A$2:$N$2,0))</f>
        <v>7.0156172725381767</v>
      </c>
      <c r="BSH25" s="248">
        <f t="array" ref="BSH25">INDEX([48]CLIM2!$A$2:$N$36,MATCH($A25,[48]CLIM2!$N$2:$N$36,0),MATCH(BSH$1,[48]CLIM2!$A$2:$N$2,0))</f>
        <v>6.7351225136958366</v>
      </c>
      <c r="BSI25" s="248">
        <f t="array" ref="BSI25">INDEX([48]CLIM2!$A$2:$N$36,MATCH($A25,[48]CLIM2!$N$2:$N$36,0),MATCH(BSI$1,[48]CLIM2!$A$2:$N$2,0))</f>
        <v>6.735807393894806</v>
      </c>
      <c r="BSJ25" s="248">
        <f t="array" ref="BSJ25">INDEX([48]CLIM2!$A$2:$N$36,MATCH($A25,[48]CLIM2!$N$2:$N$36,0),MATCH(BSJ$1,[48]CLIM2!$A$2:$N$2,0))</f>
        <v>6.5558675026280255</v>
      </c>
      <c r="BSK25" s="327" t="str">
        <f>INDEX('[11]1920 Collected Indicators'!$A$3:$CV$36,MATCH($A25,'[11]1920 Collected Indicators'!$A$3:$A$36,0),MATCH(BSK$1,'[11]1920 Collected Indicators'!$A$3:$CV$3,0))</f>
        <v>dna</v>
      </c>
      <c r="BSL25" s="181"/>
      <c r="BSM25" s="115">
        <v>82.9</v>
      </c>
      <c r="BSN25" s="116">
        <v>84</v>
      </c>
      <c r="BSO25" s="116">
        <v>85</v>
      </c>
      <c r="BSP25" s="116">
        <v>87</v>
      </c>
      <c r="BSQ25" s="116">
        <v>79</v>
      </c>
      <c r="BSR25" s="116">
        <f>INDEX('[16]Raw Data'!$A$1:$BT$34,MATCH($A25,'[16]Raw Data'!$A$1:$A$34,0),MATCH(BSR$1,'[16]Raw Data'!$A$1:$BT$1,0))</f>
        <v>84</v>
      </c>
      <c r="BSS25" s="116">
        <f>INDEX('[14]1718 Collected Indicators'!$A$3:$CH$36,MATCH($A25,'[14]1718 Collected Indicators'!$A$3:$A$36,0),MATCH(BSS$1,'[14]1718 Collected Indicators'!$A$3:$CH$3,0))</f>
        <v>73</v>
      </c>
      <c r="BST25" s="136">
        <f>INDEX('[15]1819 Collected Indicators'!$A$3:$CV$36,MATCH($A25,'[15]1819 Collected Indicators'!$A$3:$A$36,0),MATCH(BST$1,'[15]1819 Collected Indicators'!$A$3:$CV$3,0))</f>
        <v>82.7</v>
      </c>
      <c r="BSU25" s="120">
        <f>INDEX('[11]1920 Collected Indicators'!$A$3:$CV$36,MATCH($A25,'[11]1920 Collected Indicators'!$A$3:$A$36,0),MATCH(BSU$1,'[11]1920 Collected Indicators'!$A$3:$CV$3,0))</f>
        <v>71</v>
      </c>
      <c r="BSV25" s="115">
        <f>INDEX('[16]Raw Data'!$A$1:$BT$34,MATCH($A25,'[16]Raw Data'!$A$1:$A$34,0),MATCH(BSV$1,'[16]Raw Data'!$A$1:$BT$1,0))</f>
        <v>81.3</v>
      </c>
      <c r="BSW25" s="116">
        <f>INDEX('[16]Raw Data'!$A$1:$BT$34,MATCH($A25,'[16]Raw Data'!$A$1:$A$34,0),MATCH(BSW$1,'[16]Raw Data'!$A$1:$BT$1,0))</f>
        <v>82</v>
      </c>
      <c r="BSX25" s="116">
        <f>INDEX('[16]Raw Data'!$A$1:$BT$34,MATCH($A25,'[16]Raw Data'!$A$1:$A$34,0),MATCH(BSX$1,'[16]Raw Data'!$A$1:$BT$1,0))</f>
        <v>83</v>
      </c>
      <c r="BSY25" s="116">
        <f>INDEX('[16]Raw Data'!$A$1:$BT$34,MATCH($A25,'[16]Raw Data'!$A$1:$A$34,0),MATCH(BSY$1,'[16]Raw Data'!$A$1:$BT$1,0))</f>
        <v>85</v>
      </c>
      <c r="BSZ25" s="116">
        <f>INDEX('[16]Raw Data'!$A$1:$BT$34,MATCH($A25,'[16]Raw Data'!$A$1:$A$34,0),MATCH(BSZ$1,'[16]Raw Data'!$A$1:$BT$1,0))</f>
        <v>84</v>
      </c>
      <c r="BTA25" s="116">
        <f>INDEX('[16]Raw Data'!$A$1:$BT$34,MATCH($A25,'[16]Raw Data'!$A$1:$A$34,0),MATCH(BTA$1,'[16]Raw Data'!$A$1:$BT$1,0))</f>
        <v>79</v>
      </c>
      <c r="BTB25" s="116">
        <f>INDEX('[14]1718 Collected Indicators'!$A$3:$CH$36,MATCH($A25,'[14]1718 Collected Indicators'!$A$3:$A$36,0),MATCH(BTB$1,'[14]1718 Collected Indicators'!$A$3:$CH$3,0))</f>
        <v>84</v>
      </c>
      <c r="BTC25" s="136">
        <f>INDEX('[15]1819 Collected Indicators'!$A$3:$CV$36,MATCH($A25,'[15]1819 Collected Indicators'!$A$3:$A$36,0),MATCH(BTC$1,'[15]1819 Collected Indicators'!$A$3:$CV$3,0))</f>
        <v>79.3</v>
      </c>
      <c r="BTD25" s="120">
        <f>INDEX('[11]1920 Collected Indicators'!$A$3:$CV$36,MATCH($A25,'[11]1920 Collected Indicators'!$A$3:$A$36,0),MATCH(BTD$1,'[11]1920 Collected Indicators'!$A$3:$CV$3,0))</f>
        <v>70</v>
      </c>
      <c r="BTE25" s="115">
        <f>INDEX('[16]Raw Data'!$A$1:$BT$34,MATCH($A25,'[16]Raw Data'!$A$1:$A$34,0),MATCH(BTE$1,'[16]Raw Data'!$A$1:$BT$1,0))</f>
        <v>87</v>
      </c>
      <c r="BTF25" s="116">
        <f>INDEX('[16]Raw Data'!$A$1:$BT$34,MATCH($A25,'[16]Raw Data'!$A$1:$A$34,0),MATCH(BTF$1,'[16]Raw Data'!$A$1:$BT$1,0))</f>
        <v>91</v>
      </c>
      <c r="BTG25" s="116">
        <f>INDEX('[16]Raw Data'!$A$1:$BT$34,MATCH($A25,'[16]Raw Data'!$A$1:$A$34,0),MATCH(BTG$1,'[16]Raw Data'!$A$1:$BT$1,0))</f>
        <v>91</v>
      </c>
      <c r="BTH25" s="116">
        <f>INDEX('[16]Raw Data'!$A$1:$BT$34,MATCH($A25,'[16]Raw Data'!$A$1:$A$34,0),MATCH(BTH$1,'[16]Raw Data'!$A$1:$BT$1,0))</f>
        <v>93</v>
      </c>
      <c r="BTI25" s="116">
        <f>INDEX('[16]Raw Data'!$A$1:$BT$34,MATCH($A25,'[16]Raw Data'!$A$1:$A$34,0),MATCH(BTI$1,'[16]Raw Data'!$A$1:$BT$1,0))</f>
        <v>93</v>
      </c>
      <c r="BTJ25" s="116">
        <f>INDEX('[16]Raw Data'!$A$1:$BT$34,MATCH($A25,'[16]Raw Data'!$A$1:$A$34,0),MATCH(BTJ$1,'[16]Raw Data'!$A$1:$BT$1,0))</f>
        <v>92</v>
      </c>
      <c r="BTK25" s="116">
        <f>INDEX('[14]1718 Collected Indicators'!$A$3:$CH$36,MATCH($A25,'[14]1718 Collected Indicators'!$A$3:$A$36,0),MATCH(BTK$1,'[14]1718 Collected Indicators'!$A$3:$CH$3,0))</f>
        <v>92</v>
      </c>
      <c r="BTL25" s="136">
        <f>INDEX('[15]1819 Collected Indicators'!$A$3:$CV$36,MATCH($A25,'[15]1819 Collected Indicators'!$A$3:$A$36,0),MATCH(BTL$1,'[15]1819 Collected Indicators'!$A$3:$CV$3,0))</f>
        <v>90.9</v>
      </c>
      <c r="BTM25" s="120">
        <f>INDEX('[11]1920 Collected Indicators'!$A$3:$CV$36,MATCH($A25,'[11]1920 Collected Indicators'!$A$3:$A$36,0),MATCH(BTM$1,'[11]1920 Collected Indicators'!$A$3:$CV$3,0))</f>
        <v>82</v>
      </c>
      <c r="BTN25" s="115">
        <f>INDEX('[16]Raw Data'!$A$1:$BT$34,MATCH($A25,'[16]Raw Data'!$A$1:$A$34,0),MATCH(BTN$1,'[16]Raw Data'!$A$1:$BT$1,0))</f>
        <v>78.181818181818187</v>
      </c>
      <c r="BTO25" s="116">
        <f>INDEX('[16]Raw Data'!$A$1:$BT$34,MATCH($A25,'[16]Raw Data'!$A$1:$A$34,0),MATCH(BTO$1,'[16]Raw Data'!$A$1:$BT$1,0))</f>
        <v>80</v>
      </c>
      <c r="BTP25" s="116">
        <f>INDEX('[16]Raw Data'!$A$1:$BT$34,MATCH($A25,'[16]Raw Data'!$A$1:$A$34,0),MATCH(BTP$1,'[16]Raw Data'!$A$1:$BT$1,0))</f>
        <v>75</v>
      </c>
      <c r="BTQ25" s="116">
        <f>INDEX('[16]Raw Data'!$A$1:$BT$34,MATCH($A25,'[16]Raw Data'!$A$1:$A$34,0),MATCH(BTQ$1,'[16]Raw Data'!$A$1:$BT$1,0))</f>
        <v>84</v>
      </c>
      <c r="BTR25" s="116">
        <f>INDEX('[16]Raw Data'!$A$1:$BT$34,MATCH($A25,'[16]Raw Data'!$A$1:$A$34,0),MATCH(BTR$1,'[16]Raw Data'!$A$1:$BT$1,0))</f>
        <v>82</v>
      </c>
      <c r="BTS25" s="116">
        <f>INDEX('[16]Raw Data'!$A$1:$BT$34,MATCH($A25,'[16]Raw Data'!$A$1:$A$34,0),MATCH(BTS$1,'[16]Raw Data'!$A$1:$BT$1,0))</f>
        <v>76</v>
      </c>
      <c r="BTT25" s="116">
        <f>INDEX('[14]1718 Collected Indicators'!$A$3:$CH$36,MATCH($A25,'[14]1718 Collected Indicators'!$A$3:$A$36,0),MATCH(BTT$1,'[14]1718 Collected Indicators'!$A$3:$CH$3,0))</f>
        <v>80</v>
      </c>
      <c r="BTU25" s="136">
        <f>INDEX('[15]1819 Collected Indicators'!$A$3:$CV$36,MATCH($A25,'[15]1819 Collected Indicators'!$A$3:$A$36,0),MATCH(BTU$1,'[15]1819 Collected Indicators'!$A$3:$CV$3,0))</f>
        <v>73.7</v>
      </c>
      <c r="BTV25" s="120">
        <f>INDEX('[11]1920 Collected Indicators'!$A$3:$CV$36,MATCH($A25,'[11]1920 Collected Indicators'!$A$3:$A$36,0),MATCH(BTV$1,'[11]1920 Collected Indicators'!$A$3:$CV$3,0))</f>
        <v>69</v>
      </c>
      <c r="BTW25" s="115">
        <f>INDEX('[16]Raw Data'!$A$1:$BT$34,MATCH($A25,'[16]Raw Data'!$A$1:$A$34,0),MATCH(BTW$1,'[16]Raw Data'!$A$1:$BT$1,0))</f>
        <v>80.3</v>
      </c>
      <c r="BTX25" s="116">
        <f>INDEX('[16]Raw Data'!$A$1:$BT$34,MATCH($A25,'[16]Raw Data'!$A$1:$A$34,0),MATCH(BTX$1,'[16]Raw Data'!$A$1:$BT$1,0))</f>
        <v>81</v>
      </c>
      <c r="BTY25" s="116">
        <f>INDEX('[16]Raw Data'!$A$1:$BT$34,MATCH($A25,'[16]Raw Data'!$A$1:$A$34,0),MATCH(BTY$1,'[16]Raw Data'!$A$1:$BT$1,0))</f>
        <v>81</v>
      </c>
      <c r="BTZ25" s="116">
        <f>INDEX('[16]Raw Data'!$A$1:$BT$34,MATCH($A25,'[16]Raw Data'!$A$1:$A$34,0),MATCH(BTZ$1,'[16]Raw Data'!$A$1:$BT$1,0))</f>
        <v>81</v>
      </c>
      <c r="BUA25" s="116">
        <f>INDEX('[16]Raw Data'!$A$1:$BT$34,MATCH($A25,'[16]Raw Data'!$A$1:$A$34,0),MATCH(BUA$1,'[16]Raw Data'!$A$1:$BT$1,0))</f>
        <v>82</v>
      </c>
      <c r="BUB25" s="116">
        <f>INDEX('[16]Raw Data'!$A$1:$BT$34,MATCH($A25,'[16]Raw Data'!$A$1:$A$34,0),MATCH(BUB$1,'[16]Raw Data'!$A$1:$BT$1,0))</f>
        <v>80</v>
      </c>
      <c r="BUC25" s="116">
        <f>INDEX('[14]1718 Collected Indicators'!$A$3:$CH$36,MATCH($A25,'[14]1718 Collected Indicators'!$A$3:$A$36,0),MATCH(BUC$1,'[14]1718 Collected Indicators'!$A$3:$CH$3,0))</f>
        <v>76</v>
      </c>
      <c r="BUD25" s="136">
        <f>INDEX('[15]1819 Collected Indicators'!$A$3:$CV$36,MATCH($A25,'[15]1819 Collected Indicators'!$A$3:$A$36,0),MATCH(BUD$1,'[15]1819 Collected Indicators'!$A$3:$CV$3,0))</f>
        <v>73.900000000000006</v>
      </c>
      <c r="BUE25" s="120">
        <f>INDEX('[11]1920 Collected Indicators'!$A$3:$CV$36,MATCH($A25,'[11]1920 Collected Indicators'!$A$3:$A$36,0),MATCH(BUE$1,'[11]1920 Collected Indicators'!$A$3:$CV$3,0))</f>
        <v>73</v>
      </c>
      <c r="BUF25" s="115">
        <f>INDEX('[16]Raw Data'!$A$1:$BT$34,MATCH($A25,'[16]Raw Data'!$A$1:$A$34,0),MATCH(BUF$1,'[16]Raw Data'!$A$1:$BT$1,0))</f>
        <v>81.599999999999994</v>
      </c>
      <c r="BUG25" s="116">
        <f>INDEX('[16]Raw Data'!$A$1:$BT$34,MATCH($A25,'[16]Raw Data'!$A$1:$A$34,0),MATCH(BUG$1,'[16]Raw Data'!$A$1:$BT$1,0))</f>
        <v>89</v>
      </c>
      <c r="BUH25" s="116">
        <f>INDEX('[16]Raw Data'!$A$1:$BT$34,MATCH($A25,'[16]Raw Data'!$A$1:$A$34,0),MATCH(BUH$1,'[16]Raw Data'!$A$1:$BT$1,0))</f>
        <v>92</v>
      </c>
      <c r="BUI25" s="116">
        <f>INDEX('[16]Raw Data'!$A$1:$BT$34,MATCH($A25,'[16]Raw Data'!$A$1:$A$34,0),MATCH(BUI$1,'[16]Raw Data'!$A$1:$BT$1,0))</f>
        <v>88</v>
      </c>
      <c r="BUJ25" s="116">
        <f>INDEX('[16]Raw Data'!$A$1:$BT$34,MATCH($A25,'[16]Raw Data'!$A$1:$A$34,0),MATCH(BUJ$1,'[16]Raw Data'!$A$1:$BT$1,0))</f>
        <v>88</v>
      </c>
      <c r="BUK25" s="116">
        <f>INDEX('[16]Raw Data'!$A$1:$BT$34,MATCH($A25,'[16]Raw Data'!$A$1:$A$34,0),MATCH(BUK$1,'[16]Raw Data'!$A$1:$BT$1,0))</f>
        <v>84</v>
      </c>
      <c r="BUL25" s="116">
        <f>INDEX('[14]1718 Collected Indicators'!$A$3:$CH$36,MATCH($A25,'[14]1718 Collected Indicators'!$A$3:$A$36,0),MATCH(BUL$1,'[14]1718 Collected Indicators'!$A$3:$CH$3,0))</f>
        <v>82</v>
      </c>
      <c r="BUM25" s="136">
        <f>INDEX('[15]1819 Collected Indicators'!$A$3:$CV$36,MATCH($A25,'[15]1819 Collected Indicators'!$A$3:$A$36,0),MATCH(BUM$1,'[15]1819 Collected Indicators'!$A$3:$CV$3,0))</f>
        <v>79.2</v>
      </c>
      <c r="BUN25" s="120">
        <f>INDEX('[11]1920 Collected Indicators'!$A$3:$CV$36,MATCH($A25,'[11]1920 Collected Indicators'!$A$3:$A$36,0),MATCH(BUN$1,'[11]1920 Collected Indicators'!$A$3:$CV$3,0))</f>
        <v>83</v>
      </c>
      <c r="BUO25" s="115">
        <f>INDEX('[16]Raw Data'!$A$1:$BT$34,MATCH($A25,'[16]Raw Data'!$A$1:$A$34,0),MATCH(BUO$1,'[16]Raw Data'!$A$1:$BT$1,0))</f>
        <v>81.2</v>
      </c>
      <c r="BUP25" s="116">
        <f>INDEX('[16]Raw Data'!$A$1:$BT$34,MATCH($A25,'[16]Raw Data'!$A$1:$A$34,0),MATCH(BUP$1,'[16]Raw Data'!$A$1:$BT$1,0))</f>
        <v>78</v>
      </c>
      <c r="BUQ25" s="116">
        <f>INDEX('[16]Raw Data'!$A$1:$BT$34,MATCH($A25,'[16]Raw Data'!$A$1:$A$34,0),MATCH(BUQ$1,'[16]Raw Data'!$A$1:$BT$1,0))</f>
        <v>82</v>
      </c>
      <c r="BUR25" s="116">
        <f>INDEX('[16]Raw Data'!$A$1:$BT$34,MATCH($A25,'[16]Raw Data'!$A$1:$A$34,0),MATCH(BUR$1,'[16]Raw Data'!$A$1:$BT$1,0))</f>
        <v>80</v>
      </c>
      <c r="BUS25" s="116">
        <f>INDEX('[16]Raw Data'!$A$1:$BT$34,MATCH($A25,'[16]Raw Data'!$A$1:$A$34,0),MATCH(BUS$1,'[16]Raw Data'!$A$1:$BT$1,0))</f>
        <v>81</v>
      </c>
      <c r="BUT25" s="116">
        <f>INDEX('[16]Raw Data'!$A$1:$BT$34,MATCH($A25,'[16]Raw Data'!$A$1:$A$34,0),MATCH(BUT$1,'[16]Raw Data'!$A$1:$BT$1,0))</f>
        <v>77</v>
      </c>
      <c r="BUU25" s="116">
        <f>INDEX('[14]1718 Collected Indicators'!$A$3:$CH$36,MATCH($A25,'[14]1718 Collected Indicators'!$A$3:$A$36,0),MATCH(BUU$1,'[14]1718 Collected Indicators'!$A$3:$CH$3,0))</f>
        <v>76</v>
      </c>
      <c r="BUV25" s="116">
        <f>INDEX('[15]1819 Collected Indicators'!$A$3:$CV$36,MATCH($A25,'[15]1819 Collected Indicators'!$A$3:$A$36,0),MATCH(BUV$1,'[15]1819 Collected Indicators'!$A$3:$CV$3,0))</f>
        <v>75</v>
      </c>
      <c r="BUW25" s="126">
        <f>INDEX('[11]1920 Collected Indicators'!$A$3:$CV$36,MATCH($A25,'[11]1920 Collected Indicators'!$A$3:$A$36,0),MATCH(BUW$1,'[11]1920 Collected Indicators'!$A$3:$CV$3,0))</f>
        <v>71</v>
      </c>
    </row>
    <row r="26" spans="1:1921" ht="15.75" thickBot="1">
      <c r="A26" s="118" t="s">
        <v>1880</v>
      </c>
      <c r="B26" s="119">
        <f t="shared" si="152"/>
        <v>4215.4863379271883</v>
      </c>
      <c r="C26" s="87">
        <v>52917</v>
      </c>
      <c r="D26" s="87">
        <v>12553</v>
      </c>
      <c r="E26" s="88">
        <f t="shared" si="11"/>
        <v>4110.9771777563483</v>
      </c>
      <c r="F26" s="87">
        <v>51157</v>
      </c>
      <c r="G26" s="87">
        <v>12444</v>
      </c>
      <c r="H26" s="88">
        <f t="shared" si="12"/>
        <v>4230.7568696770049</v>
      </c>
      <c r="I26" s="87">
        <v>52656</v>
      </c>
      <c r="J26" s="87">
        <v>12446</v>
      </c>
      <c r="K26" s="88">
        <f t="shared" si="13"/>
        <v>4543.5991105463791</v>
      </c>
      <c r="L26" s="87">
        <v>57213</v>
      </c>
      <c r="M26" s="87">
        <v>12592</v>
      </c>
      <c r="N26" s="88">
        <f t="shared" si="14"/>
        <v>4069.0761167175156</v>
      </c>
      <c r="O26" s="87">
        <v>52015</v>
      </c>
      <c r="P26" s="87">
        <v>12783</v>
      </c>
      <c r="Q26" s="88">
        <f t="shared" si="15"/>
        <v>4058.6094766181482</v>
      </c>
      <c r="R26" s="87">
        <v>52421</v>
      </c>
      <c r="S26" s="87">
        <v>12916</v>
      </c>
      <c r="T26" s="88">
        <f t="shared" si="160"/>
        <v>4406.6472660438039</v>
      </c>
      <c r="U26" s="87">
        <f>INDEX('[2]All Previous Years'!$A$1:$EX$34,MATCH($A26,'[2]All Previous Years'!$A$1:$A$34,0),MATCH(U$1,'[2]All Previous Years'!$A$1:$EX$1,0))</f>
        <v>57542</v>
      </c>
      <c r="V26" s="87">
        <f>INDEX('[3]Raw data 16-17'!$B$2:$MA$34,MATCH($A26,'[3]Raw data 16-17'!$A$2:$A$34,0),MATCH(V$1,'[3]Raw data 16-17'!$B$1:$MA$1,0))</f>
        <v>13058</v>
      </c>
      <c r="W26" s="88">
        <f t="shared" si="17"/>
        <v>4477.7912071309865</v>
      </c>
      <c r="X26" s="32">
        <f>INDEX([4]Sheet1!$A$1:$CJ$34, MATCH($A26, [4]Sheet1!$A$1:$A$34, 0), MATCH(X$1, [4]Sheet1!$A$1:$CJ$1, 0))</f>
        <v>59277</v>
      </c>
      <c r="Y26" s="32">
        <f>INDEX('[5]Finance Indicators'!$A$2:$BO$35,MATCH($A26,'[5]Finance Indicators'!$A$2:$A$35,0),MATCH(Y$1,'[5]Finance Indicators'!$A$2:$BO$2,0))</f>
        <v>13238</v>
      </c>
      <c r="Z26" s="132">
        <f>INDEX('[6]Finance Indicators'!$B$3:$BO$35,MATCH($A26,'[6]Finance Indicators'!$A$3:$A$35,0),MATCH(Z$1,'[6]Finance Indicators'!$B$2:$BO$2,0))</f>
        <v>4753.3987915407852</v>
      </c>
      <c r="AA26" s="132">
        <f>INDEX('[6]Finance Indicators'!$B$3:$BO$35,MATCH($A26,'[6]Finance Indicators'!$A$3:$A$35,0),MATCH(AA$1,'[6]Finance Indicators'!$B$2:$BO$2,0))</f>
        <v>62935</v>
      </c>
      <c r="AB26" s="132">
        <f>INDEX('[6]Finance Indicators'!$B$3:$BO$35,MATCH($A26,'[6]Finance Indicators'!$A$3:$A$35,0),MATCH(AB$1,'[6]Finance Indicators'!$B$2:$BO$2,0))</f>
        <v>13240</v>
      </c>
      <c r="AC26" s="132">
        <f t="array" ref="AC26">INDEX('[7]Finance Indicators'!$A$2:$BO$35,MATCH($A26,'[7]Finance Indicators'!$A$2:$A$35,0),MATCH(AC$1,'[7]Finance Indicators'!$A$2:$BO$2,0))</f>
        <v>5064.0685419667907</v>
      </c>
      <c r="AD26" s="132">
        <f t="array" ref="AD26">INDEX('[7]Finance Indicators'!$A$2:$BO$35,MATCH($A26,'[7]Finance Indicators'!$A$2:$A$35,0),MATCH(AD$1,'[7]Finance Indicators'!$A$2:$BO$2,0))</f>
        <v>66790</v>
      </c>
      <c r="AE26" s="238">
        <f t="array" ref="AE26">INDEX('[7]Finance Indicators'!$A$2:$BO$35,MATCH($A26,'[7]Finance Indicators'!$A$2:$A$35,0),MATCH(AE$1,'[7]Finance Indicators'!$A$2:$BO$2,0))</f>
        <v>13189</v>
      </c>
      <c r="AF26" s="119">
        <f>(B26*100)/Deflators!$B$2</f>
        <v>4965.9419716546208</v>
      </c>
      <c r="AG26" s="88">
        <f>(E26*100)/Deflators!$B$3</f>
        <v>4770.4999946403796</v>
      </c>
      <c r="AH26" s="88">
        <f>(H26*100)/Deflators!$B$4</f>
        <v>4811.126690724067</v>
      </c>
      <c r="AI26" s="88">
        <f>(K26*100)/Deflators!$B$5</f>
        <v>5075.3441901884726</v>
      </c>
      <c r="AJ26" s="88">
        <f>(N26*100)/Deflators!$B$6</f>
        <v>4483.4648378176489</v>
      </c>
      <c r="AK26" s="88">
        <f>(Q26*100)/Deflators!$B$7</f>
        <v>4435.7381521860852</v>
      </c>
      <c r="AL26" s="122">
        <f>(T26*100)/Deflators!$B$8</f>
        <v>4699.8021232858837</v>
      </c>
      <c r="AM26" s="122">
        <f>(W26*100)/Deflators!$B$9</f>
        <v>4693.0447438759738</v>
      </c>
      <c r="AN26" s="122">
        <f>(Z26*100)/Deflators!$B$10</f>
        <v>4869.5310194406711</v>
      </c>
      <c r="AO26" s="241">
        <f>(AC26*100)/Deflators!$B$11</f>
        <v>5064.0685419667907</v>
      </c>
      <c r="AP26" s="119">
        <f t="shared" si="18"/>
        <v>5312.1296296296296</v>
      </c>
      <c r="AQ26" s="87">
        <v>57371</v>
      </c>
      <c r="AR26" s="87">
        <v>10800</v>
      </c>
      <c r="AS26" s="88">
        <f t="shared" si="19"/>
        <v>5331.6493591542703</v>
      </c>
      <c r="AT26" s="87">
        <v>56990</v>
      </c>
      <c r="AU26" s="87">
        <v>10689</v>
      </c>
      <c r="AV26" s="88">
        <f t="shared" si="20"/>
        <v>5413.1446481147304</v>
      </c>
      <c r="AW26" s="87">
        <v>56995</v>
      </c>
      <c r="AX26" s="87">
        <v>10529</v>
      </c>
      <c r="AY26" s="88">
        <f t="shared" si="21"/>
        <v>5562.8189082506979</v>
      </c>
      <c r="AZ26" s="87">
        <v>57781</v>
      </c>
      <c r="BA26" s="87">
        <v>10387</v>
      </c>
      <c r="BB26" s="88">
        <f t="shared" si="22"/>
        <v>5570.7635931464793</v>
      </c>
      <c r="BC26" s="87">
        <v>56248</v>
      </c>
      <c r="BD26" s="87">
        <v>10097</v>
      </c>
      <c r="BE26" s="88">
        <f t="shared" si="23"/>
        <v>5742.6906460363707</v>
      </c>
      <c r="BF26" s="87">
        <v>57157</v>
      </c>
      <c r="BG26" s="87">
        <v>9953</v>
      </c>
      <c r="BH26" s="88">
        <f t="shared" si="24"/>
        <v>5844.3253085170945</v>
      </c>
      <c r="BI26" s="87">
        <f>INDEX('[2]All Previous Years'!$A$1:$EX$34,MATCH($A26,'[2]All Previous Years'!$A$1:$A$34,0),MATCH(BI$1,'[2]All Previous Years'!$A$1:$EX$1,0))</f>
        <v>57777</v>
      </c>
      <c r="BJ26" s="87">
        <f>INDEX('[3]Raw data 16-17'!$B$2:$MA$34,MATCH($A26,'[3]Raw data 16-17'!$A$2:$A$34,0),MATCH(BJ$1,'[3]Raw data 16-17'!$B$1:$MA$1,0))</f>
        <v>9886</v>
      </c>
      <c r="BK26" s="88">
        <f t="shared" si="0"/>
        <v>5909.5766129032254</v>
      </c>
      <c r="BL26" s="32">
        <f>INDEX([4]Sheet1!$A$1:$CJ$34, MATCH($A26, [4]Sheet1!$A$1:$A$34, 0), MATCH(BL$1, [4]Sheet1!$A$1:$CJ$1, 0))</f>
        <v>58623</v>
      </c>
      <c r="BM26" s="32">
        <f>INDEX('[5]Finance Indicators'!$A$2:$BO$35,MATCH($A26,'[5]Finance Indicators'!$A$2:$A$35,0),MATCH(BM$1,'[5]Finance Indicators'!$A$2:$BO$2,0))</f>
        <v>9920</v>
      </c>
      <c r="BN26" s="132">
        <f>INDEX('[6]Finance Indicators'!$B$3:$BO$35,MATCH($A26,'[6]Finance Indicators'!$A$3:$A$35,0),MATCH(BN$1,'[6]Finance Indicators'!$B$2:$BO$2,0))</f>
        <v>6518.1827339578931</v>
      </c>
      <c r="BO26" s="132">
        <f>INDEX('[6]Finance Indicators'!$B$3:$BO$35,MATCH($A26,'[6]Finance Indicators'!$A$3:$A$35,0),MATCH(BO$1,'[6]Finance Indicators'!$B$2:$BO$2,0))</f>
        <v>64706</v>
      </c>
      <c r="BP26" s="132">
        <f>INDEX('[6]Finance Indicators'!$B$3:$BO$35,MATCH($A26,'[6]Finance Indicators'!$A$3:$A$35,0),MATCH(BP$1,'[6]Finance Indicators'!$B$2:$BO$2,0))</f>
        <v>9927</v>
      </c>
      <c r="BQ26" s="238">
        <f t="array" ref="BQ26">INDEX('[7]Finance Indicators'!$A$2:$BO$35,MATCH($A26,'[7]Finance Indicators'!$A$2:$A$35,0),MATCH(BQ$1,'[7]Finance Indicators'!$A$2:$BO$2,0))</f>
        <v>6787.1815129369934</v>
      </c>
      <c r="BR26" s="238">
        <f t="array" ref="BR26">INDEX('[7]Finance Indicators'!$A$2:$BO$35,MATCH($A26,'[7]Finance Indicators'!$A$2:$A$35,0),MATCH(BR$1,'[7]Finance Indicators'!$A$2:$BO$2,0))</f>
        <v>68727</v>
      </c>
      <c r="BS26" s="238">
        <f t="array" ref="BS26">INDEX('[7]Finance Indicators'!$A$2:$BO$35,MATCH($A26,'[7]Finance Indicators'!$A$2:$A$35,0),MATCH(BS$1,'[7]Finance Indicators'!$A$2:$BO$2,0))</f>
        <v>10126</v>
      </c>
      <c r="BT26" s="119">
        <f>(AP26*100)/Deflators!$B$2</f>
        <v>6257.8135408260296</v>
      </c>
      <c r="BU26" s="137">
        <f>(AS26*100)/Deflators!$B$3</f>
        <v>6187.0042424198791</v>
      </c>
      <c r="BV26" s="137">
        <f>(AV26*100)/Deflators!$B$4</f>
        <v>6155.7129136761723</v>
      </c>
      <c r="BW26" s="137">
        <f>(AY26*100)/Deflators!$B$5</f>
        <v>6213.8450026383698</v>
      </c>
      <c r="BX26" s="137">
        <f>(BB26*100)/Deflators!$B$6</f>
        <v>6138.0819560129303</v>
      </c>
      <c r="BY26" s="137">
        <f>(BE26*100)/Deflators!$B$7</f>
        <v>6276.3052571520693</v>
      </c>
      <c r="BZ26" s="137">
        <f>(BH26*100)/Deflators!$B$8</f>
        <v>6233.1225614074438</v>
      </c>
      <c r="CA26" s="137">
        <f>(BK26*100)/Deflators!$B$9</f>
        <v>6193.6580288850828</v>
      </c>
      <c r="CB26" s="137">
        <f>(BN26*100)/Deflators!$B$10</f>
        <v>6677.4311193658696</v>
      </c>
      <c r="CC26" s="245">
        <f>(BQ26*100)/Deflators!$B$11</f>
        <v>6787.1815129369943</v>
      </c>
      <c r="CD26" s="119">
        <f t="shared" si="153"/>
        <v>4080.8441558441564</v>
      </c>
      <c r="CE26" s="87">
        <v>12569</v>
      </c>
      <c r="CF26" s="87">
        <v>3080</v>
      </c>
      <c r="CG26" s="88">
        <f t="shared" si="25"/>
        <v>3509.2178770949722</v>
      </c>
      <c r="CH26" s="87">
        <v>12563</v>
      </c>
      <c r="CI26" s="87">
        <v>3580</v>
      </c>
      <c r="CJ26" s="88">
        <f t="shared" si="26"/>
        <v>2685.824813484388</v>
      </c>
      <c r="CK26" s="87">
        <v>9720</v>
      </c>
      <c r="CL26" s="87">
        <v>3619</v>
      </c>
      <c r="CM26" s="88">
        <f t="shared" si="27"/>
        <v>2613.5229540918162</v>
      </c>
      <c r="CN26" s="87">
        <v>10475</v>
      </c>
      <c r="CO26" s="87">
        <v>4008</v>
      </c>
      <c r="CP26" s="88">
        <f t="shared" si="28"/>
        <v>3174.9865807836823</v>
      </c>
      <c r="CQ26" s="87">
        <v>11830</v>
      </c>
      <c r="CR26" s="87">
        <v>3726</v>
      </c>
      <c r="CS26" s="88">
        <f t="shared" si="29"/>
        <v>3690.1927437641721</v>
      </c>
      <c r="CT26" s="87">
        <v>13019</v>
      </c>
      <c r="CU26" s="87">
        <v>3528</v>
      </c>
      <c r="CV26" s="88">
        <f t="shared" si="30"/>
        <v>3634.3612334801765</v>
      </c>
      <c r="CW26" s="87">
        <f>INDEX('[2]All Previous Years'!$A$1:$EX$34,MATCH($A26,'[2]All Previous Years'!$A$1:$A$34,0),MATCH(CW$1,'[2]All Previous Years'!$A$1:$EX$1,0))</f>
        <v>13200</v>
      </c>
      <c r="CX26" s="87">
        <f>INDEX('[3]Raw data 16-17'!$B$2:$XA$34,MATCH($A26,'[3]Raw data 16-17'!$A$2:$A$34,0),MATCH(CX$1,'[3]Raw data 16-17'!$B$1:$GU$1,0))</f>
        <v>3632</v>
      </c>
      <c r="CY26" s="88">
        <f t="shared" si="31"/>
        <v>3627.556818181818</v>
      </c>
      <c r="CZ26" s="32">
        <f>INDEX([4]Sheet1!$A$1:$CJ$34, MATCH($A26, [4]Sheet1!$A$1:$A$34, 0), MATCH(CZ$1, [4]Sheet1!$A$1:$CJ$1, 0))</f>
        <v>12769</v>
      </c>
      <c r="DA26" s="32">
        <f>INDEX('[5]Finance Indicators'!$A$2:$BO$35,MATCH($A26,'[5]Finance Indicators'!$A$2:$A$35,0),MATCH(DA$1,'[5]Finance Indicators'!$A$2:$BO$2,0))</f>
        <v>3520</v>
      </c>
      <c r="DB26" s="132">
        <f>INDEX('[6]Finance Indicators'!$B$3:$BO$35,MATCH($A26,'[6]Finance Indicators'!$A$3:$A$35,0),MATCH(DB$1,'[6]Finance Indicators'!$B$2:$BO$2,0))</f>
        <v>4174.0685543964228</v>
      </c>
      <c r="DC26" s="132">
        <f>INDEX('[6]Finance Indicators'!$B$3:$BO$35,MATCH($A26,'[6]Finance Indicators'!$A$3:$A$35,0),MATCH(DC$1,'[6]Finance Indicators'!$B$2:$BO$2,0))</f>
        <v>14004</v>
      </c>
      <c r="DD26" s="132">
        <f>INDEX('[6]Finance Indicators'!$B$3:$BO$35,MATCH($A26,'[6]Finance Indicators'!$A$3:$A$35,0),MATCH(DD$1,'[6]Finance Indicators'!$B$2:$BO$2,0))</f>
        <v>3355</v>
      </c>
      <c r="DE26" s="132">
        <f t="array" ref="DE26">INDEX('[7]Finance Indicators'!$A$2:$BO$35,MATCH($A26,'[7]Finance Indicators'!$A$2:$A$35,0),MATCH(DE$1,'[7]Finance Indicators'!$A$2:$BO$2,0))</f>
        <v>7411.4735002912057</v>
      </c>
      <c r="DF26" s="132">
        <f t="array" ref="DF26">INDEX('[7]Finance Indicators'!$A$2:$BO$35,MATCH($A26,'[7]Finance Indicators'!$A$2:$A$35,0),MATCH(DF$1,'[7]Finance Indicators'!$A$2:$BO$2,0))</f>
        <v>25451</v>
      </c>
      <c r="DG26" s="132">
        <f t="array" ref="DG26">INDEX('[7]Finance Indicators'!$A$2:$BO$35,MATCH($A26,'[7]Finance Indicators'!$A$2:$A$35,0),MATCH(DG$1,'[7]Finance Indicators'!$A$2:$BO$2,0))</f>
        <v>3434</v>
      </c>
      <c r="DH26" s="127">
        <f>(CD26*100)/Deflators!$B$2</f>
        <v>4807.3303170169111</v>
      </c>
      <c r="DI26" s="122">
        <f>(CG26*100)/Deflators!$B$3</f>
        <v>4072.2006326024139</v>
      </c>
      <c r="DJ26" s="122">
        <f>(CJ26*100)/Deflators!$B$4</f>
        <v>3054.2628292772206</v>
      </c>
      <c r="DK26" s="122">
        <f>(CM26*100)/Deflators!$B$5</f>
        <v>2919.3879605674588</v>
      </c>
      <c r="DL26" s="122">
        <f>(CP26*100)/Deflators!$B$6</f>
        <v>3498.3225398520476</v>
      </c>
      <c r="DM26" s="122">
        <f>(CS26*100)/Deflators!$B$7</f>
        <v>4033.0878929682826</v>
      </c>
      <c r="DN26" s="122">
        <f>(CV26*100)/Deflators!$B$8</f>
        <v>3876.1392983543251</v>
      </c>
      <c r="DO26" s="122">
        <f>(CY26*100)/Deflators!$B$9</f>
        <v>3801.9384270459195</v>
      </c>
      <c r="DP26" s="122">
        <f>(DB26*100)/Deflators!$B$10</f>
        <v>4276.046928584502</v>
      </c>
      <c r="DQ26" s="247">
        <f>(DE26*100)/Deflators!$B$11</f>
        <v>7411.4735002912057</v>
      </c>
      <c r="DR26" s="119">
        <v>54</v>
      </c>
      <c r="DS26" s="122">
        <f>INDEX('[3]5+ Awards at Level 5 &amp; Level 6'!$A$2:$G$35,MATCH($A26,'[3]5+ Awards at Level 5 &amp; Level 6'!$A$2:$A$35,0),MATCH(DS$1,'[3]5+ Awards at Level 5 &amp; Level 6'!$A$2:$G$2,0))</f>
        <v>53</v>
      </c>
      <c r="DT26" s="125">
        <f>INDEX('[8]Breadth and Depth cohort'!$X$1:$AH$36,MATCH($A26,'[8]Breadth and Depth cohort'!$X$1:$X$36,0),MATCH(DT$1,'[8]Breadth and Depth cohort'!$X$1:$AH$1,0))</f>
        <v>59</v>
      </c>
      <c r="DU26" s="125">
        <f>INDEX('[9]Breadth and Depth cohort'!$U$1:$AC$36,MATCH($A26,'[9]Breadth and Depth cohort'!$U$1:$U$36,0),MATCH(DU$1,'[9]Breadth and Depth cohort'!$U$1:$AC$1,0))</f>
        <v>58</v>
      </c>
      <c r="DV26" s="125">
        <f>INDEX([10]Extraction!$G$3:$Q$36,MATCH($A26,[10]Extraction!$Q$3:$Q$36,0),MATCH(DV$1,[10]Extraction!$G$3:$Q$3,0))</f>
        <v>60</v>
      </c>
      <c r="DW26" s="125">
        <f>INDEX([10]Extraction!$G$3:$Q$36,MATCH($A26,[10]Extraction!$Q$3:$Q$36,0),MATCH(DW$1,[10]Extraction!$G$3:$Q$3,0))</f>
        <v>64</v>
      </c>
      <c r="DX26" s="125">
        <f>INDEX([10]Extraction!$G$3:$Q$36,MATCH($A26,[10]Extraction!$Q$3:$Q$36,0),MATCH(DX$1,[10]Extraction!$G$3:$Q$3,0))</f>
        <v>66</v>
      </c>
      <c r="DY26" s="125">
        <f>INDEX([10]Extraction!$G$3:$Q$36,MATCH($A26,[10]Extraction!$Q$3:$Q$36,0),MATCH(DY$1,[10]Extraction!$G$3:$Q$3,0))</f>
        <v>66</v>
      </c>
      <c r="DZ26" s="241">
        <f>INDEX('[11]1920 Collected Indicators'!$A$3:$CV$36,MATCH($A26,'[11]1920 Collected Indicators'!$A$3:$A$36,0),MATCH(DZ$1,'[11]1920 Collected Indicators'!$A$3:$CV$3,0))</f>
        <v>69</v>
      </c>
      <c r="EA26" s="119">
        <v>26</v>
      </c>
      <c r="EB26" s="122">
        <f>INDEX('[3]5+ Awards at Level 5 &amp; Level 6'!$I$2:$M$35,MATCH($A26,'[3]5+ Awards at Level 5 &amp; Level 6'!$A$2:$A$35,0),MATCH(EB$1,'[3]5+ Awards at Level 5 &amp; Level 6'!$I$2:$M$2,0))</f>
        <v>26</v>
      </c>
      <c r="EC26" s="125">
        <f>INDEX('[8]Breadth and Depth cohort'!$X$1:$AH$36,MATCH($A26,'[8]Breadth and Depth cohort'!$X$1:$X$36,0),MATCH(EC$1,'[8]Breadth and Depth cohort'!$X$1:$AH$1,0))</f>
        <v>31</v>
      </c>
      <c r="ED26" s="125">
        <f>INDEX('[9]Breadth and Depth cohort'!$U$1:$AC$36,MATCH($A26,'[9]Breadth and Depth cohort'!$U$1:$U$36,0),MATCH(ED$1,'[9]Breadth and Depth cohort'!$U$1:$AC$1,0))</f>
        <v>32</v>
      </c>
      <c r="EE26" s="125">
        <f>INDEX([10]Extraction!$G$3:$Q$36,MATCH($A26,[10]Extraction!$Q$3:$Q$36,0),MATCH(EE$1,[10]Extraction!$G$3:$Q$3,0))</f>
        <v>32</v>
      </c>
      <c r="EF26" s="125">
        <f>INDEX([10]Extraction!$G$3:$Q$36,MATCH($A26,[10]Extraction!$Q$3:$Q$36,0),MATCH(EF$1,[10]Extraction!$G$3:$Q$3,0))</f>
        <v>35</v>
      </c>
      <c r="EG26" s="125">
        <f>INDEX([10]Extraction!$G$3:$Q$36,MATCH($A26,[10]Extraction!$Q$3:$Q$36,0),MATCH(EG$1,[10]Extraction!$G$3:$Q$3,0))</f>
        <v>36</v>
      </c>
      <c r="EH26" s="120">
        <f>INDEX([10]Extraction!$G$3:$Q$36,MATCH($A26,[10]Extraction!$Q$3:$Q$36,0),MATCH(EH$1,[10]Extraction!$G$3:$Q$3,0))</f>
        <v>36</v>
      </c>
      <c r="EI26" s="126">
        <f>INDEX('[11]1920 Collected Indicators'!$A$3:$CV$36,MATCH($A26,'[11]1920 Collected Indicators'!$A$3:$A$36,0),MATCH(EI$1,'[11]1920 Collected Indicators'!$A$3:$CV$3,0))</f>
        <v>40</v>
      </c>
      <c r="EJ26" s="127">
        <v>32</v>
      </c>
      <c r="EK26" s="122">
        <f>INDEX('[3]Deprived 5+ Awards'!$A$2:$K$35,MATCH($A26,'[3]Deprived 5+ Awards'!$A$2:$A$35,0),MATCH(EK$1,'[3]Deprived 5+ Awards'!$A$2:$K$2,0))</f>
        <v>34</v>
      </c>
      <c r="EL26" s="125">
        <f>INDEX('[12]2014'!$S$1:$U$35,MATCH($A26,'[12]2014'!$S$1:$S$35,0),MATCH(EL$1,'[12]2014'!$S$1:$U$1,0))</f>
        <v>36</v>
      </c>
      <c r="EM26" s="125">
        <f>INDEX('[12]2015'!$S$1:$U$35,MATCH($A26,'[12]2015'!$S$1:$S$35,0),MATCH(EM$1,'[12]2015'!$S$1:$U$1,0))</f>
        <v>36</v>
      </c>
      <c r="EN26" s="125">
        <f>INDEX([13]Extraction!$B$2:$L$35,MATCH($A26,[13]Extraction!$L$2:$L$35,0),MATCH(EN$1,[13]Extraction!$B$2:$L$2,0))</f>
        <v>40</v>
      </c>
      <c r="EO26" s="125">
        <f>INDEX([13]Extraction!$B$2:$L$35,MATCH($A26,[13]Extraction!$L$2:$L$35,0),MATCH(EO$1,[13]Extraction!$B$2:$L$2,0))</f>
        <v>42</v>
      </c>
      <c r="EP26" s="122">
        <f>INDEX([13]Extraction!$B$2:$L$35,MATCH($A26,[13]Extraction!$L$2:$L$35,0),MATCH(EP$1,[13]Extraction!$B$2:$L$2,0))</f>
        <v>43</v>
      </c>
      <c r="EQ26" s="122">
        <f>INDEX([13]Extraction!$B$2:$L$35,MATCH($A26,[13]Extraction!$L$2:$L$35,0),MATCH(EQ$1,[13]Extraction!$B$2:$L$2,0))</f>
        <v>45</v>
      </c>
      <c r="ER26" s="337">
        <f>INDEX('[11]1920 Collected Indicators'!$A$3:$CV$36,MATCH($A26,'[11]1920 Collected Indicators'!$A$3:$A$36,0),MATCH(ER$1,'[11]1920 Collected Indicators'!$A$3:$CV$3,0))</f>
        <v>55</v>
      </c>
      <c r="ES26" s="124">
        <v>9</v>
      </c>
      <c r="ET26" s="122">
        <f>INDEX('[3]Deprived 5+ Awards'!$A$2:$K$35,MATCH($A26,'[3]Deprived 5+ Awards'!$A$2:$A$35,0),MATCH(ET$1,'[3]Deprived 5+ Awards'!$A$2:$K$2,0))</f>
        <v>10</v>
      </c>
      <c r="EU26" s="125">
        <f>INDEX('[12]2014'!$S$1:$U$35,MATCH($A26,'[12]2014'!$S$1:$S$35,0),MATCH(EU$1,'[12]2014'!$S$1:$U$1,0))</f>
        <v>15</v>
      </c>
      <c r="EV26" s="125">
        <f>INDEX('[12]2015'!$S$1:$U$35,MATCH($A26,'[12]2015'!$S$1:$S$35,0),MATCH(EV$1,'[12]2015'!$S$1:$U$1,0))</f>
        <v>14</v>
      </c>
      <c r="EW26" s="125">
        <f>INDEX([13]Extraction!$B$2:$L$35,MATCH($A26,[13]Extraction!$L$2:$L$35,0),MATCH(EW$1,[13]Extraction!$B$2:$L$2,0))</f>
        <v>14</v>
      </c>
      <c r="EX26" s="125">
        <f>INDEX([13]Extraction!$B$2:$L$35,MATCH($A26,[13]Extraction!$L$2:$L$35,0),MATCH(EX$1,[13]Extraction!$B$2:$L$2,0))</f>
        <v>15</v>
      </c>
      <c r="EY26" s="122">
        <f>INDEX([13]Extraction!$B$2:$L$35,MATCH($A26,[13]Extraction!$L$2:$L$35,0),MATCH(EY$1,[13]Extraction!$B$2:$L$2,0))</f>
        <v>16</v>
      </c>
      <c r="EZ26" s="122">
        <f>INDEX([13]Extraction!$B$2:$L$35,MATCH($A26,[13]Extraction!$L$2:$L$35,0),MATCH(EZ$1,[13]Extraction!$B$2:$L$2,0))</f>
        <v>18</v>
      </c>
      <c r="FA26" s="340">
        <f>INDEX('[11]1920 Collected Indicators'!$A$3:$CV$36,MATCH($A26,'[11]1920 Collected Indicators'!$A$3:$A$36,0),MATCH(FA$1,'[11]1920 Collected Indicators'!$A$3:$CV$3,0))</f>
        <v>23</v>
      </c>
      <c r="FB26" s="119">
        <v>2154.6257796257796</v>
      </c>
      <c r="FC26" s="87">
        <v>8291</v>
      </c>
      <c r="FD26" s="87">
        <v>74</v>
      </c>
      <c r="FE26" s="88">
        <v>2631.0439560439559</v>
      </c>
      <c r="FF26" s="131">
        <v>9577</v>
      </c>
      <c r="FG26" s="87">
        <v>70</v>
      </c>
      <c r="FH26" s="88">
        <v>2425.8603238866399</v>
      </c>
      <c r="FI26" s="131">
        <v>9587</v>
      </c>
      <c r="FJ26" s="87">
        <v>76</v>
      </c>
      <c r="FK26" s="88">
        <v>3650.6410256410259</v>
      </c>
      <c r="FL26" s="131">
        <v>11390</v>
      </c>
      <c r="FM26" s="87">
        <v>60</v>
      </c>
      <c r="FN26" s="88">
        <v>4040.7239819004526</v>
      </c>
      <c r="FO26" s="39">
        <v>10716</v>
      </c>
      <c r="FP26" s="39">
        <v>51</v>
      </c>
      <c r="FQ26" s="88">
        <v>4415.2930402930406</v>
      </c>
      <c r="FR26" s="131">
        <v>9643</v>
      </c>
      <c r="FS26" s="131">
        <v>42</v>
      </c>
      <c r="FT26" s="88">
        <f t="shared" si="159"/>
        <v>4365.8536585365855</v>
      </c>
      <c r="FU26" s="87">
        <f>INDEX('[2]All Previous Years'!$A$1:$EX$34,MATCH($A26,'[2]All Previous Years'!$A$1:$A$34,0),MATCH(FU$1,'[2]All Previous Years'!$A$1:$EX$1,0))</f>
        <v>9308</v>
      </c>
      <c r="FV26" s="88">
        <f>INDEX('[3]Raw data 16-17'!$B$2:$XA$34,MATCH($A26,'[3]Raw data 16-17'!$A$2:$A$34,0),MATCH(FV$1,'[3]Raw data 16-17'!$B$1:$GU$1,0))</f>
        <v>41</v>
      </c>
      <c r="FW26" s="88">
        <f t="shared" si="33"/>
        <v>3532.5745682888542</v>
      </c>
      <c r="FX26" s="39">
        <f>INDEX([4]Sheet1!$A$1:$CJ$34, MATCH($A26, [4]Sheet1!$A$1:$A$34, 0), MATCH(FX$1, [4]Sheet1!$A$1:$CJ$1, 0))</f>
        <v>9001</v>
      </c>
      <c r="FY26" s="39">
        <f>INDEX('[5]Finance Indicators'!$A$2:$BO$35,MATCH($A26,'[5]Finance Indicators'!$A$2:$A$35,0),MATCH(FY$1,'[5]Finance Indicators'!$A$2:$BO$2,0))</f>
        <v>49</v>
      </c>
      <c r="FZ26" s="132">
        <f>INDEX('[6]Finance Indicators'!$B$3:$BO$35,MATCH($A26,'[6]Finance Indicators'!$A$3:$A$35,0),MATCH(FZ$1,'[6]Finance Indicators'!$B$2:$BO$2,0))</f>
        <v>4004.8076923076924</v>
      </c>
      <c r="GA26" s="132">
        <f>INDEX('[6]Finance Indicators'!$B$3:$BO$35,MATCH($A26,'[6]Finance Indicators'!$A$3:$A$35,0),MATCH(GA$1,'[6]Finance Indicators'!$B$2:$BO$2,0))</f>
        <v>9996</v>
      </c>
      <c r="GB26" s="132">
        <f>INDEX('[6]Finance Indicators'!$B$3:$BO$35,MATCH($A26,'[6]Finance Indicators'!$A$3:$A$35,0),MATCH(GB$1,'[6]Finance Indicators'!$B$2:$BO$2,0))</f>
        <v>48</v>
      </c>
      <c r="GC26" s="132" t="str">
        <f t="array" ref="GC26">INDEX('[7]Finance Indicators'!$A$2:$BO$35,MATCH($A26,'[7]Finance Indicators'!$A$2:$A$35,0),MATCH(GC$1,'[7]Finance Indicators'!$A$2:$BO$2,0))</f>
        <v>dna</v>
      </c>
      <c r="GD26" s="132">
        <f t="array" ref="GD26">INDEX('[7]Finance Indicators'!$A$2:$BO$35,MATCH($A26,'[7]Finance Indicators'!$A$2:$A$35,0),MATCH(GD$1,'[7]Finance Indicators'!$A$2:$BO$2,0))</f>
        <v>10779</v>
      </c>
      <c r="GE26" s="238" t="str">
        <f t="array" ref="GE26">INDEX('[7]Finance Indicators'!$A$2:$BO$35,MATCH($A26,'[7]Finance Indicators'!$A$2:$A$35,0),MATCH(GE$1,'[7]Finance Indicators'!$A$2:$BO$2,0))</f>
        <v>dna</v>
      </c>
      <c r="GF26" s="128">
        <f>(FB26*100)/Deflators!$B$2</f>
        <v>2538.1998029470378</v>
      </c>
      <c r="GG26" s="125">
        <f>(FE26*100)/Deflators!$B$3</f>
        <v>3053.141536790647</v>
      </c>
      <c r="GH26" s="125">
        <f>(FH26*100)/Deflators!$B$4</f>
        <v>2758.6367431959211</v>
      </c>
      <c r="GI26" s="125">
        <f>(FK26*100)/Deflators!$B$5</f>
        <v>4077.8817120867861</v>
      </c>
      <c r="GJ26" s="125">
        <f>(FN26*100)/Deflators!$B$6</f>
        <v>4452.2253633317532</v>
      </c>
      <c r="GK26" s="125">
        <f>(FQ26*100)/Deflators!$B$7</f>
        <v>4825.5649883883098</v>
      </c>
      <c r="GL26" s="125">
        <f>(FT26*100)/Deflators!$B$8</f>
        <v>4656.2946965271631</v>
      </c>
      <c r="GM26" s="125">
        <f>(FW26*100)/Deflators!$B$9</f>
        <v>3702.3902507236712</v>
      </c>
      <c r="GN26" s="125">
        <f>IFERROR((FZ26*100)/Deflators!$B$10,"dna")</f>
        <v>4102.6507852217492</v>
      </c>
      <c r="GO26" s="125" t="str">
        <f>IFERROR((GC26*100)/Deflators!$B$11,"dna")</f>
        <v>dna</v>
      </c>
      <c r="GP26" s="121">
        <v>273.79634753735473</v>
      </c>
      <c r="GQ26" s="87">
        <v>9895</v>
      </c>
      <c r="GR26" s="87">
        <v>695</v>
      </c>
      <c r="GS26" s="88">
        <v>330.57216910184792</v>
      </c>
      <c r="GT26" s="131">
        <v>12307.862999999999</v>
      </c>
      <c r="GU26" s="87">
        <v>716</v>
      </c>
      <c r="GV26" s="88">
        <v>335.37586169165115</v>
      </c>
      <c r="GW26" s="131">
        <v>12260</v>
      </c>
      <c r="GX26" s="87">
        <v>703</v>
      </c>
      <c r="GY26" s="88">
        <v>354.69431028389681</v>
      </c>
      <c r="GZ26" s="131">
        <v>12044</v>
      </c>
      <c r="HA26" s="87">
        <v>653</v>
      </c>
      <c r="HB26" s="88">
        <v>373.03425576008783</v>
      </c>
      <c r="HC26" s="131">
        <v>12240</v>
      </c>
      <c r="HD26" s="87">
        <v>631</v>
      </c>
      <c r="HE26" s="88">
        <v>349.04297580353921</v>
      </c>
      <c r="HF26" s="131">
        <v>11598</v>
      </c>
      <c r="HG26" s="131">
        <v>639</v>
      </c>
      <c r="HH26" s="88">
        <f t="shared" si="34"/>
        <v>444.20587503111773</v>
      </c>
      <c r="HI26" s="87">
        <f>INDEX('[2]All Previous Years'!$A$1:$EX$34,MATCH($A26,'[2]All Previous Years'!$A$1:$A$34,0),MATCH(HI$1,'[2]All Previous Years'!$A$1:$EX$1,0))</f>
        <v>14275</v>
      </c>
      <c r="HJ26" s="32">
        <f>INDEX('[3]Raw data 16-17'!$B$2:$XA$34,MATCH($A26,'[3]Raw data 16-17'!$A$2:$A$34,0),MATCH(HJ$1,'[3]Raw data 16-17'!$B$1:$GU$1,0))</f>
        <v>618</v>
      </c>
      <c r="HK26" s="88">
        <f t="shared" si="35"/>
        <v>438.12571283740971</v>
      </c>
      <c r="HL26" s="32">
        <f>INDEX([4]Sheet1!$A$1:$CJ$34, MATCH($A26, [4]Sheet1!$A$1:$A$34, 0), MATCH(HL$1, [4]Sheet1!$A$1:$CJ$1, 0))</f>
        <v>13829</v>
      </c>
      <c r="HM26" s="32">
        <f>INDEX('[5]Finance Indicators'!$A$2:$BO$35,MATCH($A26,'[5]Finance Indicators'!$A$2:$A$35,0),MATCH(HM$1,'[5]Finance Indicators'!$A$2:$BO$2,0))</f>
        <v>607</v>
      </c>
      <c r="HN26" s="132">
        <f>INDEX('[6]Finance Indicators'!$B$3:$BO$35,MATCH($A26,'[6]Finance Indicators'!$A$3:$A$35,0),MATCH(HN$1,'[6]Finance Indicators'!$B$2:$BO$2,0))</f>
        <v>391.33456904541242</v>
      </c>
      <c r="HO26" s="132">
        <f>INDEX('[6]Finance Indicators'!$B$3:$BO$35,MATCH($A26,'[6]Finance Indicators'!$A$3:$A$35,0),MATCH(HO$1,'[6]Finance Indicators'!$B$2:$BO$2,0))</f>
        <v>11823</v>
      </c>
      <c r="HP26" s="132">
        <f>INDEX('[6]Finance Indicators'!$B$3:$BO$35,MATCH($A26,'[6]Finance Indicators'!$A$3:$A$35,0),MATCH(HP$1,'[6]Finance Indicators'!$B$2:$BO$2,0))</f>
        <v>581</v>
      </c>
      <c r="HQ26" s="132" t="str">
        <f t="array" ref="HQ26">INDEX('[7]Finance Indicators'!$A$2:$BO$35,MATCH($A26,'[7]Finance Indicators'!$A$2:$A$35,0),MATCH(HQ$1,'[7]Finance Indicators'!$A$2:$BO$2,0))</f>
        <v>dna</v>
      </c>
      <c r="HR26" s="238">
        <f t="array" ref="HR26">INDEX('[7]Finance Indicators'!$A$2:$BO$35,MATCH($A26,'[7]Finance Indicators'!$A$2:$A$35,0),MATCH(HR$1,'[7]Finance Indicators'!$A$2:$BO$2,0))</f>
        <v>11236</v>
      </c>
      <c r="HS26" s="238" t="str">
        <f t="array" ref="HS26">INDEX('[7]Finance Indicators'!$A$2:$BO$35,MATCH($A26,'[7]Finance Indicators'!$A$2:$A$35,0),MATCH(HS$1,'[7]Finance Indicators'!$A$2:$BO$2,0))</f>
        <v>dna</v>
      </c>
      <c r="HT26" s="128">
        <f>(GP26*100)/Deflators!$B$2</f>
        <v>322.53853172017324</v>
      </c>
      <c r="HU26" s="125">
        <f>(GS26*100)/Deflators!$B$3</f>
        <v>383.60576153558259</v>
      </c>
      <c r="HV26" s="125">
        <f>(GV26*100)/Deflators!$B$4</f>
        <v>381.38229383350756</v>
      </c>
      <c r="HW26" s="125">
        <f>(GY26*100)/Deflators!$B$5</f>
        <v>396.20478461969878</v>
      </c>
      <c r="HX26" s="125">
        <f>(HB26*100)/Deflators!$B$6</f>
        <v>411.02351517351514</v>
      </c>
      <c r="HY26" s="125">
        <f>(HE26*100)/Deflators!$B$7</f>
        <v>381.47627985494677</v>
      </c>
      <c r="HZ26" s="125">
        <f>(HH26*100)/Deflators!$B$8</f>
        <v>473.75693778222154</v>
      </c>
      <c r="IA26" s="125">
        <f>(HK26*100)/Deflators!$B$9</f>
        <v>459.18701401576374</v>
      </c>
      <c r="IB26" s="125">
        <f>IFERROR((HN26*100)/Deflators!$B$10,"dna")</f>
        <v>400.89542378336597</v>
      </c>
      <c r="IC26" s="125" t="str">
        <f>IFERROR((HQ26*100)/Deflators!$B$11,"dna")</f>
        <v>dna</v>
      </c>
      <c r="ID26" s="121">
        <v>90.377113133940185</v>
      </c>
      <c r="IE26" s="88">
        <v>91.094147582697204</v>
      </c>
      <c r="IF26" s="88">
        <v>90.243902439024396</v>
      </c>
      <c r="IG26" s="88">
        <v>91.584852734922862</v>
      </c>
      <c r="IH26" s="88">
        <v>92.521994134897355</v>
      </c>
      <c r="II26" s="88">
        <v>93.832599118942724</v>
      </c>
      <c r="IJ26" s="88">
        <f>INDEX('[3]Raw data 16-17'!$B$2:$XA$34,MATCH($A26,'[3]Raw data 16-17'!$A$2:$A$34,0),MATCH(IJ$1,'[3]Raw data 16-17'!$B$1:$GU$1,0))</f>
        <v>93.778452200303491</v>
      </c>
      <c r="IK26" s="88">
        <f>INDEX('[14]1718 Collected Indicators'!$A$3:$CH$36,MATCH($A26,'[14]1718 Collected Indicators'!$A$3:$A$36,0),MATCH(IK$1,'[14]1718 Collected Indicators'!$A$3:$CH$3,0))</f>
        <v>92.530487804878049</v>
      </c>
      <c r="IL26" s="120">
        <f>INDEX('[15]1819 Collected Indicators'!$A$3:$CV$36,MATCH($A26,'[15]1819 Collected Indicators'!$A$3:$A$36,0),MATCH(IL$1,'[15]1819 Collected Indicators'!$A$3:$CV$3,0))</f>
        <v>92.368839427662948</v>
      </c>
      <c r="IM26" s="120" t="str">
        <f>INDEX('[11]1920 Collected Indicators'!$A$3:$CV$36,MATCH($A26,'[11]1920 Collected Indicators'!$A$3:$A$36,0),MATCH(IM$1,'[11]1920 Collected Indicators'!$A$3:$CV$3,0))</f>
        <v>dna</v>
      </c>
      <c r="IN26" s="119">
        <v>85.8</v>
      </c>
      <c r="IO26" s="88">
        <v>88.666666666666671</v>
      </c>
      <c r="IP26" s="88">
        <v>84.666666666666671</v>
      </c>
      <c r="IQ26" s="88">
        <f>INDEX('[16]Raw Data'!$B$2:$BS$34,MATCH($A26,'[16]Raw Data'!$A$2:$A$34,0),MATCH(IQ$1,'[16]Raw Data'!$B$1:$BS$1,0))</f>
        <v>85.666666666666671</v>
      </c>
      <c r="IR26" s="88">
        <f t="shared" si="1"/>
        <v>80</v>
      </c>
      <c r="IS26" s="120">
        <f t="shared" si="1"/>
        <v>79.36666666666666</v>
      </c>
      <c r="IT26" s="120">
        <f t="shared" si="1"/>
        <v>71.36666666666666</v>
      </c>
      <c r="IU26" s="119">
        <v>88.1</v>
      </c>
      <c r="IV26" s="88">
        <v>90.3</v>
      </c>
      <c r="IW26" s="88">
        <v>92.7</v>
      </c>
      <c r="IX26" s="88">
        <v>90.9</v>
      </c>
      <c r="IY26" s="88">
        <v>92.2</v>
      </c>
      <c r="IZ26" s="88">
        <f>INDEX('[3]Raw data 16-17'!$B$2:$BV$34,MATCH($A26,'[3]Raw data 16-17'!$A$2:$A$34,0),MATCH(IZ$1,'[3]Raw data 16-17'!$B$1:$BV$1,0))</f>
        <v>92.8</v>
      </c>
      <c r="JA26" s="88">
        <f>INDEX('[14]1718 Collected Indicators'!$A$3:$CH$36,MATCH($A26,'[14]1718 Collected Indicators'!$A$3:$A$36,0),MATCH(JA$1,'[14]1718 Collected Indicators'!$A$3:$CH$3,0))</f>
        <v>93.1</v>
      </c>
      <c r="JB26" s="120">
        <f>INDEX('[15]1819 Collected Indicators'!$A$3:$CV$36,MATCH($A26,'[15]1819 Collected Indicators'!$A$3:$A$36,0),MATCH(JB$1,'[15]1819 Collected Indicators'!$A$3:$CV$3,0))</f>
        <v>94.970414201183431</v>
      </c>
      <c r="JC26" s="120" t="str">
        <f>INDEX('[11]1920 Collected Indicators'!$A$3:$CV$36,MATCH($A26,'[11]1920 Collected Indicators'!$A$3:$A$36,0),MATCH(JC$1,'[11]1920 Collected Indicators'!$A$3:$CV$3,0))</f>
        <v>dna</v>
      </c>
      <c r="JD26" s="119">
        <v>788.12</v>
      </c>
      <c r="JE26" s="88">
        <v>787.09</v>
      </c>
      <c r="JF26" s="88">
        <f>INDEX('[17]Cohort Attainment'!$O$40:$BR$75,MATCH($A26,'[17]Cohort Attainment'!$O$40:$O$75,0),MATCH(JF$1,'[17]Cohort Attainment'!$O$40:$BR$40,0))</f>
        <v>863.88</v>
      </c>
      <c r="JG26" s="88">
        <f>INDEX('[18]Cohort Attainment'!$Q$40:$AQ$72,MATCH($A26,'[18]Cohort Attainment'!$O$40:$O$72,0),MATCH(JG$1,'[18]Cohort Attainment'!$Q$39:$AO$39,0))</f>
        <v>882.68</v>
      </c>
      <c r="JH26" s="88">
        <f>INDEX('[19]Cohort Attainment'!$BP$3:$BU$36,MATCH($A26,'[19]Cohort Attainment'!$BU$3:$BU$36,0),MATCH(JH$1,'[19]Cohort Attainment'!$BP$36:$BU$36,0))</f>
        <v>840.44</v>
      </c>
      <c r="JI26" s="88">
        <f>INDEX('[19]Cohort Attainment'!$BP$3:$BU$36,MATCH($A26,'[19]Cohort Attainment'!$BU$3:$BU$36,0),MATCH(JI$1,'[19]Cohort Attainment'!$BP$36:$BU$36,0))</f>
        <v>905.1</v>
      </c>
      <c r="JJ26" s="88">
        <f>INDEX('[19]Cohort Attainment'!$BP$3:$BU$36,MATCH($A26,'[19]Cohort Attainment'!$BU$3:$BU$36,0),MATCH(JJ$1,'[19]Cohort Attainment'!$BP$36:$BU$36,0))</f>
        <v>934.82</v>
      </c>
      <c r="JK26" s="88">
        <f>INDEX('[19]Cohort Attainment'!$BP$3:$BU$36,MATCH($A26,'[19]Cohort Attainment'!$BU$3:$BU$36,0),MATCH(JK$1,'[19]Cohort Attainment'!$BP$36:$BU$36,0))</f>
        <v>915.48</v>
      </c>
      <c r="JL26" s="126">
        <f>INDEX('[11]1920 Collected Indicators'!$A$3:$CV$36,MATCH($A26,'[11]1920 Collected Indicators'!$A$3:$A$36,0),MATCH(JL$1,'[11]1920 Collected Indicators'!$A$3:$CV$3,0))</f>
        <v>959.01</v>
      </c>
      <c r="JM26" s="121">
        <v>503</v>
      </c>
      <c r="JN26" s="88">
        <v>527</v>
      </c>
      <c r="JO26" s="88">
        <f>INDEX('[17]Cohort Attainment'!$O$40:$BR$75,MATCH($A26,'[17]Cohort Attainment'!$O$40:$O$75,0),MATCH(JO$1,'[17]Cohort Attainment'!$O$40:$BR$40,0))</f>
        <v>579</v>
      </c>
      <c r="JP26" s="88">
        <f>INDEX('[18]Cohort Attainment'!$Q$40:$AQ$72,MATCH($A26,'[18]Cohort Attainment'!$O$40:$O$72,0),MATCH(JP$1,'[18]Cohort Attainment'!$Q$39:$AO$39,0))</f>
        <v>600</v>
      </c>
      <c r="JQ26" s="88">
        <f>INDEX('[19]Cohort Attainment'!$P$3:$AO$36,MATCH($A26,'[19]Cohort Attainment'!$AO$3:$AO$36,0),MATCH(JQ$1,'[19]Cohort Attainment'!$P$36:$AO$36,0))</f>
        <v>577</v>
      </c>
      <c r="JR26" s="88">
        <f>INDEX('[19]Cohort Attainment'!$P$3:$AO$36,MATCH($A26,'[19]Cohort Attainment'!$AO$3:$AO$36,0),MATCH(JR$1,'[19]Cohort Attainment'!$P$36:$AO$36,0))</f>
        <v>616</v>
      </c>
      <c r="JS26" s="88">
        <f>INDEX('[19]Cohort Attainment'!$P$3:$AO$36,MATCH($A26,'[19]Cohort Attainment'!$AO$3:$AO$36,0),MATCH(JS$1,'[19]Cohort Attainment'!$P$36:$AO$36,0))</f>
        <v>619</v>
      </c>
      <c r="JT26" s="120">
        <f>INDEX('[19]Cohort Attainment'!$P$3:$AO$36,MATCH($A26,'[19]Cohort Attainment'!$AO$3:$AO$36,0),MATCH(JT$1,'[19]Cohort Attainment'!$P$36:$AO$36,0))</f>
        <v>654</v>
      </c>
      <c r="JU26" s="120">
        <f>INDEX('[11]1920 Collected Indicators'!$A$3:$CV$36,MATCH($A26,'[11]1920 Collected Indicators'!$A$3:$A$36,0),MATCH(JU$1,'[11]1920 Collected Indicators'!$A$3:$CV$3,0))</f>
        <v>707</v>
      </c>
      <c r="JV26" s="119">
        <v>616</v>
      </c>
      <c r="JW26" s="88">
        <v>659</v>
      </c>
      <c r="JX26" s="88">
        <f>INDEX('[17]Cohort Attainment'!$O$40:$BR$75,MATCH($A26,'[17]Cohort Attainment'!$O$40:$O$75,0),MATCH(JX$1,'[17]Cohort Attainment'!$O$40:$BR$40,0))</f>
        <v>714</v>
      </c>
      <c r="JY26" s="88">
        <f>INDEX('[18]Cohort Attainment'!$Q$40:$AQ$72,MATCH($A26,'[18]Cohort Attainment'!$O$40:$O$72,0),MATCH(JY$1,'[18]Cohort Attainment'!$Q$39:$AO$39,0))</f>
        <v>689</v>
      </c>
      <c r="JZ26" s="88">
        <f>INDEX('[19]Cohort Attainment'!$P$3:$AO$36,MATCH($A26,'[19]Cohort Attainment'!$AO$3:$AO$36,0),MATCH(JZ$1,'[19]Cohort Attainment'!$P$36:$AO$36,0))</f>
        <v>714</v>
      </c>
      <c r="KA26" s="88">
        <f>INDEX('[19]Cohort Attainment'!$P$3:$AO$36,MATCH($A26,'[19]Cohort Attainment'!$AO$3:$AO$36,0),MATCH(KA$1,'[19]Cohort Attainment'!$P$36:$AO$36,0))</f>
        <v>828</v>
      </c>
      <c r="KB26" s="88">
        <f>INDEX('[19]Cohort Attainment'!$P$3:$AO$36,MATCH($A26,'[19]Cohort Attainment'!$AO$3:$AO$36,0),MATCH(KB$1,'[19]Cohort Attainment'!$P$36:$AO$36,0))</f>
        <v>782</v>
      </c>
      <c r="KC26" s="120">
        <f>INDEX('[19]Cohort Attainment'!$P$3:$AO$36,MATCH($A26,'[19]Cohort Attainment'!$AO$3:$AO$36,0),MATCH(KC$1,'[19]Cohort Attainment'!$P$36:$AO$36,0))</f>
        <v>817</v>
      </c>
      <c r="KD26" s="120">
        <f>INDEX('[11]1920 Collected Indicators'!$A$3:$CV$36,MATCH($A26,'[11]1920 Collected Indicators'!$A$3:$A$36,0),MATCH(KD$1,'[11]1920 Collected Indicators'!$A$3:$CV$3,0))</f>
        <v>759</v>
      </c>
      <c r="KE26" s="119">
        <v>822</v>
      </c>
      <c r="KF26" s="88">
        <v>799</v>
      </c>
      <c r="KG26" s="88">
        <f>INDEX('[17]Cohort Attainment'!$O$40:$BR$75,MATCH($A26,'[17]Cohort Attainment'!$O$40:$O$75,0),MATCH(KG$1,'[17]Cohort Attainment'!$O$40:$BR$40,0))</f>
        <v>894</v>
      </c>
      <c r="KH26" s="88">
        <f>INDEX('[18]Cohort Attainment'!$Q$40:$AQ$72,MATCH($A26,'[18]Cohort Attainment'!$O$40:$O$72,0),MATCH(KH$1,'[18]Cohort Attainment'!$Q$39:$AO$39,0))</f>
        <v>901</v>
      </c>
      <c r="KI26" s="88">
        <f>INDEX('[19]Cohort Attainment'!$P$3:$AO$36,MATCH($A26,'[19]Cohort Attainment'!$AO$3:$AO$36,0),MATCH(KI$1,'[19]Cohort Attainment'!$P$36:$AO$36,0))</f>
        <v>883</v>
      </c>
      <c r="KJ26" s="88">
        <f>INDEX('[19]Cohort Attainment'!$P$3:$AO$36,MATCH($A26,'[19]Cohort Attainment'!$AO$3:$AO$36,0),MATCH(KJ$1,'[19]Cohort Attainment'!$P$36:$AO$36,0))</f>
        <v>922</v>
      </c>
      <c r="KK26" s="88">
        <f>INDEX('[19]Cohort Attainment'!$P$3:$AO$36,MATCH($A26,'[19]Cohort Attainment'!$AO$3:$AO$36,0),MATCH(KK$1,'[19]Cohort Attainment'!$P$36:$AO$36,0))</f>
        <v>969</v>
      </c>
      <c r="KL26" s="120">
        <f>INDEX('[19]Cohort Attainment'!$P$3:$AO$36,MATCH($A26,'[19]Cohort Attainment'!$AO$3:$AO$36,0),MATCH(KL$1,'[19]Cohort Attainment'!$P$36:$AO$36,0))</f>
        <v>972</v>
      </c>
      <c r="KM26" s="120">
        <f>INDEX('[11]1920 Collected Indicators'!$A$3:$CV$36,MATCH($A26,'[11]1920 Collected Indicators'!$A$3:$A$36,0),MATCH(KM$1,'[11]1920 Collected Indicators'!$A$3:$CV$3,0))</f>
        <v>997</v>
      </c>
      <c r="KN26" s="119">
        <v>951</v>
      </c>
      <c r="KO26" s="88">
        <v>913</v>
      </c>
      <c r="KP26" s="88">
        <f>INDEX('[17]Cohort Attainment'!$O$40:$BR$75,MATCH($A26,'[17]Cohort Attainment'!$O$40:$O$75,0),MATCH(KP$1,'[17]Cohort Attainment'!$O$40:$BR$40,0))</f>
        <v>996</v>
      </c>
      <c r="KQ26" s="88">
        <f>INDEX('[18]Cohort Attainment'!$Q$40:$AQ$72,MATCH($A26,'[18]Cohort Attainment'!$O$40:$O$72,0),MATCH(KQ$1,'[18]Cohort Attainment'!$Q$39:$AO$39,0))</f>
        <v>1004</v>
      </c>
      <c r="KR26" s="88">
        <f>INDEX('[19]Cohort Attainment'!$P$3:$AO$36,MATCH($A26,'[19]Cohort Attainment'!$AO$3:$AO$36,0),MATCH(KR$1,'[19]Cohort Attainment'!$P$36:$AO$36,0))</f>
        <v>1055</v>
      </c>
      <c r="KS26" s="88">
        <f>INDEX('[19]Cohort Attainment'!$P$3:$AO$36,MATCH($A26,'[19]Cohort Attainment'!$AO$3:$AO$36,0),MATCH(KS$1,'[19]Cohort Attainment'!$P$36:$AO$36,0))</f>
        <v>1068</v>
      </c>
      <c r="KT26" s="88">
        <f>INDEX('[19]Cohort Attainment'!$P$3:$AO$36,MATCH($A26,'[19]Cohort Attainment'!$AO$3:$AO$36,0),MATCH(KT$1,'[19]Cohort Attainment'!$P$36:$AO$36,0))</f>
        <v>1200</v>
      </c>
      <c r="KU26" s="120">
        <f>INDEX('[19]Cohort Attainment'!$P$3:$AO$36,MATCH($A26,'[19]Cohort Attainment'!$AO$3:$AO$36,0),MATCH(KU$1,'[19]Cohort Attainment'!$P$36:$AO$36,0))</f>
        <v>1064</v>
      </c>
      <c r="KV26" s="120">
        <f>INDEX('[11]1920 Collected Indicators'!$A$3:$CV$36,MATCH($A26,'[11]1920 Collected Indicators'!$A$3:$A$36,0),MATCH(KV$1,'[11]1920 Collected Indicators'!$A$3:$CV$3,0))</f>
        <v>1156</v>
      </c>
      <c r="KW26" s="119">
        <v>1083</v>
      </c>
      <c r="KX26" s="88">
        <v>1122</v>
      </c>
      <c r="KY26" s="88">
        <f>INDEX('[17]Cohort Attainment'!$O$40:$BR$75,MATCH($A26,'[17]Cohort Attainment'!$O$40:$O$75,0),MATCH(KY$1,'[17]Cohort Attainment'!$O$40:$BR$40,0))</f>
        <v>1144</v>
      </c>
      <c r="KZ26" s="88">
        <f>INDEX('[18]Cohort Attainment'!$Q$40:$AQ$72,MATCH($A26,'[18]Cohort Attainment'!$O$40:$O$72,0),MATCH(KZ$1,'[18]Cohort Attainment'!$Q$39:$AO$39,0))</f>
        <v>1232</v>
      </c>
      <c r="LA26" s="88">
        <f>INDEX('[19]Cohort Attainment'!$P$3:$AO$36,MATCH($A26,'[19]Cohort Attainment'!$AO$3:$AO$36,0),MATCH(LA$1,'[19]Cohort Attainment'!$P$36:$AO$36,0))</f>
        <v>1162</v>
      </c>
      <c r="LB26" s="88">
        <f>INDEX('[19]Cohort Attainment'!$P$3:$AO$36,MATCH($A26,'[19]Cohort Attainment'!$AO$3:$AO$36,0),MATCH(LB$1,'[19]Cohort Attainment'!$P$36:$AO$36,0))</f>
        <v>1226</v>
      </c>
      <c r="LC26" s="88">
        <f>INDEX('[19]Cohort Attainment'!$P$3:$AO$36,MATCH($A26,'[19]Cohort Attainment'!$AO$3:$AO$36,0),MATCH(LC$1,'[19]Cohort Attainment'!$P$36:$AO$36,0))</f>
        <v>1275</v>
      </c>
      <c r="LD26" s="120">
        <f>INDEX('[19]Cohort Attainment'!$P$3:$AO$36,MATCH($A26,'[19]Cohort Attainment'!$AO$3:$AO$36,0),MATCH(LD$1,'[19]Cohort Attainment'!$P$36:$AO$36,0))</f>
        <v>1217</v>
      </c>
      <c r="LE26" s="120">
        <f>INDEX('[11]1920 Collected Indicators'!$A$3:$CV$36,MATCH($A26,'[11]1920 Collected Indicators'!$A$3:$A$36,0),MATCH(LE$1,'[11]1920 Collected Indicators'!$A$3:$CV$3,0))</f>
        <v>1298</v>
      </c>
      <c r="LF26" s="119">
        <v>84.483681112894587</v>
      </c>
      <c r="LG26" s="88" t="str">
        <f>INDEX('[3]Raw data 16-17'!$B$2:$XA$34,MATCH($A26,'[3]Raw data 16-17'!$A$2:$A$34,0),MATCH(LG$1,'[3]Raw data 16-17'!$B$1:$GU$1,0))</f>
        <v>dna</v>
      </c>
      <c r="LH26" s="88" t="str">
        <f>INDEX('[14]1718 Collected Indicators'!$A$3:$CH$36,MATCH($A26,'[14]1718 Collected Indicators'!$A$3:$A$36,0),MATCH(LH$1,'[14]1718 Collected Indicators'!$A$3:$CH$3,0))</f>
        <v>dna</v>
      </c>
      <c r="LI26" s="120">
        <f>INDEX('[15]1819 Collected Indicators'!$A$3:$CV$36,MATCH($A26,'[15]1819 Collected Indicators'!$A$3:$A$36,0),MATCH(LI$1,'[15]1819 Collected Indicators'!$A$3:$CV$3,0))</f>
        <v>76.063075832999999</v>
      </c>
      <c r="LJ26" s="120" t="str">
        <f>INDEX('[11]1920 Collected Indicators'!$A$3:$CV$36,MATCH($A26,'[11]1920 Collected Indicators'!$A$3:$A$36,0),MATCH(LJ$1,'[11]1920 Collected Indicators'!$A$3:$CV$3,0))</f>
        <v>dna</v>
      </c>
      <c r="LK26" s="119">
        <v>74.064312071692157</v>
      </c>
      <c r="LL26" s="88" t="str">
        <f>INDEX('[3]Raw data 16-17'!$B$2:$XA$34,MATCH($A26,'[3]Raw data 16-17'!$A$2:$A$34,0),MATCH(LL$1,'[3]Raw data 16-17'!$B$1:$GU$1,0))</f>
        <v>dna</v>
      </c>
      <c r="LM26" s="88" t="str">
        <f>INDEX('[14]1718 Collected Indicators'!$A$3:$CH$36,MATCH($A26,'[14]1718 Collected Indicators'!$A$3:$A$36,0),MATCH(LM$1,'[14]1718 Collected Indicators'!$A$3:$CH$3,0))</f>
        <v>dna</v>
      </c>
      <c r="LN26" s="120">
        <f>INDEX('[15]1819 Collected Indicators'!$A$3:$CV$36,MATCH($A26,'[15]1819 Collected Indicators'!$A$3:$A$36,0),MATCH(LN$1,'[15]1819 Collected Indicators'!$A$3:$CV$3,0))</f>
        <v>83.664068037000007</v>
      </c>
      <c r="LO26" s="120" t="str">
        <f>INDEX('[11]1920 Collected Indicators'!$A$3:$CV$36,MATCH($A26,'[11]1920 Collected Indicators'!$A$3:$A$36,0),MATCH(LO$1,'[11]1920 Collected Indicators'!$A$3:$CV$3,0))</f>
        <v>dna</v>
      </c>
      <c r="LP26" s="119">
        <v>74.56090651558074</v>
      </c>
      <c r="LQ26" s="88" t="str">
        <f>INDEX('[3]Raw data 16-17'!$B$2:$XA$34,MATCH($A26,'[3]Raw data 16-17'!$A$2:$A$34,0),MATCH(LQ$1,'[3]Raw data 16-17'!$B$1:$GU$1,0))</f>
        <v>dna</v>
      </c>
      <c r="LR26" s="88" t="str">
        <f>INDEX('[14]1718 Collected Indicators'!$A$3:$CH$36,MATCH($A26,'[14]1718 Collected Indicators'!$A$3:$A$36,0),MATCH(LR$1,'[14]1718 Collected Indicators'!$A$3:$CH$3,0))</f>
        <v>dna</v>
      </c>
      <c r="LS26" s="120" t="e">
        <f>INDEX('[15]1819 Collected Indicators'!$A$3:$CV$36,MATCH($A26,'[15]1819 Collected Indicators'!$A$3:$A$36,0),MATCH(LS$1,'[15]1819 Collected Indicators'!$A$3:$CV$3,0))</f>
        <v>#N/A</v>
      </c>
      <c r="LT26" s="120" t="e">
        <f>INDEX('[11]1920 Collected Indicators'!$A$3:$CV$36,MATCH($A26,'[11]1920 Collected Indicators'!$A$3:$A$36,0),MATCH(LT$1,'[11]1920 Collected Indicators'!$A$3:$CV$3,0))</f>
        <v>#N/A</v>
      </c>
      <c r="LU26" s="119">
        <v>81.059390048154086</v>
      </c>
      <c r="LV26" s="88" t="str">
        <f>INDEX('[3]Raw data 16-17'!$B$2:$XA$34,MATCH($A26,'[3]Raw data 16-17'!$A$2:$A$34,0),MATCH(LV$1,'[3]Raw data 16-17'!$B$1:$GU$1,0))</f>
        <v>dna</v>
      </c>
      <c r="LW26" s="88" t="str">
        <f>INDEX('[14]1718 Collected Indicators'!$A$3:$CH$36,MATCH($A26,'[14]1718 Collected Indicators'!$A$3:$A$36,0),MATCH(LW$1,'[14]1718 Collected Indicators'!$A$3:$CH$3,0))</f>
        <v>dna</v>
      </c>
      <c r="LX26" s="120">
        <f>INDEX('[15]1819 Collected Indicators'!$A$3:$CV$36,MATCH($A26,'[15]1819 Collected Indicators'!$A$3:$A$36,0),MATCH(LX$1,'[15]1819 Collected Indicators'!$A$3:$CV$3,0))</f>
        <v>20.443906376000001</v>
      </c>
      <c r="LY26" s="120" t="str">
        <f>INDEX('[11]1920 Collected Indicators'!$A$3:$CV$36,MATCH($A26,'[11]1920 Collected Indicators'!$A$3:$A$36,0),MATCH(LY$1,'[11]1920 Collected Indicators'!$A$3:$CV$3,0))</f>
        <v>dna</v>
      </c>
      <c r="LZ26" s="119">
        <v>65.948502364687329</v>
      </c>
      <c r="MA26" s="88" t="str">
        <f>INDEX('[3]Raw data 16-17'!$B$2:$XA$34,MATCH($A26,'[3]Raw data 16-17'!$A$2:$A$34,0),MATCH(MA$1,'[3]Raw data 16-17'!$B$1:$GU$1,0))</f>
        <v>dna</v>
      </c>
      <c r="MB26" s="88" t="str">
        <f>INDEX('[14]1718 Collected Indicators'!$A$3:$CH$36,MATCH($A26,'[14]1718 Collected Indicators'!$A$3:$A$36,0),MATCH(MB$1,'[14]1718 Collected Indicators'!$A$3:$CH$3,0))</f>
        <v>dna</v>
      </c>
      <c r="MC26" s="120">
        <f>INDEX('[15]1819 Collected Indicators'!$A$3:$CV$36,MATCH($A26,'[15]1819 Collected Indicators'!$A$3:$A$36,0),MATCH(MC$1,'[15]1819 Collected Indicators'!$A$3:$CV$3,0))</f>
        <v>17.275316907000004</v>
      </c>
      <c r="MD26" s="120" t="str">
        <f>INDEX('[11]1920 Collected Indicators'!$A$3:$CV$36,MATCH($A26,'[11]1920 Collected Indicators'!$A$3:$A$36,0),MATCH(MD$1,'[11]1920 Collected Indicators'!$A$3:$CV$3,0))</f>
        <v>dna</v>
      </c>
      <c r="ME26" s="119">
        <v>65.723981900452486</v>
      </c>
      <c r="MF26" s="88" t="str">
        <f>INDEX('[3]Raw data 16-17'!$B$2:$XA$34,MATCH($A26,'[3]Raw data 16-17'!$A$2:$A$34,0),MATCH(MF$1,'[3]Raw data 16-17'!$B$1:$GU$1,0))</f>
        <v>dna</v>
      </c>
      <c r="MG26" s="88" t="str">
        <f>INDEX('[14]1718 Collected Indicators'!$A$3:$CH$36,MATCH($A26,'[14]1718 Collected Indicators'!$A$3:$A$36,0),MATCH(MG$1,'[14]1718 Collected Indicators'!$A$3:$CH$3,0))</f>
        <v>dna</v>
      </c>
      <c r="MH26" s="120" t="e">
        <f>INDEX('[15]1819 Collected Indicators'!$A$3:$CV$36,MATCH($A26,'[15]1819 Collected Indicators'!$A$3:$A$36,0),MATCH(MH$1,'[15]1819 Collected Indicators'!$A$3:$CV$3,0))</f>
        <v>#N/A</v>
      </c>
      <c r="MI26" s="120" t="e">
        <f>INDEX('[11]1920 Collected Indicators'!$A$3:$CV$36,MATCH($A26,'[11]1920 Collected Indicators'!$A$3:$A$36,0),MATCH(MI$1,'[11]1920 Collected Indicators'!$A$3:$CV$3,0))</f>
        <v>#N/A</v>
      </c>
      <c r="MJ26" s="119">
        <v>87.800963081861966</v>
      </c>
      <c r="MK26" s="88" t="str">
        <f>INDEX('[3]Raw data 16-17'!$B$2:$XA$34,MATCH($A26,'[3]Raw data 16-17'!$A$2:$A$34,0),MATCH(MK$1,'[3]Raw data 16-17'!$B$1:$GU$1,0))</f>
        <v>dna</v>
      </c>
      <c r="ML26" s="88" t="str">
        <f>INDEX('[14]1718 Collected Indicators'!$A$3:$CH$36,MATCH($A26,'[14]1718 Collected Indicators'!$A$3:$A$36,0),MATCH(ML$1,'[14]1718 Collected Indicators'!$A$3:$CH$3,0))</f>
        <v>dna</v>
      </c>
      <c r="MM26" s="120" t="str">
        <f>INDEX('[15]1819 Collected Indicators'!$A$3:$CV$36,MATCH($A26,'[15]1819 Collected Indicators'!$A$3:$A$36,0),MATCH(MM$1,'[15]1819 Collected Indicators'!$A$3:$CV$3,0))</f>
        <v>dna</v>
      </c>
      <c r="MN26" s="120" t="str">
        <f>INDEX('[11]1920 Collected Indicators'!$A$3:$CV$36,MATCH($A26,'[11]1920 Collected Indicators'!$A$3:$A$36,0),MATCH(MN$1,'[11]1920 Collected Indicators'!$A$3:$CV$3,0))</f>
        <v>dna</v>
      </c>
      <c r="MO26" s="119">
        <v>80.294272201786654</v>
      </c>
      <c r="MP26" s="88" t="str">
        <f>INDEX('[3]Raw data 16-17'!$B$2:$XA$34,MATCH($A26,'[3]Raw data 16-17'!$A$2:$A$34,0),MATCH(MP$1,'[3]Raw data 16-17'!$B$1:$GU$1,0))</f>
        <v>dna</v>
      </c>
      <c r="MQ26" s="88" t="str">
        <f>INDEX('[14]1718 Collected Indicators'!$A$3:$CH$36,MATCH($A26,'[14]1718 Collected Indicators'!$A$3:$A$36,0),MATCH(MQ$1,'[14]1718 Collected Indicators'!$A$3:$CH$3,0))</f>
        <v>dna</v>
      </c>
      <c r="MR26" s="120" t="str">
        <f>INDEX('[15]1819 Collected Indicators'!$A$3:$CV$36,MATCH($A26,'[15]1819 Collected Indicators'!$A$3:$A$36,0),MATCH(MR$1,'[15]1819 Collected Indicators'!$A$3:$CV$3,0))</f>
        <v>dna</v>
      </c>
      <c r="MS26" s="120" t="str">
        <f>INDEX('[11]1920 Collected Indicators'!$A$3:$CV$36,MATCH($A26,'[11]1920 Collected Indicators'!$A$3:$A$36,0),MATCH(MS$1,'[11]1920 Collected Indicators'!$A$3:$CV$3,0))</f>
        <v>dna</v>
      </c>
      <c r="MT26" s="119">
        <v>78.292820802713393</v>
      </c>
      <c r="MU26" s="88" t="str">
        <f>INDEX('[3]Raw data 16-17'!$B$2:$XA$34,MATCH($A26,'[3]Raw data 16-17'!$A$2:$A$34,0),MATCH(MU$1,'[3]Raw data 16-17'!$B$1:$GU$1,0))</f>
        <v>dna</v>
      </c>
      <c r="MV26" s="88" t="str">
        <f>INDEX('[14]1718 Collected Indicators'!$A$3:$CH$36,MATCH($A26,'[14]1718 Collected Indicators'!$A$3:$A$36,0),MATCH(MV$1,'[14]1718 Collected Indicators'!$A$3:$CH$3,0))</f>
        <v>dna</v>
      </c>
      <c r="MW26" s="120" t="e">
        <f>INDEX('[15]1819 Collected Indicators'!$A$3:$CV$36,MATCH($A26,'[15]1819 Collected Indicators'!$A$3:$A$36,0),MATCH(MW$1,'[15]1819 Collected Indicators'!$A$3:$CV$3,0))</f>
        <v>#N/A</v>
      </c>
      <c r="MX26" s="120" t="e">
        <f>INDEX('[11]1920 Collected Indicators'!$A$3:$CV$36,MATCH($A26,'[11]1920 Collected Indicators'!$A$3:$A$36,0),MATCH(MX$1,'[11]1920 Collected Indicators'!$A$3:$CV$3,0))</f>
        <v>#N/A</v>
      </c>
      <c r="MY26" s="119">
        <v>86.302835741037981</v>
      </c>
      <c r="MZ26" s="88" t="str">
        <f>INDEX('[3]Raw data 16-17'!$B$2:$XA$34,MATCH($A26,'[3]Raw data 16-17'!$A$2:$A$34,0),MATCH(MZ$1,'[3]Raw data 16-17'!$B$1:$GU$1,0))</f>
        <v>dna</v>
      </c>
      <c r="NA26" s="88" t="str">
        <f>INDEX('[14]1718 Collected Indicators'!$A$3:$CH$36,MATCH($A26,'[14]1718 Collected Indicators'!$A$3:$A$36,0),MATCH(NA$1,'[14]1718 Collected Indicators'!$A$3:$CH$3,0))</f>
        <v>dna</v>
      </c>
      <c r="NB26" s="120" t="e">
        <f>INDEX('[15]1819 Collected Indicators'!$A$3:$CV$36,MATCH($A26,'[15]1819 Collected Indicators'!$A$3:$A$36,0),MATCH(NB$1,'[15]1819 Collected Indicators'!$A$3:$CV$3,0))</f>
        <v>#N/A</v>
      </c>
      <c r="NC26" s="183"/>
      <c r="ND26" s="119">
        <v>74.86800422386483</v>
      </c>
      <c r="NE26" s="88" t="str">
        <f>INDEX('[3]Raw data 16-17'!$B$2:$XA$34,MATCH($A26,'[3]Raw data 16-17'!$A$2:$A$34,0),MATCH(NE$1,'[3]Raw data 16-17'!$B$1:$GU$1,0))</f>
        <v>dna</v>
      </c>
      <c r="NF26" s="88" t="str">
        <f>INDEX('[14]1718 Collected Indicators'!$A$3:$CH$36,MATCH($A26,'[14]1718 Collected Indicators'!$A$3:$A$36,0),MATCH(NF$1,'[14]1718 Collected Indicators'!$A$3:$CH$3,0))</f>
        <v>dna</v>
      </c>
      <c r="NG26" s="120" t="e">
        <f>INDEX('[15]1819 Collected Indicators'!$A$3:$CV$36,MATCH($A26,'[15]1819 Collected Indicators'!$A$3:$A$36,0),MATCH(NG$1,'[15]1819 Collected Indicators'!$A$3:$CV$3,0))</f>
        <v>#N/A</v>
      </c>
      <c r="NH26" s="183"/>
      <c r="NI26" s="119">
        <v>70.233352305065452</v>
      </c>
      <c r="NJ26" s="88" t="str">
        <f>INDEX('[3]Raw data 16-17'!$B$2:$XA$34,MATCH($A26,'[3]Raw data 16-17'!$A$2:$A$34,0),MATCH(NJ$1,'[3]Raw data 16-17'!$B$1:$GU$1,0))</f>
        <v>dna</v>
      </c>
      <c r="NK26" s="88" t="str">
        <f>INDEX('[14]1718 Collected Indicators'!$A$3:$CH$36,MATCH($A26,'[14]1718 Collected Indicators'!$A$3:$A$36,0),MATCH(NK$1,'[14]1718 Collected Indicators'!$A$3:$CH$3,0))</f>
        <v>dna</v>
      </c>
      <c r="NL26" s="120" t="e">
        <f>INDEX('[15]1819 Collected Indicators'!$A$3:$CV$36,MATCH($A26,'[15]1819 Collected Indicators'!$A$3:$A$36,0),MATCH(NL$1,'[15]1819 Collected Indicators'!$A$3:$CV$3,0))</f>
        <v>#N/A</v>
      </c>
      <c r="NM26" s="183"/>
      <c r="NN26" s="119">
        <f>INDEX([20]Extraction!$B$2:$I$36,MATCH($A26,[20]Extraction!$I$2:$I$36,0),MATCH(NN$1,[20]Extraction!$B$2:$I$2,0))</f>
        <v>74.1666666666666</v>
      </c>
      <c r="NO26" s="119">
        <f>INDEX([20]Extraction!$B$2:$I$36,MATCH($A26,[20]Extraction!$I$2:$I$36,0),MATCH(NO$1,[20]Extraction!$B$2:$I$2,0))</f>
        <v>73.13097245643614</v>
      </c>
      <c r="NP26" s="119">
        <f>INDEX([20]Extraction!$B$2:$I$36,MATCH($A26,[20]Extraction!$I$2:$I$36,0),MATCH(NP$1,[20]Extraction!$B$2:$I$2,0))</f>
        <v>72.465506898620205</v>
      </c>
      <c r="NQ26" s="119">
        <f>INDEX([20]Extraction!$B$2:$I$36,MATCH($A26,[20]Extraction!$I$2:$I$36,0),MATCH(NQ$1,[20]Extraction!$B$2:$I$2,0))</f>
        <v>76.797194623027295</v>
      </c>
      <c r="NR26" s="119">
        <f>INDEX([20]Extraction!$B$2:$I$36,MATCH($A26,[20]Extraction!$I$2:$I$36,0),MATCH(NR$1,[20]Extraction!$B$2:$I$2,0))</f>
        <v>77.272727272727238</v>
      </c>
      <c r="NS26" s="119">
        <f>INDEX([20]Extraction!$B$2:$I$36,MATCH($A26,[20]Extraction!$I$2:$I$36,0),MATCH(NS$1,[20]Extraction!$B$2:$I$2,0))</f>
        <v>81.897555296856709</v>
      </c>
      <c r="NT26" s="119" t="str">
        <f>INDEX([20]Extraction!$B$2:$I$36,MATCH($A26,[20]Extraction!$I$2:$I$36,0),MATCH(NT$1,[20]Extraction!$B$2:$I$2,0))</f>
        <v>dna</v>
      </c>
      <c r="NU26" s="129">
        <f>INDEX([21]Sheet1!$L$17:$T$50,MATCH($A26,[21]Sheet1!$L$17:$L$50,0),MATCH(NU$1,[21]Sheet1!$L$17:$T$17,0))</f>
        <v>78.571428571428569</v>
      </c>
      <c r="NV26" s="130">
        <f>INDEX([21]Sheet1!$L$17:$T$50,MATCH($A26,[21]Sheet1!$L$17:$L$50,0),MATCH(NV$1,[21]Sheet1!$L$17:$T$17,0))</f>
        <v>86.567164179104466</v>
      </c>
      <c r="NW26" s="130">
        <f>INDEX([21]Sheet1!$L$17:$T$50,MATCH($A26,[21]Sheet1!$L$17:$L$50,0),MATCH(NW$1,[21]Sheet1!$L$17:$T$17,0))</f>
        <v>89.041095890410958</v>
      </c>
      <c r="NX26" s="130">
        <f>INDEX([21]Sheet1!$L$17:$T$50,MATCH($A26,[21]Sheet1!$L$17:$L$50,0),MATCH(NX$1,[21]Sheet1!$L$17:$T$17,0))</f>
        <v>95.774647887323937</v>
      </c>
      <c r="NY26" s="130">
        <f>INDEX([21]Sheet1!$L$17:$T$50,MATCH($A26,[21]Sheet1!$L$17:$L$50,0),MATCH(NY$1,[21]Sheet1!$L$17:$T$17,0))</f>
        <v>91.304347826086953</v>
      </c>
      <c r="NZ26" s="130">
        <f>INDEX([21]Sheet1!$L$17:$T$50,MATCH($A26,[21]Sheet1!$L$17:$L$50,0),MATCH(NZ$1,[21]Sheet1!$L$17:$T$17,0))</f>
        <v>88.059701492537314</v>
      </c>
      <c r="OA26" s="130">
        <f>INDEX([21]Sheet1!$L$17:$T$50,MATCH($A26,[21]Sheet1!$L$17:$L$50,0),MATCH(OA$1,[21]Sheet1!$L$17:$T$17,0))</f>
        <v>85.714285714285708</v>
      </c>
      <c r="OB26" s="88">
        <f>INDEX('[14]1718 Collected Indicators'!$A$3:$CH$36,MATCH($A26,'[14]1718 Collected Indicators'!$A$3:$A$36,0),MATCH(OB$1,'[14]1718 Collected Indicators'!$A$3:$CH$3,0))</f>
        <v>87.692307692307693</v>
      </c>
      <c r="OC26" s="126">
        <f>INDEX('[15]1819 Collected Indicators'!$A$3:$CV$36,MATCH($A26,'[15]1819 Collected Indicators'!$A$3:$A$36,0),MATCH(OC$1,'[15]1819 Collected Indicators'!$A$3:$CV$3,0))</f>
        <v>96.875</v>
      </c>
      <c r="OD26" s="120">
        <f>INDEX('[11]1920 Collected Indicators'!$A$3:$CV$36,MATCH($A26,'[11]1920 Collected Indicators'!$A$3:$A$36,0),MATCH(OD$1,'[11]1920 Collected Indicators'!$A$3:$CV$3,0))</f>
        <v>91.2</v>
      </c>
      <c r="OE26" s="121">
        <v>93.8</v>
      </c>
      <c r="OF26" s="88">
        <v>94</v>
      </c>
      <c r="OG26" s="88">
        <v>93.6</v>
      </c>
      <c r="OH26" s="88">
        <f>INDEX('[3]Raw data 16-17'!$A$1:$BV$34,MATCH($A26,'[3]Raw data 16-17'!A$1:A$34,0),MATCH(OH$1,'[3]Raw data 16-17'!$A$1:$BV$1,0))</f>
        <v>93.3</v>
      </c>
      <c r="OI26" s="121">
        <f>INDEX('[15]1819 Collected Indicators'!$A$3:$CV$36,MATCH($A26,'[15]1819 Collected Indicators'!$A$3:$A$36,0),MATCH(OI$1,'[15]1819 Collected Indicators'!$A$3:$CV$3,0))</f>
        <v>93.039199999999994</v>
      </c>
      <c r="OJ26" s="120" t="str">
        <f>INDEX('[11]1920 Collected Indicators'!$A$3:$CV$36,MATCH($A26,'[11]1920 Collected Indicators'!$A$3:$A$36,0),MATCH(OJ$1,'[11]1920 Collected Indicators'!$A$3:$CV$3,0))</f>
        <v>dna</v>
      </c>
      <c r="OK26" s="119">
        <f>INDEX('[22]All years '!$A$1:$F$34,MATCH($A26,'[22]All years '!$A$1:$A$34,0),MATCH(OK$1,'[22]All years '!$A$1:$F$1,0))</f>
        <v>90.988576224159488</v>
      </c>
      <c r="OL26" s="88">
        <f>INDEX('[22]All years '!$A$1:$F$34,MATCH($A26,'[22]All years '!$A$1:$A$34,0),MATCH(OL$1,'[22]All years '!$A$1:$F$1,0))</f>
        <v>91.397858405239631</v>
      </c>
      <c r="OM26" s="88">
        <f>INDEX('[22]All years '!$A$1:$F$34,MATCH($A26,'[22]All years '!$A$1:$A$34,0),MATCH(OM$1,'[22]All years '!$A$1:$F$1,0))</f>
        <v>89.689452755160005</v>
      </c>
      <c r="ON26" s="88">
        <f>INDEX('[22]All years '!$A$1:$F$34,MATCH($A26,'[22]All years '!$A$1:$A$34,0),MATCH(ON$1,'[22]All years '!$A$1:$F$1,0))</f>
        <v>85.19366533104369</v>
      </c>
      <c r="OO26" s="121">
        <f>INDEX('[22]All years '!$A$1:$F$34,MATCH($A26,'[22]All years '!$A$1:$A$34,0),MATCH(OO$1,'[22]All years '!$A$1:$F$1,0))</f>
        <v>89.689452755160005</v>
      </c>
      <c r="OP26" s="120" t="str">
        <f>INDEX('[11]1920 Collected Indicators'!$A$3:$CV$36,MATCH($A26,'[11]1920 Collected Indicators'!$A$3:$A$36,0),MATCH(OP$1,'[11]1920 Collected Indicators'!$A$3:$CV$3,0))</f>
        <v>dna</v>
      </c>
      <c r="OQ26" s="119">
        <v>42.120368025660504</v>
      </c>
      <c r="OR26" s="88">
        <v>30</v>
      </c>
      <c r="OS26" s="88">
        <v>17.600000000000001</v>
      </c>
      <c r="OT26" s="116">
        <f>INDEX('[3]Raw data 16-17'!$B$2:$ACG$34,MATCH($A26,'[3]Raw data 16-17'!$A$2:$A$34,0),MATCH(OT$1,'[3]Raw data 16-17'!$B$1:$MA$1,0))</f>
        <v>21.702766459360927</v>
      </c>
      <c r="OU26" s="133">
        <f>INDEX('[15]1819 Collected Indicators'!$A$3:$CV$36,MATCH($A26,'[15]1819 Collected Indicators'!$A$3:$A$36,0),MATCH(OU$1,'[15]1819 Collected Indicators'!$A$3:$CV$3,0))</f>
        <v>27.491399999999999</v>
      </c>
      <c r="OV26" s="120" t="str">
        <f>INDEX('[11]1920 Collected Indicators'!$A$3:$CV$36,MATCH($A26,'[11]1920 Collected Indicators'!$A$3:$A$36,0),MATCH(OV$1,'[11]1920 Collected Indicators'!$A$3:$CV$3,0))</f>
        <v>dna</v>
      </c>
      <c r="OW26" s="119">
        <f>INDEX('[23]All years '!$A$2:$F$35,MATCH($A26,'[23]All years '!$A$2:$A$35,0),MATCH(OW$1,'[23]All years '!$A$2:$F$2,0))</f>
        <v>243.16109422492403</v>
      </c>
      <c r="OX26" s="88">
        <f>INDEX('[23]All years '!$A$2:$F$35,MATCH($A26,'[23]All years '!$A$2:$A$35,0),MATCH(OX$1,'[23]All years '!$A$2:$F$2,0))</f>
        <v>161.33942161339419</v>
      </c>
      <c r="OY26" s="88">
        <f>INDEX('[23]All years '!$A$2:$F$35,MATCH($A26,'[23]All years '!$A$2:$A$35,0),MATCH(OY$1,'[23]All years '!$A$2:$F$2,0))</f>
        <v>81.125827814569533</v>
      </c>
      <c r="OZ26" s="88">
        <f>INDEX('[23]All years '!$A$2:$F$35,MATCH($A26,'[23]All years '!$A$2:$A$35,0),MATCH(OZ$1,'[23]All years '!$A$2:$F$2,0))</f>
        <v>155.05226480836237</v>
      </c>
      <c r="PA26" s="183">
        <f>INDEX('[23]All years '!$A$2:$F$35,MATCH($A26,'[23]All years '!$A$2:$A$35,0),MATCH(PA$1,'[23]All years '!$A$2:$F$2,0))</f>
        <v>161.79001721170397</v>
      </c>
      <c r="PB26" s="120" t="str">
        <f>INDEX('[11]1920 Collected Indicators'!$A$3:$CV$36,MATCH($A26,'[11]1920 Collected Indicators'!$A$3:$A$36,0),MATCH(PB$1,'[11]1920 Collected Indicators'!$A$3:$CV$3,0))</f>
        <v>dna</v>
      </c>
      <c r="PC26" s="119">
        <v>90.7</v>
      </c>
      <c r="PD26" s="88">
        <f>INDEX('[3]Raw data 16-17'!$B$2:$XA$34,MATCH($A26,'[3]Raw data 16-17'!$A$2:$A$34,0),MATCH(PD$1,'[3]Raw data 16-17'!$B$1:$GU$1,0))</f>
        <v>91.4</v>
      </c>
      <c r="PE26" s="88">
        <f>INDEX('[14]1718 Collected Indicators'!$A$3:$CH$36,MATCH($A26,'[14]1718 Collected Indicators'!$A$3:$A$36,0),MATCH(PE$1,'[14]1718 Collected Indicators'!$A$3:$CH$3,0))</f>
        <v>91.6</v>
      </c>
      <c r="PF26" s="120">
        <f>INDEX('[15]1819 Collected Indicators'!$A$3:$CV$36,MATCH($A26,'[15]1819 Collected Indicators'!$A$3:$A$36,0),MATCH(PF$1,'[15]1819 Collected Indicators'!$A$3:$CV$3,0))</f>
        <v>91.731194690265482</v>
      </c>
      <c r="PG26" s="120">
        <f>INDEX('[11]1920 Collected Indicators'!$A$3:$CV$36,MATCH($A26,'[11]1920 Collected Indicators'!$A$3:$A$36,0),MATCH(PG$1,'[11]1920 Collected Indicators'!$A$3:$CV$3,0))</f>
        <v>92.371220604703254</v>
      </c>
      <c r="PH26" s="129">
        <v>12.041884816753926</v>
      </c>
      <c r="PI26" s="130">
        <v>2.9197080291970803</v>
      </c>
      <c r="PJ26" s="130">
        <v>5.0359712230215825</v>
      </c>
      <c r="PK26" s="130">
        <v>6.0150375939849621</v>
      </c>
      <c r="PL26" s="88">
        <f>INDEX('[3]Raw data 16-17'!$B$2:$BV$34,MATCH($A26,'[3]Raw data 16-17'!$A$2:$A$34,0),MATCH(PL$1,'[3]Raw data 16-17'!$B$1:$BV$1,0))</f>
        <v>5.6701030927835054</v>
      </c>
      <c r="PM26" s="130">
        <f>INDEX('[14]1718 Collected Indicators'!$A$3:$CH$36,MATCH($A26,'[14]1718 Collected Indicators'!$A$3:$A$36,0),MATCH(PM$1,'[14]1718 Collected Indicators'!$A$3:$CH$3,0))</f>
        <v>9.375</v>
      </c>
      <c r="PN26" s="194">
        <f>INDEX('[15]1819 Collected Indicators'!$A$3:$CV$36,MATCH($A26,'[15]1819 Collected Indicators'!$A$3:$A$36,0),MATCH(PN$1,'[15]1819 Collected Indicators'!$A$3:$CV$3,0))</f>
        <v>11.875</v>
      </c>
      <c r="PO26" s="120" t="str">
        <f>INDEX('[11]1920 Collected Indicators'!$A$3:$CV$36,MATCH($A26,'[11]1920 Collected Indicators'!$A$3:$A$36,0),MATCH(PO$1,'[11]1920 Collected Indicators'!$A$3:$CV$3,0))</f>
        <v>dna</v>
      </c>
      <c r="PP26" s="119">
        <v>21.2</v>
      </c>
      <c r="PQ26" s="88">
        <v>24.3</v>
      </c>
      <c r="PR26" s="88">
        <v>23.36</v>
      </c>
      <c r="PS26" s="88">
        <v>22.86</v>
      </c>
      <c r="PT26" s="88">
        <v>18.77</v>
      </c>
      <c r="PU26" s="88">
        <v>17.47</v>
      </c>
      <c r="PV26" s="88">
        <f>INDEX('[3]Raw data 16-17'!$B$2:$XA$34,MATCH($A26,'[3]Raw data 16-17'!$A$2:$A$34,0),MATCH(PV$1,'[3]Raw data 16-17'!$B$1:$GU$1,0))</f>
        <v>18.057663125948405</v>
      </c>
      <c r="PW26" s="88">
        <f>INDEX('[14]1718 Collected Indicators'!$A$3:$CH$36,MATCH($A26,'[14]1718 Collected Indicators'!$A$3:$A$36,0),MATCH(PW$1,'[14]1718 Collected Indicators'!$A$3:$CH$3,0))</f>
        <v>16.006097560975611</v>
      </c>
      <c r="PX26" s="120">
        <f>INDEX('[15]1819 Collected Indicators'!$A$3:$CV$36,MATCH($A26,'[15]1819 Collected Indicators'!$A$3:$A$36,0),MATCH(PX$1,'[15]1819 Collected Indicators'!$A$3:$CV$3,0))</f>
        <v>18.75993640699523</v>
      </c>
      <c r="PY26" s="120" t="str">
        <f>INDEX('[11]1920 Collected Indicators'!$A$3:$CV$36,MATCH($A26,'[11]1920 Collected Indicators'!$A$3:$A$36,0),MATCH(PY$1,'[11]1920 Collected Indicators'!$A$3:$CV$3,0))</f>
        <v>dna</v>
      </c>
      <c r="PZ26" s="119">
        <f t="shared" si="2"/>
        <v>9.6450208034418132</v>
      </c>
      <c r="QA26" s="87">
        <v>45644</v>
      </c>
      <c r="QB26" s="131">
        <f t="array" ref="QB26">INDEX('[24]Gross Exp for LGBF'!$A$3:$K$38,MATCH($A26,'[24]Gross Exp for LGBF'!$A$3:$A$38,0),MATCH(QB$1,'[24]Gross Exp for LGBF'!$A$3:$K$3,0))</f>
        <v>473239</v>
      </c>
      <c r="QC26" s="88">
        <f t="shared" si="36"/>
        <v>8.617096970929051</v>
      </c>
      <c r="QD26" s="87">
        <v>37301</v>
      </c>
      <c r="QE26" s="131">
        <f t="array" ref="QE26">INDEX('[24]Gross Exp for LGBF'!$A$3:$K$38,MATCH($A26,'[24]Gross Exp for LGBF'!$A$3:$A$38,0),MATCH(QE$1,'[24]Gross Exp for LGBF'!$A$3:$K$3,0))</f>
        <v>432872</v>
      </c>
      <c r="QF26" s="116">
        <f t="shared" si="37"/>
        <v>8.0739344232215924</v>
      </c>
      <c r="QG26" s="87">
        <v>35203</v>
      </c>
      <c r="QH26" s="131">
        <f t="array" ref="QH26">INDEX('[24]Gross Exp for LGBF'!$A$3:$K$38,MATCH($A26,'[24]Gross Exp for LGBF'!$A$3:$A$38,0),MATCH(QH$1,'[24]Gross Exp for LGBF'!$A$3:$K$3,0))</f>
        <v>436008</v>
      </c>
      <c r="QI26" s="116">
        <f t="shared" si="38"/>
        <v>4.6392319907997024</v>
      </c>
      <c r="QJ26" s="87">
        <v>20654</v>
      </c>
      <c r="QK26" s="87">
        <f t="array" ref="QK26">INDEX('[24]Gross Exp for LGBF'!$A$3:$K$38,MATCH($A26,'[24]Gross Exp for LGBF'!$A$3:$A$38,0),MATCH(QK$1,'[24]Gross Exp for LGBF'!$A$3:$K$3,0))</f>
        <v>445203</v>
      </c>
      <c r="QL26" s="116">
        <f t="shared" si="39"/>
        <v>6.6405860162471813</v>
      </c>
      <c r="QM26" s="87">
        <v>29943</v>
      </c>
      <c r="QN26" s="87">
        <f t="array" ref="QN26">INDEX('[24]Gross Exp for LGBF'!$A$3:$K$38,MATCH($A26,'[24]Gross Exp for LGBF'!$A$3:$A$38,0),MATCH(QN$1,'[24]Gross Exp for LGBF'!$A$3:$K$3,0))</f>
        <v>450909</v>
      </c>
      <c r="QO26" s="116">
        <f t="shared" si="40"/>
        <v>6.024953953232691</v>
      </c>
      <c r="QP26" s="87">
        <v>27510</v>
      </c>
      <c r="QQ26" s="87">
        <f t="array" ref="QQ26">INDEX('[24]Gross Exp for LGBF'!$A$3:$K$38,MATCH($A26,'[24]Gross Exp for LGBF'!$A$3:$A$38,0),MATCH(QQ$1,'[24]Gross Exp for LGBF'!$A$3:$K$3,0))</f>
        <v>456601</v>
      </c>
      <c r="QR26" s="116">
        <f t="shared" si="41"/>
        <v>4.1730133882421443</v>
      </c>
      <c r="QS26" s="87">
        <f>INDEX('[2]All Previous Years'!$A$1:$EX$34,MATCH($A26,'[2]All Previous Years'!$A$1:$A$34,0),MATCH(QS$1,'[2]All Previous Years'!$A$1:$EX$1,0))</f>
        <v>19780</v>
      </c>
      <c r="QT26" s="87">
        <f t="array" ref="QT26">INDEX('[24]Gross Exp for LGBF'!$A$3:$K$38,MATCH($A26,'[24]Gross Exp for LGBF'!$A$3:$A$38,0),MATCH(QT$1,'[24]Gross Exp for LGBF'!$A$3:$K$3,0))</f>
        <v>473998</v>
      </c>
      <c r="QU26" s="88">
        <f t="shared" si="42"/>
        <v>5.0924803884404168</v>
      </c>
      <c r="QV26" s="32">
        <f>INDEX([4]Sheet1!$A$1:$CJ$34, MATCH($A26, [4]Sheet1!$A$1:$A$34, 0), MATCH(QV$1, [4]Sheet1!$A$1:$CJ$1, 0))</f>
        <v>24584</v>
      </c>
      <c r="QW26" s="32">
        <f t="array" ref="QW26">INDEX('[24]Gross Exp for LGBF'!$A$3:$K$38,MATCH($A26,'[24]Gross Exp for LGBF'!$A$3:$A$38,0),MATCH(QW$1,'[24]Gross Exp for LGBF'!$A$3:$K$3,0))</f>
        <v>482751</v>
      </c>
      <c r="QX26" s="88">
        <f t="shared" si="43"/>
        <v>4.5339880996981696</v>
      </c>
      <c r="QY26" s="88">
        <f>INDEX('[6]Finance Indicators'!$B$3:$BO$35,MATCH($A26,'[6]Finance Indicators'!$A$3:$A$35,0),MATCH(QY$1,'[6]Finance Indicators'!$B$2:$BO$2,0))</f>
        <v>23599</v>
      </c>
      <c r="QZ26" s="88">
        <f t="array" ref="QZ26">INDEX('[24]Gross Exp for LGBF'!$A$3:$K$38,MATCH($A26,'[24]Gross Exp for LGBF'!$A$3:$A$38,0),MATCH(QZ$1,'[24]Gross Exp for LGBF'!$A$3:$K$3,0))</f>
        <v>520491</v>
      </c>
      <c r="RA26" s="250">
        <f t="array" ref="RA26">INDEX('[7]Finance Indicators'!$A$2:$BO$35,MATCH($A26,'[7]Finance Indicators'!$A$2:$A$35,0),MATCH(RA$1,'[7]Finance Indicators'!$A$2:$BO$2,0))</f>
        <v>5.0103646154525947</v>
      </c>
      <c r="RB26" s="250">
        <f t="array" ref="RB26">INDEX('[7]Finance Indicators'!$A$2:$BO$35,MATCH($A26,'[7]Finance Indicators'!$A$2:$A$35,0),MATCH(RB$1,'[7]Finance Indicators'!$A$2:$BO$2,0))</f>
        <v>26080</v>
      </c>
      <c r="RC26" s="250">
        <f t="array" ref="RC26">INDEX('[7]Finance Indicators'!$A$2:$BO$35,MATCH($A26,'[7]Finance Indicators'!$A$2:$A$35,0),MATCH(RC$1,'[7]Finance Indicators'!$A$2:$BO$2,0))</f>
        <v>520521</v>
      </c>
      <c r="RD26" s="115">
        <f>INDEX('[25]Corporate Management'!$B$6:$EY$40,MATCH($A26,'[25]Corporate Management'!$B$6:$B$40,0),MATCH(RD$1,'[25]Corporate Management'!$B$40:$EY$40,0))</f>
        <v>47.181008902077153</v>
      </c>
      <c r="RE26" s="131">
        <f>INDEX('[25]Corporate Management'!$B$6:$EY$40,MATCH($A26,'[25]Corporate Management'!$B$6:$B$40,0),MATCH(RE$1,'[25]Corporate Management'!$B$40:$EY$40,0))</f>
        <v>159</v>
      </c>
      <c r="RF26" s="131">
        <f>INDEX('[25]Corporate Management'!$B$6:$EY$40,MATCH($A26,'[25]Corporate Management'!$B$6:$B$40,0),MATCH(RF$1,'[25]Corporate Management'!$B$40:$EY$40,0))</f>
        <v>337</v>
      </c>
      <c r="RG26" s="116">
        <f>INDEX('[25]Corporate Management'!$B$6:$EY$40,MATCH($A26,'[25]Corporate Management'!$B$6:$B$40,0),MATCH(RG$1,'[25]Corporate Management'!$B$40:$EY$40,0))</f>
        <v>51.803278688524593</v>
      </c>
      <c r="RH26" s="131">
        <f>INDEX('[25]Corporate Management'!$B$6:$EY$40,MATCH($A26,'[25]Corporate Management'!$B$6:$B$40,0),MATCH(RH$1,'[25]Corporate Management'!$B$40:$EY$40,0))</f>
        <v>158</v>
      </c>
      <c r="RI26" s="131">
        <f>INDEX('[25]Corporate Management'!$B$6:$EY$40,MATCH($A26,'[25]Corporate Management'!$B$6:$B$40,0),MATCH(RI$1,'[25]Corporate Management'!$B$40:$EY$40,0))</f>
        <v>305</v>
      </c>
      <c r="RJ26" s="116">
        <f>INDEX('[25]Corporate Management'!$B$6:$EY$40,MATCH($A26,'[25]Corporate Management'!$B$6:$B$40,0),MATCH(RJ$1,'[25]Corporate Management'!$B$40:$EY$40,0))</f>
        <v>52.395209580838319</v>
      </c>
      <c r="RK26" s="131">
        <f>INDEX('[25]Corporate Management'!$B$6:$EY$40,MATCH($A26,'[25]Corporate Management'!$B$6:$B$40,0),MATCH(RK$1,'[25]Corporate Management'!$B$40:$EY$40,0))</f>
        <v>175</v>
      </c>
      <c r="RL26" s="131">
        <f>INDEX('[25]Corporate Management'!$B$6:$EY$40,MATCH($A26,'[25]Corporate Management'!$B$6:$B$40,0),MATCH(RL$1,'[25]Corporate Management'!$B$40:$EY$40,0))</f>
        <v>334</v>
      </c>
      <c r="RM26" s="116">
        <f>INDEX('[26]All Data'!$A$1:$Y$34,MATCH($A26,'[26]All Data'!$A$1:$A$34,0),MATCH(RM$1,'[26]All Data'!$A$1:$Y$1,0))</f>
        <v>54.520547945205479</v>
      </c>
      <c r="RN26" s="131">
        <f>INDEX('[26]All Data'!$A$1:$Y$34,MATCH($A26,'[26]All Data'!$A$1:$A$34,0),MATCH(RN$1,'[26]All Data'!$A$1:$Y$1,0))</f>
        <v>199</v>
      </c>
      <c r="RO26" s="131">
        <f>INDEX('[26]All Data'!$A$1:$Y$34,MATCH($A26,'[26]All Data'!$A$1:$A$34,0),MATCH(RO$1,'[26]All Data'!$A$1:$Y$1,0))</f>
        <v>365</v>
      </c>
      <c r="RP26" s="116">
        <f>INDEX('[27]All Data'!$A$1:$Y$34,MATCH($A26,'[27]All Data'!$A$1:$A$34,0),MATCH(RP$1,'[27]All Data'!$A$1:$Y$1,0))</f>
        <v>56.983240223463682</v>
      </c>
      <c r="RQ26" s="131">
        <f>INDEX('[27]All Data'!$A$1:$Y$34,MATCH($A26,'[27]All Data'!$A$1:$A$34,0),MATCH(RQ$1,'[27]All Data'!$A$1:$Y$1,0))</f>
        <v>204</v>
      </c>
      <c r="RR26" s="131">
        <f>INDEX('[27]All Data'!$A$1:$Y$34,MATCH($A26,'[27]All Data'!$A$1:$A$34,0),MATCH(RR$1,'[27]All Data'!$A$1:$Y$1,0))</f>
        <v>358</v>
      </c>
      <c r="RS26" s="116">
        <f>INDEX('[28]All Data'!$A$1:$AB$34,MATCH($A26,'[28]All Data'!$A$1:$A$34,0),MATCH(RS$1,'[28]All Data'!$A$1:$AB$1,0))</f>
        <v>55.153203342618383</v>
      </c>
      <c r="RT26" s="131">
        <f>INDEX('[28]All Data'!$A$1:$AB$34,MATCH($A26,'[28]All Data'!$A$1:$A$34,0),MATCH(RT$1,'[28]All Data'!$A$1:$AB$1,0))</f>
        <v>198</v>
      </c>
      <c r="RU26" s="131">
        <f>INDEX('[28]All Data'!$A$1:$AB$34,MATCH($A26,'[28]All Data'!$A$1:$A$34,0),MATCH(RU$1,'[28]All Data'!$A$1:$AB$1,0))</f>
        <v>359</v>
      </c>
      <c r="RV26" s="116">
        <f>INDEX('[29]SPI Raw Data 1617'!$A$3:$AN$37,MATCH($A26,'[29]SPI Raw Data 1617'!$A$3:$A$37,0),MATCH(RV$1,'[29]SPI Raw Data 1617'!$A$37:$AN$37,0))</f>
        <v>55.70652173913043</v>
      </c>
      <c r="RW26" s="131">
        <f>INDEX('[29]SPI Raw Data 1617'!$A$3:$AN$37,MATCH($A26,'[29]SPI Raw Data 1617'!$A$3:$A$37,0),MATCH(RW$1,'[29]SPI Raw Data 1617'!$A$37:$AN$37,0))</f>
        <v>205</v>
      </c>
      <c r="RX26" s="131">
        <f>INDEX('[29]SPI Raw Data 1617'!$A$3:$AN$37,MATCH($A26,'[29]SPI Raw Data 1617'!$A$3:$A$37,0),MATCH(RX$1,'[29]SPI Raw Data 1617'!$A$37:$AN$37,0))</f>
        <v>368</v>
      </c>
      <c r="RY26" s="116">
        <f>INDEX('[30]SPI Raw Data 1718'!$A$3:$AN$37,MATCH($A26,'[30]SPI Raw Data 1718'!$A$3:$A$37,0),MATCH(RY$1,'[30]SPI Raw Data 1718'!$A$37:$AN$37,0))</f>
        <v>56.823821339950378</v>
      </c>
      <c r="RZ26" s="197">
        <f>INDEX('[30]SPI Raw Data 1718'!$A$3:$AN$37,MATCH($A26,'[30]SPI Raw Data 1718'!$A$3:$A$37,0),MATCH(RZ$1,'[30]SPI Raw Data 1718'!$A$37:$AN$37,0))</f>
        <v>229</v>
      </c>
      <c r="SA26" s="197">
        <f>INDEX('[30]SPI Raw Data 1718'!$A$3:$AN$37,MATCH($A26,'[30]SPI Raw Data 1718'!$A$3:$A$37,0),MATCH(SA$1,'[30]SPI Raw Data 1718'!$A$37:$AN$37,0))</f>
        <v>403</v>
      </c>
      <c r="SB26" s="116">
        <f>INDEX('[31]SPI Raw Data 1819'!$A$1:$AN$37,MATCH($A26,'[31]SPI Raw Data 1819'!$A$1:$A$37,0),MATCH(SB$1,'[31]SPI Raw Data 1819'!$A$37:$AN$37,0))</f>
        <v>57.107231920199496</v>
      </c>
      <c r="SC26" s="197">
        <f>INDEX('[31]SPI Raw Data 1819'!$A$1:$AN$37,MATCH($A26,'[31]SPI Raw Data 1819'!$A$1:$A$37,0),MATCH(SC$1,'[31]SPI Raw Data 1819'!$A$37:$AN$37,0))</f>
        <v>229</v>
      </c>
      <c r="SD26" s="225">
        <f>INDEX('[31]SPI Raw Data 1819'!$A$1:$AN$37,MATCH($A26,'[31]SPI Raw Data 1819'!$A$1:$A$37,0),MATCH(SD$1,'[31]SPI Raw Data 1819'!$A$37:$AN$37,0))</f>
        <v>401</v>
      </c>
      <c r="SE26" s="116">
        <f>INDEX('[32]SPI Raw Data 1920'!$A$1:$AN$35, MATCH($A26,'[32]SPI Raw Data 1920'!$A$1:$A$35,0),MATCH(SE$1,'[32]SPI Raw Data 1920'!$A$37:$AN$37,0))</f>
        <v>55.737704918032783</v>
      </c>
      <c r="SF26" s="116">
        <f>INDEX('[32]SPI Raw Data 1920'!$A$1:$AN$35, MATCH($A26,'[32]SPI Raw Data 1920'!$A$1:$A$35,0),MATCH(SF$1,'[32]SPI Raw Data 1920'!$A$37:$AN$37,0))</f>
        <v>238</v>
      </c>
      <c r="SG26" s="116">
        <f>INDEX('[32]SPI Raw Data 1920'!$A$1:$AN$35, MATCH($A26,'[32]SPI Raw Data 1920'!$A$1:$A$35,0),MATCH(SG$1,'[32]SPI Raw Data 1920'!$A$37:$AN$37,0))</f>
        <v>427</v>
      </c>
      <c r="SH26" s="115">
        <f>INDEX('[28]All Data'!$A$1:$AB$34,MATCH($A26,'[28]All Data'!$A$1:$A$34,0),MATCH(SH$1,'[28]All Data'!$A$1:$AB$1,0))</f>
        <v>2.9291553133515009</v>
      </c>
      <c r="SI26" s="135">
        <f>INDEX('[28]All Data'!$A$1:$AB$34,MATCH($A26,'[28]All Data'!$A$1:$A$34,0),MATCH(SI$1,'[28]All Data'!$A$1:$AB$1,0))</f>
        <v>14.25</v>
      </c>
      <c r="SJ26" s="135">
        <f>INDEX('[28]All Data'!$A$1:$AB$34,MATCH($A26,'[28]All Data'!$A$1:$A$34,0),MATCH(SJ$1,'[28]All Data'!$A$1:$AB$1,0))</f>
        <v>14.68</v>
      </c>
      <c r="SK26" s="116">
        <f>INDEX('[29]SPI Raw Data 1617'!$A$3:$AN$37,MATCH($A26,'[29]SPI Raw Data 1617'!$A$3:$A$37,0),MATCH(SK$1,'[29]SPI Raw Data 1617'!$A$37:$AN$37,0))</f>
        <v>4.8812664907651708</v>
      </c>
      <c r="SL26" s="135">
        <f>INDEX('[29]SPI Raw Data 1617'!$A$3:$AN$37,MATCH($A26,'[29]SPI Raw Data 1617'!$A$3:$A$37,0),MATCH(SL$1,'[29]SPI Raw Data 1617'!$A$37:$AN$37,0))</f>
        <v>14.42</v>
      </c>
      <c r="SM26" s="135">
        <f>INDEX('[29]SPI Raw Data 1617'!$A$3:$AN$37,MATCH($A26,'[29]SPI Raw Data 1617'!$A$3:$A$37,0),MATCH(SM$1,'[29]SPI Raw Data 1617'!$A$37:$AN$37,0))</f>
        <v>15.16</v>
      </c>
      <c r="SN26" s="116">
        <f>INDEX('[30]SPI Raw Data 1718'!$A$3:$AN$37,MATCH($A26,'[30]SPI Raw Data 1718'!$A$3:$A$37,0),MATCH(SN$1,'[30]SPI Raw Data 1718'!$A$37:$AN$37,0))</f>
        <v>4.5662100456621033</v>
      </c>
      <c r="SO26" s="135">
        <f>INDEX('[30]SPI Raw Data 1718'!$A$3:$AN$37,MATCH($A26,'[30]SPI Raw Data 1718'!$A$3:$A$37,0),MATCH(SO$1,'[30]SPI Raw Data 1718'!$A$37:$AN$37,0))</f>
        <v>14.63</v>
      </c>
      <c r="SP26" s="135">
        <f>INDEX('[30]SPI Raw Data 1718'!$A$3:$AN$37,MATCH($A26,'[30]SPI Raw Data 1718'!$A$3:$A$37,0),MATCH(SP$1,'[30]SPI Raw Data 1718'!$A$37:$AN$37,0))</f>
        <v>15.33</v>
      </c>
      <c r="SQ26" s="116">
        <f>INDEX('[31]SPI Raw Data 1819'!$A$1:$AN$37,MATCH($A26,'[31]SPI Raw Data 1819'!$A$1:$A$37,0),MATCH(SQ$1,'[31]SPI Raw Data 1819'!$A$37:$AN$37,0))</f>
        <v>3.5830618892507999</v>
      </c>
      <c r="SR26" s="213">
        <f>INDEX('[31]SPI Raw Data 1819'!$A$1:$AN$37,MATCH($A26,'[31]SPI Raw Data 1819'!$A$1:$A$37,0),MATCH(SR$1,'[31]SPI Raw Data 1819'!$A$37:$AN$37,0))</f>
        <v>14.8</v>
      </c>
      <c r="SS26" s="228">
        <f>INDEX('[31]SPI Raw Data 1819'!$A$1:$AN$37,MATCH($A26,'[31]SPI Raw Data 1819'!$A$1:$A$37,0),MATCH(SS$1,'[31]SPI Raw Data 1819'!$A$37:$AN$37,0))</f>
        <v>15.35</v>
      </c>
      <c r="ST26" s="116">
        <f>INDEX('[32]SPI Raw Data 1920'!$A$1:$AN$35, MATCH($A26,'[32]SPI Raw Data 1920'!$A$1:$A$35,0),MATCH(ST$1,'[32]SPI Raw Data 1920'!$A$37:$AN$37,0))</f>
        <v>4.3062200956937744</v>
      </c>
      <c r="SU26" s="116">
        <f>INDEX('[32]SPI Raw Data 1920'!$A$1:$AN$35, MATCH($A26,'[32]SPI Raw Data 1920'!$A$1:$A$35,0),MATCH(SU$1,'[32]SPI Raw Data 1920'!$A$37:$AN$37,0))</f>
        <v>16</v>
      </c>
      <c r="SV26" s="116">
        <f>INDEX('[32]SPI Raw Data 1920'!$A$1:$AN$35, MATCH($A26,'[32]SPI Raw Data 1920'!$A$1:$A$35,0),MATCH(SV$1,'[32]SPI Raw Data 1920'!$A$37:$AN$37,0))</f>
        <v>16.72</v>
      </c>
      <c r="SW26" s="115">
        <f>INDEX('[25]Corporate Management'!$B$6:$EY$40,MATCH($A26,'[25]Corporate Management'!$B$6:$B$40,0),MATCH(SW$1,'[25]Corporate Management'!$B$40:$EY$40,0))</f>
        <v>15.112290030211481</v>
      </c>
      <c r="SX26" s="131">
        <f>INDEX('[25]Corporate Management'!$B$6:$EY$40,MATCH($A26,'[25]Corporate Management'!$B$6:$B$40,0),MATCH(SX$1,'[25]Corporate Management'!$B$40:$EY$40,0))</f>
        <v>1250542</v>
      </c>
      <c r="SY26" s="131">
        <f>INDEX('[25]Corporate Management'!$B$6:$EY$40,MATCH($A26,'[25]Corporate Management'!$B$6:$B$40,0),MATCH(SY$1,'[25]Corporate Management'!$B$40:$EY$40,0))</f>
        <v>82750</v>
      </c>
      <c r="SZ26" s="116">
        <f>INDEX('[25]Corporate Management'!$B$6:$EY$40,MATCH($A26,'[25]Corporate Management'!$B$6:$B$40,0),MATCH(SZ$1,'[25]Corporate Management'!$B$40:$EY$40,0))</f>
        <v>15.232028908440491</v>
      </c>
      <c r="TA26" s="131">
        <f>INDEX('[25]Corporate Management'!$B$6:$EY$40,MATCH($A26,'[25]Corporate Management'!$B$6:$B$40,0),MATCH(TA$1,'[25]Corporate Management'!$B$40:$EY$40,0))</f>
        <v>1260359</v>
      </c>
      <c r="TB26" s="131">
        <f>INDEX('[25]Corporate Management'!$B$6:$EY$40,MATCH($A26,'[25]Corporate Management'!$B$6:$B$40,0),MATCH(TB$1,'[25]Corporate Management'!$B$40:$EY$40,0))</f>
        <v>82744</v>
      </c>
      <c r="TC26" s="116">
        <f>INDEX('[25]Corporate Management'!$B$6:$EY$40,MATCH($A26,'[25]Corporate Management'!$B$6:$B$40,0),MATCH(TC$1,'[25]Corporate Management'!$B$40:$EY$40,0))</f>
        <v>13.400847913059055</v>
      </c>
      <c r="TD26" s="131">
        <f>INDEX('[25]Corporate Management'!$B$6:$EY$40,MATCH($A26,'[25]Corporate Management'!$B$6:$B$40,0),MATCH(TD$1,'[25]Corporate Management'!$B$40:$EY$40,0))</f>
        <v>1122120</v>
      </c>
      <c r="TE26" s="131">
        <f>INDEX('[25]Corporate Management'!$B$6:$EY$40,MATCH($A26,'[25]Corporate Management'!$B$6:$B$40,0),MATCH(TE$1,'[25]Corporate Management'!$B$40:$EY$40,0))</f>
        <v>83735</v>
      </c>
      <c r="TF26" s="116">
        <f>INDEX('[26]All Data'!$A$1:$Y$34,MATCH($A26,'[26]All Data'!$A$1:$A$34,0),MATCH(TF$1,'[26]All Data'!$A$1:$Y$1,0))</f>
        <v>14.685948647333246</v>
      </c>
      <c r="TG26" s="131">
        <f>INDEX('[26]All Data'!$A$1:$Y$34,MATCH($A26,'[26]All Data'!$A$1:$A$34,0),MATCH(TG$1,'[26]All Data'!$A$1:$Y$1,0))</f>
        <v>1237159</v>
      </c>
      <c r="TH26" s="131">
        <f>INDEX('[26]All Data'!$A$1:$Y$34,MATCH($A26,'[26]All Data'!$A$1:$A$34,0),MATCH(TH$1,'[26]All Data'!$A$1:$Y$1,0))</f>
        <v>84241</v>
      </c>
      <c r="TI26" s="116">
        <f>INDEX('[27]All Data'!$A$1:$Y$34,MATCH($A26,'[27]All Data'!$A$1:$A$34,0),MATCH(TI$1,'[27]All Data'!$A$1:$Y$1,0))</f>
        <v>11.262199684096766</v>
      </c>
      <c r="TJ26" s="131">
        <f>INDEX('[27]All Data'!$A$1:$Y$34,MATCH($A26,'[27]All Data'!$A$1:$A$34,0),MATCH(TJ$1,'[27]All Data'!$A$1:$Y$1,0))</f>
        <v>948311</v>
      </c>
      <c r="TK26" s="131">
        <f>INDEX('[27]All Data'!$A$1:$Y$34,MATCH($A26,'[27]All Data'!$A$1:$A$34,0),MATCH(TK$1,'[27]All Data'!$A$1:$Y$1,0))</f>
        <v>84203</v>
      </c>
      <c r="TL26" s="116">
        <f>INDEX('[28]All Data'!$A$1:$AB$34,MATCH($A26,'[28]All Data'!$A$1:$A$34,0),MATCH(TL$1,'[28]All Data'!$A$1:$AB$1,0))</f>
        <v>11.378535306237122</v>
      </c>
      <c r="TM26" s="131">
        <f>INDEX('[28]All Data'!$A$1:$AB$34,MATCH($A26,'[28]All Data'!$A$1:$A$34,0),MATCH(TM$1,'[28]All Data'!$A$1:$AB$1,0))</f>
        <v>972000</v>
      </c>
      <c r="TN26" s="131">
        <f>INDEX('[28]All Data'!$A$1:$AB$34,MATCH($A26,'[28]All Data'!$A$1:$A$34,0),MATCH(TN$1,'[28]All Data'!$A$1:$AB$1,0))</f>
        <v>85424</v>
      </c>
      <c r="TO26" s="116">
        <f>INDEX('[29]SPI Raw Data 1617'!$A$3:$AN$37,MATCH($A26,'[29]SPI Raw Data 1617'!$A$3:$A$37,0),MATCH(TO$1,'[29]SPI Raw Data 1617'!$A$37:$AN$37,0))</f>
        <v>11.847653119301221</v>
      </c>
      <c r="TP26" s="131">
        <f>INDEX('[29]SPI Raw Data 1617'!$A$3:$AN$37,MATCH($A26,'[29]SPI Raw Data 1617'!$A$3:$A$37,0),MATCH(TP$1,'[29]SPI Raw Data 1617'!$A$37:$AN$37,0))</f>
        <v>1020000</v>
      </c>
      <c r="TQ26" s="131">
        <f>INDEX('[29]SPI Raw Data 1617'!$A$3:$AN$37,MATCH($A26,'[29]SPI Raw Data 1617'!$A$3:$A$37,0),MATCH(TQ$1,'[29]SPI Raw Data 1617'!$A$37:$AN$37,0))</f>
        <v>86093</v>
      </c>
      <c r="TR26" s="116">
        <f>INDEX('[30]SPI Raw Data 1718'!$A$3:$AN$37,MATCH($A26,'[30]SPI Raw Data 1718'!$A$3:$A$37,0),MATCH(TR$1,'[30]SPI Raw Data 1718'!$A$37:$AN$37,0))</f>
        <v>11.423257580990537</v>
      </c>
      <c r="TS26" s="131">
        <f>INDEX('[30]SPI Raw Data 1718'!$A$3:$AN$37,MATCH($A26,'[30]SPI Raw Data 1718'!$A$3:$A$37,0),MATCH(TS$1,'[30]SPI Raw Data 1718'!$A$37:$AN$37,0))</f>
        <v>992247</v>
      </c>
      <c r="TT26" s="131">
        <f>INDEX('[30]SPI Raw Data 1718'!$A$3:$AN$37,MATCH($A26,'[30]SPI Raw Data 1718'!$A$3:$A$37,0),MATCH(TT$1,'[30]SPI Raw Data 1718'!$A$37:$AN$37,0))</f>
        <v>86862</v>
      </c>
      <c r="TU26" s="116">
        <f>INDEX('[31]SPI Raw Data 1819'!$A$1:$AN$37,MATCH($A26,'[31]SPI Raw Data 1819'!$A$1:$A$37,0),MATCH(TU$1,'[31]SPI Raw Data 1819'!$A$37:$AN$37,0))</f>
        <v>10.877974122207023</v>
      </c>
      <c r="TV26" s="197">
        <f>INDEX('[31]SPI Raw Data 1819'!$A$1:$AN$37,MATCH($A26,'[31]SPI Raw Data 1819'!$A$1:$A$37,0),MATCH(TV$1,'[31]SPI Raw Data 1819'!$A$37:$AN$37,0))</f>
        <v>954215.89</v>
      </c>
      <c r="TW26" s="197">
        <f>INDEX('[31]SPI Raw Data 1819'!$A$1:$AN$37,MATCH($A26,'[31]SPI Raw Data 1819'!$A$1:$A$37,0),MATCH(TW$1,'[31]SPI Raw Data 1819'!$A$37:$AN$37,0))</f>
        <v>87720</v>
      </c>
      <c r="TX26" s="116">
        <f>INDEX('[32]SPI Raw Data 1920'!$A$1:$AN$35, MATCH($A26,'[32]SPI Raw Data 1920'!$A$1:$A$35,0),MATCH(TX$1,'[32]SPI Raw Data 1920'!$A$37:$AN$37,0))</f>
        <v>8.7510342956616096</v>
      </c>
      <c r="TY26" s="116">
        <f>INDEX('[32]SPI Raw Data 1920'!$A$1:$AN$35, MATCH($A26,'[32]SPI Raw Data 1920'!$A$1:$A$35,0),MATCH(TY$1,'[32]SPI Raw Data 1920'!$A$37:$AN$37,0))</f>
        <v>774169</v>
      </c>
      <c r="TZ26" s="116">
        <f>INDEX('[32]SPI Raw Data 1920'!$A$1:$AN$35, MATCH($A26,'[32]SPI Raw Data 1920'!$A$1:$A$35,0),MATCH(TZ$1,'[32]SPI Raw Data 1920'!$A$37:$AN$37,0))</f>
        <v>88466</v>
      </c>
      <c r="UA26" s="133">
        <f>(SW26*100)/Deflators!$B$2</f>
        <v>17.80263280031086</v>
      </c>
      <c r="UB26" s="116">
        <f>(SZ26*100)/Deflators!$B$3</f>
        <v>17.675698668250835</v>
      </c>
      <c r="UC26" s="116">
        <f>(TC26*100)/Deflators!$B$4</f>
        <v>15.239159105300823</v>
      </c>
      <c r="UD26" s="116">
        <f>(TF26*100)/Deflators!$B$5</f>
        <v>16.404670027256405</v>
      </c>
      <c r="UE26" s="116">
        <f>(TI26*100)/Deflators!$B$6</f>
        <v>12.409125519348025</v>
      </c>
      <c r="UF26" s="116">
        <f>(TL26*100)/Deflators!$B$7</f>
        <v>12.435836328832639</v>
      </c>
      <c r="UG26" s="116">
        <f>(TO26*100)/Deflators!$B$8</f>
        <v>12.635825362086742</v>
      </c>
      <c r="UH26" s="116">
        <f>(TR26*100)/Deflators!$B$9</f>
        <v>11.972389168801364</v>
      </c>
      <c r="UI26" s="116">
        <f>(TU26*100)/Deflators!$B$10</f>
        <v>11.143738352234886</v>
      </c>
      <c r="UJ26" s="248">
        <f>(TX26*100)/Deflators!$B$11</f>
        <v>8.7510342956616096</v>
      </c>
      <c r="UK26" s="115">
        <f>INDEX('[25]Corporate Management'!$B$6:$EY$40,MATCH($A26,'[25]Corporate Management'!$B$6:$B$40,0),MATCH(UK$1,'[25]Corporate Management'!$B$40:$EY$40,0))</f>
        <v>8.5929649534966028</v>
      </c>
      <c r="UL26" s="131">
        <f>INDEX('[25]Corporate Management'!$B$6:$EY$40,MATCH($A26,'[25]Corporate Management'!$B$6:$B$40,0),MATCH(UL$1,'[25]Corporate Management'!$B$40:$EY$40,0))</f>
        <v>13350.46</v>
      </c>
      <c r="UM26" s="131">
        <f>INDEX('[25]Corporate Management'!$B$6:$EY$40,MATCH($A26,'[25]Corporate Management'!$B$6:$B$40,0),MATCH(UM$1,'[25]Corporate Management'!$B$40:$EY$40,0))</f>
        <v>1553.65</v>
      </c>
      <c r="UN26" s="116">
        <f>INDEX('[25]Corporate Management'!$B$6:$EY$40,MATCH($A26,'[25]Corporate Management'!$B$6:$B$40,0),MATCH(UN$1,'[25]Corporate Management'!$B$40:$EY$40,0))</f>
        <v>6.5592249670750684</v>
      </c>
      <c r="UO26" s="131">
        <f>INDEX('[25]Corporate Management'!$B$6:$EY$40,MATCH($A26,'[25]Corporate Management'!$B$6:$B$40,0),MATCH(UO$1,'[25]Corporate Management'!$B$40:$EY$40,0))</f>
        <v>9861.27</v>
      </c>
      <c r="UP26" s="131">
        <f>INDEX('[25]Corporate Management'!$B$6:$EY$40,MATCH($A26,'[25]Corporate Management'!$B$6:$B$40,0),MATCH(UP$1,'[25]Corporate Management'!$B$40:$EY$40,0))</f>
        <v>1503.42</v>
      </c>
      <c r="UQ26" s="116">
        <f>INDEX('[25]Corporate Management'!$B$6:$EY$40,MATCH($A26,'[25]Corporate Management'!$B$6:$B$40,0),MATCH(UQ$1,'[25]Corporate Management'!$B$40:$EY$40,0))</f>
        <v>7.6828766317770203</v>
      </c>
      <c r="UR26" s="131">
        <f>INDEX('[25]Corporate Management'!$B$6:$EY$40,MATCH($A26,'[25]Corporate Management'!$B$6:$B$40,0),MATCH(UR$1,'[25]Corporate Management'!$B$40:$EY$40,0))</f>
        <v>11758.95</v>
      </c>
      <c r="US26" s="131">
        <f>INDEX('[25]Corporate Management'!$B$6:$EY$40,MATCH($A26,'[25]Corporate Management'!$B$6:$B$40,0),MATCH(US$1,'[25]Corporate Management'!$B$40:$EY$40,0))</f>
        <v>1530.54</v>
      </c>
      <c r="UT26" s="116">
        <f>INDEX('[26]All Data'!$A$1:$Y$34,MATCH($A26,'[26]All Data'!$A$1:$A$34,0),MATCH(UT$1,'[26]All Data'!$A$1:$Y$1,0))</f>
        <v>6.6060025542784162</v>
      </c>
      <c r="UU26" s="131">
        <f>INDEX('[26]All Data'!$A$1:$Y$34,MATCH($A26,'[26]All Data'!$A$1:$A$34,0),MATCH(UU$1,'[26]All Data'!$A$1:$Y$1,0))</f>
        <v>10345</v>
      </c>
      <c r="UV26" s="131">
        <f>INDEX('[26]All Data'!$A$1:$Y$34,MATCH($A26,'[26]All Data'!$A$1:$A$34,0),MATCH(UV$1,'[26]All Data'!$A$1:$Y$1,0))</f>
        <v>1566</v>
      </c>
      <c r="UW26" s="116">
        <f>INDEX('[27]All Data'!$A$1:$Y$34,MATCH($A26,'[27]All Data'!$A$1:$A$34,0),MATCH(UW$1,'[27]All Data'!$A$1:$Y$1,0))</f>
        <v>6.0541660766923684</v>
      </c>
      <c r="UX26" s="131">
        <f>INDEX('[27]All Data'!$A$1:$Y$34,MATCH($A26,'[27]All Data'!$A$1:$A$34,0),MATCH(UX$1,'[27]All Data'!$A$1:$Y$1,0))</f>
        <v>9406.6</v>
      </c>
      <c r="UY26" s="131">
        <f>INDEX('[27]All Data'!$A$1:$Y$34,MATCH($A26,'[27]All Data'!$A$1:$A$34,0),MATCH(UY$1,'[27]All Data'!$A$1:$Y$1,0))</f>
        <v>1553.74</v>
      </c>
      <c r="UZ26" s="116">
        <f>INDEX('[28]All Data'!$A$1:$AB$34,MATCH($A26,'[28]All Data'!$A$1:$A$34,0),MATCH(UZ$1,'[28]All Data'!$A$1:$AB$1,0))</f>
        <v>6.3855593962967099</v>
      </c>
      <c r="VA26" s="131">
        <f>INDEX('[28]All Data'!$A$1:$AB$34,MATCH($A26,'[28]All Data'!$A$1:$A$34,0),MATCH(VA$1,'[28]All Data'!$A$1:$AB$1,0))</f>
        <v>9735.36</v>
      </c>
      <c r="VB26" s="131">
        <f>INDEX('[28]All Data'!$A$1:$AB$34,MATCH($A26,'[28]All Data'!$A$1:$A$34,0),MATCH(VB$1,'[28]All Data'!$A$1:$AB$1,0))</f>
        <v>1524.59</v>
      </c>
      <c r="VC26" s="116">
        <f>INDEX('[29]SPI Raw Data 1617'!$A$3:$AN$37,MATCH($A26,'[29]SPI Raw Data 1617'!$A$3:$A$37,0),MATCH(VC$1,'[29]SPI Raw Data 1617'!$A$37:$AN$37,0))</f>
        <v>5.3628161025517116</v>
      </c>
      <c r="VD26" s="131">
        <f>INDEX('[29]SPI Raw Data 1617'!$A$3:$AN$37,MATCH($A26,'[29]SPI Raw Data 1617'!$A$3:$A$37,0),MATCH(VD$1,'[29]SPI Raw Data 1617'!$A$37:$AN$37,0))</f>
        <v>8433.94</v>
      </c>
      <c r="VE26" s="131">
        <f>INDEX('[29]SPI Raw Data 1617'!$A$3:$AN$37,MATCH($A26,'[29]SPI Raw Data 1617'!$A$3:$A$37,0),MATCH(VE$1,'[29]SPI Raw Data 1617'!$A$37:$AN$37,0))</f>
        <v>1572.67</v>
      </c>
      <c r="VF26" s="116">
        <f>INDEX('[30]SPI Raw Data 1718'!$A$3:$AN$37,MATCH($A26,'[30]SPI Raw Data 1718'!$A$3:$A$37,0),MATCH(VF$1,'[30]SPI Raw Data 1718'!$A$37:$AN$37,0))</f>
        <v>6.7000239332813756</v>
      </c>
      <c r="VG26" s="131">
        <f>INDEX('[30]SPI Raw Data 1718'!$A$3:$AN$37,MATCH($A26,'[30]SPI Raw Data 1718'!$A$3:$A$37,0),MATCH(VG$1,'[30]SPI Raw Data 1718'!$A$37:$AN$37,0))</f>
        <v>10917.89</v>
      </c>
      <c r="VH26" s="131">
        <f>INDEX('[30]SPI Raw Data 1718'!$A$3:$AN$37,MATCH($A26,'[30]SPI Raw Data 1718'!$A$3:$A$37,0),MATCH(VH$1,'[30]SPI Raw Data 1718'!$A$37:$AN$37,0))</f>
        <v>1629.53</v>
      </c>
      <c r="VI26" s="116">
        <f>INDEX('[31]SPI Raw Data 1819'!$A$1:$AN$37,MATCH($A26,'[31]SPI Raw Data 1819'!$A$1:$A$37,0),MATCH(VI$1,'[31]SPI Raw Data 1819'!$A$37:$AN$37,0))</f>
        <v>6.3502395419490538</v>
      </c>
      <c r="VJ26" s="197">
        <f>INDEX('[31]SPI Raw Data 1819'!$A$1:$AN$37,MATCH($A26,'[31]SPI Raw Data 1819'!$A$1:$A$37,0),MATCH(VJ$1,'[31]SPI Raw Data 1819'!$A$37:$AN$37,0))</f>
        <v>10869.07</v>
      </c>
      <c r="VK26" s="225">
        <f>INDEX('[31]SPI Raw Data 1819'!$A$1:$AN$37,MATCH($A26,'[31]SPI Raw Data 1819'!$A$1:$A$37,0),MATCH(VK$1,'[31]SPI Raw Data 1819'!$A$37:$AN$37,0))</f>
        <v>1711.6</v>
      </c>
      <c r="VL26" s="116">
        <f>INDEX('[32]SPI Raw Data 1920'!$A$1:$AN$35, MATCH($A26,'[32]SPI Raw Data 1920'!$A$1:$A$35,0),MATCH(VL$1,'[32]SPI Raw Data 1920'!$A$37:$AN$37,0))</f>
        <v>7.7777126099706742</v>
      </c>
      <c r="VM26" s="116">
        <f>INDEX('[32]SPI Raw Data 1920'!$A$1:$AN$35, MATCH($A26,'[32]SPI Raw Data 1920'!$A$1:$A$35,0),MATCH(VM$1,'[32]SPI Raw Data 1920'!$A$37:$AN$37,0))</f>
        <v>13261</v>
      </c>
      <c r="VN26" s="116">
        <f>INDEX('[32]SPI Raw Data 1920'!$A$1:$AN$35, MATCH($A26,'[32]SPI Raw Data 1920'!$A$1:$A$35,0),MATCH(VN$1,'[32]SPI Raw Data 1920'!$A$37:$AN$37,0))</f>
        <v>1705</v>
      </c>
      <c r="VO26" s="115">
        <f>INDEX('[25]Corporate Management'!$B$6:$EY$40,MATCH($A26,'[25]Corporate Management'!$B$6:$B$40,0),MATCH(VO$1,'[25]Corporate Management'!$B$40:$EY$40,0))</f>
        <v>10.540341419586703</v>
      </c>
      <c r="VP26" s="131">
        <f>INDEX('[25]Corporate Management'!$B$6:$EY$40,MATCH($A26,'[25]Corporate Management'!$B$6:$B$40,0),MATCH(VP$1,'[25]Corporate Management'!$B$40:$EY$40,0))</f>
        <v>58657</v>
      </c>
      <c r="VQ26" s="131">
        <f>INDEX('[25]Corporate Management'!$B$6:$EY$40,MATCH($A26,'[25]Corporate Management'!$B$6:$B$40,0),MATCH(VQ$1,'[25]Corporate Management'!$B$40:$EY$40,0))</f>
        <v>5565</v>
      </c>
      <c r="VR26" s="116">
        <f>INDEX('[25]Corporate Management'!$B$6:$EY$40,MATCH($A26,'[25]Corporate Management'!$B$6:$B$40,0),MATCH(VR$1,'[25]Corporate Management'!$B$40:$EY$40,0))</f>
        <v>9.6355965054144406</v>
      </c>
      <c r="VS26" s="131">
        <f>INDEX('[25]Corporate Management'!$B$6:$EY$40,MATCH($A26,'[25]Corporate Management'!$B$6:$B$40,0),MATCH(VS$1,'[25]Corporate Management'!$B$40:$EY$40,0))</f>
        <v>46234.29</v>
      </c>
      <c r="VT26" s="131">
        <f>INDEX('[25]Corporate Management'!$B$6:$EY$40,MATCH($A26,'[25]Corporate Management'!$B$6:$B$40,0),MATCH(VT$1,'[25]Corporate Management'!$B$40:$EY$40,0))</f>
        <v>4798.28</v>
      </c>
      <c r="VU26" s="116">
        <f>INDEX('[25]Corporate Management'!$B$6:$EY$40,MATCH($A26,'[25]Corporate Management'!$B$6:$B$40,0),MATCH(VU$1,'[25]Corporate Management'!$B$40:$EY$40,0))</f>
        <v>10.230789780796108</v>
      </c>
      <c r="VV26" s="131">
        <f>INDEX('[25]Corporate Management'!$B$6:$EY$40,MATCH($A26,'[25]Corporate Management'!$B$6:$B$40,0),MATCH(VV$1,'[25]Corporate Management'!$B$40:$EY$40,0))</f>
        <v>50933.68</v>
      </c>
      <c r="VW26" s="131">
        <f>INDEX('[25]Corporate Management'!$B$6:$EY$40,MATCH($A26,'[25]Corporate Management'!$B$6:$B$40,0),MATCH(VW$1,'[25]Corporate Management'!$B$40:$EY$40,0))</f>
        <v>4978.47</v>
      </c>
      <c r="VX26" s="116">
        <f>INDEX('[26]All Data'!$A$1:$Y$34,MATCH($A26,'[26]All Data'!$A$1:$A$34,0),MATCH(VX$1,'[26]All Data'!$A$1:$Y$1,0))</f>
        <v>9.8051691452245535</v>
      </c>
      <c r="VY26" s="131">
        <f>INDEX('[26]All Data'!$A$1:$Y$34,MATCH($A26,'[26]All Data'!$A$1:$A$34,0),MATCH(VY$1,'[26]All Data'!$A$1:$Y$1,0))</f>
        <v>50221.39</v>
      </c>
      <c r="VZ26" s="131">
        <f>INDEX('[26]All Data'!$A$1:$Y$34,MATCH($A26,'[26]All Data'!$A$1:$A$34,0),MATCH(VZ$1,'[26]All Data'!$A$1:$Y$1,0))</f>
        <v>5121.93</v>
      </c>
      <c r="WA26" s="116">
        <f>INDEX('[27]All Data'!$A$1:$Y$34,MATCH($A26,'[27]All Data'!$A$1:$A$34,0),MATCH(WA$1,'[27]All Data'!$A$1:$Y$1,0))</f>
        <v>9.9158087507424266</v>
      </c>
      <c r="WB26" s="131">
        <f>INDEX('[27]All Data'!$A$1:$Y$34,MATCH($A26,'[27]All Data'!$A$1:$A$34,0),MATCH(WB$1,'[27]All Data'!$A$1:$Y$1,0))</f>
        <v>50084.75</v>
      </c>
      <c r="WC26" s="131">
        <f>INDEX('[27]All Data'!$A$1:$Y$34,MATCH($A26,'[27]All Data'!$A$1:$A$34,0),MATCH(WC$1,'[27]All Data'!$A$1:$Y$1,0))</f>
        <v>5051</v>
      </c>
      <c r="WD26" s="116">
        <f>INDEX('[28]All Data'!$A$1:$AB$34,MATCH($A26,'[28]All Data'!$A$1:$A$34,0),MATCH(WD$1,'[28]All Data'!$A$1:$AB$1,0))</f>
        <v>10.370648100755833</v>
      </c>
      <c r="WE26" s="131">
        <f>INDEX('[28]All Data'!$A$1:$AB$34,MATCH($A26,'[28]All Data'!$A$1:$A$34,0),MATCH(WE$1,'[28]All Data'!$A$1:$AB$1,0))</f>
        <v>50451.44</v>
      </c>
      <c r="WF26" s="131">
        <f>INDEX('[28]All Data'!$A$1:$AB$34,MATCH($A26,'[28]All Data'!$A$1:$A$34,0),MATCH(WF$1,'[28]All Data'!$A$1:$AB$1,0))</f>
        <v>4864.83</v>
      </c>
      <c r="WG26" s="116">
        <f>INDEX('[29]SPI Raw Data 1617'!$A$3:$AN$37,MATCH($A26,'[29]SPI Raw Data 1617'!$A$3:$A$37,0),MATCH(WG$1,'[29]SPI Raw Data 1617'!$A$37:$AN$37,0))</f>
        <v>11.684751042534538</v>
      </c>
      <c r="WH26" s="131">
        <f>INDEX('[29]SPI Raw Data 1617'!$A$3:$AN$37,MATCH($A26,'[29]SPI Raw Data 1617'!$A$3:$A$37,0),MATCH(WH$1,'[29]SPI Raw Data 1617'!$A$37:$AN$37,0))</f>
        <v>53714.45</v>
      </c>
      <c r="WI26" s="131">
        <f>INDEX('[29]SPI Raw Data 1617'!$A$3:$AN$37,MATCH($A26,'[29]SPI Raw Data 1617'!$A$3:$A$37,0),MATCH(WI$1,'[29]SPI Raw Data 1617'!$A$37:$AN$37,0))</f>
        <v>4596.97</v>
      </c>
      <c r="WJ26" s="116">
        <f>INDEX('[30]SPI Raw Data 1718'!$A$3:$AN$37,MATCH($A26,'[30]SPI Raw Data 1718'!$A$3:$A$37,0),MATCH(WJ$1,'[30]SPI Raw Data 1718'!$A$37:$AN$37,0))</f>
        <v>12.774489513467476</v>
      </c>
      <c r="WK26" s="131">
        <f>INDEX('[30]SPI Raw Data 1718'!$A$3:$AN$37,MATCH($A26,'[30]SPI Raw Data 1718'!$A$3:$A$37,0),MATCH(WK$1,'[30]SPI Raw Data 1718'!$A$37:$AN$37,0))</f>
        <v>59995.39</v>
      </c>
      <c r="WL26" s="131">
        <f>INDEX('[30]SPI Raw Data 1718'!$A$3:$AN$37,MATCH($A26,'[30]SPI Raw Data 1718'!$A$3:$A$37,0),MATCH(WL$1,'[30]SPI Raw Data 1718'!$A$37:$AN$37,0))</f>
        <v>4696.5</v>
      </c>
      <c r="WM26" s="116">
        <f>INDEX('[31]SPI Raw Data 1819'!$A$1:$AN$37,MATCH($A26,'[31]SPI Raw Data 1819'!$A$1:$A$37,0),MATCH(WM$1,'[31]SPI Raw Data 1819'!$A$37:$AN$37,0))</f>
        <v>13.235758673196427</v>
      </c>
      <c r="WN26" s="197">
        <f>INDEX('[31]SPI Raw Data 1819'!$A$1:$AN$37,MATCH($A26,'[31]SPI Raw Data 1819'!$A$1:$A$37,0),MATCH(WN$1,'[31]SPI Raw Data 1819'!$A$37:$AN$37,0))</f>
        <v>64323.14</v>
      </c>
      <c r="WO26" s="225">
        <f>INDEX('[31]SPI Raw Data 1819'!$A$1:$AN$37,MATCH($A26,'[31]SPI Raw Data 1819'!$A$1:$A$37,0),MATCH(WO$1,'[31]SPI Raw Data 1819'!$A$37:$AN$37,0))</f>
        <v>4859.8</v>
      </c>
      <c r="WP26" s="116">
        <f>INDEX('[32]SPI Raw Data 1920'!$A$1:$AN$35, MATCH($A26,'[32]SPI Raw Data 1920'!$A$1:$A$35,0),MATCH(WP$1,'[32]SPI Raw Data 1920'!$A$37:$AN$37,0))</f>
        <v>14.13803548247512</v>
      </c>
      <c r="WQ26" s="116">
        <f>INDEX('[32]SPI Raw Data 1920'!$A$1:$AN$35, MATCH($A26,'[32]SPI Raw Data 1920'!$A$1:$A$35,0),MATCH(WQ$1,'[32]SPI Raw Data 1920'!$A$37:$AN$37,0))</f>
        <v>65346</v>
      </c>
      <c r="WR26" s="116">
        <f>INDEX('[32]SPI Raw Data 1920'!$A$1:$AN$35, MATCH($A26,'[32]SPI Raw Data 1920'!$A$1:$A$35,0),MATCH(WR$1,'[32]SPI Raw Data 1920'!$A$37:$AN$37,0))</f>
        <v>4622</v>
      </c>
      <c r="WS26" s="115">
        <f>INDEX('[25]Corporate Management'!$B$6:$EY$40,MATCH($A26,'[25]Corporate Management'!$B$6:$B$40,0),MATCH(WS$1,'[25]Corporate Management'!$B$40:$EY$40,0))</f>
        <v>95.093397460747369</v>
      </c>
      <c r="WT26" s="131">
        <f>INDEX('[25]Corporate Management'!$B$6:$EY$40,MATCH($A26,'[25]Corporate Management'!$B$6:$B$40,0),MATCH(WT$1,'[25]Corporate Management'!$B$40:$EY$40,0))</f>
        <v>60633667</v>
      </c>
      <c r="WU26" s="131">
        <f>INDEX('[25]Corporate Management'!$B$6:$EY$40,MATCH($A26,'[25]Corporate Management'!$B$6:$B$40,0),MATCH(WU$1,'[25]Corporate Management'!$B$40:$EY$40,0))</f>
        <v>63762226</v>
      </c>
      <c r="WV26" s="116">
        <f>INDEX('[25]Corporate Management'!$B$6:$EY$40,MATCH($A26,'[25]Corporate Management'!$B$6:$B$40,0),MATCH(WV$1,'[25]Corporate Management'!$B$40:$EY$40,0))</f>
        <v>95.641554890318588</v>
      </c>
      <c r="WW26" s="131">
        <f>INDEX('[25]Corporate Management'!$B$6:$EY$40,MATCH($A26,'[25]Corporate Management'!$B$6:$B$40,0),MATCH(WW$1,'[25]Corporate Management'!$B$40:$EY$40,0))</f>
        <v>60719141</v>
      </c>
      <c r="WX26" s="131">
        <f>INDEX('[25]Corporate Management'!$B$6:$EY$40,MATCH($A26,'[25]Corporate Management'!$B$6:$B$40,0),MATCH(WX$1,'[25]Corporate Management'!$B$40:$EY$40,0))</f>
        <v>63486150</v>
      </c>
      <c r="WY26" s="116">
        <f>INDEX('[25]Corporate Management'!$B$6:$EY$40,MATCH($A26,'[25]Corporate Management'!$B$6:$B$40,0),MATCH(WY$1,'[25]Corporate Management'!$B$40:$EY$40,0))</f>
        <v>95.937977261124047</v>
      </c>
      <c r="WZ26" s="131">
        <f>INDEX('[25]Corporate Management'!$B$6:$EY$40,MATCH($A26,'[25]Corporate Management'!$B$6:$B$40,0),MATCH(WZ$1,'[25]Corporate Management'!$B$40:$EY$40,0))</f>
        <v>61190444</v>
      </c>
      <c r="XA26" s="131">
        <f>INDEX('[25]Corporate Management'!$B$6:$EY$40,MATCH($A26,'[25]Corporate Management'!$B$6:$B$40,0),MATCH(XA$1,'[25]Corporate Management'!$B$40:$EY$40,0))</f>
        <v>63781253</v>
      </c>
      <c r="XB26" s="116">
        <f>INDEX('[26]All Data'!$A$1:$Y$34,MATCH($A26,'[26]All Data'!$A$1:$A$34,0),MATCH(XB$1,'[26]All Data'!$A$1:$Y$1,0))</f>
        <v>96.016228063429566</v>
      </c>
      <c r="XC26" s="131">
        <f>INDEX('[26]All Data'!$A$1:$Y$34,MATCH($A26,'[26]All Data'!$A$1:$A$34,0),MATCH(XC$1,'[26]All Data'!$A$1:$Y$1,0))</f>
        <v>62426871</v>
      </c>
      <c r="XD26" s="131">
        <f>INDEX('[26]All Data'!$A$1:$Y$34,MATCH($A26,'[26]All Data'!$A$1:$A$34,0),MATCH(XD$1,'[26]All Data'!$A$1:$Y$1,0))</f>
        <v>65017000</v>
      </c>
      <c r="XE26" s="116">
        <f>INDEX('[27]All Data'!$A$1:$Y$34,MATCH($A26,'[27]All Data'!$A$1:$A$34,0),MATCH(XE$1,'[27]All Data'!$A$1:$Y$1,0))</f>
        <v>95.996602156108437</v>
      </c>
      <c r="XF26" s="131">
        <f>INDEX('[27]All Data'!$A$1:$Y$34,MATCH($A26,'[27]All Data'!$A$1:$A$34,0),MATCH(XF$1,'[27]All Data'!$A$1:$Y$1,0))</f>
        <v>63369709</v>
      </c>
      <c r="XG26" s="131">
        <f>INDEX('[27]All Data'!$A$1:$Y$34,MATCH($A26,'[27]All Data'!$A$1:$A$34,0),MATCH(XG$1,'[27]All Data'!$A$1:$Y$1,0))</f>
        <v>66012450</v>
      </c>
      <c r="XH26" s="116">
        <f>INDEX('[28]All Data'!$A$1:$AB$34,MATCH($A26,'[28]All Data'!$A$1:$A$34,0),MATCH(XH$1,'[28]All Data'!$A$1:$AB$1,0))</f>
        <v>95.998313963646964</v>
      </c>
      <c r="XI26" s="131">
        <f>INDEX('[28]All Data'!$A$1:$AB$34,MATCH($A26,'[28]All Data'!$A$1:$A$34,0),MATCH(XI$1,'[28]All Data'!$A$1:$AB$1,0))</f>
        <v>64591169.649999999</v>
      </c>
      <c r="XJ26" s="131">
        <f>INDEX('[28]All Data'!$A$1:$AB$34,MATCH($A26,'[28]All Data'!$A$1:$A$34,0),MATCH(XJ$1,'[28]All Data'!$A$1:$AB$1,0))</f>
        <v>67283650.079999998</v>
      </c>
      <c r="XK26" s="116">
        <f>INDEX('[29]SPI Raw Data 1617'!$A$3:$AN$37,MATCH($A26,'[29]SPI Raw Data 1617'!$A$3:$A$37,0),MATCH(XK$1,'[29]SPI Raw Data 1617'!$A$37:$AN$37,0))</f>
        <v>95.955090541790383</v>
      </c>
      <c r="XL26" s="131">
        <f>INDEX('[29]SPI Raw Data 1617'!$A$3:$AN$37,MATCH($A26,'[29]SPI Raw Data 1617'!$A$3:$A$37,0),MATCH(XL$1,'[29]SPI Raw Data 1617'!$A$37:$AN$37,0))</f>
        <v>66027616.140000001</v>
      </c>
      <c r="XM26" s="131">
        <f>INDEX('[29]SPI Raw Data 1617'!$A$3:$AN$37,MATCH($A26,'[29]SPI Raw Data 1617'!$A$3:$A$37,0),MATCH(XM$1,'[29]SPI Raw Data 1617'!$A$37:$AN$37,0))</f>
        <v>68810957.050000012</v>
      </c>
      <c r="XN26" s="116">
        <f>INDEX('[30]SPI Raw Data 1718'!$A$3:$AN$37,MATCH($A26,'[30]SPI Raw Data 1718'!$A$3:$A$37,0),MATCH(XN$1,'[30]SPI Raw Data 1718'!$A$37:$AN$37,0))</f>
        <v>96.053386234812834</v>
      </c>
      <c r="XO26" s="131">
        <f>INDEX('[30]SPI Raw Data 1718'!$A$3:$AN$37,MATCH($A26,'[30]SPI Raw Data 1718'!$A$3:$A$37,0),MATCH(XO$1,'[30]SPI Raw Data 1718'!$A$37:$AN$37,0))</f>
        <v>70535470</v>
      </c>
      <c r="XP26" s="131">
        <f>INDEX('[30]SPI Raw Data 1718'!$A$3:$AN$37,MATCH($A26,'[30]SPI Raw Data 1718'!$A$3:$A$37,0),MATCH(XP$1,'[30]SPI Raw Data 1718'!$A$37:$AN$37,0))</f>
        <v>73433611</v>
      </c>
      <c r="XQ26" s="116">
        <f>INDEX('[31]SPI Raw Data 1819'!$A$1:$AN$37,MATCH($A26,'[31]SPI Raw Data 1819'!$A$1:$A$37,0),MATCH(XQ$1,'[31]SPI Raw Data 1819'!$A$37:$AN$37,0))</f>
        <v>96.019219629344775</v>
      </c>
      <c r="XR26" s="197">
        <f>INDEX('[31]SPI Raw Data 1819'!$A$1:$AN$37,MATCH($A26,'[31]SPI Raw Data 1819'!$A$1:$A$37,0),MATCH(XR$1,'[31]SPI Raw Data 1819'!$A$37:$AN$37,0))</f>
        <v>73678564.760000005</v>
      </c>
      <c r="XS26" s="225">
        <f>INDEX('[31]SPI Raw Data 1819'!$A$1:$AN$37,MATCH($A26,'[31]SPI Raw Data 1819'!$A$1:$A$37,0),MATCH(XS$1,'[31]SPI Raw Data 1819'!$A$37:$AN$37,0))</f>
        <v>76733142.640000001</v>
      </c>
      <c r="XT26" s="116">
        <f>INDEX('[32]SPI Raw Data 1920'!$A$1:$AN$35, MATCH($A26,'[32]SPI Raw Data 1920'!$A$1:$A$35,0),MATCH(XT$1,'[32]SPI Raw Data 1920'!$A$37:$AN$37,0))</f>
        <v>96.017347925056654</v>
      </c>
      <c r="XU26" s="116">
        <f>INDEX('[32]SPI Raw Data 1920'!$A$1:$AN$35, MATCH($A26,'[32]SPI Raw Data 1920'!$A$1:$A$35,0),MATCH(XU$1,'[32]SPI Raw Data 1920'!$A$37:$AN$37,0))</f>
        <v>78617449</v>
      </c>
      <c r="XV26" s="116">
        <f>INDEX('[32]SPI Raw Data 1920'!$A$1:$AN$35, MATCH($A26,'[32]SPI Raw Data 1920'!$A$1:$A$35,0),MATCH(XV$1,'[32]SPI Raw Data 1920'!$A$37:$AN$37,0))</f>
        <v>81878380</v>
      </c>
      <c r="XW26" s="115">
        <f>INDEX('[25]Corporate Management'!$B$6:$EY$40,MATCH($A26,'[25]Corporate Management'!$B$6:$B$40,0),MATCH(XW$1,'[25]Corporate Management'!$B$40:$EY$40,0))</f>
        <v>95.621057907854251</v>
      </c>
      <c r="XX26" s="131">
        <f>INDEX('[25]Corporate Management'!$B$6:$EY$40,MATCH($A26,'[25]Corporate Management'!$B$6:$B$40,0),MATCH(XX$1,'[25]Corporate Management'!$B$40:$EY$40,0))</f>
        <v>343380</v>
      </c>
      <c r="XY26" s="131">
        <f>INDEX('[25]Corporate Management'!$B$6:$EY$40,MATCH($A26,'[25]Corporate Management'!$B$6:$B$40,0),MATCH(XY$1,'[25]Corporate Management'!$B$40:$EY$40,0))</f>
        <v>359105</v>
      </c>
      <c r="XZ26" s="116">
        <f>INDEX('[25]Corporate Management'!$B$6:$EY$40,MATCH($A26,'[25]Corporate Management'!$B$6:$B$40,0),MATCH(XZ$1,'[25]Corporate Management'!$B$40:$EY$40,0))</f>
        <v>97.036339301631898</v>
      </c>
      <c r="YA26" s="131">
        <f>INDEX('[25]Corporate Management'!$B$6:$EY$40,MATCH($A26,'[25]Corporate Management'!$B$6:$B$40,0),MATCH(YA$1,'[25]Corporate Management'!$B$40:$EY$40,0))</f>
        <v>364681</v>
      </c>
      <c r="YB26" s="131">
        <f>INDEX('[25]Corporate Management'!$B$6:$EY$40,MATCH($A26,'[25]Corporate Management'!$B$6:$B$40,0),MATCH(YB$1,'[25]Corporate Management'!$B$40:$EY$40,0))</f>
        <v>375819</v>
      </c>
      <c r="YC26" s="116">
        <f>INDEX('[25]Corporate Management'!$B$6:$EY$40,MATCH($A26,'[25]Corporate Management'!$B$6:$B$40,0),MATCH(YC$1,'[25]Corporate Management'!$B$40:$EY$40,0))</f>
        <v>95.352747164347193</v>
      </c>
      <c r="YD26" s="131">
        <f>INDEX('[25]Corporate Management'!$B$6:$EY$40,MATCH($A26,'[25]Corporate Management'!$B$6:$B$40,0),MATCH(YD$1,'[25]Corporate Management'!$B$40:$EY$40,0))</f>
        <v>237066</v>
      </c>
      <c r="YE26" s="131">
        <f>INDEX('[25]Corporate Management'!$B$6:$EY$40,MATCH($A26,'[25]Corporate Management'!$B$6:$B$40,0),MATCH(YE$1,'[25]Corporate Management'!$B$40:$EY$40,0))</f>
        <v>248620</v>
      </c>
      <c r="YF26" s="116">
        <f>INDEX('[26]All Data'!$A$1:$Y$34,MATCH($A26,'[26]All Data'!$A$1:$A$34,0),MATCH(YF$1,'[26]All Data'!$A$1:$Y$1,0))</f>
        <v>96.538204770285859</v>
      </c>
      <c r="YG26" s="131">
        <f>INDEX('[26]All Data'!$A$1:$Y$34,MATCH($A26,'[26]All Data'!$A$1:$A$34,0),MATCH(YG$1,'[26]All Data'!$A$1:$Y$1,0))</f>
        <v>238599</v>
      </c>
      <c r="YH26" s="131">
        <f>INDEX('[26]All Data'!$A$1:$Y$34,MATCH($A26,'[26]All Data'!$A$1:$A$34,0),MATCH(YH$1,'[26]All Data'!$A$1:$Y$1,0))</f>
        <v>247155</v>
      </c>
      <c r="YI26" s="116">
        <f>INDEX('[27]All Data'!$A$1:$Y$34,MATCH($A26,'[27]All Data'!$A$1:$A$34,0),MATCH(YI$1,'[27]All Data'!$A$1:$Y$1,0))</f>
        <v>97.285769526718511</v>
      </c>
      <c r="YJ26" s="131">
        <f>INDEX('[27]All Data'!$A$1:$Y$34,MATCH($A26,'[27]All Data'!$A$1:$A$34,0),MATCH(YJ$1,'[27]All Data'!$A$1:$Y$1,0))</f>
        <v>249072</v>
      </c>
      <c r="YK26" s="131">
        <f>INDEX('[27]All Data'!$A$1:$Y$34,MATCH($A26,'[27]All Data'!$A$1:$A$34,0),MATCH(YK$1,'[27]All Data'!$A$1:$Y$1,0))</f>
        <v>256021</v>
      </c>
      <c r="YL26" s="116">
        <f>INDEX('[28]All Data'!$A$1:$AB$34,MATCH($A26,'[28]All Data'!$A$1:$A$34,0),MATCH(YL$1,'[28]All Data'!$A$1:$AB$1,0))</f>
        <v>96.907075746856805</v>
      </c>
      <c r="YM26" s="131">
        <f>INDEX('[28]All Data'!$A$1:$AB$34,MATCH($A26,'[28]All Data'!$A$1:$A$34,0),MATCH(YM$1,'[28]All Data'!$A$1:$AB$1,0))</f>
        <v>234237</v>
      </c>
      <c r="YN26" s="131">
        <f>INDEX('[28]All Data'!$A$1:$AB$34,MATCH($A26,'[28]All Data'!$A$1:$A$34,0),MATCH(YN$1,'[28]All Data'!$A$1:$AB$1,0))</f>
        <v>241713</v>
      </c>
      <c r="YO26" s="116">
        <f>INDEX('[29]SPI Raw Data 1617'!$A$3:$AN$37,MATCH($A26,'[29]SPI Raw Data 1617'!$A$3:$A$37,0),MATCH(YO$1,'[29]SPI Raw Data 1617'!$A$37:$AN$37,0))</f>
        <v>97.005877488333624</v>
      </c>
      <c r="YP26" s="131">
        <f>INDEX('[29]SPI Raw Data 1617'!$A$3:$AN$37,MATCH($A26,'[29]SPI Raw Data 1617'!$A$3:$A$37,0),MATCH(YP$1,'[29]SPI Raw Data 1617'!$A$37:$AN$37,0))</f>
        <v>262754</v>
      </c>
      <c r="YQ26" s="131">
        <f>INDEX('[29]SPI Raw Data 1617'!$A$3:$AN$37,MATCH($A26,'[29]SPI Raw Data 1617'!$A$3:$A$37,0),MATCH(YQ$1,'[29]SPI Raw Data 1617'!$A$37:$AN$37,0))</f>
        <v>270864</v>
      </c>
      <c r="YR26" s="116">
        <f>INDEX('[30]SPI Raw Data 1718'!$A$3:$AN$37,MATCH($A26,'[30]SPI Raw Data 1718'!$A$3:$A$37,0),MATCH(YR$1,'[30]SPI Raw Data 1718'!$A$37:$AN$37,0))</f>
        <v>96.576377423958363</v>
      </c>
      <c r="YS26" s="131">
        <f>INDEX('[30]SPI Raw Data 1718'!$A$3:$AN$37,MATCH($A26,'[30]SPI Raw Data 1718'!$A$3:$A$37,0),MATCH(YS$1,'[30]SPI Raw Data 1718'!$A$37:$AN$37,0))</f>
        <v>276108</v>
      </c>
      <c r="YT26" s="131">
        <f>INDEX('[30]SPI Raw Data 1718'!$A$3:$AN$37,MATCH($A26,'[30]SPI Raw Data 1718'!$A$3:$A$37,0),MATCH(YT$1,'[30]SPI Raw Data 1718'!$A$37:$AN$37,0))</f>
        <v>285896</v>
      </c>
      <c r="YU26" s="116">
        <f>INDEX('[31]SPI Raw Data 1819'!$A$1:$AN$37,MATCH($A26,'[31]SPI Raw Data 1819'!$A$1:$A$37,0),MATCH(YU$1,'[31]SPI Raw Data 1819'!$A$37:$AN$37,0))</f>
        <v>92.207260485852061</v>
      </c>
      <c r="YV26" s="197">
        <f>INDEX('[31]SPI Raw Data 1819'!$A$1:$AN$37,MATCH($A26,'[31]SPI Raw Data 1819'!$A$1:$A$37,0),MATCH(YV$1,'[31]SPI Raw Data 1819'!$A$37:$AN$37,0))</f>
        <v>222959</v>
      </c>
      <c r="YW26" s="225">
        <f>INDEX('[31]SPI Raw Data 1819'!$A$1:$AN$37,MATCH($A26,'[31]SPI Raw Data 1819'!$A$1:$A$37,0),MATCH(YW$1,'[31]SPI Raw Data 1819'!$A$37:$AN$37,0))</f>
        <v>241802</v>
      </c>
      <c r="YX26" s="116">
        <f>INDEX('[32]SPI Raw Data 1920'!$A$1:$AN$35, MATCH($A26,'[32]SPI Raw Data 1920'!$A$1:$A$35,0),MATCH(YX$1,'[32]SPI Raw Data 1920'!$A$37:$AN$37,0))</f>
        <v>92.055900289813835</v>
      </c>
      <c r="YY26" s="116">
        <f>INDEX('[32]SPI Raw Data 1920'!$A$1:$AN$35, MATCH($A26,'[32]SPI Raw Data 1920'!$A$1:$A$35,0),MATCH(YY$1,'[32]SPI Raw Data 1920'!$A$37:$AN$37,0))</f>
        <v>207100</v>
      </c>
      <c r="YZ26" s="116">
        <f>INDEX('[32]SPI Raw Data 1920'!$A$1:$AN$35, MATCH($A26,'[32]SPI Raw Data 1920'!$A$1:$A$35,0),MATCH(YZ$1,'[32]SPI Raw Data 1920'!$A$37:$AN$37,0))</f>
        <v>224972</v>
      </c>
      <c r="ZA26" s="119">
        <f t="shared" si="44"/>
        <v>22.339663998178558</v>
      </c>
      <c r="ZB26" s="87">
        <v>11578</v>
      </c>
      <c r="ZC26" s="131">
        <f>INDEX([33]historic!$B$2:$K$35,MATCH($A26,[33]historic!$B$2:$B$35,0),MATCH(ZC$1,[33]historic!$B$2:$K$2,0))</f>
        <v>518271</v>
      </c>
      <c r="ZD26" s="116">
        <f t="shared" si="45"/>
        <v>19.875287807983756</v>
      </c>
      <c r="ZE26" s="131">
        <v>10511.581</v>
      </c>
      <c r="ZF26" s="131">
        <f>INDEX([33]historic!$B$2:$K$35,MATCH($A26,[33]historic!$B$2:$B$35,0),MATCH(ZF$1,[33]historic!$B$2:$K$2,0))</f>
        <v>528876.91999999993</v>
      </c>
      <c r="ZG26" s="116">
        <f t="shared" si="46"/>
        <v>17.303495511354214</v>
      </c>
      <c r="ZH26" s="131">
        <v>10959</v>
      </c>
      <c r="ZI26" s="131">
        <f>INDEX([33]historic!$B$2:$K$35,MATCH($A26,[33]historic!$B$2:$B$35,0),MATCH(ZI$1,[33]historic!$B$2:$K$2,0))</f>
        <v>633340.24</v>
      </c>
      <c r="ZJ26" s="116">
        <f t="shared" si="47"/>
        <v>16.805005683485859</v>
      </c>
      <c r="ZK26" s="87">
        <v>11735</v>
      </c>
      <c r="ZL26" s="131">
        <f>INDEX([33]historic!$B$2:$K$35,MATCH($A26,[33]historic!$B$2:$B$35,0),MATCH(ZL$1,[33]historic!$B$2:$K$2,0))</f>
        <v>698303.84</v>
      </c>
      <c r="ZM26" s="116">
        <f t="shared" si="48"/>
        <v>14.954107992553864</v>
      </c>
      <c r="ZN26" s="87">
        <v>12179</v>
      </c>
      <c r="ZO26" s="131">
        <f>INDEX([33]historic!$B$2:$K$35,MATCH($A26,[33]historic!$B$2:$B$35,0),MATCH(ZO$1,[33]historic!$B$2:$K$2,0))</f>
        <v>814425.04</v>
      </c>
      <c r="ZP26" s="116">
        <f t="shared" si="49"/>
        <v>15.469361213049966</v>
      </c>
      <c r="ZQ26" s="87">
        <v>12766</v>
      </c>
      <c r="ZR26" s="131">
        <f>INDEX([33]historic!$B$2:$K$35,MATCH($A26,[33]historic!$B$2:$B$35,0),MATCH(ZR$1,[33]historic!$B$2:$K$2,0))</f>
        <v>825244.16000000003</v>
      </c>
      <c r="ZS26" s="116">
        <f t="shared" si="50"/>
        <v>23.558816903250996</v>
      </c>
      <c r="ZT26" s="87">
        <f>INDEX('[2]All Previous Years'!$A$1:$EX$34,MATCH($A26,'[2]All Previous Years'!$A$1:$A$34,0),MATCH(ZT$1,'[2]All Previous Years'!$A$1:$EX$1,0))</f>
        <v>16539</v>
      </c>
      <c r="ZU26" s="131">
        <f>INDEX([33]historic!$B$2:$K$35,MATCH($A26,[33]historic!$B$2:$B$35,0),MATCH(ZU$1,[33]historic!$B$2:$K$2,0))</f>
        <v>702030.16</v>
      </c>
      <c r="ZV26" s="116">
        <f t="shared" si="51"/>
        <v>22.400748668740444</v>
      </c>
      <c r="ZW26" s="32">
        <f>INDEX([4]Sheet1!$A$1:$CJ$34, MATCH($A26, [4]Sheet1!$A$1:$A$34, 0), MATCH(ZW$1, [4]Sheet1!$A$1:$CJ$1, 0))</f>
        <v>16995</v>
      </c>
      <c r="ZX26" s="131">
        <f>INDEX([33]historic!$B$2:$K$35,MATCH($A26,[33]historic!$B$2:$B$35,0),MATCH(ZX$1,[33]historic!$B$2:$K$2,0))</f>
        <v>758680</v>
      </c>
      <c r="ZY26" s="88">
        <f>INDEX('[6]Finance Indicators'!$B$3:$BO$35,MATCH($A26,'[6]Finance Indicators'!$A$3:$A$35,0),MATCH(ZY$1,'[6]Finance Indicators'!$B$2:$BO$2,0))</f>
        <v>26.404134295626278</v>
      </c>
      <c r="ZZ26" s="88">
        <f>INDEX('[6]Finance Indicators'!$B$3:$BO$35,MATCH($A26,'[6]Finance Indicators'!$A$3:$A$35,0),MATCH(ZZ$1,'[6]Finance Indicators'!$B$2:$BO$2,0))</f>
        <v>18373</v>
      </c>
      <c r="AAA26" s="88">
        <f>INDEX('[6]Finance Indicators'!$B$3:$BO$35,MATCH($A26,'[6]Finance Indicators'!$A$3:$A$35,0),MATCH(AAA$1,'[6]Finance Indicators'!$B$2:$BO$2,0))</f>
        <v>695838</v>
      </c>
      <c r="AAB26" s="88">
        <f t="array" ref="AAB26">INDEX('[7]Finance Indicators'!$A$2:$BO$35,MATCH($A26,'[7]Finance Indicators'!$A$2:$A$35,0),MATCH(AAB$1,'[7]Finance Indicators'!$A$2:$BO$2,0))</f>
        <v>23.050868220377911</v>
      </c>
      <c r="AAC26" s="250">
        <f t="array" ref="AAC26">INDEX('[7]Finance Indicators'!$A$2:$BO$35,MATCH($A26,'[7]Finance Indicators'!$A$2:$A$35,0),MATCH(AAC$1,'[7]Finance Indicators'!$A$2:$BO$2,0))</f>
        <v>18817</v>
      </c>
      <c r="AAD26" s="277">
        <f t="array" ref="AAD26">INDEX('[7]Finance Indicators'!$A$2:$BO$35,MATCH($A26,'[7]Finance Indicators'!$A$2:$A$35,0),MATCH(AAD$1,'[7]Finance Indicators'!$A$2:$BO$2,0))</f>
        <v>816325</v>
      </c>
      <c r="AAE26" s="121">
        <f>(ZA26*100)/Deflators!$B$2</f>
        <v>26.316649180688849</v>
      </c>
      <c r="AAF26" s="137">
        <f>(ZD26*100)/Deflators!$B$3</f>
        <v>23.063874179230986</v>
      </c>
      <c r="AAG26" s="137">
        <f>(ZG26*100)/Deflators!$B$4</f>
        <v>19.677166914074164</v>
      </c>
      <c r="AAH26" s="137">
        <f>(ZJ26*100)/Deflators!$B$5</f>
        <v>18.771723888181622</v>
      </c>
      <c r="AAI26" s="137">
        <f>(ZM26*100)/Deflators!$B$6</f>
        <v>16.477012334590746</v>
      </c>
      <c r="AAJ26" s="137">
        <f>(ZP26*100)/Deflators!$B$7</f>
        <v>16.906784483204234</v>
      </c>
      <c r="AAK26" s="137">
        <f>(ZS26*100)/Deflators!$B$8</f>
        <v>25.126081353773998</v>
      </c>
      <c r="AAL26" s="137">
        <f>(ZV26*100)/Deflators!$B$9</f>
        <v>23.47758324043799</v>
      </c>
      <c r="AAM26" s="137">
        <f>(ZY26*100)/Deflators!$B$10</f>
        <v>27.049224488137749</v>
      </c>
      <c r="AAN26" s="245">
        <f>(AAB26*100)/Deflators!$B$11</f>
        <v>23.050868220377911</v>
      </c>
      <c r="AAO26" s="124">
        <f t="shared" si="161"/>
        <v>0.4433761930319931</v>
      </c>
      <c r="AAP26" s="87">
        <v>380</v>
      </c>
      <c r="AAQ26" s="131">
        <v>85706</v>
      </c>
      <c r="AAR26" s="122">
        <f t="shared" si="53"/>
        <v>0.87897046938141132</v>
      </c>
      <c r="AAS26" s="131">
        <v>706.91200000000003</v>
      </c>
      <c r="AAT26" s="131">
        <v>80425</v>
      </c>
      <c r="AAU26" s="122">
        <f t="shared" si="54"/>
        <v>1.0743466971581028</v>
      </c>
      <c r="AAV26" s="87">
        <v>902</v>
      </c>
      <c r="AAW26" s="131">
        <v>83958</v>
      </c>
      <c r="AAX26" s="122">
        <f t="shared" si="55"/>
        <v>1.2758359607191692</v>
      </c>
      <c r="AAY26" s="87">
        <v>1129</v>
      </c>
      <c r="AAZ26" s="87">
        <v>88491</v>
      </c>
      <c r="ABA26" s="122">
        <f t="shared" si="56"/>
        <v>1.8656675177116837</v>
      </c>
      <c r="ABB26" s="87">
        <v>1688</v>
      </c>
      <c r="ABC26" s="87">
        <v>90477</v>
      </c>
      <c r="ABD26" s="122">
        <f t="shared" si="57"/>
        <v>2.2859821438304646</v>
      </c>
      <c r="ABE26" s="87">
        <v>2097</v>
      </c>
      <c r="ABF26" s="87">
        <v>91733</v>
      </c>
      <c r="ABG26" s="122">
        <f t="shared" si="58"/>
        <v>3.6822032112604832</v>
      </c>
      <c r="ABH26" s="87">
        <f>INDEX('[2]All Previous Years'!$A$1:$EX$34,MATCH($A26,'[2]All Previous Years'!$A$1:$A$34,0),MATCH(ABH$1,'[2]All Previous Years'!$A$1:$EX$1,0))</f>
        <v>3495</v>
      </c>
      <c r="ABI26" s="87">
        <f>INDEX('[2]All Previous Years'!$A$1:$EX$34,MATCH($A26,'[2]All Previous Years'!$A$1:$A$34,0),MATCH(ABI$1,'[2]All Previous Years'!$A$1:$EX$1,0))</f>
        <v>94916</v>
      </c>
      <c r="ABJ26" s="88">
        <f t="shared" si="59"/>
        <v>4.2465265407908799</v>
      </c>
      <c r="ABK26" s="32">
        <f>INDEX([4]Sheet1!$A$1:$CJ$34, MATCH($A26, [4]Sheet1!$A$1:$A$34, 0), MATCH(ABK$1, [4]Sheet1!$A$1:$CJ$1, 0))</f>
        <v>4172</v>
      </c>
      <c r="ABL26" s="32">
        <f>INDEX([4]Sheet1!$A$1:$CJ$34, MATCH($A26, [4]Sheet1!$A$1:$A$34, 0), MATCH(ABL$1, [4]Sheet1!$A$1:$CJ$1, 0))</f>
        <v>98245</v>
      </c>
      <c r="ABM26" s="88">
        <f>INDEX('[6]Finance Indicators'!$B$3:$BO$35,MATCH($A26,'[6]Finance Indicators'!$A$3:$A$35,0),MATCH(ABM$1,'[6]Finance Indicators'!$B$2:$BO$2,0))</f>
        <v>5.8842344001395697</v>
      </c>
      <c r="ABN26" s="88">
        <f>INDEX('[6]Finance Indicators'!$B$3:$BO$35,MATCH($A26,'[6]Finance Indicators'!$A$3:$A$35,0),MATCH(ABN$1,'[6]Finance Indicators'!$B$2:$BO$2,0))</f>
        <v>6071</v>
      </c>
      <c r="ABO26" s="88">
        <f>INDEX('[6]Finance Indicators'!$B$3:$BO$35,MATCH($A26,'[6]Finance Indicators'!$A$3:$A$35,0),MATCH(ABO$1,'[6]Finance Indicators'!$B$2:$BO$2,0))</f>
        <v>103174</v>
      </c>
      <c r="ABP26" s="250">
        <f t="array" ref="ABP26">INDEX('[7]Finance Indicators'!$A$2:$BO$35,MATCH($A26,'[7]Finance Indicators'!$A$2:$A$35,0),MATCH(ABP$1,'[7]Finance Indicators'!$A$2:$BO$2,0))</f>
        <v>4.0535858644185243</v>
      </c>
      <c r="ABQ26" s="250">
        <f t="array" ref="ABQ26">INDEX('[7]Finance Indicators'!$A$2:$BO$35,MATCH($A26,'[7]Finance Indicators'!$A$2:$A$35,0),MATCH(ABQ$1,'[7]Finance Indicators'!$A$2:$BO$2,0))</f>
        <v>4563</v>
      </c>
      <c r="ABR26" s="250">
        <f t="array" ref="ABR26">INDEX('[7]Finance Indicators'!$A$2:$BO$35,MATCH($A26,'[7]Finance Indicators'!$A$2:$A$35,0),MATCH(ABR$1,'[7]Finance Indicators'!$A$2:$BO$2,0))</f>
        <v>112567</v>
      </c>
      <c r="ABS26" s="115">
        <f>INDEX([34]historic!$L$1:$U$34,MATCH($A26,[34]historic!$L$1:$L$34,0),MATCH(ABS$1,[34]historic!$L$1:$U$1,0))</f>
        <v>52.728873239436624</v>
      </c>
      <c r="ABT26" s="116">
        <f>INDEX([34]historic!$L$1:$U$34,MATCH($A26,[34]historic!$L$1:$L$34,0),MATCH(ABT$1,[34]historic!$L$1:$U$1,0))</f>
        <v>52.741732942653826</v>
      </c>
      <c r="ABU26" s="116">
        <f>INDEX([34]historic!$L$1:$U$34,MATCH($A26,[34]historic!$L$1:$L$34,0),MATCH(ABU$1,[34]historic!$L$1:$U$1,0))</f>
        <v>55.686433793663696</v>
      </c>
      <c r="ABV26" s="116">
        <f>INDEX([34]historic!$L$1:$U$34,MATCH($A26,[34]historic!$L$1:$L$34,0),MATCH(ABV$1,[34]historic!$L$1:$U$1,0))</f>
        <v>57.684862562911341</v>
      </c>
      <c r="ABW26" s="116">
        <f>INDEX([34]historic!$L$1:$U$34,MATCH($A26,[34]historic!$L$1:$L$34,0),MATCH(ABW$1,[34]historic!$L$1:$U$1,0))</f>
        <v>62.14750542299349</v>
      </c>
      <c r="ABX26" s="116">
        <f>INDEX([34]historic!$L$1:$U$34,MATCH($A26,[34]historic!$L$1:$L$34,0),MATCH(ABX$1,[34]historic!$L$1:$U$1,0))</f>
        <v>61.080281169071405</v>
      </c>
      <c r="ABY26" s="116">
        <f>INDEX([34]historic!$L$1:$U$34,MATCH($A26,[34]historic!$L$1:$L$34,0),MATCH(ABY$1,[34]historic!$L$1:$U$1,0))</f>
        <v>60.496183206106871</v>
      </c>
      <c r="ABZ26" s="116">
        <f>INDEX([34]historic!$L$1:$U$34,MATCH($A26,[34]historic!$L$1:$L$34,0),MATCH(ABZ$1,[34]historic!$L$1:$U$1,0))</f>
        <v>61.062285059228131</v>
      </c>
      <c r="ACA26" s="88">
        <f>INDEX('[15]1819 Collected Indicators'!$A$3:$CV$36,MATCH($A26,'[15]1819 Collected Indicators'!$A$3:$A$36,0),MATCH(ACA$1,'[15]1819 Collected Indicators'!$A$3:$CV$3,0))</f>
        <v>55.429408533235666</v>
      </c>
      <c r="ACB26" s="255">
        <f>INDEX('[11]1920 Collected Indicators'!$A$3:$CV$36,MATCH($A26,'[11]1920 Collected Indicators'!$A$3:$A$36,0),MATCH(ACB$1,'[11]1920 Collected Indicators'!$A$3:$CV$3,0))</f>
        <v>59.46</v>
      </c>
      <c r="ACC26" s="133">
        <v>82.718500000000006</v>
      </c>
      <c r="ACD26" s="116">
        <v>79.111723634281816</v>
      </c>
      <c r="ACE26" s="88">
        <f>INDEX('[14]1718 Collected Indicators'!$A$3:$CH$36,MATCH($A26,'[14]1718 Collected Indicators'!$A$3:$A$36,0),MATCH(ACE$1,'[14]1718 Collected Indicators'!$A$3:$CH$3,0))</f>
        <v>76.5</v>
      </c>
      <c r="ACF26" s="120" t="e">
        <f>INDEX('[11]1920 Collected Indicators'!$A$3:$CV$36,MATCH($A26,'[11]1920 Collected Indicators'!$A$3:$A$36,0),MATCH(ACF$1,'[11]1920 Collected Indicators'!$A$3:$CV$3,0))</f>
        <v>#N/A</v>
      </c>
      <c r="ACG26" s="115">
        <v>82.292699999999996</v>
      </c>
      <c r="ACH26" s="116">
        <v>79.920842771377337</v>
      </c>
      <c r="ACI26" s="116">
        <f>INDEX('[14]1718 Collected Indicators'!$A$3:$CH$36,MATCH($A26,'[14]1718 Collected Indicators'!$A$3:$A$36,0),MATCH(ACI$1,'[14]1718 Collected Indicators'!$A$3:$CH$3,0))</f>
        <v>78.81</v>
      </c>
      <c r="ACJ26" s="120">
        <f>INDEX('[11]1920 Collected Indicators'!$A$3:$CV$36,MATCH($A26,'[11]1920 Collected Indicators'!$A$3:$A$36,0),MATCH(ACJ$1,'[11]1920 Collected Indicators'!$A$3:$CV$3,0))</f>
        <v>81.827799999999996</v>
      </c>
      <c r="ACK26" s="115">
        <f>INDEX('[35]Raw Data'!$A$1:$BK$34,MATCH($A26,'[35]Raw Data'!$A$1:$A$34,0),MATCH(ACK$1,'[35]Raw Data'!$A$1:$BK$1,0))</f>
        <v>79.709999999999994</v>
      </c>
      <c r="ACL26" s="116">
        <f>INDEX('[35]Raw Data'!$A$1:$BK$34,MATCH($A26,'[35]Raw Data'!$A$1:$A$34,0),MATCH(ACL$1,'[35]Raw Data'!$A$1:$BK$1,0))</f>
        <v>81.96</v>
      </c>
      <c r="ACM26" s="136">
        <f>INDEX('[35]Raw Data'!$A$1:$BK$34,MATCH($A26,'[35]Raw Data'!$A$1:$A$34,0),MATCH(ACM$1,'[35]Raw Data'!$A$1:$BK$1,0))</f>
        <v>79.209999999999994</v>
      </c>
      <c r="ACN26" s="120">
        <f>INDEX('[11]1920 Collected Indicators'!$A$3:$CV$36,MATCH($A26,'[11]1920 Collected Indicators'!$A$3:$A$36,0),MATCH(ACN$1,'[11]1920 Collected Indicators'!$A$3:$CV$3,0))</f>
        <v>80.262699999999995</v>
      </c>
      <c r="ACO26" s="115">
        <f>INDEX('[35]Raw Data'!$A$1:$BK$34,MATCH($A26,'[35]Raw Data'!$A$1:$A$34,0),MATCH(ACO$1,'[35]Raw Data'!$A$1:$BK$1,0))</f>
        <v>84.22</v>
      </c>
      <c r="ACP26" s="116">
        <f>INDEX('[35]Raw Data'!$A$1:$BK$34,MATCH($A26,'[35]Raw Data'!$A$1:$A$34,0),MATCH(ACP$1,'[35]Raw Data'!$A$1:$BK$1,0))</f>
        <v>81.58</v>
      </c>
      <c r="ACQ26" s="136">
        <f>INDEX('[35]Raw Data'!$A$1:$BK$34,MATCH($A26,'[35]Raw Data'!$A$1:$A$34,0),MATCH(ACQ$1,'[35]Raw Data'!$A$1:$BK$1,0))</f>
        <v>73.13</v>
      </c>
      <c r="ACR26" s="120">
        <f>INDEX('[11]1920 Collected Indicators'!$A$3:$CV$36,MATCH($A26,'[11]1920 Collected Indicators'!$A$3:$A$36,0),MATCH(ACR$1,'[11]1920 Collected Indicators'!$A$3:$CV$3,0))</f>
        <v>73.129099999999994</v>
      </c>
      <c r="ACS26" s="115">
        <f>INDEX('[35]Raw Data'!$A$1:$BK$34,MATCH($A26,'[35]Raw Data'!$A$1:$A$34,0),MATCH(ACS$1,'[35]Raw Data'!$A$1:$BK$1,0))</f>
        <v>40.4</v>
      </c>
      <c r="ACT26" s="116">
        <f>INDEX('[35]Raw Data'!$A$1:$BK$34,MATCH($A26,'[35]Raw Data'!$A$1:$A$34,0),MATCH(ACT$1,'[35]Raw Data'!$A$1:$BK$1,0))</f>
        <v>36.89</v>
      </c>
      <c r="ACU26" s="136">
        <f>INDEX('[35]Raw Data'!$A$1:$BK$34,MATCH($A26,'[35]Raw Data'!$A$1:$A$34,0),MATCH(ACU$1,'[35]Raw Data'!$A$1:$BK$1,0))</f>
        <v>35.630000000000003</v>
      </c>
      <c r="ACV26" s="120">
        <f>INDEX('[11]1920 Collected Indicators'!$A$3:$CV$36,MATCH($A26,'[11]1920 Collected Indicators'!$A$3:$A$36,0),MATCH(ACV$1,'[11]1920 Collected Indicators'!$A$3:$CV$3,0))</f>
        <v>32.897199999999998</v>
      </c>
      <c r="ACW26" s="115">
        <f t="shared" si="60"/>
        <v>349.41553544494724</v>
      </c>
      <c r="ACX26" s="87">
        <v>18533</v>
      </c>
      <c r="ACY26" s="87">
        <f t="array" ref="ACY26">INDEX([36]Historic!$B$2:$K$35,MATCH($A26,[36]Historic!$B$2:$B$35,0),MATCH(ACY$1,[36]Historic!$B$2:$K$2,0))</f>
        <v>1020</v>
      </c>
      <c r="ACZ26" s="116">
        <f t="shared" si="61"/>
        <v>331.05413105413106</v>
      </c>
      <c r="ADA26" s="87">
        <v>18592</v>
      </c>
      <c r="ADB26" s="87">
        <f t="array" ref="ADB26">INDEX([36]Historic!$B$2:$K$35,MATCH($A26,[36]Historic!$B$2:$B$35,0),MATCH(ADB$1,[36]Historic!$B$2:$K$2,0))</f>
        <v>1080</v>
      </c>
      <c r="ADC26" s="116">
        <f t="shared" si="62"/>
        <v>335.00369822485209</v>
      </c>
      <c r="ADD26" s="87">
        <v>18117</v>
      </c>
      <c r="ADE26" s="87">
        <f t="array" ref="ADE26">INDEX([36]Historic!$B$2:$K$35,MATCH($A26,[36]Historic!$B$2:$B$35,0),MATCH(ADE$1,[36]Historic!$B$2:$K$2,0))</f>
        <v>1040</v>
      </c>
      <c r="ADF26" s="116">
        <f t="shared" si="63"/>
        <v>381.89718934911247</v>
      </c>
      <c r="ADG26" s="87">
        <v>20653</v>
      </c>
      <c r="ADH26" s="87">
        <f t="array" ref="ADH26">INDEX([36]Historic!$B$2:$K$35,MATCH($A26,[36]Historic!$B$2:$B$35,0),MATCH(ADH$1,[36]Historic!$B$2:$K$2,0))</f>
        <v>1040</v>
      </c>
      <c r="ADI26" s="116">
        <f t="shared" si="64"/>
        <v>389.1802641802642</v>
      </c>
      <c r="ADJ26" s="87">
        <v>20035</v>
      </c>
      <c r="ADK26" s="87">
        <f t="array" ref="ADK26">INDEX([36]Historic!$B$2:$K$35,MATCH($A26,[36]Historic!$B$2:$B$35,0),MATCH(ADK$1,[36]Historic!$B$2:$K$2,0))</f>
        <v>990</v>
      </c>
      <c r="ADL26" s="116">
        <f t="shared" si="65"/>
        <v>388.72810357958872</v>
      </c>
      <c r="ADM26" s="87">
        <v>20416</v>
      </c>
      <c r="ADN26" s="87">
        <f t="array" ref="ADN26">INDEX([36]Historic!$B$2:$K$35,MATCH($A26,[36]Historic!$B$2:$B$35,0),MATCH(ADN$1,[36]Historic!$B$2:$K$2,0))</f>
        <v>1010</v>
      </c>
      <c r="ADO26" s="116">
        <f t="shared" si="66"/>
        <v>359.73193473193476</v>
      </c>
      <c r="ADP26" s="87">
        <f>INDEX('[2]All Previous Years'!$A$1:$EX$34,MATCH($A26,'[2]All Previous Years'!$A$1:$A$34,0),MATCH(ADP$1,'[2]All Previous Years'!$A$1:$EX$1,0))</f>
        <v>18519</v>
      </c>
      <c r="ADQ26" s="87">
        <f t="array" ref="ADQ26">INDEX([36]Historic!$B$2:$K$35,MATCH($A26,[36]Historic!$B$2:$B$35,0),MATCH(ADQ$1,[36]Historic!$B$2:$K$2,0))</f>
        <v>990</v>
      </c>
      <c r="ADR26" s="116">
        <f t="shared" si="67"/>
        <v>414.24646781789642</v>
      </c>
      <c r="ADS26" s="32">
        <f>INDEX([4]Sheet1!$A$1:$CJ$34, MATCH($A26, [4]Sheet1!$A$1:$A$34, 0), MATCH(ADS$1, [4]Sheet1!$A$1:$CJ$1, 0))</f>
        <v>21110</v>
      </c>
      <c r="ADT26" s="87">
        <f t="array" ref="ADT26">INDEX([36]Historic!$B$2:$K$35,MATCH($A26,[36]Historic!$B$2:$B$35,0),MATCH(ADT$1,[36]Historic!$B$2:$K$2,0))</f>
        <v>980</v>
      </c>
      <c r="ADU26" s="88">
        <f>INDEX('[6]Finance Indicators'!$B$3:$BO$35,MATCH($A26,'[6]Finance Indicators'!$A$3:$A$35,0),MATCH(ADU$1,'[6]Finance Indicators'!$B$2:$BO$2,0))</f>
        <v>290.91511936339526</v>
      </c>
      <c r="ADV26" s="88">
        <f>INDEX('[6]Finance Indicators'!$B$3:$BO$35,MATCH($A26,'[6]Finance Indicators'!$A$3:$A$35,0),MATCH(ADV$1,'[6]Finance Indicators'!$B$2:$BO$2,0))</f>
        <v>17548</v>
      </c>
      <c r="ADW26" s="88">
        <f>INDEX('[6]Finance Indicators'!$B$3:$BO$35,MATCH($A26,'[6]Finance Indicators'!$A$3:$A$35,0),MATCH(ADW$1,'[6]Finance Indicators'!$B$2:$BO$2,0))</f>
        <v>1160</v>
      </c>
      <c r="ADX26" s="88">
        <f t="array" ref="ADX26">INDEX('[7]Finance Indicators'!$A$2:$BO$35,MATCH($A26,'[7]Finance Indicators'!$A$2:$A$35,0),MATCH(ADX$1,'[7]Finance Indicators'!$A$2:$BO$2,0))</f>
        <v>272.00551741836148</v>
      </c>
      <c r="ADY26" s="250">
        <f t="array" ref="ADY26">INDEX('[7]Finance Indicators'!$A$2:$BO$35,MATCH($A26,'[7]Finance Indicators'!$A$2:$A$35,0),MATCH(ADY$1,'[7]Finance Indicators'!$A$2:$BO$2,0))</f>
        <v>16959</v>
      </c>
      <c r="ADZ26" s="316">
        <f t="array" ref="ADZ26">INDEX('[7]Finance Indicators'!$A$2:$BO$35,MATCH($A26,'[7]Finance Indicators'!$A$2:$A$35,0),MATCH(ADZ$1,'[7]Finance Indicators'!$A$2:$BO$2,0))</f>
        <v>1199</v>
      </c>
      <c r="AEA26" s="121">
        <f>(ACW26*100)/Deflators!$B$2</f>
        <v>411.61971215578569</v>
      </c>
      <c r="AEB26" s="137">
        <f>(ACZ26*100)/Deflators!$B$3</f>
        <v>384.16504449711886</v>
      </c>
      <c r="AEC26" s="137">
        <f>(ADC26*100)/Deflators!$B$4</f>
        <v>380.9590774579076</v>
      </c>
      <c r="AED26" s="137">
        <f>(ADF26*100)/Deflators!$B$5</f>
        <v>426.59126257713444</v>
      </c>
      <c r="AEE26" s="137">
        <f>(ADI26*100)/Deflators!$B$6</f>
        <v>428.81380932052281</v>
      </c>
      <c r="AEF26" s="137">
        <f>(ADL26*100)/Deflators!$B$7</f>
        <v>424.84897593835575</v>
      </c>
      <c r="AEG26" s="137">
        <f>(ADO26*100)/Deflators!$B$8</f>
        <v>383.66331784588994</v>
      </c>
      <c r="AEH26" s="137">
        <f>(ADR26*100)/Deflators!$B$9</f>
        <v>434.15986108641647</v>
      </c>
      <c r="AEI26" s="137">
        <f>(ADU26*100)/Deflators!$B$10</f>
        <v>298.02258549932225</v>
      </c>
      <c r="AEJ26" s="245">
        <f>(ADX26*100)/Deflators!$B$11</f>
        <v>272.00551741836148</v>
      </c>
      <c r="AEK26" s="115">
        <f>INDEX('[35]Raw Data'!$A$1:$BK$34,MATCH($A26,'[35]Raw Data'!$A$1:$A$34,0),MATCH(AEK$1,'[35]Raw Data'!$A$1:$BK$1,0))</f>
        <v>84.017671517671516</v>
      </c>
      <c r="AEL26" s="197">
        <f>INDEX('[35]Raw Data'!$A$1:$BK$34,MATCH($A26,'[35]Raw Data'!$A$1:$A$34,0),MATCH(AEL$1,'[35]Raw Data'!$A$1:$BK$1,0))</f>
        <v>3233</v>
      </c>
      <c r="AEM26" s="197">
        <f>INDEX('[35]Raw Data'!$A$1:$BK$34,MATCH($A26,'[35]Raw Data'!$A$1:$A$34,0),MATCH(AEM$1,'[35]Raw Data'!$A$1:$BK$1,0))</f>
        <v>38480</v>
      </c>
      <c r="AEN26" s="116">
        <f>INDEX('[35]Raw Data'!$A$1:$BK$34,MATCH($A26,'[35]Raw Data'!$A$1:$A$34,0),MATCH(AEN$1,'[35]Raw Data'!$A$1:$BK$1,0))</f>
        <v>92.584735775232176</v>
      </c>
      <c r="AEO26" s="197">
        <f>INDEX('[35]Raw Data'!$A$1:$BK$34,MATCH($A26,'[35]Raw Data'!$A$1:$A$34,0),MATCH(AEO$1,'[35]Raw Data'!$A$1:$BK$1,0))</f>
        <v>3928</v>
      </c>
      <c r="AEP26" s="197">
        <f>INDEX('[35]Raw Data'!$A$1:$BK$34,MATCH($A26,'[35]Raw Data'!$A$1:$A$34,0),MATCH(AEP$1,'[35]Raw Data'!$A$1:$BK$1,0))</f>
        <v>42426</v>
      </c>
      <c r="AEQ26" s="116">
        <f>INDEX('[35]Raw Data'!$A$1:$BK$34,MATCH($A26,'[35]Raw Data'!$A$1:$A$34,0),MATCH(AEQ$1,'[35]Raw Data'!$A$1:$BK$1,0))</f>
        <v>91.148921751337227</v>
      </c>
      <c r="AER26" s="197">
        <f>INDEX('[35]Raw Data'!$A$1:$BK$34,MATCH($A26,'[35]Raw Data'!$A$1:$A$34,0),MATCH(AER$1,'[35]Raw Data'!$A$1:$BK$1,0))</f>
        <v>3766</v>
      </c>
      <c r="AES26" s="197">
        <f>INDEX('[35]Raw Data'!$A$1:$BK$34,MATCH($A26,'[35]Raw Data'!$A$1:$A$34,0),MATCH(AES$1,'[35]Raw Data'!$A$1:$BK$1,0))</f>
        <v>41317</v>
      </c>
      <c r="AET26" s="116">
        <f>INDEX('[35]Raw Data'!$A$1:$BK$34,MATCH($A26,'[35]Raw Data'!$A$1:$A$34,0),MATCH(AET$1,'[35]Raw Data'!$A$1:$BK$1,0))</f>
        <v>94.310893738753293</v>
      </c>
      <c r="AEU26" s="197">
        <f>INDEX('[35]Raw Data'!$A$1:$BK$34,MATCH($A26,'[35]Raw Data'!$A$1:$A$34,0),MATCH(AEU$1,'[35]Raw Data'!$A$1:$BK$1,0))</f>
        <v>4088</v>
      </c>
      <c r="AEV26" s="197">
        <f>INDEX('[35]Raw Data'!$A$1:$BK$34,MATCH($A26,'[35]Raw Data'!$A$1:$A$34,0),MATCH(AEV$1,'[35]Raw Data'!$A$1:$BK$1,0))</f>
        <v>43346</v>
      </c>
      <c r="AEW26" s="116">
        <f>INDEX('[35]Raw Data'!$A$1:$BK$34,MATCH($A26,'[35]Raw Data'!$A$1:$A$34,0),MATCH(AEW$1,'[35]Raw Data'!$A$1:$BK$1,0))</f>
        <v>105.0957524352263</v>
      </c>
      <c r="AEX26" s="197">
        <f>INDEX('[35]Raw Data'!$A$1:$BK$34,MATCH($A26,'[35]Raw Data'!$A$1:$A$34,0),MATCH(AEX$1,'[35]Raw Data'!$A$1:$BK$1,0))</f>
        <v>4758</v>
      </c>
      <c r="AEY26" s="197">
        <f>INDEX('[35]Raw Data'!$A$1:$BK$34,MATCH($A26,'[35]Raw Data'!$A$1:$A$34,0),MATCH(AEY$1,'[35]Raw Data'!$A$1:$BK$1,0))</f>
        <v>45273</v>
      </c>
      <c r="AEZ26" s="116">
        <f>INDEX('[35]Raw Data'!$A$1:$BK$34,MATCH($A26,'[35]Raw Data'!$A$1:$A$34,0),MATCH(AEZ$1,'[35]Raw Data'!$A$1:$BK$1,0))</f>
        <v>104.13967277918084</v>
      </c>
      <c r="AFA26" s="197">
        <f>INDEX('[35]Raw Data'!$A$1:$BK$34,MATCH($A26,'[35]Raw Data'!$A$1:$A$34,0),MATCH(AFA$1,'[35]Raw Data'!$A$1:$BK$1,0))</f>
        <v>4742</v>
      </c>
      <c r="AFB26" s="197">
        <f>INDEX('[35]Raw Data'!$A$1:$BK$34,MATCH($A26,'[35]Raw Data'!$A$1:$A$34,0),MATCH(AFB$1,'[35]Raw Data'!$A$1:$BK$1,0))</f>
        <v>45535</v>
      </c>
      <c r="AFC26" s="116">
        <f>INDEX('[35]Raw Data'!$A$1:$BK$34,MATCH($A26,'[35]Raw Data'!$A$1:$A$34,0),MATCH(AFC$1,'[35]Raw Data'!$A$1:$BK$1,0))</f>
        <v>99.610305260878988</v>
      </c>
      <c r="AFD26" s="197">
        <f>INDEX('[35]Raw Data'!$A$1:$BK$34,MATCH($A26,'[35]Raw Data'!$A$1:$A$34,0),MATCH(AFD$1,'[35]Raw Data'!$A$1:$BK$1,0))</f>
        <v>4601</v>
      </c>
      <c r="AFE26" s="197">
        <f>INDEX('[35]Raw Data'!$A$1:$BK$34,MATCH($A26,'[35]Raw Data'!$A$1:$A$34,0),MATCH(AFE$1,'[35]Raw Data'!$A$1:$BK$1,0))</f>
        <v>46190</v>
      </c>
      <c r="AFF26" s="116">
        <f>INDEX('[35]Raw Data'!$A$1:$BK$34,MATCH($A26,'[35]Raw Data'!$A$1:$A$34,0),MATCH(AFF$1,'[35]Raw Data'!$A$1:$BK$1,0))</f>
        <v>90.104585679806917</v>
      </c>
      <c r="AFG26" s="197">
        <f>INDEX('[35]Raw Data'!$A$1:$BK$34,MATCH($A26,'[35]Raw Data'!$A$1:$A$34,0),MATCH(AFG$1,'[35]Raw Data'!$A$1:$BK$1,0))</f>
        <v>3696</v>
      </c>
      <c r="AFH26" s="197">
        <f>INDEX('[35]Raw Data'!$A$1:$BK$34,MATCH($A26,'[35]Raw Data'!$A$1:$A$34,0),MATCH(AFH$1,'[35]Raw Data'!$A$1:$BK$1,0))</f>
        <v>41019</v>
      </c>
      <c r="AFI26" s="116">
        <f>INDEX('[15]1819 Collected Indicators'!$A$3:$CV$36,MATCH($A26,'[15]1819 Collected Indicators'!$A$3:$A$36,0),MATCH(AFI$1,'[15]1819 Collected Indicators'!$A$3:$CV$3,0))</f>
        <v>88.266082984392838</v>
      </c>
      <c r="AFJ26" s="197">
        <f>INDEX('[15]1819 Collected Indicators'!$A$3:$CV$36,MATCH($A26,'[15]1819 Collected Indicators'!$A$3:$A$36,0),MATCH(AFJ$1,'[15]1819 Collected Indicators'!$A$3:$CV$3,0))</f>
        <v>3710</v>
      </c>
      <c r="AFK26" s="225">
        <f>INDEX('[15]1819 Collected Indicators'!$A$3:$CV$36,MATCH($A26,'[15]1819 Collected Indicators'!$A$3:$A$36,0),MATCH(AFK$1,'[15]1819 Collected Indicators'!$A$3:$CV$3,0))</f>
        <v>42032</v>
      </c>
      <c r="AFL26" s="197">
        <f>INDEX('[11]1920 Collected Indicators'!$A$3:$CV$36,MATCH($A26,'[11]1920 Collected Indicators'!$A$3:$A$36,0),MATCH(AFL$1,'[11]1920 Collected Indicators'!$A$3:$CV$3,0))</f>
        <v>92.530709133230388</v>
      </c>
      <c r="AFM26" s="197">
        <f>INDEX('[11]1920 Collected Indicators'!$A$3:$CV$36,MATCH($A26,'[11]1920 Collected Indicators'!$A$3:$A$36,0),MATCH(AFM$1,'[11]1920 Collected Indicators'!$A$3:$CV$3,0))</f>
        <v>4015</v>
      </c>
      <c r="AFN26" s="197">
        <f>INDEX('[11]1920 Collected Indicators'!$A$3:$CV$36,MATCH($A26,'[11]1920 Collected Indicators'!$A$3:$A$36,0),MATCH(AFN$1,'[11]1920 Collected Indicators'!$A$3:$CV$3,0))</f>
        <v>43391</v>
      </c>
      <c r="AFO26" s="133">
        <f>INDEX('[35]Raw Data'!$A$1:$BK$34,MATCH($A26,'[35]Raw Data'!$A$1:$A$34,0),MATCH(AFO$1,'[35]Raw Data'!$A$1:$BK$1,0))</f>
        <v>88.764044943820224</v>
      </c>
      <c r="AFP26" s="133">
        <f>INDEX('[35]Raw Data'!$A$1:$BK$34,MATCH($A26,'[35]Raw Data'!$A$1:$A$34,0),MATCH(AFP$1,'[35]Raw Data'!$A$1:$BK$1,0))</f>
        <v>91.111111111111114</v>
      </c>
      <c r="AFQ26" s="133">
        <f>INDEX('[35]Raw Data'!$A$1:$BK$34,MATCH($A26,'[35]Raw Data'!$A$1:$A$34,0),MATCH(AFQ$1,'[35]Raw Data'!$A$1:$BK$1,0))</f>
        <v>94.444444444444443</v>
      </c>
      <c r="AFR26" s="133">
        <f>INDEX('[35]Raw Data'!$A$1:$BK$34,MATCH($A26,'[35]Raw Data'!$A$1:$A$34,0),MATCH(AFR$1,'[35]Raw Data'!$A$1:$BK$1,0))</f>
        <v>92.307692307692307</v>
      </c>
      <c r="AFS26" s="133">
        <f>INDEX('[35]Raw Data'!$A$1:$BK$34,MATCH($A26,'[35]Raw Data'!$A$1:$A$34,0),MATCH(AFS$1,'[35]Raw Data'!$A$1:$BK$1,0))</f>
        <v>87.368421052631589</v>
      </c>
      <c r="AFT26" s="133">
        <f>INDEX('[35]Raw Data'!$A$1:$BK$34,MATCH($A26,'[35]Raw Data'!$A$1:$A$34,0),MATCH(AFT$1,'[35]Raw Data'!$A$1:$BK$1,0))</f>
        <v>88.888888888888886</v>
      </c>
      <c r="AFU26" s="133">
        <f>INDEX('[35]Raw Data'!$A$1:$BK$34,MATCH($A26,'[35]Raw Data'!$A$1:$A$34,0),MATCH(AFU$1,'[35]Raw Data'!$A$1:$BK$1,0))</f>
        <v>90.526315789473685</v>
      </c>
      <c r="AFV26" s="136">
        <f>INDEX('[15]1819 Collected Indicators'!$A$3:$CV$36,MATCH($A26,'[15]1819 Collected Indicators'!$A$3:$A$36,0),MATCH(AFV$1,'[15]1819 Collected Indicators'!$A$3:$CV$3,0))</f>
        <v>84.16</v>
      </c>
      <c r="AFW26" s="120">
        <f>INDEX('[11]1920 Collected Indicators'!$A$3:$CV$36,MATCH($A26,'[11]1920 Collected Indicators'!$A$3:$A$36,0),MATCH(AFW$1,'[11]1920 Collected Indicators'!$A$3:$CV$3,0))</f>
        <v>85.263157894736835</v>
      </c>
      <c r="AFX26" s="115">
        <f>INDEX('[35]Raw Data'!$A$1:$BK$34,MATCH($A26,'[35]Raw Data'!$A$1:$A$34,0),MATCH(AFX$1,'[35]Raw Data'!$A$1:$BK$1,0))</f>
        <v>410.61794115531256</v>
      </c>
      <c r="AFY26" s="213">
        <f>INDEX('[35]Raw Data'!$A$1:$BK$34,MATCH($A26,'[35]Raw Data'!$A$1:$A$34,0),MATCH(AFY$1,'[35]Raw Data'!$A$1:$BK$1,0))</f>
        <v>5708</v>
      </c>
      <c r="AFZ26" s="213">
        <f>INDEX('[35]Raw Data'!$A$1:$BK$34,MATCH($A26,'[35]Raw Data'!$A$1:$A$34,0),MATCH(AFZ$1,'[35]Raw Data'!$A$1:$BK$1,0))</f>
        <v>13901</v>
      </c>
      <c r="AGA26" s="116">
        <f>INDEX('[35]Raw Data'!$A$1:$BK$34,MATCH($A26,'[35]Raw Data'!$A$1:$A$34,0),MATCH(AGA$1,'[35]Raw Data'!$A$1:$BK$1,0))</f>
        <v>383.33333333333337</v>
      </c>
      <c r="AGB26" s="213">
        <f>INDEX('[35]Raw Data'!$A$1:$BK$34,MATCH($A26,'[35]Raw Data'!$A$1:$A$34,0),MATCH(AGB$1,'[35]Raw Data'!$A$1:$BK$1,0))</f>
        <v>5474</v>
      </c>
      <c r="AGC26" s="213">
        <f>INDEX('[35]Raw Data'!$A$1:$BK$34,MATCH($A26,'[35]Raw Data'!$A$1:$A$34,0),MATCH(AGC$1,'[35]Raw Data'!$A$1:$BK$1,0))</f>
        <v>14280</v>
      </c>
      <c r="AGD26" s="116">
        <f>INDEX('[35]Raw Data'!$A$1:$BK$34,MATCH($A26,'[35]Raw Data'!$A$1:$A$34,0),MATCH(AGD$1,'[35]Raw Data'!$A$1:$BK$1,0))</f>
        <v>287.03510601320818</v>
      </c>
      <c r="AGE26" s="213">
        <f>INDEX('[35]Raw Data'!$A$1:$BK$34,MATCH($A26,'[35]Raw Data'!$A$1:$A$34,0),MATCH(AGE$1,'[35]Raw Data'!$A$1:$BK$1,0))</f>
        <v>4129</v>
      </c>
      <c r="AGF26" s="213">
        <f>INDEX('[35]Raw Data'!$A$1:$BK$34,MATCH($A26,'[35]Raw Data'!$A$1:$A$34,0),MATCH(AGF$1,'[35]Raw Data'!$A$1:$BK$1,0))</f>
        <v>14385</v>
      </c>
      <c r="AGG26" s="116">
        <f>INDEX('[35]Raw Data'!$A$1:$BK$34,MATCH($A26,'[35]Raw Data'!$A$1:$A$34,0),MATCH(AGG$1,'[35]Raw Data'!$A$1:$BK$1,0))</f>
        <v>107.20671159400358</v>
      </c>
      <c r="AGH26" s="213">
        <f>INDEX('[35]Raw Data'!$A$1:$BK$34,MATCH($A26,'[35]Raw Data'!$A$1:$A$34,0),MATCH(AGH$1,'[35]Raw Data'!$A$1:$BK$1,0))</f>
        <v>1559</v>
      </c>
      <c r="AGI26" s="213">
        <f>INDEX('[35]Raw Data'!$A$1:$BK$34,MATCH($A26,'[35]Raw Data'!$A$1:$A$34,0),MATCH(AGI$1,'[35]Raw Data'!$A$1:$BK$1,0))</f>
        <v>14542</v>
      </c>
      <c r="AGJ26" s="116">
        <f>INDEX('[35]Raw Data'!$A$1:$BK$34,MATCH($A26,'[35]Raw Data'!$A$1:$A$34,0),MATCH(AGJ$1,'[35]Raw Data'!$A$1:$BK$1,0))</f>
        <v>189.89582624089329</v>
      </c>
      <c r="AGK26" s="213">
        <f>INDEX('[35]Raw Data'!$A$1:$BK$34,MATCH($A26,'[35]Raw Data'!$A$1:$A$34,0),MATCH(AGK$1,'[35]Raw Data'!$A$1:$BK$1,0))</f>
        <v>2789</v>
      </c>
      <c r="AGL26" s="213">
        <f>INDEX('[35]Raw Data'!$A$1:$BK$34,MATCH($A26,'[35]Raw Data'!$A$1:$A$34,0),MATCH(AGL$1,'[35]Raw Data'!$A$1:$BK$1,0))</f>
        <v>14687</v>
      </c>
      <c r="AGM26" s="116">
        <f>INDEX('[15]1819 Collected Indicators'!$A$3:$CV$36,MATCH($A26,'[15]1819 Collected Indicators'!$A$3:$A$36,0),MATCH(AGM$1,'[15]1819 Collected Indicators'!$A$3:$CV$3,0))</f>
        <v>245.92</v>
      </c>
      <c r="AGN26" s="213">
        <f>INDEX('[15]1819 Collected Indicators'!$A$3:$CV$36,MATCH($A26,'[15]1819 Collected Indicators'!$A$3:$A$36,0),MATCH(AGN$1,'[15]1819 Collected Indicators'!$A$3:$CV$3,0))</f>
        <v>3650</v>
      </c>
      <c r="AGO26" s="213">
        <f>INDEX('[15]1819 Collected Indicators'!$A$3:$CV$36,MATCH($A26,'[15]1819 Collected Indicators'!$A$3:$A$36,0),MATCH(AGO$1,'[15]1819 Collected Indicators'!$A$3:$CV$3,0))</f>
        <v>14842</v>
      </c>
      <c r="AGP26" s="213">
        <f>INDEX('[11]1920 Collected Indicators'!$A$3:$CV$36,MATCH($A26,'[11]1920 Collected Indicators'!$A$3:$A$36,0),MATCH(AGP$1,'[11]1920 Collected Indicators'!$A$3:$CV$3,0))</f>
        <v>382.58368200836816</v>
      </c>
      <c r="AGQ26" s="213">
        <f>INDEX('[11]1920 Collected Indicators'!$A$3:$CV$36,MATCH($A26,'[11]1920 Collected Indicators'!$A$3:$A$36,0),MATCH(AGQ$1,'[11]1920 Collected Indicators'!$A$3:$CV$3,0))</f>
        <v>5852</v>
      </c>
      <c r="AGR26" s="306">
        <f>INDEX('[11]1920 Collected Indicators'!$A$3:$CV$36,MATCH($A26,'[11]1920 Collected Indicators'!$A$3:$A$36,0),MATCH(AGR$1,'[11]1920 Collected Indicators'!$A$3:$CV$3,0))</f>
        <v>15296</v>
      </c>
      <c r="AGS26" s="217">
        <v>2.25</v>
      </c>
      <c r="AGT26" s="208">
        <v>3647</v>
      </c>
      <c r="AGU26" s="87">
        <v>1620261</v>
      </c>
      <c r="AGV26" s="88">
        <v>2.2496572951970868</v>
      </c>
      <c r="AGW26" s="87">
        <v>3745</v>
      </c>
      <c r="AGX26" s="87">
        <v>1664698</v>
      </c>
      <c r="AGY26" s="116">
        <v>2.3562606160659376</v>
      </c>
      <c r="AGZ26" s="87">
        <v>4249</v>
      </c>
      <c r="AHA26" s="32">
        <v>1803281</v>
      </c>
      <c r="AHB26" s="116">
        <v>3.0402401750100183</v>
      </c>
      <c r="AHC26" s="87">
        <v>7670</v>
      </c>
      <c r="AHD26" s="87">
        <v>2522827</v>
      </c>
      <c r="AHE26" s="116">
        <v>2.1030760654740788</v>
      </c>
      <c r="AHF26" s="87">
        <v>4316</v>
      </c>
      <c r="AHG26" s="87">
        <v>2052232</v>
      </c>
      <c r="AHH26" s="116">
        <v>2.005374736974971</v>
      </c>
      <c r="AHI26" s="87">
        <v>4099</v>
      </c>
      <c r="AHJ26" s="87">
        <v>2044007</v>
      </c>
      <c r="AHK26" s="116">
        <f t="shared" si="68"/>
        <v>2.0505654275745759</v>
      </c>
      <c r="AHL26" s="87">
        <f>INDEX('[2]All Previous Years'!$A$1:$EX$34,MATCH($A26,'[2]All Previous Years'!$A$1:$A$34,0),MATCH(AHL$1,'[2]All Previous Years'!$A$1:$EX$1,0))</f>
        <v>4951</v>
      </c>
      <c r="AHM26" s="131">
        <f>INDEX('[29]SPI Raw Data 1617'!$A$3:$AN$37,MATCH($A26,'[29]SPI Raw Data 1617'!$A$3:$A$37,0),MATCH(AHM$1,'[29]SPI Raw Data 1617'!$A$37:$AN$37,0))</f>
        <v>2414456</v>
      </c>
      <c r="AHN26" s="88">
        <f t="shared" si="69"/>
        <v>2.0823935723851812</v>
      </c>
      <c r="AHO26" s="32">
        <f>INDEX([4]Sheet1!$A$1:$CJ$34, MATCH($A26, [4]Sheet1!$A$1:$A$34, 0), MATCH(AHO$1, [4]Sheet1!$A$1:$CJ$1, 0))</f>
        <v>4164</v>
      </c>
      <c r="AHP26" s="32">
        <f>INDEX('[5]Finance Indicators'!$A$2:$BO$35,MATCH($A26,'[5]Finance Indicators'!$A$2:$A$35,0),MATCH(AHP$1,'[5]Finance Indicators'!$A$2:$BO$2,0))</f>
        <v>1999622</v>
      </c>
      <c r="AHQ26" s="88">
        <f>INDEX('[6]Finance Indicators'!$B$3:$BO$35,MATCH($A26,'[6]Finance Indicators'!$A$3:$A$35,0),MATCH(AHQ$1,'[6]Finance Indicators'!$B$2:$BO$2,0))</f>
        <v>1.2492892294413667</v>
      </c>
      <c r="AHR26" s="88">
        <f>INDEX('[6]Finance Indicators'!$B$3:$BO$35,MATCH($A26,'[6]Finance Indicators'!$A$3:$A$35,0),MATCH(AHR$1,'[6]Finance Indicators'!$B$2:$BO$2,0))</f>
        <v>2698</v>
      </c>
      <c r="AHS26" s="88">
        <f>INDEX('[6]Finance Indicators'!$B$3:$BO$35,MATCH($A26,'[6]Finance Indicators'!$A$3:$A$35,0),MATCH(AHS$1,'[6]Finance Indicators'!$B$2:$BO$2,0))</f>
        <v>2159628</v>
      </c>
      <c r="AHT26" s="88">
        <f t="array" ref="AHT26">INDEX('[7]Finance Indicators'!$A$2:$BO$35,MATCH($A26,'[7]Finance Indicators'!$A$2:$A$35,0),MATCH(AHT$1,'[7]Finance Indicators'!$A$2:$BO$2,0))</f>
        <v>1.6072673419538517</v>
      </c>
      <c r="AHU26" s="250">
        <f t="array" ref="AHU26">INDEX('[7]Finance Indicators'!$A$2:$BO$35,MATCH($A26,'[7]Finance Indicators'!$A$2:$A$35,0),MATCH(AHU$1,'[7]Finance Indicators'!$A$2:$BO$2,0))</f>
        <v>2965</v>
      </c>
      <c r="AHV26" s="250">
        <f t="array" ref="AHV26">INDEX('[7]Finance Indicators'!$A$2:$BO$35,MATCH($A26,'[7]Finance Indicators'!$A$2:$A$35,0),MATCH(AHV$1,'[7]Finance Indicators'!$A$2:$BO$2,0))</f>
        <v>1844746</v>
      </c>
      <c r="AHW26" s="119">
        <f>(AGS26*100)/Deflators!$B$2</f>
        <v>2.6505528758793213</v>
      </c>
      <c r="AHX26" s="137">
        <f>(AGV26*100)/Deflators!$B$3</f>
        <v>2.6105691300717946</v>
      </c>
      <c r="AHY26" s="137">
        <f>(AGY26*100)/Deflators!$B$4</f>
        <v>2.6794894363953907</v>
      </c>
      <c r="AHZ26" s="137">
        <f>(AHB26*100)/Deflators!$B$5</f>
        <v>3.3960446187249902</v>
      </c>
      <c r="AIA26" s="137">
        <f>(AHE26*100)/Deflators!$B$6</f>
        <v>2.3172502357648841</v>
      </c>
      <c r="AIB26" s="137">
        <f>(AHH26*100)/Deflators!$B$7</f>
        <v>2.1917154832157126</v>
      </c>
      <c r="AIC26" s="137">
        <f>(AHK26*100)/Deflators!$B$8</f>
        <v>2.1869805247888019</v>
      </c>
      <c r="AID26" s="137">
        <f>(AHN26*100)/Deflators!$B$9</f>
        <v>2.1824970744504633</v>
      </c>
      <c r="AIE26" s="137">
        <f>(AHQ26*100)/Deflators!$B$10</f>
        <v>1.2798111250089232</v>
      </c>
      <c r="AIF26" s="301">
        <f>(AHT26*100)/Deflators!$B$11</f>
        <v>1.6072673419538517</v>
      </c>
      <c r="AIG26" s="121">
        <v>4.5548079518771871</v>
      </c>
      <c r="AIH26" s="87">
        <v>3577</v>
      </c>
      <c r="AII26" s="87">
        <v>785324</v>
      </c>
      <c r="AIJ26" s="88">
        <v>3.5183722079731607</v>
      </c>
      <c r="AIK26" s="87">
        <v>2712</v>
      </c>
      <c r="AIL26" s="87">
        <v>770811</v>
      </c>
      <c r="AIM26" s="123">
        <v>4.2473483204330078</v>
      </c>
      <c r="AIN26" s="87">
        <v>2916</v>
      </c>
      <c r="AIO26" s="32">
        <v>686546</v>
      </c>
      <c r="AIP26" s="116">
        <v>4.357067400905354</v>
      </c>
      <c r="AIQ26" s="87">
        <v>3081</v>
      </c>
      <c r="AIR26" s="87">
        <v>707127</v>
      </c>
      <c r="AIS26" s="116">
        <v>4.1881399118488432</v>
      </c>
      <c r="AIT26" s="87">
        <v>3054</v>
      </c>
      <c r="AIU26" s="87">
        <v>729202</v>
      </c>
      <c r="AIV26" s="116">
        <v>4.3825594837551982</v>
      </c>
      <c r="AIW26" s="87">
        <v>3048</v>
      </c>
      <c r="AIX26" s="87">
        <v>695484</v>
      </c>
      <c r="AIY26" s="116">
        <f t="shared" si="70"/>
        <v>3.0376856193825712</v>
      </c>
      <c r="AIZ26" s="87">
        <f>INDEX('[2]All Previous Years'!$A$1:$EX$34,MATCH($A26,'[2]All Previous Years'!$A$1:$A$34,0),MATCH(AIZ$1,'[2]All Previous Years'!$A$1:$EX$1,0))</f>
        <v>1990</v>
      </c>
      <c r="AJA26" s="131">
        <f>INDEX('[29]SPI Raw Data 1617'!$A$3:$AN$37,MATCH($A26,'[29]SPI Raw Data 1617'!$A$3:$A$37,0),MATCH(AJA$1,'[29]SPI Raw Data 1617'!$A$37:$AN$37,0))</f>
        <v>655104</v>
      </c>
      <c r="AJB26" s="88">
        <f t="shared" si="71"/>
        <v>3.4582250856432348</v>
      </c>
      <c r="AJC26" s="32">
        <f>INDEX([4]Sheet1!$A$1:$CJ$34, MATCH($A26, [4]Sheet1!$A$1:$A$34, 0), MATCH(AJC$1, [4]Sheet1!$A$1:$CJ$1, 0))</f>
        <v>2022</v>
      </c>
      <c r="AJD26" s="32">
        <f>INDEX('[5]Finance Indicators'!$A$2:$BO$35,MATCH($A26,'[5]Finance Indicators'!$A$2:$A$35,0),MATCH(AJD$1,'[5]Finance Indicators'!$A$2:$BO$2,0))</f>
        <v>584693</v>
      </c>
      <c r="AJE26" s="88">
        <f>INDEX('[6]Finance Indicators'!$B$3:$BO$35,MATCH($A26,'[6]Finance Indicators'!$A$3:$A$35,0),MATCH(AJE$1,'[6]Finance Indicators'!$B$2:$BO$2,0))</f>
        <v>7.6501098696317227</v>
      </c>
      <c r="AJF26" s="88">
        <f>INDEX('[6]Finance Indicators'!$B$3:$BO$35,MATCH($A26,'[6]Finance Indicators'!$A$3:$A$35,0),MATCH(AJF$1,'[6]Finance Indicators'!$B$2:$BO$2,0))</f>
        <v>3941</v>
      </c>
      <c r="AJG26" s="88">
        <f>INDEX('[6]Finance Indicators'!$B$3:$BO$35,MATCH($A26,'[6]Finance Indicators'!$A$3:$A$35,0),MATCH(AJG$1,'[6]Finance Indicators'!$B$2:$BO$2,0))</f>
        <v>515156</v>
      </c>
      <c r="AJH26" s="88">
        <f t="array" ref="AJH26">INDEX('[7]Finance Indicators'!$A$2:$BO$35,MATCH($A26,'[7]Finance Indicators'!$A$2:$A$35,0),MATCH(AJH$1,'[7]Finance Indicators'!$A$2:$BO$2,0))</f>
        <v>8.7834494749351464</v>
      </c>
      <c r="AJI26" s="250">
        <f t="array" ref="AJI26">INDEX('[7]Finance Indicators'!$A$2:$BO$35,MATCH($A26,'[7]Finance Indicators'!$A$2:$A$35,0),MATCH(AJI$1,'[7]Finance Indicators'!$A$2:$BO$2,0))</f>
        <v>3799</v>
      </c>
      <c r="AJJ26" s="250">
        <f t="array" ref="AJJ26">INDEX('[7]Finance Indicators'!$A$2:$BO$35,MATCH($A26,'[7]Finance Indicators'!$A$2:$A$35,0),MATCH(AJJ$1,'[7]Finance Indicators'!$A$2:$BO$2,0))</f>
        <v>432518</v>
      </c>
      <c r="AJK26" s="119">
        <f>(AIG26*100)/Deflators!$B$2</f>
        <v>5.3656708070782582</v>
      </c>
      <c r="AJL26" s="137">
        <f>(AIJ26*100)/Deflators!$B$3</f>
        <v>4.0828235899960061</v>
      </c>
      <c r="AJM26" s="137">
        <f>(AIM26*100)/Deflators!$B$4</f>
        <v>4.8299941354931475</v>
      </c>
      <c r="AJN26" s="137">
        <f>(AIP26*100)/Deflators!$B$5</f>
        <v>4.8669823594505814</v>
      </c>
      <c r="AJO26" s="137">
        <f>(AIS26*100)/Deflators!$B$6</f>
        <v>4.6146539145555554</v>
      </c>
      <c r="AJP26" s="137">
        <f>(AIV26*100)/Deflators!$B$7</f>
        <v>4.7897898081379955</v>
      </c>
      <c r="AJQ26" s="137">
        <f>(AIY26*100)/Deflators!$B$8</f>
        <v>3.2397694804981216</v>
      </c>
      <c r="AJR26" s="137">
        <f>(AJB26*100)/Deflators!$B$9</f>
        <v>3.6244666869397566</v>
      </c>
      <c r="AJS26" s="137">
        <f>(AJE26*100)/Deflators!$B$10</f>
        <v>7.8370128293455776</v>
      </c>
      <c r="AJT26" s="245">
        <f>(AJH26*100)/Deflators!$B$11</f>
        <v>8.7834494749351464</v>
      </c>
      <c r="AJU26" s="119">
        <v>22.382671480144403</v>
      </c>
      <c r="AJV26" s="87">
        <v>899</v>
      </c>
      <c r="AJW26" s="87">
        <v>40165</v>
      </c>
      <c r="AJX26" s="88">
        <v>21.469065812176485</v>
      </c>
      <c r="AJY26" s="87">
        <v>871</v>
      </c>
      <c r="AJZ26" s="87">
        <v>40570</v>
      </c>
      <c r="AKA26" s="116">
        <v>17.75200084617283</v>
      </c>
      <c r="AKB26" s="87">
        <v>1007</v>
      </c>
      <c r="AKC26" s="32">
        <v>56726</v>
      </c>
      <c r="AKD26" s="116">
        <v>8.3901779445797544</v>
      </c>
      <c r="AKE26" s="87">
        <v>968</v>
      </c>
      <c r="AKF26" s="87">
        <v>115373</v>
      </c>
      <c r="AKG26" s="116">
        <v>14.775227915749765</v>
      </c>
      <c r="AKH26" s="87">
        <v>1081</v>
      </c>
      <c r="AKI26" s="87">
        <v>73163</v>
      </c>
      <c r="AKJ26" s="116">
        <v>18.95366671084771</v>
      </c>
      <c r="AKK26" s="87">
        <v>1001</v>
      </c>
      <c r="AKL26" s="87">
        <v>52813</v>
      </c>
      <c r="AKM26" s="116">
        <f t="shared" si="72"/>
        <v>83.84880994146647</v>
      </c>
      <c r="AKN26" s="87">
        <f>INDEX('[2]All Previous Years'!$A$1:$EX$34,MATCH($A26,'[2]All Previous Years'!$A$1:$A$34,0),MATCH(AKN$1,'[2]All Previous Years'!$A$1:$EX$1,0))</f>
        <v>4541</v>
      </c>
      <c r="AKO26" s="131">
        <f>INDEX('[29]SPI Raw Data 1617'!$A$3:$AN$37,MATCH($A26,'[29]SPI Raw Data 1617'!$A$3:$A$37,0),MATCH(AKO$1,'[29]SPI Raw Data 1617'!$A$37:$AN$37,0))</f>
        <v>54157</v>
      </c>
      <c r="AKP26" s="88">
        <f t="shared" si="73"/>
        <v>43.064288751146819</v>
      </c>
      <c r="AKQ26" s="32">
        <f>INDEX([4]Sheet1!$A$1:$CJ$34, MATCH($A26, [4]Sheet1!$A$1:$A$34, 0), MATCH(AKQ$1, [4]Sheet1!$A$1:$CJ$1, 0))</f>
        <v>3849</v>
      </c>
      <c r="AKR26" s="32">
        <f>INDEX('[5]Finance Indicators'!$A$2:$BO$35,MATCH($A26,'[5]Finance Indicators'!$A$2:$A$35,0),MATCH(AKR$1,'[5]Finance Indicators'!$A$2:$BO$2,0))</f>
        <v>89378</v>
      </c>
      <c r="AKS26" s="88">
        <f>INDEX('[6]Finance Indicators'!$B$3:$BO$35,MATCH($A26,'[6]Finance Indicators'!$A$3:$A$35,0),MATCH(AKS$1,'[6]Finance Indicators'!$B$2:$BO$2,0))</f>
        <v>44.466775530712226</v>
      </c>
      <c r="AKT26" s="88">
        <f>INDEX('[6]Finance Indicators'!$B$3:$BO$35,MATCH($A26,'[6]Finance Indicators'!$A$3:$A$35,0),MATCH(AKT$1,'[6]Finance Indicators'!$B$2:$BO$2,0))</f>
        <v>2832</v>
      </c>
      <c r="AKU26" s="88">
        <f>INDEX('[6]Finance Indicators'!$B$3:$BO$35,MATCH($A26,'[6]Finance Indicators'!$A$3:$A$35,0),MATCH(AKU$1,'[6]Finance Indicators'!$B$2:$BO$2,0))</f>
        <v>63688</v>
      </c>
      <c r="AKV26" s="88" t="str">
        <f t="array" ref="AKV26">INDEX('[7]Finance Indicators'!$A$2:$BO$35,MATCH($A26,'[7]Finance Indicators'!$A$2:$A$35,0),MATCH(AKV$1,'[7]Finance Indicators'!$A$2:$BO$2,0))</f>
        <v>NA</v>
      </c>
      <c r="AKW26" s="250">
        <f t="array" ref="AKW26">INDEX('[7]Finance Indicators'!$A$2:$BO$35,MATCH($A26,'[7]Finance Indicators'!$A$2:$A$35,0),MATCH(AKW$1,'[7]Finance Indicators'!$A$2:$BO$2,0))</f>
        <v>2709</v>
      </c>
      <c r="AKX26" s="250">
        <f t="array" ref="AKX26">INDEX('[7]Finance Indicators'!$A$2:$BO$35,MATCH($A26,'[7]Finance Indicators'!$A$2:$A$35,0),MATCH(AKX$1,'[7]Finance Indicators'!$A$2:$BO$2,0))</f>
        <v>0</v>
      </c>
      <c r="AKY26" s="119">
        <f>IFERROR((AJU26*100)/Deflators!$B$2,"NA")</f>
        <v>26.367313005137252</v>
      </c>
      <c r="AKZ26" s="88">
        <f>IFERROR((AJX26*100)/Deflators!$B$3,"NA")</f>
        <v>24.913341503349997</v>
      </c>
      <c r="ALA26" s="88">
        <f>IFERROR((AKA26*100)/Deflators!$B$4,"NA")</f>
        <v>20.187197637594025</v>
      </c>
      <c r="ALB26" s="88">
        <f>IFERROR((AKD26*100)/Deflators!$B$5,"NA")</f>
        <v>9.3720946433915486</v>
      </c>
      <c r="ALC26" s="88">
        <f>IFERROR((AKG26*100)/Deflators!$B$6,"NA")</f>
        <v>16.279915374117994</v>
      </c>
      <c r="ALD26" s="88">
        <f>IFERROR((AKJ26*100)/Deflators!$B$7,"NA")</f>
        <v>20.714853951206244</v>
      </c>
      <c r="ALE26" s="88">
        <f>IFERROR((AKM26*100)/Deflators!$B$8,"NA")</f>
        <v>89.426902405939316</v>
      </c>
      <c r="ALF26" s="88">
        <f>IFERROR((AKP26*100)/Deflators!$B$9,"NA")</f>
        <v>45.134447906028676</v>
      </c>
      <c r="ALG26" s="88">
        <f>IFERROR((AKS26*100)/Deflators!$B$10,"NA")</f>
        <v>45.553161490816336</v>
      </c>
      <c r="ALH26" s="183" t="str">
        <f>IFERROR((AKV26*100)/Deflators!$B$11,"NA")</f>
        <v>NA</v>
      </c>
      <c r="ALI26" s="119">
        <v>34155.653450807637</v>
      </c>
      <c r="ALJ26" s="87">
        <v>5815</v>
      </c>
      <c r="ALK26" s="87">
        <v>170250</v>
      </c>
      <c r="ALL26" s="88">
        <v>26217.404043363607</v>
      </c>
      <c r="ALM26" s="87">
        <v>4474</v>
      </c>
      <c r="ALN26" s="87">
        <v>170650</v>
      </c>
      <c r="ALO26" s="116">
        <v>23865.526934771384</v>
      </c>
      <c r="ALP26" s="87">
        <v>4160</v>
      </c>
      <c r="ALQ26" s="87">
        <v>174310</v>
      </c>
      <c r="ALR26" s="116">
        <v>25520.414031052329</v>
      </c>
      <c r="ALS26" s="87">
        <v>4438</v>
      </c>
      <c r="ALT26" s="87">
        <v>173900</v>
      </c>
      <c r="ALU26" s="116">
        <v>20978.017562991448</v>
      </c>
      <c r="ALV26" s="87">
        <v>3655</v>
      </c>
      <c r="ALW26" s="87">
        <v>174230</v>
      </c>
      <c r="ALX26" s="116">
        <v>21041.47571035747</v>
      </c>
      <c r="ALY26" s="87">
        <v>3673</v>
      </c>
      <c r="ALZ26" s="87">
        <v>174560</v>
      </c>
      <c r="AMA26" s="116">
        <f t="shared" si="74"/>
        <v>21241.40283067129</v>
      </c>
      <c r="AMB26" s="87">
        <f>INDEX('[2]All Previous Years'!$A$1:$EX$34,MATCH($A26,'[2]All Previous Years'!$A$1:$A$34,0),MATCH(AMB$1,'[2]All Previous Years'!$A$1:$EX$1,0))</f>
        <v>3737</v>
      </c>
      <c r="AMC26" s="32">
        <f>INDEX('[3]Raw data 16-17'!$B$2:$XA$34,MATCH($A26,'[3]Raw data 16-17'!$A$2:$A$34,0),MATCH(AMC$1,'[3]Raw data 16-17'!$B$1:$GU$1,0))</f>
        <v>175930</v>
      </c>
      <c r="AMD26" s="88">
        <f t="shared" si="75"/>
        <v>21449.980206978453</v>
      </c>
      <c r="AME26" s="32">
        <f>INDEX([4]Sheet1!$A$1:$CJ$34, MATCH($A26, [4]Sheet1!$A$1:$A$34, 0), MATCH(AME$1, [4]Sheet1!$A$1:$CJ$1, 0))</f>
        <v>3793</v>
      </c>
      <c r="AMF26" s="32">
        <f>INDEX('[5]Finance Indicators'!$A$2:$BO$35,MATCH($A26,'[5]Finance Indicators'!$A$2:$A$35,0),MATCH(AMF$1,'[5]Finance Indicators'!$A$2:$BO$2,0))</f>
        <v>176830</v>
      </c>
      <c r="AMG26" s="88">
        <f>INDEX('[6]Finance Indicators'!$B$3:$BO$35,MATCH($A26,'[6]Finance Indicators'!$A$3:$A$35,0),MATCH(AMG$1,'[6]Finance Indicators'!$B$2:$BO$2,0))</f>
        <v>33083.975476685977</v>
      </c>
      <c r="AMH26" s="88">
        <f>INDEX('[6]Finance Indicators'!$B$3:$BO$35,MATCH($A26,'[6]Finance Indicators'!$A$3:$A$35,0),MATCH(AMH$1,'[6]Finance Indicators'!$B$2:$BO$2,0))</f>
        <v>5882</v>
      </c>
      <c r="AMI26" s="88">
        <f>INDEX('[6]Finance Indicators'!$B$3:$BO$35,MATCH($A26,'[6]Finance Indicators'!$A$3:$A$35,0),MATCH(AMI$1,'[6]Finance Indicators'!$B$2:$BO$2,0))</f>
        <v>177790</v>
      </c>
      <c r="AMJ26" s="88">
        <f t="array" ref="AMJ26">INDEX('[7]Finance Indicators'!$A$2:$BO$35,MATCH($A26,'[7]Finance Indicators'!$A$2:$A$35,0),MATCH(AMJ$1,'[7]Finance Indicators'!$A$2:$BO$2,0))</f>
        <v>25220.547180346173</v>
      </c>
      <c r="AMK26" s="250">
        <f t="array" ref="AMK26">INDEX('[7]Finance Indicators'!$A$2:$BO$35,MATCH($A26,'[7]Finance Indicators'!$A$2:$A$35,0),MATCH(AMK$1,'[7]Finance Indicators'!$A$2:$BO$2,0))</f>
        <v>4517</v>
      </c>
      <c r="AML26" s="250">
        <f t="array" ref="AML26">INDEX('[7]Finance Indicators'!$A$2:$BO$35,MATCH($A26,'[7]Finance Indicators'!$A$2:$A$35,0),MATCH(AML$1,'[7]Finance Indicators'!$A$2:$BO$2,0))</f>
        <v>179100</v>
      </c>
      <c r="AMM26" s="119">
        <f>(ALI26*100)/Deflators!$B$2</f>
        <v>40236.162436255843</v>
      </c>
      <c r="AMN26" s="137">
        <f>(ALL26*100)/Deflators!$B$3</f>
        <v>30423.454191154226</v>
      </c>
      <c r="AMO26" s="137">
        <f>(ALO26*100)/Deflators!$B$4</f>
        <v>27139.369422766809</v>
      </c>
      <c r="AMP26" s="137">
        <f>(ALR26*100)/Deflators!$B$5</f>
        <v>28507.111198049806</v>
      </c>
      <c r="AMQ26" s="137">
        <f>(ALU26*100)/Deflators!$B$6</f>
        <v>23114.387987085847</v>
      </c>
      <c r="AMR26" s="137">
        <f>(ALX26*100)/Deflators!$B$7</f>
        <v>22996.6635431258</v>
      </c>
      <c r="AMS26" s="137">
        <f>(AMA26*100)/Deflators!$B$8</f>
        <v>22654.499917526948</v>
      </c>
      <c r="AMT26" s="137">
        <f>(AMD26*100)/Deflators!$B$9</f>
        <v>22481.110040658303</v>
      </c>
      <c r="AMU26" s="138">
        <f>(AMG26*100)/Deflators!$B$10</f>
        <v>33892.263598172904</v>
      </c>
      <c r="AMV26" s="137">
        <f>(AMJ26*100)/Deflators!$B$11</f>
        <v>25220.54718034617</v>
      </c>
      <c r="AMW26" s="133">
        <f t="shared" si="3"/>
        <v>82.36666666666666</v>
      </c>
      <c r="AMX26" s="116">
        <f t="shared" si="3"/>
        <v>81.333333333333329</v>
      </c>
      <c r="AMY26" s="116">
        <f t="shared" si="3"/>
        <v>76.333333333333329</v>
      </c>
      <c r="AMZ26" s="116">
        <f t="shared" si="3"/>
        <v>77</v>
      </c>
      <c r="ANA26" s="136">
        <f t="shared" si="3"/>
        <v>77.666666666666671</v>
      </c>
      <c r="ANB26" s="116">
        <f t="shared" si="3"/>
        <v>79.733333333333334</v>
      </c>
      <c r="ANC26" s="248">
        <f t="shared" si="3"/>
        <v>73.733333333333334</v>
      </c>
      <c r="AND26" s="115">
        <f t="shared" si="4"/>
        <v>80.5</v>
      </c>
      <c r="ANE26" s="116">
        <f t="shared" si="4"/>
        <v>84.333333333333329</v>
      </c>
      <c r="ANF26" s="116">
        <f t="shared" si="4"/>
        <v>83.333333333333329</v>
      </c>
      <c r="ANG26" s="116">
        <f t="shared" si="4"/>
        <v>85</v>
      </c>
      <c r="ANH26" s="116">
        <f t="shared" si="4"/>
        <v>84</v>
      </c>
      <c r="ANI26" s="116">
        <f t="shared" si="4"/>
        <v>85.100000000000009</v>
      </c>
      <c r="ANJ26" s="248">
        <f t="shared" si="4"/>
        <v>83.766666666666666</v>
      </c>
      <c r="ANK26" s="115">
        <f t="shared" si="5"/>
        <v>79</v>
      </c>
      <c r="ANL26" s="116">
        <f t="shared" si="5"/>
        <v>81</v>
      </c>
      <c r="ANM26" s="116">
        <f t="shared" si="5"/>
        <v>79</v>
      </c>
      <c r="ANN26" s="116">
        <f t="shared" si="5"/>
        <v>76.666666666666671</v>
      </c>
      <c r="ANO26" s="116">
        <f t="shared" si="5"/>
        <v>76.333333333333329</v>
      </c>
      <c r="ANP26" s="116">
        <f t="shared" si="5"/>
        <v>74.666666666666671</v>
      </c>
      <c r="ANQ26" s="248">
        <f t="shared" si="5"/>
        <v>69.333333333333329</v>
      </c>
      <c r="ANR26" s="115">
        <f t="shared" si="6"/>
        <v>78.8</v>
      </c>
      <c r="ANS26" s="116">
        <f t="shared" si="6"/>
        <v>83.666666666666671</v>
      </c>
      <c r="ANT26" s="116">
        <f t="shared" si="6"/>
        <v>81</v>
      </c>
      <c r="ANU26" s="116">
        <f t="shared" si="6"/>
        <v>82.666666666666671</v>
      </c>
      <c r="ANV26" s="116">
        <f t="shared" si="6"/>
        <v>80.666666666666671</v>
      </c>
      <c r="ANW26" s="116">
        <f t="shared" si="6"/>
        <v>81.13333333333334</v>
      </c>
      <c r="ANX26" s="117">
        <f t="shared" si="6"/>
        <v>75.8</v>
      </c>
      <c r="ANY26" s="133">
        <f t="shared" si="76"/>
        <v>54.746651135701804</v>
      </c>
      <c r="ANZ26" s="131">
        <v>4606</v>
      </c>
      <c r="AOA26" s="131">
        <v>84133</v>
      </c>
      <c r="AOB26" s="116">
        <f t="shared" si="77"/>
        <v>55.087906233351092</v>
      </c>
      <c r="AOC26" s="131">
        <v>4653</v>
      </c>
      <c r="AOD26" s="131">
        <v>84465</v>
      </c>
      <c r="AOE26" s="116">
        <f t="shared" si="78"/>
        <v>57.388304052388833</v>
      </c>
      <c r="AOF26" s="131">
        <v>4890</v>
      </c>
      <c r="AOG26" s="32">
        <v>85209</v>
      </c>
      <c r="AOH26" s="116">
        <f t="shared" si="79"/>
        <v>67.905705340871918</v>
      </c>
      <c r="AOI26" s="131">
        <v>5813</v>
      </c>
      <c r="AOJ26" s="131">
        <v>85604</v>
      </c>
      <c r="AOK26" s="116">
        <f t="shared" si="80"/>
        <v>64.976191576903517</v>
      </c>
      <c r="AOL26" s="131">
        <v>5622</v>
      </c>
      <c r="AOM26" s="134">
        <v>86524</v>
      </c>
      <c r="AON26" s="115">
        <f>(ANY26*100)/Deflators!$B$2</f>
        <v>64.49284160555392</v>
      </c>
      <c r="AOO26" s="116">
        <f>(AOB26*100)/Deflators!$B$3</f>
        <v>63.925642256758522</v>
      </c>
      <c r="AOP26" s="116">
        <f>(AOE26*100)/Deflators!$B$4</f>
        <v>65.260758267802558</v>
      </c>
      <c r="AOQ26" s="116">
        <f>(AOH26*100)/Deflators!$B$5</f>
        <v>75.852824753502574</v>
      </c>
      <c r="AOR26" s="136">
        <f>(AOK26*100)/Deflators!$B$6</f>
        <v>71.593271267030033</v>
      </c>
      <c r="AOS26" s="115">
        <f t="shared" si="154"/>
        <v>42.847586522550436</v>
      </c>
      <c r="AOT26" s="131">
        <v>3651</v>
      </c>
      <c r="AOU26" s="32">
        <v>85209</v>
      </c>
      <c r="AOV26" s="116">
        <f t="shared" si="81"/>
        <v>43.80636418858932</v>
      </c>
      <c r="AOW26" s="131">
        <v>3750</v>
      </c>
      <c r="AOX26" s="131">
        <v>85604</v>
      </c>
      <c r="AOY26" s="116">
        <f t="shared" si="82"/>
        <v>53.060422541722531</v>
      </c>
      <c r="AOZ26" s="131">
        <v>4591</v>
      </c>
      <c r="APA26" s="131">
        <v>86524</v>
      </c>
      <c r="APB26" s="116">
        <f t="shared" si="83"/>
        <v>54.845028229058642</v>
      </c>
      <c r="APC26" s="131">
        <v>4760</v>
      </c>
      <c r="APD26" s="131">
        <v>86790</v>
      </c>
      <c r="APE26" s="116">
        <f t="shared" si="84"/>
        <v>55.901666947297528</v>
      </c>
      <c r="APF26" s="87">
        <f>INDEX('[2]All Previous Years'!$A$1:$EX$34,MATCH($A26,'[2]All Previous Years'!$A$1:$A$34,0),MATCH(APF$1,'[2]All Previous Years'!$A$1:$EX$1,0))</f>
        <v>4980</v>
      </c>
      <c r="APG26" s="131">
        <f>INDEX('[29]SPI Raw Data 1617'!$A$3:$AN$37,MATCH($A26,'[29]SPI Raw Data 1617'!$A$3:$A$37,0),MATCH(APG$1,'[29]SPI Raw Data 1617'!$A$37:$AN$37,0))</f>
        <v>89085</v>
      </c>
      <c r="APH26" s="88">
        <f t="shared" si="85"/>
        <v>52.860173058146195</v>
      </c>
      <c r="API26" s="32">
        <f>INDEX([4]Sheet1!$A$1:$CJ$34, MATCH($A26, [4]Sheet1!$A$1:$A$34, 0), MATCH(API$1, [4]Sheet1!$A$1:$CJ$1, 0))</f>
        <v>4710</v>
      </c>
      <c r="APJ26" s="32">
        <f>INDEX('[5]Finance Indicators'!$A$2:$BO$35,MATCH($A26,'[5]Finance Indicators'!$A$2:$A$35,0),MATCH(APJ$1,'[5]Finance Indicators'!$A$2:$BO$2,0))</f>
        <v>89103</v>
      </c>
      <c r="APK26" s="88">
        <f>INDEX('[6]Finance Indicators'!$B$3:$BO$35,MATCH($A26,'[6]Finance Indicators'!$A$3:$A$35,0),MATCH(APK$1,'[6]Finance Indicators'!$B$2:$BO$2,0))</f>
        <v>59.446817388248988</v>
      </c>
      <c r="APL26" s="88">
        <f>INDEX('[6]Finance Indicators'!$B$3:$BO$35,MATCH($A26,'[6]Finance Indicators'!$A$3:$A$35,0),MATCH(APL$1,'[6]Finance Indicators'!$B$2:$BO$2,0))</f>
        <v>5414</v>
      </c>
      <c r="APM26" s="88">
        <f>INDEX('[6]Finance Indicators'!$B$3:$BO$35,MATCH($A26,'[6]Finance Indicators'!$A$3:$A$35,0),MATCH(APM$1,'[6]Finance Indicators'!$B$2:$BO$2,0))</f>
        <v>91073</v>
      </c>
      <c r="APN26" s="88">
        <f t="array" ref="APN26">INDEX('[7]Finance Indicators'!$A$2:$BO$35,MATCH($A26,'[7]Finance Indicators'!$A$2:$A$35,0),MATCH(APN$1,'[7]Finance Indicators'!$A$2:$BO$2,0))</f>
        <v>67.815550467259001</v>
      </c>
      <c r="APO26" s="250">
        <f t="array" ref="APO26">INDEX('[7]Finance Indicators'!$A$2:$BO$35,MATCH($A26,'[7]Finance Indicators'!$A$2:$A$35,0),MATCH(APO$1,'[7]Finance Indicators'!$A$2:$BO$2,0))</f>
        <v>6190</v>
      </c>
      <c r="APP26" s="250">
        <f>INDEX('[7]Finance Indicators'!$A$2:$BO$35,MATCH($A26,'[7]Finance Indicators'!$A$2:$A$35,0),MATCH(APP$1,'[7]Finance Indicators'!$A$2:$BO$2,0))</f>
        <v>91277</v>
      </c>
      <c r="APQ26" s="139">
        <f>(AOS26*100)/Deflators!$B$4</f>
        <v>48.72536368829185</v>
      </c>
      <c r="APR26" s="137">
        <f>(AOV26*100)/Deflators!$B$5</f>
        <v>48.933096993916166</v>
      </c>
      <c r="APS26" s="137">
        <f>(AOY26*100)/Deflators!$B$6</f>
        <v>58.464017856089448</v>
      </c>
      <c r="APT26" s="137">
        <f>(APB26*100)/Deflators!$B$7</f>
        <v>59.941264508176033</v>
      </c>
      <c r="APU26" s="137">
        <f>(APE26*100)/Deflators!$B$8</f>
        <v>59.620558931189386</v>
      </c>
      <c r="APV26" s="137">
        <f>(APH26*100)/Deflators!$B$9</f>
        <v>55.401233745745422</v>
      </c>
      <c r="APW26" s="138">
        <f>(APK26*100)/Deflators!$B$10</f>
        <v>60.899186871142142</v>
      </c>
      <c r="APX26" s="143">
        <f>(APN26*100)/Deflators!$B$11</f>
        <v>67.815550467259001</v>
      </c>
      <c r="APY26" s="121">
        <f t="shared" si="86"/>
        <v>75.190472228495352</v>
      </c>
      <c r="APZ26" s="131">
        <v>6326</v>
      </c>
      <c r="AQA26" s="131">
        <v>84133</v>
      </c>
      <c r="AQB26" s="88">
        <f t="shared" si="87"/>
        <v>77.108861658675181</v>
      </c>
      <c r="AQC26" s="131">
        <v>6513</v>
      </c>
      <c r="AQD26" s="131">
        <v>84465</v>
      </c>
      <c r="AQE26" s="88">
        <f t="shared" si="88"/>
        <v>80.930418148317671</v>
      </c>
      <c r="AQF26" s="131">
        <v>6896</v>
      </c>
      <c r="AQG26" s="131">
        <v>85209</v>
      </c>
      <c r="AQH26" s="88">
        <f t="shared" si="89"/>
        <v>82.040558852390078</v>
      </c>
      <c r="AQI26" s="131">
        <v>7023</v>
      </c>
      <c r="AQJ26" s="131">
        <v>85604</v>
      </c>
      <c r="AQK26" s="88">
        <f t="shared" si="90"/>
        <v>84.693264296611346</v>
      </c>
      <c r="AQL26" s="131">
        <v>7328</v>
      </c>
      <c r="AQM26" s="134">
        <v>86524</v>
      </c>
      <c r="AQN26" s="115">
        <f>(APY26*100)/Deflators!$B$2</f>
        <v>88.576143290650037</v>
      </c>
      <c r="AQO26" s="116">
        <f>(AQB26*100)/Deflators!$B$3</f>
        <v>89.479412855849588</v>
      </c>
      <c r="AQP26" s="116">
        <f>(AQE26*100)/Deflators!$B$4</f>
        <v>92.03234949177228</v>
      </c>
      <c r="AQQ26" s="116">
        <f>(AQH26*100)/Deflators!$B$5</f>
        <v>91.641904050206193</v>
      </c>
      <c r="AQR26" s="136">
        <f>(AQK26*100)/Deflators!$B$6</f>
        <v>93.318301644396314</v>
      </c>
      <c r="AQS26" s="115">
        <f t="shared" si="91"/>
        <v>78.195965214942078</v>
      </c>
      <c r="AQT26" s="131">
        <v>6663</v>
      </c>
      <c r="AQU26" s="131">
        <v>85209</v>
      </c>
      <c r="AQV26" s="116">
        <f t="shared" si="92"/>
        <v>77.087519274800243</v>
      </c>
      <c r="AQW26" s="131">
        <v>6599</v>
      </c>
      <c r="AQX26" s="131">
        <v>85604</v>
      </c>
      <c r="AQY26" s="116">
        <f t="shared" si="93"/>
        <v>87.767555822661919</v>
      </c>
      <c r="AQZ26" s="131">
        <v>7594</v>
      </c>
      <c r="ARA26" s="131">
        <v>86524</v>
      </c>
      <c r="ARB26" s="116">
        <f t="shared" si="94"/>
        <v>98.513653646733488</v>
      </c>
      <c r="ARC26" s="131">
        <v>8550</v>
      </c>
      <c r="ARD26" s="131">
        <v>86790</v>
      </c>
      <c r="ARE26" s="116">
        <f t="shared" si="95"/>
        <v>113.03810967053937</v>
      </c>
      <c r="ARF26" s="87">
        <f>INDEX('[2]All Previous Years'!$A$1:$EX$34,MATCH($A26,'[2]All Previous Years'!$A$1:$A$34,0),MATCH(ARF$1,'[2]All Previous Years'!$A$1:$EX$1,0))</f>
        <v>10070</v>
      </c>
      <c r="ARG26" s="131">
        <f>INDEX('[29]SPI Raw Data 1617'!$A$3:$AN$37,MATCH($A26,'[29]SPI Raw Data 1617'!$A$3:$A$37,0),MATCH(ARG$1,'[29]SPI Raw Data 1617'!$A$37:$AN$37,0))</f>
        <v>89085</v>
      </c>
      <c r="ARH26" s="88">
        <f t="shared" si="96"/>
        <v>114.78850319293402</v>
      </c>
      <c r="ARI26" s="32">
        <f>INDEX([4]Sheet1!$A$1:$CJ$34, MATCH($A26, [4]Sheet1!$A$1:$A$34, 0), MATCH(ARI$1, [4]Sheet1!$A$1:$CJ$1, 0))</f>
        <v>10228</v>
      </c>
      <c r="ARJ26" s="32">
        <f>INDEX('[5]Finance Indicators'!$A$2:$BO$35,MATCH($A26,'[5]Finance Indicators'!$A$2:$A$35,0),MATCH(ARJ$1,'[5]Finance Indicators'!$A$2:$BO$2,0))</f>
        <v>89103</v>
      </c>
      <c r="ARK26" s="88">
        <f>INDEX('[6]Finance Indicators'!$B$3:$BO$35,MATCH($A26,'[6]Finance Indicators'!$A$3:$A$35,0),MATCH(ARK$1,'[6]Finance Indicators'!$B$2:$BO$2,0))</f>
        <v>108.83576910829774</v>
      </c>
      <c r="ARL26" s="88">
        <f>INDEX('[6]Finance Indicators'!$B$3:$BO$35,MATCH($A26,'[6]Finance Indicators'!$A$3:$A$35,0),MATCH(ARL$1,'[6]Finance Indicators'!$B$2:$BO$2,0))</f>
        <v>9912</v>
      </c>
      <c r="ARM26" s="88">
        <f>INDEX('[6]Finance Indicators'!$B$3:$BO$35,MATCH($A26,'[6]Finance Indicators'!$A$3:$A$35,0),MATCH(ARM$1,'[6]Finance Indicators'!$B$2:$BO$2,0))</f>
        <v>91073</v>
      </c>
      <c r="ARN26" s="250">
        <f t="array" ref="ARN26">INDEX('[7]Finance Indicators'!$A$2:$BO$35,MATCH($A26,'[7]Finance Indicators'!$A$2:$A$35,0),MATCH(ARN$1,'[7]Finance Indicators'!$A$2:$BO$2,0))</f>
        <v>106.52190584703703</v>
      </c>
      <c r="ARO26" s="250">
        <f t="array" ref="ARO26">INDEX('[7]Finance Indicators'!$A$2:$BO$35,MATCH($A26,'[7]Finance Indicators'!$A$2:$A$35,0),MATCH(ARO$1,'[7]Finance Indicators'!$A$2:$BO$2,0))</f>
        <v>9723</v>
      </c>
      <c r="ARP26" s="250">
        <f t="array" ref="ARP26">INDEX('[7]Finance Indicators'!$A$2:$BO$35,MATCH($A26,'[7]Finance Indicators'!$A$2:$A$35,0),MATCH(ARP$1,'[7]Finance Indicators'!$A$2:$BO$2,0))</f>
        <v>91277</v>
      </c>
      <c r="ARQ26" s="139">
        <f>(AQS26*100)/Deflators!$B$4</f>
        <v>88.922787799257335</v>
      </c>
      <c r="ARR26" s="137">
        <f>(AQV26*100)/Deflators!$B$5</f>
        <v>86.109201883427403</v>
      </c>
      <c r="ARS26" s="137">
        <f>(AQY26*100)/Deflators!$B$6</f>
        <v>96.705674493387775</v>
      </c>
      <c r="ART26" s="137">
        <f>(ARB26*100)/Deflators!$B$7</f>
        <v>107.66760746741703</v>
      </c>
      <c r="ARU26" s="116">
        <f>(ARE26*100)/Deflators!$B$8</f>
        <v>120.55803783877052</v>
      </c>
      <c r="ARV26" s="116">
        <f>(ARH26*100)/Deflators!$B$9</f>
        <v>120.30654325933845</v>
      </c>
      <c r="ARW26" s="116">
        <f>(ARK26*100)/Deflators!$B$10</f>
        <v>111.49478024875523</v>
      </c>
      <c r="ARX26" s="248">
        <f>(ARN26*100)/Deflators!$B$11</f>
        <v>106.52190584703703</v>
      </c>
      <c r="ARY26" s="140">
        <v>20311.306901615273</v>
      </c>
      <c r="ARZ26" s="131">
        <v>3458</v>
      </c>
      <c r="ASA26" s="131">
        <v>170250</v>
      </c>
      <c r="ASB26" s="132">
        <v>14210.372106651039</v>
      </c>
      <c r="ASC26" s="131">
        <v>2425</v>
      </c>
      <c r="ASD26" s="131">
        <v>170650</v>
      </c>
      <c r="ASE26" s="141">
        <v>22224.771958005851</v>
      </c>
      <c r="ASF26" s="131">
        <v>3874</v>
      </c>
      <c r="ASG26" s="131">
        <v>174310</v>
      </c>
      <c r="ASH26" s="141">
        <v>15520.414031052329</v>
      </c>
      <c r="ASI26" s="131">
        <v>2699</v>
      </c>
      <c r="ASJ26" s="131">
        <v>173900</v>
      </c>
      <c r="ASK26" s="141">
        <v>13258.336681398152</v>
      </c>
      <c r="ASL26" s="131">
        <v>2310</v>
      </c>
      <c r="ASM26" s="131">
        <v>174230</v>
      </c>
      <c r="ASN26" s="141">
        <v>10013.748854262145</v>
      </c>
      <c r="ASO26" s="131">
        <v>1748</v>
      </c>
      <c r="ASP26" s="131">
        <v>174560</v>
      </c>
      <c r="ASQ26" s="141">
        <f t="shared" si="97"/>
        <v>8116.8646620815089</v>
      </c>
      <c r="ASR26" s="87">
        <f>INDEX('[2]All Previous Years'!$A$1:$EX$34,MATCH($A26,'[2]All Previous Years'!$A$1:$A$34,0),MATCH(ASR$1,'[2]All Previous Years'!$A$1:$EX$1,0))</f>
        <v>1428</v>
      </c>
      <c r="ASS26" s="32">
        <f>INDEX('[3]Raw data 16-17'!$B$2:$XA$34,MATCH($A26,'[3]Raw data 16-17'!$A$2:$A$34,0),MATCH(ASS$1,'[3]Raw data 16-17'!$B$1:$GU$1,0))</f>
        <v>175930</v>
      </c>
      <c r="AST26" s="132">
        <f t="shared" si="98"/>
        <v>6181.0778714019116</v>
      </c>
      <c r="ASU26" s="32">
        <f>INDEX([4]Sheet1!$A$1:$CJ$34, MATCH($A26, [4]Sheet1!$A$1:$A$34, 0), MATCH(ASU$1, [4]Sheet1!$A$1:$CJ$1, 0))</f>
        <v>1093</v>
      </c>
      <c r="ASV26" s="32">
        <f>INDEX('[5]Finance Indicators'!$A$2:$BO$35,MATCH($A26,'[5]Finance Indicators'!$A$2:$A$35,0),MATCH(ASV$1,'[5]Finance Indicators'!$A$2:$BO$2,0))</f>
        <v>176830</v>
      </c>
      <c r="ASW26" s="88">
        <f>INDEX('[6]Finance Indicators'!$B$3:$BO$35,MATCH($A26,'[6]Finance Indicators'!$A$3:$A$35,0),MATCH(ASW$1,'[6]Finance Indicators'!$B$2:$BO$2,0))</f>
        <v>6113.9546656167395</v>
      </c>
      <c r="ASX26" s="88">
        <f>INDEX('[6]Finance Indicators'!$B$3:$BO$35,MATCH($A26,'[6]Finance Indicators'!$A$3:$A$35,0),MATCH(ASX$1,'[6]Finance Indicators'!$B$2:$BO$2,0))</f>
        <v>1087</v>
      </c>
      <c r="ASY26" s="88">
        <f>INDEX('[6]Finance Indicators'!$B$3:$BO$35,MATCH($A26,'[6]Finance Indicators'!$A$3:$A$35,0),MATCH(ASY$1,'[6]Finance Indicators'!$B$2:$BO$2,0))</f>
        <v>177790</v>
      </c>
      <c r="ASZ26" s="88">
        <f t="array" ref="ASZ26">INDEX('[7]Finance Indicators'!$A$2:$BO$35,MATCH($A26,'[7]Finance Indicators'!$A$2:$A$35,0),MATCH(ASZ$1,'[7]Finance Indicators'!$A$2:$BO$2,0))</f>
        <v>5974.3160245672807</v>
      </c>
      <c r="ATA26" s="250">
        <f t="array" ref="ATA26">INDEX('[7]Finance Indicators'!$A$2:$BO$35,MATCH($A26,'[7]Finance Indicators'!$A$2:$A$35,0),MATCH(ATA$1,'[7]Finance Indicators'!$A$2:$BO$2,0))</f>
        <v>1070</v>
      </c>
      <c r="ATB26" s="250">
        <f t="array" ref="ATB26">INDEX('[7]Finance Indicators'!$A$2:$BO$35,MATCH($A26,'[7]Finance Indicators'!$A$2:$A$35,0),MATCH(ATB$1,'[7]Finance Indicators'!$A$2:$BO$2,0))</f>
        <v>179100</v>
      </c>
      <c r="ATC26" s="142">
        <f>(ARY26*100)/Deflators!$B$2</f>
        <v>23927.19685375283</v>
      </c>
      <c r="ATD26" s="199">
        <f>(ASB26*100)/Deflators!$B$3</f>
        <v>16490.137776832587</v>
      </c>
      <c r="ATE26" s="199">
        <f>(ASE26*100)/Deflators!$B$4</f>
        <v>25273.537774951594</v>
      </c>
      <c r="ATF26" s="199">
        <f>(ASH26*100)/Deflators!$B$5</f>
        <v>17336.794304537274</v>
      </c>
      <c r="ATG26" s="199">
        <f>(ASK26*100)/Deflators!$B$6</f>
        <v>14608.546169676689</v>
      </c>
      <c r="ATH26" s="199">
        <f>(ASN26*100)/Deflators!$B$7</f>
        <v>10944.233017528968</v>
      </c>
      <c r="ATI26" s="199">
        <f>(ASQ26*100)/Deflators!$B$8</f>
        <v>8656.843960992368</v>
      </c>
      <c r="ATJ26" s="199">
        <f>(AST26*100)/Deflators!$B$9</f>
        <v>6478.2107235537915</v>
      </c>
      <c r="ATK26" s="199">
        <f>(ASW26*100)/Deflators!$B$10</f>
        <v>6263.3271899377669</v>
      </c>
      <c r="ATL26" s="259">
        <f>(ASZ26*100)/Deflators!$B$11</f>
        <v>5974.3160245672807</v>
      </c>
      <c r="ATM26" s="115">
        <v>95.899999999999991</v>
      </c>
      <c r="ATN26" s="116">
        <v>96.7</v>
      </c>
      <c r="ATO26" s="116">
        <v>94</v>
      </c>
      <c r="ATP26" s="116">
        <v>87.4</v>
      </c>
      <c r="ATQ26" s="116">
        <v>88.157894736842096</v>
      </c>
      <c r="ATR26" s="116">
        <v>87.9</v>
      </c>
      <c r="ATS26" s="88">
        <f>INDEX('[3]Raw data 16-17'!$B$2:$XA$34,MATCH($A26,'[3]Raw data 16-17'!$A$2:$A$34,0),MATCH(ATS$1,'[3]Raw data 16-17'!$B$1:$GU$1,0))</f>
        <v>91.330343796711517</v>
      </c>
      <c r="ATT26" s="88">
        <f>INDEX('[14]1718 Collected Indicators'!$A$3:$CH$36,MATCH($A26,'[14]1718 Collected Indicators'!$A$3:$A$36,0),MATCH(ATT$1,'[14]1718 Collected Indicators'!$A$3:$CH$3,0))</f>
        <v>90.543259557344072</v>
      </c>
      <c r="ATU26" s="88">
        <f>INDEX('[15]1819 Collected Indicators'!$A$3:$CV$36,MATCH($A26,'[15]1819 Collected Indicators'!$A$3:$A$36,0),MATCH(ATU$1,'[15]1819 Collected Indicators'!$A$3:$CV$3,0))</f>
        <v>91.9</v>
      </c>
      <c r="ATV26" s="183">
        <f>INDEX('[11]1920 Collected Indicators'!$A$3:$CV$36,MATCH($A26,'[11]1920 Collected Indicators'!$A$3:$A$36,0),MATCH(ATV$1,'[11]1920 Collected Indicators'!$A$3:$CV$3,0))</f>
        <v>94.499017681728887</v>
      </c>
      <c r="ATW26" s="119">
        <f t="shared" si="99"/>
        <v>15028.151774785802</v>
      </c>
      <c r="ATX26" s="111">
        <f>INDEX([37]Roads!$U$3:$AC$36,MATCH($A26,[37]Roads!$U$3:$U$36,0),MATCH(ATX$1,[37]Roads!$U$3:$AC$3,0))</f>
        <v>12278</v>
      </c>
      <c r="ATY26" s="131">
        <v>817</v>
      </c>
      <c r="ATZ26" s="88">
        <f t="shared" si="100"/>
        <v>11736.745886654478</v>
      </c>
      <c r="AUA26" s="111">
        <f>INDEX([37]Roads!$U$3:$AC$36,MATCH($A26,[37]Roads!$U$3:$U$36,0),MATCH(AUA$1,[37]Roads!$U$3:$AC$3,0))</f>
        <v>9630</v>
      </c>
      <c r="AUB26" s="131">
        <v>820.5</v>
      </c>
      <c r="AUC26" s="88">
        <f t="shared" si="101"/>
        <v>14451.100244498777</v>
      </c>
      <c r="AUD26" s="111">
        <f>INDEX([37]Roads!$U$3:$AC$36,MATCH($A26,[37]Roads!$U$3:$U$36,0),MATCH(AUD$1,[37]Roads!$U$3:$AC$3,0))</f>
        <v>11821</v>
      </c>
      <c r="AUE26" s="32">
        <v>818</v>
      </c>
      <c r="AUF26" s="88">
        <f t="shared" si="102"/>
        <v>13613.985016054228</v>
      </c>
      <c r="AUG26" s="111">
        <f>INDEX([37]Roads!$U$3:$AC$36,MATCH($A26,[37]Roads!$U$3:$U$36,0),MATCH(AUG$1,[37]Roads!$U$3:$AC$3,0))</f>
        <v>11448</v>
      </c>
      <c r="AUH26" s="131">
        <v>840.9</v>
      </c>
      <c r="AUI26" s="88">
        <f t="shared" si="103"/>
        <v>11194.737465923905</v>
      </c>
      <c r="AUJ26" s="111">
        <f>INDEX([37]Roads!$U$3:$AC$36,MATCH($A26,[37]Roads!$U$3:$U$36,0),MATCH(AUJ$1,[37]Roads!$U$3:$AC$3,0))</f>
        <v>9445</v>
      </c>
      <c r="AUK26" s="131">
        <v>843.7</v>
      </c>
      <c r="AUL26" s="88">
        <f t="shared" si="104"/>
        <v>10772.328832030324</v>
      </c>
      <c r="AUM26" s="111">
        <f>INDEX([37]Roads!$U$3:$AC$36,MATCH($A26,[37]Roads!$U$3:$U$36,0),MATCH(AUM$1,[37]Roads!$U$3:$AC$3,0))</f>
        <v>9094</v>
      </c>
      <c r="AUN26" s="131">
        <v>844.2</v>
      </c>
      <c r="AUO26" s="116">
        <f t="shared" si="105"/>
        <v>17259.171597633136</v>
      </c>
      <c r="AUP26" s="111">
        <f>INDEX([37]Roads!$U$3:$AC$36,MATCH($A26,[37]Roads!$U$3:$U$36,0),MATCH(AUP$1,[37]Roads!$U$3:$AC$3,0))</f>
        <v>14584</v>
      </c>
      <c r="AUQ26" s="32">
        <f>INDEX('[3]Raw data 16-17'!$B$2:$XA$34,MATCH($A26,'[3]Raw data 16-17'!$A$2:$A$34,0),MATCH(AUQ$1,'[3]Raw data 16-17'!$B$1:$GU$1,0))</f>
        <v>845.00000000000011</v>
      </c>
      <c r="AUR26" s="88">
        <f t="shared" si="7"/>
        <v>17699.940933254577</v>
      </c>
      <c r="AUS26" s="32">
        <f>INDEX([4]Sheet1!$A$1:$CJ$34, MATCH($A26, [4]Sheet1!$A$1:$A$34, 0), MATCH(AUS$1, [4]Sheet1!$A$1:$CJ$1, 0))</f>
        <v>14983</v>
      </c>
      <c r="AUT26" s="32">
        <f>INDEX('[5]Finance Indicators'!$A$2:$BO$35,MATCH($A26,'[5]Finance Indicators'!$A$2:$A$35,0),MATCH(AUT$1,'[5]Finance Indicators'!$A$2:$BO$2,0))</f>
        <v>846.5</v>
      </c>
      <c r="AUU26" s="88">
        <f>INDEX('[6]Finance Indicators'!$B$3:$BO$35,MATCH($A26,'[6]Finance Indicators'!$A$3:$A$35,0),MATCH(AUU$1,'[6]Finance Indicators'!$B$2:$BO$2,0))</f>
        <v>17000.942729201037</v>
      </c>
      <c r="AUV26" s="88">
        <f>INDEX('[6]Finance Indicators'!$B$3:$BO$35,MATCH($A26,'[6]Finance Indicators'!$A$3:$A$35,0),MATCH(AUV$1,'[6]Finance Indicators'!$B$2:$BO$2,0))</f>
        <v>14427</v>
      </c>
      <c r="AUW26" s="88">
        <f>INDEX('[6]Finance Indicators'!$B$3:$BO$35,MATCH($A26,'[6]Finance Indicators'!$A$3:$A$35,0),MATCH(AUW$1,'[6]Finance Indicators'!$B$2:$BO$2,0))</f>
        <v>848.6</v>
      </c>
      <c r="AUX26" s="88">
        <f t="array" ref="AUX26">INDEX('[7]Finance Indicators'!$A$2:$BO$35,MATCH($A26,'[7]Finance Indicators'!$A$2:$A$35,0),MATCH(AUX$1,'[7]Finance Indicators'!$A$2:$BO$2,0))</f>
        <v>17931.887815225076</v>
      </c>
      <c r="AUY26" s="250">
        <f t="array" ref="AUY26">INDEX('[7]Finance Indicators'!$A$2:$BO$35,MATCH($A26,'[7]Finance Indicators'!$A$2:$A$35,0),MATCH(AUY$1,'[7]Finance Indicators'!$A$2:$BO$2,0))</f>
        <v>15217</v>
      </c>
      <c r="AUZ26" s="250">
        <f t="array" ref="AUZ26">INDEX('[7]Finance Indicators'!$A$2:$BO$35,MATCH($A26,'[7]Finance Indicators'!$A$2:$A$35,0),MATCH(AUZ$1,'[7]Finance Indicators'!$A$2:$BO$2,0))</f>
        <v>848.6</v>
      </c>
      <c r="AVA26" s="119">
        <f>(ATW26*100)/Deflators!$B$2</f>
        <v>17703.515958137526</v>
      </c>
      <c r="AVB26" s="137">
        <f>(ATZ26*100)/Deflators!$B$3</f>
        <v>13619.668455551602</v>
      </c>
      <c r="AVC26" s="137">
        <f>(AUC26*100)/Deflators!$B$4</f>
        <v>16433.483709486973</v>
      </c>
      <c r="AVD26" s="137">
        <f>(AUF26*100)/Deflators!$B$5</f>
        <v>15207.252681285703</v>
      </c>
      <c r="AVE26" s="137">
        <f>(AUI26*100)/Deflators!$B$6</f>
        <v>12334.793048196516</v>
      </c>
      <c r="AVF26" s="137">
        <f>(AUL26*100)/Deflators!$B$7</f>
        <v>11773.300748301273</v>
      </c>
      <c r="AVG26" s="137">
        <f>(AUO26*100)/Deflators!$B$8</f>
        <v>18407.348358865744</v>
      </c>
      <c r="AVH26" s="137">
        <f>(AUR26*100)/Deflators!$B$9</f>
        <v>18550.801259210137</v>
      </c>
      <c r="AVI26" s="137">
        <f>(AUU26*100)/Deflators!$B$10</f>
        <v>17416.299706834405</v>
      </c>
      <c r="AVJ26" s="245">
        <f>(AUX26*100)/Deflators!$B$11</f>
        <v>17931.887815225076</v>
      </c>
      <c r="AVK26" s="115">
        <v>29.085932337040454</v>
      </c>
      <c r="AVL26" s="116">
        <v>29.6</v>
      </c>
      <c r="AVM26" s="116">
        <v>26</v>
      </c>
      <c r="AVN26" s="116">
        <v>25.790000000000003</v>
      </c>
      <c r="AVO26" s="116">
        <v>26.340838868556126</v>
      </c>
      <c r="AVP26" s="116">
        <v>26.329172969093023</v>
      </c>
      <c r="AVQ26" s="88">
        <f>INDEX('[3]Raw data 16-17'!$B$2:$XA$34,MATCH($A26,'[3]Raw data 16-17'!$A$2:$A$34,0),MATCH(AVQ$1,'[3]Raw data 16-17'!$B$1:$GU$1,0))</f>
        <v>22.394178674520312</v>
      </c>
      <c r="AVR26" s="88">
        <f>INDEX('[14]1718 Collected Indicators'!$A$3:$CH$36,MATCH($A26,'[14]1718 Collected Indicators'!$A$3:$A$36,0),MATCH(AVR$1,'[14]1718 Collected Indicators'!$A$3:$CH$3,0))</f>
        <v>23.76022891024903</v>
      </c>
      <c r="AVS26" s="88">
        <f>INDEX('[15]1819 Collected Indicators'!$A$3:$CV$36,MATCH($A26,'[15]1819 Collected Indicators'!$A$3:$A$36,0),MATCH(AVS$1,'[15]1819 Collected Indicators'!$A$3:$CV$3,0))</f>
        <v>23.02738870066214</v>
      </c>
      <c r="AVT26" s="183">
        <f>INDEX('[11]1920 Collected Indicators'!$A$3:$CV$36,MATCH($A26,'[11]1920 Collected Indicators'!$A$3:$A$36,0),MATCH(AVT$1,'[11]1920 Collected Indicators'!$A$3:$CV$3,0))</f>
        <v>19.965998769258587</v>
      </c>
      <c r="AVU26" s="115">
        <v>29.156772634522412</v>
      </c>
      <c r="AVV26" s="116">
        <v>27.679188125188322</v>
      </c>
      <c r="AVW26" s="116">
        <v>26.7</v>
      </c>
      <c r="AVX26" s="116">
        <v>28.89</v>
      </c>
      <c r="AVY26" s="116">
        <v>29.545992365936502</v>
      </c>
      <c r="AVZ26" s="116">
        <v>31.595032228252958</v>
      </c>
      <c r="AWA26" s="88">
        <f>INDEX('[3]Raw data 16-17'!$B$2:$XA$34,MATCH($A26,'[3]Raw data 16-17'!$A$2:$A$34,0),MATCH(AWA$1,'[3]Raw data 16-17'!$B$1:$GU$1,0))</f>
        <v>27.485742219859581</v>
      </c>
      <c r="AWB26" s="88">
        <f>INDEX('[14]1718 Collected Indicators'!$A$3:$CH$36,MATCH($A26,'[14]1718 Collected Indicators'!$A$3:$A$36,0),MATCH(AWB$1,'[14]1718 Collected Indicators'!$A$3:$CH$3,0))</f>
        <v>25.982938235033338</v>
      </c>
      <c r="AWC26" s="88">
        <f>INDEX('[15]1819 Collected Indicators'!$A$3:$CV$36,MATCH($A26,'[15]1819 Collected Indicators'!$A$3:$A$36,0),MATCH(AWC$1,'[15]1819 Collected Indicators'!$A$3:$CV$3,0))</f>
        <v>24.670649167419977</v>
      </c>
      <c r="AWD26" s="183">
        <f>INDEX('[11]1920 Collected Indicators'!$A$3:$CV$36,MATCH($A26,'[11]1920 Collected Indicators'!$A$3:$A$36,0),MATCH(AWD$1,'[11]1920 Collected Indicators'!$A$3:$CV$3,0))</f>
        <v>24.085018596352821</v>
      </c>
      <c r="AWE26" s="115">
        <v>39.404722834170315</v>
      </c>
      <c r="AWF26" s="116">
        <v>39.03858199546179</v>
      </c>
      <c r="AWG26" s="116">
        <v>35.799999999999997</v>
      </c>
      <c r="AWH26" s="116">
        <v>39.190000000000005</v>
      </c>
      <c r="AWI26" s="116">
        <v>39.493222161141105</v>
      </c>
      <c r="AWJ26" s="116">
        <v>38.783782023395645</v>
      </c>
      <c r="AWK26" s="88">
        <f>INDEX('[3]Raw data 16-17'!$B$2:$XA$34,MATCH($A26,'[3]Raw data 16-17'!$A$2:$A$34,0),MATCH(AWK$1,'[3]Raw data 16-17'!$B$1:$GU$1,0))</f>
        <v>36.888985233259959</v>
      </c>
      <c r="AWL26" s="88">
        <f>INDEX('[14]1718 Collected Indicators'!$A$3:$CH$36,MATCH($A26,'[14]1718 Collected Indicators'!$A$3:$A$36,0),MATCH(AWL$1,'[14]1718 Collected Indicators'!$A$3:$CH$3,0))</f>
        <v>37.537731584777525</v>
      </c>
      <c r="AWM26" s="88">
        <f>INDEX('[15]1819 Collected Indicators'!$A$3:$CV$36,MATCH($A26,'[15]1819 Collected Indicators'!$A$3:$A$36,0),MATCH(AWM$1,'[15]1819 Collected Indicators'!$A$3:$CV$3,0))</f>
        <v>37.927447551110575</v>
      </c>
      <c r="AWN26" s="183">
        <f>INDEX('[11]1920 Collected Indicators'!$A$3:$CV$36,MATCH($A26,'[11]1920 Collected Indicators'!$A$3:$A$36,0),MATCH(AWN$1,'[11]1920 Collected Indicators'!$A$3:$CV$3,0))</f>
        <v>34.191781210779006</v>
      </c>
      <c r="AWO26" s="115">
        <v>45.490530778404818</v>
      </c>
      <c r="AWP26" s="116">
        <v>41.3</v>
      </c>
      <c r="AWQ26" s="116">
        <v>39.4</v>
      </c>
      <c r="AWR26" s="116">
        <v>41.48</v>
      </c>
      <c r="AWS26" s="116">
        <v>39.306162643786621</v>
      </c>
      <c r="AWT26" s="116">
        <v>37.180520634302148</v>
      </c>
      <c r="AWU26" s="88">
        <f>INDEX('[3]Raw data 16-17'!$B$2:$XA$34,MATCH($A26,'[3]Raw data 16-17'!$A$2:$A$34,0),MATCH(AWU$1,'[3]Raw data 16-17'!$B$1:$GU$1,0))</f>
        <v>36.593694686817898</v>
      </c>
      <c r="AWV26" s="88">
        <f>INDEX('[14]1718 Collected Indicators'!$A$3:$CH$36,MATCH($A26,'[14]1718 Collected Indicators'!$A$3:$A$36,0),MATCH(AWV$1,'[14]1718 Collected Indicators'!$A$3:$CH$3,0))</f>
        <v>35.093406475077131</v>
      </c>
      <c r="AWW26" s="88">
        <f>INDEX('[15]1819 Collected Indicators'!$A$3:$CV$36,MATCH($A26,'[15]1819 Collected Indicators'!$A$3:$A$36,0),MATCH(AWW$1,'[15]1819 Collected Indicators'!$A$3:$CV$3,0))</f>
        <v>36.934083486637391</v>
      </c>
      <c r="AWX26" s="183">
        <f>INDEX('[11]1920 Collected Indicators'!$A$3:$CV$36,MATCH($A26,'[11]1920 Collected Indicators'!$A$3:$A$36,0),MATCH(AWX$1,'[11]1920 Collected Indicators'!$A$3:$CV$3,0))</f>
        <v>35.389777609509451</v>
      </c>
      <c r="AWY26" s="119">
        <v>10596.18208516887</v>
      </c>
      <c r="AWZ26" s="131">
        <v>1804</v>
      </c>
      <c r="AXA26" s="131">
        <v>170650</v>
      </c>
      <c r="AXB26" s="88">
        <f t="shared" si="106"/>
        <v>17304.424260181659</v>
      </c>
      <c r="AXC26" s="131">
        <v>2953</v>
      </c>
      <c r="AXD26" s="131">
        <v>170650</v>
      </c>
      <c r="AXE26" s="116">
        <f t="shared" si="107"/>
        <v>19631.690666054728</v>
      </c>
      <c r="AXF26" s="131">
        <f t="shared" si="108"/>
        <v>3422</v>
      </c>
      <c r="AXG26" s="131">
        <v>174310</v>
      </c>
      <c r="AXH26" s="141">
        <f t="shared" si="109"/>
        <v>25014.376078205867</v>
      </c>
      <c r="AXI26" s="131">
        <f t="shared" si="110"/>
        <v>4350</v>
      </c>
      <c r="AXJ26" s="131">
        <v>173900</v>
      </c>
      <c r="AXK26" s="141">
        <f t="shared" si="111"/>
        <v>24077.3689950066</v>
      </c>
      <c r="AXL26" s="131">
        <f t="shared" si="112"/>
        <v>4195</v>
      </c>
      <c r="AXM26" s="131">
        <v>174230</v>
      </c>
      <c r="AXN26" s="141">
        <f t="shared" si="113"/>
        <v>12797.891842346471</v>
      </c>
      <c r="AXO26" s="131">
        <f t="shared" si="114"/>
        <v>2234</v>
      </c>
      <c r="AXP26" s="131">
        <v>174560</v>
      </c>
      <c r="AXQ26" s="116">
        <f t="shared" si="115"/>
        <v>7844.0288751207863</v>
      </c>
      <c r="AXR26" s="87">
        <f>INDEX('[2]All Previous Years'!$A$1:$EX$34,MATCH($A26,'[2]All Previous Years'!$A$1:$A$34,0),MATCH(AXR$1,'[2]All Previous Years'!$A$1:$EX$1,0))</f>
        <v>1380</v>
      </c>
      <c r="AXS26" s="32">
        <f>INDEX('[3]Raw data 16-17'!$B$2:$XA$34,MATCH($A26,'[3]Raw data 16-17'!$A$2:$A$34,0),MATCH(AXS$1,'[3]Raw data 16-17'!$B$1:$GU$1,0))</f>
        <v>175930</v>
      </c>
      <c r="AXT26" s="88">
        <f t="shared" si="116"/>
        <v>8510.9992648306288</v>
      </c>
      <c r="AXU26" s="32">
        <f>INDEX([4]Sheet1!$A$1:$CJ$34, MATCH($A26, [4]Sheet1!$A$1:$A$34, 0), MATCH(AXU$1, [4]Sheet1!$A$1:$CJ$1, 0))</f>
        <v>1505</v>
      </c>
      <c r="AXV26" s="32">
        <f>INDEX('[5]Finance Indicators'!$A$2:$BO$35,MATCH($A26,'[5]Finance Indicators'!$A$2:$A$35,0),MATCH(AXV$1,'[5]Finance Indicators'!$A$2:$BO$2,0))</f>
        <v>176830</v>
      </c>
      <c r="AXW26" s="88">
        <f>INDEX('[6]Finance Indicators'!$B$3:$BO$35,MATCH($A26,'[6]Finance Indicators'!$A$3:$A$35,0),MATCH(AXW$1,'[6]Finance Indicators'!$B$2:$BO$2,0))</f>
        <v>16840.092243658248</v>
      </c>
      <c r="AXX26" s="88">
        <f>INDEX('[6]Finance Indicators'!$B$3:$BO$35,MATCH($A26,'[6]Finance Indicators'!$A$3:$A$35,0),MATCH(AXX$1,'[6]Finance Indicators'!$B$2:$BO$2,0))</f>
        <v>2994</v>
      </c>
      <c r="AXY26" s="88">
        <f>INDEX('[6]Finance Indicators'!$B$3:$BO$35,MATCH($A26,'[6]Finance Indicators'!$A$3:$A$35,0),MATCH(AXY$1,'[6]Finance Indicators'!$B$2:$BO$2,0))</f>
        <v>177790</v>
      </c>
      <c r="AXZ26" s="250">
        <f t="array" ref="AXZ26">INDEX('[7]Finance Indicators'!$A$2:$BO$35,MATCH($A26,'[7]Finance Indicators'!$A$2:$A$35,0),MATCH(AXZ$1,'[7]Finance Indicators'!$A$2:$BO$2,0))</f>
        <v>18252.372975991064</v>
      </c>
      <c r="AYA26" s="250">
        <f t="array" ref="AYA26">INDEX('[7]Finance Indicators'!$A$2:$BO$35,MATCH($A26,'[7]Finance Indicators'!$A$2:$A$35,0),MATCH(AYA$1,'[7]Finance Indicators'!$A$2:$BO$2,0))</f>
        <v>3269</v>
      </c>
      <c r="AYB26" s="250">
        <f t="array" ref="AYB26">INDEX('[7]Finance Indicators'!$A$2:$BO$35,MATCH($A26,'[7]Finance Indicators'!$A$2:$A$35,0),MATCH(AYB$1,'[7]Finance Indicators'!$A$2:$BO$2,0))</f>
        <v>179100</v>
      </c>
      <c r="AYC26" s="119">
        <f>(AWY26*100)/Deflators!$B$2</f>
        <v>12482.551510749017</v>
      </c>
      <c r="AYD26" s="137">
        <f>(AXB26*100)/Deflators!$B$3</f>
        <v>20080.567775252221</v>
      </c>
      <c r="AYE26" s="137">
        <f>(AXE26*100)/Deflators!$B$4</f>
        <v>22324.740904977891</v>
      </c>
      <c r="AYF26" s="137">
        <f>(AXH26*100)/Deflators!$B$5</f>
        <v>27941.850768705874</v>
      </c>
      <c r="AYG26" s="137">
        <f>(AXK26*100)/Deflators!$B$6</f>
        <v>26529.372805971303</v>
      </c>
      <c r="AYH26" s="137">
        <f>(AXN26*100)/Deflators!$B$7</f>
        <v>13987.080412562766</v>
      </c>
      <c r="AYI26" s="88">
        <f>(AXQ26*100)/Deflators!$B$8</f>
        <v>8365.8576093623724</v>
      </c>
      <c r="AYJ26" s="88">
        <f>(AXT26*100)/Deflators!$B$9</f>
        <v>8920.134619348999</v>
      </c>
      <c r="AYK26" s="88">
        <f>(AXW26*100)/Deflators!$B$10</f>
        <v>17251.519417363084</v>
      </c>
      <c r="AYL26" s="182">
        <f>(AXZ26*100)/Deflators!$B$11</f>
        <v>18252.372975991064</v>
      </c>
      <c r="AYM26" s="119">
        <f t="shared" si="117"/>
        <v>1566.1752050943721</v>
      </c>
      <c r="AYN26" s="131">
        <v>273</v>
      </c>
      <c r="AYO26" s="131">
        <v>174310</v>
      </c>
      <c r="AYP26" s="88">
        <f t="shared" si="118"/>
        <v>2645.1983898792409</v>
      </c>
      <c r="AYQ26" s="131">
        <v>460</v>
      </c>
      <c r="AYR26" s="131">
        <v>173900</v>
      </c>
      <c r="AYS26" s="116">
        <f t="shared" si="119"/>
        <v>2898.4675429030594</v>
      </c>
      <c r="AYT26" s="131">
        <v>505</v>
      </c>
      <c r="AYU26" s="32">
        <v>174230</v>
      </c>
      <c r="AYV26" s="116">
        <f t="shared" si="120"/>
        <v>2497.7085242896424</v>
      </c>
      <c r="AYW26" s="131">
        <v>436</v>
      </c>
      <c r="AYX26" s="32">
        <v>174560</v>
      </c>
      <c r="AYY26" s="116">
        <f t="shared" si="121"/>
        <v>1466.4923549138862</v>
      </c>
      <c r="AYZ26" s="87">
        <f>INDEX('[2]All Previous Years'!$A$1:$EX$34,MATCH($A26,'[2]All Previous Years'!$A$1:$A$34,0),MATCH(AYZ$1,'[2]All Previous Years'!$A$1:$EX$1,0))</f>
        <v>258</v>
      </c>
      <c r="AZA26" s="32">
        <f>INDEX('[3]Raw data 16-17'!$B$2:$XA$34,MATCH($A26,'[3]Raw data 16-17'!$A$2:$A$34,0),MATCH(AZA$1,'[3]Raw data 16-17'!$B$1:$GU$1,0))</f>
        <v>175930</v>
      </c>
      <c r="AZB26" s="88">
        <f t="shared" si="122"/>
        <v>1323.3048690833002</v>
      </c>
      <c r="AZC26" s="32">
        <f>INDEX([4]Sheet1!$A$1:$CJ$34, MATCH($A26, [4]Sheet1!$A$1:$A$34, 0), MATCH(AZC$1, [4]Sheet1!$A$1:$CJ$1, 0))</f>
        <v>234</v>
      </c>
      <c r="AZD26" s="32">
        <f>INDEX('[5]Finance Indicators'!$A$2:$BO$35,MATCH($A26,'[5]Finance Indicators'!$A$2:$A$35,0),MATCH(AZD$1,'[5]Finance Indicators'!$A$2:$BO$2,0))</f>
        <v>176830</v>
      </c>
      <c r="AZE26" s="88">
        <f>INDEX('[6]Finance Indicators'!$B$3:$BO$35,MATCH($A26,'[6]Finance Indicators'!$A$3:$A$35,0),MATCH(AZE$1,'[6]Finance Indicators'!$B$2:$BO$2,0))</f>
        <v>11845.435626300692</v>
      </c>
      <c r="AZF26" s="88">
        <f>INDEX('[6]Finance Indicators'!$B$3:$BO$35,MATCH($A26,'[6]Finance Indicators'!$A$3:$A$35,0),MATCH(AZF$1,'[6]Finance Indicators'!$B$2:$BO$2,0))</f>
        <v>2106</v>
      </c>
      <c r="AZG26" s="88">
        <f>INDEX('[6]Finance Indicators'!$B$3:$BO$35,MATCH($A26,'[6]Finance Indicators'!$A$3:$A$35,0),MATCH(AZG$1,'[6]Finance Indicators'!$B$2:$BO$2,0))</f>
        <v>177790</v>
      </c>
      <c r="AZH26" s="250">
        <f t="array" ref="AZH26">INDEX('[7]Finance Indicators'!$A$2:$BO$35,MATCH($A26,'[7]Finance Indicators'!$A$2:$A$35,0),MATCH(AZH$1,'[7]Finance Indicators'!$A$2:$BO$2,0))</f>
        <v>12613.065326633166</v>
      </c>
      <c r="AZI26" s="250">
        <f t="array" ref="AZI26">INDEX('[7]Finance Indicators'!$A$2:$BO$35,MATCH($A26,'[7]Finance Indicators'!$A$2:$A$35,0),MATCH(AZI$1,'[7]Finance Indicators'!$A$2:$BO$2,0))</f>
        <v>2259</v>
      </c>
      <c r="AZJ26" s="250">
        <f t="array" ref="AZJ26">INDEX('[7]Finance Indicators'!$A$2:$BO$35,MATCH($A26,'[7]Finance Indicators'!$A$2:$A$35,0),MATCH(AZJ$1,'[7]Finance Indicators'!$A$2:$BO$2,0))</f>
        <v>179100</v>
      </c>
      <c r="AZK26" s="139">
        <f>(AYM26*100)/Deflators!$B$4</f>
        <v>1781.0211183690722</v>
      </c>
      <c r="AZL26" s="137">
        <f>(AYP26*100)/Deflators!$B$5</f>
        <v>2954.7704261160234</v>
      </c>
      <c r="AZM26" s="137">
        <f>(AYS26*100)/Deflators!$B$6</f>
        <v>3193.6432102539952</v>
      </c>
      <c r="AZN26" s="137">
        <f>(AYV26*100)/Deflators!$B$7</f>
        <v>2729.7972515118017</v>
      </c>
      <c r="AZO26" s="88">
        <f>(AYY26*100)/Deflators!$B$8</f>
        <v>1564.0516400112263</v>
      </c>
      <c r="AZP26" s="88">
        <f>(AZB26*100)/Deflators!$B$9</f>
        <v>1386.9179408157247</v>
      </c>
      <c r="AZQ26" s="88">
        <f>(AZE26*100)/Deflators!$B$10</f>
        <v>12134.836303596077</v>
      </c>
      <c r="AZR26" s="183">
        <f>(AZH26*100)/Deflators!$B$11</f>
        <v>12613.065326633166</v>
      </c>
      <c r="AZS26" s="115">
        <f t="shared" si="123"/>
        <v>18065.515460960356</v>
      </c>
      <c r="AZT26" s="131">
        <v>3149</v>
      </c>
      <c r="AZU26" s="131">
        <v>174310</v>
      </c>
      <c r="AZV26" s="116">
        <f t="shared" si="124"/>
        <v>22369.177688326625</v>
      </c>
      <c r="AZW26" s="131">
        <v>3890</v>
      </c>
      <c r="AZX26" s="131">
        <v>173900</v>
      </c>
      <c r="AZY26" s="116">
        <f t="shared" si="125"/>
        <v>21178.901452103542</v>
      </c>
      <c r="AZZ26" s="131">
        <v>3690</v>
      </c>
      <c r="BAA26" s="32">
        <v>174230</v>
      </c>
      <c r="BAB26" s="116">
        <f t="shared" si="126"/>
        <v>10300.183318056828</v>
      </c>
      <c r="BAC26" s="131">
        <v>1798</v>
      </c>
      <c r="BAD26" s="32">
        <v>174560</v>
      </c>
      <c r="BAE26" s="116">
        <f t="shared" si="127"/>
        <v>6377.5365202069006</v>
      </c>
      <c r="BAF26" s="87">
        <f>INDEX('[2]All Previous Years'!$A$1:$EX$34,MATCH($A26,'[2]All Previous Years'!$A$1:$A$34,0),MATCH(BAF$1,'[2]All Previous Years'!$A$1:$EX$1,0))</f>
        <v>1122</v>
      </c>
      <c r="BAG26" s="32">
        <f>INDEX('[3]Raw data 16-17'!$B$2:$XA$34,MATCH($A26,'[3]Raw data 16-17'!$A$2:$A$34,0),MATCH(BAG$1,'[3]Raw data 16-17'!$B$1:$GU$1,0))</f>
        <v>175930</v>
      </c>
      <c r="BAH26" s="88">
        <f t="shared" si="128"/>
        <v>7187.6943957473277</v>
      </c>
      <c r="BAI26" s="32">
        <f>INDEX([4]Sheet1!$A$1:$CJ$34, MATCH($A26, [4]Sheet1!$A$1:$A$34, 0), MATCH(BAI$1, [4]Sheet1!$A$1:$CJ$1, 0))</f>
        <v>1271</v>
      </c>
      <c r="BAJ26" s="32">
        <f>INDEX('[5]Finance Indicators'!$A$2:$BO$35,MATCH($A26,'[5]Finance Indicators'!$A$2:$A$35,0),MATCH(BAJ$1,'[5]Finance Indicators'!$A$2:$BO$2,0))</f>
        <v>176830</v>
      </c>
      <c r="BAK26" s="88">
        <f>INDEX('[6]Finance Indicators'!$B$3:$BO$35,MATCH($A26,'[6]Finance Indicators'!$A$3:$A$35,0),MATCH(BAK$1,'[6]Finance Indicators'!$B$2:$BO$2,0))</f>
        <v>4994.6566173575566</v>
      </c>
      <c r="BAL26" s="88">
        <f>INDEX('[6]Finance Indicators'!$B$3:$BO$35,MATCH($A26,'[6]Finance Indicators'!$A$3:$A$35,0),MATCH(BAL$1,'[6]Finance Indicators'!$B$2:$BO$2,0))</f>
        <v>888</v>
      </c>
      <c r="BAM26" s="88">
        <f>INDEX('[6]Finance Indicators'!$B$3:$BO$35,MATCH($A26,'[6]Finance Indicators'!$A$3:$A$35,0),MATCH(BAM$1,'[6]Finance Indicators'!$B$2:$BO$2,0))</f>
        <v>177790</v>
      </c>
      <c r="BAN26" s="250">
        <f t="array" ref="BAN26">INDEX('[7]Finance Indicators'!$A$2:$BO$35,MATCH($A26,'[7]Finance Indicators'!$A$2:$A$35,0),MATCH(BAN$1,'[7]Finance Indicators'!$A$2:$BO$2,0))</f>
        <v>5639.3076493579001</v>
      </c>
      <c r="BAO26" s="250">
        <f t="array" ref="BAO26">INDEX('[7]Finance Indicators'!$A$2:$BO$35,MATCH($A26,'[7]Finance Indicators'!$A$2:$A$35,0),MATCH(BAO$1,'[7]Finance Indicators'!$A$2:$BO$2,0))</f>
        <v>1010</v>
      </c>
      <c r="BAP26" s="250">
        <f t="array" ref="BAP26">INDEX('[7]Finance Indicators'!$A$2:$BO$35,MATCH($A26,'[7]Finance Indicators'!$A$2:$A$35,0),MATCH(BAP$1,'[7]Finance Indicators'!$A$2:$BO$2,0))</f>
        <v>179100</v>
      </c>
      <c r="BAQ26" s="139">
        <f>(AZS26*100)/Deflators!$B$4</f>
        <v>20543.719786608817</v>
      </c>
      <c r="BAR26" s="137">
        <f>(AZV26*100)/Deflators!$B$5</f>
        <v>24987.080342589848</v>
      </c>
      <c r="BAS26" s="137">
        <f>(AZY26*100)/Deflators!$B$6</f>
        <v>23335.729595717308</v>
      </c>
      <c r="BAT26" s="137">
        <f>(BAB26*100)/Deflators!$B$7</f>
        <v>11257.283161050964</v>
      </c>
      <c r="BAU26" s="137">
        <f>(BAE26*100)/Deflators!$B$8</f>
        <v>6801.8059693511468</v>
      </c>
      <c r="BAV26" s="137">
        <f>(BAH26*100)/Deflators!$B$9</f>
        <v>7533.2166785332738</v>
      </c>
      <c r="BAW26" s="137">
        <f>(BAK26*100)/Deflators!$B$10</f>
        <v>5116.6831137670079</v>
      </c>
      <c r="BAX26" s="245">
        <f>(BAN26*100)/Deflators!$B$11</f>
        <v>5639.3076493579001</v>
      </c>
      <c r="BAY26" s="144">
        <v>42.894622723330443</v>
      </c>
      <c r="BAZ26" s="145">
        <v>42.256359532304053</v>
      </c>
      <c r="BBA26" s="145">
        <v>38.856225415955961</v>
      </c>
      <c r="BBB26" s="145">
        <v>44.304004872389676</v>
      </c>
      <c r="BBC26" s="145">
        <v>46.6</v>
      </c>
      <c r="BBD26" s="145">
        <v>43.8517368805419</v>
      </c>
      <c r="BBE26" s="88">
        <f>INDEX('[3]Raw data 16-17'!$B$2:$XA$34,MATCH($A26,'[3]Raw data 16-17'!$A$2:$A$34,0),MATCH(BBE$1,'[3]Raw data 16-17'!$B$1:$GU$1,0))</f>
        <v>48.465774966753997</v>
      </c>
      <c r="BBF26" s="88">
        <f>INDEX('[14]1718 Collected Indicators'!$A$3:$CH$36,MATCH($A26,'[14]1718 Collected Indicators'!$A$3:$A$36,0),MATCH(BBF$1,'[14]1718 Collected Indicators'!$A$3:$CH$3,0))</f>
        <v>47.7964066407826</v>
      </c>
      <c r="BBG26" s="88">
        <f>INDEX('[15]1819 Collected Indicators'!$A$3:$CV$36,MATCH($A26,'[15]1819 Collected Indicators'!$A$3:$A$36,0),MATCH(BBG$1,'[15]1819 Collected Indicators'!$A$3:$CV$3,0))</f>
        <v>49.2</v>
      </c>
      <c r="BBH26" s="126">
        <f>INDEX('[11]1920 Collected Indicators'!$A$3:$CV$36,MATCH($A26,'[11]1920 Collected Indicators'!$A$3:$A$36,0),MATCH(BBH$1,'[11]1920 Collected Indicators'!$A$3:$CV$3,0))</f>
        <v>53.045819005329221</v>
      </c>
      <c r="BBI26" s="133">
        <f t="shared" si="8"/>
        <v>81.833333333333329</v>
      </c>
      <c r="BBJ26" s="116">
        <f t="shared" si="8"/>
        <v>84</v>
      </c>
      <c r="BBK26" s="116">
        <f t="shared" si="8"/>
        <v>85.333333333333329</v>
      </c>
      <c r="BBL26" s="116">
        <f t="shared" si="8"/>
        <v>85.666666666666671</v>
      </c>
      <c r="BBM26" s="136">
        <f t="shared" si="8"/>
        <v>84.333333333333329</v>
      </c>
      <c r="BBN26" s="116">
        <f t="shared" si="8"/>
        <v>79.63333333333334</v>
      </c>
      <c r="BBO26" s="248">
        <f t="shared" si="8"/>
        <v>70.63333333333334</v>
      </c>
      <c r="BBP26" s="144">
        <f t="shared" si="9"/>
        <v>72.63333333333334</v>
      </c>
      <c r="BBQ26" s="145">
        <f t="shared" si="9"/>
        <v>70.666666666666671</v>
      </c>
      <c r="BBR26" s="145">
        <f t="shared" si="9"/>
        <v>65.666666666666671</v>
      </c>
      <c r="BBS26" s="145">
        <f t="shared" si="9"/>
        <v>62.666666666666664</v>
      </c>
      <c r="BBT26" s="146">
        <f t="shared" si="9"/>
        <v>61.333333333333336</v>
      </c>
      <c r="BBU26" s="145">
        <f t="shared" si="9"/>
        <v>60.1</v>
      </c>
      <c r="BBV26" s="248">
        <f t="shared" si="9"/>
        <v>52.766666666666673</v>
      </c>
      <c r="BBW26" s="115">
        <v>8.584080432652172</v>
      </c>
      <c r="BBX26" s="116">
        <v>10.217424242424242</v>
      </c>
      <c r="BBY26" s="136">
        <v>8.873517342598694</v>
      </c>
      <c r="BBZ26" s="115">
        <f>INDEX([38]HSN1b!$V$1:$AL$36,MATCH($A26,[38]HSN1b!$V$1:$V$36,0),MATCH(BBZ$1,[38]HSN1b!$V$1:$AL$1,0))</f>
        <v>6.73</v>
      </c>
      <c r="BCA26" s="131">
        <f>INDEX([38]HSN1b!$V$1:$AL$36,MATCH($A26,[38]HSN1b!$V$1:$V$36,0),MATCH(BCA$1,[38]HSN1b!$V$1:$AL$1,0))</f>
        <v>2960200</v>
      </c>
      <c r="BCB26" s="131">
        <f>INDEX([38]HSN1b!$V$1:$AL$36,MATCH($A26,[38]HSN1b!$V$1:$V$36,0),MATCH(BCB$1,[38]HSN1b!$V$1:$AL$1,0))</f>
        <v>43973300</v>
      </c>
      <c r="BCC26" s="116">
        <f>INDEX([38]HSN1b!$V$1:$AL$36,MATCH($A26,[38]HSN1b!$V$1:$V$36,0),MATCH(BCC$1,[38]HSN1b!$V$1:$AL$1,0))</f>
        <v>6.34</v>
      </c>
      <c r="BCD26" s="131">
        <f>INDEX([38]HSN1b!$V$1:$AL$36,MATCH($A26,[38]HSN1b!$V$1:$V$36,0),MATCH(BCD$1,[38]HSN1b!$V$1:$AL$1,0))</f>
        <v>2859400</v>
      </c>
      <c r="BCE26" s="131">
        <f>INDEX([38]HSN1b!$V$1:$AL$36,MATCH($A26,[38]HSN1b!$V$1:$V$36,0),MATCH(BCE$1,[38]HSN1b!$V$1:$AL$1,0))</f>
        <v>45092800</v>
      </c>
      <c r="BCF26" s="116">
        <f>INDEX([38]HSN1b!$V$1:$AL$36,MATCH($A26,[38]HSN1b!$V$1:$V$36,0),MATCH(BCF$1,[38]HSN1b!$V$1:$AL$1,0))</f>
        <v>6.01</v>
      </c>
      <c r="BCG26" s="131">
        <f>INDEX([38]HSN1b!$V$1:$AL$36,MATCH($A26,[38]HSN1b!$V$1:$V$36,0),MATCH(BCG$1,[38]HSN1b!$V$1:$AL$1,0))</f>
        <v>2772750</v>
      </c>
      <c r="BCH26" s="131">
        <f>INDEX([38]HSN1b!$V$1:$AL$36,MATCH($A26,[38]HSN1b!$V$1:$V$36,0),MATCH(BCH$1,[38]HSN1b!$V$1:$AL$1,0))</f>
        <v>46110300</v>
      </c>
      <c r="BCI26" s="116">
        <f>INDEX([38]HSN1b!$V$1:$AL$36,MATCH($A26,[38]HSN1b!$V$1:$V$36,0),MATCH(BCI$1,[38]HSN1b!$V$1:$AL$1,0))</f>
        <v>5.35</v>
      </c>
      <c r="BCJ26" s="131">
        <f>INDEX([38]HSN1b!$V$1:$AL$36,MATCH($A26,[38]HSN1b!$V$1:$V$36,0),MATCH(BCJ$1,[38]HSN1b!$V$1:$AL$1,0))</f>
        <v>2482200</v>
      </c>
      <c r="BCK26" s="131">
        <f>INDEX([38]HSN1b!$V$1:$AL$36,MATCH($A26,[38]HSN1b!$V$1:$V$36,0),MATCH(BCK$1,[38]HSN1b!$V$1:$AL$1,0))</f>
        <v>46355300</v>
      </c>
      <c r="BCL26" s="88">
        <f>INDEX('[14]1718 Collected Indicators'!$A$3:$CH$36,MATCH($A26,'[14]1718 Collected Indicators'!$A$3:$A$36,0),MATCH(BCL$1,'[14]1718 Collected Indicators'!$A$3:$CH$3,0))</f>
        <v>4.8818845896899541</v>
      </c>
      <c r="BCM26" s="32">
        <f>INDEX('[14]1718 Collected Indicators'!$A$3:$CH$36,MATCH($A26,'[14]1718 Collected Indicators'!$A$3:$A$36,0),MATCH(BCM$1,'[14]1718 Collected Indicators'!$A$3:$CH$3,0))</f>
        <v>2228800</v>
      </c>
      <c r="BCN26" s="32">
        <f>INDEX('[14]1718 Collected Indicators'!$A$3:$CH$36,MATCH($A26,'[14]1718 Collected Indicators'!$A$3:$A$36,0),MATCH(BCN$1,'[14]1718 Collected Indicators'!$A$3:$CH$3,0))</f>
        <v>45654500</v>
      </c>
      <c r="BCO26" s="88">
        <f>INDEX('[15]1819 Collected Indicators'!$A$3:$CV$36,MATCH($A26,'[15]1819 Collected Indicators'!$A$3:$A$36,0),MATCH(BCO$1,'[15]1819 Collected Indicators'!$A$3:$CV$3,0))</f>
        <v>5.7574899226495262</v>
      </c>
      <c r="BCP26" s="32">
        <f>INDEX('[15]1819 Collected Indicators'!$A$3:$CV$36,MATCH($A26,'[15]1819 Collected Indicators'!$A$3:$A$36,0),MATCH(BCP$1,'[15]1819 Collected Indicators'!$A$3:$CV$3,0))</f>
        <v>2642400</v>
      </c>
      <c r="BCQ26" s="32">
        <f>INDEX('[15]1819 Collected Indicators'!$A$3:$CV$36,MATCH($A26,'[15]1819 Collected Indicators'!$A$3:$A$36,0),MATCH(BCQ$1,'[15]1819 Collected Indicators'!$A$3:$CV$3,0))</f>
        <v>45895000</v>
      </c>
      <c r="BCR26" s="32">
        <f>INDEX('[11]1920 Collected Indicators'!$A$3:$CV$36,MATCH($A26,'[11]1920 Collected Indicators'!$A$3:$A$36,0),MATCH(BCR$1,'[11]1920 Collected Indicators'!$A$3:$CV$3,0))</f>
        <v>5.7282821825758115</v>
      </c>
      <c r="BCS26" s="32">
        <f>INDEX('[11]1920 Collected Indicators'!$A$3:$CV$36,MATCH($A26,'[11]1920 Collected Indicators'!$A$3:$A$36,0),MATCH(BCS$1,'[11]1920 Collected Indicators'!$A$3:$CV$3,0))</f>
        <v>2661400</v>
      </c>
      <c r="BCT26" s="262">
        <f>INDEX('[11]1920 Collected Indicators'!$A$3:$CV$36,MATCH($A26,'[11]1920 Collected Indicators'!$A$3:$A$36,0),MATCH(BCT$1,'[11]1920 Collected Indicators'!$A$3:$CV$3,0))</f>
        <v>46460700</v>
      </c>
      <c r="BCU26" s="115">
        <v>2.9439081634358488</v>
      </c>
      <c r="BCV26" s="116">
        <v>3.659770792154478</v>
      </c>
      <c r="BCW26" s="116">
        <v>3.1303639551418039</v>
      </c>
      <c r="BCX26" s="116">
        <f>INDEX([38]HSN2!$V$1:$AL$36,MATCH($A26,[38]HSN2!$V$1:$V$36,0),MATCH(BCX$1,[38]HSN2!$V$1:$AL$1,0))</f>
        <v>2.57</v>
      </c>
      <c r="BCY26" s="131">
        <f>INDEX([38]HSN2!$V$1:$AL$36,MATCH($A26,[38]HSN2!$V$1:$V$36,0),MATCH(BCY$1,[38]HSN2!$V$1:$AL$1,0))</f>
        <v>1131900</v>
      </c>
      <c r="BCZ26" s="131">
        <f>INDEX([38]HSN2!$V$1:$AL$36,MATCH($A26,[38]HSN2!$V$1:$V$36,0),MATCH(BCZ$1,[38]HSN2!$V$1:$AL$1,0))</f>
        <v>43973300</v>
      </c>
      <c r="BDA26" s="116">
        <f>INDEX([38]HSN2!$V$1:$AL$36,MATCH($A26,[38]HSN2!$V$1:$V$36,0),MATCH(BDA$1,[38]HSN2!$V$1:$AL$1,0))</f>
        <v>2.0299999999999998</v>
      </c>
      <c r="BDB26" s="131">
        <f>INDEX([38]HSN2!$V$1:$AL$36,MATCH($A26,[38]HSN2!$V$1:$V$36,0),MATCH(BDB$1,[38]HSN2!$V$1:$AL$1,0))</f>
        <v>916100</v>
      </c>
      <c r="BDC26" s="131">
        <f>INDEX([38]HSN2!$V$1:$AL$36,MATCH($A26,[38]HSN2!$V$1:$V$36,0),MATCH(BDC$1,[38]HSN2!$V$1:$AL$1,0))</f>
        <v>45092800</v>
      </c>
      <c r="BDD26" s="116">
        <f>INDEX([38]HSN2!$V$1:$AL$36,MATCH($A26,[38]HSN2!$V$1:$V$36,0),MATCH(BDD$1,[38]HSN2!$V$1:$AL$1,0))</f>
        <v>1.86</v>
      </c>
      <c r="BDE26" s="131">
        <f>INDEX([38]HSN2!$V$1:$AL$36,MATCH($A26,[38]HSN2!$V$1:$V$36,0),MATCH(BDE$1,[38]HSN2!$V$1:$AL$1,0))</f>
        <v>856500</v>
      </c>
      <c r="BDF26" s="131">
        <f>INDEX([38]HSN2!$V$1:$AL$36,MATCH($A26,[38]HSN2!$V$1:$V$36,0),MATCH(BDF$1,[38]HSN2!$V$1:$AL$1,0))</f>
        <v>46110300</v>
      </c>
      <c r="BDG26" s="116">
        <f>INDEX([38]HSN2!$V$1:$AL$36,MATCH($A26,[38]HSN2!$V$1:$V$36,0),MATCH(BDG$1,[38]HSN2!$V$1:$AL$1,0))</f>
        <v>1.53</v>
      </c>
      <c r="BDH26" s="131">
        <f>INDEX([38]HSN2!$V$1:$AL$36,MATCH($A26,[38]HSN2!$V$1:$V$36,0),MATCH(BDH$1,[38]HSN2!$V$1:$AL$1,0))</f>
        <v>708700</v>
      </c>
      <c r="BDI26" s="131">
        <f>INDEX([38]HSN2!$V$1:$AL$36,MATCH($A26,[38]HSN2!$V$1:$V$36,0),MATCH(BDI$1,[38]HSN2!$V$1:$AL$1,0))</f>
        <v>46355300</v>
      </c>
      <c r="BDJ26" s="88">
        <f>INDEX('[14]1718 Collected Indicators'!$A$3:$CH$36,MATCH($A26,'[14]1718 Collected Indicators'!$A$3:$A$36,0),MATCH(BDJ$1,'[14]1718 Collected Indicators'!$A$3:$CH$3,0))</f>
        <v>1.3133426058767483</v>
      </c>
      <c r="BDK26" s="32">
        <f>INDEX('[14]1718 Collected Indicators'!$A$3:$CH$36,MATCH($A26,'[14]1718 Collected Indicators'!$A$3:$A$36,0),MATCH(BDK$1,'[14]1718 Collected Indicators'!$A$3:$CH$3,0))</f>
        <v>599600</v>
      </c>
      <c r="BDL26" s="32">
        <f>INDEX('[14]1718 Collected Indicators'!$A$3:$CH$36,MATCH($A26,'[14]1718 Collected Indicators'!$A$3:$A$36,0),MATCH(BDL$1,'[14]1718 Collected Indicators'!$A$3:$CH$3,0))</f>
        <v>45654500</v>
      </c>
      <c r="BDM26" s="88">
        <f>INDEX('[15]1819 Collected Indicators'!$A$3:$CV$36,MATCH($A26,'[15]1819 Collected Indicators'!$A$3:$A$36,0),MATCH(BDM$1,'[15]1819 Collected Indicators'!$A$3:$CV$3,0))</f>
        <v>1.4262991611286633</v>
      </c>
      <c r="BDN26" s="32">
        <f>INDEX('[15]1819 Collected Indicators'!$A$3:$CV$36,MATCH($A26,'[15]1819 Collected Indicators'!$A$3:$A$36,0),MATCH(BDN$1,'[15]1819 Collected Indicators'!$A$3:$CV$3,0))</f>
        <v>654600</v>
      </c>
      <c r="BDO26" s="32">
        <f>INDEX('[15]1819 Collected Indicators'!$A$3:$CV$36,MATCH($A26,'[15]1819 Collected Indicators'!$A$3:$A$36,0),MATCH(BDO$1,'[15]1819 Collected Indicators'!$A$3:$CV$3,0))</f>
        <v>45895000</v>
      </c>
      <c r="BDP26" s="32">
        <f>INDEX('[11]1920 Collected Indicators'!$A$3:$CV$36,MATCH($A26,'[11]1920 Collected Indicators'!$A$3:$A$36,0),MATCH(BDP$1,'[11]1920 Collected Indicators'!$A$3:$CV$3,0))</f>
        <v>1.5177601714997837</v>
      </c>
      <c r="BDQ26" s="284">
        <f>INDEX('[11]1920 Collected Indicators'!$A$3:$CV$36,MATCH($A26,'[11]1920 Collected Indicators'!$A$3:$A$36,0),MATCH(BDQ$1,'[11]1920 Collected Indicators'!$A$3:$CV$3,0))</f>
        <v>705162</v>
      </c>
      <c r="BDR26" s="262">
        <f>INDEX('[11]1920 Collected Indicators'!$A$3:$CV$36,MATCH($A26,'[11]1920 Collected Indicators'!$A$3:$A$36,0),MATCH(BDR$1,'[11]1920 Collected Indicators'!$A$3:$CV$3,0))</f>
        <v>46460700</v>
      </c>
      <c r="BDS26" s="115">
        <v>2.8904542142336651</v>
      </c>
      <c r="BDT26" s="116">
        <v>15.101303596670332</v>
      </c>
      <c r="BDU26" s="116">
        <v>32.296366658750891</v>
      </c>
      <c r="BDV26" s="116">
        <f>INDEX([38]HSN3!$V$1:$AL$36,MATCH($A26,[38]HSN3!$V$1:$V$36,0),MATCH(BDV$1,[38]HSN3!$V$1:$AL$1,0))</f>
        <v>62.1</v>
      </c>
      <c r="BDW26" s="131">
        <f>INDEX([38]HSN3!$V$1:$AL$36,MATCH($A26,[38]HSN3!$V$1:$V$36,0),MATCH(BDW$1,[38]HSN3!$V$1:$AL$1,0))</f>
        <v>7799</v>
      </c>
      <c r="BDX26" s="131">
        <f>INDEX([38]HSN3!$V$1:$AL$36,MATCH($A26,[38]HSN3!$V$1:$V$36,0),MATCH(BDX$1,[38]HSN3!$V$1:$AL$1,0))</f>
        <v>12558</v>
      </c>
      <c r="BDY26" s="116">
        <f>INDEX([38]HSN3!$V$1:$AL$36,MATCH($A26,[38]HSN3!$V$1:$V$36,0),MATCH(BDY$1,[38]HSN3!$V$1:$AL$1,0))</f>
        <v>84.56</v>
      </c>
      <c r="BDZ26" s="131">
        <f>INDEX([38]HSN3!$V$1:$AL$36,MATCH($A26,[38]HSN3!$V$1:$V$36,0),MATCH(BDZ$1,[38]HSN3!$V$1:$AL$1,0))</f>
        <v>10568</v>
      </c>
      <c r="BEA26" s="131">
        <f>INDEX([38]HSN3!$V$1:$AL$36,MATCH($A26,[38]HSN3!$V$1:$V$36,0),MATCH(BEA$1,[38]HSN3!$V$1:$AL$1,0))</f>
        <v>12497</v>
      </c>
      <c r="BEB26" s="116">
        <f>INDEX([38]HSN3!$V$1:$AL$36,MATCH($A26,[38]HSN3!$V$1:$V$36,0),MATCH(BEB$1,[38]HSN3!$V$1:$AL$1,0))</f>
        <v>85.87</v>
      </c>
      <c r="BEC26" s="131">
        <f>INDEX([38]HSN3!$V$1:$AL$36,MATCH($A26,[38]HSN3!$V$1:$V$36,0),MATCH(BEC$1,[38]HSN3!$V$1:$AL$1,0))</f>
        <v>10642</v>
      </c>
      <c r="BED26" s="131">
        <f>INDEX([38]HSN3!$V$1:$AL$36,MATCH($A26,[38]HSN3!$V$1:$V$36,0),MATCH(BED$1,[38]HSN3!$V$1:$AL$1,0))</f>
        <v>12393</v>
      </c>
      <c r="BEE26" s="116">
        <f>INDEX([38]HSN3!$V$1:$AL$36,MATCH($A26,[38]HSN3!$V$1:$V$36,0),MATCH(BEE$1,[38]HSN3!$V$1:$AL$1,0))</f>
        <v>91.39</v>
      </c>
      <c r="BEF26" s="131">
        <f>INDEX([38]HSN3!$V$1:$AL$36,MATCH($A26,[38]HSN3!$V$1:$V$36,0),MATCH(BEF$1,[38]HSN3!$V$1:$AL$1,0))</f>
        <v>11168</v>
      </c>
      <c r="BEG26" s="131">
        <f>INDEX([38]HSN3!$V$1:$AL$36,MATCH($A26,[38]HSN3!$V$1:$V$36,0),MATCH(BEG$1,[38]HSN3!$V$1:$AL$1,0))</f>
        <v>12220</v>
      </c>
      <c r="BEH26" s="88">
        <f>INDEX('[14]1718 Collected Indicators'!$A$3:$CH$36,MATCH($A26,'[14]1718 Collected Indicators'!$A$3:$A$36,0),MATCH(BEH$1,'[14]1718 Collected Indicators'!$A$3:$CH$3,0))</f>
        <v>93.506921555702036</v>
      </c>
      <c r="BEI26" s="32">
        <f>INDEX('[14]1718 Collected Indicators'!$A$3:$CH$36,MATCH($A26,'[14]1718 Collected Indicators'!$A$3:$A$36,0),MATCH(BEI$1,'[14]1718 Collected Indicators'!$A$3:$CH$3,0))</f>
        <v>11348</v>
      </c>
      <c r="BEJ26" s="32">
        <f>INDEX('[14]1718 Collected Indicators'!$A$3:$CH$36,MATCH($A26,'[14]1718 Collected Indicators'!$A$3:$A$36,0),MATCH(BEJ$1,'[14]1718 Collected Indicators'!$A$3:$CH$3,0))</f>
        <v>12136</v>
      </c>
      <c r="BEK26" s="88">
        <f>INDEX('[15]1819 Collected Indicators'!$A$3:$CV$36,MATCH($A26,'[15]1819 Collected Indicators'!$A$3:$A$36,0),MATCH(BEK$1,'[15]1819 Collected Indicators'!$A$3:$CV$3,0))</f>
        <v>94.49258456923846</v>
      </c>
      <c r="BEL26" s="32">
        <f>INDEX('[15]1819 Collected Indicators'!$A$3:$CV$36,MATCH($A26,'[15]1819 Collected Indicators'!$A$3:$A$36,0),MATCH(BEL$1,'[15]1819 Collected Indicators'!$A$3:$CV$3,0))</f>
        <v>11341</v>
      </c>
      <c r="BEM26" s="32">
        <f>INDEX('[15]1819 Collected Indicators'!$A$3:$CV$36,MATCH($A26,'[15]1819 Collected Indicators'!$A$3:$A$36,0),MATCH(BEM$1,'[15]1819 Collected Indicators'!$A$3:$CV$3,0))</f>
        <v>12002</v>
      </c>
      <c r="BEN26" s="284">
        <f>INDEX('[11]1920 Collected Indicators'!$A$3:$CV$36,MATCH($A26,'[11]1920 Collected Indicators'!$A$3:$A$36,0),MATCH(BEN$1,'[11]1920 Collected Indicators'!$A$3:$CV$3,0))</f>
        <v>94.648969029134321</v>
      </c>
      <c r="BEO26" s="39">
        <f>INDEX('[11]1920 Collected Indicators'!$A$3:$CV$36,MATCH($A26,'[11]1920 Collected Indicators'!$A$3:$A$36,0),MATCH(BEO$1,'[11]1920 Collected Indicators'!$A$3:$CV$3,0))</f>
        <v>11338</v>
      </c>
      <c r="BEP26" s="287">
        <f>INDEX('[11]1920 Collected Indicators'!$A$3:$CV$36,MATCH($A26,'[11]1920 Collected Indicators'!$A$3:$A$36,0),MATCH(BEP$1,'[11]1920 Collected Indicators'!$A$3:$CV$3,0))</f>
        <v>11979</v>
      </c>
      <c r="BEQ26" s="133">
        <v>87.390708943432003</v>
      </c>
      <c r="BER26" s="116">
        <v>88.844803906607666</v>
      </c>
      <c r="BES26" s="136">
        <v>88.134275618374559</v>
      </c>
      <c r="BET26" s="115">
        <f>INDEX([38]HSN4b!$V$1:$AL$36,MATCH($A26,[38]HSN4b!$V$1:$V$36,0),MATCH(BET$1,[38]HSN4b!$V$1:$AL$1,0))</f>
        <v>8.4600000000000009</v>
      </c>
      <c r="BEU26" s="131">
        <f>INDEX([38]HSN4b!$V$1:$AL$36,MATCH($A26,[38]HSN4b!$V$1:$V$36,0),MATCH(BEU$1,[38]HSN4b!$V$1:$AL$1,0))</f>
        <v>480531</v>
      </c>
      <c r="BEV26" s="131">
        <f>INDEX([38]HSN4b!$V$1:$AL$36,MATCH($A26,[38]HSN4b!$V$1:$V$36,0),MATCH(BEV$1,[38]HSN4b!$V$1:$AL$1,0))</f>
        <v>56820</v>
      </c>
      <c r="BEW26" s="116">
        <f>INDEX([38]HSN4b!$V$1:$AL$36,MATCH($A26,[38]HSN4b!$V$1:$V$36,0),MATCH(BEW$1,[38]HSN4b!$V$1:$AL$1,0))</f>
        <v>8.52</v>
      </c>
      <c r="BEX26" s="131">
        <f>INDEX([38]HSN4b!$V$1:$AL$36,MATCH($A26,[38]HSN4b!$V$1:$V$36,0),MATCH(BEX$1,[38]HSN4b!$V$1:$AL$1,0))</f>
        <v>448998</v>
      </c>
      <c r="BEY26" s="131">
        <f>INDEX([38]HSN4b!$V$1:$AL$36,MATCH($A26,[38]HSN4b!$V$1:$V$36,0),MATCH(BEY$1,[38]HSN4b!$V$1:$AL$1,0))</f>
        <v>52722</v>
      </c>
      <c r="BEZ26" s="116">
        <f>INDEX([38]HSN4b!$V$1:$AL$36,MATCH($A26,[38]HSN4b!$V$1:$V$36,0),MATCH(BEZ$1,[38]HSN4b!$V$1:$AL$1,0))</f>
        <v>8.4</v>
      </c>
      <c r="BFA26" s="131">
        <f>INDEX([38]HSN4b!$V$1:$AL$36,MATCH($A26,[38]HSN4b!$V$1:$V$36,0),MATCH(BFA$1,[38]HSN4b!$V$1:$AL$1,0))</f>
        <v>412812</v>
      </c>
      <c r="BFB26" s="131">
        <f>INDEX([38]HSN4b!$V$1:$AL$36,MATCH($A26,[38]HSN4b!$V$1:$V$36,0),MATCH(BFB$1,[38]HSN4b!$V$1:$AL$1,0))</f>
        <v>49118</v>
      </c>
      <c r="BFC26" s="116">
        <f>INDEX([38]HSN4b!$V$1:$AL$36,MATCH($A26,[38]HSN4b!$V$1:$V$36,0),MATCH(BFC$1,[38]HSN4b!$V$1:$AL$1,0))</f>
        <v>7.41</v>
      </c>
      <c r="BFD26" s="131">
        <f>INDEX([38]HSN4b!$V$1:$AL$36,MATCH($A26,[38]HSN4b!$V$1:$V$36,0),MATCH(BFD$1,[38]HSN4b!$V$1:$AL$1,0))</f>
        <v>285380</v>
      </c>
      <c r="BFE26" s="131">
        <f>INDEX([38]HSN4b!$V$1:$AL$36,MATCH($A26,[38]HSN4b!$V$1:$V$36,0),MATCH(BFE$1,[38]HSN4b!$V$1:$AL$1,0))</f>
        <v>38519</v>
      </c>
      <c r="BFF26" s="88">
        <f>INDEX('[14]1718 Collected Indicators'!$A$3:$CH$36,MATCH($A26,'[14]1718 Collected Indicators'!$A$3:$A$36,0),MATCH(BFF$1,'[14]1718 Collected Indicators'!$A$3:$CH$3,0))</f>
        <v>7.0631954129862082</v>
      </c>
      <c r="BFG26" s="32">
        <f>INDEX('[14]1718 Collected Indicators'!$A$3:$CH$36,MATCH($A26,'[14]1718 Collected Indicators'!$A$3:$A$36,0),MATCH(BFG$1,'[14]1718 Collected Indicators'!$A$3:$CH$3,0))</f>
        <v>227894</v>
      </c>
      <c r="BFH26" s="32">
        <f>INDEX('[14]1718 Collected Indicators'!$A$3:$CH$36,MATCH($A26,'[14]1718 Collected Indicators'!$A$3:$A$36,0),MATCH(BFH$1,'[14]1718 Collected Indicators'!$A$3:$CH$3,0))</f>
        <v>32265</v>
      </c>
      <c r="BFI26" s="88">
        <f>INDEX('[15]1819 Collected Indicators'!$A$3:$CV$36,MATCH($A26,'[15]1819 Collected Indicators'!$A$3:$A$36,0),MATCH(BFI$1,'[15]1819 Collected Indicators'!$A$3:$CV$3,0))</f>
        <v>6.8963043478260868</v>
      </c>
      <c r="BFJ26" s="32">
        <f>INDEX('[15]1819 Collected Indicators'!$A$3:$CV$36,MATCH($A26,'[15]1819 Collected Indicators'!$A$3:$A$36,0),MATCH(BFJ$1,'[15]1819 Collected Indicators'!$A$3:$CV$3,0))</f>
        <v>222061</v>
      </c>
      <c r="BFK26" s="32">
        <f>INDEX('[15]1819 Collected Indicators'!$A$3:$CV$36,MATCH($A26,'[15]1819 Collected Indicators'!$A$3:$A$36,0),MATCH(BFK$1,'[15]1819 Collected Indicators'!$A$3:$CV$3,0))</f>
        <v>32200</v>
      </c>
      <c r="BFL26" s="284">
        <f>INDEX('[11]1920 Collected Indicators'!$A$3:$CV$36,MATCH($A26,'[11]1920 Collected Indicators'!$A$3:$A$36,0),MATCH(BFL$1,'[11]1920 Collected Indicators'!$A$3:$CV$3,0))</f>
        <v>7.7641975692393768</v>
      </c>
      <c r="BFM26" s="284">
        <f>INDEX('[11]1920 Collected Indicators'!$A$3:$CV$36,MATCH($A26,'[11]1920 Collected Indicators'!$A$3:$A$36,0),MATCH(BFM$1,'[11]1920 Collected Indicators'!$A$3:$CV$3,0))</f>
        <v>249782</v>
      </c>
      <c r="BFN26" s="262">
        <f>INDEX('[11]1920 Collected Indicators'!$A$3:$CV$36,MATCH($A26,'[11]1920 Collected Indicators'!$A$3:$A$36,0),MATCH(BFN$1,'[11]1920 Collected Indicators'!$A$3:$CV$3,0))</f>
        <v>32171</v>
      </c>
      <c r="BFO26" s="115">
        <v>45.348554772892882</v>
      </c>
      <c r="BFP26" s="116">
        <v>60.703628082299353</v>
      </c>
      <c r="BFQ26" s="116">
        <v>72.856803609593925</v>
      </c>
      <c r="BFR26" s="116">
        <f>INDEX([38]HSN5!$V$1:$AL$36,MATCH($A26,[38]HSN5!$V$1:$V$36,0),MATCH(BFR$1,[38]HSN5!$V$1:$AL$1,0))</f>
        <v>85.07</v>
      </c>
      <c r="BFS26" s="131">
        <f>INDEX([38]HSN5!$V$1:$AL$36,MATCH($A26,[38]HSN5!$V$1:$V$36,0),MATCH(BFS$1,[38]HSN5!$V$1:$AL$1,0))</f>
        <v>10683</v>
      </c>
      <c r="BFT26" s="131">
        <f>INDEX([38]HSN5!$V$1:$AL$36,MATCH($A26,[38]HSN5!$V$1:$V$36,0),MATCH(BFT$1,[38]HSN5!$V$1:$AL$1,0))</f>
        <v>12558</v>
      </c>
      <c r="BFU26" s="116">
        <f>INDEX([38]HSN5!$V$1:$AL$36,MATCH($A26,[38]HSN5!$V$1:$V$36,0),MATCH(BFU$1,[38]HSN5!$V$1:$AL$1,0))</f>
        <v>97.35</v>
      </c>
      <c r="BFV26" s="131">
        <f>INDEX([38]HSN5!$V$1:$AL$36,MATCH($A26,[38]HSN5!$V$1:$V$36,0),MATCH(BFV$1,[38]HSN5!$V$1:$AL$1,0))</f>
        <v>12166</v>
      </c>
      <c r="BFW26" s="131">
        <f>INDEX([38]HSN5!$V$1:$AL$36,MATCH($A26,[38]HSN5!$V$1:$V$36,0),MATCH(BFW$1,[38]HSN5!$V$1:$AL$1,0))</f>
        <v>12497</v>
      </c>
      <c r="BFX26" s="116">
        <f>INDEX([38]HSN5!$V$1:$AL$36,MATCH($A26,[38]HSN5!$V$1:$V$36,0),MATCH(BFX$1,[38]HSN5!$V$1:$AL$1,0))</f>
        <v>98.52</v>
      </c>
      <c r="BFY26" s="131">
        <f>INDEX([38]HSN5!$V$1:$AL$36,MATCH($A26,[38]HSN5!$V$1:$V$36,0),MATCH(BFY$1,[38]HSN5!$V$1:$AL$1,0))</f>
        <v>12210</v>
      </c>
      <c r="BFZ26" s="131">
        <f>INDEX([38]HSN5!$V$1:$AL$36,MATCH($A26,[38]HSN5!$V$1:$V$36,0),MATCH(BFZ$1,[38]HSN5!$V$1:$AL$1,0))</f>
        <v>12393</v>
      </c>
      <c r="BGA26" s="116">
        <f>INDEX([38]HSN5!$V$1:$AL$36,MATCH($A26,[38]HSN5!$V$1:$V$36,0),MATCH(BGA$1,[38]HSN5!$V$1:$AL$1,0))</f>
        <v>98.03</v>
      </c>
      <c r="BGB26" s="131">
        <f>INDEX([38]HSN5!$V$1:$AL$36,MATCH($A26,[38]HSN5!$V$1:$V$36,0),MATCH(BGB$1,[38]HSN5!$V$1:$AL$1,0))</f>
        <v>11979</v>
      </c>
      <c r="BGC26" s="131">
        <f>INDEX([38]HSN5!$V$1:$AL$36,MATCH($A26,[38]HSN5!$V$1:$V$36,0),MATCH(BGC$1,[38]HSN5!$V$1:$AL$1,0))</f>
        <v>12220</v>
      </c>
      <c r="BGD26" s="88">
        <f>INDEX('[14]1718 Collected Indicators'!$A$3:$CH$36,MATCH($A26,'[14]1718 Collected Indicators'!$A$3:$A$36,0),MATCH(BGD$1,'[14]1718 Collected Indicators'!$A$3:$CH$3,0))</f>
        <v>99.95056031641397</v>
      </c>
      <c r="BGE26" s="32">
        <f>INDEX('[14]1718 Collected Indicators'!$A$3:$CH$36,MATCH($A26,'[14]1718 Collected Indicators'!$A$3:$A$36,0),MATCH(BGE$1,'[14]1718 Collected Indicators'!$A$3:$CH$3,0))</f>
        <v>12130</v>
      </c>
      <c r="BGF26" s="32">
        <f>INDEX('[14]1718 Collected Indicators'!$A$3:$CH$36,MATCH($A26,'[14]1718 Collected Indicators'!$A$3:$A$36,0),MATCH(BGF$1,'[14]1718 Collected Indicators'!$A$3:$CH$3,0))</f>
        <v>12136</v>
      </c>
      <c r="BGG26" s="88">
        <f>INDEX('[15]1819 Collected Indicators'!$A$3:$CV$36,MATCH($A26,'[15]1819 Collected Indicators'!$A$3:$A$36,0),MATCH(BGG$1,'[15]1819 Collected Indicators'!$A$3:$CV$3,0))</f>
        <v>99.808365272454594</v>
      </c>
      <c r="BGH26" s="32">
        <f>INDEX('[15]1819 Collected Indicators'!$A$3:$CV$36,MATCH($A26,'[15]1819 Collected Indicators'!$A$3:$A$36,0),MATCH(BGH$1,'[15]1819 Collected Indicators'!$A$3:$CV$3,0))</f>
        <v>11979</v>
      </c>
      <c r="BGI26" s="40">
        <f>INDEX('[15]1819 Collected Indicators'!$A$3:$CV$36,MATCH($A26,'[15]1819 Collected Indicators'!$A$3:$A$36,0),MATCH(BGI$1,'[15]1819 Collected Indicators'!$A$3:$CV$3,0))</f>
        <v>12002</v>
      </c>
      <c r="BGJ26" s="140">
        <f t="array" ref="BGJ26">INDEX([39]Extraction!$A$3:$P$36,MATCH($A26,[39]Extraction!$P$3:$P$36,0),MATCH(BGJ$1,[39]Extraction!$A$3:$P$3,0))</f>
        <v>66.06</v>
      </c>
      <c r="BGK26" s="32">
        <f t="array" ref="BGK26">INDEX([39]Extraction!$A$3:$P$36,MATCH($A26,[39]Extraction!$P$3:$P$36,0),MATCH(BGK$1,[39]Extraction!$A$3:$P$3,0))</f>
        <v>8161</v>
      </c>
      <c r="BGL26" s="262">
        <f t="array" ref="BGL26">INDEX([39]Extraction!$A$3:$P$36,MATCH($A26,[39]Extraction!$P$3:$P$36,0),MATCH(BGL$1,[39]Extraction!$A$3:$P$3,0))</f>
        <v>12353</v>
      </c>
      <c r="BGM26" s="132">
        <f t="array" ref="BGM26">INDEX([39]Extraction!$A$3:$P$36,MATCH($A26,[39]Extraction!$P$3:$P$36,0),MATCH(BGM$1,[39]Extraction!$A$3:$P$3,0))</f>
        <v>70.739999999999995</v>
      </c>
      <c r="BGN26" s="32">
        <f t="array" ref="BGN26">INDEX([39]Extraction!$A$3:$P$36,MATCH($A26,[39]Extraction!$P$3:$P$36,0),MATCH(BGN$1,[39]Extraction!$A$3:$P$3,0))</f>
        <v>8610</v>
      </c>
      <c r="BGO26" s="32">
        <f t="array" ref="BGO26">INDEX([39]Extraction!$A$3:$P$36,MATCH($A26,[39]Extraction!$P$3:$P$36,0),MATCH(BGO$1,[39]Extraction!$A$3:$P$3,0))</f>
        <v>12172</v>
      </c>
      <c r="BGP26" s="132">
        <f t="array" ref="BGP26">INDEX([39]Extraction!$A$3:$P$36,MATCH($A26,[39]Extraction!$P$3:$P$36,0),MATCH(BGP$1,[39]Extraction!$A$3:$P$3,0))</f>
        <v>71.94</v>
      </c>
      <c r="BGQ26" s="32">
        <f t="array" ref="BGQ26">INDEX([39]Extraction!$A$3:$P$36,MATCH($A26,[39]Extraction!$P$3:$P$36,0),MATCH(BGQ$1,[39]Extraction!$A$3:$P$3,0))</f>
        <v>8728</v>
      </c>
      <c r="BGR26" s="32">
        <f t="array" ref="BGR26">INDEX([39]Extraction!$A$3:$P$36,MATCH($A26,[39]Extraction!$P$3:$P$36,0),MATCH(BGR$1,[39]Extraction!$A$3:$P$3,0))</f>
        <v>12133</v>
      </c>
      <c r="BGS26" s="132">
        <f t="array" ref="BGS26">INDEX([39]Extraction!$A$3:$P$36,MATCH($A26,[39]Extraction!$P$3:$P$36,0),MATCH(BGS$1,[39]Extraction!$A$3:$P$3,0))</f>
        <v>73.97</v>
      </c>
      <c r="BGT26" s="32">
        <f t="array" ref="BGT26">INDEX([39]Extraction!$A$3:$P$36,MATCH($A26,[39]Extraction!$P$3:$P$36,0),MATCH(BGT$1,[39]Extraction!$A$3:$P$3,0))</f>
        <v>8857</v>
      </c>
      <c r="BGU26" s="32">
        <f t="array" ref="BGU26">INDEX([39]Extraction!$A$3:$P$36,MATCH($A26,[39]Extraction!$P$3:$P$36,0),MATCH(BGU$1,[39]Extraction!$A$3:$P$3,0))</f>
        <v>11974</v>
      </c>
      <c r="BGV26" s="132">
        <f>INDEX('[11]1920 Collected Indicators'!$A$3:$CV$36,MATCH($A26,'[11]1920 Collected Indicators'!$A$3:$A$36,0),MATCH(BGV$1,'[11]1920 Collected Indicators'!$A$3:$CV$3,0))</f>
        <v>78.011520160280483</v>
      </c>
      <c r="BGW26" s="32">
        <f>INDEX('[11]1920 Collected Indicators'!$A$3:$CV$36,MATCH($A26,'[11]1920 Collected Indicators'!$A$3:$A$36,0),MATCH(BGW$1,'[11]1920 Collected Indicators'!$A$3:$CV$3,0))</f>
        <v>9345</v>
      </c>
      <c r="BGX26" s="33">
        <f>INDEX('[11]1920 Collected Indicators'!$A$3:$CV$36,MATCH($A26,'[11]1920 Collected Indicators'!$A$3:$A$36,0),MATCH(BGX$1,'[11]1920 Collected Indicators'!$A$3:$CV$3,0))</f>
        <v>11979</v>
      </c>
      <c r="BGY26" s="133">
        <f>INDEX('[25]Corporate Management'!$B$6:$EY$40,MATCH($A26,'[25]Corporate Management'!$B$6:$B$40,0),MATCH(BGY$1,'[25]Corporate Management'!$B$40:$EY$40,0))</f>
        <v>86.15384615384616</v>
      </c>
      <c r="BGZ26" s="131">
        <f>INDEX('[25]Corporate Management'!$B$6:$EY$40,MATCH($A26,'[25]Corporate Management'!$B$6:$B$40,0),MATCH(BGZ$1,'[25]Corporate Management'!$B$40:$EY$40,0))</f>
        <v>224</v>
      </c>
      <c r="BHA26" s="131">
        <f>INDEX('[25]Corporate Management'!$B$6:$EY$40,MATCH($A26,'[25]Corporate Management'!$B$6:$B$40,0),MATCH(BHA$1,'[25]Corporate Management'!$B$40:$EY$40,0))</f>
        <v>260</v>
      </c>
      <c r="BHB26" s="116">
        <f>INDEX('[25]Corporate Management'!$B$6:$EY$40,MATCH($A26,'[25]Corporate Management'!$B$6:$B$40,0),MATCH(BHB$1,'[25]Corporate Management'!$B$40:$EY$40,0))</f>
        <v>89.837398373983731</v>
      </c>
      <c r="BHC26" s="131">
        <f>INDEX('[25]Corporate Management'!$B$6:$EY$40,MATCH($A26,'[25]Corporate Management'!$B$6:$B$40,0),MATCH(BHC$1,'[25]Corporate Management'!$B$40:$EY$40,0))</f>
        <v>221</v>
      </c>
      <c r="BHD26" s="131">
        <f>INDEX('[25]Corporate Management'!$B$6:$EY$40,MATCH($A26,'[25]Corporate Management'!$B$6:$B$40,0),MATCH(BHD$1,'[25]Corporate Management'!$B$40:$EY$40,0))</f>
        <v>246</v>
      </c>
      <c r="BHE26" s="116">
        <f>INDEX('[25]Corporate Management'!$B$6:$EY$40,MATCH($A26,'[25]Corporate Management'!$B$6:$B$40,0),MATCH(BHE$1,'[25]Corporate Management'!$B$40:$EY$40,0))</f>
        <v>90.794979079497907</v>
      </c>
      <c r="BHF26" s="131">
        <f>INDEX('[25]Corporate Management'!$B$6:$EY$40,MATCH($A26,'[25]Corporate Management'!$B$6:$B$40,0),MATCH(BHF$1,'[25]Corporate Management'!$B$40:$EY$40,0))</f>
        <v>217</v>
      </c>
      <c r="BHG26" s="131">
        <f>INDEX('[25]Corporate Management'!$B$6:$EY$40,MATCH($A26,'[25]Corporate Management'!$B$6:$B$40,0),MATCH(BHG$1,'[25]Corporate Management'!$B$40:$EY$40,0))</f>
        <v>239</v>
      </c>
      <c r="BHH26" s="116">
        <f>INDEX('[26]All Data'!$A$1:$Y$34,MATCH($A26,'[26]All Data'!$A$1:$A$34,0),MATCH(BHH$1,'[26]All Data'!$A$1:$Y$1,0))</f>
        <v>91.914893617021278</v>
      </c>
      <c r="BHI26" s="131">
        <f>INDEX('[26]All Data'!$A$1:$Y$34,MATCH($A26,'[26]All Data'!$A$1:$A$34,0),MATCH(BHI$1,'[26]All Data'!$A$1:$Y$1,0))</f>
        <v>216</v>
      </c>
      <c r="BHJ26" s="131">
        <f>INDEX('[26]All Data'!$A$1:$Y$34,MATCH($A26,'[26]All Data'!$A$1:$A$34,0),MATCH(BHJ$1,'[26]All Data'!$A$1:$Y$1,0))</f>
        <v>235</v>
      </c>
      <c r="BHK26" s="116">
        <f>INDEX('[27]All Data'!$A$1:$Y$34,MATCH($A26,'[27]All Data'!$A$1:$A$34,0),MATCH(BHK$1,'[27]All Data'!$A$1:$Y$1,0))</f>
        <v>91.025641025641022</v>
      </c>
      <c r="BHL26" s="131">
        <f>INDEX('[27]All Data'!$A$1:$Y$34,MATCH($A26,'[27]All Data'!$A$1:$A$34,0),MATCH(BHL$1,'[27]All Data'!$A$1:$Y$1,0))</f>
        <v>213</v>
      </c>
      <c r="BHM26" s="131">
        <f>INDEX('[27]All Data'!$A$1:$Y$34,MATCH($A26,'[27]All Data'!$A$1:$A$34,0),MATCH(BHM$1,'[27]All Data'!$A$1:$Y$1,0))</f>
        <v>234</v>
      </c>
      <c r="BHN26" s="116">
        <f>INDEX('[28]All Data'!$A$1:$AB$34,MATCH($A26,'[28]All Data'!$A$1:$A$34,0),MATCH(BHN$1,'[28]All Data'!$A$1:$AB$1,0))</f>
        <v>100</v>
      </c>
      <c r="BHO26" s="131">
        <f>INDEX('[28]All Data'!$A$1:$AB$34,MATCH($A26,'[28]All Data'!$A$1:$A$34,0),MATCH(BHO$1,'[28]All Data'!$A$1:$AB$1,0))</f>
        <v>238</v>
      </c>
      <c r="BHP26" s="131">
        <f>INDEX('[28]All Data'!$A$1:$AB$34,MATCH($A26,'[28]All Data'!$A$1:$A$34,0),MATCH(BHP$1,'[28]All Data'!$A$1:$AB$1,0))</f>
        <v>238</v>
      </c>
      <c r="BHQ26" s="116">
        <f>INDEX('[29]SPI Raw Data 1617'!$A$3:$AN$37,MATCH($A26,'[29]SPI Raw Data 1617'!$A$3:$A$37,0),MATCH(BHQ$1,'[29]SPI Raw Data 1617'!$A$37:$AN$37,0))</f>
        <v>100</v>
      </c>
      <c r="BHR26" s="131">
        <f>INDEX('[29]SPI Raw Data 1617'!$A$3:$AN$37,MATCH($A26,'[29]SPI Raw Data 1617'!$A$3:$A$37,0),MATCH(BHR$1,'[29]SPI Raw Data 1617'!$A$37:$AN$37,0))</f>
        <v>250</v>
      </c>
      <c r="BHS26" s="131">
        <f>INDEX('[29]SPI Raw Data 1617'!$A$3:$AN$37,MATCH($A26,'[29]SPI Raw Data 1617'!$A$3:$A$37,0),MATCH(BHS$1,'[29]SPI Raw Data 1617'!$A$37:$AN$37,0))</f>
        <v>250</v>
      </c>
      <c r="BHT26" s="116">
        <f>INDEX('[30]SPI Raw Data 1718'!$A$3:$AN$37,MATCH($A26,'[30]SPI Raw Data 1718'!$A$3:$A$37,0),MATCH(BHT$1,'[30]SPI Raw Data 1718'!$A$37:$AN$37,0))</f>
        <v>94.893617021276597</v>
      </c>
      <c r="BHU26" s="131">
        <f>INDEX('[30]SPI Raw Data 1718'!$A$3:$AN$37,MATCH($A26,'[30]SPI Raw Data 1718'!$A$3:$A$37,0),MATCH(BHU$1,'[30]SPI Raw Data 1718'!$A$37:$AN$37,0))</f>
        <v>223</v>
      </c>
      <c r="BHV26" s="131">
        <f>INDEX('[30]SPI Raw Data 1718'!$A$3:$AN$37,MATCH($A26,'[30]SPI Raw Data 1718'!$A$3:$A$37,0),MATCH(BHV$1,'[30]SPI Raw Data 1718'!$A$37:$AN$37,0))</f>
        <v>235</v>
      </c>
      <c r="BHW26" s="116">
        <f>INDEX('[31]SPI Raw Data 1819'!$A$1:$AN$37,MATCH($A26,'[31]SPI Raw Data 1819'!$A$1:$A$37,0),MATCH(BHW$1,'[31]SPI Raw Data 1819'!$A$37:$AN$37,0))</f>
        <v>92.576419213973807</v>
      </c>
      <c r="BHX26" s="197">
        <f>INDEX('[31]SPI Raw Data 1819'!$A$1:$AN$37,MATCH($A26,'[31]SPI Raw Data 1819'!$A$1:$A$37,0),MATCH(BHX$1,'[31]SPI Raw Data 1819'!$A$37:$AN$37,0))</f>
        <v>212</v>
      </c>
      <c r="BHY26" s="197">
        <f>INDEX('[31]SPI Raw Data 1819'!$A$1:$AN$37,MATCH($A26,'[31]SPI Raw Data 1819'!$A$1:$A$37,0),MATCH(BHY$1,'[31]SPI Raw Data 1819'!$A$37:$AN$37,0))</f>
        <v>229</v>
      </c>
      <c r="BHZ26" s="279">
        <f>INDEX('[32]SPI Raw Data 1920'!$A$1:$AN$35, MATCH($A26,'[32]SPI Raw Data 1920'!$A$1:$A$35,0),MATCH(BHZ$1,'[32]SPI Raw Data 1920'!$A$37:$AN$37,0))</f>
        <v>92.139737991266372</v>
      </c>
      <c r="BIA26" s="279">
        <f>INDEX('[32]SPI Raw Data 1920'!$A$1:$AN$35, MATCH($A26,'[32]SPI Raw Data 1920'!$A$1:$A$35,0),MATCH(BIA$1,'[32]SPI Raw Data 1920'!$A$37:$AN$37,0))</f>
        <v>211</v>
      </c>
      <c r="BIB26" s="252">
        <f>INDEX('[32]SPI Raw Data 1920'!$A$1:$AN$35, MATCH($A26,'[32]SPI Raw Data 1920'!$A$1:$A$35,0),MATCH(BIB$1,'[32]SPI Raw Data 1920'!$A$37:$AN$37,0))</f>
        <v>229</v>
      </c>
      <c r="BIC26" s="115">
        <f>INDEX('[25]Corporate Management'!$B$6:$EY$40,MATCH($A26,'[25]Corporate Management'!$B$6:$B$40,0),MATCH(BIC$1,'[25]Corporate Management'!$B$40:$EY$40,0))</f>
        <v>84.655866932735094</v>
      </c>
      <c r="BID26" s="131">
        <f>INDEX('[25]Corporate Management'!$B$6:$EY$40,MATCH($A26,'[25]Corporate Management'!$B$6:$B$40,0),MATCH(BID$1,'[25]Corporate Management'!$B$40:$EY$40,0))</f>
        <v>341506</v>
      </c>
      <c r="BIE26" s="131">
        <f>INDEX('[25]Corporate Management'!$B$6:$EY$40,MATCH($A26,'[25]Corporate Management'!$B$6:$B$40,0),MATCH(BIE$1,'[25]Corporate Management'!$B$40:$EY$40,0))</f>
        <v>403405</v>
      </c>
      <c r="BIF26" s="116">
        <f>INDEX('[25]Corporate Management'!$B$6:$EY$40,MATCH($A26,'[25]Corporate Management'!$B$6:$B$40,0),MATCH(BIF$1,'[25]Corporate Management'!$B$40:$EY$40,0))</f>
        <v>68.976822201890826</v>
      </c>
      <c r="BIG26" s="131">
        <f>INDEX('[25]Corporate Management'!$B$6:$EY$40,MATCH($A26,'[25]Corporate Management'!$B$6:$B$40,0),MATCH(BIG$1,'[25]Corporate Management'!$B$40:$EY$40,0))</f>
        <v>280457</v>
      </c>
      <c r="BIH26" s="131">
        <f>INDEX('[25]Corporate Management'!$B$6:$EY$40,MATCH($A26,'[25]Corporate Management'!$B$6:$B$40,0),MATCH(BIH$1,'[25]Corporate Management'!$B$40:$EY$40,0))</f>
        <v>406596</v>
      </c>
      <c r="BII26" s="116">
        <f>INDEX('[25]Corporate Management'!$B$6:$EY$40,MATCH($A26,'[25]Corporate Management'!$B$6:$B$40,0),MATCH(BII$1,'[25]Corporate Management'!$B$40:$EY$40,0))</f>
        <v>87.218651122401113</v>
      </c>
      <c r="BIJ26" s="131">
        <f>INDEX('[25]Corporate Management'!$B$6:$EY$40,MATCH($A26,'[25]Corporate Management'!$B$6:$B$40,0),MATCH(BIJ$1,'[25]Corporate Management'!$B$40:$EY$40,0))</f>
        <v>349527</v>
      </c>
      <c r="BIK26" s="131">
        <f>INDEX('[25]Corporate Management'!$B$6:$EY$40,MATCH($A26,'[25]Corporate Management'!$B$6:$B$40,0),MATCH(BIK$1,'[25]Corporate Management'!$B$40:$EY$40,0))</f>
        <v>400748</v>
      </c>
      <c r="BIL26" s="116">
        <f>INDEX('[26]All Data'!$A$1:$Y$34,MATCH($A26,'[26]All Data'!$A$1:$A$34,0),MATCH(BIL$1,'[26]All Data'!$A$1:$Y$1,0))</f>
        <v>88.518783342461305</v>
      </c>
      <c r="BIM26" s="131">
        <f>INDEX('[26]All Data'!$A$1:$Y$34,MATCH($A26,'[26]All Data'!$A$1:$A$34,0),MATCH(BIM$1,'[26]All Data'!$A$1:$Y$1,0))</f>
        <v>349111</v>
      </c>
      <c r="BIN26" s="131">
        <f>INDEX('[26]All Data'!$A$1:$Y$34,MATCH($A26,'[26]All Data'!$A$1:$A$34,0),MATCH(BIN$1,'[26]All Data'!$A$1:$Y$1,0))</f>
        <v>394392</v>
      </c>
      <c r="BIO26" s="116">
        <f>INDEX('[27]All Data'!$A$1:$Y$34,MATCH($A26,'[27]All Data'!$A$1:$A$34,0),MATCH(BIO$1,'[27]All Data'!$A$1:$Y$1,0))</f>
        <v>88.841455916196736</v>
      </c>
      <c r="BIP26" s="131">
        <f>INDEX('[27]All Data'!$A$1:$Y$34,MATCH($A26,'[27]All Data'!$A$1:$A$34,0),MATCH(BIP$1,'[27]All Data'!$A$1:$Y$1,0))</f>
        <v>353995</v>
      </c>
      <c r="BIQ26" s="131">
        <f>INDEX('[27]All Data'!$A$1:$Y$34,MATCH($A26,'[27]All Data'!$A$1:$A$34,0),MATCH(BIQ$1,'[27]All Data'!$A$1:$Y$1,0))</f>
        <v>398457</v>
      </c>
      <c r="BIR26" s="116">
        <f>INDEX('[28]All Data'!$A$1:$AB$34,MATCH($A26,'[28]All Data'!$A$1:$A$34,0),MATCH(BIR$1,'[28]All Data'!$A$1:$AB$1,0))</f>
        <v>89.454722517263036</v>
      </c>
      <c r="BIS26" s="131">
        <f>INDEX('[28]All Data'!$A$1:$AB$34,MATCH($A26,'[28]All Data'!$A$1:$A$34,0),MATCH(BIS$1,'[28]All Data'!$A$1:$AB$1,0))</f>
        <v>354569</v>
      </c>
      <c r="BIT26" s="131">
        <f>INDEX('[28]All Data'!$A$1:$AB$34,MATCH($A26,'[28]All Data'!$A$1:$A$34,0),MATCH(BIT$1,'[28]All Data'!$A$1:$AB$1,0))</f>
        <v>396367</v>
      </c>
      <c r="BIU26" s="116">
        <f>INDEX('[29]SPI Raw Data 1617'!$A$3:$AN$37,MATCH($A26,'[29]SPI Raw Data 1617'!$A$3:$A$37,0),MATCH(BIU$1,'[29]SPI Raw Data 1617'!$A$37:$AN$37,0))</f>
        <v>89.685803750028029</v>
      </c>
      <c r="BIV26" s="131">
        <f>INDEX('[29]SPI Raw Data 1617'!$A$3:$AN$37,MATCH($A26,'[29]SPI Raw Data 1617'!$A$3:$A$37,0),MATCH(BIV$1,'[29]SPI Raw Data 1617'!$A$37:$AN$37,0))</f>
        <v>360032</v>
      </c>
      <c r="BIW26" s="131">
        <f>INDEX('[29]SPI Raw Data 1617'!$A$3:$AN$37,MATCH($A26,'[29]SPI Raw Data 1617'!$A$3:$A$37,0),MATCH(BIW$1,'[29]SPI Raw Data 1617'!$A$37:$AN$37,0))</f>
        <v>401437</v>
      </c>
      <c r="BIX26" s="116">
        <f>INDEX('[30]SPI Raw Data 1718'!$A$3:$AN$37,MATCH($A26,'[30]SPI Raw Data 1718'!$A$3:$A$37,0),MATCH(BIX$1,'[30]SPI Raw Data 1718'!$A$37:$AN$37,0))</f>
        <v>92.240074499300945</v>
      </c>
      <c r="BIY26" s="131">
        <f>INDEX('[30]SPI Raw Data 1718'!$A$3:$AN$37,MATCH($A26,'[30]SPI Raw Data 1718'!$A$3:$A$37,0),MATCH(BIY$1,'[30]SPI Raw Data 1718'!$A$37:$AN$37,0))</f>
        <v>367478</v>
      </c>
      <c r="BIZ26" s="131">
        <f>INDEX('[30]SPI Raw Data 1718'!$A$3:$AN$37,MATCH($A26,'[30]SPI Raw Data 1718'!$A$3:$A$37,0),MATCH(BIZ$1,'[30]SPI Raw Data 1718'!$A$37:$AN$37,0))</f>
        <v>398393</v>
      </c>
      <c r="BJA26" s="116">
        <f>INDEX('[31]SPI Raw Data 1819'!$A$1:$AN$37,MATCH($A26,'[31]SPI Raw Data 1819'!$A$1:$A$37,0),MATCH(BJA$1,'[31]SPI Raw Data 1819'!$A$37:$AN$37,0))</f>
        <v>95.197507550926957</v>
      </c>
      <c r="BJB26" s="197">
        <f>INDEX('[31]SPI Raw Data 1819'!$A$1:$AN$37,MATCH($A26,'[31]SPI Raw Data 1819'!$A$1:$A$37,0),MATCH(BJB$1,'[31]SPI Raw Data 1819'!$A$37:$AN$37,0))</f>
        <v>370027</v>
      </c>
      <c r="BJC26" s="197">
        <f>INDEX('[31]SPI Raw Data 1819'!$A$1:$AN$37,MATCH($A26,'[31]SPI Raw Data 1819'!$A$1:$A$37,0),MATCH(BJC$1,'[31]SPI Raw Data 1819'!$A$37:$AN$37,0))</f>
        <v>388694</v>
      </c>
      <c r="BJD26" s="133">
        <f>INDEX('[32]SPI Raw Data 1920'!$A$1:$AN$35, MATCH($A26,'[32]SPI Raw Data 1920'!$A$1:$A$35,0),MATCH(BJD$1,'[32]SPI Raw Data 1920'!$A$37:$AN$37,0))</f>
        <v>94.453854628952712</v>
      </c>
      <c r="BJE26" s="197">
        <f>INDEX('[32]SPI Raw Data 1920'!$A$1:$AN$35, MATCH($A26,'[32]SPI Raw Data 1920'!$A$1:$A$35,0),MATCH(BJE$1,'[32]SPI Raw Data 1920'!$A$37:$AN$37,0))</f>
        <v>366923</v>
      </c>
      <c r="BJF26" s="252">
        <f>INDEX('[32]SPI Raw Data 1920'!$A$1:$AN$35, MATCH($A26,'[32]SPI Raw Data 1920'!$A$1:$A$35,0),MATCH(BJF$1,'[32]SPI Raw Data 1920'!$A$37:$AN$37,0))</f>
        <v>388468</v>
      </c>
      <c r="BJG26" s="115">
        <f t="shared" si="162"/>
        <v>6.7236842105263168</v>
      </c>
      <c r="BJH26" s="87">
        <v>511</v>
      </c>
      <c r="BJI26" s="87">
        <f>INDEX('[40]Historic Data'!$L$2:$U$35,MATCH($A26,'[40]Historic Data'!$L$2:$L$35,0),MATCH(BJI$1,'[40]Historic Data'!$L$2:$U$2,0))</f>
        <v>7600</v>
      </c>
      <c r="BJJ26" s="116">
        <f t="shared" si="130"/>
        <v>14.040540540540542</v>
      </c>
      <c r="BJK26" s="87">
        <v>1039</v>
      </c>
      <c r="BJL26" s="87">
        <f>INDEX('[40]Historic Data'!$L$2:$U$35,MATCH($A26,'[40]Historic Data'!$L$2:$L$35,0),MATCH(BJL$1,'[40]Historic Data'!$L$2:$U$2,0))</f>
        <v>7400</v>
      </c>
      <c r="BJM26" s="116">
        <f t="shared" si="131"/>
        <v>14.827586206896552</v>
      </c>
      <c r="BJN26" s="87">
        <v>860</v>
      </c>
      <c r="BJO26" s="87">
        <f>INDEX('[40]Historic Data'!$L$2:$U$35,MATCH($A26,'[40]Historic Data'!$L$2:$L$35,0),MATCH(BJO$1,'[40]Historic Data'!$L$2:$U$2,0))</f>
        <v>5800</v>
      </c>
      <c r="BJP26" s="116">
        <f t="shared" si="132"/>
        <v>27.48076923076923</v>
      </c>
      <c r="BJQ26" s="87">
        <v>1429</v>
      </c>
      <c r="BJR26" s="87">
        <f>INDEX('[40]Historic Data'!$L$2:$U$35,MATCH($A26,'[40]Historic Data'!$L$2:$L$35,0),MATCH(BJR$1,'[40]Historic Data'!$L$2:$U$2,0))</f>
        <v>5200</v>
      </c>
      <c r="BJS26" s="116">
        <f t="shared" si="133"/>
        <v>27.111111111111114</v>
      </c>
      <c r="BJT26" s="87">
        <f>INDEX('[3]Raw data 16-17'!$B$2:$ACG$34,MATCH($A26,'[3]Raw data 16-17'!$A$2:$A$34,0),MATCH(BJT$1,'[3]Raw data 16-17'!$B$1:$MA$1,0))</f>
        <v>1220</v>
      </c>
      <c r="BJU26" s="87">
        <f>INDEX('[40]Historic Data'!$L$2:$U$35,MATCH($A26,'[40]Historic Data'!$L$2:$L$35,0),MATCH(BJU$1,'[40]Historic Data'!$L$2:$U$2,0))</f>
        <v>4500</v>
      </c>
      <c r="BJV26" s="116">
        <f t="shared" si="134"/>
        <v>29.15</v>
      </c>
      <c r="BJW26" s="87">
        <f>INDEX('[14]1718 Collected Indicators'!$A$3:$CH$36,MATCH($A26,'[14]1718 Collected Indicators'!$A$3:$A$36,0),MATCH(BJW$1,'[14]1718 Collected Indicators'!$A$3:$CH$3,0))</f>
        <v>1166</v>
      </c>
      <c r="BJX26" s="87">
        <f>INDEX('[40]Historic Data'!$L$2:$U$35,MATCH($A26,'[40]Historic Data'!$L$2:$L$35,0),MATCH(BJX$1,'[40]Historic Data'!$L$2:$U$2,0))</f>
        <v>4000</v>
      </c>
      <c r="BJY26" s="116">
        <f>INDEX('[15]1819 Collected Indicators'!$A$3:$CV$36,MATCH($A26,'[15]1819 Collected Indicators'!$A$3:$A$36,0),MATCH(BJY$1,'[15]1819 Collected Indicators'!$A$3:$CV$3,0))</f>
        <v>17.511627906976745</v>
      </c>
      <c r="BJZ26" s="87">
        <f>INDEX('[15]1819 Collected Indicators'!$A$3:$CV$36,MATCH($A26,'[15]1819 Collected Indicators'!$A$3:$A$36,0),MATCH(BJZ$1,'[15]1819 Collected Indicators'!$A$3:$CV$3,0))</f>
        <v>753</v>
      </c>
      <c r="BKA26" s="87">
        <f>INDEX('[15]1819 Collected Indicators'!$A$3:$CV$36,MATCH($A26,'[15]1819 Collected Indicators'!$A$3:$A$36,0),MATCH(BKA$1,'[15]1819 Collected Indicators'!$A$3:$CV$3,0))</f>
        <v>4300</v>
      </c>
      <c r="BKB26" s="133">
        <f>INDEX('[11]1920 Collected Indicators'!$A$3:$CV$36,MATCH($A26,'[11]1920 Collected Indicators'!$A$3:$A$36,0),MATCH(BKB$1,'[11]1920 Collected Indicators'!$A$3:$CV$3,0))</f>
        <v>15.272727272727273</v>
      </c>
      <c r="BKC26" s="266">
        <f>INDEX('[11]1920 Collected Indicators'!$A$3:$CV$36,MATCH($A26,'[11]1920 Collected Indicators'!$A$3:$A$36,0),MATCH(BKC$1,'[11]1920 Collected Indicators'!$A$3:$CV$3,0))</f>
        <v>504</v>
      </c>
      <c r="BKD26" s="87">
        <f>INDEX('[11]1920 Collected Indicators'!$A$3:$CV$36,MATCH($A26,'[11]1920 Collected Indicators'!$A$3:$A$36,0),MATCH(BKD$1,'[11]1920 Collected Indicators'!$A$3:$CV$3,0))</f>
        <v>3300</v>
      </c>
      <c r="BKE26" s="133">
        <f t="shared" si="135"/>
        <v>4238.3900928792573</v>
      </c>
      <c r="BKF26" s="131">
        <f>INDEX([41]Sheet1!$B$2:$I$34,MATCH($A26,[41]Sheet1!$A$2:$A$34,0),MATCH(BKF$1,[41]Sheet1!$B$1:$I$1,0))</f>
        <v>2738</v>
      </c>
      <c r="BKG26" s="131">
        <v>646</v>
      </c>
      <c r="BKH26" s="116">
        <f t="shared" si="136"/>
        <v>2068.0272108843537</v>
      </c>
      <c r="BKI26" s="131">
        <f>INDEX([41]Sheet1!$B$2:$I$34,MATCH($A26,[41]Sheet1!$A$2:$A$34,0),MATCH(BKI$1,[41]Sheet1!$B$1:$I$1,0))</f>
        <v>1216</v>
      </c>
      <c r="BKJ26" s="87">
        <v>588</v>
      </c>
      <c r="BKK26" s="116">
        <f t="shared" si="137"/>
        <v>2640.2877697841727</v>
      </c>
      <c r="BKL26" s="131">
        <f>INDEX([41]Sheet1!$B$2:$I$34,MATCH($A26,[41]Sheet1!$A$2:$A$34,0),MATCH(BKL$1,[41]Sheet1!$B$1:$I$1,0))</f>
        <v>1468</v>
      </c>
      <c r="BKM26" s="87">
        <v>556</v>
      </c>
      <c r="BKN26" s="116">
        <f t="shared" si="138"/>
        <v>3734.9823321554768</v>
      </c>
      <c r="BKO26" s="131">
        <f>INDEX([41]Sheet1!$B$2:$I$34,MATCH($A26,[41]Sheet1!$A$2:$A$34,0),MATCH(BKO$1,[41]Sheet1!$B$1:$I$1,0))</f>
        <v>2114</v>
      </c>
      <c r="BKP26" s="87">
        <v>566</v>
      </c>
      <c r="BKQ26" s="116">
        <f t="shared" si="139"/>
        <v>3627.8195488721803</v>
      </c>
      <c r="BKR26" s="131">
        <f>INDEX([41]Sheet1!$B$2:$I$34,MATCH($A26,[41]Sheet1!$A$2:$A$34,0),MATCH(BKR$1,[41]Sheet1!$B$1:$I$1,0))</f>
        <v>1930</v>
      </c>
      <c r="BKS26" s="87">
        <v>532</v>
      </c>
      <c r="BKT26" s="116">
        <f t="shared" si="140"/>
        <v>5853.7906137184109</v>
      </c>
      <c r="BKU26" s="131">
        <f>INDEX([41]Sheet1!$B$2:$I$34,MATCH($A26,[41]Sheet1!$A$2:$A$34,0),MATCH(BKU$1,[41]Sheet1!$B$1:$I$1,0))</f>
        <v>3243</v>
      </c>
      <c r="BKV26" s="87">
        <v>554</v>
      </c>
      <c r="BKW26" s="116">
        <f t="shared" si="141"/>
        <v>3819.0127970749545</v>
      </c>
      <c r="BKX26" s="87">
        <f>INDEX([41]Sheet1!$B$2:$I$34,MATCH($A26,[41]Sheet1!$A$2:$A$34,0),MATCH(BKX$1,[41]Sheet1!$B$1:$I$1,0))</f>
        <v>2089</v>
      </c>
      <c r="BKY26" s="87">
        <f>INDEX('[3]Raw data 16-17'!$B$2:$ACG$34,MATCH($A26,'[3]Raw data 16-17'!$A$2:$A$34,0),MATCH(BKY$1,'[3]Raw data 16-17'!$B$1:$MA$1,0))</f>
        <v>547</v>
      </c>
      <c r="BKZ26" s="88">
        <f t="shared" si="142"/>
        <v>7851.9855595667868</v>
      </c>
      <c r="BLA26" s="32">
        <f>INDEX([4]Sheet1!$A$1:$CJ$34, MATCH($A26, [4]Sheet1!$A$1:$A$34, 0), MATCH(BLA$1, [4]Sheet1!$A$1:$CJ$1, 0))</f>
        <v>4350</v>
      </c>
      <c r="BLB26" s="32">
        <f>INDEX('[5]Finance Indicators'!$A$2:$BO$35,MATCH($A26,'[5]Finance Indicators'!$A$2:$A$35,0),MATCH(BLB$1,'[5]Finance Indicators'!$A$2:$BO$2,0))</f>
        <v>554</v>
      </c>
      <c r="BLC26" s="88">
        <f>INDEX('[6]Finance Indicators'!$B$3:$BO$35,MATCH($A26,'[6]Finance Indicators'!$A$3:$A$35,0),MATCH(BLC$1,'[6]Finance Indicators'!$B$2:$BO$2,0))</f>
        <v>3293.0728241563056</v>
      </c>
      <c r="BLD26" s="88">
        <f>INDEX('[6]Finance Indicators'!$B$3:$BO$35,MATCH($A26,'[6]Finance Indicators'!$A$3:$A$35,0),MATCH(BLD$1,'[6]Finance Indicators'!$B$2:$BO$2,0))</f>
        <v>1854</v>
      </c>
      <c r="BLE26" s="88">
        <f>INDEX('[6]Finance Indicators'!$B$3:$BO$35,MATCH($A26,'[6]Finance Indicators'!$A$3:$A$35,0),MATCH(BLE$1,'[6]Finance Indicators'!$B$2:$BO$2,0))</f>
        <v>563</v>
      </c>
      <c r="BLF26" s="250">
        <f t="array" ref="BLF26">INDEX('[7]Finance Indicators'!$A$2:$BO$35,MATCH($A26,'[7]Finance Indicators'!$A$2:$A$35,0),MATCH(BLF$1,'[7]Finance Indicators'!$A$2:$BO$2,0))</f>
        <v>3941.1764705882356</v>
      </c>
      <c r="BLG26" s="250">
        <f t="array" ref="BLG26">INDEX('[7]Finance Indicators'!$A$2:$BO$35,MATCH($A26,'[7]Finance Indicators'!$A$2:$A$35,0),MATCH(BLG$1,'[7]Finance Indicators'!$A$2:$BO$2,0))</f>
        <v>2077</v>
      </c>
      <c r="BLH26" s="277">
        <f t="array" ref="BLH26">INDEX('[7]Finance Indicators'!$A$2:$BO$35,MATCH($A26,'[7]Finance Indicators'!$A$2:$A$35,0),MATCH(BLH$1,'[7]Finance Indicators'!$A$2:$BO$2,0))</f>
        <v>527</v>
      </c>
      <c r="BLI26" s="121">
        <f>(BKE26*100)/Deflators!$B$2</f>
        <v>4992.9231332353502</v>
      </c>
      <c r="BLJ26" s="137">
        <f>(BKH26*100)/Deflators!$B$3</f>
        <v>2399.80018663696</v>
      </c>
      <c r="BLK26" s="137">
        <f>(BKK26*100)/Deflators!$B$4</f>
        <v>3002.4790721123954</v>
      </c>
      <c r="BLL26" s="137">
        <f>(BKN26*100)/Deflators!$B$5</f>
        <v>4172.0936241847157</v>
      </c>
      <c r="BLM26" s="137">
        <f>(BKQ26*100)/Deflators!$B$6</f>
        <v>3997.2713507352346</v>
      </c>
      <c r="BLN26" s="137">
        <f>(BKT26*100)/Deflators!$B$7</f>
        <v>6397.7287072753124</v>
      </c>
      <c r="BLO26" s="116">
        <f>(BKW26*100)/Deflators!$B$8</f>
        <v>4073.0749181707743</v>
      </c>
      <c r="BLP26" s="116">
        <f>(BKZ26*100)/Deflators!$B$9</f>
        <v>8229.4412255379211</v>
      </c>
      <c r="BLQ26" s="116">
        <f>(BLC26*100)/Deflators!$B$10</f>
        <v>3373.5272317238805</v>
      </c>
      <c r="BLR26" s="248">
        <f>(BLF26*100)/Deflators!$B$11</f>
        <v>3941.1764705882356</v>
      </c>
      <c r="BLS26" s="115">
        <v>8.4285714285714288</v>
      </c>
      <c r="BLT26" s="116">
        <v>7.9740259740259747</v>
      </c>
      <c r="BLU26" s="116">
        <v>10.116402116402115</v>
      </c>
      <c r="BLV26" s="116">
        <v>9.1607142857142865</v>
      </c>
      <c r="BLW26" s="116">
        <f>INDEX('[3]Raw data 16-17'!$B$2:$ACG$34,MATCH($A26,'[3]Raw data 16-17'!$A$2:$A$34,0),MATCH(BLW$1,'[3]Raw data 16-17'!$B$1:$MA$1,0))</f>
        <v>11.142857142857142</v>
      </c>
      <c r="BLX26" s="116">
        <f>INDEX('[14]1718 Collected Indicators'!$A$3:$CH$36,MATCH($A26,'[14]1718 Collected Indicators'!$A$3:$A$36,0),MATCH(BLX$1,'[14]1718 Collected Indicators'!$A$3:$CH$3,0))</f>
        <v>9.0439560439560438</v>
      </c>
      <c r="BLY26" s="116">
        <f>INDEX('[15]1819 Collected Indicators'!$A$3:$CV$36,MATCH($A26,'[15]1819 Collected Indicators'!$A$3:$A$36,0),MATCH(BLY$1,'[15]1819 Collected Indicators'!$A$3:$CV$3,0))</f>
        <v>7.7443609022556386</v>
      </c>
      <c r="BLZ26" s="248">
        <f>INDEX('[11]1920 Collected Indicators'!$A$3:$CV$36,MATCH($A26,'[11]1920 Collected Indicators'!$A$3:$A$36,0),MATCH(BLZ$1,'[11]1920 Collected Indicators'!$A$3:$CV$3,0))</f>
        <v>6.7969924812030076</v>
      </c>
      <c r="BMA26" s="115">
        <f>INDEX([42]Sheet2!$A$1:$H$34,MATCH($A26,[42]Sheet2!$A$1:$A$34,0),MATCH(BMA$1,[42]Sheet2!$A$1:$H$1,0))</f>
        <v>26.796944524503648</v>
      </c>
      <c r="BMB26" s="116">
        <f>INDEX([42]Sheet2!$A$1:$H$34,MATCH($A26,[42]Sheet2!$A$1:$A$34,0),MATCH(BMB$1,[42]Sheet2!$A$1:$H$1,0))</f>
        <v>19.502708101766704</v>
      </c>
      <c r="BMC26" s="116">
        <f>INDEX([42]Sheet2!$A$1:$H$34,MATCH($A26,[42]Sheet2!$A$1:$A$34,0),MATCH(BMC$1,[42]Sheet2!$A$1:$H$1,0))</f>
        <v>19.821353667433577</v>
      </c>
      <c r="BMD26" s="116">
        <f>INDEX([42]Sheet2!$A$1:$H$34,MATCH($A26,[42]Sheet2!$A$1:$A$34,0),MATCH(BMD$1,[42]Sheet2!$A$1:$H$1,0))</f>
        <v>23.630566572904936</v>
      </c>
      <c r="BME26" s="116">
        <f>INDEX([42]Sheet2!$A$1:$H$34,MATCH($A26,[42]Sheet2!$A$1:$A$34,0),MATCH(BME$1,[42]Sheet2!$A$1:$H$1,0))</f>
        <v>23.274095898341965</v>
      </c>
      <c r="BMF26" s="116">
        <f>INDEX([42]Sheet2!$A$1:$H$34,MATCH($A26,[42]Sheet2!$A$1:$A$34,0),MATCH(BMF$1,[42]Sheet2!$A$1:$H$1,0))</f>
        <v>28.637403075941346</v>
      </c>
      <c r="BMG26" s="116">
        <f>INDEX([42]Sheet2!$A$1:$H$34,MATCH($A26,[42]Sheet2!$A$1:$A$34,0),MATCH(BMG$1,[42]Sheet2!$A$1:$H$1,0))</f>
        <v>29.018275067861914</v>
      </c>
      <c r="BMH26" s="116">
        <f>INDEX('[14]1718 Collected Indicators'!$A$3:$CH$36,MATCH($A26,'[14]1718 Collected Indicators'!$A$3:$A$36,0),MATCH(BMH$1,'[14]1718 Collected Indicators'!$A$3:$CH$3,0))</f>
        <v>25.366824452552656</v>
      </c>
      <c r="BMI26" s="116">
        <f>INDEX('[15]1819 Collected Indicators'!$A$3:$CV$36,MATCH($A26,'[15]1819 Collected Indicators'!$A$3:$A$36,0),MATCH(BMI$1,'[15]1819 Collected Indicators'!$A$3:$CV$3,0))</f>
        <v>29.917491962297781</v>
      </c>
      <c r="BMJ26" s="248">
        <f>INDEX('[11]1920 Collected Indicators'!$A$3:$CV$36,MATCH($A26,'[11]1920 Collected Indicators'!$A$3:$A$36,0),MATCH(BMJ$1,'[11]1920 Collected Indicators'!$A$3:$CV$3,0))</f>
        <v>22.1645985</v>
      </c>
      <c r="BMK26" s="115">
        <v>18.977514520673989</v>
      </c>
      <c r="BML26" s="87">
        <v>330</v>
      </c>
      <c r="BMM26" s="87">
        <v>173890</v>
      </c>
      <c r="BMN26" s="116">
        <v>17.849968432531714</v>
      </c>
      <c r="BMO26" s="87">
        <v>311</v>
      </c>
      <c r="BMP26" s="87">
        <v>174230</v>
      </c>
      <c r="BMQ26" s="116">
        <v>17.644362969752521</v>
      </c>
      <c r="BMR26" s="87">
        <v>308</v>
      </c>
      <c r="BMS26" s="87">
        <v>174560</v>
      </c>
      <c r="BMT26" s="116">
        <f t="shared" si="143"/>
        <v>18.530097197749104</v>
      </c>
      <c r="BMU26" s="87">
        <f>INDEX('[3]Raw data 16-17'!$B$2:$ACG$34,MATCH($A26,'[3]Raw data 16-17'!$A$2:$A$34,0),MATCH(BMU$1,'[3]Raw data 16-17'!$B$1:$MA$1,0))</f>
        <v>326</v>
      </c>
      <c r="BMV26" s="87">
        <f t="shared" si="10"/>
        <v>175930</v>
      </c>
      <c r="BMW26" s="116">
        <f>INDEX('[14]1718 Collected Indicators'!$A$3:$CH$36,MATCH($A26,'[14]1718 Collected Indicators'!$A$3:$A$36,0),MATCH(BMW$1,'[14]1718 Collected Indicators'!$A$3:$CH$3,0))</f>
        <v>14.986144884917717</v>
      </c>
      <c r="BMX26" s="131">
        <f>INDEX('[14]1718 Collected Indicators'!$A$3:$CH$36,MATCH($A26,'[14]1718 Collected Indicators'!$A$3:$A$36,0),MATCH(BMX$1,'[14]1718 Collected Indicators'!$A$3:$CH$3,0))</f>
        <v>265</v>
      </c>
      <c r="BMY26" s="131">
        <f>INDEX('[14]1718 Collected Indicators'!$A$3:$CH$36,MATCH($A26,'[14]1718 Collected Indicators'!$A$3:$A$36,0),MATCH(BMY$1,'[14]1718 Collected Indicators'!$A$3:$CH$3,0))</f>
        <v>176830</v>
      </c>
      <c r="BMZ26" s="116">
        <f>INDEX('[15]1819 Collected Indicators'!$A$3:$CV$36,MATCH($A26,'[15]1819 Collected Indicators'!$A$3:$A$36,0),MATCH(BMZ$1,'[15]1819 Collected Indicators'!$A$3:$CV$3,0))</f>
        <v>16.648855391191855</v>
      </c>
      <c r="BNA26" s="131">
        <f>INDEX('[15]1819 Collected Indicators'!$A$3:$CV$36,MATCH($A26,'[15]1819 Collected Indicators'!$A$3:$A$36,0),MATCH(BNA$1,'[15]1819 Collected Indicators'!$A$3:$CV$3,0))</f>
        <v>296</v>
      </c>
      <c r="BNB26" s="131">
        <f>INDEX('[15]1819 Collected Indicators'!$A$3:$CV$36,MATCH($A26,'[15]1819 Collected Indicators'!$A$3:$A$36,0),MATCH(BNB$1,'[15]1819 Collected Indicators'!$A$3:$CV$3,0))</f>
        <v>177790</v>
      </c>
      <c r="BNC26" s="131">
        <f>INDEX('[11]1920 Collected Indicators'!$A$3:$CV$36,MATCH($A26,'[11]1920 Collected Indicators'!$A$3:$A$36,0),MATCH(BNC$1,'[11]1920 Collected Indicators'!$A$3:$CV$3,0))</f>
        <v>16.527079843662758</v>
      </c>
      <c r="BND26" s="131">
        <f>INDEX('[11]1920 Collected Indicators'!$A$3:$CV$36,MATCH($A26,'[11]1920 Collected Indicators'!$A$3:$A$36,0),MATCH(BND$1,'[11]1920 Collected Indicators'!$A$3:$CV$3,0))</f>
        <v>296</v>
      </c>
      <c r="BNE26" s="268">
        <f>INDEX('[11]1920 Collected Indicators'!$A$3:$CV$36,MATCH($A26,'[11]1920 Collected Indicators'!$A$3:$A$36,0),MATCH(BNE$1,'[11]1920 Collected Indicators'!$A$3:$CV$3,0))</f>
        <v>179100</v>
      </c>
      <c r="BNF26" s="119">
        <f t="shared" si="144"/>
        <v>31829.662261380323</v>
      </c>
      <c r="BNG26" s="87">
        <f>INDEX('[43]All Years'!$A$1:$I$34,MATCH($A26,'[43]All Years'!$A$1:$A$34,0),MATCH(BNG$1,'[43]All Years'!$A$1:$I$1,0))</f>
        <v>5419</v>
      </c>
      <c r="BNH26" s="87">
        <v>170250</v>
      </c>
      <c r="BNI26" s="88">
        <f t="shared" si="145"/>
        <v>27172.575446820978</v>
      </c>
      <c r="BNJ26" s="87">
        <f>INDEX('[43]All Years'!$A$1:$I$34,MATCH($A26,'[43]All Years'!$A$1:$A$34,0),MATCH(BNJ$1,'[43]All Years'!$A$1:$I$1,0))</f>
        <v>4637</v>
      </c>
      <c r="BNK26" s="87">
        <v>170650</v>
      </c>
      <c r="BNL26" s="88">
        <f t="shared" si="146"/>
        <v>24513.797257759164</v>
      </c>
      <c r="BNM26" s="87">
        <f>INDEX('[43]All Years'!$A$1:$I$34,MATCH($A26,'[43]All Years'!$A$1:$A$34,0),MATCH(BNM$1,'[43]All Years'!$A$1:$I$1,0))</f>
        <v>4273</v>
      </c>
      <c r="BNN26" s="87">
        <v>174310</v>
      </c>
      <c r="BNO26" s="88">
        <f t="shared" si="147"/>
        <v>36572.742955721682</v>
      </c>
      <c r="BNP26" s="87">
        <f>INDEX('[43]All Years'!$A$1:$I$34,MATCH($A26,'[43]All Years'!$A$1:$A$34,0),MATCH(BNP$1,'[43]All Years'!$A$1:$I$1,0))</f>
        <v>6360</v>
      </c>
      <c r="BNQ26" s="87">
        <v>173900</v>
      </c>
      <c r="BNR26" s="88">
        <f t="shared" si="148"/>
        <v>41818.286173448891</v>
      </c>
      <c r="BNS26" s="131">
        <f>INDEX('[43]All Years'!$A$1:$I$34,MATCH($A26,'[43]All Years'!$A$1:$A$34,0),MATCH(BNS$1,'[43]All Years'!$A$1:$I$1,0))</f>
        <v>7286</v>
      </c>
      <c r="BNT26" s="87">
        <v>174230</v>
      </c>
      <c r="BNU26" s="88">
        <f t="shared" si="149"/>
        <v>51111.365719523368</v>
      </c>
      <c r="BNV26" s="87">
        <f>INDEX('[43]All Years'!$A$1:$I$34,MATCH($A26,'[43]All Years'!$A$1:$A$34,0),MATCH(BNV$1,'[43]All Years'!$A$1:$I$1,0))</f>
        <v>8922</v>
      </c>
      <c r="BNW26" s="131">
        <v>174560</v>
      </c>
      <c r="BNX26" s="88">
        <f t="shared" si="150"/>
        <v>88790.9964190303</v>
      </c>
      <c r="BNY26" s="87">
        <f>INDEX('[43]All Years'!$A$1:$I$34,MATCH($A26,'[43]All Years'!$A$1:$A$34,0),MATCH(BNY$1,'[43]All Years'!$A$1:$I$1,0))</f>
        <v>15621</v>
      </c>
      <c r="BNZ26" s="32">
        <v>175930</v>
      </c>
      <c r="BOA26" s="88">
        <f t="shared" si="151"/>
        <v>89108.18300062207</v>
      </c>
      <c r="BOB26" s="32">
        <f>INDEX([4]Sheet1!$A$1:$CJ$34, MATCH($A26, [4]Sheet1!$A$1:$A$34, 0), MATCH(BOB$1, [4]Sheet1!$A$1:$CJ$1, 0))</f>
        <v>15757</v>
      </c>
      <c r="BOC26" s="32">
        <f>INDEX('[5]Finance Indicators'!$A$2:$BO$35,MATCH($A26,'[5]Finance Indicators'!$A$2:$A$35,0),MATCH(BOC$1,'[5]Finance Indicators'!$A$2:$BO$2,0))</f>
        <v>176830</v>
      </c>
      <c r="BOD26" s="88">
        <f>INDEX('[6]Finance Indicators'!$B$3:$BO$35,MATCH($A26,'[6]Finance Indicators'!$A$3:$A$35,0),MATCH(BOD$1,'[6]Finance Indicators'!$B$2:$BO$2,0))</f>
        <v>108639.40604083468</v>
      </c>
      <c r="BOE26" s="88">
        <f>INDEX('[6]Finance Indicators'!$B$3:$BO$35,MATCH($A26,'[6]Finance Indicators'!$A$3:$A$35,0),MATCH(BOE$1,'[6]Finance Indicators'!$B$2:$BO$2,0))</f>
        <v>19315</v>
      </c>
      <c r="BOF26" s="88">
        <f>INDEX('[6]Finance Indicators'!$B$3:$BO$35,MATCH($A26,'[6]Finance Indicators'!$A$3:$A$35,0),MATCH(BOF$1,'[6]Finance Indicators'!$B$2:$BO$2,0))</f>
        <v>177790</v>
      </c>
      <c r="BOG26" s="250">
        <f t="array" ref="BOG26">INDEX('[7]Finance Indicators'!$A$2:$BO$35,MATCH($A26,'[7]Finance Indicators'!$A$2:$A$35,0),MATCH(BOG$1,'[7]Finance Indicators'!$A$2:$BO$2,0))</f>
        <v>147554.43886097154</v>
      </c>
      <c r="BOH26" s="250">
        <f t="array" ref="BOH26">INDEX('[7]Finance Indicators'!$A$2:$BO$35,MATCH($A26,'[7]Finance Indicators'!$A$2:$A$35,0),MATCH(BOH$1,'[7]Finance Indicators'!$A$2:$BO$2,0))</f>
        <v>26427</v>
      </c>
      <c r="BOI26" s="250">
        <f t="array" ref="BOI26">INDEX('[7]Finance Indicators'!$A$2:$BO$35,MATCH($A26,'[7]Finance Indicators'!$A$2:$A$35,0),MATCH(BOI$1,'[7]Finance Indicators'!$A$2:$BO$2,0))</f>
        <v>179100</v>
      </c>
      <c r="BOJ26" s="115">
        <f>(BNF26*100)/Deflators!$B$2</f>
        <v>37496.090153408499</v>
      </c>
      <c r="BOK26" s="116">
        <f>(BNI26*100)/Deflators!$B$3</f>
        <v>31531.863452029982</v>
      </c>
      <c r="BOL26" s="116">
        <f>(BNL26*100)/Deflators!$B$4</f>
        <v>27876.568640260237</v>
      </c>
      <c r="BOM26" s="116">
        <f>(BNO26*100)/Deflators!$B$5</f>
        <v>40852.912848038934</v>
      </c>
      <c r="BON26" s="116">
        <f>(BNR26*100)/Deflators!$B$6</f>
        <v>46076.99887111011</v>
      </c>
      <c r="BOO26" s="116">
        <f>(BNU26*100)/Deflators!$B$7</f>
        <v>55860.667610064891</v>
      </c>
      <c r="BOP26" s="116">
        <f>(BNX26*100)/Deflators!$B$8</f>
        <v>94697.870808586682</v>
      </c>
      <c r="BOQ26" s="116">
        <f>(BOA26*100)/Deflators!$B$9</f>
        <v>93391.735014672551</v>
      </c>
      <c r="BOR26" s="116">
        <f>(BOD26*100)/Deflators!$B$10</f>
        <v>111293.61975496593</v>
      </c>
      <c r="BOS26" s="248">
        <f>(BOG26*100)/Deflators!$B$11</f>
        <v>147554.43886097154</v>
      </c>
      <c r="BOT26" s="115">
        <f>INDEX([44]IG1!$AL$4:$AX$40,MATCH($A26,[44]IG1!$AL$4:$AL$40,0),MATCH(BOT$1,[44]IG1!$AL$40:$AX$40,0))</f>
        <v>18.099999999999998</v>
      </c>
      <c r="BOU26" s="116">
        <f>INDEX([44]IG1!$AL$4:$AX$40,MATCH($A26,[44]IG1!$AL$4:$AL$40,0),MATCH(BOU$1,[44]IG1!$AL$40:$AX$40,0))</f>
        <v>19.5</v>
      </c>
      <c r="BOV26" s="116">
        <f>INDEX([44]IG1!$AL$4:$AX$40,MATCH($A26,[44]IG1!$AL$4:$AL$40,0),MATCH(BOV$1,[44]IG1!$AL$40:$AX$40,0))</f>
        <v>21.4</v>
      </c>
      <c r="BOW26" s="116">
        <f>INDEX([44]IG1!$AL$4:$AX$40,MATCH($A26,[44]IG1!$AL$4:$AL$40,0),MATCH(BOW$1,[44]IG1!$AL$40:$AX$40,0))</f>
        <v>20.100000000000001</v>
      </c>
      <c r="BOX26" s="116">
        <f>INDEX([44]IG1!$AL$4:$AX$40,MATCH($A26,[44]IG1!$AL$4:$AL$40,0),MATCH(BOX$1,[44]IG1!$AL$40:$AX$40,0))</f>
        <v>22.400000000000002</v>
      </c>
      <c r="BOY26" s="116">
        <f>INDEX('[14]1718 Collected Indicators'!$A$3:$CH$36,MATCH($A26,'[14]1718 Collected Indicators'!$A$3:$A$36,0),MATCH(BOY$1,'[14]1718 Collected Indicators'!$A$3:$CH$3,0))</f>
        <v>17.7</v>
      </c>
      <c r="BOZ26" s="116">
        <f>INDEX('[15]1819 Collected Indicators'!$A$3:$CV$36,MATCH($A26,'[15]1819 Collected Indicators'!$A$3:$A$36,0),MATCH(BOZ$1,'[15]1819 Collected Indicators'!$A$3:$CV$3,0))</f>
        <v>25.1</v>
      </c>
      <c r="BPA26" s="248">
        <f>INDEX('[11]1920 Collected Indicators'!$A$3:$CV$36,MATCH($A26,'[11]1920 Collected Indicators'!$A$3:$A$36,0),MATCH(BPA$1,'[11]1920 Collected Indicators'!$A$3:$CV$3,0))</f>
        <v>23.200000000000003</v>
      </c>
      <c r="BPB26" s="115">
        <f>INDEX([45]ALL!$A$2:$F$37,MATCH($A26,[45]ALL!$A$2:$A$37,0),MATCH(BPB$1,[45]ALL!$A$37:$F$37,0))</f>
        <v>73</v>
      </c>
      <c r="BPC26" s="116">
        <f>INDEX([45]ALL!$A$2:$F$37,MATCH($A26,[45]ALL!$A$2:$A$37,0),MATCH(BPC$1,[45]ALL!$A$37:$F$37,0))</f>
        <v>79</v>
      </c>
      <c r="BPD26" s="116">
        <f>INDEX([45]ALL!$A$2:$F$37,MATCH($A26,[45]ALL!$A$2:$A$37,0),MATCH(BPD$1,[45]ALL!$A$37:$F$37,0))</f>
        <v>88</v>
      </c>
      <c r="BPE26" s="116">
        <f>INDEX([45]ALL!$A$2:$F$37,MATCH($A26,[45]ALL!$A$2:$A$37,0),MATCH(BPE$1,[45]ALL!$A$37:$F$37,0))</f>
        <v>89</v>
      </c>
      <c r="BPF26" s="116">
        <f>INDEX('[14]1718 Collected Indicators'!$A$3:$CH$36,MATCH($A26,'[14]1718 Collected Indicators'!$A$3:$A$36,0),MATCH(BPF$1,'[14]1718 Collected Indicators'!$A$3:$CH$3,0))</f>
        <v>93.71</v>
      </c>
      <c r="BPG26" s="136">
        <f>INDEX('[15]1819 Collected Indicators'!$A$3:$CV$36,MATCH($A26,'[15]1819 Collected Indicators'!$A$3:$A$36,0),MATCH(BPG$1,'[15]1819 Collected Indicators'!$A$3:$CV$3,0))</f>
        <v>96.4</v>
      </c>
      <c r="BPH26" s="117">
        <f>INDEX('[11]1920 Collected Indicators'!$A$3:$CV$36,MATCH($A26,'[11]1920 Collected Indicators'!$A$3:$A$36,0),MATCH(BPH$1,'[11]1920 Collected Indicators'!$A$3:$CV$3,0))</f>
        <v>97.2</v>
      </c>
      <c r="BPI26" s="133">
        <f>INDEX('[46]2014-15'!$A$3:$G$37,MATCH($A26,'[46]2014-15'!$A$3:$A$37,0),MATCH(BPI$1,'[46]2014-15'!$A$37:$G$37,0))</f>
        <v>13.492063492063492</v>
      </c>
      <c r="BPJ26" s="116">
        <f>INDEX('[46]2015-16'!$A$3:$G$37,MATCH($A26,'[46]2015-16'!$A$3:$A$37,0),MATCH(BPJ$1,'[46]2015-16'!$A$37:$G$37,0))</f>
        <v>11.477151965993624</v>
      </c>
      <c r="BPK26" s="116">
        <f>INDEX('[46]2016-17'!$A$3:$G$37,MATCH($A26,'[46]2016-17'!$A$3:$A$37,0),MATCH(BPK$1,'[46]2016-17'!$A$37:$G$37,0))</f>
        <v>11.79596174282678</v>
      </c>
      <c r="BPL26" s="116">
        <f>INDEX('[14]1718 Collected Indicators'!$A$3:$CH$36,MATCH($A26,'[14]1718 Collected Indicators'!$A$3:$A$36,0),MATCH(BPL$1,'[14]1718 Collected Indicators'!$A$3:$CH$3,0))</f>
        <v>10.945802337938364</v>
      </c>
      <c r="BPM26" s="116">
        <f>INDEX('[15]1819 Collected Indicators'!$A$3:$CV$36,MATCH($A26,'[15]1819 Collected Indicators'!$A$3:$A$36,0),MATCH(BPM$1,'[15]1819 Collected Indicators'!$A$3:$CV$3,0))</f>
        <v>10.654008438818567</v>
      </c>
      <c r="BPN26" s="248">
        <f>INDEX('[11]1920 Collected Indicators'!$A$3:$CV$36,MATCH($A26,'[11]1920 Collected Indicators'!$A$3:$A$36,0),MATCH(BPN$1,'[11]1920 Collected Indicators'!$A$3:$CV$3,0))</f>
        <v>11.087645195353749</v>
      </c>
      <c r="BPO26" s="115">
        <f>INDEX('[46]2014-15'!$A$3:$G$37,MATCH($A26,'[46]2014-15'!$A$3:$A$37,0),MATCH(BPO$1,'[46]2014-15'!$A$37:$G$37,0))</f>
        <v>31.884057971014489</v>
      </c>
      <c r="BPP26" s="116">
        <f>INDEX('[46]2015-16'!$A$3:$G$37,MATCH($A26,'[46]2015-16'!$A$3:$A$37,0),MATCH(BPP$1,'[46]2015-16'!$A$37:$G$37,0))</f>
        <v>32.116788321167881</v>
      </c>
      <c r="BPQ26" s="116">
        <f>INDEX('[46]2016-17'!$A$3:$G$37,MATCH($A26,'[46]2016-17'!$A$3:$A$37,0),MATCH(BPQ$1,'[46]2016-17'!$A$37:$G$37,0))</f>
        <v>26.534963047185904</v>
      </c>
      <c r="BPR26" s="116">
        <f>INDEX('[14]1718 Collected Indicators'!$A$3:$CH$36,MATCH($A26,'[14]1718 Collected Indicators'!$A$3:$A$36,0),MATCH(BPR$1,'[14]1718 Collected Indicators'!$A$3:$CH$3,0))</f>
        <v>27.717916326075649</v>
      </c>
      <c r="BPS26" s="116">
        <f>INDEX('[15]1819 Collected Indicators'!$A$3:$CV$36,MATCH($A26,'[15]1819 Collected Indicators'!$A$3:$A$36,0),MATCH(BPS$1,'[15]1819 Collected Indicators'!$A$3:$CV$3,0))</f>
        <v>21.971053416890481</v>
      </c>
      <c r="BPT26" s="117">
        <f>INDEX('[11]1920 Collected Indicators'!$A$3:$CV$36,MATCH($A26,'[11]1920 Collected Indicators'!$A$3:$A$36,0),MATCH(BPT$1,'[11]1920 Collected Indicators'!$A$3:$CV$3,0))</f>
        <v>24.906427990235962</v>
      </c>
      <c r="BPU26" s="115">
        <f t="array" ref="BPU26">INDEX('[47]FINSUS Raw Data'!$A$2:$BH$35,MATCH($A26,'[47]FINSUS Raw Data'!$A$2:$A$35,0),MATCH(BPU$1,'[47]FINSUS Raw Data'!$A$2:$BH$2,0))</f>
        <v>21.933182506610997</v>
      </c>
      <c r="BPV26" s="116">
        <f t="array" ref="BPV26">INDEX('[47]FINSUS Raw Data'!$A$2:$BH$35,MATCH($A26,'[47]FINSUS Raw Data'!$A$2:$A$35,0),MATCH(BPV$1,'[47]FINSUS Raw Data'!$A$2:$BH$2,0))</f>
        <v>25.896990978692607</v>
      </c>
      <c r="BPW26" s="116">
        <f t="array" ref="BPW26">INDEX('[47]FINSUS Raw Data'!$A$2:$BH$35,MATCH($A26,'[47]FINSUS Raw Data'!$A$2:$A$35,0),MATCH(BPW$1,'[47]FINSUS Raw Data'!$A$2:$BH$2,0))</f>
        <v>35.818624799925708</v>
      </c>
      <c r="BPX26" s="116">
        <f t="array" ref="BPX26">INDEX('[47]FINSUS Raw Data'!$A$2:$BH$35,MATCH($A26,'[47]FINSUS Raw Data'!$A$2:$A$35,0),MATCH(BPX$1,'[47]FINSUS Raw Data'!$A$2:$BH$2,0))</f>
        <v>36.839955809436049</v>
      </c>
      <c r="BPY26" s="116">
        <f t="array" ref="BPY26">INDEX('[47]FINSUS Raw Data'!$A$2:$BH$35,MATCH($A26,'[47]FINSUS Raw Data'!$A$2:$A$35,0),MATCH(BPY$1,'[47]FINSUS Raw Data'!$A$2:$BH$2,0))</f>
        <v>37.618977270329026</v>
      </c>
      <c r="BPZ26" s="116">
        <f t="array" ref="BPZ26">INDEX('[47]FINSUS Raw Data'!$A$2:$BH$35,MATCH($A26,'[47]FINSUS Raw Data'!$A$2:$A$35,0),MATCH(BPZ$1,'[47]FINSUS Raw Data'!$A$2:$BH$2,0))</f>
        <v>39.399513234114131</v>
      </c>
      <c r="BQA26" s="117">
        <f t="array" ref="BQA26">INDEX('[47]FINSUS Raw Data'!$A$2:$BH$35,MATCH($A26,'[47]FINSUS Raw Data'!$A$2:$A$35,0),MATCH(BQA$1,'[47]FINSUS Raw Data'!$A$2:$BH$2,0))</f>
        <v>37.936427550047661</v>
      </c>
      <c r="BQB26" s="115">
        <f t="array" ref="BQB26">INDEX('[47]FINSUS Raw Data'!$A$2:$BH$35,MATCH($A26,'[47]FINSUS Raw Data'!$A$2:$A$35,0),MATCH(BQB$1,'[47]FINSUS Raw Data'!$A$2:$BH$2,0))</f>
        <v>2.4746522332129048</v>
      </c>
      <c r="BQC26" s="116">
        <f t="array" ref="BQC26">INDEX('[47]FINSUS Raw Data'!$A$2:$BH$35,MATCH($A26,'[47]FINSUS Raw Data'!$A$2:$A$35,0),MATCH(BQC$1,'[47]FINSUS Raw Data'!$A$2:$BH$2,0))</f>
        <v>2.1290943331058134</v>
      </c>
      <c r="BQD26" s="116">
        <f t="array" ref="BQD26">INDEX('[47]FINSUS Raw Data'!$A$2:$BH$35,MATCH($A26,'[47]FINSUS Raw Data'!$A$2:$A$35,0),MATCH(BQD$1,'[47]FINSUS Raw Data'!$A$2:$BH$2,0))</f>
        <v>1.9155235800870769</v>
      </c>
      <c r="BQE26" s="116">
        <f t="array" ref="BQE26">INDEX('[47]FINSUS Raw Data'!$A$2:$BH$35,MATCH($A26,'[47]FINSUS Raw Data'!$A$2:$A$35,0),MATCH(BQE$1,'[47]FINSUS Raw Data'!$A$2:$BH$2,0))</f>
        <v>1.8495635920017173</v>
      </c>
      <c r="BQF26" s="116">
        <f t="array" ref="BQF26">INDEX('[47]FINSUS Raw Data'!$A$2:$BH$35,MATCH($A26,'[47]FINSUS Raw Data'!$A$2:$A$35,0),MATCH(BQF$1,'[47]FINSUS Raw Data'!$A$2:$BH$2,0))</f>
        <v>1.8714517865057088</v>
      </c>
      <c r="BQG26" s="116">
        <f t="array" ref="BQG26">INDEX('[47]FINSUS Raw Data'!$A$2:$BH$35,MATCH($A26,'[47]FINSUS Raw Data'!$A$2:$A$35,0),MATCH(BQG$1,'[47]FINSUS Raw Data'!$A$2:$BH$2,0))</f>
        <v>1.9025455243396272</v>
      </c>
      <c r="BQH26" s="117">
        <f t="array" ref="BQH26">INDEX('[47]FINSUS Raw Data'!$A$2:$BH$35,MATCH($A26,'[47]FINSUS Raw Data'!$A$2:$A$35,0),MATCH(BQH$1,'[47]FINSUS Raw Data'!$A$2:$BH$2,0))</f>
        <v>1.6382169526533208</v>
      </c>
      <c r="BQI26" s="115">
        <f t="array" ref="BQI26">INDEX('[47]FINSUS Raw Data'!$A$2:$BH$35,MATCH($A26,'[47]FINSUS Raw Data'!$A$2:$A$35,0),MATCH(BQI$1,'[47]FINSUS Raw Data'!$A$2:$BH$2,0))</f>
        <v>10.5</v>
      </c>
      <c r="BQJ26" s="116">
        <f t="array" ref="BQJ26">INDEX('[47]FINSUS Raw Data'!$A$2:$BH$35,MATCH($A26,'[47]FINSUS Raw Data'!$A$2:$A$35,0),MATCH(BQJ$1,'[47]FINSUS Raw Data'!$A$2:$BH$2,0))</f>
        <v>7.8</v>
      </c>
      <c r="BQK26" s="116">
        <f t="array" ref="BQK26">INDEX('[47]FINSUS Raw Data'!$A$2:$BH$35,MATCH($A26,'[47]FINSUS Raw Data'!$A$2:$A$35,0),MATCH(BQK$1,'[47]FINSUS Raw Data'!$A$2:$BH$2,0))</f>
        <v>5.4</v>
      </c>
      <c r="BQL26" s="116">
        <f t="array" ref="BQL26">INDEX('[47]FINSUS Raw Data'!$A$2:$BH$35,MATCH($A26,'[47]FINSUS Raw Data'!$A$2:$A$35,0),MATCH(BQL$1,'[47]FINSUS Raw Data'!$A$2:$BH$2,0))</f>
        <v>4.5</v>
      </c>
      <c r="BQM26" s="116">
        <f t="array" ref="BQM26">INDEX('[47]FINSUS Raw Data'!$A$2:$BH$35,MATCH($A26,'[47]FINSUS Raw Data'!$A$2:$A$35,0),MATCH(BQM$1,'[47]FINSUS Raw Data'!$A$2:$BH$2,0))</f>
        <v>5.72</v>
      </c>
      <c r="BQN26" s="116">
        <f t="array" ref="BQN26">INDEX('[47]FINSUS Raw Data'!$A$2:$BH$35,MATCH($A26,'[47]FINSUS Raw Data'!$A$2:$A$35,0),MATCH(BQN$1,'[47]FINSUS Raw Data'!$A$2:$BH$2,0))</f>
        <v>5.42</v>
      </c>
      <c r="BQO26" s="117">
        <f t="array" ref="BQO26">INDEX('[47]FINSUS Raw Data'!$A$2:$BH$35,MATCH($A26,'[47]FINSUS Raw Data'!$A$2:$A$35,0),MATCH(BQO$1,'[47]FINSUS Raw Data'!$A$2:$BH$2,0))</f>
        <v>3.9699999999999998</v>
      </c>
      <c r="BQP26" s="115">
        <f t="array" ref="BQP26">INDEX('[47]FINSUS Raw Data'!$A$2:$BH$35,MATCH($A26,'[47]FINSUS Raw Data'!$A$2:$A$35,0),MATCH(BQP$1,'[47]FINSUS Raw Data'!$A$2:$BH$2,0))</f>
        <v>36.4</v>
      </c>
      <c r="BQQ26" s="116">
        <f t="array" ref="BQQ26">INDEX('[47]FINSUS Raw Data'!$A$2:$BH$35,MATCH($A26,'[47]FINSUS Raw Data'!$A$2:$A$35,0),MATCH(BQQ$1,'[47]FINSUS Raw Data'!$A$2:$BH$2,0))</f>
        <v>40.6</v>
      </c>
      <c r="BQR26" s="116">
        <f t="array" ref="BQR26">INDEX('[47]FINSUS Raw Data'!$A$2:$BH$35,MATCH($A26,'[47]FINSUS Raw Data'!$A$2:$A$35,0),MATCH(BQR$1,'[47]FINSUS Raw Data'!$A$2:$BH$2,0))</f>
        <v>46.400000000000006</v>
      </c>
      <c r="BQS26" s="116">
        <f t="array" ref="BQS26">INDEX('[47]FINSUS Raw Data'!$A$2:$BH$35,MATCH($A26,'[47]FINSUS Raw Data'!$A$2:$A$35,0),MATCH(BQS$1,'[47]FINSUS Raw Data'!$A$2:$BH$2,0))</f>
        <v>53.400000000000006</v>
      </c>
      <c r="BQT26" s="116">
        <f t="array" ref="BQT26">INDEX('[47]FINSUS Raw Data'!$A$2:$BH$35,MATCH($A26,'[47]FINSUS Raw Data'!$A$2:$A$35,0),MATCH(BQT$1,'[47]FINSUS Raw Data'!$A$2:$BH$2,0))</f>
        <v>59.940000000000005</v>
      </c>
      <c r="BQU26" s="116">
        <f t="array" ref="BQU26">INDEX('[47]FINSUS Raw Data'!$A$2:$BH$35,MATCH($A26,'[47]FINSUS Raw Data'!$A$2:$A$35,0),MATCH(BQU$1,'[47]FINSUS Raw Data'!$A$2:$BH$2,0))</f>
        <v>51.72</v>
      </c>
      <c r="BQV26" s="117">
        <f t="array" ref="BQV26">INDEX('[47]FINSUS Raw Data'!$A$2:$BH$35,MATCH($A26,'[47]FINSUS Raw Data'!$A$2:$A$35,0),MATCH(BQV$1,'[47]FINSUS Raw Data'!$A$2:$BH$2,0))</f>
        <v>46.51</v>
      </c>
      <c r="BQW26" s="115">
        <f t="array" ref="BQW26">INDEX('[47]FINSUS Raw Data'!$A$2:$BH$35,MATCH($A26,'[47]FINSUS Raw Data'!$A$2:$A$35,0),MATCH(BQW$1,'[47]FINSUS Raw Data'!$A$2:$BH$2,0))</f>
        <v>99.94588744588745</v>
      </c>
      <c r="BQX26" s="213">
        <f t="array" ref="BQX26">INDEX('[47]FINSUS Raw Data'!$A$2:$BH$35,MATCH($A26,'[47]FINSUS Raw Data'!$A$2:$A$35,0),MATCH(BQX$1,'[47]FINSUS Raw Data'!$A$2:$BH$2,0))</f>
        <v>369400</v>
      </c>
      <c r="BQY26" s="213">
        <f t="array" ref="BQY26">INDEX('[47]FINSUS Raw Data'!$A$2:$BH$35,MATCH($A26,'[47]FINSUS Raw Data'!$A$2:$A$35,0),MATCH(BQY$1,'[47]FINSUS Raw Data'!$A$2:$BH$2,0))</f>
        <v>369600</v>
      </c>
      <c r="BQZ26" s="116">
        <f t="array" ref="BQZ26">INDEX('[47]FINSUS Raw Data'!$A$2:$BH$35,MATCH($A26,'[47]FINSUS Raw Data'!$A$2:$A$35,0),MATCH(BQZ$1,'[47]FINSUS Raw Data'!$A$2:$BH$2,0))</f>
        <v>99.810913019989201</v>
      </c>
      <c r="BRA26" s="213">
        <f t="array" ref="BRA26">INDEX('[47]FINSUS Raw Data'!$A$2:$BH$35,MATCH($A26,'[47]FINSUS Raw Data'!$A$2:$A$35,0),MATCH(BRA$1,'[47]FINSUS Raw Data'!$A$2:$BH$2,0))</f>
        <v>369500</v>
      </c>
      <c r="BRB26" s="213">
        <f t="array" ref="BRB26">INDEX('[47]FINSUS Raw Data'!$A$2:$BH$35,MATCH($A26,'[47]FINSUS Raw Data'!$A$2:$A$35,0),MATCH(BRB$1,'[47]FINSUS Raw Data'!$A$2:$BH$2,0))</f>
        <v>370200</v>
      </c>
      <c r="BRC26" s="116">
        <f t="array" ref="BRC26">INDEX('[47]FINSUS Raw Data'!$A$2:$BH$35,MATCH($A26,'[47]FINSUS Raw Data'!$A$2:$A$35,0),MATCH(BRC$1,'[47]FINSUS Raw Data'!$A$2:$BH$2,0))</f>
        <v>99.657534246575338</v>
      </c>
      <c r="BRD26" s="213">
        <f t="array" ref="BRD26">INDEX('[47]FINSUS Raw Data'!$A$2:$BH$35,MATCH($A26,'[47]FINSUS Raw Data'!$A$2:$A$35,0),MATCH(BRD$1,'[47]FINSUS Raw Data'!$A$2:$BH$2,0))</f>
        <v>378300</v>
      </c>
      <c r="BRE26" s="213">
        <f t="array" ref="BRE26">INDEX('[47]FINSUS Raw Data'!$A$2:$BH$35,MATCH($A26,'[47]FINSUS Raw Data'!$A$2:$A$35,0),MATCH(BRE$1,'[47]FINSUS Raw Data'!$A$2:$BH$2,0))</f>
        <v>379600</v>
      </c>
      <c r="BRF26" s="116">
        <f t="array" ref="BRF26">INDEX('[47]FINSUS Raw Data'!$A$2:$BH$35,MATCH($A26,'[47]FINSUS Raw Data'!$A$2:$A$35,0),MATCH(BRF$1,'[47]FINSUS Raw Data'!$A$2:$BH$2,0))</f>
        <v>100.15584415584415</v>
      </c>
      <c r="BRG26" s="213">
        <f t="array" ref="BRG26">INDEX('[47]FINSUS Raw Data'!$A$2:$BH$35,MATCH($A26,'[47]FINSUS Raw Data'!$A$2:$A$35,0),MATCH(BRG$1,'[47]FINSUS Raw Data'!$A$2:$BH$2,0))</f>
        <v>385600</v>
      </c>
      <c r="BRH26" s="213">
        <f t="array" ref="BRH26">INDEX('[47]FINSUS Raw Data'!$A$2:$BH$35,MATCH($A26,'[47]FINSUS Raw Data'!$A$2:$A$35,0),MATCH(BRH$1,'[47]FINSUS Raw Data'!$A$2:$BH$2,0))</f>
        <v>385000</v>
      </c>
      <c r="BRI26" s="116">
        <f t="array" ref="BRI26">INDEX('[47]FINSUS Raw Data'!$A$2:$BH$35,MATCH($A26,'[47]FINSUS Raw Data'!$A$2:$A$35,0),MATCH(BRI$1,'[47]FINSUS Raw Data'!$A$2:$BH$2,0))</f>
        <v>99.979304471030233</v>
      </c>
      <c r="BRJ26" s="213">
        <f t="array" ref="BRJ26">INDEX('[47]FINSUS Raw Data'!$A$2:$BH$35,MATCH($A26,'[47]FINSUS Raw Data'!$A$2:$A$35,0),MATCH(BRJ$1,'[47]FINSUS Raw Data'!$A$2:$BH$2,0))</f>
        <v>376815</v>
      </c>
      <c r="BRK26" s="213">
        <f t="array" ref="BRK26">INDEX('[47]FINSUS Raw Data'!$A$2:$BH$35,MATCH($A26,'[47]FINSUS Raw Data'!$A$2:$A$35,0),MATCH(BRK$1,'[47]FINSUS Raw Data'!$A$2:$BH$2,0))</f>
        <v>376893</v>
      </c>
      <c r="BRL26" s="116">
        <f t="array" ref="BRL26">INDEX('[47]FINSUS Raw Data'!$A$2:$BH$35,MATCH($A26,'[47]FINSUS Raw Data'!$A$2:$A$35,0),MATCH(BRL$1,'[47]FINSUS Raw Data'!$A$2:$BH$2,0))</f>
        <v>100.22380571941972</v>
      </c>
      <c r="BRM26" s="213">
        <f t="array" ref="BRM26">INDEX('[47]FINSUS Raw Data'!$A$2:$BH$35,MATCH($A26,'[47]FINSUS Raw Data'!$A$2:$A$35,0),MATCH(BRM$1,'[47]FINSUS Raw Data'!$A$2:$BH$2,0))</f>
        <v>372583</v>
      </c>
      <c r="BRN26" s="213">
        <f t="array" ref="BRN26">INDEX('[47]FINSUS Raw Data'!$A$2:$BH$35,MATCH($A26,'[47]FINSUS Raw Data'!$A$2:$A$35,0),MATCH(BRN$1,'[47]FINSUS Raw Data'!$A$2:$BH$2,0))</f>
        <v>371751</v>
      </c>
      <c r="BRO26" s="116">
        <f t="array" ref="BRO26">INDEX('[47]FINSUS Raw Data'!$A$2:$BH$35,MATCH($A26,'[47]FINSUS Raw Data'!$A$2:$A$35,0),MATCH(BRO$1,'[47]FINSUS Raw Data'!$A$2:$BH$2,0))</f>
        <v>100.21982539720926</v>
      </c>
      <c r="BRP26" s="213">
        <f t="array" ref="BRP26">INDEX('[47]FINSUS Raw Data'!$A$2:$BH$35,MATCH($A26,'[47]FINSUS Raw Data'!$A$2:$A$35,0),MATCH(BRP$1,'[47]FINSUS Raw Data'!$A$2:$BH$2,0))</f>
        <v>414419</v>
      </c>
      <c r="BRQ26" s="334">
        <f t="array" ref="BRQ26">INDEX('[47]FINSUS Raw Data'!$A$2:$BH$35,MATCH($A26,'[47]FINSUS Raw Data'!$A$2:$A$35,0),MATCH(BRQ$1,'[47]FINSUS Raw Data'!$A$2:$BH$2,0))</f>
        <v>413510</v>
      </c>
      <c r="BRR26" s="248">
        <f t="array" ref="BRR26">INDEX([48]CLIM1!$A$3:$N$37,MATCH($A26,[48]CLIM1!$N$3:$N$37,0),MATCH(BRR$1,[48]CLIM1!$A$3:$N$3,0))</f>
        <v>7.1494942640016736</v>
      </c>
      <c r="BRS26" s="248">
        <f t="array" ref="BRS26">INDEX([48]CLIM1!$A$3:$N$37,MATCH($A26,[48]CLIM1!$N$3:$N$37,0),MATCH(BRS$1,[48]CLIM1!$A$3:$N$3,0))</f>
        <v>6.4935879545886879</v>
      </c>
      <c r="BRT26" s="248">
        <f t="array" ref="BRT26">INDEX([48]CLIM1!$A$3:$N$37,MATCH($A26,[48]CLIM1!$N$3:$N$37,0),MATCH(BRT$1,[48]CLIM1!$A$3:$N$3,0))</f>
        <v>6.7917590046372291</v>
      </c>
      <c r="BRU26" s="248">
        <f t="array" ref="BRU26">INDEX([48]CLIM1!$A$3:$N$37,MATCH($A26,[48]CLIM1!$N$3:$N$37,0),MATCH(BRU$1,[48]CLIM1!$A$3:$N$3,0))</f>
        <v>6.6068580724614918</v>
      </c>
      <c r="BRV26" s="248">
        <f t="array" ref="BRV26">INDEX([48]CLIM1!$A$3:$N$37,MATCH($A26,[48]CLIM1!$N$3:$N$37,0),MATCH(BRV$1,[48]CLIM1!$A$3:$N$3,0))</f>
        <v>5.57541989258588</v>
      </c>
      <c r="BRW26" s="248">
        <f t="array" ref="BRW26">INDEX([48]CLIM1!$A$3:$N$37,MATCH($A26,[48]CLIM1!$N$3:$N$37,0),MATCH(BRW$1,[48]CLIM1!$A$3:$N$3,0))</f>
        <v>5.4108093849426755</v>
      </c>
      <c r="BRX26" s="248">
        <f t="array" ref="BRX26">INDEX([48]CLIM1!$A$3:$N$37,MATCH($A26,[48]CLIM1!$N$3:$N$37,0),MATCH(BRX$1,[48]CLIM1!$A$3:$N$3,0))</f>
        <v>5.2836548945230604</v>
      </c>
      <c r="BRY26" s="248">
        <f t="array" ref="BRY26">INDEX([48]CLIM1!$A$3:$N$37,MATCH($A26,[48]CLIM1!$N$3:$N$37,0),MATCH(BRY$1,[48]CLIM1!$A$3:$N$3,0))</f>
        <v>5.0734374441356147</v>
      </c>
      <c r="BRZ26" s="248">
        <f t="array" ref="BRZ26">INDEX([48]CLIM1!$A$3:$N$37,MATCH($A26,[48]CLIM1!$N$3:$N$37,0),MATCH(BRZ$1,[48]CLIM1!$A$3:$N$3,0))</f>
        <v>5.0701524666706304</v>
      </c>
      <c r="BSA26" s="327" t="str">
        <f>INDEX('[11]1920 Collected Indicators'!$A$3:$CV$36,MATCH($A26,'[11]1920 Collected Indicators'!$A$3:$A$36,0),MATCH(BSA$1,'[11]1920 Collected Indicators'!$A$3:$CV$3,0))</f>
        <v>dna</v>
      </c>
      <c r="BSB26" s="248">
        <f t="array" ref="BSB26">INDEX([48]CLIM2!$A$2:$N$36,MATCH($A26,[48]CLIM2!$N$2:$N$36,0),MATCH(BSB$1,[48]CLIM2!$A$2:$N$2,0))</f>
        <v>6.4064964097999031</v>
      </c>
      <c r="BSC26" s="248">
        <f t="array" ref="BSC26">INDEX([48]CLIM2!$A$2:$N$36,MATCH($A26,[48]CLIM2!$N$2:$N$36,0),MATCH(BSC$1,[48]CLIM2!$A$2:$N$2,0))</f>
        <v>5.763048827995922</v>
      </c>
      <c r="BSD26" s="248">
        <f t="array" ref="BSD26">INDEX([48]CLIM2!$A$2:$N$36,MATCH($A26,[48]CLIM2!$N$2:$N$36,0),MATCH(BSD$1,[48]CLIM2!$A$2:$N$2,0))</f>
        <v>6.0682597454749612</v>
      </c>
      <c r="BSE26" s="248">
        <f t="array" ref="BSE26">INDEX([48]CLIM2!$A$2:$N$36,MATCH($A26,[48]CLIM2!$N$2:$N$36,0),MATCH(BSE$1,[48]CLIM2!$A$2:$N$2,0))</f>
        <v>5.8824157691410468</v>
      </c>
      <c r="BSF26" s="248">
        <f t="array" ref="BSF26">INDEX([48]CLIM2!$A$2:$N$36,MATCH($A26,[48]CLIM2!$N$2:$N$36,0),MATCH(BSF$1,[48]CLIM2!$A$2:$N$2,0))</f>
        <v>4.8488297386598473</v>
      </c>
      <c r="BSG26" s="248">
        <f t="array" ref="BSG26">INDEX([48]CLIM2!$A$2:$N$36,MATCH($A26,[48]CLIM2!$N$2:$N$36,0),MATCH(BSG$1,[48]CLIM2!$A$2:$N$2,0))</f>
        <v>4.6689115641680949</v>
      </c>
      <c r="BSH26" s="248">
        <f t="array" ref="BSH26">INDEX([48]CLIM2!$A$2:$N$36,MATCH($A26,[48]CLIM2!$N$2:$N$36,0),MATCH(BSH$1,[48]CLIM2!$A$2:$N$2,0))</f>
        <v>4.5303078063189854</v>
      </c>
      <c r="BSI26" s="248">
        <f t="array" ref="BSI26">INDEX([48]CLIM2!$A$2:$N$36,MATCH($A26,[48]CLIM2!$N$2:$N$36,0),MATCH(BSI$1,[48]CLIM2!$A$2:$N$2,0))</f>
        <v>4.3386827748113221</v>
      </c>
      <c r="BSJ26" s="248">
        <f t="array" ref="BSJ26">INDEX([48]CLIM2!$A$2:$N$36,MATCH($A26,[48]CLIM2!$N$2:$N$36,0),MATCH(BSJ$1,[48]CLIM2!$A$2:$N$2,0))</f>
        <v>4.3658478943468451</v>
      </c>
      <c r="BSK26" s="327" t="str">
        <f>INDEX('[11]1920 Collected Indicators'!$A$3:$CV$36,MATCH($A26,'[11]1920 Collected Indicators'!$A$3:$A$36,0),MATCH(BSK$1,'[11]1920 Collected Indicators'!$A$3:$CV$3,0))</f>
        <v>dna</v>
      </c>
      <c r="BSL26" s="181"/>
      <c r="BSM26" s="115">
        <v>82.4</v>
      </c>
      <c r="BSN26" s="116">
        <v>92</v>
      </c>
      <c r="BSO26" s="116">
        <v>83</v>
      </c>
      <c r="BSP26" s="116">
        <v>91</v>
      </c>
      <c r="BSQ26" s="116">
        <v>80</v>
      </c>
      <c r="BSR26" s="116">
        <f>INDEX('[16]Raw Data'!$A$1:$BT$34,MATCH($A26,'[16]Raw Data'!$A$1:$A$34,0),MATCH(BSR$1,'[16]Raw Data'!$A$1:$BT$1,0))</f>
        <v>86</v>
      </c>
      <c r="BSS26" s="116">
        <f>INDEX('[14]1718 Collected Indicators'!$A$3:$CH$36,MATCH($A26,'[14]1718 Collected Indicators'!$A$3:$A$36,0),MATCH(BSS$1,'[14]1718 Collected Indicators'!$A$3:$CH$3,0))</f>
        <v>74</v>
      </c>
      <c r="BST26" s="136">
        <f>INDEX('[15]1819 Collected Indicators'!$A$3:$CV$36,MATCH($A26,'[15]1819 Collected Indicators'!$A$3:$A$36,0),MATCH(BST$1,'[15]1819 Collected Indicators'!$A$3:$CV$3,0))</f>
        <v>78.099999999999994</v>
      </c>
      <c r="BSU26" s="120">
        <f>INDEX('[11]1920 Collected Indicators'!$A$3:$CV$36,MATCH($A26,'[11]1920 Collected Indicators'!$A$3:$A$36,0),MATCH(BSU$1,'[11]1920 Collected Indicators'!$A$3:$CV$3,0))</f>
        <v>62</v>
      </c>
      <c r="BSV26" s="115">
        <f>INDEX('[16]Raw Data'!$A$1:$BT$34,MATCH($A26,'[16]Raw Data'!$A$1:$A$34,0),MATCH(BSV$1,'[16]Raw Data'!$A$1:$BT$1,0))</f>
        <v>82.1</v>
      </c>
      <c r="BSW26" s="116">
        <f>INDEX('[16]Raw Data'!$A$1:$BT$34,MATCH($A26,'[16]Raw Data'!$A$1:$A$34,0),MATCH(BSW$1,'[16]Raw Data'!$A$1:$BT$1,0))</f>
        <v>84</v>
      </c>
      <c r="BSX26" s="116">
        <f>INDEX('[16]Raw Data'!$A$1:$BT$34,MATCH($A26,'[16]Raw Data'!$A$1:$A$34,0),MATCH(BSX$1,'[16]Raw Data'!$A$1:$BT$1,0))</f>
        <v>81</v>
      </c>
      <c r="BSY26" s="116">
        <f>INDEX('[16]Raw Data'!$A$1:$BT$34,MATCH($A26,'[16]Raw Data'!$A$1:$A$34,0),MATCH(BSY$1,'[16]Raw Data'!$A$1:$BT$1,0))</f>
        <v>79</v>
      </c>
      <c r="BSZ26" s="116">
        <f>INDEX('[16]Raw Data'!$A$1:$BT$34,MATCH($A26,'[16]Raw Data'!$A$1:$A$34,0),MATCH(BSZ$1,'[16]Raw Data'!$A$1:$BT$1,0))</f>
        <v>69</v>
      </c>
      <c r="BTA26" s="116">
        <f>INDEX('[16]Raw Data'!$A$1:$BT$34,MATCH($A26,'[16]Raw Data'!$A$1:$A$34,0),MATCH(BTA$1,'[16]Raw Data'!$A$1:$BT$1,0))</f>
        <v>83</v>
      </c>
      <c r="BTB26" s="116">
        <f>INDEX('[14]1718 Collected Indicators'!$A$3:$CH$36,MATCH($A26,'[14]1718 Collected Indicators'!$A$3:$A$36,0),MATCH(BTB$1,'[14]1718 Collected Indicators'!$A$3:$CH$3,0))</f>
        <v>81</v>
      </c>
      <c r="BTC26" s="136">
        <f>INDEX('[15]1819 Collected Indicators'!$A$3:$CV$36,MATCH($A26,'[15]1819 Collected Indicators'!$A$3:$A$36,0),MATCH(BTC$1,'[15]1819 Collected Indicators'!$A$3:$CV$3,0))</f>
        <v>75.2</v>
      </c>
      <c r="BTD26" s="120">
        <f>INDEX('[11]1920 Collected Indicators'!$A$3:$CV$36,MATCH($A26,'[11]1920 Collected Indicators'!$A$3:$A$36,0),MATCH(BTD$1,'[11]1920 Collected Indicators'!$A$3:$CV$3,0))</f>
        <v>65</v>
      </c>
      <c r="BTE26" s="115">
        <f>INDEX('[16]Raw Data'!$A$1:$BT$34,MATCH($A26,'[16]Raw Data'!$A$1:$A$34,0),MATCH(BTE$1,'[16]Raw Data'!$A$1:$BT$1,0))</f>
        <v>74.5</v>
      </c>
      <c r="BTF26" s="116">
        <f>INDEX('[16]Raw Data'!$A$1:$BT$34,MATCH($A26,'[16]Raw Data'!$A$1:$A$34,0),MATCH(BTF$1,'[16]Raw Data'!$A$1:$BT$1,0))</f>
        <v>83</v>
      </c>
      <c r="BTG26" s="116">
        <f>INDEX('[16]Raw Data'!$A$1:$BT$34,MATCH($A26,'[16]Raw Data'!$A$1:$A$34,0),MATCH(BTG$1,'[16]Raw Data'!$A$1:$BT$1,0))</f>
        <v>84</v>
      </c>
      <c r="BTH26" s="116">
        <f>INDEX('[16]Raw Data'!$A$1:$BT$34,MATCH($A26,'[16]Raw Data'!$A$1:$A$34,0),MATCH(BTH$1,'[16]Raw Data'!$A$1:$BT$1,0))</f>
        <v>86</v>
      </c>
      <c r="BTI26" s="116">
        <f>INDEX('[16]Raw Data'!$A$1:$BT$34,MATCH($A26,'[16]Raw Data'!$A$1:$A$34,0),MATCH(BTI$1,'[16]Raw Data'!$A$1:$BT$1,0))</f>
        <v>80</v>
      </c>
      <c r="BTJ26" s="116">
        <f>INDEX('[16]Raw Data'!$A$1:$BT$34,MATCH($A26,'[16]Raw Data'!$A$1:$A$34,0),MATCH(BTJ$1,'[16]Raw Data'!$A$1:$BT$1,0))</f>
        <v>89</v>
      </c>
      <c r="BTK26" s="116">
        <f>INDEX('[14]1718 Collected Indicators'!$A$3:$CH$36,MATCH($A26,'[14]1718 Collected Indicators'!$A$3:$A$36,0),MATCH(BTK$1,'[14]1718 Collected Indicators'!$A$3:$CH$3,0))</f>
        <v>83</v>
      </c>
      <c r="BTL26" s="136">
        <f>INDEX('[15]1819 Collected Indicators'!$A$3:$CV$36,MATCH($A26,'[15]1819 Collected Indicators'!$A$3:$A$36,0),MATCH(BTL$1,'[15]1819 Collected Indicators'!$A$3:$CV$3,0))</f>
        <v>83.3</v>
      </c>
      <c r="BTM26" s="120">
        <f>INDEX('[11]1920 Collected Indicators'!$A$3:$CV$36,MATCH($A26,'[11]1920 Collected Indicators'!$A$3:$A$36,0),MATCH(BTM$1,'[11]1920 Collected Indicators'!$A$3:$CV$3,0))</f>
        <v>85</v>
      </c>
      <c r="BTN26" s="115">
        <f>INDEX('[16]Raw Data'!$A$1:$BT$34,MATCH($A26,'[16]Raw Data'!$A$1:$A$34,0),MATCH(BTN$1,'[16]Raw Data'!$A$1:$BT$1,0))</f>
        <v>75</v>
      </c>
      <c r="BTO26" s="116">
        <f>INDEX('[16]Raw Data'!$A$1:$BT$34,MATCH($A26,'[16]Raw Data'!$A$1:$A$34,0),MATCH(BTO$1,'[16]Raw Data'!$A$1:$BT$1,0))</f>
        <v>79</v>
      </c>
      <c r="BTP26" s="116">
        <f>INDEX('[16]Raw Data'!$A$1:$BT$34,MATCH($A26,'[16]Raw Data'!$A$1:$A$34,0),MATCH(BTP$1,'[16]Raw Data'!$A$1:$BT$1,0))</f>
        <v>83</v>
      </c>
      <c r="BTQ26" s="116">
        <f>INDEX('[16]Raw Data'!$A$1:$BT$34,MATCH($A26,'[16]Raw Data'!$A$1:$A$34,0),MATCH(BTQ$1,'[16]Raw Data'!$A$1:$BT$1,0))</f>
        <v>81</v>
      </c>
      <c r="BTR26" s="116">
        <f>INDEX('[16]Raw Data'!$A$1:$BT$34,MATCH($A26,'[16]Raw Data'!$A$1:$A$34,0),MATCH(BTR$1,'[16]Raw Data'!$A$1:$BT$1,0))</f>
        <v>73</v>
      </c>
      <c r="BTS26" s="116">
        <f>INDEX('[16]Raw Data'!$A$1:$BT$34,MATCH($A26,'[16]Raw Data'!$A$1:$A$34,0),MATCH(BTS$1,'[16]Raw Data'!$A$1:$BT$1,0))</f>
        <v>76</v>
      </c>
      <c r="BTT26" s="116">
        <f>INDEX('[14]1718 Collected Indicators'!$A$3:$CH$36,MATCH($A26,'[14]1718 Collected Indicators'!$A$3:$A$36,0),MATCH(BTT$1,'[14]1718 Collected Indicators'!$A$3:$CH$3,0))</f>
        <v>80</v>
      </c>
      <c r="BTU26" s="136">
        <f>INDEX('[15]1819 Collected Indicators'!$A$3:$CV$36,MATCH($A26,'[15]1819 Collected Indicators'!$A$3:$A$36,0),MATCH(BTU$1,'[15]1819 Collected Indicators'!$A$3:$CV$3,0))</f>
        <v>68</v>
      </c>
      <c r="BTV26" s="120">
        <f>INDEX('[11]1920 Collected Indicators'!$A$3:$CV$36,MATCH($A26,'[11]1920 Collected Indicators'!$A$3:$A$36,0),MATCH(BTV$1,'[11]1920 Collected Indicators'!$A$3:$CV$3,0))</f>
        <v>60</v>
      </c>
      <c r="BTW26" s="115">
        <f>INDEX('[16]Raw Data'!$A$1:$BT$34,MATCH($A26,'[16]Raw Data'!$A$1:$A$34,0),MATCH(BTW$1,'[16]Raw Data'!$A$1:$BT$1,0))</f>
        <v>72.400000000000006</v>
      </c>
      <c r="BTX26" s="116">
        <f>INDEX('[16]Raw Data'!$A$1:$BT$34,MATCH($A26,'[16]Raw Data'!$A$1:$A$34,0),MATCH(BTX$1,'[16]Raw Data'!$A$1:$BT$1,0))</f>
        <v>83</v>
      </c>
      <c r="BTY26" s="116">
        <f>INDEX('[16]Raw Data'!$A$1:$BT$34,MATCH($A26,'[16]Raw Data'!$A$1:$A$34,0),MATCH(BTY$1,'[16]Raw Data'!$A$1:$BT$1,0))</f>
        <v>81</v>
      </c>
      <c r="BTZ26" s="116">
        <f>INDEX('[16]Raw Data'!$A$1:$BT$34,MATCH($A26,'[16]Raw Data'!$A$1:$A$34,0),MATCH(BTZ$1,'[16]Raw Data'!$A$1:$BT$1,0))</f>
        <v>87</v>
      </c>
      <c r="BUA26" s="116">
        <f>INDEX('[16]Raw Data'!$A$1:$BT$34,MATCH($A26,'[16]Raw Data'!$A$1:$A$34,0),MATCH(BUA$1,'[16]Raw Data'!$A$1:$BT$1,0))</f>
        <v>75</v>
      </c>
      <c r="BUB26" s="116">
        <f>INDEX('[16]Raw Data'!$A$1:$BT$34,MATCH($A26,'[16]Raw Data'!$A$1:$A$34,0),MATCH(BUB$1,'[16]Raw Data'!$A$1:$BT$1,0))</f>
        <v>86</v>
      </c>
      <c r="BUC26" s="116">
        <f>INDEX('[14]1718 Collected Indicators'!$A$3:$CH$36,MATCH($A26,'[14]1718 Collected Indicators'!$A$3:$A$36,0),MATCH(BUC$1,'[14]1718 Collected Indicators'!$A$3:$CH$3,0))</f>
        <v>81</v>
      </c>
      <c r="BUD26" s="136">
        <f>INDEX('[15]1819 Collected Indicators'!$A$3:$CV$36,MATCH($A26,'[15]1819 Collected Indicators'!$A$3:$A$36,0),MATCH(BUD$1,'[15]1819 Collected Indicators'!$A$3:$CV$3,0))</f>
        <v>76.400000000000006</v>
      </c>
      <c r="BUE26" s="120">
        <f>INDEX('[11]1920 Collected Indicators'!$A$3:$CV$36,MATCH($A26,'[11]1920 Collected Indicators'!$A$3:$A$36,0),MATCH(BUE$1,'[11]1920 Collected Indicators'!$A$3:$CV$3,0))</f>
        <v>70</v>
      </c>
      <c r="BUF26" s="115">
        <f>INDEX('[16]Raw Data'!$A$1:$BT$34,MATCH($A26,'[16]Raw Data'!$A$1:$A$34,0),MATCH(BUF$1,'[16]Raw Data'!$A$1:$BT$1,0))</f>
        <v>78.5</v>
      </c>
      <c r="BUG26" s="116">
        <f>INDEX('[16]Raw Data'!$A$1:$BT$34,MATCH($A26,'[16]Raw Data'!$A$1:$A$34,0),MATCH(BUG$1,'[16]Raw Data'!$A$1:$BT$1,0))</f>
        <v>82</v>
      </c>
      <c r="BUH26" s="116">
        <f>INDEX('[16]Raw Data'!$A$1:$BT$34,MATCH($A26,'[16]Raw Data'!$A$1:$A$34,0),MATCH(BUH$1,'[16]Raw Data'!$A$1:$BT$1,0))</f>
        <v>85</v>
      </c>
      <c r="BUI26" s="116">
        <f>INDEX('[16]Raw Data'!$A$1:$BT$34,MATCH($A26,'[16]Raw Data'!$A$1:$A$34,0),MATCH(BUI$1,'[16]Raw Data'!$A$1:$BT$1,0))</f>
        <v>85</v>
      </c>
      <c r="BUJ26" s="116">
        <f>INDEX('[16]Raw Data'!$A$1:$BT$34,MATCH($A26,'[16]Raw Data'!$A$1:$A$34,0),MATCH(BUJ$1,'[16]Raw Data'!$A$1:$BT$1,0))</f>
        <v>86</v>
      </c>
      <c r="BUK26" s="116">
        <f>INDEX('[16]Raw Data'!$A$1:$BT$34,MATCH($A26,'[16]Raw Data'!$A$1:$A$34,0),MATCH(BUK$1,'[16]Raw Data'!$A$1:$BT$1,0))</f>
        <v>86</v>
      </c>
      <c r="BUL26" s="116">
        <f>INDEX('[14]1718 Collected Indicators'!$A$3:$CH$36,MATCH($A26,'[14]1718 Collected Indicators'!$A$3:$A$36,0),MATCH(BUL$1,'[14]1718 Collected Indicators'!$A$3:$CH$3,0))</f>
        <v>81</v>
      </c>
      <c r="BUM26" s="136">
        <f>INDEX('[15]1819 Collected Indicators'!$A$3:$CV$36,MATCH($A26,'[15]1819 Collected Indicators'!$A$3:$A$36,0),MATCH(BUM$1,'[15]1819 Collected Indicators'!$A$3:$CV$3,0))</f>
        <v>71.900000000000006</v>
      </c>
      <c r="BUN26" s="120">
        <f>INDEX('[11]1920 Collected Indicators'!$A$3:$CV$36,MATCH($A26,'[11]1920 Collected Indicators'!$A$3:$A$36,0),MATCH(BUN$1,'[11]1920 Collected Indicators'!$A$3:$CV$3,0))</f>
        <v>59</v>
      </c>
      <c r="BUO26" s="115">
        <f>INDEX('[16]Raw Data'!$A$1:$BT$34,MATCH($A26,'[16]Raw Data'!$A$1:$A$34,0),MATCH(BUO$1,'[16]Raw Data'!$A$1:$BT$1,0))</f>
        <v>72.900000000000006</v>
      </c>
      <c r="BUP26" s="116">
        <f>INDEX('[16]Raw Data'!$A$1:$BT$34,MATCH($A26,'[16]Raw Data'!$A$1:$A$34,0),MATCH(BUP$1,'[16]Raw Data'!$A$1:$BT$1,0))</f>
        <v>74</v>
      </c>
      <c r="BUQ26" s="116">
        <f>INDEX('[16]Raw Data'!$A$1:$BT$34,MATCH($A26,'[16]Raw Data'!$A$1:$A$34,0),MATCH(BUQ$1,'[16]Raw Data'!$A$1:$BT$1,0))</f>
        <v>71</v>
      </c>
      <c r="BUR26" s="116">
        <f>INDEX('[16]Raw Data'!$A$1:$BT$34,MATCH($A26,'[16]Raw Data'!$A$1:$A$34,0),MATCH(BUR$1,'[16]Raw Data'!$A$1:$BT$1,0))</f>
        <v>67</v>
      </c>
      <c r="BUS26" s="116">
        <f>INDEX('[16]Raw Data'!$A$1:$BT$34,MATCH($A26,'[16]Raw Data'!$A$1:$A$34,0),MATCH(BUS$1,'[16]Raw Data'!$A$1:$BT$1,0))</f>
        <v>59</v>
      </c>
      <c r="BUT26" s="116">
        <f>INDEX('[16]Raw Data'!$A$1:$BT$34,MATCH($A26,'[16]Raw Data'!$A$1:$A$34,0),MATCH(BUT$1,'[16]Raw Data'!$A$1:$BT$1,0))</f>
        <v>62</v>
      </c>
      <c r="BUU26" s="116">
        <f>INDEX('[14]1718 Collected Indicators'!$A$3:$CH$36,MATCH($A26,'[14]1718 Collected Indicators'!$A$3:$A$36,0),MATCH(BUU$1,'[14]1718 Collected Indicators'!$A$3:$CH$3,0))</f>
        <v>63</v>
      </c>
      <c r="BUV26" s="116">
        <f>INDEX('[15]1819 Collected Indicators'!$A$3:$CV$36,MATCH($A26,'[15]1819 Collected Indicators'!$A$3:$A$36,0),MATCH(BUV$1,'[15]1819 Collected Indicators'!$A$3:$CV$3,0))</f>
        <v>55.3</v>
      </c>
      <c r="BUW26" s="126">
        <f>INDEX('[11]1920 Collected Indicators'!$A$3:$CV$36,MATCH($A26,'[11]1920 Collected Indicators'!$A$3:$A$36,0),MATCH(BUW$1,'[11]1920 Collected Indicators'!$A$3:$CV$3,0))</f>
        <v>40</v>
      </c>
    </row>
    <row r="27" spans="1:1921" ht="15.75" thickBot="1">
      <c r="A27" s="118" t="s">
        <v>1881</v>
      </c>
      <c r="B27" s="119">
        <f t="shared" si="152"/>
        <v>4751.2646514497228</v>
      </c>
      <c r="C27" s="87">
        <v>38509</v>
      </c>
      <c r="D27" s="87">
        <v>8105</v>
      </c>
      <c r="E27" s="88">
        <f t="shared" si="11"/>
        <v>4808.3405092877347</v>
      </c>
      <c r="F27" s="87">
        <v>39087</v>
      </c>
      <c r="G27" s="87">
        <v>8129</v>
      </c>
      <c r="H27" s="88">
        <f t="shared" si="12"/>
        <v>4811.5995567048394</v>
      </c>
      <c r="I27" s="87">
        <v>39075</v>
      </c>
      <c r="J27" s="87">
        <v>8121</v>
      </c>
      <c r="K27" s="88">
        <f t="shared" si="13"/>
        <v>4663.6904761904761</v>
      </c>
      <c r="L27" s="87">
        <v>37608</v>
      </c>
      <c r="M27" s="87">
        <v>8064</v>
      </c>
      <c r="N27" s="88">
        <f t="shared" si="14"/>
        <v>4558.1795817958173</v>
      </c>
      <c r="O27" s="87">
        <v>37058</v>
      </c>
      <c r="P27" s="87">
        <v>8130</v>
      </c>
      <c r="Q27" s="88">
        <f t="shared" si="15"/>
        <v>4744.9079754601225</v>
      </c>
      <c r="R27" s="87">
        <v>38671</v>
      </c>
      <c r="S27" s="87">
        <v>8150</v>
      </c>
      <c r="T27" s="88">
        <f t="shared" si="160"/>
        <v>4776.6491249541059</v>
      </c>
      <c r="U27" s="87">
        <f>INDEX('[2]All Previous Years'!$A$1:$EX$34,MATCH($A27,'[2]All Previous Years'!$A$1:$A$34,0),MATCH(U$1,'[2]All Previous Years'!$A$1:$EX$1,0))</f>
        <v>39030</v>
      </c>
      <c r="V27" s="87">
        <f>INDEX('[3]Raw data 16-17'!$B$2:$MA$34,MATCH($A27,'[3]Raw data 16-17'!$A$2:$A$34,0),MATCH(V$1,'[3]Raw data 16-17'!$B$1:$MA$1,0))</f>
        <v>8171</v>
      </c>
      <c r="W27" s="88">
        <f t="shared" si="17"/>
        <v>4837.4191974631049</v>
      </c>
      <c r="X27" s="32">
        <f>INDEX([4]Sheet1!$A$1:$CJ$34, MATCH($A27, [4]Sheet1!$A$1:$A$34, 0), MATCH(X$1, [4]Sheet1!$A$1:$CJ$1, 0))</f>
        <v>39662</v>
      </c>
      <c r="Y27" s="32">
        <f>INDEX('[5]Finance Indicators'!$A$2:$BO$35,MATCH($A27,'[5]Finance Indicators'!$A$2:$A$35,0),MATCH(Y$1,'[5]Finance Indicators'!$A$2:$BO$2,0))</f>
        <v>8199</v>
      </c>
      <c r="Z27" s="132">
        <f>INDEX('[6]Finance Indicators'!$B$3:$BO$35,MATCH($A27,'[6]Finance Indicators'!$A$3:$A$35,0),MATCH(Z$1,'[6]Finance Indicators'!$B$2:$BO$2,0))</f>
        <v>5095.2264381884943</v>
      </c>
      <c r="AA27" s="132">
        <f>INDEX('[6]Finance Indicators'!$B$3:$BO$35,MATCH($A27,'[6]Finance Indicators'!$A$3:$A$35,0),MATCH(AA$1,'[6]Finance Indicators'!$B$2:$BO$2,0))</f>
        <v>41628</v>
      </c>
      <c r="AB27" s="132">
        <f>INDEX('[6]Finance Indicators'!$B$3:$BO$35,MATCH($A27,'[6]Finance Indicators'!$A$3:$A$35,0),MATCH(AB$1,'[6]Finance Indicators'!$B$2:$BO$2,0))</f>
        <v>8170</v>
      </c>
      <c r="AC27" s="132">
        <f t="array" ref="AC27">INDEX('[7]Finance Indicators'!$A$2:$BO$35,MATCH($A27,'[7]Finance Indicators'!$A$2:$A$35,0),MATCH(AC$1,'[7]Finance Indicators'!$A$2:$BO$2,0))</f>
        <v>5474.2357001972387</v>
      </c>
      <c r="AD27" s="132">
        <f t="array" ref="AD27">INDEX('[7]Finance Indicators'!$A$2:$BO$35,MATCH($A27,'[7]Finance Indicators'!$A$2:$A$35,0),MATCH(AD$1,'[7]Finance Indicators'!$A$2:$BO$2,0))</f>
        <v>44407</v>
      </c>
      <c r="AE27" s="238">
        <f t="array" ref="AE27">INDEX('[7]Finance Indicators'!$A$2:$BO$35,MATCH($A27,'[7]Finance Indicators'!$A$2:$A$35,0),MATCH(AE$1,'[7]Finance Indicators'!$A$2:$BO$2,0))</f>
        <v>8112</v>
      </c>
      <c r="AF27" s="119">
        <f>(B27*100)/Deflators!$B$2</f>
        <v>5597.1014159839215</v>
      </c>
      <c r="AG27" s="88">
        <f>(E27*100)/Deflators!$B$3</f>
        <v>5579.7411131105455</v>
      </c>
      <c r="AH27" s="88">
        <f>(H27*100)/Deflators!$B$4</f>
        <v>5471.6486353199625</v>
      </c>
      <c r="AI27" s="88">
        <f>(K27*100)/Deflators!$B$5</f>
        <v>5209.4900512303975</v>
      </c>
      <c r="AJ27" s="88">
        <f>(N27*100)/Deflators!$B$6</f>
        <v>5022.3778797054756</v>
      </c>
      <c r="AK27" s="88">
        <f>(Q27*100)/Deflators!$B$7</f>
        <v>5185.8079612276815</v>
      </c>
      <c r="AL27" s="122">
        <f>(T27*100)/Deflators!$B$8</f>
        <v>5094.4185781871038</v>
      </c>
      <c r="AM27" s="122">
        <f>(W27*100)/Deflators!$B$9</f>
        <v>5069.9605426946073</v>
      </c>
      <c r="AN27" s="122">
        <f>(Z27*100)/Deflators!$B$10</f>
        <v>5219.7099969789451</v>
      </c>
      <c r="AO27" s="241">
        <f>(AC27*100)/Deflators!$B$11</f>
        <v>5474.2357001972387</v>
      </c>
      <c r="AP27" s="119">
        <f t="shared" si="18"/>
        <v>6203.7774826619443</v>
      </c>
      <c r="AQ27" s="87">
        <v>42043</v>
      </c>
      <c r="AR27" s="87">
        <v>6777</v>
      </c>
      <c r="AS27" s="88">
        <f t="shared" si="19"/>
        <v>6237.9032258064517</v>
      </c>
      <c r="AT27" s="87">
        <v>41769</v>
      </c>
      <c r="AU27" s="87">
        <v>6696</v>
      </c>
      <c r="AV27" s="88">
        <f t="shared" si="20"/>
        <v>6330.6549423893266</v>
      </c>
      <c r="AW27" s="87">
        <v>41757</v>
      </c>
      <c r="AX27" s="87">
        <v>6596</v>
      </c>
      <c r="AY27" s="88">
        <f t="shared" si="21"/>
        <v>6488.1684081130916</v>
      </c>
      <c r="AZ27" s="87">
        <v>42225</v>
      </c>
      <c r="BA27" s="87">
        <v>6508</v>
      </c>
      <c r="BB27" s="88">
        <f t="shared" si="22"/>
        <v>6409.7773626031449</v>
      </c>
      <c r="BC27" s="87">
        <v>41170</v>
      </c>
      <c r="BD27" s="87">
        <v>6423</v>
      </c>
      <c r="BE27" s="88">
        <f t="shared" si="23"/>
        <v>6534.4205739375884</v>
      </c>
      <c r="BF27" s="87">
        <v>41670</v>
      </c>
      <c r="BG27" s="87">
        <v>6377</v>
      </c>
      <c r="BH27" s="88">
        <f t="shared" si="24"/>
        <v>6666.3016270337921</v>
      </c>
      <c r="BI27" s="87">
        <f>INDEX('[2]All Previous Years'!$A$1:$EX$34,MATCH($A27,'[2]All Previous Years'!$A$1:$A$34,0),MATCH(BI$1,'[2]All Previous Years'!$A$1:$EX$1,0))</f>
        <v>42611</v>
      </c>
      <c r="BJ27" s="87">
        <f>INDEX('[3]Raw data 16-17'!$B$2:$MA$34,MATCH($A27,'[3]Raw data 16-17'!$A$2:$A$34,0),MATCH(BJ$1,'[3]Raw data 16-17'!$B$1:$MA$1,0))</f>
        <v>6392</v>
      </c>
      <c r="BK27" s="88">
        <f t="shared" si="0"/>
        <v>6658.0343213728556</v>
      </c>
      <c r="BL27" s="32">
        <f>INDEX([4]Sheet1!$A$1:$CJ$34, MATCH($A27, [4]Sheet1!$A$1:$A$34, 0), MATCH(BL$1, [4]Sheet1!$A$1:$CJ$1, 0))</f>
        <v>42678</v>
      </c>
      <c r="BM27" s="32">
        <f>INDEX('[5]Finance Indicators'!$A$2:$BO$35,MATCH($A27,'[5]Finance Indicators'!$A$2:$A$35,0),MATCH(BM$1,'[5]Finance Indicators'!$A$2:$BO$2,0))</f>
        <v>6410</v>
      </c>
      <c r="BN27" s="132">
        <f>INDEX('[6]Finance Indicators'!$B$3:$BO$35,MATCH($A27,'[6]Finance Indicators'!$A$3:$A$35,0),MATCH(BN$1,'[6]Finance Indicators'!$B$2:$BO$2,0))</f>
        <v>7042.685776600717</v>
      </c>
      <c r="BO27" s="132">
        <f>INDEX('[6]Finance Indicators'!$B$3:$BO$35,MATCH($A27,'[6]Finance Indicators'!$A$3:$A$35,0),MATCH(BO$1,'[6]Finance Indicators'!$B$2:$BO$2,0))</f>
        <v>45207</v>
      </c>
      <c r="BP27" s="132">
        <f>INDEX('[6]Finance Indicators'!$B$3:$BO$35,MATCH($A27,'[6]Finance Indicators'!$A$3:$A$35,0),MATCH(BP$1,'[6]Finance Indicators'!$B$2:$BO$2,0))</f>
        <v>6419</v>
      </c>
      <c r="BQ27" s="238">
        <f t="array" ref="BQ27">INDEX('[7]Finance Indicators'!$A$2:$BO$35,MATCH($A27,'[7]Finance Indicators'!$A$2:$A$35,0),MATCH(BQ$1,'[7]Finance Indicators'!$A$2:$BO$2,0))</f>
        <v>7798.7577639751553</v>
      </c>
      <c r="BR27" s="238">
        <f t="array" ref="BR27">INDEX('[7]Finance Indicators'!$A$2:$BO$35,MATCH($A27,'[7]Finance Indicators'!$A$2:$A$35,0),MATCH(BR$1,'[7]Finance Indicators'!$A$2:$BO$2,0))</f>
        <v>50224</v>
      </c>
      <c r="BS27" s="238">
        <f t="array" ref="BS27">INDEX('[7]Finance Indicators'!$A$2:$BO$35,MATCH($A27,'[7]Finance Indicators'!$A$2:$A$35,0),MATCH(BS$1,'[7]Finance Indicators'!$A$2:$BO$2,0))</f>
        <v>6440</v>
      </c>
      <c r="BT27" s="119">
        <f>(AP27*100)/Deflators!$B$2</f>
        <v>7308.195665771108</v>
      </c>
      <c r="BU27" s="137">
        <f>(AS27*100)/Deflators!$B$3</f>
        <v>7238.648140955599</v>
      </c>
      <c r="BV27" s="137">
        <f>(AV27*100)/Deflators!$B$4</f>
        <v>7199.0860976652593</v>
      </c>
      <c r="BW27" s="137">
        <f>(AY27*100)/Deflators!$B$5</f>
        <v>7247.4897177099974</v>
      </c>
      <c r="BX27" s="137">
        <f>(BB27*100)/Deflators!$B$6</f>
        <v>7062.5396525276665</v>
      </c>
      <c r="BY27" s="137">
        <f>(BE27*100)/Deflators!$B$7</f>
        <v>7141.603253338013</v>
      </c>
      <c r="BZ27" s="137">
        <f>(BH27*100)/Deflators!$B$8</f>
        <v>7109.7813484230255</v>
      </c>
      <c r="CA27" s="137">
        <f>(BK27*100)/Deflators!$B$9</f>
        <v>6978.0951212517484</v>
      </c>
      <c r="CB27" s="137">
        <f>(BN27*100)/Deflators!$B$10</f>
        <v>7214.7485101317197</v>
      </c>
      <c r="CC27" s="245">
        <f>(BQ27*100)/Deflators!$B$11</f>
        <v>7798.7577639751553</v>
      </c>
      <c r="CD27" s="119">
        <f t="shared" si="153"/>
        <v>2593.939393939394</v>
      </c>
      <c r="CE27" s="87">
        <v>5136</v>
      </c>
      <c r="CF27" s="87">
        <v>1980</v>
      </c>
      <c r="CG27" s="88">
        <f t="shared" si="25"/>
        <v>2596.4646464646462</v>
      </c>
      <c r="CH27" s="87">
        <v>5141</v>
      </c>
      <c r="CI27" s="87">
        <v>1980</v>
      </c>
      <c r="CJ27" s="88">
        <f t="shared" si="26"/>
        <v>2374.7582205029012</v>
      </c>
      <c r="CK27" s="87">
        <v>4911</v>
      </c>
      <c r="CL27" s="87">
        <v>2068</v>
      </c>
      <c r="CM27" s="88">
        <f t="shared" si="27"/>
        <v>2374.2183742183738</v>
      </c>
      <c r="CN27" s="87">
        <v>4936</v>
      </c>
      <c r="CO27" s="87">
        <v>2079</v>
      </c>
      <c r="CP27" s="88">
        <f t="shared" si="28"/>
        <v>2884.0169731258843</v>
      </c>
      <c r="CQ27" s="87">
        <v>6117</v>
      </c>
      <c r="CR27" s="87">
        <v>2121</v>
      </c>
      <c r="CS27" s="88">
        <f t="shared" si="29"/>
        <v>3352.9411764705883</v>
      </c>
      <c r="CT27" s="87">
        <v>6498</v>
      </c>
      <c r="CU27" s="87">
        <v>1938</v>
      </c>
      <c r="CV27" s="88">
        <f t="shared" si="30"/>
        <v>3451.5103338632753</v>
      </c>
      <c r="CW27" s="87">
        <f>INDEX('[2]All Previous Years'!$A$1:$EX$34,MATCH($A27,'[2]All Previous Years'!$A$1:$A$34,0),MATCH(CW$1,'[2]All Previous Years'!$A$1:$EX$1,0))</f>
        <v>6513</v>
      </c>
      <c r="CX27" s="87">
        <f>INDEX('[3]Raw data 16-17'!$B$2:$XA$34,MATCH($A27,'[3]Raw data 16-17'!$A$2:$A$34,0),MATCH(CX$1,'[3]Raw data 16-17'!$B$1:$GU$1,0))</f>
        <v>1887</v>
      </c>
      <c r="CY27" s="88">
        <f t="shared" si="31"/>
        <v>3299.0654205607475</v>
      </c>
      <c r="CZ27" s="32">
        <f>INDEX([4]Sheet1!$A$1:$CJ$34, MATCH($A27, [4]Sheet1!$A$1:$A$34, 0), MATCH(CZ$1, [4]Sheet1!$A$1:$CJ$1, 0))</f>
        <v>6354</v>
      </c>
      <c r="DA27" s="32">
        <f>INDEX('[5]Finance Indicators'!$A$2:$BO$35,MATCH($A27,'[5]Finance Indicators'!$A$2:$A$35,0),MATCH(DA$1,'[5]Finance Indicators'!$A$2:$BO$2,0))</f>
        <v>1926</v>
      </c>
      <c r="DB27" s="132">
        <f>INDEX('[6]Finance Indicators'!$B$3:$BO$35,MATCH($A27,'[6]Finance Indicators'!$A$3:$A$35,0),MATCH(DB$1,'[6]Finance Indicators'!$B$2:$BO$2,0))</f>
        <v>4165.3027823240582</v>
      </c>
      <c r="DC27" s="132">
        <f>INDEX('[6]Finance Indicators'!$B$3:$BO$35,MATCH($A27,'[6]Finance Indicators'!$A$3:$A$35,0),MATCH(DC$1,'[6]Finance Indicators'!$B$2:$BO$2,0))</f>
        <v>7635</v>
      </c>
      <c r="DD27" s="132">
        <f>INDEX('[6]Finance Indicators'!$B$3:$BO$35,MATCH($A27,'[6]Finance Indicators'!$A$3:$A$35,0),MATCH(DD$1,'[6]Finance Indicators'!$B$2:$BO$2,0))</f>
        <v>1833</v>
      </c>
      <c r="DE27" s="132">
        <f t="array" ref="DE27">INDEX('[7]Finance Indicators'!$A$2:$BO$35,MATCH($A27,'[7]Finance Indicators'!$A$2:$A$35,0),MATCH(DE$1,'[7]Finance Indicators'!$A$2:$BO$2,0))</f>
        <v>6172.7557411273483</v>
      </c>
      <c r="DF27" s="132">
        <f t="array" ref="DF27">INDEX('[7]Finance Indicators'!$A$2:$BO$35,MATCH($A27,'[7]Finance Indicators'!$A$2:$A$35,0),MATCH(DF$1,'[7]Finance Indicators'!$A$2:$BO$2,0))</f>
        <v>11827</v>
      </c>
      <c r="DG27" s="132">
        <f t="array" ref="DG27">INDEX('[7]Finance Indicators'!$A$2:$BO$35,MATCH($A27,'[7]Finance Indicators'!$A$2:$A$35,0),MATCH(DG$1,'[7]Finance Indicators'!$A$2:$BO$2,0))</f>
        <v>1916</v>
      </c>
      <c r="DH27" s="127">
        <f>(CD27*100)/Deflators!$B$2</f>
        <v>3055.7215646500995</v>
      </c>
      <c r="DI27" s="122">
        <f>(CG27*100)/Deflators!$B$3</f>
        <v>3013.0146791045149</v>
      </c>
      <c r="DJ27" s="122">
        <f>(CJ27*100)/Deflators!$B$4</f>
        <v>2700.5245185715798</v>
      </c>
      <c r="DK27" s="122">
        <f>(CM27*100)/Deflators!$B$5</f>
        <v>2652.0771614419359</v>
      </c>
      <c r="DL27" s="122">
        <f>(CP27*100)/Deflators!$B$6</f>
        <v>3177.7210157253121</v>
      </c>
      <c r="DM27" s="122">
        <f>(CS27*100)/Deflators!$B$7</f>
        <v>3664.4986870969119</v>
      </c>
      <c r="DN27" s="122">
        <f>(CV27*100)/Deflators!$B$8</f>
        <v>3681.1241327688654</v>
      </c>
      <c r="DO27" s="122">
        <f>(CY27*100)/Deflators!$B$9</f>
        <v>3457.6559994599784</v>
      </c>
      <c r="DP27" s="122">
        <f>(DB27*100)/Deflators!$B$10</f>
        <v>4267.0669963533401</v>
      </c>
      <c r="DQ27" s="247">
        <f>(DE27*100)/Deflators!$B$11</f>
        <v>6172.7557411273483</v>
      </c>
      <c r="DR27" s="119">
        <v>56</v>
      </c>
      <c r="DS27" s="122">
        <f>INDEX('[3]5+ Awards at Level 5 &amp; Level 6'!$A$2:$G$35,MATCH($A27,'[3]5+ Awards at Level 5 &amp; Level 6'!$A$2:$A$35,0),MATCH(DS$1,'[3]5+ Awards at Level 5 &amp; Level 6'!$A$2:$G$2,0))</f>
        <v>55</v>
      </c>
      <c r="DT27" s="125">
        <f>INDEX('[8]Breadth and Depth cohort'!$X$1:$AH$36,MATCH($A27,'[8]Breadth and Depth cohort'!$X$1:$X$36,0),MATCH(DT$1,'[8]Breadth and Depth cohort'!$X$1:$AH$1,0))</f>
        <v>58</v>
      </c>
      <c r="DU27" s="125">
        <f>INDEX('[9]Breadth and Depth cohort'!$U$1:$AC$36,MATCH($A27,'[9]Breadth and Depth cohort'!$U$1:$U$36,0),MATCH(DU$1,'[9]Breadth and Depth cohort'!$U$1:$AC$1,0))</f>
        <v>60</v>
      </c>
      <c r="DV27" s="125">
        <f>INDEX([10]Extraction!$G$3:$Q$36,MATCH($A27,[10]Extraction!$Q$3:$Q$36,0),MATCH(DV$1,[10]Extraction!$G$3:$Q$3,0))</f>
        <v>57</v>
      </c>
      <c r="DW27" s="125">
        <f>INDEX([10]Extraction!$G$3:$Q$36,MATCH($A27,[10]Extraction!$Q$3:$Q$36,0),MATCH(DW$1,[10]Extraction!$G$3:$Q$3,0))</f>
        <v>61</v>
      </c>
      <c r="DX27" s="125">
        <f>INDEX([10]Extraction!$G$3:$Q$36,MATCH($A27,[10]Extraction!$Q$3:$Q$36,0),MATCH(DX$1,[10]Extraction!$G$3:$Q$3,0))</f>
        <v>64</v>
      </c>
      <c r="DY27" s="125">
        <f>INDEX([10]Extraction!$G$3:$Q$36,MATCH($A27,[10]Extraction!$Q$3:$Q$36,0),MATCH(DY$1,[10]Extraction!$G$3:$Q$3,0))</f>
        <v>62</v>
      </c>
      <c r="DZ27" s="241">
        <f>INDEX('[11]1920 Collected Indicators'!$A$3:$CV$36,MATCH($A27,'[11]1920 Collected Indicators'!$A$3:$A$36,0),MATCH(DZ$1,'[11]1920 Collected Indicators'!$A$3:$CV$3,0))</f>
        <v>66</v>
      </c>
      <c r="EA27" s="119">
        <v>29</v>
      </c>
      <c r="EB27" s="122">
        <f>INDEX('[3]5+ Awards at Level 5 &amp; Level 6'!$I$2:$M$35,MATCH($A27,'[3]5+ Awards at Level 5 &amp; Level 6'!$A$2:$A$35,0),MATCH(EB$1,'[3]5+ Awards at Level 5 &amp; Level 6'!$I$2:$M$2,0))</f>
        <v>29</v>
      </c>
      <c r="EC27" s="125">
        <f>INDEX('[8]Breadth and Depth cohort'!$X$1:$AH$36,MATCH($A27,'[8]Breadth and Depth cohort'!$X$1:$X$36,0),MATCH(EC$1,'[8]Breadth and Depth cohort'!$X$1:$AH$1,0))</f>
        <v>32</v>
      </c>
      <c r="ED27" s="125">
        <f>INDEX('[9]Breadth and Depth cohort'!$U$1:$AC$36,MATCH($A27,'[9]Breadth and Depth cohort'!$U$1:$U$36,0),MATCH(ED$1,'[9]Breadth and Depth cohort'!$U$1:$AC$1,0))</f>
        <v>36</v>
      </c>
      <c r="EE27" s="125">
        <f>INDEX([10]Extraction!$G$3:$Q$36,MATCH($A27,[10]Extraction!$Q$3:$Q$36,0),MATCH(EE$1,[10]Extraction!$G$3:$Q$3,0))</f>
        <v>35</v>
      </c>
      <c r="EF27" s="125">
        <f>INDEX([10]Extraction!$G$3:$Q$36,MATCH($A27,[10]Extraction!$Q$3:$Q$36,0),MATCH(EF$1,[10]Extraction!$G$3:$Q$3,0))</f>
        <v>37</v>
      </c>
      <c r="EG27" s="125">
        <f>INDEX([10]Extraction!$G$3:$Q$36,MATCH($A27,[10]Extraction!$Q$3:$Q$36,0),MATCH(EG$1,[10]Extraction!$G$3:$Q$3,0))</f>
        <v>37</v>
      </c>
      <c r="EH27" s="120">
        <f>INDEX([10]Extraction!$G$3:$Q$36,MATCH($A27,[10]Extraction!$Q$3:$Q$36,0),MATCH(EH$1,[10]Extraction!$G$3:$Q$3,0))</f>
        <v>34</v>
      </c>
      <c r="EI27" s="126">
        <f>INDEX('[11]1920 Collected Indicators'!$A$3:$CV$36,MATCH($A27,'[11]1920 Collected Indicators'!$A$3:$A$36,0),MATCH(EI$1,'[11]1920 Collected Indicators'!$A$3:$CV$3,0))</f>
        <v>41</v>
      </c>
      <c r="EJ27" s="127">
        <v>21</v>
      </c>
      <c r="EK27" s="122">
        <f>INDEX('[3]Deprived 5+ Awards'!$A$2:$K$35,MATCH($A27,'[3]Deprived 5+ Awards'!$A$2:$A$35,0),MATCH(EK$1,'[3]Deprived 5+ Awards'!$A$2:$K$2,0))</f>
        <v>21</v>
      </c>
      <c r="EL27" s="125">
        <f>INDEX('[12]2014'!$S$1:$U$35,MATCH($A27,'[12]2014'!$S$1:$S$35,0),MATCH(EL$1,'[12]2014'!$S$1:$U$1,0))</f>
        <v>30</v>
      </c>
      <c r="EM27" s="125">
        <f>INDEX('[12]2015'!$S$1:$U$35,MATCH($A27,'[12]2015'!$S$1:$S$35,0),MATCH(EM$1,'[12]2015'!$S$1:$U$1,0))</f>
        <v>25</v>
      </c>
      <c r="EN27" s="125">
        <f>INDEX([13]Extraction!$B$2:$L$35,MATCH($A27,[13]Extraction!$L$2:$L$35,0),MATCH(EN$1,[13]Extraction!$B$2:$L$2,0))</f>
        <v>28</v>
      </c>
      <c r="EO27" s="125">
        <f>INDEX([13]Extraction!$B$2:$L$35,MATCH($A27,[13]Extraction!$L$2:$L$35,0),MATCH(EO$1,[13]Extraction!$B$2:$L$2,0))</f>
        <v>21</v>
      </c>
      <c r="EP27" s="122">
        <f>INDEX([13]Extraction!$B$2:$L$35,MATCH($A27,[13]Extraction!$L$2:$L$35,0),MATCH(EP$1,[13]Extraction!$B$2:$L$2,0))</f>
        <v>37</v>
      </c>
      <c r="EQ27" s="122">
        <f>INDEX([13]Extraction!$B$2:$L$35,MATCH($A27,[13]Extraction!$L$2:$L$35,0),MATCH(EQ$1,[13]Extraction!$B$2:$L$2,0))</f>
        <v>32</v>
      </c>
      <c r="ER27" s="337">
        <f>INDEX('[11]1920 Collected Indicators'!$A$3:$CV$36,MATCH($A27,'[11]1920 Collected Indicators'!$A$3:$A$36,0),MATCH(ER$1,'[11]1920 Collected Indicators'!$A$3:$CV$3,0))</f>
        <v>28</v>
      </c>
      <c r="ES27" s="124" t="s">
        <v>1855</v>
      </c>
      <c r="ET27" s="122" t="str">
        <f>INDEX('[3]Deprived 5+ Awards'!$A$2:$K$35,MATCH($A27,'[3]Deprived 5+ Awards'!$A$2:$A$35,0),MATCH(ET$1,'[3]Deprived 5+ Awards'!$A$2:$K$2,0))</f>
        <v>*</v>
      </c>
      <c r="EU27" s="125">
        <f>INDEX('[12]2014'!$S$1:$U$35,MATCH($A27,'[12]2014'!$S$1:$S$35,0),MATCH(EU$1,'[12]2014'!$S$1:$U$1,0))</f>
        <v>12</v>
      </c>
      <c r="EV27" s="125">
        <f>INDEX('[12]2015'!$S$1:$U$35,MATCH($A27,'[12]2015'!$S$1:$S$35,0),MATCH(EV$1,'[12]2015'!$S$1:$U$1,0))</f>
        <v>15</v>
      </c>
      <c r="EW27" s="125">
        <f>INDEX([13]Extraction!$B$2:$L$35,MATCH($A27,[13]Extraction!$L$2:$L$35,0),MATCH(EW$1,[13]Extraction!$B$2:$L$2,0))</f>
        <v>11</v>
      </c>
      <c r="EX27" s="125">
        <f>INDEX([13]Extraction!$B$2:$L$35,MATCH($A27,[13]Extraction!$L$2:$L$35,0),MATCH(EX$1,[13]Extraction!$B$2:$L$2,0))</f>
        <v>10</v>
      </c>
      <c r="EY27" s="122">
        <f>INDEX([13]Extraction!$B$2:$L$35,MATCH($A27,[13]Extraction!$L$2:$L$35,0),MATCH(EY$1,[13]Extraction!$B$2:$L$2,0))</f>
        <v>20</v>
      </c>
      <c r="EZ27" s="122">
        <f>INDEX([13]Extraction!$B$2:$L$35,MATCH($A27,[13]Extraction!$L$2:$L$35,0),MATCH(EZ$1,[13]Extraction!$B$2:$L$2,0))</f>
        <v>11</v>
      </c>
      <c r="FA27" s="340">
        <f>INDEX('[11]1920 Collected Indicators'!$A$3:$CV$36,MATCH($A27,'[11]1920 Collected Indicators'!$A$3:$A$36,0),MATCH(FA$1,'[11]1920 Collected Indicators'!$A$3:$CV$3,0))</f>
        <v>11</v>
      </c>
      <c r="FB27" s="119">
        <v>3193.5096153846152</v>
      </c>
      <c r="FC27" s="87">
        <v>2657</v>
      </c>
      <c r="FD27" s="87">
        <v>16</v>
      </c>
      <c r="FE27" s="88">
        <v>2287.3931623931621</v>
      </c>
      <c r="FF27" s="87">
        <v>2141</v>
      </c>
      <c r="FG27" s="87">
        <v>18</v>
      </c>
      <c r="FH27" s="88">
        <v>1582.4175824175825</v>
      </c>
      <c r="FI27" s="87">
        <v>1728</v>
      </c>
      <c r="FJ27" s="87">
        <v>21</v>
      </c>
      <c r="FK27" s="88">
        <v>1723.901098901099</v>
      </c>
      <c r="FL27" s="87">
        <v>2510</v>
      </c>
      <c r="FM27" s="87">
        <v>28</v>
      </c>
      <c r="FN27" s="88">
        <v>2067.3076923076924</v>
      </c>
      <c r="FO27" s="39">
        <v>3655</v>
      </c>
      <c r="FP27" s="39">
        <v>34</v>
      </c>
      <c r="FQ27" s="88">
        <v>2985.0427350427349</v>
      </c>
      <c r="FR27" s="87">
        <v>4191</v>
      </c>
      <c r="FS27" s="87">
        <v>27</v>
      </c>
      <c r="FT27" s="88">
        <f t="shared" si="159"/>
        <v>2786.9822485207105</v>
      </c>
      <c r="FU27" s="87">
        <f>INDEX('[2]All Previous Years'!$A$1:$EX$34,MATCH($A27,'[2]All Previous Years'!$A$1:$A$34,0),MATCH(FU$1,'[2]All Previous Years'!$A$1:$EX$1,0))</f>
        <v>3768</v>
      </c>
      <c r="FV27" s="88">
        <f>INDEX('[3]Raw data 16-17'!$B$2:$XA$34,MATCH($A27,'[3]Raw data 16-17'!$A$2:$A$34,0),MATCH(FV$1,'[3]Raw data 16-17'!$B$1:$GU$1,0))</f>
        <v>26</v>
      </c>
      <c r="FW27" s="88">
        <f t="shared" si="33"/>
        <v>3071.7455621301774</v>
      </c>
      <c r="FX27" s="39">
        <f>INDEX([4]Sheet1!$A$1:$CJ$34, MATCH($A27, [4]Sheet1!$A$1:$A$34, 0), MATCH(FX$1, [4]Sheet1!$A$1:$CJ$1, 0))</f>
        <v>4153</v>
      </c>
      <c r="FY27" s="39">
        <f>INDEX('[5]Finance Indicators'!$A$2:$BO$35,MATCH($A27,'[5]Finance Indicators'!$A$2:$A$35,0),MATCH(FY$1,'[5]Finance Indicators'!$A$2:$BO$2,0))</f>
        <v>26</v>
      </c>
      <c r="FZ27" s="132">
        <f>INDEX('[6]Finance Indicators'!$B$3:$BO$35,MATCH($A27,'[6]Finance Indicators'!$A$3:$A$35,0),MATCH(FZ$1,'[6]Finance Indicators'!$B$2:$BO$2,0))</f>
        <v>4435.3146853146854</v>
      </c>
      <c r="GA27" s="132">
        <f>INDEX('[6]Finance Indicators'!$B$3:$BO$35,MATCH($A27,'[6]Finance Indicators'!$A$3:$A$35,0),MATCH(GA$1,'[6]Finance Indicators'!$B$2:$BO$2,0))</f>
        <v>5074</v>
      </c>
      <c r="GB27" s="132">
        <f>INDEX('[6]Finance Indicators'!$B$3:$BO$35,MATCH($A27,'[6]Finance Indicators'!$A$3:$A$35,0),MATCH(GB$1,'[6]Finance Indicators'!$B$2:$BO$2,0))</f>
        <v>22</v>
      </c>
      <c r="GC27" s="132" t="str">
        <f t="array" ref="GC27">INDEX('[7]Finance Indicators'!$A$2:$BO$35,MATCH($A27,'[7]Finance Indicators'!$A$2:$A$35,0),MATCH(GC$1,'[7]Finance Indicators'!$A$2:$BO$2,0))</f>
        <v>dna</v>
      </c>
      <c r="GD27" s="132">
        <f t="array" ref="GD27">INDEX('[7]Finance Indicators'!$A$2:$BO$35,MATCH($A27,'[7]Finance Indicators'!$A$2:$A$35,0),MATCH(GD$1,'[7]Finance Indicators'!$A$2:$BO$2,0))</f>
        <v>5118</v>
      </c>
      <c r="GE27" s="238" t="str">
        <f t="array" ref="GE27">INDEX('[7]Finance Indicators'!$A$2:$BO$35,MATCH($A27,'[7]Finance Indicators'!$A$2:$A$35,0),MATCH(GE$1,'[7]Finance Indicators'!$A$2:$BO$2,0))</f>
        <v>dna</v>
      </c>
      <c r="GF27" s="128">
        <f>(FB27*100)/Deflators!$B$2</f>
        <v>3762.0293756470919</v>
      </c>
      <c r="GG27" s="125">
        <f>(FE27*100)/Deflators!$B$3</f>
        <v>2654.3589509520161</v>
      </c>
      <c r="GH27" s="125">
        <f>(FH27*100)/Deflators!$B$4</f>
        <v>1799.4916042579182</v>
      </c>
      <c r="GI27" s="125">
        <f>(FK27*100)/Deflators!$B$5</f>
        <v>1925.6521567799762</v>
      </c>
      <c r="GJ27" s="125">
        <f>(FN27*100)/Deflators!$B$6</f>
        <v>2277.8392641345968</v>
      </c>
      <c r="GK27" s="125">
        <f>(FQ27*100)/Deflators!$B$7</f>
        <v>3262.4148792871702</v>
      </c>
      <c r="GL27" s="125">
        <f>(FT27*100)/Deflators!$B$8</f>
        <v>2972.3879172469028</v>
      </c>
      <c r="GM27" s="125">
        <f>(FW27*100)/Deflators!$B$9</f>
        <v>3219.4085650804391</v>
      </c>
      <c r="GN27" s="125">
        <f>IFERROR((FZ27*100)/Deflators!$B$10,"dna")</f>
        <v>4543.6756704605823</v>
      </c>
      <c r="GO27" s="125" t="str">
        <f>IFERROR((GC27*100)/Deflators!$B$11,"dna")</f>
        <v>dna</v>
      </c>
      <c r="GP27" s="121">
        <v>356.57051282051282</v>
      </c>
      <c r="GQ27" s="87">
        <v>3560</v>
      </c>
      <c r="GR27" s="87">
        <v>192</v>
      </c>
      <c r="GS27" s="88">
        <v>289.44493006993008</v>
      </c>
      <c r="GT27" s="87">
        <v>2649</v>
      </c>
      <c r="GU27" s="87">
        <v>176</v>
      </c>
      <c r="GV27" s="88">
        <v>371.04766399244932</v>
      </c>
      <c r="GW27" s="87">
        <v>3145</v>
      </c>
      <c r="GX27" s="87">
        <v>163</v>
      </c>
      <c r="GY27" s="88">
        <v>373.28069281711669</v>
      </c>
      <c r="GZ27" s="87">
        <v>2931</v>
      </c>
      <c r="HA27" s="87">
        <v>151</v>
      </c>
      <c r="HB27" s="88">
        <v>396.0156609857209</v>
      </c>
      <c r="HC27" s="87">
        <v>3439</v>
      </c>
      <c r="HD27" s="87">
        <v>167</v>
      </c>
      <c r="HE27" s="88">
        <v>351.59081755940394</v>
      </c>
      <c r="HF27" s="87">
        <v>3492</v>
      </c>
      <c r="HG27" s="87">
        <v>191</v>
      </c>
      <c r="HH27" s="88">
        <f t="shared" si="34"/>
        <v>320.54455445544556</v>
      </c>
      <c r="HI27" s="87">
        <f>INDEX('[2]All Previous Years'!$A$1:$EX$34,MATCH($A27,'[2]All Previous Years'!$A$1:$A$34,0),MATCH(HI$1,'[2]All Previous Years'!$A$1:$EX$1,0))</f>
        <v>3367</v>
      </c>
      <c r="HJ27" s="32">
        <f>INDEX('[3]Raw data 16-17'!$B$2:$XA$34,MATCH($A27,'[3]Raw data 16-17'!$A$2:$A$34,0),MATCH(HJ$1,'[3]Raw data 16-17'!$B$1:$GU$1,0))</f>
        <v>202</v>
      </c>
      <c r="HK27" s="88">
        <f t="shared" si="35"/>
        <v>348.51740438332615</v>
      </c>
      <c r="HL27" s="32">
        <f>INDEX([4]Sheet1!$A$1:$CJ$34, MATCH($A27, [4]Sheet1!$A$1:$A$34, 0), MATCH(HL$1, [4]Sheet1!$A$1:$CJ$1, 0))</f>
        <v>3244</v>
      </c>
      <c r="HM27" s="32">
        <f>INDEX('[5]Finance Indicators'!$A$2:$BO$35,MATCH($A27,'[5]Finance Indicators'!$A$2:$A$35,0),MATCH(HM$1,'[5]Finance Indicators'!$A$2:$BO$2,0))</f>
        <v>179</v>
      </c>
      <c r="HN27" s="132">
        <f>INDEX('[6]Finance Indicators'!$B$3:$BO$35,MATCH($A27,'[6]Finance Indicators'!$A$3:$A$35,0),MATCH(HN$1,'[6]Finance Indicators'!$B$2:$BO$2,0))</f>
        <v>321.47621164962209</v>
      </c>
      <c r="HO27" s="132">
        <f>INDEX('[6]Finance Indicators'!$B$3:$BO$35,MATCH($A27,'[6]Finance Indicators'!$A$3:$A$35,0),MATCH(HO$1,'[6]Finance Indicators'!$B$2:$BO$2,0))</f>
        <v>2892</v>
      </c>
      <c r="HP27" s="132">
        <f>INDEX('[6]Finance Indicators'!$B$3:$BO$35,MATCH($A27,'[6]Finance Indicators'!$A$3:$A$35,0),MATCH(HP$1,'[6]Finance Indicators'!$B$2:$BO$2,0))</f>
        <v>173</v>
      </c>
      <c r="HQ27" s="132" t="str">
        <f t="array" ref="HQ27">INDEX('[7]Finance Indicators'!$A$2:$BO$35,MATCH($A27,'[7]Finance Indicators'!$A$2:$A$35,0),MATCH(HQ$1,'[7]Finance Indicators'!$A$2:$BO$2,0))</f>
        <v>dna</v>
      </c>
      <c r="HR27" s="238">
        <f t="array" ref="HR27">INDEX('[7]Finance Indicators'!$A$2:$BO$35,MATCH($A27,'[7]Finance Indicators'!$A$2:$A$35,0),MATCH(HR$1,'[7]Finance Indicators'!$A$2:$BO$2,0))</f>
        <v>3040</v>
      </c>
      <c r="HS27" s="238" t="str">
        <f t="array" ref="HS27">INDEX('[7]Finance Indicators'!$A$2:$BO$35,MATCH($A27,'[7]Finance Indicators'!$A$2:$A$35,0),MATCH(HS$1,'[7]Finance Indicators'!$A$2:$BO$2,0))</f>
        <v>dna</v>
      </c>
      <c r="HT27" s="128">
        <f>(GP27*100)/Deflators!$B$2</f>
        <v>420.0484436489665</v>
      </c>
      <c r="HU27" s="125">
        <f>(GS27*100)/Deflators!$B$3</f>
        <v>335.88049206852696</v>
      </c>
      <c r="HV27" s="125">
        <f>(GV27*100)/Deflators!$B$4</f>
        <v>421.94750839018911</v>
      </c>
      <c r="HW27" s="125">
        <f>(GY27*100)/Deflators!$B$5</f>
        <v>416.96636289970996</v>
      </c>
      <c r="HX27" s="125">
        <f>(HB27*100)/Deflators!$B$6</f>
        <v>436.34531287335346</v>
      </c>
      <c r="HY27" s="125">
        <f>(HE27*100)/Deflators!$B$7</f>
        <v>384.2608687510529</v>
      </c>
      <c r="HZ27" s="125">
        <f>(HH27*100)/Deflators!$B$8</f>
        <v>341.86897354957375</v>
      </c>
      <c r="IA27" s="125">
        <f>(HK27*100)/Deflators!$B$9</f>
        <v>365.2711118342728</v>
      </c>
      <c r="IB27" s="125">
        <f>IFERROR((HN27*100)/Deflators!$B$10,"dna")</f>
        <v>329.33032831707391</v>
      </c>
      <c r="IC27" s="125" t="str">
        <f>IFERROR((HQ27*100)/Deflators!$B$11,"dna")</f>
        <v>dna</v>
      </c>
      <c r="ID27" s="121">
        <v>92.307692307692307</v>
      </c>
      <c r="IE27" s="88">
        <v>90.721649484536087</v>
      </c>
      <c r="IF27" s="88">
        <v>88.58695652173914</v>
      </c>
      <c r="IG27" s="88">
        <v>84.357541899441344</v>
      </c>
      <c r="IH27" s="88">
        <v>83.084577114427859</v>
      </c>
      <c r="II27" s="88">
        <v>87.614678899082563</v>
      </c>
      <c r="IJ27" s="88">
        <f>INDEX('[3]Raw data 16-17'!$B$2:$XA$34,MATCH($A27,'[3]Raw data 16-17'!$A$2:$A$34,0),MATCH(IJ$1,'[3]Raw data 16-17'!$B$1:$GU$1,0))</f>
        <v>88.596491228070178</v>
      </c>
      <c r="IK27" s="88">
        <f>INDEX('[14]1718 Collected Indicators'!$A$3:$CH$36,MATCH($A27,'[14]1718 Collected Indicators'!$A$3:$A$36,0),MATCH(IK$1,'[14]1718 Collected Indicators'!$A$3:$CH$3,0))</f>
        <v>87.317073170731703</v>
      </c>
      <c r="IL27" s="120">
        <f>INDEX('[15]1819 Collected Indicators'!$A$3:$CV$36,MATCH($A27,'[15]1819 Collected Indicators'!$A$3:$A$36,0),MATCH(IL$1,'[15]1819 Collected Indicators'!$A$3:$CV$3,0))</f>
        <v>88.717948717948715</v>
      </c>
      <c r="IM27" s="120" t="str">
        <f>INDEX('[11]1920 Collected Indicators'!$A$3:$CV$36,MATCH($A27,'[11]1920 Collected Indicators'!$A$3:$A$36,0),MATCH(IM$1,'[11]1920 Collected Indicators'!$A$3:$CV$3,0))</f>
        <v>dna</v>
      </c>
      <c r="IN27" s="119">
        <v>79.333333333333329</v>
      </c>
      <c r="IO27" s="88">
        <v>71.666666666666671</v>
      </c>
      <c r="IP27" s="88">
        <v>70</v>
      </c>
      <c r="IQ27" s="88">
        <f>INDEX('[16]Raw Data'!$B$2:$BS$34,MATCH($A27,'[16]Raw Data'!$A$2:$A$34,0),MATCH(IQ$1,'[16]Raw Data'!$B$1:$BS$1,0))</f>
        <v>68.333333333333329</v>
      </c>
      <c r="IR27" s="88">
        <f t="shared" si="1"/>
        <v>67</v>
      </c>
      <c r="IS27" s="120">
        <f t="shared" si="1"/>
        <v>67.833333333333329</v>
      </c>
      <c r="IT27" s="120">
        <f t="shared" si="1"/>
        <v>70.166666666666671</v>
      </c>
      <c r="IU27" s="119">
        <v>91.3</v>
      </c>
      <c r="IV27" s="88">
        <v>92.3</v>
      </c>
      <c r="IW27" s="88">
        <v>94.4</v>
      </c>
      <c r="IX27" s="88">
        <v>95.2</v>
      </c>
      <c r="IY27" s="88">
        <v>94.2</v>
      </c>
      <c r="IZ27" s="88">
        <f>INDEX('[3]Raw data 16-17'!$B$2:$BV$34,MATCH($A27,'[3]Raw data 16-17'!$A$2:$A$34,0),MATCH(IZ$1,'[3]Raw data 16-17'!$B$1:$BV$1,0))</f>
        <v>95.8</v>
      </c>
      <c r="JA27" s="88">
        <f>INDEX('[14]1718 Collected Indicators'!$A$3:$CH$36,MATCH($A27,'[14]1718 Collected Indicators'!$A$3:$A$36,0),MATCH(JA$1,'[14]1718 Collected Indicators'!$A$3:$CH$3,0))</f>
        <v>95.7</v>
      </c>
      <c r="JB27" s="120">
        <f>INDEX('[15]1819 Collected Indicators'!$A$3:$CV$36,MATCH($A27,'[15]1819 Collected Indicators'!$A$3:$A$36,0),MATCH(JB$1,'[15]1819 Collected Indicators'!$A$3:$CV$3,0))</f>
        <v>95.9965187119234</v>
      </c>
      <c r="JC27" s="120" t="str">
        <f>INDEX('[11]1920 Collected Indicators'!$A$3:$CV$36,MATCH($A27,'[11]1920 Collected Indicators'!$A$3:$A$36,0),MATCH(JC$1,'[11]1920 Collected Indicators'!$A$3:$CV$3,0))</f>
        <v>dna</v>
      </c>
      <c r="JD27" s="119">
        <v>833.72</v>
      </c>
      <c r="JE27" s="88">
        <v>824.61</v>
      </c>
      <c r="JF27" s="88">
        <f>INDEX('[17]Cohort Attainment'!$O$40:$BR$75,MATCH($A27,'[17]Cohort Attainment'!$O$40:$O$75,0),MATCH(JF$1,'[17]Cohort Attainment'!$O$40:$BR$40,0))</f>
        <v>846.58</v>
      </c>
      <c r="JG27" s="88">
        <f>INDEX('[18]Cohort Attainment'!$Q$40:$AQ$72,MATCH($A27,'[18]Cohort Attainment'!$O$40:$O$72,0),MATCH(JG$1,'[18]Cohort Attainment'!$Q$39:$AO$39,0))</f>
        <v>920.48</v>
      </c>
      <c r="JH27" s="88">
        <f>INDEX('[19]Cohort Attainment'!$BP$3:$BU$36,MATCH($A27,'[19]Cohort Attainment'!$BU$3:$BU$36,0),MATCH(JH$1,'[19]Cohort Attainment'!$BP$36:$BU$36,0))</f>
        <v>878.77</v>
      </c>
      <c r="JI27" s="88">
        <f>INDEX('[19]Cohort Attainment'!$BP$3:$BU$36,MATCH($A27,'[19]Cohort Attainment'!$BU$3:$BU$36,0),MATCH(JI$1,'[19]Cohort Attainment'!$BP$36:$BU$36,0))</f>
        <v>900.92</v>
      </c>
      <c r="JJ27" s="88">
        <f>INDEX('[19]Cohort Attainment'!$BP$3:$BU$36,MATCH($A27,'[19]Cohort Attainment'!$BU$3:$BU$36,0),MATCH(JJ$1,'[19]Cohort Attainment'!$BP$36:$BU$36,0))</f>
        <v>906.53</v>
      </c>
      <c r="JK27" s="88">
        <f>INDEX('[19]Cohort Attainment'!$BP$3:$BU$36,MATCH($A27,'[19]Cohort Attainment'!$BU$3:$BU$36,0),MATCH(JK$1,'[19]Cohort Attainment'!$BP$36:$BU$36,0))</f>
        <v>842.49</v>
      </c>
      <c r="JL27" s="126">
        <f>INDEX('[11]1920 Collected Indicators'!$A$3:$CV$36,MATCH($A27,'[11]1920 Collected Indicators'!$A$3:$A$36,0),MATCH(JL$1,'[11]1920 Collected Indicators'!$A$3:$CV$3,0))</f>
        <v>910.91</v>
      </c>
      <c r="JM27" s="121">
        <v>376</v>
      </c>
      <c r="JN27" s="88">
        <v>358</v>
      </c>
      <c r="JO27" s="88">
        <f>INDEX('[17]Cohort Attainment'!$O$40:$BR$75,MATCH($A27,'[17]Cohort Attainment'!$O$40:$O$75,0),MATCH(JO$1,'[17]Cohort Attainment'!$O$40:$BR$40,0))</f>
        <v>443</v>
      </c>
      <c r="JP27" s="88">
        <f>INDEX('[18]Cohort Attainment'!$Q$40:$AQ$72,MATCH($A27,'[18]Cohort Attainment'!$O$40:$O$72,0),MATCH(JP$1,'[18]Cohort Attainment'!$Q$39:$AO$39,0))</f>
        <v>522</v>
      </c>
      <c r="JQ27" s="88">
        <f>INDEX('[19]Cohort Attainment'!$P$3:$AO$36,MATCH($A27,'[19]Cohort Attainment'!$AO$3:$AO$36,0),MATCH(JQ$1,'[19]Cohort Attainment'!$P$36:$AO$36,0))</f>
        <v>493</v>
      </c>
      <c r="JR27" s="88">
        <f>INDEX('[19]Cohort Attainment'!$P$3:$AO$36,MATCH($A27,'[19]Cohort Attainment'!$AO$3:$AO$36,0),MATCH(JR$1,'[19]Cohort Attainment'!$P$36:$AO$36,0))</f>
        <v>417</v>
      </c>
      <c r="JS27" s="88">
        <f>INDEX('[19]Cohort Attainment'!$P$3:$AO$36,MATCH($A27,'[19]Cohort Attainment'!$AO$3:$AO$36,0),MATCH(JS$1,'[19]Cohort Attainment'!$P$36:$AO$36,0))</f>
        <v>579</v>
      </c>
      <c r="JT27" s="120">
        <f>INDEX('[19]Cohort Attainment'!$P$3:$AO$36,MATCH($A27,'[19]Cohort Attainment'!$AO$3:$AO$36,0),MATCH(JT$1,'[19]Cohort Attainment'!$P$36:$AO$36,0))</f>
        <v>440</v>
      </c>
      <c r="JU27" s="120">
        <f>INDEX('[11]1920 Collected Indicators'!$A$3:$CV$36,MATCH($A27,'[11]1920 Collected Indicators'!$A$3:$A$36,0),MATCH(JU$1,'[11]1920 Collected Indicators'!$A$3:$CV$3,0))</f>
        <v>436</v>
      </c>
      <c r="JV27" s="119">
        <v>625</v>
      </c>
      <c r="JW27" s="88">
        <v>572</v>
      </c>
      <c r="JX27" s="88">
        <f>INDEX('[17]Cohort Attainment'!$O$40:$BR$75,MATCH($A27,'[17]Cohort Attainment'!$O$40:$O$75,0),MATCH(JX$1,'[17]Cohort Attainment'!$O$40:$BR$40,0))</f>
        <v>581</v>
      </c>
      <c r="JY27" s="88">
        <f>INDEX('[18]Cohort Attainment'!$Q$40:$AQ$72,MATCH($A27,'[18]Cohort Attainment'!$O$40:$O$72,0),MATCH(JY$1,'[18]Cohort Attainment'!$Q$39:$AO$39,0))</f>
        <v>780</v>
      </c>
      <c r="JZ27" s="88">
        <f>INDEX('[19]Cohort Attainment'!$P$3:$AO$36,MATCH($A27,'[19]Cohort Attainment'!$AO$3:$AO$36,0),MATCH(JZ$1,'[19]Cohort Attainment'!$P$36:$AO$36,0))</f>
        <v>655</v>
      </c>
      <c r="KA27" s="88">
        <f>INDEX('[19]Cohort Attainment'!$P$3:$AO$36,MATCH($A27,'[19]Cohort Attainment'!$AO$3:$AO$36,0),MATCH(KA$1,'[19]Cohort Attainment'!$P$36:$AO$36,0))</f>
        <v>740</v>
      </c>
      <c r="KB27" s="88">
        <f>INDEX('[19]Cohort Attainment'!$P$3:$AO$36,MATCH($A27,'[19]Cohort Attainment'!$AO$3:$AO$36,0),MATCH(KB$1,'[19]Cohort Attainment'!$P$36:$AO$36,0))</f>
        <v>619</v>
      </c>
      <c r="KC27" s="120">
        <f>INDEX('[19]Cohort Attainment'!$P$3:$AO$36,MATCH($A27,'[19]Cohort Attainment'!$AO$3:$AO$36,0),MATCH(KC$1,'[19]Cohort Attainment'!$P$36:$AO$36,0))</f>
        <v>665</v>
      </c>
      <c r="KD27" s="120">
        <f>INDEX('[11]1920 Collected Indicators'!$A$3:$CV$36,MATCH($A27,'[11]1920 Collected Indicators'!$A$3:$A$36,0),MATCH(KD$1,'[11]1920 Collected Indicators'!$A$3:$CV$3,0))</f>
        <v>698</v>
      </c>
      <c r="KE27" s="119">
        <v>744</v>
      </c>
      <c r="KF27" s="88">
        <v>747</v>
      </c>
      <c r="KG27" s="88">
        <f>INDEX('[17]Cohort Attainment'!$O$40:$BR$75,MATCH($A27,'[17]Cohort Attainment'!$O$40:$O$75,0),MATCH(KG$1,'[17]Cohort Attainment'!$O$40:$BR$40,0))</f>
        <v>798</v>
      </c>
      <c r="KH27" s="88">
        <f>INDEX('[18]Cohort Attainment'!$Q$40:$AQ$72,MATCH($A27,'[18]Cohort Attainment'!$O$40:$O$72,0),MATCH(KH$1,'[18]Cohort Attainment'!$Q$39:$AO$39,0))</f>
        <v>836</v>
      </c>
      <c r="KI27" s="88">
        <f>INDEX('[19]Cohort Attainment'!$P$3:$AO$36,MATCH($A27,'[19]Cohort Attainment'!$AO$3:$AO$36,0),MATCH(KI$1,'[19]Cohort Attainment'!$P$36:$AO$36,0))</f>
        <v>760</v>
      </c>
      <c r="KJ27" s="88">
        <f>INDEX('[19]Cohort Attainment'!$P$3:$AO$36,MATCH($A27,'[19]Cohort Attainment'!$AO$3:$AO$36,0),MATCH(KJ$1,'[19]Cohort Attainment'!$P$36:$AO$36,0))</f>
        <v>821</v>
      </c>
      <c r="KK27" s="88">
        <f>INDEX('[19]Cohort Attainment'!$P$3:$AO$36,MATCH($A27,'[19]Cohort Attainment'!$AO$3:$AO$36,0),MATCH(KK$1,'[19]Cohort Attainment'!$P$36:$AO$36,0))</f>
        <v>854</v>
      </c>
      <c r="KL27" s="120">
        <f>INDEX('[19]Cohort Attainment'!$P$3:$AO$36,MATCH($A27,'[19]Cohort Attainment'!$AO$3:$AO$36,0),MATCH(KL$1,'[19]Cohort Attainment'!$P$36:$AO$36,0))</f>
        <v>783</v>
      </c>
      <c r="KM27" s="120">
        <f>INDEX('[11]1920 Collected Indicators'!$A$3:$CV$36,MATCH($A27,'[11]1920 Collected Indicators'!$A$3:$A$36,0),MATCH(KM$1,'[11]1920 Collected Indicators'!$A$3:$CV$3,0))</f>
        <v>843</v>
      </c>
      <c r="KN27" s="119">
        <v>997</v>
      </c>
      <c r="KO27" s="88">
        <v>941</v>
      </c>
      <c r="KP27" s="88">
        <f>INDEX('[17]Cohort Attainment'!$O$40:$BR$75,MATCH($A27,'[17]Cohort Attainment'!$O$40:$O$75,0),MATCH(KP$1,'[17]Cohort Attainment'!$O$40:$BR$40,0))</f>
        <v>978</v>
      </c>
      <c r="KQ27" s="88">
        <f>INDEX('[18]Cohort Attainment'!$Q$40:$AQ$72,MATCH($A27,'[18]Cohort Attainment'!$O$40:$O$72,0),MATCH(KQ$1,'[18]Cohort Attainment'!$Q$39:$AO$39,0))</f>
        <v>1015</v>
      </c>
      <c r="KR27" s="88">
        <f>INDEX('[19]Cohort Attainment'!$P$3:$AO$36,MATCH($A27,'[19]Cohort Attainment'!$AO$3:$AO$36,0),MATCH(KR$1,'[19]Cohort Attainment'!$P$36:$AO$36,0))</f>
        <v>1044</v>
      </c>
      <c r="KS27" s="88">
        <f>INDEX('[19]Cohort Attainment'!$P$3:$AO$36,MATCH($A27,'[19]Cohort Attainment'!$AO$3:$AO$36,0),MATCH(KS$1,'[19]Cohort Attainment'!$P$36:$AO$36,0))</f>
        <v>1014</v>
      </c>
      <c r="KT27" s="88">
        <f>INDEX('[19]Cohort Attainment'!$P$3:$AO$36,MATCH($A27,'[19]Cohort Attainment'!$AO$3:$AO$36,0),MATCH(KT$1,'[19]Cohort Attainment'!$P$36:$AO$36,0))</f>
        <v>1040</v>
      </c>
      <c r="KU27" s="120">
        <f>INDEX('[19]Cohort Attainment'!$P$3:$AO$36,MATCH($A27,'[19]Cohort Attainment'!$AO$3:$AO$36,0),MATCH(KU$1,'[19]Cohort Attainment'!$P$36:$AO$36,0))</f>
        <v>960</v>
      </c>
      <c r="KV27" s="120">
        <f>INDEX('[11]1920 Collected Indicators'!$A$3:$CV$36,MATCH($A27,'[11]1920 Collected Indicators'!$A$3:$A$36,0),MATCH(KV$1,'[11]1920 Collected Indicators'!$A$3:$CV$3,0))</f>
        <v>1032</v>
      </c>
      <c r="KW27" s="119">
        <v>928</v>
      </c>
      <c r="KX27" s="88">
        <v>1157</v>
      </c>
      <c r="KY27" s="88">
        <f>INDEX('[17]Cohort Attainment'!$O$40:$BR$75,MATCH($A27,'[17]Cohort Attainment'!$O$40:$O$75,0),MATCH(KY$1,'[17]Cohort Attainment'!$O$40:$BR$40,0))</f>
        <v>1083</v>
      </c>
      <c r="KZ27" s="88">
        <f>INDEX('[18]Cohort Attainment'!$Q$40:$AQ$72,MATCH($A27,'[18]Cohort Attainment'!$O$40:$O$72,0),MATCH(KZ$1,'[18]Cohort Attainment'!$Q$39:$AO$39,0))</f>
        <v>1222</v>
      </c>
      <c r="LA27" s="88">
        <f>INDEX('[19]Cohort Attainment'!$P$3:$AO$36,MATCH($A27,'[19]Cohort Attainment'!$AO$3:$AO$36,0),MATCH(LA$1,'[19]Cohort Attainment'!$P$36:$AO$36,0))</f>
        <v>1121</v>
      </c>
      <c r="LB27" s="88">
        <f>INDEX('[19]Cohort Attainment'!$P$3:$AO$36,MATCH($A27,'[19]Cohort Attainment'!$AO$3:$AO$36,0),MATCH(LB$1,'[19]Cohort Attainment'!$P$36:$AO$36,0))</f>
        <v>1203</v>
      </c>
      <c r="LC27" s="88">
        <f>INDEX('[19]Cohort Attainment'!$P$3:$AO$36,MATCH($A27,'[19]Cohort Attainment'!$AO$3:$AO$36,0),MATCH(LC$1,'[19]Cohort Attainment'!$P$36:$AO$36,0))</f>
        <v>1121</v>
      </c>
      <c r="LD27" s="120">
        <f>INDEX('[19]Cohort Attainment'!$P$3:$AO$36,MATCH($A27,'[19]Cohort Attainment'!$AO$3:$AO$36,0),MATCH(LD$1,'[19]Cohort Attainment'!$P$36:$AO$36,0))</f>
        <v>1132</v>
      </c>
      <c r="LE27" s="120">
        <f>INDEX('[11]1920 Collected Indicators'!$A$3:$CV$36,MATCH($A27,'[11]1920 Collected Indicators'!$A$3:$A$36,0),MATCH(LE$1,'[11]1920 Collected Indicators'!$A$3:$CV$3,0))</f>
        <v>1172</v>
      </c>
      <c r="LF27" s="119">
        <v>86.038394415357772</v>
      </c>
      <c r="LG27" s="88" t="str">
        <f>INDEX('[3]Raw data 16-17'!$B$2:$XA$34,MATCH($A27,'[3]Raw data 16-17'!$A$2:$A$34,0),MATCH(LG$1,'[3]Raw data 16-17'!$B$1:$GU$1,0))</f>
        <v>dna</v>
      </c>
      <c r="LH27" s="88" t="str">
        <f>INDEX('[14]1718 Collected Indicators'!$A$3:$CH$36,MATCH($A27,'[14]1718 Collected Indicators'!$A$3:$A$36,0),MATCH(LH$1,'[14]1718 Collected Indicators'!$A$3:$CH$3,0))</f>
        <v>dna</v>
      </c>
      <c r="LI27" s="120">
        <f>INDEX('[15]1819 Collected Indicators'!$A$3:$CV$36,MATCH($A27,'[15]1819 Collected Indicators'!$A$3:$A$36,0),MATCH(LI$1,'[15]1819 Collected Indicators'!$A$3:$CV$3,0))</f>
        <v>74.864324479000004</v>
      </c>
      <c r="LJ27" s="120" t="str">
        <f>INDEX('[11]1920 Collected Indicators'!$A$3:$CV$36,MATCH($A27,'[11]1920 Collected Indicators'!$A$3:$A$36,0),MATCH(LJ$1,'[11]1920 Collected Indicators'!$A$3:$CV$3,0))</f>
        <v>dna</v>
      </c>
      <c r="LK27" s="119">
        <v>80.838815789473685</v>
      </c>
      <c r="LL27" s="88" t="str">
        <f>INDEX('[3]Raw data 16-17'!$B$2:$XA$34,MATCH($A27,'[3]Raw data 16-17'!$A$2:$A$34,0),MATCH(LL$1,'[3]Raw data 16-17'!$B$1:$GU$1,0))</f>
        <v>dna</v>
      </c>
      <c r="LM27" s="88" t="str">
        <f>INDEX('[14]1718 Collected Indicators'!$A$3:$CH$36,MATCH($A27,'[14]1718 Collected Indicators'!$A$3:$A$36,0),MATCH(LM$1,'[14]1718 Collected Indicators'!$A$3:$CH$3,0))</f>
        <v>dna</v>
      </c>
      <c r="LN27" s="120">
        <f>INDEX('[15]1819 Collected Indicators'!$A$3:$CV$36,MATCH($A27,'[15]1819 Collected Indicators'!$A$3:$A$36,0),MATCH(LN$1,'[15]1819 Collected Indicators'!$A$3:$CV$3,0))</f>
        <v>79.548700370999995</v>
      </c>
      <c r="LO27" s="120" t="str">
        <f>INDEX('[11]1920 Collected Indicators'!$A$3:$CV$36,MATCH($A27,'[11]1920 Collected Indicators'!$A$3:$A$36,0),MATCH(LO$1,'[11]1920 Collected Indicators'!$A$3:$CV$3,0))</f>
        <v>dna</v>
      </c>
      <c r="LP27" s="119">
        <v>78.583765112262512</v>
      </c>
      <c r="LQ27" s="88" t="str">
        <f>INDEX('[3]Raw data 16-17'!$B$2:$XA$34,MATCH($A27,'[3]Raw data 16-17'!$A$2:$A$34,0),MATCH(LQ$1,'[3]Raw data 16-17'!$B$1:$GU$1,0))</f>
        <v>dna</v>
      </c>
      <c r="LR27" s="88" t="str">
        <f>INDEX('[14]1718 Collected Indicators'!$A$3:$CH$36,MATCH($A27,'[14]1718 Collected Indicators'!$A$3:$A$36,0),MATCH(LR$1,'[14]1718 Collected Indicators'!$A$3:$CH$3,0))</f>
        <v>dna</v>
      </c>
      <c r="LS27" s="120" t="e">
        <f>INDEX('[15]1819 Collected Indicators'!$A$3:$CV$36,MATCH($A27,'[15]1819 Collected Indicators'!$A$3:$A$36,0),MATCH(LS$1,'[15]1819 Collected Indicators'!$A$3:$CV$3,0))</f>
        <v>#N/A</v>
      </c>
      <c r="LT27" s="120" t="e">
        <f>INDEX('[11]1920 Collected Indicators'!$A$3:$CV$36,MATCH($A27,'[11]1920 Collected Indicators'!$A$3:$A$36,0),MATCH(LT$1,'[11]1920 Collected Indicators'!$A$3:$CV$3,0))</f>
        <v>#N/A</v>
      </c>
      <c r="LU27" s="119">
        <v>81.952920662598089</v>
      </c>
      <c r="LV27" s="88" t="str">
        <f>INDEX('[3]Raw data 16-17'!$B$2:$XA$34,MATCH($A27,'[3]Raw data 16-17'!$A$2:$A$34,0),MATCH(LV$1,'[3]Raw data 16-17'!$B$1:$GU$1,0))</f>
        <v>dna</v>
      </c>
      <c r="LW27" s="88" t="str">
        <f>INDEX('[14]1718 Collected Indicators'!$A$3:$CH$36,MATCH($A27,'[14]1718 Collected Indicators'!$A$3:$A$36,0),MATCH(LW$1,'[14]1718 Collected Indicators'!$A$3:$CH$3,0))</f>
        <v>dna</v>
      </c>
      <c r="LX27" s="120">
        <f>INDEX('[15]1819 Collected Indicators'!$A$3:$CV$36,MATCH($A27,'[15]1819 Collected Indicators'!$A$3:$A$36,0),MATCH(LX$1,'[15]1819 Collected Indicators'!$A$3:$CV$3,0))</f>
        <v>24.935597189999996</v>
      </c>
      <c r="LY27" s="120" t="str">
        <f>INDEX('[11]1920 Collected Indicators'!$A$3:$CV$36,MATCH($A27,'[11]1920 Collected Indicators'!$A$3:$A$36,0),MATCH(LY$1,'[11]1920 Collected Indicators'!$A$3:$CV$3,0))</f>
        <v>dna</v>
      </c>
      <c r="LZ27" s="119">
        <v>75.164473684210535</v>
      </c>
      <c r="MA27" s="88" t="str">
        <f>INDEX('[3]Raw data 16-17'!$B$2:$XA$34,MATCH($A27,'[3]Raw data 16-17'!$A$2:$A$34,0),MATCH(MA$1,'[3]Raw data 16-17'!$B$1:$GU$1,0))</f>
        <v>dna</v>
      </c>
      <c r="MB27" s="88" t="str">
        <f>INDEX('[14]1718 Collected Indicators'!$A$3:$CH$36,MATCH($A27,'[14]1718 Collected Indicators'!$A$3:$A$36,0),MATCH(MB$1,'[14]1718 Collected Indicators'!$A$3:$CH$3,0))</f>
        <v>dna</v>
      </c>
      <c r="MC27" s="120">
        <f>INDEX('[15]1819 Collected Indicators'!$A$3:$CV$36,MATCH($A27,'[15]1819 Collected Indicators'!$A$3:$A$36,0),MATCH(MC$1,'[15]1819 Collected Indicators'!$A$3:$CV$3,0))</f>
        <v>28.836358313999995</v>
      </c>
      <c r="MD27" s="120" t="str">
        <f>INDEX('[11]1920 Collected Indicators'!$A$3:$CV$36,MATCH($A27,'[11]1920 Collected Indicators'!$A$3:$A$36,0),MATCH(MD$1,'[11]1920 Collected Indicators'!$A$3:$CV$3,0))</f>
        <v>dna</v>
      </c>
      <c r="ME27" s="119">
        <v>73.597929249352902</v>
      </c>
      <c r="MF27" s="88" t="str">
        <f>INDEX('[3]Raw data 16-17'!$B$2:$XA$34,MATCH($A27,'[3]Raw data 16-17'!$A$2:$A$34,0),MATCH(MF$1,'[3]Raw data 16-17'!$B$1:$GU$1,0))</f>
        <v>dna</v>
      </c>
      <c r="MG27" s="88" t="str">
        <f>INDEX('[14]1718 Collected Indicators'!$A$3:$CH$36,MATCH($A27,'[14]1718 Collected Indicators'!$A$3:$A$36,0),MATCH(MG$1,'[14]1718 Collected Indicators'!$A$3:$CH$3,0))</f>
        <v>dna</v>
      </c>
      <c r="MH27" s="120" t="e">
        <f>INDEX('[15]1819 Collected Indicators'!$A$3:$CV$36,MATCH($A27,'[15]1819 Collected Indicators'!$A$3:$A$36,0),MATCH(MH$1,'[15]1819 Collected Indicators'!$A$3:$CV$3,0))</f>
        <v>#N/A</v>
      </c>
      <c r="MI27" s="120" t="e">
        <f>INDEX('[11]1920 Collected Indicators'!$A$3:$CV$36,MATCH($A27,'[11]1920 Collected Indicators'!$A$3:$A$36,0),MATCH(MI$1,'[11]1920 Collected Indicators'!$A$3:$CV$3,0))</f>
        <v>#N/A</v>
      </c>
      <c r="MJ27" s="119">
        <v>87.108013937282237</v>
      </c>
      <c r="MK27" s="88" t="str">
        <f>INDEX('[3]Raw data 16-17'!$B$2:$XA$34,MATCH($A27,'[3]Raw data 16-17'!$A$2:$A$34,0),MATCH(MK$1,'[3]Raw data 16-17'!$B$1:$GU$1,0))</f>
        <v>dna</v>
      </c>
      <c r="ML27" s="88" t="str">
        <f>INDEX('[14]1718 Collected Indicators'!$A$3:$CH$36,MATCH($A27,'[14]1718 Collected Indicators'!$A$3:$A$36,0),MATCH(ML$1,'[14]1718 Collected Indicators'!$A$3:$CH$3,0))</f>
        <v>dna</v>
      </c>
      <c r="MM27" s="120" t="str">
        <f>INDEX('[15]1819 Collected Indicators'!$A$3:$CV$36,MATCH($A27,'[15]1819 Collected Indicators'!$A$3:$A$36,0),MATCH(MM$1,'[15]1819 Collected Indicators'!$A$3:$CV$3,0))</f>
        <v>dna</v>
      </c>
      <c r="MN27" s="120" t="str">
        <f>INDEX('[11]1920 Collected Indicators'!$A$3:$CV$36,MATCH($A27,'[11]1920 Collected Indicators'!$A$3:$A$36,0),MATCH(MN$1,'[11]1920 Collected Indicators'!$A$3:$CV$3,0))</f>
        <v>dna</v>
      </c>
      <c r="MO27" s="119">
        <v>85.526315789473685</v>
      </c>
      <c r="MP27" s="88" t="str">
        <f>INDEX('[3]Raw data 16-17'!$B$2:$XA$34,MATCH($A27,'[3]Raw data 16-17'!$A$2:$A$34,0),MATCH(MP$1,'[3]Raw data 16-17'!$B$1:$GU$1,0))</f>
        <v>dna</v>
      </c>
      <c r="MQ27" s="88" t="str">
        <f>INDEX('[14]1718 Collected Indicators'!$A$3:$CH$36,MATCH($A27,'[14]1718 Collected Indicators'!$A$3:$A$36,0),MATCH(MQ$1,'[14]1718 Collected Indicators'!$A$3:$CH$3,0))</f>
        <v>dna</v>
      </c>
      <c r="MR27" s="120" t="str">
        <f>INDEX('[15]1819 Collected Indicators'!$A$3:$CV$36,MATCH($A27,'[15]1819 Collected Indicators'!$A$3:$A$36,0),MATCH(MR$1,'[15]1819 Collected Indicators'!$A$3:$CV$3,0))</f>
        <v>dna</v>
      </c>
      <c r="MS27" s="120" t="str">
        <f>INDEX('[11]1920 Collected Indicators'!$A$3:$CV$36,MATCH($A27,'[11]1920 Collected Indicators'!$A$3:$A$36,0),MATCH(MS$1,'[11]1920 Collected Indicators'!$A$3:$CV$3,0))</f>
        <v>dna</v>
      </c>
      <c r="MT27" s="119">
        <v>82.788296041308087</v>
      </c>
      <c r="MU27" s="88" t="str">
        <f>INDEX('[3]Raw data 16-17'!$B$2:$XA$34,MATCH($A27,'[3]Raw data 16-17'!$A$2:$A$34,0),MATCH(MU$1,'[3]Raw data 16-17'!$B$1:$GU$1,0))</f>
        <v>dna</v>
      </c>
      <c r="MV27" s="88" t="str">
        <f>INDEX('[14]1718 Collected Indicators'!$A$3:$CH$36,MATCH($A27,'[14]1718 Collected Indicators'!$A$3:$A$36,0),MATCH(MV$1,'[14]1718 Collected Indicators'!$A$3:$CH$3,0))</f>
        <v>dna</v>
      </c>
      <c r="MW27" s="120" t="e">
        <f>INDEX('[15]1819 Collected Indicators'!$A$3:$CV$36,MATCH($A27,'[15]1819 Collected Indicators'!$A$3:$A$36,0),MATCH(MW$1,'[15]1819 Collected Indicators'!$A$3:$CV$3,0))</f>
        <v>#N/A</v>
      </c>
      <c r="MX27" s="120" t="e">
        <f>INDEX('[11]1920 Collected Indicators'!$A$3:$CV$36,MATCH($A27,'[11]1920 Collected Indicators'!$A$3:$A$36,0),MATCH(MX$1,'[11]1920 Collected Indicators'!$A$3:$CV$3,0))</f>
        <v>#N/A</v>
      </c>
      <c r="MY27" s="119">
        <v>86.224934612031376</v>
      </c>
      <c r="MZ27" s="88" t="str">
        <f>INDEX('[3]Raw data 16-17'!$B$2:$XA$34,MATCH($A27,'[3]Raw data 16-17'!$A$2:$A$34,0),MATCH(MZ$1,'[3]Raw data 16-17'!$B$1:$GU$1,0))</f>
        <v>dna</v>
      </c>
      <c r="NA27" s="88" t="str">
        <f>INDEX('[14]1718 Collected Indicators'!$A$3:$CH$36,MATCH($A27,'[14]1718 Collected Indicators'!$A$3:$A$36,0),MATCH(NA$1,'[14]1718 Collected Indicators'!$A$3:$CH$3,0))</f>
        <v>dna</v>
      </c>
      <c r="NB27" s="120" t="e">
        <f>INDEX('[15]1819 Collected Indicators'!$A$3:$CV$36,MATCH($A27,'[15]1819 Collected Indicators'!$A$3:$A$36,0),MATCH(NB$1,'[15]1819 Collected Indicators'!$A$3:$CV$3,0))</f>
        <v>#N/A</v>
      </c>
      <c r="NC27" s="183"/>
      <c r="ND27" s="119">
        <v>77.055921052631575</v>
      </c>
      <c r="NE27" s="88" t="str">
        <f>INDEX('[3]Raw data 16-17'!$B$2:$XA$34,MATCH($A27,'[3]Raw data 16-17'!$A$2:$A$34,0),MATCH(NE$1,'[3]Raw data 16-17'!$B$1:$GU$1,0))</f>
        <v>dna</v>
      </c>
      <c r="NF27" s="88" t="str">
        <f>INDEX('[14]1718 Collected Indicators'!$A$3:$CH$36,MATCH($A27,'[14]1718 Collected Indicators'!$A$3:$A$36,0),MATCH(NF$1,'[14]1718 Collected Indicators'!$A$3:$CH$3,0))</f>
        <v>dna</v>
      </c>
      <c r="NG27" s="120" t="e">
        <f>INDEX('[15]1819 Collected Indicators'!$A$3:$CV$36,MATCH($A27,'[15]1819 Collected Indicators'!$A$3:$A$36,0),MATCH(NG$1,'[15]1819 Collected Indicators'!$A$3:$CV$3,0))</f>
        <v>#N/A</v>
      </c>
      <c r="NH27" s="183"/>
      <c r="NI27" s="119">
        <v>73.860705073086848</v>
      </c>
      <c r="NJ27" s="88" t="str">
        <f>INDEX('[3]Raw data 16-17'!$B$2:$XA$34,MATCH($A27,'[3]Raw data 16-17'!$A$2:$A$34,0),MATCH(NJ$1,'[3]Raw data 16-17'!$B$1:$GU$1,0))</f>
        <v>dna</v>
      </c>
      <c r="NK27" s="88" t="str">
        <f>INDEX('[14]1718 Collected Indicators'!$A$3:$CH$36,MATCH($A27,'[14]1718 Collected Indicators'!$A$3:$A$36,0),MATCH(NK$1,'[14]1718 Collected Indicators'!$A$3:$CH$3,0))</f>
        <v>dna</v>
      </c>
      <c r="NL27" s="120" t="e">
        <f>INDEX('[15]1819 Collected Indicators'!$A$3:$CV$36,MATCH($A27,'[15]1819 Collected Indicators'!$A$3:$A$36,0),MATCH(NL$1,'[15]1819 Collected Indicators'!$A$3:$CV$3,0))</f>
        <v>#N/A</v>
      </c>
      <c r="NM27" s="183"/>
      <c r="NN27" s="119">
        <f>INDEX([20]Extraction!$B$2:$I$36,MATCH($A27,[20]Extraction!$I$2:$I$36,0),MATCH(NN$1,[20]Extraction!$B$2:$I$2,0))</f>
        <v>82.13552361396296</v>
      </c>
      <c r="NO27" s="119">
        <f>INDEX([20]Extraction!$B$2:$I$36,MATCH($A27,[20]Extraction!$I$2:$I$36,0),MATCH(NO$1,[20]Extraction!$B$2:$I$2,0))</f>
        <v>81.691542288557116</v>
      </c>
      <c r="NP27" s="119">
        <f>INDEX([20]Extraction!$B$2:$I$36,MATCH($A27,[20]Extraction!$I$2:$I$36,0),MATCH(NP$1,[20]Extraction!$B$2:$I$2,0))</f>
        <v>83.967935871743421</v>
      </c>
      <c r="NQ27" s="119">
        <f>INDEX([20]Extraction!$B$2:$I$36,MATCH($A27,[20]Extraction!$I$2:$I$36,0),MATCH(NQ$1,[20]Extraction!$B$2:$I$2,0))</f>
        <v>83.267716535432996</v>
      </c>
      <c r="NR27" s="119">
        <f>INDEX([20]Extraction!$B$2:$I$36,MATCH($A27,[20]Extraction!$I$2:$I$36,0),MATCH(NR$1,[20]Extraction!$B$2:$I$2,0))</f>
        <v>87.815126050420105</v>
      </c>
      <c r="NS27" s="119">
        <f>INDEX([20]Extraction!$B$2:$I$36,MATCH($A27,[20]Extraction!$I$2:$I$36,0),MATCH(NS$1,[20]Extraction!$B$2:$I$2,0))</f>
        <v>87.343096234309542</v>
      </c>
      <c r="NT27" s="119" t="str">
        <f>INDEX([20]Extraction!$B$2:$I$36,MATCH($A27,[20]Extraction!$I$2:$I$36,0),MATCH(NT$1,[20]Extraction!$B$2:$I$2,0))</f>
        <v>dna</v>
      </c>
      <c r="NU27" s="129">
        <f>INDEX([21]Sheet1!$L$17:$T$50,MATCH($A27,[21]Sheet1!$L$17:$L$50,0),MATCH(NU$1,[21]Sheet1!$L$17:$T$17,0))</f>
        <v>90.140845070422543</v>
      </c>
      <c r="NV27" s="130">
        <f>INDEX([21]Sheet1!$L$17:$T$50,MATCH($A27,[21]Sheet1!$L$17:$L$50,0),MATCH(NV$1,[21]Sheet1!$L$17:$T$17,0))</f>
        <v>93.506493506493499</v>
      </c>
      <c r="NW27" s="130">
        <f>INDEX([21]Sheet1!$L$17:$T$50,MATCH($A27,[21]Sheet1!$L$17:$L$50,0),MATCH(NW$1,[21]Sheet1!$L$17:$T$17,0))</f>
        <v>97.53086419753086</v>
      </c>
      <c r="NX27" s="130">
        <f>INDEX([21]Sheet1!$L$17:$T$50,MATCH($A27,[21]Sheet1!$L$17:$L$50,0),MATCH(NX$1,[21]Sheet1!$L$17:$T$17,0))</f>
        <v>97.5</v>
      </c>
      <c r="NY27" s="130">
        <f>INDEX([21]Sheet1!$L$17:$T$50,MATCH($A27,[21]Sheet1!$L$17:$L$50,0),MATCH(NY$1,[21]Sheet1!$L$17:$T$17,0))</f>
        <v>97.297297297297305</v>
      </c>
      <c r="NZ27" s="130">
        <f>INDEX([21]Sheet1!$L$17:$T$50,MATCH($A27,[21]Sheet1!$L$17:$L$50,0),MATCH(NZ$1,[21]Sheet1!$L$17:$T$17,0))</f>
        <v>90.666666666666657</v>
      </c>
      <c r="OA27" s="130">
        <f>INDEX([21]Sheet1!$L$17:$T$50,MATCH($A27,[21]Sheet1!$L$17:$L$50,0),MATCH(OA$1,[21]Sheet1!$L$17:$T$17,0))</f>
        <v>85.714285714285708</v>
      </c>
      <c r="OB27" s="88">
        <f>INDEX('[14]1718 Collected Indicators'!$A$3:$CH$36,MATCH($A27,'[14]1718 Collected Indicators'!$A$3:$A$36,0),MATCH(OB$1,'[14]1718 Collected Indicators'!$A$3:$CH$3,0))</f>
        <v>87.5</v>
      </c>
      <c r="OC27" s="126">
        <f>INDEX('[15]1819 Collected Indicators'!$A$3:$CV$36,MATCH($A27,'[15]1819 Collected Indicators'!$A$3:$A$36,0),MATCH(OC$1,'[15]1819 Collected Indicators'!$A$3:$CV$3,0))</f>
        <v>86.956521739130437</v>
      </c>
      <c r="OD27" s="120">
        <f>INDEX('[11]1920 Collected Indicators'!$A$3:$CV$36,MATCH($A27,'[11]1920 Collected Indicators'!$A$3:$A$36,0),MATCH(OD$1,'[11]1920 Collected Indicators'!$A$3:$CV$3,0))</f>
        <v>93.8</v>
      </c>
      <c r="OE27" s="121">
        <v>94</v>
      </c>
      <c r="OF27" s="88">
        <v>94.3</v>
      </c>
      <c r="OG27" s="88">
        <v>94.4</v>
      </c>
      <c r="OH27" s="88">
        <f>INDEX('[3]Raw data 16-17'!$A$1:$BV$34,MATCH($A27,'[3]Raw data 16-17'!A$1:A$34,0),MATCH(OH$1,'[3]Raw data 16-17'!$A$1:$BV$1,0))</f>
        <v>94.2</v>
      </c>
      <c r="OI27" s="121">
        <f>INDEX('[15]1819 Collected Indicators'!$A$3:$CV$36,MATCH($A27,'[15]1819 Collected Indicators'!$A$3:$A$36,0),MATCH(OI$1,'[15]1819 Collected Indicators'!$A$3:$CV$3,0))</f>
        <v>93.704300000000003</v>
      </c>
      <c r="OJ27" s="120" t="str">
        <f>INDEX('[11]1920 Collected Indicators'!$A$3:$CV$36,MATCH($A27,'[11]1920 Collected Indicators'!$A$3:$A$36,0),MATCH(OJ$1,'[11]1920 Collected Indicators'!$A$3:$CV$3,0))</f>
        <v>dna</v>
      </c>
      <c r="OK27" s="119">
        <f>INDEX('[22]All years '!$A$1:$F$34,MATCH($A27,'[22]All years '!$A$1:$A$34,0),MATCH(OK$1,'[22]All years '!$A$1:$F$1,0))</f>
        <v>88.033776098397951</v>
      </c>
      <c r="OL27" s="88">
        <f>INDEX('[22]All years '!$A$1:$F$34,MATCH($A27,'[22]All years '!$A$1:$A$34,0),MATCH(OL$1,'[22]All years '!$A$1:$F$1,0))</f>
        <v>88.949999999999989</v>
      </c>
      <c r="OM27" s="88">
        <f>INDEX('[22]All years '!$A$1:$F$34,MATCH($A27,'[22]All years '!$A$1:$A$34,0),MATCH(OM$1,'[22]All years '!$A$1:$F$1,0))</f>
        <v>88.384071909447357</v>
      </c>
      <c r="ON27" s="88">
        <f>INDEX('[22]All years '!$A$1:$F$34,MATCH($A27,'[22]All years '!$A$1:$A$34,0),MATCH(ON$1,'[22]All years '!$A$1:$F$1,0))</f>
        <v>89.231924461207825</v>
      </c>
      <c r="OO27" s="121">
        <f>INDEX('[22]All years '!$A$1:$F$34,MATCH($A27,'[22]All years '!$A$1:$A$34,0),MATCH(OO$1,'[22]All years '!$A$1:$F$1,0))</f>
        <v>88.384071909447357</v>
      </c>
      <c r="OP27" s="120" t="str">
        <f>INDEX('[11]1920 Collected Indicators'!$A$3:$CV$36,MATCH($A27,'[11]1920 Collected Indicators'!$A$3:$A$36,0),MATCH(OP$1,'[11]1920 Collected Indicators'!$A$3:$CV$3,0))</f>
        <v>dna</v>
      </c>
      <c r="OQ27" s="119">
        <v>36.62142185190163</v>
      </c>
      <c r="OR27" s="88">
        <v>44</v>
      </c>
      <c r="OS27" s="88">
        <v>19.600000000000001</v>
      </c>
      <c r="OT27" s="116">
        <f>INDEX('[3]Raw data 16-17'!$B$2:$ACG$34,MATCH($A27,'[3]Raw data 16-17'!$A$2:$A$34,0),MATCH(OT$1,'[3]Raw data 16-17'!$B$1:$MA$1,0))</f>
        <v>21.47070928796817</v>
      </c>
      <c r="OU27" s="133">
        <f>INDEX('[15]1819 Collected Indicators'!$A$3:$CV$36,MATCH($A27,'[15]1819 Collected Indicators'!$A$3:$A$36,0),MATCH(OU$1,'[15]1819 Collected Indicators'!$A$3:$CV$3,0))</f>
        <v>19.967199999999998</v>
      </c>
      <c r="OV27" s="120" t="str">
        <f>INDEX('[11]1920 Collected Indicators'!$A$3:$CV$36,MATCH($A27,'[11]1920 Collected Indicators'!$A$3:$A$36,0),MATCH(OV$1,'[11]1920 Collected Indicators'!$A$3:$CV$3,0))</f>
        <v>dna</v>
      </c>
      <c r="OW27" s="119">
        <f>INDEX('[23]All years '!$A$2:$F$35,MATCH($A27,'[23]All years '!$A$2:$A$35,0),MATCH(OW$1,'[23]All years '!$A$2:$F$2,0))</f>
        <v>649.00662251655626</v>
      </c>
      <c r="OX27" s="88">
        <f>INDEX('[23]All years '!$A$2:$F$35,MATCH($A27,'[23]All years '!$A$2:$A$35,0),MATCH(OX$1,'[23]All years '!$A$2:$F$2,0))</f>
        <v>585.03401360544217</v>
      </c>
      <c r="OY27" s="88">
        <f>INDEX('[23]All years '!$A$2:$F$35,MATCH($A27,'[23]All years '!$A$2:$A$35,0),MATCH(OY$1,'[23]All years '!$A$2:$F$2,0))</f>
        <v>275.16778523489933</v>
      </c>
      <c r="OZ27" s="88">
        <f>INDEX('[23]All years '!$A$2:$F$35,MATCH($A27,'[23]All years '!$A$2:$A$35,0),MATCH(OZ$1,'[23]All years '!$A$2:$F$2,0))</f>
        <v>224.71910112359549</v>
      </c>
      <c r="PA27" s="183">
        <f>INDEX('[23]All years '!$A$2:$F$35,MATCH($A27,'[23]All years '!$A$2:$A$35,0),MATCH(PA$1,'[23]All years '!$A$2:$F$2,0))</f>
        <v>226.1904761904762</v>
      </c>
      <c r="PB27" s="120" t="str">
        <f>INDEX('[11]1920 Collected Indicators'!$A$3:$CV$36,MATCH($A27,'[11]1920 Collected Indicators'!$A$3:$A$36,0),MATCH(PB$1,'[11]1920 Collected Indicators'!$A$3:$CV$3,0))</f>
        <v>dna</v>
      </c>
      <c r="PC27" s="119">
        <v>91.4</v>
      </c>
      <c r="PD27" s="88">
        <f>INDEX('[3]Raw data 16-17'!$B$2:$XA$34,MATCH($A27,'[3]Raw data 16-17'!$A$2:$A$34,0),MATCH(PD$1,'[3]Raw data 16-17'!$B$1:$GU$1,0))</f>
        <v>92.5</v>
      </c>
      <c r="PE27" s="88">
        <f>INDEX('[14]1718 Collected Indicators'!$A$3:$CH$36,MATCH($A27,'[14]1718 Collected Indicators'!$A$3:$A$36,0),MATCH(PE$1,'[14]1718 Collected Indicators'!$A$3:$CH$3,0))</f>
        <v>92.8</v>
      </c>
      <c r="PF27" s="120">
        <f>INDEX('[15]1819 Collected Indicators'!$A$3:$CV$36,MATCH($A27,'[15]1819 Collected Indicators'!$A$3:$A$36,0),MATCH(PF$1,'[15]1819 Collected Indicators'!$A$3:$CV$3,0))</f>
        <v>91.947885519008963</v>
      </c>
      <c r="PG27" s="120">
        <f>INDEX('[11]1920 Collected Indicators'!$A$3:$CV$36,MATCH($A27,'[11]1920 Collected Indicators'!$A$3:$A$36,0),MATCH(PG$1,'[11]1920 Collected Indicators'!$A$3:$CV$3,0))</f>
        <v>94.547814798788394</v>
      </c>
      <c r="PH27" s="129">
        <v>2.1276595744680851</v>
      </c>
      <c r="PI27" s="130">
        <v>13.888888888888889</v>
      </c>
      <c r="PJ27" s="130">
        <v>14.545454545454545</v>
      </c>
      <c r="PK27" s="130">
        <v>10.126582278481013</v>
      </c>
      <c r="PL27" s="88">
        <f>INDEX('[3]Raw data 16-17'!$B$2:$BV$34,MATCH($A27,'[3]Raw data 16-17'!$A$2:$A$34,0),MATCH(PL$1,'[3]Raw data 16-17'!$B$1:$BV$1,0))</f>
        <v>3.9215686274509802</v>
      </c>
      <c r="PM27" s="130">
        <f>INDEX('[14]1718 Collected Indicators'!$A$3:$CH$36,MATCH($A27,'[14]1718 Collected Indicators'!$A$3:$A$36,0),MATCH(PM$1,'[14]1718 Collected Indicators'!$A$3:$CH$3,0))</f>
        <v>4</v>
      </c>
      <c r="PN27" s="194">
        <f>INDEX('[15]1819 Collected Indicators'!$A$3:$CV$36,MATCH($A27,'[15]1819 Collected Indicators'!$A$3:$A$36,0),MATCH(PN$1,'[15]1819 Collected Indicators'!$A$3:$CV$3,0))</f>
        <v>10</v>
      </c>
      <c r="PO27" s="120" t="str">
        <f>INDEX('[11]1920 Collected Indicators'!$A$3:$CV$36,MATCH($A27,'[11]1920 Collected Indicators'!$A$3:$A$36,0),MATCH(PO$1,'[11]1920 Collected Indicators'!$A$3:$CV$3,0))</f>
        <v>dna</v>
      </c>
      <c r="PP27" s="119">
        <v>23.56</v>
      </c>
      <c r="PQ27" s="88">
        <v>22.68</v>
      </c>
      <c r="PR27" s="88">
        <v>21.74</v>
      </c>
      <c r="PS27" s="88">
        <v>20.67</v>
      </c>
      <c r="PT27" s="88">
        <v>20.9</v>
      </c>
      <c r="PU27" s="88">
        <v>22.02</v>
      </c>
      <c r="PV27" s="88">
        <f>INDEX('[3]Raw data 16-17'!$B$2:$XA$34,MATCH($A27,'[3]Raw data 16-17'!$A$2:$A$34,0),MATCH(PV$1,'[3]Raw data 16-17'!$B$1:$GU$1,0))</f>
        <v>18.859649122807017</v>
      </c>
      <c r="PW27" s="88">
        <f>INDEX('[14]1718 Collected Indicators'!$A$3:$CH$36,MATCH($A27,'[14]1718 Collected Indicators'!$A$3:$A$36,0),MATCH(PW$1,'[14]1718 Collected Indicators'!$A$3:$CH$3,0))</f>
        <v>14.146341463414632</v>
      </c>
      <c r="PX27" s="120">
        <f>INDEX('[15]1819 Collected Indicators'!$A$3:$CV$36,MATCH($A27,'[15]1819 Collected Indicators'!$A$3:$A$36,0),MATCH(PX$1,'[15]1819 Collected Indicators'!$A$3:$CV$3,0))</f>
        <v>14.871794871794872</v>
      </c>
      <c r="PY27" s="120" t="str">
        <f>INDEX('[11]1920 Collected Indicators'!$A$3:$CV$36,MATCH($A27,'[11]1920 Collected Indicators'!$A$3:$A$36,0),MATCH(PY$1,'[11]1920 Collected Indicators'!$A$3:$CV$3,0))</f>
        <v>dna</v>
      </c>
      <c r="PZ27" s="119">
        <f t="shared" si="2"/>
        <v>6.8304192429798931</v>
      </c>
      <c r="QA27" s="87">
        <v>20525</v>
      </c>
      <c r="QB27" s="131">
        <f t="array" ref="QB27">INDEX('[24]Gross Exp for LGBF'!$A$3:$K$38,MATCH($A27,'[24]Gross Exp for LGBF'!$A$3:$A$38,0),MATCH(QB$1,'[24]Gross Exp for LGBF'!$A$3:$K$3,0))</f>
        <v>300494</v>
      </c>
      <c r="QC27" s="88">
        <f t="shared" si="36"/>
        <v>7.5621218687118086</v>
      </c>
      <c r="QD27" s="87">
        <v>22511</v>
      </c>
      <c r="QE27" s="131">
        <f t="array" ref="QE27">INDEX('[24]Gross Exp for LGBF'!$A$3:$K$38,MATCH($A27,'[24]Gross Exp for LGBF'!$A$3:$A$38,0),MATCH(QE$1,'[24]Gross Exp for LGBF'!$A$3:$K$3,0))</f>
        <v>297681</v>
      </c>
      <c r="QF27" s="116">
        <f t="shared" si="37"/>
        <v>7.2503239022934318</v>
      </c>
      <c r="QG27" s="87">
        <v>21377</v>
      </c>
      <c r="QH27" s="131">
        <f t="array" ref="QH27">INDEX('[24]Gross Exp for LGBF'!$A$3:$K$38,MATCH($A27,'[24]Gross Exp for LGBF'!$A$3:$A$38,0),MATCH(QH$1,'[24]Gross Exp for LGBF'!$A$3:$K$3,0))</f>
        <v>294842</v>
      </c>
      <c r="QI27" s="116">
        <f t="shared" si="38"/>
        <v>7.6310662594967011</v>
      </c>
      <c r="QJ27" s="87">
        <v>22640</v>
      </c>
      <c r="QK27" s="87">
        <f t="array" ref="QK27">INDEX('[24]Gross Exp for LGBF'!$A$3:$K$38,MATCH($A27,'[24]Gross Exp for LGBF'!$A$3:$A$38,0),MATCH(QK$1,'[24]Gross Exp for LGBF'!$A$3:$K$3,0))</f>
        <v>296682</v>
      </c>
      <c r="QL27" s="116">
        <f t="shared" si="39"/>
        <v>7.7856668639846678</v>
      </c>
      <c r="QM27" s="87">
        <v>23806</v>
      </c>
      <c r="QN27" s="87">
        <f t="array" ref="QN27">INDEX('[24]Gross Exp for LGBF'!$A$3:$K$38,MATCH($A27,'[24]Gross Exp for LGBF'!$A$3:$A$38,0),MATCH(QN$1,'[24]Gross Exp for LGBF'!$A$3:$K$3,0))</f>
        <v>305767</v>
      </c>
      <c r="QO27" s="116">
        <f t="shared" si="40"/>
        <v>7.9050192385380038</v>
      </c>
      <c r="QP27" s="87">
        <v>23873</v>
      </c>
      <c r="QQ27" s="87">
        <f t="array" ref="QQ27">INDEX('[24]Gross Exp for LGBF'!$A$3:$K$38,MATCH($A27,'[24]Gross Exp for LGBF'!$A$3:$A$38,0),MATCH(QQ$1,'[24]Gross Exp for LGBF'!$A$3:$K$3,0))</f>
        <v>301998</v>
      </c>
      <c r="QR27" s="116">
        <f t="shared" si="41"/>
        <v>9.1943149239659565</v>
      </c>
      <c r="QS27" s="87">
        <f>INDEX('[2]All Previous Years'!$A$1:$EX$34,MATCH($A27,'[2]All Previous Years'!$A$1:$A$34,0),MATCH(QS$1,'[2]All Previous Years'!$A$1:$EX$1,0))</f>
        <v>28671</v>
      </c>
      <c r="QT27" s="87">
        <f t="array" ref="QT27">INDEX('[24]Gross Exp for LGBF'!$A$3:$K$38,MATCH($A27,'[24]Gross Exp for LGBF'!$A$3:$A$38,0),MATCH(QT$1,'[24]Gross Exp for LGBF'!$A$3:$K$3,0))</f>
        <v>311834</v>
      </c>
      <c r="QU27" s="88">
        <f t="shared" si="42"/>
        <v>7.2662638218753894</v>
      </c>
      <c r="QV27" s="32">
        <f>INDEX([4]Sheet1!$A$1:$CJ$34, MATCH($A27, [4]Sheet1!$A$1:$A$34, 0), MATCH(QV$1, [4]Sheet1!$A$1:$CJ$1, 0))</f>
        <v>22198</v>
      </c>
      <c r="QW27" s="32">
        <f t="array" ref="QW27">INDEX('[24]Gross Exp for LGBF'!$A$3:$K$38,MATCH($A27,'[24]Gross Exp for LGBF'!$A$3:$A$38,0),MATCH(QW$1,'[24]Gross Exp for LGBF'!$A$3:$K$3,0))</f>
        <v>305494</v>
      </c>
      <c r="QX27" s="88">
        <f t="shared" si="43"/>
        <v>6.9262796498449335</v>
      </c>
      <c r="QY27" s="88">
        <f>INDEX('[6]Finance Indicators'!$B$3:$BO$35,MATCH($A27,'[6]Finance Indicators'!$A$3:$A$35,0),MATCH(QY$1,'[6]Finance Indicators'!$B$2:$BO$2,0))</f>
        <v>21909</v>
      </c>
      <c r="QZ27" s="88">
        <f t="array" ref="QZ27">INDEX('[24]Gross Exp for LGBF'!$A$3:$K$38,MATCH($A27,'[24]Gross Exp for LGBF'!$A$3:$A$38,0),MATCH(QZ$1,'[24]Gross Exp for LGBF'!$A$3:$K$3,0))</f>
        <v>316317</v>
      </c>
      <c r="RA27" s="250">
        <f t="array" ref="RA27">INDEX('[7]Finance Indicators'!$A$2:$BO$35,MATCH($A27,'[7]Finance Indicators'!$A$2:$A$35,0),MATCH(RA$1,'[7]Finance Indicators'!$A$2:$BO$2,0))</f>
        <v>6.2587411507908337</v>
      </c>
      <c r="RB27" s="250">
        <f t="array" ref="RB27">INDEX('[7]Finance Indicators'!$A$2:$BO$35,MATCH($A27,'[7]Finance Indicators'!$A$2:$A$35,0),MATCH(RB$1,'[7]Finance Indicators'!$A$2:$BO$2,0))</f>
        <v>20272</v>
      </c>
      <c r="RC27" s="250">
        <f t="array" ref="RC27">INDEX('[7]Finance Indicators'!$A$2:$BO$35,MATCH($A27,'[7]Finance Indicators'!$A$2:$A$35,0),MATCH(RC$1,'[7]Finance Indicators'!$A$2:$BO$2,0))</f>
        <v>323899</v>
      </c>
      <c r="RD27" s="115">
        <f>INDEX('[25]Corporate Management'!$B$6:$EY$40,MATCH($A27,'[25]Corporate Management'!$B$6:$B$40,0),MATCH(RD$1,'[25]Corporate Management'!$B$40:$EY$40,0))</f>
        <v>40.758293838862556</v>
      </c>
      <c r="RE27" s="131">
        <f>INDEX('[25]Corporate Management'!$B$6:$EY$40,MATCH($A27,'[25]Corporate Management'!$B$6:$B$40,0),MATCH(RE$1,'[25]Corporate Management'!$B$40:$EY$40,0))</f>
        <v>86</v>
      </c>
      <c r="RF27" s="131">
        <f>INDEX('[25]Corporate Management'!$B$6:$EY$40,MATCH($A27,'[25]Corporate Management'!$B$6:$B$40,0),MATCH(RF$1,'[25]Corporate Management'!$B$40:$EY$40,0))</f>
        <v>211</v>
      </c>
      <c r="RG27" s="116">
        <f>INDEX('[25]Corporate Management'!$B$6:$EY$40,MATCH($A27,'[25]Corporate Management'!$B$6:$B$40,0),MATCH(RG$1,'[25]Corporate Management'!$B$40:$EY$40,0))</f>
        <v>41.626794258373209</v>
      </c>
      <c r="RH27" s="131">
        <f>INDEX('[25]Corporate Management'!$B$6:$EY$40,MATCH($A27,'[25]Corporate Management'!$B$6:$B$40,0),MATCH(RH$1,'[25]Corporate Management'!$B$40:$EY$40,0))</f>
        <v>87</v>
      </c>
      <c r="RI27" s="131">
        <f>INDEX('[25]Corporate Management'!$B$6:$EY$40,MATCH($A27,'[25]Corporate Management'!$B$6:$B$40,0),MATCH(RI$1,'[25]Corporate Management'!$B$40:$EY$40,0))</f>
        <v>209</v>
      </c>
      <c r="RJ27" s="116">
        <f>INDEX('[25]Corporate Management'!$B$6:$EY$40,MATCH($A27,'[25]Corporate Management'!$B$6:$B$40,0),MATCH(RJ$1,'[25]Corporate Management'!$B$40:$EY$40,0))</f>
        <v>41.314553990610328</v>
      </c>
      <c r="RK27" s="131">
        <f>INDEX('[25]Corporate Management'!$B$6:$EY$40,MATCH($A27,'[25]Corporate Management'!$B$6:$B$40,0),MATCH(RK$1,'[25]Corporate Management'!$B$40:$EY$40,0))</f>
        <v>88</v>
      </c>
      <c r="RL27" s="131">
        <f>INDEX('[25]Corporate Management'!$B$6:$EY$40,MATCH($A27,'[25]Corporate Management'!$B$6:$B$40,0),MATCH(RL$1,'[25]Corporate Management'!$B$40:$EY$40,0))</f>
        <v>213</v>
      </c>
      <c r="RM27" s="116">
        <f>INDEX('[26]All Data'!$A$1:$Y$34,MATCH($A27,'[26]All Data'!$A$1:$A$34,0),MATCH(RM$1,'[26]All Data'!$A$1:$Y$1,0))</f>
        <v>41.013824884792626</v>
      </c>
      <c r="RN27" s="131">
        <f>INDEX('[26]All Data'!$A$1:$Y$34,MATCH($A27,'[26]All Data'!$A$1:$A$34,0),MATCH(RN$1,'[26]All Data'!$A$1:$Y$1,0))</f>
        <v>89</v>
      </c>
      <c r="RO27" s="131">
        <f>INDEX('[26]All Data'!$A$1:$Y$34,MATCH($A27,'[26]All Data'!$A$1:$A$34,0),MATCH(RO$1,'[26]All Data'!$A$1:$Y$1,0))</f>
        <v>217</v>
      </c>
      <c r="RP27" s="116">
        <f>INDEX('[27]All Data'!$A$1:$Y$34,MATCH($A27,'[27]All Data'!$A$1:$A$34,0),MATCH(RP$1,'[27]All Data'!$A$1:$Y$1,0))</f>
        <v>43.07692307692308</v>
      </c>
      <c r="RQ27" s="131">
        <f>INDEX('[27]All Data'!$A$1:$Y$34,MATCH($A27,'[27]All Data'!$A$1:$A$34,0),MATCH(RQ$1,'[27]All Data'!$A$1:$Y$1,0))</f>
        <v>84</v>
      </c>
      <c r="RR27" s="131">
        <f>INDEX('[27]All Data'!$A$1:$Y$34,MATCH($A27,'[27]All Data'!$A$1:$A$34,0),MATCH(RR$1,'[27]All Data'!$A$1:$Y$1,0))</f>
        <v>195</v>
      </c>
      <c r="RS27" s="116">
        <f>INDEX('[28]All Data'!$A$1:$AB$34,MATCH($A27,'[28]All Data'!$A$1:$A$34,0),MATCH(RS$1,'[28]All Data'!$A$1:$AB$1,0))</f>
        <v>45.142857142857139</v>
      </c>
      <c r="RT27" s="131">
        <f>INDEX('[28]All Data'!$A$1:$AB$34,MATCH($A27,'[28]All Data'!$A$1:$A$34,0),MATCH(RT$1,'[28]All Data'!$A$1:$AB$1,0))</f>
        <v>79</v>
      </c>
      <c r="RU27" s="131">
        <f>INDEX('[28]All Data'!$A$1:$AB$34,MATCH($A27,'[28]All Data'!$A$1:$A$34,0),MATCH(RU$1,'[28]All Data'!$A$1:$AB$1,0))</f>
        <v>175</v>
      </c>
      <c r="RV27" s="116">
        <f>INDEX('[29]SPI Raw Data 1617'!$A$3:$AN$37,MATCH($A27,'[29]SPI Raw Data 1617'!$A$3:$A$37,0),MATCH(RV$1,'[29]SPI Raw Data 1617'!$A$37:$AN$37,0))</f>
        <v>43.870967741935488</v>
      </c>
      <c r="RW27" s="131">
        <f>INDEX('[29]SPI Raw Data 1617'!$A$3:$AN$37,MATCH($A27,'[29]SPI Raw Data 1617'!$A$3:$A$37,0),MATCH(RW$1,'[29]SPI Raw Data 1617'!$A$37:$AN$37,0))</f>
        <v>68</v>
      </c>
      <c r="RX27" s="131">
        <f>INDEX('[29]SPI Raw Data 1617'!$A$3:$AN$37,MATCH($A27,'[29]SPI Raw Data 1617'!$A$3:$A$37,0),MATCH(RX$1,'[29]SPI Raw Data 1617'!$A$37:$AN$37,0))</f>
        <v>155</v>
      </c>
      <c r="RY27" s="116">
        <f>INDEX('[30]SPI Raw Data 1718'!$A$3:$AN$37,MATCH($A27,'[30]SPI Raw Data 1718'!$A$3:$A$37,0),MATCH(RY$1,'[30]SPI Raw Data 1718'!$A$37:$AN$37,0))</f>
        <v>42.567567567567565</v>
      </c>
      <c r="RZ27" s="197">
        <f>INDEX('[30]SPI Raw Data 1718'!$A$3:$AN$37,MATCH($A27,'[30]SPI Raw Data 1718'!$A$3:$A$37,0),MATCH(RZ$1,'[30]SPI Raw Data 1718'!$A$37:$AN$37,0))</f>
        <v>63</v>
      </c>
      <c r="SA27" s="197">
        <f>INDEX('[30]SPI Raw Data 1718'!$A$3:$AN$37,MATCH($A27,'[30]SPI Raw Data 1718'!$A$3:$A$37,0),MATCH(SA$1,'[30]SPI Raw Data 1718'!$A$37:$AN$37,0))</f>
        <v>148</v>
      </c>
      <c r="SB27" s="116">
        <f>INDEX('[31]SPI Raw Data 1819'!$A$1:$AN$37,MATCH($A27,'[31]SPI Raw Data 1819'!$A$1:$A$37,0),MATCH(SB$1,'[31]SPI Raw Data 1819'!$A$37:$AN$37,0))</f>
        <v>43.75</v>
      </c>
      <c r="SC27" s="197">
        <f>INDEX('[31]SPI Raw Data 1819'!$A$1:$AN$37,MATCH($A27,'[31]SPI Raw Data 1819'!$A$1:$A$37,0),MATCH(SC$1,'[31]SPI Raw Data 1819'!$A$37:$AN$37,0))</f>
        <v>63</v>
      </c>
      <c r="SD27" s="225">
        <f>INDEX('[31]SPI Raw Data 1819'!$A$1:$AN$37,MATCH($A27,'[31]SPI Raw Data 1819'!$A$1:$A$37,0),MATCH(SD$1,'[31]SPI Raw Data 1819'!$A$37:$AN$37,0))</f>
        <v>144</v>
      </c>
      <c r="SE27" s="116">
        <f>INDEX('[32]SPI Raw Data 1920'!$A$1:$AN$35, MATCH($A27,'[32]SPI Raw Data 1920'!$A$1:$A$35,0),MATCH(SE$1,'[32]SPI Raw Data 1920'!$A$37:$AN$37,0))</f>
        <v>47.826086956521742</v>
      </c>
      <c r="SF27" s="116">
        <f>INDEX('[32]SPI Raw Data 1920'!$A$1:$AN$35, MATCH($A27,'[32]SPI Raw Data 1920'!$A$1:$A$35,0),MATCH(SF$1,'[32]SPI Raw Data 1920'!$A$37:$AN$37,0))</f>
        <v>99</v>
      </c>
      <c r="SG27" s="116">
        <f>INDEX('[32]SPI Raw Data 1920'!$A$1:$AN$35, MATCH($A27,'[32]SPI Raw Data 1920'!$A$1:$A$35,0),MATCH(SG$1,'[32]SPI Raw Data 1920'!$A$37:$AN$37,0))</f>
        <v>207</v>
      </c>
      <c r="SH27" s="115">
        <f>INDEX('[28]All Data'!$A$1:$AB$34,MATCH($A27,'[28]All Data'!$A$1:$A$34,0),MATCH(SH$1,'[28]All Data'!$A$1:$AB$1,0))</f>
        <v>2.4848891873740797</v>
      </c>
      <c r="SI27" s="135">
        <f>INDEX('[28]All Data'!$A$1:$AB$34,MATCH($A27,'[28]All Data'!$A$1:$A$34,0),MATCH(SI$1,'[28]All Data'!$A$1:$AB$1,0))</f>
        <v>14.52</v>
      </c>
      <c r="SJ27" s="135">
        <f>INDEX('[28]All Data'!$A$1:$AB$34,MATCH($A27,'[28]All Data'!$A$1:$A$34,0),MATCH(SJ$1,'[28]All Data'!$A$1:$AB$1,0))</f>
        <v>14.89</v>
      </c>
      <c r="SK27" s="116">
        <f>INDEX('[29]SPI Raw Data 1617'!$A$3:$AN$37,MATCH($A27,'[29]SPI Raw Data 1617'!$A$3:$A$37,0),MATCH(SK$1,'[29]SPI Raw Data 1617'!$A$37:$AN$37,0))</f>
        <v>2.440501263689967</v>
      </c>
      <c r="SL27" s="135">
        <f>INDEX('[29]SPI Raw Data 1617'!$A$3:$AN$37,MATCH($A27,'[29]SPI Raw Data 1617'!$A$3:$A$37,0),MATCH(SL$1,'[29]SPI Raw Data 1617'!$A$37:$AN$37,0))</f>
        <v>14.822800000000001</v>
      </c>
      <c r="SM27" s="135">
        <f>INDEX('[29]SPI Raw Data 1617'!$A$3:$AN$37,MATCH($A27,'[29]SPI Raw Data 1617'!$A$3:$A$37,0),MATCH(SM$1,'[29]SPI Raw Data 1617'!$A$37:$AN$37,0))</f>
        <v>15.1936</v>
      </c>
      <c r="SN27" s="116">
        <f>INDEX('[30]SPI Raw Data 1718'!$A$3:$AN$37,MATCH($A27,'[30]SPI Raw Data 1718'!$A$3:$A$37,0),MATCH(SN$1,'[30]SPI Raw Data 1718'!$A$37:$AN$37,0))</f>
        <v>2.8150991682661726</v>
      </c>
      <c r="SO27" s="135">
        <f>INDEX('[30]SPI Raw Data 1718'!$A$3:$AN$37,MATCH($A27,'[30]SPI Raw Data 1718'!$A$3:$A$37,0),MATCH(SO$1,'[30]SPI Raw Data 1718'!$A$37:$AN$37,0))</f>
        <v>15.19</v>
      </c>
      <c r="SP27" s="135">
        <f>INDEX('[30]SPI Raw Data 1718'!$A$3:$AN$37,MATCH($A27,'[30]SPI Raw Data 1718'!$A$3:$A$37,0),MATCH(SP$1,'[30]SPI Raw Data 1718'!$A$37:$AN$37,0))</f>
        <v>15.63</v>
      </c>
      <c r="SQ27" s="116">
        <f>INDEX('[31]SPI Raw Data 1819'!$A$1:$AN$37,MATCH($A27,'[31]SPI Raw Data 1819'!$A$1:$A$37,0),MATCH(SQ$1,'[31]SPI Raw Data 1819'!$A$37:$AN$37,0))</f>
        <v>3.0940594059405981</v>
      </c>
      <c r="SR27" s="213">
        <f>INDEX('[31]SPI Raw Data 1819'!$A$1:$AN$37,MATCH($A27,'[31]SPI Raw Data 1819'!$A$1:$A$37,0),MATCH(SR$1,'[31]SPI Raw Data 1819'!$A$37:$AN$37,0))</f>
        <v>15.66</v>
      </c>
      <c r="SS27" s="228">
        <f>INDEX('[31]SPI Raw Data 1819'!$A$1:$AN$37,MATCH($A27,'[31]SPI Raw Data 1819'!$A$1:$A$37,0),MATCH(SS$1,'[31]SPI Raw Data 1819'!$A$37:$AN$37,0))</f>
        <v>16.16</v>
      </c>
      <c r="ST27" s="116">
        <f>INDEX('[32]SPI Raw Data 1920'!$A$1:$AN$35, MATCH($A27,'[32]SPI Raw Data 1920'!$A$1:$A$35,0),MATCH(ST$1,'[32]SPI Raw Data 1920'!$A$37:$AN$37,0))</f>
        <v>5.5382338311475507</v>
      </c>
      <c r="SU27" s="116">
        <f>INDEX('[32]SPI Raw Data 1920'!$A$1:$AN$35, MATCH($A27,'[32]SPI Raw Data 1920'!$A$1:$A$35,0),MATCH(SU$1,'[32]SPI Raw Data 1920'!$A$37:$AN$37,0))</f>
        <v>15.5724</v>
      </c>
      <c r="SV27" s="116">
        <f>INDEX('[32]SPI Raw Data 1920'!$A$1:$AN$35, MATCH($A27,'[32]SPI Raw Data 1920'!$A$1:$A$35,0),MATCH(SV$1,'[32]SPI Raw Data 1920'!$A$37:$AN$37,0))</f>
        <v>16.485399999999998</v>
      </c>
      <c r="SW27" s="115">
        <f>INDEX('[25]Corporate Management'!$B$6:$EY$40,MATCH($A27,'[25]Corporate Management'!$B$6:$B$40,0),MATCH(SW$1,'[25]Corporate Management'!$B$40:$EY$40,0))</f>
        <v>11.329375697754781</v>
      </c>
      <c r="SX27" s="131">
        <f>INDEX('[25]Corporate Management'!$B$6:$EY$40,MATCH($A27,'[25]Corporate Management'!$B$6:$B$40,0),MATCH(SX$1,'[25]Corporate Management'!$B$40:$EY$40,0))</f>
        <v>639328</v>
      </c>
      <c r="SY27" s="131">
        <f>INDEX('[25]Corporate Management'!$B$6:$EY$40,MATCH($A27,'[25]Corporate Management'!$B$6:$B$40,0),MATCH(SY$1,'[25]Corporate Management'!$B$40:$EY$40,0))</f>
        <v>56431</v>
      </c>
      <c r="SZ27" s="116">
        <f>INDEX('[25]Corporate Management'!$B$6:$EY$40,MATCH($A27,'[25]Corporate Management'!$B$6:$B$40,0),MATCH(SZ$1,'[25]Corporate Management'!$B$40:$EY$40,0))</f>
        <v>8.4606254842572373</v>
      </c>
      <c r="TA27" s="131">
        <f>INDEX('[25]Corporate Management'!$B$6:$EY$40,MATCH($A27,'[25]Corporate Management'!$B$6:$B$40,0),MATCH(TA$1,'[25]Corporate Management'!$B$40:$EY$40,0))</f>
        <v>480462</v>
      </c>
      <c r="TB27" s="131">
        <f>INDEX('[25]Corporate Management'!$B$6:$EY$40,MATCH($A27,'[25]Corporate Management'!$B$6:$B$40,0),MATCH(TB$1,'[25]Corporate Management'!$B$40:$EY$40,0))</f>
        <v>56788</v>
      </c>
      <c r="TC27" s="116">
        <f>INDEX('[25]Corporate Management'!$B$6:$EY$40,MATCH($A27,'[25]Corporate Management'!$B$6:$B$40,0),MATCH(TC$1,'[25]Corporate Management'!$B$40:$EY$40,0))</f>
        <v>7.8223930785666749</v>
      </c>
      <c r="TD27" s="131">
        <f>INDEX('[25]Corporate Management'!$B$6:$EY$40,MATCH($A27,'[25]Corporate Management'!$B$6:$B$40,0),MATCH(TD$1,'[25]Corporate Management'!$B$40:$EY$40,0))</f>
        <v>446643</v>
      </c>
      <c r="TE27" s="131">
        <f>INDEX('[25]Corporate Management'!$B$6:$EY$40,MATCH($A27,'[25]Corporate Management'!$B$6:$B$40,0),MATCH(TE$1,'[25]Corporate Management'!$B$40:$EY$40,0))</f>
        <v>57098</v>
      </c>
      <c r="TF27" s="116">
        <f>INDEX('[26]All Data'!$A$1:$Y$34,MATCH($A27,'[26]All Data'!$A$1:$A$34,0),MATCH(TF$1,'[26]All Data'!$A$1:$Y$1,0))</f>
        <v>6.7198889819857559</v>
      </c>
      <c r="TG27" s="131">
        <f>INDEX('[26]All Data'!$A$1:$Y$34,MATCH($A27,'[26]All Data'!$A$1:$A$34,0),MATCH(TG$1,'[26]All Data'!$A$1:$Y$1,0))</f>
        <v>384969</v>
      </c>
      <c r="TH27" s="131">
        <f>INDEX('[26]All Data'!$A$1:$Y$34,MATCH($A27,'[26]All Data'!$A$1:$A$34,0),MATCH(TH$1,'[26]All Data'!$A$1:$Y$1,0))</f>
        <v>57288</v>
      </c>
      <c r="TI27" s="116">
        <f>INDEX('[27]All Data'!$A$1:$Y$34,MATCH($A27,'[27]All Data'!$A$1:$A$34,0),MATCH(TI$1,'[27]All Data'!$A$1:$Y$1,0))</f>
        <v>6.3954874709735554</v>
      </c>
      <c r="TJ27" s="131">
        <f>INDEX('[27]All Data'!$A$1:$Y$34,MATCH($A27,'[27]All Data'!$A$1:$A$34,0),MATCH(TJ$1,'[27]All Data'!$A$1:$Y$1,0))</f>
        <v>369058</v>
      </c>
      <c r="TK27" s="131">
        <f>INDEX('[27]All Data'!$A$1:$Y$34,MATCH($A27,'[27]All Data'!$A$1:$A$34,0),MATCH(TK$1,'[27]All Data'!$A$1:$Y$1,0))</f>
        <v>57706</v>
      </c>
      <c r="TL27" s="116">
        <f>INDEX('[28]All Data'!$A$1:$AB$34,MATCH($A27,'[28]All Data'!$A$1:$A$34,0),MATCH(TL$1,'[28]All Data'!$A$1:$AB$1,0))</f>
        <v>5.5846868952170308</v>
      </c>
      <c r="TM27" s="131">
        <f>INDEX('[28]All Data'!$A$1:$AB$34,MATCH($A27,'[28]All Data'!$A$1:$A$34,0),MATCH(TM$1,'[28]All Data'!$A$1:$AB$1,0))</f>
        <v>323197</v>
      </c>
      <c r="TN27" s="131">
        <f>INDEX('[28]All Data'!$A$1:$AB$34,MATCH($A27,'[28]All Data'!$A$1:$A$34,0),MATCH(TN$1,'[28]All Data'!$A$1:$AB$1,0))</f>
        <v>57872</v>
      </c>
      <c r="TO27" s="116">
        <f>INDEX('[29]SPI Raw Data 1617'!$A$3:$AN$37,MATCH($A27,'[29]SPI Raw Data 1617'!$A$3:$A$37,0),MATCH(TO$1,'[29]SPI Raw Data 1617'!$A$37:$AN$37,0))</f>
        <v>4.5882351321585908</v>
      </c>
      <c r="TP27" s="131">
        <f>INDEX('[29]SPI Raw Data 1617'!$A$3:$AN$37,MATCH($A27,'[29]SPI Raw Data 1617'!$A$3:$A$37,0),MATCH(TP$1,'[29]SPI Raw Data 1617'!$A$37:$AN$37,0))</f>
        <v>266631.52</v>
      </c>
      <c r="TQ27" s="131">
        <f>INDEX('[29]SPI Raw Data 1617'!$A$3:$AN$37,MATCH($A27,'[29]SPI Raw Data 1617'!$A$3:$A$37,0),MATCH(TQ$1,'[29]SPI Raw Data 1617'!$A$37:$AN$37,0))</f>
        <v>58112</v>
      </c>
      <c r="TR27" s="116">
        <f>INDEX('[30]SPI Raw Data 1718'!$A$3:$AN$37,MATCH($A27,'[30]SPI Raw Data 1718'!$A$3:$A$37,0),MATCH(TR$1,'[30]SPI Raw Data 1718'!$A$37:$AN$37,0))</f>
        <v>4.2425932919084071</v>
      </c>
      <c r="TS27" s="131">
        <f>INDEX('[30]SPI Raw Data 1718'!$A$3:$AN$37,MATCH($A27,'[30]SPI Raw Data 1718'!$A$3:$A$37,0),MATCH(TS$1,'[30]SPI Raw Data 1718'!$A$37:$AN$37,0))</f>
        <v>247165</v>
      </c>
      <c r="TT27" s="131">
        <f>INDEX('[30]SPI Raw Data 1718'!$A$3:$AN$37,MATCH($A27,'[30]SPI Raw Data 1718'!$A$3:$A$37,0),MATCH(TT$1,'[30]SPI Raw Data 1718'!$A$37:$AN$37,0))</f>
        <v>58258</v>
      </c>
      <c r="TU27" s="116">
        <f>INDEX('[31]SPI Raw Data 1819'!$A$1:$AN$37,MATCH($A27,'[31]SPI Raw Data 1819'!$A$1:$A$37,0),MATCH(TU$1,'[31]SPI Raw Data 1819'!$A$37:$AN$37,0))</f>
        <v>8.4079028185354527</v>
      </c>
      <c r="TV27" s="197">
        <f>INDEX('[31]SPI Raw Data 1819'!$A$1:$AN$37,MATCH($A27,'[31]SPI Raw Data 1819'!$A$1:$A$37,0),MATCH(TV$1,'[31]SPI Raw Data 1819'!$A$37:$AN$37,0))</f>
        <v>492804</v>
      </c>
      <c r="TW27" s="197">
        <f>INDEX('[31]SPI Raw Data 1819'!$A$1:$AN$37,MATCH($A27,'[31]SPI Raw Data 1819'!$A$1:$A$37,0),MATCH(TW$1,'[31]SPI Raw Data 1819'!$A$37:$AN$37,0))</f>
        <v>58612</v>
      </c>
      <c r="TX27" s="116">
        <f>INDEX('[32]SPI Raw Data 1920'!$A$1:$AN$35, MATCH($A27,'[32]SPI Raw Data 1920'!$A$1:$A$35,0),MATCH(TX$1,'[32]SPI Raw Data 1920'!$A$37:$AN$37,0))</f>
        <v>8.6080722522706399</v>
      </c>
      <c r="TY27" s="116">
        <f>INDEX('[32]SPI Raw Data 1920'!$A$1:$AN$35, MATCH($A27,'[32]SPI Raw Data 1920'!$A$1:$A$35,0),MATCH(TY$1,'[32]SPI Raw Data 1920'!$A$37:$AN$37,0))</f>
        <v>506103</v>
      </c>
      <c r="TZ27" s="116">
        <f>INDEX('[32]SPI Raw Data 1920'!$A$1:$AN$35, MATCH($A27,'[32]SPI Raw Data 1920'!$A$1:$A$35,0),MATCH(TZ$1,'[32]SPI Raw Data 1920'!$A$37:$AN$37,0))</f>
        <v>58794</v>
      </c>
      <c r="UA27" s="133">
        <f>(SW27*100)/Deflators!$B$2</f>
        <v>13.346270816711657</v>
      </c>
      <c r="UB27" s="116">
        <f>(SZ27*100)/Deflators!$B$3</f>
        <v>9.81796105453728</v>
      </c>
      <c r="UC27" s="116">
        <f>(TC27*100)/Deflators!$B$4</f>
        <v>8.8954589651237796</v>
      </c>
      <c r="UD27" s="116">
        <f>(TF27*100)/Deflators!$B$5</f>
        <v>7.5063289418004215</v>
      </c>
      <c r="UE27" s="116">
        <f>(TI27*100)/Deflators!$B$6</f>
        <v>7.046794499372564</v>
      </c>
      <c r="UF27" s="116">
        <f>(TL27*100)/Deflators!$B$7</f>
        <v>6.1036196933560056</v>
      </c>
      <c r="UG27" s="116">
        <f>(TO27*100)/Deflators!$B$8</f>
        <v>4.8934702313065683</v>
      </c>
      <c r="UH27" s="116">
        <f>(TR27*100)/Deflators!$B$9</f>
        <v>4.446540543758716</v>
      </c>
      <c r="UI27" s="116">
        <f>(TU27*100)/Deflators!$B$10</f>
        <v>8.6133197273838995</v>
      </c>
      <c r="UJ27" s="248">
        <f>(TX27*100)/Deflators!$B$11</f>
        <v>8.6080722522706399</v>
      </c>
      <c r="UK27" s="115">
        <f>INDEX('[25]Corporate Management'!$B$6:$EY$40,MATCH($A27,'[25]Corporate Management'!$B$6:$B$40,0),MATCH(UK$1,'[25]Corporate Management'!$B$40:$EY$40,0))</f>
        <v>5.758501065698769</v>
      </c>
      <c r="UL27" s="131">
        <f>INDEX('[25]Corporate Management'!$B$6:$EY$40,MATCH($A27,'[25]Corporate Management'!$B$6:$B$40,0),MATCH(UL$1,'[25]Corporate Management'!$B$40:$EY$40,0))</f>
        <v>6457.18</v>
      </c>
      <c r="UM27" s="131">
        <f>INDEX('[25]Corporate Management'!$B$6:$EY$40,MATCH($A27,'[25]Corporate Management'!$B$6:$B$40,0),MATCH(UM$1,'[25]Corporate Management'!$B$40:$EY$40,0))</f>
        <v>1121.33</v>
      </c>
      <c r="UN27" s="116">
        <f>INDEX('[25]Corporate Management'!$B$6:$EY$40,MATCH($A27,'[25]Corporate Management'!$B$6:$B$40,0),MATCH(UN$1,'[25]Corporate Management'!$B$40:$EY$40,0))</f>
        <v>6.3624535315985131</v>
      </c>
      <c r="UO27" s="131">
        <f>INDEX('[25]Corporate Management'!$B$6:$EY$40,MATCH($A27,'[25]Corporate Management'!$B$6:$B$40,0),MATCH(UO$1,'[25]Corporate Management'!$B$40:$EY$40,0))</f>
        <v>6846</v>
      </c>
      <c r="UP27" s="131">
        <f>INDEX('[25]Corporate Management'!$B$6:$EY$40,MATCH($A27,'[25]Corporate Management'!$B$6:$B$40,0),MATCH(UP$1,'[25]Corporate Management'!$B$40:$EY$40,0))</f>
        <v>1076</v>
      </c>
      <c r="UQ27" s="116">
        <f>INDEX('[25]Corporate Management'!$B$6:$EY$40,MATCH($A27,'[25]Corporate Management'!$B$6:$B$40,0),MATCH(UQ$1,'[25]Corporate Management'!$B$40:$EY$40,0))</f>
        <v>7.4658385093167698</v>
      </c>
      <c r="UR27" s="131">
        <f>INDEX('[25]Corporate Management'!$B$6:$EY$40,MATCH($A27,'[25]Corporate Management'!$B$6:$B$40,0),MATCH(UR$1,'[25]Corporate Management'!$B$40:$EY$40,0))</f>
        <v>8414</v>
      </c>
      <c r="US27" s="131">
        <f>INDEX('[25]Corporate Management'!$B$6:$EY$40,MATCH($A27,'[25]Corporate Management'!$B$6:$B$40,0),MATCH(US$1,'[25]Corporate Management'!$B$40:$EY$40,0))</f>
        <v>1127</v>
      </c>
      <c r="UT27" s="116">
        <f>INDEX('[26]All Data'!$A$1:$Y$34,MATCH($A27,'[26]All Data'!$A$1:$A$34,0),MATCH(UT$1,'[26]All Data'!$A$1:$Y$1,0))</f>
        <v>6.6884247171453435</v>
      </c>
      <c r="UU27" s="131">
        <f>INDEX('[26]All Data'!$A$1:$Y$34,MATCH($A27,'[26]All Data'!$A$1:$A$34,0),MATCH(UU$1,'[26]All Data'!$A$1:$Y$1,0))</f>
        <v>7685</v>
      </c>
      <c r="UV27" s="131">
        <f>INDEX('[26]All Data'!$A$1:$Y$34,MATCH($A27,'[26]All Data'!$A$1:$A$34,0),MATCH(UV$1,'[26]All Data'!$A$1:$Y$1,0))</f>
        <v>1149</v>
      </c>
      <c r="UW27" s="116">
        <f>INDEX('[27]All Data'!$A$1:$Y$34,MATCH($A27,'[27]All Data'!$A$1:$A$34,0),MATCH(UW$1,'[27]All Data'!$A$1:$Y$1,0))</f>
        <v>6.342318059299191</v>
      </c>
      <c r="UX27" s="131">
        <f>INDEX('[27]All Data'!$A$1:$Y$34,MATCH($A27,'[27]All Data'!$A$1:$A$34,0),MATCH(UX$1,'[27]All Data'!$A$1:$Y$1,0))</f>
        <v>7059</v>
      </c>
      <c r="UY27" s="131">
        <f>INDEX('[27]All Data'!$A$1:$Y$34,MATCH($A27,'[27]All Data'!$A$1:$A$34,0),MATCH(UY$1,'[27]All Data'!$A$1:$Y$1,0))</f>
        <v>1113</v>
      </c>
      <c r="UZ27" s="116">
        <f>INDEX('[28]All Data'!$A$1:$AB$34,MATCH($A27,'[28]All Data'!$A$1:$A$34,0),MATCH(UZ$1,'[28]All Data'!$A$1:$AB$1,0))</f>
        <v>6.8009302325581391</v>
      </c>
      <c r="VA27" s="131">
        <f>INDEX('[28]All Data'!$A$1:$AB$34,MATCH($A27,'[28]All Data'!$A$1:$A$34,0),MATCH(VA$1,'[28]All Data'!$A$1:$AB$1,0))</f>
        <v>7311</v>
      </c>
      <c r="VB27" s="131">
        <f>INDEX('[28]All Data'!$A$1:$AB$34,MATCH($A27,'[28]All Data'!$A$1:$A$34,0),MATCH(VB$1,'[28]All Data'!$A$1:$AB$1,0))</f>
        <v>1075</v>
      </c>
      <c r="VC27" s="116">
        <f>INDEX('[29]SPI Raw Data 1617'!$A$3:$AN$37,MATCH($A27,'[29]SPI Raw Data 1617'!$A$3:$A$37,0),MATCH(VC$1,'[29]SPI Raw Data 1617'!$A$37:$AN$37,0))</f>
        <v>6.1966911764705879</v>
      </c>
      <c r="VD27" s="131">
        <f>INDEX('[29]SPI Raw Data 1617'!$A$3:$AN$37,MATCH($A27,'[29]SPI Raw Data 1617'!$A$3:$A$37,0),MATCH(VD$1,'[29]SPI Raw Data 1617'!$A$37:$AN$37,0))</f>
        <v>6742</v>
      </c>
      <c r="VE27" s="131">
        <f>INDEX('[29]SPI Raw Data 1617'!$A$3:$AN$37,MATCH($A27,'[29]SPI Raw Data 1617'!$A$3:$A$37,0),MATCH(VE$1,'[29]SPI Raw Data 1617'!$A$37:$AN$37,0))</f>
        <v>1088</v>
      </c>
      <c r="VF27" s="116">
        <f>INDEX('[30]SPI Raw Data 1718'!$A$3:$AN$37,MATCH($A27,'[30]SPI Raw Data 1718'!$A$3:$A$37,0),MATCH(VF$1,'[30]SPI Raw Data 1718'!$A$37:$AN$37,0))</f>
        <v>6.0603060306030603</v>
      </c>
      <c r="VG27" s="131">
        <f>INDEX('[30]SPI Raw Data 1718'!$A$3:$AN$37,MATCH($A27,'[30]SPI Raw Data 1718'!$A$3:$A$37,0),MATCH(VG$1,'[30]SPI Raw Data 1718'!$A$37:$AN$37,0))</f>
        <v>6733</v>
      </c>
      <c r="VH27" s="131">
        <f>INDEX('[30]SPI Raw Data 1718'!$A$3:$AN$37,MATCH($A27,'[30]SPI Raw Data 1718'!$A$3:$A$37,0),MATCH(VH$1,'[30]SPI Raw Data 1718'!$A$37:$AN$37,0))</f>
        <v>1111</v>
      </c>
      <c r="VI27" s="116">
        <f>INDEX('[31]SPI Raw Data 1819'!$A$1:$AN$37,MATCH($A27,'[31]SPI Raw Data 1819'!$A$1:$A$37,0),MATCH(VI$1,'[31]SPI Raw Data 1819'!$A$37:$AN$37,0))</f>
        <v>7.4951370468611849</v>
      </c>
      <c r="VJ27" s="197">
        <f>INDEX('[31]SPI Raw Data 1819'!$A$1:$AN$37,MATCH($A27,'[31]SPI Raw Data 1819'!$A$1:$A$37,0),MATCH(VJ$1,'[31]SPI Raw Data 1819'!$A$37:$AN$37,0))</f>
        <v>8477</v>
      </c>
      <c r="VK27" s="225">
        <f>INDEX('[31]SPI Raw Data 1819'!$A$1:$AN$37,MATCH($A27,'[31]SPI Raw Data 1819'!$A$1:$A$37,0),MATCH(VK$1,'[31]SPI Raw Data 1819'!$A$37:$AN$37,0))</f>
        <v>1131</v>
      </c>
      <c r="VL27" s="116">
        <f>INDEX('[32]SPI Raw Data 1920'!$A$1:$AN$35, MATCH($A27,'[32]SPI Raw Data 1920'!$A$1:$A$35,0),MATCH(VL$1,'[32]SPI Raw Data 1920'!$A$37:$AN$37,0))</f>
        <v>7.7948260481712754</v>
      </c>
      <c r="VM27" s="116">
        <f>INDEX('[32]SPI Raw Data 1920'!$A$1:$AN$35, MATCH($A27,'[32]SPI Raw Data 1920'!$A$1:$A$35,0),MATCH(VM$1,'[32]SPI Raw Data 1920'!$A$37:$AN$37,0))</f>
        <v>8738</v>
      </c>
      <c r="VN27" s="116">
        <f>INDEX('[32]SPI Raw Data 1920'!$A$1:$AN$35, MATCH($A27,'[32]SPI Raw Data 1920'!$A$1:$A$35,0),MATCH(VN$1,'[32]SPI Raw Data 1920'!$A$37:$AN$37,0))</f>
        <v>1121</v>
      </c>
      <c r="VO27" s="115">
        <f>INDEX('[25]Corporate Management'!$B$6:$EY$40,MATCH($A27,'[25]Corporate Management'!$B$6:$B$40,0),MATCH(VO$1,'[25]Corporate Management'!$B$40:$EY$40,0))</f>
        <v>11.928160927727836</v>
      </c>
      <c r="VP27" s="131">
        <f>INDEX('[25]Corporate Management'!$B$6:$EY$40,MATCH($A27,'[25]Corporate Management'!$B$6:$B$40,0),MATCH(VP$1,'[25]Corporate Management'!$B$40:$EY$40,0))</f>
        <v>41863.67</v>
      </c>
      <c r="VQ27" s="131">
        <f>INDEX('[25]Corporate Management'!$B$6:$EY$40,MATCH($A27,'[25]Corporate Management'!$B$6:$B$40,0),MATCH(VQ$1,'[25]Corporate Management'!$B$40:$EY$40,0))</f>
        <v>3509.65</v>
      </c>
      <c r="VR27" s="116">
        <f>INDEX('[25]Corporate Management'!$B$6:$EY$40,MATCH($A27,'[25]Corporate Management'!$B$6:$B$40,0),MATCH(VR$1,'[25]Corporate Management'!$B$40:$EY$40,0))</f>
        <v>10.35985423625873</v>
      </c>
      <c r="VS27" s="131">
        <f>INDEX('[25]Corporate Management'!$B$6:$EY$40,MATCH($A27,'[25]Corporate Management'!$B$6:$B$40,0),MATCH(VS$1,'[25]Corporate Management'!$B$40:$EY$40,0))</f>
        <v>34115</v>
      </c>
      <c r="VT27" s="131">
        <f>INDEX('[25]Corporate Management'!$B$6:$EY$40,MATCH($A27,'[25]Corporate Management'!$B$6:$B$40,0),MATCH(VT$1,'[25]Corporate Management'!$B$40:$EY$40,0))</f>
        <v>3293</v>
      </c>
      <c r="VU27" s="116">
        <f>INDEX('[25]Corporate Management'!$B$6:$EY$40,MATCH($A27,'[25]Corporate Management'!$B$6:$B$40,0),MATCH(VU$1,'[25]Corporate Management'!$B$40:$EY$40,0))</f>
        <v>11.62371934181931</v>
      </c>
      <c r="VV27" s="131">
        <f>INDEX('[25]Corporate Management'!$B$6:$EY$40,MATCH($A27,'[25]Corporate Management'!$B$6:$B$40,0),MATCH(VV$1,'[25]Corporate Management'!$B$40:$EY$40,0))</f>
        <v>37440</v>
      </c>
      <c r="VW27" s="131">
        <f>INDEX('[25]Corporate Management'!$B$6:$EY$40,MATCH($A27,'[25]Corporate Management'!$B$6:$B$40,0),MATCH(VW$1,'[25]Corporate Management'!$B$40:$EY$40,0))</f>
        <v>3221</v>
      </c>
      <c r="VX27" s="116">
        <f>INDEX('[26]All Data'!$A$1:$Y$34,MATCH($A27,'[26]All Data'!$A$1:$A$34,0),MATCH(VX$1,'[26]All Data'!$A$1:$Y$1,0))</f>
        <v>11.044225262488069</v>
      </c>
      <c r="VY27" s="131">
        <f>INDEX('[26]All Data'!$A$1:$Y$34,MATCH($A27,'[26]All Data'!$A$1:$A$34,0),MATCH(VY$1,'[26]All Data'!$A$1:$Y$1,0))</f>
        <v>34712</v>
      </c>
      <c r="VZ27" s="131">
        <f>INDEX('[26]All Data'!$A$1:$Y$34,MATCH($A27,'[26]All Data'!$A$1:$A$34,0),MATCH(VZ$1,'[26]All Data'!$A$1:$Y$1,0))</f>
        <v>3143</v>
      </c>
      <c r="WA27" s="116">
        <f>INDEX('[27]All Data'!$A$1:$Y$34,MATCH($A27,'[27]All Data'!$A$1:$A$34,0),MATCH(WA$1,'[27]All Data'!$A$1:$Y$1,0))</f>
        <v>11.009951845906903</v>
      </c>
      <c r="WB27" s="131">
        <f>INDEX('[27]All Data'!$A$1:$Y$34,MATCH($A27,'[27]All Data'!$A$1:$A$34,0),MATCH(WB$1,'[27]All Data'!$A$1:$Y$1,0))</f>
        <v>34296</v>
      </c>
      <c r="WC27" s="131">
        <f>INDEX('[27]All Data'!$A$1:$Y$34,MATCH($A27,'[27]All Data'!$A$1:$A$34,0),MATCH(WC$1,'[27]All Data'!$A$1:$Y$1,0))</f>
        <v>3115</v>
      </c>
      <c r="WD27" s="116">
        <f>INDEX('[28]All Data'!$A$1:$AB$34,MATCH($A27,'[28]All Data'!$A$1:$A$34,0),MATCH(WD$1,'[28]All Data'!$A$1:$AB$1,0))</f>
        <v>10.33431625506819</v>
      </c>
      <c r="WE27" s="131">
        <f>INDEX('[28]All Data'!$A$1:$AB$34,MATCH($A27,'[28]All Data'!$A$1:$A$34,0),MATCH(WE$1,'[28]All Data'!$A$1:$AB$1,0))</f>
        <v>28037</v>
      </c>
      <c r="WF27" s="131">
        <f>INDEX('[28]All Data'!$A$1:$AB$34,MATCH($A27,'[28]All Data'!$A$1:$A$34,0),MATCH(WF$1,'[28]All Data'!$A$1:$AB$1,0))</f>
        <v>2713</v>
      </c>
      <c r="WG27" s="116">
        <f>INDEX('[29]SPI Raw Data 1617'!$A$3:$AN$37,MATCH($A27,'[29]SPI Raw Data 1617'!$A$3:$A$37,0),MATCH(WG$1,'[29]SPI Raw Data 1617'!$A$37:$AN$37,0))</f>
        <v>10.123282292893601</v>
      </c>
      <c r="WH27" s="131">
        <f>INDEX('[29]SPI Raw Data 1617'!$A$3:$AN$37,MATCH($A27,'[29]SPI Raw Data 1617'!$A$3:$A$37,0),MATCH(WH$1,'[29]SPI Raw Data 1617'!$A$37:$AN$37,0))</f>
        <v>25784</v>
      </c>
      <c r="WI27" s="131">
        <f>INDEX('[29]SPI Raw Data 1617'!$A$3:$AN$37,MATCH($A27,'[29]SPI Raw Data 1617'!$A$3:$A$37,0),MATCH(WI$1,'[29]SPI Raw Data 1617'!$A$37:$AN$37,0))</f>
        <v>2547</v>
      </c>
      <c r="WJ27" s="116">
        <f>INDEX('[30]SPI Raw Data 1718'!$A$3:$AN$37,MATCH($A27,'[30]SPI Raw Data 1718'!$A$3:$A$37,0),MATCH(WJ$1,'[30]SPI Raw Data 1718'!$A$37:$AN$37,0))</f>
        <v>11.078085642317379</v>
      </c>
      <c r="WK27" s="131">
        <f>INDEX('[30]SPI Raw Data 1718'!$A$3:$AN$37,MATCH($A27,'[30]SPI Raw Data 1718'!$A$3:$A$37,0),MATCH(WK$1,'[30]SPI Raw Data 1718'!$A$37:$AN$37,0))</f>
        <v>26388</v>
      </c>
      <c r="WL27" s="131">
        <f>INDEX('[30]SPI Raw Data 1718'!$A$3:$AN$37,MATCH($A27,'[30]SPI Raw Data 1718'!$A$3:$A$37,0),MATCH(WL$1,'[30]SPI Raw Data 1718'!$A$37:$AN$37,0))</f>
        <v>2382</v>
      </c>
      <c r="WM27" s="116">
        <f>INDEX('[31]SPI Raw Data 1819'!$A$1:$AN$37,MATCH($A27,'[31]SPI Raw Data 1819'!$A$1:$A$37,0),MATCH(WM$1,'[31]SPI Raw Data 1819'!$A$37:$AN$37,0))</f>
        <v>11.271200671704451</v>
      </c>
      <c r="WN27" s="197">
        <f>INDEX('[31]SPI Raw Data 1819'!$A$1:$AN$37,MATCH($A27,'[31]SPI Raw Data 1819'!$A$1:$A$37,0),MATCH(WN$1,'[31]SPI Raw Data 1819'!$A$37:$AN$37,0))</f>
        <v>26848</v>
      </c>
      <c r="WO27" s="225">
        <f>INDEX('[31]SPI Raw Data 1819'!$A$1:$AN$37,MATCH($A27,'[31]SPI Raw Data 1819'!$A$1:$A$37,0),MATCH(WO$1,'[31]SPI Raw Data 1819'!$A$37:$AN$37,0))</f>
        <v>2382</v>
      </c>
      <c r="WP27" s="116">
        <f>INDEX('[32]SPI Raw Data 1920'!$A$1:$AN$35, MATCH($A27,'[32]SPI Raw Data 1920'!$A$1:$A$35,0),MATCH(WP$1,'[32]SPI Raw Data 1920'!$A$37:$AN$37,0))</f>
        <v>12.406559877955759</v>
      </c>
      <c r="WQ27" s="116">
        <f>INDEX('[32]SPI Raw Data 1920'!$A$1:$AN$35, MATCH($A27,'[32]SPI Raw Data 1920'!$A$1:$A$35,0),MATCH(WQ$1,'[32]SPI Raw Data 1920'!$A$37:$AN$37,0))</f>
        <v>32530</v>
      </c>
      <c r="WR27" s="116">
        <f>INDEX('[32]SPI Raw Data 1920'!$A$1:$AN$35, MATCH($A27,'[32]SPI Raw Data 1920'!$A$1:$A$35,0),MATCH(WR$1,'[32]SPI Raw Data 1920'!$A$37:$AN$37,0))</f>
        <v>2622</v>
      </c>
      <c r="WS27" s="115">
        <f>INDEX('[25]Corporate Management'!$B$6:$EY$40,MATCH($A27,'[25]Corporate Management'!$B$6:$B$40,0),MATCH(WS$1,'[25]Corporate Management'!$B$40:$EY$40,0))</f>
        <v>96.448614356734836</v>
      </c>
      <c r="WT27" s="131">
        <f>INDEX('[25]Corporate Management'!$B$6:$EY$40,MATCH($A27,'[25]Corporate Management'!$B$6:$B$40,0),MATCH(WT$1,'[25]Corporate Management'!$B$40:$EY$40,0))</f>
        <v>43242064</v>
      </c>
      <c r="WU27" s="131">
        <f>INDEX('[25]Corporate Management'!$B$6:$EY$40,MATCH($A27,'[25]Corporate Management'!$B$6:$B$40,0),MATCH(WU$1,'[25]Corporate Management'!$B$40:$EY$40,0))</f>
        <v>44834303</v>
      </c>
      <c r="WV27" s="116">
        <f>INDEX('[25]Corporate Management'!$B$6:$EY$40,MATCH($A27,'[25]Corporate Management'!$B$6:$B$40,0),MATCH(WV$1,'[25]Corporate Management'!$B$40:$EY$40,0))</f>
        <v>96.452027598499512</v>
      </c>
      <c r="WW27" s="131">
        <f>INDEX('[25]Corporate Management'!$B$6:$EY$40,MATCH($A27,'[25]Corporate Management'!$B$6:$B$40,0),MATCH(WW$1,'[25]Corporate Management'!$B$40:$EY$40,0))</f>
        <v>43666766</v>
      </c>
      <c r="WX27" s="131">
        <f>INDEX('[25]Corporate Management'!$B$6:$EY$40,MATCH($A27,'[25]Corporate Management'!$B$6:$B$40,0),MATCH(WX$1,'[25]Corporate Management'!$B$40:$EY$40,0))</f>
        <v>45273041</v>
      </c>
      <c r="WY27" s="116">
        <f>INDEX('[25]Corporate Management'!$B$6:$EY$40,MATCH($A27,'[25]Corporate Management'!$B$6:$B$40,0),MATCH(WY$1,'[25]Corporate Management'!$B$40:$EY$40,0))</f>
        <v>96.57384959081763</v>
      </c>
      <c r="WZ27" s="131">
        <f>INDEX('[25]Corporate Management'!$B$6:$EY$40,MATCH($A27,'[25]Corporate Management'!$B$6:$B$40,0),MATCH(WZ$1,'[25]Corporate Management'!$B$40:$EY$40,0))</f>
        <v>44069736</v>
      </c>
      <c r="XA27" s="131">
        <f>INDEX('[25]Corporate Management'!$B$6:$EY$40,MATCH($A27,'[25]Corporate Management'!$B$6:$B$40,0),MATCH(XA$1,'[25]Corporate Management'!$B$40:$EY$40,0))</f>
        <v>45633198</v>
      </c>
      <c r="XB27" s="116">
        <f>INDEX('[26]All Data'!$A$1:$Y$34,MATCH($A27,'[26]All Data'!$A$1:$A$34,0),MATCH(XB$1,'[26]All Data'!$A$1:$Y$1,0))</f>
        <v>96.646581449392357</v>
      </c>
      <c r="XC27" s="131">
        <f>INDEX('[26]All Data'!$A$1:$Y$34,MATCH($A27,'[26]All Data'!$A$1:$A$34,0),MATCH(XC$1,'[26]All Data'!$A$1:$Y$1,0))</f>
        <v>44632899</v>
      </c>
      <c r="XD27" s="131">
        <f>INDEX('[26]All Data'!$A$1:$Y$34,MATCH($A27,'[26]All Data'!$A$1:$A$34,0),MATCH(XD$1,'[26]All Data'!$A$1:$Y$1,0))</f>
        <v>46181560</v>
      </c>
      <c r="XE27" s="116">
        <f>INDEX('[27]All Data'!$A$1:$Y$34,MATCH($A27,'[27]All Data'!$A$1:$A$34,0),MATCH(XE$1,'[27]All Data'!$A$1:$Y$1,0))</f>
        <v>96.520805743051483</v>
      </c>
      <c r="XF27" s="131">
        <f>INDEX('[27]All Data'!$A$1:$Y$34,MATCH($A27,'[27]All Data'!$A$1:$A$34,0),MATCH(XF$1,'[27]All Data'!$A$1:$Y$1,0))</f>
        <v>45151388.890000001</v>
      </c>
      <c r="XG27" s="131">
        <f>INDEX('[27]All Data'!$A$1:$Y$34,MATCH($A27,'[27]All Data'!$A$1:$A$34,0),MATCH(XG$1,'[27]All Data'!$A$1:$Y$1,0))</f>
        <v>46778918.329999998</v>
      </c>
      <c r="XH27" s="116">
        <f>INDEX('[28]All Data'!$A$1:$AB$34,MATCH($A27,'[28]All Data'!$A$1:$A$34,0),MATCH(XH$1,'[28]All Data'!$A$1:$AB$1,0))</f>
        <v>96.496025340380655</v>
      </c>
      <c r="XI27" s="131">
        <f>INDEX('[28]All Data'!$A$1:$AB$34,MATCH($A27,'[28]All Data'!$A$1:$A$34,0),MATCH(XI$1,'[28]All Data'!$A$1:$AB$1,0))</f>
        <v>45696541</v>
      </c>
      <c r="XJ27" s="131">
        <f>INDEX('[28]All Data'!$A$1:$AB$34,MATCH($A27,'[28]All Data'!$A$1:$A$34,0),MATCH(XJ$1,'[28]All Data'!$A$1:$AB$1,0))</f>
        <v>47355879</v>
      </c>
      <c r="XK27" s="116">
        <f>INDEX('[29]SPI Raw Data 1617'!$A$3:$AN$37,MATCH($A27,'[29]SPI Raw Data 1617'!$A$3:$A$37,0),MATCH(XK$1,'[29]SPI Raw Data 1617'!$A$37:$AN$37,0))</f>
        <v>96.580762396353435</v>
      </c>
      <c r="XL27" s="131">
        <f>INDEX('[29]SPI Raw Data 1617'!$A$3:$AN$37,MATCH($A27,'[29]SPI Raw Data 1617'!$A$3:$A$37,0),MATCH(XL$1,'[29]SPI Raw Data 1617'!$A$37:$AN$37,0))</f>
        <v>46950383</v>
      </c>
      <c r="XM27" s="131">
        <f>INDEX('[29]SPI Raw Data 1617'!$A$3:$AN$37,MATCH($A27,'[29]SPI Raw Data 1617'!$A$3:$A$37,0),MATCH(XM$1,'[29]SPI Raw Data 1617'!$A$37:$AN$37,0))</f>
        <v>48612562</v>
      </c>
      <c r="XN27" s="116">
        <f>INDEX('[30]SPI Raw Data 1718'!$A$3:$AN$37,MATCH($A27,'[30]SPI Raw Data 1718'!$A$3:$A$37,0),MATCH(XN$1,'[30]SPI Raw Data 1718'!$A$37:$AN$37,0))</f>
        <v>96.613514912971922</v>
      </c>
      <c r="XO27" s="131">
        <f>INDEX('[30]SPI Raw Data 1718'!$A$3:$AN$37,MATCH($A27,'[30]SPI Raw Data 1718'!$A$3:$A$37,0),MATCH(XO$1,'[30]SPI Raw Data 1718'!$A$37:$AN$37,0))</f>
        <v>51837425.009999998</v>
      </c>
      <c r="XP27" s="131">
        <f>INDEX('[30]SPI Raw Data 1718'!$A$3:$AN$37,MATCH($A27,'[30]SPI Raw Data 1718'!$A$3:$A$37,0),MATCH(XP$1,'[30]SPI Raw Data 1718'!$A$37:$AN$37,0))</f>
        <v>53654424.079999998</v>
      </c>
      <c r="XQ27" s="116">
        <f>INDEX('[31]SPI Raw Data 1819'!$A$1:$AN$37,MATCH($A27,'[31]SPI Raw Data 1819'!$A$1:$A$37,0),MATCH(XQ$1,'[31]SPI Raw Data 1819'!$A$37:$AN$37,0))</f>
        <v>96.839158624319154</v>
      </c>
      <c r="XR27" s="197">
        <f>INDEX('[31]SPI Raw Data 1819'!$A$1:$AN$37,MATCH($A27,'[31]SPI Raw Data 1819'!$A$1:$A$37,0),MATCH(XR$1,'[31]SPI Raw Data 1819'!$A$37:$AN$37,0))</f>
        <v>53910562</v>
      </c>
      <c r="XS27" s="225">
        <f>INDEX('[31]SPI Raw Data 1819'!$A$1:$AN$37,MATCH($A27,'[31]SPI Raw Data 1819'!$A$1:$A$37,0),MATCH(XS$1,'[31]SPI Raw Data 1819'!$A$37:$AN$37,0))</f>
        <v>55670209</v>
      </c>
      <c r="XT27" s="116">
        <f>INDEX('[32]SPI Raw Data 1920'!$A$1:$AN$35, MATCH($A27,'[32]SPI Raw Data 1920'!$A$1:$A$35,0),MATCH(XT$1,'[32]SPI Raw Data 1920'!$A$37:$AN$37,0))</f>
        <v>96.620769115215893</v>
      </c>
      <c r="XU27" s="116">
        <f>INDEX('[32]SPI Raw Data 1920'!$A$1:$AN$35, MATCH($A27,'[32]SPI Raw Data 1920'!$A$1:$A$35,0),MATCH(XU$1,'[32]SPI Raw Data 1920'!$A$37:$AN$37,0))</f>
        <v>56646439</v>
      </c>
      <c r="XV27" s="116">
        <f>INDEX('[32]SPI Raw Data 1920'!$A$1:$AN$35, MATCH($A27,'[32]SPI Raw Data 1920'!$A$1:$A$35,0),MATCH(XV$1,'[32]SPI Raw Data 1920'!$A$37:$AN$37,0))</f>
        <v>58627601</v>
      </c>
      <c r="XW27" s="115">
        <f>INDEX('[25]Corporate Management'!$B$6:$EY$40,MATCH($A27,'[25]Corporate Management'!$B$6:$B$40,0),MATCH(XW$1,'[25]Corporate Management'!$B$40:$EY$40,0))</f>
        <v>91.164918015500604</v>
      </c>
      <c r="XX27" s="131">
        <f>INDEX('[25]Corporate Management'!$B$6:$EY$40,MATCH($A27,'[25]Corporate Management'!$B$6:$B$40,0),MATCH(XX$1,'[25]Corporate Management'!$B$40:$EY$40,0))</f>
        <v>69165</v>
      </c>
      <c r="XY27" s="131">
        <f>INDEX('[25]Corporate Management'!$B$6:$EY$40,MATCH($A27,'[25]Corporate Management'!$B$6:$B$40,0),MATCH(XY$1,'[25]Corporate Management'!$B$40:$EY$40,0))</f>
        <v>75868</v>
      </c>
      <c r="XZ27" s="116">
        <f>INDEX('[25]Corporate Management'!$B$6:$EY$40,MATCH($A27,'[25]Corporate Management'!$B$6:$B$40,0),MATCH(XZ$1,'[25]Corporate Management'!$B$40:$EY$40,0))</f>
        <v>91.061083040131223</v>
      </c>
      <c r="YA27" s="131">
        <f>INDEX('[25]Corporate Management'!$B$6:$EY$40,MATCH($A27,'[25]Corporate Management'!$B$6:$B$40,0),MATCH(YA$1,'[25]Corporate Management'!$B$40:$EY$40,0))</f>
        <v>68844</v>
      </c>
      <c r="YB27" s="131">
        <f>INDEX('[25]Corporate Management'!$B$6:$EY$40,MATCH($A27,'[25]Corporate Management'!$B$6:$B$40,0),MATCH(YB$1,'[25]Corporate Management'!$B$40:$EY$40,0))</f>
        <v>75602</v>
      </c>
      <c r="YC27" s="116">
        <f>INDEX('[25]Corporate Management'!$B$6:$EY$40,MATCH($A27,'[25]Corporate Management'!$B$6:$B$40,0),MATCH(YC$1,'[25]Corporate Management'!$B$40:$EY$40,0))</f>
        <v>90.281290808343428</v>
      </c>
      <c r="YD27" s="131">
        <f>INDEX('[25]Corporate Management'!$B$6:$EY$40,MATCH($A27,'[25]Corporate Management'!$B$6:$B$40,0),MATCH(YD$1,'[25]Corporate Management'!$B$40:$EY$40,0))</f>
        <v>76740</v>
      </c>
      <c r="YE27" s="131">
        <f>INDEX('[25]Corporate Management'!$B$6:$EY$40,MATCH($A27,'[25]Corporate Management'!$B$6:$B$40,0),MATCH(YE$1,'[25]Corporate Management'!$B$40:$EY$40,0))</f>
        <v>85001</v>
      </c>
      <c r="YF27" s="116">
        <f>INDEX('[26]All Data'!$A$1:$Y$34,MATCH($A27,'[26]All Data'!$A$1:$A$34,0),MATCH(YF$1,'[26]All Data'!$A$1:$Y$1,0))</f>
        <v>90.169349163469619</v>
      </c>
      <c r="YG27" s="131">
        <f>INDEX('[26]All Data'!$A$1:$Y$34,MATCH($A27,'[26]All Data'!$A$1:$A$34,0),MATCH(YG$1,'[26]All Data'!$A$1:$Y$1,0))</f>
        <v>79441</v>
      </c>
      <c r="YH27" s="131">
        <f>INDEX('[26]All Data'!$A$1:$Y$34,MATCH($A27,'[26]All Data'!$A$1:$A$34,0),MATCH(YH$1,'[26]All Data'!$A$1:$Y$1,0))</f>
        <v>88102</v>
      </c>
      <c r="YI27" s="116">
        <f>INDEX('[27]All Data'!$A$1:$Y$34,MATCH($A27,'[27]All Data'!$A$1:$A$34,0),MATCH(YI$1,'[27]All Data'!$A$1:$Y$1,0))</f>
        <v>92.956759934458219</v>
      </c>
      <c r="YJ27" s="131">
        <f>INDEX('[27]All Data'!$A$1:$Y$34,MATCH($A27,'[27]All Data'!$A$1:$A$34,0),MATCH(YJ$1,'[27]All Data'!$A$1:$Y$1,0))</f>
        <v>74318</v>
      </c>
      <c r="YK27" s="131">
        <f>INDEX('[27]All Data'!$A$1:$Y$34,MATCH($A27,'[27]All Data'!$A$1:$A$34,0),MATCH(YK$1,'[27]All Data'!$A$1:$Y$1,0))</f>
        <v>79949</v>
      </c>
      <c r="YL27" s="116">
        <f>INDEX('[28]All Data'!$A$1:$AB$34,MATCH($A27,'[28]All Data'!$A$1:$A$34,0),MATCH(YL$1,'[28]All Data'!$A$1:$AB$1,0))</f>
        <v>92.968578065778217</v>
      </c>
      <c r="YM27" s="131">
        <f>INDEX('[28]All Data'!$A$1:$AB$34,MATCH($A27,'[28]All Data'!$A$1:$A$34,0),MATCH(YM$1,'[28]All Data'!$A$1:$AB$1,0))</f>
        <v>76039</v>
      </c>
      <c r="YN27" s="131">
        <f>INDEX('[28]All Data'!$A$1:$AB$34,MATCH($A27,'[28]All Data'!$A$1:$A$34,0),MATCH(YN$1,'[28]All Data'!$A$1:$AB$1,0))</f>
        <v>81790</v>
      </c>
      <c r="YO27" s="116">
        <f>INDEX('[29]SPI Raw Data 1617'!$A$3:$AN$37,MATCH($A27,'[29]SPI Raw Data 1617'!$A$3:$A$37,0),MATCH(YO$1,'[29]SPI Raw Data 1617'!$A$37:$AN$37,0))</f>
        <v>92.098190526875996</v>
      </c>
      <c r="YP27" s="131">
        <f>INDEX('[29]SPI Raw Data 1617'!$A$3:$AN$37,MATCH($A27,'[29]SPI Raw Data 1617'!$A$3:$A$37,0),MATCH(YP$1,'[29]SPI Raw Data 1617'!$A$37:$AN$37,0))</f>
        <v>69221</v>
      </c>
      <c r="YQ27" s="131">
        <f>INDEX('[29]SPI Raw Data 1617'!$A$3:$AN$37,MATCH($A27,'[29]SPI Raw Data 1617'!$A$3:$A$37,0),MATCH(YQ$1,'[29]SPI Raw Data 1617'!$A$37:$AN$37,0))</f>
        <v>75160</v>
      </c>
      <c r="YR27" s="116">
        <f>INDEX('[30]SPI Raw Data 1718'!$A$3:$AN$37,MATCH($A27,'[30]SPI Raw Data 1718'!$A$3:$A$37,0),MATCH(YR$1,'[30]SPI Raw Data 1718'!$A$37:$AN$37,0))</f>
        <v>78.024613442726405</v>
      </c>
      <c r="YS27" s="131">
        <f>INDEX('[30]SPI Raw Data 1718'!$A$3:$AN$37,MATCH($A27,'[30]SPI Raw Data 1718'!$A$3:$A$37,0),MATCH(YS$1,'[30]SPI Raw Data 1718'!$A$37:$AN$37,0))</f>
        <v>61815</v>
      </c>
      <c r="YT27" s="131">
        <f>INDEX('[30]SPI Raw Data 1718'!$A$3:$AN$37,MATCH($A27,'[30]SPI Raw Data 1718'!$A$3:$A$37,0),MATCH(YT$1,'[30]SPI Raw Data 1718'!$A$37:$AN$37,0))</f>
        <v>79225</v>
      </c>
      <c r="YU27" s="116">
        <f>INDEX('[31]SPI Raw Data 1819'!$A$1:$AN$37,MATCH($A27,'[31]SPI Raw Data 1819'!$A$1:$A$37,0),MATCH(YU$1,'[31]SPI Raw Data 1819'!$A$37:$AN$37,0))</f>
        <v>83.824776675074631</v>
      </c>
      <c r="YV27" s="197">
        <f>INDEX('[31]SPI Raw Data 1819'!$A$1:$AN$37,MATCH($A27,'[31]SPI Raw Data 1819'!$A$1:$A$37,0),MATCH(YV$1,'[31]SPI Raw Data 1819'!$A$37:$AN$37,0))</f>
        <v>76102</v>
      </c>
      <c r="YW27" s="225">
        <f>INDEX('[31]SPI Raw Data 1819'!$A$1:$AN$37,MATCH($A27,'[31]SPI Raw Data 1819'!$A$1:$A$37,0),MATCH(YW$1,'[31]SPI Raw Data 1819'!$A$37:$AN$37,0))</f>
        <v>90787</v>
      </c>
      <c r="YX27" s="116">
        <f>INDEX('[32]SPI Raw Data 1920'!$A$1:$AN$35, MATCH($A27,'[32]SPI Raw Data 1920'!$A$1:$A$35,0),MATCH(YX$1,'[32]SPI Raw Data 1920'!$A$37:$AN$37,0))</f>
        <v>90.061189760671994</v>
      </c>
      <c r="YY27" s="116">
        <f>INDEX('[32]SPI Raw Data 1920'!$A$1:$AN$35, MATCH($A27,'[32]SPI Raw Data 1920'!$A$1:$A$35,0),MATCH(YY$1,'[32]SPI Raw Data 1920'!$A$37:$AN$37,0))</f>
        <v>74622</v>
      </c>
      <c r="YZ27" s="116">
        <f>INDEX('[32]SPI Raw Data 1920'!$A$1:$AN$35, MATCH($A27,'[32]SPI Raw Data 1920'!$A$1:$A$35,0),MATCH(YZ$1,'[32]SPI Raw Data 1920'!$A$37:$AN$37,0))</f>
        <v>82857</v>
      </c>
      <c r="ZA27" s="119">
        <f t="shared" si="44"/>
        <v>19.806180922690064</v>
      </c>
      <c r="ZB27" s="87">
        <v>8978</v>
      </c>
      <c r="ZC27" s="131">
        <f>INDEX([33]historic!$B$2:$K$35,MATCH($A27,[33]historic!$B$2:$B$35,0),MATCH(ZC$1,[33]historic!$B$2:$K$2,0))</f>
        <v>453292.84</v>
      </c>
      <c r="ZD27" s="116">
        <f t="shared" si="45"/>
        <v>16.305599635171248</v>
      </c>
      <c r="ZE27" s="131">
        <v>7889</v>
      </c>
      <c r="ZF27" s="131">
        <f>INDEX([33]historic!$B$2:$K$35,MATCH($A27,[33]historic!$B$2:$B$35,0),MATCH(ZF$1,[33]historic!$B$2:$K$2,0))</f>
        <v>483821.52</v>
      </c>
      <c r="ZG27" s="116">
        <f t="shared" si="46"/>
        <v>16.987612698791352</v>
      </c>
      <c r="ZH27" s="131">
        <v>7725</v>
      </c>
      <c r="ZI27" s="131">
        <f>INDEX([33]historic!$B$2:$K$35,MATCH($A27,[33]historic!$B$2:$B$35,0),MATCH(ZI$1,[33]historic!$B$2:$K$2,0))</f>
        <v>454743.12</v>
      </c>
      <c r="ZJ27" s="116">
        <f t="shared" si="47"/>
        <v>17.852275696833516</v>
      </c>
      <c r="ZK27" s="87">
        <v>7624</v>
      </c>
      <c r="ZL27" s="131">
        <f>INDEX([33]historic!$B$2:$K$35,MATCH($A27,[33]historic!$B$2:$B$35,0),MATCH(ZL$1,[33]historic!$B$2:$K$2,0))</f>
        <v>427060.4</v>
      </c>
      <c r="ZM27" s="116">
        <f t="shared" si="48"/>
        <v>19.32985504233076</v>
      </c>
      <c r="ZN27" s="87">
        <v>7616</v>
      </c>
      <c r="ZO27" s="131">
        <f>INDEX([33]historic!$B$2:$K$35,MATCH($A27,[33]historic!$B$2:$B$35,0),MATCH(ZO$1,[33]historic!$B$2:$K$2,0))</f>
        <v>394001.91999999998</v>
      </c>
      <c r="ZP27" s="116">
        <f t="shared" si="49"/>
        <v>19.888766923834542</v>
      </c>
      <c r="ZQ27" s="87">
        <v>7844</v>
      </c>
      <c r="ZR27" s="131">
        <f>INDEX([33]historic!$B$2:$K$35,MATCH($A27,[33]historic!$B$2:$B$35,0),MATCH(ZR$1,[33]historic!$B$2:$K$2,0))</f>
        <v>394393.48</v>
      </c>
      <c r="ZS27" s="116">
        <f t="shared" si="50"/>
        <v>22.9897707482681</v>
      </c>
      <c r="ZT27" s="87">
        <f>INDEX('[2]All Previous Years'!$A$1:$EX$34,MATCH($A27,'[2]All Previous Years'!$A$1:$A$34,0),MATCH(ZT$1,'[2]All Previous Years'!$A$1:$EX$1,0))</f>
        <v>8456</v>
      </c>
      <c r="ZU27" s="131">
        <f>INDEX([33]historic!$B$2:$K$35,MATCH($A27,[33]historic!$B$2:$B$35,0),MATCH(ZU$1,[33]historic!$B$2:$K$2,0))</f>
        <v>367815.76</v>
      </c>
      <c r="ZV27" s="116">
        <f t="shared" si="51"/>
        <v>21.862913622690158</v>
      </c>
      <c r="ZW27" s="32">
        <f>INDEX([4]Sheet1!$A$1:$CJ$34, MATCH($A27, [4]Sheet1!$A$1:$A$34, 0), MATCH(ZW$1, [4]Sheet1!$A$1:$CJ$1, 0))</f>
        <v>8547</v>
      </c>
      <c r="ZX27" s="131">
        <f>INDEX([33]historic!$B$2:$K$35,MATCH($A27,[33]historic!$B$2:$B$35,0),MATCH(ZX$1,[33]historic!$B$2:$K$2,0))</f>
        <v>390936</v>
      </c>
      <c r="ZY27" s="88">
        <f>INDEX('[6]Finance Indicators'!$B$3:$BO$35,MATCH($A27,'[6]Finance Indicators'!$A$3:$A$35,0),MATCH(ZY$1,'[6]Finance Indicators'!$B$2:$BO$2,0))</f>
        <v>24.254609450140176</v>
      </c>
      <c r="ZZ27" s="88">
        <f>INDEX('[6]Finance Indicators'!$B$3:$BO$35,MATCH($A27,'[6]Finance Indicators'!$A$3:$A$35,0),MATCH(ZZ$1,'[6]Finance Indicators'!$B$2:$BO$2,0))</f>
        <v>9482</v>
      </c>
      <c r="AAA27" s="88">
        <f>INDEX('[6]Finance Indicators'!$B$3:$BO$35,MATCH($A27,'[6]Finance Indicators'!$A$3:$A$35,0),MATCH(AAA$1,'[6]Finance Indicators'!$B$2:$BO$2,0))</f>
        <v>390936</v>
      </c>
      <c r="AAB27" s="88">
        <f t="array" ref="AAB27">INDEX('[7]Finance Indicators'!$A$2:$BO$35,MATCH($A27,'[7]Finance Indicators'!$A$2:$A$35,0),MATCH(AAB$1,'[7]Finance Indicators'!$A$2:$BO$2,0))</f>
        <v>21.44750615415305</v>
      </c>
      <c r="AAC27" s="250">
        <f t="array" ref="AAC27">INDEX('[7]Finance Indicators'!$A$2:$BO$35,MATCH($A27,'[7]Finance Indicators'!$A$2:$A$35,0),MATCH(AAC$1,'[7]Finance Indicators'!$A$2:$BO$2,0))</f>
        <v>10429</v>
      </c>
      <c r="AAD27" s="277">
        <f t="array" ref="AAD27">INDEX('[7]Finance Indicators'!$A$2:$BO$35,MATCH($A27,'[7]Finance Indicators'!$A$2:$A$35,0),MATCH(AAD$1,'[7]Finance Indicators'!$A$2:$BO$2,0))</f>
        <v>486257</v>
      </c>
      <c r="AAE27" s="121">
        <f>(ZA27*100)/Deflators!$B$2</f>
        <v>23.332146579921023</v>
      </c>
      <c r="AAF27" s="137">
        <f>(ZD27*100)/Deflators!$B$3</f>
        <v>18.921502019781553</v>
      </c>
      <c r="AAG27" s="137">
        <f>(ZG27*100)/Deflators!$B$4</f>
        <v>19.317951700939453</v>
      </c>
      <c r="AAH27" s="137">
        <f>(ZJ27*100)/Deflators!$B$5</f>
        <v>19.941557680398262</v>
      </c>
      <c r="AAI27" s="137">
        <f>(ZM27*100)/Deflators!$B$6</f>
        <v>21.298379021799608</v>
      </c>
      <c r="AAJ27" s="137">
        <f>(ZP27*100)/Deflators!$B$7</f>
        <v>21.736844294144891</v>
      </c>
      <c r="AAK27" s="137">
        <f>(ZS27*100)/Deflators!$B$8</f>
        <v>24.519179061402117</v>
      </c>
      <c r="AAL27" s="137">
        <f>(ZV27*100)/Deflators!$B$9</f>
        <v>22.913893729431106</v>
      </c>
      <c r="AAM27" s="137">
        <f>(ZY27*100)/Deflators!$B$10</f>
        <v>24.847183722952945</v>
      </c>
      <c r="AAN27" s="245">
        <f>(AAB27*100)/Deflators!$B$11</f>
        <v>21.447506154153054</v>
      </c>
      <c r="AAO27" s="124">
        <f t="shared" si="161"/>
        <v>3.7140822392865989</v>
      </c>
      <c r="AAP27" s="87">
        <v>2399</v>
      </c>
      <c r="AAQ27" s="131">
        <v>64592</v>
      </c>
      <c r="AAR27" s="122">
        <f t="shared" si="53"/>
        <v>3.3459754262788364</v>
      </c>
      <c r="AAS27" s="131">
        <v>2135</v>
      </c>
      <c r="AAT27" s="131">
        <v>63808</v>
      </c>
      <c r="AAU27" s="122">
        <f t="shared" si="54"/>
        <v>3.3628235146219967</v>
      </c>
      <c r="AAV27" s="87">
        <v>2140</v>
      </c>
      <c r="AAW27" s="131">
        <v>63637</v>
      </c>
      <c r="AAX27" s="122">
        <f t="shared" si="55"/>
        <v>4.5192740595842453</v>
      </c>
      <c r="AAY27" s="87">
        <v>2911</v>
      </c>
      <c r="AAZ27" s="87">
        <v>64413</v>
      </c>
      <c r="ABA27" s="122">
        <f t="shared" si="56"/>
        <v>6.0068550488856598</v>
      </c>
      <c r="ABB27" s="87">
        <v>3803</v>
      </c>
      <c r="ABC27" s="87">
        <v>63311</v>
      </c>
      <c r="ABD27" s="122">
        <f t="shared" si="57"/>
        <v>5.5644490964504509</v>
      </c>
      <c r="ABE27" s="87">
        <v>3615</v>
      </c>
      <c r="ABF27" s="87">
        <v>64966</v>
      </c>
      <c r="ABG27" s="122">
        <f t="shared" si="58"/>
        <v>20.726539740458463</v>
      </c>
      <c r="ABH27" s="87">
        <f>INDEX('[2]All Previous Years'!$A$1:$EX$34,MATCH($A27,'[2]All Previous Years'!$A$1:$A$34,0),MATCH(ABH$1,'[2]All Previous Years'!$A$1:$EX$1,0))</f>
        <v>14087</v>
      </c>
      <c r="ABI27" s="87">
        <f>INDEX('[2]All Previous Years'!$A$1:$EX$34,MATCH($A27,'[2]All Previous Years'!$A$1:$A$34,0),MATCH(ABI$1,'[2]All Previous Years'!$A$1:$EX$1,0))</f>
        <v>67966</v>
      </c>
      <c r="ABJ27" s="88">
        <f t="shared" si="59"/>
        <v>6.7492727679570379</v>
      </c>
      <c r="ABK27" s="32">
        <f>INDEX([4]Sheet1!$A$1:$CJ$34, MATCH($A27, [4]Sheet1!$A$1:$A$34, 0), MATCH(ABK$1, [4]Sheet1!$A$1:$CJ$1, 0))</f>
        <v>4826</v>
      </c>
      <c r="ABL27" s="32">
        <f>INDEX([4]Sheet1!$A$1:$CJ$34, MATCH($A27, [4]Sheet1!$A$1:$A$34, 0), MATCH(ABL$1, [4]Sheet1!$A$1:$CJ$1, 0))</f>
        <v>71504</v>
      </c>
      <c r="ABM27" s="88">
        <f>INDEX('[6]Finance Indicators'!$B$3:$BO$35,MATCH($A27,'[6]Finance Indicators'!$A$3:$A$35,0),MATCH(ABM$1,'[6]Finance Indicators'!$B$2:$BO$2,0))</f>
        <v>6.6027716617018521</v>
      </c>
      <c r="ABN27" s="88">
        <f>INDEX('[6]Finance Indicators'!$B$3:$BO$35,MATCH($A27,'[6]Finance Indicators'!$A$3:$A$35,0),MATCH(ABN$1,'[6]Finance Indicators'!$B$2:$BO$2,0))</f>
        <v>5098</v>
      </c>
      <c r="ABO27" s="88">
        <f>INDEX('[6]Finance Indicators'!$B$3:$BO$35,MATCH($A27,'[6]Finance Indicators'!$A$3:$A$35,0),MATCH(ABO$1,'[6]Finance Indicators'!$B$2:$BO$2,0))</f>
        <v>77210</v>
      </c>
      <c r="ABP27" s="250">
        <f t="array" ref="ABP27">INDEX('[7]Finance Indicators'!$A$2:$BO$35,MATCH($A27,'[7]Finance Indicators'!$A$2:$A$35,0),MATCH(ABP$1,'[7]Finance Indicators'!$A$2:$BO$2,0))</f>
        <v>6.7968166807950698</v>
      </c>
      <c r="ABQ27" s="250">
        <f t="array" ref="ABQ27">INDEX('[7]Finance Indicators'!$A$2:$BO$35,MATCH($A27,'[7]Finance Indicators'!$A$2:$A$35,0),MATCH(ABQ$1,'[7]Finance Indicators'!$A$2:$BO$2,0))</f>
        <v>5372</v>
      </c>
      <c r="ABR27" s="250">
        <f t="array" ref="ABR27">INDEX('[7]Finance Indicators'!$A$2:$BO$35,MATCH($A27,'[7]Finance Indicators'!$A$2:$A$35,0),MATCH(ABR$1,'[7]Finance Indicators'!$A$2:$BO$2,0))</f>
        <v>79037</v>
      </c>
      <c r="ABS27" s="115">
        <f>INDEX([34]historic!$L$1:$U$34,MATCH($A27,[34]historic!$L$1:$L$34,0),MATCH(ABS$1,[34]historic!$L$1:$U$1,0))</f>
        <v>62.043795620437962</v>
      </c>
      <c r="ABT27" s="116">
        <f>INDEX([34]historic!$L$1:$U$34,MATCH($A27,[34]historic!$L$1:$L$34,0),MATCH(ABT$1,[34]historic!$L$1:$U$1,0))</f>
        <v>63.983488132094948</v>
      </c>
      <c r="ABU27" s="116">
        <f>INDEX([34]historic!$L$1:$U$34,MATCH($A27,[34]historic!$L$1:$L$34,0),MATCH(ABU$1,[34]historic!$L$1:$U$1,0))</f>
        <v>66.314119513484926</v>
      </c>
      <c r="ABV27" s="116">
        <f>INDEX([34]historic!$L$1:$U$34,MATCH($A27,[34]historic!$L$1:$L$34,0),MATCH(ABV$1,[34]historic!$L$1:$U$1,0))</f>
        <v>64.791666666666671</v>
      </c>
      <c r="ABW27" s="116">
        <f>INDEX([34]historic!$L$1:$U$34,MATCH($A27,[34]historic!$L$1:$L$34,0),MATCH(ABW$1,[34]historic!$L$1:$U$1,0))</f>
        <v>63.395810363836823</v>
      </c>
      <c r="ABX27" s="116">
        <f>INDEX([34]historic!$L$1:$U$34,MATCH($A27,[34]historic!$L$1:$L$34,0),MATCH(ABX$1,[34]historic!$L$1:$U$1,0))</f>
        <v>63.200870985302124</v>
      </c>
      <c r="ABY27" s="116">
        <f>INDEX([34]historic!$L$1:$U$34,MATCH($A27,[34]historic!$L$1:$L$34,0),MATCH(ABY$1,[34]historic!$L$1:$U$1,0))</f>
        <v>61.145423919146545</v>
      </c>
      <c r="ABZ27" s="116">
        <f>INDEX([34]historic!$L$1:$U$34,MATCH($A27,[34]historic!$L$1:$L$34,0),MATCH(ABZ$1,[34]historic!$L$1:$U$1,0))</f>
        <v>64.215686274509807</v>
      </c>
      <c r="ACA27" s="88">
        <f>INDEX('[15]1819 Collected Indicators'!$A$3:$CV$36,MATCH($A27,'[15]1819 Collected Indicators'!$A$3:$A$36,0),MATCH(ACA$1,'[15]1819 Collected Indicators'!$A$3:$CV$3,0))</f>
        <v>63.800000000000004</v>
      </c>
      <c r="ACB27" s="255">
        <f>INDEX('[11]1920 Collected Indicators'!$A$3:$CV$36,MATCH($A27,'[11]1920 Collected Indicators'!$A$3:$A$36,0),MATCH(ACB$1,'[11]1920 Collected Indicators'!$A$3:$CV$3,0))</f>
        <v>63.51</v>
      </c>
      <c r="ACC27" s="133">
        <v>82.909599999999998</v>
      </c>
      <c r="ACD27" s="116">
        <v>84.291087421635169</v>
      </c>
      <c r="ACE27" s="88">
        <f>INDEX('[14]1718 Collected Indicators'!$A$3:$CH$36,MATCH($A27,'[14]1718 Collected Indicators'!$A$3:$A$36,0),MATCH(ACE$1,'[14]1718 Collected Indicators'!$A$3:$CH$3,0))</f>
        <v>83.06</v>
      </c>
      <c r="ACF27" s="120" t="e">
        <f>INDEX('[11]1920 Collected Indicators'!$A$3:$CV$36,MATCH($A27,'[11]1920 Collected Indicators'!$A$3:$A$36,0),MATCH(ACF$1,'[11]1920 Collected Indicators'!$A$3:$CV$3,0))</f>
        <v>#N/A</v>
      </c>
      <c r="ACG27" s="115">
        <v>83.129800000000003</v>
      </c>
      <c r="ACH27" s="116">
        <v>87.233740178964609</v>
      </c>
      <c r="ACI27" s="116">
        <f>INDEX('[14]1718 Collected Indicators'!$A$3:$CH$36,MATCH($A27,'[14]1718 Collected Indicators'!$A$3:$A$36,0),MATCH(ACI$1,'[14]1718 Collected Indicators'!$A$3:$CH$3,0))</f>
        <v>80.11</v>
      </c>
      <c r="ACJ27" s="120">
        <f>INDEX('[11]1920 Collected Indicators'!$A$3:$CV$36,MATCH($A27,'[11]1920 Collected Indicators'!$A$3:$A$36,0),MATCH(ACJ$1,'[11]1920 Collected Indicators'!$A$3:$CV$3,0))</f>
        <v>80.131399999999999</v>
      </c>
      <c r="ACK27" s="115">
        <f>INDEX('[35]Raw Data'!$A$1:$BK$34,MATCH($A27,'[35]Raw Data'!$A$1:$A$34,0),MATCH(ACK$1,'[35]Raw Data'!$A$1:$BK$1,0))</f>
        <v>78.98</v>
      </c>
      <c r="ACL27" s="116">
        <f>INDEX('[35]Raw Data'!$A$1:$BK$34,MATCH($A27,'[35]Raw Data'!$A$1:$A$34,0),MATCH(ACL$1,'[35]Raw Data'!$A$1:$BK$1,0))</f>
        <v>84.6</v>
      </c>
      <c r="ACM27" s="136">
        <f>INDEX('[35]Raw Data'!$A$1:$BK$34,MATCH($A27,'[35]Raw Data'!$A$1:$A$34,0),MATCH(ACM$1,'[35]Raw Data'!$A$1:$BK$1,0))</f>
        <v>83.06</v>
      </c>
      <c r="ACN27" s="120">
        <f>INDEX('[11]1920 Collected Indicators'!$A$3:$CV$36,MATCH($A27,'[11]1920 Collected Indicators'!$A$3:$A$36,0),MATCH(ACN$1,'[11]1920 Collected Indicators'!$A$3:$CV$3,0))</f>
        <v>81.061999999999998</v>
      </c>
      <c r="ACO27" s="115">
        <f>INDEX('[35]Raw Data'!$A$1:$BK$34,MATCH($A27,'[35]Raw Data'!$A$1:$A$34,0),MATCH(ACO$1,'[35]Raw Data'!$A$1:$BK$1,0))</f>
        <v>79.540000000000006</v>
      </c>
      <c r="ACP27" s="116">
        <f>INDEX('[35]Raw Data'!$A$1:$BK$34,MATCH($A27,'[35]Raw Data'!$A$1:$A$34,0),MATCH(ACP$1,'[35]Raw Data'!$A$1:$BK$1,0))</f>
        <v>84.36</v>
      </c>
      <c r="ACQ27" s="136">
        <f>INDEX('[35]Raw Data'!$A$1:$BK$34,MATCH($A27,'[35]Raw Data'!$A$1:$A$34,0),MATCH(ACQ$1,'[35]Raw Data'!$A$1:$BK$1,0))</f>
        <v>73.83</v>
      </c>
      <c r="ACR27" s="120">
        <f>INDEX('[11]1920 Collected Indicators'!$A$3:$CV$36,MATCH($A27,'[11]1920 Collected Indicators'!$A$3:$A$36,0),MATCH(ACR$1,'[11]1920 Collected Indicators'!$A$3:$CV$3,0))</f>
        <v>69.647400000000005</v>
      </c>
      <c r="ACS27" s="115">
        <f>INDEX('[35]Raw Data'!$A$1:$BK$34,MATCH($A27,'[35]Raw Data'!$A$1:$A$34,0),MATCH(ACS$1,'[35]Raw Data'!$A$1:$BK$1,0))</f>
        <v>41.01</v>
      </c>
      <c r="ACT27" s="116">
        <f>INDEX('[35]Raw Data'!$A$1:$BK$34,MATCH($A27,'[35]Raw Data'!$A$1:$A$34,0),MATCH(ACT$1,'[35]Raw Data'!$A$1:$BK$1,0))</f>
        <v>40.99</v>
      </c>
      <c r="ACU27" s="136">
        <f>INDEX('[35]Raw Data'!$A$1:$BK$34,MATCH($A27,'[35]Raw Data'!$A$1:$A$34,0),MATCH(ACU$1,'[35]Raw Data'!$A$1:$BK$1,0))</f>
        <v>36.07</v>
      </c>
      <c r="ACV27" s="120">
        <f>INDEX('[11]1920 Collected Indicators'!$A$3:$CV$36,MATCH($A27,'[11]1920 Collected Indicators'!$A$3:$A$36,0),MATCH(ACV$1,'[11]1920 Collected Indicators'!$A$3:$CV$3,0))</f>
        <v>32.095500000000001</v>
      </c>
      <c r="ACW27" s="115">
        <f t="shared" si="60"/>
        <v>320.02747252747253</v>
      </c>
      <c r="ACX27" s="87">
        <v>11649</v>
      </c>
      <c r="ACY27" s="87">
        <f t="array" ref="ACY27">INDEX([36]Historic!$B$2:$K$35,MATCH($A27,[36]Historic!$B$2:$B$35,0),MATCH(ACY$1,[36]Historic!$B$2:$K$2,0))</f>
        <v>700</v>
      </c>
      <c r="ACZ27" s="116">
        <f t="shared" si="61"/>
        <v>315.89366515837105</v>
      </c>
      <c r="ADA27" s="87">
        <v>11170</v>
      </c>
      <c r="ADB27" s="87">
        <f t="array" ref="ADB27">INDEX([36]Historic!$B$2:$K$35,MATCH($A27,[36]Historic!$B$2:$B$35,0),MATCH(ADB$1,[36]Historic!$B$2:$K$2,0))</f>
        <v>680</v>
      </c>
      <c r="ADC27" s="116">
        <f t="shared" si="62"/>
        <v>363.21339950372209</v>
      </c>
      <c r="ADD27" s="87">
        <v>11710</v>
      </c>
      <c r="ADE27" s="87">
        <f t="array" ref="ADE27">INDEX([36]Historic!$B$2:$K$35,MATCH($A27,[36]Historic!$B$2:$B$35,0),MATCH(ADE$1,[36]Historic!$B$2:$K$2,0))</f>
        <v>620</v>
      </c>
      <c r="ADF27" s="116">
        <f t="shared" si="63"/>
        <v>347.05710955710953</v>
      </c>
      <c r="ADG27" s="87">
        <v>11911</v>
      </c>
      <c r="ADH27" s="87">
        <f t="array" ref="ADH27">INDEX([36]Historic!$B$2:$K$35,MATCH($A27,[36]Historic!$B$2:$B$35,0),MATCH(ADH$1,[36]Historic!$B$2:$K$2,0))</f>
        <v>660</v>
      </c>
      <c r="ADI27" s="116">
        <f t="shared" si="64"/>
        <v>395.35502958579883</v>
      </c>
      <c r="ADJ27" s="87">
        <v>13363</v>
      </c>
      <c r="ADK27" s="87">
        <f t="array" ref="ADK27">INDEX([36]Historic!$B$2:$K$35,MATCH($A27,[36]Historic!$B$2:$B$35,0),MATCH(ADK$1,[36]Historic!$B$2:$K$2,0))</f>
        <v>650</v>
      </c>
      <c r="ADL27" s="116">
        <f t="shared" si="65"/>
        <v>381.1710677382319</v>
      </c>
      <c r="ADM27" s="87">
        <v>13280</v>
      </c>
      <c r="ADN27" s="87">
        <f t="array" ref="ADN27">INDEX([36]Historic!$B$2:$K$35,MATCH($A27,[36]Historic!$B$2:$B$35,0),MATCH(ADN$1,[36]Historic!$B$2:$K$2,0))</f>
        <v>670</v>
      </c>
      <c r="ADO27" s="116">
        <f t="shared" si="66"/>
        <v>373.07692307692309</v>
      </c>
      <c r="ADP27" s="87">
        <f>INDEX('[2]All Previous Years'!$A$1:$EX$34,MATCH($A27,'[2]All Previous Years'!$A$1:$A$34,0),MATCH(ADP$1,'[2]All Previous Years'!$A$1:$EX$1,0))</f>
        <v>13192</v>
      </c>
      <c r="ADQ27" s="87">
        <f t="array" ref="ADQ27">INDEX([36]Historic!$B$2:$K$35,MATCH($A27,[36]Historic!$B$2:$B$35,0),MATCH(ADQ$1,[36]Historic!$B$2:$K$2,0))</f>
        <v>680</v>
      </c>
      <c r="ADR27" s="116">
        <f t="shared" si="67"/>
        <v>416.0650887573965</v>
      </c>
      <c r="ADS27" s="32">
        <f>INDEX([4]Sheet1!$A$1:$CJ$34, MATCH($A27, [4]Sheet1!$A$1:$A$34, 0), MATCH(ADS$1, [4]Sheet1!$A$1:$CJ$1, 0))</f>
        <v>14063</v>
      </c>
      <c r="ADT27" s="87">
        <f t="array" ref="ADT27">INDEX([36]Historic!$B$2:$K$35,MATCH($A27,[36]Historic!$B$2:$B$35,0),MATCH(ADT$1,[36]Historic!$B$2:$K$2,0))</f>
        <v>650</v>
      </c>
      <c r="ADU27" s="88">
        <f>INDEX('[6]Finance Indicators'!$B$3:$BO$35,MATCH($A27,'[6]Finance Indicators'!$A$3:$A$35,0),MATCH(ADU$1,'[6]Finance Indicators'!$B$2:$BO$2,0))</f>
        <v>413.57634902411024</v>
      </c>
      <c r="ADV27" s="88">
        <f>INDEX('[6]Finance Indicators'!$B$3:$BO$35,MATCH($A27,'[6]Finance Indicators'!$A$3:$A$35,0),MATCH(ADV$1,'[6]Finance Indicators'!$B$2:$BO$2,0))</f>
        <v>14409</v>
      </c>
      <c r="ADW27" s="88">
        <f>INDEX('[6]Finance Indicators'!$B$3:$BO$35,MATCH($A27,'[6]Finance Indicators'!$A$3:$A$35,0),MATCH(ADW$1,'[6]Finance Indicators'!$B$2:$BO$2,0))</f>
        <v>670</v>
      </c>
      <c r="ADX27" s="88">
        <f t="array" ref="ADX27">INDEX('[7]Finance Indicators'!$A$2:$BO$35,MATCH($A27,'[7]Finance Indicators'!$A$2:$A$35,0),MATCH(ADX$1,'[7]Finance Indicators'!$A$2:$BO$2,0))</f>
        <v>414.13630229419698</v>
      </c>
      <c r="ADY27" s="250">
        <f t="array" ref="ADY27">INDEX('[7]Finance Indicators'!$A$2:$BO$35,MATCH($A27,'[7]Finance Indicators'!$A$2:$A$35,0),MATCH(ADY$1,'[7]Finance Indicators'!$A$2:$BO$2,0))</f>
        <v>14730</v>
      </c>
      <c r="ADZ27" s="316">
        <f t="array" ref="ADZ27">INDEX('[7]Finance Indicators'!$A$2:$BO$35,MATCH($A27,'[7]Finance Indicators'!$A$2:$A$35,0),MATCH(ADZ$1,'[7]Finance Indicators'!$A$2:$BO$2,0))</f>
        <v>684</v>
      </c>
      <c r="AEA27" s="121">
        <f>(ACW27*100)/Deflators!$B$2</f>
        <v>376.99988340803679</v>
      </c>
      <c r="AEB27" s="137">
        <f>(ACZ27*100)/Deflators!$B$3</f>
        <v>366.57238967388275</v>
      </c>
      <c r="AEC27" s="137">
        <f>(ADC27*100)/Deflators!$B$4</f>
        <v>413.03854951002904</v>
      </c>
      <c r="AED27" s="137">
        <f>(ADF27*100)/Deflators!$B$5</f>
        <v>387.67378938994096</v>
      </c>
      <c r="AEE27" s="137">
        <f>(ADI27*100)/Deflators!$B$6</f>
        <v>435.61740374426637</v>
      </c>
      <c r="AEF27" s="137">
        <f>(ADL27*100)/Deflators!$B$7</f>
        <v>416.58973533093575</v>
      </c>
      <c r="AEG27" s="137">
        <f>(ADO27*100)/Deflators!$B$8</f>
        <v>397.89608955927224</v>
      </c>
      <c r="AEH27" s="137">
        <f>(ADR27*100)/Deflators!$B$9</f>
        <v>436.06590561739682</v>
      </c>
      <c r="AEI27" s="137">
        <f>(ADU27*100)/Deflators!$B$10</f>
        <v>423.68060177570862</v>
      </c>
      <c r="AEJ27" s="245">
        <f>(ADX27*100)/Deflators!$B$11</f>
        <v>414.13630229419704</v>
      </c>
      <c r="AEK27" s="115">
        <f>INDEX('[35]Raw Data'!$A$1:$BK$34,MATCH($A27,'[35]Raw Data'!$A$1:$A$34,0),MATCH(AEK$1,'[35]Raw Data'!$A$1:$BK$1,0))</f>
        <v>99.929660023446658</v>
      </c>
      <c r="AEL27" s="197">
        <f>INDEX('[35]Raw Data'!$A$1:$BK$34,MATCH($A27,'[35]Raw Data'!$A$1:$A$34,0),MATCH(AEL$1,'[35]Raw Data'!$A$1:$BK$1,0))</f>
        <v>2131</v>
      </c>
      <c r="AEM27" s="197">
        <f>INDEX('[35]Raw Data'!$A$1:$BK$34,MATCH($A27,'[35]Raw Data'!$A$1:$A$34,0),MATCH(AEM$1,'[35]Raw Data'!$A$1:$BK$1,0))</f>
        <v>21325</v>
      </c>
      <c r="AEN27" s="116">
        <f>INDEX('[35]Raw Data'!$A$1:$BK$34,MATCH($A27,'[35]Raw Data'!$A$1:$A$34,0),MATCH(AEN$1,'[35]Raw Data'!$A$1:$BK$1,0))</f>
        <v>101.30646096223302</v>
      </c>
      <c r="AEO27" s="197">
        <f>INDEX('[35]Raw Data'!$A$1:$BK$34,MATCH($A27,'[35]Raw Data'!$A$1:$A$34,0),MATCH(AEO$1,'[35]Raw Data'!$A$1:$BK$1,0))</f>
        <v>2272</v>
      </c>
      <c r="AEP27" s="197">
        <f>INDEX('[35]Raw Data'!$A$1:$BK$34,MATCH($A27,'[35]Raw Data'!$A$1:$A$34,0),MATCH(AEP$1,'[35]Raw Data'!$A$1:$BK$1,0))</f>
        <v>22427</v>
      </c>
      <c r="AEQ27" s="116">
        <f>INDEX('[35]Raw Data'!$A$1:$BK$34,MATCH($A27,'[35]Raw Data'!$A$1:$A$34,0),MATCH(AEQ$1,'[35]Raw Data'!$A$1:$BK$1,0))</f>
        <v>103.83787661406026</v>
      </c>
      <c r="AER27" s="197">
        <f>INDEX('[35]Raw Data'!$A$1:$BK$34,MATCH($A27,'[35]Raw Data'!$A$1:$A$34,0),MATCH(AER$1,'[35]Raw Data'!$A$1:$BK$1,0))</f>
        <v>2316</v>
      </c>
      <c r="AES27" s="197">
        <f>INDEX('[35]Raw Data'!$A$1:$BK$34,MATCH($A27,'[35]Raw Data'!$A$1:$A$34,0),MATCH(AES$1,'[35]Raw Data'!$A$1:$BK$1,0))</f>
        <v>22304</v>
      </c>
      <c r="AET27" s="116">
        <f>INDEX('[35]Raw Data'!$A$1:$BK$34,MATCH($A27,'[35]Raw Data'!$A$1:$A$34,0),MATCH(AET$1,'[35]Raw Data'!$A$1:$BK$1,0))</f>
        <v>110.1652056641942</v>
      </c>
      <c r="AEU27" s="197">
        <f>INDEX('[35]Raw Data'!$A$1:$BK$34,MATCH($A27,'[35]Raw Data'!$A$1:$A$34,0),MATCH(AEU$1,'[35]Raw Data'!$A$1:$BK$1,0))</f>
        <v>2614</v>
      </c>
      <c r="AEV27" s="197">
        <f>INDEX('[35]Raw Data'!$A$1:$BK$34,MATCH($A27,'[35]Raw Data'!$A$1:$A$34,0),MATCH(AEV$1,'[35]Raw Data'!$A$1:$BK$1,0))</f>
        <v>23728</v>
      </c>
      <c r="AEW27" s="116">
        <f>INDEX('[35]Raw Data'!$A$1:$BK$34,MATCH($A27,'[35]Raw Data'!$A$1:$A$34,0),MATCH(AEW$1,'[35]Raw Data'!$A$1:$BK$1,0))</f>
        <v>104.78564714536761</v>
      </c>
      <c r="AEX27" s="197">
        <f>INDEX('[35]Raw Data'!$A$1:$BK$34,MATCH($A27,'[35]Raw Data'!$A$1:$A$34,0),MATCH(AEX$1,'[35]Raw Data'!$A$1:$BK$1,0))</f>
        <v>2564</v>
      </c>
      <c r="AEY27" s="197">
        <f>INDEX('[35]Raw Data'!$A$1:$BK$34,MATCH($A27,'[35]Raw Data'!$A$1:$A$34,0),MATCH(AEY$1,'[35]Raw Data'!$A$1:$BK$1,0))</f>
        <v>24469</v>
      </c>
      <c r="AEZ27" s="116">
        <f>INDEX('[35]Raw Data'!$A$1:$BK$34,MATCH($A27,'[35]Raw Data'!$A$1:$A$34,0),MATCH(AEZ$1,'[35]Raw Data'!$A$1:$BK$1,0))</f>
        <v>106.85547491322184</v>
      </c>
      <c r="AFA27" s="197">
        <f>INDEX('[35]Raw Data'!$A$1:$BK$34,MATCH($A27,'[35]Raw Data'!$A$1:$A$34,0),MATCH(AFA$1,'[35]Raw Data'!$A$1:$BK$1,0))</f>
        <v>2709</v>
      </c>
      <c r="AFB27" s="197">
        <f>INDEX('[35]Raw Data'!$A$1:$BK$34,MATCH($A27,'[35]Raw Data'!$A$1:$A$34,0),MATCH(AFB$1,'[35]Raw Data'!$A$1:$BK$1,0))</f>
        <v>25352</v>
      </c>
      <c r="AFC27" s="116">
        <f>INDEX('[35]Raw Data'!$A$1:$BK$34,MATCH($A27,'[35]Raw Data'!$A$1:$A$34,0),MATCH(AFC$1,'[35]Raw Data'!$A$1:$BK$1,0))</f>
        <v>101.55507559395248</v>
      </c>
      <c r="AFD27" s="197">
        <f>INDEX('[35]Raw Data'!$A$1:$BK$34,MATCH($A27,'[35]Raw Data'!$A$1:$A$34,0),MATCH(AFD$1,'[35]Raw Data'!$A$1:$BK$1,0))</f>
        <v>2351</v>
      </c>
      <c r="AFE27" s="197">
        <f>INDEX('[35]Raw Data'!$A$1:$BK$34,MATCH($A27,'[35]Raw Data'!$A$1:$A$34,0),MATCH(AFE$1,'[35]Raw Data'!$A$1:$BK$1,0))</f>
        <v>23150</v>
      </c>
      <c r="AFF27" s="116">
        <f>INDEX('[35]Raw Data'!$A$1:$BK$34,MATCH($A27,'[35]Raw Data'!$A$1:$A$34,0),MATCH(AFF$1,'[35]Raw Data'!$A$1:$BK$1,0))</f>
        <v>104.97010633928164</v>
      </c>
      <c r="AFG27" s="197">
        <f>INDEX('[35]Raw Data'!$A$1:$BK$34,MATCH($A27,'[35]Raw Data'!$A$1:$A$34,0),MATCH(AFG$1,'[35]Raw Data'!$A$1:$BK$1,0))</f>
        <v>2300</v>
      </c>
      <c r="AFH27" s="197">
        <f>INDEX('[35]Raw Data'!$A$1:$BK$34,MATCH($A27,'[35]Raw Data'!$A$1:$A$34,0),MATCH(AFH$1,'[35]Raw Data'!$A$1:$BK$1,0))</f>
        <v>21911</v>
      </c>
      <c r="AFI27" s="116">
        <f>INDEX('[15]1819 Collected Indicators'!$A$3:$CV$36,MATCH($A27,'[15]1819 Collected Indicators'!$A$3:$A$36,0),MATCH(AFI$1,'[15]1819 Collected Indicators'!$A$3:$CV$3,0))</f>
        <v>108.80779057995468</v>
      </c>
      <c r="AFJ27" s="197">
        <f>INDEX('[15]1819 Collected Indicators'!$A$3:$CV$36,MATCH($A27,'[15]1819 Collected Indicators'!$A$3:$A$36,0),MATCH(AFJ$1,'[15]1819 Collected Indicators'!$A$3:$CV$3,0))</f>
        <v>2257</v>
      </c>
      <c r="AFK27" s="222">
        <f>INDEX('[15]1819 Collected Indicators'!$A$3:$CV$36,MATCH($A27,'[15]1819 Collected Indicators'!$A$3:$A$36,0),MATCH(AFK$1,'[15]1819 Collected Indicators'!$A$3:$CV$3,0))</f>
        <v>20743</v>
      </c>
      <c r="AFL27" s="311">
        <f>INDEX('[11]1920 Collected Indicators'!$A$3:$CV$36,MATCH($A27,'[11]1920 Collected Indicators'!$A$3:$A$36,0),MATCH(AFL$1,'[11]1920 Collected Indicators'!$A$3:$CV$3,0))</f>
        <v>109.31908192966551</v>
      </c>
      <c r="AFM27" s="197">
        <f>INDEX('[11]1920 Collected Indicators'!$A$3:$CV$36,MATCH($A27,'[11]1920 Collected Indicators'!$A$3:$A$36,0),MATCH(AFM$1,'[11]1920 Collected Indicators'!$A$3:$CV$3,0))</f>
        <v>2291</v>
      </c>
      <c r="AFN27" s="197">
        <f>INDEX('[11]1920 Collected Indicators'!$A$3:$CV$36,MATCH($A27,'[11]1920 Collected Indicators'!$A$3:$A$36,0),MATCH(AFN$1,'[11]1920 Collected Indicators'!$A$3:$CV$3,0))</f>
        <v>20957</v>
      </c>
      <c r="AFO27" s="133">
        <f>INDEX('[35]Raw Data'!$A$1:$BK$34,MATCH($A27,'[35]Raw Data'!$A$1:$A$34,0),MATCH(AFO$1,'[35]Raw Data'!$A$1:$BK$1,0))</f>
        <v>79.545454545454547</v>
      </c>
      <c r="AFP27" s="133">
        <f>INDEX('[35]Raw Data'!$A$1:$BK$34,MATCH($A27,'[35]Raw Data'!$A$1:$A$34,0),MATCH(AFP$1,'[35]Raw Data'!$A$1:$BK$1,0))</f>
        <v>68.75</v>
      </c>
      <c r="AFQ27" s="133">
        <f>INDEX('[35]Raw Data'!$A$1:$BK$34,MATCH($A27,'[35]Raw Data'!$A$1:$A$34,0),MATCH(AFQ$1,'[35]Raw Data'!$A$1:$BK$1,0))</f>
        <v>65.909090909090907</v>
      </c>
      <c r="AFR27" s="133">
        <f>INDEX('[35]Raw Data'!$A$1:$BK$34,MATCH($A27,'[35]Raw Data'!$A$1:$A$34,0),MATCH(AFR$1,'[35]Raw Data'!$A$1:$BK$1,0))</f>
        <v>70.238095238095227</v>
      </c>
      <c r="AFS27" s="133">
        <f>INDEX('[35]Raw Data'!$A$1:$BK$34,MATCH($A27,'[35]Raw Data'!$A$1:$A$34,0),MATCH(AFS$1,'[35]Raw Data'!$A$1:$BK$1,0))</f>
        <v>73.91304347826086</v>
      </c>
      <c r="AFT27" s="133">
        <f>INDEX('[35]Raw Data'!$A$1:$BK$34,MATCH($A27,'[35]Raw Data'!$A$1:$A$34,0),MATCH(AFT$1,'[35]Raw Data'!$A$1:$BK$1,0))</f>
        <v>70.238095238095227</v>
      </c>
      <c r="AFU27" s="133">
        <f>INDEX('[35]Raw Data'!$A$1:$BK$34,MATCH($A27,'[35]Raw Data'!$A$1:$A$34,0),MATCH(AFU$1,'[35]Raw Data'!$A$1:$BK$1,0))</f>
        <v>75.294117647058826</v>
      </c>
      <c r="AFV27" s="136">
        <f>INDEX('[15]1819 Collected Indicators'!$A$3:$CV$36,MATCH($A27,'[15]1819 Collected Indicators'!$A$3:$A$36,0),MATCH(AFV$1,'[15]1819 Collected Indicators'!$A$3:$CV$3,0))</f>
        <v>72.84</v>
      </c>
      <c r="AFW27" s="120">
        <f>INDEX('[11]1920 Collected Indicators'!$A$3:$CV$36,MATCH($A27,'[11]1920 Collected Indicators'!$A$3:$A$36,0),MATCH(AFW$1,'[11]1920 Collected Indicators'!$A$3:$CV$3,0))</f>
        <v>81.690140845070431</v>
      </c>
      <c r="AFX27" s="115">
        <f>INDEX('[35]Raw Data'!$A$1:$BK$34,MATCH($A27,'[35]Raw Data'!$A$1:$A$34,0),MATCH(AFX$1,'[35]Raw Data'!$A$1:$BK$1,0))</f>
        <v>604.04291160563878</v>
      </c>
      <c r="AFY27" s="213">
        <f>INDEX('[35]Raw Data'!$A$1:$BK$34,MATCH($A27,'[35]Raw Data'!$A$1:$A$34,0),MATCH(AFY$1,'[35]Raw Data'!$A$1:$BK$1,0))</f>
        <v>6813</v>
      </c>
      <c r="AFZ27" s="213">
        <f>INDEX('[35]Raw Data'!$A$1:$BK$34,MATCH($A27,'[35]Raw Data'!$A$1:$A$34,0),MATCH(AFZ$1,'[35]Raw Data'!$A$1:$BK$1,0))</f>
        <v>11279</v>
      </c>
      <c r="AGA27" s="116">
        <f>INDEX('[35]Raw Data'!$A$1:$BK$34,MATCH($A27,'[35]Raw Data'!$A$1:$A$34,0),MATCH(AGA$1,'[35]Raw Data'!$A$1:$BK$1,0))</f>
        <v>627.59336099585062</v>
      </c>
      <c r="AGB27" s="213">
        <f>INDEX('[35]Raw Data'!$A$1:$BK$34,MATCH($A27,'[35]Raw Data'!$A$1:$A$34,0),MATCH(AGB$1,'[35]Raw Data'!$A$1:$BK$1,0))</f>
        <v>7260</v>
      </c>
      <c r="AGC27" s="213">
        <f>INDEX('[35]Raw Data'!$A$1:$BK$34,MATCH($A27,'[35]Raw Data'!$A$1:$A$34,0),MATCH(AGC$1,'[35]Raw Data'!$A$1:$BK$1,0))</f>
        <v>11568</v>
      </c>
      <c r="AGD27" s="116">
        <f>INDEX('[35]Raw Data'!$A$1:$BK$34,MATCH($A27,'[35]Raw Data'!$A$1:$A$34,0),MATCH(AGD$1,'[35]Raw Data'!$A$1:$BK$1,0))</f>
        <v>521.66080466672383</v>
      </c>
      <c r="AGE27" s="213">
        <f>INDEX('[35]Raw Data'!$A$1:$BK$34,MATCH($A27,'[35]Raw Data'!$A$1:$A$34,0),MATCH(AGE$1,'[35]Raw Data'!$A$1:$BK$1,0))</f>
        <v>6081</v>
      </c>
      <c r="AGF27" s="213">
        <f>INDEX('[35]Raw Data'!$A$1:$BK$34,MATCH($A27,'[35]Raw Data'!$A$1:$A$34,0),MATCH(AGF$1,'[35]Raw Data'!$A$1:$BK$1,0))</f>
        <v>11657</v>
      </c>
      <c r="AGG27" s="116">
        <f>INDEX('[35]Raw Data'!$A$1:$BK$34,MATCH($A27,'[35]Raw Data'!$A$1:$A$34,0),MATCH(AGG$1,'[35]Raw Data'!$A$1:$BK$1,0))</f>
        <v>647.13364993215737</v>
      </c>
      <c r="AGH27" s="213">
        <f>INDEX('[35]Raw Data'!$A$1:$BK$34,MATCH($A27,'[35]Raw Data'!$A$1:$A$34,0),MATCH(AGH$1,'[35]Raw Data'!$A$1:$BK$1,0))</f>
        <v>7631</v>
      </c>
      <c r="AGI27" s="213">
        <f>INDEX('[35]Raw Data'!$A$1:$BK$34,MATCH($A27,'[35]Raw Data'!$A$1:$A$34,0),MATCH(AGI$1,'[35]Raw Data'!$A$1:$BK$1,0))</f>
        <v>11792</v>
      </c>
      <c r="AGJ27" s="116">
        <f>INDEX('[35]Raw Data'!$A$1:$BK$34,MATCH($A27,'[35]Raw Data'!$A$1:$A$34,0),MATCH(AGJ$1,'[35]Raw Data'!$A$1:$BK$1,0))</f>
        <v>855.4739652870494</v>
      </c>
      <c r="AGK27" s="213">
        <f>INDEX('[35]Raw Data'!$A$1:$BK$34,MATCH($A27,'[35]Raw Data'!$A$1:$A$34,0),MATCH(AGK$1,'[35]Raw Data'!$A$1:$BK$1,0))</f>
        <v>10252</v>
      </c>
      <c r="AGL27" s="213">
        <f>INDEX('[35]Raw Data'!$A$1:$BK$34,MATCH($A27,'[35]Raw Data'!$A$1:$A$34,0),MATCH(AGL$1,'[35]Raw Data'!$A$1:$BK$1,0))</f>
        <v>11984</v>
      </c>
      <c r="AGM27" s="116">
        <f>INDEX('[15]1819 Collected Indicators'!$A$3:$CV$36,MATCH($A27,'[15]1819 Collected Indicators'!$A$3:$A$36,0),MATCH(AGM$1,'[15]1819 Collected Indicators'!$A$3:$CV$3,0))</f>
        <v>760.78</v>
      </c>
      <c r="AGN27" s="213">
        <f>INDEX('[15]1819 Collected Indicators'!$A$3:$CV$36,MATCH($A27,'[15]1819 Collected Indicators'!$A$3:$A$36,0),MATCH(AGN$1,'[15]1819 Collected Indicators'!$A$3:$CV$3,0))</f>
        <v>9312</v>
      </c>
      <c r="AGO27" s="213">
        <f>INDEX('[15]1819 Collected Indicators'!$A$3:$CV$36,MATCH($A27,'[15]1819 Collected Indicators'!$A$3:$A$36,0),MATCH(AGO$1,'[15]1819 Collected Indicators'!$A$3:$CV$3,0))</f>
        <v>12240</v>
      </c>
      <c r="AGP27" s="213">
        <f>INDEX('[11]1920 Collected Indicators'!$A$3:$CV$36,MATCH($A27,'[11]1920 Collected Indicators'!$A$3:$A$36,0),MATCH(AGP$1,'[11]1920 Collected Indicators'!$A$3:$CV$3,0))</f>
        <v>655.54146186776597</v>
      </c>
      <c r="AGQ27" s="213">
        <f>INDEX('[11]1920 Collected Indicators'!$A$3:$CV$36,MATCH($A27,'[11]1920 Collected Indicators'!$A$3:$A$36,0),MATCH(AGQ$1,'[11]1920 Collected Indicators'!$A$3:$CV$3,0))</f>
        <v>8269</v>
      </c>
      <c r="AGR27" s="306">
        <f>INDEX('[11]1920 Collected Indicators'!$A$3:$CV$36,MATCH($A27,'[11]1920 Collected Indicators'!$A$3:$A$36,0),MATCH(AGR$1,'[11]1920 Collected Indicators'!$A$3:$CV$3,0))</f>
        <v>12614</v>
      </c>
      <c r="AGS27" s="217">
        <v>3.16</v>
      </c>
      <c r="AGT27" s="208">
        <v>2320</v>
      </c>
      <c r="AGU27" s="87">
        <v>734048</v>
      </c>
      <c r="AGV27" s="88">
        <v>2.6216947392637846</v>
      </c>
      <c r="AGW27" s="87">
        <v>2131</v>
      </c>
      <c r="AGX27" s="87">
        <v>812833</v>
      </c>
      <c r="AGY27" s="116">
        <v>2.7228705149739447</v>
      </c>
      <c r="AGZ27" s="87">
        <v>2216</v>
      </c>
      <c r="AHA27" s="32">
        <v>813847</v>
      </c>
      <c r="AHB27" s="116">
        <v>3.6711843819588994</v>
      </c>
      <c r="AHC27" s="87">
        <v>2829</v>
      </c>
      <c r="AHD27" s="87">
        <v>770596</v>
      </c>
      <c r="AHE27" s="116">
        <v>3.051883259555642</v>
      </c>
      <c r="AHF27" s="87">
        <v>2453</v>
      </c>
      <c r="AHG27" s="87">
        <v>803766</v>
      </c>
      <c r="AHH27" s="116">
        <v>3.1573070740090534</v>
      </c>
      <c r="AHI27" s="87">
        <v>2347</v>
      </c>
      <c r="AHJ27" s="87">
        <v>743355</v>
      </c>
      <c r="AHK27" s="116">
        <f t="shared" si="68"/>
        <v>3.5763606104599699</v>
      </c>
      <c r="AHL27" s="87">
        <f>INDEX('[2]All Previous Years'!$A$1:$EX$34,MATCH($A27,'[2]All Previous Years'!$A$1:$A$34,0),MATCH(AHL$1,'[2]All Previous Years'!$A$1:$EX$1,0))</f>
        <v>2626</v>
      </c>
      <c r="AHM27" s="131">
        <f>INDEX('[29]SPI Raw Data 1617'!$A$3:$AN$37,MATCH($A27,'[29]SPI Raw Data 1617'!$A$3:$A$37,0),MATCH(AHM$1,'[29]SPI Raw Data 1617'!$A$37:$AN$37,0))</f>
        <v>734266</v>
      </c>
      <c r="AHN27" s="88">
        <f t="shared" si="69"/>
        <v>3.7559059662971683</v>
      </c>
      <c r="AHO27" s="32">
        <f>INDEX([4]Sheet1!$A$1:$CJ$34, MATCH($A27, [4]Sheet1!$A$1:$A$34, 0), MATCH(AHO$1, [4]Sheet1!$A$1:$CJ$1, 0))</f>
        <v>2733</v>
      </c>
      <c r="AHP27" s="32">
        <f>INDEX('[5]Finance Indicators'!$A$2:$BO$35,MATCH($A27,'[5]Finance Indicators'!$A$2:$A$35,0),MATCH(AHP$1,'[5]Finance Indicators'!$A$2:$BO$2,0))</f>
        <v>727654</v>
      </c>
      <c r="AHQ27" s="88">
        <f>INDEX('[6]Finance Indicators'!$B$3:$BO$35,MATCH($A27,'[6]Finance Indicators'!$A$3:$A$35,0),MATCH(AHQ$1,'[6]Finance Indicators'!$B$2:$BO$2,0))</f>
        <v>3.0940155541542804</v>
      </c>
      <c r="AHR27" s="88">
        <f>INDEX('[6]Finance Indicators'!$B$3:$BO$35,MATCH($A27,'[6]Finance Indicators'!$A$3:$A$35,0),MATCH(AHR$1,'[6]Finance Indicators'!$B$2:$BO$2,0))</f>
        <v>2576</v>
      </c>
      <c r="AHS27" s="88">
        <f>INDEX('[6]Finance Indicators'!$B$3:$BO$35,MATCH($A27,'[6]Finance Indicators'!$A$3:$A$35,0),MATCH(AHS$1,'[6]Finance Indicators'!$B$2:$BO$2,0))</f>
        <v>832575</v>
      </c>
      <c r="AHT27" s="88">
        <f t="array" ref="AHT27">INDEX('[7]Finance Indicators'!$A$2:$BO$35,MATCH($A27,'[7]Finance Indicators'!$A$2:$A$35,0),MATCH(AHT$1,'[7]Finance Indicators'!$A$2:$BO$2,0))</f>
        <v>2.4339435220661274</v>
      </c>
      <c r="AHU27" s="250">
        <f t="array" ref="AHU27">INDEX('[7]Finance Indicators'!$A$2:$BO$35,MATCH($A27,'[7]Finance Indicators'!$A$2:$A$35,0),MATCH(AHU$1,'[7]Finance Indicators'!$A$2:$BO$2,0))</f>
        <v>2144</v>
      </c>
      <c r="AHV27" s="250">
        <f t="array" ref="AHV27">INDEX('[7]Finance Indicators'!$A$2:$BO$35,MATCH($A27,'[7]Finance Indicators'!$A$2:$A$35,0),MATCH(AHV$1,'[7]Finance Indicators'!$A$2:$BO$2,0))</f>
        <v>880875</v>
      </c>
      <c r="AHW27" s="119">
        <f>(AGS27*100)/Deflators!$B$2</f>
        <v>3.7225542612349578</v>
      </c>
      <c r="AHX27" s="137">
        <f>(AGV27*100)/Deflators!$B$3</f>
        <v>3.0422924280091577</v>
      </c>
      <c r="AHY27" s="137">
        <f>(AGY27*100)/Deflators!$B$4</f>
        <v>3.0963904127577178</v>
      </c>
      <c r="AHZ27" s="137">
        <f>(AHB27*100)/Deflators!$B$5</f>
        <v>4.1008292920994851</v>
      </c>
      <c r="AIA27" s="137">
        <f>(AHE27*100)/Deflators!$B$6</f>
        <v>3.3626825576268624</v>
      </c>
      <c r="AIB27" s="137">
        <f>(AHH27*100)/Deflators!$B$7</f>
        <v>3.4506861345079902</v>
      </c>
      <c r="AIC27" s="137">
        <f>(AHK27*100)/Deflators!$B$8</f>
        <v>3.814280149036255</v>
      </c>
      <c r="AID27" s="137">
        <f>(AHN27*100)/Deflators!$B$9</f>
        <v>3.9364574939431098</v>
      </c>
      <c r="AIE27" s="137">
        <f>(AHQ27*100)/Deflators!$B$10</f>
        <v>3.1696067122326386</v>
      </c>
      <c r="AIF27" s="301">
        <f>(AHT27*100)/Deflators!$B$11</f>
        <v>2.4339435220661274</v>
      </c>
      <c r="AIG27" s="121">
        <v>4.4817230451765049</v>
      </c>
      <c r="AIH27" s="87">
        <v>1946</v>
      </c>
      <c r="AII27" s="87">
        <v>434208</v>
      </c>
      <c r="AIJ27" s="88">
        <v>4.7744559078243842</v>
      </c>
      <c r="AIK27" s="87">
        <v>1902</v>
      </c>
      <c r="AIL27" s="87">
        <v>398370</v>
      </c>
      <c r="AIM27" s="123">
        <v>4.8299760060933608</v>
      </c>
      <c r="AIN27" s="87">
        <v>1858</v>
      </c>
      <c r="AIO27" s="32">
        <v>384681</v>
      </c>
      <c r="AIP27" s="116">
        <v>4.334985623772166</v>
      </c>
      <c r="AIQ27" s="87">
        <v>1666</v>
      </c>
      <c r="AIR27" s="87">
        <v>384315</v>
      </c>
      <c r="AIS27" s="116">
        <v>4.3528634150877483</v>
      </c>
      <c r="AIT27" s="87">
        <v>1732</v>
      </c>
      <c r="AIU27" s="87">
        <v>397899</v>
      </c>
      <c r="AIV27" s="116">
        <v>4.6337687258771449</v>
      </c>
      <c r="AIW27" s="87">
        <v>1700</v>
      </c>
      <c r="AIX27" s="87">
        <v>366872</v>
      </c>
      <c r="AIY27" s="116">
        <f t="shared" si="70"/>
        <v>4.0204841958373372</v>
      </c>
      <c r="AIZ27" s="87">
        <f>INDEX('[2]All Previous Years'!$A$1:$EX$34,MATCH($A27,'[2]All Previous Years'!$A$1:$A$34,0),MATCH(AIZ$1,'[2]All Previous Years'!$A$1:$EX$1,0))</f>
        <v>1527</v>
      </c>
      <c r="AJA27" s="131">
        <f>INDEX('[29]SPI Raw Data 1617'!$A$3:$AN$37,MATCH($A27,'[29]SPI Raw Data 1617'!$A$3:$A$37,0),MATCH(AJA$1,'[29]SPI Raw Data 1617'!$A$37:$AN$37,0))</f>
        <v>379805</v>
      </c>
      <c r="AJB27" s="88">
        <f t="shared" si="71"/>
        <v>3.8988673817293993</v>
      </c>
      <c r="AJC27" s="32">
        <f>INDEX([4]Sheet1!$A$1:$CJ$34, MATCH($A27, [4]Sheet1!$A$1:$A$34, 0), MATCH(AJC$1, [4]Sheet1!$A$1:$CJ$1, 0))</f>
        <v>1442</v>
      </c>
      <c r="AJD27" s="32">
        <f>INDEX('[5]Finance Indicators'!$A$2:$BO$35,MATCH($A27,'[5]Finance Indicators'!$A$2:$A$35,0),MATCH(AJD$1,'[5]Finance Indicators'!$A$2:$BO$2,0))</f>
        <v>369851</v>
      </c>
      <c r="AJE27" s="88">
        <f>INDEX('[6]Finance Indicators'!$B$3:$BO$35,MATCH($A27,'[6]Finance Indicators'!$A$3:$A$35,0),MATCH(AJE$1,'[6]Finance Indicators'!$B$2:$BO$2,0))</f>
        <v>3.8369783795261232</v>
      </c>
      <c r="AJF27" s="88">
        <f>INDEX('[6]Finance Indicators'!$B$3:$BO$35,MATCH($A27,'[6]Finance Indicators'!$A$3:$A$35,0),MATCH(AJF$1,'[6]Finance Indicators'!$B$2:$BO$2,0))</f>
        <v>1536</v>
      </c>
      <c r="AJG27" s="88">
        <f>INDEX('[6]Finance Indicators'!$B$3:$BO$35,MATCH($A27,'[6]Finance Indicators'!$A$3:$A$35,0),MATCH(AJG$1,'[6]Finance Indicators'!$B$2:$BO$2,0))</f>
        <v>400315</v>
      </c>
      <c r="AJH27" s="88">
        <f t="array" ref="AJH27">INDEX('[7]Finance Indicators'!$A$2:$BO$35,MATCH($A27,'[7]Finance Indicators'!$A$2:$A$35,0),MATCH(AJH$1,'[7]Finance Indicators'!$A$2:$BO$2,0))</f>
        <v>3.1798933812138013</v>
      </c>
      <c r="AJI27" s="250">
        <f t="array" ref="AJI27">INDEX('[7]Finance Indicators'!$A$2:$BO$35,MATCH($A27,'[7]Finance Indicators'!$A$2:$A$35,0),MATCH(AJI$1,'[7]Finance Indicators'!$A$2:$BO$2,0))</f>
        <v>1601</v>
      </c>
      <c r="AJJ27" s="250">
        <f t="array" ref="AJJ27">INDEX('[7]Finance Indicators'!$A$2:$BO$35,MATCH($A27,'[7]Finance Indicators'!$A$2:$A$35,0),MATCH(AJJ$1,'[7]Finance Indicators'!$A$2:$BO$2,0))</f>
        <v>503476</v>
      </c>
      <c r="AJK27" s="119">
        <f>(AIG27*100)/Deflators!$B$2</f>
        <v>5.279575069460984</v>
      </c>
      <c r="AJL27" s="137">
        <f>(AIJ27*100)/Deflators!$B$3</f>
        <v>5.5404204153518863</v>
      </c>
      <c r="AJM27" s="137">
        <f>(AIM27*100)/Deflators!$B$4</f>
        <v>5.4925459425529839</v>
      </c>
      <c r="AJN27" s="137">
        <f>(AIP27*100)/Deflators!$B$5</f>
        <v>4.8423163146356183</v>
      </c>
      <c r="AJO27" s="137">
        <f>(AIS27*100)/Deflators!$B$6</f>
        <v>4.7961526168530044</v>
      </c>
      <c r="AJP27" s="137">
        <f>(AIV27*100)/Deflators!$B$7</f>
        <v>5.0643415791032975</v>
      </c>
      <c r="AJQ27" s="137">
        <f>(AIY27*100)/Deflators!$B$8</f>
        <v>4.2879493227960639</v>
      </c>
      <c r="AJR27" s="137">
        <f>(AJB27*100)/Deflators!$B$9</f>
        <v>4.0862912597968721</v>
      </c>
      <c r="AJS27" s="137">
        <f>(AJE27*100)/Deflators!$B$10</f>
        <v>3.9307211659321473</v>
      </c>
      <c r="AJT27" s="245">
        <f>(AJH27*100)/Deflators!$B$11</f>
        <v>3.1798933812138013</v>
      </c>
      <c r="AJU27" s="119">
        <v>4.5916547788873041</v>
      </c>
      <c r="AJV27" s="87">
        <v>824</v>
      </c>
      <c r="AJW27" s="87">
        <v>179456</v>
      </c>
      <c r="AJX27" s="88">
        <v>5.1211453744493394</v>
      </c>
      <c r="AJY27" s="87">
        <v>837</v>
      </c>
      <c r="AJZ27" s="87">
        <v>163440</v>
      </c>
      <c r="AKA27" s="116">
        <v>5.1369759529090393</v>
      </c>
      <c r="AKB27" s="87">
        <v>850</v>
      </c>
      <c r="AKC27" s="32">
        <v>165467</v>
      </c>
      <c r="AKD27" s="116">
        <v>5.0327729380609441</v>
      </c>
      <c r="AKE27" s="87">
        <v>840</v>
      </c>
      <c r="AKF27" s="87">
        <v>166906</v>
      </c>
      <c r="AKG27" s="116">
        <v>5.3919248132454305</v>
      </c>
      <c r="AKH27" s="87">
        <v>934</v>
      </c>
      <c r="AKI27" s="87">
        <v>173222</v>
      </c>
      <c r="AKJ27" s="116">
        <v>5.2189228805144454</v>
      </c>
      <c r="AKK27" s="87">
        <v>883</v>
      </c>
      <c r="AKL27" s="87">
        <v>169192</v>
      </c>
      <c r="AKM27" s="116">
        <f t="shared" si="72"/>
        <v>5.2292706263828999</v>
      </c>
      <c r="AKN27" s="87">
        <f>INDEX('[2]All Previous Years'!$A$1:$EX$34,MATCH($A27,'[2]All Previous Years'!$A$1:$A$34,0),MATCH(AKN$1,'[2]All Previous Years'!$A$1:$EX$1,0))</f>
        <v>787</v>
      </c>
      <c r="AKO27" s="131">
        <f>INDEX('[29]SPI Raw Data 1617'!$A$3:$AN$37,MATCH($A27,'[29]SPI Raw Data 1617'!$A$3:$A$37,0),MATCH(AKO$1,'[29]SPI Raw Data 1617'!$A$37:$AN$37,0))</f>
        <v>150499</v>
      </c>
      <c r="AKP27" s="88">
        <f t="shared" si="73"/>
        <v>4.8797399216363484</v>
      </c>
      <c r="AKQ27" s="32">
        <f>INDEX([4]Sheet1!$A$1:$CJ$34, MATCH($A27, [4]Sheet1!$A$1:$A$34, 0), MATCH(AKQ$1, [4]Sheet1!$A$1:$CJ$1, 0))</f>
        <v>746</v>
      </c>
      <c r="AKR27" s="32">
        <f>INDEX('[5]Finance Indicators'!$A$2:$BO$35,MATCH($A27,'[5]Finance Indicators'!$A$2:$A$35,0),MATCH(AKR$1,'[5]Finance Indicators'!$A$2:$BO$2,0))</f>
        <v>152877</v>
      </c>
      <c r="AKS27" s="88">
        <f>INDEX('[6]Finance Indicators'!$B$3:$BO$35,MATCH($A27,'[6]Finance Indicators'!$A$3:$A$35,0),MATCH(AKS$1,'[6]Finance Indicators'!$B$2:$BO$2,0))</f>
        <v>7.2916091255592992</v>
      </c>
      <c r="AKT27" s="88">
        <f>INDEX('[6]Finance Indicators'!$B$3:$BO$35,MATCH($A27,'[6]Finance Indicators'!$A$3:$A$35,0),MATCH(AKT$1,'[6]Finance Indicators'!$B$2:$BO$2,0))</f>
        <v>1056</v>
      </c>
      <c r="AKU27" s="88">
        <f>INDEX('[6]Finance Indicators'!$B$3:$BO$35,MATCH($A27,'[6]Finance Indicators'!$A$3:$A$35,0),MATCH(AKU$1,'[6]Finance Indicators'!$B$2:$BO$2,0))</f>
        <v>144824</v>
      </c>
      <c r="AKV27" s="88">
        <f t="array" ref="AKV27">INDEX('[7]Finance Indicators'!$A$2:$BO$35,MATCH($A27,'[7]Finance Indicators'!$A$2:$A$35,0),MATCH(AKV$1,'[7]Finance Indicators'!$A$2:$BO$2,0))</f>
        <v>6.6849914602903509</v>
      </c>
      <c r="AKW27" s="250">
        <f t="array" ref="AKW27">INDEX('[7]Finance Indicators'!$A$2:$BO$35,MATCH($A27,'[7]Finance Indicators'!$A$2:$A$35,0),MATCH(AKW$1,'[7]Finance Indicators'!$A$2:$BO$2,0))</f>
        <v>1002</v>
      </c>
      <c r="AKX27" s="250">
        <f t="array" ref="AKX27">INDEX('[7]Finance Indicators'!$A$2:$BO$35,MATCH($A27,'[7]Finance Indicators'!$A$2:$A$35,0),MATCH(AKX$1,'[7]Finance Indicators'!$A$2:$BO$2,0))</f>
        <v>149888</v>
      </c>
      <c r="AKY27" s="119">
        <f>IFERROR((AJU27*100)/Deflators!$B$2,"NA")</f>
        <v>5.4090772352110106</v>
      </c>
      <c r="AKZ27" s="88">
        <f>IFERROR((AJX27*100)/Deflators!$B$3,"NA")</f>
        <v>5.9427291675446838</v>
      </c>
      <c r="ALA27" s="88">
        <f>IFERROR((AKA27*100)/Deflators!$B$4,"NA")</f>
        <v>5.8416597497684153</v>
      </c>
      <c r="ALB27" s="88">
        <f>IFERROR((AKD27*100)/Deflators!$B$5,"NA")</f>
        <v>5.621766857123486</v>
      </c>
      <c r="ALC27" s="88">
        <f>IFERROR((AKG27*100)/Deflators!$B$6,"NA")</f>
        <v>5.9410304980590336</v>
      </c>
      <c r="ALD27" s="88">
        <f>IFERROR((AKJ27*100)/Deflators!$B$7,"NA")</f>
        <v>5.7038686446138369</v>
      </c>
      <c r="ALE27" s="88">
        <f>IFERROR((AKM27*100)/Deflators!$B$8,"NA")</f>
        <v>5.5771509969698929</v>
      </c>
      <c r="ALF27" s="88">
        <f>IFERROR((AKP27*100)/Deflators!$B$9,"NA")</f>
        <v>5.1143156818583018</v>
      </c>
      <c r="ALG27" s="88">
        <f>IFERROR((AKS27*100)/Deflators!$B$10,"NA")</f>
        <v>7.4697534071275316</v>
      </c>
      <c r="ALH27" s="183">
        <f>IFERROR((AKV27*100)/Deflators!$B$11,"NA")</f>
        <v>6.6849914602903509</v>
      </c>
      <c r="ALI27" s="119">
        <v>19783.822096216885</v>
      </c>
      <c r="ALJ27" s="87">
        <v>2233</v>
      </c>
      <c r="ALK27" s="87">
        <v>112870</v>
      </c>
      <c r="ALL27" s="88">
        <v>31365.444100751214</v>
      </c>
      <c r="ALM27" s="87">
        <v>3549</v>
      </c>
      <c r="ALN27" s="87">
        <v>113150</v>
      </c>
      <c r="ALO27" s="116">
        <v>27086.447981707854</v>
      </c>
      <c r="ALP27" s="87">
        <v>3080</v>
      </c>
      <c r="ALQ27" s="87">
        <v>113710</v>
      </c>
      <c r="ALR27" s="116">
        <v>25546.676034073942</v>
      </c>
      <c r="ALS27" s="87">
        <v>2909</v>
      </c>
      <c r="ALT27" s="87">
        <v>113870</v>
      </c>
      <c r="ALU27" s="116">
        <v>26229.939489607998</v>
      </c>
      <c r="ALV27" s="87">
        <v>2991</v>
      </c>
      <c r="ALW27" s="87">
        <v>114030</v>
      </c>
      <c r="ALX27" s="116">
        <v>25844.076120319212</v>
      </c>
      <c r="ALY27" s="87">
        <v>2947</v>
      </c>
      <c r="ALZ27" s="87">
        <v>114030</v>
      </c>
      <c r="AMA27" s="116">
        <f t="shared" si="74"/>
        <v>24447.742949445561</v>
      </c>
      <c r="AMB27" s="87">
        <f>INDEX('[2]All Previous Years'!$A$1:$EX$34,MATCH($A27,'[2]All Previous Years'!$A$1:$A$34,0),MATCH(AMB$1,'[2]All Previous Years'!$A$1:$EX$1,0))</f>
        <v>2800</v>
      </c>
      <c r="AMC27" s="32">
        <f>INDEX('[3]Raw data 16-17'!$B$2:$XA$34,MATCH($A27,'[3]Raw data 16-17'!$A$2:$A$34,0),MATCH(AMC$1,'[3]Raw data 16-17'!$B$1:$GU$1,0))</f>
        <v>114530</v>
      </c>
      <c r="AMD27" s="88">
        <f t="shared" si="75"/>
        <v>27647.365675534689</v>
      </c>
      <c r="AME27" s="32">
        <f>INDEX([4]Sheet1!$A$1:$CJ$34, MATCH($A27, [4]Sheet1!$A$1:$A$34, 0), MATCH(AME$1, [4]Sheet1!$A$1:$CJ$1, 0))</f>
        <v>3180</v>
      </c>
      <c r="AMF27" s="32">
        <f>INDEX('[5]Finance Indicators'!$A$2:$BO$35,MATCH($A27,'[5]Finance Indicators'!$A$2:$A$35,0),MATCH(AMF$1,'[5]Finance Indicators'!$A$2:$BO$2,0))</f>
        <v>115020</v>
      </c>
      <c r="AMG27" s="88">
        <f>INDEX('[6]Finance Indicators'!$B$3:$BO$35,MATCH($A27,'[6]Finance Indicators'!$A$3:$A$35,0),MATCH(AMG$1,'[6]Finance Indicators'!$B$2:$BO$2,0))</f>
        <v>31283.074520690556</v>
      </c>
      <c r="AMH27" s="88">
        <f>INDEX('[6]Finance Indicators'!$B$3:$BO$35,MATCH($A27,'[6]Finance Indicators'!$A$3:$A$35,0),MATCH(AMH$1,'[6]Finance Indicators'!$B$2:$BO$2,0))</f>
        <v>3606</v>
      </c>
      <c r="AMI27" s="88">
        <f>INDEX('[6]Finance Indicators'!$B$3:$BO$35,MATCH($A27,'[6]Finance Indicators'!$A$3:$A$35,0),MATCH(AMI$1,'[6]Finance Indicators'!$B$2:$BO$2,0))</f>
        <v>115270</v>
      </c>
      <c r="AMJ27" s="88">
        <f t="array" ref="AMJ27">INDEX('[7]Finance Indicators'!$A$2:$BO$35,MATCH($A27,'[7]Finance Indicators'!$A$2:$A$35,0),MATCH(AMJ$1,'[7]Finance Indicators'!$A$2:$BO$2,0))</f>
        <v>22950.393905289588</v>
      </c>
      <c r="AMK27" s="250">
        <f t="array" ref="AMK27">INDEX('[7]Finance Indicators'!$A$2:$BO$35,MATCH($A27,'[7]Finance Indicators'!$A$2:$A$35,0),MATCH(AMK$1,'[7]Finance Indicators'!$A$2:$BO$2,0))</f>
        <v>2651</v>
      </c>
      <c r="AML27" s="250">
        <f t="array" ref="AML27">INDEX('[7]Finance Indicators'!$A$2:$BO$35,MATCH($A27,'[7]Finance Indicators'!$A$2:$A$35,0),MATCH(AML$1,'[7]Finance Indicators'!$A$2:$BO$2,0))</f>
        <v>115510</v>
      </c>
      <c r="AMM27" s="119">
        <f>(ALI27*100)/Deflators!$B$2</f>
        <v>23305.807356894456</v>
      </c>
      <c r="AMN27" s="137">
        <f>(ALL27*100)/Deflators!$B$3</f>
        <v>36397.392747431855</v>
      </c>
      <c r="AMO27" s="137">
        <f>(ALO27*100)/Deflators!$B$4</f>
        <v>30802.132303020437</v>
      </c>
      <c r="AMP27" s="137">
        <f>(ALR27*100)/Deflators!$B$5</f>
        <v>28536.446687650787</v>
      </c>
      <c r="AMQ27" s="137">
        <f>(ALU27*100)/Deflators!$B$6</f>
        <v>28901.15791065852</v>
      </c>
      <c r="AMR27" s="137">
        <f>(ALX27*100)/Deflators!$B$7</f>
        <v>28245.524758007381</v>
      </c>
      <c r="AMS27" s="137">
        <f>(AMA27*100)/Deflators!$B$8</f>
        <v>26074.143739330004</v>
      </c>
      <c r="AMT27" s="137">
        <f>(AMD27*100)/Deflators!$B$9</f>
        <v>28976.412289825992</v>
      </c>
      <c r="AMU27" s="138">
        <f>(AMG27*100)/Deflators!$B$10</f>
        <v>32047.36409515488</v>
      </c>
      <c r="AMV27" s="137">
        <f>(AMJ27*100)/Deflators!$B$11</f>
        <v>22950.393905289588</v>
      </c>
      <c r="AMW27" s="133">
        <f t="shared" si="3"/>
        <v>72.933333333333337</v>
      </c>
      <c r="AMX27" s="116">
        <f t="shared" si="3"/>
        <v>66.333333333333329</v>
      </c>
      <c r="AMY27" s="116">
        <f t="shared" si="3"/>
        <v>59.333333333333336</v>
      </c>
      <c r="AMZ27" s="116">
        <f t="shared" si="3"/>
        <v>54.666666666666664</v>
      </c>
      <c r="ANA27" s="136">
        <f t="shared" si="3"/>
        <v>52.333333333333336</v>
      </c>
      <c r="ANB27" s="116">
        <f t="shared" si="3"/>
        <v>52.6</v>
      </c>
      <c r="ANC27" s="248">
        <f t="shared" si="3"/>
        <v>54.266666666666673</v>
      </c>
      <c r="AND27" s="115">
        <f t="shared" si="4"/>
        <v>79.600000000000009</v>
      </c>
      <c r="ANE27" s="116">
        <f t="shared" si="4"/>
        <v>77.333333333333329</v>
      </c>
      <c r="ANF27" s="116">
        <f t="shared" si="4"/>
        <v>74.333333333333329</v>
      </c>
      <c r="ANG27" s="116">
        <f t="shared" si="4"/>
        <v>75.333333333333329</v>
      </c>
      <c r="ANH27" s="116">
        <f t="shared" si="4"/>
        <v>75</v>
      </c>
      <c r="ANI27" s="116">
        <f t="shared" si="4"/>
        <v>78.433333333333337</v>
      </c>
      <c r="ANJ27" s="248">
        <f t="shared" si="4"/>
        <v>77.766666666666666</v>
      </c>
      <c r="ANK27" s="115">
        <f t="shared" si="5"/>
        <v>62.888888888888886</v>
      </c>
      <c r="ANL27" s="116">
        <f t="shared" si="5"/>
        <v>58</v>
      </c>
      <c r="ANM27" s="116">
        <f t="shared" si="5"/>
        <v>51.666666666666664</v>
      </c>
      <c r="ANN27" s="116">
        <f t="shared" si="5"/>
        <v>46.333333333333336</v>
      </c>
      <c r="ANO27" s="116">
        <f t="shared" si="5"/>
        <v>40.666666666666664</v>
      </c>
      <c r="ANP27" s="116">
        <f t="shared" si="5"/>
        <v>42.1</v>
      </c>
      <c r="ANQ27" s="248">
        <f t="shared" si="5"/>
        <v>46.1</v>
      </c>
      <c r="ANR27" s="115">
        <f t="shared" si="6"/>
        <v>74.63333333333334</v>
      </c>
      <c r="ANS27" s="116">
        <f t="shared" si="6"/>
        <v>68.666666666666671</v>
      </c>
      <c r="ANT27" s="116">
        <f t="shared" si="6"/>
        <v>63.333333333333336</v>
      </c>
      <c r="ANU27" s="116">
        <f t="shared" si="6"/>
        <v>59.666666666666664</v>
      </c>
      <c r="ANV27" s="116">
        <f t="shared" si="6"/>
        <v>59</v>
      </c>
      <c r="ANW27" s="116">
        <f t="shared" si="6"/>
        <v>60.6</v>
      </c>
      <c r="ANX27" s="117">
        <f t="shared" si="6"/>
        <v>59.6</v>
      </c>
      <c r="ANY27" s="133">
        <f t="shared" si="76"/>
        <v>89.550945423664189</v>
      </c>
      <c r="ANZ27" s="131">
        <v>5167</v>
      </c>
      <c r="AOA27" s="131">
        <v>57699</v>
      </c>
      <c r="AOB27" s="116">
        <f t="shared" si="77"/>
        <v>78.655450328906767</v>
      </c>
      <c r="AOC27" s="131">
        <v>4460</v>
      </c>
      <c r="AOD27" s="131">
        <v>56703</v>
      </c>
      <c r="AOE27" s="116">
        <f t="shared" si="78"/>
        <v>75.134542034589046</v>
      </c>
      <c r="AOF27" s="131">
        <v>4314</v>
      </c>
      <c r="AOG27" s="32">
        <v>57417</v>
      </c>
      <c r="AOH27" s="116">
        <f t="shared" si="79"/>
        <v>70.744725917139704</v>
      </c>
      <c r="AOI27" s="131">
        <v>4175</v>
      </c>
      <c r="AOJ27" s="131">
        <v>59015</v>
      </c>
      <c r="AOK27" s="116">
        <f t="shared" si="80"/>
        <v>67.593391169059572</v>
      </c>
      <c r="AOL27" s="131">
        <v>3997</v>
      </c>
      <c r="AOM27" s="134">
        <v>59133</v>
      </c>
      <c r="AON27" s="115">
        <f>(ANY27*100)/Deflators!$B$2</f>
        <v>105.49311819129123</v>
      </c>
      <c r="AOO27" s="116">
        <f>(AOB27*100)/Deflators!$B$3</f>
        <v>91.274120275528674</v>
      </c>
      <c r="AOP27" s="116">
        <f>(AOE27*100)/Deflators!$B$4</f>
        <v>85.441402499108364</v>
      </c>
      <c r="AOQ27" s="116">
        <f>(AOH27*100)/Deflators!$B$5</f>
        <v>79.024100703913945</v>
      </c>
      <c r="AOR27" s="136">
        <f>(AOK27*100)/Deflators!$B$6</f>
        <v>74.477002612524785</v>
      </c>
      <c r="AOS27" s="115">
        <f t="shared" si="154"/>
        <v>65.242001497814243</v>
      </c>
      <c r="AOT27" s="131">
        <v>3746</v>
      </c>
      <c r="AOU27" s="32">
        <v>57417</v>
      </c>
      <c r="AOV27" s="116">
        <f t="shared" si="81"/>
        <v>61.255612979750914</v>
      </c>
      <c r="AOW27" s="131">
        <v>3615</v>
      </c>
      <c r="AOX27" s="131">
        <v>59015</v>
      </c>
      <c r="AOY27" s="116">
        <f t="shared" si="82"/>
        <v>55.366715708656756</v>
      </c>
      <c r="AOZ27" s="131">
        <v>3274</v>
      </c>
      <c r="APA27" s="131">
        <v>59133</v>
      </c>
      <c r="APB27" s="116">
        <f t="shared" si="83"/>
        <v>57.215866783997839</v>
      </c>
      <c r="APC27" s="131">
        <v>3381</v>
      </c>
      <c r="APD27" s="131">
        <v>59092</v>
      </c>
      <c r="APE27" s="116">
        <f t="shared" si="84"/>
        <v>51.125845646393593</v>
      </c>
      <c r="APF27" s="87">
        <f>INDEX('[2]All Previous Years'!$A$1:$EX$34,MATCH($A27,'[2]All Previous Years'!$A$1:$A$34,0),MATCH(APF$1,'[2]All Previous Years'!$A$1:$EX$1,0))</f>
        <v>3038</v>
      </c>
      <c r="APG27" s="131">
        <f>INDEX('[29]SPI Raw Data 1617'!$A$3:$AN$37,MATCH($A27,'[29]SPI Raw Data 1617'!$A$3:$A$37,0),MATCH(APG$1,'[29]SPI Raw Data 1617'!$A$37:$AN$37,0))</f>
        <v>59422</v>
      </c>
      <c r="APH27" s="88">
        <f t="shared" si="85"/>
        <v>59.638877701704928</v>
      </c>
      <c r="API27" s="32">
        <f>INDEX([4]Sheet1!$A$1:$CJ$34, MATCH($A27, [4]Sheet1!$A$1:$A$34, 0), MATCH(API$1, [4]Sheet1!$A$1:$CJ$1, 0))</f>
        <v>3554</v>
      </c>
      <c r="APJ27" s="32">
        <f>INDEX('[5]Finance Indicators'!$A$2:$BO$35,MATCH($A27,'[5]Finance Indicators'!$A$2:$A$35,0),MATCH(APJ$1,'[5]Finance Indicators'!$A$2:$BO$2,0))</f>
        <v>59592</v>
      </c>
      <c r="APK27" s="88">
        <f>INDEX('[6]Finance Indicators'!$B$3:$BO$35,MATCH($A27,'[6]Finance Indicators'!$A$3:$A$35,0),MATCH(APK$1,'[6]Finance Indicators'!$B$2:$BO$2,0))</f>
        <v>60.879028882377561</v>
      </c>
      <c r="APL27" s="88">
        <f>INDEX('[6]Finance Indicators'!$B$3:$BO$35,MATCH($A27,'[6]Finance Indicators'!$A$3:$A$35,0),MATCH(APL$1,'[6]Finance Indicators'!$B$2:$BO$2,0))</f>
        <v>3636</v>
      </c>
      <c r="APM27" s="88">
        <f>INDEX('[6]Finance Indicators'!$B$3:$BO$35,MATCH($A27,'[6]Finance Indicators'!$A$3:$A$35,0),MATCH(APM$1,'[6]Finance Indicators'!$B$2:$BO$2,0))</f>
        <v>59725</v>
      </c>
      <c r="APN27" s="88">
        <f t="array" ref="APN27">INDEX('[7]Finance Indicators'!$A$2:$BO$35,MATCH($A27,'[7]Finance Indicators'!$A$2:$A$35,0),MATCH(APN$1,'[7]Finance Indicators'!$A$2:$BO$2,0))</f>
        <v>51.709027169149863</v>
      </c>
      <c r="APO27" s="250">
        <f t="array" ref="APO27">INDEX('[7]Finance Indicators'!$A$2:$BO$35,MATCH($A27,'[7]Finance Indicators'!$A$2:$A$35,0),MATCH(APO$1,'[7]Finance Indicators'!$A$2:$BO$2,0))</f>
        <v>3127</v>
      </c>
      <c r="APP27" s="250">
        <f t="array" ref="APP27">INDEX('[7]Finance Indicators'!$A$2:$BO$35,MATCH($A27,'[7]Finance Indicators'!$A$2:$A$35,0),MATCH(APP$1,'[7]Finance Indicators'!$A$2:$BO$2,0))</f>
        <v>60473</v>
      </c>
      <c r="APQ27" s="139">
        <f>(AOS27*100)/Deflators!$B$4</f>
        <v>74.191815892828004</v>
      </c>
      <c r="APR27" s="137">
        <f>(AOV27*100)/Deflators!$B$5</f>
        <v>68.424460849017706</v>
      </c>
      <c r="APS27" s="137">
        <f>(AOY27*100)/Deflators!$B$6</f>
        <v>61.00518052374435</v>
      </c>
      <c r="APT27" s="137">
        <f>(APB27*100)/Deflators!$B$7</f>
        <v>62.532402948916172</v>
      </c>
      <c r="APU27" s="137">
        <f>(APE27*100)/Deflators!$B$8</f>
        <v>54.527023248544815</v>
      </c>
      <c r="APV27" s="137">
        <f>(APH27*100)/Deflators!$B$9</f>
        <v>62.505799976318748</v>
      </c>
      <c r="APW27" s="138">
        <f>(APK27*100)/Deflators!$B$10</f>
        <v>62.366389309420605</v>
      </c>
      <c r="APX27" s="143">
        <f>(APN27*100)/Deflators!$B$11</f>
        <v>51.70902716914987</v>
      </c>
      <c r="APY27" s="121">
        <f t="shared" si="86"/>
        <v>76.795091769354755</v>
      </c>
      <c r="APZ27" s="131">
        <v>4431</v>
      </c>
      <c r="AQA27" s="131">
        <v>57699</v>
      </c>
      <c r="AQB27" s="88">
        <f t="shared" si="87"/>
        <v>74.58159180290285</v>
      </c>
      <c r="AQC27" s="131">
        <v>4229</v>
      </c>
      <c r="AQD27" s="131">
        <v>56703</v>
      </c>
      <c r="AQE27" s="88">
        <f t="shared" si="88"/>
        <v>90.339098176498254</v>
      </c>
      <c r="AQF27" s="131">
        <v>5187</v>
      </c>
      <c r="AQG27" s="131">
        <v>57417</v>
      </c>
      <c r="AQH27" s="88">
        <f t="shared" si="89"/>
        <v>89.824620859103618</v>
      </c>
      <c r="AQI27" s="131">
        <v>5301</v>
      </c>
      <c r="AQJ27" s="131">
        <v>59015</v>
      </c>
      <c r="AQK27" s="88">
        <f t="shared" si="90"/>
        <v>89.391710212571653</v>
      </c>
      <c r="AQL27" s="131">
        <v>5286</v>
      </c>
      <c r="AQM27" s="134">
        <v>59133</v>
      </c>
      <c r="AQN27" s="115">
        <f>(APY27*100)/Deflators!$B$2</f>
        <v>90.466422818968738</v>
      </c>
      <c r="AQO27" s="116">
        <f>(AQB27*100)/Deflators!$B$3</f>
        <v>86.546693866639174</v>
      </c>
      <c r="AQP27" s="116">
        <f>(AQE27*100)/Deflators!$B$4</f>
        <v>102.73170022319776</v>
      </c>
      <c r="AQQ27" s="116">
        <f>(AQH27*100)/Deflators!$B$5</f>
        <v>100.33694798358032</v>
      </c>
      <c r="AQR27" s="136">
        <f>(AQK27*100)/Deflators!$B$6</f>
        <v>98.495230375232921</v>
      </c>
      <c r="AQS27" s="115">
        <f t="shared" si="91"/>
        <v>69.195534423602766</v>
      </c>
      <c r="AQT27" s="131">
        <v>3973</v>
      </c>
      <c r="AQU27" s="131">
        <v>57417</v>
      </c>
      <c r="AQV27" s="116">
        <f t="shared" si="92"/>
        <v>69.897483690587137</v>
      </c>
      <c r="AQW27" s="131">
        <v>4125</v>
      </c>
      <c r="AQX27" s="131">
        <v>59015</v>
      </c>
      <c r="AQY27" s="116">
        <f t="shared" si="93"/>
        <v>66.984594050699272</v>
      </c>
      <c r="AQZ27" s="131">
        <v>3961</v>
      </c>
      <c r="ARA27" s="131">
        <v>59133</v>
      </c>
      <c r="ARB27" s="116">
        <f t="shared" si="94"/>
        <v>67.64028971772828</v>
      </c>
      <c r="ARC27" s="131">
        <v>3997</v>
      </c>
      <c r="ARD27" s="131">
        <v>59092</v>
      </c>
      <c r="ARE27" s="116">
        <f t="shared" si="95"/>
        <v>86.8870115445458</v>
      </c>
      <c r="ARF27" s="87">
        <f>INDEX('[2]All Previous Years'!$A$1:$EX$34,MATCH($A27,'[2]All Previous Years'!$A$1:$A$34,0),MATCH(ARF$1,'[2]All Previous Years'!$A$1:$EX$1,0))</f>
        <v>5163</v>
      </c>
      <c r="ARG27" s="131">
        <f>INDEX('[29]SPI Raw Data 1617'!$A$3:$AN$37,MATCH($A27,'[29]SPI Raw Data 1617'!$A$3:$A$37,0),MATCH(ARG$1,'[29]SPI Raw Data 1617'!$A$37:$AN$37,0))</f>
        <v>59422</v>
      </c>
      <c r="ARH27" s="88">
        <f t="shared" si="96"/>
        <v>87.528527319103233</v>
      </c>
      <c r="ARI27" s="32">
        <f>INDEX([4]Sheet1!$A$1:$CJ$34, MATCH($A27, [4]Sheet1!$A$1:$A$34, 0), MATCH(ARI$1, [4]Sheet1!$A$1:$CJ$1, 0))</f>
        <v>5216</v>
      </c>
      <c r="ARJ27" s="32">
        <f>INDEX('[5]Finance Indicators'!$A$2:$BO$35,MATCH($A27,'[5]Finance Indicators'!$A$2:$A$35,0),MATCH(ARJ$1,'[5]Finance Indicators'!$A$2:$BO$2,0))</f>
        <v>59592</v>
      </c>
      <c r="ARK27" s="88">
        <f>INDEX('[6]Finance Indicators'!$B$3:$BO$35,MATCH($A27,'[6]Finance Indicators'!$A$3:$A$35,0),MATCH(ARK$1,'[6]Finance Indicators'!$B$2:$BO$2,0))</f>
        <v>98.099623273336135</v>
      </c>
      <c r="ARL27" s="88">
        <f>INDEX('[6]Finance Indicators'!$B$3:$BO$35,MATCH($A27,'[6]Finance Indicators'!$A$3:$A$35,0),MATCH(ARL$1,'[6]Finance Indicators'!$B$2:$BO$2,0))</f>
        <v>5859</v>
      </c>
      <c r="ARM27" s="88">
        <f>INDEX('[6]Finance Indicators'!$B$3:$BO$35,MATCH($A27,'[6]Finance Indicators'!$A$3:$A$35,0),MATCH(ARM$1,'[6]Finance Indicators'!$B$2:$BO$2,0))</f>
        <v>59725</v>
      </c>
      <c r="ARN27" s="250">
        <f t="array" ref="ARN27">INDEX('[7]Finance Indicators'!$A$2:$BO$35,MATCH($A27,'[7]Finance Indicators'!$A$2:$A$35,0),MATCH(ARN$1,'[7]Finance Indicators'!$A$2:$BO$2,0))</f>
        <v>105.81581862980173</v>
      </c>
      <c r="ARO27" s="250">
        <f t="array" ref="ARO27">INDEX('[7]Finance Indicators'!$A$2:$BO$35,MATCH($A27,'[7]Finance Indicators'!$A$2:$A$35,0),MATCH(ARO$1,'[7]Finance Indicators'!$A$2:$BO$2,0))</f>
        <v>6399</v>
      </c>
      <c r="ARP27" s="250">
        <f t="array" ref="ARP27">INDEX('[7]Finance Indicators'!$A$2:$BO$35,MATCH($A27,'[7]Finance Indicators'!$A$2:$A$35,0),MATCH(ARP$1,'[7]Finance Indicators'!$A$2:$BO$2,0))</f>
        <v>60473</v>
      </c>
      <c r="ARQ27" s="139">
        <f>(AQS27*100)/Deflators!$B$4</f>
        <v>78.687689413295686</v>
      </c>
      <c r="ARR27" s="137">
        <f>(AQV27*100)/Deflators!$B$5</f>
        <v>78.077704288298222</v>
      </c>
      <c r="ARS27" s="137">
        <f>(AQY27*100)/Deflators!$B$6</f>
        <v>73.806206491921614</v>
      </c>
      <c r="ART27" s="137">
        <f>(ARB27*100)/Deflators!$B$7</f>
        <v>73.925470152859475</v>
      </c>
      <c r="ARU27" s="116">
        <f>(ARE27*100)/Deflators!$B$8</f>
        <v>92.667222196259686</v>
      </c>
      <c r="ARV27" s="116">
        <f>(ARH27*100)/Deflators!$B$9</f>
        <v>91.736143127878037</v>
      </c>
      <c r="ARW27" s="116">
        <f>(ARK27*100)/Deflators!$B$10</f>
        <v>100.49633524859608</v>
      </c>
      <c r="ARX27" s="248">
        <f>(ARN27*100)/Deflators!$B$11</f>
        <v>105.81581862980173</v>
      </c>
      <c r="ARY27" s="140">
        <v>21396.296624435188</v>
      </c>
      <c r="ARZ27" s="131">
        <v>2415</v>
      </c>
      <c r="ASA27" s="131">
        <v>112870</v>
      </c>
      <c r="ASB27" s="132">
        <v>11215.201060539106</v>
      </c>
      <c r="ASC27" s="131">
        <v>1269</v>
      </c>
      <c r="ASD27" s="131">
        <v>113150</v>
      </c>
      <c r="ASE27" s="141">
        <v>10148.623691847682</v>
      </c>
      <c r="ASF27" s="131">
        <v>1154</v>
      </c>
      <c r="ASG27" s="131">
        <v>113710</v>
      </c>
      <c r="ASH27" s="141">
        <v>12672.345657328531</v>
      </c>
      <c r="ASI27" s="131">
        <v>1443</v>
      </c>
      <c r="ASJ27" s="131">
        <v>113870</v>
      </c>
      <c r="ASK27" s="141">
        <v>9558.8880119266851</v>
      </c>
      <c r="ASL27" s="131">
        <v>1090</v>
      </c>
      <c r="ASM27" s="131">
        <v>114030</v>
      </c>
      <c r="ASN27" s="141">
        <v>10514.776813119355</v>
      </c>
      <c r="ASO27" s="131">
        <v>1199</v>
      </c>
      <c r="ASP27" s="131">
        <v>114030</v>
      </c>
      <c r="ASQ27" s="141">
        <f t="shared" si="97"/>
        <v>10163.275997555225</v>
      </c>
      <c r="ASR27" s="87">
        <f>INDEX('[2]All Previous Years'!$A$1:$EX$34,MATCH($A27,'[2]All Previous Years'!$A$1:$A$34,0),MATCH(ASR$1,'[2]All Previous Years'!$A$1:$EX$1,0))</f>
        <v>1164</v>
      </c>
      <c r="ASS27" s="32">
        <f>INDEX('[3]Raw data 16-17'!$B$2:$XA$34,MATCH($A27,'[3]Raw data 16-17'!$A$2:$A$34,0),MATCH(ASS$1,'[3]Raw data 16-17'!$B$1:$GU$1,0))</f>
        <v>114530</v>
      </c>
      <c r="AST27" s="132">
        <f t="shared" si="98"/>
        <v>10572.074421839679</v>
      </c>
      <c r="ASU27" s="32">
        <f>INDEX([4]Sheet1!$A$1:$CJ$34, MATCH($A27, [4]Sheet1!$A$1:$A$34, 0), MATCH(ASU$1, [4]Sheet1!$A$1:$CJ$1, 0))</f>
        <v>1216</v>
      </c>
      <c r="ASV27" s="32">
        <f>INDEX('[5]Finance Indicators'!$A$2:$BO$35,MATCH($A27,'[5]Finance Indicators'!$A$2:$A$35,0),MATCH(ASV$1,'[5]Finance Indicators'!$A$2:$BO$2,0))</f>
        <v>115020</v>
      </c>
      <c r="ASW27" s="88">
        <f>INDEX('[6]Finance Indicators'!$B$3:$BO$35,MATCH($A27,'[6]Finance Indicators'!$A$3:$A$35,0),MATCH(ASW$1,'[6]Finance Indicators'!$B$2:$BO$2,0))</f>
        <v>10696.62531447905</v>
      </c>
      <c r="ASX27" s="88">
        <f>INDEX('[6]Finance Indicators'!$B$3:$BO$35,MATCH($A27,'[6]Finance Indicators'!$A$3:$A$35,0),MATCH(ASX$1,'[6]Finance Indicators'!$B$2:$BO$2,0))</f>
        <v>1233</v>
      </c>
      <c r="ASY27" s="88">
        <f>INDEX('[6]Finance Indicators'!$B$3:$BO$35,MATCH($A27,'[6]Finance Indicators'!$A$3:$A$35,0),MATCH(ASY$1,'[6]Finance Indicators'!$B$2:$BO$2,0))</f>
        <v>115270</v>
      </c>
      <c r="ASZ27" s="88">
        <f t="array" ref="ASZ27">INDEX('[7]Finance Indicators'!$A$2:$BO$35,MATCH($A27,'[7]Finance Indicators'!$A$2:$A$35,0),MATCH(ASZ$1,'[7]Finance Indicators'!$A$2:$BO$2,0))</f>
        <v>9168.0373993593621</v>
      </c>
      <c r="ATA27" s="250">
        <f t="array" ref="ATA27">INDEX('[7]Finance Indicators'!$A$2:$BO$35,MATCH($A27,'[7]Finance Indicators'!$A$2:$A$35,0),MATCH(ATA$1,'[7]Finance Indicators'!$A$2:$BO$2,0))</f>
        <v>1059</v>
      </c>
      <c r="ATB27" s="250">
        <f t="array" ref="ATB27">INDEX('[7]Finance Indicators'!$A$2:$BO$35,MATCH($A27,'[7]Finance Indicators'!$A$2:$A$35,0),MATCH(ATB$1,'[7]Finance Indicators'!$A$2:$BO$2,0))</f>
        <v>115510</v>
      </c>
      <c r="ATC27" s="142">
        <f>(ARY27*100)/Deflators!$B$2</f>
        <v>25205.340244917199</v>
      </c>
      <c r="ATD27" s="199">
        <f>(ASB27*100)/Deflators!$B$3</f>
        <v>13014.452351786707</v>
      </c>
      <c r="ATE27" s="199">
        <f>(ASE27*100)/Deflators!$B$4</f>
        <v>11540.798921326488</v>
      </c>
      <c r="ATF27" s="199">
        <f>(ASH27*100)/Deflators!$B$5</f>
        <v>14155.411677648704</v>
      </c>
      <c r="ATG27" s="199">
        <f>(ASK27*100)/Deflators!$B$6</f>
        <v>10532.351094155059</v>
      </c>
      <c r="ATH27" s="199">
        <f>(ASN27*100)/Deflators!$B$7</f>
        <v>11491.816825534732</v>
      </c>
      <c r="ATI27" s="199">
        <f>(ASQ27*100)/Deflators!$B$8</f>
        <v>10839.394040207188</v>
      </c>
      <c r="ATJ27" s="199">
        <f>(AST27*100)/Deflators!$B$9</f>
        <v>11080.288473090692</v>
      </c>
      <c r="ATK27" s="199">
        <f>(ASW27*100)/Deflators!$B$10</f>
        <v>10957.958937694388</v>
      </c>
      <c r="ATL27" s="259">
        <f>(ASZ27*100)/Deflators!$B$11</f>
        <v>9168.0373993593621</v>
      </c>
      <c r="ATM27" s="115">
        <v>97.2</v>
      </c>
      <c r="ATN27" s="116">
        <v>93.4</v>
      </c>
      <c r="ATO27" s="116">
        <v>97.2</v>
      </c>
      <c r="ATP27" s="116">
        <v>96.9</v>
      </c>
      <c r="ATQ27" s="116">
        <v>95.39473684210526</v>
      </c>
      <c r="ATR27" s="116">
        <v>93.1</v>
      </c>
      <c r="ATS27" s="88">
        <f>INDEX('[3]Raw data 16-17'!$B$2:$XA$34,MATCH($A27,'[3]Raw data 16-17'!$A$2:$A$34,0),MATCH(ATS$1,'[3]Raw data 16-17'!$B$1:$GU$1,0))</f>
        <v>90.265486725663706</v>
      </c>
      <c r="ATT27" s="88">
        <f>INDEX('[14]1718 Collected Indicators'!$A$3:$CH$36,MATCH($A27,'[14]1718 Collected Indicators'!$A$3:$A$36,0),MATCH(ATT$1,'[14]1718 Collected Indicators'!$A$3:$CH$3,0))</f>
        <v>97.540983606557376</v>
      </c>
      <c r="ATU27" s="88">
        <f>INDEX('[15]1819 Collected Indicators'!$A$3:$CV$36,MATCH($A27,'[15]1819 Collected Indicators'!$A$3:$A$36,0),MATCH(ATU$1,'[15]1819 Collected Indicators'!$A$3:$CV$3,0))</f>
        <v>96.6</v>
      </c>
      <c r="ATV27" s="183">
        <f>INDEX('[11]1920 Collected Indicators'!$A$3:$CV$36,MATCH($A27,'[11]1920 Collected Indicators'!$A$3:$A$36,0),MATCH(ATV$1,'[11]1920 Collected Indicators'!$A$3:$CV$3,0))</f>
        <v>97.5</v>
      </c>
      <c r="ATW27" s="119">
        <f t="shared" si="99"/>
        <v>5955.6983429151169</v>
      </c>
      <c r="ATX27" s="111">
        <f>INDEX([37]Roads!$U$3:$AC$36,MATCH($A27,[37]Roads!$U$3:$U$36,0),MATCH(ATX$1,[37]Roads!$U$3:$AC$3,0))</f>
        <v>17611</v>
      </c>
      <c r="ATY27" s="131">
        <v>2957</v>
      </c>
      <c r="ATZ27" s="88">
        <f t="shared" si="100"/>
        <v>3716.7544214931822</v>
      </c>
      <c r="AUA27" s="111">
        <f>INDEX([37]Roads!$U$3:$AC$36,MATCH($A27,[37]Roads!$U$3:$U$36,0),MATCH(AUA$1,[37]Roads!$U$3:$AC$3,0))</f>
        <v>11012</v>
      </c>
      <c r="AUB27" s="131">
        <v>2962.8</v>
      </c>
      <c r="AUC27" s="88">
        <f t="shared" si="101"/>
        <v>5008.9385097986305</v>
      </c>
      <c r="AUD27" s="111">
        <f>INDEX([37]Roads!$U$3:$AC$36,MATCH($A27,[37]Roads!$U$3:$U$36,0),MATCH(AUD$1,[37]Roads!$U$3:$AC$3,0))</f>
        <v>14850</v>
      </c>
      <c r="AUE27" s="32">
        <v>2964.7000000000003</v>
      </c>
      <c r="AUF27" s="88">
        <f t="shared" si="102"/>
        <v>4780.5700792713778</v>
      </c>
      <c r="AUG27" s="111">
        <f>INDEX([37]Roads!$U$3:$AC$36,MATCH($A27,[37]Roads!$U$3:$U$36,0),MATCH(AUG$1,[37]Roads!$U$3:$AC$3,0))</f>
        <v>14172</v>
      </c>
      <c r="AUH27" s="131">
        <v>2964.5</v>
      </c>
      <c r="AUI27" s="88">
        <f t="shared" si="103"/>
        <v>4923.5072112144489</v>
      </c>
      <c r="AUJ27" s="111">
        <f>INDEX([37]Roads!$U$3:$AC$36,MATCH($A27,[37]Roads!$U$3:$U$36,0),MATCH(AUJ$1,[37]Roads!$U$3:$AC$3,0))</f>
        <v>14611</v>
      </c>
      <c r="AUK27" s="131">
        <v>2967.6</v>
      </c>
      <c r="AUL27" s="88">
        <f t="shared" si="104"/>
        <v>4817.9828253914802</v>
      </c>
      <c r="AUM27" s="111">
        <f>INDEX([37]Roads!$U$3:$AC$36,MATCH($A27,[37]Roads!$U$3:$U$36,0),MATCH(AUM$1,[37]Roads!$U$3:$AC$3,0))</f>
        <v>14307</v>
      </c>
      <c r="AUN27" s="131">
        <v>2969.5</v>
      </c>
      <c r="AUO27" s="116">
        <f t="shared" si="105"/>
        <v>4219.9583081164683</v>
      </c>
      <c r="AUP27" s="111">
        <f>INDEX([37]Roads!$U$3:$AC$36,MATCH($A27,[37]Roads!$U$3:$U$36,0),MATCH(AUP$1,[37]Roads!$U$3:$AC$3,0))</f>
        <v>12551</v>
      </c>
      <c r="AUQ27" s="32">
        <f>INDEX('[3]Raw data 16-17'!$B$2:$XA$34,MATCH($A27,'[3]Raw data 16-17'!$A$2:$A$34,0),MATCH(AUQ$1,'[3]Raw data 16-17'!$B$1:$GU$1,0))</f>
        <v>2974.2</v>
      </c>
      <c r="AUR27" s="88">
        <f t="shared" si="7"/>
        <v>5137.1336380747516</v>
      </c>
      <c r="AUS27" s="32">
        <f>INDEX([4]Sheet1!$A$1:$CJ$34, MATCH($A27, [4]Sheet1!$A$1:$A$34, 0), MATCH(AUS$1, [4]Sheet1!$A$1:$CJ$1, 0))</f>
        <v>15284</v>
      </c>
      <c r="AUT27" s="32">
        <f>INDEX('[5]Finance Indicators'!$A$2:$BO$35,MATCH($A27,'[5]Finance Indicators'!$A$2:$A$35,0),MATCH(AUT$1,'[5]Finance Indicators'!$A$2:$BO$2,0))</f>
        <v>2975.2</v>
      </c>
      <c r="AUU27" s="88">
        <f>INDEX('[6]Finance Indicators'!$B$3:$BO$35,MATCH($A27,'[6]Finance Indicators'!$A$3:$A$35,0),MATCH(AUU$1,'[6]Finance Indicators'!$B$2:$BO$2,0))</f>
        <v>5405.2419354838712</v>
      </c>
      <c r="AUV27" s="88">
        <f>INDEX('[6]Finance Indicators'!$B$3:$BO$35,MATCH($A27,'[6]Finance Indicators'!$A$3:$A$35,0),MATCH(AUV$1,'[6]Finance Indicators'!$B$2:$BO$2,0))</f>
        <v>16086</v>
      </c>
      <c r="AUW27" s="88">
        <f>INDEX('[6]Finance Indicators'!$B$3:$BO$35,MATCH($A27,'[6]Finance Indicators'!$A$3:$A$35,0),MATCH(AUW$1,'[6]Finance Indicators'!$B$2:$BO$2,0))</f>
        <v>2976</v>
      </c>
      <c r="AUX27" s="88">
        <f t="array" ref="AUX27">INDEX('[7]Finance Indicators'!$A$2:$BO$35,MATCH($A27,'[7]Finance Indicators'!$A$2:$A$35,0),MATCH(AUX$1,'[7]Finance Indicators'!$A$2:$BO$2,0))</f>
        <v>5219.1141408375024</v>
      </c>
      <c r="AUY27" s="250">
        <f t="array" ref="AUY27">INDEX('[7]Finance Indicators'!$A$2:$BO$35,MATCH($A27,'[7]Finance Indicators'!$A$2:$A$35,0),MATCH(AUY$1,'[7]Finance Indicators'!$A$2:$BO$2,0))</f>
        <v>15542</v>
      </c>
      <c r="AUZ27" s="250">
        <f t="array" ref="AUZ27">INDEX('[7]Finance Indicators'!$A$2:$BO$35,MATCH($A27,'[7]Finance Indicators'!$A$2:$A$35,0),MATCH(AUZ$1,'[7]Finance Indicators'!$A$2:$BO$2,0))</f>
        <v>2977.9</v>
      </c>
      <c r="AVA27" s="119">
        <f>(ATW27*100)/Deflators!$B$2</f>
        <v>7015.9526091926091</v>
      </c>
      <c r="AVB27" s="137">
        <f>(ATZ27*100)/Deflators!$B$3</f>
        <v>4313.0322016260316</v>
      </c>
      <c r="AVC27" s="137">
        <f>(AUC27*100)/Deflators!$B$4</f>
        <v>5696.0582938266616</v>
      </c>
      <c r="AVD27" s="137">
        <f>(AUF27*100)/Deflators!$B$5</f>
        <v>5340.0482717105615</v>
      </c>
      <c r="AVE27" s="137">
        <f>(AUI27*100)/Deflators!$B$6</f>
        <v>5424.9099370568665</v>
      </c>
      <c r="AVF27" s="137">
        <f>(AUL27*100)/Deflators!$B$7</f>
        <v>5265.6729745218126</v>
      </c>
      <c r="AVG27" s="137">
        <f>(AUO27*100)/Deflators!$B$8</f>
        <v>4500.6935702546734</v>
      </c>
      <c r="AVH27" s="137">
        <f>(AUR27*100)/Deflators!$B$9</f>
        <v>5384.0826656592089</v>
      </c>
      <c r="AVI27" s="137">
        <f>(AUU27*100)/Deflators!$B$10</f>
        <v>5537.2996095470562</v>
      </c>
      <c r="AVJ27" s="245">
        <f>(AUX27*100)/Deflators!$B$11</f>
        <v>5219.1141408375024</v>
      </c>
      <c r="AVK27" s="115">
        <v>25.52881467283617</v>
      </c>
      <c r="AVL27" s="116">
        <v>26.509966805584465</v>
      </c>
      <c r="AVM27" s="116">
        <v>28.9</v>
      </c>
      <c r="AVN27" s="116">
        <v>29.37</v>
      </c>
      <c r="AVO27" s="116">
        <v>30.467059084233675</v>
      </c>
      <c r="AVP27" s="116">
        <v>32.574726909971773</v>
      </c>
      <c r="AVQ27" s="88">
        <f>INDEX('[3]Raw data 16-17'!$B$2:$XA$34,MATCH($A27,'[3]Raw data 16-17'!$A$2:$A$34,0),MATCH(AVQ$1,'[3]Raw data 16-17'!$B$1:$GU$1,0))</f>
        <v>34.262421579941943</v>
      </c>
      <c r="AVR27" s="88">
        <f>INDEX('[14]1718 Collected Indicators'!$A$3:$CH$36,MATCH($A27,'[14]1718 Collected Indicators'!$A$3:$A$36,0),MATCH(AVR$1,'[14]1718 Collected Indicators'!$A$3:$CH$3,0))</f>
        <v>37.980215518947688</v>
      </c>
      <c r="AVS27" s="88">
        <f>INDEX('[15]1819 Collected Indicators'!$A$3:$CV$36,MATCH($A27,'[15]1819 Collected Indicators'!$A$3:$A$36,0),MATCH(AVS$1,'[15]1819 Collected Indicators'!$A$3:$CV$3,0))</f>
        <v>37.878488754202756</v>
      </c>
      <c r="AVT27" s="183">
        <f>INDEX('[11]1920 Collected Indicators'!$A$3:$CV$36,MATCH($A27,'[11]1920 Collected Indicators'!$A$3:$A$36,0),MATCH(AVT$1,'[11]1920 Collected Indicators'!$A$3:$CV$3,0))</f>
        <v>37.213997699076707</v>
      </c>
      <c r="AVU27" s="115">
        <v>38.035879395624306</v>
      </c>
      <c r="AVV27" s="116">
        <v>38.567994168770433</v>
      </c>
      <c r="AVW27" s="116">
        <v>38.1</v>
      </c>
      <c r="AVX27" s="116">
        <v>38.89</v>
      </c>
      <c r="AVY27" s="116">
        <v>39.197492577151309</v>
      </c>
      <c r="AVZ27" s="116">
        <v>41.424218470676585</v>
      </c>
      <c r="AWA27" s="88">
        <f>INDEX('[3]Raw data 16-17'!$B$2:$XA$34,MATCH($A27,'[3]Raw data 16-17'!$A$2:$A$34,0),MATCH(AWA$1,'[3]Raw data 16-17'!$B$1:$GU$1,0))</f>
        <v>43.269981067049997</v>
      </c>
      <c r="AWB27" s="88">
        <f>INDEX('[14]1718 Collected Indicators'!$A$3:$CH$36,MATCH($A27,'[14]1718 Collected Indicators'!$A$3:$A$36,0),MATCH(AWB$1,'[14]1718 Collected Indicators'!$A$3:$CH$3,0))</f>
        <v>46.380793996409061</v>
      </c>
      <c r="AWC27" s="88">
        <f>INDEX('[15]1819 Collected Indicators'!$A$3:$CV$36,MATCH($A27,'[15]1819 Collected Indicators'!$A$3:$A$36,0),MATCH(AWC$1,'[15]1819 Collected Indicators'!$A$3:$CV$3,0))</f>
        <v>44.433121757567299</v>
      </c>
      <c r="AWD27" s="183">
        <f>INDEX('[11]1920 Collected Indicators'!$A$3:$CV$36,MATCH($A27,'[11]1920 Collected Indicators'!$A$3:$A$36,0),MATCH(AWD$1,'[11]1920 Collected Indicators'!$A$3:$CV$3,0))</f>
        <v>42.832340781870549</v>
      </c>
      <c r="AWE27" s="115">
        <v>37.976164822245032</v>
      </c>
      <c r="AWF27" s="116">
        <v>39.530579149783279</v>
      </c>
      <c r="AWG27" s="116">
        <v>37.700000000000003</v>
      </c>
      <c r="AWH27" s="116">
        <v>38.769999999999996</v>
      </c>
      <c r="AWI27" s="116">
        <v>42.163787120217954</v>
      </c>
      <c r="AWJ27" s="116">
        <v>42.303990131033068</v>
      </c>
      <c r="AWK27" s="88">
        <f>INDEX('[3]Raw data 16-17'!$B$2:$XA$34,MATCH($A27,'[3]Raw data 16-17'!$A$2:$A$34,0),MATCH(AWK$1,'[3]Raw data 16-17'!$B$1:$GU$1,0))</f>
        <v>43.229895426270161</v>
      </c>
      <c r="AWL27" s="88">
        <f>INDEX('[14]1718 Collected Indicators'!$A$3:$CH$36,MATCH($A27,'[14]1718 Collected Indicators'!$A$3:$A$36,0),MATCH(AWL$1,'[14]1718 Collected Indicators'!$A$3:$CH$3,0))</f>
        <v>44.533735901510539</v>
      </c>
      <c r="AWM27" s="88">
        <f>INDEX('[15]1819 Collected Indicators'!$A$3:$CV$36,MATCH($A27,'[15]1819 Collected Indicators'!$A$3:$A$36,0),MATCH(AWM$1,'[15]1819 Collected Indicators'!$A$3:$CV$3,0))</f>
        <v>40.151641995302818</v>
      </c>
      <c r="AWN27" s="183">
        <f>INDEX('[11]1920 Collected Indicators'!$A$3:$CV$36,MATCH($A27,'[11]1920 Collected Indicators'!$A$3:$A$36,0),MATCH(AWN$1,'[11]1920 Collected Indicators'!$A$3:$CV$3,0))</f>
        <v>39.451005247116186</v>
      </c>
      <c r="AWO27" s="115">
        <v>44.10126146082694</v>
      </c>
      <c r="AWP27" s="116">
        <v>47.2033661775748</v>
      </c>
      <c r="AWQ27" s="116">
        <v>51.6</v>
      </c>
      <c r="AWR27" s="116">
        <v>54.92</v>
      </c>
      <c r="AWS27" s="116">
        <v>57.255495909256133</v>
      </c>
      <c r="AWT27" s="116">
        <v>57.046277345171283</v>
      </c>
      <c r="AWU27" s="88">
        <f>INDEX('[3]Raw data 16-17'!$B$2:$XA$34,MATCH($A27,'[3]Raw data 16-17'!$A$2:$A$34,0),MATCH(AWU$1,'[3]Raw data 16-17'!$B$1:$GU$1,0))</f>
        <v>55.614414852768995</v>
      </c>
      <c r="AWV27" s="88">
        <f>INDEX('[14]1718 Collected Indicators'!$A$3:$CH$36,MATCH($A27,'[14]1718 Collected Indicators'!$A$3:$A$36,0),MATCH(AWV$1,'[14]1718 Collected Indicators'!$A$3:$CH$3,0))</f>
        <v>56.586658144067492</v>
      </c>
      <c r="AWW27" s="88">
        <f>INDEX('[15]1819 Collected Indicators'!$A$3:$CV$36,MATCH($A27,'[15]1819 Collected Indicators'!$A$3:$A$36,0),MATCH(AWW$1,'[15]1819 Collected Indicators'!$A$3:$CV$3,0))</f>
        <v>52.285765477913088</v>
      </c>
      <c r="AWX27" s="183">
        <f>INDEX('[11]1920 Collected Indicators'!$A$3:$CV$36,MATCH($A27,'[11]1920 Collected Indicators'!$A$3:$A$36,0),MATCH(AWX$1,'[11]1920 Collected Indicators'!$A$3:$CV$3,0))</f>
        <v>53.585224468575106</v>
      </c>
      <c r="AWY27" s="119">
        <v>25081.952688934172</v>
      </c>
      <c r="AWZ27" s="131">
        <v>2831</v>
      </c>
      <c r="AXA27" s="131">
        <v>113150</v>
      </c>
      <c r="AXB27" s="88">
        <f t="shared" si="106"/>
        <v>16570.923552806009</v>
      </c>
      <c r="AXC27" s="131">
        <v>1875</v>
      </c>
      <c r="AXD27" s="131">
        <v>113150</v>
      </c>
      <c r="AXE27" s="116">
        <f t="shared" si="107"/>
        <v>14651.305953741976</v>
      </c>
      <c r="AXF27" s="131">
        <f t="shared" si="108"/>
        <v>1666</v>
      </c>
      <c r="AXG27" s="131">
        <v>113710</v>
      </c>
      <c r="AXH27" s="141">
        <f t="shared" si="109"/>
        <v>14885.395626591728</v>
      </c>
      <c r="AXI27" s="131">
        <f t="shared" si="110"/>
        <v>1695</v>
      </c>
      <c r="AXJ27" s="131">
        <v>113870</v>
      </c>
      <c r="AXK27" s="141">
        <f t="shared" si="111"/>
        <v>15364.377795317023</v>
      </c>
      <c r="AXL27" s="131">
        <f t="shared" si="112"/>
        <v>1752</v>
      </c>
      <c r="AXM27" s="131">
        <v>114030</v>
      </c>
      <c r="AXN27" s="141">
        <f t="shared" si="113"/>
        <v>16934.140138560029</v>
      </c>
      <c r="AXO27" s="131">
        <f t="shared" si="114"/>
        <v>1931</v>
      </c>
      <c r="AXP27" s="131">
        <v>114030</v>
      </c>
      <c r="AXQ27" s="116">
        <f t="shared" si="115"/>
        <v>17445.21086178294</v>
      </c>
      <c r="AXR27" s="87">
        <f>INDEX('[2]All Previous Years'!$A$1:$EX$34,MATCH($A27,'[2]All Previous Years'!$A$1:$A$34,0),MATCH(AXR$1,'[2]All Previous Years'!$A$1:$EX$1,0))</f>
        <v>1998</v>
      </c>
      <c r="AXS27" s="32">
        <f>INDEX('[3]Raw data 16-17'!$B$2:$XA$34,MATCH($A27,'[3]Raw data 16-17'!$A$2:$A$34,0),MATCH(AXS$1,'[3]Raw data 16-17'!$B$1:$GU$1,0))</f>
        <v>114530</v>
      </c>
      <c r="AXT27" s="88">
        <f t="shared" si="116"/>
        <v>17370.892018779341</v>
      </c>
      <c r="AXU27" s="32">
        <f>INDEX([4]Sheet1!$A$1:$CJ$34, MATCH($A27, [4]Sheet1!$A$1:$A$34, 0), MATCH(AXU$1, [4]Sheet1!$A$1:$CJ$1, 0))</f>
        <v>1998</v>
      </c>
      <c r="AXV27" s="32">
        <f>INDEX('[5]Finance Indicators'!$A$2:$BO$35,MATCH($A27,'[5]Finance Indicators'!$A$2:$A$35,0),MATCH(AXV$1,'[5]Finance Indicators'!$A$2:$BO$2,0))</f>
        <v>115020</v>
      </c>
      <c r="AXW27" s="88">
        <f>INDEX('[6]Finance Indicators'!$B$3:$BO$35,MATCH($A27,'[6]Finance Indicators'!$A$3:$A$35,0),MATCH(AXW$1,'[6]Finance Indicators'!$B$2:$BO$2,0))</f>
        <v>16890.778172985167</v>
      </c>
      <c r="AXX27" s="88">
        <f>INDEX('[6]Finance Indicators'!$B$3:$BO$35,MATCH($A27,'[6]Finance Indicators'!$A$3:$A$35,0),MATCH(AXX$1,'[6]Finance Indicators'!$B$2:$BO$2,0))</f>
        <v>1947</v>
      </c>
      <c r="AXY27" s="88">
        <f>INDEX('[6]Finance Indicators'!$B$3:$BO$35,MATCH($A27,'[6]Finance Indicators'!$A$3:$A$35,0),MATCH(AXY$1,'[6]Finance Indicators'!$B$2:$BO$2,0))</f>
        <v>115270</v>
      </c>
      <c r="AXZ27" s="250">
        <f t="array" ref="AXZ27">INDEX('[7]Finance Indicators'!$A$2:$BO$35,MATCH($A27,'[7]Finance Indicators'!$A$2:$A$35,0),MATCH(AXZ$1,'[7]Finance Indicators'!$A$2:$BO$2,0))</f>
        <v>16924.941563500994</v>
      </c>
      <c r="AYA27" s="250">
        <f t="array" ref="AYA27">INDEX('[7]Finance Indicators'!$A$2:$BO$35,MATCH($A27,'[7]Finance Indicators'!$A$2:$A$35,0),MATCH(AYA$1,'[7]Finance Indicators'!$A$2:$BO$2,0))</f>
        <v>1955</v>
      </c>
      <c r="AYB27" s="250">
        <f t="array" ref="AYB27">INDEX('[7]Finance Indicators'!$A$2:$BO$35,MATCH($A27,'[7]Finance Indicators'!$A$2:$A$35,0),MATCH(AYB$1,'[7]Finance Indicators'!$A$2:$BO$2,0))</f>
        <v>115510</v>
      </c>
      <c r="AYC27" s="119">
        <f>(AWY27*100)/Deflators!$B$2</f>
        <v>29547.129703254912</v>
      </c>
      <c r="AYD27" s="137">
        <f>(AXB27*100)/Deflators!$B$3</f>
        <v>19229.391772734496</v>
      </c>
      <c r="AYE27" s="137">
        <f>(AXE27*100)/Deflators!$B$4</f>
        <v>16661.153382088327</v>
      </c>
      <c r="AYF27" s="137">
        <f>(AXH27*100)/Deflators!$B$5</f>
        <v>16627.458623433511</v>
      </c>
      <c r="AYG27" s="137">
        <f>(AXK27*100)/Deflators!$B$6</f>
        <v>16929.063410054743</v>
      </c>
      <c r="AYH27" s="137">
        <f>(AXN27*100)/Deflators!$B$7</f>
        <v>18507.671634785293</v>
      </c>
      <c r="AYI27" s="88">
        <f>(AXQ27*100)/Deflators!$B$8</f>
        <v>18605.763996850481</v>
      </c>
      <c r="AYJ27" s="88">
        <f>(AXT27*100)/Deflators!$B$9</f>
        <v>18205.934514173689</v>
      </c>
      <c r="AYK27" s="88">
        <f>(AXW27*100)/Deflators!$B$10</f>
        <v>17303.443675337367</v>
      </c>
      <c r="AYL27" s="182">
        <f>(AXZ27*100)/Deflators!$B$11</f>
        <v>16924.941563500994</v>
      </c>
      <c r="AYM27" s="119">
        <f t="shared" si="117"/>
        <v>3658.4293377891127</v>
      </c>
      <c r="AYN27" s="131">
        <v>416</v>
      </c>
      <c r="AYO27" s="131">
        <v>113710</v>
      </c>
      <c r="AYP27" s="88">
        <f t="shared" si="118"/>
        <v>3512.7777289891983</v>
      </c>
      <c r="AYQ27" s="131">
        <v>400</v>
      </c>
      <c r="AYR27" s="131">
        <v>113870</v>
      </c>
      <c r="AYS27" s="116">
        <f t="shared" si="119"/>
        <v>3814.7855827413841</v>
      </c>
      <c r="AYT27" s="131">
        <v>435</v>
      </c>
      <c r="AYU27" s="32">
        <v>114030</v>
      </c>
      <c r="AYV27" s="116">
        <f t="shared" si="120"/>
        <v>5209.155485398579</v>
      </c>
      <c r="AYW27" s="131">
        <v>594</v>
      </c>
      <c r="AYX27" s="32">
        <v>114030</v>
      </c>
      <c r="AYY27" s="116">
        <f t="shared" si="121"/>
        <v>5553.1301842312059</v>
      </c>
      <c r="AYZ27" s="87">
        <f>INDEX('[2]All Previous Years'!$A$1:$EX$34,MATCH($A27,'[2]All Previous Years'!$A$1:$A$34,0),MATCH(AYZ$1,'[2]All Previous Years'!$A$1:$EX$1,0))</f>
        <v>636</v>
      </c>
      <c r="AZA27" s="32">
        <f>INDEX('[3]Raw data 16-17'!$B$2:$XA$34,MATCH($A27,'[3]Raw data 16-17'!$A$2:$A$34,0),MATCH(AZA$1,'[3]Raw data 16-17'!$B$1:$GU$1,0))</f>
        <v>114530</v>
      </c>
      <c r="AZB27" s="88">
        <f t="shared" si="122"/>
        <v>5146.9309685272128</v>
      </c>
      <c r="AZC27" s="32">
        <f>INDEX([4]Sheet1!$A$1:$CJ$34, MATCH($A27, [4]Sheet1!$A$1:$A$34, 0), MATCH(AZC$1, [4]Sheet1!$A$1:$CJ$1, 0))</f>
        <v>592</v>
      </c>
      <c r="AZD27" s="32">
        <f>INDEX('[5]Finance Indicators'!$A$2:$BO$35,MATCH($A27,'[5]Finance Indicators'!$A$2:$A$35,0),MATCH(AZD$1,'[5]Finance Indicators'!$A$2:$BO$2,0))</f>
        <v>115020</v>
      </c>
      <c r="AZE27" s="88">
        <f>INDEX('[6]Finance Indicators'!$B$3:$BO$35,MATCH($A27,'[6]Finance Indicators'!$A$3:$A$35,0),MATCH(AZE$1,'[6]Finance Indicators'!$B$2:$BO$2,0))</f>
        <v>4832.1332523640149</v>
      </c>
      <c r="AZF27" s="88">
        <f>INDEX('[6]Finance Indicators'!$B$3:$BO$35,MATCH($A27,'[6]Finance Indicators'!$A$3:$A$35,0),MATCH(AZF$1,'[6]Finance Indicators'!$B$2:$BO$2,0))</f>
        <v>557</v>
      </c>
      <c r="AZG27" s="88">
        <f>INDEX('[6]Finance Indicators'!$B$3:$BO$35,MATCH($A27,'[6]Finance Indicators'!$A$3:$A$35,0),MATCH(AZG$1,'[6]Finance Indicators'!$B$2:$BO$2,0))</f>
        <v>115270</v>
      </c>
      <c r="AZH27" s="250">
        <f t="array" ref="AZH27">INDEX('[7]Finance Indicators'!$A$2:$BO$35,MATCH($A27,'[7]Finance Indicators'!$A$2:$A$35,0),MATCH(AZH$1,'[7]Finance Indicators'!$A$2:$BO$2,0))</f>
        <v>5298.2425764003119</v>
      </c>
      <c r="AZI27" s="250">
        <f t="array" ref="AZI27">INDEX('[7]Finance Indicators'!$A$2:$BO$35,MATCH($A27,'[7]Finance Indicators'!$A$2:$A$35,0),MATCH(AZI$1,'[7]Finance Indicators'!$A$2:$BO$2,0))</f>
        <v>612</v>
      </c>
      <c r="AZJ27" s="250">
        <f t="array" ref="AZJ27">INDEX('[7]Finance Indicators'!$A$2:$BO$35,MATCH($A27,'[7]Finance Indicators'!$A$2:$A$35,0),MATCH(AZJ$1,'[7]Finance Indicators'!$A$2:$BO$2,0))</f>
        <v>115510</v>
      </c>
      <c r="AZK27" s="139">
        <f>(AYM27*100)/Deflators!$B$4</f>
        <v>4160.287999368994</v>
      </c>
      <c r="AZL27" s="137">
        <f>(AYP27*100)/Deflators!$B$5</f>
        <v>3923.8840409282625</v>
      </c>
      <c r="AZM27" s="137">
        <f>(AYS27*100)/Deflators!$B$6</f>
        <v>4203.2777302361947</v>
      </c>
      <c r="AZN27" s="137">
        <f>(AYV27*100)/Deflators!$B$7</f>
        <v>5693.1936566869308</v>
      </c>
      <c r="AZO27" s="88">
        <f>(AYY27*100)/Deflators!$B$8</f>
        <v>5922.5555065049584</v>
      </c>
      <c r="AZP27" s="88">
        <f>(AZB27*100)/Deflators!$B$9</f>
        <v>5394.3509671625743</v>
      </c>
      <c r="AZQ27" s="88">
        <f>(AZE27*100)/Deflators!$B$10</f>
        <v>4950.189074043612</v>
      </c>
      <c r="AZR27" s="183">
        <f>(AZH27*100)/Deflators!$B$11</f>
        <v>5298.2425764003119</v>
      </c>
      <c r="AZS27" s="115">
        <f t="shared" si="123"/>
        <v>10992.876615952862</v>
      </c>
      <c r="AZT27" s="131">
        <v>1250</v>
      </c>
      <c r="AZU27" s="131">
        <v>113710</v>
      </c>
      <c r="AZV27" s="116">
        <f t="shared" si="124"/>
        <v>11372.617897602529</v>
      </c>
      <c r="AZW27" s="131">
        <v>1295</v>
      </c>
      <c r="AZX27" s="131">
        <v>113870</v>
      </c>
      <c r="AZY27" s="116">
        <f t="shared" si="125"/>
        <v>11549.592212575639</v>
      </c>
      <c r="AZZ27" s="131">
        <v>1317</v>
      </c>
      <c r="BAA27" s="32">
        <v>114030</v>
      </c>
      <c r="BAB27" s="116">
        <f t="shared" si="126"/>
        <v>11724.984653161449</v>
      </c>
      <c r="BAC27" s="131">
        <v>1337</v>
      </c>
      <c r="BAD27" s="32">
        <v>114030</v>
      </c>
      <c r="BAE27" s="116">
        <f t="shared" si="127"/>
        <v>11892.080677551732</v>
      </c>
      <c r="BAF27" s="87">
        <f>INDEX('[2]All Previous Years'!$A$1:$EX$34,MATCH($A27,'[2]All Previous Years'!$A$1:$A$34,0),MATCH(BAF$1,'[2]All Previous Years'!$A$1:$EX$1,0))</f>
        <v>1362</v>
      </c>
      <c r="BAG27" s="32">
        <f>INDEX('[3]Raw data 16-17'!$B$2:$XA$34,MATCH($A27,'[3]Raw data 16-17'!$A$2:$A$34,0),MATCH(BAG$1,'[3]Raw data 16-17'!$B$1:$GU$1,0))</f>
        <v>114530</v>
      </c>
      <c r="BAH27" s="88">
        <f t="shared" si="128"/>
        <v>12223.96105025213</v>
      </c>
      <c r="BAI27" s="32">
        <f>INDEX([4]Sheet1!$A$1:$CJ$34, MATCH($A27, [4]Sheet1!$A$1:$A$34, 0), MATCH(BAI$1, [4]Sheet1!$A$1:$CJ$1, 0))</f>
        <v>1406</v>
      </c>
      <c r="BAJ27" s="32">
        <f>INDEX('[5]Finance Indicators'!$A$2:$BO$35,MATCH($A27,'[5]Finance Indicators'!$A$2:$A$35,0),MATCH(BAJ$1,'[5]Finance Indicators'!$A$2:$BO$2,0))</f>
        <v>115020</v>
      </c>
      <c r="BAK27" s="88">
        <f>INDEX('[6]Finance Indicators'!$B$3:$BO$35,MATCH($A27,'[6]Finance Indicators'!$A$3:$A$35,0),MATCH(BAK$1,'[6]Finance Indicators'!$B$2:$BO$2,0))</f>
        <v>12058.644920621151</v>
      </c>
      <c r="BAL27" s="88">
        <f>INDEX('[6]Finance Indicators'!$B$3:$BO$35,MATCH($A27,'[6]Finance Indicators'!$A$3:$A$35,0),MATCH(BAL$1,'[6]Finance Indicators'!$B$2:$BO$2,0))</f>
        <v>1390</v>
      </c>
      <c r="BAM27" s="88">
        <f>INDEX('[6]Finance Indicators'!$B$3:$BO$35,MATCH($A27,'[6]Finance Indicators'!$A$3:$A$35,0),MATCH(BAM$1,'[6]Finance Indicators'!$B$2:$BO$2,0))</f>
        <v>115270</v>
      </c>
      <c r="BAN27" s="250">
        <f t="array" ref="BAN27">INDEX('[7]Finance Indicators'!$A$2:$BO$35,MATCH($A27,'[7]Finance Indicators'!$A$2:$A$35,0),MATCH(BAN$1,'[7]Finance Indicators'!$A$2:$BO$2,0))</f>
        <v>11626.698987100684</v>
      </c>
      <c r="BAO27" s="250">
        <f t="array" ref="BAO27">INDEX('[7]Finance Indicators'!$A$2:$BO$35,MATCH($A27,'[7]Finance Indicators'!$A$2:$A$35,0),MATCH(BAO$1,'[7]Finance Indicators'!$A$2:$BO$2,0))</f>
        <v>1343</v>
      </c>
      <c r="BAP27" s="250">
        <f t="array" ref="BAP27">INDEX('[7]Finance Indicators'!$A$2:$BO$35,MATCH($A27,'[7]Finance Indicators'!$A$2:$A$35,0),MATCH(BAP$1,'[7]Finance Indicators'!$A$2:$BO$2,0))</f>
        <v>115510</v>
      </c>
      <c r="BAQ27" s="139">
        <f>(AZS27*100)/Deflators!$B$4</f>
        <v>12500.865382719334</v>
      </c>
      <c r="BAR27" s="137">
        <f>(AZV27*100)/Deflators!$B$5</f>
        <v>12703.574582505249</v>
      </c>
      <c r="BAS27" s="137">
        <f>(AZY27*100)/Deflators!$B$6</f>
        <v>12725.785679818548</v>
      </c>
      <c r="BAT27" s="137">
        <f>(BAB27*100)/Deflators!$B$7</f>
        <v>12814.477978098363</v>
      </c>
      <c r="BAU27" s="137">
        <f>(BAE27*100)/Deflators!$B$8</f>
        <v>12683.208490345523</v>
      </c>
      <c r="BAV27" s="137">
        <f>(BAH27*100)/Deflators!$B$9</f>
        <v>12811.583547011114</v>
      </c>
      <c r="BAW27" s="137">
        <f>(BAK27*100)/Deflators!$B$10</f>
        <v>12353.254601293755</v>
      </c>
      <c r="BAX27" s="245">
        <f>(BAN27*100)/Deflators!$B$11</f>
        <v>11626.698987100686</v>
      </c>
      <c r="BAY27" s="144">
        <v>39.865682656826564</v>
      </c>
      <c r="BAZ27" s="145">
        <v>46.259260236795946</v>
      </c>
      <c r="BBA27" s="145">
        <v>42.843875192447072</v>
      </c>
      <c r="BBB27" s="145">
        <v>41.330051258414066</v>
      </c>
      <c r="BBC27" s="145">
        <v>36.700000000000003</v>
      </c>
      <c r="BBD27" s="145">
        <v>37.314511292858533</v>
      </c>
      <c r="BBE27" s="88">
        <f>INDEX('[3]Raw data 16-17'!$B$2:$XA$34,MATCH($A27,'[3]Raw data 16-17'!$A$2:$A$34,0),MATCH(BBE$1,'[3]Raw data 16-17'!$B$1:$GU$1,0))</f>
        <v>39.029248388424485</v>
      </c>
      <c r="BBF27" s="88">
        <f>INDEX('[14]1718 Collected Indicators'!$A$3:$CH$36,MATCH($A27,'[14]1718 Collected Indicators'!$A$3:$A$36,0),MATCH(BBF$1,'[14]1718 Collected Indicators'!$A$3:$CH$3,0))</f>
        <v>39.879655067297783</v>
      </c>
      <c r="BBG27" s="88">
        <f>INDEX('[15]1819 Collected Indicators'!$A$3:$CV$36,MATCH($A27,'[15]1819 Collected Indicators'!$A$3:$A$36,0),MATCH(BBG$1,'[15]1819 Collected Indicators'!$A$3:$CV$3,0))</f>
        <v>38.799999999999997</v>
      </c>
      <c r="BBH27" s="126">
        <f>INDEX('[11]1920 Collected Indicators'!$A$3:$CV$36,MATCH($A27,'[11]1920 Collected Indicators'!$A$3:$A$36,0),MATCH(BBH$1,'[11]1920 Collected Indicators'!$A$3:$CV$3,0))</f>
        <v>49.174292385141932</v>
      </c>
      <c r="BBI27" s="133">
        <f t="shared" si="8"/>
        <v>86.866666666666674</v>
      </c>
      <c r="BBJ27" s="116">
        <f t="shared" si="8"/>
        <v>83.333333333333329</v>
      </c>
      <c r="BBK27" s="116">
        <f t="shared" si="8"/>
        <v>81.333333333333329</v>
      </c>
      <c r="BBL27" s="116">
        <f t="shared" si="8"/>
        <v>78.666666666666671</v>
      </c>
      <c r="BBM27" s="136">
        <f t="shared" si="8"/>
        <v>80.333333333333329</v>
      </c>
      <c r="BBN27" s="116">
        <f t="shared" si="8"/>
        <v>77.899999999999991</v>
      </c>
      <c r="BBO27" s="248">
        <f t="shared" si="8"/>
        <v>79.899999999999991</v>
      </c>
      <c r="BBP27" s="144">
        <f t="shared" si="9"/>
        <v>75.666666666666671</v>
      </c>
      <c r="BBQ27" s="145">
        <f t="shared" si="9"/>
        <v>73.333333333333329</v>
      </c>
      <c r="BBR27" s="145">
        <f t="shared" si="9"/>
        <v>72.333333333333329</v>
      </c>
      <c r="BBS27" s="145">
        <f t="shared" si="9"/>
        <v>69.333333333333329</v>
      </c>
      <c r="BBT27" s="146">
        <f t="shared" si="9"/>
        <v>68.333333333333329</v>
      </c>
      <c r="BBU27" s="145">
        <f t="shared" si="9"/>
        <v>65.7</v>
      </c>
      <c r="BBV27" s="248">
        <f t="shared" si="9"/>
        <v>66.36666666666666</v>
      </c>
      <c r="BBW27" s="115" t="s">
        <v>1858</v>
      </c>
      <c r="BBX27" s="116" t="s">
        <v>1858</v>
      </c>
      <c r="BBY27" s="136" t="s">
        <v>1858</v>
      </c>
      <c r="BBZ27" s="115" t="str">
        <f>INDEX([38]HSN1b!$V$1:$AL$36,MATCH($A27,[38]HSN1b!$V$1:$V$36,0),MATCH(BBZ$1,[38]HSN1b!$V$1:$AL$1,0))</f>
        <v>NA</v>
      </c>
      <c r="BCA27" s="131" t="str">
        <f>INDEX([38]HSN1b!$V$1:$AL$36,MATCH($A27,[38]HSN1b!$V$1:$V$36,0),MATCH(BCA$1,[38]HSN1b!$V$1:$AL$1,0))</f>
        <v>NA</v>
      </c>
      <c r="BCB27" s="131" t="str">
        <f>INDEX([38]HSN1b!$V$1:$AL$36,MATCH($A27,[38]HSN1b!$V$1:$V$36,0),MATCH(BCB$1,[38]HSN1b!$V$1:$AL$1,0))</f>
        <v>NA</v>
      </c>
      <c r="BCC27" s="116" t="str">
        <f>INDEX([38]HSN1b!$V$1:$AL$36,MATCH($A27,[38]HSN1b!$V$1:$V$36,0),MATCH(BCC$1,[38]HSN1b!$V$1:$AL$1,0))</f>
        <v>NA</v>
      </c>
      <c r="BCD27" s="131" t="str">
        <f>INDEX([38]HSN1b!$V$1:$AL$36,MATCH($A27,[38]HSN1b!$V$1:$V$36,0),MATCH(BCD$1,[38]HSN1b!$V$1:$AL$1,0))</f>
        <v>NA</v>
      </c>
      <c r="BCE27" s="131" t="str">
        <f>INDEX([38]HSN1b!$V$1:$AL$36,MATCH($A27,[38]HSN1b!$V$1:$V$36,0),MATCH(BCE$1,[38]HSN1b!$V$1:$AL$1,0))</f>
        <v>NA</v>
      </c>
      <c r="BCF27" s="116" t="str">
        <f>INDEX([38]HSN1b!$V$1:$AL$36,MATCH($A27,[38]HSN1b!$V$1:$V$36,0),MATCH(BCF$1,[38]HSN1b!$V$1:$AL$1,0))</f>
        <v>NA</v>
      </c>
      <c r="BCG27" s="131" t="str">
        <f>INDEX([38]HSN1b!$V$1:$AL$36,MATCH($A27,[38]HSN1b!$V$1:$V$36,0),MATCH(BCG$1,[38]HSN1b!$V$1:$AL$1,0))</f>
        <v>NA</v>
      </c>
      <c r="BCH27" s="131" t="str">
        <f>INDEX([38]HSN1b!$V$1:$AL$36,MATCH($A27,[38]HSN1b!$V$1:$V$36,0),MATCH(BCH$1,[38]HSN1b!$V$1:$AL$1,0))</f>
        <v>NA</v>
      </c>
      <c r="BCI27" s="116" t="str">
        <f>INDEX([38]HSN1b!$V$1:$AL$36,MATCH($A27,[38]HSN1b!$V$1:$V$36,0),MATCH(BCI$1,[38]HSN1b!$V$1:$AL$1,0))</f>
        <v>NA</v>
      </c>
      <c r="BCJ27" s="131" t="str">
        <f>INDEX([38]HSN1b!$V$1:$AL$36,MATCH($A27,[38]HSN1b!$V$1:$V$36,0),MATCH(BCJ$1,[38]HSN1b!$V$1:$AL$1,0))</f>
        <v>NA</v>
      </c>
      <c r="BCK27" s="131" t="str">
        <f>INDEX([38]HSN1b!$V$1:$AL$36,MATCH($A27,[38]HSN1b!$V$1:$V$36,0),MATCH(BCK$1,[38]HSN1b!$V$1:$AL$1,0))</f>
        <v>NA</v>
      </c>
      <c r="BCL27" s="88" t="str">
        <f>INDEX('[14]1718 Collected Indicators'!$A$3:$CH$36,MATCH($A27,'[14]1718 Collected Indicators'!$A$3:$A$36,0),MATCH(BCL$1,'[14]1718 Collected Indicators'!$A$3:$CH$3,0))</f>
        <v>NA</v>
      </c>
      <c r="BCM27" s="32" t="str">
        <f>INDEX('[14]1718 Collected Indicators'!$A$3:$CH$36,MATCH($A27,'[14]1718 Collected Indicators'!$A$3:$A$36,0),MATCH(BCM$1,'[14]1718 Collected Indicators'!$A$3:$CH$3,0))</f>
        <v>NA</v>
      </c>
      <c r="BCN27" s="32" t="str">
        <f>INDEX('[14]1718 Collected Indicators'!$A$3:$CH$36,MATCH($A27,'[14]1718 Collected Indicators'!$A$3:$A$36,0),MATCH(BCN$1,'[14]1718 Collected Indicators'!$A$3:$CH$3,0))</f>
        <v>NA</v>
      </c>
      <c r="BCO27" s="88" t="str">
        <f>INDEX('[15]1819 Collected Indicators'!$A$3:$CV$36,MATCH($A27,'[15]1819 Collected Indicators'!$A$3:$A$36,0),MATCH(BCO$1,'[15]1819 Collected Indicators'!$A$3:$CV$3,0))</f>
        <v>NA</v>
      </c>
      <c r="BCP27" s="32" t="str">
        <f>INDEX('[15]1819 Collected Indicators'!$A$3:$CV$36,MATCH($A27,'[15]1819 Collected Indicators'!$A$3:$A$36,0),MATCH(BCP$1,'[15]1819 Collected Indicators'!$A$3:$CV$3,0))</f>
        <v>NA</v>
      </c>
      <c r="BCQ27" s="32" t="str">
        <f>INDEX('[15]1819 Collected Indicators'!$A$3:$CV$36,MATCH($A27,'[15]1819 Collected Indicators'!$A$3:$A$36,0),MATCH(BCQ$1,'[15]1819 Collected Indicators'!$A$3:$CV$3,0))</f>
        <v>NA</v>
      </c>
      <c r="BCR27" s="32" t="str">
        <f>INDEX('[11]1920 Collected Indicators'!$A$3:$CV$36,MATCH($A27,'[11]1920 Collected Indicators'!$A$3:$A$36,0),MATCH(BCR$1,'[11]1920 Collected Indicators'!$A$3:$CV$3,0))</f>
        <v>NA</v>
      </c>
      <c r="BCS27" s="32" t="str">
        <f>INDEX('[11]1920 Collected Indicators'!$A$3:$CV$36,MATCH($A27,'[11]1920 Collected Indicators'!$A$3:$A$36,0),MATCH(BCS$1,'[11]1920 Collected Indicators'!$A$3:$CV$3,0))</f>
        <v>NA</v>
      </c>
      <c r="BCT27" s="262" t="str">
        <f>INDEX('[11]1920 Collected Indicators'!$A$3:$CV$36,MATCH($A27,'[11]1920 Collected Indicators'!$A$3:$A$36,0),MATCH(BCT$1,'[11]1920 Collected Indicators'!$A$3:$CV$3,0))</f>
        <v>NA</v>
      </c>
      <c r="BCU27" s="115" t="s">
        <v>1853</v>
      </c>
      <c r="BCV27" s="116" t="s">
        <v>1853</v>
      </c>
      <c r="BCW27" s="116" t="s">
        <v>1853</v>
      </c>
      <c r="BCX27" s="116" t="str">
        <f>INDEX([38]HSN2!$V$1:$AL$36,MATCH($A27,[38]HSN2!$V$1:$V$36,0),MATCH(BCX$1,[38]HSN2!$V$1:$AL$1,0))</f>
        <v>NA</v>
      </c>
      <c r="BCY27" s="131" t="str">
        <f>INDEX([38]HSN2!$V$1:$AL$36,MATCH($A27,[38]HSN2!$V$1:$V$36,0),MATCH(BCY$1,[38]HSN2!$V$1:$AL$1,0))</f>
        <v>NA</v>
      </c>
      <c r="BCZ27" s="131" t="str">
        <f>INDEX([38]HSN2!$V$1:$AL$36,MATCH($A27,[38]HSN2!$V$1:$V$36,0),MATCH(BCZ$1,[38]HSN2!$V$1:$AL$1,0))</f>
        <v>NA</v>
      </c>
      <c r="BDA27" s="116" t="str">
        <f>INDEX([38]HSN2!$V$1:$AL$36,MATCH($A27,[38]HSN2!$V$1:$V$36,0),MATCH(BDA$1,[38]HSN2!$V$1:$AL$1,0))</f>
        <v>NA</v>
      </c>
      <c r="BDB27" s="131" t="str">
        <f>INDEX([38]HSN2!$V$1:$AL$36,MATCH($A27,[38]HSN2!$V$1:$V$36,0),MATCH(BDB$1,[38]HSN2!$V$1:$AL$1,0))</f>
        <v>NA</v>
      </c>
      <c r="BDC27" s="131" t="str">
        <f>INDEX([38]HSN2!$V$1:$AL$36,MATCH($A27,[38]HSN2!$V$1:$V$36,0),MATCH(BDC$1,[38]HSN2!$V$1:$AL$1,0))</f>
        <v>NA</v>
      </c>
      <c r="BDD27" s="116" t="str">
        <f>INDEX([38]HSN2!$V$1:$AL$36,MATCH($A27,[38]HSN2!$V$1:$V$36,0),MATCH(BDD$1,[38]HSN2!$V$1:$AL$1,0))</f>
        <v>NA</v>
      </c>
      <c r="BDE27" s="131" t="str">
        <f>INDEX([38]HSN2!$V$1:$AL$36,MATCH($A27,[38]HSN2!$V$1:$V$36,0),MATCH(BDE$1,[38]HSN2!$V$1:$AL$1,0))</f>
        <v>NA</v>
      </c>
      <c r="BDF27" s="131" t="str">
        <f>INDEX([38]HSN2!$V$1:$AL$36,MATCH($A27,[38]HSN2!$V$1:$V$36,0),MATCH(BDF$1,[38]HSN2!$V$1:$AL$1,0))</f>
        <v>NA</v>
      </c>
      <c r="BDG27" s="116" t="str">
        <f>INDEX([38]HSN2!$V$1:$AL$36,MATCH($A27,[38]HSN2!$V$1:$V$36,0),MATCH(BDG$1,[38]HSN2!$V$1:$AL$1,0))</f>
        <v>NA</v>
      </c>
      <c r="BDH27" s="131" t="str">
        <f>INDEX([38]HSN2!$V$1:$AL$36,MATCH($A27,[38]HSN2!$V$1:$V$36,0),MATCH(BDH$1,[38]HSN2!$V$1:$AL$1,0))</f>
        <v>NA</v>
      </c>
      <c r="BDI27" s="131" t="str">
        <f>INDEX([38]HSN2!$V$1:$AL$36,MATCH($A27,[38]HSN2!$V$1:$V$36,0),MATCH(BDI$1,[38]HSN2!$V$1:$AL$1,0))</f>
        <v>NA</v>
      </c>
      <c r="BDJ27" s="88" t="str">
        <f>INDEX('[14]1718 Collected Indicators'!$A$3:$CH$36,MATCH($A27,'[14]1718 Collected Indicators'!$A$3:$A$36,0),MATCH(BDJ$1,'[14]1718 Collected Indicators'!$A$3:$CH$3,0))</f>
        <v>NA</v>
      </c>
      <c r="BDK27" s="32" t="str">
        <f>INDEX('[14]1718 Collected Indicators'!$A$3:$CH$36,MATCH($A27,'[14]1718 Collected Indicators'!$A$3:$A$36,0),MATCH(BDK$1,'[14]1718 Collected Indicators'!$A$3:$CH$3,0))</f>
        <v>NA</v>
      </c>
      <c r="BDL27" s="32" t="str">
        <f>INDEX('[14]1718 Collected Indicators'!$A$3:$CH$36,MATCH($A27,'[14]1718 Collected Indicators'!$A$3:$A$36,0),MATCH(BDL$1,'[14]1718 Collected Indicators'!$A$3:$CH$3,0))</f>
        <v>NA</v>
      </c>
      <c r="BDM27" s="88" t="str">
        <f>INDEX('[15]1819 Collected Indicators'!$A$3:$CV$36,MATCH($A27,'[15]1819 Collected Indicators'!$A$3:$A$36,0),MATCH(BDM$1,'[15]1819 Collected Indicators'!$A$3:$CV$3,0))</f>
        <v>NA</v>
      </c>
      <c r="BDN27" s="32" t="str">
        <f>INDEX('[15]1819 Collected Indicators'!$A$3:$CV$36,MATCH($A27,'[15]1819 Collected Indicators'!$A$3:$A$36,0),MATCH(BDN$1,'[15]1819 Collected Indicators'!$A$3:$CV$3,0))</f>
        <v>NA</v>
      </c>
      <c r="BDO27" s="32" t="str">
        <f>INDEX('[15]1819 Collected Indicators'!$A$3:$CV$36,MATCH($A27,'[15]1819 Collected Indicators'!$A$3:$A$36,0),MATCH(BDO$1,'[15]1819 Collected Indicators'!$A$3:$CV$3,0))</f>
        <v>NA</v>
      </c>
      <c r="BDP27" s="32" t="str">
        <f>INDEX('[11]1920 Collected Indicators'!$A$3:$CV$36,MATCH($A27,'[11]1920 Collected Indicators'!$A$3:$A$36,0),MATCH(BDP$1,'[11]1920 Collected Indicators'!$A$3:$CV$3,0))</f>
        <v>NA</v>
      </c>
      <c r="BDQ27" s="284" t="str">
        <f>INDEX('[11]1920 Collected Indicators'!$A$3:$CV$36,MATCH($A27,'[11]1920 Collected Indicators'!$A$3:$A$36,0),MATCH(BDQ$1,'[11]1920 Collected Indicators'!$A$3:$CV$3,0))</f>
        <v>NA</v>
      </c>
      <c r="BDR27" s="262" t="str">
        <f>INDEX('[11]1920 Collected Indicators'!$A$3:$CV$36,MATCH($A27,'[11]1920 Collected Indicators'!$A$3:$A$36,0),MATCH(BDR$1,'[11]1920 Collected Indicators'!$A$3:$CV$3,0))</f>
        <v>NA</v>
      </c>
      <c r="BDS27" s="115" t="s">
        <v>1853</v>
      </c>
      <c r="BDT27" s="116" t="s">
        <v>1853</v>
      </c>
      <c r="BDU27" s="116" t="s">
        <v>1853</v>
      </c>
      <c r="BDV27" s="116" t="str">
        <f>INDEX([38]HSN3!$V$1:$AL$36,MATCH($A27,[38]HSN3!$V$1:$V$36,0),MATCH(BDV$1,[38]HSN3!$V$1:$AL$1,0))</f>
        <v>NA</v>
      </c>
      <c r="BDW27" s="131" t="str">
        <f>INDEX([38]HSN3!$V$1:$AL$36,MATCH($A27,[38]HSN3!$V$1:$V$36,0),MATCH(BDW$1,[38]HSN3!$V$1:$AL$1,0))</f>
        <v>NA</v>
      </c>
      <c r="BDX27" s="131" t="str">
        <f>INDEX([38]HSN3!$V$1:$AL$36,MATCH($A27,[38]HSN3!$V$1:$V$36,0),MATCH(BDX$1,[38]HSN3!$V$1:$AL$1,0))</f>
        <v>NA</v>
      </c>
      <c r="BDY27" s="116" t="str">
        <f>INDEX([38]HSN3!$V$1:$AL$36,MATCH($A27,[38]HSN3!$V$1:$V$36,0),MATCH(BDY$1,[38]HSN3!$V$1:$AL$1,0))</f>
        <v>NA</v>
      </c>
      <c r="BDZ27" s="131" t="str">
        <f>INDEX([38]HSN3!$V$1:$AL$36,MATCH($A27,[38]HSN3!$V$1:$V$36,0),MATCH(BDZ$1,[38]HSN3!$V$1:$AL$1,0))</f>
        <v>NA</v>
      </c>
      <c r="BEA27" s="131" t="str">
        <f>INDEX([38]HSN3!$V$1:$AL$36,MATCH($A27,[38]HSN3!$V$1:$V$36,0),MATCH(BEA$1,[38]HSN3!$V$1:$AL$1,0))</f>
        <v>NA</v>
      </c>
      <c r="BEB27" s="116" t="str">
        <f>INDEX([38]HSN3!$V$1:$AL$36,MATCH($A27,[38]HSN3!$V$1:$V$36,0),MATCH(BEB$1,[38]HSN3!$V$1:$AL$1,0))</f>
        <v>NA</v>
      </c>
      <c r="BEC27" s="131" t="str">
        <f>INDEX([38]HSN3!$V$1:$AL$36,MATCH($A27,[38]HSN3!$V$1:$V$36,0),MATCH(BEC$1,[38]HSN3!$V$1:$AL$1,0))</f>
        <v>NA</v>
      </c>
      <c r="BED27" s="131" t="str">
        <f>INDEX([38]HSN3!$V$1:$AL$36,MATCH($A27,[38]HSN3!$V$1:$V$36,0),MATCH(BED$1,[38]HSN3!$V$1:$AL$1,0))</f>
        <v>NA</v>
      </c>
      <c r="BEE27" s="116" t="str">
        <f>INDEX([38]HSN3!$V$1:$AL$36,MATCH($A27,[38]HSN3!$V$1:$V$36,0),MATCH(BEE$1,[38]HSN3!$V$1:$AL$1,0))</f>
        <v>NA</v>
      </c>
      <c r="BEF27" s="131" t="str">
        <f>INDEX([38]HSN3!$V$1:$AL$36,MATCH($A27,[38]HSN3!$V$1:$V$36,0),MATCH(BEF$1,[38]HSN3!$V$1:$AL$1,0))</f>
        <v>NA</v>
      </c>
      <c r="BEG27" s="131" t="str">
        <f>INDEX([38]HSN3!$V$1:$AL$36,MATCH($A27,[38]HSN3!$V$1:$V$36,0),MATCH(BEG$1,[38]HSN3!$V$1:$AL$1,0))</f>
        <v>NA</v>
      </c>
      <c r="BEH27" s="88" t="str">
        <f>INDEX('[14]1718 Collected Indicators'!$A$3:$CH$36,MATCH($A27,'[14]1718 Collected Indicators'!$A$3:$A$36,0),MATCH(BEH$1,'[14]1718 Collected Indicators'!$A$3:$CH$3,0))</f>
        <v>NA</v>
      </c>
      <c r="BEI27" s="32" t="str">
        <f>INDEX('[14]1718 Collected Indicators'!$A$3:$CH$36,MATCH($A27,'[14]1718 Collected Indicators'!$A$3:$A$36,0),MATCH(BEI$1,'[14]1718 Collected Indicators'!$A$3:$CH$3,0))</f>
        <v>NA</v>
      </c>
      <c r="BEJ27" s="32" t="str">
        <f>INDEX('[14]1718 Collected Indicators'!$A$3:$CH$36,MATCH($A27,'[14]1718 Collected Indicators'!$A$3:$A$36,0),MATCH(BEJ$1,'[14]1718 Collected Indicators'!$A$3:$CH$3,0))</f>
        <v>NA</v>
      </c>
      <c r="BEK27" s="88" t="str">
        <f>INDEX('[15]1819 Collected Indicators'!$A$3:$CV$36,MATCH($A27,'[15]1819 Collected Indicators'!$A$3:$A$36,0),MATCH(BEK$1,'[15]1819 Collected Indicators'!$A$3:$CV$3,0))</f>
        <v>NA</v>
      </c>
      <c r="BEL27" s="32" t="str">
        <f>INDEX('[15]1819 Collected Indicators'!$A$3:$CV$36,MATCH($A27,'[15]1819 Collected Indicators'!$A$3:$A$36,0),MATCH(BEL$1,'[15]1819 Collected Indicators'!$A$3:$CV$3,0))</f>
        <v>NA</v>
      </c>
      <c r="BEM27" s="32" t="str">
        <f>INDEX('[15]1819 Collected Indicators'!$A$3:$CV$36,MATCH($A27,'[15]1819 Collected Indicators'!$A$3:$A$36,0),MATCH(BEM$1,'[15]1819 Collected Indicators'!$A$3:$CV$3,0))</f>
        <v>NA</v>
      </c>
      <c r="BEN27" s="284" t="str">
        <f>INDEX('[11]1920 Collected Indicators'!$A$3:$CV$36,MATCH($A27,'[11]1920 Collected Indicators'!$A$3:$A$36,0),MATCH(BEN$1,'[11]1920 Collected Indicators'!$A$3:$CV$3,0))</f>
        <v>NA</v>
      </c>
      <c r="BEO27" s="39" t="str">
        <f>INDEX('[11]1920 Collected Indicators'!$A$3:$CV$36,MATCH($A27,'[11]1920 Collected Indicators'!$A$3:$A$36,0),MATCH(BEO$1,'[11]1920 Collected Indicators'!$A$3:$CV$3,0))</f>
        <v>NA</v>
      </c>
      <c r="BEP27" s="287" t="str">
        <f>INDEX('[11]1920 Collected Indicators'!$A$3:$CV$36,MATCH($A27,'[11]1920 Collected Indicators'!$A$3:$A$36,0),MATCH(BEP$1,'[11]1920 Collected Indicators'!$A$3:$CV$3,0))</f>
        <v>NA</v>
      </c>
      <c r="BEQ27" s="133" t="s">
        <v>1853</v>
      </c>
      <c r="BER27" s="116" t="s">
        <v>1853</v>
      </c>
      <c r="BES27" s="136" t="s">
        <v>1853</v>
      </c>
      <c r="BET27" s="115" t="str">
        <f>INDEX([38]HSN4b!$V$1:$AL$36,MATCH($A27,[38]HSN4b!$V$1:$V$36,0),MATCH(BET$1,[38]HSN4b!$V$1:$AL$1,0))</f>
        <v>NA</v>
      </c>
      <c r="BEU27" s="131" t="str">
        <f>INDEX([38]HSN4b!$V$1:$AL$36,MATCH($A27,[38]HSN4b!$V$1:$V$36,0),MATCH(BEU$1,[38]HSN4b!$V$1:$AL$1,0))</f>
        <v>NA</v>
      </c>
      <c r="BEV27" s="131" t="str">
        <f>INDEX([38]HSN4b!$V$1:$AL$36,MATCH($A27,[38]HSN4b!$V$1:$V$36,0),MATCH(BEV$1,[38]HSN4b!$V$1:$AL$1,0))</f>
        <v>NA</v>
      </c>
      <c r="BEW27" s="116" t="str">
        <f>INDEX([38]HSN4b!$V$1:$AL$36,MATCH($A27,[38]HSN4b!$V$1:$V$36,0),MATCH(BEW$1,[38]HSN4b!$V$1:$AL$1,0))</f>
        <v>NA</v>
      </c>
      <c r="BEX27" s="131" t="str">
        <f>INDEX([38]HSN4b!$V$1:$AL$36,MATCH($A27,[38]HSN4b!$V$1:$V$36,0),MATCH(BEX$1,[38]HSN4b!$V$1:$AL$1,0))</f>
        <v>NA</v>
      </c>
      <c r="BEY27" s="131" t="str">
        <f>INDEX([38]HSN4b!$V$1:$AL$36,MATCH($A27,[38]HSN4b!$V$1:$V$36,0),MATCH(BEY$1,[38]HSN4b!$V$1:$AL$1,0))</f>
        <v>NA</v>
      </c>
      <c r="BEZ27" s="116" t="str">
        <f>INDEX([38]HSN4b!$V$1:$AL$36,MATCH($A27,[38]HSN4b!$V$1:$V$36,0),MATCH(BEZ$1,[38]HSN4b!$V$1:$AL$1,0))</f>
        <v>NA</v>
      </c>
      <c r="BFA27" s="131" t="str">
        <f>INDEX([38]HSN4b!$V$1:$AL$36,MATCH($A27,[38]HSN4b!$V$1:$V$36,0),MATCH(BFA$1,[38]HSN4b!$V$1:$AL$1,0))</f>
        <v>NA</v>
      </c>
      <c r="BFB27" s="131" t="str">
        <f>INDEX([38]HSN4b!$V$1:$AL$36,MATCH($A27,[38]HSN4b!$V$1:$V$36,0),MATCH(BFB$1,[38]HSN4b!$V$1:$AL$1,0))</f>
        <v>NA</v>
      </c>
      <c r="BFC27" s="116" t="str">
        <f>INDEX([38]HSN4b!$V$1:$AL$36,MATCH($A27,[38]HSN4b!$V$1:$V$36,0),MATCH(BFC$1,[38]HSN4b!$V$1:$AL$1,0))</f>
        <v>NA</v>
      </c>
      <c r="BFD27" s="131" t="str">
        <f>INDEX([38]HSN4b!$V$1:$AL$36,MATCH($A27,[38]HSN4b!$V$1:$V$36,0),MATCH(BFD$1,[38]HSN4b!$V$1:$AL$1,0))</f>
        <v>NA</v>
      </c>
      <c r="BFE27" s="131" t="str">
        <f>INDEX([38]HSN4b!$V$1:$AL$36,MATCH($A27,[38]HSN4b!$V$1:$V$36,0),MATCH(BFE$1,[38]HSN4b!$V$1:$AL$1,0))</f>
        <v>NA</v>
      </c>
      <c r="BFF27" s="88" t="str">
        <f>INDEX('[14]1718 Collected Indicators'!$A$3:$CH$36,MATCH($A27,'[14]1718 Collected Indicators'!$A$3:$A$36,0),MATCH(BFF$1,'[14]1718 Collected Indicators'!$A$3:$CH$3,0))</f>
        <v>NA</v>
      </c>
      <c r="BFG27" s="32" t="str">
        <f>INDEX('[14]1718 Collected Indicators'!$A$3:$CH$36,MATCH($A27,'[14]1718 Collected Indicators'!$A$3:$A$36,0),MATCH(BFG$1,'[14]1718 Collected Indicators'!$A$3:$CH$3,0))</f>
        <v>NA</v>
      </c>
      <c r="BFH27" s="32" t="str">
        <f>INDEX('[14]1718 Collected Indicators'!$A$3:$CH$36,MATCH($A27,'[14]1718 Collected Indicators'!$A$3:$A$36,0),MATCH(BFH$1,'[14]1718 Collected Indicators'!$A$3:$CH$3,0))</f>
        <v>NA</v>
      </c>
      <c r="BFI27" s="88" t="str">
        <f>INDEX('[15]1819 Collected Indicators'!$A$3:$CV$36,MATCH($A27,'[15]1819 Collected Indicators'!$A$3:$A$36,0),MATCH(BFI$1,'[15]1819 Collected Indicators'!$A$3:$CV$3,0))</f>
        <v>NA</v>
      </c>
      <c r="BFJ27" s="32" t="str">
        <f>INDEX('[15]1819 Collected Indicators'!$A$3:$CV$36,MATCH($A27,'[15]1819 Collected Indicators'!$A$3:$A$36,0),MATCH(BFJ$1,'[15]1819 Collected Indicators'!$A$3:$CV$3,0))</f>
        <v>NA</v>
      </c>
      <c r="BFK27" s="32" t="str">
        <f>INDEX('[15]1819 Collected Indicators'!$A$3:$CV$36,MATCH($A27,'[15]1819 Collected Indicators'!$A$3:$A$36,0),MATCH(BFK$1,'[15]1819 Collected Indicators'!$A$3:$CV$3,0))</f>
        <v>NA</v>
      </c>
      <c r="BFL27" s="284" t="str">
        <f>INDEX('[11]1920 Collected Indicators'!$A$3:$CV$36,MATCH($A27,'[11]1920 Collected Indicators'!$A$3:$A$36,0),MATCH(BFL$1,'[11]1920 Collected Indicators'!$A$3:$CV$3,0))</f>
        <v>NA</v>
      </c>
      <c r="BFM27" s="284" t="str">
        <f>INDEX('[11]1920 Collected Indicators'!$A$3:$CV$36,MATCH($A27,'[11]1920 Collected Indicators'!$A$3:$A$36,0),MATCH(BFM$1,'[11]1920 Collected Indicators'!$A$3:$CV$3,0))</f>
        <v>NA</v>
      </c>
      <c r="BFN27" s="262" t="str">
        <f>INDEX('[11]1920 Collected Indicators'!$A$3:$CV$36,MATCH($A27,'[11]1920 Collected Indicators'!$A$3:$A$36,0),MATCH(BFN$1,'[11]1920 Collected Indicators'!$A$3:$CV$3,0))</f>
        <v>NA</v>
      </c>
      <c r="BFO27" s="115" t="s">
        <v>1853</v>
      </c>
      <c r="BFP27" s="116" t="s">
        <v>1853</v>
      </c>
      <c r="BFQ27" s="116" t="s">
        <v>1853</v>
      </c>
      <c r="BFR27" s="116" t="str">
        <f>INDEX([38]HSN5!$V$1:$AL$36,MATCH($A27,[38]HSN5!$V$1:$V$36,0),MATCH(BFR$1,[38]HSN5!$V$1:$AL$1,0))</f>
        <v>NA</v>
      </c>
      <c r="BFS27" s="131" t="str">
        <f>INDEX([38]HSN5!$V$1:$AL$36,MATCH($A27,[38]HSN5!$V$1:$V$36,0),MATCH(BFS$1,[38]HSN5!$V$1:$AL$1,0))</f>
        <v>NA</v>
      </c>
      <c r="BFT27" s="131" t="str">
        <f>INDEX([38]HSN5!$V$1:$AL$36,MATCH($A27,[38]HSN5!$V$1:$V$36,0),MATCH(BFT$1,[38]HSN5!$V$1:$AL$1,0))</f>
        <v>NA</v>
      </c>
      <c r="BFU27" s="116" t="str">
        <f>INDEX([38]HSN5!$V$1:$AL$36,MATCH($A27,[38]HSN5!$V$1:$V$36,0),MATCH(BFU$1,[38]HSN5!$V$1:$AL$1,0))</f>
        <v>NA</v>
      </c>
      <c r="BFV27" s="131" t="str">
        <f>INDEX([38]HSN5!$V$1:$AL$36,MATCH($A27,[38]HSN5!$V$1:$V$36,0),MATCH(BFV$1,[38]HSN5!$V$1:$AL$1,0))</f>
        <v>NA</v>
      </c>
      <c r="BFW27" s="131" t="str">
        <f>INDEX([38]HSN5!$V$1:$AL$36,MATCH($A27,[38]HSN5!$V$1:$V$36,0),MATCH(BFW$1,[38]HSN5!$V$1:$AL$1,0))</f>
        <v>NA</v>
      </c>
      <c r="BFX27" s="116" t="str">
        <f>INDEX([38]HSN5!$V$1:$AL$36,MATCH($A27,[38]HSN5!$V$1:$V$36,0),MATCH(BFX$1,[38]HSN5!$V$1:$AL$1,0))</f>
        <v>NA</v>
      </c>
      <c r="BFY27" s="131" t="str">
        <f>INDEX([38]HSN5!$V$1:$AL$36,MATCH($A27,[38]HSN5!$V$1:$V$36,0),MATCH(BFY$1,[38]HSN5!$V$1:$AL$1,0))</f>
        <v>NA</v>
      </c>
      <c r="BFZ27" s="131" t="str">
        <f>INDEX([38]HSN5!$V$1:$AL$36,MATCH($A27,[38]HSN5!$V$1:$V$36,0),MATCH(BFZ$1,[38]HSN5!$V$1:$AL$1,0))</f>
        <v>NA</v>
      </c>
      <c r="BGA27" s="116" t="str">
        <f>INDEX([38]HSN5!$V$1:$AL$36,MATCH($A27,[38]HSN5!$V$1:$V$36,0),MATCH(BGA$1,[38]HSN5!$V$1:$AL$1,0))</f>
        <v>NA</v>
      </c>
      <c r="BGB27" s="131" t="str">
        <f>INDEX([38]HSN5!$V$1:$AL$36,MATCH($A27,[38]HSN5!$V$1:$V$36,0),MATCH(BGB$1,[38]HSN5!$V$1:$AL$1,0))</f>
        <v>NA</v>
      </c>
      <c r="BGC27" s="131" t="str">
        <f>INDEX([38]HSN5!$V$1:$AL$36,MATCH($A27,[38]HSN5!$V$1:$V$36,0),MATCH(BGC$1,[38]HSN5!$V$1:$AL$1,0))</f>
        <v>NA</v>
      </c>
      <c r="BGD27" s="88" t="str">
        <f>INDEX('[14]1718 Collected Indicators'!$A$3:$CH$36,MATCH($A27,'[14]1718 Collected Indicators'!$A$3:$A$36,0),MATCH(BGD$1,'[14]1718 Collected Indicators'!$A$3:$CH$3,0))</f>
        <v>NA</v>
      </c>
      <c r="BGE27" s="32" t="str">
        <f>INDEX('[14]1718 Collected Indicators'!$A$3:$CH$36,MATCH($A27,'[14]1718 Collected Indicators'!$A$3:$A$36,0),MATCH(BGE$1,'[14]1718 Collected Indicators'!$A$3:$CH$3,0))</f>
        <v>NA</v>
      </c>
      <c r="BGF27" s="32" t="str">
        <f>INDEX('[14]1718 Collected Indicators'!$A$3:$CH$36,MATCH($A27,'[14]1718 Collected Indicators'!$A$3:$A$36,0),MATCH(BGF$1,'[14]1718 Collected Indicators'!$A$3:$CH$3,0))</f>
        <v>NA</v>
      </c>
      <c r="BGG27" s="88" t="str">
        <f>INDEX('[15]1819 Collected Indicators'!$A$3:$CV$36,MATCH($A27,'[15]1819 Collected Indicators'!$A$3:$A$36,0),MATCH(BGG$1,'[15]1819 Collected Indicators'!$A$3:$CV$3,0))</f>
        <v>NA</v>
      </c>
      <c r="BGH27" s="32" t="str">
        <f>INDEX('[15]1819 Collected Indicators'!$A$3:$CV$36,MATCH($A27,'[15]1819 Collected Indicators'!$A$3:$A$36,0),MATCH(BGH$1,'[15]1819 Collected Indicators'!$A$3:$CV$3,0))</f>
        <v>NA</v>
      </c>
      <c r="BGI27" s="40" t="str">
        <f>INDEX('[15]1819 Collected Indicators'!$A$3:$CV$36,MATCH($A27,'[15]1819 Collected Indicators'!$A$3:$A$36,0),MATCH(BGI$1,'[15]1819 Collected Indicators'!$A$3:$CV$3,0))</f>
        <v>NA</v>
      </c>
      <c r="BGJ27" s="140" t="str">
        <f t="array" ref="BGJ27">INDEX([39]Extraction!$A$3:$P$36,MATCH($A27,[39]Extraction!$P$3:$P$36,0),MATCH(BGJ$1,[39]Extraction!$A$3:$P$3,0))</f>
        <v>NA</v>
      </c>
      <c r="BGK27" s="32" t="str">
        <f t="array" ref="BGK27">INDEX([39]Extraction!$A$3:$P$36,MATCH($A27,[39]Extraction!$P$3:$P$36,0),MATCH(BGK$1,[39]Extraction!$A$3:$P$3,0))</f>
        <v>NA</v>
      </c>
      <c r="BGL27" s="262" t="str">
        <f t="array" ref="BGL27">INDEX([39]Extraction!$A$3:$P$36,MATCH($A27,[39]Extraction!$P$3:$P$36,0),MATCH(BGL$1,[39]Extraction!$A$3:$P$3,0))</f>
        <v>NA</v>
      </c>
      <c r="BGM27" s="132" t="str">
        <f t="array" ref="BGM27">INDEX([39]Extraction!$A$3:$P$36,MATCH($A27,[39]Extraction!$P$3:$P$36,0),MATCH(BGM$1,[39]Extraction!$A$3:$P$3,0))</f>
        <v>NA</v>
      </c>
      <c r="BGN27" s="32" t="str">
        <f t="array" ref="BGN27">INDEX([39]Extraction!$A$3:$P$36,MATCH($A27,[39]Extraction!$P$3:$P$36,0),MATCH(BGN$1,[39]Extraction!$A$3:$P$3,0))</f>
        <v>NA</v>
      </c>
      <c r="BGO27" s="32" t="str">
        <f t="array" ref="BGO27">INDEX([39]Extraction!$A$3:$P$36,MATCH($A27,[39]Extraction!$P$3:$P$36,0),MATCH(BGO$1,[39]Extraction!$A$3:$P$3,0))</f>
        <v>NA</v>
      </c>
      <c r="BGP27" s="132" t="str">
        <f t="array" ref="BGP27">INDEX([39]Extraction!$A$3:$P$36,MATCH($A27,[39]Extraction!$P$3:$P$36,0),MATCH(BGP$1,[39]Extraction!$A$3:$P$3,0))</f>
        <v>NA</v>
      </c>
      <c r="BGQ27" s="32" t="str">
        <f t="array" ref="BGQ27">INDEX([39]Extraction!$A$3:$P$36,MATCH($A27,[39]Extraction!$P$3:$P$36,0),MATCH(BGQ$1,[39]Extraction!$A$3:$P$3,0))</f>
        <v>NA</v>
      </c>
      <c r="BGR27" s="32" t="str">
        <f t="array" ref="BGR27">INDEX([39]Extraction!$A$3:$P$36,MATCH($A27,[39]Extraction!$P$3:$P$36,0),MATCH(BGR$1,[39]Extraction!$A$3:$P$3,0))</f>
        <v>NA</v>
      </c>
      <c r="BGS27" s="132" t="str">
        <f t="array" ref="BGS27">INDEX([39]Extraction!$A$3:$P$36,MATCH($A27,[39]Extraction!$P$3:$P$36,0),MATCH(BGS$1,[39]Extraction!$A$3:$P$3,0))</f>
        <v>NA</v>
      </c>
      <c r="BGT27" s="32" t="str">
        <f t="array" ref="BGT27">INDEX([39]Extraction!$A$3:$P$36,MATCH($A27,[39]Extraction!$P$3:$P$36,0),MATCH(BGT$1,[39]Extraction!$A$3:$P$3,0))</f>
        <v>NA</v>
      </c>
      <c r="BGU27" s="32" t="str">
        <f t="array" ref="BGU27">INDEX([39]Extraction!$A$3:$P$36,MATCH($A27,[39]Extraction!$P$3:$P$36,0),MATCH(BGU$1,[39]Extraction!$A$3:$P$3,0))</f>
        <v>NA</v>
      </c>
      <c r="BGV27" s="132" t="str">
        <f>INDEX('[11]1920 Collected Indicators'!$A$3:$CV$36,MATCH($A27,'[11]1920 Collected Indicators'!$A$3:$A$36,0),MATCH(BGV$1,'[11]1920 Collected Indicators'!$A$3:$CV$3,0))</f>
        <v>NA</v>
      </c>
      <c r="BGW27" s="32" t="str">
        <f>INDEX('[11]1920 Collected Indicators'!$A$3:$CV$36,MATCH($A27,'[11]1920 Collected Indicators'!$A$3:$A$36,0),MATCH(BGW$1,'[11]1920 Collected Indicators'!$A$3:$CV$3,0))</f>
        <v>NA</v>
      </c>
      <c r="BGX27" s="33" t="str">
        <f>INDEX('[11]1920 Collected Indicators'!$A$3:$CV$36,MATCH($A27,'[11]1920 Collected Indicators'!$A$3:$A$36,0),MATCH(BGX$1,'[11]1920 Collected Indicators'!$A$3:$CV$3,0))</f>
        <v>NA</v>
      </c>
      <c r="BGY27" s="133">
        <f>INDEX('[25]Corporate Management'!$B$6:$EY$40,MATCH($A27,'[25]Corporate Management'!$B$6:$B$40,0),MATCH(BGY$1,'[25]Corporate Management'!$B$40:$EY$40,0))</f>
        <v>81.99445983379502</v>
      </c>
      <c r="BGZ27" s="131">
        <f>INDEX('[25]Corporate Management'!$B$6:$EY$40,MATCH($A27,'[25]Corporate Management'!$B$6:$B$40,0),MATCH(BGZ$1,'[25]Corporate Management'!$B$40:$EY$40,0))</f>
        <v>296</v>
      </c>
      <c r="BHA27" s="131">
        <f>INDEX('[25]Corporate Management'!$B$6:$EY$40,MATCH($A27,'[25]Corporate Management'!$B$6:$B$40,0),MATCH(BHA$1,'[25]Corporate Management'!$B$40:$EY$40,0))</f>
        <v>361</v>
      </c>
      <c r="BHB27" s="116">
        <f>INDEX('[25]Corporate Management'!$B$6:$EY$40,MATCH($A27,'[25]Corporate Management'!$B$6:$B$40,0),MATCH(BHB$1,'[25]Corporate Management'!$B$40:$EY$40,0))</f>
        <v>83.933518005540165</v>
      </c>
      <c r="BHC27" s="131">
        <f>INDEX('[25]Corporate Management'!$B$6:$EY$40,MATCH($A27,'[25]Corporate Management'!$B$6:$B$40,0),MATCH(BHC$1,'[25]Corporate Management'!$B$40:$EY$40,0))</f>
        <v>303</v>
      </c>
      <c r="BHD27" s="131">
        <f>INDEX('[25]Corporate Management'!$B$6:$EY$40,MATCH($A27,'[25]Corporate Management'!$B$6:$B$40,0),MATCH(BHD$1,'[25]Corporate Management'!$B$40:$EY$40,0))</f>
        <v>361</v>
      </c>
      <c r="BHE27" s="116">
        <f>INDEX('[25]Corporate Management'!$B$6:$EY$40,MATCH($A27,'[25]Corporate Management'!$B$6:$B$40,0),MATCH(BHE$1,'[25]Corporate Management'!$B$40:$EY$40,0))</f>
        <v>83.661971830985919</v>
      </c>
      <c r="BHF27" s="131">
        <f>INDEX('[25]Corporate Management'!$B$6:$EY$40,MATCH($A27,'[25]Corporate Management'!$B$6:$B$40,0),MATCH(BHF$1,'[25]Corporate Management'!$B$40:$EY$40,0))</f>
        <v>297</v>
      </c>
      <c r="BHG27" s="131">
        <f>INDEX('[25]Corporate Management'!$B$6:$EY$40,MATCH($A27,'[25]Corporate Management'!$B$6:$B$40,0),MATCH(BHG$1,'[25]Corporate Management'!$B$40:$EY$40,0))</f>
        <v>355</v>
      </c>
      <c r="BHH27" s="116">
        <f>INDEX('[26]All Data'!$A$1:$Y$34,MATCH($A27,'[26]All Data'!$A$1:$A$34,0),MATCH(BHH$1,'[26]All Data'!$A$1:$Y$1,0))</f>
        <v>83.569405099150146</v>
      </c>
      <c r="BHI27" s="131">
        <f>INDEX('[26]All Data'!$A$1:$Y$34,MATCH($A27,'[26]All Data'!$A$1:$A$34,0),MATCH(BHI$1,'[26]All Data'!$A$1:$Y$1,0))</f>
        <v>295</v>
      </c>
      <c r="BHJ27" s="131">
        <f>INDEX('[26]All Data'!$A$1:$Y$34,MATCH($A27,'[26]All Data'!$A$1:$A$34,0),MATCH(BHJ$1,'[26]All Data'!$A$1:$Y$1,0))</f>
        <v>353</v>
      </c>
      <c r="BHK27" s="116">
        <f>INDEX('[27]All Data'!$A$1:$Y$34,MATCH($A27,'[27]All Data'!$A$1:$A$34,0),MATCH(BHK$1,'[27]All Data'!$A$1:$Y$1,0))</f>
        <v>86.723163841807903</v>
      </c>
      <c r="BHL27" s="131">
        <f>INDEX('[27]All Data'!$A$1:$Y$34,MATCH($A27,'[27]All Data'!$A$1:$A$34,0),MATCH(BHL$1,'[27]All Data'!$A$1:$Y$1,0))</f>
        <v>307</v>
      </c>
      <c r="BHM27" s="131">
        <f>INDEX('[27]All Data'!$A$1:$Y$34,MATCH($A27,'[27]All Data'!$A$1:$A$34,0),MATCH(BHM$1,'[27]All Data'!$A$1:$Y$1,0))</f>
        <v>354</v>
      </c>
      <c r="BHN27" s="116">
        <f>INDEX('[28]All Data'!$A$1:$AB$34,MATCH($A27,'[28]All Data'!$A$1:$A$34,0),MATCH(BHN$1,'[28]All Data'!$A$1:$AB$1,0))</f>
        <v>85.028248587570616</v>
      </c>
      <c r="BHO27" s="131">
        <f>INDEX('[28]All Data'!$A$1:$AB$34,MATCH($A27,'[28]All Data'!$A$1:$A$34,0),MATCH(BHO$1,'[28]All Data'!$A$1:$AB$1,0))</f>
        <v>301</v>
      </c>
      <c r="BHP27" s="131">
        <f>INDEX('[28]All Data'!$A$1:$AB$34,MATCH($A27,'[28]All Data'!$A$1:$A$34,0),MATCH(BHP$1,'[28]All Data'!$A$1:$AB$1,0))</f>
        <v>354</v>
      </c>
      <c r="BHQ27" s="116">
        <f>INDEX('[29]SPI Raw Data 1617'!$A$3:$AN$37,MATCH($A27,'[29]SPI Raw Data 1617'!$A$3:$A$37,0),MATCH(BHQ$1,'[29]SPI Raw Data 1617'!$A$37:$AN$37,0))</f>
        <v>83.008356545961007</v>
      </c>
      <c r="BHR27" s="131">
        <f>INDEX('[29]SPI Raw Data 1617'!$A$3:$AN$37,MATCH($A27,'[29]SPI Raw Data 1617'!$A$3:$A$37,0),MATCH(BHR$1,'[29]SPI Raw Data 1617'!$A$37:$AN$37,0))</f>
        <v>298</v>
      </c>
      <c r="BHS27" s="131">
        <f>INDEX('[29]SPI Raw Data 1617'!$A$3:$AN$37,MATCH($A27,'[29]SPI Raw Data 1617'!$A$3:$A$37,0),MATCH(BHS$1,'[29]SPI Raw Data 1617'!$A$37:$AN$37,0))</f>
        <v>359</v>
      </c>
      <c r="BHT27" s="116">
        <f>INDEX('[30]SPI Raw Data 1718'!$A$3:$AN$37,MATCH($A27,'[30]SPI Raw Data 1718'!$A$3:$A$37,0),MATCH(BHT$1,'[30]SPI Raw Data 1718'!$A$37:$AN$37,0))</f>
        <v>84.122562674094709</v>
      </c>
      <c r="BHU27" s="131">
        <f>INDEX('[30]SPI Raw Data 1718'!$A$3:$AN$37,MATCH($A27,'[30]SPI Raw Data 1718'!$A$3:$A$37,0),MATCH(BHU$1,'[30]SPI Raw Data 1718'!$A$37:$AN$37,0))</f>
        <v>302</v>
      </c>
      <c r="BHV27" s="131">
        <f>INDEX('[30]SPI Raw Data 1718'!$A$3:$AN$37,MATCH($A27,'[30]SPI Raw Data 1718'!$A$3:$A$37,0),MATCH(BHV$1,'[30]SPI Raw Data 1718'!$A$37:$AN$37,0))</f>
        <v>359</v>
      </c>
      <c r="BHW27" s="116">
        <f>INDEX('[31]SPI Raw Data 1819'!$A$1:$AN$37,MATCH($A27,'[31]SPI Raw Data 1819'!$A$1:$A$37,0),MATCH(BHW$1,'[31]SPI Raw Data 1819'!$A$37:$AN$37,0))</f>
        <v>83.425414364640886</v>
      </c>
      <c r="BHX27" s="197">
        <f>INDEX('[31]SPI Raw Data 1819'!$A$1:$AN$37,MATCH($A27,'[31]SPI Raw Data 1819'!$A$1:$A$37,0),MATCH(BHX$1,'[31]SPI Raw Data 1819'!$A$37:$AN$37,0))</f>
        <v>302</v>
      </c>
      <c r="BHY27" s="197">
        <f>INDEX('[31]SPI Raw Data 1819'!$A$1:$AN$37,MATCH($A27,'[31]SPI Raw Data 1819'!$A$1:$A$37,0),MATCH(BHY$1,'[31]SPI Raw Data 1819'!$A$37:$AN$37,0))</f>
        <v>362</v>
      </c>
      <c r="BHZ27" s="279">
        <f>INDEX('[32]SPI Raw Data 1920'!$A$1:$AN$35, MATCH($A27,'[32]SPI Raw Data 1920'!$A$1:$A$35,0),MATCH(BHZ$1,'[32]SPI Raw Data 1920'!$A$37:$AN$37,0))</f>
        <v>84.92307692307692</v>
      </c>
      <c r="BIA27" s="279">
        <f>INDEX('[32]SPI Raw Data 1920'!$A$1:$AN$35, MATCH($A27,'[32]SPI Raw Data 1920'!$A$1:$A$35,0),MATCH(BIA$1,'[32]SPI Raw Data 1920'!$A$37:$AN$37,0))</f>
        <v>276</v>
      </c>
      <c r="BIB27" s="252">
        <f>INDEX('[32]SPI Raw Data 1920'!$A$1:$AN$35, MATCH($A27,'[32]SPI Raw Data 1920'!$A$1:$A$35,0),MATCH(BIB$1,'[32]SPI Raw Data 1920'!$A$37:$AN$37,0))</f>
        <v>325</v>
      </c>
      <c r="BIC27" s="115">
        <f>INDEX('[25]Corporate Management'!$B$6:$EY$40,MATCH($A27,'[25]Corporate Management'!$B$6:$B$40,0),MATCH(BIC$1,'[25]Corporate Management'!$B$40:$EY$40,0))</f>
        <v>83.78964421900092</v>
      </c>
      <c r="BID27" s="131">
        <f>INDEX('[25]Corporate Management'!$B$6:$EY$40,MATCH($A27,'[25]Corporate Management'!$B$6:$B$40,0),MATCH(BID$1,'[25]Corporate Management'!$B$40:$EY$40,0))</f>
        <v>236875</v>
      </c>
      <c r="BIE27" s="131">
        <f>INDEX('[25]Corporate Management'!$B$6:$EY$40,MATCH($A27,'[25]Corporate Management'!$B$6:$B$40,0),MATCH(BIE$1,'[25]Corporate Management'!$B$40:$EY$40,0))</f>
        <v>282702</v>
      </c>
      <c r="BIF27" s="116">
        <f>INDEX('[25]Corporate Management'!$B$6:$EY$40,MATCH($A27,'[25]Corporate Management'!$B$6:$B$40,0),MATCH(BIF$1,'[25]Corporate Management'!$B$40:$EY$40,0))</f>
        <v>84.36456191575391</v>
      </c>
      <c r="BIG27" s="131">
        <f>INDEX('[25]Corporate Management'!$B$6:$EY$40,MATCH($A27,'[25]Corporate Management'!$B$6:$B$40,0),MATCH(BIG$1,'[25]Corporate Management'!$B$40:$EY$40,0))</f>
        <v>220750</v>
      </c>
      <c r="BIH27" s="131">
        <f>INDEX('[25]Corporate Management'!$B$6:$EY$40,MATCH($A27,'[25]Corporate Management'!$B$6:$B$40,0),MATCH(BIH$1,'[25]Corporate Management'!$B$40:$EY$40,0))</f>
        <v>261662</v>
      </c>
      <c r="BII27" s="116">
        <f>INDEX('[25]Corporate Management'!$B$6:$EY$40,MATCH($A27,'[25]Corporate Management'!$B$6:$B$40,0),MATCH(BII$1,'[25]Corporate Management'!$B$40:$EY$40,0))</f>
        <v>84.2813102408509</v>
      </c>
      <c r="BIJ27" s="131">
        <f>INDEX('[25]Corporate Management'!$B$6:$EY$40,MATCH($A27,'[25]Corporate Management'!$B$6:$B$40,0),MATCH(BIJ$1,'[25]Corporate Management'!$B$40:$EY$40,0))</f>
        <v>224726</v>
      </c>
      <c r="BIK27" s="131">
        <f>INDEX('[25]Corporate Management'!$B$6:$EY$40,MATCH($A27,'[25]Corporate Management'!$B$6:$B$40,0),MATCH(BIK$1,'[25]Corporate Management'!$B$40:$EY$40,0))</f>
        <v>266638</v>
      </c>
      <c r="BIL27" s="116">
        <f>INDEX('[26]All Data'!$A$1:$Y$34,MATCH($A27,'[26]All Data'!$A$1:$A$34,0),MATCH(BIL$1,'[26]All Data'!$A$1:$Y$1,0))</f>
        <v>91.5977445741579</v>
      </c>
      <c r="BIM27" s="131">
        <f>INDEX('[26]All Data'!$A$1:$Y$34,MATCH($A27,'[26]All Data'!$A$1:$A$34,0),MATCH(BIM$1,'[26]All Data'!$A$1:$Y$1,0))</f>
        <v>242211</v>
      </c>
      <c r="BIN27" s="131">
        <f>INDEX('[26]All Data'!$A$1:$Y$34,MATCH($A27,'[26]All Data'!$A$1:$A$34,0),MATCH(BIN$1,'[26]All Data'!$A$1:$Y$1,0))</f>
        <v>264429</v>
      </c>
      <c r="BIO27" s="116">
        <f>INDEX('[27]All Data'!$A$1:$Y$34,MATCH($A27,'[27]All Data'!$A$1:$A$34,0),MATCH(BIO$1,'[27]All Data'!$A$1:$Y$1,0))</f>
        <v>86.938308020584913</v>
      </c>
      <c r="BIP27" s="131">
        <f>INDEX('[27]All Data'!$A$1:$Y$34,MATCH($A27,'[27]All Data'!$A$1:$A$34,0),MATCH(BIP$1,'[27]All Data'!$A$1:$Y$1,0))</f>
        <v>221644</v>
      </c>
      <c r="BIQ27" s="131">
        <f>INDEX('[27]All Data'!$A$1:$Y$34,MATCH($A27,'[27]All Data'!$A$1:$A$34,0),MATCH(BIQ$1,'[27]All Data'!$A$1:$Y$1,0))</f>
        <v>254944</v>
      </c>
      <c r="BIR27" s="116">
        <f>INDEX('[28]All Data'!$A$1:$AB$34,MATCH($A27,'[28]All Data'!$A$1:$A$34,0),MATCH(BIR$1,'[28]All Data'!$A$1:$AB$1,0))</f>
        <v>60.043010172782239</v>
      </c>
      <c r="BIS27" s="131">
        <f>INDEX('[28]All Data'!$A$1:$AB$34,MATCH($A27,'[28]All Data'!$A$1:$A$34,0),MATCH(BIS$1,'[28]All Data'!$A$1:$AB$1,0))</f>
        <v>178132</v>
      </c>
      <c r="BIT27" s="131">
        <f>INDEX('[28]All Data'!$A$1:$AB$34,MATCH($A27,'[28]All Data'!$A$1:$A$34,0),MATCH(BIT$1,'[28]All Data'!$A$1:$AB$1,0))</f>
        <v>296674</v>
      </c>
      <c r="BIU27" s="116">
        <f>INDEX('[29]SPI Raw Data 1617'!$A$3:$AN$37,MATCH($A27,'[29]SPI Raw Data 1617'!$A$3:$A$37,0),MATCH(BIU$1,'[29]SPI Raw Data 1617'!$A$37:$AN$37,0))</f>
        <v>59.889883691741275</v>
      </c>
      <c r="BIV27" s="131">
        <f>INDEX('[29]SPI Raw Data 1617'!$A$3:$AN$37,MATCH($A27,'[29]SPI Raw Data 1617'!$A$3:$A$37,0),MATCH(BIV$1,'[29]SPI Raw Data 1617'!$A$37:$AN$37,0))</f>
        <v>178936</v>
      </c>
      <c r="BIW27" s="131">
        <f>INDEX('[29]SPI Raw Data 1617'!$A$3:$AN$37,MATCH($A27,'[29]SPI Raw Data 1617'!$A$3:$A$37,0),MATCH(BIW$1,'[29]SPI Raw Data 1617'!$A$37:$AN$37,0))</f>
        <v>298775</v>
      </c>
      <c r="BIX27" s="116">
        <f>INDEX('[30]SPI Raw Data 1718'!$A$3:$AN$37,MATCH($A27,'[30]SPI Raw Data 1718'!$A$3:$A$37,0),MATCH(BIX$1,'[30]SPI Raw Data 1718'!$A$37:$AN$37,0))</f>
        <v>62.073300700847433</v>
      </c>
      <c r="BIY27" s="131">
        <f>INDEX('[30]SPI Raw Data 1718'!$A$3:$AN$37,MATCH($A27,'[30]SPI Raw Data 1718'!$A$3:$A$37,0),MATCH(BIY$1,'[30]SPI Raw Data 1718'!$A$37:$AN$37,0))</f>
        <v>195664.69</v>
      </c>
      <c r="BIZ27" s="131">
        <f>INDEX('[30]SPI Raw Data 1718'!$A$3:$AN$37,MATCH($A27,'[30]SPI Raw Data 1718'!$A$3:$A$37,0),MATCH(BIZ$1,'[30]SPI Raw Data 1718'!$A$37:$AN$37,0))</f>
        <v>315215.53999999998</v>
      </c>
      <c r="BJA27" s="116">
        <f>INDEX('[31]SPI Raw Data 1819'!$A$1:$AN$37,MATCH($A27,'[31]SPI Raw Data 1819'!$A$1:$A$37,0),MATCH(BJA$1,'[31]SPI Raw Data 1819'!$A$37:$AN$37,0))</f>
        <v>60.951413490037744</v>
      </c>
      <c r="BJB27" s="197">
        <f>INDEX('[31]SPI Raw Data 1819'!$A$1:$AN$37,MATCH($A27,'[31]SPI Raw Data 1819'!$A$1:$A$37,0),MATCH(BJB$1,'[31]SPI Raw Data 1819'!$A$37:$AN$37,0))</f>
        <v>189604</v>
      </c>
      <c r="BJC27" s="197">
        <f>INDEX('[31]SPI Raw Data 1819'!$A$1:$AN$37,MATCH($A27,'[31]SPI Raw Data 1819'!$A$1:$A$37,0),MATCH(BJC$1,'[31]SPI Raw Data 1819'!$A$37:$AN$37,0))</f>
        <v>311074</v>
      </c>
      <c r="BJD27" s="133">
        <f>INDEX('[32]SPI Raw Data 1920'!$A$1:$AN$35, MATCH($A27,'[32]SPI Raw Data 1920'!$A$1:$A$35,0),MATCH(BJD$1,'[32]SPI Raw Data 1920'!$A$37:$AN$37,0))</f>
        <v>63.138368196119835</v>
      </c>
      <c r="BJE27" s="197">
        <f>INDEX('[32]SPI Raw Data 1920'!$A$1:$AN$35, MATCH($A27,'[32]SPI Raw Data 1920'!$A$1:$A$35,0),MATCH(BJE$1,'[32]SPI Raw Data 1920'!$A$37:$AN$37,0))</f>
        <v>184818</v>
      </c>
      <c r="BJF27" s="252">
        <f>INDEX('[32]SPI Raw Data 1920'!$A$1:$AN$35, MATCH($A27,'[32]SPI Raw Data 1920'!$A$1:$A$35,0),MATCH(BJF$1,'[32]SPI Raw Data 1920'!$A$37:$AN$37,0))</f>
        <v>292719</v>
      </c>
      <c r="BJG27" s="115">
        <f t="shared" si="162"/>
        <v>0.5625</v>
      </c>
      <c r="BJH27" s="87">
        <v>18</v>
      </c>
      <c r="BJI27" s="87">
        <f>INDEX('[40]Historic Data'!$L$2:$U$35,MATCH($A27,'[40]Historic Data'!$L$2:$L$35,0),MATCH(BJI$1,'[40]Historic Data'!$L$2:$U$2,0))</f>
        <v>3200</v>
      </c>
      <c r="BJJ27" s="116">
        <f t="shared" si="130"/>
        <v>3.2068965517241379</v>
      </c>
      <c r="BJK27" s="87">
        <v>93</v>
      </c>
      <c r="BJL27" s="87">
        <f>INDEX('[40]Historic Data'!$L$2:$U$35,MATCH($A27,'[40]Historic Data'!$L$2:$L$35,0),MATCH(BJL$1,'[40]Historic Data'!$L$2:$U$2,0))</f>
        <v>2900</v>
      </c>
      <c r="BJM27" s="116">
        <f t="shared" si="131"/>
        <v>3.7037037037037033</v>
      </c>
      <c r="BJN27" s="87">
        <v>100</v>
      </c>
      <c r="BJO27" s="87">
        <f>INDEX('[40]Historic Data'!$L$2:$U$35,MATCH($A27,'[40]Historic Data'!$L$2:$L$35,0),MATCH(BJO$1,'[40]Historic Data'!$L$2:$U$2,0))</f>
        <v>2700</v>
      </c>
      <c r="BJP27" s="116">
        <f t="shared" si="132"/>
        <v>2.4</v>
      </c>
      <c r="BJQ27" s="87">
        <v>60</v>
      </c>
      <c r="BJR27" s="87">
        <f>INDEX('[40]Historic Data'!$L$2:$U$35,MATCH($A27,'[40]Historic Data'!$L$2:$L$35,0),MATCH(BJR$1,'[40]Historic Data'!$L$2:$U$2,0))</f>
        <v>2500</v>
      </c>
      <c r="BJS27" s="116">
        <f t="shared" si="133"/>
        <v>2.7727272727272729</v>
      </c>
      <c r="BJT27" s="87">
        <f>INDEX('[3]Raw data 16-17'!$B$2:$ACG$34,MATCH($A27,'[3]Raw data 16-17'!$A$2:$A$34,0),MATCH(BJT$1,'[3]Raw data 16-17'!$B$1:$MA$1,0))</f>
        <v>61</v>
      </c>
      <c r="BJU27" s="87">
        <f>INDEX('[40]Historic Data'!$L$2:$U$35,MATCH($A27,'[40]Historic Data'!$L$2:$L$35,0),MATCH(BJU$1,'[40]Historic Data'!$L$2:$U$2,0))</f>
        <v>2200</v>
      </c>
      <c r="BJV27" s="116">
        <f t="shared" si="134"/>
        <v>3.9473684210526314</v>
      </c>
      <c r="BJW27" s="87">
        <f>INDEX('[14]1718 Collected Indicators'!$A$3:$CH$36,MATCH($A27,'[14]1718 Collected Indicators'!$A$3:$A$36,0),MATCH(BJW$1,'[14]1718 Collected Indicators'!$A$3:$CH$3,0))</f>
        <v>75</v>
      </c>
      <c r="BJX27" s="87">
        <f>INDEX('[40]Historic Data'!$L$2:$U$35,MATCH($A27,'[40]Historic Data'!$L$2:$L$35,0),MATCH(BJX$1,'[40]Historic Data'!$L$2:$U$2,0))</f>
        <v>1900</v>
      </c>
      <c r="BJY27" s="116">
        <f>INDEX('[15]1819 Collected Indicators'!$A$3:$CV$36,MATCH($A27,'[15]1819 Collected Indicators'!$A$3:$A$36,0),MATCH(BJY$1,'[15]1819 Collected Indicators'!$A$3:$CV$3,0))</f>
        <v>0.88888888888888884</v>
      </c>
      <c r="BJZ27" s="87">
        <f>INDEX('[15]1819 Collected Indicators'!$A$3:$CV$36,MATCH($A27,'[15]1819 Collected Indicators'!$A$3:$A$36,0),MATCH(BJZ$1,'[15]1819 Collected Indicators'!$A$3:$CV$3,0))</f>
        <v>16</v>
      </c>
      <c r="BKA27" s="87">
        <f>INDEX('[15]1819 Collected Indicators'!$A$3:$CV$36,MATCH($A27,'[15]1819 Collected Indicators'!$A$3:$A$36,0),MATCH(BKA$1,'[15]1819 Collected Indicators'!$A$3:$CV$3,0))</f>
        <v>1800</v>
      </c>
      <c r="BKB27" s="133">
        <f>INDEX('[11]1920 Collected Indicators'!$A$3:$CV$36,MATCH($A27,'[11]1920 Collected Indicators'!$A$3:$A$36,0),MATCH(BKB$1,'[11]1920 Collected Indicators'!$A$3:$CV$3,0))</f>
        <v>3</v>
      </c>
      <c r="BKC27" s="266">
        <f>INDEX('[11]1920 Collected Indicators'!$A$3:$CV$36,MATCH($A27,'[11]1920 Collected Indicators'!$A$3:$A$36,0),MATCH(BKC$1,'[11]1920 Collected Indicators'!$A$3:$CV$3,0))</f>
        <v>45</v>
      </c>
      <c r="BKD27" s="87">
        <f>INDEX('[11]1920 Collected Indicators'!$A$3:$CV$36,MATCH($A27,'[11]1920 Collected Indicators'!$A$3:$A$36,0),MATCH(BKD$1,'[11]1920 Collected Indicators'!$A$3:$CV$3,0))</f>
        <v>1500</v>
      </c>
      <c r="BKE27" s="133">
        <f t="shared" si="135"/>
        <v>1678.0715396578539</v>
      </c>
      <c r="BKF27" s="131">
        <f>INDEX([41]Sheet1!$B$2:$I$34,MATCH($A27,[41]Sheet1!$A$2:$A$34,0),MATCH(BKF$1,[41]Sheet1!$B$1:$I$1,0))</f>
        <v>2158</v>
      </c>
      <c r="BKG27" s="131">
        <v>1286</v>
      </c>
      <c r="BKH27" s="116">
        <f t="shared" si="136"/>
        <v>2094.3708609271521</v>
      </c>
      <c r="BKI27" s="131">
        <f>INDEX([41]Sheet1!$B$2:$I$34,MATCH($A27,[41]Sheet1!$A$2:$A$34,0),MATCH(BKI$1,[41]Sheet1!$B$1:$I$1,0))</f>
        <v>2530</v>
      </c>
      <c r="BKJ27" s="87">
        <v>1208</v>
      </c>
      <c r="BKK27" s="116">
        <f t="shared" si="137"/>
        <v>2702.217529039071</v>
      </c>
      <c r="BKL27" s="131">
        <f>INDEX([41]Sheet1!$B$2:$I$34,MATCH($A27,[41]Sheet1!$A$2:$A$34,0),MATCH(BKL$1,[41]Sheet1!$B$1:$I$1,0))</f>
        <v>2559</v>
      </c>
      <c r="BKM27" s="87">
        <v>947</v>
      </c>
      <c r="BKN27" s="116">
        <f t="shared" si="138"/>
        <v>2781.6979051819185</v>
      </c>
      <c r="BKO27" s="131">
        <f>INDEX([41]Sheet1!$B$2:$I$34,MATCH($A27,[41]Sheet1!$A$2:$A$34,0),MATCH(BKO$1,[41]Sheet1!$B$1:$I$1,0))</f>
        <v>2523</v>
      </c>
      <c r="BKP27" s="87">
        <v>907</v>
      </c>
      <c r="BKQ27" s="116">
        <f t="shared" si="139"/>
        <v>2822.3684210526312</v>
      </c>
      <c r="BKR27" s="131">
        <f>INDEX([41]Sheet1!$B$2:$I$34,MATCH($A27,[41]Sheet1!$A$2:$A$34,0),MATCH(BKR$1,[41]Sheet1!$B$1:$I$1,0))</f>
        <v>2574</v>
      </c>
      <c r="BKS27" s="87">
        <v>912</v>
      </c>
      <c r="BKT27" s="116">
        <f t="shared" si="140"/>
        <v>2918.5520361990948</v>
      </c>
      <c r="BKU27" s="131">
        <f>INDEX([41]Sheet1!$B$2:$I$34,MATCH($A27,[41]Sheet1!$A$2:$A$34,0),MATCH(BKU$1,[41]Sheet1!$B$1:$I$1,0))</f>
        <v>2580</v>
      </c>
      <c r="BKV27" s="87">
        <v>884</v>
      </c>
      <c r="BKW27" s="116">
        <f t="shared" si="141"/>
        <v>3776.3779527559054</v>
      </c>
      <c r="BKX27" s="87">
        <f>INDEX([41]Sheet1!$B$2:$I$34,MATCH($A27,[41]Sheet1!$A$2:$A$34,0),MATCH(BKX$1,[41]Sheet1!$B$1:$I$1,0))</f>
        <v>2398</v>
      </c>
      <c r="BKY27" s="87">
        <f>INDEX('[3]Raw data 16-17'!$B$2:$ACG$34,MATCH($A27,'[3]Raw data 16-17'!$A$2:$A$34,0),MATCH(BKY$1,'[3]Raw data 16-17'!$B$1:$MA$1,0))</f>
        <v>635</v>
      </c>
      <c r="BKZ27" s="88">
        <f t="shared" si="142"/>
        <v>4574.0740740740748</v>
      </c>
      <c r="BLA27" s="32">
        <f>INDEX([4]Sheet1!$A$1:$CJ$34, MATCH($A27, [4]Sheet1!$A$1:$A$34, 0), MATCH(BLA$1, [4]Sheet1!$A$1:$CJ$1, 0))</f>
        <v>2717</v>
      </c>
      <c r="BLB27" s="32">
        <f>INDEX('[5]Finance Indicators'!$A$2:$BO$35,MATCH($A27,'[5]Finance Indicators'!$A$2:$A$35,0),MATCH(BLB$1,'[5]Finance Indicators'!$A$2:$BO$2,0))</f>
        <v>594</v>
      </c>
      <c r="BLC27" s="88">
        <f>INDEX('[6]Finance Indicators'!$B$3:$BO$35,MATCH($A27,'[6]Finance Indicators'!$A$3:$A$35,0),MATCH(BLC$1,'[6]Finance Indicators'!$B$2:$BO$2,0))</f>
        <v>4851.3302034428798</v>
      </c>
      <c r="BLD27" s="88">
        <f>INDEX('[6]Finance Indicators'!$B$3:$BO$35,MATCH($A27,'[6]Finance Indicators'!$A$3:$A$35,0),MATCH(BLD$1,'[6]Finance Indicators'!$B$2:$BO$2,0))</f>
        <v>3100</v>
      </c>
      <c r="BLE27" s="88">
        <f>INDEX('[6]Finance Indicators'!$B$3:$BO$35,MATCH($A27,'[6]Finance Indicators'!$A$3:$A$35,0),MATCH(BLE$1,'[6]Finance Indicators'!$B$2:$BO$2,0))</f>
        <v>639</v>
      </c>
      <c r="BLF27" s="250">
        <f t="array" ref="BLF27">INDEX('[7]Finance Indicators'!$A$2:$BO$35,MATCH($A27,'[7]Finance Indicators'!$A$2:$A$35,0),MATCH(BLF$1,'[7]Finance Indicators'!$A$2:$BO$2,0))</f>
        <v>4500.8375209380229</v>
      </c>
      <c r="BLG27" s="250">
        <f t="array" ref="BLG27">INDEX('[7]Finance Indicators'!$A$2:$BO$35,MATCH($A27,'[7]Finance Indicators'!$A$2:$A$35,0),MATCH(BLG$1,'[7]Finance Indicators'!$A$2:$BO$2,0))</f>
        <v>2687</v>
      </c>
      <c r="BLH27" s="277">
        <f t="array" ref="BLH27">INDEX('[7]Finance Indicators'!$A$2:$BO$35,MATCH($A27,'[7]Finance Indicators'!$A$2:$A$35,0),MATCH(BLH$1,'[7]Finance Indicators'!$A$2:$BO$2,0))</f>
        <v>597</v>
      </c>
      <c r="BLI27" s="121">
        <f>(BKE27*100)/Deflators!$B$2</f>
        <v>1976.8077090539402</v>
      </c>
      <c r="BLJ27" s="137">
        <f>(BKH27*100)/Deflators!$B$3</f>
        <v>2430.370140434798</v>
      </c>
      <c r="BLK27" s="137">
        <f>(BKK27*100)/Deflators!$B$4</f>
        <v>3072.9042766040216</v>
      </c>
      <c r="BLL27" s="137">
        <f>(BKN27*100)/Deflators!$B$5</f>
        <v>3107.2447102902006</v>
      </c>
      <c r="BLM27" s="137">
        <f>(BKQ27*100)/Deflators!$B$6</f>
        <v>3109.7942658699249</v>
      </c>
      <c r="BLN27" s="137">
        <f>(BKT27*100)/Deflators!$B$7</f>
        <v>3189.7458207523723</v>
      </c>
      <c r="BLO27" s="116">
        <f>(BKW27*100)/Deflators!$B$8</f>
        <v>4027.603765214953</v>
      </c>
      <c r="BLP27" s="116">
        <f>(BKZ27*100)/Deflators!$B$9</f>
        <v>4793.9560596856463</v>
      </c>
      <c r="BLQ27" s="116">
        <f>(BLC27*100)/Deflators!$B$10</f>
        <v>4969.8550336772905</v>
      </c>
      <c r="BLR27" s="248">
        <f>(BLF27*100)/Deflators!$B$11</f>
        <v>4500.8375209380229</v>
      </c>
      <c r="BLS27" s="115">
        <v>8.8228571428571421</v>
      </c>
      <c r="BLT27" s="116">
        <v>9.8478260869565215</v>
      </c>
      <c r="BLU27" s="116">
        <v>14.206349206349206</v>
      </c>
      <c r="BLV27" s="116">
        <v>8.3522167487684733</v>
      </c>
      <c r="BLW27" s="116">
        <f>INDEX('[3]Raw data 16-17'!$B$2:$ACG$34,MATCH($A27,'[3]Raw data 16-17'!$A$2:$A$34,0),MATCH(BLW$1,'[3]Raw data 16-17'!$B$1:$MA$1,0))</f>
        <v>6.92063492063492</v>
      </c>
      <c r="BLX27" s="116">
        <f>INDEX('[14]1718 Collected Indicators'!$A$3:$CH$36,MATCH($A27,'[14]1718 Collected Indicators'!$A$3:$A$36,0),MATCH(BLX$1,'[14]1718 Collected Indicators'!$A$3:$CH$3,0))</f>
        <v>6.67741935483871</v>
      </c>
      <c r="BLY27" s="116">
        <f>INDEX('[15]1819 Collected Indicators'!$A$3:$CV$36,MATCH($A27,'[15]1819 Collected Indicators'!$A$3:$A$36,0),MATCH(BLY$1,'[15]1819 Collected Indicators'!$A$3:$CV$3,0))</f>
        <v>8.3195488721804516</v>
      </c>
      <c r="BLZ27" s="248">
        <f>INDEX('[11]1920 Collected Indicators'!$A$3:$CV$36,MATCH($A27,'[11]1920 Collected Indicators'!$A$3:$A$36,0),MATCH(BLZ$1,'[11]1920 Collected Indicators'!$A$3:$CV$3,0))</f>
        <v>6.7079365079365081</v>
      </c>
      <c r="BMA27" s="115">
        <f>INDEX([42]Sheet2!$A$1:$H$34,MATCH($A27,[42]Sheet2!$A$1:$A$34,0),MATCH(BMA$1,[42]Sheet2!$A$1:$H$1,0))</f>
        <v>24.329602600265829</v>
      </c>
      <c r="BMB27" s="116">
        <f>INDEX([42]Sheet2!$A$1:$H$34,MATCH($A27,[42]Sheet2!$A$1:$A$34,0),MATCH(BMB$1,[42]Sheet2!$A$1:$H$1,0))</f>
        <v>24.242621375743532</v>
      </c>
      <c r="BMC27" s="116">
        <f>INDEX([42]Sheet2!$A$1:$H$34,MATCH($A27,[42]Sheet2!$A$1:$A$34,0),MATCH(BMC$1,[42]Sheet2!$A$1:$H$1,0))</f>
        <v>29.317577729202682</v>
      </c>
      <c r="BMD27" s="116">
        <f>INDEX([42]Sheet2!$A$1:$H$34,MATCH($A27,[42]Sheet2!$A$1:$A$34,0),MATCH(BMD$1,[42]Sheet2!$A$1:$H$1,0))</f>
        <v>28.545410993580489</v>
      </c>
      <c r="BME27" s="116">
        <f>INDEX([42]Sheet2!$A$1:$H$34,MATCH($A27,[42]Sheet2!$A$1:$A$34,0),MATCH(BME$1,[42]Sheet2!$A$1:$H$1,0))</f>
        <v>28.055523056459442</v>
      </c>
      <c r="BMF27" s="116">
        <f>INDEX([42]Sheet2!$A$1:$H$34,MATCH($A27,[42]Sheet2!$A$1:$A$34,0),MATCH(BMF$1,[42]Sheet2!$A$1:$H$1,0))</f>
        <v>22.75969961992833</v>
      </c>
      <c r="BMG27" s="116">
        <f>INDEX([42]Sheet2!$A$1:$H$34,MATCH($A27,[42]Sheet2!$A$1:$A$34,0),MATCH(BMG$1,[42]Sheet2!$A$1:$H$1,0))</f>
        <v>26.89077879441318</v>
      </c>
      <c r="BMH27" s="116">
        <f>INDEX('[14]1718 Collected Indicators'!$A$3:$CH$36,MATCH($A27,'[14]1718 Collected Indicators'!$A$3:$A$36,0),MATCH(BMH$1,'[14]1718 Collected Indicators'!$A$3:$CH$3,0))</f>
        <v>23.101162584960537</v>
      </c>
      <c r="BMI27" s="116">
        <f>INDEX('[15]1819 Collected Indicators'!$A$3:$CV$36,MATCH($A27,'[15]1819 Collected Indicators'!$A$3:$A$36,0),MATCH(BMI$1,'[15]1819 Collected Indicators'!$A$3:$CV$3,0))</f>
        <v>36.392816601515229</v>
      </c>
      <c r="BMJ27" s="248">
        <f>INDEX('[11]1920 Collected Indicators'!$A$3:$CV$36,MATCH($A27,'[11]1920 Collected Indicators'!$A$3:$A$36,0),MATCH(BMJ$1,'[11]1920 Collected Indicators'!$A$3:$CV$3,0))</f>
        <v>32.060221599999998</v>
      </c>
      <c r="BMK27" s="115">
        <v>20.372321742184756</v>
      </c>
      <c r="BML27" s="87">
        <v>232</v>
      </c>
      <c r="BMM27" s="87">
        <v>113880</v>
      </c>
      <c r="BMN27" s="116">
        <v>19.729919326552086</v>
      </c>
      <c r="BMO27" s="87">
        <v>225</v>
      </c>
      <c r="BMP27" s="87">
        <v>114040</v>
      </c>
      <c r="BMQ27" s="116">
        <v>19.468560905024994</v>
      </c>
      <c r="BMR27" s="87">
        <v>222</v>
      </c>
      <c r="BMS27" s="87">
        <v>114030</v>
      </c>
      <c r="BMT27" s="116">
        <f t="shared" si="143"/>
        <v>19.121627521173494</v>
      </c>
      <c r="BMU27" s="87">
        <f>INDEX('[3]Raw data 16-17'!$B$2:$ACG$34,MATCH($A27,'[3]Raw data 16-17'!$A$2:$A$34,0),MATCH(BMU$1,'[3]Raw data 16-17'!$B$1:$MA$1,0))</f>
        <v>219</v>
      </c>
      <c r="BMV27" s="87">
        <f t="shared" si="10"/>
        <v>114530</v>
      </c>
      <c r="BMW27" s="116">
        <f>INDEX('[14]1718 Collected Indicators'!$A$3:$CH$36,MATCH($A27,'[14]1718 Collected Indicators'!$A$3:$A$36,0),MATCH(BMW$1,'[14]1718 Collected Indicators'!$A$3:$CH$3,0))</f>
        <v>19.474873934967832</v>
      </c>
      <c r="BMX27" s="131">
        <f>INDEX('[14]1718 Collected Indicators'!$A$3:$CH$36,MATCH($A27,'[14]1718 Collected Indicators'!$A$3:$A$36,0),MATCH(BMX$1,'[14]1718 Collected Indicators'!$A$3:$CH$3,0))</f>
        <v>224</v>
      </c>
      <c r="BMY27" s="131">
        <f>INDEX('[14]1718 Collected Indicators'!$A$3:$CH$36,MATCH($A27,'[14]1718 Collected Indicators'!$A$3:$A$36,0),MATCH(BMY$1,'[14]1718 Collected Indicators'!$A$3:$CH$3,0))</f>
        <v>115020</v>
      </c>
      <c r="BMZ27" s="116">
        <f>INDEX('[15]1819 Collected Indicators'!$A$3:$CV$36,MATCH($A27,'[15]1819 Collected Indicators'!$A$3:$A$36,0),MATCH(BMZ$1,'[15]1819 Collected Indicators'!$A$3:$CV$3,0))</f>
        <v>18.91211937190943</v>
      </c>
      <c r="BNA27" s="131">
        <f>INDEX('[15]1819 Collected Indicators'!$A$3:$CV$36,MATCH($A27,'[15]1819 Collected Indicators'!$A$3:$A$36,0),MATCH(BNA$1,'[15]1819 Collected Indicators'!$A$3:$CV$3,0))</f>
        <v>218</v>
      </c>
      <c r="BNB27" s="131">
        <f>INDEX('[15]1819 Collected Indicators'!$A$3:$CV$36,MATCH($A27,'[15]1819 Collected Indicators'!$A$3:$A$36,0),MATCH(BNB$1,'[15]1819 Collected Indicators'!$A$3:$CV$3,0))</f>
        <v>115270</v>
      </c>
      <c r="BNC27" s="131">
        <f>INDEX('[11]1920 Collected Indicators'!$A$3:$CV$36,MATCH($A27,'[11]1920 Collected Indicators'!$A$3:$A$36,0),MATCH(BNC$1,'[11]1920 Collected Indicators'!$A$3:$CV$3,0))</f>
        <v>15.236776036706779</v>
      </c>
      <c r="BND27" s="131">
        <f>INDEX('[11]1920 Collected Indicators'!$A$3:$CV$36,MATCH($A27,'[11]1920 Collected Indicators'!$A$3:$A$36,0),MATCH(BND$1,'[11]1920 Collected Indicators'!$A$3:$CV$3,0))</f>
        <v>176</v>
      </c>
      <c r="BNE27" s="268">
        <f>INDEX('[11]1920 Collected Indicators'!$A$3:$CV$36,MATCH($A27,'[11]1920 Collected Indicators'!$A$3:$A$36,0),MATCH(BNE$1,'[11]1920 Collected Indicators'!$A$3:$CV$3,0))</f>
        <v>115510</v>
      </c>
      <c r="BNF27" s="119">
        <f t="shared" si="144"/>
        <v>43465.934260653848</v>
      </c>
      <c r="BNG27" s="87">
        <f>INDEX('[43]All Years'!$A$1:$I$34,MATCH($A27,'[43]All Years'!$A$1:$A$34,0),MATCH(BNG$1,'[43]All Years'!$A$1:$I$1,0))</f>
        <v>4906</v>
      </c>
      <c r="BNH27" s="87">
        <v>112870</v>
      </c>
      <c r="BNI27" s="88">
        <f t="shared" si="145"/>
        <v>21060.539107379584</v>
      </c>
      <c r="BNJ27" s="87">
        <f>INDEX('[43]All Years'!$A$1:$I$34,MATCH($A27,'[43]All Years'!$A$1:$A$34,0),MATCH(BNJ$1,'[43]All Years'!$A$1:$I$1,0))</f>
        <v>2383</v>
      </c>
      <c r="BNK27" s="87">
        <v>113150</v>
      </c>
      <c r="BNL27" s="88">
        <f t="shared" si="146"/>
        <v>24817.518248175184</v>
      </c>
      <c r="BNM27" s="87">
        <f>INDEX('[43]All Years'!$A$1:$I$34,MATCH($A27,'[43]All Years'!$A$1:$A$34,0),MATCH(BNM$1,'[43]All Years'!$A$1:$I$1,0))</f>
        <v>2822</v>
      </c>
      <c r="BNN27" s="87">
        <v>113710</v>
      </c>
      <c r="BNO27" s="88">
        <f t="shared" si="147"/>
        <v>31685.255115482571</v>
      </c>
      <c r="BNP27" s="87">
        <f>INDEX('[43]All Years'!$A$1:$I$34,MATCH($A27,'[43]All Years'!$A$1:$A$34,0),MATCH(BNP$1,'[43]All Years'!$A$1:$I$1,0))</f>
        <v>3608</v>
      </c>
      <c r="BNQ27" s="87">
        <v>113870</v>
      </c>
      <c r="BNR27" s="88">
        <f t="shared" si="148"/>
        <v>37718.144347978596</v>
      </c>
      <c r="BNS27" s="131">
        <f>INDEX('[43]All Years'!$A$1:$I$34,MATCH($A27,'[43]All Years'!$A$1:$A$34,0),MATCH(BNS$1,'[43]All Years'!$A$1:$I$1,0))</f>
        <v>4301</v>
      </c>
      <c r="BNT27" s="87">
        <v>114030</v>
      </c>
      <c r="BNU27" s="88">
        <f t="shared" si="149"/>
        <v>34964.483030781375</v>
      </c>
      <c r="BNV27" s="87">
        <f>INDEX('[43]All Years'!$A$1:$I$34,MATCH($A27,'[43]All Years'!$A$1:$A$34,0),MATCH(BNV$1,'[43]All Years'!$A$1:$I$1,0))</f>
        <v>3987</v>
      </c>
      <c r="BNW27" s="131">
        <v>114030</v>
      </c>
      <c r="BNX27" s="88">
        <f t="shared" si="150"/>
        <v>26586.920457522046</v>
      </c>
      <c r="BNY27" s="87">
        <f>INDEX('[43]All Years'!$A$1:$I$34,MATCH($A27,'[43]All Years'!$A$1:$A$34,0),MATCH(BNY$1,'[43]All Years'!$A$1:$I$1,0))</f>
        <v>3045</v>
      </c>
      <c r="BNZ27" s="32">
        <v>114530</v>
      </c>
      <c r="BOA27" s="88">
        <f t="shared" si="151"/>
        <v>43705.442531733614</v>
      </c>
      <c r="BOB27" s="32">
        <f>INDEX([4]Sheet1!$A$1:$CJ$34, MATCH($A27, [4]Sheet1!$A$1:$A$34, 0), MATCH(BOB$1, [4]Sheet1!$A$1:$CJ$1, 0))</f>
        <v>5027</v>
      </c>
      <c r="BOC27" s="32">
        <f>INDEX('[5]Finance Indicators'!$A$2:$BO$35,MATCH($A27,'[5]Finance Indicators'!$A$2:$A$35,0),MATCH(BOC$1,'[5]Finance Indicators'!$A$2:$BO$2,0))</f>
        <v>115020</v>
      </c>
      <c r="BOD27" s="88">
        <f>INDEX('[6]Finance Indicators'!$B$3:$BO$35,MATCH($A27,'[6]Finance Indicators'!$A$3:$A$35,0),MATCH(BOD$1,'[6]Finance Indicators'!$B$2:$BO$2,0))</f>
        <v>134978.7455539169</v>
      </c>
      <c r="BOE27" s="88">
        <f>INDEX('[6]Finance Indicators'!$B$3:$BO$35,MATCH($A27,'[6]Finance Indicators'!$A$3:$A$35,0),MATCH(BOE$1,'[6]Finance Indicators'!$B$2:$BO$2,0))</f>
        <v>15559</v>
      </c>
      <c r="BOF27" s="88">
        <f>INDEX('[6]Finance Indicators'!$B$3:$BO$35,MATCH($A27,'[6]Finance Indicators'!$A$3:$A$35,0),MATCH(BOF$1,'[6]Finance Indicators'!$B$2:$BO$2,0))</f>
        <v>115270</v>
      </c>
      <c r="BOG27" s="250">
        <f t="array" ref="BOG27">INDEX('[7]Finance Indicators'!$A$2:$BO$35,MATCH($A27,'[7]Finance Indicators'!$A$2:$A$35,0),MATCH(BOG$1,'[7]Finance Indicators'!$A$2:$BO$2,0))</f>
        <v>48264.219548091074</v>
      </c>
      <c r="BOH27" s="250">
        <f t="array" ref="BOH27">INDEX('[7]Finance Indicators'!$A$2:$BO$35,MATCH($A27,'[7]Finance Indicators'!$A$2:$A$35,0),MATCH(BOH$1,'[7]Finance Indicators'!$A$2:$BO$2,0))</f>
        <v>5575</v>
      </c>
      <c r="BOI27" s="250">
        <f t="array" ref="BOI27">INDEX('[7]Finance Indicators'!$A$2:$BO$35,MATCH($A27,'[7]Finance Indicators'!$A$2:$A$35,0),MATCH(BOI$1,'[7]Finance Indicators'!$A$2:$BO$2,0))</f>
        <v>115510</v>
      </c>
      <c r="BOJ27" s="115">
        <f>(BNF27*100)/Deflators!$B$2</f>
        <v>51203.892025492249</v>
      </c>
      <c r="BOK27" s="116">
        <f>(BNI27*100)/Deflators!$B$3</f>
        <v>24439.274983694027</v>
      </c>
      <c r="BOL27" s="116">
        <f>(BNL27*100)/Deflators!$B$4</f>
        <v>28221.953688027166</v>
      </c>
      <c r="BOM27" s="116">
        <f>(BNO27*100)/Deflators!$B$5</f>
        <v>35393.434049172931</v>
      </c>
      <c r="BON27" s="116">
        <f>(BNR27*100)/Deflators!$B$6</f>
        <v>41559.304638496251</v>
      </c>
      <c r="BOO27" s="116">
        <f>(BNU27*100)/Deflators!$B$7</f>
        <v>38213.405907762281</v>
      </c>
      <c r="BOP27" s="116">
        <f>(BNX27*100)/Deflators!$B$8</f>
        <v>28355.63131652138</v>
      </c>
      <c r="BOQ27" s="116">
        <f>(BOA27*100)/Deflators!$B$9</f>
        <v>45806.42282419977</v>
      </c>
      <c r="BOR27" s="116">
        <f>(BOD27*100)/Deflators!$B$10</f>
        <v>138276.46643275506</v>
      </c>
      <c r="BOS27" s="248">
        <f>(BOG27*100)/Deflators!$B$11</f>
        <v>48264.219548091081</v>
      </c>
      <c r="BOT27" s="115">
        <f>INDEX([44]IG1!$AL$4:$AX$40,MATCH($A27,[44]IG1!$AL$4:$AL$40,0),MATCH(BOT$1,[44]IG1!$AL$40:$AX$40,0))</f>
        <v>25.8</v>
      </c>
      <c r="BOU27" s="116">
        <f>INDEX([44]IG1!$AL$4:$AX$40,MATCH($A27,[44]IG1!$AL$4:$AL$40,0),MATCH(BOU$1,[44]IG1!$AL$40:$AX$40,0))</f>
        <v>21.2</v>
      </c>
      <c r="BOV27" s="116">
        <f>INDEX([44]IG1!$AL$4:$AX$40,MATCH($A27,[44]IG1!$AL$4:$AL$40,0),MATCH(BOV$1,[44]IG1!$AL$40:$AX$40,0))</f>
        <v>21.7</v>
      </c>
      <c r="BOW27" s="116">
        <f>INDEX([44]IG1!$AL$4:$AX$40,MATCH($A27,[44]IG1!$AL$4:$AL$40,0),MATCH(BOW$1,[44]IG1!$AL$40:$AX$40,0))</f>
        <v>26.5</v>
      </c>
      <c r="BOX27" s="116">
        <f>INDEX([44]IG1!$AL$4:$AX$40,MATCH($A27,[44]IG1!$AL$4:$AL$40,0),MATCH(BOX$1,[44]IG1!$AL$40:$AX$40,0))</f>
        <v>24.5</v>
      </c>
      <c r="BOY27" s="116">
        <f>INDEX('[14]1718 Collected Indicators'!$A$3:$CH$36,MATCH($A27,'[14]1718 Collected Indicators'!$A$3:$A$36,0),MATCH(BOY$1,'[14]1718 Collected Indicators'!$A$3:$CH$3,0))</f>
        <v>23.599999999999998</v>
      </c>
      <c r="BOZ27" s="116">
        <f>INDEX('[15]1819 Collected Indicators'!$A$3:$CV$36,MATCH($A27,'[15]1819 Collected Indicators'!$A$3:$A$36,0),MATCH(BOZ$1,'[15]1819 Collected Indicators'!$A$3:$CV$3,0))</f>
        <v>25.7</v>
      </c>
      <c r="BPA27" s="248">
        <f>INDEX('[11]1920 Collected Indicators'!$A$3:$CV$36,MATCH($A27,'[11]1920 Collected Indicators'!$A$3:$A$36,0),MATCH(BPA$1,'[11]1920 Collected Indicators'!$A$3:$CV$3,0))</f>
        <v>22.400000000000002</v>
      </c>
      <c r="BPB27" s="115">
        <f>INDEX([45]ALL!$A$2:$F$37,MATCH($A27,[45]ALL!$A$2:$A$37,0),MATCH(BPB$1,[45]ALL!$A$37:$F$37,0))</f>
        <v>30</v>
      </c>
      <c r="BPC27" s="116">
        <f>INDEX([45]ALL!$A$2:$F$37,MATCH($A27,[45]ALL!$A$2:$A$37,0),MATCH(BPC$1,[45]ALL!$A$37:$F$37,0))</f>
        <v>52</v>
      </c>
      <c r="BPD27" s="116">
        <f>INDEX([45]ALL!$A$2:$F$37,MATCH($A27,[45]ALL!$A$2:$A$37,0),MATCH(BPD$1,[45]ALL!$A$37:$F$37,0))</f>
        <v>69</v>
      </c>
      <c r="BPE27" s="116">
        <f>INDEX([45]ALL!$A$2:$F$37,MATCH($A27,[45]ALL!$A$2:$A$37,0),MATCH(BPE$1,[45]ALL!$A$37:$F$37,0))</f>
        <v>76</v>
      </c>
      <c r="BPF27" s="116">
        <f>INDEX('[14]1718 Collected Indicators'!$A$3:$CH$36,MATCH($A27,'[14]1718 Collected Indicators'!$A$3:$A$36,0),MATCH(BPF$1,'[14]1718 Collected Indicators'!$A$3:$CH$3,0))</f>
        <v>81.22</v>
      </c>
      <c r="BPG27" s="136">
        <f>INDEX('[15]1819 Collected Indicators'!$A$3:$CV$36,MATCH($A27,'[15]1819 Collected Indicators'!$A$3:$A$36,0),MATCH(BPG$1,'[15]1819 Collected Indicators'!$A$3:$CV$3,0))</f>
        <v>83.4</v>
      </c>
      <c r="BPH27" s="117">
        <f>INDEX('[11]1920 Collected Indicators'!$A$3:$CV$36,MATCH($A27,'[11]1920 Collected Indicators'!$A$3:$A$36,0),MATCH(BPH$1,'[11]1920 Collected Indicators'!$A$3:$CV$3,0))</f>
        <v>86</v>
      </c>
      <c r="BPI27" s="133">
        <f>INDEX('[46]2014-15'!$A$3:$G$37,MATCH($A27,'[46]2014-15'!$A$3:$A$37,0),MATCH(BPI$1,'[46]2014-15'!$A$37:$G$37,0))</f>
        <v>11.559888579387186</v>
      </c>
      <c r="BPJ27" s="116">
        <f>INDEX('[46]2015-16'!$A$3:$G$37,MATCH($A27,'[46]2015-16'!$A$3:$A$37,0),MATCH(BPJ$1,'[46]2015-16'!$A$37:$G$37,0))</f>
        <v>11.758118701007838</v>
      </c>
      <c r="BPK27" s="116">
        <f>INDEX('[46]2016-17'!$A$3:$G$37,MATCH($A27,'[46]2016-17'!$A$3:$A$37,0),MATCH(BPK$1,'[46]2016-17'!$A$37:$G$37,0))</f>
        <v>11.345939933259176</v>
      </c>
      <c r="BPL27" s="116">
        <f>INDEX('[14]1718 Collected Indicators'!$A$3:$CH$36,MATCH($A27,'[14]1718 Collected Indicators'!$A$3:$A$36,0),MATCH(BPL$1,'[14]1718 Collected Indicators'!$A$3:$CH$3,0))</f>
        <v>12.013348164627363</v>
      </c>
      <c r="BPM27" s="116">
        <f>INDEX('[15]1819 Collected Indicators'!$A$3:$CV$36,MATCH($A27,'[15]1819 Collected Indicators'!$A$3:$A$36,0),MATCH(BPM$1,'[15]1819 Collected Indicators'!$A$3:$CV$3,0))</f>
        <v>12.803532008830022</v>
      </c>
      <c r="BPN27" s="248">
        <f>INDEX('[11]1920 Collected Indicators'!$A$3:$CV$36,MATCH($A27,'[11]1920 Collected Indicators'!$A$3:$A$36,0),MATCH(BPN$1,'[11]1920 Collected Indicators'!$A$3:$CV$3,0))</f>
        <v>11.036789297658862</v>
      </c>
      <c r="BPO27" s="115">
        <f>INDEX('[46]2014-15'!$A$3:$G$37,MATCH($A27,'[46]2014-15'!$A$3:$A$37,0),MATCH(BPO$1,'[46]2014-15'!$A$37:$G$37,0))</f>
        <v>13.366802635707565</v>
      </c>
      <c r="BPP27" s="116">
        <f>INDEX('[46]2015-16'!$A$3:$G$37,MATCH($A27,'[46]2015-16'!$A$3:$A$37,0),MATCH(BPP$1,'[46]2015-16'!$A$37:$G$37,0))</f>
        <v>42.290351668169521</v>
      </c>
      <c r="BPQ27" s="116">
        <f>INDEX('[46]2016-17'!$A$3:$G$37,MATCH($A27,'[46]2016-17'!$A$3:$A$37,0),MATCH(BPQ$1,'[46]2016-17'!$A$37:$G$37,0))</f>
        <v>43.233424159854685</v>
      </c>
      <c r="BPR27" s="116">
        <f>INDEX('[14]1718 Collected Indicators'!$A$3:$CH$36,MATCH($A27,'[14]1718 Collected Indicators'!$A$3:$A$36,0),MATCH(BPR$1,'[14]1718 Collected Indicators'!$A$3:$CH$3,0))</f>
        <v>36.748120300751879</v>
      </c>
      <c r="BPS27" s="116">
        <f>INDEX('[15]1819 Collected Indicators'!$A$3:$CV$36,MATCH($A27,'[15]1819 Collected Indicators'!$A$3:$A$36,0),MATCH(BPS$1,'[15]1819 Collected Indicators'!$A$3:$CV$3,0))</f>
        <v>45.120772946859908</v>
      </c>
      <c r="BPT27" s="117">
        <f>INDEX('[11]1920 Collected Indicators'!$A$3:$CV$36,MATCH($A27,'[11]1920 Collected Indicators'!$A$3:$A$36,0),MATCH(BPT$1,'[11]1920 Collected Indicators'!$A$3:$CV$3,0))</f>
        <v>44.398706262863861</v>
      </c>
      <c r="BPU27" s="115">
        <f t="array" ref="BPU27">INDEX('[47]FINSUS Raw Data'!$A$2:$BH$35,MATCH($A27,'[47]FINSUS Raw Data'!$A$2:$A$35,0),MATCH(BPU$1,'[47]FINSUS Raw Data'!$A$2:$BH$2,0))</f>
        <v>10.34</v>
      </c>
      <c r="BPV27" s="116">
        <f t="array" ref="BPV27">INDEX('[47]FINSUS Raw Data'!$A$2:$BH$35,MATCH($A27,'[47]FINSUS Raw Data'!$A$2:$A$35,0),MATCH(BPV$1,'[47]FINSUS Raw Data'!$A$2:$BH$2,0))</f>
        <v>11.06</v>
      </c>
      <c r="BPW27" s="116">
        <f t="array" ref="BPW27">INDEX('[47]FINSUS Raw Data'!$A$2:$BH$35,MATCH($A27,'[47]FINSUS Raw Data'!$A$2:$A$35,0),MATCH(BPW$1,'[47]FINSUS Raw Data'!$A$2:$BH$2,0))</f>
        <v>12.24</v>
      </c>
      <c r="BPX27" s="116">
        <f t="array" ref="BPX27">INDEX('[47]FINSUS Raw Data'!$A$2:$BH$35,MATCH($A27,'[47]FINSUS Raw Data'!$A$2:$A$35,0),MATCH(BPX$1,'[47]FINSUS Raw Data'!$A$2:$BH$2,0))</f>
        <v>9.86</v>
      </c>
      <c r="BPY27" s="116">
        <f t="array" ref="BPY27">INDEX('[47]FINSUS Raw Data'!$A$2:$BH$35,MATCH($A27,'[47]FINSUS Raw Data'!$A$2:$A$35,0),MATCH(BPY$1,'[47]FINSUS Raw Data'!$A$2:$BH$2,0))</f>
        <v>10.76</v>
      </c>
      <c r="BPZ27" s="116">
        <f t="array" ref="BPZ27">INDEX('[47]FINSUS Raw Data'!$A$2:$BH$35,MATCH($A27,'[47]FINSUS Raw Data'!$A$2:$A$35,0),MATCH(BPZ$1,'[47]FINSUS Raw Data'!$A$2:$BH$2,0))</f>
        <v>10.27</v>
      </c>
      <c r="BQA27" s="117">
        <f t="array" ref="BQA27">INDEX('[47]FINSUS Raw Data'!$A$2:$BH$35,MATCH($A27,'[47]FINSUS Raw Data'!$A$2:$A$35,0),MATCH(BQA$1,'[47]FINSUS Raw Data'!$A$2:$BH$2,0))</f>
        <v>10.61</v>
      </c>
      <c r="BQB27" s="115">
        <f t="array" ref="BQB27">INDEX('[47]FINSUS Raw Data'!$A$2:$BH$35,MATCH($A27,'[47]FINSUS Raw Data'!$A$2:$A$35,0),MATCH(BQB$1,'[47]FINSUS Raw Data'!$A$2:$BH$2,0))</f>
        <v>4.5504581405643414</v>
      </c>
      <c r="BQC27" s="116">
        <f t="array" ref="BQC27">INDEX('[47]FINSUS Raw Data'!$A$2:$BH$35,MATCH($A27,'[47]FINSUS Raw Data'!$A$2:$A$35,0),MATCH(BQC$1,'[47]FINSUS Raw Data'!$A$2:$BH$2,0))</f>
        <v>4.4410543593704741</v>
      </c>
      <c r="BQD27" s="116">
        <f t="array" ref="BQD27">INDEX('[47]FINSUS Raw Data'!$A$2:$BH$35,MATCH($A27,'[47]FINSUS Raw Data'!$A$2:$A$35,0),MATCH(BQD$1,'[47]FINSUS Raw Data'!$A$2:$BH$2,0))</f>
        <v>4.3319915660341195</v>
      </c>
      <c r="BQE27" s="116">
        <f t="array" ref="BQE27">INDEX('[47]FINSUS Raw Data'!$A$2:$BH$35,MATCH($A27,'[47]FINSUS Raw Data'!$A$2:$A$35,0),MATCH(BQE$1,'[47]FINSUS Raw Data'!$A$2:$BH$2,0))</f>
        <v>4.4728690145513985</v>
      </c>
      <c r="BQF27" s="116">
        <f t="array" ref="BQF27">INDEX('[47]FINSUS Raw Data'!$A$2:$BH$35,MATCH($A27,'[47]FINSUS Raw Data'!$A$2:$A$35,0),MATCH(BQF$1,'[47]FINSUS Raw Data'!$A$2:$BH$2,0))</f>
        <v>2.6101556934975068</v>
      </c>
      <c r="BQG27" s="116">
        <f t="array" ref="BQG27">INDEX('[47]FINSUS Raw Data'!$A$2:$BH$35,MATCH($A27,'[47]FINSUS Raw Data'!$A$2:$A$35,0),MATCH(BQG$1,'[47]FINSUS Raw Data'!$A$2:$BH$2,0))</f>
        <v>2.6817941422852578</v>
      </c>
      <c r="BQH27" s="117">
        <f t="array" ref="BQH27">INDEX('[47]FINSUS Raw Data'!$A$2:$BH$35,MATCH($A27,'[47]FINSUS Raw Data'!$A$2:$A$35,0),MATCH(BQH$1,'[47]FINSUS Raw Data'!$A$2:$BH$2,0))</f>
        <v>2.9326386585034836</v>
      </c>
      <c r="BQI27" s="115">
        <f t="array" ref="BQI27">INDEX('[47]FINSUS Raw Data'!$A$2:$BH$35,MATCH($A27,'[47]FINSUS Raw Data'!$A$2:$A$35,0),MATCH(BQI$1,'[47]FINSUS Raw Data'!$A$2:$BH$2,0))</f>
        <v>9.4</v>
      </c>
      <c r="BQJ27" s="116">
        <f t="array" ref="BQJ27">INDEX('[47]FINSUS Raw Data'!$A$2:$BH$35,MATCH($A27,'[47]FINSUS Raw Data'!$A$2:$A$35,0),MATCH(BQJ$1,'[47]FINSUS Raw Data'!$A$2:$BH$2,0))</f>
        <v>8.9</v>
      </c>
      <c r="BQK27" s="116">
        <f t="array" ref="BQK27">INDEX('[47]FINSUS Raw Data'!$A$2:$BH$35,MATCH($A27,'[47]FINSUS Raw Data'!$A$2:$A$35,0),MATCH(BQK$1,'[47]FINSUS Raw Data'!$A$2:$BH$2,0))</f>
        <v>8.8000000000000007</v>
      </c>
      <c r="BQL27" s="116">
        <f t="array" ref="BQL27">INDEX('[47]FINSUS Raw Data'!$A$2:$BH$35,MATCH($A27,'[47]FINSUS Raw Data'!$A$2:$A$35,0),MATCH(BQL$1,'[47]FINSUS Raw Data'!$A$2:$BH$2,0))</f>
        <v>8.77</v>
      </c>
      <c r="BQM27" s="116">
        <f t="array" ref="BQM27">INDEX('[47]FINSUS Raw Data'!$A$2:$BH$35,MATCH($A27,'[47]FINSUS Raw Data'!$A$2:$A$35,0),MATCH(BQM$1,'[47]FINSUS Raw Data'!$A$2:$BH$2,0))</f>
        <v>8.6999999999999993</v>
      </c>
      <c r="BQN27" s="116">
        <f t="array" ref="BQN27">INDEX('[47]FINSUS Raw Data'!$A$2:$BH$35,MATCH($A27,'[47]FINSUS Raw Data'!$A$2:$A$35,0),MATCH(BQN$1,'[47]FINSUS Raw Data'!$A$2:$BH$2,0))</f>
        <v>10.039999999999999</v>
      </c>
      <c r="BQO27" s="117">
        <f t="array" ref="BQO27">INDEX('[47]FINSUS Raw Data'!$A$2:$BH$35,MATCH($A27,'[47]FINSUS Raw Data'!$A$2:$A$35,0),MATCH(BQO$1,'[47]FINSUS Raw Data'!$A$2:$BH$2,0))</f>
        <v>8.73</v>
      </c>
      <c r="BQP27" s="115" t="str">
        <f t="array" ref="BQP27">INDEX('[47]FINSUS Raw Data'!$A$2:$BH$35,MATCH($A27,'[47]FINSUS Raw Data'!$A$2:$A$35,0),MATCH(BQP$1,'[47]FINSUS Raw Data'!$A$2:$BH$2,0))</f>
        <v>NA</v>
      </c>
      <c r="BQQ27" s="116" t="str">
        <f t="array" ref="BQQ27">INDEX('[47]FINSUS Raw Data'!$A$2:$BH$35,MATCH($A27,'[47]FINSUS Raw Data'!$A$2:$A$35,0),MATCH(BQQ$1,'[47]FINSUS Raw Data'!$A$2:$BH$2,0))</f>
        <v>NA</v>
      </c>
      <c r="BQR27" s="116" t="str">
        <f t="array" ref="BQR27">INDEX('[47]FINSUS Raw Data'!$A$2:$BH$35,MATCH($A27,'[47]FINSUS Raw Data'!$A$2:$A$35,0),MATCH(BQR$1,'[47]FINSUS Raw Data'!$A$2:$BH$2,0))</f>
        <v>NA</v>
      </c>
      <c r="BQS27" s="116" t="str">
        <f t="array" ref="BQS27">INDEX('[47]FINSUS Raw Data'!$A$2:$BH$35,MATCH($A27,'[47]FINSUS Raw Data'!$A$2:$A$35,0),MATCH(BQS$1,'[47]FINSUS Raw Data'!$A$2:$BH$2,0))</f>
        <v>NA</v>
      </c>
      <c r="BQT27" s="116" t="str">
        <f t="array" ref="BQT27">INDEX('[47]FINSUS Raw Data'!$A$2:$BH$35,MATCH($A27,'[47]FINSUS Raw Data'!$A$2:$A$35,0),MATCH(BQT$1,'[47]FINSUS Raw Data'!$A$2:$BH$2,0))</f>
        <v>NA</v>
      </c>
      <c r="BQU27" s="116" t="str">
        <f t="array" ref="BQU27">INDEX('[47]FINSUS Raw Data'!$A$2:$BH$35,MATCH($A27,'[47]FINSUS Raw Data'!$A$2:$A$35,0),MATCH(BQU$1,'[47]FINSUS Raw Data'!$A$2:$BH$2,0))</f>
        <v>NA</v>
      </c>
      <c r="BQV27" s="117" t="str">
        <f t="array" ref="BQV27">INDEX('[47]FINSUS Raw Data'!$A$2:$BH$35,MATCH($A27,'[47]FINSUS Raw Data'!$A$2:$A$35,0),MATCH(BQV$1,'[47]FINSUS Raw Data'!$A$2:$BH$2,0))</f>
        <v>NA</v>
      </c>
      <c r="BQW27" s="115">
        <f t="array" ref="BQW27">INDEX('[47]FINSUS Raw Data'!$A$2:$BH$35,MATCH($A27,'[47]FINSUS Raw Data'!$A$2:$A$35,0),MATCH(BQW$1,'[47]FINSUS Raw Data'!$A$2:$BH$2,0))</f>
        <v>99.721080733808392</v>
      </c>
      <c r="BQX27" s="213">
        <f t="array" ref="BQX27">INDEX('[47]FINSUS Raw Data'!$A$2:$BH$35,MATCH($A27,'[47]FINSUS Raw Data'!$A$2:$A$35,0),MATCH(BQX$1,'[47]FINSUS Raw Data'!$A$2:$BH$2,0))</f>
        <v>254559</v>
      </c>
      <c r="BQY27" s="213">
        <f t="array" ref="BQY27">INDEX('[47]FINSUS Raw Data'!$A$2:$BH$35,MATCH($A27,'[47]FINSUS Raw Data'!$A$2:$A$35,0),MATCH(BQY$1,'[47]FINSUS Raw Data'!$A$2:$BH$2,0))</f>
        <v>255271</v>
      </c>
      <c r="BQZ27" s="116">
        <f t="array" ref="BQZ27">INDEX('[47]FINSUS Raw Data'!$A$2:$BH$35,MATCH($A27,'[47]FINSUS Raw Data'!$A$2:$A$35,0),MATCH(BQZ$1,'[47]FINSUS Raw Data'!$A$2:$BH$2,0))</f>
        <v>99.529593511634644</v>
      </c>
      <c r="BRA27" s="213">
        <f t="array" ref="BRA27">INDEX('[47]FINSUS Raw Data'!$A$2:$BH$35,MATCH($A27,'[47]FINSUS Raw Data'!$A$2:$A$35,0),MATCH(BRA$1,'[47]FINSUS Raw Data'!$A$2:$BH$2,0))</f>
        <v>257707</v>
      </c>
      <c r="BRB27" s="213">
        <f t="array" ref="BRB27">INDEX('[47]FINSUS Raw Data'!$A$2:$BH$35,MATCH($A27,'[47]FINSUS Raw Data'!$A$2:$A$35,0),MATCH(BRB$1,'[47]FINSUS Raw Data'!$A$2:$BH$2,0))</f>
        <v>258925</v>
      </c>
      <c r="BRC27" s="116">
        <f t="array" ref="BRC27">INDEX('[47]FINSUS Raw Data'!$A$2:$BH$35,MATCH($A27,'[47]FINSUS Raw Data'!$A$2:$A$35,0),MATCH(BRC$1,'[47]FINSUS Raw Data'!$A$2:$BH$2,0))</f>
        <v>99.760398696568913</v>
      </c>
      <c r="BRD27" s="213">
        <f t="array" ref="BRD27">INDEX('[47]FINSUS Raw Data'!$A$2:$BH$35,MATCH($A27,'[47]FINSUS Raw Data'!$A$2:$A$35,0),MATCH(BRD$1,'[47]FINSUS Raw Data'!$A$2:$BH$2,0))</f>
        <v>260225</v>
      </c>
      <c r="BRE27" s="213">
        <f t="array" ref="BRE27">INDEX('[47]FINSUS Raw Data'!$A$2:$BH$35,MATCH($A27,'[47]FINSUS Raw Data'!$A$2:$A$35,0),MATCH(BRE$1,'[47]FINSUS Raw Data'!$A$2:$BH$2,0))</f>
        <v>260850</v>
      </c>
      <c r="BRF27" s="116">
        <f t="array" ref="BRF27">INDEX('[47]FINSUS Raw Data'!$A$2:$BH$35,MATCH($A27,'[47]FINSUS Raw Data'!$A$2:$A$35,0),MATCH(BRF$1,'[47]FINSUS Raw Data'!$A$2:$BH$2,0))</f>
        <v>99.657457258362584</v>
      </c>
      <c r="BRG27" s="213">
        <f t="array" ref="BRG27">INDEX('[47]FINSUS Raw Data'!$A$2:$BH$35,MATCH($A27,'[47]FINSUS Raw Data'!$A$2:$A$35,0),MATCH(BRG$1,'[47]FINSUS Raw Data'!$A$2:$BH$2,0))</f>
        <v>261550</v>
      </c>
      <c r="BRH27" s="213">
        <f t="array" ref="BRH27">INDEX('[47]FINSUS Raw Data'!$A$2:$BH$35,MATCH($A27,'[47]FINSUS Raw Data'!$A$2:$A$35,0),MATCH(BRH$1,'[47]FINSUS Raw Data'!$A$2:$BH$2,0))</f>
        <v>262449</v>
      </c>
      <c r="BRI27" s="116">
        <f t="array" ref="BRI27">INDEX('[47]FINSUS Raw Data'!$A$2:$BH$35,MATCH($A27,'[47]FINSUS Raw Data'!$A$2:$A$35,0),MATCH(BRI$1,'[47]FINSUS Raw Data'!$A$2:$BH$2,0))</f>
        <v>99.493154652409771</v>
      </c>
      <c r="BRJ27" s="213">
        <f t="array" ref="BRJ27">INDEX('[47]FINSUS Raw Data'!$A$2:$BH$35,MATCH($A27,'[47]FINSUS Raw Data'!$A$2:$A$35,0),MATCH(BRJ$1,'[47]FINSUS Raw Data'!$A$2:$BH$2,0))</f>
        <v>254207</v>
      </c>
      <c r="BRK27" s="213">
        <f t="array" ref="BRK27">INDEX('[47]FINSUS Raw Data'!$A$2:$BH$35,MATCH($A27,'[47]FINSUS Raw Data'!$A$2:$A$35,0),MATCH(BRK$1,'[47]FINSUS Raw Data'!$A$2:$BH$2,0))</f>
        <v>255502</v>
      </c>
      <c r="BRL27" s="116">
        <f t="array" ref="BRL27">INDEX('[47]FINSUS Raw Data'!$A$2:$BH$35,MATCH($A27,'[47]FINSUS Raw Data'!$A$2:$A$35,0),MATCH(BRL$1,'[47]FINSUS Raw Data'!$A$2:$BH$2,0))</f>
        <v>99.39392301664202</v>
      </c>
      <c r="BRM27" s="213">
        <f t="array" ref="BRM27">INDEX('[47]FINSUS Raw Data'!$A$2:$BH$35,MATCH($A27,'[47]FINSUS Raw Data'!$A$2:$A$35,0),MATCH(BRM$1,'[47]FINSUS Raw Data'!$A$2:$BH$2,0))</f>
        <v>257473</v>
      </c>
      <c r="BRN27" s="213">
        <f t="array" ref="BRN27">INDEX('[47]FINSUS Raw Data'!$A$2:$BH$35,MATCH($A27,'[47]FINSUS Raw Data'!$A$2:$A$35,0),MATCH(BRN$1,'[47]FINSUS Raw Data'!$A$2:$BH$2,0))</f>
        <v>259043</v>
      </c>
      <c r="BRO27" s="116">
        <f t="array" ref="BRO27">INDEX('[47]FINSUS Raw Data'!$A$2:$BH$35,MATCH($A27,'[47]FINSUS Raw Data'!$A$2:$A$35,0),MATCH(BRO$1,'[47]FINSUS Raw Data'!$A$2:$BH$2,0))</f>
        <v>99.250158337605939</v>
      </c>
      <c r="BRP27" s="213">
        <f t="array" ref="BRP27">INDEX('[47]FINSUS Raw Data'!$A$2:$BH$35,MATCH($A27,'[47]FINSUS Raw Data'!$A$2:$A$35,0),MATCH(BRP$1,'[47]FINSUS Raw Data'!$A$2:$BH$2,0))</f>
        <v>263267</v>
      </c>
      <c r="BRQ27" s="334">
        <f t="array" ref="BRQ27">INDEX('[47]FINSUS Raw Data'!$A$2:$BH$35,MATCH($A27,'[47]FINSUS Raw Data'!$A$2:$A$35,0),MATCH(BRQ$1,'[47]FINSUS Raw Data'!$A$2:$BH$2,0))</f>
        <v>265256</v>
      </c>
      <c r="BRR27" s="248">
        <f t="array" ref="BRR27">INDEX([48]CLIM1!$A$3:$N$37,MATCH($A27,[48]CLIM1!$N$3:$N$37,0),MATCH(BRR$1,[48]CLIM1!$A$3:$N$3,0))</f>
        <v>6.570725203130733</v>
      </c>
      <c r="BRS27" s="248">
        <f t="array" ref="BRS27">INDEX([48]CLIM1!$A$3:$N$37,MATCH($A27,[48]CLIM1!$N$3:$N$37,0),MATCH(BRS$1,[48]CLIM1!$A$3:$N$3,0))</f>
        <v>5.6448438421223335</v>
      </c>
      <c r="BRT27" s="248">
        <f t="array" ref="BRT27">INDEX([48]CLIM1!$A$3:$N$37,MATCH($A27,[48]CLIM1!$N$3:$N$37,0),MATCH(BRT$1,[48]CLIM1!$A$3:$N$3,0))</f>
        <v>6.2548314724088625</v>
      </c>
      <c r="BRU27" s="248">
        <f t="array" ref="BRU27">INDEX([48]CLIM1!$A$3:$N$37,MATCH($A27,[48]CLIM1!$N$3:$N$37,0),MATCH(BRU$1,[48]CLIM1!$A$3:$N$3,0))</f>
        <v>6.0833447519766493</v>
      </c>
      <c r="BRV27" s="248">
        <f t="array" ref="BRV27">INDEX([48]CLIM1!$A$3:$N$37,MATCH($A27,[48]CLIM1!$N$3:$N$37,0),MATCH(BRV$1,[48]CLIM1!$A$3:$N$3,0))</f>
        <v>5.5034224535149683</v>
      </c>
      <c r="BRW27" s="248">
        <f t="array" ref="BRW27">INDEX([48]CLIM1!$A$3:$N$37,MATCH($A27,[48]CLIM1!$N$3:$N$37,0),MATCH(BRW$1,[48]CLIM1!$A$3:$N$3,0))</f>
        <v>5.095235730482913</v>
      </c>
      <c r="BRX27" s="248">
        <f t="array" ref="BRX27">INDEX([48]CLIM1!$A$3:$N$37,MATCH($A27,[48]CLIM1!$N$3:$N$37,0),MATCH(BRX$1,[48]CLIM1!$A$3:$N$3,0))</f>
        <v>4.8893807870613983</v>
      </c>
      <c r="BRY27" s="248">
        <f t="array" ref="BRY27">INDEX([48]CLIM1!$A$3:$N$37,MATCH($A27,[48]CLIM1!$N$3:$N$37,0),MATCH(BRY$1,[48]CLIM1!$A$3:$N$3,0))</f>
        <v>4.5639290743455563</v>
      </c>
      <c r="BRZ27" s="248">
        <f t="array" ref="BRZ27">INDEX([48]CLIM1!$A$3:$N$37,MATCH($A27,[48]CLIM1!$N$3:$N$37,0),MATCH(BRZ$1,[48]CLIM1!$A$3:$N$3,0))</f>
        <v>4.4300683327233497</v>
      </c>
      <c r="BSA27" s="327" t="str">
        <f>INDEX('[11]1920 Collected Indicators'!$A$3:$CV$36,MATCH($A27,'[11]1920 Collected Indicators'!$A$3:$A$36,0),MATCH(BSA$1,'[11]1920 Collected Indicators'!$A$3:$CV$3,0))</f>
        <v>dna</v>
      </c>
      <c r="BSB27" s="248">
        <f t="array" ref="BSB27">INDEX([48]CLIM2!$A$2:$N$36,MATCH($A27,[48]CLIM2!$N$2:$N$36,0),MATCH(BSB$1,[48]CLIM2!$A$2:$N$2,0))</f>
        <v>8.6142478440547219</v>
      </c>
      <c r="BSC27" s="248">
        <f t="array" ref="BSC27">INDEX([48]CLIM2!$A$2:$N$36,MATCH($A27,[48]CLIM2!$N$2:$N$36,0),MATCH(BSC$1,[48]CLIM2!$A$2:$N$2,0))</f>
        <v>7.8291679633673619</v>
      </c>
      <c r="BSD27" s="248">
        <f t="array" ref="BSD27">INDEX([48]CLIM2!$A$2:$N$36,MATCH($A27,[48]CLIM2!$N$2:$N$36,0),MATCH(BSD$1,[48]CLIM2!$A$2:$N$2,0))</f>
        <v>8.1692849212653851</v>
      </c>
      <c r="BSE27" s="248">
        <f t="array" ref="BSE27">INDEX([48]CLIM2!$A$2:$N$36,MATCH($A27,[48]CLIM2!$N$2:$N$36,0),MATCH(BSE$1,[48]CLIM2!$A$2:$N$2,0))</f>
        <v>7.9679773572604642</v>
      </c>
      <c r="BSF27" s="248">
        <f t="array" ref="BSF27">INDEX([48]CLIM2!$A$2:$N$36,MATCH($A27,[48]CLIM2!$N$2:$N$36,0),MATCH(BSF$1,[48]CLIM2!$A$2:$N$2,0))</f>
        <v>7.3052996213512689</v>
      </c>
      <c r="BSG27" s="248">
        <f t="array" ref="BSG27">INDEX([48]CLIM2!$A$2:$N$36,MATCH($A27,[48]CLIM2!$N$2:$N$36,0),MATCH(BSG$1,[48]CLIM2!$A$2:$N$2,0))</f>
        <v>7.004221397625475</v>
      </c>
      <c r="BSH27" s="248">
        <f t="array" ref="BSH27">INDEX([48]CLIM2!$A$2:$N$36,MATCH($A27,[48]CLIM2!$N$2:$N$36,0),MATCH(BSH$1,[48]CLIM2!$A$2:$N$2,0))</f>
        <v>6.7884399272918232</v>
      </c>
      <c r="BSI27" s="248">
        <f t="array" ref="BSI27">INDEX([48]CLIM2!$A$2:$N$36,MATCH($A27,[48]CLIM2!$N$2:$N$36,0),MATCH(BSI$1,[48]CLIM2!$A$2:$N$2,0))</f>
        <v>6.5873336910700884</v>
      </c>
      <c r="BSJ27" s="248">
        <f t="array" ref="BSJ27">INDEX([48]CLIM2!$A$2:$N$36,MATCH($A27,[48]CLIM2!$N$2:$N$36,0),MATCH(BSJ$1,[48]CLIM2!$A$2:$N$2,0))</f>
        <v>6.4670412836561768</v>
      </c>
      <c r="BSK27" s="327" t="str">
        <f>INDEX('[11]1920 Collected Indicators'!$A$3:$CV$36,MATCH($A27,'[11]1920 Collected Indicators'!$A$3:$A$36,0),MATCH(BSK$1,'[11]1920 Collected Indicators'!$A$3:$CV$3,0))</f>
        <v>dna</v>
      </c>
      <c r="BSL27" s="181"/>
      <c r="BSM27" s="115">
        <v>89</v>
      </c>
      <c r="BSN27" s="116">
        <v>78</v>
      </c>
      <c r="BSO27" s="116">
        <v>71</v>
      </c>
      <c r="BSP27" s="116">
        <v>66</v>
      </c>
      <c r="BSQ27" s="116">
        <v>73</v>
      </c>
      <c r="BSR27" s="116">
        <f>INDEX('[16]Raw Data'!$A$1:$BT$34,MATCH($A27,'[16]Raw Data'!$A$1:$A$34,0),MATCH(BSR$1,'[16]Raw Data'!$A$1:$BT$1,0))</f>
        <v>66</v>
      </c>
      <c r="BSS27" s="116">
        <f>INDEX('[14]1718 Collected Indicators'!$A$3:$CH$36,MATCH($A27,'[14]1718 Collected Indicators'!$A$3:$A$36,0),MATCH(BSS$1,'[14]1718 Collected Indicators'!$A$3:$CH$3,0))</f>
        <v>62</v>
      </c>
      <c r="BST27" s="136">
        <f>INDEX('[15]1819 Collected Indicators'!$A$3:$CV$36,MATCH($A27,'[15]1819 Collected Indicators'!$A$3:$A$36,0),MATCH(BST$1,'[15]1819 Collected Indicators'!$A$3:$CV$3,0))</f>
        <v>75.5</v>
      </c>
      <c r="BSU27" s="120">
        <f>INDEX('[11]1920 Collected Indicators'!$A$3:$CV$36,MATCH($A27,'[11]1920 Collected Indicators'!$A$3:$A$36,0),MATCH(BSU$1,'[11]1920 Collected Indicators'!$A$3:$CV$3,0))</f>
        <v>73</v>
      </c>
      <c r="BSV27" s="115">
        <f>INDEX('[16]Raw Data'!$A$1:$BT$34,MATCH($A27,'[16]Raw Data'!$A$1:$A$34,0),MATCH(BSV$1,'[16]Raw Data'!$A$1:$BT$1,0))</f>
        <v>75.8</v>
      </c>
      <c r="BSW27" s="116">
        <f>INDEX('[16]Raw Data'!$A$1:$BT$34,MATCH($A27,'[16]Raw Data'!$A$1:$A$34,0),MATCH(BSW$1,'[16]Raw Data'!$A$1:$BT$1,0))</f>
        <v>76</v>
      </c>
      <c r="BSX27" s="116">
        <f>INDEX('[16]Raw Data'!$A$1:$BT$34,MATCH($A27,'[16]Raw Data'!$A$1:$A$34,0),MATCH(BSX$1,'[16]Raw Data'!$A$1:$BT$1,0))</f>
        <v>67</v>
      </c>
      <c r="BSY27" s="116">
        <f>INDEX('[16]Raw Data'!$A$1:$BT$34,MATCH($A27,'[16]Raw Data'!$A$1:$A$34,0),MATCH(BSY$1,'[16]Raw Data'!$A$1:$BT$1,0))</f>
        <v>56</v>
      </c>
      <c r="BSZ27" s="116">
        <f>INDEX('[16]Raw Data'!$A$1:$BT$34,MATCH($A27,'[16]Raw Data'!$A$1:$A$34,0),MATCH(BSZ$1,'[16]Raw Data'!$A$1:$BT$1,0))</f>
        <v>55</v>
      </c>
      <c r="BTA27" s="116">
        <f>INDEX('[16]Raw Data'!$A$1:$BT$34,MATCH($A27,'[16]Raw Data'!$A$1:$A$34,0),MATCH(BTA$1,'[16]Raw Data'!$A$1:$BT$1,0))</f>
        <v>53</v>
      </c>
      <c r="BTB27" s="116">
        <f>INDEX('[14]1718 Collected Indicators'!$A$3:$CH$36,MATCH($A27,'[14]1718 Collected Indicators'!$A$3:$A$36,0),MATCH(BTB$1,'[14]1718 Collected Indicators'!$A$3:$CH$3,0))</f>
        <v>49</v>
      </c>
      <c r="BTC27" s="136">
        <f>INDEX('[15]1819 Collected Indicators'!$A$3:$CV$36,MATCH($A27,'[15]1819 Collected Indicators'!$A$3:$A$36,0),MATCH(BTC$1,'[15]1819 Collected Indicators'!$A$3:$CV$3,0))</f>
        <v>55.8</v>
      </c>
      <c r="BTD27" s="120">
        <f>INDEX('[11]1920 Collected Indicators'!$A$3:$CV$36,MATCH($A27,'[11]1920 Collected Indicators'!$A$3:$A$36,0),MATCH(BTD$1,'[11]1920 Collected Indicators'!$A$3:$CV$3,0))</f>
        <v>58</v>
      </c>
      <c r="BTE27" s="115">
        <f>INDEX('[16]Raw Data'!$A$1:$BT$34,MATCH($A27,'[16]Raw Data'!$A$1:$A$34,0),MATCH(BTE$1,'[16]Raw Data'!$A$1:$BT$1,0))</f>
        <v>80.8</v>
      </c>
      <c r="BTF27" s="116">
        <f>INDEX('[16]Raw Data'!$A$1:$BT$34,MATCH($A27,'[16]Raw Data'!$A$1:$A$34,0),MATCH(BTF$1,'[16]Raw Data'!$A$1:$BT$1,0))</f>
        <v>80</v>
      </c>
      <c r="BTG27" s="116">
        <f>INDEX('[16]Raw Data'!$A$1:$BT$34,MATCH($A27,'[16]Raw Data'!$A$1:$A$34,0),MATCH(BTG$1,'[16]Raw Data'!$A$1:$BT$1,0))</f>
        <v>78</v>
      </c>
      <c r="BTH27" s="116">
        <f>INDEX('[16]Raw Data'!$A$1:$BT$34,MATCH($A27,'[16]Raw Data'!$A$1:$A$34,0),MATCH(BTH$1,'[16]Raw Data'!$A$1:$BT$1,0))</f>
        <v>74</v>
      </c>
      <c r="BTI27" s="116">
        <f>INDEX('[16]Raw Data'!$A$1:$BT$34,MATCH($A27,'[16]Raw Data'!$A$1:$A$34,0),MATCH(BTI$1,'[16]Raw Data'!$A$1:$BT$1,0))</f>
        <v>71</v>
      </c>
      <c r="BTJ27" s="116">
        <f>INDEX('[16]Raw Data'!$A$1:$BT$34,MATCH($A27,'[16]Raw Data'!$A$1:$A$34,0),MATCH(BTJ$1,'[16]Raw Data'!$A$1:$BT$1,0))</f>
        <v>81</v>
      </c>
      <c r="BTK27" s="116">
        <f>INDEX('[14]1718 Collected Indicators'!$A$3:$CH$36,MATCH($A27,'[14]1718 Collected Indicators'!$A$3:$A$36,0),MATCH(BTK$1,'[14]1718 Collected Indicators'!$A$3:$CH$3,0))</f>
        <v>73</v>
      </c>
      <c r="BTL27" s="136">
        <f>INDEX('[15]1819 Collected Indicators'!$A$3:$CV$36,MATCH($A27,'[15]1819 Collected Indicators'!$A$3:$A$36,0),MATCH(BTL$1,'[15]1819 Collected Indicators'!$A$3:$CV$3,0))</f>
        <v>81.3</v>
      </c>
      <c r="BTM27" s="120">
        <f>INDEX('[11]1920 Collected Indicators'!$A$3:$CV$36,MATCH($A27,'[11]1920 Collected Indicators'!$A$3:$A$36,0),MATCH(BTM$1,'[11]1920 Collected Indicators'!$A$3:$CV$3,0))</f>
        <v>79</v>
      </c>
      <c r="BTN27" s="115">
        <f>INDEX('[16]Raw Data'!$A$1:$BT$34,MATCH($A27,'[16]Raw Data'!$A$1:$A$34,0),MATCH(BTN$1,'[16]Raw Data'!$A$1:$BT$1,0))</f>
        <v>66.666666666666657</v>
      </c>
      <c r="BTO27" s="116">
        <f>INDEX('[16]Raw Data'!$A$1:$BT$34,MATCH($A27,'[16]Raw Data'!$A$1:$A$34,0),MATCH(BTO$1,'[16]Raw Data'!$A$1:$BT$1,0))</f>
        <v>64</v>
      </c>
      <c r="BTP27" s="116">
        <f>INDEX('[16]Raw Data'!$A$1:$BT$34,MATCH($A27,'[16]Raw Data'!$A$1:$A$34,0),MATCH(BTP$1,'[16]Raw Data'!$A$1:$BT$1,0))</f>
        <v>58</v>
      </c>
      <c r="BTQ27" s="116">
        <f>INDEX('[16]Raw Data'!$A$1:$BT$34,MATCH($A27,'[16]Raw Data'!$A$1:$A$34,0),MATCH(BTQ$1,'[16]Raw Data'!$A$1:$BT$1,0))</f>
        <v>52</v>
      </c>
      <c r="BTR27" s="116">
        <f>INDEX('[16]Raw Data'!$A$1:$BT$34,MATCH($A27,'[16]Raw Data'!$A$1:$A$34,0),MATCH(BTR$1,'[16]Raw Data'!$A$1:$BT$1,0))</f>
        <v>45</v>
      </c>
      <c r="BTS27" s="116">
        <f>INDEX('[16]Raw Data'!$A$1:$BT$34,MATCH($A27,'[16]Raw Data'!$A$1:$A$34,0),MATCH(BTS$1,'[16]Raw Data'!$A$1:$BT$1,0))</f>
        <v>42</v>
      </c>
      <c r="BTT27" s="116">
        <f>INDEX('[14]1718 Collected Indicators'!$A$3:$CH$36,MATCH($A27,'[14]1718 Collected Indicators'!$A$3:$A$36,0),MATCH(BTT$1,'[14]1718 Collected Indicators'!$A$3:$CH$3,0))</f>
        <v>35</v>
      </c>
      <c r="BTU27" s="136">
        <f>INDEX('[15]1819 Collected Indicators'!$A$3:$CV$36,MATCH($A27,'[15]1819 Collected Indicators'!$A$3:$A$36,0),MATCH(BTU$1,'[15]1819 Collected Indicators'!$A$3:$CV$3,0))</f>
        <v>49.3</v>
      </c>
      <c r="BTV27" s="120">
        <f>INDEX('[11]1920 Collected Indicators'!$A$3:$CV$36,MATCH($A27,'[11]1920 Collected Indicators'!$A$3:$A$36,0),MATCH(BTV$1,'[11]1920 Collected Indicators'!$A$3:$CV$3,0))</f>
        <v>54</v>
      </c>
      <c r="BTW27" s="115">
        <f>INDEX('[16]Raw Data'!$A$1:$BT$34,MATCH($A27,'[16]Raw Data'!$A$1:$A$34,0),MATCH(BTW$1,'[16]Raw Data'!$A$1:$BT$1,0))</f>
        <v>76.900000000000006</v>
      </c>
      <c r="BTX27" s="116">
        <f>INDEX('[16]Raw Data'!$A$1:$BT$34,MATCH($A27,'[16]Raw Data'!$A$1:$A$34,0),MATCH(BTX$1,'[16]Raw Data'!$A$1:$BT$1,0))</f>
        <v>77</v>
      </c>
      <c r="BTY27" s="116">
        <f>INDEX('[16]Raw Data'!$A$1:$BT$34,MATCH($A27,'[16]Raw Data'!$A$1:$A$34,0),MATCH(BTY$1,'[16]Raw Data'!$A$1:$BT$1,0))</f>
        <v>70</v>
      </c>
      <c r="BTZ27" s="116">
        <f>INDEX('[16]Raw Data'!$A$1:$BT$34,MATCH($A27,'[16]Raw Data'!$A$1:$A$34,0),MATCH(BTZ$1,'[16]Raw Data'!$A$1:$BT$1,0))</f>
        <v>59</v>
      </c>
      <c r="BUA27" s="116">
        <f>INDEX('[16]Raw Data'!$A$1:$BT$34,MATCH($A27,'[16]Raw Data'!$A$1:$A$34,0),MATCH(BUA$1,'[16]Raw Data'!$A$1:$BT$1,0))</f>
        <v>61</v>
      </c>
      <c r="BUB27" s="116">
        <f>INDEX('[16]Raw Data'!$A$1:$BT$34,MATCH($A27,'[16]Raw Data'!$A$1:$A$34,0),MATCH(BUB$1,'[16]Raw Data'!$A$1:$BT$1,0))</f>
        <v>59</v>
      </c>
      <c r="BUC27" s="116">
        <f>INDEX('[14]1718 Collected Indicators'!$A$3:$CH$36,MATCH($A27,'[14]1718 Collected Indicators'!$A$3:$A$36,0),MATCH(BUC$1,'[14]1718 Collected Indicators'!$A$3:$CH$3,0))</f>
        <v>57</v>
      </c>
      <c r="BUD27" s="136">
        <f>INDEX('[15]1819 Collected Indicators'!$A$3:$CV$36,MATCH($A27,'[15]1819 Collected Indicators'!$A$3:$A$36,0),MATCH(BUD$1,'[15]1819 Collected Indicators'!$A$3:$CV$3,0))</f>
        <v>65.8</v>
      </c>
      <c r="BUE27" s="120">
        <f>INDEX('[11]1920 Collected Indicators'!$A$3:$CV$36,MATCH($A27,'[11]1920 Collected Indicators'!$A$3:$A$36,0),MATCH(BUE$1,'[11]1920 Collected Indicators'!$A$3:$CV$3,0))</f>
        <v>56</v>
      </c>
      <c r="BUF27" s="115">
        <f>INDEX('[16]Raw Data'!$A$1:$BT$34,MATCH($A27,'[16]Raw Data'!$A$1:$A$34,0),MATCH(BUF$1,'[16]Raw Data'!$A$1:$BT$1,0))</f>
        <v>87.6</v>
      </c>
      <c r="BUG27" s="116">
        <f>INDEX('[16]Raw Data'!$A$1:$BT$34,MATCH($A27,'[16]Raw Data'!$A$1:$A$34,0),MATCH(BUG$1,'[16]Raw Data'!$A$1:$BT$1,0))</f>
        <v>88</v>
      </c>
      <c r="BUH27" s="116">
        <f>INDEX('[16]Raw Data'!$A$1:$BT$34,MATCH($A27,'[16]Raw Data'!$A$1:$A$34,0),MATCH(BUH$1,'[16]Raw Data'!$A$1:$BT$1,0))</f>
        <v>85</v>
      </c>
      <c r="BUI27" s="116">
        <f>INDEX('[16]Raw Data'!$A$1:$BT$34,MATCH($A27,'[16]Raw Data'!$A$1:$A$34,0),MATCH(BUI$1,'[16]Raw Data'!$A$1:$BT$1,0))</f>
        <v>77</v>
      </c>
      <c r="BUJ27" s="116">
        <f>INDEX('[16]Raw Data'!$A$1:$BT$34,MATCH($A27,'[16]Raw Data'!$A$1:$A$34,0),MATCH(BUJ$1,'[16]Raw Data'!$A$1:$BT$1,0))</f>
        <v>82</v>
      </c>
      <c r="BUK27" s="116">
        <f>INDEX('[16]Raw Data'!$A$1:$BT$34,MATCH($A27,'[16]Raw Data'!$A$1:$A$34,0),MATCH(BUK$1,'[16]Raw Data'!$A$1:$BT$1,0))</f>
        <v>77</v>
      </c>
      <c r="BUL27" s="116">
        <f>INDEX('[14]1718 Collected Indicators'!$A$3:$CH$36,MATCH($A27,'[14]1718 Collected Indicators'!$A$3:$A$36,0),MATCH(BUL$1,'[14]1718 Collected Indicators'!$A$3:$CH$3,0))</f>
        <v>82</v>
      </c>
      <c r="BUM27" s="136">
        <f>INDEX('[15]1819 Collected Indicators'!$A$3:$CV$36,MATCH($A27,'[15]1819 Collected Indicators'!$A$3:$A$36,0),MATCH(BUM$1,'[15]1819 Collected Indicators'!$A$3:$CV$3,0))</f>
        <v>74.7</v>
      </c>
      <c r="BUN27" s="120">
        <f>INDEX('[11]1920 Collected Indicators'!$A$3:$CV$36,MATCH($A27,'[11]1920 Collected Indicators'!$A$3:$A$36,0),MATCH(BUN$1,'[11]1920 Collected Indicators'!$A$3:$CV$3,0))</f>
        <v>83</v>
      </c>
      <c r="BUO27" s="115">
        <f>INDEX('[16]Raw Data'!$A$1:$BT$34,MATCH($A27,'[16]Raw Data'!$A$1:$A$34,0),MATCH(BUO$1,'[16]Raw Data'!$A$1:$BT$1,0))</f>
        <v>78</v>
      </c>
      <c r="BUP27" s="116">
        <f>INDEX('[16]Raw Data'!$A$1:$BT$34,MATCH($A27,'[16]Raw Data'!$A$1:$A$34,0),MATCH(BUP$1,'[16]Raw Data'!$A$1:$BT$1,0))</f>
        <v>75</v>
      </c>
      <c r="BUQ27" s="116">
        <f>INDEX('[16]Raw Data'!$A$1:$BT$34,MATCH($A27,'[16]Raw Data'!$A$1:$A$34,0),MATCH(BUQ$1,'[16]Raw Data'!$A$1:$BT$1,0))</f>
        <v>74</v>
      </c>
      <c r="BUR27" s="116">
        <f>INDEX('[16]Raw Data'!$A$1:$BT$34,MATCH($A27,'[16]Raw Data'!$A$1:$A$34,0),MATCH(BUR$1,'[16]Raw Data'!$A$1:$BT$1,0))</f>
        <v>71</v>
      </c>
      <c r="BUS27" s="116">
        <f>INDEX('[16]Raw Data'!$A$1:$BT$34,MATCH($A27,'[16]Raw Data'!$A$1:$A$34,0),MATCH(BUS$1,'[16]Raw Data'!$A$1:$BT$1,0))</f>
        <v>72</v>
      </c>
      <c r="BUT27" s="116">
        <f>INDEX('[16]Raw Data'!$A$1:$BT$34,MATCH($A27,'[16]Raw Data'!$A$1:$A$34,0),MATCH(BUT$1,'[16]Raw Data'!$A$1:$BT$1,0))</f>
        <v>65</v>
      </c>
      <c r="BUU27" s="116">
        <f>INDEX('[14]1718 Collected Indicators'!$A$3:$CH$36,MATCH($A27,'[14]1718 Collected Indicators'!$A$3:$A$36,0),MATCH(BUU$1,'[14]1718 Collected Indicators'!$A$3:$CH$3,0))</f>
        <v>68</v>
      </c>
      <c r="BUV27" s="116">
        <f>INDEX('[15]1819 Collected Indicators'!$A$3:$CV$36,MATCH($A27,'[15]1819 Collected Indicators'!$A$3:$A$36,0),MATCH(BUV$1,'[15]1819 Collected Indicators'!$A$3:$CV$3,0))</f>
        <v>64.099999999999994</v>
      </c>
      <c r="BUW27" s="126">
        <f>INDEX('[11]1920 Collected Indicators'!$A$3:$CV$36,MATCH($A27,'[11]1920 Collected Indicators'!$A$3:$A$36,0),MATCH(BUW$1,'[11]1920 Collected Indicators'!$A$3:$CV$3,0))</f>
        <v>67</v>
      </c>
    </row>
    <row r="28" spans="1:1921" ht="15.75" thickBot="1">
      <c r="A28" s="118" t="s">
        <v>1882</v>
      </c>
      <c r="B28" s="119">
        <f t="shared" si="152"/>
        <v>8167.3130193905818</v>
      </c>
      <c r="C28" s="87">
        <v>14742</v>
      </c>
      <c r="D28" s="87">
        <v>1805</v>
      </c>
      <c r="E28" s="88">
        <f t="shared" si="11"/>
        <v>8238.2550335570468</v>
      </c>
      <c r="F28" s="87">
        <v>14730</v>
      </c>
      <c r="G28" s="87">
        <v>1788</v>
      </c>
      <c r="H28" s="88">
        <f t="shared" si="12"/>
        <v>8527.1800679501703</v>
      </c>
      <c r="I28" s="87">
        <v>15059</v>
      </c>
      <c r="J28" s="87">
        <v>1766</v>
      </c>
      <c r="K28" s="88">
        <f t="shared" si="13"/>
        <v>7423.312883435583</v>
      </c>
      <c r="L28" s="87">
        <v>13310</v>
      </c>
      <c r="M28" s="87">
        <v>1793</v>
      </c>
      <c r="N28" s="88">
        <f t="shared" si="14"/>
        <v>7569.0032858707555</v>
      </c>
      <c r="O28" s="87">
        <v>13821</v>
      </c>
      <c r="P28" s="87">
        <v>1826</v>
      </c>
      <c r="Q28" s="88">
        <f t="shared" si="15"/>
        <v>7317.9128563743952</v>
      </c>
      <c r="R28" s="87">
        <v>13604</v>
      </c>
      <c r="S28" s="87">
        <v>1859</v>
      </c>
      <c r="T28" s="88">
        <f t="shared" si="160"/>
        <v>7778.9699570815446</v>
      </c>
      <c r="U28" s="87">
        <f>INDEX('[2]All Previous Years'!$A$1:$EX$34,MATCH($A28,'[2]All Previous Years'!$A$1:$A$34,0),MATCH(U$1,'[2]All Previous Years'!$A$1:$EX$1,0))</f>
        <v>14500</v>
      </c>
      <c r="V28" s="87">
        <f>INDEX('[3]Raw data 16-17'!$B$2:$MA$34,MATCH($A28,'[3]Raw data 16-17'!$A$2:$A$34,0),MATCH(V$1,'[3]Raw data 16-17'!$B$1:$MA$1,0))</f>
        <v>1864</v>
      </c>
      <c r="W28" s="88">
        <f t="shared" si="17"/>
        <v>7656.2994201370584</v>
      </c>
      <c r="X28" s="32">
        <f>INDEX([4]Sheet1!$A$1:$CJ$34, MATCH($A28, [4]Sheet1!$A$1:$A$34, 0), MATCH(X$1, [4]Sheet1!$A$1:$CJ$1, 0))</f>
        <v>14524</v>
      </c>
      <c r="Y28" s="32">
        <f>INDEX('[5]Finance Indicators'!$A$2:$BO$35,MATCH($A28,'[5]Finance Indicators'!$A$2:$A$35,0),MATCH(Y$1,'[5]Finance Indicators'!$A$2:$BO$2,0))</f>
        <v>1897</v>
      </c>
      <c r="Z28" s="132">
        <f>INDEX('[6]Finance Indicators'!$B$3:$BO$35,MATCH($A28,'[6]Finance Indicators'!$A$3:$A$35,0),MATCH(Z$1,'[6]Finance Indicators'!$B$2:$BO$2,0))</f>
        <v>8041.1764705882351</v>
      </c>
      <c r="AA28" s="132">
        <f>INDEX('[6]Finance Indicators'!$B$3:$BO$35,MATCH($A28,'[6]Finance Indicators'!$A$3:$A$35,0),MATCH(AA$1,'[6]Finance Indicators'!$B$2:$BO$2,0))</f>
        <v>15037</v>
      </c>
      <c r="AB28" s="132">
        <f>INDEX('[6]Finance Indicators'!$B$3:$BO$35,MATCH($A28,'[6]Finance Indicators'!$A$3:$A$35,0),MATCH(AB$1,'[6]Finance Indicators'!$B$2:$BO$2,0))</f>
        <v>1870</v>
      </c>
      <c r="AC28" s="132">
        <f t="array" ref="AC28">INDEX('[7]Finance Indicators'!$A$2:$BO$35,MATCH($A28,'[7]Finance Indicators'!$A$2:$A$35,0),MATCH(AC$1,'[7]Finance Indicators'!$A$2:$BO$2,0))</f>
        <v>8558.6680761099378</v>
      </c>
      <c r="AD28" s="132">
        <f t="array" ref="AD28">INDEX('[7]Finance Indicators'!$A$2:$BO$35,MATCH($A28,'[7]Finance Indicators'!$A$2:$A$35,0),MATCH(AD$1,'[7]Finance Indicators'!$A$2:$BO$2,0))</f>
        <v>16193</v>
      </c>
      <c r="AE28" s="238">
        <f t="array" ref="AE28">INDEX('[7]Finance Indicators'!$A$2:$BO$35,MATCH($A28,'[7]Finance Indicators'!$A$2:$A$35,0),MATCH(AE$1,'[7]Finance Indicators'!$A$2:$BO$2,0))</f>
        <v>1892</v>
      </c>
      <c r="AF28" s="119">
        <f>(B28*100)/Deflators!$B$2</f>
        <v>9621.286671889924</v>
      </c>
      <c r="AG28" s="88">
        <f>(E28*100)/Deflators!$B$3</f>
        <v>9559.9157801404017</v>
      </c>
      <c r="AH28" s="88">
        <f>(H28*100)/Deflators!$B$4</f>
        <v>9696.927733088427</v>
      </c>
      <c r="AI28" s="88">
        <f>(K28*100)/Deflators!$B$5</f>
        <v>8292.0757307669719</v>
      </c>
      <c r="AJ28" s="88">
        <f>(N28*100)/Deflators!$B$6</f>
        <v>8339.8194371706941</v>
      </c>
      <c r="AK28" s="88">
        <f>(Q28*100)/Deflators!$B$7</f>
        <v>7997.8981565973845</v>
      </c>
      <c r="AL28" s="122">
        <f>(T28*100)/Deflators!$B$8</f>
        <v>8296.4706077079336</v>
      </c>
      <c r="AM28" s="122">
        <f>(W28*100)/Deflators!$B$9</f>
        <v>8024.3481862203325</v>
      </c>
      <c r="AN28" s="122">
        <f>(Z28*100)/Deflators!$B$10</f>
        <v>8237.6337382021829</v>
      </c>
      <c r="AO28" s="241">
        <f>(AC28*100)/Deflators!$B$11</f>
        <v>8558.6680761099378</v>
      </c>
      <c r="AP28" s="119">
        <f t="shared" si="18"/>
        <v>12384.512683578103</v>
      </c>
      <c r="AQ28" s="87">
        <v>18552</v>
      </c>
      <c r="AR28" s="87">
        <v>1498</v>
      </c>
      <c r="AS28" s="88">
        <f t="shared" si="19"/>
        <v>12825.913621262458</v>
      </c>
      <c r="AT28" s="87">
        <v>19303</v>
      </c>
      <c r="AU28" s="87">
        <v>1505</v>
      </c>
      <c r="AV28" s="88">
        <f t="shared" si="20"/>
        <v>13657.318741450068</v>
      </c>
      <c r="AW28" s="87">
        <v>19967</v>
      </c>
      <c r="AX28" s="87">
        <v>1462</v>
      </c>
      <c r="AY28" s="88">
        <f t="shared" si="21"/>
        <v>10538.781163434904</v>
      </c>
      <c r="AZ28" s="87">
        <v>15218</v>
      </c>
      <c r="BA28" s="87">
        <v>1444</v>
      </c>
      <c r="BB28" s="88">
        <f t="shared" si="22"/>
        <v>10507.857142857143</v>
      </c>
      <c r="BC28" s="87">
        <v>14711</v>
      </c>
      <c r="BD28" s="87">
        <v>1400</v>
      </c>
      <c r="BE28" s="88">
        <f t="shared" si="23"/>
        <v>10566.352429296592</v>
      </c>
      <c r="BF28" s="87">
        <v>14571</v>
      </c>
      <c r="BG28" s="87">
        <v>1379</v>
      </c>
      <c r="BH28" s="88">
        <f t="shared" si="24"/>
        <v>10791.514264813459</v>
      </c>
      <c r="BI28" s="87">
        <f>INDEX('[2]All Previous Years'!$A$1:$EX$34,MATCH($A28,'[2]All Previous Years'!$A$1:$A$34,0),MATCH(BI$1,'[2]All Previous Years'!$A$1:$EX$1,0))</f>
        <v>14752</v>
      </c>
      <c r="BJ28" s="87">
        <f>INDEX('[3]Raw data 16-17'!$B$2:$MA$34,MATCH($A28,'[3]Raw data 16-17'!$A$2:$A$34,0),MATCH(BJ$1,'[3]Raw data 16-17'!$B$1:$MA$1,0))</f>
        <v>1367</v>
      </c>
      <c r="BK28" s="88">
        <f t="shared" si="0"/>
        <v>10985.063480209112</v>
      </c>
      <c r="BL28" s="32">
        <f>INDEX([4]Sheet1!$A$1:$CJ$34, MATCH($A28, [4]Sheet1!$A$1:$A$34, 0), MATCH(BL$1, [4]Sheet1!$A$1:$CJ$1, 0))</f>
        <v>14709</v>
      </c>
      <c r="BM28" s="32">
        <f>INDEX('[5]Finance Indicators'!$A$2:$BO$35,MATCH($A28,'[5]Finance Indicators'!$A$2:$A$35,0),MATCH(BM$1,'[5]Finance Indicators'!$A$2:$BO$2,0))</f>
        <v>1339</v>
      </c>
      <c r="BN28" s="132">
        <f>INDEX('[6]Finance Indicators'!$B$3:$BO$35,MATCH($A28,'[6]Finance Indicators'!$A$3:$A$35,0),MATCH(BN$1,'[6]Finance Indicators'!$B$2:$BO$2,0))</f>
        <v>11090.579710144928</v>
      </c>
      <c r="BO28" s="132">
        <f>INDEX('[6]Finance Indicators'!$B$3:$BO$35,MATCH($A28,'[6]Finance Indicators'!$A$3:$A$35,0),MATCH(BO$1,'[6]Finance Indicators'!$B$2:$BO$2,0))</f>
        <v>15305</v>
      </c>
      <c r="BP28" s="132">
        <f>INDEX('[6]Finance Indicators'!$B$3:$BO$35,MATCH($A28,'[6]Finance Indicators'!$A$3:$A$35,0),MATCH(BP$1,'[6]Finance Indicators'!$B$2:$BO$2,0))</f>
        <v>1380</v>
      </c>
      <c r="BQ28" s="238">
        <f t="array" ref="BQ28">INDEX('[7]Finance Indicators'!$A$2:$BO$35,MATCH($A28,'[7]Finance Indicators'!$A$2:$A$35,0),MATCH(BQ$1,'[7]Finance Indicators'!$A$2:$BO$2,0))</f>
        <v>11719.222462203024</v>
      </c>
      <c r="BR28" s="238">
        <f t="array" ref="BR28">INDEX('[7]Finance Indicators'!$A$2:$BO$35,MATCH($A28,'[7]Finance Indicators'!$A$2:$A$35,0),MATCH(BR$1,'[7]Finance Indicators'!$A$2:$BO$2,0))</f>
        <v>16278</v>
      </c>
      <c r="BS28" s="238">
        <f t="array" ref="BS28">INDEX('[7]Finance Indicators'!$A$2:$BO$35,MATCH($A28,'[7]Finance Indicators'!$A$2:$A$35,0),MATCH(BS$1,'[7]Finance Indicators'!$A$2:$BO$2,0))</f>
        <v>1389</v>
      </c>
      <c r="BT28" s="119">
        <f>(AP28*100)/Deflators!$B$2</f>
        <v>14589.246982143055</v>
      </c>
      <c r="BU28" s="137">
        <f>(AS28*100)/Deflators!$B$3</f>
        <v>14883.57103818418</v>
      </c>
      <c r="BV28" s="137">
        <f>(AV28*100)/Deflators!$B$4</f>
        <v>15530.812274195472</v>
      </c>
      <c r="BW28" s="137">
        <f>(AY28*100)/Deflators!$B$5</f>
        <v>11772.152526694854</v>
      </c>
      <c r="BX28" s="137">
        <f>(BB28*100)/Deflators!$B$6</f>
        <v>11577.961844276217</v>
      </c>
      <c r="BY28" s="137">
        <f>(BE28*100)/Deflators!$B$7</f>
        <v>11548.184882061942</v>
      </c>
      <c r="BZ28" s="137">
        <f>(BH28*100)/Deflators!$B$8</f>
        <v>11509.426235690913</v>
      </c>
      <c r="CA28" s="137">
        <f>(BK28*100)/Deflators!$B$9</f>
        <v>11513.130479339748</v>
      </c>
      <c r="CB28" s="137">
        <f>(BN28*100)/Deflators!$B$10</f>
        <v>11361.538194152727</v>
      </c>
      <c r="CC28" s="245">
        <f>(BQ28*100)/Deflators!$B$11</f>
        <v>11719.222462203026</v>
      </c>
      <c r="CD28" s="119">
        <f t="shared" si="153"/>
        <v>6610.869565217391</v>
      </c>
      <c r="CE28" s="87">
        <v>3041</v>
      </c>
      <c r="CF28" s="87">
        <v>460</v>
      </c>
      <c r="CG28" s="88">
        <f t="shared" si="25"/>
        <v>3395.348837209302</v>
      </c>
      <c r="CH28" s="87">
        <v>1460</v>
      </c>
      <c r="CI28" s="87">
        <v>430</v>
      </c>
      <c r="CJ28" s="88">
        <f t="shared" si="26"/>
        <v>5062</v>
      </c>
      <c r="CK28" s="87">
        <v>2531</v>
      </c>
      <c r="CL28" s="87">
        <v>500</v>
      </c>
      <c r="CM28" s="88">
        <f t="shared" si="27"/>
        <v>4788.7029288702925</v>
      </c>
      <c r="CN28" s="87">
        <v>2289</v>
      </c>
      <c r="CO28" s="87">
        <v>478</v>
      </c>
      <c r="CP28" s="88">
        <f t="shared" si="28"/>
        <v>4831.858407079646</v>
      </c>
      <c r="CQ28" s="87">
        <v>2184</v>
      </c>
      <c r="CR28" s="87">
        <v>452</v>
      </c>
      <c r="CS28" s="88">
        <f t="shared" si="29"/>
        <v>4668.7898089171977</v>
      </c>
      <c r="CT28" s="87">
        <v>2199</v>
      </c>
      <c r="CU28" s="87">
        <v>471</v>
      </c>
      <c r="CV28" s="88">
        <f t="shared" si="30"/>
        <v>5563.0081300813008</v>
      </c>
      <c r="CW28" s="87">
        <f>INDEX('[2]All Previous Years'!$A$1:$EX$34,MATCH($A28,'[2]All Previous Years'!$A$1:$A$34,0),MATCH(CW$1,'[2]All Previous Years'!$A$1:$EX$1,0))</f>
        <v>2737</v>
      </c>
      <c r="CX28" s="87">
        <f>INDEX('[3]Raw data 16-17'!$B$2:$XA$34,MATCH($A28,'[3]Raw data 16-17'!$A$2:$A$34,0),MATCH(CX$1,'[3]Raw data 16-17'!$B$1:$GU$1,0))</f>
        <v>492</v>
      </c>
      <c r="CY28" s="88">
        <f t="shared" si="31"/>
        <v>5607.2961373390553</v>
      </c>
      <c r="CZ28" s="32">
        <f>INDEX([4]Sheet1!$A$1:$CJ$34, MATCH($A28, [4]Sheet1!$A$1:$A$34, 0), MATCH(CZ$1, [4]Sheet1!$A$1:$CJ$1, 0))</f>
        <v>2613</v>
      </c>
      <c r="DA28" s="32">
        <f>INDEX('[5]Finance Indicators'!$A$2:$BO$35,MATCH($A28,'[5]Finance Indicators'!$A$2:$A$35,0),MATCH(DA$1,'[5]Finance Indicators'!$A$2:$BO$2,0))</f>
        <v>466</v>
      </c>
      <c r="DB28" s="132">
        <f>INDEX('[6]Finance Indicators'!$B$3:$BO$35,MATCH($A28,'[6]Finance Indicators'!$A$3:$A$35,0),MATCH(DB$1,'[6]Finance Indicators'!$B$2:$BO$2,0))</f>
        <v>6661.6702355460384</v>
      </c>
      <c r="DC28" s="132">
        <f>INDEX('[6]Finance Indicators'!$B$3:$BO$35,MATCH($A28,'[6]Finance Indicators'!$A$3:$A$35,0),MATCH(DC$1,'[6]Finance Indicators'!$B$2:$BO$2,0))</f>
        <v>3111</v>
      </c>
      <c r="DD28" s="132">
        <f>INDEX('[6]Finance Indicators'!$B$3:$BO$35,MATCH($A28,'[6]Finance Indicators'!$A$3:$A$35,0),MATCH(DD$1,'[6]Finance Indicators'!$B$2:$BO$2,0))</f>
        <v>467</v>
      </c>
      <c r="DE28" s="132">
        <f t="array" ref="DE28">INDEX('[7]Finance Indicators'!$A$2:$BO$35,MATCH($A28,'[7]Finance Indicators'!$A$2:$A$35,0),MATCH(DE$1,'[7]Finance Indicators'!$A$2:$BO$2,0))</f>
        <v>8679.7520661157014</v>
      </c>
      <c r="DF28" s="132">
        <f t="array" ref="DF28">INDEX('[7]Finance Indicators'!$A$2:$BO$35,MATCH($A28,'[7]Finance Indicators'!$A$2:$A$35,0),MATCH(DF$1,'[7]Finance Indicators'!$A$2:$BO$2,0))</f>
        <v>4201</v>
      </c>
      <c r="DG28" s="132">
        <f t="array" ref="DG28">INDEX('[7]Finance Indicators'!$A$2:$BO$35,MATCH($A28,'[7]Finance Indicators'!$A$2:$A$35,0),MATCH(DG$1,'[7]Finance Indicators'!$A$2:$BO$2,0))</f>
        <v>484</v>
      </c>
      <c r="DH28" s="127">
        <f>(CD28*100)/Deflators!$B$2</f>
        <v>7787.7597058444599</v>
      </c>
      <c r="DI28" s="122">
        <f>(CG28*100)/Deflators!$B$3</f>
        <v>3940.0636173196476</v>
      </c>
      <c r="DJ28" s="122">
        <f>(CJ28*100)/Deflators!$B$4</f>
        <v>5756.398691448444</v>
      </c>
      <c r="DK28" s="122">
        <f>(CM28*100)/Deflators!$B$5</f>
        <v>5349.1329224372766</v>
      </c>
      <c r="DL28" s="122">
        <f>(CP28*100)/Deflators!$B$6</f>
        <v>5323.9277536373302</v>
      </c>
      <c r="DM28" s="122">
        <f>(CS28*100)/Deflators!$B$7</f>
        <v>5102.6168443306087</v>
      </c>
      <c r="DN28" s="122">
        <f>(CV28*100)/Deflators!$B$8</f>
        <v>5933.0905886381961</v>
      </c>
      <c r="DO28" s="122">
        <f>(CY28*100)/Deflators!$B$9</f>
        <v>5876.8465181644442</v>
      </c>
      <c r="DP28" s="122">
        <f>(DB28*100)/Deflators!$B$10</f>
        <v>6824.4242227278173</v>
      </c>
      <c r="DQ28" s="247">
        <f>(DE28*100)/Deflators!$B$11</f>
        <v>8679.7520661157014</v>
      </c>
      <c r="DR28" s="119">
        <v>60</v>
      </c>
      <c r="DS28" s="122">
        <f>INDEX('[3]5+ Awards at Level 5 &amp; Level 6'!$A$2:$G$35,MATCH($A28,'[3]5+ Awards at Level 5 &amp; Level 6'!$A$2:$A$35,0),MATCH(DS$1,'[3]5+ Awards at Level 5 &amp; Level 6'!$A$2:$G$2,0))</f>
        <v>62</v>
      </c>
      <c r="DT28" s="125">
        <f>INDEX('[8]Breadth and Depth cohort'!$X$1:$AH$36,MATCH($A28,'[8]Breadth and Depth cohort'!$X$1:$X$36,0),MATCH(DT$1,'[8]Breadth and Depth cohort'!$X$1:$AH$1,0))</f>
        <v>63</v>
      </c>
      <c r="DU28" s="125">
        <f>INDEX('[9]Breadth and Depth cohort'!$U$1:$AC$36,MATCH($A28,'[9]Breadth and Depth cohort'!$U$1:$U$36,0),MATCH(DU$1,'[9]Breadth and Depth cohort'!$U$1:$AC$1,0))</f>
        <v>63</v>
      </c>
      <c r="DV28" s="125">
        <f>INDEX([10]Extraction!$G$3:$Q$36,MATCH($A28,[10]Extraction!$Q$3:$Q$36,0),MATCH(DV$1,[10]Extraction!$G$3:$Q$3,0))</f>
        <v>68</v>
      </c>
      <c r="DW28" s="125">
        <f>INDEX([10]Extraction!$G$3:$Q$36,MATCH($A28,[10]Extraction!$Q$3:$Q$36,0),MATCH(DW$1,[10]Extraction!$G$3:$Q$3,0))</f>
        <v>70</v>
      </c>
      <c r="DX28" s="125">
        <f>INDEX([10]Extraction!$G$3:$Q$36,MATCH($A28,[10]Extraction!$Q$3:$Q$36,0),MATCH(DX$1,[10]Extraction!$G$3:$Q$3,0))</f>
        <v>67</v>
      </c>
      <c r="DY28" s="125">
        <f>INDEX([10]Extraction!$G$3:$Q$36,MATCH($A28,[10]Extraction!$Q$3:$Q$36,0),MATCH(DY$1,[10]Extraction!$G$3:$Q$3,0))</f>
        <v>72</v>
      </c>
      <c r="DZ28" s="241">
        <f>INDEX('[11]1920 Collected Indicators'!$A$3:$CV$36,MATCH($A28,'[11]1920 Collected Indicators'!$A$3:$A$36,0),MATCH(DZ$1,'[11]1920 Collected Indicators'!$A$3:$CV$3,0))</f>
        <v>70</v>
      </c>
      <c r="EA28" s="119">
        <v>27</v>
      </c>
      <c r="EB28" s="122">
        <f>INDEX('[3]5+ Awards at Level 5 &amp; Level 6'!$I$2:$M$35,MATCH($A28,'[3]5+ Awards at Level 5 &amp; Level 6'!$A$2:$A$35,0),MATCH(EB$1,'[3]5+ Awards at Level 5 &amp; Level 6'!$I$2:$M$2,0))</f>
        <v>31</v>
      </c>
      <c r="EC28" s="125">
        <f>INDEX('[8]Breadth and Depth cohort'!$X$1:$AH$36,MATCH($A28,'[8]Breadth and Depth cohort'!$X$1:$X$36,0),MATCH(EC$1,'[8]Breadth and Depth cohort'!$X$1:$AH$1,0))</f>
        <v>32</v>
      </c>
      <c r="ED28" s="125">
        <f>INDEX('[9]Breadth and Depth cohort'!$U$1:$AC$36,MATCH($A28,'[9]Breadth and Depth cohort'!$U$1:$U$36,0),MATCH(ED$1,'[9]Breadth and Depth cohort'!$U$1:$AC$1,0))</f>
        <v>32</v>
      </c>
      <c r="EE28" s="125">
        <f>INDEX([10]Extraction!$G$3:$Q$36,MATCH($A28,[10]Extraction!$Q$3:$Q$36,0),MATCH(EE$1,[10]Extraction!$G$3:$Q$3,0))</f>
        <v>37</v>
      </c>
      <c r="EF28" s="125">
        <f>INDEX([10]Extraction!$G$3:$Q$36,MATCH($A28,[10]Extraction!$Q$3:$Q$36,0),MATCH(EF$1,[10]Extraction!$G$3:$Q$3,0))</f>
        <v>36</v>
      </c>
      <c r="EG28" s="125">
        <f>INDEX([10]Extraction!$G$3:$Q$36,MATCH($A28,[10]Extraction!$Q$3:$Q$36,0),MATCH(EG$1,[10]Extraction!$G$3:$Q$3,0))</f>
        <v>39</v>
      </c>
      <c r="EH28" s="120">
        <f>INDEX([10]Extraction!$G$3:$Q$36,MATCH($A28,[10]Extraction!$Q$3:$Q$36,0),MATCH(EH$1,[10]Extraction!$G$3:$Q$3,0))</f>
        <v>37</v>
      </c>
      <c r="EI28" s="126">
        <f>INDEX('[11]1920 Collected Indicators'!$A$3:$CV$36,MATCH($A28,'[11]1920 Collected Indicators'!$A$3:$A$36,0),MATCH(EI$1,'[11]1920 Collected Indicators'!$A$3:$CV$3,0))</f>
        <v>41</v>
      </c>
      <c r="EJ28" s="127" t="s">
        <v>1853</v>
      </c>
      <c r="EK28" s="122" t="str">
        <f>INDEX('[3]Deprived 5+ Awards'!$A$2:$K$35,MATCH($A28,'[3]Deprived 5+ Awards'!$A$2:$A$35,0),MATCH(EK$1,'[3]Deprived 5+ Awards'!$A$2:$K$2,0))</f>
        <v>NA</v>
      </c>
      <c r="EL28" s="125" t="str">
        <f>INDEX('[12]2014'!$S$1:$U$35,MATCH($A28,'[12]2014'!$S$1:$S$35,0),MATCH(EL$1,'[12]2014'!$S$1:$U$1,0))</f>
        <v>NA</v>
      </c>
      <c r="EM28" s="125" t="str">
        <f>INDEX('[12]2015'!$S$1:$U$35,MATCH($A28,'[12]2015'!$S$1:$S$35,0),MATCH(EM$1,'[12]2015'!$S$1:$U$1,0))</f>
        <v>NA</v>
      </c>
      <c r="EN28" s="125" t="str">
        <f>INDEX([13]Extraction!$B$2:$L$35,MATCH($A28,[13]Extraction!$L$2:$L$35,0),MATCH(EN$1,[13]Extraction!$B$2:$L$2,0))</f>
        <v>NA</v>
      </c>
      <c r="EO28" s="125" t="str">
        <f>INDEX([13]Extraction!$B$2:$L$35,MATCH($A28,[13]Extraction!$L$2:$L$35,0),MATCH(EO$1,[13]Extraction!$B$2:$L$2,0))</f>
        <v>NA</v>
      </c>
      <c r="EP28" s="122" t="str">
        <f>INDEX([13]Extraction!$B$2:$L$35,MATCH($A28,[13]Extraction!$L$2:$L$35,0),MATCH(EP$1,[13]Extraction!$B$2:$L$2,0))</f>
        <v>NA</v>
      </c>
      <c r="EQ28" s="122" t="str">
        <f>INDEX([13]Extraction!$B$2:$L$35,MATCH($A28,[13]Extraction!$L$2:$L$35,0),MATCH(EQ$1,[13]Extraction!$B$2:$L$2,0))</f>
        <v>NA</v>
      </c>
      <c r="ER28" s="337" t="str">
        <f>INDEX('[11]1920 Collected Indicators'!$A$3:$CV$36,MATCH($A28,'[11]1920 Collected Indicators'!$A$3:$A$36,0),MATCH(ER$1,'[11]1920 Collected Indicators'!$A$3:$CV$3,0))</f>
        <v>NA</v>
      </c>
      <c r="ES28" s="124" t="s">
        <v>1853</v>
      </c>
      <c r="ET28" s="122" t="str">
        <f>INDEX('[3]Deprived 5+ Awards'!$A$2:$K$35,MATCH($A28,'[3]Deprived 5+ Awards'!$A$2:$A$35,0),MATCH(ET$1,'[3]Deprived 5+ Awards'!$A$2:$K$2,0))</f>
        <v>NA</v>
      </c>
      <c r="EU28" s="125" t="str">
        <f>INDEX('[12]2014'!$S$1:$U$35,MATCH($A28,'[12]2014'!$S$1:$S$35,0),MATCH(EU$1,'[12]2014'!$S$1:$U$1,0))</f>
        <v>NA</v>
      </c>
      <c r="EV28" s="125" t="str">
        <f>INDEX('[12]2015'!$S$1:$U$35,MATCH($A28,'[12]2015'!$S$1:$S$35,0),MATCH(EV$1,'[12]2015'!$S$1:$U$1,0))</f>
        <v>NA</v>
      </c>
      <c r="EW28" s="125" t="str">
        <f>INDEX([13]Extraction!$B$2:$L$35,MATCH($A28,[13]Extraction!$L$2:$L$35,0),MATCH(EW$1,[13]Extraction!$B$2:$L$2,0))</f>
        <v>NA</v>
      </c>
      <c r="EX28" s="125" t="str">
        <f>INDEX([13]Extraction!$B$2:$L$35,MATCH($A28,[13]Extraction!$L$2:$L$35,0),MATCH(EX$1,[13]Extraction!$B$2:$L$2,0))</f>
        <v>NA</v>
      </c>
      <c r="EY28" s="122" t="str">
        <f>INDEX([13]Extraction!$B$2:$L$35,MATCH($A28,[13]Extraction!$L$2:$L$35,0),MATCH(EY$1,[13]Extraction!$B$2:$L$2,0))</f>
        <v>NA</v>
      </c>
      <c r="EZ28" s="122" t="str">
        <f>INDEX([13]Extraction!$B$2:$L$35,MATCH($A28,[13]Extraction!$L$2:$L$35,0),MATCH(EZ$1,[13]Extraction!$B$2:$L$2,0))</f>
        <v>NA</v>
      </c>
      <c r="FA28" s="340" t="str">
        <f>INDEX('[11]1920 Collected Indicators'!$A$3:$CV$36,MATCH($A28,'[11]1920 Collected Indicators'!$A$3:$A$36,0),MATCH(FA$1,'[11]1920 Collected Indicators'!$A$3:$CV$3,0))</f>
        <v>NA</v>
      </c>
      <c r="FB28" s="119">
        <v>12615.384615384615</v>
      </c>
      <c r="FC28" s="87">
        <v>2624</v>
      </c>
      <c r="FD28" s="87">
        <v>4</v>
      </c>
      <c r="FE28" s="88">
        <v>10519.23076923077</v>
      </c>
      <c r="FF28" s="87">
        <v>2188</v>
      </c>
      <c r="FG28" s="87">
        <v>4</v>
      </c>
      <c r="FH28" s="88">
        <v>7435.8974358974365</v>
      </c>
      <c r="FI28" s="87">
        <v>1160</v>
      </c>
      <c r="FJ28" s="87">
        <v>3</v>
      </c>
      <c r="FK28" s="88">
        <v>12032.051282051281</v>
      </c>
      <c r="FL28" s="87">
        <v>1877</v>
      </c>
      <c r="FM28" s="87">
        <v>3</v>
      </c>
      <c r="FN28" s="88">
        <v>9250</v>
      </c>
      <c r="FO28" s="39">
        <v>1924</v>
      </c>
      <c r="FP28" s="39">
        <v>4</v>
      </c>
      <c r="FQ28" s="88">
        <v>9216.3461538461543</v>
      </c>
      <c r="FR28" s="87">
        <v>1917</v>
      </c>
      <c r="FS28" s="87">
        <v>4</v>
      </c>
      <c r="FT28" s="88">
        <f t="shared" si="159"/>
        <v>8926.9230769230762</v>
      </c>
      <c r="FU28" s="87">
        <f>INDEX('[2]All Previous Years'!$A$1:$EX$34,MATCH($A28,'[2]All Previous Years'!$A$1:$A$34,0),MATCH(FU$1,'[2]All Previous Years'!$A$1:$EX$1,0))</f>
        <v>2321</v>
      </c>
      <c r="FV28" s="88">
        <f>INDEX('[3]Raw data 16-17'!$B$2:$XA$34,MATCH($A28,'[3]Raw data 16-17'!$A$2:$A$34,0),MATCH(FV$1,'[3]Raw data 16-17'!$B$1:$GU$1,0))</f>
        <v>5</v>
      </c>
      <c r="FW28" s="88">
        <f t="shared" si="33"/>
        <v>6122.5961538461543</v>
      </c>
      <c r="FX28" s="39">
        <f>INDEX([4]Sheet1!$A$1:$CJ$34, MATCH($A28, [4]Sheet1!$A$1:$A$34, 0), MATCH(FX$1, [4]Sheet1!$A$1:$CJ$1, 0))</f>
        <v>2547</v>
      </c>
      <c r="FY28" s="39">
        <f>INDEX('[5]Finance Indicators'!$A$2:$BO$35,MATCH($A28,'[5]Finance Indicators'!$A$2:$A$35,0),MATCH(FY$1,'[5]Finance Indicators'!$A$2:$BO$2,0))</f>
        <v>8</v>
      </c>
      <c r="FZ28" s="132">
        <f>INDEX('[6]Finance Indicators'!$B$3:$BO$35,MATCH($A28,'[6]Finance Indicators'!$A$3:$A$35,0),MATCH(FZ$1,'[6]Finance Indicators'!$B$2:$BO$2,0))</f>
        <v>7483.5164835164842</v>
      </c>
      <c r="GA28" s="132">
        <f>INDEX('[6]Finance Indicators'!$B$3:$BO$35,MATCH($A28,'[6]Finance Indicators'!$A$3:$A$35,0),MATCH(GA$1,'[6]Finance Indicators'!$B$2:$BO$2,0))</f>
        <v>2724</v>
      </c>
      <c r="GB28" s="132">
        <f>INDEX('[6]Finance Indicators'!$B$3:$BO$35,MATCH($A28,'[6]Finance Indicators'!$A$3:$A$35,0),MATCH(GB$1,'[6]Finance Indicators'!$B$2:$BO$2,0))</f>
        <v>7</v>
      </c>
      <c r="GC28" s="132" t="str">
        <f t="array" ref="GC28">INDEX('[7]Finance Indicators'!$A$2:$BO$35,MATCH($A28,'[7]Finance Indicators'!$A$2:$A$35,0),MATCH(GC$1,'[7]Finance Indicators'!$A$2:$BO$2,0))</f>
        <v>dna</v>
      </c>
      <c r="GD28" s="132">
        <f t="array" ref="GD28">INDEX('[7]Finance Indicators'!$A$2:$BO$35,MATCH($A28,'[7]Finance Indicators'!$A$2:$A$35,0),MATCH(GD$1,'[7]Finance Indicators'!$A$2:$BO$2,0))</f>
        <v>2699</v>
      </c>
      <c r="GE28" s="238" t="str">
        <f t="array" ref="GE28">INDEX('[7]Finance Indicators'!$A$2:$BO$35,MATCH($A28,'[7]Finance Indicators'!$A$2:$A$35,0),MATCH(GE$1,'[7]Finance Indicators'!$A$2:$BO$2,0))</f>
        <v>dna</v>
      </c>
      <c r="GF28" s="128">
        <f>(FB28*100)/Deflators!$B$2</f>
        <v>14861.21954339175</v>
      </c>
      <c r="GG28" s="125">
        <f>(FE28*100)/Deflators!$B$3</f>
        <v>12206.827758558409</v>
      </c>
      <c r="GH28" s="125">
        <f>(FH28*100)/Deflators!$B$4</f>
        <v>8455.944344082347</v>
      </c>
      <c r="GI28" s="125">
        <f>(FK28*100)/Deflators!$B$5</f>
        <v>13440.182569950652</v>
      </c>
      <c r="GJ28" s="125">
        <f>(FN28*100)/Deflators!$B$6</f>
        <v>10192.006381848752</v>
      </c>
      <c r="GK28" s="125">
        <f>(FQ28*100)/Deflators!$B$7</f>
        <v>10072.735131056112</v>
      </c>
      <c r="GL28" s="125">
        <f>(FT28*100)/Deflators!$B$8</f>
        <v>9520.7919986295947</v>
      </c>
      <c r="GM28" s="125">
        <f>(FW28*100)/Deflators!$B$9</f>
        <v>6416.9177099914778</v>
      </c>
      <c r="GN28" s="125">
        <f>IFERROR((FZ28*100)/Deflators!$B$10,"dna")</f>
        <v>7666.3493321516353</v>
      </c>
      <c r="GO28" s="125" t="str">
        <f>IFERROR((GC28*100)/Deflators!$B$11,"dna")</f>
        <v>dna</v>
      </c>
      <c r="GP28" s="121">
        <v>428.68589743589746</v>
      </c>
      <c r="GQ28" s="87">
        <v>535</v>
      </c>
      <c r="GR28" s="87">
        <v>24</v>
      </c>
      <c r="GS28" s="88">
        <v>404.55840455840456</v>
      </c>
      <c r="GT28" s="87">
        <v>568</v>
      </c>
      <c r="GU28" s="87">
        <v>27</v>
      </c>
      <c r="GV28" s="88">
        <v>453.9835164835165</v>
      </c>
      <c r="GW28" s="87">
        <v>661</v>
      </c>
      <c r="GX28" s="87">
        <v>28</v>
      </c>
      <c r="GY28" s="88">
        <v>162.08791208791212</v>
      </c>
      <c r="GZ28" s="87">
        <v>236</v>
      </c>
      <c r="HA28" s="87">
        <v>28</v>
      </c>
      <c r="HB28" s="88">
        <v>202.85359801488832</v>
      </c>
      <c r="HC28" s="87">
        <v>327</v>
      </c>
      <c r="HD28" s="87">
        <v>31</v>
      </c>
      <c r="HE28" s="88">
        <v>417.69230769230768</v>
      </c>
      <c r="HF28" s="87">
        <v>543</v>
      </c>
      <c r="HG28" s="87">
        <v>25</v>
      </c>
      <c r="HH28" s="88">
        <f t="shared" si="34"/>
        <v>398.86039886039885</v>
      </c>
      <c r="HI28" s="87">
        <f>INDEX('[2]All Previous Years'!$A$1:$EX$34,MATCH($A28,'[2]All Previous Years'!$A$1:$A$34,0),MATCH(HI$1,'[2]All Previous Years'!$A$1:$EX$1,0))</f>
        <v>560</v>
      </c>
      <c r="HJ28" s="32">
        <f>INDEX('[3]Raw data 16-17'!$B$2:$XA$34,MATCH($A28,'[3]Raw data 16-17'!$A$2:$A$34,0),MATCH(HJ$1,'[3]Raw data 16-17'!$B$1:$GU$1,0))</f>
        <v>27</v>
      </c>
      <c r="HK28" s="88">
        <f t="shared" si="35"/>
        <v>572.34432234432234</v>
      </c>
      <c r="HL28" s="32">
        <f>INDEX([4]Sheet1!$A$1:$CJ$34, MATCH($A28, [4]Sheet1!$A$1:$A$34, 0), MATCH(HL$1, [4]Sheet1!$A$1:$CJ$1, 0))</f>
        <v>625</v>
      </c>
      <c r="HM28" s="32">
        <f>INDEX('[5]Finance Indicators'!$A$2:$BO$35,MATCH($A28,'[5]Finance Indicators'!$A$2:$A$35,0),MATCH(HM$1,'[5]Finance Indicators'!$A$2:$BO$2,0))</f>
        <v>21</v>
      </c>
      <c r="HN28" s="132">
        <f>INDEX('[6]Finance Indicators'!$B$3:$BO$35,MATCH($A28,'[6]Finance Indicators'!$A$3:$A$35,0),MATCH(HN$1,'[6]Finance Indicators'!$B$2:$BO$2,0))</f>
        <v>515.6695156695157</v>
      </c>
      <c r="HO28" s="132">
        <f>INDEX('[6]Finance Indicators'!$B$3:$BO$35,MATCH($A28,'[6]Finance Indicators'!$A$3:$A$35,0),MATCH(HO$1,'[6]Finance Indicators'!$B$2:$BO$2,0))</f>
        <v>724</v>
      </c>
      <c r="HP28" s="132">
        <f>INDEX('[6]Finance Indicators'!$B$3:$BO$35,MATCH($A28,'[6]Finance Indicators'!$A$3:$A$35,0),MATCH(HP$1,'[6]Finance Indicators'!$B$2:$BO$2,0))</f>
        <v>27</v>
      </c>
      <c r="HQ28" s="132" t="str">
        <f t="array" ref="HQ28">INDEX('[7]Finance Indicators'!$A$2:$BO$35,MATCH($A28,'[7]Finance Indicators'!$A$2:$A$35,0),MATCH(HQ$1,'[7]Finance Indicators'!$A$2:$BO$2,0))</f>
        <v>dna</v>
      </c>
      <c r="HR28" s="238">
        <f t="array" ref="HR28">INDEX('[7]Finance Indicators'!$A$2:$BO$35,MATCH($A28,'[7]Finance Indicators'!$A$2:$A$35,0),MATCH(HR$1,'[7]Finance Indicators'!$A$2:$BO$2,0))</f>
        <v>770</v>
      </c>
      <c r="HS28" s="238" t="str">
        <f t="array" ref="HS28">INDEX('[7]Finance Indicators'!$A$2:$BO$35,MATCH($A28,'[7]Finance Indicators'!$A$2:$A$35,0),MATCH(HS$1,'[7]Finance Indicators'!$A$2:$BO$2,0))</f>
        <v>dna</v>
      </c>
      <c r="HT28" s="128">
        <f>(GP28*100)/Deflators!$B$2</f>
        <v>505.00206146561152</v>
      </c>
      <c r="HU28" s="125">
        <f>(GS28*100)/Deflators!$B$3</f>
        <v>469.46158621851015</v>
      </c>
      <c r="HV28" s="125">
        <f>(GV28*100)/Deflators!$B$4</f>
        <v>516.26039514517538</v>
      </c>
      <c r="HW28" s="125">
        <f>(GY28*100)/Deflators!$B$5</f>
        <v>181.05733426297786</v>
      </c>
      <c r="HX28" s="125">
        <f>(HB28*100)/Deflators!$B$6</f>
        <v>223.51190978905115</v>
      </c>
      <c r="HY28" s="125">
        <f>(HE28*100)/Deflators!$B$7</f>
        <v>456.5045530444209</v>
      </c>
      <c r="HZ28" s="125">
        <f>(HH28*100)/Deflators!$B$8</f>
        <v>425.39482656203211</v>
      </c>
      <c r="IA28" s="125">
        <f>(HK28*100)/Deflators!$B$9</f>
        <v>599.85769532704001</v>
      </c>
      <c r="IB28" s="125">
        <f>IFERROR((HN28*100)/Deflators!$B$10,"dna")</f>
        <v>528.26804828607828</v>
      </c>
      <c r="IC28" s="125" t="str">
        <f>IFERROR((HQ28*100)/Deflators!$B$11,"dna")</f>
        <v>dna</v>
      </c>
      <c r="ID28" s="121">
        <v>85.714285714285708</v>
      </c>
      <c r="IE28" s="88">
        <v>87.096774193548384</v>
      </c>
      <c r="IF28" s="88">
        <v>90.322580645161281</v>
      </c>
      <c r="IG28" s="88">
        <v>90.322580645161281</v>
      </c>
      <c r="IH28" s="88">
        <v>88.571428571428569</v>
      </c>
      <c r="II28" s="88">
        <v>86.206896551724128</v>
      </c>
      <c r="IJ28" s="88">
        <f>INDEX('[3]Raw data 16-17'!$B$2:$XA$34,MATCH($A28,'[3]Raw data 16-17'!$A$2:$A$34,0),MATCH(IJ$1,'[3]Raw data 16-17'!$B$1:$GU$1,0))</f>
        <v>84.375</v>
      </c>
      <c r="IK28" s="88">
        <f>INDEX('[14]1718 Collected Indicators'!$A$3:$CH$36,MATCH($A28,'[14]1718 Collected Indicators'!$A$3:$A$36,0),MATCH(IK$1,'[14]1718 Collected Indicators'!$A$3:$CH$3,0))</f>
        <v>72.41379310344827</v>
      </c>
      <c r="IL28" s="120">
        <f>INDEX('[15]1819 Collected Indicators'!$A$3:$CV$36,MATCH($A28,'[15]1819 Collected Indicators'!$A$3:$A$36,0),MATCH(IL$1,'[15]1819 Collected Indicators'!$A$3:$CV$3,0))</f>
        <v>79.411764705882348</v>
      </c>
      <c r="IM28" s="120" t="str">
        <f>INDEX('[11]1920 Collected Indicators'!$A$3:$CV$36,MATCH($A28,'[11]1920 Collected Indicators'!$A$3:$A$36,0),MATCH(IM$1,'[11]1920 Collected Indicators'!$A$3:$CV$3,0))</f>
        <v>dna</v>
      </c>
      <c r="IN28" s="119">
        <v>93</v>
      </c>
      <c r="IO28" s="88">
        <v>90.666666666666671</v>
      </c>
      <c r="IP28" s="88">
        <v>88.333333333333329</v>
      </c>
      <c r="IQ28" s="88">
        <f>INDEX('[16]Raw Data'!$B$2:$BS$34,MATCH($A28,'[16]Raw Data'!$A$2:$A$34,0),MATCH(IQ$1,'[16]Raw Data'!$B$1:$BS$1,0))</f>
        <v>87.333333333333329</v>
      </c>
      <c r="IR28" s="88">
        <f t="shared" si="1"/>
        <v>88.333333333333329</v>
      </c>
      <c r="IS28" s="120">
        <f t="shared" si="1"/>
        <v>86.366666666666674</v>
      </c>
      <c r="IT28" s="120">
        <f t="shared" si="1"/>
        <v>87.033333333333346</v>
      </c>
      <c r="IU28" s="119">
        <v>90.3</v>
      </c>
      <c r="IV28" s="88">
        <v>95.4</v>
      </c>
      <c r="IW28" s="88">
        <v>93.2</v>
      </c>
      <c r="IX28" s="88">
        <v>95.6</v>
      </c>
      <c r="IY28" s="88">
        <v>93.4</v>
      </c>
      <c r="IZ28" s="88">
        <f>INDEX('[3]Raw data 16-17'!$B$2:$BV$34,MATCH($A28,'[3]Raw data 16-17'!$A$2:$A$34,0),MATCH(IZ$1,'[3]Raw data 16-17'!$B$1:$BV$1,0))</f>
        <v>92.6</v>
      </c>
      <c r="JA28" s="88">
        <f>INDEX('[14]1718 Collected Indicators'!$A$3:$CH$36,MATCH($A28,'[14]1718 Collected Indicators'!$A$3:$A$36,0),MATCH(JA$1,'[14]1718 Collected Indicators'!$A$3:$CH$3,0))</f>
        <v>96</v>
      </c>
      <c r="JB28" s="120">
        <f>INDEX('[15]1819 Collected Indicators'!$A$3:$CV$36,MATCH($A28,'[15]1819 Collected Indicators'!$A$3:$A$36,0),MATCH(JB$1,'[15]1819 Collected Indicators'!$A$3:$CV$3,0))</f>
        <v>96.069868995633186</v>
      </c>
      <c r="JC28" s="120" t="str">
        <f>INDEX('[11]1920 Collected Indicators'!$A$3:$CV$36,MATCH($A28,'[11]1920 Collected Indicators'!$A$3:$A$36,0),MATCH(JC$1,'[11]1920 Collected Indicators'!$A$3:$CV$3,0))</f>
        <v>dna</v>
      </c>
      <c r="JD28" s="119">
        <v>851.74</v>
      </c>
      <c r="JE28" s="88">
        <v>899.92</v>
      </c>
      <c r="JF28" s="88">
        <f>INDEX('[17]Cohort Attainment'!$O$40:$BR$75,MATCH($A28,'[17]Cohort Attainment'!$O$40:$O$75,0),MATCH(JF$1,'[17]Cohort Attainment'!$O$40:$BR$40,0))</f>
        <v>895.33</v>
      </c>
      <c r="JG28" s="88" t="str">
        <f>INDEX('[18]Cohort Attainment'!$Q$40:$AQ$72,MATCH($A28,'[18]Cohort Attainment'!$O$40:$O$72,0),MATCH(JG$1,'[18]Cohort Attainment'!$Q$39:$AO$39,0))</f>
        <v>*</v>
      </c>
      <c r="JH28" s="88">
        <f>INDEX('[19]Cohort Attainment'!$BP$3:$BU$36,MATCH($A28,'[19]Cohort Attainment'!$BU$3:$BU$36,0),MATCH(JH$1,'[19]Cohort Attainment'!$BP$36:$BU$36,0))</f>
        <v>1010.98</v>
      </c>
      <c r="JI28" s="88">
        <f>INDEX('[19]Cohort Attainment'!$BP$3:$BU$36,MATCH($A28,'[19]Cohort Attainment'!$BU$3:$BU$36,0),MATCH(JI$1,'[19]Cohort Attainment'!$BP$36:$BU$36,0))</f>
        <v>1030.8800000000001</v>
      </c>
      <c r="JJ28" s="88">
        <f>INDEX('[19]Cohort Attainment'!$BP$3:$BU$36,MATCH($A28,'[19]Cohort Attainment'!$BU$3:$BU$36,0),MATCH(JJ$1,'[19]Cohort Attainment'!$BP$36:$BU$36,0))</f>
        <v>981.13</v>
      </c>
      <c r="JK28" s="88">
        <f>INDEX('[19]Cohort Attainment'!$BP$3:$BU$36,MATCH($A28,'[19]Cohort Attainment'!$BU$3:$BU$36,0),MATCH(JK$1,'[19]Cohort Attainment'!$BP$36:$BU$36,0))</f>
        <v>992.56</v>
      </c>
      <c r="JL28" s="126">
        <f>INDEX('[11]1920 Collected Indicators'!$A$3:$CV$36,MATCH($A28,'[11]1920 Collected Indicators'!$A$3:$A$36,0),MATCH(JL$1,'[11]1920 Collected Indicators'!$A$3:$CV$3,0))</f>
        <v>946.3</v>
      </c>
      <c r="JM28" s="121" t="s">
        <v>1853</v>
      </c>
      <c r="JN28" s="88" t="s">
        <v>1853</v>
      </c>
      <c r="JO28" s="88" t="str">
        <f>INDEX('[17]Cohort Attainment'!$O$40:$BR$75,MATCH($A28,'[17]Cohort Attainment'!$O$40:$O$75,0),MATCH(JO$1,'[17]Cohort Attainment'!$O$40:$BR$40,0))</f>
        <v>NA</v>
      </c>
      <c r="JP28" s="88" t="str">
        <f>INDEX('[18]Cohort Attainment'!$Q$40:$AQ$72,MATCH($A28,'[18]Cohort Attainment'!$O$40:$O$72,0),MATCH(JP$1,'[18]Cohort Attainment'!$Q$39:$AO$39,0))</f>
        <v>NA</v>
      </c>
      <c r="JQ28" s="88" t="str">
        <f>INDEX('[19]Cohort Attainment'!$P$3:$AO$36,MATCH($A28,'[19]Cohort Attainment'!$AO$3:$AO$36,0),MATCH(JQ$1,'[19]Cohort Attainment'!$P$36:$AO$36,0))</f>
        <v>NA</v>
      </c>
      <c r="JR28" s="88" t="str">
        <f>INDEX('[19]Cohort Attainment'!$P$3:$AO$36,MATCH($A28,'[19]Cohort Attainment'!$AO$3:$AO$36,0),MATCH(JR$1,'[19]Cohort Attainment'!$P$36:$AO$36,0))</f>
        <v>NA</v>
      </c>
      <c r="JS28" s="88" t="str">
        <f>INDEX('[19]Cohort Attainment'!$P$3:$AO$36,MATCH($A28,'[19]Cohort Attainment'!$AO$3:$AO$36,0),MATCH(JS$1,'[19]Cohort Attainment'!$P$36:$AO$36,0))</f>
        <v>NA</v>
      </c>
      <c r="JT28" s="120" t="str">
        <f>INDEX('[19]Cohort Attainment'!$P$3:$AO$36,MATCH($A28,'[19]Cohort Attainment'!$AO$3:$AO$36,0),MATCH(JT$1,'[19]Cohort Attainment'!$P$36:$AO$36,0))</f>
        <v>NA</v>
      </c>
      <c r="JU28" s="120" t="str">
        <f>INDEX('[11]1920 Collected Indicators'!$A$3:$CV$36,MATCH($A28,'[11]1920 Collected Indicators'!$A$3:$A$36,0),MATCH(JU$1,'[11]1920 Collected Indicators'!$A$3:$CV$3,0))</f>
        <v>NA</v>
      </c>
      <c r="JV28" s="119">
        <v>739</v>
      </c>
      <c r="JW28" s="88">
        <v>942</v>
      </c>
      <c r="JX28" s="88">
        <f>INDEX('[17]Cohort Attainment'!$O$40:$BR$75,MATCH($A28,'[17]Cohort Attainment'!$O$40:$O$75,0),MATCH(JX$1,'[17]Cohort Attainment'!$O$40:$BR$40,0))</f>
        <v>449</v>
      </c>
      <c r="JY28" s="88" t="str">
        <f>INDEX('[18]Cohort Attainment'!$Q$40:$AQ$72,MATCH($A28,'[18]Cohort Attainment'!$O$40:$O$72,0),MATCH(JY$1,'[18]Cohort Attainment'!$Q$39:$AO$39,0))</f>
        <v>*</v>
      </c>
      <c r="JZ28" s="88">
        <f>INDEX('[19]Cohort Attainment'!$P$3:$AO$36,MATCH($A28,'[19]Cohort Attainment'!$AO$3:$AO$36,0),MATCH(JZ$1,'[19]Cohort Attainment'!$P$36:$AO$36,0))</f>
        <v>1180</v>
      </c>
      <c r="KA28" s="88">
        <f>INDEX('[19]Cohort Attainment'!$P$3:$AO$36,MATCH($A28,'[19]Cohort Attainment'!$AO$3:$AO$36,0),MATCH(KA$1,'[19]Cohort Attainment'!$P$36:$AO$36,0))</f>
        <v>618</v>
      </c>
      <c r="KB28" s="88">
        <f>INDEX('[19]Cohort Attainment'!$P$3:$AO$36,MATCH($A28,'[19]Cohort Attainment'!$AO$3:$AO$36,0),MATCH(KB$1,'[19]Cohort Attainment'!$P$36:$AO$36,0))</f>
        <v>1076</v>
      </c>
      <c r="KC28" s="120">
        <f>INDEX('[19]Cohort Attainment'!$P$3:$AO$36,MATCH($A28,'[19]Cohort Attainment'!$AO$3:$AO$36,0),MATCH(KC$1,'[19]Cohort Attainment'!$P$36:$AO$36,0))</f>
        <v>470</v>
      </c>
      <c r="KD28" s="120">
        <f>INDEX('[11]1920 Collected Indicators'!$A$3:$CV$36,MATCH($A28,'[11]1920 Collected Indicators'!$A$3:$A$36,0),MATCH(KD$1,'[11]1920 Collected Indicators'!$A$3:$CV$3,0))</f>
        <v>891</v>
      </c>
      <c r="KE28" s="119">
        <v>780</v>
      </c>
      <c r="KF28" s="88">
        <v>846</v>
      </c>
      <c r="KG28" s="88">
        <f>INDEX('[17]Cohort Attainment'!$O$40:$BR$75,MATCH($A28,'[17]Cohort Attainment'!$O$40:$O$75,0),MATCH(KG$1,'[17]Cohort Attainment'!$O$40:$BR$40,0))</f>
        <v>843</v>
      </c>
      <c r="KH28" s="88">
        <f>INDEX('[18]Cohort Attainment'!$Q$40:$AQ$72,MATCH($A28,'[18]Cohort Attainment'!$O$40:$O$72,0),MATCH(KH$1,'[18]Cohort Attainment'!$Q$39:$AO$39,0))</f>
        <v>942</v>
      </c>
      <c r="KI28" s="88">
        <f>INDEX('[19]Cohort Attainment'!$P$3:$AO$36,MATCH($A28,'[19]Cohort Attainment'!$AO$3:$AO$36,0),MATCH(KI$1,'[19]Cohort Attainment'!$P$36:$AO$36,0))</f>
        <v>1059</v>
      </c>
      <c r="KJ28" s="88">
        <f>INDEX('[19]Cohort Attainment'!$P$3:$AO$36,MATCH($A28,'[19]Cohort Attainment'!$AO$3:$AO$36,0),MATCH(KJ$1,'[19]Cohort Attainment'!$P$36:$AO$36,0))</f>
        <v>886</v>
      </c>
      <c r="KK28" s="88">
        <f>INDEX('[19]Cohort Attainment'!$P$3:$AO$36,MATCH($A28,'[19]Cohort Attainment'!$AO$3:$AO$36,0),MATCH(KK$1,'[19]Cohort Attainment'!$P$36:$AO$36,0))</f>
        <v>955</v>
      </c>
      <c r="KL28" s="120">
        <f>INDEX('[19]Cohort Attainment'!$P$3:$AO$36,MATCH($A28,'[19]Cohort Attainment'!$AO$3:$AO$36,0),MATCH(KL$1,'[19]Cohort Attainment'!$P$36:$AO$36,0))</f>
        <v>1008</v>
      </c>
      <c r="KM28" s="120">
        <f>INDEX('[11]1920 Collected Indicators'!$A$3:$CV$36,MATCH($A28,'[11]1920 Collected Indicators'!$A$3:$A$36,0),MATCH(KM$1,'[11]1920 Collected Indicators'!$A$3:$CV$3,0))</f>
        <v>926</v>
      </c>
      <c r="KN28" s="119">
        <v>854</v>
      </c>
      <c r="KO28" s="88">
        <v>916</v>
      </c>
      <c r="KP28" s="88">
        <f>INDEX('[17]Cohort Attainment'!$O$40:$BR$75,MATCH($A28,'[17]Cohort Attainment'!$O$40:$O$75,0),MATCH(KP$1,'[17]Cohort Attainment'!$O$40:$BR$40,0))</f>
        <v>950</v>
      </c>
      <c r="KQ28" s="88" t="str">
        <f>INDEX('[18]Cohort Attainment'!$Q$40:$AQ$72,MATCH($A28,'[18]Cohort Attainment'!$O$40:$O$72,0),MATCH(KQ$1,'[18]Cohort Attainment'!$Q$39:$AO$39,0))</f>
        <v>*</v>
      </c>
      <c r="KR28" s="88">
        <f>INDEX('[19]Cohort Attainment'!$P$3:$AO$36,MATCH($A28,'[19]Cohort Attainment'!$AO$3:$AO$36,0),MATCH(KR$1,'[19]Cohort Attainment'!$P$36:$AO$36,0))</f>
        <v>929</v>
      </c>
      <c r="KS28" s="88">
        <f>INDEX('[19]Cohort Attainment'!$P$3:$AO$36,MATCH($A28,'[19]Cohort Attainment'!$AO$3:$AO$36,0),MATCH(KS$1,'[19]Cohort Attainment'!$P$36:$AO$36,0))</f>
        <v>1119</v>
      </c>
      <c r="KT28" s="88">
        <f>INDEX('[19]Cohort Attainment'!$P$3:$AO$36,MATCH($A28,'[19]Cohort Attainment'!$AO$3:$AO$36,0),MATCH(KT$1,'[19]Cohort Attainment'!$P$36:$AO$36,0))</f>
        <v>1019</v>
      </c>
      <c r="KU28" s="120">
        <f>INDEX('[19]Cohort Attainment'!$P$3:$AO$36,MATCH($A28,'[19]Cohort Attainment'!$AO$3:$AO$36,0),MATCH(KU$1,'[19]Cohort Attainment'!$P$36:$AO$36,0))</f>
        <v>1002</v>
      </c>
      <c r="KV28" s="120">
        <f>INDEX('[11]1920 Collected Indicators'!$A$3:$CV$36,MATCH($A28,'[11]1920 Collected Indicators'!$A$3:$A$36,0),MATCH(KV$1,'[11]1920 Collected Indicators'!$A$3:$CV$3,0))</f>
        <v>969</v>
      </c>
      <c r="KW28" s="119">
        <v>1114</v>
      </c>
      <c r="KX28" s="88">
        <v>1141</v>
      </c>
      <c r="KY28" s="88">
        <f>INDEX('[17]Cohort Attainment'!$O$40:$BR$75,MATCH($A28,'[17]Cohort Attainment'!$O$40:$O$75,0),MATCH(KY$1,'[17]Cohort Attainment'!$O$40:$BR$40,0))</f>
        <v>1037</v>
      </c>
      <c r="KZ28" s="88">
        <f>INDEX('[18]Cohort Attainment'!$Q$40:$AQ$72,MATCH($A28,'[18]Cohort Attainment'!$O$40:$O$72,0),MATCH(KZ$1,'[18]Cohort Attainment'!$Q$39:$AO$39,0))</f>
        <v>849</v>
      </c>
      <c r="LA28" s="88">
        <f>INDEX('[19]Cohort Attainment'!$P$3:$AO$36,MATCH($A28,'[19]Cohort Attainment'!$AO$3:$AO$36,0),MATCH(LA$1,'[19]Cohort Attainment'!$P$36:$AO$36,0))</f>
        <v>1126</v>
      </c>
      <c r="LB28" s="88">
        <f>INDEX('[19]Cohort Attainment'!$P$3:$AO$36,MATCH($A28,'[19]Cohort Attainment'!$AO$3:$AO$36,0),MATCH(LB$1,'[19]Cohort Attainment'!$P$36:$AO$36,0))</f>
        <v>610</v>
      </c>
      <c r="LC28" s="88">
        <f>INDEX('[19]Cohort Attainment'!$P$3:$AO$36,MATCH($A28,'[19]Cohort Attainment'!$AO$3:$AO$36,0),MATCH(LC$1,'[19]Cohort Attainment'!$P$36:$AO$36,0))</f>
        <v>314</v>
      </c>
      <c r="LD28" s="120" t="str">
        <f>INDEX('[19]Cohort Attainment'!$P$3:$AO$36,MATCH($A28,'[19]Cohort Attainment'!$AO$3:$AO$36,0),MATCH(LD$1,'[19]Cohort Attainment'!$P$36:$AO$36,0))</f>
        <v>NA</v>
      </c>
      <c r="LE28" s="120" t="str">
        <f>INDEX('[11]1920 Collected Indicators'!$A$3:$CV$36,MATCH($A28,'[11]1920 Collected Indicators'!$A$3:$A$36,0),MATCH(LE$1,'[11]1920 Collected Indicators'!$A$3:$CV$3,0))</f>
        <v>NA</v>
      </c>
      <c r="LF28" s="119">
        <v>76.895306859205775</v>
      </c>
      <c r="LG28" s="88" t="str">
        <f>INDEX('[3]Raw data 16-17'!$B$2:$XA$34,MATCH($A28,'[3]Raw data 16-17'!$A$2:$A$34,0),MATCH(LG$1,'[3]Raw data 16-17'!$B$1:$GU$1,0))</f>
        <v>dna</v>
      </c>
      <c r="LH28" s="88" t="str">
        <f>INDEX('[14]1718 Collected Indicators'!$A$3:$CH$36,MATCH($A28,'[14]1718 Collected Indicators'!$A$3:$A$36,0),MATCH(LH$1,'[14]1718 Collected Indicators'!$A$3:$CH$3,0))</f>
        <v>dna</v>
      </c>
      <c r="LI28" s="120">
        <f>INDEX('[15]1819 Collected Indicators'!$A$3:$CV$36,MATCH($A28,'[15]1819 Collected Indicators'!$A$3:$A$36,0),MATCH(LI$1,'[15]1819 Collected Indicators'!$A$3:$CV$3,0))</f>
        <v>63.730569948000003</v>
      </c>
      <c r="LJ28" s="120" t="str">
        <f>INDEX('[11]1920 Collected Indicators'!$A$3:$CV$36,MATCH($A28,'[11]1920 Collected Indicators'!$A$3:$A$36,0),MATCH(LJ$1,'[11]1920 Collected Indicators'!$A$3:$CV$3,0))</f>
        <v>dna</v>
      </c>
      <c r="LK28" s="119">
        <v>76.59574468085107</v>
      </c>
      <c r="LL28" s="88" t="str">
        <f>INDEX('[3]Raw data 16-17'!$B$2:$XA$34,MATCH($A28,'[3]Raw data 16-17'!$A$2:$A$34,0),MATCH(LL$1,'[3]Raw data 16-17'!$B$1:$GU$1,0))</f>
        <v>dna</v>
      </c>
      <c r="LM28" s="88" t="str">
        <f>INDEX('[14]1718 Collected Indicators'!$A$3:$CH$36,MATCH($A28,'[14]1718 Collected Indicators'!$A$3:$A$36,0),MATCH(LM$1,'[14]1718 Collected Indicators'!$A$3:$CH$3,0))</f>
        <v>dna</v>
      </c>
      <c r="LN28" s="120">
        <f>INDEX('[15]1819 Collected Indicators'!$A$3:$CV$36,MATCH($A28,'[15]1819 Collected Indicators'!$A$3:$A$36,0),MATCH(LN$1,'[15]1819 Collected Indicators'!$A$3:$CV$3,0))</f>
        <v>69.728331177000001</v>
      </c>
      <c r="LO28" s="120" t="str">
        <f>INDEX('[11]1920 Collected Indicators'!$A$3:$CV$36,MATCH($A28,'[11]1920 Collected Indicators'!$A$3:$A$36,0),MATCH(LO$1,'[11]1920 Collected Indicators'!$A$3:$CV$3,0))</f>
        <v>dna</v>
      </c>
      <c r="LP28" s="119">
        <v>67.953667953667946</v>
      </c>
      <c r="LQ28" s="88" t="str">
        <f>INDEX('[3]Raw data 16-17'!$B$2:$XA$34,MATCH($A28,'[3]Raw data 16-17'!$A$2:$A$34,0),MATCH(LQ$1,'[3]Raw data 16-17'!$B$1:$GU$1,0))</f>
        <v>dna</v>
      </c>
      <c r="LR28" s="88" t="str">
        <f>INDEX('[14]1718 Collected Indicators'!$A$3:$CH$36,MATCH($A28,'[14]1718 Collected Indicators'!$A$3:$A$36,0),MATCH(LR$1,'[14]1718 Collected Indicators'!$A$3:$CH$3,0))</f>
        <v>dna</v>
      </c>
      <c r="LS28" s="120" t="e">
        <f>INDEX('[15]1819 Collected Indicators'!$A$3:$CV$36,MATCH($A28,'[15]1819 Collected Indicators'!$A$3:$A$36,0),MATCH(LS$1,'[15]1819 Collected Indicators'!$A$3:$CV$3,0))</f>
        <v>#N/A</v>
      </c>
      <c r="LT28" s="120" t="e">
        <f>INDEX('[11]1920 Collected Indicators'!$A$3:$CV$36,MATCH($A28,'[11]1920 Collected Indicators'!$A$3:$A$36,0),MATCH(LT$1,'[11]1920 Collected Indicators'!$A$3:$CV$3,0))</f>
        <v>#N/A</v>
      </c>
      <c r="LU28" s="119">
        <v>71.480144404332137</v>
      </c>
      <c r="LV28" s="88" t="str">
        <f>INDEX('[3]Raw data 16-17'!$B$2:$XA$34,MATCH($A28,'[3]Raw data 16-17'!$A$2:$A$34,0),MATCH(LV$1,'[3]Raw data 16-17'!$B$1:$GU$1,0))</f>
        <v>dna</v>
      </c>
      <c r="LW28" s="88" t="str">
        <f>INDEX('[14]1718 Collected Indicators'!$A$3:$CH$36,MATCH($A28,'[14]1718 Collected Indicators'!$A$3:$A$36,0),MATCH(LW$1,'[14]1718 Collected Indicators'!$A$3:$CH$3,0))</f>
        <v>dna</v>
      </c>
      <c r="LX28" s="120" t="str">
        <f>INDEX('[15]1819 Collected Indicators'!$A$3:$CV$36,MATCH($A28,'[15]1819 Collected Indicators'!$A$3:$A$36,0),MATCH(LX$1,'[15]1819 Collected Indicators'!$A$3:$CV$3,0))</f>
        <v>N/A</v>
      </c>
      <c r="LY28" s="120" t="str">
        <f>INDEX('[11]1920 Collected Indicators'!$A$3:$CV$36,MATCH($A28,'[11]1920 Collected Indicators'!$A$3:$A$36,0),MATCH(LY$1,'[11]1920 Collected Indicators'!$A$3:$CV$3,0))</f>
        <v>dna</v>
      </c>
      <c r="LZ28" s="119">
        <v>65.531914893617014</v>
      </c>
      <c r="MA28" s="88" t="str">
        <f>INDEX('[3]Raw data 16-17'!$B$2:$XA$34,MATCH($A28,'[3]Raw data 16-17'!$A$2:$A$34,0),MATCH(MA$1,'[3]Raw data 16-17'!$B$1:$GU$1,0))</f>
        <v>dna</v>
      </c>
      <c r="MB28" s="88" t="str">
        <f>INDEX('[14]1718 Collected Indicators'!$A$3:$CH$36,MATCH($A28,'[14]1718 Collected Indicators'!$A$3:$A$36,0),MATCH(MB$1,'[14]1718 Collected Indicators'!$A$3:$CH$3,0))</f>
        <v>dna</v>
      </c>
      <c r="MC28" s="120" t="str">
        <f>INDEX('[15]1819 Collected Indicators'!$A$3:$CV$36,MATCH($A28,'[15]1819 Collected Indicators'!$A$3:$A$36,0),MATCH(MC$1,'[15]1819 Collected Indicators'!$A$3:$CV$3,0))</f>
        <v>N/A</v>
      </c>
      <c r="MD28" s="120" t="str">
        <f>INDEX('[11]1920 Collected Indicators'!$A$3:$CV$36,MATCH($A28,'[11]1920 Collected Indicators'!$A$3:$A$36,0),MATCH(MD$1,'[11]1920 Collected Indicators'!$A$3:$CV$3,0))</f>
        <v>dna</v>
      </c>
      <c r="ME28" s="119">
        <v>57.142857142857139</v>
      </c>
      <c r="MF28" s="88" t="str">
        <f>INDEX('[3]Raw data 16-17'!$B$2:$XA$34,MATCH($A28,'[3]Raw data 16-17'!$A$2:$A$34,0),MATCH(MF$1,'[3]Raw data 16-17'!$B$1:$GU$1,0))</f>
        <v>dna</v>
      </c>
      <c r="MG28" s="88" t="str">
        <f>INDEX('[14]1718 Collected Indicators'!$A$3:$CH$36,MATCH($A28,'[14]1718 Collected Indicators'!$A$3:$A$36,0),MATCH(MG$1,'[14]1718 Collected Indicators'!$A$3:$CH$3,0))</f>
        <v>dna</v>
      </c>
      <c r="MH28" s="120" t="e">
        <f>INDEX('[15]1819 Collected Indicators'!$A$3:$CV$36,MATCH($A28,'[15]1819 Collected Indicators'!$A$3:$A$36,0),MATCH(MH$1,'[15]1819 Collected Indicators'!$A$3:$CV$3,0))</f>
        <v>#N/A</v>
      </c>
      <c r="MI28" s="120" t="e">
        <f>INDEX('[11]1920 Collected Indicators'!$A$3:$CV$36,MATCH($A28,'[11]1920 Collected Indicators'!$A$3:$A$36,0),MATCH(MI$1,'[11]1920 Collected Indicators'!$A$3:$CV$3,0))</f>
        <v>#N/A</v>
      </c>
      <c r="MJ28" s="119">
        <v>84.532374100719423</v>
      </c>
      <c r="MK28" s="88" t="str">
        <f>INDEX('[3]Raw data 16-17'!$B$2:$XA$34,MATCH($A28,'[3]Raw data 16-17'!$A$2:$A$34,0),MATCH(MK$1,'[3]Raw data 16-17'!$B$1:$GU$1,0))</f>
        <v>dna</v>
      </c>
      <c r="ML28" s="88" t="str">
        <f>INDEX('[14]1718 Collected Indicators'!$A$3:$CH$36,MATCH($A28,'[14]1718 Collected Indicators'!$A$3:$A$36,0),MATCH(ML$1,'[14]1718 Collected Indicators'!$A$3:$CH$3,0))</f>
        <v>dna</v>
      </c>
      <c r="MM28" s="120" t="str">
        <f>INDEX('[15]1819 Collected Indicators'!$A$3:$CV$36,MATCH($A28,'[15]1819 Collected Indicators'!$A$3:$A$36,0),MATCH(MM$1,'[15]1819 Collected Indicators'!$A$3:$CV$3,0))</f>
        <v>dna</v>
      </c>
      <c r="MN28" s="120" t="str">
        <f>INDEX('[11]1920 Collected Indicators'!$A$3:$CV$36,MATCH($A28,'[11]1920 Collected Indicators'!$A$3:$A$36,0),MATCH(MN$1,'[11]1920 Collected Indicators'!$A$3:$CV$3,0))</f>
        <v>dna</v>
      </c>
      <c r="MO28" s="119">
        <v>88.983050847457619</v>
      </c>
      <c r="MP28" s="88" t="str">
        <f>INDEX('[3]Raw data 16-17'!$B$2:$XA$34,MATCH($A28,'[3]Raw data 16-17'!$A$2:$A$34,0),MATCH(MP$1,'[3]Raw data 16-17'!$B$1:$GU$1,0))</f>
        <v>dna</v>
      </c>
      <c r="MQ28" s="88" t="str">
        <f>INDEX('[14]1718 Collected Indicators'!$A$3:$CH$36,MATCH($A28,'[14]1718 Collected Indicators'!$A$3:$A$36,0),MATCH(MQ$1,'[14]1718 Collected Indicators'!$A$3:$CH$3,0))</f>
        <v>dna</v>
      </c>
      <c r="MR28" s="120" t="str">
        <f>INDEX('[15]1819 Collected Indicators'!$A$3:$CV$36,MATCH($A28,'[15]1819 Collected Indicators'!$A$3:$A$36,0),MATCH(MR$1,'[15]1819 Collected Indicators'!$A$3:$CV$3,0))</f>
        <v>dna</v>
      </c>
      <c r="MS28" s="120" t="str">
        <f>INDEX('[11]1920 Collected Indicators'!$A$3:$CV$36,MATCH($A28,'[11]1920 Collected Indicators'!$A$3:$A$36,0),MATCH(MS$1,'[11]1920 Collected Indicators'!$A$3:$CV$3,0))</f>
        <v>dna</v>
      </c>
      <c r="MT28" s="119">
        <v>81.081081081081081</v>
      </c>
      <c r="MU28" s="88" t="str">
        <f>INDEX('[3]Raw data 16-17'!$B$2:$XA$34,MATCH($A28,'[3]Raw data 16-17'!$A$2:$A$34,0),MATCH(MU$1,'[3]Raw data 16-17'!$B$1:$GU$1,0))</f>
        <v>dna</v>
      </c>
      <c r="MV28" s="88" t="str">
        <f>INDEX('[14]1718 Collected Indicators'!$A$3:$CH$36,MATCH($A28,'[14]1718 Collected Indicators'!$A$3:$A$36,0),MATCH(MV$1,'[14]1718 Collected Indicators'!$A$3:$CH$3,0))</f>
        <v>dna</v>
      </c>
      <c r="MW28" s="120" t="e">
        <f>INDEX('[15]1819 Collected Indicators'!$A$3:$CV$36,MATCH($A28,'[15]1819 Collected Indicators'!$A$3:$A$36,0),MATCH(MW$1,'[15]1819 Collected Indicators'!$A$3:$CV$3,0))</f>
        <v>#N/A</v>
      </c>
      <c r="MX28" s="120" t="e">
        <f>INDEX('[11]1920 Collected Indicators'!$A$3:$CV$36,MATCH($A28,'[11]1920 Collected Indicators'!$A$3:$A$36,0),MATCH(MX$1,'[11]1920 Collected Indicators'!$A$3:$CV$3,0))</f>
        <v>#N/A</v>
      </c>
      <c r="MY28" s="119">
        <v>81.949458483754512</v>
      </c>
      <c r="MZ28" s="88" t="str">
        <f>INDEX('[3]Raw data 16-17'!$B$2:$XA$34,MATCH($A28,'[3]Raw data 16-17'!$A$2:$A$34,0),MATCH(MZ$1,'[3]Raw data 16-17'!$B$1:$GU$1,0))</f>
        <v>dna</v>
      </c>
      <c r="NA28" s="88" t="str">
        <f>INDEX('[14]1718 Collected Indicators'!$A$3:$CH$36,MATCH($A28,'[14]1718 Collected Indicators'!$A$3:$A$36,0),MATCH(NA$1,'[14]1718 Collected Indicators'!$A$3:$CH$3,0))</f>
        <v>dna</v>
      </c>
      <c r="NB28" s="120" t="e">
        <f>INDEX('[15]1819 Collected Indicators'!$A$3:$CV$36,MATCH($A28,'[15]1819 Collected Indicators'!$A$3:$A$36,0),MATCH(NB$1,'[15]1819 Collected Indicators'!$A$3:$CV$3,0))</f>
        <v>#N/A</v>
      </c>
      <c r="NC28" s="183"/>
      <c r="ND28" s="119">
        <v>69.787234042553195</v>
      </c>
      <c r="NE28" s="88" t="str">
        <f>INDEX('[3]Raw data 16-17'!$B$2:$XA$34,MATCH($A28,'[3]Raw data 16-17'!$A$2:$A$34,0),MATCH(NE$1,'[3]Raw data 16-17'!$B$1:$GU$1,0))</f>
        <v>dna</v>
      </c>
      <c r="NF28" s="88" t="str">
        <f>INDEX('[14]1718 Collected Indicators'!$A$3:$CH$36,MATCH($A28,'[14]1718 Collected Indicators'!$A$3:$A$36,0),MATCH(NF$1,'[14]1718 Collected Indicators'!$A$3:$CH$3,0))</f>
        <v>dna</v>
      </c>
      <c r="NG28" s="120" t="e">
        <f>INDEX('[15]1819 Collected Indicators'!$A$3:$CV$36,MATCH($A28,'[15]1819 Collected Indicators'!$A$3:$A$36,0),MATCH(NG$1,'[15]1819 Collected Indicators'!$A$3:$CV$3,0))</f>
        <v>#N/A</v>
      </c>
      <c r="NH28" s="183"/>
      <c r="NI28" s="119">
        <v>60.617760617760617</v>
      </c>
      <c r="NJ28" s="88" t="str">
        <f>INDEX('[3]Raw data 16-17'!$B$2:$XA$34,MATCH($A28,'[3]Raw data 16-17'!$A$2:$A$34,0),MATCH(NJ$1,'[3]Raw data 16-17'!$B$1:$GU$1,0))</f>
        <v>dna</v>
      </c>
      <c r="NK28" s="88" t="str">
        <f>INDEX('[14]1718 Collected Indicators'!$A$3:$CH$36,MATCH($A28,'[14]1718 Collected Indicators'!$A$3:$A$36,0),MATCH(NK$1,'[14]1718 Collected Indicators'!$A$3:$CH$3,0))</f>
        <v>dna</v>
      </c>
      <c r="NL28" s="120" t="e">
        <f>INDEX('[15]1819 Collected Indicators'!$A$3:$CV$36,MATCH($A28,'[15]1819 Collected Indicators'!$A$3:$A$36,0),MATCH(NL$1,'[15]1819 Collected Indicators'!$A$3:$CV$3,0))</f>
        <v>#N/A</v>
      </c>
      <c r="NM28" s="183"/>
      <c r="NN28" s="119">
        <f>INDEX([20]Extraction!$B$2:$I$36,MATCH($A28,[20]Extraction!$I$2:$I$36,0),MATCH(NN$1,[20]Extraction!$B$2:$I$2,0))</f>
        <v>90.950226244343796</v>
      </c>
      <c r="NO28" s="119">
        <f>INDEX([20]Extraction!$B$2:$I$36,MATCH($A28,[20]Extraction!$I$2:$I$36,0),MATCH(NO$1,[20]Extraction!$B$2:$I$2,0))</f>
        <v>85.036496350364871</v>
      </c>
      <c r="NP28" s="119">
        <f>INDEX([20]Extraction!$B$2:$I$36,MATCH($A28,[20]Extraction!$I$2:$I$36,0),MATCH(NP$1,[20]Extraction!$B$2:$I$2,0))</f>
        <v>88.235294117647001</v>
      </c>
      <c r="NQ28" s="119">
        <f>INDEX([20]Extraction!$B$2:$I$36,MATCH($A28,[20]Extraction!$I$2:$I$36,0),MATCH(NQ$1,[20]Extraction!$B$2:$I$2,0))</f>
        <v>84.108527131782864</v>
      </c>
      <c r="NR28" s="119">
        <f>INDEX([20]Extraction!$B$2:$I$36,MATCH($A28,[20]Extraction!$I$2:$I$36,0),MATCH(NR$1,[20]Extraction!$B$2:$I$2,0))</f>
        <v>93.577981651376092</v>
      </c>
      <c r="NS28" s="119">
        <f>INDEX([20]Extraction!$B$2:$I$36,MATCH($A28,[20]Extraction!$I$2:$I$36,0),MATCH(NS$1,[20]Extraction!$B$2:$I$2,0))</f>
        <v>86.266094420600808</v>
      </c>
      <c r="NT28" s="119" t="str">
        <f>INDEX([20]Extraction!$B$2:$I$36,MATCH($A28,[20]Extraction!$I$2:$I$36,0),MATCH(NT$1,[20]Extraction!$B$2:$I$2,0))</f>
        <v>dna</v>
      </c>
      <c r="NU28" s="129">
        <f>INDEX([21]Sheet1!$L$17:$T$50,MATCH($A28,[21]Sheet1!$L$17:$L$50,0),MATCH(NU$1,[21]Sheet1!$L$17:$T$17,0))</f>
        <v>100</v>
      </c>
      <c r="NV28" s="130">
        <f>INDEX([21]Sheet1!$L$17:$T$50,MATCH($A28,[21]Sheet1!$L$17:$L$50,0),MATCH(NV$1,[21]Sheet1!$L$17:$T$17,0))</f>
        <v>100</v>
      </c>
      <c r="NW28" s="130">
        <f>INDEX([21]Sheet1!$L$17:$T$50,MATCH($A28,[21]Sheet1!$L$17:$L$50,0),MATCH(NW$1,[21]Sheet1!$L$17:$T$17,0))</f>
        <v>100</v>
      </c>
      <c r="NX28" s="130">
        <f>INDEX([21]Sheet1!$L$17:$T$50,MATCH($A28,[21]Sheet1!$L$17:$L$50,0),MATCH(NX$1,[21]Sheet1!$L$17:$T$17,0))</f>
        <v>100</v>
      </c>
      <c r="NY28" s="130">
        <f>INDEX([21]Sheet1!$L$17:$T$50,MATCH($A28,[21]Sheet1!$L$17:$L$50,0),MATCH(NY$1,[21]Sheet1!$L$17:$T$17,0))</f>
        <v>100</v>
      </c>
      <c r="NZ28" s="130">
        <f>INDEX([21]Sheet1!$L$17:$T$50,MATCH($A28,[21]Sheet1!$L$17:$L$50,0),MATCH(NZ$1,[21]Sheet1!$L$17:$T$17,0))</f>
        <v>96</v>
      </c>
      <c r="OA28" s="130">
        <f>INDEX([21]Sheet1!$L$17:$T$50,MATCH($A28,[21]Sheet1!$L$17:$L$50,0),MATCH(OA$1,[21]Sheet1!$L$17:$T$17,0))</f>
        <v>92</v>
      </c>
      <c r="OB28" s="88">
        <f>INDEX('[14]1718 Collected Indicators'!$A$3:$CH$36,MATCH($A28,'[14]1718 Collected Indicators'!$A$3:$A$36,0),MATCH(OB$1,'[14]1718 Collected Indicators'!$A$3:$CH$3,0))</f>
        <v>92.592592592592595</v>
      </c>
      <c r="OC28" s="126">
        <f>INDEX('[15]1819 Collected Indicators'!$A$3:$CV$36,MATCH($A28,'[15]1819 Collected Indicators'!$A$3:$A$36,0),MATCH(OC$1,'[15]1819 Collected Indicators'!$A$3:$CV$3,0))</f>
        <v>92.857142857142861</v>
      </c>
      <c r="OD28" s="120">
        <f>INDEX('[11]1920 Collected Indicators'!$A$3:$CV$36,MATCH($A28,'[11]1920 Collected Indicators'!$A$3:$A$36,0),MATCH(OD$1,'[11]1920 Collected Indicators'!$A$3:$CV$3,0))</f>
        <v>100</v>
      </c>
      <c r="OE28" s="121">
        <v>94.2</v>
      </c>
      <c r="OF28" s="88">
        <v>94.5</v>
      </c>
      <c r="OG28" s="88">
        <v>94.4</v>
      </c>
      <c r="OH28" s="88">
        <f>INDEX('[3]Raw data 16-17'!$A$1:$BV$34,MATCH($A28,'[3]Raw data 16-17'!A$1:A$34,0),MATCH(OH$1,'[3]Raw data 16-17'!$A$1:$BV$1,0))</f>
        <v>94.5</v>
      </c>
      <c r="OI28" s="121">
        <f>INDEX('[15]1819 Collected Indicators'!$A$3:$CV$36,MATCH($A28,'[15]1819 Collected Indicators'!$A$3:$A$36,0),MATCH(OI$1,'[15]1819 Collected Indicators'!$A$3:$CV$3,0))</f>
        <v>94.407899999999998</v>
      </c>
      <c r="OJ28" s="120" t="str">
        <f>INDEX('[11]1920 Collected Indicators'!$A$3:$CV$36,MATCH($A28,'[11]1920 Collected Indicators'!$A$3:$A$36,0),MATCH(OJ$1,'[11]1920 Collected Indicators'!$A$3:$CV$3,0))</f>
        <v>dna</v>
      </c>
      <c r="OK28" s="119">
        <f>INDEX('[22]All years '!$A$1:$F$34,MATCH($A28,'[22]All years '!$A$1:$A$34,0),MATCH(OK$1,'[22]All years '!$A$1:$F$1,0))</f>
        <v>86.944818304172273</v>
      </c>
      <c r="OL28" s="88">
        <f>INDEX('[22]All years '!$A$1:$F$34,MATCH($A28,'[22]All years '!$A$1:$A$34,0),MATCH(OL$1,'[22]All years '!$A$1:$F$1,0))</f>
        <v>90.895061728395063</v>
      </c>
      <c r="OM28" s="88">
        <f>INDEX('[22]All years '!$A$1:$F$34,MATCH($A28,'[22]All years '!$A$1:$A$34,0),MATCH(OM$1,'[22]All years '!$A$1:$F$1,0))</f>
        <v>85.296964324480783</v>
      </c>
      <c r="ON28" s="88">
        <f>INDEX('[22]All years '!$A$1:$F$34,MATCH($A28,'[22]All years '!$A$1:$A$34,0),MATCH(ON$1,'[22]All years '!$A$1:$F$1,0))</f>
        <v>85.337496912600116</v>
      </c>
      <c r="OO28" s="121">
        <f>INDEX('[22]All years '!$A$1:$F$34,MATCH($A28,'[22]All years '!$A$1:$A$34,0),MATCH(OO$1,'[22]All years '!$A$1:$F$1,0))</f>
        <v>85.296964324480783</v>
      </c>
      <c r="OP28" s="120" t="str">
        <f>INDEX('[11]1920 Collected Indicators'!$A$3:$CV$36,MATCH($A28,'[11]1920 Collected Indicators'!$A$3:$A$36,0),MATCH(OP$1,'[11]1920 Collected Indicators'!$A$3:$CV$3,0))</f>
        <v>dna</v>
      </c>
      <c r="OQ28" s="119">
        <v>6.9633666363911599</v>
      </c>
      <c r="OR28" s="88">
        <v>6</v>
      </c>
      <c r="OS28" s="88">
        <v>2.8</v>
      </c>
      <c r="OT28" s="116">
        <f>INDEX('[3]Raw data 16-17'!$B$2:$ACG$34,MATCH($A28,'[3]Raw data 16-17'!$A$2:$A$34,0),MATCH(OT$1,'[3]Raw data 16-17'!$B$1:$MA$1,0))</f>
        <v>6.4894932014833122</v>
      </c>
      <c r="OU28" s="133">
        <f>INDEX('[15]1819 Collected Indicators'!$A$3:$CV$36,MATCH($A28,'[15]1819 Collected Indicators'!$A$3:$A$36,0),MATCH(OU$1,'[15]1819 Collected Indicators'!$A$3:$CV$3,0))</f>
        <v>4.6124999999999998</v>
      </c>
      <c r="OV28" s="120" t="str">
        <f>INDEX('[11]1920 Collected Indicators'!$A$3:$CV$36,MATCH($A28,'[11]1920 Collected Indicators'!$A$3:$A$36,0),MATCH(OV$1,'[11]1920 Collected Indicators'!$A$3:$CV$3,0))</f>
        <v>dna</v>
      </c>
      <c r="OW28" s="119" t="str">
        <f>INDEX('[23]All years '!$A$2:$F$35,MATCH($A28,'[23]All years '!$A$2:$A$35,0),MATCH(OW$1,'[23]All years '!$A$2:$F$2,0))</f>
        <v>*</v>
      </c>
      <c r="OX28" s="88" t="str">
        <f>INDEX('[23]All years '!$A$2:$F$35,MATCH($A28,'[23]All years '!$A$2:$A$35,0),MATCH(OX$1,'[23]All years '!$A$2:$F$2,0))</f>
        <v>*</v>
      </c>
      <c r="OY28" s="88" t="str">
        <f>INDEX('[23]All years '!$A$2:$F$35,MATCH($A28,'[23]All years '!$A$2:$A$35,0),MATCH(OY$1,'[23]All years '!$A$2:$F$2,0))</f>
        <v>*</v>
      </c>
      <c r="OZ28" s="88" t="str">
        <f>INDEX('[23]All years '!$A$2:$F$35,MATCH($A28,'[23]All years '!$A$2:$A$35,0),MATCH(OZ$1,'[23]All years '!$A$2:$F$2,0))</f>
        <v>*</v>
      </c>
      <c r="PA28" s="183">
        <f>INDEX('[23]All years '!$A$2:$F$35,MATCH($A28,'[23]All years '!$A$2:$A$35,0),MATCH(PA$1,'[23]All years '!$A$2:$F$2,0))</f>
        <v>166.66666666666666</v>
      </c>
      <c r="PB28" s="120" t="str">
        <f>INDEX('[11]1920 Collected Indicators'!$A$3:$CV$36,MATCH($A28,'[11]1920 Collected Indicators'!$A$3:$A$36,0),MATCH(PB$1,'[11]1920 Collected Indicators'!$A$3:$CV$3,0))</f>
        <v>dna</v>
      </c>
      <c r="PC28" s="119">
        <v>97.4</v>
      </c>
      <c r="PD28" s="88">
        <f>INDEX('[3]Raw data 16-17'!$B$2:$XA$34,MATCH($A28,'[3]Raw data 16-17'!$A$2:$A$34,0),MATCH(PD$1,'[3]Raw data 16-17'!$B$1:$GU$1,0))</f>
        <v>96.1</v>
      </c>
      <c r="PE28" s="88">
        <f>INDEX('[14]1718 Collected Indicators'!$A$3:$CH$36,MATCH($A28,'[14]1718 Collected Indicators'!$A$3:$A$36,0),MATCH(PE$1,'[14]1718 Collected Indicators'!$A$3:$CH$3,0))</f>
        <v>95.9</v>
      </c>
      <c r="PF28" s="120">
        <f>INDEX('[15]1819 Collected Indicators'!$A$3:$CV$36,MATCH($A28,'[15]1819 Collected Indicators'!$A$3:$A$36,0),MATCH(PF$1,'[15]1819 Collected Indicators'!$A$3:$CV$3,0))</f>
        <v>96.98443579766537</v>
      </c>
      <c r="PG28" s="120">
        <f>INDEX('[11]1920 Collected Indicators'!$A$3:$CV$36,MATCH($A28,'[11]1920 Collected Indicators'!$A$3:$A$36,0),MATCH(PG$1,'[11]1920 Collected Indicators'!$A$3:$CV$3,0))</f>
        <v>96.827021494370527</v>
      </c>
      <c r="PH28" s="129">
        <v>0</v>
      </c>
      <c r="PI28" s="130">
        <v>0</v>
      </c>
      <c r="PJ28" s="130">
        <v>3.225806451612903</v>
      </c>
      <c r="PK28" s="130">
        <v>42.307692307692307</v>
      </c>
      <c r="PL28" s="88">
        <f>INDEX('[3]Raw data 16-17'!$B$2:$BV$34,MATCH($A28,'[3]Raw data 16-17'!$A$2:$A$34,0),MATCH(PL$1,'[3]Raw data 16-17'!$B$1:$BV$1,0))</f>
        <v>0</v>
      </c>
      <c r="PM28" s="130">
        <f>INDEX('[14]1718 Collected Indicators'!$A$3:$CH$36,MATCH($A28,'[14]1718 Collected Indicators'!$A$3:$A$36,0),MATCH(PM$1,'[14]1718 Collected Indicators'!$A$3:$CH$3,0))</f>
        <v>0</v>
      </c>
      <c r="PN28" s="194">
        <f>INDEX('[15]1819 Collected Indicators'!$A$3:$CV$36,MATCH($A28,'[15]1819 Collected Indicators'!$A$3:$A$36,0),MATCH(PN$1,'[15]1819 Collected Indicators'!$A$3:$CV$3,0))</f>
        <v>9.0909090909090917</v>
      </c>
      <c r="PO28" s="120" t="str">
        <f>INDEX('[11]1920 Collected Indicators'!$A$3:$CV$36,MATCH($A28,'[11]1920 Collected Indicators'!$A$3:$A$36,0),MATCH(PO$1,'[11]1920 Collected Indicators'!$A$3:$CV$3,0))</f>
        <v>dna</v>
      </c>
      <c r="PP28" s="119">
        <v>14.29</v>
      </c>
      <c r="PQ28" s="88">
        <v>9.68</v>
      </c>
      <c r="PR28" s="88">
        <v>3.23</v>
      </c>
      <c r="PS28" s="88">
        <v>0</v>
      </c>
      <c r="PT28" s="88">
        <v>20</v>
      </c>
      <c r="PU28" s="88">
        <v>6.9</v>
      </c>
      <c r="PV28" s="88">
        <f>INDEX('[3]Raw data 16-17'!$B$2:$XA$34,MATCH($A28,'[3]Raw data 16-17'!$A$2:$A$34,0),MATCH(PV$1,'[3]Raw data 16-17'!$B$1:$GU$1,0))</f>
        <v>9.375</v>
      </c>
      <c r="PW28" s="88">
        <f>INDEX('[14]1718 Collected Indicators'!$A$3:$CH$36,MATCH($A28,'[14]1718 Collected Indicators'!$A$3:$A$36,0),MATCH(PW$1,'[14]1718 Collected Indicators'!$A$3:$CH$3,0))</f>
        <v>13.793103448275861</v>
      </c>
      <c r="PX28" s="120">
        <f>INDEX('[15]1819 Collected Indicators'!$A$3:$CV$36,MATCH($A28,'[15]1819 Collected Indicators'!$A$3:$A$36,0),MATCH(PX$1,'[15]1819 Collected Indicators'!$A$3:$CV$3,0))</f>
        <v>11.76470588235294</v>
      </c>
      <c r="PY28" s="120" t="str">
        <f>INDEX('[11]1920 Collected Indicators'!$A$3:$CV$36,MATCH($A28,'[11]1920 Collected Indicators'!$A$3:$A$36,0),MATCH(PY$1,'[11]1920 Collected Indicators'!$A$3:$CV$3,0))</f>
        <v>dna</v>
      </c>
      <c r="PZ28" s="119" t="s">
        <v>1853</v>
      </c>
      <c r="QA28" s="87">
        <v>0</v>
      </c>
      <c r="QB28" s="131">
        <f t="array" ref="QB28">INDEX('[24]Gross Exp for LGBF'!$A$3:$K$38,MATCH($A28,'[24]Gross Exp for LGBF'!$A$3:$A$38,0),MATCH(QB$1,'[24]Gross Exp for LGBF'!$A$3:$K$3,0))</f>
        <v>164526</v>
      </c>
      <c r="QC28" s="88">
        <f t="shared" si="36"/>
        <v>8.2267258511739723</v>
      </c>
      <c r="QD28" s="87">
        <v>13826</v>
      </c>
      <c r="QE28" s="131">
        <f t="array" ref="QE28">INDEX('[24]Gross Exp for LGBF'!$A$3:$K$38,MATCH($A28,'[24]Gross Exp for LGBF'!$A$3:$A$38,0),MATCH(QE$1,'[24]Gross Exp for LGBF'!$A$3:$K$3,0))</f>
        <v>168062</v>
      </c>
      <c r="QF28" s="116">
        <f t="shared" si="37"/>
        <v>2.218489236218891</v>
      </c>
      <c r="QG28" s="87">
        <v>3645</v>
      </c>
      <c r="QH28" s="131">
        <f t="array" ref="QH28">INDEX('[24]Gross Exp for LGBF'!$A$3:$K$38,MATCH($A28,'[24]Gross Exp for LGBF'!$A$3:$A$38,0),MATCH(QH$1,'[24]Gross Exp for LGBF'!$A$3:$K$3,0))</f>
        <v>164301</v>
      </c>
      <c r="QI28" s="116">
        <f t="shared" si="38"/>
        <v>4.5328629208056936</v>
      </c>
      <c r="QJ28" s="87">
        <v>6758</v>
      </c>
      <c r="QK28" s="87">
        <f t="array" ref="QK28">INDEX('[24]Gross Exp for LGBF'!$A$3:$K$38,MATCH($A28,'[24]Gross Exp for LGBF'!$A$3:$A$38,0),MATCH(QK$1,'[24]Gross Exp for LGBF'!$A$3:$K$3,0))</f>
        <v>149089</v>
      </c>
      <c r="QL28" s="116">
        <f t="shared" si="39"/>
        <v>5.2647527700557308</v>
      </c>
      <c r="QM28" s="87">
        <v>7992</v>
      </c>
      <c r="QN28" s="87">
        <f t="array" ref="QN28">INDEX('[24]Gross Exp for LGBF'!$A$3:$K$38,MATCH($A28,'[24]Gross Exp for LGBF'!$A$3:$A$38,0),MATCH(QN$1,'[24]Gross Exp for LGBF'!$A$3:$K$3,0))</f>
        <v>151802</v>
      </c>
      <c r="QO28" s="116">
        <f t="shared" si="40"/>
        <v>5.3162970441806223</v>
      </c>
      <c r="QP28" s="87">
        <v>7635</v>
      </c>
      <c r="QQ28" s="87">
        <f t="array" ref="QQ28">INDEX('[24]Gross Exp for LGBF'!$A$3:$K$38,MATCH($A28,'[24]Gross Exp for LGBF'!$A$3:$A$38,0),MATCH(QQ$1,'[24]Gross Exp for LGBF'!$A$3:$K$3,0))</f>
        <v>143615</v>
      </c>
      <c r="QR28" s="116">
        <f t="shared" si="41"/>
        <v>2.3795001084363476</v>
      </c>
      <c r="QS28" s="87">
        <f>INDEX('[2]All Previous Years'!$A$1:$EX$34,MATCH($A28,'[2]All Previous Years'!$A$1:$A$34,0),MATCH(QS$1,'[2]All Previous Years'!$A$1:$EX$1,0))</f>
        <v>3511</v>
      </c>
      <c r="QT28" s="87">
        <f t="array" ref="QT28">INDEX('[24]Gross Exp for LGBF'!$A$3:$K$38,MATCH($A28,'[24]Gross Exp for LGBF'!$A$3:$A$38,0),MATCH(QT$1,'[24]Gross Exp for LGBF'!$A$3:$K$3,0))</f>
        <v>147552</v>
      </c>
      <c r="QU28" s="88">
        <f t="shared" si="42"/>
        <v>2.1986383660392472</v>
      </c>
      <c r="QV28" s="32">
        <f>INDEX([4]Sheet1!$A$1:$CJ$34, MATCH($A28, [4]Sheet1!$A$1:$A$34, 0), MATCH(QV$1, [4]Sheet1!$A$1:$CJ$1, 0))</f>
        <v>3294</v>
      </c>
      <c r="QW28" s="32">
        <f t="array" ref="QW28">INDEX('[24]Gross Exp for LGBF'!$A$3:$K$38,MATCH($A28,'[24]Gross Exp for LGBF'!$A$3:$A$38,0),MATCH(QW$1,'[24]Gross Exp for LGBF'!$A$3:$K$3,0))</f>
        <v>149820</v>
      </c>
      <c r="QX28" s="88">
        <f t="shared" si="43"/>
        <v>1.3559593767149896</v>
      </c>
      <c r="QY28" s="88">
        <f>INDEX('[6]Finance Indicators'!$B$3:$BO$35,MATCH($A28,'[6]Finance Indicators'!$A$3:$A$35,0),MATCH(QY$1,'[6]Finance Indicators'!$B$2:$BO$2,0))</f>
        <v>2199</v>
      </c>
      <c r="QZ28" s="88">
        <f t="array" ref="QZ28">INDEX('[24]Gross Exp for LGBF'!$A$3:$K$38,MATCH($A28,'[24]Gross Exp for LGBF'!$A$3:$A$38,0),MATCH(QZ$1,'[24]Gross Exp for LGBF'!$A$3:$K$3,0))</f>
        <v>162173</v>
      </c>
      <c r="RA28" s="250">
        <f t="array" ref="RA28">INDEX('[7]Finance Indicators'!$A$2:$BO$35,MATCH($A28,'[7]Finance Indicators'!$A$2:$A$35,0),MATCH(RA$1,'[7]Finance Indicators'!$A$2:$BO$2,0))</f>
        <v>1.2224367198647466</v>
      </c>
      <c r="RB28" s="250">
        <f t="array" ref="RB28">INDEX('[7]Finance Indicators'!$A$2:$BO$35,MATCH($A28,'[7]Finance Indicators'!$A$2:$A$35,0),MATCH(RB$1,'[7]Finance Indicators'!$A$2:$BO$2,0))</f>
        <v>2039</v>
      </c>
      <c r="RC28" s="250">
        <f t="array" ref="RC28">INDEX('[7]Finance Indicators'!$A$2:$BO$35,MATCH($A28,'[7]Finance Indicators'!$A$2:$A$35,0),MATCH(RC$1,'[7]Finance Indicators'!$A$2:$BO$2,0))</f>
        <v>166798</v>
      </c>
      <c r="RD28" s="115">
        <f>INDEX('[25]Corporate Management'!$B$6:$EY$40,MATCH($A28,'[25]Corporate Management'!$B$6:$B$40,0),MATCH(RD$1,'[25]Corporate Management'!$B$40:$EY$40,0))</f>
        <v>23.809523809523807</v>
      </c>
      <c r="RE28" s="131">
        <f>INDEX('[25]Corporate Management'!$B$6:$EY$40,MATCH($A28,'[25]Corporate Management'!$B$6:$B$40,0),MATCH(RE$1,'[25]Corporate Management'!$B$40:$EY$40,0))</f>
        <v>35</v>
      </c>
      <c r="RF28" s="131">
        <f>INDEX('[25]Corporate Management'!$B$6:$EY$40,MATCH($A28,'[25]Corporate Management'!$B$6:$B$40,0),MATCH(RF$1,'[25]Corporate Management'!$B$40:$EY$40,0))</f>
        <v>147</v>
      </c>
      <c r="RG28" s="116">
        <f>INDEX('[25]Corporate Management'!$B$6:$EY$40,MATCH($A28,'[25]Corporate Management'!$B$6:$B$40,0),MATCH(RG$1,'[25]Corporate Management'!$B$40:$EY$40,0))</f>
        <v>21.276595744680851</v>
      </c>
      <c r="RH28" s="131">
        <f>INDEX('[25]Corporate Management'!$B$6:$EY$40,MATCH($A28,'[25]Corporate Management'!$B$6:$B$40,0),MATCH(RH$1,'[25]Corporate Management'!$B$40:$EY$40,0))</f>
        <v>30</v>
      </c>
      <c r="RI28" s="131">
        <f>INDEX('[25]Corporate Management'!$B$6:$EY$40,MATCH($A28,'[25]Corporate Management'!$B$6:$B$40,0),MATCH(RI$1,'[25]Corporate Management'!$B$40:$EY$40,0))</f>
        <v>141</v>
      </c>
      <c r="RJ28" s="116">
        <f>INDEX('[25]Corporate Management'!$B$6:$EY$40,MATCH($A28,'[25]Corporate Management'!$B$6:$B$40,0),MATCH(RJ$1,'[25]Corporate Management'!$B$40:$EY$40,0))</f>
        <v>23.776223776223777</v>
      </c>
      <c r="RK28" s="131">
        <f>INDEX('[25]Corporate Management'!$B$6:$EY$40,MATCH($A28,'[25]Corporate Management'!$B$6:$B$40,0),MATCH(RK$1,'[25]Corporate Management'!$B$40:$EY$40,0))</f>
        <v>34</v>
      </c>
      <c r="RL28" s="131">
        <f>INDEX('[25]Corporate Management'!$B$6:$EY$40,MATCH($A28,'[25]Corporate Management'!$B$6:$B$40,0),MATCH(RL$1,'[25]Corporate Management'!$B$40:$EY$40,0))</f>
        <v>143</v>
      </c>
      <c r="RM28" s="116">
        <f>INDEX('[26]All Data'!$A$1:$Y$34,MATCH($A28,'[26]All Data'!$A$1:$A$34,0),MATCH(RM$1,'[26]All Data'!$A$1:$Y$1,0))</f>
        <v>24.031007751937985</v>
      </c>
      <c r="RN28" s="131">
        <f>INDEX('[26]All Data'!$A$1:$Y$34,MATCH($A28,'[26]All Data'!$A$1:$A$34,0),MATCH(RN$1,'[26]All Data'!$A$1:$Y$1,0))</f>
        <v>31</v>
      </c>
      <c r="RO28" s="131">
        <f>INDEX('[26]All Data'!$A$1:$Y$34,MATCH($A28,'[26]All Data'!$A$1:$A$34,0),MATCH(RO$1,'[26]All Data'!$A$1:$Y$1,0))</f>
        <v>129</v>
      </c>
      <c r="RP28" s="116">
        <f>INDEX('[27]All Data'!$A$1:$Y$34,MATCH($A28,'[27]All Data'!$A$1:$A$34,0),MATCH(RP$1,'[27]All Data'!$A$1:$Y$1,0))</f>
        <v>25</v>
      </c>
      <c r="RQ28" s="131">
        <f>INDEX('[27]All Data'!$A$1:$Y$34,MATCH($A28,'[27]All Data'!$A$1:$A$34,0),MATCH(RQ$1,'[27]All Data'!$A$1:$Y$1,0))</f>
        <v>31</v>
      </c>
      <c r="RR28" s="131">
        <f>INDEX('[27]All Data'!$A$1:$Y$34,MATCH($A28,'[27]All Data'!$A$1:$A$34,0),MATCH(RR$1,'[27]All Data'!$A$1:$Y$1,0))</f>
        <v>124</v>
      </c>
      <c r="RS28" s="116">
        <f>INDEX('[28]All Data'!$A$1:$AB$34,MATCH($A28,'[28]All Data'!$A$1:$A$34,0),MATCH(RS$1,'[28]All Data'!$A$1:$AB$1,0))</f>
        <v>23.015873015873016</v>
      </c>
      <c r="RT28" s="131">
        <f>INDEX('[28]All Data'!$A$1:$AB$34,MATCH($A28,'[28]All Data'!$A$1:$A$34,0),MATCH(RT$1,'[28]All Data'!$A$1:$AB$1,0))</f>
        <v>29</v>
      </c>
      <c r="RU28" s="131">
        <f>INDEX('[28]All Data'!$A$1:$AB$34,MATCH($A28,'[28]All Data'!$A$1:$A$34,0),MATCH(RU$1,'[28]All Data'!$A$1:$AB$1,0))</f>
        <v>126</v>
      </c>
      <c r="RV28" s="116">
        <f>INDEX('[29]SPI Raw Data 1617'!$A$3:$AN$37,MATCH($A28,'[29]SPI Raw Data 1617'!$A$3:$A$37,0),MATCH(RV$1,'[29]SPI Raw Data 1617'!$A$37:$AN$37,0))</f>
        <v>25</v>
      </c>
      <c r="RW28" s="131">
        <f>INDEX('[29]SPI Raw Data 1617'!$A$3:$AN$37,MATCH($A28,'[29]SPI Raw Data 1617'!$A$3:$A$37,0),MATCH(RW$1,'[29]SPI Raw Data 1617'!$A$37:$AN$37,0))</f>
        <v>32</v>
      </c>
      <c r="RX28" s="131">
        <f>INDEX('[29]SPI Raw Data 1617'!$A$3:$AN$37,MATCH($A28,'[29]SPI Raw Data 1617'!$A$3:$A$37,0),MATCH(RX$1,'[29]SPI Raw Data 1617'!$A$37:$AN$37,0))</f>
        <v>128</v>
      </c>
      <c r="RY28" s="116">
        <f>INDEX('[30]SPI Raw Data 1718'!$A$3:$AN$37,MATCH($A28,'[30]SPI Raw Data 1718'!$A$3:$A$37,0),MATCH(RY$1,'[30]SPI Raw Data 1718'!$A$37:$AN$37,0))</f>
        <v>26.5625</v>
      </c>
      <c r="RZ28" s="197">
        <f>INDEX('[30]SPI Raw Data 1718'!$A$3:$AN$37,MATCH($A28,'[30]SPI Raw Data 1718'!$A$3:$A$37,0),MATCH(RZ$1,'[30]SPI Raw Data 1718'!$A$37:$AN$37,0))</f>
        <v>34</v>
      </c>
      <c r="SA28" s="197">
        <f>INDEX('[30]SPI Raw Data 1718'!$A$3:$AN$37,MATCH($A28,'[30]SPI Raw Data 1718'!$A$3:$A$37,0),MATCH(SA$1,'[30]SPI Raw Data 1718'!$A$37:$AN$37,0))</f>
        <v>128</v>
      </c>
      <c r="SB28" s="116">
        <f>INDEX('[31]SPI Raw Data 1819'!$A$1:$AN$37,MATCH($A28,'[31]SPI Raw Data 1819'!$A$1:$A$37,0),MATCH(SB$1,'[31]SPI Raw Data 1819'!$A$37:$AN$37,0))</f>
        <v>24.21875</v>
      </c>
      <c r="SC28" s="197">
        <f>INDEX('[31]SPI Raw Data 1819'!$A$1:$AN$37,MATCH($A28,'[31]SPI Raw Data 1819'!$A$1:$A$37,0),MATCH(SC$1,'[31]SPI Raw Data 1819'!$A$37:$AN$37,0))</f>
        <v>31</v>
      </c>
      <c r="SD28" s="225">
        <f>INDEX('[31]SPI Raw Data 1819'!$A$1:$AN$37,MATCH($A28,'[31]SPI Raw Data 1819'!$A$1:$A$37,0),MATCH(SD$1,'[31]SPI Raw Data 1819'!$A$37:$AN$37,0))</f>
        <v>128</v>
      </c>
      <c r="SE28" s="116">
        <f>INDEX('[32]SPI Raw Data 1920'!$A$1:$AN$35, MATCH($A28,'[32]SPI Raw Data 1920'!$A$1:$A$35,0),MATCH(SE$1,'[32]SPI Raw Data 1920'!$A$37:$AN$37,0))</f>
        <v>33.834586466165412</v>
      </c>
      <c r="SF28" s="116">
        <f>INDEX('[32]SPI Raw Data 1920'!$A$1:$AN$35, MATCH($A28,'[32]SPI Raw Data 1920'!$A$1:$A$35,0),MATCH(SF$1,'[32]SPI Raw Data 1920'!$A$37:$AN$37,0))</f>
        <v>45</v>
      </c>
      <c r="SG28" s="116">
        <f>INDEX('[32]SPI Raw Data 1920'!$A$1:$AN$35, MATCH($A28,'[32]SPI Raw Data 1920'!$A$1:$A$35,0),MATCH(SG$1,'[32]SPI Raw Data 1920'!$A$37:$AN$37,0))</f>
        <v>133</v>
      </c>
      <c r="SH28" s="115">
        <f>INDEX('[28]All Data'!$A$1:$AB$34,MATCH($A28,'[28]All Data'!$A$1:$A$34,0),MATCH(SH$1,'[28]All Data'!$A$1:$AB$1,0))</f>
        <v>9.9023709902371024</v>
      </c>
      <c r="SI28" s="135">
        <f>INDEX('[28]All Data'!$A$1:$AB$34,MATCH($A28,'[28]All Data'!$A$1:$A$34,0),MATCH(SI$1,'[28]All Data'!$A$1:$AB$1,0))</f>
        <v>12.92</v>
      </c>
      <c r="SJ28" s="135">
        <f>INDEX('[28]All Data'!$A$1:$AB$34,MATCH($A28,'[28]All Data'!$A$1:$A$34,0),MATCH(SJ$1,'[28]All Data'!$A$1:$AB$1,0))</f>
        <v>14.34</v>
      </c>
      <c r="SK28" s="116">
        <f>INDEX('[29]SPI Raw Data 1617'!$A$3:$AN$37,MATCH($A28,'[29]SPI Raw Data 1617'!$A$3:$A$37,0),MATCH(SK$1,'[29]SPI Raw Data 1617'!$A$37:$AN$37,0))</f>
        <v>8.1747709654686389</v>
      </c>
      <c r="SL28" s="135">
        <f>INDEX('[29]SPI Raw Data 1617'!$A$3:$AN$37,MATCH($A28,'[29]SPI Raw Data 1617'!$A$3:$A$37,0),MATCH(SL$1,'[29]SPI Raw Data 1617'!$A$37:$AN$37,0))</f>
        <v>13.03</v>
      </c>
      <c r="SM28" s="135">
        <f>INDEX('[29]SPI Raw Data 1617'!$A$3:$AN$37,MATCH($A28,'[29]SPI Raw Data 1617'!$A$3:$A$37,0),MATCH(SM$1,'[29]SPI Raw Data 1617'!$A$37:$AN$37,0))</f>
        <v>14.19</v>
      </c>
      <c r="SN28" s="116">
        <f>INDEX('[30]SPI Raw Data 1718'!$A$3:$AN$37,MATCH($A28,'[30]SPI Raw Data 1718'!$A$3:$A$37,0),MATCH(SN$1,'[30]SPI Raw Data 1718'!$A$37:$AN$37,0))</f>
        <v>8.4420041180507894</v>
      </c>
      <c r="SO28" s="135">
        <f>INDEX('[30]SPI Raw Data 1718'!$A$3:$AN$37,MATCH($A28,'[30]SPI Raw Data 1718'!$A$3:$A$37,0),MATCH(SO$1,'[30]SPI Raw Data 1718'!$A$37:$AN$37,0))</f>
        <v>13.34</v>
      </c>
      <c r="SP28" s="135">
        <f>INDEX('[30]SPI Raw Data 1718'!$A$3:$AN$37,MATCH($A28,'[30]SPI Raw Data 1718'!$A$3:$A$37,0),MATCH(SP$1,'[30]SPI Raw Data 1718'!$A$37:$AN$37,0))</f>
        <v>14.57</v>
      </c>
      <c r="SQ28" s="116">
        <f>INDEX('[31]SPI Raw Data 1819'!$A$1:$AN$37,MATCH($A28,'[31]SPI Raw Data 1819'!$A$1:$A$37,0),MATCH(SQ$1,'[31]SPI Raw Data 1819'!$A$37:$AN$37,0))</f>
        <v>6.8107400130975719</v>
      </c>
      <c r="SR28" s="213">
        <f>INDEX('[31]SPI Raw Data 1819'!$A$1:$AN$37,MATCH($A28,'[31]SPI Raw Data 1819'!$A$1:$A$37,0),MATCH(SR$1,'[31]SPI Raw Data 1819'!$A$37:$AN$37,0))</f>
        <v>14.23</v>
      </c>
      <c r="SS28" s="228">
        <f>INDEX('[31]SPI Raw Data 1819'!$A$1:$AN$37,MATCH($A28,'[31]SPI Raw Data 1819'!$A$1:$A$37,0),MATCH(SS$1,'[31]SPI Raw Data 1819'!$A$37:$AN$37,0))</f>
        <v>15.27</v>
      </c>
      <c r="ST28" s="116">
        <f>INDEX('[32]SPI Raw Data 1920'!$A$1:$AN$35, MATCH($A28,'[32]SPI Raw Data 1920'!$A$1:$A$35,0),MATCH(ST$1,'[32]SPI Raw Data 1920'!$A$37:$AN$37,0))</f>
        <v>5.9171597633136059</v>
      </c>
      <c r="SU28" s="116">
        <f>INDEX('[32]SPI Raw Data 1920'!$A$1:$AN$35, MATCH($A28,'[32]SPI Raw Data 1920'!$A$1:$A$35,0),MATCH(SU$1,'[32]SPI Raw Data 1920'!$A$37:$AN$37,0))</f>
        <v>14.31</v>
      </c>
      <c r="SV28" s="116">
        <f>INDEX('[32]SPI Raw Data 1920'!$A$1:$AN$35, MATCH($A28,'[32]SPI Raw Data 1920'!$A$1:$A$35,0),MATCH(SV$1,'[32]SPI Raw Data 1920'!$A$37:$AN$37,0))</f>
        <v>15.21</v>
      </c>
      <c r="SW28" s="115">
        <f>INDEX('[25]Corporate Management'!$B$6:$EY$40,MATCH($A28,'[25]Corporate Management'!$B$6:$B$40,0),MATCH(SW$1,'[25]Corporate Management'!$B$40:$EY$40,0))</f>
        <v>14.39072599531616</v>
      </c>
      <c r="SX28" s="131">
        <f>INDEX('[25]Corporate Management'!$B$6:$EY$40,MATCH($A28,'[25]Corporate Management'!$B$6:$B$40,0),MATCH(SX$1,'[25]Corporate Management'!$B$40:$EY$40,0))</f>
        <v>153621</v>
      </c>
      <c r="SY28" s="131">
        <f>INDEX('[25]Corporate Management'!$B$6:$EY$40,MATCH($A28,'[25]Corporate Management'!$B$6:$B$40,0),MATCH(SY$1,'[25]Corporate Management'!$B$40:$EY$40,0))</f>
        <v>10675</v>
      </c>
      <c r="SZ28" s="116">
        <f>INDEX('[25]Corporate Management'!$B$6:$EY$40,MATCH($A28,'[25]Corporate Management'!$B$6:$B$40,0),MATCH(SZ$1,'[25]Corporate Management'!$B$40:$EY$40,0))</f>
        <v>12.80894384529565</v>
      </c>
      <c r="TA28" s="131">
        <f>INDEX('[25]Corporate Management'!$B$6:$EY$40,MATCH($A28,'[25]Corporate Management'!$B$6:$B$40,0),MATCH(TA$1,'[25]Corporate Management'!$B$40:$EY$40,0))</f>
        <v>137773</v>
      </c>
      <c r="TB28" s="131">
        <f>INDEX('[25]Corporate Management'!$B$6:$EY$40,MATCH($A28,'[25]Corporate Management'!$B$6:$B$40,0),MATCH(TB$1,'[25]Corporate Management'!$B$40:$EY$40,0))</f>
        <v>10756</v>
      </c>
      <c r="TC28" s="116">
        <f>INDEX('[25]Corporate Management'!$B$6:$EY$40,MATCH($A28,'[25]Corporate Management'!$B$6:$B$40,0),MATCH(TC$1,'[25]Corporate Management'!$B$40:$EY$40,0))</f>
        <v>15.748196114708604</v>
      </c>
      <c r="TD28" s="131">
        <f>INDEX('[25]Corporate Management'!$B$6:$EY$40,MATCH($A28,'[25]Corporate Management'!$B$6:$B$40,0),MATCH(TD$1,'[25]Corporate Management'!$B$40:$EY$40,0))</f>
        <v>170238</v>
      </c>
      <c r="TE28" s="131">
        <f>INDEX('[25]Corporate Management'!$B$6:$EY$40,MATCH($A28,'[25]Corporate Management'!$B$6:$B$40,0),MATCH(TE$1,'[25]Corporate Management'!$B$40:$EY$40,0))</f>
        <v>10810</v>
      </c>
      <c r="TF28" s="116">
        <f>INDEX('[26]All Data'!$A$1:$Y$34,MATCH($A28,'[26]All Data'!$A$1:$A$34,0),MATCH(TF$1,'[26]All Data'!$A$1:$Y$1,0))</f>
        <v>8.6654729109274555</v>
      </c>
      <c r="TG28" s="131">
        <f>INDEX('[26]All Data'!$A$1:$Y$34,MATCH($A28,'[26]All Data'!$A$1:$A$34,0),MATCH(TG$1,'[26]All Data'!$A$1:$Y$1,0))</f>
        <v>94367</v>
      </c>
      <c r="TH28" s="131">
        <f>INDEX('[26]All Data'!$A$1:$Y$34,MATCH($A28,'[26]All Data'!$A$1:$A$34,0),MATCH(TH$1,'[26]All Data'!$A$1:$Y$1,0))</f>
        <v>10890</v>
      </c>
      <c r="TI28" s="116">
        <f>INDEX('[27]All Data'!$A$1:$Y$34,MATCH($A28,'[27]All Data'!$A$1:$A$34,0),MATCH(TI$1,'[27]All Data'!$A$1:$Y$1,0))</f>
        <v>11.819852606678191</v>
      </c>
      <c r="TJ28" s="131">
        <f>INDEX('[27]All Data'!$A$1:$Y$34,MATCH($A28,'[27]All Data'!$A$1:$A$34,0),MATCH(TJ$1,'[27]All Data'!$A$1:$Y$1,0))</f>
        <v>129912</v>
      </c>
      <c r="TK28" s="131">
        <f>INDEX('[27]All Data'!$A$1:$Y$34,MATCH($A28,'[27]All Data'!$A$1:$A$34,0),MATCH(TK$1,'[27]All Data'!$A$1:$Y$1,0))</f>
        <v>10991</v>
      </c>
      <c r="TL28" s="116">
        <f>INDEX('[28]All Data'!$A$1:$AB$34,MATCH($A28,'[28]All Data'!$A$1:$A$34,0),MATCH(TL$1,'[28]All Data'!$A$1:$AB$1,0))</f>
        <v>12.931526648599819</v>
      </c>
      <c r="TM28" s="131">
        <f>INDEX('[28]All Data'!$A$1:$AB$34,MATCH($A28,'[28]All Data'!$A$1:$A$34,0),MATCH(TM$1,'[28]All Data'!$A$1:$AB$1,0))</f>
        <v>143152</v>
      </c>
      <c r="TN28" s="131">
        <f>INDEX('[28]All Data'!$A$1:$AB$34,MATCH($A28,'[28]All Data'!$A$1:$A$34,0),MATCH(TN$1,'[28]All Data'!$A$1:$AB$1,0))</f>
        <v>11070</v>
      </c>
      <c r="TO28" s="116">
        <f>INDEX('[29]SPI Raw Data 1617'!$A$3:$AN$37,MATCH($A28,'[29]SPI Raw Data 1617'!$A$3:$A$37,0),MATCH(TO$1,'[29]SPI Raw Data 1617'!$A$37:$AN$37,0))</f>
        <v>13.962230376801218</v>
      </c>
      <c r="TP28" s="131">
        <f>INDEX('[29]SPI Raw Data 1617'!$A$3:$AN$37,MATCH($A28,'[29]SPI Raw Data 1617'!$A$3:$A$37,0),MATCH(TP$1,'[29]SPI Raw Data 1617'!$A$37:$AN$37,0))</f>
        <v>156000</v>
      </c>
      <c r="TQ28" s="131">
        <f>INDEX('[29]SPI Raw Data 1617'!$A$3:$AN$37,MATCH($A28,'[29]SPI Raw Data 1617'!$A$3:$A$37,0),MATCH(TQ$1,'[29]SPI Raw Data 1617'!$A$37:$AN$37,0))</f>
        <v>11173</v>
      </c>
      <c r="TR28" s="116">
        <f>INDEX('[30]SPI Raw Data 1718'!$A$3:$AN$37,MATCH($A28,'[30]SPI Raw Data 1718'!$A$3:$A$37,0),MATCH(TR$1,'[30]SPI Raw Data 1718'!$A$37:$AN$37,0))</f>
        <v>12.8</v>
      </c>
      <c r="TS28" s="131">
        <f>INDEX('[30]SPI Raw Data 1718'!$A$3:$AN$37,MATCH($A28,'[30]SPI Raw Data 1718'!$A$3:$A$37,0),MATCH(TS$1,'[30]SPI Raw Data 1718'!$A$37:$AN$37,0))</f>
        <v>144108</v>
      </c>
      <c r="TT28" s="131">
        <f>INDEX('[30]SPI Raw Data 1718'!$A$3:$AN$37,MATCH($A28,'[30]SPI Raw Data 1718'!$A$3:$A$37,0),MATCH(TT$1,'[30]SPI Raw Data 1718'!$A$37:$AN$37,0))</f>
        <v>11255</v>
      </c>
      <c r="TU28" s="116">
        <f>INDEX('[31]SPI Raw Data 1819'!$A$1:$AN$37,MATCH($A28,'[31]SPI Raw Data 1819'!$A$1:$A$37,0),MATCH(TU$1,'[31]SPI Raw Data 1819'!$A$37:$AN$37,0))</f>
        <v>13.083274336283186</v>
      </c>
      <c r="TV28" s="197">
        <f>INDEX('[31]SPI Raw Data 1819'!$A$1:$AN$37,MATCH($A28,'[31]SPI Raw Data 1819'!$A$1:$A$37,0),MATCH(TV$1,'[31]SPI Raw Data 1819'!$A$37:$AN$37,0))</f>
        <v>147841</v>
      </c>
      <c r="TW28" s="197">
        <f>INDEX('[31]SPI Raw Data 1819'!$A$1:$AN$37,MATCH($A28,'[31]SPI Raw Data 1819'!$A$1:$A$37,0),MATCH(TW$1,'[31]SPI Raw Data 1819'!$A$37:$AN$37,0))</f>
        <v>11300</v>
      </c>
      <c r="TX28" s="116">
        <f>INDEX('[32]SPI Raw Data 1920'!$A$1:$AN$35, MATCH($A28,'[32]SPI Raw Data 1920'!$A$1:$A$35,0),MATCH(TX$1,'[32]SPI Raw Data 1920'!$A$37:$AN$37,0))</f>
        <v>10.253915185641386</v>
      </c>
      <c r="TY28" s="116">
        <f>INDEX('[32]SPI Raw Data 1920'!$A$1:$AN$35, MATCH($A28,'[32]SPI Raw Data 1920'!$A$1:$A$35,0),MATCH(TY$1,'[32]SPI Raw Data 1920'!$A$37:$AN$37,0))</f>
        <v>116546</v>
      </c>
      <c r="TZ28" s="116">
        <f>INDEX('[32]SPI Raw Data 1920'!$A$1:$AN$35, MATCH($A28,'[32]SPI Raw Data 1920'!$A$1:$A$35,0),MATCH(TZ$1,'[32]SPI Raw Data 1920'!$A$37:$AN$37,0))</f>
        <v>11366</v>
      </c>
      <c r="UA28" s="133">
        <f>(SW28*100)/Deflators!$B$2</f>
        <v>16.952613410167359</v>
      </c>
      <c r="UB28" s="116">
        <f>(SZ28*100)/Deflators!$B$3</f>
        <v>14.863878806226111</v>
      </c>
      <c r="UC28" s="116">
        <f>(TC28*100)/Deflators!$B$4</f>
        <v>17.908513533659043</v>
      </c>
      <c r="UD28" s="116">
        <f>(TF28*100)/Deflators!$B$5</f>
        <v>9.6796078447208167</v>
      </c>
      <c r="UE28" s="116">
        <f>(TI28*100)/Deflators!$B$6</f>
        <v>13.023568994570351</v>
      </c>
      <c r="UF28" s="116">
        <f>(TL28*100)/Deflators!$B$7</f>
        <v>14.133132653354334</v>
      </c>
      <c r="UG28" s="116">
        <f>(TO28*100)/Deflators!$B$8</f>
        <v>14.891076142250215</v>
      </c>
      <c r="UH28" s="116">
        <f>(TR28*100)/Deflators!$B$9</f>
        <v>13.415313475525174</v>
      </c>
      <c r="UI28" s="116">
        <f>(TU28*100)/Deflators!$B$10</f>
        <v>13.402917156827066</v>
      </c>
      <c r="UJ28" s="248">
        <f>(TX28*100)/Deflators!$B$11</f>
        <v>10.253915185641386</v>
      </c>
      <c r="UK28" s="115">
        <f>INDEX('[25]Corporate Management'!$B$6:$EY$40,MATCH($A28,'[25]Corporate Management'!$B$6:$B$40,0),MATCH(UK$1,'[25]Corporate Management'!$B$40:$EY$40,0))</f>
        <v>6.15</v>
      </c>
      <c r="UL28" s="131">
        <f>INDEX('[25]Corporate Management'!$B$6:$EY$40,MATCH($A28,'[25]Corporate Management'!$B$6:$B$40,0),MATCH(UL$1,'[25]Corporate Management'!$B$40:$EY$40,0))</f>
        <v>2460</v>
      </c>
      <c r="UM28" s="131">
        <f>INDEX('[25]Corporate Management'!$B$6:$EY$40,MATCH($A28,'[25]Corporate Management'!$B$6:$B$40,0),MATCH(UM$1,'[25]Corporate Management'!$B$40:$EY$40,0))</f>
        <v>400</v>
      </c>
      <c r="UN28" s="116">
        <f>INDEX('[25]Corporate Management'!$B$6:$EY$40,MATCH($A28,'[25]Corporate Management'!$B$6:$B$40,0),MATCH(UN$1,'[25]Corporate Management'!$B$40:$EY$40,0))</f>
        <v>6.6762402088772843</v>
      </c>
      <c r="UO28" s="131">
        <f>INDEX('[25]Corporate Management'!$B$6:$EY$40,MATCH($A28,'[25]Corporate Management'!$B$6:$B$40,0),MATCH(UO$1,'[25]Corporate Management'!$B$40:$EY$40,0))</f>
        <v>2557</v>
      </c>
      <c r="UP28" s="131">
        <f>INDEX('[25]Corporate Management'!$B$6:$EY$40,MATCH($A28,'[25]Corporate Management'!$B$6:$B$40,0),MATCH(UP$1,'[25]Corporate Management'!$B$40:$EY$40,0))</f>
        <v>383</v>
      </c>
      <c r="UQ28" s="116">
        <f>INDEX('[25]Corporate Management'!$B$6:$EY$40,MATCH($A28,'[25]Corporate Management'!$B$6:$B$40,0),MATCH(UQ$1,'[25]Corporate Management'!$B$40:$EY$40,0))</f>
        <v>5.8166666666666664</v>
      </c>
      <c r="UR28" s="131">
        <f>INDEX('[25]Corporate Management'!$B$6:$EY$40,MATCH($A28,'[25]Corporate Management'!$B$6:$B$40,0),MATCH(UR$1,'[25]Corporate Management'!$B$40:$EY$40,0))</f>
        <v>2094</v>
      </c>
      <c r="US28" s="131">
        <f>INDEX('[25]Corporate Management'!$B$6:$EY$40,MATCH($A28,'[25]Corporate Management'!$B$6:$B$40,0),MATCH(US$1,'[25]Corporate Management'!$B$40:$EY$40,0))</f>
        <v>360</v>
      </c>
      <c r="UT28" s="116">
        <f>INDEX('[26]All Data'!$A$1:$Y$34,MATCH($A28,'[26]All Data'!$A$1:$A$34,0),MATCH(UT$1,'[26]All Data'!$A$1:$Y$1,0))</f>
        <v>5.6997084548104953</v>
      </c>
      <c r="UU28" s="131">
        <f>INDEX('[26]All Data'!$A$1:$Y$34,MATCH($A28,'[26]All Data'!$A$1:$A$34,0),MATCH(UU$1,'[26]All Data'!$A$1:$Y$1,0))</f>
        <v>1955</v>
      </c>
      <c r="UV28" s="131">
        <f>INDEX('[26]All Data'!$A$1:$Y$34,MATCH($A28,'[26]All Data'!$A$1:$A$34,0),MATCH(UV$1,'[26]All Data'!$A$1:$Y$1,0))</f>
        <v>343</v>
      </c>
      <c r="UW28" s="116">
        <f>INDEX('[27]All Data'!$A$1:$Y$34,MATCH($A28,'[27]All Data'!$A$1:$A$34,0),MATCH(UW$1,'[27]All Data'!$A$1:$Y$1,0))</f>
        <v>7.5609756097560972</v>
      </c>
      <c r="UX28" s="131">
        <f>INDEX('[27]All Data'!$A$1:$Y$34,MATCH($A28,'[27]All Data'!$A$1:$A$34,0),MATCH(UX$1,'[27]All Data'!$A$1:$Y$1,0))</f>
        <v>2480</v>
      </c>
      <c r="UY28" s="131">
        <f>INDEX('[27]All Data'!$A$1:$Y$34,MATCH($A28,'[27]All Data'!$A$1:$A$34,0),MATCH(UY$1,'[27]All Data'!$A$1:$Y$1,0))</f>
        <v>328</v>
      </c>
      <c r="UZ28" s="116">
        <f>INDEX('[28]All Data'!$A$1:$AB$34,MATCH($A28,'[28]All Data'!$A$1:$A$34,0),MATCH(UZ$1,'[28]All Data'!$A$1:$AB$1,0))</f>
        <v>6.218461538461538</v>
      </c>
      <c r="VA28" s="131">
        <f>INDEX('[28]All Data'!$A$1:$AB$34,MATCH($A28,'[28]All Data'!$A$1:$A$34,0),MATCH(VA$1,'[28]All Data'!$A$1:$AB$1,0))</f>
        <v>2021</v>
      </c>
      <c r="VB28" s="131">
        <f>INDEX('[28]All Data'!$A$1:$AB$34,MATCH($A28,'[28]All Data'!$A$1:$A$34,0),MATCH(VB$1,'[28]All Data'!$A$1:$AB$1,0))</f>
        <v>325</v>
      </c>
      <c r="VC28" s="116">
        <f>INDEX('[29]SPI Raw Data 1617'!$A$3:$AN$37,MATCH($A28,'[29]SPI Raw Data 1617'!$A$3:$A$37,0),MATCH(VC$1,'[29]SPI Raw Data 1617'!$A$37:$AN$37,0))</f>
        <v>5.1208459214501509</v>
      </c>
      <c r="VD28" s="131">
        <f>INDEX('[29]SPI Raw Data 1617'!$A$3:$AN$37,MATCH($A28,'[29]SPI Raw Data 1617'!$A$3:$A$37,0),MATCH(VD$1,'[29]SPI Raw Data 1617'!$A$37:$AN$37,0))</f>
        <v>1695</v>
      </c>
      <c r="VE28" s="131">
        <f>INDEX('[29]SPI Raw Data 1617'!$A$3:$AN$37,MATCH($A28,'[29]SPI Raw Data 1617'!$A$3:$A$37,0),MATCH(VE$1,'[29]SPI Raw Data 1617'!$A$37:$AN$37,0))</f>
        <v>331</v>
      </c>
      <c r="VF28" s="116">
        <f>INDEX('[30]SPI Raw Data 1718'!$A$3:$AN$37,MATCH($A28,'[30]SPI Raw Data 1718'!$A$3:$A$37,0),MATCH(VF$1,'[30]SPI Raw Data 1718'!$A$37:$AN$37,0))</f>
        <v>7.3</v>
      </c>
      <c r="VG28" s="131">
        <f>INDEX('[30]SPI Raw Data 1718'!$A$3:$AN$37,MATCH($A28,'[30]SPI Raw Data 1718'!$A$3:$A$37,0),MATCH(VG$1,'[30]SPI Raw Data 1718'!$A$37:$AN$37,0))</f>
        <v>2456</v>
      </c>
      <c r="VH28" s="131">
        <f>INDEX('[30]SPI Raw Data 1718'!$A$3:$AN$37,MATCH($A28,'[30]SPI Raw Data 1718'!$A$3:$A$37,0),MATCH(VH$1,'[30]SPI Raw Data 1718'!$A$37:$AN$37,0))</f>
        <v>336</v>
      </c>
      <c r="VI28" s="116">
        <f>INDEX('[31]SPI Raw Data 1819'!$A$1:$AN$37,MATCH($A28,'[31]SPI Raw Data 1819'!$A$1:$A$37,0),MATCH(VI$1,'[31]SPI Raw Data 1819'!$A$37:$AN$37,0))</f>
        <v>6.5074139976275216</v>
      </c>
      <c r="VJ28" s="197">
        <f>INDEX('[31]SPI Raw Data 1819'!$A$1:$AN$37,MATCH($A28,'[31]SPI Raw Data 1819'!$A$1:$A$37,0),MATCH(VJ$1,'[31]SPI Raw Data 1819'!$A$37:$AN$37,0))</f>
        <v>2194.3000000000002</v>
      </c>
      <c r="VK28" s="225">
        <f>INDEX('[31]SPI Raw Data 1819'!$A$1:$AN$37,MATCH($A28,'[31]SPI Raw Data 1819'!$A$1:$A$37,0),MATCH(VK$1,'[31]SPI Raw Data 1819'!$A$37:$AN$37,0))</f>
        <v>337.2</v>
      </c>
      <c r="VL28" s="116">
        <f>INDEX('[32]SPI Raw Data 1920'!$A$1:$AN$35, MATCH($A28,'[32]SPI Raw Data 1920'!$A$1:$A$35,0),MATCH(VL$1,'[32]SPI Raw Data 1920'!$A$37:$AN$37,0))</f>
        <v>5.4823529411764707</v>
      </c>
      <c r="VM28" s="116">
        <f>INDEX('[32]SPI Raw Data 1920'!$A$1:$AN$35, MATCH($A28,'[32]SPI Raw Data 1920'!$A$1:$A$35,0),MATCH(VM$1,'[32]SPI Raw Data 1920'!$A$37:$AN$37,0))</f>
        <v>1864</v>
      </c>
      <c r="VN28" s="116">
        <f>INDEX('[32]SPI Raw Data 1920'!$A$1:$AN$35, MATCH($A28,'[32]SPI Raw Data 1920'!$A$1:$A$35,0),MATCH(VN$1,'[32]SPI Raw Data 1920'!$A$37:$AN$37,0))</f>
        <v>340</v>
      </c>
      <c r="VO28" s="115">
        <f>INDEX('[25]Corporate Management'!$B$6:$EY$40,MATCH($A28,'[25]Corporate Management'!$B$6:$B$40,0),MATCH(VO$1,'[25]Corporate Management'!$B$40:$EY$40,0))</f>
        <v>12.225189141076992</v>
      </c>
      <c r="VP28" s="131">
        <f>INDEX('[25]Corporate Management'!$B$6:$EY$40,MATCH($A28,'[25]Corporate Management'!$B$6:$B$40,0),MATCH(VP$1,'[25]Corporate Management'!$B$40:$EY$40,0))</f>
        <v>27470</v>
      </c>
      <c r="VQ28" s="131">
        <f>INDEX('[25]Corporate Management'!$B$6:$EY$40,MATCH($A28,'[25]Corporate Management'!$B$6:$B$40,0),MATCH(VQ$1,'[25]Corporate Management'!$B$40:$EY$40,0))</f>
        <v>2247</v>
      </c>
      <c r="VR28" s="116">
        <f>INDEX('[25]Corporate Management'!$B$6:$EY$40,MATCH($A28,'[25]Corporate Management'!$B$6:$B$40,0),MATCH(VR$1,'[25]Corporate Management'!$B$40:$EY$40,0))</f>
        <v>12.967653758542141</v>
      </c>
      <c r="VS28" s="131">
        <f>INDEX('[25]Corporate Management'!$B$6:$EY$40,MATCH($A28,'[25]Corporate Management'!$B$6:$B$40,0),MATCH(VS$1,'[25]Corporate Management'!$B$40:$EY$40,0))</f>
        <v>28464</v>
      </c>
      <c r="VT28" s="131">
        <f>INDEX('[25]Corporate Management'!$B$6:$EY$40,MATCH($A28,'[25]Corporate Management'!$B$6:$B$40,0),MATCH(VT$1,'[25]Corporate Management'!$B$40:$EY$40,0))</f>
        <v>2195</v>
      </c>
      <c r="VU28" s="116">
        <f>INDEX('[25]Corporate Management'!$B$6:$EY$40,MATCH($A28,'[25]Corporate Management'!$B$6:$B$40,0),MATCH(VU$1,'[25]Corporate Management'!$B$40:$EY$40,0))</f>
        <v>12.150429799426934</v>
      </c>
      <c r="VV28" s="131">
        <f>INDEX('[25]Corporate Management'!$B$6:$EY$40,MATCH($A28,'[25]Corporate Management'!$B$6:$B$40,0),MATCH(VV$1,'[25]Corporate Management'!$B$40:$EY$40,0))</f>
        <v>25443</v>
      </c>
      <c r="VW28" s="131">
        <f>INDEX('[25]Corporate Management'!$B$6:$EY$40,MATCH($A28,'[25]Corporate Management'!$B$6:$B$40,0),MATCH(VW$1,'[25]Corporate Management'!$B$40:$EY$40,0))</f>
        <v>2094</v>
      </c>
      <c r="VX28" s="116">
        <f>INDEX('[26]All Data'!$A$1:$Y$34,MATCH($A28,'[26]All Data'!$A$1:$A$34,0),MATCH(VX$1,'[26]All Data'!$A$1:$Y$1,0))</f>
        <v>10.383575883575883</v>
      </c>
      <c r="VY28" s="131">
        <f>INDEX('[26]All Data'!$A$1:$Y$34,MATCH($A28,'[26]All Data'!$A$1:$A$34,0),MATCH(VY$1,'[26]All Data'!$A$1:$Y$1,0))</f>
        <v>19978</v>
      </c>
      <c r="VZ28" s="131">
        <f>INDEX('[26]All Data'!$A$1:$Y$34,MATCH($A28,'[26]All Data'!$A$1:$A$34,0),MATCH(VZ$1,'[26]All Data'!$A$1:$Y$1,0))</f>
        <v>1924</v>
      </c>
      <c r="WA28" s="116">
        <f>INDEX('[27]All Data'!$A$1:$Y$34,MATCH($A28,'[27]All Data'!$A$1:$A$34,0),MATCH(WA$1,'[27]All Data'!$A$1:$Y$1,0))</f>
        <v>12.218662169758291</v>
      </c>
      <c r="WB28" s="131">
        <f>INDEX('[27]All Data'!$A$1:$Y$34,MATCH($A28,'[27]All Data'!$A$1:$A$34,0),MATCH(WB$1,'[27]All Data'!$A$1:$Y$1,0))</f>
        <v>21737</v>
      </c>
      <c r="WC28" s="131">
        <f>INDEX('[27]All Data'!$A$1:$Y$34,MATCH($A28,'[27]All Data'!$A$1:$A$34,0),MATCH(WC$1,'[27]All Data'!$A$1:$Y$1,0))</f>
        <v>1779</v>
      </c>
      <c r="WD28" s="116">
        <f>INDEX('[28]All Data'!$A$1:$AB$34,MATCH($A28,'[28]All Data'!$A$1:$A$34,0),MATCH(WD$1,'[28]All Data'!$A$1:$AB$1,0))</f>
        <v>10.788851351351351</v>
      </c>
      <c r="WE28" s="131">
        <f>INDEX('[28]All Data'!$A$1:$AB$34,MATCH($A28,'[28]All Data'!$A$1:$A$34,0),MATCH(WE$1,'[28]All Data'!$A$1:$AB$1,0))</f>
        <v>19161</v>
      </c>
      <c r="WF28" s="131">
        <f>INDEX('[28]All Data'!$A$1:$AB$34,MATCH($A28,'[28]All Data'!$A$1:$A$34,0),MATCH(WF$1,'[28]All Data'!$A$1:$AB$1,0))</f>
        <v>1776</v>
      </c>
      <c r="WG28" s="116">
        <f>INDEX('[29]SPI Raw Data 1617'!$A$3:$AN$37,MATCH($A28,'[29]SPI Raw Data 1617'!$A$3:$A$37,0),MATCH(WG$1,'[29]SPI Raw Data 1617'!$A$37:$AN$37,0))</f>
        <v>9.0059588299024913</v>
      </c>
      <c r="WH28" s="131">
        <f>INDEX('[29]SPI Raw Data 1617'!$A$3:$AN$37,MATCH($A28,'[29]SPI Raw Data 1617'!$A$3:$A$37,0),MATCH(WH$1,'[29]SPI Raw Data 1617'!$A$37:$AN$37,0))</f>
        <v>16625</v>
      </c>
      <c r="WI28" s="131">
        <f>INDEX('[29]SPI Raw Data 1617'!$A$3:$AN$37,MATCH($A28,'[29]SPI Raw Data 1617'!$A$3:$A$37,0),MATCH(WI$1,'[29]SPI Raw Data 1617'!$A$37:$AN$37,0))</f>
        <v>1846</v>
      </c>
      <c r="WJ28" s="116">
        <f>INDEX('[30]SPI Raw Data 1718'!$A$3:$AN$37,MATCH($A28,'[30]SPI Raw Data 1718'!$A$3:$A$37,0),MATCH(WJ$1,'[30]SPI Raw Data 1718'!$A$37:$AN$37,0))</f>
        <v>10.288793103448276</v>
      </c>
      <c r="WK28" s="131">
        <f>INDEX('[30]SPI Raw Data 1718'!$A$3:$AN$37,MATCH($A28,'[30]SPI Raw Data 1718'!$A$3:$A$37,0),MATCH(WK$1,'[30]SPI Raw Data 1718'!$A$37:$AN$37,0))</f>
        <v>19096</v>
      </c>
      <c r="WL28" s="131">
        <f>INDEX('[30]SPI Raw Data 1718'!$A$3:$AN$37,MATCH($A28,'[30]SPI Raw Data 1718'!$A$3:$A$37,0),MATCH(WL$1,'[30]SPI Raw Data 1718'!$A$37:$AN$37,0))</f>
        <v>1856</v>
      </c>
      <c r="WM28" s="116">
        <f>INDEX('[31]SPI Raw Data 1819'!$A$1:$AN$37,MATCH($A28,'[31]SPI Raw Data 1819'!$A$1:$A$37,0),MATCH(WM$1,'[31]SPI Raw Data 1819'!$A$37:$AN$37,0))</f>
        <v>11.69414836921765</v>
      </c>
      <c r="WN28" s="197">
        <f>INDEX('[31]SPI Raw Data 1819'!$A$1:$AN$37,MATCH($A28,'[31]SPI Raw Data 1819'!$A$1:$A$37,0),MATCH(WN$1,'[31]SPI Raw Data 1819'!$A$37:$AN$37,0))</f>
        <v>21942.9</v>
      </c>
      <c r="WO28" s="225">
        <f>INDEX('[31]SPI Raw Data 1819'!$A$1:$AN$37,MATCH($A28,'[31]SPI Raw Data 1819'!$A$1:$A$37,0),MATCH(WO$1,'[31]SPI Raw Data 1819'!$A$37:$AN$37,0))</f>
        <v>1876.4</v>
      </c>
      <c r="WP28" s="116">
        <f>INDEX('[32]SPI Raw Data 1920'!$A$1:$AN$35, MATCH($A28,'[32]SPI Raw Data 1920'!$A$1:$A$35,0),MATCH(WP$1,'[32]SPI Raw Data 1920'!$A$37:$AN$37,0))</f>
        <v>11.127100840336135</v>
      </c>
      <c r="WQ28" s="116">
        <f>INDEX('[32]SPI Raw Data 1920'!$A$1:$AN$35, MATCH($A28,'[32]SPI Raw Data 1920'!$A$1:$A$35,0),MATCH(WQ$1,'[32]SPI Raw Data 1920'!$A$37:$AN$37,0))</f>
        <v>21186</v>
      </c>
      <c r="WR28" s="116">
        <f>INDEX('[32]SPI Raw Data 1920'!$A$1:$AN$35, MATCH($A28,'[32]SPI Raw Data 1920'!$A$1:$A$35,0),MATCH(WR$1,'[32]SPI Raw Data 1920'!$A$37:$AN$37,0))</f>
        <v>1904</v>
      </c>
      <c r="WS28" s="115">
        <f>INDEX('[25]Corporate Management'!$B$6:$EY$40,MATCH($A28,'[25]Corporate Management'!$B$6:$B$40,0),MATCH(WS$1,'[25]Corporate Management'!$B$40:$EY$40,0))</f>
        <v>96.430002264563555</v>
      </c>
      <c r="WT28" s="131">
        <f>INDEX('[25]Corporate Management'!$B$6:$EY$40,MATCH($A28,'[25]Corporate Management'!$B$6:$B$40,0),MATCH(WT$1,'[25]Corporate Management'!$B$40:$EY$40,0))</f>
        <v>7617948</v>
      </c>
      <c r="WU28" s="131">
        <f>INDEX('[25]Corporate Management'!$B$6:$EY$40,MATCH($A28,'[25]Corporate Management'!$B$6:$B$40,0),MATCH(WU$1,'[25]Corporate Management'!$B$40:$EY$40,0))</f>
        <v>7899977</v>
      </c>
      <c r="WV28" s="116">
        <f>INDEX('[25]Corporate Management'!$B$6:$EY$40,MATCH($A28,'[25]Corporate Management'!$B$6:$B$40,0),MATCH(WV$1,'[25]Corporate Management'!$B$40:$EY$40,0))</f>
        <v>96.549999976349653</v>
      </c>
      <c r="WW28" s="131">
        <f>INDEX('[25]Corporate Management'!$B$6:$EY$40,MATCH($A28,'[25]Corporate Management'!$B$6:$B$40,0),MATCH(WW$1,'[25]Corporate Management'!$B$40:$EY$40,0))</f>
        <v>7756546.8099999996</v>
      </c>
      <c r="WX28" s="131">
        <f>INDEX('[25]Corporate Management'!$B$6:$EY$40,MATCH($A28,'[25]Corporate Management'!$B$6:$B$40,0),MATCH(WX$1,'[25]Corporate Management'!$B$40:$EY$40,0))</f>
        <v>8033709.7999999998</v>
      </c>
      <c r="WY28" s="116">
        <f>INDEX('[25]Corporate Management'!$B$6:$EY$40,MATCH($A28,'[25]Corporate Management'!$B$6:$B$40,0),MATCH(WY$1,'[25]Corporate Management'!$B$40:$EY$40,0))</f>
        <v>96.490000152583008</v>
      </c>
      <c r="WZ28" s="131">
        <f>INDEX('[25]Corporate Management'!$B$6:$EY$40,MATCH($A28,'[25]Corporate Management'!$B$6:$B$40,0),MATCH(WZ$1,'[25]Corporate Management'!$B$40:$EY$40,0))</f>
        <v>7841476</v>
      </c>
      <c r="XA28" s="131">
        <f>INDEX('[25]Corporate Management'!$B$6:$EY$40,MATCH($A28,'[25]Corporate Management'!$B$6:$B$40,0),MATCH(XA$1,'[25]Corporate Management'!$B$40:$EY$40,0))</f>
        <v>8126724</v>
      </c>
      <c r="XB28" s="116">
        <f>INDEX('[26]All Data'!$A$1:$Y$34,MATCH($A28,'[26]All Data'!$A$1:$A$34,0),MATCH(XB$1,'[26]All Data'!$A$1:$Y$1,0))</f>
        <v>96.640000367610867</v>
      </c>
      <c r="XC28" s="131">
        <f>INDEX('[26]All Data'!$A$1:$Y$34,MATCH($A28,'[26]All Data'!$A$1:$A$34,0),MATCH(XC$1,'[26]All Data'!$A$1:$Y$1,0))</f>
        <v>7991755</v>
      </c>
      <c r="XD28" s="131">
        <f>INDEX('[26]All Data'!$A$1:$Y$34,MATCH($A28,'[26]All Data'!$A$1:$A$34,0),MATCH(XD$1,'[26]All Data'!$A$1:$Y$1,0))</f>
        <v>8269614</v>
      </c>
      <c r="XE28" s="116">
        <f>INDEX('[27]All Data'!$A$1:$Y$34,MATCH($A28,'[27]All Data'!$A$1:$A$34,0),MATCH(XE$1,'[27]All Data'!$A$1:$Y$1,0))</f>
        <v>96.945643791035479</v>
      </c>
      <c r="XF28" s="131">
        <f>INDEX('[27]All Data'!$A$1:$Y$34,MATCH($A28,'[27]All Data'!$A$1:$A$34,0),MATCH(XF$1,'[27]All Data'!$A$1:$Y$1,0))</f>
        <v>8166956</v>
      </c>
      <c r="XG28" s="131">
        <f>INDEX('[27]All Data'!$A$1:$Y$34,MATCH($A28,'[27]All Data'!$A$1:$A$34,0),MATCH(XG$1,'[27]All Data'!$A$1:$Y$1,0))</f>
        <v>8424263</v>
      </c>
      <c r="XH28" s="116">
        <f>INDEX('[28]All Data'!$A$1:$AB$34,MATCH($A28,'[28]All Data'!$A$1:$A$34,0),MATCH(XH$1,'[28]All Data'!$A$1:$AB$1,0))</f>
        <v>97.100000374259892</v>
      </c>
      <c r="XI28" s="131">
        <f>INDEX('[28]All Data'!$A$1:$AB$34,MATCH($A28,'[28]All Data'!$A$1:$A$34,0),MATCH(XI$1,'[28]All Data'!$A$1:$AB$1,0))</f>
        <v>8302252</v>
      </c>
      <c r="XJ28" s="131">
        <f>INDEX('[28]All Data'!$A$1:$AB$34,MATCH($A28,'[28]All Data'!$A$1:$A$34,0),MATCH(XJ$1,'[28]All Data'!$A$1:$AB$1,0))</f>
        <v>8550208</v>
      </c>
      <c r="XK28" s="116">
        <f>INDEX('[29]SPI Raw Data 1617'!$A$3:$AN$37,MATCH($A28,'[29]SPI Raw Data 1617'!$A$3:$A$37,0),MATCH(XK$1,'[29]SPI Raw Data 1617'!$A$37:$AN$37,0))</f>
        <v>97.060007788891696</v>
      </c>
      <c r="XL28" s="131">
        <f>INDEX('[29]SPI Raw Data 1617'!$A$3:$AN$37,MATCH($A28,'[29]SPI Raw Data 1617'!$A$3:$A$37,0),MATCH(XL$1,'[29]SPI Raw Data 1617'!$A$37:$AN$37,0))</f>
        <v>8350741</v>
      </c>
      <c r="XM28" s="131">
        <f>INDEX('[29]SPI Raw Data 1617'!$A$3:$AN$37,MATCH($A28,'[29]SPI Raw Data 1617'!$A$3:$A$37,0),MATCH(XM$1,'[29]SPI Raw Data 1617'!$A$37:$AN$37,0))</f>
        <v>8603688.7799999993</v>
      </c>
      <c r="XN28" s="116">
        <f>INDEX('[30]SPI Raw Data 1718'!$A$3:$AN$37,MATCH($A28,'[30]SPI Raw Data 1718'!$A$3:$A$37,0),MATCH(XN$1,'[30]SPI Raw Data 1718'!$A$37:$AN$37,0))</f>
        <v>97.1</v>
      </c>
      <c r="XO28" s="131">
        <f>INDEX('[30]SPI Raw Data 1718'!$A$3:$AN$37,MATCH($A28,'[30]SPI Raw Data 1718'!$A$3:$A$37,0),MATCH(XO$1,'[30]SPI Raw Data 1718'!$A$37:$AN$37,0))</f>
        <v>8864494</v>
      </c>
      <c r="XP28" s="131">
        <f>INDEX('[30]SPI Raw Data 1718'!$A$3:$AN$37,MATCH($A28,'[30]SPI Raw Data 1718'!$A$3:$A$37,0),MATCH(XP$1,'[30]SPI Raw Data 1718'!$A$37:$AN$37,0))</f>
        <v>9132063</v>
      </c>
      <c r="XQ28" s="116">
        <f>INDEX('[31]SPI Raw Data 1819'!$A$1:$AN$37,MATCH($A28,'[31]SPI Raw Data 1819'!$A$1:$A$37,0),MATCH(XQ$1,'[31]SPI Raw Data 1819'!$A$37:$AN$37,0))</f>
        <v>97.090004800943262</v>
      </c>
      <c r="XR28" s="197">
        <f>INDEX('[31]SPI Raw Data 1819'!$A$1:$AN$37,MATCH($A28,'[31]SPI Raw Data 1819'!$A$1:$A$37,0),MATCH(XR$1,'[31]SPI Raw Data 1819'!$A$37:$AN$37,0))</f>
        <v>9155002</v>
      </c>
      <c r="XS28" s="225">
        <f>INDEX('[31]SPI Raw Data 1819'!$A$1:$AN$37,MATCH($A28,'[31]SPI Raw Data 1819'!$A$1:$A$37,0),MATCH(XS$1,'[31]SPI Raw Data 1819'!$A$37:$AN$37,0))</f>
        <v>9429397</v>
      </c>
      <c r="XT28" s="116">
        <f>INDEX('[32]SPI Raw Data 1920'!$A$1:$AN$35, MATCH($A28,'[32]SPI Raw Data 1920'!$A$1:$A$35,0),MATCH(XT$1,'[32]SPI Raw Data 1920'!$A$37:$AN$37,0))</f>
        <v>96.850003849948578</v>
      </c>
      <c r="XU28" s="116">
        <f>INDEX('[32]SPI Raw Data 1920'!$A$1:$AN$35, MATCH($A28,'[32]SPI Raw Data 1920'!$A$1:$A$35,0),MATCH(XU$1,'[32]SPI Raw Data 1920'!$A$37:$AN$37,0))</f>
        <v>9446146</v>
      </c>
      <c r="XV28" s="116">
        <f>INDEX('[32]SPI Raw Data 1920'!$A$1:$AN$35, MATCH($A28,'[32]SPI Raw Data 1920'!$A$1:$A$35,0),MATCH(XV$1,'[32]SPI Raw Data 1920'!$A$37:$AN$37,0))</f>
        <v>9753377</v>
      </c>
      <c r="XW28" s="115">
        <f>INDEX('[25]Corporate Management'!$B$6:$EY$40,MATCH($A28,'[25]Corporate Management'!$B$6:$B$40,0),MATCH(XW$1,'[25]Corporate Management'!$B$40:$EY$40,0))</f>
        <v>85.455315800623438</v>
      </c>
      <c r="XX28" s="131">
        <f>INDEX('[25]Corporate Management'!$B$6:$EY$40,MATCH($A28,'[25]Corporate Management'!$B$6:$B$40,0),MATCH(XX$1,'[25]Corporate Management'!$B$40:$EY$40,0))</f>
        <v>56474</v>
      </c>
      <c r="XY28" s="131">
        <f>INDEX('[25]Corporate Management'!$B$6:$EY$40,MATCH($A28,'[25]Corporate Management'!$B$6:$B$40,0),MATCH(XY$1,'[25]Corporate Management'!$B$40:$EY$40,0))</f>
        <v>66086</v>
      </c>
      <c r="XZ28" s="116">
        <f>INDEX('[25]Corporate Management'!$B$6:$EY$40,MATCH($A28,'[25]Corporate Management'!$B$6:$B$40,0),MATCH(XZ$1,'[25]Corporate Management'!$B$40:$EY$40,0))</f>
        <v>81.92023588310272</v>
      </c>
      <c r="YA28" s="131">
        <f>INDEX('[25]Corporate Management'!$B$6:$EY$40,MATCH($A28,'[25]Corporate Management'!$B$6:$B$40,0),MATCH(YA$1,'[25]Corporate Management'!$B$40:$EY$40,0))</f>
        <v>53344</v>
      </c>
      <c r="YB28" s="131">
        <f>INDEX('[25]Corporate Management'!$B$6:$EY$40,MATCH($A28,'[25]Corporate Management'!$B$6:$B$40,0),MATCH(YB$1,'[25]Corporate Management'!$B$40:$EY$40,0))</f>
        <v>65117</v>
      </c>
      <c r="YC28" s="116">
        <f>INDEX('[25]Corporate Management'!$B$6:$EY$40,MATCH($A28,'[25]Corporate Management'!$B$6:$B$40,0),MATCH(YC$1,'[25]Corporate Management'!$B$40:$EY$40,0))</f>
        <v>84.85852545925286</v>
      </c>
      <c r="YD28" s="131">
        <f>INDEX('[25]Corporate Management'!$B$6:$EY$40,MATCH($A28,'[25]Corporate Management'!$B$6:$B$40,0),MATCH(YD$1,'[25]Corporate Management'!$B$40:$EY$40,0))</f>
        <v>55063</v>
      </c>
      <c r="YE28" s="131">
        <f>INDEX('[25]Corporate Management'!$B$6:$EY$40,MATCH($A28,'[25]Corporate Management'!$B$6:$B$40,0),MATCH(YE$1,'[25]Corporate Management'!$B$40:$EY$40,0))</f>
        <v>64888</v>
      </c>
      <c r="YF28" s="116">
        <f>INDEX('[26]All Data'!$A$1:$Y$34,MATCH($A28,'[26]All Data'!$A$1:$A$34,0),MATCH(YF$1,'[26]All Data'!$A$1:$Y$1,0))</f>
        <v>85.01807051187491</v>
      </c>
      <c r="YG28" s="131">
        <f>INDEX('[26]All Data'!$A$1:$Y$34,MATCH($A28,'[26]All Data'!$A$1:$A$34,0),MATCH(YG$1,'[26]All Data'!$A$1:$Y$1,0))</f>
        <v>46107</v>
      </c>
      <c r="YH28" s="131">
        <f>INDEX('[26]All Data'!$A$1:$Y$34,MATCH($A28,'[26]All Data'!$A$1:$A$34,0),MATCH(YH$1,'[26]All Data'!$A$1:$Y$1,0))</f>
        <v>54232</v>
      </c>
      <c r="YI28" s="116">
        <f>INDEX('[27]All Data'!$A$1:$Y$34,MATCH($A28,'[27]All Data'!$A$1:$A$34,0),MATCH(YI$1,'[27]All Data'!$A$1:$Y$1,0))</f>
        <v>84.857482185273156</v>
      </c>
      <c r="YJ28" s="131">
        <f>INDEX('[27]All Data'!$A$1:$Y$34,MATCH($A28,'[27]All Data'!$A$1:$A$34,0),MATCH(YJ$1,'[27]All Data'!$A$1:$Y$1,0))</f>
        <v>44299</v>
      </c>
      <c r="YK28" s="131">
        <f>INDEX('[27]All Data'!$A$1:$Y$34,MATCH($A28,'[27]All Data'!$A$1:$A$34,0),MATCH(YK$1,'[27]All Data'!$A$1:$Y$1,0))</f>
        <v>52204</v>
      </c>
      <c r="YL28" s="116">
        <f>INDEX('[28]All Data'!$A$1:$AB$34,MATCH($A28,'[28]All Data'!$A$1:$A$34,0),MATCH(YL$1,'[28]All Data'!$A$1:$AB$1,0))</f>
        <v>87.320320477574427</v>
      </c>
      <c r="YM28" s="131">
        <f>INDEX('[28]All Data'!$A$1:$AB$34,MATCH($A28,'[28]All Data'!$A$1:$A$34,0),MATCH(YM$1,'[28]All Data'!$A$1:$AB$1,0))</f>
        <v>44467</v>
      </c>
      <c r="YN28" s="131">
        <f>INDEX('[28]All Data'!$A$1:$AB$34,MATCH($A28,'[28]All Data'!$A$1:$A$34,0),MATCH(YN$1,'[28]All Data'!$A$1:$AB$1,0))</f>
        <v>50924</v>
      </c>
      <c r="YO28" s="116">
        <f>INDEX('[29]SPI Raw Data 1617'!$A$3:$AN$37,MATCH($A28,'[29]SPI Raw Data 1617'!$A$3:$A$37,0),MATCH(YO$1,'[29]SPI Raw Data 1617'!$A$37:$AN$37,0))</f>
        <v>90.249801525026314</v>
      </c>
      <c r="YP28" s="131">
        <f>INDEX('[29]SPI Raw Data 1617'!$A$3:$AN$37,MATCH($A28,'[29]SPI Raw Data 1617'!$A$3:$A$37,0),MATCH(YP$1,'[29]SPI Raw Data 1617'!$A$37:$AN$37,0))</f>
        <v>48882</v>
      </c>
      <c r="YQ28" s="131">
        <f>INDEX('[29]SPI Raw Data 1617'!$A$3:$AN$37,MATCH($A28,'[29]SPI Raw Data 1617'!$A$3:$A$37,0),MATCH(YQ$1,'[29]SPI Raw Data 1617'!$A$37:$AN$37,0))</f>
        <v>54163</v>
      </c>
      <c r="YR28" s="116">
        <f>INDEX('[30]SPI Raw Data 1718'!$A$3:$AN$37,MATCH($A28,'[30]SPI Raw Data 1718'!$A$3:$A$37,0),MATCH(YR$1,'[30]SPI Raw Data 1718'!$A$37:$AN$37,0))</f>
        <v>90.810651541379698</v>
      </c>
      <c r="YS28" s="131">
        <f>INDEX('[30]SPI Raw Data 1718'!$A$3:$AN$37,MATCH($A28,'[30]SPI Raw Data 1718'!$A$3:$A$37,0),MATCH(YS$1,'[30]SPI Raw Data 1718'!$A$37:$AN$37,0))</f>
        <v>49312</v>
      </c>
      <c r="YT28" s="131">
        <f>INDEX('[30]SPI Raw Data 1718'!$A$3:$AN$37,MATCH($A28,'[30]SPI Raw Data 1718'!$A$3:$A$37,0),MATCH(YT$1,'[30]SPI Raw Data 1718'!$A$37:$AN$37,0))</f>
        <v>54302</v>
      </c>
      <c r="YU28" s="116">
        <f>INDEX('[31]SPI Raw Data 1819'!$A$1:$AN$37,MATCH($A28,'[31]SPI Raw Data 1819'!$A$1:$A$37,0),MATCH(YU$1,'[31]SPI Raw Data 1819'!$A$37:$AN$37,0))</f>
        <v>91.628230470751888</v>
      </c>
      <c r="YV28" s="197">
        <f>INDEX('[31]SPI Raw Data 1819'!$A$1:$AN$37,MATCH($A28,'[31]SPI Raw Data 1819'!$A$1:$A$37,0),MATCH(YV$1,'[31]SPI Raw Data 1819'!$A$37:$AN$37,0))</f>
        <v>50062</v>
      </c>
      <c r="YW28" s="225">
        <f>INDEX('[31]SPI Raw Data 1819'!$A$1:$AN$37,MATCH($A28,'[31]SPI Raw Data 1819'!$A$1:$A$37,0),MATCH(YW$1,'[31]SPI Raw Data 1819'!$A$37:$AN$37,0))</f>
        <v>54636</v>
      </c>
      <c r="YX28" s="116">
        <f>INDEX('[32]SPI Raw Data 1920'!$A$1:$AN$35, MATCH($A28,'[32]SPI Raw Data 1920'!$A$1:$A$35,0),MATCH(YX$1,'[32]SPI Raw Data 1920'!$A$37:$AN$37,0))</f>
        <v>91.862590953965409</v>
      </c>
      <c r="YY28" s="116">
        <f>INDEX('[32]SPI Raw Data 1920'!$A$1:$AN$35, MATCH($A28,'[32]SPI Raw Data 1920'!$A$1:$A$35,0),MATCH(YY$1,'[32]SPI Raw Data 1920'!$A$37:$AN$37,0))</f>
        <v>50247</v>
      </c>
      <c r="YZ28" s="116">
        <f>INDEX('[32]SPI Raw Data 1920'!$A$1:$AN$35, MATCH($A28,'[32]SPI Raw Data 1920'!$A$1:$A$35,0),MATCH(YZ$1,'[32]SPI Raw Data 1920'!$A$37:$AN$37,0))</f>
        <v>54698</v>
      </c>
      <c r="ZA28" s="119">
        <f t="shared" si="44"/>
        <v>21.677038195462593</v>
      </c>
      <c r="ZB28" s="87">
        <v>3992</v>
      </c>
      <c r="ZC28" s="131">
        <f>INDEX([33]historic!$B$2:$K$35,MATCH($A28,[33]historic!$B$2:$B$35,0),MATCH(ZC$1,[33]historic!$B$2:$K$2,0))</f>
        <v>184158</v>
      </c>
      <c r="ZD28" s="116">
        <f t="shared" si="45"/>
        <v>24.981339323011181</v>
      </c>
      <c r="ZE28" s="131">
        <v>3648</v>
      </c>
      <c r="ZF28" s="131">
        <f>INDEX([33]historic!$B$2:$K$35,MATCH($A28,[33]historic!$B$2:$B$35,0),MATCH(ZF$1,[33]historic!$B$2:$K$2,0))</f>
        <v>146029</v>
      </c>
      <c r="ZG28" s="116">
        <f t="shared" si="46"/>
        <v>43.113602048963266</v>
      </c>
      <c r="ZH28" s="131">
        <v>5454</v>
      </c>
      <c r="ZI28" s="131">
        <f>INDEX([33]historic!$B$2:$K$35,MATCH($A28,[33]historic!$B$2:$B$35,0),MATCH(ZI$1,[33]historic!$B$2:$K$2,0))</f>
        <v>126503</v>
      </c>
      <c r="ZJ28" s="116">
        <f t="shared" si="47"/>
        <v>36.67561842466786</v>
      </c>
      <c r="ZK28" s="87">
        <v>4138</v>
      </c>
      <c r="ZL28" s="131">
        <f>INDEX([33]historic!$B$2:$K$35,MATCH($A28,[33]historic!$B$2:$B$35,0),MATCH(ZL$1,[33]historic!$B$2:$K$2,0))</f>
        <v>112827</v>
      </c>
      <c r="ZM28" s="116">
        <f t="shared" si="48"/>
        <v>28.377063610952387</v>
      </c>
      <c r="ZN28" s="87">
        <v>3675</v>
      </c>
      <c r="ZO28" s="131">
        <f>INDEX([33]historic!$B$2:$K$35,MATCH($A28,[33]historic!$B$2:$B$35,0),MATCH(ZO$1,[33]historic!$B$2:$K$2,0))</f>
        <v>129506</v>
      </c>
      <c r="ZP28" s="116">
        <f t="shared" si="49"/>
        <v>30.005738149128121</v>
      </c>
      <c r="ZQ28" s="87">
        <v>3765</v>
      </c>
      <c r="ZR28" s="131">
        <f>INDEX([33]historic!$B$2:$K$35,MATCH($A28,[33]historic!$B$2:$B$35,0),MATCH(ZR$1,[33]historic!$B$2:$K$2,0))</f>
        <v>125476</v>
      </c>
      <c r="ZS28" s="116">
        <f t="shared" si="50"/>
        <v>31.605542363259854</v>
      </c>
      <c r="ZT28" s="87">
        <f>INDEX('[2]All Previous Years'!$A$1:$EX$34,MATCH($A28,'[2]All Previous Years'!$A$1:$A$34,0),MATCH(ZT$1,'[2]All Previous Years'!$A$1:$EX$1,0))</f>
        <v>3953</v>
      </c>
      <c r="ZU28" s="131">
        <f>INDEX([33]historic!$B$2:$K$35,MATCH($A28,[33]historic!$B$2:$B$35,0),MATCH(ZU$1,[33]historic!$B$2:$K$2,0))</f>
        <v>125073</v>
      </c>
      <c r="ZV28" s="116">
        <f t="shared" si="51"/>
        <v>46.758909107087241</v>
      </c>
      <c r="ZW28" s="32">
        <f>INDEX([4]Sheet1!$A$1:$CJ$34, MATCH($A28, [4]Sheet1!$A$1:$A$34, 0), MATCH(ZW$1, [4]Sheet1!$A$1:$CJ$1, 0))</f>
        <v>4204</v>
      </c>
      <c r="ZX28" s="131">
        <f>INDEX([33]historic!$B$2:$K$35,MATCH($A28,[33]historic!$B$2:$B$35,0),MATCH(ZX$1,[33]historic!$B$2:$K$2,0))</f>
        <v>89908</v>
      </c>
      <c r="ZY28" s="88">
        <f>INDEX('[6]Finance Indicators'!$B$3:$BO$35,MATCH($A28,'[6]Finance Indicators'!$A$3:$A$35,0),MATCH(ZY$1,'[6]Finance Indicators'!$B$2:$BO$2,0))</f>
        <v>40.764073091659299</v>
      </c>
      <c r="ZZ28" s="88">
        <f>INDEX('[6]Finance Indicators'!$B$3:$BO$35,MATCH($A28,'[6]Finance Indicators'!$A$3:$A$35,0),MATCH(ZZ$1,'[6]Finance Indicators'!$B$2:$BO$2,0))</f>
        <v>4426</v>
      </c>
      <c r="AAA28" s="88">
        <f>INDEX('[6]Finance Indicators'!$B$3:$BO$35,MATCH($A28,'[6]Finance Indicators'!$A$3:$A$35,0),MATCH(AAA$1,'[6]Finance Indicators'!$B$2:$BO$2,0))</f>
        <v>108576</v>
      </c>
      <c r="AAB28" s="88">
        <f t="array" ref="AAB28">INDEX('[7]Finance Indicators'!$A$2:$BO$35,MATCH($A28,'[7]Finance Indicators'!$A$2:$A$35,0),MATCH(AAB$1,'[7]Finance Indicators'!$A$2:$BO$2,0))</f>
        <v>36.868733793383058</v>
      </c>
      <c r="AAC28" s="250">
        <f t="array" ref="AAC28">INDEX('[7]Finance Indicators'!$A$2:$BO$35,MATCH($A28,'[7]Finance Indicators'!$A$2:$A$35,0),MATCH(AAC$1,'[7]Finance Indicators'!$A$2:$BO$2,0))</f>
        <v>4365</v>
      </c>
      <c r="AAD28" s="277">
        <f t="array" ref="AAD28">INDEX('[7]Finance Indicators'!$A$2:$BO$35,MATCH($A28,'[7]Finance Indicators'!$A$2:$A$35,0),MATCH(AAD$1,'[7]Finance Indicators'!$A$2:$BO$2,0))</f>
        <v>118393</v>
      </c>
      <c r="AAE28" s="121">
        <f>(ZA28*100)/Deflators!$B$2</f>
        <v>25.536060413124119</v>
      </c>
      <c r="AAF28" s="137">
        <f>(ZD28*100)/Deflators!$B$3</f>
        <v>28.989087984082595</v>
      </c>
      <c r="AAG28" s="137">
        <f>(ZG28*100)/Deflators!$B$4</f>
        <v>49.027870884686116</v>
      </c>
      <c r="AAH28" s="137">
        <f>(ZJ28*100)/Deflators!$B$5</f>
        <v>40.967828006908682</v>
      </c>
      <c r="AAI28" s="137">
        <f>(ZM28*100)/Deflators!$B$6</f>
        <v>31.266941991454566</v>
      </c>
      <c r="AAJ28" s="137">
        <f>(ZP28*100)/Deflators!$B$7</f>
        <v>32.793891173658125</v>
      </c>
      <c r="AAK28" s="137">
        <f>(ZS28*100)/Deflators!$B$8</f>
        <v>33.708120060130554</v>
      </c>
      <c r="AAL28" s="137">
        <f>(ZV28*100)/Deflators!$B$9</f>
        <v>49.006673706653451</v>
      </c>
      <c r="AAM28" s="137">
        <f>(ZY28*100)/Deflators!$B$10</f>
        <v>41.759996815718154</v>
      </c>
      <c r="AAN28" s="245">
        <f>(AAB28*100)/Deflators!$B$11</f>
        <v>36.868733793383058</v>
      </c>
      <c r="AAO28" s="124">
        <f t="shared" si="161"/>
        <v>1.0873453036697904</v>
      </c>
      <c r="AAP28" s="87">
        <v>304</v>
      </c>
      <c r="AAQ28" s="131">
        <v>27958</v>
      </c>
      <c r="AAR28" s="122">
        <f t="shared" si="53"/>
        <v>1.3766468371383187</v>
      </c>
      <c r="AAS28" s="131">
        <v>442</v>
      </c>
      <c r="AAT28" s="131">
        <v>32107</v>
      </c>
      <c r="AAU28" s="122">
        <f t="shared" si="54"/>
        <v>1.8920458140859329</v>
      </c>
      <c r="AAV28" s="87">
        <v>598</v>
      </c>
      <c r="AAW28" s="131">
        <v>31606</v>
      </c>
      <c r="AAX28" s="122">
        <f t="shared" si="55"/>
        <v>2.178595388580912</v>
      </c>
      <c r="AAY28" s="87">
        <v>617</v>
      </c>
      <c r="AAZ28" s="87">
        <v>28321</v>
      </c>
      <c r="ABA28" s="122">
        <f t="shared" si="56"/>
        <v>2.1861130469867587</v>
      </c>
      <c r="ABB28" s="87">
        <v>596</v>
      </c>
      <c r="ABC28" s="87">
        <v>27263</v>
      </c>
      <c r="ABD28" s="122">
        <f t="shared" si="57"/>
        <v>2.5900681596884128</v>
      </c>
      <c r="ABE28" s="87">
        <v>665</v>
      </c>
      <c r="ABF28" s="87">
        <v>25675</v>
      </c>
      <c r="ABG28" s="122">
        <f t="shared" si="58"/>
        <v>3.4570609674109196</v>
      </c>
      <c r="ABH28" s="87">
        <f>INDEX('[2]All Previous Years'!$A$1:$EX$34,MATCH($A28,'[2]All Previous Years'!$A$1:$A$34,0),MATCH(ABH$1,'[2]All Previous Years'!$A$1:$EX$1,0))</f>
        <v>977</v>
      </c>
      <c r="ABI28" s="87">
        <f>INDEX('[2]All Previous Years'!$A$1:$EX$34,MATCH($A28,'[2]All Previous Years'!$A$1:$A$34,0),MATCH(ABI$1,'[2]All Previous Years'!$A$1:$EX$1,0))</f>
        <v>28261</v>
      </c>
      <c r="ABJ28" s="88">
        <f t="shared" si="59"/>
        <v>3.2697922033316158</v>
      </c>
      <c r="ABK28" s="32">
        <f>INDEX([4]Sheet1!$A$1:$CJ$34, MATCH($A28, [4]Sheet1!$A$1:$A$34, 0), MATCH(ABK$1, [4]Sheet1!$A$1:$CJ$1, 0))</f>
        <v>952</v>
      </c>
      <c r="ABL28" s="32">
        <f>INDEX([4]Sheet1!$A$1:$CJ$34, MATCH($A28, [4]Sheet1!$A$1:$A$34, 0), MATCH(ABL$1, [4]Sheet1!$A$1:$CJ$1, 0))</f>
        <v>29115</v>
      </c>
      <c r="ABM28" s="88">
        <f>INDEX('[6]Finance Indicators'!$B$3:$BO$35,MATCH($A28,'[6]Finance Indicators'!$A$3:$A$35,0),MATCH(ABM$1,'[6]Finance Indicators'!$B$2:$BO$2,0))</f>
        <v>4.0230258878626257</v>
      </c>
      <c r="ABN28" s="88">
        <f>INDEX('[6]Finance Indicators'!$B$3:$BO$35,MATCH($A28,'[6]Finance Indicators'!$A$3:$A$35,0),MATCH(ABN$1,'[6]Finance Indicators'!$B$2:$BO$2,0))</f>
        <v>1237</v>
      </c>
      <c r="ABO28" s="88">
        <f>INDEX('[6]Finance Indicators'!$B$3:$BO$35,MATCH($A28,'[6]Finance Indicators'!$A$3:$A$35,0),MATCH(ABO$1,'[6]Finance Indicators'!$B$2:$BO$2,0))</f>
        <v>30748</v>
      </c>
      <c r="ABP28" s="250">
        <f t="array" ref="ABP28">INDEX('[7]Finance Indicators'!$A$2:$BO$35,MATCH($A28,'[7]Finance Indicators'!$A$2:$A$35,0),MATCH(ABP$1,'[7]Finance Indicators'!$A$2:$BO$2,0))</f>
        <v>4.9009948193115722</v>
      </c>
      <c r="ABQ28" s="250">
        <f t="array" ref="ABQ28">INDEX('[7]Finance Indicators'!$A$2:$BO$35,MATCH($A28,'[7]Finance Indicators'!$A$2:$A$35,0),MATCH(ABQ$1,'[7]Finance Indicators'!$A$2:$BO$2,0))</f>
        <v>1542</v>
      </c>
      <c r="ABR28" s="250">
        <f t="array" ref="ABR28">INDEX('[7]Finance Indicators'!$A$2:$BO$35,MATCH($A28,'[7]Finance Indicators'!$A$2:$A$35,0),MATCH(ABR$1,'[7]Finance Indicators'!$A$2:$BO$2,0))</f>
        <v>31463</v>
      </c>
      <c r="ABS28" s="115">
        <f>INDEX([34]historic!$L$1:$U$34,MATCH($A28,[34]historic!$L$1:$L$34,0),MATCH(ABS$1,[34]historic!$L$1:$U$1,0))</f>
        <v>69.272237196765502</v>
      </c>
      <c r="ABT28" s="116">
        <f>INDEX([34]historic!$L$1:$U$34,MATCH($A28,[34]historic!$L$1:$L$34,0),MATCH(ABT$1,[34]historic!$L$1:$U$1,0))</f>
        <v>69.436201780415431</v>
      </c>
      <c r="ABU28" s="116">
        <f>INDEX([34]historic!$L$1:$U$34,MATCH($A28,[34]historic!$L$1:$L$34,0),MATCH(ABU$1,[34]historic!$L$1:$U$1,0))</f>
        <v>71.337579617834393</v>
      </c>
      <c r="ABV28" s="116">
        <f>INDEX([34]historic!$L$1:$U$34,MATCH($A28,[34]historic!$L$1:$L$34,0),MATCH(ABV$1,[34]historic!$L$1:$U$1,0))</f>
        <v>70.739549839228303</v>
      </c>
      <c r="ABW28" s="116">
        <f>INDEX([34]historic!$L$1:$U$34,MATCH($A28,[34]historic!$L$1:$L$34,0),MATCH(ABW$1,[34]historic!$L$1:$U$1,0))</f>
        <v>68.730650154798766</v>
      </c>
      <c r="ABX28" s="116">
        <f>INDEX([34]historic!$L$1:$U$34,MATCH($A28,[34]historic!$L$1:$L$34,0),MATCH(ABX$1,[34]historic!$L$1:$U$1,0))</f>
        <v>72.125435540069688</v>
      </c>
      <c r="ABY28" s="116">
        <f>INDEX([34]historic!$L$1:$U$34,MATCH($A28,[34]historic!$L$1:$L$34,0),MATCH(ABY$1,[34]historic!$L$1:$U$1,0))</f>
        <v>75.694444444444443</v>
      </c>
      <c r="ABZ28" s="116">
        <f>INDEX([34]historic!$L$1:$U$34,MATCH($A28,[34]historic!$L$1:$L$34,0),MATCH(ABZ$1,[34]historic!$L$1:$U$1,0))</f>
        <v>73.68421052631578</v>
      </c>
      <c r="ACA28" s="88">
        <f>INDEX('[15]1819 Collected Indicators'!$A$3:$CV$36,MATCH($A28,'[15]1819 Collected Indicators'!$A$3:$A$36,0),MATCH(ACA$1,'[15]1819 Collected Indicators'!$A$3:$CV$3,0))</f>
        <v>71.786833855799372</v>
      </c>
      <c r="ACB28" s="255">
        <f>INDEX('[11]1920 Collected Indicators'!$A$3:$CV$36,MATCH($A28,'[11]1920 Collected Indicators'!$A$3:$A$36,0),MATCH(ACB$1,'[11]1920 Collected Indicators'!$A$3:$CV$3,0))</f>
        <v>71.540000000000006</v>
      </c>
      <c r="ACC28" s="133">
        <v>81.191699999999997</v>
      </c>
      <c r="ACD28" s="116">
        <v>78.72838747490222</v>
      </c>
      <c r="ACE28" s="88">
        <f>INDEX('[14]1718 Collected Indicators'!$A$3:$CH$36,MATCH($A28,'[14]1718 Collected Indicators'!$A$3:$A$36,0),MATCH(ACE$1,'[14]1718 Collected Indicators'!$A$3:$CH$3,0))</f>
        <v>85.54</v>
      </c>
      <c r="ACF28" s="120" t="e">
        <f>INDEX('[11]1920 Collected Indicators'!$A$3:$CV$36,MATCH($A28,'[11]1920 Collected Indicators'!$A$3:$A$36,0),MATCH(ACF$1,'[11]1920 Collected Indicators'!$A$3:$CV$3,0))</f>
        <v>#N/A</v>
      </c>
      <c r="ACG28" s="115">
        <v>80.492800000000003</v>
      </c>
      <c r="ACH28" s="116">
        <v>83.556485382356712</v>
      </c>
      <c r="ACI28" s="116">
        <f>INDEX('[14]1718 Collected Indicators'!$A$3:$CH$36,MATCH($A28,'[14]1718 Collected Indicators'!$A$3:$A$36,0),MATCH(ACI$1,'[14]1718 Collected Indicators'!$A$3:$CH$3,0))</f>
        <v>82.53</v>
      </c>
      <c r="ACJ28" s="120">
        <f>INDEX('[11]1920 Collected Indicators'!$A$3:$CV$36,MATCH($A28,'[11]1920 Collected Indicators'!$A$3:$A$36,0),MATCH(ACJ$1,'[11]1920 Collected Indicators'!$A$3:$CV$3,0))</f>
        <v>88.243600000000001</v>
      </c>
      <c r="ACK28" s="115">
        <f>INDEX('[35]Raw Data'!$A$1:$BK$34,MATCH($A28,'[35]Raw Data'!$A$1:$A$34,0),MATCH(ACK$1,'[35]Raw Data'!$A$1:$BK$1,0))</f>
        <v>74.099999999999994</v>
      </c>
      <c r="ACL28" s="116">
        <f>INDEX('[35]Raw Data'!$A$1:$BK$34,MATCH($A28,'[35]Raw Data'!$A$1:$A$34,0),MATCH(ACL$1,'[35]Raw Data'!$A$1:$BK$1,0))</f>
        <v>74.53</v>
      </c>
      <c r="ACM28" s="136">
        <f>INDEX('[35]Raw Data'!$A$1:$BK$34,MATCH($A28,'[35]Raw Data'!$A$1:$A$34,0),MATCH(ACM$1,'[35]Raw Data'!$A$1:$BK$1,0))</f>
        <v>77.89</v>
      </c>
      <c r="ACN28" s="120">
        <f>INDEX('[11]1920 Collected Indicators'!$A$3:$CV$36,MATCH($A28,'[11]1920 Collected Indicators'!$A$3:$A$36,0),MATCH(ACN$1,'[11]1920 Collected Indicators'!$A$3:$CV$3,0))</f>
        <v>93.848299999999995</v>
      </c>
      <c r="ACO28" s="115">
        <f>INDEX('[35]Raw Data'!$A$1:$BK$34,MATCH($A28,'[35]Raw Data'!$A$1:$A$34,0),MATCH(ACO$1,'[35]Raw Data'!$A$1:$BK$1,0))</f>
        <v>75.66</v>
      </c>
      <c r="ACP28" s="116">
        <f>INDEX('[35]Raw Data'!$A$1:$BK$34,MATCH($A28,'[35]Raw Data'!$A$1:$A$34,0),MATCH(ACP$1,'[35]Raw Data'!$A$1:$BK$1,0))</f>
        <v>77.94</v>
      </c>
      <c r="ACQ28" s="136">
        <f>INDEX('[35]Raw Data'!$A$1:$BK$34,MATCH($A28,'[35]Raw Data'!$A$1:$A$34,0),MATCH(ACQ$1,'[35]Raw Data'!$A$1:$BK$1,0))</f>
        <v>74.5</v>
      </c>
      <c r="ACR28" s="120">
        <f>INDEX('[11]1920 Collected Indicators'!$A$3:$CV$36,MATCH($A28,'[11]1920 Collected Indicators'!$A$3:$A$36,0),MATCH(ACR$1,'[11]1920 Collected Indicators'!$A$3:$CV$3,0))</f>
        <v>87.270600000000002</v>
      </c>
      <c r="ACS28" s="115">
        <f>INDEX('[35]Raw Data'!$A$1:$BK$34,MATCH($A28,'[35]Raw Data'!$A$1:$A$34,0),MATCH(ACS$1,'[35]Raw Data'!$A$1:$BK$1,0))</f>
        <v>45.61</v>
      </c>
      <c r="ACT28" s="116">
        <f>INDEX('[35]Raw Data'!$A$1:$BK$34,MATCH($A28,'[35]Raw Data'!$A$1:$A$34,0),MATCH(ACT$1,'[35]Raw Data'!$A$1:$BK$1,0))</f>
        <v>51.12</v>
      </c>
      <c r="ACU28" s="136">
        <f>INDEX('[35]Raw Data'!$A$1:$BK$34,MATCH($A28,'[35]Raw Data'!$A$1:$A$34,0),MATCH(ACU$1,'[35]Raw Data'!$A$1:$BK$1,0))</f>
        <v>40.94</v>
      </c>
      <c r="ACV28" s="120">
        <f>INDEX('[11]1920 Collected Indicators'!$A$3:$CV$36,MATCH($A28,'[11]1920 Collected Indicators'!$A$3:$A$36,0),MATCH(ACV$1,'[11]1920 Collected Indicators'!$A$3:$CV$3,0))</f>
        <v>49.896799999999999</v>
      </c>
      <c r="ACW28" s="115">
        <f t="shared" si="60"/>
        <v>1591.9580419580418</v>
      </c>
      <c r="ACX28" s="87">
        <v>9106</v>
      </c>
      <c r="ACY28" s="87">
        <f t="array" ref="ACY28">INDEX([36]Historic!$B$2:$K$35,MATCH($A28,[36]Historic!$B$2:$B$35,0),MATCH(ACY$1,[36]Historic!$B$2:$K$2,0))</f>
        <v>110</v>
      </c>
      <c r="ACZ28" s="116">
        <f t="shared" si="61"/>
        <v>1522.5</v>
      </c>
      <c r="ADA28" s="87">
        <v>7917</v>
      </c>
      <c r="ADB28" s="87">
        <f t="array" ref="ADB28">INDEX([36]Historic!$B$2:$K$35,MATCH($A28,[36]Historic!$B$2:$B$35,0),MATCH(ADB$1,[36]Historic!$B$2:$K$2,0))</f>
        <v>100</v>
      </c>
      <c r="ADC28" s="116">
        <f t="shared" si="62"/>
        <v>1484.4017094017095</v>
      </c>
      <c r="ADD28" s="87">
        <v>6947</v>
      </c>
      <c r="ADE28" s="87">
        <f t="array" ref="ADE28">INDEX([36]Historic!$B$2:$K$35,MATCH($A28,[36]Historic!$B$2:$B$35,0),MATCH(ADE$1,[36]Historic!$B$2:$K$2,0))</f>
        <v>90</v>
      </c>
      <c r="ADF28" s="116">
        <f t="shared" si="63"/>
        <v>1056.6239316239316</v>
      </c>
      <c r="ADG28" s="87">
        <v>4945</v>
      </c>
      <c r="ADH28" s="87">
        <f t="array" ref="ADH28">INDEX([36]Historic!$B$2:$K$35,MATCH($A28,[36]Historic!$B$2:$B$35,0),MATCH(ADH$1,[36]Historic!$B$2:$K$2,0))</f>
        <v>90</v>
      </c>
      <c r="ADI28" s="116">
        <f t="shared" si="64"/>
        <v>870.96153846153845</v>
      </c>
      <c r="ADJ28" s="87">
        <v>4529</v>
      </c>
      <c r="ADK28" s="87">
        <f t="array" ref="ADK28">INDEX([36]Historic!$B$2:$K$35,MATCH($A28,[36]Historic!$B$2:$B$35,0),MATCH(ADK$1,[36]Historic!$B$2:$K$2,0))</f>
        <v>100</v>
      </c>
      <c r="ADL28" s="116">
        <f t="shared" si="65"/>
        <v>959.13461538461536</v>
      </c>
      <c r="ADM28" s="87">
        <v>3990</v>
      </c>
      <c r="ADN28" s="87">
        <f t="array" ref="ADN28">INDEX([36]Historic!$B$2:$K$35,MATCH($A28,[36]Historic!$B$2:$B$35,0),MATCH(ADN$1,[36]Historic!$B$2:$K$2,0))</f>
        <v>80</v>
      </c>
      <c r="ADO28" s="116">
        <f t="shared" si="66"/>
        <v>1343.6813186813185</v>
      </c>
      <c r="ADP28" s="87">
        <f>INDEX('[2]All Previous Years'!$A$1:$EX$34,MATCH($A28,'[2]All Previous Years'!$A$1:$A$34,0),MATCH(ADP$1,'[2]All Previous Years'!$A$1:$EX$1,0))</f>
        <v>4891</v>
      </c>
      <c r="ADQ28" s="87">
        <f t="array" ref="ADQ28">INDEX([36]Historic!$B$2:$K$35,MATCH($A28,[36]Historic!$B$2:$B$35,0),MATCH(ADQ$1,[36]Historic!$B$2:$K$2,0))</f>
        <v>70</v>
      </c>
      <c r="ADR28" s="116">
        <f t="shared" si="67"/>
        <v>1348.5576923076924</v>
      </c>
      <c r="ADS28" s="32">
        <f>INDEX([4]Sheet1!$A$1:$CJ$34, MATCH($A28, [4]Sheet1!$A$1:$A$34, 0), MATCH(ADS$1, [4]Sheet1!$A$1:$CJ$1, 0))</f>
        <v>5610</v>
      </c>
      <c r="ADT28" s="87">
        <f t="array" ref="ADT28">INDEX([36]Historic!$B$2:$K$35,MATCH($A28,[36]Historic!$B$2:$B$35,0),MATCH(ADT$1,[36]Historic!$B$2:$K$2,0))</f>
        <v>80</v>
      </c>
      <c r="ADU28" s="88">
        <f>INDEX('[6]Finance Indicators'!$B$3:$BO$35,MATCH($A28,'[6]Finance Indicators'!$A$3:$A$35,0),MATCH(ADU$1,'[6]Finance Indicators'!$B$2:$BO$2,0))</f>
        <v>1229.2735042735042</v>
      </c>
      <c r="ADV28" s="88">
        <f>INDEX('[6]Finance Indicators'!$B$3:$BO$35,MATCH($A28,'[6]Finance Indicators'!$A$3:$A$35,0),MATCH(ADV$1,'[6]Finance Indicators'!$B$2:$BO$2,0))</f>
        <v>5753</v>
      </c>
      <c r="ADW28" s="88">
        <f>INDEX('[6]Finance Indicators'!$B$3:$BO$35,MATCH($A28,'[6]Finance Indicators'!$A$3:$A$35,0),MATCH(ADW$1,'[6]Finance Indicators'!$B$2:$BO$2,0))</f>
        <v>90</v>
      </c>
      <c r="ADX28" s="88">
        <f t="array" ref="ADX28">INDEX('[7]Finance Indicators'!$A$2:$BO$35,MATCH($A28,'[7]Finance Indicators'!$A$2:$A$35,0),MATCH(ADX$1,'[7]Finance Indicators'!$A$2:$BO$2,0))</f>
        <v>1173.8866396761134</v>
      </c>
      <c r="ADY28" s="250">
        <f t="array" ref="ADY28">INDEX('[7]Finance Indicators'!$A$2:$BO$35,MATCH($A28,'[7]Finance Indicators'!$A$2:$A$35,0),MATCH(ADY$1,'[7]Finance Indicators'!$A$2:$BO$2,0))</f>
        <v>5799</v>
      </c>
      <c r="ADZ28" s="316">
        <f t="array" ref="ADZ28">INDEX('[7]Finance Indicators'!$A$2:$BO$35,MATCH($A28,'[7]Finance Indicators'!$A$2:$A$35,0),MATCH(ADZ$1,'[7]Finance Indicators'!$A$2:$BO$2,0))</f>
        <v>95</v>
      </c>
      <c r="AEA28" s="121">
        <f>(ACW28*100)/Deflators!$B$2</f>
        <v>1875.3639850627114</v>
      </c>
      <c r="AEB28" s="137">
        <f>(ACZ28*100)/Deflators!$B$3</f>
        <v>1766.7542114169455</v>
      </c>
      <c r="AEC28" s="137">
        <f>(ADC28*100)/Deflators!$B$4</f>
        <v>1688.0300390327604</v>
      </c>
      <c r="AED28" s="137">
        <f>(ADF28*100)/Deflators!$B$5</f>
        <v>1180.2824153508432</v>
      </c>
      <c r="AEE28" s="137">
        <f>(ADI28*100)/Deflators!$B$6</f>
        <v>959.6589792805197</v>
      </c>
      <c r="AEF28" s="137">
        <f>(ADL28*100)/Deflators!$B$7</f>
        <v>1048.2580378955106</v>
      </c>
      <c r="AEG28" s="137">
        <f>(ADO28*100)/Deflators!$B$8</f>
        <v>1433.0705257985273</v>
      </c>
      <c r="AEH28" s="137">
        <f>(ADR28*100)/Deflators!$B$9</f>
        <v>1413.3847017295718</v>
      </c>
      <c r="AEI28" s="137">
        <f>(ADU28*100)/Deflators!$B$10</f>
        <v>1259.3063874819647</v>
      </c>
      <c r="AEJ28" s="245">
        <f>(ADX28*100)/Deflators!$B$11</f>
        <v>1173.8866396761134</v>
      </c>
      <c r="AEK28" s="115">
        <f>INDEX('[35]Raw Data'!$A$1:$BK$34,MATCH($A28,'[35]Raw Data'!$A$1:$A$34,0),MATCH(AEK$1,'[35]Raw Data'!$A$1:$BK$1,0))</f>
        <v>70.805868594514138</v>
      </c>
      <c r="AEL28" s="197">
        <f>INDEX('[35]Raw Data'!$A$1:$BK$34,MATCH($A28,'[35]Raw Data'!$A$1:$A$34,0),MATCH(AEL$1,'[35]Raw Data'!$A$1:$BK$1,0))</f>
        <v>333</v>
      </c>
      <c r="AEM28" s="197">
        <f>INDEX('[35]Raw Data'!$A$1:$BK$34,MATCH($A28,'[35]Raw Data'!$A$1:$A$34,0),MATCH(AEM$1,'[35]Raw Data'!$A$1:$BK$1,0))</f>
        <v>4703</v>
      </c>
      <c r="AEN28" s="116">
        <f>INDEX('[35]Raw Data'!$A$1:$BK$34,MATCH($A28,'[35]Raw Data'!$A$1:$A$34,0),MATCH(AEN$1,'[35]Raw Data'!$A$1:$BK$1,0))</f>
        <v>86.639036905466739</v>
      </c>
      <c r="AEO28" s="197">
        <f>INDEX('[35]Raw Data'!$A$1:$BK$34,MATCH($A28,'[35]Raw Data'!$A$1:$A$34,0),MATCH(AEO$1,'[35]Raw Data'!$A$1:$BK$1,0))</f>
        <v>439</v>
      </c>
      <c r="AEP28" s="197">
        <f>INDEX('[35]Raw Data'!$A$1:$BK$34,MATCH($A28,'[35]Raw Data'!$A$1:$A$34,0),MATCH(AEP$1,'[35]Raw Data'!$A$1:$BK$1,0))</f>
        <v>5067</v>
      </c>
      <c r="AEQ28" s="116">
        <f>INDEX('[35]Raw Data'!$A$1:$BK$34,MATCH($A28,'[35]Raw Data'!$A$1:$A$34,0),MATCH(AEQ$1,'[35]Raw Data'!$A$1:$BK$1,0))</f>
        <v>85.060617911615182</v>
      </c>
      <c r="AER28" s="197">
        <f>INDEX('[35]Raw Data'!$A$1:$BK$34,MATCH($A28,'[35]Raw Data'!$A$1:$A$34,0),MATCH(AER$1,'[35]Raw Data'!$A$1:$BK$1,0))</f>
        <v>435</v>
      </c>
      <c r="AES28" s="197">
        <f>INDEX('[35]Raw Data'!$A$1:$BK$34,MATCH($A28,'[35]Raw Data'!$A$1:$A$34,0),MATCH(AES$1,'[35]Raw Data'!$A$1:$BK$1,0))</f>
        <v>5114</v>
      </c>
      <c r="AET28" s="116">
        <f>INDEX('[35]Raw Data'!$A$1:$BK$34,MATCH($A28,'[35]Raw Data'!$A$1:$A$34,0),MATCH(AET$1,'[35]Raw Data'!$A$1:$BK$1,0))</f>
        <v>77.042499514845716</v>
      </c>
      <c r="AEU28" s="197">
        <f>INDEX('[35]Raw Data'!$A$1:$BK$34,MATCH($A28,'[35]Raw Data'!$A$1:$A$34,0),MATCH(AEU$1,'[35]Raw Data'!$A$1:$BK$1,0))</f>
        <v>397</v>
      </c>
      <c r="AEV28" s="197">
        <f>INDEX('[35]Raw Data'!$A$1:$BK$34,MATCH($A28,'[35]Raw Data'!$A$1:$A$34,0),MATCH(AEV$1,'[35]Raw Data'!$A$1:$BK$1,0))</f>
        <v>5153</v>
      </c>
      <c r="AEW28" s="116">
        <f>INDEX('[35]Raw Data'!$A$1:$BK$34,MATCH($A28,'[35]Raw Data'!$A$1:$A$34,0),MATCH(AEW$1,'[35]Raw Data'!$A$1:$BK$1,0))</f>
        <v>79.773746830505175</v>
      </c>
      <c r="AEX28" s="197">
        <f>INDEX('[35]Raw Data'!$A$1:$BK$34,MATCH($A28,'[35]Raw Data'!$A$1:$A$34,0),MATCH(AEX$1,'[35]Raw Data'!$A$1:$BK$1,0))</f>
        <v>409</v>
      </c>
      <c r="AEY28" s="197">
        <f>INDEX('[35]Raw Data'!$A$1:$BK$34,MATCH($A28,'[35]Raw Data'!$A$1:$A$34,0),MATCH(AEY$1,'[35]Raw Data'!$A$1:$BK$1,0))</f>
        <v>5127</v>
      </c>
      <c r="AEZ28" s="116">
        <f>INDEX('[35]Raw Data'!$A$1:$BK$34,MATCH($A28,'[35]Raw Data'!$A$1:$A$34,0),MATCH(AEZ$1,'[35]Raw Data'!$A$1:$BK$1,0))</f>
        <v>79.897415663839027</v>
      </c>
      <c r="AFA28" s="197">
        <f>INDEX('[35]Raw Data'!$A$1:$BK$34,MATCH($A28,'[35]Raw Data'!$A$1:$A$34,0),MATCH(AFA$1,'[35]Raw Data'!$A$1:$BK$1,0))</f>
        <v>405</v>
      </c>
      <c r="AFB28" s="197">
        <f>INDEX('[35]Raw Data'!$A$1:$BK$34,MATCH($A28,'[35]Raw Data'!$A$1:$A$34,0),MATCH(AFB$1,'[35]Raw Data'!$A$1:$BK$1,0))</f>
        <v>5069</v>
      </c>
      <c r="AFC28" s="116">
        <f>INDEX('[35]Raw Data'!$A$1:$BK$34,MATCH($A28,'[35]Raw Data'!$A$1:$A$34,0),MATCH(AFC$1,'[35]Raw Data'!$A$1:$BK$1,0))</f>
        <v>69.071966042832329</v>
      </c>
      <c r="AFD28" s="197">
        <f>INDEX('[35]Raw Data'!$A$1:$BK$34,MATCH($A28,'[35]Raw Data'!$A$1:$A$34,0),MATCH(AFD$1,'[35]Raw Data'!$A$1:$BK$1,0))</f>
        <v>358</v>
      </c>
      <c r="AFE28" s="197">
        <f>INDEX('[35]Raw Data'!$A$1:$BK$34,MATCH($A28,'[35]Raw Data'!$A$1:$A$34,0),MATCH(AFE$1,'[35]Raw Data'!$A$1:$BK$1,0))</f>
        <v>5183</v>
      </c>
      <c r="AFF28" s="116">
        <f>INDEX('[35]Raw Data'!$A$1:$BK$34,MATCH($A28,'[35]Raw Data'!$A$1:$A$34,0),MATCH(AFF$1,'[35]Raw Data'!$A$1:$BK$1,0))</f>
        <v>70.891928337507224</v>
      </c>
      <c r="AFG28" s="197">
        <f>INDEX('[35]Raw Data'!$A$1:$BK$34,MATCH($A28,'[35]Raw Data'!$A$1:$A$34,0),MATCH(AFG$1,'[35]Raw Data'!$A$1:$BK$1,0))</f>
        <v>368</v>
      </c>
      <c r="AFH28" s="197">
        <f>INDEX('[35]Raw Data'!$A$1:$BK$34,MATCH($A28,'[35]Raw Data'!$A$1:$A$34,0),MATCH(AFH$1,'[35]Raw Data'!$A$1:$BK$1,0))</f>
        <v>5191</v>
      </c>
      <c r="AFI28" s="116">
        <f>INDEX('[15]1819 Collected Indicators'!$A$3:$CV$36,MATCH($A28,'[15]1819 Collected Indicators'!$A$3:$A$36,0),MATCH(AFI$1,'[15]1819 Collected Indicators'!$A$3:$CV$3,0))</f>
        <v>68.272330741513372</v>
      </c>
      <c r="AFJ28" s="197">
        <f>INDEX('[15]1819 Collected Indicators'!$A$3:$CV$36,MATCH($A28,'[15]1819 Collected Indicators'!$A$3:$A$36,0),MATCH(AFJ$1,'[15]1819 Collected Indicators'!$A$3:$CV$3,0))</f>
        <v>360</v>
      </c>
      <c r="AFK28" s="222">
        <f>INDEX('[15]1819 Collected Indicators'!$A$3:$CV$36,MATCH($A28,'[15]1819 Collected Indicators'!$A$3:$A$36,0),MATCH(AFK$1,'[15]1819 Collected Indicators'!$A$3:$CV$3,0))</f>
        <v>5273</v>
      </c>
      <c r="AFL28" s="311">
        <f>INDEX('[11]1920 Collected Indicators'!$A$3:$CV$36,MATCH($A28,'[11]1920 Collected Indicators'!$A$3:$A$36,0),MATCH(AFL$1,'[11]1920 Collected Indicators'!$A$3:$CV$3,0))</f>
        <v>72.894273988665233</v>
      </c>
      <c r="AFM28" s="197">
        <f>INDEX('[11]1920 Collected Indicators'!$A$3:$CV$36,MATCH($A28,'[11]1920 Collected Indicators'!$A$3:$A$36,0),MATCH(AFM$1,'[11]1920 Collected Indicators'!$A$3:$CV$3,0))</f>
        <v>373</v>
      </c>
      <c r="AFN28" s="197">
        <f>INDEX('[11]1920 Collected Indicators'!$A$3:$CV$36,MATCH($A28,'[11]1920 Collected Indicators'!$A$3:$A$36,0),MATCH(AFN$1,'[11]1920 Collected Indicators'!$A$3:$CV$3,0))</f>
        <v>5117</v>
      </c>
      <c r="AFO28" s="133">
        <f>INDEX('[35]Raw Data'!$A$1:$BK$34,MATCH($A28,'[35]Raw Data'!$A$1:$A$34,0),MATCH(AFO$1,'[35]Raw Data'!$A$1:$BK$1,0))</f>
        <v>87.5</v>
      </c>
      <c r="AFP28" s="133">
        <f>INDEX('[35]Raw Data'!$A$1:$BK$34,MATCH($A28,'[35]Raw Data'!$A$1:$A$34,0),MATCH(AFP$1,'[35]Raw Data'!$A$1:$BK$1,0))</f>
        <v>78.125</v>
      </c>
      <c r="AFQ28" s="133">
        <f>INDEX('[35]Raw Data'!$A$1:$BK$34,MATCH($A28,'[35]Raw Data'!$A$1:$A$34,0),MATCH(AFQ$1,'[35]Raw Data'!$A$1:$BK$1,0))</f>
        <v>70.967741935483872</v>
      </c>
      <c r="AFR28" s="133">
        <f>INDEX('[35]Raw Data'!$A$1:$BK$34,MATCH($A28,'[35]Raw Data'!$A$1:$A$34,0),MATCH(AFR$1,'[35]Raw Data'!$A$1:$BK$1,0))</f>
        <v>82.758620689655174</v>
      </c>
      <c r="AFS28" s="133">
        <f>INDEX('[35]Raw Data'!$A$1:$BK$34,MATCH($A28,'[35]Raw Data'!$A$1:$A$34,0),MATCH(AFS$1,'[35]Raw Data'!$A$1:$BK$1,0))</f>
        <v>82.758620689655174</v>
      </c>
      <c r="AFT28" s="133">
        <f>INDEX('[35]Raw Data'!$A$1:$BK$34,MATCH($A28,'[35]Raw Data'!$A$1:$A$34,0),MATCH(AFT$1,'[35]Raw Data'!$A$1:$BK$1,0))</f>
        <v>93.103448275862064</v>
      </c>
      <c r="AFU28" s="133">
        <f>INDEX('[35]Raw Data'!$A$1:$BK$34,MATCH($A28,'[35]Raw Data'!$A$1:$A$34,0),MATCH(AFU$1,'[35]Raw Data'!$A$1:$BK$1,0))</f>
        <v>89.285714285714292</v>
      </c>
      <c r="AFV28" s="136">
        <f>INDEX('[15]1819 Collected Indicators'!$A$3:$CV$36,MATCH($A28,'[15]1819 Collected Indicators'!$A$3:$A$36,0),MATCH(AFV$1,'[15]1819 Collected Indicators'!$A$3:$CV$3,0))</f>
        <v>96.43</v>
      </c>
      <c r="AFW28" s="120">
        <f>INDEX('[11]1920 Collected Indicators'!$A$3:$CV$36,MATCH($A28,'[11]1920 Collected Indicators'!$A$3:$A$36,0),MATCH(AFW$1,'[11]1920 Collected Indicators'!$A$3:$CV$3,0))</f>
        <v>90</v>
      </c>
      <c r="AFX28" s="115">
        <f>INDEX('[35]Raw Data'!$A$1:$BK$34,MATCH($A28,'[35]Raw Data'!$A$1:$A$34,0),MATCH(AFX$1,'[35]Raw Data'!$A$1:$BK$1,0))</f>
        <v>806.99708454810491</v>
      </c>
      <c r="AFY28" s="213">
        <f>INDEX('[35]Raw Data'!$A$1:$BK$34,MATCH($A28,'[35]Raw Data'!$A$1:$A$34,0),MATCH(AFY$1,'[35]Raw Data'!$A$1:$BK$1,0))</f>
        <v>1384</v>
      </c>
      <c r="AFZ28" s="213">
        <f>INDEX('[35]Raw Data'!$A$1:$BK$34,MATCH($A28,'[35]Raw Data'!$A$1:$A$34,0),MATCH(AFZ$1,'[35]Raw Data'!$A$1:$BK$1,0))</f>
        <v>1715</v>
      </c>
      <c r="AGA28" s="116">
        <f>INDEX('[35]Raw Data'!$A$1:$BK$34,MATCH($A28,'[35]Raw Data'!$A$1:$A$34,0),MATCH(AGA$1,'[35]Raw Data'!$A$1:$BK$1,0))</f>
        <v>1660.2600339174676</v>
      </c>
      <c r="AGB28" s="213">
        <f>INDEX('[35]Raw Data'!$A$1:$BK$34,MATCH($A28,'[35]Raw Data'!$A$1:$A$34,0),MATCH(AGB$1,'[35]Raw Data'!$A$1:$BK$1,0))</f>
        <v>2937</v>
      </c>
      <c r="AGC28" s="213">
        <f>INDEX('[35]Raw Data'!$A$1:$BK$34,MATCH($A28,'[35]Raw Data'!$A$1:$A$34,0),MATCH(AGC$1,'[35]Raw Data'!$A$1:$BK$1,0))</f>
        <v>1769</v>
      </c>
      <c r="AGD28" s="116">
        <f>INDEX('[35]Raw Data'!$A$1:$BK$34,MATCH($A28,'[35]Raw Data'!$A$1:$A$34,0),MATCH(AGD$1,'[35]Raw Data'!$A$1:$BK$1,0))</f>
        <v>533.95399780941955</v>
      </c>
      <c r="AGE28" s="213">
        <f>INDEX('[35]Raw Data'!$A$1:$BK$34,MATCH($A28,'[35]Raw Data'!$A$1:$A$34,0),MATCH(AGE$1,'[35]Raw Data'!$A$1:$BK$1,0))</f>
        <v>975</v>
      </c>
      <c r="AGF28" s="213">
        <f>INDEX('[35]Raw Data'!$A$1:$BK$34,MATCH($A28,'[35]Raw Data'!$A$1:$A$34,0),MATCH(AGF$1,'[35]Raw Data'!$A$1:$BK$1,0))</f>
        <v>1826</v>
      </c>
      <c r="AGG28" s="116">
        <f>INDEX('[35]Raw Data'!$A$1:$BK$34,MATCH($A28,'[35]Raw Data'!$A$1:$A$34,0),MATCH(AGG$1,'[35]Raw Data'!$A$1:$BK$1,0))</f>
        <v>528.12670671764056</v>
      </c>
      <c r="AGH28" s="213">
        <f>INDEX('[35]Raw Data'!$A$1:$BK$34,MATCH($A28,'[35]Raw Data'!$A$1:$A$34,0),MATCH(AGH$1,'[35]Raw Data'!$A$1:$BK$1,0))</f>
        <v>967</v>
      </c>
      <c r="AGI28" s="213">
        <f>INDEX('[35]Raw Data'!$A$1:$BK$34,MATCH($A28,'[35]Raw Data'!$A$1:$A$34,0),MATCH(AGI$1,'[35]Raw Data'!$A$1:$BK$1,0))</f>
        <v>1831</v>
      </c>
      <c r="AGJ28" s="116">
        <f>INDEX('[35]Raw Data'!$A$1:$BK$34,MATCH($A28,'[35]Raw Data'!$A$1:$A$34,0),MATCH(AGJ$1,'[35]Raw Data'!$A$1:$BK$1,0))</f>
        <v>505.0397877984085</v>
      </c>
      <c r="AGK28" s="213">
        <f>INDEX('[35]Raw Data'!$A$1:$BK$34,MATCH($A28,'[35]Raw Data'!$A$1:$A$34,0),MATCH(AGK$1,'[35]Raw Data'!$A$1:$BK$1,0))</f>
        <v>952</v>
      </c>
      <c r="AGL28" s="213">
        <f>INDEX('[35]Raw Data'!$A$1:$BK$34,MATCH($A28,'[35]Raw Data'!$A$1:$A$34,0),MATCH(AGL$1,'[35]Raw Data'!$A$1:$BK$1,0))</f>
        <v>1885</v>
      </c>
      <c r="AGM28" s="116">
        <f>INDEX('[15]1819 Collected Indicators'!$A$3:$CV$36,MATCH($A28,'[15]1819 Collected Indicators'!$A$3:$A$36,0),MATCH(AGM$1,'[15]1819 Collected Indicators'!$A$3:$CV$3,0))</f>
        <v>572.74</v>
      </c>
      <c r="AGN28" s="213">
        <f>INDEX('[15]1819 Collected Indicators'!$A$3:$CV$36,MATCH($A28,'[15]1819 Collected Indicators'!$A$3:$A$36,0),MATCH(AGN$1,'[15]1819 Collected Indicators'!$A$3:$CV$3,0))</f>
        <v>1126</v>
      </c>
      <c r="AGO28" s="213">
        <f>INDEX('[15]1819 Collected Indicators'!$A$3:$CV$36,MATCH($A28,'[15]1819 Collected Indicators'!$A$3:$A$36,0),MATCH(AGO$1,'[15]1819 Collected Indicators'!$A$3:$CV$3,0))</f>
        <v>1966</v>
      </c>
      <c r="AGP28" s="213">
        <f>INDEX('[11]1920 Collected Indicators'!$A$3:$CV$36,MATCH($A28,'[11]1920 Collected Indicators'!$A$3:$A$36,0),MATCH(AGP$1,'[11]1920 Collected Indicators'!$A$3:$CV$3,0))</f>
        <v>499.02534113060426</v>
      </c>
      <c r="AGQ28" s="213">
        <f>INDEX('[11]1920 Collected Indicators'!$A$3:$CV$36,MATCH($A28,'[11]1920 Collected Indicators'!$A$3:$A$36,0),MATCH(AGQ$1,'[11]1920 Collected Indicators'!$A$3:$CV$3,0))</f>
        <v>1024</v>
      </c>
      <c r="AGR28" s="306">
        <f>INDEX('[11]1920 Collected Indicators'!$A$3:$CV$36,MATCH($A28,'[11]1920 Collected Indicators'!$A$3:$A$36,0),MATCH(AGR$1,'[11]1920 Collected Indicators'!$A$3:$CV$3,0))</f>
        <v>2052</v>
      </c>
      <c r="AGS28" s="217">
        <v>0.88</v>
      </c>
      <c r="AGT28" s="208">
        <v>522</v>
      </c>
      <c r="AGU28" s="87">
        <v>594858</v>
      </c>
      <c r="AGV28" s="88">
        <v>1.0808016321319029</v>
      </c>
      <c r="AGW28" s="87">
        <v>623</v>
      </c>
      <c r="AGX28" s="87">
        <v>576424</v>
      </c>
      <c r="AGY28" s="116">
        <v>1.4394464642056473</v>
      </c>
      <c r="AGZ28" s="87">
        <v>818</v>
      </c>
      <c r="AHA28" s="32">
        <v>568274</v>
      </c>
      <c r="AHB28" s="116">
        <v>1.082992977827447</v>
      </c>
      <c r="AHC28" s="87">
        <v>564</v>
      </c>
      <c r="AHD28" s="87">
        <v>520779</v>
      </c>
      <c r="AHE28" s="116">
        <v>1.0551917972003284</v>
      </c>
      <c r="AHF28" s="87">
        <v>541</v>
      </c>
      <c r="AHG28" s="87">
        <v>512703</v>
      </c>
      <c r="AHH28" s="116">
        <v>1.1842154523368058</v>
      </c>
      <c r="AHI28" s="87">
        <v>601</v>
      </c>
      <c r="AHJ28" s="87">
        <v>507509</v>
      </c>
      <c r="AHK28" s="116">
        <f t="shared" si="68"/>
        <v>1.0889744128179348</v>
      </c>
      <c r="AHL28" s="87">
        <f>INDEX('[2]All Previous Years'!$A$1:$EX$34,MATCH($A28,'[2]All Previous Years'!$A$1:$A$34,0),MATCH(AHL$1,'[2]All Previous Years'!$A$1:$EX$1,0))</f>
        <v>586</v>
      </c>
      <c r="AHM28" s="131">
        <f>INDEX('[29]SPI Raw Data 1617'!$A$3:$AN$37,MATCH($A28,'[29]SPI Raw Data 1617'!$A$3:$A$37,0),MATCH(AHM$1,'[29]SPI Raw Data 1617'!$A$37:$AN$37,0))</f>
        <v>538121</v>
      </c>
      <c r="AHN28" s="88">
        <f t="shared" si="69"/>
        <v>0.69734451844221523</v>
      </c>
      <c r="AHO28" s="32">
        <f>INDEX([4]Sheet1!$A$1:$CJ$34, MATCH($A28, [4]Sheet1!$A$1:$A$34, 0), MATCH(AHO$1, [4]Sheet1!$A$1:$CJ$1, 0))</f>
        <v>438</v>
      </c>
      <c r="AHP28" s="32">
        <f>INDEX('[5]Finance Indicators'!$A$2:$BO$35,MATCH($A28,'[5]Finance Indicators'!$A$2:$A$35,0),MATCH(AHP$1,'[5]Finance Indicators'!$A$2:$BO$2,0))</f>
        <v>628097</v>
      </c>
      <c r="AHQ28" s="88">
        <f>INDEX('[6]Finance Indicators'!$B$3:$BO$35,MATCH($A28,'[6]Finance Indicators'!$A$3:$A$35,0),MATCH(AHQ$1,'[6]Finance Indicators'!$B$2:$BO$2,0))</f>
        <v>0.70327143525469127</v>
      </c>
      <c r="AHR28" s="88">
        <f>INDEX('[6]Finance Indicators'!$B$3:$BO$35,MATCH($A28,'[6]Finance Indicators'!$A$3:$A$35,0),MATCH(AHR$1,'[6]Finance Indicators'!$B$2:$BO$2,0))</f>
        <v>460</v>
      </c>
      <c r="AHS28" s="88">
        <f>INDEX('[6]Finance Indicators'!$B$3:$BO$35,MATCH($A28,'[6]Finance Indicators'!$A$3:$A$35,0),MATCH(AHS$1,'[6]Finance Indicators'!$B$2:$BO$2,0))</f>
        <v>654086</v>
      </c>
      <c r="AHT28" s="88">
        <f t="array" ref="AHT28">INDEX('[7]Finance Indicators'!$A$2:$BO$35,MATCH($A28,'[7]Finance Indicators'!$A$2:$A$35,0),MATCH(AHT$1,'[7]Finance Indicators'!$A$2:$BO$2,0))</f>
        <v>0.73258453930852863</v>
      </c>
      <c r="AHU28" s="250">
        <f t="array" ref="AHU28">INDEX('[7]Finance Indicators'!$A$2:$BO$35,MATCH($A28,'[7]Finance Indicators'!$A$2:$A$35,0),MATCH(AHU$1,'[7]Finance Indicators'!$A$2:$BO$2,0))</f>
        <v>464</v>
      </c>
      <c r="AHV28" s="250">
        <f t="array" ref="AHV28">INDEX('[7]Finance Indicators'!$A$2:$BO$35,MATCH($A28,'[7]Finance Indicators'!$A$2:$A$35,0),MATCH(AHV$1,'[7]Finance Indicators'!$A$2:$BO$2,0))</f>
        <v>633374</v>
      </c>
      <c r="AHW28" s="119">
        <f>(AGS28*100)/Deflators!$B$2</f>
        <v>1.0366606803439122</v>
      </c>
      <c r="AHX28" s="137">
        <f>(AGV28*100)/Deflators!$B$3</f>
        <v>1.2541943088836438</v>
      </c>
      <c r="AHY28" s="137">
        <f>(AGY28*100)/Deflators!$B$4</f>
        <v>1.6369078907474275</v>
      </c>
      <c r="AHZ28" s="137">
        <f>(AHB28*100)/Deflators!$B$5</f>
        <v>1.2097374755781374</v>
      </c>
      <c r="AIA28" s="137">
        <f>(AHE28*100)/Deflators!$B$6</f>
        <v>1.1626509763394812</v>
      </c>
      <c r="AIB28" s="137">
        <f>(AHH28*100)/Deflators!$B$7</f>
        <v>1.2942535350101352</v>
      </c>
      <c r="AIC28" s="137">
        <f>(AHK28*100)/Deflators!$B$8</f>
        <v>1.161419089974163</v>
      </c>
      <c r="AID28" s="137">
        <f>(AHN28*100)/Deflators!$B$9</f>
        <v>0.73086682151105187</v>
      </c>
      <c r="AIE28" s="137">
        <f>(AHQ28*100)/Deflators!$B$10</f>
        <v>0.72045334701429842</v>
      </c>
      <c r="AIF28" s="301">
        <f>(AHT28*100)/Deflators!$B$11</f>
        <v>0.73258453930852863</v>
      </c>
      <c r="AIG28" s="121">
        <v>6.3044677016832757</v>
      </c>
      <c r="AIH28" s="87">
        <v>1109</v>
      </c>
      <c r="AII28" s="87">
        <v>175907</v>
      </c>
      <c r="AIJ28" s="88">
        <v>4.535328878039671</v>
      </c>
      <c r="AIK28" s="87">
        <v>1020</v>
      </c>
      <c r="AIL28" s="87">
        <v>224901</v>
      </c>
      <c r="AIM28" s="123">
        <v>4.670467330364656</v>
      </c>
      <c r="AIN28" s="87">
        <v>988</v>
      </c>
      <c r="AIO28" s="32">
        <v>211542</v>
      </c>
      <c r="AIP28" s="116">
        <v>3.9687340064206951</v>
      </c>
      <c r="AIQ28" s="87">
        <v>853</v>
      </c>
      <c r="AIR28" s="87">
        <v>214930</v>
      </c>
      <c r="AIS28" s="116">
        <v>4.592231935376784</v>
      </c>
      <c r="AIT28" s="87">
        <v>913</v>
      </c>
      <c r="AIU28" s="87">
        <v>198814</v>
      </c>
      <c r="AIV28" s="116">
        <v>4.4679352380756514</v>
      </c>
      <c r="AIW28" s="87">
        <v>869</v>
      </c>
      <c r="AIX28" s="87">
        <v>194497</v>
      </c>
      <c r="AIY28" s="116">
        <f t="shared" si="70"/>
        <v>4.4505427738172392</v>
      </c>
      <c r="AIZ28" s="87">
        <f>INDEX('[2]All Previous Years'!$A$1:$EX$34,MATCH($A28,'[2]All Previous Years'!$A$1:$A$34,0),MATCH(AIZ$1,'[2]All Previous Years'!$A$1:$EX$1,0))</f>
        <v>879</v>
      </c>
      <c r="AJA28" s="131">
        <f>INDEX('[29]SPI Raw Data 1617'!$A$3:$AN$37,MATCH($A28,'[29]SPI Raw Data 1617'!$A$3:$A$37,0),MATCH(AJA$1,'[29]SPI Raw Data 1617'!$A$37:$AN$37,0))</f>
        <v>197504</v>
      </c>
      <c r="AJB28" s="88">
        <f t="shared" si="71"/>
        <v>3.7474372364705424</v>
      </c>
      <c r="AJC28" s="32">
        <f>INDEX([4]Sheet1!$A$1:$CJ$34, MATCH($A28, [4]Sheet1!$A$1:$A$34, 0), MATCH(AJC$1, [4]Sheet1!$A$1:$CJ$1, 0))</f>
        <v>775</v>
      </c>
      <c r="AJD28" s="32">
        <f>INDEX('[5]Finance Indicators'!$A$2:$BO$35,MATCH($A28,'[5]Finance Indicators'!$A$2:$A$35,0),MATCH(AJD$1,'[5]Finance Indicators'!$A$2:$BO$2,0))</f>
        <v>206808</v>
      </c>
      <c r="AJE28" s="88">
        <f>INDEX('[6]Finance Indicators'!$B$3:$BO$35,MATCH($A28,'[6]Finance Indicators'!$A$3:$A$35,0),MATCH(AJE$1,'[6]Finance Indicators'!$B$2:$BO$2,0))</f>
        <v>1.8127498168993816</v>
      </c>
      <c r="AJF28" s="88">
        <f>INDEX('[6]Finance Indicators'!$B$3:$BO$35,MATCH($A28,'[6]Finance Indicators'!$A$3:$A$35,0),MATCH(AJF$1,'[6]Finance Indicators'!$B$2:$BO$2,0))</f>
        <v>844</v>
      </c>
      <c r="AJG28" s="88">
        <f>INDEX('[6]Finance Indicators'!$B$3:$BO$35,MATCH($A28,'[6]Finance Indicators'!$A$3:$A$35,0),MATCH(AJG$1,'[6]Finance Indicators'!$B$2:$BO$2,0))</f>
        <v>465591</v>
      </c>
      <c r="AJH28" s="88">
        <f t="array" ref="AJH28">INDEX('[7]Finance Indicators'!$A$2:$BO$35,MATCH($A28,'[7]Finance Indicators'!$A$2:$A$35,0),MATCH(AJH$1,'[7]Finance Indicators'!$A$2:$BO$2,0))</f>
        <v>2.1967939391556239</v>
      </c>
      <c r="AJI28" s="250">
        <f t="array" ref="AJI28">INDEX('[7]Finance Indicators'!$A$2:$BO$35,MATCH($A28,'[7]Finance Indicators'!$A$2:$A$35,0),MATCH(AJI$1,'[7]Finance Indicators'!$A$2:$BO$2,0))</f>
        <v>838</v>
      </c>
      <c r="AJJ28" s="250">
        <f t="array" ref="AJJ28">INDEX('[7]Finance Indicators'!$A$2:$BO$35,MATCH($A28,'[7]Finance Indicators'!$A$2:$A$35,0),MATCH(AJJ$1,'[7]Finance Indicators'!$A$2:$BO$2,0))</f>
        <v>381465</v>
      </c>
      <c r="AJK28" s="119">
        <f>(AIG28*100)/Deflators!$B$2</f>
        <v>7.4268111100377343</v>
      </c>
      <c r="AJL28" s="137">
        <f>(AIJ28*100)/Deflators!$B$3</f>
        <v>5.2629303089901347</v>
      </c>
      <c r="AJM28" s="137">
        <f>(AIM28*100)/Deflators!$B$4</f>
        <v>5.3111560705183356</v>
      </c>
      <c r="AJN28" s="137">
        <f>(AIP28*100)/Deflators!$B$5</f>
        <v>4.4332016517778756</v>
      </c>
      <c r="AJO28" s="137">
        <f>(AIS28*100)/Deflators!$B$6</f>
        <v>5.0598980748421436</v>
      </c>
      <c r="AJP28" s="137">
        <f>(AIV28*100)/Deflators!$B$7</f>
        <v>4.8830987339887413</v>
      </c>
      <c r="AJQ28" s="137">
        <f>(AIY28*100)/Deflators!$B$8</f>
        <v>4.746617806089902</v>
      </c>
      <c r="AJR28" s="137">
        <f>(AJB28*100)/Deflators!$B$9</f>
        <v>3.9275816607115694</v>
      </c>
      <c r="AJS28" s="137">
        <f>(AJE28*100)/Deflators!$B$10</f>
        <v>1.8570378482836358</v>
      </c>
      <c r="AJT28" s="245">
        <f>(AJH28*100)/Deflators!$B$11</f>
        <v>2.1967939391556239</v>
      </c>
      <c r="AJU28" s="119">
        <v>6.6762146083507767</v>
      </c>
      <c r="AJV28" s="87">
        <v>1212</v>
      </c>
      <c r="AJW28" s="87">
        <v>181540</v>
      </c>
      <c r="AJX28" s="88">
        <v>5.671176353143629</v>
      </c>
      <c r="AJY28" s="87">
        <v>1193</v>
      </c>
      <c r="AJZ28" s="87">
        <v>210362</v>
      </c>
      <c r="AKA28" s="116">
        <v>4.9505631265556458</v>
      </c>
      <c r="AKB28" s="87">
        <v>1080</v>
      </c>
      <c r="AKC28" s="32">
        <v>218157</v>
      </c>
      <c r="AKD28" s="116">
        <v>4.7542857142857144</v>
      </c>
      <c r="AKE28" s="87">
        <v>1040</v>
      </c>
      <c r="AKF28" s="87">
        <v>218750</v>
      </c>
      <c r="AKG28" s="116">
        <v>4.9971283692573518</v>
      </c>
      <c r="AKH28" s="87">
        <v>1018</v>
      </c>
      <c r="AKI28" s="87">
        <v>203717</v>
      </c>
      <c r="AKJ28" s="116">
        <v>4.8942138638114621</v>
      </c>
      <c r="AKK28" s="87">
        <v>991</v>
      </c>
      <c r="AKL28" s="87">
        <v>202484</v>
      </c>
      <c r="AKM28" s="116">
        <f t="shared" si="72"/>
        <v>5.0674533185575967</v>
      </c>
      <c r="AKN28" s="87">
        <f>INDEX('[2]All Previous Years'!$A$1:$EX$34,MATCH($A28,'[2]All Previous Years'!$A$1:$A$34,0),MATCH(AKN$1,'[2]All Previous Years'!$A$1:$EX$1,0))</f>
        <v>974</v>
      </c>
      <c r="AKO28" s="131">
        <f>INDEX('[29]SPI Raw Data 1617'!$A$3:$AN$37,MATCH($A28,'[29]SPI Raw Data 1617'!$A$3:$A$37,0),MATCH(AKO$1,'[29]SPI Raw Data 1617'!$A$37:$AN$37,0))</f>
        <v>192207</v>
      </c>
      <c r="AKP28" s="88">
        <f t="shared" si="73"/>
        <v>7.1659168310395014</v>
      </c>
      <c r="AKQ28" s="32">
        <f>INDEX([4]Sheet1!$A$1:$CJ$34, MATCH($A28, [4]Sheet1!$A$1:$A$34, 0), MATCH(AKQ$1, [4]Sheet1!$A$1:$CJ$1, 0))</f>
        <v>970</v>
      </c>
      <c r="AKR28" s="32">
        <f>INDEX('[5]Finance Indicators'!$A$2:$BO$35,MATCH($A28,'[5]Finance Indicators'!$A$2:$A$35,0),MATCH(AKR$1,'[5]Finance Indicators'!$A$2:$BO$2,0))</f>
        <v>135363</v>
      </c>
      <c r="AKS28" s="88">
        <f>INDEX('[6]Finance Indicators'!$B$3:$BO$35,MATCH($A28,'[6]Finance Indicators'!$A$3:$A$35,0),MATCH(AKS$1,'[6]Finance Indicators'!$B$2:$BO$2,0))</f>
        <v>6.6952349036356766</v>
      </c>
      <c r="AKT28" s="88">
        <f>INDEX('[6]Finance Indicators'!$B$3:$BO$35,MATCH($A28,'[6]Finance Indicators'!$A$3:$A$35,0),MATCH(AKT$1,'[6]Finance Indicators'!$B$2:$BO$2,0))</f>
        <v>939</v>
      </c>
      <c r="AKU28" s="88">
        <f>INDEX('[6]Finance Indicators'!$B$3:$BO$35,MATCH($A28,'[6]Finance Indicators'!$A$3:$A$35,0),MATCH(AKU$1,'[6]Finance Indicators'!$B$2:$BO$2,0))</f>
        <v>140249</v>
      </c>
      <c r="AKV28" s="88">
        <f t="array" ref="AKV28">INDEX('[7]Finance Indicators'!$A$2:$BO$35,MATCH($A28,'[7]Finance Indicators'!$A$2:$A$35,0),MATCH(AKV$1,'[7]Finance Indicators'!$A$2:$BO$2,0))</f>
        <v>6.7907479523816123</v>
      </c>
      <c r="AKW28" s="250">
        <f t="array" ref="AKW28">INDEX('[7]Finance Indicators'!$A$2:$BO$35,MATCH($A28,'[7]Finance Indicators'!$A$2:$A$35,0),MATCH(AKW$1,'[7]Finance Indicators'!$A$2:$BO$2,0))</f>
        <v>980</v>
      </c>
      <c r="AKX28" s="250">
        <f t="array" ref="AKX28">INDEX('[7]Finance Indicators'!$A$2:$BO$35,MATCH($A28,'[7]Finance Indicators'!$A$2:$A$35,0),MATCH(AKX$1,'[7]Finance Indicators'!$A$2:$BO$2,0))</f>
        <v>144314</v>
      </c>
      <c r="AKY28" s="119">
        <f>IFERROR((AJU28*100)/Deflators!$B$2,"NA")</f>
        <v>7.8647377022896388</v>
      </c>
      <c r="AKZ28" s="88">
        <f>IFERROR((AJX28*100)/Deflators!$B$3,"NA")</f>
        <v>6.5810014486730388</v>
      </c>
      <c r="ALA28" s="88">
        <f>IFERROR((AKA28*100)/Deflators!$B$4,"NA")</f>
        <v>5.6296750501062505</v>
      </c>
      <c r="ALB28" s="88">
        <f>IFERROR((AKD28*100)/Deflators!$B$5,"NA")</f>
        <v>5.3106878030871005</v>
      </c>
      <c r="ALC28" s="88">
        <f>IFERROR((AKG28*100)/Deflators!$B$6,"NA")</f>
        <v>5.5060285654473926</v>
      </c>
      <c r="ALD28" s="88">
        <f>IFERROR((AKJ28*100)/Deflators!$B$7,"NA")</f>
        <v>5.3489874514253737</v>
      </c>
      <c r="ALE28" s="88">
        <f>IFERROR((AKM28*100)/Deflators!$B$8,"NA")</f>
        <v>5.4045686955086429</v>
      </c>
      <c r="ALF28" s="88">
        <f>IFERROR((AKP28*100)/Deflators!$B$9,"NA")</f>
        <v>7.5103922365575686</v>
      </c>
      <c r="ALG28" s="88">
        <f>IFERROR((AKS28*100)/Deflators!$B$10,"NA")</f>
        <v>6.8588089229365599</v>
      </c>
      <c r="ALH28" s="183">
        <f>IFERROR((AKV28*100)/Deflators!$B$11,"NA")</f>
        <v>6.7907479523816114</v>
      </c>
      <c r="ALI28" s="119">
        <v>20892.857142857145</v>
      </c>
      <c r="ALJ28" s="87">
        <v>468</v>
      </c>
      <c r="ALK28" s="87">
        <v>22400</v>
      </c>
      <c r="ALL28" s="88">
        <v>22444.444444444445</v>
      </c>
      <c r="ALM28" s="87">
        <v>505</v>
      </c>
      <c r="ALN28" s="87">
        <v>22500</v>
      </c>
      <c r="ALO28" s="116">
        <v>14821.197759586385</v>
      </c>
      <c r="ALP28" s="87">
        <v>344</v>
      </c>
      <c r="ALQ28" s="87">
        <v>23210</v>
      </c>
      <c r="ALR28" s="116">
        <v>12327.586206896553</v>
      </c>
      <c r="ALS28" s="87">
        <v>286</v>
      </c>
      <c r="ALT28" s="87">
        <v>23200</v>
      </c>
      <c r="ALU28" s="116">
        <v>12569.952647438657</v>
      </c>
      <c r="ALV28" s="87">
        <v>292</v>
      </c>
      <c r="ALW28" s="87">
        <v>23230</v>
      </c>
      <c r="ALX28" s="116">
        <v>13793.103448275862</v>
      </c>
      <c r="ALY28" s="87">
        <v>320</v>
      </c>
      <c r="ALZ28" s="87">
        <v>23200</v>
      </c>
      <c r="AMA28" s="116">
        <f t="shared" si="74"/>
        <v>13232.758620689656</v>
      </c>
      <c r="AMB28" s="87">
        <f>INDEX('[2]All Previous Years'!$A$1:$EX$34,MATCH($A28,'[2]All Previous Years'!$A$1:$A$34,0),MATCH(AMB$1,'[2]All Previous Years'!$A$1:$EX$1,0))</f>
        <v>307</v>
      </c>
      <c r="AMC28" s="32">
        <f>INDEX('[3]Raw data 16-17'!$B$2:$XA$34,MATCH($A28,'[3]Raw data 16-17'!$A$2:$A$34,0),MATCH(AMC$1,'[3]Raw data 16-17'!$B$1:$GU$1,0))</f>
        <v>23200</v>
      </c>
      <c r="AMD28" s="88">
        <f t="shared" si="75"/>
        <v>14211.438474870018</v>
      </c>
      <c r="AME28" s="32">
        <f>INDEX([4]Sheet1!$A$1:$CJ$34, MATCH($A28, [4]Sheet1!$A$1:$A$34, 0), MATCH(AME$1, [4]Sheet1!$A$1:$CJ$1, 0))</f>
        <v>328</v>
      </c>
      <c r="AMF28" s="32">
        <f>INDEX('[5]Finance Indicators'!$A$2:$BO$35,MATCH($A28,'[5]Finance Indicators'!$A$2:$A$35,0),MATCH(AMF$1,'[5]Finance Indicators'!$A$2:$BO$2,0))</f>
        <v>23080</v>
      </c>
      <c r="AMG28" s="88">
        <f>INDEX('[6]Finance Indicators'!$B$3:$BO$35,MATCH($A28,'[6]Finance Indicators'!$A$3:$A$35,0),MATCH(AMG$1,'[6]Finance Indicators'!$B$2:$BO$2,0))</f>
        <v>14702.044367116137</v>
      </c>
      <c r="AMH28" s="88">
        <f>INDEX('[6]Finance Indicators'!$B$3:$BO$35,MATCH($A28,'[6]Finance Indicators'!$A$3:$A$35,0),MATCH(AMH$1,'[6]Finance Indicators'!$B$2:$BO$2,0))</f>
        <v>338</v>
      </c>
      <c r="AMI28" s="88">
        <f>INDEX('[6]Finance Indicators'!$B$3:$BO$35,MATCH($A28,'[6]Finance Indicators'!$A$3:$A$35,0),MATCH(AMI$1,'[6]Finance Indicators'!$B$2:$BO$2,0))</f>
        <v>22990</v>
      </c>
      <c r="AMJ28" s="88">
        <f t="array" ref="AMJ28">INDEX('[7]Finance Indicators'!$A$2:$BO$35,MATCH($A28,'[7]Finance Indicators'!$A$2:$A$35,0),MATCH(AMJ$1,'[7]Finance Indicators'!$A$2:$BO$2,0))</f>
        <v>15401.396160558463</v>
      </c>
      <c r="AMK28" s="250">
        <f t="array" ref="AMK28">INDEX('[7]Finance Indicators'!$A$2:$BO$35,MATCH($A28,'[7]Finance Indicators'!$A$2:$A$35,0),MATCH(AMK$1,'[7]Finance Indicators'!$A$2:$BO$2,0))</f>
        <v>353</v>
      </c>
      <c r="AML28" s="250">
        <f t="array" ref="AML28">INDEX('[7]Finance Indicators'!$A$2:$BO$35,MATCH($A28,'[7]Finance Indicators'!$A$2:$A$35,0),MATCH(AML$1,'[7]Finance Indicators'!$A$2:$BO$2,0))</f>
        <v>22920</v>
      </c>
      <c r="AMM28" s="119">
        <f>(ALI28*100)/Deflators!$B$2</f>
        <v>24612.2767045937</v>
      </c>
      <c r="AMN28" s="137">
        <f>(ALL28*100)/Deflators!$B$3</f>
        <v>26045.199832601571</v>
      </c>
      <c r="AMO28" s="137">
        <f>(ALO28*100)/Deflators!$B$4</f>
        <v>16854.350728759713</v>
      </c>
      <c r="AMP28" s="137">
        <f>(ALR28*100)/Deflators!$B$5</f>
        <v>13770.304446312861</v>
      </c>
      <c r="AMQ28" s="137">
        <f>(ALU28*100)/Deflators!$B$6</f>
        <v>13850.058119160152</v>
      </c>
      <c r="AMR28" s="137">
        <f>(ALX28*100)/Deflators!$B$7</f>
        <v>15074.767738813673</v>
      </c>
      <c r="AMS28" s="137">
        <f>(AMA28*100)/Deflators!$B$8</f>
        <v>14113.075839237961</v>
      </c>
      <c r="AMT28" s="137">
        <f>(AMD28*100)/Deflators!$B$9</f>
        <v>14894.601724884427</v>
      </c>
      <c r="AMU28" s="138">
        <f>(AMG28*100)/Deflators!$B$10</f>
        <v>15061.236019639515</v>
      </c>
      <c r="AMV28" s="137">
        <f>(AMJ28*100)/Deflators!$B$11</f>
        <v>15401.396160558463</v>
      </c>
      <c r="AMW28" s="133">
        <f t="shared" si="3"/>
        <v>92.100000000000009</v>
      </c>
      <c r="AMX28" s="116">
        <f t="shared" si="3"/>
        <v>91.666666666666671</v>
      </c>
      <c r="AMY28" s="116">
        <f t="shared" si="3"/>
        <v>88.666666666666671</v>
      </c>
      <c r="AMZ28" s="116">
        <f t="shared" si="3"/>
        <v>86.666666666666671</v>
      </c>
      <c r="ANA28" s="136">
        <f t="shared" si="3"/>
        <v>83</v>
      </c>
      <c r="ANB28" s="116">
        <f t="shared" si="3"/>
        <v>82.399999999999991</v>
      </c>
      <c r="ANC28" s="248">
        <f t="shared" si="3"/>
        <v>84.399999999999991</v>
      </c>
      <c r="AND28" s="115">
        <f t="shared" si="4"/>
        <v>93.533333333333346</v>
      </c>
      <c r="ANE28" s="116">
        <f t="shared" si="4"/>
        <v>95</v>
      </c>
      <c r="ANF28" s="116">
        <f t="shared" si="4"/>
        <v>93.333333333333329</v>
      </c>
      <c r="ANG28" s="116">
        <f t="shared" si="4"/>
        <v>92.333333333333329</v>
      </c>
      <c r="ANH28" s="116">
        <f t="shared" si="4"/>
        <v>91.666666666666671</v>
      </c>
      <c r="ANI28" s="116">
        <f t="shared" si="4"/>
        <v>91.100000000000009</v>
      </c>
      <c r="ANJ28" s="248">
        <f t="shared" si="4"/>
        <v>90.433333333333337</v>
      </c>
      <c r="ANK28" s="115">
        <f t="shared" si="5"/>
        <v>95.517241379310349</v>
      </c>
      <c r="ANL28" s="116">
        <f t="shared" si="5"/>
        <v>95.333333333333329</v>
      </c>
      <c r="ANM28" s="116">
        <f t="shared" si="5"/>
        <v>93</v>
      </c>
      <c r="ANN28" s="116">
        <f t="shared" si="5"/>
        <v>92.333333333333329</v>
      </c>
      <c r="ANO28" s="116">
        <f t="shared" si="5"/>
        <v>90</v>
      </c>
      <c r="ANP28" s="116">
        <f t="shared" si="5"/>
        <v>90.566666666666663</v>
      </c>
      <c r="ANQ28" s="248">
        <f t="shared" si="5"/>
        <v>90.233333333333334</v>
      </c>
      <c r="ANR28" s="115">
        <f t="shared" si="6"/>
        <v>95.933333333333337</v>
      </c>
      <c r="ANS28" s="116">
        <f t="shared" si="6"/>
        <v>95</v>
      </c>
      <c r="ANT28" s="116">
        <f t="shared" si="6"/>
        <v>92.333333333333329</v>
      </c>
      <c r="ANU28" s="116">
        <f t="shared" si="6"/>
        <v>91</v>
      </c>
      <c r="ANV28" s="116">
        <f t="shared" si="6"/>
        <v>90.333333333333329</v>
      </c>
      <c r="ANW28" s="116">
        <f t="shared" si="6"/>
        <v>88.966666666666654</v>
      </c>
      <c r="ANX28" s="117">
        <f t="shared" si="6"/>
        <v>90.633333333333326</v>
      </c>
      <c r="ANY28" s="133">
        <f t="shared" si="76"/>
        <v>171.76985195154779</v>
      </c>
      <c r="ANZ28" s="131">
        <v>2042</v>
      </c>
      <c r="AOA28" s="131">
        <v>11888</v>
      </c>
      <c r="AOB28" s="116">
        <f t="shared" si="77"/>
        <v>184.93635077793493</v>
      </c>
      <c r="AOC28" s="131">
        <v>2092</v>
      </c>
      <c r="AOD28" s="131">
        <v>11312</v>
      </c>
      <c r="AOE28" s="116">
        <f t="shared" si="78"/>
        <v>176.71536896615498</v>
      </c>
      <c r="AOF28" s="131">
        <v>1911</v>
      </c>
      <c r="AOG28" s="32">
        <v>10814</v>
      </c>
      <c r="AOH28" s="116">
        <f t="shared" si="79"/>
        <v>146.66173478823745</v>
      </c>
      <c r="AOI28" s="131">
        <v>1586</v>
      </c>
      <c r="AOJ28" s="131">
        <v>10814</v>
      </c>
      <c r="AOK28" s="116">
        <f t="shared" si="80"/>
        <v>124.36325311786405</v>
      </c>
      <c r="AOL28" s="131">
        <v>1416</v>
      </c>
      <c r="AOM28" s="134">
        <v>11386</v>
      </c>
      <c r="AON28" s="115">
        <f>(ANY28*100)/Deflators!$B$2</f>
        <v>202.34892225757343</v>
      </c>
      <c r="AOO28" s="116">
        <f>(AOB28*100)/Deflators!$B$3</f>
        <v>214.6056332223304</v>
      </c>
      <c r="AOP28" s="116">
        <f>(AOE28*100)/Deflators!$B$4</f>
        <v>200.95695746258468</v>
      </c>
      <c r="AOQ28" s="116">
        <f>(AOH28*100)/Deflators!$B$5</f>
        <v>163.82580537369032</v>
      </c>
      <c r="AOR28" s="136">
        <f>(AOK28*100)/Deflators!$B$6</f>
        <v>137.0282237237559</v>
      </c>
      <c r="AOS28" s="115">
        <f t="shared" si="154"/>
        <v>144.16497133345663</v>
      </c>
      <c r="AOT28" s="131">
        <v>1559</v>
      </c>
      <c r="AOU28" s="32">
        <v>10814</v>
      </c>
      <c r="AOV28" s="116">
        <f t="shared" si="81"/>
        <v>128.72202700203439</v>
      </c>
      <c r="AOW28" s="131">
        <v>1392</v>
      </c>
      <c r="AOX28" s="131">
        <v>10814</v>
      </c>
      <c r="AOY28" s="116">
        <f t="shared" si="82"/>
        <v>44.177059546811869</v>
      </c>
      <c r="AOZ28" s="131">
        <v>503</v>
      </c>
      <c r="APA28" s="131">
        <v>11386</v>
      </c>
      <c r="APB28" s="116">
        <f t="shared" si="83"/>
        <v>36.562446608576799</v>
      </c>
      <c r="APC28" s="131">
        <v>428</v>
      </c>
      <c r="APD28" s="131">
        <v>11706</v>
      </c>
      <c r="APE28" s="116">
        <f t="shared" si="84"/>
        <v>48.037947391116859</v>
      </c>
      <c r="APF28" s="87">
        <f>INDEX('[2]All Previous Years'!$A$1:$EX$34,MATCH($A28,'[2]All Previous Years'!$A$1:$A$34,0),MATCH(APF$1,'[2]All Previous Years'!$A$1:$EX$1,0))</f>
        <v>557</v>
      </c>
      <c r="APG28" s="131">
        <f>INDEX('[29]SPI Raw Data 1617'!$A$3:$AN$37,MATCH($A28,'[29]SPI Raw Data 1617'!$A$3:$A$37,0),MATCH(APG$1,'[29]SPI Raw Data 1617'!$A$37:$AN$37,0))</f>
        <v>11595</v>
      </c>
      <c r="APH28" s="88">
        <f t="shared" si="85"/>
        <v>48.301757979177339</v>
      </c>
      <c r="API28" s="32">
        <f>INDEX([4]Sheet1!$A$1:$CJ$34, MATCH($A28, [4]Sheet1!$A$1:$A$34, 0), MATCH(API$1, [4]Sheet1!$A$1:$CJ$1, 0))</f>
        <v>566</v>
      </c>
      <c r="APJ28" s="32">
        <f>INDEX('[5]Finance Indicators'!$A$2:$BO$35,MATCH($A28,'[5]Finance Indicators'!$A$2:$A$35,0),MATCH(APJ$1,'[5]Finance Indicators'!$A$2:$BO$2,0))</f>
        <v>11718</v>
      </c>
      <c r="APK28" s="88">
        <f>INDEX('[6]Finance Indicators'!$B$3:$BO$35,MATCH($A28,'[6]Finance Indicators'!$A$3:$A$35,0),MATCH(APK$1,'[6]Finance Indicators'!$B$2:$BO$2,0))</f>
        <v>58.051792145429602</v>
      </c>
      <c r="APL28" s="88">
        <f>INDEX('[6]Finance Indicators'!$B$3:$BO$35,MATCH($A28,'[6]Finance Indicators'!$A$3:$A$35,0),MATCH(APL$1,'[6]Finance Indicators'!$B$2:$BO$2,0))</f>
        <v>677</v>
      </c>
      <c r="APM28" s="88">
        <f>INDEX('[6]Finance Indicators'!$B$3:$BO$35,MATCH($A28,'[6]Finance Indicators'!$A$3:$A$35,0),MATCH(APM$1,'[6]Finance Indicators'!$B$2:$BO$2,0))</f>
        <v>11662</v>
      </c>
      <c r="APN28" s="88">
        <f t="array" ref="APN28">INDEX('[7]Finance Indicators'!$A$2:$BO$35,MATCH($A28,'[7]Finance Indicators'!$A$2:$A$35,0),MATCH(APN$1,'[7]Finance Indicators'!$A$2:$BO$2,0))</f>
        <v>74.850046464475795</v>
      </c>
      <c r="APO28" s="250">
        <f t="array" ref="APO28">INDEX('[7]Finance Indicators'!$A$2:$BO$35,MATCH($A28,'[7]Finance Indicators'!$A$2:$A$35,0),MATCH(APO$1,'[7]Finance Indicators'!$A$2:$BO$2,0))</f>
        <v>886</v>
      </c>
      <c r="APP28" s="250">
        <f t="array" ref="APP28">INDEX('[7]Finance Indicators'!$A$2:$BO$35,MATCH($A28,'[7]Finance Indicators'!$A$2:$A$35,0),MATCH(APP$1,'[7]Finance Indicators'!$A$2:$BO$2,0))</f>
        <v>11837</v>
      </c>
      <c r="APQ28" s="139">
        <f>(AOS28*100)/Deflators!$B$4</f>
        <v>163.94133787763971</v>
      </c>
      <c r="APR28" s="137">
        <f>(AOV28*100)/Deflators!$B$5</f>
        <v>143.78658327880009</v>
      </c>
      <c r="APS28" s="137">
        <f>(AOY28*100)/Deflators!$B$6</f>
        <v>48.6759862521534</v>
      </c>
      <c r="APT28" s="137">
        <f>(APB28*100)/Deflators!$B$7</f>
        <v>39.959853317562633</v>
      </c>
      <c r="APU28" s="137">
        <f>(APE28*100)/Deflators!$B$8</f>
        <v>51.233700706377881</v>
      </c>
      <c r="APV28" s="137">
        <f>(APH28*100)/Deflators!$B$9</f>
        <v>50.623689430438539</v>
      </c>
      <c r="APW28" s="138">
        <f>(APK28*100)/Deflators!$B$10</f>
        <v>59.470079196671207</v>
      </c>
      <c r="APX28" s="143">
        <f>(APN28*100)/Deflators!$B$11</f>
        <v>74.850046464475795</v>
      </c>
      <c r="APY28" s="121">
        <f t="shared" si="86"/>
        <v>271.36608344549126</v>
      </c>
      <c r="APZ28" s="131">
        <v>3226</v>
      </c>
      <c r="AQA28" s="131">
        <v>11888</v>
      </c>
      <c r="AQB28" s="88">
        <f t="shared" si="87"/>
        <v>279.08415841584161</v>
      </c>
      <c r="AQC28" s="131">
        <v>3157</v>
      </c>
      <c r="AQD28" s="131">
        <v>11312</v>
      </c>
      <c r="AQE28" s="88">
        <f t="shared" si="88"/>
        <v>325.68892176807839</v>
      </c>
      <c r="AQF28" s="131">
        <v>3522</v>
      </c>
      <c r="AQG28" s="131">
        <v>10814</v>
      </c>
      <c r="AQH28" s="88">
        <f t="shared" si="89"/>
        <v>172.36915110042537</v>
      </c>
      <c r="AQI28" s="131">
        <v>1864</v>
      </c>
      <c r="AQJ28" s="131">
        <v>10814</v>
      </c>
      <c r="AQK28" s="88">
        <f t="shared" si="90"/>
        <v>204.46161953275953</v>
      </c>
      <c r="AQL28" s="131">
        <v>2328</v>
      </c>
      <c r="AQM28" s="134">
        <v>11386</v>
      </c>
      <c r="AQN28" s="115">
        <f>(APY28*100)/Deflators!$B$2</f>
        <v>319.67562350780207</v>
      </c>
      <c r="AQO28" s="116">
        <f>(AQB28*100)/Deflators!$B$3</f>
        <v>323.8575449727042</v>
      </c>
      <c r="AQP28" s="116">
        <f>(AQE28*100)/Deflators!$B$4</f>
        <v>370.36651186981851</v>
      </c>
      <c r="AQQ28" s="116">
        <f>(AQH28*100)/Deflators!$B$5</f>
        <v>192.54180404574956</v>
      </c>
      <c r="AQR28" s="136">
        <f>(AQK28*100)/Deflators!$B$6</f>
        <v>225.28368985092072</v>
      </c>
      <c r="AQS28" s="115">
        <f t="shared" si="91"/>
        <v>58.350286665433693</v>
      </c>
      <c r="AQT28" s="131">
        <v>631</v>
      </c>
      <c r="AQU28" s="131">
        <v>10814</v>
      </c>
      <c r="AQV28" s="116">
        <f t="shared" si="92"/>
        <v>16.830035139633807</v>
      </c>
      <c r="AQW28" s="131">
        <v>182</v>
      </c>
      <c r="AQX28" s="131">
        <v>10814</v>
      </c>
      <c r="AQY28" s="116">
        <f t="shared" si="93"/>
        <v>14.579307922009486</v>
      </c>
      <c r="AQZ28" s="131">
        <v>166</v>
      </c>
      <c r="ARA28" s="131">
        <v>11386</v>
      </c>
      <c r="ARB28" s="116">
        <f t="shared" si="94"/>
        <v>52.280881599179907</v>
      </c>
      <c r="ARC28" s="131">
        <v>612</v>
      </c>
      <c r="ARD28" s="131">
        <v>11706</v>
      </c>
      <c r="ARE28" s="116">
        <f t="shared" si="95"/>
        <v>69.426476929711086</v>
      </c>
      <c r="ARF28" s="87">
        <f>INDEX('[2]All Previous Years'!$A$1:$EX$34,MATCH($A28,'[2]All Previous Years'!$A$1:$A$34,0),MATCH(ARF$1,'[2]All Previous Years'!$A$1:$EX$1,0))</f>
        <v>805</v>
      </c>
      <c r="ARG28" s="131">
        <f>INDEX('[29]SPI Raw Data 1617'!$A$3:$AN$37,MATCH($A28,'[29]SPI Raw Data 1617'!$A$3:$A$37,0),MATCH(ARG$1,'[29]SPI Raw Data 1617'!$A$37:$AN$37,0))</f>
        <v>11595</v>
      </c>
      <c r="ARH28" s="88">
        <f t="shared" si="96"/>
        <v>74.244751664106502</v>
      </c>
      <c r="ARI28" s="32">
        <f>INDEX([4]Sheet1!$A$1:$CJ$34, MATCH($A28, [4]Sheet1!$A$1:$A$34, 0), MATCH(ARI$1, [4]Sheet1!$A$1:$CJ$1, 0))</f>
        <v>870</v>
      </c>
      <c r="ARJ28" s="32">
        <f>INDEX('[5]Finance Indicators'!$A$2:$BO$35,MATCH($A28,'[5]Finance Indicators'!$A$2:$A$35,0),MATCH(ARJ$1,'[5]Finance Indicators'!$A$2:$BO$2,0))</f>
        <v>11718</v>
      </c>
      <c r="ARK28" s="88">
        <f>INDEX('[6]Finance Indicators'!$B$3:$BO$35,MATCH($A28,'[6]Finance Indicators'!$A$3:$A$35,0),MATCH(ARK$1,'[6]Finance Indicators'!$B$2:$BO$2,0))</f>
        <v>47.333219001886469</v>
      </c>
      <c r="ARL28" s="88">
        <f>INDEX('[6]Finance Indicators'!$B$3:$BO$35,MATCH($A28,'[6]Finance Indicators'!$A$3:$A$35,0),MATCH(ARL$1,'[6]Finance Indicators'!$B$2:$BO$2,0))</f>
        <v>552</v>
      </c>
      <c r="ARM28" s="88">
        <f>INDEX('[6]Finance Indicators'!$B$3:$BO$35,MATCH($A28,'[6]Finance Indicators'!$A$3:$A$35,0),MATCH(ARM$1,'[6]Finance Indicators'!$B$2:$BO$2,0))</f>
        <v>11662</v>
      </c>
      <c r="ARN28" s="250">
        <f t="array" ref="ARN28">INDEX('[7]Finance Indicators'!$A$2:$BO$35,MATCH($A28,'[7]Finance Indicators'!$A$2:$A$35,0),MATCH(ARN$1,'[7]Finance Indicators'!$A$2:$BO$2,0))</f>
        <v>74.174199543803326</v>
      </c>
      <c r="ARO28" s="250">
        <f t="array" ref="ARO28">INDEX('[7]Finance Indicators'!$A$2:$BO$35,MATCH($A28,'[7]Finance Indicators'!$A$2:$A$35,0),MATCH(ARO$1,'[7]Finance Indicators'!$A$2:$BO$2,0))</f>
        <v>878</v>
      </c>
      <c r="ARP28" s="250">
        <f t="array" ref="ARP28">INDEX('[7]Finance Indicators'!$A$2:$BO$35,MATCH($A28,'[7]Finance Indicators'!$A$2:$A$35,0),MATCH(ARP$1,'[7]Finance Indicators'!$A$2:$BO$2,0))</f>
        <v>11837</v>
      </c>
      <c r="ARQ28" s="139">
        <f>(AQS28*100)/Deflators!$B$4</f>
        <v>66.354704426421208</v>
      </c>
      <c r="ARR28" s="137">
        <f>(AQV28*100)/Deflators!$B$5</f>
        <v>18.799682583866105</v>
      </c>
      <c r="ARS28" s="137">
        <f>(AQY28*100)/Deflators!$B$6</f>
        <v>16.064043176655002</v>
      </c>
      <c r="ART28" s="137">
        <f>(ARB28*100)/Deflators!$B$7</f>
        <v>57.138855678383948</v>
      </c>
      <c r="ARU28" s="116">
        <f>(ARE28*100)/Deflators!$B$8</f>
        <v>74.045115024477909</v>
      </c>
      <c r="ARV28" s="116">
        <f>(ARH28*100)/Deflators!$B$9</f>
        <v>77.813798241133441</v>
      </c>
      <c r="ARW28" s="116">
        <f>(ARK28*100)/Deflators!$B$10</f>
        <v>48.489636213533991</v>
      </c>
      <c r="ARX28" s="248">
        <f>(ARN28*100)/Deflators!$B$11</f>
        <v>74.174199543803326</v>
      </c>
      <c r="ARY28" s="140">
        <v>22857.142857142859</v>
      </c>
      <c r="ARZ28" s="131">
        <v>512</v>
      </c>
      <c r="ASA28" s="131">
        <v>22400</v>
      </c>
      <c r="ASB28" s="132">
        <v>17733.333333333332</v>
      </c>
      <c r="ASC28" s="131">
        <v>399</v>
      </c>
      <c r="ASD28" s="131">
        <v>22500</v>
      </c>
      <c r="ASE28" s="141">
        <v>16587.677725118483</v>
      </c>
      <c r="ASF28" s="131">
        <v>385</v>
      </c>
      <c r="ASG28" s="131">
        <v>23210</v>
      </c>
      <c r="ASH28" s="141">
        <v>15689.655172413793</v>
      </c>
      <c r="ASI28" s="131">
        <v>364</v>
      </c>
      <c r="ASJ28" s="131">
        <v>23200</v>
      </c>
      <c r="ASK28" s="141">
        <v>12957.382694791218</v>
      </c>
      <c r="ASL28" s="131">
        <v>301</v>
      </c>
      <c r="ASM28" s="131">
        <v>23230</v>
      </c>
      <c r="ASN28" s="141">
        <v>12456.896551724138</v>
      </c>
      <c r="ASO28" s="131">
        <v>289</v>
      </c>
      <c r="ASP28" s="131">
        <v>23200</v>
      </c>
      <c r="ASQ28" s="141">
        <f t="shared" si="97"/>
        <v>11250</v>
      </c>
      <c r="ASR28" s="87">
        <f>INDEX('[2]All Previous Years'!$A$1:$EX$34,MATCH($A28,'[2]All Previous Years'!$A$1:$A$34,0),MATCH(ASR$1,'[2]All Previous Years'!$A$1:$EX$1,0))</f>
        <v>261</v>
      </c>
      <c r="ASS28" s="32">
        <f>INDEX('[3]Raw data 16-17'!$B$2:$XA$34,MATCH($A28,'[3]Raw data 16-17'!$A$2:$A$34,0),MATCH(ASS$1,'[3]Raw data 16-17'!$B$1:$GU$1,0))</f>
        <v>23200</v>
      </c>
      <c r="AST28" s="132">
        <f t="shared" si="98"/>
        <v>11351.819757365685</v>
      </c>
      <c r="ASU28" s="32">
        <f>INDEX([4]Sheet1!$A$1:$CJ$34, MATCH($A28, [4]Sheet1!$A$1:$A$34, 0), MATCH(ASU$1, [4]Sheet1!$A$1:$CJ$1, 0))</f>
        <v>262</v>
      </c>
      <c r="ASV28" s="32">
        <f>INDEX('[5]Finance Indicators'!$A$2:$BO$35,MATCH($A28,'[5]Finance Indicators'!$A$2:$A$35,0),MATCH(ASV$1,'[5]Finance Indicators'!$A$2:$BO$2,0))</f>
        <v>23080</v>
      </c>
      <c r="ASW28" s="88">
        <f>INDEX('[6]Finance Indicators'!$B$3:$BO$35,MATCH($A28,'[6]Finance Indicators'!$A$3:$A$35,0),MATCH(ASW$1,'[6]Finance Indicators'!$B$2:$BO$2,0))</f>
        <v>10961.28751631144</v>
      </c>
      <c r="ASX28" s="88">
        <f>INDEX('[6]Finance Indicators'!$B$3:$BO$35,MATCH($A28,'[6]Finance Indicators'!$A$3:$A$35,0),MATCH(ASX$1,'[6]Finance Indicators'!$B$2:$BO$2,0))</f>
        <v>252</v>
      </c>
      <c r="ASY28" s="88">
        <f>INDEX('[6]Finance Indicators'!$B$3:$BO$35,MATCH($A28,'[6]Finance Indicators'!$A$3:$A$35,0),MATCH(ASY$1,'[6]Finance Indicators'!$B$2:$BO$2,0))</f>
        <v>22990</v>
      </c>
      <c r="ASZ28" s="88">
        <f t="array" ref="ASZ28">INDEX('[7]Finance Indicators'!$A$2:$BO$35,MATCH($A28,'[7]Finance Indicators'!$A$2:$A$35,0),MATCH(ASZ$1,'[7]Finance Indicators'!$A$2:$BO$2,0))</f>
        <v>12609.075043630017</v>
      </c>
      <c r="ATA28" s="250">
        <f t="array" ref="ATA28">INDEX('[7]Finance Indicators'!$A$2:$BO$35,MATCH($A28,'[7]Finance Indicators'!$A$2:$A$35,0),MATCH(ATA$1,'[7]Finance Indicators'!$A$2:$BO$2,0))</f>
        <v>289</v>
      </c>
      <c r="ATB28" s="250">
        <f t="array" ref="ATB28">INDEX('[7]Finance Indicators'!$A$2:$BO$35,MATCH($A28,'[7]Finance Indicators'!$A$2:$A$35,0),MATCH(ATB$1,'[7]Finance Indicators'!$A$2:$BO$2,0))</f>
        <v>22920</v>
      </c>
      <c r="ATC28" s="142">
        <f>(ARY28*100)/Deflators!$B$2</f>
        <v>26926.251437504219</v>
      </c>
      <c r="ATD28" s="199">
        <f>(ASB28*100)/Deflators!$B$3</f>
        <v>20578.286600411931</v>
      </c>
      <c r="ATE28" s="199">
        <f>(ASE28*100)/Deflators!$B$4</f>
        <v>18863.154158640958</v>
      </c>
      <c r="ATF28" s="199">
        <f>(ASH28*100)/Deflators!$B$5</f>
        <v>17525.842022580004</v>
      </c>
      <c r="ATG28" s="199">
        <f>(ASK28*100)/Deflators!$B$6</f>
        <v>14276.943472147965</v>
      </c>
      <c r="ATH28" s="199">
        <f>(ASN28*100)/Deflators!$B$7</f>
        <v>13614.399614116095</v>
      </c>
      <c r="ATI28" s="199">
        <f>(ASQ28*100)/Deflators!$B$8</f>
        <v>11998.413009905888</v>
      </c>
      <c r="ATJ28" s="199">
        <f>(AST28*100)/Deflators!$B$9</f>
        <v>11897.517231462562</v>
      </c>
      <c r="ATK28" s="199">
        <f>(ASW28*100)/Deflators!$B$10</f>
        <v>11229.08720990875</v>
      </c>
      <c r="ATL28" s="259">
        <f>(ASZ28*100)/Deflators!$B$11</f>
        <v>12609.075043630019</v>
      </c>
      <c r="ATM28" s="115">
        <v>94.300000000000011</v>
      </c>
      <c r="ATN28" s="116">
        <v>94.6</v>
      </c>
      <c r="ATO28" s="116">
        <v>96.5</v>
      </c>
      <c r="ATP28" s="116">
        <v>98.3</v>
      </c>
      <c r="ATQ28" s="116">
        <v>88.38174273858921</v>
      </c>
      <c r="ATR28" s="116">
        <v>95.8</v>
      </c>
      <c r="ATS28" s="88">
        <f>INDEX('[3]Raw data 16-17'!$B$2:$XA$34,MATCH($A28,'[3]Raw data 16-17'!$A$2:$A$34,0),MATCH(ATS$1,'[3]Raw data 16-17'!$B$1:$GU$1,0))</f>
        <v>96.265560165975103</v>
      </c>
      <c r="ATT28" s="88">
        <f>INDEX('[14]1718 Collected Indicators'!$A$3:$CH$36,MATCH($A28,'[14]1718 Collected Indicators'!$A$3:$A$36,0),MATCH(ATT$1,'[14]1718 Collected Indicators'!$A$3:$CH$3,0))</f>
        <v>93.951612903225808</v>
      </c>
      <c r="ATU28" s="88">
        <f>INDEX('[15]1819 Collected Indicators'!$A$3:$CV$36,MATCH($A28,'[15]1819 Collected Indicators'!$A$3:$A$36,0),MATCH(ATU$1,'[15]1819 Collected Indicators'!$A$3:$CV$3,0))</f>
        <v>95.9</v>
      </c>
      <c r="ATV28" s="183">
        <f>INDEX('[11]1920 Collected Indicators'!$A$3:$CV$36,MATCH($A28,'[11]1920 Collected Indicators'!$A$3:$A$36,0),MATCH(ATV$1,'[11]1920 Collected Indicators'!$A$3:$CV$3,0))</f>
        <v>95.278969957081543</v>
      </c>
      <c r="ATW28" s="119">
        <f t="shared" si="99"/>
        <v>8210.6261859582537</v>
      </c>
      <c r="ATX28" s="111">
        <f>INDEX([37]Roads!$U$3:$AC$36,MATCH($A28,[37]Roads!$U$3:$U$36,0),MATCH(ATX$1,[37]Roads!$U$3:$AC$3,0))</f>
        <v>8654</v>
      </c>
      <c r="ATY28" s="131">
        <v>1054</v>
      </c>
      <c r="ATZ28" s="88">
        <f t="shared" si="100"/>
        <v>11688.644341144105</v>
      </c>
      <c r="AUA28" s="111">
        <f>INDEX([37]Roads!$U$3:$AC$36,MATCH($A28,[37]Roads!$U$3:$U$36,0),MATCH(AUA$1,[37]Roads!$U$3:$AC$3,0))</f>
        <v>12321</v>
      </c>
      <c r="AUB28" s="131">
        <v>1054.0999999999999</v>
      </c>
      <c r="AUC28" s="88">
        <f t="shared" si="101"/>
        <v>4968.2253627999617</v>
      </c>
      <c r="AUD28" s="111">
        <f>INDEX([37]Roads!$U$3:$AC$36,MATCH($A28,[37]Roads!$U$3:$U$36,0),MATCH(AUD$1,[37]Roads!$U$3:$AC$3,0))</f>
        <v>5238</v>
      </c>
      <c r="AUE28" s="32">
        <v>1054.3</v>
      </c>
      <c r="AUF28" s="88">
        <f t="shared" si="102"/>
        <v>4331.3729041359657</v>
      </c>
      <c r="AUG28" s="111">
        <f>INDEX([37]Roads!$U$3:$AC$36,MATCH($A28,[37]Roads!$U$3:$U$36,0),MATCH(AUG$1,[37]Roads!$U$3:$AC$3,0))</f>
        <v>4544</v>
      </c>
      <c r="AUH28" s="131">
        <v>1049.0899999999999</v>
      </c>
      <c r="AUI28" s="88">
        <f t="shared" si="103"/>
        <v>4975.3187596485532</v>
      </c>
      <c r="AUJ28" s="111">
        <f>INDEX([37]Roads!$U$3:$AC$36,MATCH($A28,[37]Roads!$U$3:$U$36,0),MATCH(AUJ$1,[37]Roads!$U$3:$AC$3,0))</f>
        <v>5221</v>
      </c>
      <c r="AUK28" s="131">
        <v>1049.3800000000001</v>
      </c>
      <c r="AUL28" s="88">
        <f t="shared" si="104"/>
        <v>5899.0611447362144</v>
      </c>
      <c r="AUM28" s="111">
        <f>INDEX([37]Roads!$U$3:$AC$36,MATCH($A28,[37]Roads!$U$3:$U$36,0),MATCH(AUM$1,[37]Roads!$U$3:$AC$3,0))</f>
        <v>6189</v>
      </c>
      <c r="AUN28" s="131">
        <v>1049.1500000000001</v>
      </c>
      <c r="AUO28" s="116">
        <f t="shared" si="105"/>
        <v>6251.7265357833476</v>
      </c>
      <c r="AUP28" s="111">
        <f>INDEX([37]Roads!$U$3:$AC$36,MATCH($A28,[37]Roads!$U$3:$U$36,0),MATCH(AUP$1,[37]Roads!$U$3:$AC$3,0))</f>
        <v>6563</v>
      </c>
      <c r="AUQ28" s="32">
        <f>INDEX('[3]Raw data 16-17'!$B$2:$XA$34,MATCH($A28,'[3]Raw data 16-17'!$A$2:$A$34,0),MATCH(AUQ$1,'[3]Raw data 16-17'!$B$1:$GU$1,0))</f>
        <v>1049.79</v>
      </c>
      <c r="AUR28" s="88">
        <f t="shared" si="7"/>
        <v>5675.4132074034587</v>
      </c>
      <c r="AUS28" s="32">
        <f>INDEX([4]Sheet1!$A$1:$CJ$34, MATCH($A28, [4]Sheet1!$A$1:$A$34, 0), MATCH(AUS$1, [4]Sheet1!$A$1:$CJ$1, 0))</f>
        <v>5961</v>
      </c>
      <c r="AUT28" s="32">
        <f>INDEX('[5]Finance Indicators'!$A$2:$BO$35,MATCH($A28,'[5]Finance Indicators'!$A$2:$A$35,0),MATCH(AUT$1,'[5]Finance Indicators'!$A$2:$BO$2,0))</f>
        <v>1050.32</v>
      </c>
      <c r="AUU28" s="88">
        <f>INDEX('[6]Finance Indicators'!$B$3:$BO$35,MATCH($A28,'[6]Finance Indicators'!$A$3:$A$35,0),MATCH(AUU$1,'[6]Finance Indicators'!$B$2:$BO$2,0))</f>
        <v>7088.6389394184707</v>
      </c>
      <c r="AUV28" s="88">
        <f>INDEX('[6]Finance Indicators'!$B$3:$BO$35,MATCH($A28,'[6]Finance Indicators'!$A$3:$A$35,0),MATCH(AUV$1,'[6]Finance Indicators'!$B$2:$BO$2,0))</f>
        <v>7443</v>
      </c>
      <c r="AUW28" s="88">
        <f>INDEX('[6]Finance Indicators'!$B$3:$BO$35,MATCH($A28,'[6]Finance Indicators'!$A$3:$A$35,0),MATCH(AUW$1,'[6]Finance Indicators'!$B$2:$BO$2,0))</f>
        <v>1049.99</v>
      </c>
      <c r="AUX28" s="88">
        <f t="array" ref="AUX28">INDEX('[7]Finance Indicators'!$A$2:$BO$35,MATCH($A28,'[7]Finance Indicators'!$A$2:$A$35,0),MATCH(AUX$1,'[7]Finance Indicators'!$A$2:$BO$2,0))</f>
        <v>6183.1334475537797</v>
      </c>
      <c r="AUY28" s="250">
        <f t="array" ref="AUY28">INDEX('[7]Finance Indicators'!$A$2:$BO$35,MATCH($A28,'[7]Finance Indicators'!$A$2:$A$35,0),MATCH(AUY$1,'[7]Finance Indicators'!$A$2:$BO$2,0))</f>
        <v>6496</v>
      </c>
      <c r="AUZ28" s="250">
        <f t="array" ref="AUZ28">INDEX('[7]Finance Indicators'!$A$2:$BO$35,MATCH($A28,'[7]Finance Indicators'!$A$2:$A$35,0),MATCH(AUZ$1,'[7]Finance Indicators'!$A$2:$BO$2,0))</f>
        <v>1050.5999999999999</v>
      </c>
      <c r="AVA28" s="119">
        <f>(ATW28*100)/Deflators!$B$2</f>
        <v>9672.3105999829841</v>
      </c>
      <c r="AVB28" s="137">
        <f>(ATZ28*100)/Deflators!$B$3</f>
        <v>13563.849993741343</v>
      </c>
      <c r="AVC28" s="137">
        <f>(AUC28*100)/Deflators!$B$4</f>
        <v>5649.7601693486113</v>
      </c>
      <c r="AVD28" s="137">
        <f>(AUF28*100)/Deflators!$B$5</f>
        <v>4838.2807923172404</v>
      </c>
      <c r="AVE28" s="137">
        <f>(AUI28*100)/Deflators!$B$6</f>
        <v>5481.997897304851</v>
      </c>
      <c r="AVF28" s="137">
        <f>(AUL28*100)/Deflators!$B$7</f>
        <v>6447.2058059620085</v>
      </c>
      <c r="AVG28" s="137">
        <f>(AUO28*100)/Deflators!$B$8</f>
        <v>6667.6264001170475</v>
      </c>
      <c r="AVH28" s="137">
        <f>(AUR28*100)/Deflators!$B$9</f>
        <v>5948.2380687854038</v>
      </c>
      <c r="AVI28" s="137">
        <f>(AUU28*100)/Deflators!$B$10</f>
        <v>7261.8243734446578</v>
      </c>
      <c r="AVJ28" s="245">
        <f>(AUX28*100)/Deflators!$B$11</f>
        <v>6183.1334475537797</v>
      </c>
      <c r="AVK28" s="115">
        <v>24.652603716023528</v>
      </c>
      <c r="AVL28" s="116">
        <v>26.37317656027782</v>
      </c>
      <c r="AVM28" s="116">
        <v>25.2</v>
      </c>
      <c r="AVN28" s="116">
        <v>21.08</v>
      </c>
      <c r="AVO28" s="116">
        <v>21.247765922611507</v>
      </c>
      <c r="AVP28" s="116">
        <v>20.742824151953386</v>
      </c>
      <c r="AVQ28" s="88">
        <f>INDEX('[3]Raw data 16-17'!$B$2:$XA$34,MATCH($A28,'[3]Raw data 16-17'!$A$2:$A$34,0),MATCH(AVQ$1,'[3]Raw data 16-17'!$B$1:$GU$1,0))</f>
        <v>19.833605035498124</v>
      </c>
      <c r="AVR28" s="88">
        <f>INDEX('[14]1718 Collected Indicators'!$A$3:$CH$36,MATCH($A28,'[14]1718 Collected Indicators'!$A$3:$A$36,0),MATCH(AVR$1,'[14]1718 Collected Indicators'!$A$3:$CH$3,0))</f>
        <v>18.774887296641147</v>
      </c>
      <c r="AVS28" s="88">
        <f>INDEX('[15]1819 Collected Indicators'!$A$3:$CV$36,MATCH($A28,'[15]1819 Collected Indicators'!$A$3:$A$36,0),MATCH(AVS$1,'[15]1819 Collected Indicators'!$A$3:$CV$3,0))</f>
        <v>17.46579101116469</v>
      </c>
      <c r="AVT28" s="183">
        <f>INDEX('[11]1920 Collected Indicators'!$A$3:$CV$36,MATCH($A28,'[11]1920 Collected Indicators'!$A$3:$A$36,0),MATCH(AVT$1,'[11]1920 Collected Indicators'!$A$3:$CV$3,0))</f>
        <v>16.46193335227429</v>
      </c>
      <c r="AVU28" s="115">
        <v>38.197071427229332</v>
      </c>
      <c r="AVV28" s="116">
        <v>41.8</v>
      </c>
      <c r="AVW28" s="116">
        <v>39.6</v>
      </c>
      <c r="AVX28" s="116">
        <v>38.01</v>
      </c>
      <c r="AVY28" s="116">
        <v>39.298291031272093</v>
      </c>
      <c r="AVZ28" s="116">
        <v>34.407572228516216</v>
      </c>
      <c r="AWA28" s="88">
        <f>INDEX('[3]Raw data 16-17'!$B$2:$XA$34,MATCH($A28,'[3]Raw data 16-17'!$A$2:$A$34,0),MATCH(AWA$1,'[3]Raw data 16-17'!$B$1:$GU$1,0))</f>
        <v>33.532129647855143</v>
      </c>
      <c r="AWB28" s="88">
        <f>INDEX('[14]1718 Collected Indicators'!$A$3:$CH$36,MATCH($A28,'[14]1718 Collected Indicators'!$A$3:$A$36,0),MATCH(AWB$1,'[14]1718 Collected Indicators'!$A$3:$CH$3,0))</f>
        <v>34.234789305064375</v>
      </c>
      <c r="AWC28" s="88">
        <f>INDEX('[15]1819 Collected Indicators'!$A$3:$CV$36,MATCH($A28,'[15]1819 Collected Indicators'!$A$3:$A$36,0),MATCH(AWC$1,'[15]1819 Collected Indicators'!$A$3:$CV$3,0))</f>
        <v>35.594992450364551</v>
      </c>
      <c r="AWD28" s="183">
        <f>INDEX('[11]1920 Collected Indicators'!$A$3:$CV$36,MATCH($A28,'[11]1920 Collected Indicators'!$A$3:$A$36,0),MATCH(AWD$1,'[11]1920 Collected Indicators'!$A$3:$CV$3,0))</f>
        <v>36.443049595409043</v>
      </c>
      <c r="AWE28" s="115">
        <v>38.77171180985092</v>
      </c>
      <c r="AWF28" s="116">
        <v>40.708166799432576</v>
      </c>
      <c r="AWG28" s="116">
        <v>39.9</v>
      </c>
      <c r="AWH28" s="116">
        <v>38.18</v>
      </c>
      <c r="AWI28" s="116">
        <v>38.104630048689771</v>
      </c>
      <c r="AWJ28" s="116">
        <v>35.01099468346743</v>
      </c>
      <c r="AWK28" s="88">
        <f>INDEX('[3]Raw data 16-17'!$B$2:$XA$34,MATCH($A28,'[3]Raw data 16-17'!$A$2:$A$34,0),MATCH(AWK$1,'[3]Raw data 16-17'!$B$1:$GU$1,0))</f>
        <v>31.513996523475011</v>
      </c>
      <c r="AWL28" s="88">
        <f>INDEX('[14]1718 Collected Indicators'!$A$3:$CH$36,MATCH($A28,'[14]1718 Collected Indicators'!$A$3:$A$36,0),MATCH(AWL$1,'[14]1718 Collected Indicators'!$A$3:$CH$3,0))</f>
        <v>31.05428656581066</v>
      </c>
      <c r="AWM28" s="88">
        <f>INDEX('[15]1819 Collected Indicators'!$A$3:$CV$36,MATCH($A28,'[15]1819 Collected Indicators'!$A$3:$A$36,0),MATCH(AWM$1,'[15]1819 Collected Indicators'!$A$3:$CV$3,0))</f>
        <v>32.633131609936477</v>
      </c>
      <c r="AWN28" s="183">
        <f>INDEX('[11]1920 Collected Indicators'!$A$3:$CV$36,MATCH($A28,'[11]1920 Collected Indicators'!$A$3:$A$36,0),MATCH(AWN$1,'[11]1920 Collected Indicators'!$A$3:$CV$3,0))</f>
        <v>32.877666754060925</v>
      </c>
      <c r="AWO28" s="115">
        <v>51.402311242150873</v>
      </c>
      <c r="AWP28" s="116">
        <v>54</v>
      </c>
      <c r="AWQ28" s="116">
        <v>53.2</v>
      </c>
      <c r="AWR28" s="116">
        <v>53.99</v>
      </c>
      <c r="AWS28" s="116">
        <v>54.575988289270541</v>
      </c>
      <c r="AWT28" s="116">
        <v>51.063406518707424</v>
      </c>
      <c r="AWU28" s="88">
        <f>INDEX('[3]Raw data 16-17'!$B$2:$XA$34,MATCH($A28,'[3]Raw data 16-17'!$A$2:$A$34,0),MATCH(AWU$1,'[3]Raw data 16-17'!$B$1:$GU$1,0))</f>
        <v>50.493812740784179</v>
      </c>
      <c r="AWV28" s="88">
        <f>INDEX('[14]1718 Collected Indicators'!$A$3:$CH$36,MATCH($A28,'[14]1718 Collected Indicators'!$A$3:$A$36,0),MATCH(AWV$1,'[14]1718 Collected Indicators'!$A$3:$CH$3,0))</f>
        <v>45.561864047728712</v>
      </c>
      <c r="AWW28" s="88">
        <f>INDEX('[15]1819 Collected Indicators'!$A$3:$CV$36,MATCH($A28,'[15]1819 Collected Indicators'!$A$3:$A$36,0),MATCH(AWW$1,'[15]1819 Collected Indicators'!$A$3:$CV$3,0))</f>
        <v>46.835050036770859</v>
      </c>
      <c r="AWX28" s="183">
        <f>INDEX('[11]1920 Collected Indicators'!$A$3:$CV$36,MATCH($A28,'[11]1920 Collected Indicators'!$A$3:$A$36,0),MATCH(AWX$1,'[11]1920 Collected Indicators'!$A$3:$CV$3,0))</f>
        <v>45.799699248929279</v>
      </c>
      <c r="AWY28" s="119">
        <v>72812.5</v>
      </c>
      <c r="AWZ28" s="131">
        <v>1631</v>
      </c>
      <c r="AXA28" s="131">
        <v>22500</v>
      </c>
      <c r="AXB28" s="88">
        <f t="shared" si="106"/>
        <v>81777.777777777781</v>
      </c>
      <c r="AXC28" s="131">
        <v>1840</v>
      </c>
      <c r="AXD28" s="131">
        <v>22500</v>
      </c>
      <c r="AXE28" s="116">
        <f t="shared" si="107"/>
        <v>88711.762171477822</v>
      </c>
      <c r="AXF28" s="131">
        <f t="shared" si="108"/>
        <v>2059</v>
      </c>
      <c r="AXG28" s="131">
        <v>23210</v>
      </c>
      <c r="AXH28" s="141">
        <f t="shared" si="109"/>
        <v>33965.517241379312</v>
      </c>
      <c r="AXI28" s="131">
        <f t="shared" si="110"/>
        <v>788</v>
      </c>
      <c r="AXJ28" s="131">
        <v>23200</v>
      </c>
      <c r="AXK28" s="141">
        <f t="shared" si="111"/>
        <v>32587.171760654328</v>
      </c>
      <c r="AXL28" s="131">
        <f t="shared" si="112"/>
        <v>757</v>
      </c>
      <c r="AXM28" s="131">
        <v>23230</v>
      </c>
      <c r="AXN28" s="141">
        <f t="shared" si="113"/>
        <v>39698.275862068964</v>
      </c>
      <c r="AXO28" s="131">
        <f t="shared" si="114"/>
        <v>921</v>
      </c>
      <c r="AXP28" s="131">
        <v>23200</v>
      </c>
      <c r="AXQ28" s="116">
        <f t="shared" si="115"/>
        <v>46594.827586206891</v>
      </c>
      <c r="AXR28" s="87">
        <f>INDEX('[2]All Previous Years'!$A$1:$EX$34,MATCH($A28,'[2]All Previous Years'!$A$1:$A$34,0),MATCH(AXR$1,'[2]All Previous Years'!$A$1:$EX$1,0))</f>
        <v>1081</v>
      </c>
      <c r="AXS28" s="32">
        <f>INDEX('[3]Raw data 16-17'!$B$2:$XA$34,MATCH($A28,'[3]Raw data 16-17'!$A$2:$A$34,0),MATCH(AXS$1,'[3]Raw data 16-17'!$B$1:$GU$1,0))</f>
        <v>23200</v>
      </c>
      <c r="AXT28" s="88">
        <f t="shared" si="116"/>
        <v>52989.601386481801</v>
      </c>
      <c r="AXU28" s="32">
        <f>INDEX([4]Sheet1!$A$1:$CJ$34, MATCH($A28, [4]Sheet1!$A$1:$A$34, 0), MATCH(AXU$1, [4]Sheet1!$A$1:$CJ$1, 0))</f>
        <v>1223</v>
      </c>
      <c r="AXV28" s="32">
        <f>INDEX('[5]Finance Indicators'!$A$2:$BO$35,MATCH($A28,'[5]Finance Indicators'!$A$2:$A$35,0),MATCH(AXV$1,'[5]Finance Indicators'!$A$2:$BO$2,0))</f>
        <v>23080</v>
      </c>
      <c r="AXW28" s="88">
        <f>INDEX('[6]Finance Indicators'!$B$3:$BO$35,MATCH($A28,'[6]Finance Indicators'!$A$3:$A$35,0),MATCH(AXW$1,'[6]Finance Indicators'!$B$2:$BO$2,0))</f>
        <v>44628.099173553717</v>
      </c>
      <c r="AXX28" s="88">
        <f>INDEX('[6]Finance Indicators'!$B$3:$BO$35,MATCH($A28,'[6]Finance Indicators'!$A$3:$A$35,0),MATCH(AXX$1,'[6]Finance Indicators'!$B$2:$BO$2,0))</f>
        <v>1026</v>
      </c>
      <c r="AXY28" s="88">
        <f>INDEX('[6]Finance Indicators'!$B$3:$BO$35,MATCH($A28,'[6]Finance Indicators'!$A$3:$A$35,0),MATCH(AXY$1,'[6]Finance Indicators'!$B$2:$BO$2,0))</f>
        <v>22990</v>
      </c>
      <c r="AXZ28" s="250">
        <f t="array" ref="AXZ28">INDEX('[7]Finance Indicators'!$A$2:$BO$35,MATCH($A28,'[7]Finance Indicators'!$A$2:$A$35,0),MATCH(AXZ$1,'[7]Finance Indicators'!$A$2:$BO$2,0))</f>
        <v>45680.628272251306</v>
      </c>
      <c r="AYA28" s="250">
        <f t="array" ref="AYA28">INDEX('[7]Finance Indicators'!$A$2:$BO$35,MATCH($A28,'[7]Finance Indicators'!$A$2:$A$35,0),MATCH(AYA$1,'[7]Finance Indicators'!$A$2:$BO$2,0))</f>
        <v>1047</v>
      </c>
      <c r="AYB28" s="250">
        <f t="array" ref="AYB28">INDEX('[7]Finance Indicators'!$A$2:$BO$35,MATCH($A28,'[7]Finance Indicators'!$A$2:$A$35,0),MATCH(AYB$1,'[7]Finance Indicators'!$A$2:$BO$2,0))</f>
        <v>22920</v>
      </c>
      <c r="AYC28" s="119">
        <f>(AWY28*100)/Deflators!$B$2</f>
        <v>85774.836122205816</v>
      </c>
      <c r="AYD28" s="137">
        <f>(AXB28*100)/Deflators!$B$3</f>
        <v>94897.361766310671</v>
      </c>
      <c r="AYE28" s="137">
        <f>(AXE28*100)/Deflators!$B$4</f>
        <v>100881.12834452401</v>
      </c>
      <c r="AYF28" s="137">
        <f>(AXH28*100)/Deflators!$B$5</f>
        <v>37940.559103827043</v>
      </c>
      <c r="AYG28" s="137">
        <f>(AXK28*100)/Deflators!$B$6</f>
        <v>35905.80135686382</v>
      </c>
      <c r="AYH28" s="137">
        <f>(AXN28*100)/Deflators!$B$7</f>
        <v>43387.065898273097</v>
      </c>
      <c r="AYI28" s="88">
        <f>(AXQ28*100)/Deflators!$B$8</f>
        <v>49694.57648930369</v>
      </c>
      <c r="AYJ28" s="88">
        <f>(AXT28*100)/Deflators!$B$9</f>
        <v>55536.88387052944</v>
      </c>
      <c r="AYK28" s="88">
        <f>(AXW28*100)/Deflators!$B$10</f>
        <v>45718.426497485627</v>
      </c>
      <c r="AYL28" s="182">
        <f>(AXZ28*100)/Deflators!$B$11</f>
        <v>45680.628272251313</v>
      </c>
      <c r="AYM28" s="119">
        <f t="shared" si="117"/>
        <v>14002.585092632486</v>
      </c>
      <c r="AYN28" s="131">
        <v>325</v>
      </c>
      <c r="AYO28" s="131">
        <v>23210</v>
      </c>
      <c r="AYP28" s="88">
        <f t="shared" si="118"/>
        <v>10431.03448275862</v>
      </c>
      <c r="AYQ28" s="131">
        <v>242</v>
      </c>
      <c r="AYR28" s="131">
        <v>23200</v>
      </c>
      <c r="AYS28" s="116">
        <f t="shared" si="119"/>
        <v>10374.515712440809</v>
      </c>
      <c r="AYT28" s="131">
        <v>241</v>
      </c>
      <c r="AYU28" s="32">
        <v>23230</v>
      </c>
      <c r="AYV28" s="116">
        <f t="shared" si="120"/>
        <v>11853.448275862069</v>
      </c>
      <c r="AYW28" s="131">
        <v>275</v>
      </c>
      <c r="AYX28" s="32">
        <v>23200</v>
      </c>
      <c r="AYY28" s="116">
        <f t="shared" si="121"/>
        <v>15818.965517241379</v>
      </c>
      <c r="AYZ28" s="87">
        <f>INDEX('[2]All Previous Years'!$A$1:$EX$34,MATCH($A28,'[2]All Previous Years'!$A$1:$A$34,0),MATCH(AYZ$1,'[2]All Previous Years'!$A$1:$EX$1,0))</f>
        <v>367</v>
      </c>
      <c r="AZA28" s="32">
        <f>INDEX('[3]Raw data 16-17'!$B$2:$XA$34,MATCH($A28,'[3]Raw data 16-17'!$A$2:$A$34,0),MATCH(AZA$1,'[3]Raw data 16-17'!$B$1:$GU$1,0))</f>
        <v>23200</v>
      </c>
      <c r="AZB28" s="88">
        <f t="shared" si="122"/>
        <v>17547.660311958407</v>
      </c>
      <c r="AZC28" s="32">
        <f>INDEX([4]Sheet1!$A$1:$CJ$34, MATCH($A28, [4]Sheet1!$A$1:$A$34, 0), MATCH(AZC$1, [4]Sheet1!$A$1:$CJ$1, 0))</f>
        <v>405</v>
      </c>
      <c r="AZD28" s="32">
        <f>INDEX('[5]Finance Indicators'!$A$2:$BO$35,MATCH($A28,'[5]Finance Indicators'!$A$2:$A$35,0),MATCH(AZD$1,'[5]Finance Indicators'!$A$2:$BO$2,0))</f>
        <v>23080</v>
      </c>
      <c r="AZE28" s="88">
        <f>INDEX('[6]Finance Indicators'!$B$3:$BO$35,MATCH($A28,'[6]Finance Indicators'!$A$3:$A$35,0),MATCH(AZE$1,'[6]Finance Indicators'!$B$2:$BO$2,0))</f>
        <v>14354.066985645934</v>
      </c>
      <c r="AZF28" s="88">
        <f>INDEX('[6]Finance Indicators'!$B$3:$BO$35,MATCH($A28,'[6]Finance Indicators'!$A$3:$A$35,0),MATCH(AZF$1,'[6]Finance Indicators'!$B$2:$BO$2,0))</f>
        <v>330</v>
      </c>
      <c r="AZG28" s="88">
        <f>INDEX('[6]Finance Indicators'!$B$3:$BO$35,MATCH($A28,'[6]Finance Indicators'!$A$3:$A$35,0),MATCH(AZG$1,'[6]Finance Indicators'!$B$2:$BO$2,0))</f>
        <v>22990</v>
      </c>
      <c r="AZH28" s="250">
        <f t="array" ref="AZH28">INDEX('[7]Finance Indicators'!$A$2:$BO$35,MATCH($A28,'[7]Finance Indicators'!$A$2:$A$35,0),MATCH(AZH$1,'[7]Finance Indicators'!$A$2:$BO$2,0))</f>
        <v>14092.495636998254</v>
      </c>
      <c r="AZI28" s="250">
        <f t="array" ref="AZI28">INDEX('[7]Finance Indicators'!$A$2:$BO$35,MATCH($A28,'[7]Finance Indicators'!$A$2:$A$35,0),MATCH(AZI$1,'[7]Finance Indicators'!$A$2:$BO$2,0))</f>
        <v>323</v>
      </c>
      <c r="AZJ28" s="250">
        <f t="array" ref="AZJ28">INDEX('[7]Finance Indicators'!$A$2:$BO$35,MATCH($A28,'[7]Finance Indicators'!$A$2:$A$35,0),MATCH(AZJ$1,'[7]Finance Indicators'!$A$2:$BO$2,0))</f>
        <v>22920</v>
      </c>
      <c r="AZK28" s="139">
        <f>(AYM28*100)/Deflators!$B$4</f>
        <v>15923.441822229383</v>
      </c>
      <c r="AZL28" s="137">
        <f>(AYP28*100)/Deflators!$B$5</f>
        <v>11651.796069957034</v>
      </c>
      <c r="AZM28" s="137">
        <f>(AYS28*100)/Deflators!$B$6</f>
        <v>11431.041118895879</v>
      </c>
      <c r="AZN28" s="137">
        <f>(AYV28*100)/Deflators!$B$7</f>
        <v>12954.878525542998</v>
      </c>
      <c r="AZO28" s="88">
        <f>(AYY28*100)/Deflators!$B$8</f>
        <v>16871.331703584143</v>
      </c>
      <c r="AZP28" s="88">
        <f>(AZB28*100)/Deflators!$B$9</f>
        <v>18391.200300543274</v>
      </c>
      <c r="AZQ28" s="88">
        <f>(AZE28*100)/Deflators!$B$10</f>
        <v>14704.757060594793</v>
      </c>
      <c r="AZR28" s="183">
        <f>(AZH28*100)/Deflators!$B$11</f>
        <v>14092.495636998254</v>
      </c>
      <c r="AZS28" s="115">
        <f t="shared" si="123"/>
        <v>74709.177078845314</v>
      </c>
      <c r="AZT28" s="131">
        <v>1734</v>
      </c>
      <c r="AZU28" s="131">
        <v>23210</v>
      </c>
      <c r="AZV28" s="116">
        <f t="shared" si="124"/>
        <v>23534.482758620688</v>
      </c>
      <c r="AZW28" s="131">
        <v>546</v>
      </c>
      <c r="AZX28" s="131">
        <v>23200</v>
      </c>
      <c r="AZY28" s="116">
        <f t="shared" si="125"/>
        <v>22212.656048213517</v>
      </c>
      <c r="AZZ28" s="131">
        <v>516</v>
      </c>
      <c r="BAA28" s="32">
        <v>23230</v>
      </c>
      <c r="BAB28" s="116">
        <f t="shared" si="126"/>
        <v>27844.827586206899</v>
      </c>
      <c r="BAC28" s="131">
        <v>646</v>
      </c>
      <c r="BAD28" s="32">
        <v>23200</v>
      </c>
      <c r="BAE28" s="116">
        <f t="shared" si="127"/>
        <v>30775.862068965518</v>
      </c>
      <c r="BAF28" s="87">
        <f>INDEX('[2]All Previous Years'!$A$1:$EX$34,MATCH($A28,'[2]All Previous Years'!$A$1:$A$34,0),MATCH(BAF$1,'[2]All Previous Years'!$A$1:$EX$1,0))</f>
        <v>714</v>
      </c>
      <c r="BAG28" s="32">
        <f>INDEX('[3]Raw data 16-17'!$B$2:$XA$34,MATCH($A28,'[3]Raw data 16-17'!$A$2:$A$34,0),MATCH(BAG$1,'[3]Raw data 16-17'!$B$1:$GU$1,0))</f>
        <v>23200</v>
      </c>
      <c r="BAH28" s="88">
        <f t="shared" si="128"/>
        <v>35441.941074523398</v>
      </c>
      <c r="BAI28" s="32">
        <f>INDEX([4]Sheet1!$A$1:$CJ$34, MATCH($A28, [4]Sheet1!$A$1:$A$34, 0), MATCH(BAI$1, [4]Sheet1!$A$1:$CJ$1, 0))</f>
        <v>818</v>
      </c>
      <c r="BAJ28" s="32">
        <f>INDEX('[5]Finance Indicators'!$A$2:$BO$35,MATCH($A28,'[5]Finance Indicators'!$A$2:$A$35,0),MATCH(BAJ$1,'[5]Finance Indicators'!$A$2:$BO$2,0))</f>
        <v>23080</v>
      </c>
      <c r="BAK28" s="88">
        <f>INDEX('[6]Finance Indicators'!$B$3:$BO$35,MATCH($A28,'[6]Finance Indicators'!$A$3:$A$35,0),MATCH(BAK$1,'[6]Finance Indicators'!$B$2:$BO$2,0))</f>
        <v>30274.032187907786</v>
      </c>
      <c r="BAL28" s="88">
        <f>INDEX('[6]Finance Indicators'!$B$3:$BO$35,MATCH($A28,'[6]Finance Indicators'!$A$3:$A$35,0),MATCH(BAL$1,'[6]Finance Indicators'!$B$2:$BO$2,0))</f>
        <v>696</v>
      </c>
      <c r="BAM28" s="88">
        <f>INDEX('[6]Finance Indicators'!$B$3:$BO$35,MATCH($A28,'[6]Finance Indicators'!$A$3:$A$35,0),MATCH(BAM$1,'[6]Finance Indicators'!$B$2:$BO$2,0))</f>
        <v>22990</v>
      </c>
      <c r="BAN28" s="250">
        <f t="array" ref="BAN28">INDEX('[7]Finance Indicators'!$A$2:$BO$35,MATCH($A28,'[7]Finance Indicators'!$A$2:$A$35,0),MATCH(BAN$1,'[7]Finance Indicators'!$A$2:$BO$2,0))</f>
        <v>31588.132635253056</v>
      </c>
      <c r="BAO28" s="250">
        <f t="array" ref="BAO28">INDEX('[7]Finance Indicators'!$A$2:$BO$35,MATCH($A28,'[7]Finance Indicators'!$A$2:$A$35,0),MATCH(BAO$1,'[7]Finance Indicators'!$A$2:$BO$2,0))</f>
        <v>724</v>
      </c>
      <c r="BAP28" s="250">
        <f t="array" ref="BAP28">INDEX('[7]Finance Indicators'!$A$2:$BO$35,MATCH($A28,'[7]Finance Indicators'!$A$2:$A$35,0),MATCH(BAP$1,'[7]Finance Indicators'!$A$2:$BO$2,0))</f>
        <v>22920</v>
      </c>
      <c r="BAQ28" s="139">
        <f>(AZS28*100)/Deflators!$B$4</f>
        <v>84957.686522294607</v>
      </c>
      <c r="BAR28" s="137">
        <f>(AZV28*100)/Deflators!$B$5</f>
        <v>26288.763033870007</v>
      </c>
      <c r="BAS28" s="137">
        <f>(AZY28*100)/Deflators!$B$6</f>
        <v>24474.760237967941</v>
      </c>
      <c r="BAT28" s="137">
        <f>(BAB28*100)/Deflators!$B$7</f>
        <v>30432.187372730099</v>
      </c>
      <c r="BAU28" s="137">
        <f>(BAE28*100)/Deflators!$B$8</f>
        <v>32823.244785719558</v>
      </c>
      <c r="BAV28" s="137">
        <f>(BAH28*100)/Deflators!$B$9</f>
        <v>37145.683569986169</v>
      </c>
      <c r="BAW28" s="137">
        <f>(BAK28*100)/Deflators!$B$10</f>
        <v>31013.669436890832</v>
      </c>
      <c r="BAX28" s="245">
        <f>(BAN28*100)/Deflators!$B$11</f>
        <v>31588.13263525306</v>
      </c>
      <c r="BAY28" s="144">
        <v>17.797231575009352</v>
      </c>
      <c r="BAZ28" s="145">
        <v>16.685790879693876</v>
      </c>
      <c r="BBA28" s="145">
        <v>13.458251851609932</v>
      </c>
      <c r="BBB28" s="145">
        <v>12.176274636261976</v>
      </c>
      <c r="BBC28" s="145">
        <v>9</v>
      </c>
      <c r="BBD28" s="145">
        <v>9.1652967145540138</v>
      </c>
      <c r="BBE28" s="88">
        <f>INDEX('[3]Raw data 16-17'!$B$2:$XA$34,MATCH($A28,'[3]Raw data 16-17'!$A$2:$A$34,0),MATCH(BBE$1,'[3]Raw data 16-17'!$B$1:$GU$1,0))</f>
        <v>7.8694389448188851</v>
      </c>
      <c r="BBF28" s="88">
        <f>INDEX('[14]1718 Collected Indicators'!$A$3:$CH$36,MATCH($A28,'[14]1718 Collected Indicators'!$A$3:$A$36,0),MATCH(BBF$1,'[14]1718 Collected Indicators'!$A$3:$CH$3,0))</f>
        <v>7.9759488220458863</v>
      </c>
      <c r="BBG28" s="88">
        <f>INDEX('[15]1819 Collected Indicators'!$A$3:$CV$36,MATCH($A28,'[15]1819 Collected Indicators'!$A$3:$A$36,0),MATCH(BBG$1,'[15]1819 Collected Indicators'!$A$3:$CV$3,0))</f>
        <v>10.5</v>
      </c>
      <c r="BBH28" s="126">
        <f>INDEX('[11]1920 Collected Indicators'!$A$3:$CV$36,MATCH($A28,'[11]1920 Collected Indicators'!$A$3:$A$36,0),MATCH(BBH$1,'[11]1920 Collected Indicators'!$A$3:$CV$3,0))</f>
        <v>17.129675696742041</v>
      </c>
      <c r="BBI28" s="133">
        <f t="shared" si="8"/>
        <v>94.633333333333326</v>
      </c>
      <c r="BBJ28" s="116">
        <f t="shared" si="8"/>
        <v>94</v>
      </c>
      <c r="BBK28" s="116">
        <f t="shared" si="8"/>
        <v>93.333333333333329</v>
      </c>
      <c r="BBL28" s="116">
        <f t="shared" si="8"/>
        <v>93</v>
      </c>
      <c r="BBM28" s="136">
        <f t="shared" si="8"/>
        <v>92</v>
      </c>
      <c r="BBN28" s="116">
        <f t="shared" si="8"/>
        <v>90.3</v>
      </c>
      <c r="BBO28" s="248">
        <f t="shared" si="8"/>
        <v>86.966666666666654</v>
      </c>
      <c r="BBP28" s="144">
        <f t="shared" si="9"/>
        <v>82.600000000000009</v>
      </c>
      <c r="BBQ28" s="145">
        <f t="shared" si="9"/>
        <v>80</v>
      </c>
      <c r="BBR28" s="145">
        <f t="shared" si="9"/>
        <v>73.333333333333329</v>
      </c>
      <c r="BBS28" s="145">
        <f t="shared" si="9"/>
        <v>72.666666666666671</v>
      </c>
      <c r="BBT28" s="146">
        <f t="shared" si="9"/>
        <v>71.666666666666671</v>
      </c>
      <c r="BBU28" s="145">
        <f t="shared" si="9"/>
        <v>73.733333333333334</v>
      </c>
      <c r="BBV28" s="248">
        <f t="shared" si="9"/>
        <v>73.399999999999991</v>
      </c>
      <c r="BBW28" s="115">
        <v>3.4932027041416132</v>
      </c>
      <c r="BBX28" s="116">
        <v>2.805199741376283</v>
      </c>
      <c r="BBY28" s="136">
        <v>3.6742214629157299</v>
      </c>
      <c r="BBZ28" s="115">
        <f>INDEX([38]HSN1b!$V$1:$AL$36,MATCH($A28,[38]HSN1b!$V$1:$V$36,0),MATCH(BBZ$1,[38]HSN1b!$V$1:$AL$1,0))</f>
        <v>5.04</v>
      </c>
      <c r="BCA28" s="131">
        <f>INDEX([38]HSN1b!$V$1:$AL$36,MATCH($A28,[38]HSN1b!$V$1:$V$36,0),MATCH(BCA$1,[38]HSN1b!$V$1:$AL$1,0))</f>
        <v>311102</v>
      </c>
      <c r="BCB28" s="131">
        <f>INDEX([38]HSN1b!$V$1:$AL$36,MATCH($A28,[38]HSN1b!$V$1:$V$36,0),MATCH(BCB$1,[38]HSN1b!$V$1:$AL$1,0))</f>
        <v>6172781</v>
      </c>
      <c r="BCC28" s="116">
        <f>INDEX([38]HSN1b!$V$1:$AL$36,MATCH($A28,[38]HSN1b!$V$1:$V$36,0),MATCH(BCC$1,[38]HSN1b!$V$1:$AL$1,0))</f>
        <v>6.14</v>
      </c>
      <c r="BCD28" s="131">
        <f>INDEX([38]HSN1b!$V$1:$AL$36,MATCH($A28,[38]HSN1b!$V$1:$V$36,0),MATCH(BCD$1,[38]HSN1b!$V$1:$AL$1,0))</f>
        <v>400103</v>
      </c>
      <c r="BCE28" s="131">
        <f>INDEX([38]HSN1b!$V$1:$AL$36,MATCH($A28,[38]HSN1b!$V$1:$V$36,0),MATCH(BCE$1,[38]HSN1b!$V$1:$AL$1,0))</f>
        <v>6519993</v>
      </c>
      <c r="BCF28" s="116">
        <f>INDEX([38]HSN1b!$V$1:$AL$36,MATCH($A28,[38]HSN1b!$V$1:$V$36,0),MATCH(BCF$1,[38]HSN1b!$V$1:$AL$1,0))</f>
        <v>6.85</v>
      </c>
      <c r="BCG28" s="131">
        <f>INDEX([38]HSN1b!$V$1:$AL$36,MATCH($A28,[38]HSN1b!$V$1:$V$36,0),MATCH(BCG$1,[38]HSN1b!$V$1:$AL$1,0))</f>
        <v>446247</v>
      </c>
      <c r="BCH28" s="131">
        <f>INDEX([38]HSN1b!$V$1:$AL$36,MATCH($A28,[38]HSN1b!$V$1:$V$36,0),MATCH(BCH$1,[38]HSN1b!$V$1:$AL$1,0))</f>
        <v>6513564</v>
      </c>
      <c r="BCI28" s="116">
        <f>INDEX([38]HSN1b!$V$1:$AL$36,MATCH($A28,[38]HSN1b!$V$1:$V$36,0),MATCH(BCI$1,[38]HSN1b!$V$1:$AL$1,0))</f>
        <v>7.76</v>
      </c>
      <c r="BCJ28" s="131">
        <f>INDEX([38]HSN1b!$V$1:$AL$36,MATCH($A28,[38]HSN1b!$V$1:$V$36,0),MATCH(BCJ$1,[38]HSN1b!$V$1:$AL$1,0))</f>
        <v>506529</v>
      </c>
      <c r="BCK28" s="131">
        <f>INDEX([38]HSN1b!$V$1:$AL$36,MATCH($A28,[38]HSN1b!$V$1:$V$36,0),MATCH(BCK$1,[38]HSN1b!$V$1:$AL$1,0))</f>
        <v>6525541</v>
      </c>
      <c r="BCL28" s="88">
        <f>INDEX('[14]1718 Collected Indicators'!$A$3:$CH$36,MATCH($A28,'[14]1718 Collected Indicators'!$A$3:$A$36,0),MATCH(BCL$1,'[14]1718 Collected Indicators'!$A$3:$CH$3,0))</f>
        <v>8.803293924454799</v>
      </c>
      <c r="BCM28" s="32">
        <f>INDEX('[14]1718 Collected Indicators'!$A$3:$CH$36,MATCH($A28,'[14]1718 Collected Indicators'!$A$3:$A$36,0),MATCH(BCM$1,'[14]1718 Collected Indicators'!$A$3:$CH$3,0))</f>
        <v>576188</v>
      </c>
      <c r="BCN28" s="32">
        <f>INDEX('[14]1718 Collected Indicators'!$A$3:$CH$36,MATCH($A28,'[14]1718 Collected Indicators'!$A$3:$A$36,0),MATCH(BCN$1,'[14]1718 Collected Indicators'!$A$3:$CH$3,0))</f>
        <v>6545141</v>
      </c>
      <c r="BCO28" s="88">
        <f>INDEX('[15]1819 Collected Indicators'!$A$3:$CV$36,MATCH($A28,'[15]1819 Collected Indicators'!$A$3:$A$36,0),MATCH(BCO$1,'[15]1819 Collected Indicators'!$A$3:$CV$3,0))</f>
        <v>9.0490246348677434</v>
      </c>
      <c r="BCP28" s="32">
        <f>INDEX('[15]1819 Collected Indicators'!$A$3:$CV$36,MATCH($A28,'[15]1819 Collected Indicators'!$A$3:$A$36,0),MATCH(BCP$1,'[15]1819 Collected Indicators'!$A$3:$CV$3,0))</f>
        <v>601790</v>
      </c>
      <c r="BCQ28" s="32">
        <f>INDEX('[15]1819 Collected Indicators'!$A$3:$CV$36,MATCH($A28,'[15]1819 Collected Indicators'!$A$3:$A$36,0),MATCH(BCQ$1,'[15]1819 Collected Indicators'!$A$3:$CV$3,0))</f>
        <v>6650330</v>
      </c>
      <c r="BCR28" s="32">
        <f>INDEX('[11]1920 Collected Indicators'!$A$3:$CV$36,MATCH($A28,'[11]1920 Collected Indicators'!$A$3:$A$36,0),MATCH(BCR$1,'[11]1920 Collected Indicators'!$A$3:$CV$3,0))</f>
        <v>10.190707042818214</v>
      </c>
      <c r="BCS28" s="32">
        <f>INDEX('[11]1920 Collected Indicators'!$A$3:$CV$36,MATCH($A28,'[11]1920 Collected Indicators'!$A$3:$A$36,0),MATCH(BCS$1,'[11]1920 Collected Indicators'!$A$3:$CV$3,0))</f>
        <v>693899</v>
      </c>
      <c r="BCT28" s="262">
        <f>INDEX('[11]1920 Collected Indicators'!$A$3:$CV$36,MATCH($A28,'[11]1920 Collected Indicators'!$A$3:$A$36,0),MATCH(BCT$1,'[11]1920 Collected Indicators'!$A$3:$CV$3,0))</f>
        <v>6809135</v>
      </c>
      <c r="BCU28" s="115">
        <v>2.1876163748187269</v>
      </c>
      <c r="BCV28" s="116">
        <v>1.8593101167027974</v>
      </c>
      <c r="BCW28" s="116">
        <v>1.5978403260511518</v>
      </c>
      <c r="BCX28" s="116">
        <f>INDEX([38]HSN2!$V$1:$AL$36,MATCH($A28,[38]HSN2!$V$1:$V$36,0),MATCH(BCX$1,[38]HSN2!$V$1:$AL$1,0))</f>
        <v>1.81</v>
      </c>
      <c r="BCY28" s="131">
        <f>INDEX([38]HSN2!$V$1:$AL$36,MATCH($A28,[38]HSN2!$V$1:$V$36,0),MATCH(BCY$1,[38]HSN2!$V$1:$AL$1,0))</f>
        <v>111473</v>
      </c>
      <c r="BCZ28" s="131">
        <f>INDEX([38]HSN2!$V$1:$AL$36,MATCH($A28,[38]HSN2!$V$1:$V$36,0),MATCH(BCZ$1,[38]HSN2!$V$1:$AL$1,0))</f>
        <v>6172781</v>
      </c>
      <c r="BDA28" s="116">
        <f>INDEX([38]HSN2!$V$1:$AL$36,MATCH($A28,[38]HSN2!$V$1:$V$36,0),MATCH(BDA$1,[38]HSN2!$V$1:$AL$1,0))</f>
        <v>1.62</v>
      </c>
      <c r="BDB28" s="131">
        <f>INDEX([38]HSN2!$V$1:$AL$36,MATCH($A28,[38]HSN2!$V$1:$V$36,0),MATCH(BDB$1,[38]HSN2!$V$1:$AL$1,0))</f>
        <v>105603</v>
      </c>
      <c r="BDC28" s="131">
        <f>INDEX([38]HSN2!$V$1:$AL$36,MATCH($A28,[38]HSN2!$V$1:$V$36,0),MATCH(BDC$1,[38]HSN2!$V$1:$AL$1,0))</f>
        <v>6519993</v>
      </c>
      <c r="BDD28" s="116">
        <f>INDEX([38]HSN2!$V$1:$AL$36,MATCH($A28,[38]HSN2!$V$1:$V$36,0),MATCH(BDD$1,[38]HSN2!$V$1:$AL$1,0))</f>
        <v>1.32</v>
      </c>
      <c r="BDE28" s="131">
        <f>INDEX([38]HSN2!$V$1:$AL$36,MATCH($A28,[38]HSN2!$V$1:$V$36,0),MATCH(BDE$1,[38]HSN2!$V$1:$AL$1,0))</f>
        <v>85812</v>
      </c>
      <c r="BDF28" s="131">
        <f>INDEX([38]HSN2!$V$1:$AL$36,MATCH($A28,[38]HSN2!$V$1:$V$36,0),MATCH(BDF$1,[38]HSN2!$V$1:$AL$1,0))</f>
        <v>6513564</v>
      </c>
      <c r="BDG28" s="116">
        <f>INDEX([38]HSN2!$V$1:$AL$36,MATCH($A28,[38]HSN2!$V$1:$V$36,0),MATCH(BDG$1,[38]HSN2!$V$1:$AL$1,0))</f>
        <v>1.35</v>
      </c>
      <c r="BDH28" s="131">
        <f>INDEX([38]HSN2!$V$1:$AL$36,MATCH($A28,[38]HSN2!$V$1:$V$36,0),MATCH(BDH$1,[38]HSN2!$V$1:$AL$1,0))</f>
        <v>88225</v>
      </c>
      <c r="BDI28" s="131">
        <f>INDEX([38]HSN2!$V$1:$AL$36,MATCH($A28,[38]HSN2!$V$1:$V$36,0),MATCH(BDI$1,[38]HSN2!$V$1:$AL$1,0))</f>
        <v>6525541</v>
      </c>
      <c r="BDJ28" s="88">
        <f>INDEX('[14]1718 Collected Indicators'!$A$3:$CH$36,MATCH($A28,'[14]1718 Collected Indicators'!$A$3:$A$36,0),MATCH(BDJ$1,'[14]1718 Collected Indicators'!$A$3:$CH$3,0))</f>
        <v>1.7081679371002092</v>
      </c>
      <c r="BDK28" s="32">
        <f>INDEX('[14]1718 Collected Indicators'!$A$3:$CH$36,MATCH($A28,'[14]1718 Collected Indicators'!$A$3:$A$36,0),MATCH(BDK$1,'[14]1718 Collected Indicators'!$A$3:$CH$3,0))</f>
        <v>111802</v>
      </c>
      <c r="BDL28" s="32">
        <f>INDEX('[14]1718 Collected Indicators'!$A$3:$CH$36,MATCH($A28,'[14]1718 Collected Indicators'!$A$3:$A$36,0),MATCH(BDL$1,'[14]1718 Collected Indicators'!$A$3:$CH$3,0))</f>
        <v>6545141</v>
      </c>
      <c r="BDM28" s="88">
        <f>INDEX('[15]1819 Collected Indicators'!$A$3:$CV$36,MATCH($A28,'[15]1819 Collected Indicators'!$A$3:$A$36,0),MATCH(BDM$1,'[15]1819 Collected Indicators'!$A$3:$CV$3,0))</f>
        <v>2.1121207519025371</v>
      </c>
      <c r="BDN28" s="32">
        <f>INDEX('[15]1819 Collected Indicators'!$A$3:$CV$36,MATCH($A28,'[15]1819 Collected Indicators'!$A$3:$A$36,0),MATCH(BDN$1,'[15]1819 Collected Indicators'!$A$3:$CV$3,0))</f>
        <v>140463</v>
      </c>
      <c r="BDO28" s="32">
        <f>INDEX('[15]1819 Collected Indicators'!$A$3:$CV$36,MATCH($A28,'[15]1819 Collected Indicators'!$A$3:$A$36,0),MATCH(BDO$1,'[15]1819 Collected Indicators'!$A$3:$CV$3,0))</f>
        <v>6650330</v>
      </c>
      <c r="BDP28" s="32">
        <f>INDEX('[11]1920 Collected Indicators'!$A$3:$CV$36,MATCH($A28,'[11]1920 Collected Indicators'!$A$3:$A$36,0),MATCH(BDP$1,'[11]1920 Collected Indicators'!$A$3:$CV$3,0))</f>
        <v>1.9222412244727121</v>
      </c>
      <c r="BDQ28" s="284">
        <f>INDEX('[11]1920 Collected Indicators'!$A$3:$CV$36,MATCH($A28,'[11]1920 Collected Indicators'!$A$3:$A$36,0),MATCH(BDQ$1,'[11]1920 Collected Indicators'!$A$3:$CV$3,0))</f>
        <v>130888</v>
      </c>
      <c r="BDR28" s="262">
        <f>INDEX('[11]1920 Collected Indicators'!$A$3:$CV$36,MATCH($A28,'[11]1920 Collected Indicators'!$A$3:$A$36,0),MATCH(BDR$1,'[11]1920 Collected Indicators'!$A$3:$CV$3,0))</f>
        <v>6809135</v>
      </c>
      <c r="BDS28" s="115">
        <v>85.881696428571431</v>
      </c>
      <c r="BDT28" s="116">
        <v>85.722379603399432</v>
      </c>
      <c r="BDU28" s="116">
        <v>86.220697541452267</v>
      </c>
      <c r="BDV28" s="116">
        <f>INDEX([38]HSN3!$V$1:$AL$36,MATCH($A28,[38]HSN3!$V$1:$V$36,0),MATCH(BDV$1,[38]HSN3!$V$1:$AL$1,0))</f>
        <v>75.98</v>
      </c>
      <c r="BDW28" s="131">
        <f>INDEX([38]HSN3!$V$1:$AL$36,MATCH($A28,[38]HSN3!$V$1:$V$36,0),MATCH(BDW$1,[38]HSN3!$V$1:$AL$1,0))</f>
        <v>1363</v>
      </c>
      <c r="BDX28" s="131">
        <f>INDEX([38]HSN3!$V$1:$AL$36,MATCH($A28,[38]HSN3!$V$1:$V$36,0),MATCH(BDX$1,[38]HSN3!$V$1:$AL$1,0))</f>
        <v>1794</v>
      </c>
      <c r="BDY28" s="116">
        <f>INDEX([38]HSN3!$V$1:$AL$36,MATCH($A28,[38]HSN3!$V$1:$V$36,0),MATCH(BDY$1,[38]HSN3!$V$1:$AL$1,0))</f>
        <v>89.04</v>
      </c>
      <c r="BDZ28" s="131">
        <f>INDEX([38]HSN3!$V$1:$AL$36,MATCH($A28,[38]HSN3!$V$1:$V$36,0),MATCH(BDZ$1,[38]HSN3!$V$1:$AL$1,0))</f>
        <v>1576</v>
      </c>
      <c r="BEA28" s="131">
        <f>INDEX([38]HSN3!$V$1:$AL$36,MATCH($A28,[38]HSN3!$V$1:$V$36,0),MATCH(BEA$1,[38]HSN3!$V$1:$AL$1,0))</f>
        <v>1770</v>
      </c>
      <c r="BEB28" s="116">
        <f>INDEX([38]HSN3!$V$1:$AL$36,MATCH($A28,[38]HSN3!$V$1:$V$36,0),MATCH(BEB$1,[38]HSN3!$V$1:$AL$1,0))</f>
        <v>99.89</v>
      </c>
      <c r="BEC28" s="131">
        <f>INDEX([38]HSN3!$V$1:$AL$36,MATCH($A28,[38]HSN3!$V$1:$V$36,0),MATCH(BEC$1,[38]HSN3!$V$1:$AL$1,0))</f>
        <v>1739</v>
      </c>
      <c r="BED28" s="131">
        <f>INDEX([38]HSN3!$V$1:$AL$36,MATCH($A28,[38]HSN3!$V$1:$V$36,0),MATCH(BED$1,[38]HSN3!$V$1:$AL$1,0))</f>
        <v>1741</v>
      </c>
      <c r="BEE28" s="116">
        <f>INDEX([38]HSN3!$V$1:$AL$36,MATCH($A28,[38]HSN3!$V$1:$V$36,0),MATCH(BEE$1,[38]HSN3!$V$1:$AL$1,0))</f>
        <v>99.88</v>
      </c>
      <c r="BEF28" s="131">
        <f>INDEX([38]HSN3!$V$1:$AL$36,MATCH($A28,[38]HSN3!$V$1:$V$36,0),MATCH(BEF$1,[38]HSN3!$V$1:$AL$1,0))</f>
        <v>1714</v>
      </c>
      <c r="BEG28" s="131">
        <f>INDEX([38]HSN3!$V$1:$AL$36,MATCH($A28,[38]HSN3!$V$1:$V$36,0),MATCH(BEG$1,[38]HSN3!$V$1:$AL$1,0))</f>
        <v>1716</v>
      </c>
      <c r="BEH28" s="88">
        <f>INDEX('[14]1718 Collected Indicators'!$A$3:$CH$36,MATCH($A28,'[14]1718 Collected Indicators'!$A$3:$A$36,0),MATCH(BEH$1,'[14]1718 Collected Indicators'!$A$3:$CH$3,0))</f>
        <v>99.882560187903707</v>
      </c>
      <c r="BEI28" s="32">
        <f>INDEX('[14]1718 Collected Indicators'!$A$3:$CH$36,MATCH($A28,'[14]1718 Collected Indicators'!$A$3:$A$36,0),MATCH(BEI$1,'[14]1718 Collected Indicators'!$A$3:$CH$3,0))</f>
        <v>1701</v>
      </c>
      <c r="BEJ28" s="32">
        <f>INDEX('[14]1718 Collected Indicators'!$A$3:$CH$36,MATCH($A28,'[14]1718 Collected Indicators'!$A$3:$A$36,0),MATCH(BEJ$1,'[14]1718 Collected Indicators'!$A$3:$CH$3,0))</f>
        <v>1703</v>
      </c>
      <c r="BEK28" s="88">
        <f>INDEX('[15]1819 Collected Indicators'!$A$3:$CV$36,MATCH($A28,'[15]1819 Collected Indicators'!$A$3:$A$36,0),MATCH(BEK$1,'[15]1819 Collected Indicators'!$A$3:$CV$3,0))</f>
        <v>99.882560187903707</v>
      </c>
      <c r="BEL28" s="32">
        <f>INDEX('[15]1819 Collected Indicators'!$A$3:$CV$36,MATCH($A28,'[15]1819 Collected Indicators'!$A$3:$A$36,0),MATCH(BEL$1,'[15]1819 Collected Indicators'!$A$3:$CV$3,0))</f>
        <v>1701</v>
      </c>
      <c r="BEM28" s="32">
        <f>INDEX('[15]1819 Collected Indicators'!$A$3:$CV$36,MATCH($A28,'[15]1819 Collected Indicators'!$A$3:$A$36,0),MATCH(BEM$1,'[15]1819 Collected Indicators'!$A$3:$CV$3,0))</f>
        <v>1703</v>
      </c>
      <c r="BEN28" s="284">
        <f>INDEX('[11]1920 Collected Indicators'!$A$3:$CV$36,MATCH($A28,'[11]1920 Collected Indicators'!$A$3:$A$36,0),MATCH(BEN$1,'[11]1920 Collected Indicators'!$A$3:$CV$3,0))</f>
        <v>99.588477366255148</v>
      </c>
      <c r="BEO28" s="39">
        <f>INDEX('[11]1920 Collected Indicators'!$A$3:$CV$36,MATCH($A28,'[11]1920 Collected Indicators'!$A$3:$A$36,0),MATCH(BEO$1,'[11]1920 Collected Indicators'!$A$3:$CV$3,0))</f>
        <v>1694</v>
      </c>
      <c r="BEP28" s="287">
        <f>INDEX('[11]1920 Collected Indicators'!$A$3:$CV$36,MATCH($A28,'[11]1920 Collected Indicators'!$A$3:$A$36,0),MATCH(BEP$1,'[11]1920 Collected Indicators'!$A$3:$CV$3,0))</f>
        <v>1701</v>
      </c>
      <c r="BEQ28" s="133">
        <v>84.730654954140292</v>
      </c>
      <c r="BER28" s="116">
        <v>92.113832649016004</v>
      </c>
      <c r="BES28" s="136">
        <v>84.708520179372186</v>
      </c>
      <c r="BET28" s="115">
        <f>INDEX([38]HSN4b!$V$1:$AL$36,MATCH($A28,[38]HSN4b!$V$1:$V$36,0),MATCH(BET$1,[38]HSN4b!$V$1:$AL$1,0))</f>
        <v>12.32</v>
      </c>
      <c r="BEU28" s="131">
        <f>INDEX([38]HSN4b!$V$1:$AL$36,MATCH($A28,[38]HSN4b!$V$1:$V$36,0),MATCH(BEU$1,[38]HSN4b!$V$1:$AL$1,0))</f>
        <v>65185</v>
      </c>
      <c r="BEV28" s="131">
        <f>INDEX([38]HSN4b!$V$1:$AL$36,MATCH($A28,[38]HSN4b!$V$1:$V$36,0),MATCH(BEV$1,[38]HSN4b!$V$1:$AL$1,0))</f>
        <v>5289</v>
      </c>
      <c r="BEW28" s="116">
        <f>INDEX([38]HSN4b!$V$1:$AL$36,MATCH($A28,[38]HSN4b!$V$1:$V$36,0),MATCH(BEW$1,[38]HSN4b!$V$1:$AL$1,0))</f>
        <v>14.6</v>
      </c>
      <c r="BEX28" s="131">
        <f>INDEX([38]HSN4b!$V$1:$AL$36,MATCH($A28,[38]HSN4b!$V$1:$V$36,0),MATCH(BEX$1,[38]HSN4b!$V$1:$AL$1,0))</f>
        <v>78842</v>
      </c>
      <c r="BEY28" s="131">
        <f>INDEX([38]HSN4b!$V$1:$AL$36,MATCH($A28,[38]HSN4b!$V$1:$V$36,0),MATCH(BEY$1,[38]HSN4b!$V$1:$AL$1,0))</f>
        <v>5400</v>
      </c>
      <c r="BEZ28" s="116">
        <f>INDEX([38]HSN4b!$V$1:$AL$36,MATCH($A28,[38]HSN4b!$V$1:$V$36,0),MATCH(BEZ$1,[38]HSN4b!$V$1:$AL$1,0))</f>
        <v>18.68</v>
      </c>
      <c r="BFA28" s="131">
        <f>INDEX([38]HSN4b!$V$1:$AL$36,MATCH($A28,[38]HSN4b!$V$1:$V$36,0),MATCH(BFA$1,[38]HSN4b!$V$1:$AL$1,0))</f>
        <v>88064</v>
      </c>
      <c r="BFB28" s="131">
        <f>INDEX([38]HSN4b!$V$1:$AL$36,MATCH($A28,[38]HSN4b!$V$1:$V$36,0),MATCH(BFB$1,[38]HSN4b!$V$1:$AL$1,0))</f>
        <v>4714</v>
      </c>
      <c r="BFC28" s="116">
        <f>INDEX([38]HSN4b!$V$1:$AL$36,MATCH($A28,[38]HSN4b!$V$1:$V$36,0),MATCH(BFC$1,[38]HSN4b!$V$1:$AL$1,0))</f>
        <v>17.47</v>
      </c>
      <c r="BFD28" s="131">
        <f>INDEX([38]HSN4b!$V$1:$AL$36,MATCH($A28,[38]HSN4b!$V$1:$V$36,0),MATCH(BFD$1,[38]HSN4b!$V$1:$AL$1,0))</f>
        <v>75876</v>
      </c>
      <c r="BFE28" s="131">
        <f>INDEX([38]HSN4b!$V$1:$AL$36,MATCH($A28,[38]HSN4b!$V$1:$V$36,0),MATCH(BFE$1,[38]HSN4b!$V$1:$AL$1,0))</f>
        <v>4344</v>
      </c>
      <c r="BFF28" s="88">
        <f>INDEX('[14]1718 Collected Indicators'!$A$3:$CH$36,MATCH($A28,'[14]1718 Collected Indicators'!$A$3:$A$36,0),MATCH(BFF$1,'[14]1718 Collected Indicators'!$A$3:$CH$3,0))</f>
        <v>15.402949468661895</v>
      </c>
      <c r="BFG28" s="32">
        <f>INDEX('[14]1718 Collected Indicators'!$A$3:$CH$36,MATCH($A28,'[14]1718 Collected Indicators'!$A$3:$A$36,0),MATCH(BFG$1,'[14]1718 Collected Indicators'!$A$3:$CH$3,0))</f>
        <v>71023</v>
      </c>
      <c r="BFH28" s="32">
        <f>INDEX('[14]1718 Collected Indicators'!$A$3:$CH$36,MATCH($A28,'[14]1718 Collected Indicators'!$A$3:$A$36,0),MATCH(BFH$1,'[14]1718 Collected Indicators'!$A$3:$CH$3,0))</f>
        <v>4611</v>
      </c>
      <c r="BFI28" s="88">
        <f>INDEX('[15]1819 Collected Indicators'!$A$3:$CV$36,MATCH($A28,'[15]1819 Collected Indicators'!$A$3:$A$36,0),MATCH(BFI$1,'[15]1819 Collected Indicators'!$A$3:$CV$3,0))</f>
        <v>17.329253365973074</v>
      </c>
      <c r="BFJ28" s="32">
        <f>INDEX('[15]1819 Collected Indicators'!$A$3:$CV$36,MATCH($A28,'[15]1819 Collected Indicators'!$A$3:$A$36,0),MATCH(BFJ$1,'[15]1819 Collected Indicators'!$A$3:$CV$3,0))</f>
        <v>70790</v>
      </c>
      <c r="BFK28" s="32">
        <f>INDEX('[15]1819 Collected Indicators'!$A$3:$CV$36,MATCH($A28,'[15]1819 Collected Indicators'!$A$3:$A$36,0),MATCH(BFK$1,'[15]1819 Collected Indicators'!$A$3:$CV$3,0))</f>
        <v>4085</v>
      </c>
      <c r="BFL28" s="284">
        <f>INDEX('[11]1920 Collected Indicators'!$A$3:$CV$36,MATCH($A28,'[11]1920 Collected Indicators'!$A$3:$A$36,0),MATCH(BFL$1,'[11]1920 Collected Indicators'!$A$3:$CV$3,0))</f>
        <v>11.204040978941377</v>
      </c>
      <c r="BFM28" s="284">
        <f>INDEX('[11]1920 Collected Indicators'!$A$3:$CV$36,MATCH($A28,'[11]1920 Collected Indicators'!$A$3:$A$36,0),MATCH(BFM$1,'[11]1920 Collected Indicators'!$A$3:$CV$3,0))</f>
        <v>39371</v>
      </c>
      <c r="BFN28" s="262">
        <f>INDEX('[11]1920 Collected Indicators'!$A$3:$CV$36,MATCH($A28,'[11]1920 Collected Indicators'!$A$3:$A$36,0),MATCH(BFN$1,'[11]1920 Collected Indicators'!$A$3:$CV$3,0))</f>
        <v>3514</v>
      </c>
      <c r="BFO28" s="115">
        <v>86.774553571428569</v>
      </c>
      <c r="BFP28" s="116">
        <v>86.628895184135985</v>
      </c>
      <c r="BFQ28" s="116">
        <v>86.963979416809593</v>
      </c>
      <c r="BFR28" s="116">
        <f>INDEX([38]HSN5!$V$1:$AL$36,MATCH($A28,[38]HSN5!$V$1:$V$36,0),MATCH(BFR$1,[38]HSN5!$V$1:$AL$1,0))</f>
        <v>76.53</v>
      </c>
      <c r="BFS28" s="131">
        <f>INDEX([38]HSN5!$V$1:$AL$36,MATCH($A28,[38]HSN5!$V$1:$V$36,0),MATCH(BFS$1,[38]HSN5!$V$1:$AL$1,0))</f>
        <v>1373</v>
      </c>
      <c r="BFT28" s="131">
        <f>INDEX([38]HSN5!$V$1:$AL$36,MATCH($A28,[38]HSN5!$V$1:$V$36,0),MATCH(BFT$1,[38]HSN5!$V$1:$AL$1,0))</f>
        <v>1794</v>
      </c>
      <c r="BFU28" s="116">
        <f>INDEX([38]HSN5!$V$1:$AL$36,MATCH($A28,[38]HSN5!$V$1:$V$36,0),MATCH(BFU$1,[38]HSN5!$V$1:$AL$1,0))</f>
        <v>89.04</v>
      </c>
      <c r="BFV28" s="131">
        <f>INDEX([38]HSN5!$V$1:$AL$36,MATCH($A28,[38]HSN5!$V$1:$V$36,0),MATCH(BFV$1,[38]HSN5!$V$1:$AL$1,0))</f>
        <v>1576</v>
      </c>
      <c r="BFW28" s="131">
        <f>INDEX([38]HSN5!$V$1:$AL$36,MATCH($A28,[38]HSN5!$V$1:$V$36,0),MATCH(BFW$1,[38]HSN5!$V$1:$AL$1,0))</f>
        <v>1770</v>
      </c>
      <c r="BFX28" s="116">
        <f>INDEX([38]HSN5!$V$1:$AL$36,MATCH($A28,[38]HSN5!$V$1:$V$36,0),MATCH(BFX$1,[38]HSN5!$V$1:$AL$1,0))</f>
        <v>100</v>
      </c>
      <c r="BFY28" s="131">
        <f>INDEX([38]HSN5!$V$1:$AL$36,MATCH($A28,[38]HSN5!$V$1:$V$36,0),MATCH(BFY$1,[38]HSN5!$V$1:$AL$1,0))</f>
        <v>1741</v>
      </c>
      <c r="BFZ28" s="131">
        <f>INDEX([38]HSN5!$V$1:$AL$36,MATCH($A28,[38]HSN5!$V$1:$V$36,0),MATCH(BFZ$1,[38]HSN5!$V$1:$AL$1,0))</f>
        <v>1741</v>
      </c>
      <c r="BGA28" s="116">
        <f>INDEX([38]HSN5!$V$1:$AL$36,MATCH($A28,[38]HSN5!$V$1:$V$36,0),MATCH(BGA$1,[38]HSN5!$V$1:$AL$1,0))</f>
        <v>100</v>
      </c>
      <c r="BGB28" s="131">
        <f>INDEX([38]HSN5!$V$1:$AL$36,MATCH($A28,[38]HSN5!$V$1:$V$36,0),MATCH(BGB$1,[38]HSN5!$V$1:$AL$1,0))</f>
        <v>1716</v>
      </c>
      <c r="BGC28" s="131">
        <f>INDEX([38]HSN5!$V$1:$AL$36,MATCH($A28,[38]HSN5!$V$1:$V$36,0),MATCH(BGC$1,[38]HSN5!$V$1:$AL$1,0))</f>
        <v>1716</v>
      </c>
      <c r="BGD28" s="88">
        <f>INDEX('[14]1718 Collected Indicators'!$A$3:$CH$36,MATCH($A28,'[14]1718 Collected Indicators'!$A$3:$A$36,0),MATCH(BGD$1,'[14]1718 Collected Indicators'!$A$3:$CH$3,0))</f>
        <v>100</v>
      </c>
      <c r="BGE28" s="32">
        <f>INDEX('[14]1718 Collected Indicators'!$A$3:$CH$36,MATCH($A28,'[14]1718 Collected Indicators'!$A$3:$A$36,0),MATCH(BGE$1,'[14]1718 Collected Indicators'!$A$3:$CH$3,0))</f>
        <v>1703</v>
      </c>
      <c r="BGF28" s="32">
        <f>INDEX('[14]1718 Collected Indicators'!$A$3:$CH$36,MATCH($A28,'[14]1718 Collected Indicators'!$A$3:$A$36,0),MATCH(BGF$1,'[14]1718 Collected Indicators'!$A$3:$CH$3,0))</f>
        <v>1703</v>
      </c>
      <c r="BGG28" s="88">
        <f>INDEX('[15]1819 Collected Indicators'!$A$3:$CV$36,MATCH($A28,'[15]1819 Collected Indicators'!$A$3:$A$36,0),MATCH(BGG$1,'[15]1819 Collected Indicators'!$A$3:$CV$3,0))</f>
        <v>100</v>
      </c>
      <c r="BGH28" s="32">
        <f>INDEX('[15]1819 Collected Indicators'!$A$3:$CV$36,MATCH($A28,'[15]1819 Collected Indicators'!$A$3:$A$36,0),MATCH(BGH$1,'[15]1819 Collected Indicators'!$A$3:$CV$3,0))</f>
        <v>1703</v>
      </c>
      <c r="BGI28" s="40">
        <f>INDEX('[15]1819 Collected Indicators'!$A$3:$CV$36,MATCH($A28,'[15]1819 Collected Indicators'!$A$3:$A$36,0),MATCH(BGI$1,'[15]1819 Collected Indicators'!$A$3:$CV$3,0))</f>
        <v>1703</v>
      </c>
      <c r="BGJ28" s="140">
        <f t="array" ref="BGJ28">INDEX([39]Extraction!$A$3:$P$36,MATCH($A28,[39]Extraction!$P$3:$P$36,0),MATCH(BGJ$1,[39]Extraction!$A$3:$P$3,0))</f>
        <v>43.19</v>
      </c>
      <c r="BGK28" s="32">
        <f t="array" ref="BGK28">INDEX([39]Extraction!$A$3:$P$36,MATCH($A28,[39]Extraction!$P$3:$P$36,0),MATCH(BGK$1,[39]Extraction!$A$3:$P$3,0))</f>
        <v>751</v>
      </c>
      <c r="BGL28" s="262">
        <f t="array" ref="BGL28">INDEX([39]Extraction!$A$3:$P$36,MATCH($A28,[39]Extraction!$P$3:$P$36,0),MATCH(BGL$1,[39]Extraction!$A$3:$P$3,0))</f>
        <v>1739</v>
      </c>
      <c r="BGM28" s="132">
        <f t="array" ref="BGM28">INDEX([39]Extraction!$A$3:$P$36,MATCH($A28,[39]Extraction!$P$3:$P$36,0),MATCH(BGM$1,[39]Extraction!$A$3:$P$3,0))</f>
        <v>50.18</v>
      </c>
      <c r="BGN28" s="32">
        <f t="array" ref="BGN28">INDEX([39]Extraction!$A$3:$P$36,MATCH($A28,[39]Extraction!$P$3:$P$36,0),MATCH(BGN$1,[39]Extraction!$A$3:$P$3,0))</f>
        <v>844</v>
      </c>
      <c r="BGO28" s="32">
        <f t="array" ref="BGO28">INDEX([39]Extraction!$A$3:$P$36,MATCH($A28,[39]Extraction!$P$3:$P$36,0),MATCH(BGO$1,[39]Extraction!$A$3:$P$3,0))</f>
        <v>1682</v>
      </c>
      <c r="BGP28" s="132">
        <f t="array" ref="BGP28">INDEX([39]Extraction!$A$3:$P$36,MATCH($A28,[39]Extraction!$P$3:$P$36,0),MATCH(BGP$1,[39]Extraction!$A$3:$P$3,0))</f>
        <v>58.22</v>
      </c>
      <c r="BGQ28" s="32">
        <f t="array" ref="BGQ28">INDEX([39]Extraction!$A$3:$P$36,MATCH($A28,[39]Extraction!$P$3:$P$36,0),MATCH(BGQ$1,[39]Extraction!$A$3:$P$3,0))</f>
        <v>970</v>
      </c>
      <c r="BGR28" s="32">
        <f t="array" ref="BGR28">INDEX([39]Extraction!$A$3:$P$36,MATCH($A28,[39]Extraction!$P$3:$P$36,0),MATCH(BGR$1,[39]Extraction!$A$3:$P$3,0))</f>
        <v>1666</v>
      </c>
      <c r="BGS28" s="132">
        <f t="array" ref="BGS28">INDEX([39]Extraction!$A$3:$P$36,MATCH($A28,[39]Extraction!$P$3:$P$36,0),MATCH(BGS$1,[39]Extraction!$A$3:$P$3,0))</f>
        <v>68.47</v>
      </c>
      <c r="BGT28" s="32">
        <f t="array" ref="BGT28">INDEX([39]Extraction!$A$3:$P$36,MATCH($A28,[39]Extraction!$P$3:$P$36,0),MATCH(BGT$1,[39]Extraction!$A$3:$P$3,0))</f>
        <v>1140</v>
      </c>
      <c r="BGU28" s="32">
        <f t="array" ref="BGU28">INDEX([39]Extraction!$A$3:$P$36,MATCH($A28,[39]Extraction!$P$3:$P$36,0),MATCH(BGU$1,[39]Extraction!$A$3:$P$3,0))</f>
        <v>1665</v>
      </c>
      <c r="BGV28" s="132">
        <f>INDEX('[11]1920 Collected Indicators'!$A$3:$CV$36,MATCH($A28,'[11]1920 Collected Indicators'!$A$3:$A$36,0),MATCH(BGV$1,'[11]1920 Collected Indicators'!$A$3:$CV$3,0))</f>
        <v>74.789410348977142</v>
      </c>
      <c r="BGW28" s="32">
        <f>INDEX('[11]1920 Collected Indicators'!$A$3:$CV$36,MATCH($A28,'[11]1920 Collected Indicators'!$A$3:$A$36,0),MATCH(BGW$1,'[11]1920 Collected Indicators'!$A$3:$CV$3,0))</f>
        <v>1243</v>
      </c>
      <c r="BGX28" s="33">
        <f>INDEX('[11]1920 Collected Indicators'!$A$3:$CV$36,MATCH($A28,'[11]1920 Collected Indicators'!$A$3:$A$36,0),MATCH(BGX$1,'[11]1920 Collected Indicators'!$A$3:$CV$3,0))</f>
        <v>1662</v>
      </c>
      <c r="BGY28" s="133">
        <f>INDEX('[25]Corporate Management'!$B$6:$EY$40,MATCH($A28,'[25]Corporate Management'!$B$6:$B$40,0),MATCH(BGY$1,'[25]Corporate Management'!$B$40:$EY$40,0))</f>
        <v>70.454545454545453</v>
      </c>
      <c r="BGZ28" s="131">
        <f>INDEX('[25]Corporate Management'!$B$6:$EY$40,MATCH($A28,'[25]Corporate Management'!$B$6:$B$40,0),MATCH(BGZ$1,'[25]Corporate Management'!$B$40:$EY$40,0))</f>
        <v>93</v>
      </c>
      <c r="BHA28" s="131">
        <f>INDEX('[25]Corporate Management'!$B$6:$EY$40,MATCH($A28,'[25]Corporate Management'!$B$6:$B$40,0),MATCH(BHA$1,'[25]Corporate Management'!$B$40:$EY$40,0))</f>
        <v>132</v>
      </c>
      <c r="BHB28" s="116">
        <f>INDEX('[25]Corporate Management'!$B$6:$EY$40,MATCH($A28,'[25]Corporate Management'!$B$6:$B$40,0),MATCH(BHB$1,'[25]Corporate Management'!$B$40:$EY$40,0))</f>
        <v>72.185430463576168</v>
      </c>
      <c r="BHC28" s="131">
        <f>INDEX('[25]Corporate Management'!$B$6:$EY$40,MATCH($A28,'[25]Corporate Management'!$B$6:$B$40,0),MATCH(BHC$1,'[25]Corporate Management'!$B$40:$EY$40,0))</f>
        <v>109</v>
      </c>
      <c r="BHD28" s="131">
        <f>INDEX('[25]Corporate Management'!$B$6:$EY$40,MATCH($A28,'[25]Corporate Management'!$B$6:$B$40,0),MATCH(BHD$1,'[25]Corporate Management'!$B$40:$EY$40,0))</f>
        <v>151</v>
      </c>
      <c r="BHE28" s="116">
        <f>INDEX('[25]Corporate Management'!$B$6:$EY$40,MATCH($A28,'[25]Corporate Management'!$B$6:$B$40,0),MATCH(BHE$1,'[25]Corporate Management'!$B$40:$EY$40,0))</f>
        <v>77.083333333333343</v>
      </c>
      <c r="BHF28" s="131">
        <f>INDEX('[25]Corporate Management'!$B$6:$EY$40,MATCH($A28,'[25]Corporate Management'!$B$6:$B$40,0),MATCH(BHF$1,'[25]Corporate Management'!$B$40:$EY$40,0))</f>
        <v>148</v>
      </c>
      <c r="BHG28" s="131">
        <f>INDEX('[25]Corporate Management'!$B$6:$EY$40,MATCH($A28,'[25]Corporate Management'!$B$6:$B$40,0),MATCH(BHG$1,'[25]Corporate Management'!$B$40:$EY$40,0))</f>
        <v>192</v>
      </c>
      <c r="BHH28" s="116">
        <f>INDEX('[26]All Data'!$A$1:$Y$34,MATCH($A28,'[26]All Data'!$A$1:$A$34,0),MATCH(BHH$1,'[26]All Data'!$A$1:$Y$1,0))</f>
        <v>81.547619047619051</v>
      </c>
      <c r="BHI28" s="131">
        <f>INDEX('[26]All Data'!$A$1:$Y$34,MATCH($A28,'[26]All Data'!$A$1:$A$34,0),MATCH(BHI$1,'[26]All Data'!$A$1:$Y$1,0))</f>
        <v>137</v>
      </c>
      <c r="BHJ28" s="131">
        <f>INDEX('[26]All Data'!$A$1:$Y$34,MATCH($A28,'[26]All Data'!$A$1:$A$34,0),MATCH(BHJ$1,'[26]All Data'!$A$1:$Y$1,0))</f>
        <v>168</v>
      </c>
      <c r="BHK28" s="116">
        <f>INDEX('[27]All Data'!$A$1:$Y$34,MATCH($A28,'[27]All Data'!$A$1:$A$34,0),MATCH(BHK$1,'[27]All Data'!$A$1:$Y$1,0))</f>
        <v>81.875</v>
      </c>
      <c r="BHL28" s="131">
        <f>INDEX('[27]All Data'!$A$1:$Y$34,MATCH($A28,'[27]All Data'!$A$1:$A$34,0),MATCH(BHL$1,'[27]All Data'!$A$1:$Y$1,0))</f>
        <v>131</v>
      </c>
      <c r="BHM28" s="131">
        <f>INDEX('[27]All Data'!$A$1:$Y$34,MATCH($A28,'[27]All Data'!$A$1:$A$34,0),MATCH(BHM$1,'[27]All Data'!$A$1:$Y$1,0))</f>
        <v>160</v>
      </c>
      <c r="BHN28" s="116">
        <f>INDEX('[28]All Data'!$A$1:$AB$34,MATCH($A28,'[28]All Data'!$A$1:$A$34,0),MATCH(BHN$1,'[28]All Data'!$A$1:$AB$1,0))</f>
        <v>82.278481012658233</v>
      </c>
      <c r="BHO28" s="131">
        <f>INDEX('[28]All Data'!$A$1:$AB$34,MATCH($A28,'[28]All Data'!$A$1:$A$34,0),MATCH(BHO$1,'[28]All Data'!$A$1:$AB$1,0))</f>
        <v>130</v>
      </c>
      <c r="BHP28" s="131">
        <f>INDEX('[28]All Data'!$A$1:$AB$34,MATCH($A28,'[28]All Data'!$A$1:$A$34,0),MATCH(BHP$1,'[28]All Data'!$A$1:$AB$1,0))</f>
        <v>158</v>
      </c>
      <c r="BHQ28" s="116">
        <f>INDEX('[29]SPI Raw Data 1617'!$A$3:$AN$37,MATCH($A28,'[29]SPI Raw Data 1617'!$A$3:$A$37,0),MATCH(BHQ$1,'[29]SPI Raw Data 1617'!$A$37:$AN$37,0))</f>
        <v>82.5</v>
      </c>
      <c r="BHR28" s="131">
        <f>INDEX('[29]SPI Raw Data 1617'!$A$3:$AN$37,MATCH($A28,'[29]SPI Raw Data 1617'!$A$3:$A$37,0),MATCH(BHR$1,'[29]SPI Raw Data 1617'!$A$37:$AN$37,0))</f>
        <v>132</v>
      </c>
      <c r="BHS28" s="131">
        <f>INDEX('[29]SPI Raw Data 1617'!$A$3:$AN$37,MATCH($A28,'[29]SPI Raw Data 1617'!$A$3:$A$37,0),MATCH(BHS$1,'[29]SPI Raw Data 1617'!$A$37:$AN$37,0))</f>
        <v>160</v>
      </c>
      <c r="BHT28" s="116">
        <f>INDEX('[30]SPI Raw Data 1718'!$A$3:$AN$37,MATCH($A28,'[30]SPI Raw Data 1718'!$A$3:$A$37,0),MATCH(BHT$1,'[30]SPI Raw Data 1718'!$A$37:$AN$37,0))</f>
        <v>84.962406015037601</v>
      </c>
      <c r="BHU28" s="131">
        <f>INDEX('[30]SPI Raw Data 1718'!$A$3:$AN$37,MATCH($A28,'[30]SPI Raw Data 1718'!$A$3:$A$37,0),MATCH(BHU$1,'[30]SPI Raw Data 1718'!$A$37:$AN$37,0))</f>
        <v>113</v>
      </c>
      <c r="BHV28" s="131">
        <f>INDEX('[30]SPI Raw Data 1718'!$A$3:$AN$37,MATCH($A28,'[30]SPI Raw Data 1718'!$A$3:$A$37,0),MATCH(BHV$1,'[30]SPI Raw Data 1718'!$A$37:$AN$37,0))</f>
        <v>133</v>
      </c>
      <c r="BHW28" s="116">
        <f>INDEX('[31]SPI Raw Data 1819'!$A$1:$AN$37,MATCH($A28,'[31]SPI Raw Data 1819'!$A$1:$A$37,0),MATCH(BHW$1,'[31]SPI Raw Data 1819'!$A$37:$AN$37,0))</f>
        <v>91.095890410958901</v>
      </c>
      <c r="BHX28" s="197">
        <f>INDEX('[31]SPI Raw Data 1819'!$A$1:$AN$37,MATCH($A28,'[31]SPI Raw Data 1819'!$A$1:$A$37,0),MATCH(BHX$1,'[31]SPI Raw Data 1819'!$A$37:$AN$37,0))</f>
        <v>133</v>
      </c>
      <c r="BHY28" s="197">
        <f>INDEX('[31]SPI Raw Data 1819'!$A$1:$AN$37,MATCH($A28,'[31]SPI Raw Data 1819'!$A$1:$A$37,0),MATCH(BHY$1,'[31]SPI Raw Data 1819'!$A$37:$AN$37,0))</f>
        <v>146</v>
      </c>
      <c r="BHZ28" s="279">
        <f>INDEX('[32]SPI Raw Data 1920'!$A$1:$AN$35, MATCH($A28,'[32]SPI Raw Data 1920'!$A$1:$A$35,0),MATCH(BHZ$1,'[32]SPI Raw Data 1920'!$A$37:$AN$37,0))</f>
        <v>92.957746478873233</v>
      </c>
      <c r="BIA28" s="279">
        <f>INDEX('[32]SPI Raw Data 1920'!$A$1:$AN$35, MATCH($A28,'[32]SPI Raw Data 1920'!$A$1:$A$35,0),MATCH(BIA$1,'[32]SPI Raw Data 1920'!$A$37:$AN$37,0))</f>
        <v>132</v>
      </c>
      <c r="BIB28" s="252">
        <f>INDEX('[32]SPI Raw Data 1920'!$A$1:$AN$35, MATCH($A28,'[32]SPI Raw Data 1920'!$A$1:$A$35,0),MATCH(BIB$1,'[32]SPI Raw Data 1920'!$A$37:$AN$37,0))</f>
        <v>142</v>
      </c>
      <c r="BIC28" s="115">
        <f>INDEX('[25]Corporate Management'!$B$6:$EY$40,MATCH($A28,'[25]Corporate Management'!$B$6:$B$40,0),MATCH(BIC$1,'[25]Corporate Management'!$B$40:$EY$40,0))</f>
        <v>90.691241983649093</v>
      </c>
      <c r="BID28" s="131">
        <f>INDEX('[25]Corporate Management'!$B$6:$EY$40,MATCH($A28,'[25]Corporate Management'!$B$6:$B$40,0),MATCH(BID$1,'[25]Corporate Management'!$B$40:$EY$40,0))</f>
        <v>111153</v>
      </c>
      <c r="BIE28" s="131">
        <f>INDEX('[25]Corporate Management'!$B$6:$EY$40,MATCH($A28,'[25]Corporate Management'!$B$6:$B$40,0),MATCH(BIE$1,'[25]Corporate Management'!$B$40:$EY$40,0))</f>
        <v>122562</v>
      </c>
      <c r="BIF28" s="116">
        <f>INDEX('[25]Corporate Management'!$B$6:$EY$40,MATCH($A28,'[25]Corporate Management'!$B$6:$B$40,0),MATCH(BIF$1,'[25]Corporate Management'!$B$40:$EY$40,0))</f>
        <v>94.072312606440164</v>
      </c>
      <c r="BIG28" s="131">
        <f>INDEX('[25]Corporate Management'!$B$6:$EY$40,MATCH($A28,'[25]Corporate Management'!$B$6:$B$40,0),MATCH(BIG$1,'[25]Corporate Management'!$B$40:$EY$40,0))</f>
        <v>119866</v>
      </c>
      <c r="BIH28" s="131">
        <f>INDEX('[25]Corporate Management'!$B$6:$EY$40,MATCH($A28,'[25]Corporate Management'!$B$6:$B$40,0),MATCH(BIH$1,'[25]Corporate Management'!$B$40:$EY$40,0))</f>
        <v>127419</v>
      </c>
      <c r="BII28" s="116">
        <f>INDEX('[25]Corporate Management'!$B$6:$EY$40,MATCH($A28,'[25]Corporate Management'!$B$6:$B$40,0),MATCH(BII$1,'[25]Corporate Management'!$B$40:$EY$40,0))</f>
        <v>97.930756069604129</v>
      </c>
      <c r="BIJ28" s="131">
        <f>INDEX('[25]Corporate Management'!$B$6:$EY$40,MATCH($A28,'[25]Corporate Management'!$B$6:$B$40,0),MATCH(BIJ$1,'[25]Corporate Management'!$B$40:$EY$40,0))</f>
        <v>128326.7</v>
      </c>
      <c r="BIK28" s="131">
        <f>INDEX('[25]Corporate Management'!$B$6:$EY$40,MATCH($A28,'[25]Corporate Management'!$B$6:$B$40,0),MATCH(BIK$1,'[25]Corporate Management'!$B$40:$EY$40,0))</f>
        <v>131038.2</v>
      </c>
      <c r="BIL28" s="116">
        <f>INDEX('[26]All Data'!$A$1:$Y$34,MATCH($A28,'[26]All Data'!$A$1:$A$34,0),MATCH(BIL$1,'[26]All Data'!$A$1:$Y$1,0))</f>
        <v>87.444434225451431</v>
      </c>
      <c r="BIM28" s="131">
        <f>INDEX('[26]All Data'!$A$1:$Y$34,MATCH($A28,'[26]All Data'!$A$1:$A$34,0),MATCH(BIM$1,'[26]All Data'!$A$1:$Y$1,0))</f>
        <v>114094</v>
      </c>
      <c r="BIN28" s="131">
        <f>INDEX('[26]All Data'!$A$1:$Y$34,MATCH($A28,'[26]All Data'!$A$1:$A$34,0),MATCH(BIN$1,'[26]All Data'!$A$1:$Y$1,0))</f>
        <v>130476</v>
      </c>
      <c r="BIO28" s="116">
        <f>INDEX('[27]All Data'!$A$1:$Y$34,MATCH($A28,'[27]All Data'!$A$1:$A$34,0),MATCH(BIO$1,'[27]All Data'!$A$1:$Y$1,0))</f>
        <v>84.069222840879704</v>
      </c>
      <c r="BIP28" s="131">
        <f>INDEX('[27]All Data'!$A$1:$Y$34,MATCH($A28,'[27]All Data'!$A$1:$A$34,0),MATCH(BIP$1,'[27]All Data'!$A$1:$Y$1,0))</f>
        <v>106280.9</v>
      </c>
      <c r="BIQ28" s="131">
        <f>INDEX('[27]All Data'!$A$1:$Y$34,MATCH($A28,'[27]All Data'!$A$1:$A$34,0),MATCH(BIQ$1,'[27]All Data'!$A$1:$Y$1,0))</f>
        <v>126420.7</v>
      </c>
      <c r="BIR28" s="116">
        <f>INDEX('[28]All Data'!$A$1:$AB$34,MATCH($A28,'[28]All Data'!$A$1:$A$34,0),MATCH(BIR$1,'[28]All Data'!$A$1:$AB$1,0))</f>
        <v>83.917458237798883</v>
      </c>
      <c r="BIS28" s="131">
        <f>INDEX('[28]All Data'!$A$1:$AB$34,MATCH($A28,'[28]All Data'!$A$1:$A$34,0),MATCH(BIS$1,'[28]All Data'!$A$1:$AB$1,0))</f>
        <v>105042</v>
      </c>
      <c r="BIT28" s="131">
        <f>INDEX('[28]All Data'!$A$1:$AB$34,MATCH($A28,'[28]All Data'!$A$1:$A$34,0),MATCH(BIT$1,'[28]All Data'!$A$1:$AB$1,0))</f>
        <v>125173</v>
      </c>
      <c r="BIU28" s="116">
        <f>INDEX('[29]SPI Raw Data 1617'!$A$3:$AN$37,MATCH($A28,'[29]SPI Raw Data 1617'!$A$3:$A$37,0),MATCH(BIU$1,'[29]SPI Raw Data 1617'!$A$37:$AN$37,0))</f>
        <v>83.301348136399682</v>
      </c>
      <c r="BIV28" s="131">
        <f>INDEX('[29]SPI Raw Data 1617'!$A$3:$AN$37,MATCH($A28,'[29]SPI Raw Data 1617'!$A$3:$A$37,0),MATCH(BIV$1,'[29]SPI Raw Data 1617'!$A$37:$AN$37,0))</f>
        <v>105043</v>
      </c>
      <c r="BIW28" s="131">
        <f>INDEX('[29]SPI Raw Data 1617'!$A$3:$AN$37,MATCH($A28,'[29]SPI Raw Data 1617'!$A$3:$A$37,0),MATCH(BIW$1,'[29]SPI Raw Data 1617'!$A$37:$AN$37,0))</f>
        <v>126100</v>
      </c>
      <c r="BIX28" s="116">
        <f>INDEX('[30]SPI Raw Data 1718'!$A$3:$AN$37,MATCH($A28,'[30]SPI Raw Data 1718'!$A$3:$A$37,0),MATCH(BIX$1,'[30]SPI Raw Data 1718'!$A$37:$AN$37,0))</f>
        <v>98.891751752392537</v>
      </c>
      <c r="BIY28" s="131">
        <f>INDEX('[30]SPI Raw Data 1718'!$A$3:$AN$37,MATCH($A28,'[30]SPI Raw Data 1718'!$A$3:$A$37,0),MATCH(BIY$1,'[30]SPI Raw Data 1718'!$A$37:$AN$37,0))</f>
        <v>123587</v>
      </c>
      <c r="BIZ28" s="131">
        <f>INDEX('[30]SPI Raw Data 1718'!$A$3:$AN$37,MATCH($A28,'[30]SPI Raw Data 1718'!$A$3:$A$37,0),MATCH(BIZ$1,'[30]SPI Raw Data 1718'!$A$37:$AN$37,0))</f>
        <v>124972</v>
      </c>
      <c r="BJA28" s="116">
        <f>INDEX('[31]SPI Raw Data 1819'!$A$1:$AN$37,MATCH($A28,'[31]SPI Raw Data 1819'!$A$1:$A$37,0),MATCH(BJA$1,'[31]SPI Raw Data 1819'!$A$37:$AN$37,0))</f>
        <v>84.879991792610582</v>
      </c>
      <c r="BJB28" s="197">
        <f>INDEX('[31]SPI Raw Data 1819'!$A$1:$AN$37,MATCH($A28,'[31]SPI Raw Data 1819'!$A$1:$A$37,0),MATCH(BJB$1,'[31]SPI Raw Data 1819'!$A$37:$AN$37,0))</f>
        <v>129728.78</v>
      </c>
      <c r="BJC28" s="197">
        <f>INDEX('[31]SPI Raw Data 1819'!$A$1:$AN$37,MATCH($A28,'[31]SPI Raw Data 1819'!$A$1:$A$37,0),MATCH(BJC$1,'[31]SPI Raw Data 1819'!$A$37:$AN$37,0))</f>
        <v>152837.88</v>
      </c>
      <c r="BJD28" s="133">
        <f>INDEX('[32]SPI Raw Data 1920'!$A$1:$AN$35, MATCH($A28,'[32]SPI Raw Data 1920'!$A$1:$A$35,0),MATCH(BJD$1,'[32]SPI Raw Data 1920'!$A$37:$AN$37,0))</f>
        <v>99.713704922102906</v>
      </c>
      <c r="BJE28" s="197">
        <f>INDEX('[32]SPI Raw Data 1920'!$A$1:$AN$35, MATCH($A28,'[32]SPI Raw Data 1920'!$A$1:$A$35,0),MATCH(BJE$1,'[32]SPI Raw Data 1920'!$A$37:$AN$37,0))</f>
        <v>128519</v>
      </c>
      <c r="BJF28" s="252">
        <f>INDEX('[32]SPI Raw Data 1920'!$A$1:$AN$35, MATCH($A28,'[32]SPI Raw Data 1920'!$A$1:$A$35,0),MATCH(BJF$1,'[32]SPI Raw Data 1920'!$A$37:$AN$37,0))</f>
        <v>128888</v>
      </c>
      <c r="BJG28" s="115">
        <f t="shared" si="162"/>
        <v>2.25</v>
      </c>
      <c r="BJH28" s="87">
        <v>9</v>
      </c>
      <c r="BJI28" s="87">
        <f>INDEX('[40]Historic Data'!$L$2:$U$35,MATCH($A28,'[40]Historic Data'!$L$2:$L$35,0),MATCH(BJI$1,'[40]Historic Data'!$L$2:$U$2,0))</f>
        <v>400</v>
      </c>
      <c r="BJJ28" s="116" t="s">
        <v>1853</v>
      </c>
      <c r="BJK28" s="87" t="s">
        <v>1853</v>
      </c>
      <c r="BJL28" s="87">
        <f>INDEX('[40]Historic Data'!$L$2:$U$35,MATCH($A28,'[40]Historic Data'!$L$2:$L$35,0),MATCH(BJL$1,'[40]Historic Data'!$L$2:$U$2,0))</f>
        <v>400</v>
      </c>
      <c r="BJM28" s="116" t="s">
        <v>1853</v>
      </c>
      <c r="BJN28" s="87" t="s">
        <v>1853</v>
      </c>
      <c r="BJO28" s="87">
        <f>INDEX('[40]Historic Data'!$L$2:$U$35,MATCH($A28,'[40]Historic Data'!$L$2:$L$35,0),MATCH(BJO$1,'[40]Historic Data'!$L$2:$U$2,0))</f>
        <v>300</v>
      </c>
      <c r="BJP28" s="116">
        <f t="shared" si="132"/>
        <v>7.0000000000000009</v>
      </c>
      <c r="BJQ28" s="87">
        <v>28</v>
      </c>
      <c r="BJR28" s="87">
        <f>INDEX('[40]Historic Data'!$L$2:$U$35,MATCH($A28,'[40]Historic Data'!$L$2:$L$35,0),MATCH(BJR$1,'[40]Historic Data'!$L$2:$U$2,0))</f>
        <v>400</v>
      </c>
      <c r="BJS28" s="116">
        <f>(BJT28/BJU28)*100</f>
        <v>13.666666666666666</v>
      </c>
      <c r="BJT28" s="87">
        <f>INDEX('[3]Raw data 16-17'!$B$2:$ACG$34,MATCH($A28,'[3]Raw data 16-17'!$A$2:$A$34,0),MATCH(BJT$1,'[3]Raw data 16-17'!$B$1:$MA$1,0))</f>
        <v>41</v>
      </c>
      <c r="BJU28" s="87">
        <f>INDEX('[40]Historic Data'!$L$2:$U$35,MATCH($A28,'[40]Historic Data'!$L$2:$L$35,0),MATCH(BJU$1,'[40]Historic Data'!$L$2:$U$2,0))</f>
        <v>300</v>
      </c>
      <c r="BJV28" s="116" t="str">
        <f t="shared" si="134"/>
        <v>NA</v>
      </c>
      <c r="BJW28" s="87" t="str">
        <f>INDEX('[14]1718 Collected Indicators'!$A$3:$CH$36,MATCH($A28,'[14]1718 Collected Indicators'!$A$3:$A$36,0),MATCH(BJW$1,'[14]1718 Collected Indicators'!$A$3:$CH$3,0))</f>
        <v>N/A</v>
      </c>
      <c r="BJX28" s="87">
        <f>INDEX('[40]Historic Data'!$L$2:$U$35,MATCH($A28,'[40]Historic Data'!$L$2:$L$35,0),MATCH(BJX$1,'[40]Historic Data'!$L$2:$U$2,0))</f>
        <v>300</v>
      </c>
      <c r="BJY28" s="116" t="str">
        <f>INDEX('[15]1819 Collected Indicators'!$A$3:$CV$36,MATCH($A28,'[15]1819 Collected Indicators'!$A$3:$A$36,0),MATCH(BJY$1,'[15]1819 Collected Indicators'!$A$3:$CV$3,0))</f>
        <v>NA</v>
      </c>
      <c r="BJZ28" s="87" t="str">
        <f>INDEX('[15]1819 Collected Indicators'!$A$3:$CV$36,MATCH($A28,'[15]1819 Collected Indicators'!$A$3:$A$36,0),MATCH(BJZ$1,'[15]1819 Collected Indicators'!$A$3:$CV$3,0))</f>
        <v>NA</v>
      </c>
      <c r="BKA28" s="87">
        <f>INDEX('[15]1819 Collected Indicators'!$A$3:$CV$36,MATCH($A28,'[15]1819 Collected Indicators'!$A$3:$A$36,0),MATCH(BKA$1,'[15]1819 Collected Indicators'!$A$3:$CV$3,0))</f>
        <v>300</v>
      </c>
      <c r="BKB28" s="133">
        <f>INDEX('[11]1920 Collected Indicators'!$A$3:$CV$36,MATCH($A28,'[11]1920 Collected Indicators'!$A$3:$A$36,0),MATCH(BKB$1,'[11]1920 Collected Indicators'!$A$3:$CV$3,0))</f>
        <v>6.5</v>
      </c>
      <c r="BKC28" s="266">
        <f>INDEX('[11]1920 Collected Indicators'!$A$3:$CV$36,MATCH($A28,'[11]1920 Collected Indicators'!$A$3:$A$36,0),MATCH(BKC$1,'[11]1920 Collected Indicators'!$A$3:$CV$3,0))</f>
        <v>13</v>
      </c>
      <c r="BKD28" s="87">
        <f>INDEX('[11]1920 Collected Indicators'!$A$3:$CV$36,MATCH($A28,'[11]1920 Collected Indicators'!$A$3:$A$36,0),MATCH(BKD$1,'[11]1920 Collected Indicators'!$A$3:$CV$3,0))</f>
        <v>200</v>
      </c>
      <c r="BKE28" s="133">
        <f t="shared" si="135"/>
        <v>3784.2105263157896</v>
      </c>
      <c r="BKF28" s="131">
        <f>INDEX([41]Sheet1!$B$2:$I$34,MATCH($A28,[41]Sheet1!$A$2:$A$34,0),MATCH(BKF$1,[41]Sheet1!$B$1:$I$1,0))</f>
        <v>1438</v>
      </c>
      <c r="BKG28" s="131">
        <v>380</v>
      </c>
      <c r="BKH28" s="116">
        <f t="shared" si="136"/>
        <v>4136.9047619047615</v>
      </c>
      <c r="BKI28" s="131">
        <f>INDEX([41]Sheet1!$B$2:$I$34,MATCH($A28,[41]Sheet1!$A$2:$A$34,0),MATCH(BKI$1,[41]Sheet1!$B$1:$I$1,0))</f>
        <v>1390</v>
      </c>
      <c r="BKJ28" s="87">
        <v>336</v>
      </c>
      <c r="BKK28" s="116">
        <f t="shared" si="137"/>
        <v>5426.5734265734263</v>
      </c>
      <c r="BKL28" s="131">
        <f>INDEX([41]Sheet1!$B$2:$I$34,MATCH($A28,[41]Sheet1!$A$2:$A$34,0),MATCH(BKL$1,[41]Sheet1!$B$1:$I$1,0))</f>
        <v>1552</v>
      </c>
      <c r="BKM28" s="87">
        <v>286</v>
      </c>
      <c r="BKN28" s="116">
        <f t="shared" si="138"/>
        <v>2320.2247191011238</v>
      </c>
      <c r="BKO28" s="131">
        <f>INDEX([41]Sheet1!$B$2:$I$34,MATCH($A28,[41]Sheet1!$A$2:$A$34,0),MATCH(BKO$1,[41]Sheet1!$B$1:$I$1,0))</f>
        <v>826</v>
      </c>
      <c r="BKP28" s="87">
        <v>356</v>
      </c>
      <c r="BKQ28" s="116">
        <f t="shared" si="139"/>
        <v>3704.0816326530612</v>
      </c>
      <c r="BKR28" s="131">
        <f>INDEX([41]Sheet1!$B$2:$I$34,MATCH($A28,[41]Sheet1!$A$2:$A$34,0),MATCH(BKR$1,[41]Sheet1!$B$1:$I$1,0))</f>
        <v>1089</v>
      </c>
      <c r="BKS28" s="87">
        <v>294</v>
      </c>
      <c r="BKT28" s="116">
        <f t="shared" si="140"/>
        <v>4642.1725239616608</v>
      </c>
      <c r="BKU28" s="131">
        <f>INDEX([41]Sheet1!$B$2:$I$34,MATCH($A28,[41]Sheet1!$A$2:$A$34,0),MATCH(BKU$1,[41]Sheet1!$B$1:$I$1,0))</f>
        <v>1453</v>
      </c>
      <c r="BKV28" s="87">
        <v>313</v>
      </c>
      <c r="BKW28" s="116">
        <f t="shared" si="141"/>
        <v>5570.4918032786882</v>
      </c>
      <c r="BKX28" s="87">
        <f>INDEX([41]Sheet1!$B$2:$I$34,MATCH($A28,[41]Sheet1!$A$2:$A$34,0),MATCH(BKX$1,[41]Sheet1!$B$1:$I$1,0))</f>
        <v>1699</v>
      </c>
      <c r="BKY28" s="87">
        <f>INDEX('[3]Raw data 16-17'!$B$2:$ACG$34,MATCH($A28,'[3]Raw data 16-17'!$A$2:$A$34,0),MATCH(BKY$1,'[3]Raw data 16-17'!$B$1:$MA$1,0))</f>
        <v>305</v>
      </c>
      <c r="BKZ28" s="88">
        <f t="shared" si="142"/>
        <v>6794.2386831275726</v>
      </c>
      <c r="BLA28" s="32">
        <f>INDEX([4]Sheet1!$A$1:$CJ$34, MATCH($A28, [4]Sheet1!$A$1:$A$34, 0), MATCH(BLA$1, [4]Sheet1!$A$1:$CJ$1, 0))</f>
        <v>1651</v>
      </c>
      <c r="BLB28" s="32">
        <f>INDEX('[5]Finance Indicators'!$A$2:$BO$35,MATCH($A28,'[5]Finance Indicators'!$A$2:$A$35,0),MATCH(BLB$1,'[5]Finance Indicators'!$A$2:$BO$2,0))</f>
        <v>243</v>
      </c>
      <c r="BLC28" s="88">
        <f>INDEX('[6]Finance Indicators'!$B$3:$BO$35,MATCH($A28,'[6]Finance Indicators'!$A$3:$A$35,0),MATCH(BLC$1,'[6]Finance Indicators'!$B$2:$BO$2,0))</f>
        <v>8009.3457943925232</v>
      </c>
      <c r="BLD28" s="88">
        <f>INDEX('[6]Finance Indicators'!$B$3:$BO$35,MATCH($A28,'[6]Finance Indicators'!$A$3:$A$35,0),MATCH(BLD$1,'[6]Finance Indicators'!$B$2:$BO$2,0))</f>
        <v>1714</v>
      </c>
      <c r="BLE28" s="88">
        <f>INDEX('[6]Finance Indicators'!$B$3:$BO$35,MATCH($A28,'[6]Finance Indicators'!$A$3:$A$35,0),MATCH(BLE$1,'[6]Finance Indicators'!$B$2:$BO$2,0))</f>
        <v>214</v>
      </c>
      <c r="BLF28" s="250">
        <f t="array" ref="BLF28">INDEX('[7]Finance Indicators'!$A$2:$BO$35,MATCH($A28,'[7]Finance Indicators'!$A$2:$A$35,0),MATCH(BLF$1,'[7]Finance Indicators'!$A$2:$BO$2,0))</f>
        <v>6143.9114391143912</v>
      </c>
      <c r="BLG28" s="250">
        <f t="array" ref="BLG28">INDEX('[7]Finance Indicators'!$A$2:$BO$35,MATCH($A28,'[7]Finance Indicators'!$A$2:$A$35,0),MATCH(BLG$1,'[7]Finance Indicators'!$A$2:$BO$2,0))</f>
        <v>1665</v>
      </c>
      <c r="BLH28" s="277">
        <f t="array" ref="BLH28">INDEX('[7]Finance Indicators'!$A$2:$BO$35,MATCH($A28,'[7]Finance Indicators'!$A$2:$A$35,0),MATCH(BLH$1,'[7]Finance Indicators'!$A$2:$BO$2,0))</f>
        <v>271</v>
      </c>
      <c r="BLI28" s="121">
        <f>(BKE28*100)/Deflators!$B$2</f>
        <v>4457.8889304262739</v>
      </c>
      <c r="BLJ28" s="137">
        <f>(BKH28*100)/Deflators!$B$3</f>
        <v>4800.5871332190827</v>
      </c>
      <c r="BLK28" s="137">
        <f>(BKK28*100)/Deflators!$B$4</f>
        <v>6170.9838348036692</v>
      </c>
      <c r="BLL28" s="137">
        <f>(BKN28*100)/Deflators!$B$5</f>
        <v>2591.764537652065</v>
      </c>
      <c r="BLM28" s="137">
        <f>(BKQ28*100)/Deflators!$B$6</f>
        <v>4081.2998528528369</v>
      </c>
      <c r="BLN28" s="137">
        <f>(BKT28*100)/Deflators!$B$7</f>
        <v>5073.5262636612752</v>
      </c>
      <c r="BLO28" s="116">
        <f>(BKW28*100)/Deflators!$B$8</f>
        <v>5941.0721176918332</v>
      </c>
      <c r="BLP28" s="116">
        <f>(BKZ28*100)/Deflators!$B$9</f>
        <v>7120.8470126324792</v>
      </c>
      <c r="BLQ28" s="116">
        <f>(BLC28*100)/Deflators!$B$10</f>
        <v>8205.0253937517591</v>
      </c>
      <c r="BLR28" s="248">
        <f>(BLF28*100)/Deflators!$B$11</f>
        <v>6143.9114391143912</v>
      </c>
      <c r="BLS28" s="115">
        <v>22.624489795918368</v>
      </c>
      <c r="BLT28" s="116">
        <v>11</v>
      </c>
      <c r="BLU28" s="116">
        <v>9.3019480519480506</v>
      </c>
      <c r="BLV28" s="116">
        <v>13.212698412698414</v>
      </c>
      <c r="BLW28" s="116">
        <f>INDEX('[3]Raw data 16-17'!$B$2:$ACG$34,MATCH($A28,'[3]Raw data 16-17'!$A$2:$A$34,0),MATCH(BLW$1,'[3]Raw data 16-17'!$B$1:$MA$1,0))</f>
        <v>14.693877551020408</v>
      </c>
      <c r="BLX28" s="116">
        <f>INDEX('[14]1718 Collected Indicators'!$A$3:$CH$36,MATCH($A28,'[14]1718 Collected Indicators'!$A$3:$A$36,0),MATCH(BLX$1,'[14]1718 Collected Indicators'!$A$3:$CH$3,0))</f>
        <v>12.666666666666668</v>
      </c>
      <c r="BLY28" s="116">
        <f>INDEX('[15]1819 Collected Indicators'!$A$3:$CV$36,MATCH($A28,'[15]1819 Collected Indicators'!$A$3:$A$36,0),MATCH(BLY$1,'[15]1819 Collected Indicators'!$A$3:$CV$3,0))</f>
        <v>12.642857142857142</v>
      </c>
      <c r="BLZ28" s="248">
        <f>INDEX('[11]1920 Collected Indicators'!$A$3:$CV$36,MATCH($A28,'[11]1920 Collected Indicators'!$A$3:$A$36,0),MATCH(BLZ$1,'[11]1920 Collected Indicators'!$A$3:$CV$3,0))</f>
        <v>14.991071428571429</v>
      </c>
      <c r="BMA28" s="115">
        <f>INDEX([42]Sheet2!$A$1:$H$34,MATCH($A28,[42]Sheet2!$A$1:$A$34,0),MATCH(BMA$1,[42]Sheet2!$A$1:$H$1,0))</f>
        <v>46.713509571871235</v>
      </c>
      <c r="BMB28" s="116">
        <f>INDEX([42]Sheet2!$A$1:$H$34,MATCH($A28,[42]Sheet2!$A$1:$A$34,0),MATCH(BMB$1,[42]Sheet2!$A$1:$H$1,0))</f>
        <v>52.829941900395305</v>
      </c>
      <c r="BMC28" s="116">
        <f>INDEX([42]Sheet2!$A$1:$H$34,MATCH($A28,[42]Sheet2!$A$1:$A$34,0),MATCH(BMC$1,[42]Sheet2!$A$1:$H$1,0))</f>
        <v>62.829801198329918</v>
      </c>
      <c r="BMD28" s="116">
        <f>INDEX([42]Sheet2!$A$1:$H$34,MATCH($A28,[42]Sheet2!$A$1:$A$34,0),MATCH(BMD$1,[42]Sheet2!$A$1:$H$1,0))</f>
        <v>58.934625867921483</v>
      </c>
      <c r="BME28" s="116">
        <f>INDEX([42]Sheet2!$A$1:$H$34,MATCH($A28,[42]Sheet2!$A$1:$A$34,0),MATCH(BME$1,[42]Sheet2!$A$1:$H$1,0))</f>
        <v>54.207279224867058</v>
      </c>
      <c r="BMF28" s="116">
        <f>INDEX([42]Sheet2!$A$1:$H$34,MATCH($A28,[42]Sheet2!$A$1:$A$34,0),MATCH(BMF$1,[42]Sheet2!$A$1:$H$1,0))</f>
        <v>52.219784396569921</v>
      </c>
      <c r="BMG28" s="116">
        <f>INDEX([42]Sheet2!$A$1:$H$34,MATCH($A28,[42]Sheet2!$A$1:$A$34,0),MATCH(BMG$1,[42]Sheet2!$A$1:$H$1,0))</f>
        <v>40.916288777449473</v>
      </c>
      <c r="BMH28" s="116">
        <f>INDEX('[14]1718 Collected Indicators'!$A$3:$CH$36,MATCH($A28,'[14]1718 Collected Indicators'!$A$3:$A$36,0),MATCH(BMH$1,'[14]1718 Collected Indicators'!$A$3:$CH$3,0))</f>
        <v>54.16523627530254</v>
      </c>
      <c r="BMI28" s="116">
        <f>INDEX('[15]1819 Collected Indicators'!$A$3:$CV$36,MATCH($A28,'[15]1819 Collected Indicators'!$A$3:$A$36,0),MATCH(BMI$1,'[15]1819 Collected Indicators'!$A$3:$CV$3,0))</f>
        <v>48.855879233944648</v>
      </c>
      <c r="BMJ28" s="248">
        <f>INDEX('[11]1920 Collected Indicators'!$A$3:$CV$36,MATCH($A28,'[11]1920 Collected Indicators'!$A$3:$A$36,0),MATCH(BMJ$1,'[11]1920 Collected Indicators'!$A$3:$CV$3,0))</f>
        <v>45.303304500000003</v>
      </c>
      <c r="BMK28" s="115">
        <v>5.6034482758620694</v>
      </c>
      <c r="BML28" s="87">
        <v>13</v>
      </c>
      <c r="BMM28" s="87">
        <v>23200</v>
      </c>
      <c r="BMN28" s="116">
        <v>9.0439276485788103</v>
      </c>
      <c r="BMO28" s="87">
        <v>21</v>
      </c>
      <c r="BMP28" s="87">
        <v>23220</v>
      </c>
      <c r="BMQ28" s="116">
        <v>6.4655172413793105</v>
      </c>
      <c r="BMR28" s="87">
        <v>15</v>
      </c>
      <c r="BMS28" s="87">
        <v>23200</v>
      </c>
      <c r="BMT28" s="116">
        <f t="shared" si="143"/>
        <v>9.9137931034482758</v>
      </c>
      <c r="BMU28" s="87">
        <f>INDEX('[3]Raw data 16-17'!$B$2:$ACG$34,MATCH($A28,'[3]Raw data 16-17'!$A$2:$A$34,0),MATCH(BMU$1,'[3]Raw data 16-17'!$B$1:$MA$1,0))</f>
        <v>23</v>
      </c>
      <c r="BMV28" s="87">
        <f t="shared" si="10"/>
        <v>23200</v>
      </c>
      <c r="BMW28" s="116">
        <f>INDEX('[14]1718 Collected Indicators'!$A$3:$CH$36,MATCH($A28,'[14]1718 Collected Indicators'!$A$3:$A$36,0),MATCH(BMW$1,'[14]1718 Collected Indicators'!$A$3:$CH$3,0))</f>
        <v>10.831889081455806</v>
      </c>
      <c r="BMX28" s="131">
        <f>INDEX('[14]1718 Collected Indicators'!$A$3:$CH$36,MATCH($A28,'[14]1718 Collected Indicators'!$A$3:$A$36,0),MATCH(BMX$1,'[14]1718 Collected Indicators'!$A$3:$CH$3,0))</f>
        <v>25</v>
      </c>
      <c r="BMY28" s="131">
        <f>INDEX('[14]1718 Collected Indicators'!$A$3:$CH$36,MATCH($A28,'[14]1718 Collected Indicators'!$A$3:$A$36,0),MATCH(BMY$1,'[14]1718 Collected Indicators'!$A$3:$CH$3,0))</f>
        <v>23080</v>
      </c>
      <c r="BMZ28" s="116">
        <f>INDEX('[15]1819 Collected Indicators'!$A$3:$CV$36,MATCH($A28,'[15]1819 Collected Indicators'!$A$3:$A$36,0),MATCH(BMZ$1,'[15]1819 Collected Indicators'!$A$3:$CV$3,0))</f>
        <v>15.658982166159198</v>
      </c>
      <c r="BNA28" s="131">
        <f>INDEX('[15]1819 Collected Indicators'!$A$3:$CV$36,MATCH($A28,'[15]1819 Collected Indicators'!$A$3:$A$36,0),MATCH(BNA$1,'[15]1819 Collected Indicators'!$A$3:$CV$3,0))</f>
        <v>36</v>
      </c>
      <c r="BNB28" s="131">
        <f>INDEX('[15]1819 Collected Indicators'!$A$3:$CV$36,MATCH($A28,'[15]1819 Collected Indicators'!$A$3:$A$36,0),MATCH(BNB$1,'[15]1819 Collected Indicators'!$A$3:$CV$3,0))</f>
        <v>22990</v>
      </c>
      <c r="BNC28" s="131">
        <f>INDEX('[11]1920 Collected Indicators'!$A$3:$CV$36,MATCH($A28,'[11]1920 Collected Indicators'!$A$3:$A$36,0),MATCH(BNC$1,'[11]1920 Collected Indicators'!$A$3:$CV$3,0))</f>
        <v>16.143106457242581</v>
      </c>
      <c r="BND28" s="131">
        <f>INDEX('[11]1920 Collected Indicators'!$A$3:$CV$36,MATCH($A28,'[11]1920 Collected Indicators'!$A$3:$A$36,0),MATCH(BND$1,'[11]1920 Collected Indicators'!$A$3:$CV$3,0))</f>
        <v>37</v>
      </c>
      <c r="BNE28" s="268">
        <f>INDEX('[11]1920 Collected Indicators'!$A$3:$CV$36,MATCH($A28,'[11]1920 Collected Indicators'!$A$3:$A$36,0),MATCH(BNE$1,'[11]1920 Collected Indicators'!$A$3:$CV$3,0))</f>
        <v>22920</v>
      </c>
      <c r="BNF28" s="119">
        <f t="shared" si="144"/>
        <v>428437.5</v>
      </c>
      <c r="BNG28" s="87">
        <f>INDEX('[43]All Years'!$A$1:$I$34,MATCH($A28,'[43]All Years'!$A$1:$A$34,0),MATCH(BNG$1,'[43]All Years'!$A$1:$I$1,0))</f>
        <v>9597</v>
      </c>
      <c r="BNH28" s="87">
        <v>22400</v>
      </c>
      <c r="BNI28" s="88">
        <f t="shared" si="145"/>
        <v>461644.4444444445</v>
      </c>
      <c r="BNJ28" s="87">
        <f>INDEX('[43]All Years'!$A$1:$I$34,MATCH($A28,'[43]All Years'!$A$1:$A$34,0),MATCH(BNJ$1,'[43]All Years'!$A$1:$I$1,0))</f>
        <v>10387</v>
      </c>
      <c r="BNK28" s="87">
        <v>22500</v>
      </c>
      <c r="BNL28" s="88">
        <f t="shared" si="146"/>
        <v>438259.37096079276</v>
      </c>
      <c r="BNM28" s="87">
        <f>INDEX('[43]All Years'!$A$1:$I$34,MATCH($A28,'[43]All Years'!$A$1:$A$34,0),MATCH(BNM$1,'[43]All Years'!$A$1:$I$1,0))</f>
        <v>10172</v>
      </c>
      <c r="BNN28" s="87">
        <v>23210</v>
      </c>
      <c r="BNO28" s="88">
        <f t="shared" si="147"/>
        <v>301379.31034482759</v>
      </c>
      <c r="BNP28" s="87">
        <f>INDEX('[43]All Years'!$A$1:$I$34,MATCH($A28,'[43]All Years'!$A$1:$A$34,0),MATCH(BNP$1,'[43]All Years'!$A$1:$I$1,0))</f>
        <v>6992</v>
      </c>
      <c r="BNQ28" s="87">
        <v>23200</v>
      </c>
      <c r="BNR28" s="88">
        <f t="shared" si="148"/>
        <v>154627.63667671115</v>
      </c>
      <c r="BNS28" s="131">
        <f>INDEX('[43]All Years'!$A$1:$I$34,MATCH($A28,'[43]All Years'!$A$1:$A$34,0),MATCH(BNS$1,'[43]All Years'!$A$1:$I$1,0))</f>
        <v>3592</v>
      </c>
      <c r="BNT28" s="87">
        <v>23230</v>
      </c>
      <c r="BNU28" s="88">
        <f t="shared" si="149"/>
        <v>173017.24137931035</v>
      </c>
      <c r="BNV28" s="87">
        <f>INDEX('[43]All Years'!$A$1:$I$34,MATCH($A28,'[43]All Years'!$A$1:$A$34,0),MATCH(BNV$1,'[43]All Years'!$A$1:$I$1,0))</f>
        <v>4014</v>
      </c>
      <c r="BNW28" s="131">
        <v>23200</v>
      </c>
      <c r="BNX28" s="88">
        <f t="shared" si="150"/>
        <v>145258.62068965516</v>
      </c>
      <c r="BNY28" s="87">
        <f>INDEX('[43]All Years'!$A$1:$I$34,MATCH($A28,'[43]All Years'!$A$1:$A$34,0),MATCH(BNY$1,'[43]All Years'!$A$1:$I$1,0))</f>
        <v>3370</v>
      </c>
      <c r="BNZ28" s="32">
        <v>23200</v>
      </c>
      <c r="BOA28" s="88">
        <f t="shared" si="151"/>
        <v>149176.77642980937</v>
      </c>
      <c r="BOB28" s="32">
        <f>INDEX([4]Sheet1!$A$1:$CJ$34, MATCH($A28, [4]Sheet1!$A$1:$A$34, 0), MATCH(BOB$1, [4]Sheet1!$A$1:$CJ$1, 0))</f>
        <v>3443</v>
      </c>
      <c r="BOC28" s="32">
        <f>INDEX('[5]Finance Indicators'!$A$2:$BO$35,MATCH($A28,'[5]Finance Indicators'!$A$2:$A$35,0),MATCH(BOC$1,'[5]Finance Indicators'!$A$2:$BO$2,0))</f>
        <v>23080</v>
      </c>
      <c r="BOD28" s="88">
        <f>INDEX('[6]Finance Indicators'!$B$3:$BO$35,MATCH($A28,'[6]Finance Indicators'!$A$3:$A$35,0),MATCH(BOD$1,'[6]Finance Indicators'!$B$2:$BO$2,0))</f>
        <v>187081.33971291865</v>
      </c>
      <c r="BOE28" s="88">
        <f>INDEX('[6]Finance Indicators'!$B$3:$BO$35,MATCH($A28,'[6]Finance Indicators'!$A$3:$A$35,0),MATCH(BOE$1,'[6]Finance Indicators'!$B$2:$BO$2,0))</f>
        <v>4301</v>
      </c>
      <c r="BOF28" s="88">
        <f>INDEX('[6]Finance Indicators'!$B$3:$BO$35,MATCH($A28,'[6]Finance Indicators'!$A$3:$A$35,0),MATCH(BOF$1,'[6]Finance Indicators'!$B$2:$BO$2,0))</f>
        <v>22990</v>
      </c>
      <c r="BOG28" s="250">
        <f t="array" ref="BOG28">INDEX('[7]Finance Indicators'!$A$2:$BO$35,MATCH($A28,'[7]Finance Indicators'!$A$2:$A$35,0),MATCH(BOG$1,'[7]Finance Indicators'!$A$2:$BO$2,0))</f>
        <v>865314.13612565445</v>
      </c>
      <c r="BOH28" s="250">
        <f t="array" ref="BOH28">INDEX('[7]Finance Indicators'!$A$2:$BO$35,MATCH($A28,'[7]Finance Indicators'!$A$2:$A$35,0),MATCH(BOH$1,'[7]Finance Indicators'!$A$2:$BO$2,0))</f>
        <v>19833</v>
      </c>
      <c r="BOI28" s="250">
        <f t="array" ref="BOI28">INDEX('[7]Finance Indicators'!$A$2:$BO$35,MATCH($A28,'[7]Finance Indicators'!$A$2:$A$35,0),MATCH(BOI$1,'[7]Finance Indicators'!$A$2:$BO$2,0))</f>
        <v>22920</v>
      </c>
      <c r="BOJ28" s="115">
        <f>(BNF28*100)/Deflators!$B$2</f>
        <v>504709.44344868744</v>
      </c>
      <c r="BOK28" s="116">
        <f>(BNI28*100)/Deflators!$B$3</f>
        <v>535705.9221014505</v>
      </c>
      <c r="BOL28" s="116">
        <f>(BNL28*100)/Deflators!$B$4</f>
        <v>498379.23143297626</v>
      </c>
      <c r="BOM28" s="116">
        <f>(BNO28*100)/Deflators!$B$5</f>
        <v>336650.24016999837</v>
      </c>
      <c r="BON28" s="116">
        <f>(BNR28*100)/Deflators!$B$6</f>
        <v>170374.68754802487</v>
      </c>
      <c r="BOO28" s="116">
        <f>(BNU28*100)/Deflators!$B$7</f>
        <v>189094.11782374399</v>
      </c>
      <c r="BOP28" s="116">
        <f>(BNX28*100)/Deflators!$B$8</f>
        <v>154922.03771411048</v>
      </c>
      <c r="BOQ28" s="116">
        <f>(BOA28*100)/Deflators!$B$9</f>
        <v>156347.90774017404</v>
      </c>
      <c r="BOR28" s="116">
        <f>(BOD28*100)/Deflators!$B$10</f>
        <v>191652.00035641878</v>
      </c>
      <c r="BOS28" s="248">
        <f>(BOG28*100)/Deflators!$B$11</f>
        <v>865314.13612565445</v>
      </c>
      <c r="BOT28" s="115" t="str">
        <f>INDEX([44]IG1!$AL$4:$AX$40,MATCH($A28,[44]IG1!$AL$4:$AL$40,0),MATCH(BOT$1,[44]IG1!$AL$40:$AX$40,0))</f>
        <v>*</v>
      </c>
      <c r="BOU28" s="116" t="str">
        <f>INDEX([44]IG1!$AL$4:$AX$40,MATCH($A28,[44]IG1!$AL$4:$AL$40,0),MATCH(BOU$1,[44]IG1!$AL$40:$AX$40,0))</f>
        <v>*</v>
      </c>
      <c r="BOV28" s="116" t="str">
        <f>INDEX([44]IG1!$AL$4:$AX$40,MATCH($A28,[44]IG1!$AL$4:$AL$40,0),MATCH(BOV$1,[44]IG1!$AL$40:$AX$40,0))</f>
        <v>*</v>
      </c>
      <c r="BOW28" s="116" t="str">
        <f>INDEX([44]IG1!$AL$4:$AX$40,MATCH($A28,[44]IG1!$AL$4:$AL$40,0),MATCH(BOW$1,[44]IG1!$AL$40:$AX$40,0))</f>
        <v>*</v>
      </c>
      <c r="BOX28" s="116" t="str">
        <f>INDEX([44]IG1!$AL$4:$AX$40,MATCH($A28,[44]IG1!$AL$4:$AL$40,0),MATCH(BOX$1,[44]IG1!$AL$40:$AX$40,0))</f>
        <v>*</v>
      </c>
      <c r="BOY28" s="116" t="str">
        <f>INDEX('[14]1718 Collected Indicators'!$A$3:$CH$36,MATCH($A28,'[14]1718 Collected Indicators'!$A$3:$A$36,0),MATCH(BOY$1,'[14]1718 Collected Indicators'!$A$3:$CH$3,0))</f>
        <v>*</v>
      </c>
      <c r="BOZ28" s="116" t="str">
        <f>INDEX('[15]1819 Collected Indicators'!$A$3:$CV$36,MATCH($A28,'[15]1819 Collected Indicators'!$A$3:$A$36,0),MATCH(BOZ$1,'[15]1819 Collected Indicators'!$A$3:$CV$3,0))</f>
        <v>*</v>
      </c>
      <c r="BPA28" s="248" t="str">
        <f>INDEX('[11]1920 Collected Indicators'!$A$3:$CV$36,MATCH($A28,'[11]1920 Collected Indicators'!$A$3:$A$36,0),MATCH(BPA$1,'[11]1920 Collected Indicators'!$A$3:$CV$3,0))</f>
        <v>N/A</v>
      </c>
      <c r="BPB28" s="115">
        <f>INDEX([45]ALL!$A$2:$F$37,MATCH($A28,[45]ALL!$A$2:$A$37,0),MATCH(BPB$1,[45]ALL!$A$37:$F$37,0))</f>
        <v>0</v>
      </c>
      <c r="BPC28" s="116">
        <f>INDEX([45]ALL!$A$2:$F$37,MATCH($A28,[45]ALL!$A$2:$A$37,0),MATCH(BPC$1,[45]ALL!$A$37:$F$37,0))</f>
        <v>30</v>
      </c>
      <c r="BPD28" s="116">
        <f>INDEX([45]ALL!$A$2:$F$37,MATCH($A28,[45]ALL!$A$2:$A$37,0),MATCH(BPD$1,[45]ALL!$A$37:$F$37,0))</f>
        <v>54</v>
      </c>
      <c r="BPE28" s="116">
        <f>INDEX([45]ALL!$A$2:$F$37,MATCH($A28,[45]ALL!$A$2:$A$37,0),MATCH(BPE$1,[45]ALL!$A$37:$F$37,0))</f>
        <v>68</v>
      </c>
      <c r="BPF28" s="116">
        <f>INDEX('[14]1718 Collected Indicators'!$A$3:$CH$36,MATCH($A28,'[14]1718 Collected Indicators'!$A$3:$A$36,0),MATCH(BPF$1,'[14]1718 Collected Indicators'!$A$3:$CH$3,0))</f>
        <v>69.83</v>
      </c>
      <c r="BPG28" s="136">
        <f>INDEX('[15]1819 Collected Indicators'!$A$3:$CV$36,MATCH($A28,'[15]1819 Collected Indicators'!$A$3:$A$36,0),MATCH(BPG$1,'[15]1819 Collected Indicators'!$A$3:$CV$3,0))</f>
        <v>68.900000000000006</v>
      </c>
      <c r="BPH28" s="117">
        <f>INDEX('[11]1920 Collected Indicators'!$A$3:$CV$36,MATCH($A28,'[11]1920 Collected Indicators'!$A$3:$A$36,0),MATCH(BPH$1,'[11]1920 Collected Indicators'!$A$3:$CV$3,0))</f>
        <v>69.3</v>
      </c>
      <c r="BPI28" s="133">
        <f>INDEX('[46]2014-15'!$A$3:$G$37,MATCH($A28,'[46]2014-15'!$A$3:$A$37,0),MATCH(BPI$1,'[46]2014-15'!$A$37:$G$37,0))</f>
        <v>5.4216867469879517</v>
      </c>
      <c r="BPJ28" s="116" t="str">
        <f>INDEX('[46]2015-16'!$A$3:$G$37,MATCH($A28,'[46]2015-16'!$A$3:$A$37,0),MATCH(BPJ$1,'[46]2015-16'!$A$37:$G$37,0))</f>
        <v>NA</v>
      </c>
      <c r="BPK28" s="116" t="str">
        <f>INDEX('[46]2016-17'!$A$3:$G$37,MATCH($A28,'[46]2016-17'!$A$3:$A$37,0),MATCH(BPK$1,'[46]2016-17'!$A$37:$G$37,0))</f>
        <v>NA</v>
      </c>
      <c r="BPL28" s="116" t="str">
        <f>INDEX('[14]1718 Collected Indicators'!$A$3:$CH$36,MATCH($A28,'[14]1718 Collected Indicators'!$A$3:$A$36,0),MATCH(BPL$1,'[14]1718 Collected Indicators'!$A$3:$CH$3,0))</f>
        <v>NA</v>
      </c>
      <c r="BPM28" s="116">
        <f>INDEX('[15]1819 Collected Indicators'!$A$3:$CV$36,MATCH($A28,'[15]1819 Collected Indicators'!$A$3:$A$36,0),MATCH(BPM$1,'[15]1819 Collected Indicators'!$A$3:$CV$3,0))</f>
        <v>4.895104895104895</v>
      </c>
      <c r="BPN28" s="248">
        <f>INDEX('[11]1920 Collected Indicators'!$A$3:$CV$36,MATCH($A28,'[11]1920 Collected Indicators'!$A$3:$A$36,0),MATCH(BPN$1,'[11]1920 Collected Indicators'!$A$3:$CV$3,0))</f>
        <v>6.2068965517241379</v>
      </c>
      <c r="BPO28" s="115" t="str">
        <f>INDEX('[46]2014-15'!$A$3:$G$37,MATCH($A28,'[46]2014-15'!$A$3:$A$37,0),MATCH(BPO$1,'[46]2014-15'!$A$37:$G$37,0))</f>
        <v>NA</v>
      </c>
      <c r="BPP28" s="116" t="str">
        <f>INDEX('[46]2015-16'!$A$3:$G$37,MATCH($A28,'[46]2015-16'!$A$3:$A$37,0),MATCH(BPP$1,'[46]2015-16'!$A$37:$G$37,0))</f>
        <v>NA</v>
      </c>
      <c r="BPQ28" s="116" t="str">
        <f>INDEX('[46]2016-17'!$A$3:$G$37,MATCH($A28,'[46]2016-17'!$A$3:$A$37,0),MATCH(BPQ$1,'[46]2016-17'!$A$37:$G$37,0))</f>
        <v>NA</v>
      </c>
      <c r="BPR28" s="116" t="str">
        <f>INDEX('[14]1718 Collected Indicators'!$A$3:$CH$36,MATCH($A28,'[14]1718 Collected Indicators'!$A$3:$A$36,0),MATCH(BPR$1,'[14]1718 Collected Indicators'!$A$3:$CH$3,0))</f>
        <v>NA</v>
      </c>
      <c r="BPS28" s="116">
        <f>INDEX('[15]1819 Collected Indicators'!$A$3:$CV$36,MATCH($A28,'[15]1819 Collected Indicators'!$A$3:$A$36,0),MATCH(BPS$1,'[15]1819 Collected Indicators'!$A$3:$CV$3,0))</f>
        <v>90.936893489384232</v>
      </c>
      <c r="BPT28" s="117">
        <f>INDEX('[11]1920 Collected Indicators'!$A$3:$CV$36,MATCH($A28,'[11]1920 Collected Indicators'!$A$3:$A$36,0),MATCH(BPT$1,'[11]1920 Collected Indicators'!$A$3:$CV$3,0))</f>
        <v>87.74</v>
      </c>
      <c r="BPU28" s="115">
        <f t="array" ref="BPU28">INDEX('[47]FINSUS Raw Data'!$A$2:$BH$35,MATCH($A28,'[47]FINSUS Raw Data'!$A$2:$A$35,0),MATCH(BPU$1,'[47]FINSUS Raw Data'!$A$2:$BH$2,0))</f>
        <v>203.48999999999998</v>
      </c>
      <c r="BPV28" s="116">
        <f t="array" ref="BPV28">INDEX('[47]FINSUS Raw Data'!$A$2:$BH$35,MATCH($A28,'[47]FINSUS Raw Data'!$A$2:$A$35,0),MATCH(BPV$1,'[47]FINSUS Raw Data'!$A$2:$BH$2,0))</f>
        <v>226.46</v>
      </c>
      <c r="BPW28" s="116">
        <f t="array" ref="BPW28">INDEX('[47]FINSUS Raw Data'!$A$2:$BH$35,MATCH($A28,'[47]FINSUS Raw Data'!$A$2:$A$35,0),MATCH(BPW$1,'[47]FINSUS Raw Data'!$A$2:$BH$2,0))</f>
        <v>235.49</v>
      </c>
      <c r="BPX28" s="116">
        <f t="array" ref="BPX28">INDEX('[47]FINSUS Raw Data'!$A$2:$BH$35,MATCH($A28,'[47]FINSUS Raw Data'!$A$2:$A$35,0),MATCH(BPX$1,'[47]FINSUS Raw Data'!$A$2:$BH$2,0))</f>
        <v>247.29000000000002</v>
      </c>
      <c r="BPY28" s="116">
        <f t="array" ref="BPY28">INDEX('[47]FINSUS Raw Data'!$A$2:$BH$35,MATCH($A28,'[47]FINSUS Raw Data'!$A$2:$A$35,0),MATCH(BPY$1,'[47]FINSUS Raw Data'!$A$2:$BH$2,0))</f>
        <v>247.04999999999998</v>
      </c>
      <c r="BPZ28" s="116">
        <f t="array" ref="BPZ28">INDEX('[47]FINSUS Raw Data'!$A$2:$BH$35,MATCH($A28,'[47]FINSUS Raw Data'!$A$2:$A$35,0),MATCH(BPZ$1,'[47]FINSUS Raw Data'!$A$2:$BH$2,0))</f>
        <v>375.5</v>
      </c>
      <c r="BQA28" s="117">
        <f t="array" ref="BQA28">INDEX('[47]FINSUS Raw Data'!$A$2:$BH$35,MATCH($A28,'[47]FINSUS Raw Data'!$A$2:$A$35,0),MATCH(BQA$1,'[47]FINSUS Raw Data'!$A$2:$BH$2,0))</f>
        <v>308.78999999999996</v>
      </c>
      <c r="BQB28" s="115">
        <f t="array" ref="BQB28">INDEX('[47]FINSUS Raw Data'!$A$2:$BH$35,MATCH($A28,'[47]FINSUS Raw Data'!$A$2:$A$35,0),MATCH(BQB$1,'[47]FINSUS Raw Data'!$A$2:$BH$2,0))</f>
        <v>10.82</v>
      </c>
      <c r="BQC28" s="116">
        <f t="array" ref="BQC28">INDEX('[47]FINSUS Raw Data'!$A$2:$BH$35,MATCH($A28,'[47]FINSUS Raw Data'!$A$2:$A$35,0),MATCH(BQC$1,'[47]FINSUS Raw Data'!$A$2:$BH$2,0))</f>
        <v>11.1</v>
      </c>
      <c r="BQD28" s="116">
        <f t="array" ref="BQD28">INDEX('[47]FINSUS Raw Data'!$A$2:$BH$35,MATCH($A28,'[47]FINSUS Raw Data'!$A$2:$A$35,0),MATCH(BQD$1,'[47]FINSUS Raw Data'!$A$2:$BH$2,0))</f>
        <v>12.36</v>
      </c>
      <c r="BQE28" s="116">
        <f t="array" ref="BQE28">INDEX('[47]FINSUS Raw Data'!$A$2:$BH$35,MATCH($A28,'[47]FINSUS Raw Data'!$A$2:$A$35,0),MATCH(BQE$1,'[47]FINSUS Raw Data'!$A$2:$BH$2,0))</f>
        <v>24.58</v>
      </c>
      <c r="BQF28" s="116">
        <f t="array" ref="BQF28">INDEX('[47]FINSUS Raw Data'!$A$2:$BH$35,MATCH($A28,'[47]FINSUS Raw Data'!$A$2:$A$35,0),MATCH(BQF$1,'[47]FINSUS Raw Data'!$A$2:$BH$2,0))</f>
        <v>22.63</v>
      </c>
      <c r="BQG28" s="116">
        <f t="array" ref="BQG28">INDEX('[47]FINSUS Raw Data'!$A$2:$BH$35,MATCH($A28,'[47]FINSUS Raw Data'!$A$2:$A$35,0),MATCH(BQG$1,'[47]FINSUS Raw Data'!$A$2:$BH$2,0))</f>
        <v>25.27</v>
      </c>
      <c r="BQH28" s="117">
        <f t="array" ref="BQH28">INDEX('[47]FINSUS Raw Data'!$A$2:$BH$35,MATCH($A28,'[47]FINSUS Raw Data'!$A$2:$A$35,0),MATCH(BQH$1,'[47]FINSUS Raw Data'!$A$2:$BH$2,0))</f>
        <v>30.04</v>
      </c>
      <c r="BQI28" s="115" t="str">
        <f t="array" ref="BQI28">INDEX('[47]FINSUS Raw Data'!$A$2:$BH$35,MATCH($A28,'[47]FINSUS Raw Data'!$A$2:$A$35,0),MATCH(BQI$1,'[47]FINSUS Raw Data'!$A$2:$BH$2,0))</f>
        <v>NA</v>
      </c>
      <c r="BQJ28" s="116" t="str">
        <f t="array" ref="BQJ28">INDEX('[47]FINSUS Raw Data'!$A$2:$BH$35,MATCH($A28,'[47]FINSUS Raw Data'!$A$2:$A$35,0),MATCH(BQJ$1,'[47]FINSUS Raw Data'!$A$2:$BH$2,0))</f>
        <v>NA</v>
      </c>
      <c r="BQK28" s="116">
        <f t="array" ref="BQK28">INDEX('[47]FINSUS Raw Data'!$A$2:$BH$35,MATCH($A28,'[47]FINSUS Raw Data'!$A$2:$A$35,0),MATCH(BQK$1,'[47]FINSUS Raw Data'!$A$2:$BH$2,0))</f>
        <v>1.3</v>
      </c>
      <c r="BQL28" s="116">
        <f t="array" ref="BQL28">INDEX('[47]FINSUS Raw Data'!$A$2:$BH$35,MATCH($A28,'[47]FINSUS Raw Data'!$A$2:$A$35,0),MATCH(BQL$1,'[47]FINSUS Raw Data'!$A$2:$BH$2,0))</f>
        <v>1.2</v>
      </c>
      <c r="BQM28" s="116">
        <f t="array" ref="BQM28">INDEX('[47]FINSUS Raw Data'!$A$2:$BH$35,MATCH($A28,'[47]FINSUS Raw Data'!$A$2:$A$35,0),MATCH(BQM$1,'[47]FINSUS Raw Data'!$A$2:$BH$2,0))</f>
        <v>3</v>
      </c>
      <c r="BQN28" s="116">
        <f t="array" ref="BQN28">INDEX('[47]FINSUS Raw Data'!$A$2:$BH$35,MATCH($A28,'[47]FINSUS Raw Data'!$A$2:$A$35,0),MATCH(BQN$1,'[47]FINSUS Raw Data'!$A$2:$BH$2,0))</f>
        <v>4.9000000000000004</v>
      </c>
      <c r="BQO28" s="117">
        <f t="array" ref="BQO28">INDEX('[47]FINSUS Raw Data'!$A$2:$BH$35,MATCH($A28,'[47]FINSUS Raw Data'!$A$2:$A$35,0),MATCH(BQO$1,'[47]FINSUS Raw Data'!$A$2:$BH$2,0))</f>
        <v>4.3999999999999995</v>
      </c>
      <c r="BQP28" s="115" t="str">
        <f t="array" ref="BQP28">INDEX('[47]FINSUS Raw Data'!$A$2:$BH$35,MATCH($A28,'[47]FINSUS Raw Data'!$A$2:$A$35,0),MATCH(BQP$1,'[47]FINSUS Raw Data'!$A$2:$BH$2,0))</f>
        <v>NA</v>
      </c>
      <c r="BQQ28" s="116" t="str">
        <f t="array" ref="BQQ28">INDEX('[47]FINSUS Raw Data'!$A$2:$BH$35,MATCH($A28,'[47]FINSUS Raw Data'!$A$2:$A$35,0),MATCH(BQQ$1,'[47]FINSUS Raw Data'!$A$2:$BH$2,0))</f>
        <v>NA</v>
      </c>
      <c r="BQR28" s="116">
        <f t="array" ref="BQR28">INDEX('[47]FINSUS Raw Data'!$A$2:$BH$35,MATCH($A28,'[47]FINSUS Raw Data'!$A$2:$A$35,0),MATCH(BQR$1,'[47]FINSUS Raw Data'!$A$2:$BH$2,0))</f>
        <v>25.4</v>
      </c>
      <c r="BQS28" s="116">
        <f t="array" ref="BQS28">INDEX('[47]FINSUS Raw Data'!$A$2:$BH$35,MATCH($A28,'[47]FINSUS Raw Data'!$A$2:$A$35,0),MATCH(BQS$1,'[47]FINSUS Raw Data'!$A$2:$BH$2,0))</f>
        <v>22.6</v>
      </c>
      <c r="BQT28" s="116">
        <f t="array" ref="BQT28">INDEX('[47]FINSUS Raw Data'!$A$2:$BH$35,MATCH($A28,'[47]FINSUS Raw Data'!$A$2:$A$35,0),MATCH(BQT$1,'[47]FINSUS Raw Data'!$A$2:$BH$2,0))</f>
        <v>17.7</v>
      </c>
      <c r="BQU28" s="116">
        <f t="array" ref="BQU28">INDEX('[47]FINSUS Raw Data'!$A$2:$BH$35,MATCH($A28,'[47]FINSUS Raw Data'!$A$2:$A$35,0),MATCH(BQU$1,'[47]FINSUS Raw Data'!$A$2:$BH$2,0))</f>
        <v>18.399999999999999</v>
      </c>
      <c r="BQV28" s="117">
        <f t="array" ref="BQV28">INDEX('[47]FINSUS Raw Data'!$A$2:$BH$35,MATCH($A28,'[47]FINSUS Raw Data'!$A$2:$A$35,0),MATCH(BQV$1,'[47]FINSUS Raw Data'!$A$2:$BH$2,0))</f>
        <v>17.599999999999998</v>
      </c>
      <c r="BQW28" s="115">
        <f t="array" ref="BQW28">INDEX('[47]FINSUS Raw Data'!$A$2:$BH$35,MATCH($A28,'[47]FINSUS Raw Data'!$A$2:$A$35,0),MATCH(BQW$1,'[47]FINSUS Raw Data'!$A$2:$BH$2,0))</f>
        <v>91.857875556755303</v>
      </c>
      <c r="BQX28" s="213">
        <f t="array" ref="BQX28">INDEX('[47]FINSUS Raw Data'!$A$2:$BH$35,MATCH($A28,'[47]FINSUS Raw Data'!$A$2:$A$35,0),MATCH(BQX$1,'[47]FINSUS Raw Data'!$A$2:$BH$2,0))</f>
        <v>108892</v>
      </c>
      <c r="BQY28" s="213">
        <f t="array" ref="BQY28">INDEX('[47]FINSUS Raw Data'!$A$2:$BH$35,MATCH($A28,'[47]FINSUS Raw Data'!$A$2:$A$35,0),MATCH(BQY$1,'[47]FINSUS Raw Data'!$A$2:$BH$2,0))</f>
        <v>118544</v>
      </c>
      <c r="BQZ28" s="116">
        <f t="array" ref="BQZ28">INDEX('[47]FINSUS Raw Data'!$A$2:$BH$35,MATCH($A28,'[47]FINSUS Raw Data'!$A$2:$A$35,0),MATCH(BQZ$1,'[47]FINSUS Raw Data'!$A$2:$BH$2,0))</f>
        <v>90.916669754344355</v>
      </c>
      <c r="BRA28" s="213">
        <f t="array" ref="BRA28">INDEX('[47]FINSUS Raw Data'!$A$2:$BH$35,MATCH($A28,'[47]FINSUS Raw Data'!$A$2:$A$35,0),MATCH(BRA$1,'[47]FINSUS Raw Data'!$A$2:$BH$2,0))</f>
        <v>98150</v>
      </c>
      <c r="BRB28" s="213">
        <f t="array" ref="BRB28">INDEX('[47]FINSUS Raw Data'!$A$2:$BH$35,MATCH($A28,'[47]FINSUS Raw Data'!$A$2:$A$35,0),MATCH(BRB$1,'[47]FINSUS Raw Data'!$A$2:$BH$2,0))</f>
        <v>107956</v>
      </c>
      <c r="BRC28" s="116">
        <f t="array" ref="BRC28">INDEX('[47]FINSUS Raw Data'!$A$2:$BH$35,MATCH($A28,'[47]FINSUS Raw Data'!$A$2:$A$35,0),MATCH(BRC$1,'[47]FINSUS Raw Data'!$A$2:$BH$2,0))</f>
        <v>91.493419260289159</v>
      </c>
      <c r="BRD28" s="213">
        <f t="array" ref="BRD28">INDEX('[47]FINSUS Raw Data'!$A$2:$BH$35,MATCH($A28,'[47]FINSUS Raw Data'!$A$2:$A$35,0),MATCH(BRD$1,'[47]FINSUS Raw Data'!$A$2:$BH$2,0))</f>
        <v>97392</v>
      </c>
      <c r="BRE28" s="213">
        <f t="array" ref="BRE28">INDEX('[47]FINSUS Raw Data'!$A$2:$BH$35,MATCH($A28,'[47]FINSUS Raw Data'!$A$2:$A$35,0),MATCH(BRE$1,'[47]FINSUS Raw Data'!$A$2:$BH$2,0))</f>
        <v>106447</v>
      </c>
      <c r="BRF28" s="116">
        <f t="array" ref="BRF28">INDEX('[47]FINSUS Raw Data'!$A$2:$BH$35,MATCH($A28,'[47]FINSUS Raw Data'!$A$2:$A$35,0),MATCH(BRF$1,'[47]FINSUS Raw Data'!$A$2:$BH$2,0))</f>
        <v>92.449262946441763</v>
      </c>
      <c r="BRG28" s="213">
        <f t="array" ref="BRG28">INDEX('[47]FINSUS Raw Data'!$A$2:$BH$35,MATCH($A28,'[47]FINSUS Raw Data'!$A$2:$A$35,0),MATCH(BRG$1,'[47]FINSUS Raw Data'!$A$2:$BH$2,0))</f>
        <v>93885</v>
      </c>
      <c r="BRH28" s="213">
        <f t="array" ref="BRH28">INDEX('[47]FINSUS Raw Data'!$A$2:$BH$35,MATCH($A28,'[47]FINSUS Raw Data'!$A$2:$A$35,0),MATCH(BRH$1,'[47]FINSUS Raw Data'!$A$2:$BH$2,0))</f>
        <v>101553</v>
      </c>
      <c r="BRI28" s="116">
        <f t="array" ref="BRI28">INDEX('[47]FINSUS Raw Data'!$A$2:$BH$35,MATCH($A28,'[47]FINSUS Raw Data'!$A$2:$A$35,0),MATCH(BRI$1,'[47]FINSUS Raw Data'!$A$2:$BH$2,0))</f>
        <v>92.929623253085055</v>
      </c>
      <c r="BRJ28" s="213">
        <f t="array" ref="BRJ28">INDEX('[47]FINSUS Raw Data'!$A$2:$BH$35,MATCH($A28,'[47]FINSUS Raw Data'!$A$2:$A$35,0),MATCH(BRJ$1,'[47]FINSUS Raw Data'!$A$2:$BH$2,0))</f>
        <v>96618</v>
      </c>
      <c r="BRK28" s="213">
        <f t="array" ref="BRK28">INDEX('[47]FINSUS Raw Data'!$A$2:$BH$35,MATCH($A28,'[47]FINSUS Raw Data'!$A$2:$A$35,0),MATCH(BRK$1,'[47]FINSUS Raw Data'!$A$2:$BH$2,0))</f>
        <v>103969</v>
      </c>
      <c r="BRL28" s="116">
        <f t="array" ref="BRL28">INDEX('[47]FINSUS Raw Data'!$A$2:$BH$35,MATCH($A28,'[47]FINSUS Raw Data'!$A$2:$A$35,0),MATCH(BRL$1,'[47]FINSUS Raw Data'!$A$2:$BH$2,0))</f>
        <v>98.062580033430763</v>
      </c>
      <c r="BRM28" s="213">
        <f t="array" ref="BRM28">INDEX('[47]FINSUS Raw Data'!$A$2:$BH$35,MATCH($A28,'[47]FINSUS Raw Data'!$A$2:$A$35,0),MATCH(BRM$1,'[47]FINSUS Raw Data'!$A$2:$BH$2,0))</f>
        <v>100319</v>
      </c>
      <c r="BRN28" s="213">
        <f t="array" ref="BRN28">INDEX('[47]FINSUS Raw Data'!$A$2:$BH$35,MATCH($A28,'[47]FINSUS Raw Data'!$A$2:$A$35,0),MATCH(BRN$1,'[47]FINSUS Raw Data'!$A$2:$BH$2,0))</f>
        <v>102301</v>
      </c>
      <c r="BRO28" s="116">
        <f t="array" ref="BRO28">INDEX('[47]FINSUS Raw Data'!$A$2:$BH$35,MATCH($A28,'[47]FINSUS Raw Data'!$A$2:$A$35,0),MATCH(BRO$1,'[47]FINSUS Raw Data'!$A$2:$BH$2,0))</f>
        <v>94.373374636683494</v>
      </c>
      <c r="BRP28" s="213">
        <f t="array" ref="BRP28">INDEX('[47]FINSUS Raw Data'!$A$2:$BH$35,MATCH($A28,'[47]FINSUS Raw Data'!$A$2:$A$35,0),MATCH(BRP$1,'[47]FINSUS Raw Data'!$A$2:$BH$2,0))</f>
        <v>98707</v>
      </c>
      <c r="BRQ28" s="334">
        <f t="array" ref="BRQ28">INDEX('[47]FINSUS Raw Data'!$A$2:$BH$35,MATCH($A28,'[47]FINSUS Raw Data'!$A$2:$A$35,0),MATCH(BRQ$1,'[47]FINSUS Raw Data'!$A$2:$BH$2,0))</f>
        <v>104592</v>
      </c>
      <c r="BRR28" s="248">
        <f t="array" ref="BRR28">INDEX([48]CLIM1!$A$3:$N$37,MATCH($A28,[48]CLIM1!$N$3:$N$37,0),MATCH(BRR$1,[48]CLIM1!$A$3:$N$3,0))</f>
        <v>13.489794956371412</v>
      </c>
      <c r="BRS28" s="248">
        <f t="array" ref="BRS28">INDEX([48]CLIM1!$A$3:$N$37,MATCH($A28,[48]CLIM1!$N$3:$N$37,0),MATCH(BRS$1,[48]CLIM1!$A$3:$N$3,0))</f>
        <v>12.763110221749171</v>
      </c>
      <c r="BRT28" s="248">
        <f t="array" ref="BRT28">INDEX([48]CLIM1!$A$3:$N$37,MATCH($A28,[48]CLIM1!$N$3:$N$37,0),MATCH(BRT$1,[48]CLIM1!$A$3:$N$3,0))</f>
        <v>12.542721968035179</v>
      </c>
      <c r="BRU28" s="248">
        <f t="array" ref="BRU28">INDEX([48]CLIM1!$A$3:$N$37,MATCH($A28,[48]CLIM1!$N$3:$N$37,0),MATCH(BRU$1,[48]CLIM1!$A$3:$N$3,0))</f>
        <v>12.170057946501853</v>
      </c>
      <c r="BRV28" s="248">
        <f t="array" ref="BRV28">INDEX([48]CLIM1!$A$3:$N$37,MATCH($A28,[48]CLIM1!$N$3:$N$37,0),MATCH(BRV$1,[48]CLIM1!$A$3:$N$3,0))</f>
        <v>11.80594023269504</v>
      </c>
      <c r="BRW28" s="248">
        <f t="array" ref="BRW28">INDEX([48]CLIM1!$A$3:$N$37,MATCH($A28,[48]CLIM1!$N$3:$N$37,0),MATCH(BRW$1,[48]CLIM1!$A$3:$N$3,0))</f>
        <v>11.275518884495355</v>
      </c>
      <c r="BRX28" s="248">
        <f t="array" ref="BRX28">INDEX([48]CLIM1!$A$3:$N$37,MATCH($A28,[48]CLIM1!$N$3:$N$37,0),MATCH(BRX$1,[48]CLIM1!$A$3:$N$3,0))</f>
        <v>10.602082941349963</v>
      </c>
      <c r="BRY28" s="248">
        <f t="array" ref="BRY28">INDEX([48]CLIM1!$A$3:$N$37,MATCH($A28,[48]CLIM1!$N$3:$N$37,0),MATCH(BRY$1,[48]CLIM1!$A$3:$N$3,0))</f>
        <v>10.409529467226447</v>
      </c>
      <c r="BRZ28" s="248">
        <f t="array" ref="BRZ28">INDEX([48]CLIM1!$A$3:$N$37,MATCH($A28,[48]CLIM1!$N$3:$N$37,0),MATCH(BRZ$1,[48]CLIM1!$A$3:$N$3,0))</f>
        <v>10.022568195092243</v>
      </c>
      <c r="BSA28" s="327" t="str">
        <f>INDEX('[11]1920 Collected Indicators'!$A$3:$CV$36,MATCH($A28,'[11]1920 Collected Indicators'!$A$3:$A$36,0),MATCH(BSA$1,'[11]1920 Collected Indicators'!$A$3:$CV$3,0))</f>
        <v>dna</v>
      </c>
      <c r="BSB28" s="248">
        <f t="array" ref="BSB28">INDEX([48]CLIM2!$A$2:$N$36,MATCH($A28,[48]CLIM2!$N$2:$N$36,0),MATCH(BSB$1,[48]CLIM2!$A$2:$N$2,0))</f>
        <v>10.041135869938817</v>
      </c>
      <c r="BSC28" s="248">
        <f t="array" ref="BSC28">INDEX([48]CLIM2!$A$2:$N$36,MATCH($A28,[48]CLIM2!$N$2:$N$36,0),MATCH(BSC$1,[48]CLIM2!$A$2:$N$2,0))</f>
        <v>9.4031188168630067</v>
      </c>
      <c r="BSD28" s="248">
        <f t="array" ref="BSD28">INDEX([48]CLIM2!$A$2:$N$36,MATCH($A28,[48]CLIM2!$N$2:$N$36,0),MATCH(BSD$1,[48]CLIM2!$A$2:$N$2,0))</f>
        <v>9.2626983455601568</v>
      </c>
      <c r="BSE28" s="248">
        <f t="array" ref="BSE28">INDEX([48]CLIM2!$A$2:$N$36,MATCH($A28,[48]CLIM2!$N$2:$N$36,0),MATCH(BSE$1,[48]CLIM2!$A$2:$N$2,0))</f>
        <v>8.9512829486767505</v>
      </c>
      <c r="BSF28" s="248">
        <f t="array" ref="BSF28">INDEX([48]CLIM2!$A$2:$N$36,MATCH($A28,[48]CLIM2!$N$2:$N$36,0),MATCH(BSF$1,[48]CLIM2!$A$2:$N$2,0))</f>
        <v>8.5859088468676799</v>
      </c>
      <c r="BSG28" s="248">
        <f t="array" ref="BSG28">INDEX([48]CLIM2!$A$2:$N$36,MATCH($A28,[48]CLIM2!$N$2:$N$36,0),MATCH(BSG$1,[48]CLIM2!$A$2:$N$2,0))</f>
        <v>8.1594769338385369</v>
      </c>
      <c r="BSH28" s="248">
        <f t="array" ref="BSH28">INDEX([48]CLIM2!$A$2:$N$36,MATCH($A28,[48]CLIM2!$N$2:$N$36,0),MATCH(BSH$1,[48]CLIM2!$A$2:$N$2,0))</f>
        <v>7.5241879982600866</v>
      </c>
      <c r="BSI28" s="248">
        <f t="array" ref="BSI28">INDEX([48]CLIM2!$A$2:$N$36,MATCH($A28,[48]CLIM2!$N$2:$N$36,0),MATCH(BSI$1,[48]CLIM2!$A$2:$N$2,0))</f>
        <v>7.3695826299415046</v>
      </c>
      <c r="BSJ28" s="248">
        <f t="array" ref="BSJ28">INDEX([48]CLIM2!$A$2:$N$36,MATCH($A28,[48]CLIM2!$N$2:$N$36,0),MATCH(BSJ$1,[48]CLIM2!$A$2:$N$2,0))</f>
        <v>7.0258764529120867</v>
      </c>
      <c r="BSK28" s="327" t="str">
        <f>INDEX('[11]1920 Collected Indicators'!$A$3:$CV$36,MATCH($A28,'[11]1920 Collected Indicators'!$A$3:$A$36,0),MATCH(BSK$1,'[11]1920 Collected Indicators'!$A$3:$CV$3,0))</f>
        <v>dna</v>
      </c>
      <c r="BSL28" s="181"/>
      <c r="BSM28" s="115">
        <v>93</v>
      </c>
      <c r="BSN28" s="116">
        <v>94</v>
      </c>
      <c r="BSO28" s="116">
        <v>92</v>
      </c>
      <c r="BSP28" s="116">
        <v>86</v>
      </c>
      <c r="BSQ28" s="116">
        <v>87</v>
      </c>
      <c r="BSR28" s="116">
        <f>INDEX('[16]Raw Data'!$A$1:$BT$34,MATCH($A28,'[16]Raw Data'!$A$1:$A$34,0),MATCH(BSR$1,'[16]Raw Data'!$A$1:$BT$1,0))</f>
        <v>89</v>
      </c>
      <c r="BSS28" s="116">
        <f>INDEX('[14]1718 Collected Indicators'!$A$3:$CH$36,MATCH($A28,'[14]1718 Collected Indicators'!$A$3:$A$36,0),MATCH(BSS$1,'[14]1718 Collected Indicators'!$A$3:$CH$3,0))</f>
        <v>89</v>
      </c>
      <c r="BST28" s="136">
        <f>INDEX('[15]1819 Collected Indicators'!$A$3:$CV$36,MATCH($A28,'[15]1819 Collected Indicators'!$A$3:$A$36,0),MATCH(BST$1,'[15]1819 Collected Indicators'!$A$3:$CV$3,0))</f>
        <v>81.099999999999994</v>
      </c>
      <c r="BSU28" s="120">
        <f>INDEX('[11]1920 Collected Indicators'!$A$3:$CV$36,MATCH($A28,'[11]1920 Collected Indicators'!$A$3:$A$36,0),MATCH(BSU$1,'[11]1920 Collected Indicators'!$A$3:$CV$3,0))</f>
        <v>91</v>
      </c>
      <c r="BSV28" s="115">
        <f>INDEX('[16]Raw Data'!$A$1:$BT$34,MATCH($A28,'[16]Raw Data'!$A$1:$A$34,0),MATCH(BSV$1,'[16]Raw Data'!$A$1:$BT$1,0))</f>
        <v>93.3</v>
      </c>
      <c r="BSW28" s="116">
        <f>INDEX('[16]Raw Data'!$A$1:$BT$34,MATCH($A28,'[16]Raw Data'!$A$1:$A$34,0),MATCH(BSW$1,'[16]Raw Data'!$A$1:$BT$1,0))</f>
        <v>93</v>
      </c>
      <c r="BSX28" s="116">
        <f>INDEX('[16]Raw Data'!$A$1:$BT$34,MATCH($A28,'[16]Raw Data'!$A$1:$A$34,0),MATCH(BSX$1,'[16]Raw Data'!$A$1:$BT$1,0))</f>
        <v>90</v>
      </c>
      <c r="BSY28" s="116">
        <f>INDEX('[16]Raw Data'!$A$1:$BT$34,MATCH($A28,'[16]Raw Data'!$A$1:$A$34,0),MATCH(BSY$1,'[16]Raw Data'!$A$1:$BT$1,0))</f>
        <v>92</v>
      </c>
      <c r="BSZ28" s="116">
        <f>INDEX('[16]Raw Data'!$A$1:$BT$34,MATCH($A28,'[16]Raw Data'!$A$1:$A$34,0),MATCH(BSZ$1,'[16]Raw Data'!$A$1:$BT$1,0))</f>
        <v>84</v>
      </c>
      <c r="BTA28" s="116">
        <f>INDEX('[16]Raw Data'!$A$1:$BT$34,MATCH($A28,'[16]Raw Data'!$A$1:$A$34,0),MATCH(BTA$1,'[16]Raw Data'!$A$1:$BT$1,0))</f>
        <v>84</v>
      </c>
      <c r="BTB28" s="116">
        <f>INDEX('[14]1718 Collected Indicators'!$A$3:$CH$36,MATCH($A28,'[14]1718 Collected Indicators'!$A$3:$A$36,0),MATCH(BTB$1,'[14]1718 Collected Indicators'!$A$3:$CH$3,0))</f>
        <v>81</v>
      </c>
      <c r="BTC28" s="136">
        <f>INDEX('[15]1819 Collected Indicators'!$A$3:$CV$36,MATCH($A28,'[15]1819 Collected Indicators'!$A$3:$A$36,0),MATCH(BTC$1,'[15]1819 Collected Indicators'!$A$3:$CV$3,0))</f>
        <v>82.2</v>
      </c>
      <c r="BTD28" s="120">
        <f>INDEX('[11]1920 Collected Indicators'!$A$3:$CV$36,MATCH($A28,'[11]1920 Collected Indicators'!$A$3:$A$36,0),MATCH(BTD$1,'[11]1920 Collected Indicators'!$A$3:$CV$3,0))</f>
        <v>90</v>
      </c>
      <c r="BTE28" s="115">
        <f>INDEX('[16]Raw Data'!$A$1:$BT$34,MATCH($A28,'[16]Raw Data'!$A$1:$A$34,0),MATCH(BTE$1,'[16]Raw Data'!$A$1:$BT$1,0))</f>
        <v>89.6</v>
      </c>
      <c r="BTF28" s="116">
        <f>INDEX('[16]Raw Data'!$A$1:$BT$34,MATCH($A28,'[16]Raw Data'!$A$1:$A$34,0),MATCH(BTF$1,'[16]Raw Data'!$A$1:$BT$1,0))</f>
        <v>95</v>
      </c>
      <c r="BTG28" s="116">
        <f>INDEX('[16]Raw Data'!$A$1:$BT$34,MATCH($A28,'[16]Raw Data'!$A$1:$A$34,0),MATCH(BTG$1,'[16]Raw Data'!$A$1:$BT$1,0))</f>
        <v>96</v>
      </c>
      <c r="BTH28" s="116">
        <f>INDEX('[16]Raw Data'!$A$1:$BT$34,MATCH($A28,'[16]Raw Data'!$A$1:$A$34,0),MATCH(BTH$1,'[16]Raw Data'!$A$1:$BT$1,0))</f>
        <v>94</v>
      </c>
      <c r="BTI28" s="116">
        <f>INDEX('[16]Raw Data'!$A$1:$BT$34,MATCH($A28,'[16]Raw Data'!$A$1:$A$34,0),MATCH(BTI$1,'[16]Raw Data'!$A$1:$BT$1,0))</f>
        <v>90</v>
      </c>
      <c r="BTJ28" s="116">
        <f>INDEX('[16]Raw Data'!$A$1:$BT$34,MATCH($A28,'[16]Raw Data'!$A$1:$A$34,0),MATCH(BTJ$1,'[16]Raw Data'!$A$1:$BT$1,0))</f>
        <v>93</v>
      </c>
      <c r="BTK28" s="116">
        <f>INDEX('[14]1718 Collected Indicators'!$A$3:$CH$36,MATCH($A28,'[14]1718 Collected Indicators'!$A$3:$A$36,0),MATCH(BTK$1,'[14]1718 Collected Indicators'!$A$3:$CH$3,0))</f>
        <v>92</v>
      </c>
      <c r="BTL28" s="136">
        <f>INDEX('[15]1819 Collected Indicators'!$A$3:$CV$36,MATCH($A28,'[15]1819 Collected Indicators'!$A$3:$A$36,0),MATCH(BTL$1,'[15]1819 Collected Indicators'!$A$3:$CV$3,0))</f>
        <v>88.3</v>
      </c>
      <c r="BTM28" s="120">
        <f>INDEX('[11]1920 Collected Indicators'!$A$3:$CV$36,MATCH($A28,'[11]1920 Collected Indicators'!$A$3:$A$36,0),MATCH(BTM$1,'[11]1920 Collected Indicators'!$A$3:$CV$3,0))</f>
        <v>91</v>
      </c>
      <c r="BTN28" s="115">
        <f>INDEX('[16]Raw Data'!$A$1:$BT$34,MATCH($A28,'[16]Raw Data'!$A$1:$A$34,0),MATCH(BTN$1,'[16]Raw Data'!$A$1:$BT$1,0))</f>
        <v>96.551724137931032</v>
      </c>
      <c r="BTO28" s="116">
        <f>INDEX('[16]Raw Data'!$A$1:$BT$34,MATCH($A28,'[16]Raw Data'!$A$1:$A$34,0),MATCH(BTO$1,'[16]Raw Data'!$A$1:$BT$1,0))</f>
        <v>96</v>
      </c>
      <c r="BTP28" s="116">
        <f>INDEX('[16]Raw Data'!$A$1:$BT$34,MATCH($A28,'[16]Raw Data'!$A$1:$A$34,0),MATCH(BTP$1,'[16]Raw Data'!$A$1:$BT$1,0))</f>
        <v>94</v>
      </c>
      <c r="BTQ28" s="116">
        <f>INDEX('[16]Raw Data'!$A$1:$BT$34,MATCH($A28,'[16]Raw Data'!$A$1:$A$34,0),MATCH(BTQ$1,'[16]Raw Data'!$A$1:$BT$1,0))</f>
        <v>96</v>
      </c>
      <c r="BTR28" s="116">
        <f>INDEX('[16]Raw Data'!$A$1:$BT$34,MATCH($A28,'[16]Raw Data'!$A$1:$A$34,0),MATCH(BTR$1,'[16]Raw Data'!$A$1:$BT$1,0))</f>
        <v>89</v>
      </c>
      <c r="BTS28" s="116">
        <f>INDEX('[16]Raw Data'!$A$1:$BT$34,MATCH($A28,'[16]Raw Data'!$A$1:$A$34,0),MATCH(BTS$1,'[16]Raw Data'!$A$1:$BT$1,0))</f>
        <v>92</v>
      </c>
      <c r="BTT28" s="116">
        <f>INDEX('[14]1718 Collected Indicators'!$A$3:$CH$36,MATCH($A28,'[14]1718 Collected Indicators'!$A$3:$A$36,0),MATCH(BTT$1,'[14]1718 Collected Indicators'!$A$3:$CH$3,0))</f>
        <v>89</v>
      </c>
      <c r="BTU28" s="136">
        <f>INDEX('[15]1819 Collected Indicators'!$A$3:$CV$36,MATCH($A28,'[15]1819 Collected Indicators'!$A$3:$A$36,0),MATCH(BTU$1,'[15]1819 Collected Indicators'!$A$3:$CV$3,0))</f>
        <v>90.7</v>
      </c>
      <c r="BTV28" s="120">
        <f>INDEX('[11]1920 Collected Indicators'!$A$3:$CV$36,MATCH($A28,'[11]1920 Collected Indicators'!$A$3:$A$36,0),MATCH(BTV$1,'[11]1920 Collected Indicators'!$A$3:$CV$3,0))</f>
        <v>91</v>
      </c>
      <c r="BTW28" s="115">
        <f>INDEX('[16]Raw Data'!$A$1:$BT$34,MATCH($A28,'[16]Raw Data'!$A$1:$A$34,0),MATCH(BTW$1,'[16]Raw Data'!$A$1:$BT$1,0))</f>
        <v>96.8</v>
      </c>
      <c r="BTX28" s="116">
        <f>INDEX('[16]Raw Data'!$A$1:$BT$34,MATCH($A28,'[16]Raw Data'!$A$1:$A$34,0),MATCH(BTX$1,'[16]Raw Data'!$A$1:$BT$1,0))</f>
        <v>98</v>
      </c>
      <c r="BTY28" s="116">
        <f>INDEX('[16]Raw Data'!$A$1:$BT$34,MATCH($A28,'[16]Raw Data'!$A$1:$A$34,0),MATCH(BTY$1,'[16]Raw Data'!$A$1:$BT$1,0))</f>
        <v>93</v>
      </c>
      <c r="BTZ28" s="116">
        <f>INDEX('[16]Raw Data'!$A$1:$BT$34,MATCH($A28,'[16]Raw Data'!$A$1:$A$34,0),MATCH(BTZ$1,'[16]Raw Data'!$A$1:$BT$1,0))</f>
        <v>94</v>
      </c>
      <c r="BUA28" s="116">
        <f>INDEX('[16]Raw Data'!$A$1:$BT$34,MATCH($A28,'[16]Raw Data'!$A$1:$A$34,0),MATCH(BUA$1,'[16]Raw Data'!$A$1:$BT$1,0))</f>
        <v>90</v>
      </c>
      <c r="BUB28" s="116">
        <f>INDEX('[16]Raw Data'!$A$1:$BT$34,MATCH($A28,'[16]Raw Data'!$A$1:$A$34,0),MATCH(BUB$1,'[16]Raw Data'!$A$1:$BT$1,0))</f>
        <v>89</v>
      </c>
      <c r="BUC28" s="116">
        <f>INDEX('[14]1718 Collected Indicators'!$A$3:$CH$36,MATCH($A28,'[14]1718 Collected Indicators'!$A$3:$A$36,0),MATCH(BUC$1,'[14]1718 Collected Indicators'!$A$3:$CH$3,0))</f>
        <v>92</v>
      </c>
      <c r="BUD28" s="136">
        <f>INDEX('[15]1819 Collected Indicators'!$A$3:$CV$36,MATCH($A28,'[15]1819 Collected Indicators'!$A$3:$A$36,0),MATCH(BUD$1,'[15]1819 Collected Indicators'!$A$3:$CV$3,0))</f>
        <v>85.9</v>
      </c>
      <c r="BUE28" s="120">
        <f>INDEX('[11]1920 Collected Indicators'!$A$3:$CV$36,MATCH($A28,'[11]1920 Collected Indicators'!$A$3:$A$36,0),MATCH(BUE$1,'[11]1920 Collected Indicators'!$A$3:$CV$3,0))</f>
        <v>94</v>
      </c>
      <c r="BUF28" s="115">
        <f>INDEX('[16]Raw Data'!$A$1:$BT$34,MATCH($A28,'[16]Raw Data'!$A$1:$A$34,0),MATCH(BUF$1,'[16]Raw Data'!$A$1:$BT$1,0))</f>
        <v>94.9</v>
      </c>
      <c r="BUG28" s="116">
        <f>INDEX('[16]Raw Data'!$A$1:$BT$34,MATCH($A28,'[16]Raw Data'!$A$1:$A$34,0),MATCH(BUG$1,'[16]Raw Data'!$A$1:$BT$1,0))</f>
        <v>95</v>
      </c>
      <c r="BUH28" s="116">
        <f>INDEX('[16]Raw Data'!$A$1:$BT$34,MATCH($A28,'[16]Raw Data'!$A$1:$A$34,0),MATCH(BUH$1,'[16]Raw Data'!$A$1:$BT$1,0))</f>
        <v>94</v>
      </c>
      <c r="BUI28" s="116">
        <f>INDEX('[16]Raw Data'!$A$1:$BT$34,MATCH($A28,'[16]Raw Data'!$A$1:$A$34,0),MATCH(BUI$1,'[16]Raw Data'!$A$1:$BT$1,0))</f>
        <v>93</v>
      </c>
      <c r="BUJ28" s="116">
        <f>INDEX('[16]Raw Data'!$A$1:$BT$34,MATCH($A28,'[16]Raw Data'!$A$1:$A$34,0),MATCH(BUJ$1,'[16]Raw Data'!$A$1:$BT$1,0))</f>
        <v>93</v>
      </c>
      <c r="BUK28" s="116">
        <f>INDEX('[16]Raw Data'!$A$1:$BT$34,MATCH($A28,'[16]Raw Data'!$A$1:$A$34,0),MATCH(BUK$1,'[16]Raw Data'!$A$1:$BT$1,0))</f>
        <v>93</v>
      </c>
      <c r="BUL28" s="116">
        <f>INDEX('[14]1718 Collected Indicators'!$A$3:$CH$36,MATCH($A28,'[14]1718 Collected Indicators'!$A$3:$A$36,0),MATCH(BUL$1,'[14]1718 Collected Indicators'!$A$3:$CH$3,0))</f>
        <v>90</v>
      </c>
      <c r="BUM28" s="136">
        <f>INDEX('[15]1819 Collected Indicators'!$A$3:$CV$36,MATCH($A28,'[15]1819 Collected Indicators'!$A$3:$A$36,0),MATCH(BUM$1,'[15]1819 Collected Indicators'!$A$3:$CV$3,0))</f>
        <v>87.9</v>
      </c>
      <c r="BUN28" s="120">
        <f>INDEX('[11]1920 Collected Indicators'!$A$3:$CV$36,MATCH($A28,'[11]1920 Collected Indicators'!$A$3:$A$36,0),MATCH(BUN$1,'[11]1920 Collected Indicators'!$A$3:$CV$3,0))</f>
        <v>83</v>
      </c>
      <c r="BUO28" s="115">
        <f>INDEX('[16]Raw Data'!$A$1:$BT$34,MATCH($A28,'[16]Raw Data'!$A$1:$A$34,0),MATCH(BUO$1,'[16]Raw Data'!$A$1:$BT$1,0))</f>
        <v>82.8</v>
      </c>
      <c r="BUP28" s="116">
        <f>INDEX('[16]Raw Data'!$A$1:$BT$34,MATCH($A28,'[16]Raw Data'!$A$1:$A$34,0),MATCH(BUP$1,'[16]Raw Data'!$A$1:$BT$1,0))</f>
        <v>84</v>
      </c>
      <c r="BUQ28" s="116">
        <f>INDEX('[16]Raw Data'!$A$1:$BT$34,MATCH($A28,'[16]Raw Data'!$A$1:$A$34,0),MATCH(BUQ$1,'[16]Raw Data'!$A$1:$BT$1,0))</f>
        <v>81</v>
      </c>
      <c r="BUR28" s="116">
        <f>INDEX('[16]Raw Data'!$A$1:$BT$34,MATCH($A28,'[16]Raw Data'!$A$1:$A$34,0),MATCH(BUR$1,'[16]Raw Data'!$A$1:$BT$1,0))</f>
        <v>75</v>
      </c>
      <c r="BUS28" s="116">
        <f>INDEX('[16]Raw Data'!$A$1:$BT$34,MATCH($A28,'[16]Raw Data'!$A$1:$A$34,0),MATCH(BUS$1,'[16]Raw Data'!$A$1:$BT$1,0))</f>
        <v>64</v>
      </c>
      <c r="BUT28" s="116">
        <f>INDEX('[16]Raw Data'!$A$1:$BT$34,MATCH($A28,'[16]Raw Data'!$A$1:$A$34,0),MATCH(BUT$1,'[16]Raw Data'!$A$1:$BT$1,0))</f>
        <v>79</v>
      </c>
      <c r="BUU28" s="116">
        <f>INDEX('[14]1718 Collected Indicators'!$A$3:$CH$36,MATCH($A28,'[14]1718 Collected Indicators'!$A$3:$A$36,0),MATCH(BUU$1,'[14]1718 Collected Indicators'!$A$3:$CH$3,0))</f>
        <v>72</v>
      </c>
      <c r="BUV28" s="116">
        <f>INDEX('[15]1819 Collected Indicators'!$A$3:$CV$36,MATCH($A28,'[15]1819 Collected Indicators'!$A$3:$A$36,0),MATCH(BUV$1,'[15]1819 Collected Indicators'!$A$3:$CV$3,0))</f>
        <v>70.2</v>
      </c>
      <c r="BUW28" s="126">
        <f>INDEX('[11]1920 Collected Indicators'!$A$3:$CV$36,MATCH($A28,'[11]1920 Collected Indicators'!$A$3:$A$36,0),MATCH(BUW$1,'[11]1920 Collected Indicators'!$A$3:$CV$3,0))</f>
        <v>78</v>
      </c>
    </row>
    <row r="29" spans="1:1921" ht="15.75" thickBot="1">
      <c r="A29" s="118" t="s">
        <v>1883</v>
      </c>
      <c r="B29" s="119">
        <f t="shared" si="152"/>
        <v>4755.2821610056162</v>
      </c>
      <c r="C29" s="87">
        <v>35560</v>
      </c>
      <c r="D29" s="87">
        <v>7478</v>
      </c>
      <c r="E29" s="88">
        <f t="shared" si="11"/>
        <v>4862.7005347593577</v>
      </c>
      <c r="F29" s="87">
        <v>36373</v>
      </c>
      <c r="G29" s="87">
        <v>7480</v>
      </c>
      <c r="H29" s="88">
        <f t="shared" si="12"/>
        <v>4857.449088960343</v>
      </c>
      <c r="I29" s="87">
        <v>36256</v>
      </c>
      <c r="J29" s="87">
        <v>7464</v>
      </c>
      <c r="K29" s="88">
        <f t="shared" si="13"/>
        <v>4917.6752227689858</v>
      </c>
      <c r="L29" s="87">
        <v>36976</v>
      </c>
      <c r="M29" s="87">
        <v>7519</v>
      </c>
      <c r="N29" s="88">
        <f t="shared" si="14"/>
        <v>4812.0910756346502</v>
      </c>
      <c r="O29" s="87">
        <v>36774</v>
      </c>
      <c r="P29" s="87">
        <v>7642</v>
      </c>
      <c r="Q29" s="88">
        <f t="shared" si="15"/>
        <v>4499.4859933179132</v>
      </c>
      <c r="R29" s="87">
        <v>35015</v>
      </c>
      <c r="S29" s="87">
        <v>7782</v>
      </c>
      <c r="T29" s="88">
        <f t="shared" si="160"/>
        <v>4726.009940104499</v>
      </c>
      <c r="U29" s="87">
        <f>INDEX('[2]All Previous Years'!$A$1:$EX$34,MATCH($A29,'[2]All Previous Years'!$A$1:$A$34,0),MATCH(U$1,'[2]All Previous Years'!$A$1:$EX$1,0))</f>
        <v>37085</v>
      </c>
      <c r="V29" s="87">
        <f>INDEX('[3]Raw data 16-17'!$B$2:$MA$34,MATCH($A29,'[3]Raw data 16-17'!$A$2:$A$34,0),MATCH(V$1,'[3]Raw data 16-17'!$B$1:$MA$1,0))</f>
        <v>7847</v>
      </c>
      <c r="W29" s="88">
        <f t="shared" si="17"/>
        <v>4997.5709537202756</v>
      </c>
      <c r="X29" s="32">
        <f>INDEX([4]Sheet1!$A$1:$CJ$34, MATCH($A29, [4]Sheet1!$A$1:$A$34, 0), MATCH(X$1, [4]Sheet1!$A$1:$CJ$1, 0))</f>
        <v>39091</v>
      </c>
      <c r="Y29" s="32">
        <f>INDEX('[5]Finance Indicators'!$A$2:$BO$35,MATCH($A29,'[5]Finance Indicators'!$A$2:$A$35,0),MATCH(Y$1,'[5]Finance Indicators'!$A$2:$BO$2,0))</f>
        <v>7822</v>
      </c>
      <c r="Z29" s="132">
        <f>INDEX('[6]Finance Indicators'!$B$3:$BO$35,MATCH($A29,'[6]Finance Indicators'!$A$3:$A$35,0),MATCH(Z$1,'[6]Finance Indicators'!$B$2:$BO$2,0))</f>
        <v>5312.3713991769546</v>
      </c>
      <c r="AA29" s="132">
        <f>INDEX('[6]Finance Indicators'!$B$3:$BO$35,MATCH($A29,'[6]Finance Indicators'!$A$3:$A$35,0),MATCH(AA$1,'[6]Finance Indicators'!$B$2:$BO$2,0))</f>
        <v>41309</v>
      </c>
      <c r="AB29" s="132">
        <f>INDEX('[6]Finance Indicators'!$B$3:$BO$35,MATCH($A29,'[6]Finance Indicators'!$A$3:$A$35,0),MATCH(AB$1,'[6]Finance Indicators'!$B$2:$BO$2,0))</f>
        <v>7776</v>
      </c>
      <c r="AC29" s="132">
        <f t="array" ref="AC29">INDEX('[7]Finance Indicators'!$A$2:$BO$35,MATCH($A29,'[7]Finance Indicators'!$A$2:$A$35,0),MATCH(AC$1,'[7]Finance Indicators'!$A$2:$BO$2,0))</f>
        <v>5646.801390140301</v>
      </c>
      <c r="AD29" s="132">
        <f t="array" ref="AD29">INDEX('[7]Finance Indicators'!$A$2:$BO$35,MATCH($A29,'[7]Finance Indicators'!$A$2:$A$35,0),MATCH(AD$1,'[7]Finance Indicators'!$A$2:$BO$2,0))</f>
        <v>43870</v>
      </c>
      <c r="AE29" s="238">
        <f t="array" ref="AE29">INDEX('[7]Finance Indicators'!$A$2:$BO$35,MATCH($A29,'[7]Finance Indicators'!$A$2:$A$35,0),MATCH(AE$1,'[7]Finance Indicators'!$A$2:$BO$2,0))</f>
        <v>7769</v>
      </c>
      <c r="AF29" s="119">
        <f>(B29*100)/Deflators!$B$2</f>
        <v>5601.8341366538089</v>
      </c>
      <c r="AG29" s="88">
        <f>(E29*100)/Deflators!$B$3</f>
        <v>5642.8221009166027</v>
      </c>
      <c r="AH29" s="88">
        <f>(H29*100)/Deflators!$B$4</f>
        <v>5523.7877478207738</v>
      </c>
      <c r="AI29" s="88">
        <f>(K29*100)/Deflators!$B$5</f>
        <v>5493.1990617704396</v>
      </c>
      <c r="AJ29" s="88">
        <f>(N29*100)/Deflators!$B$6</f>
        <v>5302.1473462600843</v>
      </c>
      <c r="AK29" s="88">
        <f>(Q29*100)/Deflators!$B$7</f>
        <v>4917.581206265183</v>
      </c>
      <c r="AL29" s="122">
        <f>(T29*100)/Deflators!$B$8</f>
        <v>5040.4105911372772</v>
      </c>
      <c r="AM29" s="122">
        <f>(W29*100)/Deflators!$B$9</f>
        <v>5237.8110125263129</v>
      </c>
      <c r="AN29" s="122">
        <f>(Z29*100)/Deflators!$B$10</f>
        <v>5442.1601152249241</v>
      </c>
      <c r="AO29" s="241">
        <f>(AC29*100)/Deflators!$B$11</f>
        <v>5646.801390140301</v>
      </c>
      <c r="AP29" s="119">
        <f t="shared" si="18"/>
        <v>6000.4356665698524</v>
      </c>
      <c r="AQ29" s="87">
        <v>41319</v>
      </c>
      <c r="AR29" s="87">
        <v>6886</v>
      </c>
      <c r="AS29" s="88">
        <f t="shared" si="19"/>
        <v>6006.3855063855071</v>
      </c>
      <c r="AT29" s="87">
        <v>40447</v>
      </c>
      <c r="AU29" s="87">
        <v>6734</v>
      </c>
      <c r="AV29" s="88">
        <f t="shared" si="20"/>
        <v>6043.615581290419</v>
      </c>
      <c r="AW29" s="87">
        <v>40184</v>
      </c>
      <c r="AX29" s="87">
        <v>6649</v>
      </c>
      <c r="AY29" s="88">
        <f t="shared" si="21"/>
        <v>6187.9481311975587</v>
      </c>
      <c r="AZ29" s="87">
        <v>40562</v>
      </c>
      <c r="BA29" s="87">
        <v>6555</v>
      </c>
      <c r="BB29" s="88">
        <f t="shared" si="22"/>
        <v>6361.9808306709265</v>
      </c>
      <c r="BC29" s="87">
        <v>39826</v>
      </c>
      <c r="BD29" s="87">
        <v>6260</v>
      </c>
      <c r="BE29" s="88">
        <f t="shared" si="23"/>
        <v>6274.7252747252751</v>
      </c>
      <c r="BF29" s="87">
        <v>38828</v>
      </c>
      <c r="BG29" s="87">
        <v>6188</v>
      </c>
      <c r="BH29" s="88">
        <f t="shared" si="24"/>
        <v>6416.8452282841599</v>
      </c>
      <c r="BI29" s="87">
        <f>INDEX('[2]All Previous Years'!$A$1:$EX$34,MATCH($A29,'[2]All Previous Years'!$A$1:$A$34,0),MATCH(BI$1,'[2]All Previous Years'!$A$1:$EX$1,0))</f>
        <v>38931</v>
      </c>
      <c r="BJ29" s="87">
        <f>INDEX('[3]Raw data 16-17'!$B$2:$MA$34,MATCH($A29,'[3]Raw data 16-17'!$A$2:$A$34,0),MATCH(BJ$1,'[3]Raw data 16-17'!$B$1:$MA$1,0))</f>
        <v>6067</v>
      </c>
      <c r="BK29" s="88">
        <f t="shared" si="0"/>
        <v>6489.3162393162393</v>
      </c>
      <c r="BL29" s="32">
        <f>INDEX([4]Sheet1!$A$1:$CJ$34, MATCH($A29, [4]Sheet1!$A$1:$A$34, 0), MATCH(BL$1, [4]Sheet1!$A$1:$CJ$1, 0))</f>
        <v>39481</v>
      </c>
      <c r="BM29" s="32">
        <f>INDEX('[5]Finance Indicators'!$A$2:$BO$35,MATCH($A29,'[5]Finance Indicators'!$A$2:$A$35,0),MATCH(BM$1,'[5]Finance Indicators'!$A$2:$BO$2,0))</f>
        <v>6084</v>
      </c>
      <c r="BN29" s="132">
        <f>INDEX('[6]Finance Indicators'!$B$3:$BO$35,MATCH($A29,'[6]Finance Indicators'!$A$3:$A$35,0),MATCH(BN$1,'[6]Finance Indicators'!$B$2:$BO$2,0))</f>
        <v>6768.774703557312</v>
      </c>
      <c r="BO29" s="132">
        <f>INDEX('[6]Finance Indicators'!$B$3:$BO$35,MATCH($A29,'[6]Finance Indicators'!$A$3:$A$35,0),MATCH(BO$1,'[6]Finance Indicators'!$B$2:$BO$2,0))</f>
        <v>41100</v>
      </c>
      <c r="BP29" s="132">
        <f>INDEX('[6]Finance Indicators'!$B$3:$BO$35,MATCH($A29,'[6]Finance Indicators'!$A$3:$A$35,0),MATCH(BP$1,'[6]Finance Indicators'!$B$2:$BO$2,0))</f>
        <v>6072</v>
      </c>
      <c r="BQ29" s="238">
        <f t="array" ref="BQ29">INDEX('[7]Finance Indicators'!$A$2:$BO$35,MATCH($A29,'[7]Finance Indicators'!$A$2:$A$35,0),MATCH(BQ$1,'[7]Finance Indicators'!$A$2:$BO$2,0))</f>
        <v>7030.7766677408954</v>
      </c>
      <c r="BR29" s="238">
        <f t="array" ref="BR29">INDEX('[7]Finance Indicators'!$A$2:$BO$35,MATCH($A29,'[7]Finance Indicators'!$A$2:$A$35,0),MATCH(BR$1,'[7]Finance Indicators'!$A$2:$BO$2,0))</f>
        <v>43633</v>
      </c>
      <c r="BS29" s="238">
        <f t="array" ref="BS29">INDEX('[7]Finance Indicators'!$A$2:$BO$35,MATCH($A29,'[7]Finance Indicators'!$A$2:$A$35,0),MATCH(BS$1,'[7]Finance Indicators'!$A$2:$BO$2,0))</f>
        <v>6206</v>
      </c>
      <c r="BT29" s="119">
        <f>(AP29*100)/Deflators!$B$2</f>
        <v>7068.6542278024772</v>
      </c>
      <c r="BU29" s="137">
        <f>(AS29*100)/Deflators!$B$3</f>
        <v>6969.9881043023297</v>
      </c>
      <c r="BV29" s="137">
        <f>(AV29*100)/Deflators!$B$4</f>
        <v>6872.6710438082964</v>
      </c>
      <c r="BW29" s="137">
        <f>(AY29*100)/Deflators!$B$5</f>
        <v>6912.1341546095382</v>
      </c>
      <c r="BX29" s="137">
        <f>(BB29*100)/Deflators!$B$6</f>
        <v>7009.8755921510829</v>
      </c>
      <c r="BY29" s="137">
        <f>(BE29*100)/Deflators!$B$7</f>
        <v>6857.7768952476808</v>
      </c>
      <c r="BZ29" s="137">
        <f>(BH29*100)/Deflators!$B$8</f>
        <v>6843.7297128530827</v>
      </c>
      <c r="CA29" s="137">
        <f>(BK29*100)/Deflators!$B$9</f>
        <v>6801.2665306440222</v>
      </c>
      <c r="CB29" s="137">
        <f>(BN29*100)/Deflators!$B$10</f>
        <v>6934.1454037551166</v>
      </c>
      <c r="CC29" s="245">
        <f>(BQ29*100)/Deflators!$B$11</f>
        <v>7030.7766677408954</v>
      </c>
      <c r="CD29" s="119">
        <f t="shared" si="153"/>
        <v>3262.0320855614973</v>
      </c>
      <c r="CE29" s="87">
        <v>6100</v>
      </c>
      <c r="CF29" s="87">
        <v>1870</v>
      </c>
      <c r="CG29" s="88">
        <f t="shared" si="25"/>
        <v>3477.5401069518716</v>
      </c>
      <c r="CH29" s="87">
        <v>6503</v>
      </c>
      <c r="CI29" s="87">
        <v>1870</v>
      </c>
      <c r="CJ29" s="88">
        <f t="shared" si="26"/>
        <v>3053.125</v>
      </c>
      <c r="CK29" s="87">
        <v>5862</v>
      </c>
      <c r="CL29" s="87">
        <v>1920</v>
      </c>
      <c r="CM29" s="88">
        <f t="shared" si="27"/>
        <v>2801.6330451488952</v>
      </c>
      <c r="CN29" s="87">
        <v>5833</v>
      </c>
      <c r="CO29" s="87">
        <v>2082</v>
      </c>
      <c r="CP29" s="88">
        <f t="shared" si="28"/>
        <v>2983.1730769230771</v>
      </c>
      <c r="CQ29" s="87">
        <v>6205</v>
      </c>
      <c r="CR29" s="87">
        <v>2080</v>
      </c>
      <c r="CS29" s="88">
        <f t="shared" si="29"/>
        <v>4344.349680170576</v>
      </c>
      <c r="CT29" s="87">
        <v>8150</v>
      </c>
      <c r="CU29" s="87">
        <v>1876</v>
      </c>
      <c r="CV29" s="88">
        <f t="shared" si="30"/>
        <v>3912.2176591375769</v>
      </c>
      <c r="CW29" s="87">
        <f>INDEX('[2]All Previous Years'!$A$1:$EX$34,MATCH($A29,'[2]All Previous Years'!$A$1:$A$34,0),MATCH(CW$1,'[2]All Previous Years'!$A$1:$EX$1,0))</f>
        <v>7621</v>
      </c>
      <c r="CX29" s="87">
        <f>INDEX('[3]Raw data 16-17'!$B$2:$XA$34,MATCH($A29,'[3]Raw data 16-17'!$A$2:$A$34,0),MATCH(CX$1,'[3]Raw data 16-17'!$B$1:$GU$1,0))</f>
        <v>1948</v>
      </c>
      <c r="CY29" s="88">
        <f t="shared" si="31"/>
        <v>4085.9053497942382</v>
      </c>
      <c r="CZ29" s="32">
        <f>INDEX([4]Sheet1!$A$1:$CJ$34, MATCH($A29, [4]Sheet1!$A$1:$A$34, 0), MATCH(CZ$1, [4]Sheet1!$A$1:$CJ$1, 0))</f>
        <v>7943</v>
      </c>
      <c r="DA29" s="32">
        <f>INDEX('[5]Finance Indicators'!$A$2:$BO$35,MATCH($A29,'[5]Finance Indicators'!$A$2:$A$35,0),MATCH(DA$1,'[5]Finance Indicators'!$A$2:$BO$2,0))</f>
        <v>1944</v>
      </c>
      <c r="DB29" s="132">
        <f>INDEX('[6]Finance Indicators'!$B$3:$BO$35,MATCH($A29,'[6]Finance Indicators'!$A$3:$A$35,0),MATCH(DB$1,'[6]Finance Indicators'!$B$2:$BO$2,0))</f>
        <v>4282.4427480916038</v>
      </c>
      <c r="DC29" s="132">
        <f>INDEX('[6]Finance Indicators'!$B$3:$BO$35,MATCH($A29,'[6]Finance Indicators'!$A$3:$A$35,0),MATCH(DC$1,'[6]Finance Indicators'!$B$2:$BO$2,0))</f>
        <v>8976</v>
      </c>
      <c r="DD29" s="132">
        <f>INDEX('[6]Finance Indicators'!$B$3:$BO$35,MATCH($A29,'[6]Finance Indicators'!$A$3:$A$35,0),MATCH(DD$1,'[6]Finance Indicators'!$B$2:$BO$2,0))</f>
        <v>2096</v>
      </c>
      <c r="DE29" s="132">
        <f t="array" ref="DE29">INDEX('[7]Finance Indicators'!$A$2:$BO$35,MATCH($A29,'[7]Finance Indicators'!$A$2:$A$35,0),MATCH(DE$1,'[7]Finance Indicators'!$A$2:$BO$2,0))</f>
        <v>6971.2041884816754</v>
      </c>
      <c r="DF29" s="132">
        <f t="array" ref="DF29">INDEX('[7]Finance Indicators'!$A$2:$BO$35,MATCH($A29,'[7]Finance Indicators'!$A$2:$A$35,0),MATCH(DF$1,'[7]Finance Indicators'!$A$2:$BO$2,0))</f>
        <v>13315</v>
      </c>
      <c r="DG29" s="132">
        <f t="array" ref="DG29">INDEX('[7]Finance Indicators'!$A$2:$BO$35,MATCH($A29,'[7]Finance Indicators'!$A$2:$A$35,0),MATCH(DG$1,'[7]Finance Indicators'!$A$2:$BO$2,0))</f>
        <v>1910</v>
      </c>
      <c r="DH29" s="127">
        <f>(CD29*100)/Deflators!$B$2</f>
        <v>3842.7504558202877</v>
      </c>
      <c r="DI29" s="122">
        <f>(CG29*100)/Deflators!$B$3</f>
        <v>4035.4408074407579</v>
      </c>
      <c r="DJ29" s="122">
        <f>(CJ29*100)/Deflators!$B$4</f>
        <v>3471.9487860190698</v>
      </c>
      <c r="DK29" s="122">
        <f>(CM29*100)/Deflators!$B$5</f>
        <v>3129.5128933649662</v>
      </c>
      <c r="DL29" s="122">
        <f>(CP29*100)/Deflators!$B$6</f>
        <v>3286.9750311523653</v>
      </c>
      <c r="DM29" s="122">
        <f>(CS29*100)/Deflators!$B$7</f>
        <v>4748.0295243451646</v>
      </c>
      <c r="DN29" s="122">
        <f>(CV29*100)/Deflators!$B$8</f>
        <v>4172.4802896870988</v>
      </c>
      <c r="DO29" s="122">
        <f>(CY29*100)/Deflators!$B$9</f>
        <v>4282.3203983449248</v>
      </c>
      <c r="DP29" s="122">
        <f>(DB29*100)/Deflators!$B$10</f>
        <v>4387.0688564826442</v>
      </c>
      <c r="DQ29" s="247">
        <f>(DE29*100)/Deflators!$B$11</f>
        <v>6971.2041884816754</v>
      </c>
      <c r="DR29" s="119">
        <v>58</v>
      </c>
      <c r="DS29" s="122">
        <f>INDEX('[3]5+ Awards at Level 5 &amp; Level 6'!$A$2:$G$35,MATCH($A29,'[3]5+ Awards at Level 5 &amp; Level 6'!$A$2:$A$35,0),MATCH(DS$1,'[3]5+ Awards at Level 5 &amp; Level 6'!$A$2:$G$2,0))</f>
        <v>56</v>
      </c>
      <c r="DT29" s="125">
        <f>INDEX('[8]Breadth and Depth cohort'!$X$1:$AH$36,MATCH($A29,'[8]Breadth and Depth cohort'!$X$1:$X$36,0),MATCH(DT$1,'[8]Breadth and Depth cohort'!$X$1:$AH$1,0))</f>
        <v>58</v>
      </c>
      <c r="DU29" s="125">
        <f>INDEX('[9]Breadth and Depth cohort'!$U$1:$AC$36,MATCH($A29,'[9]Breadth and Depth cohort'!$U$1:$U$36,0),MATCH(DU$1,'[9]Breadth and Depth cohort'!$U$1:$AC$1,0))</f>
        <v>63</v>
      </c>
      <c r="DV29" s="125">
        <f>INDEX([10]Extraction!$G$3:$Q$36,MATCH($A29,[10]Extraction!$Q$3:$Q$36,0),MATCH(DV$1,[10]Extraction!$G$3:$Q$3,0))</f>
        <v>65</v>
      </c>
      <c r="DW29" s="125">
        <f>INDEX([10]Extraction!$G$3:$Q$36,MATCH($A29,[10]Extraction!$Q$3:$Q$36,0),MATCH(DW$1,[10]Extraction!$G$3:$Q$3,0))</f>
        <v>67</v>
      </c>
      <c r="DX29" s="125">
        <f>INDEX([10]Extraction!$G$3:$Q$36,MATCH($A29,[10]Extraction!$Q$3:$Q$36,0),MATCH(DX$1,[10]Extraction!$G$3:$Q$3,0))</f>
        <v>70</v>
      </c>
      <c r="DY29" s="125">
        <f>INDEX([10]Extraction!$G$3:$Q$36,MATCH($A29,[10]Extraction!$Q$3:$Q$36,0),MATCH(DY$1,[10]Extraction!$G$3:$Q$3,0))</f>
        <v>69</v>
      </c>
      <c r="DZ29" s="241">
        <f>INDEX('[11]1920 Collected Indicators'!$A$3:$CV$36,MATCH($A29,'[11]1920 Collected Indicators'!$A$3:$A$36,0),MATCH(DZ$1,'[11]1920 Collected Indicators'!$A$3:$CV$3,0))</f>
        <v>70</v>
      </c>
      <c r="EA29" s="119">
        <v>31</v>
      </c>
      <c r="EB29" s="122">
        <f>INDEX('[3]5+ Awards at Level 5 &amp; Level 6'!$I$2:$M$35,MATCH($A29,'[3]5+ Awards at Level 5 &amp; Level 6'!$A$2:$A$35,0),MATCH(EB$1,'[3]5+ Awards at Level 5 &amp; Level 6'!$I$2:$M$2,0))</f>
        <v>30</v>
      </c>
      <c r="EC29" s="125">
        <f>INDEX('[8]Breadth and Depth cohort'!$X$1:$AH$36,MATCH($A29,'[8]Breadth and Depth cohort'!$X$1:$X$36,0),MATCH(EC$1,'[8]Breadth and Depth cohort'!$X$1:$AH$1,0))</f>
        <v>33</v>
      </c>
      <c r="ED29" s="125">
        <f>INDEX('[9]Breadth and Depth cohort'!$U$1:$AC$36,MATCH($A29,'[9]Breadth and Depth cohort'!$U$1:$U$36,0),MATCH(ED$1,'[9]Breadth and Depth cohort'!$U$1:$AC$1,0))</f>
        <v>34</v>
      </c>
      <c r="EE29" s="125">
        <f>INDEX([10]Extraction!$G$3:$Q$36,MATCH($A29,[10]Extraction!$Q$3:$Q$36,0),MATCH(EE$1,[10]Extraction!$G$3:$Q$3,0))</f>
        <v>36</v>
      </c>
      <c r="EF29" s="125">
        <f>INDEX([10]Extraction!$G$3:$Q$36,MATCH($A29,[10]Extraction!$Q$3:$Q$36,0),MATCH(EF$1,[10]Extraction!$G$3:$Q$3,0))</f>
        <v>37</v>
      </c>
      <c r="EG29" s="125">
        <f>INDEX([10]Extraction!$G$3:$Q$36,MATCH($A29,[10]Extraction!$Q$3:$Q$36,0),MATCH(EG$1,[10]Extraction!$G$3:$Q$3,0))</f>
        <v>38</v>
      </c>
      <c r="EH29" s="120">
        <f>INDEX([10]Extraction!$G$3:$Q$36,MATCH($A29,[10]Extraction!$Q$3:$Q$36,0),MATCH(EH$1,[10]Extraction!$G$3:$Q$3,0))</f>
        <v>36</v>
      </c>
      <c r="EI29" s="126">
        <f>INDEX('[11]1920 Collected Indicators'!$A$3:$CV$36,MATCH($A29,'[11]1920 Collected Indicators'!$A$3:$A$36,0),MATCH(EI$1,'[11]1920 Collected Indicators'!$A$3:$CV$3,0))</f>
        <v>41</v>
      </c>
      <c r="EJ29" s="127">
        <v>41</v>
      </c>
      <c r="EK29" s="122">
        <f>INDEX('[3]Deprived 5+ Awards'!$A$2:$K$35,MATCH($A29,'[3]Deprived 5+ Awards'!$A$2:$A$35,0),MATCH(EK$1,'[3]Deprived 5+ Awards'!$A$2:$K$2,0))</f>
        <v>28</v>
      </c>
      <c r="EL29" s="125">
        <f>INDEX('[12]2014'!$S$1:$U$35,MATCH($A29,'[12]2014'!$S$1:$S$35,0),MATCH(EL$1,'[12]2014'!$S$1:$U$1,0))</f>
        <v>30</v>
      </c>
      <c r="EM29" s="125">
        <f>INDEX('[12]2015'!$S$1:$U$35,MATCH($A29,'[12]2015'!$S$1:$S$35,0),MATCH(EM$1,'[12]2015'!$S$1:$U$1,0))</f>
        <v>43</v>
      </c>
      <c r="EN29" s="125">
        <f>INDEX([13]Extraction!$B$2:$L$35,MATCH($A29,[13]Extraction!$L$2:$L$35,0),MATCH(EN$1,[13]Extraction!$B$2:$L$2,0))</f>
        <v>43</v>
      </c>
      <c r="EO29" s="125">
        <f>INDEX([13]Extraction!$B$2:$L$35,MATCH($A29,[13]Extraction!$L$2:$L$35,0),MATCH(EO$1,[13]Extraction!$B$2:$L$2,0))</f>
        <v>48</v>
      </c>
      <c r="EP29" s="122">
        <f>INDEX([13]Extraction!$B$2:$L$35,MATCH($A29,[13]Extraction!$L$2:$L$35,0),MATCH(EP$1,[13]Extraction!$B$2:$L$2,0))</f>
        <v>51</v>
      </c>
      <c r="EQ29" s="122">
        <f>INDEX([13]Extraction!$B$2:$L$35,MATCH($A29,[13]Extraction!$L$2:$L$35,0),MATCH(EQ$1,[13]Extraction!$B$2:$L$2,0))</f>
        <v>46</v>
      </c>
      <c r="ER29" s="337">
        <f>INDEX('[11]1920 Collected Indicators'!$A$3:$CV$36,MATCH($A29,'[11]1920 Collected Indicators'!$A$3:$A$36,0),MATCH(ER$1,'[11]1920 Collected Indicators'!$A$3:$CV$3,0))</f>
        <v>44</v>
      </c>
      <c r="ES29" s="124">
        <v>15</v>
      </c>
      <c r="ET29" s="122">
        <f>INDEX('[3]Deprived 5+ Awards'!$A$2:$K$35,MATCH($A29,'[3]Deprived 5+ Awards'!$A$2:$A$35,0),MATCH(ET$1,'[3]Deprived 5+ Awards'!$A$2:$K$2,0))</f>
        <v>11</v>
      </c>
      <c r="EU29" s="125">
        <f>INDEX('[12]2014'!$S$1:$U$35,MATCH($A29,'[12]2014'!$S$1:$S$35,0),MATCH(EU$1,'[12]2014'!$S$1:$U$1,0))</f>
        <v>13</v>
      </c>
      <c r="EV29" s="125">
        <f>INDEX('[12]2015'!$S$1:$U$35,MATCH($A29,'[12]2015'!$S$1:$S$35,0),MATCH(EV$1,'[12]2015'!$S$1:$U$1,0))</f>
        <v>14</v>
      </c>
      <c r="EW29" s="125">
        <f>INDEX([13]Extraction!$B$2:$L$35,MATCH($A29,[13]Extraction!$L$2:$L$35,0),MATCH(EW$1,[13]Extraction!$B$2:$L$2,0))</f>
        <v>16</v>
      </c>
      <c r="EX29" s="125">
        <f>INDEX([13]Extraction!$B$2:$L$35,MATCH($A29,[13]Extraction!$L$2:$L$35,0),MATCH(EX$1,[13]Extraction!$B$2:$L$2,0))</f>
        <v>19</v>
      </c>
      <c r="EY29" s="122">
        <f>INDEX([13]Extraction!$B$2:$L$35,MATCH($A29,[13]Extraction!$L$2:$L$35,0),MATCH(EY$1,[13]Extraction!$B$2:$L$2,0))</f>
        <v>20</v>
      </c>
      <c r="EZ29" s="122">
        <f>INDEX([13]Extraction!$B$2:$L$35,MATCH($A29,[13]Extraction!$L$2:$L$35,0),MATCH(EZ$1,[13]Extraction!$B$2:$L$2,0))</f>
        <v>15</v>
      </c>
      <c r="FA29" s="340">
        <f>INDEX('[11]1920 Collected Indicators'!$A$3:$CV$36,MATCH($A29,'[11]1920 Collected Indicators'!$A$3:$A$36,0),MATCH(FA$1,'[11]1920 Collected Indicators'!$A$3:$CV$3,0))</f>
        <v>21</v>
      </c>
      <c r="FB29" s="119">
        <v>3767.399267399267</v>
      </c>
      <c r="FC29" s="87">
        <v>4114</v>
      </c>
      <c r="FD29" s="87">
        <v>21</v>
      </c>
      <c r="FE29" s="88">
        <v>4275.3036437246965</v>
      </c>
      <c r="FF29" s="87">
        <v>4224</v>
      </c>
      <c r="FG29" s="87">
        <v>19</v>
      </c>
      <c r="FH29" s="88">
        <v>3113.0769230769229</v>
      </c>
      <c r="FI29" s="87">
        <v>4047</v>
      </c>
      <c r="FJ29" s="87">
        <v>25</v>
      </c>
      <c r="FK29" s="88">
        <v>3341.8114143920593</v>
      </c>
      <c r="FL29" s="87">
        <v>5387</v>
      </c>
      <c r="FM29" s="87">
        <v>31</v>
      </c>
      <c r="FN29" s="88">
        <v>4417.3789173789173</v>
      </c>
      <c r="FO29" s="39">
        <v>6202</v>
      </c>
      <c r="FP29" s="39">
        <v>27</v>
      </c>
      <c r="FQ29" s="88">
        <v>5851.1705685618736</v>
      </c>
      <c r="FR29" s="87">
        <v>6998</v>
      </c>
      <c r="FS29" s="87">
        <v>23</v>
      </c>
      <c r="FT29" s="88">
        <f t="shared" si="159"/>
        <v>4634.6153846153848</v>
      </c>
      <c r="FU29" s="87">
        <f>INDEX('[2]All Previous Years'!$A$1:$EX$34,MATCH($A29,'[2]All Previous Years'!$A$1:$A$34,0),MATCH(FU$1,'[2]All Previous Years'!$A$1:$EX$1,0))</f>
        <v>5061</v>
      </c>
      <c r="FV29" s="88">
        <f>INDEX('[3]Raw data 16-17'!$B$2:$XA$34,MATCH($A29,'[3]Raw data 16-17'!$A$2:$A$34,0),MATCH(FV$1,'[3]Raw data 16-17'!$B$1:$GU$1,0))</f>
        <v>21</v>
      </c>
      <c r="FW29" s="88">
        <f t="shared" si="33"/>
        <v>3093.325791855204</v>
      </c>
      <c r="FX29" s="39">
        <f>INDEX([4]Sheet1!$A$1:$CJ$34, MATCH($A29, [4]Sheet1!$A$1:$A$34, 0), MATCH(FX$1, [4]Sheet1!$A$1:$CJ$1, 0))</f>
        <v>5469</v>
      </c>
      <c r="FY29" s="39">
        <f>INDEX('[5]Finance Indicators'!$A$2:$BO$35,MATCH($A29,'[5]Finance Indicators'!$A$2:$A$35,0),MATCH(FY$1,'[5]Finance Indicators'!$A$2:$BO$2,0))</f>
        <v>34</v>
      </c>
      <c r="FZ29" s="132">
        <f>INDEX('[6]Finance Indicators'!$B$3:$BO$35,MATCH($A29,'[6]Finance Indicators'!$A$3:$A$35,0),MATCH(FZ$1,'[6]Finance Indicators'!$B$2:$BO$2,0))</f>
        <v>3725.2747252747254</v>
      </c>
      <c r="GA29" s="132">
        <f>INDEX('[6]Finance Indicators'!$B$3:$BO$35,MATCH($A29,'[6]Finance Indicators'!$A$3:$A$35,0),MATCH(GA$1,'[6]Finance Indicators'!$B$2:$BO$2,0))</f>
        <v>6780</v>
      </c>
      <c r="GB29" s="132">
        <f>INDEX('[6]Finance Indicators'!$B$3:$BO$35,MATCH($A29,'[6]Finance Indicators'!$A$3:$A$35,0),MATCH(GB$1,'[6]Finance Indicators'!$B$2:$BO$2,0))</f>
        <v>35</v>
      </c>
      <c r="GC29" s="132" t="str">
        <f t="array" ref="GC29">INDEX('[7]Finance Indicators'!$A$2:$BO$35,MATCH($A29,'[7]Finance Indicators'!$A$2:$A$35,0),MATCH(GC$1,'[7]Finance Indicators'!$A$2:$BO$2,0))</f>
        <v>dna</v>
      </c>
      <c r="GD29" s="132">
        <f t="array" ref="GD29">INDEX('[7]Finance Indicators'!$A$2:$BO$35,MATCH($A29,'[7]Finance Indicators'!$A$2:$A$35,0),MATCH(GD$1,'[7]Finance Indicators'!$A$2:$BO$2,0))</f>
        <v>4731</v>
      </c>
      <c r="GE29" s="238" t="str">
        <f t="array" ref="GE29">INDEX('[7]Finance Indicators'!$A$2:$BO$35,MATCH($A29,'[7]Finance Indicators'!$A$2:$A$35,0),MATCH(GE$1,'[7]Finance Indicators'!$A$2:$BO$2,0))</f>
        <v>dna</v>
      </c>
      <c r="GF29" s="128">
        <f>(FB29*100)/Deflators!$B$2</f>
        <v>4438.0848723514555</v>
      </c>
      <c r="GG29" s="125">
        <f>(FE29*100)/Deflators!$B$3</f>
        <v>4961.1893055085848</v>
      </c>
      <c r="GH29" s="125">
        <f>(FH29*100)/Deflators!$B$4</f>
        <v>3540.1248372932337</v>
      </c>
      <c r="GI29" s="125">
        <f>(FK29*100)/Deflators!$B$5</f>
        <v>3732.9092497116621</v>
      </c>
      <c r="GJ29" s="125">
        <f>(FN29*100)/Deflators!$B$6</f>
        <v>4867.2382829156813</v>
      </c>
      <c r="GK29" s="125">
        <f>(FQ29*100)/Deflators!$B$7</f>
        <v>6394.865205790813</v>
      </c>
      <c r="GL29" s="125">
        <f>(FT29*100)/Deflators!$B$8</f>
        <v>4942.9359579270413</v>
      </c>
      <c r="GM29" s="125">
        <f>(FW29*100)/Deflators!$B$9</f>
        <v>3242.0261859113048</v>
      </c>
      <c r="GN29" s="125">
        <f>IFERROR((FZ29*100)/Deflators!$B$10,"dna")</f>
        <v>3816.2884340666728</v>
      </c>
      <c r="GO29" s="125" t="str">
        <f>IFERROR((GC29*100)/Deflators!$B$11,"dna")</f>
        <v>dna</v>
      </c>
      <c r="GP29" s="121">
        <v>263.12576312576311</v>
      </c>
      <c r="GQ29" s="87">
        <v>4310</v>
      </c>
      <c r="GR29" s="87">
        <v>315</v>
      </c>
      <c r="GS29" s="88">
        <v>288.05728805728808</v>
      </c>
      <c r="GT29" s="87">
        <v>4988</v>
      </c>
      <c r="GU29" s="87">
        <v>333</v>
      </c>
      <c r="GV29" s="88">
        <v>298.13348416289591</v>
      </c>
      <c r="GW29" s="87">
        <v>5271</v>
      </c>
      <c r="GX29" s="87">
        <v>340</v>
      </c>
      <c r="GY29" s="88">
        <v>330.80621301775147</v>
      </c>
      <c r="GZ29" s="87">
        <v>5367</v>
      </c>
      <c r="HA29" s="87">
        <v>312</v>
      </c>
      <c r="HB29" s="88">
        <v>331.93703985783191</v>
      </c>
      <c r="HC29" s="87">
        <v>5230</v>
      </c>
      <c r="HD29" s="87">
        <v>303</v>
      </c>
      <c r="HE29" s="88">
        <v>283.40080971659921</v>
      </c>
      <c r="HF29" s="87">
        <v>5320</v>
      </c>
      <c r="HG29" s="87">
        <v>361</v>
      </c>
      <c r="HH29" s="88">
        <f t="shared" si="34"/>
        <v>300.69429138197046</v>
      </c>
      <c r="HI29" s="87">
        <f>INDEX('[2]All Previous Years'!$A$1:$EX$34,MATCH($A29,'[2]All Previous Years'!$A$1:$A$34,0),MATCH(HI$1,'[2]All Previous Years'!$A$1:$EX$1,0))</f>
        <v>5457</v>
      </c>
      <c r="HJ29" s="32">
        <f>INDEX('[3]Raw data 16-17'!$B$2:$XA$34,MATCH($A29,'[3]Raw data 16-17'!$A$2:$A$34,0),MATCH(HJ$1,'[3]Raw data 16-17'!$B$1:$GU$1,0))</f>
        <v>349</v>
      </c>
      <c r="HK29" s="88">
        <f t="shared" si="35"/>
        <v>330.33788641265278</v>
      </c>
      <c r="HL29" s="32">
        <f>INDEX([4]Sheet1!$A$1:$CJ$34, MATCH($A29, [4]Sheet1!$A$1:$A$34, 0), MATCH(HL$1, [4]Sheet1!$A$1:$CJ$1, 0))</f>
        <v>5514</v>
      </c>
      <c r="HM29" s="32">
        <f>INDEX('[5]Finance Indicators'!$A$2:$BO$35,MATCH($A29,'[5]Finance Indicators'!$A$2:$A$35,0),MATCH(HM$1,'[5]Finance Indicators'!$A$2:$BO$2,0))</f>
        <v>321</v>
      </c>
      <c r="HN29" s="132">
        <f>INDEX('[6]Finance Indicators'!$B$3:$BO$35,MATCH($A29,'[6]Finance Indicators'!$A$3:$A$35,0),MATCH(HN$1,'[6]Finance Indicators'!$B$2:$BO$2,0))</f>
        <v>350.86848635235731</v>
      </c>
      <c r="HO29" s="132">
        <f>INDEX('[6]Finance Indicators'!$B$3:$BO$35,MATCH($A29,'[6]Finance Indicators'!$A$3:$A$35,0),MATCH(HO$1,'[6]Finance Indicators'!$B$2:$BO$2,0))</f>
        <v>5656</v>
      </c>
      <c r="HP29" s="132">
        <f>INDEX('[6]Finance Indicators'!$B$3:$BO$35,MATCH($A29,'[6]Finance Indicators'!$A$3:$A$35,0),MATCH(HP$1,'[6]Finance Indicators'!$B$2:$BO$2,0))</f>
        <v>310</v>
      </c>
      <c r="HQ29" s="132" t="str">
        <f t="array" ref="HQ29">INDEX('[7]Finance Indicators'!$A$2:$BO$35,MATCH($A29,'[7]Finance Indicators'!$A$2:$A$35,0),MATCH(HQ$1,'[7]Finance Indicators'!$A$2:$BO$2,0))</f>
        <v>dna</v>
      </c>
      <c r="HR29" s="238">
        <f t="array" ref="HR29">INDEX('[7]Finance Indicators'!$A$2:$BO$35,MATCH($A29,'[7]Finance Indicators'!$A$2:$A$35,0),MATCH(HR$1,'[7]Finance Indicators'!$A$2:$BO$2,0))</f>
        <v>6085</v>
      </c>
      <c r="HS29" s="238" t="str">
        <f t="array" ref="HS29">INDEX('[7]Finance Indicators'!$A$2:$BO$35,MATCH($A29,'[7]Finance Indicators'!$A$2:$A$35,0),MATCH(HS$1,'[7]Finance Indicators'!$A$2:$BO$2,0))</f>
        <v>dna</v>
      </c>
      <c r="HT29" s="128">
        <f>(GP29*100)/Deflators!$B$2</f>
        <v>309.96833252041444</v>
      </c>
      <c r="HU29" s="125">
        <f>(GS29*100)/Deflators!$B$3</f>
        <v>334.27023107031715</v>
      </c>
      <c r="HV29" s="125">
        <f>(GV29*100)/Deflators!$B$4</f>
        <v>339.0310545460805</v>
      </c>
      <c r="HW29" s="125">
        <f>(GY29*100)/Deflators!$B$5</f>
        <v>369.52102297510947</v>
      </c>
      <c r="HX29" s="125">
        <f>(HB29*100)/Deflators!$B$6</f>
        <v>365.74101930843312</v>
      </c>
      <c r="HY29" s="125">
        <f>(HE29*100)/Deflators!$B$7</f>
        <v>309.73460030153598</v>
      </c>
      <c r="HZ29" s="125">
        <f>(HH29*100)/Deflators!$B$8</f>
        <v>320.69815979749922</v>
      </c>
      <c r="IA29" s="125">
        <f>(HK29*100)/Deflators!$B$9</f>
        <v>346.21767961470044</v>
      </c>
      <c r="IB29" s="125">
        <f>IFERROR((HN29*100)/Deflators!$B$10,"dna")</f>
        <v>359.44069769142567</v>
      </c>
      <c r="IC29" s="125" t="str">
        <f>IFERROR((HQ29*100)/Deflators!$B$11,"dna")</f>
        <v>dna</v>
      </c>
      <c r="ID29" s="121">
        <v>93.75</v>
      </c>
      <c r="IE29" s="88">
        <v>94.602272727272734</v>
      </c>
      <c r="IF29" s="88">
        <v>93.150684931506845</v>
      </c>
      <c r="IG29" s="88">
        <v>90.962099125364432</v>
      </c>
      <c r="IH29" s="88">
        <v>91.818181818181827</v>
      </c>
      <c r="II29" s="88">
        <v>94.010416666666657</v>
      </c>
      <c r="IJ29" s="88">
        <f>INDEX('[3]Raw data 16-17'!$B$2:$XA$34,MATCH($A29,'[3]Raw data 16-17'!$A$2:$A$34,0),MATCH(IJ$1,'[3]Raw data 16-17'!$B$1:$GU$1,0))</f>
        <v>94.324324324324323</v>
      </c>
      <c r="IK29" s="88">
        <f>INDEX('[14]1718 Collected Indicators'!$A$3:$CH$36,MATCH($A29,'[14]1718 Collected Indicators'!$A$3:$A$36,0),MATCH(IK$1,'[14]1718 Collected Indicators'!$A$3:$CH$3,0))</f>
        <v>90.422535211267601</v>
      </c>
      <c r="IL29" s="120">
        <f>INDEX('[15]1819 Collected Indicators'!$A$3:$CV$36,MATCH($A29,'[15]1819 Collected Indicators'!$A$3:$A$36,0),MATCH(IL$1,'[15]1819 Collected Indicators'!$A$3:$CV$3,0))</f>
        <v>89.85507246376811</v>
      </c>
      <c r="IM29" s="120" t="str">
        <f>INDEX('[11]1920 Collected Indicators'!$A$3:$CV$36,MATCH($A29,'[11]1920 Collected Indicators'!$A$3:$A$36,0),MATCH(IM$1,'[11]1920 Collected Indicators'!$A$3:$CV$3,0))</f>
        <v>dna</v>
      </c>
      <c r="IN29" s="119">
        <v>83.966666666666669</v>
      </c>
      <c r="IO29" s="88">
        <v>84.666666666666671</v>
      </c>
      <c r="IP29" s="88">
        <v>82.666666666666671</v>
      </c>
      <c r="IQ29" s="88">
        <f>INDEX('[16]Raw Data'!$B$2:$BS$34,MATCH($A29,'[16]Raw Data'!$A$2:$A$34,0),MATCH(IQ$1,'[16]Raw Data'!$B$1:$BS$1,0))</f>
        <v>82.666666666666671</v>
      </c>
      <c r="IR29" s="88">
        <f t="shared" si="1"/>
        <v>82</v>
      </c>
      <c r="IS29" s="120">
        <f t="shared" si="1"/>
        <v>83.433333333333337</v>
      </c>
      <c r="IT29" s="120">
        <f t="shared" si="1"/>
        <v>78.766666666666666</v>
      </c>
      <c r="IU29" s="119">
        <v>88.8</v>
      </c>
      <c r="IV29" s="88">
        <v>92.8</v>
      </c>
      <c r="IW29" s="88">
        <v>92.4</v>
      </c>
      <c r="IX29" s="88">
        <v>94.5</v>
      </c>
      <c r="IY29" s="88">
        <v>94.3</v>
      </c>
      <c r="IZ29" s="88">
        <f>INDEX('[3]Raw data 16-17'!$B$2:$BV$34,MATCH($A29,'[3]Raw data 16-17'!$A$2:$A$34,0),MATCH(IZ$1,'[3]Raw data 16-17'!$B$1:$BV$1,0))</f>
        <v>94.2</v>
      </c>
      <c r="JA29" s="88">
        <f>INDEX('[14]1718 Collected Indicators'!$A$3:$CH$36,MATCH($A29,'[14]1718 Collected Indicators'!$A$3:$A$36,0),MATCH(JA$1,'[14]1718 Collected Indicators'!$A$3:$CH$3,0))</f>
        <v>93.4</v>
      </c>
      <c r="JB29" s="120">
        <f>INDEX('[15]1819 Collected Indicators'!$A$3:$CV$36,MATCH($A29,'[15]1819 Collected Indicators'!$A$3:$A$36,0),MATCH(JB$1,'[15]1819 Collected Indicators'!$A$3:$CV$3,0))</f>
        <v>93.962264150943398</v>
      </c>
      <c r="JC29" s="120" t="str">
        <f>INDEX('[11]1920 Collected Indicators'!$A$3:$CV$36,MATCH($A29,'[11]1920 Collected Indicators'!$A$3:$A$36,0),MATCH(JC$1,'[11]1920 Collected Indicators'!$A$3:$CV$3,0))</f>
        <v>dna</v>
      </c>
      <c r="JD29" s="119">
        <v>884.74</v>
      </c>
      <c r="JE29" s="88">
        <v>868.92</v>
      </c>
      <c r="JF29" s="88">
        <f>INDEX('[17]Cohort Attainment'!$O$40:$BR$75,MATCH($A29,'[17]Cohort Attainment'!$O$40:$O$75,0),MATCH(JF$1,'[17]Cohort Attainment'!$O$40:$BR$40,0))</f>
        <v>883.38</v>
      </c>
      <c r="JG29" s="88">
        <f>INDEX('[18]Cohort Attainment'!$Q$40:$AQ$72,MATCH($A29,'[18]Cohort Attainment'!$O$40:$O$72,0),MATCH(JG$1,'[18]Cohort Attainment'!$Q$39:$AO$39,0))</f>
        <v>925.26</v>
      </c>
      <c r="JH29" s="88">
        <f>INDEX('[19]Cohort Attainment'!$BP$3:$BU$36,MATCH($A29,'[19]Cohort Attainment'!$BU$3:$BU$36,0),MATCH(JH$1,'[19]Cohort Attainment'!$BP$36:$BU$36,0))</f>
        <v>941.4</v>
      </c>
      <c r="JI29" s="88">
        <f>INDEX('[19]Cohort Attainment'!$BP$3:$BU$36,MATCH($A29,'[19]Cohort Attainment'!$BU$3:$BU$36,0),MATCH(JI$1,'[19]Cohort Attainment'!$BP$36:$BU$36,0))</f>
        <v>971.7</v>
      </c>
      <c r="JJ29" s="88">
        <f>INDEX('[19]Cohort Attainment'!$BP$3:$BU$36,MATCH($A29,'[19]Cohort Attainment'!$BU$3:$BU$36,0),MATCH(JJ$1,'[19]Cohort Attainment'!$BP$36:$BU$36,0))</f>
        <v>954.9</v>
      </c>
      <c r="JK29" s="88">
        <f>INDEX('[19]Cohort Attainment'!$BP$3:$BU$36,MATCH($A29,'[19]Cohort Attainment'!$BU$3:$BU$36,0),MATCH(JK$1,'[19]Cohort Attainment'!$BP$36:$BU$36,0))</f>
        <v>922.68</v>
      </c>
      <c r="JL29" s="126">
        <f>INDEX('[11]1920 Collected Indicators'!$A$3:$CV$36,MATCH($A29,'[11]1920 Collected Indicators'!$A$3:$A$36,0),MATCH(JL$1,'[11]1920 Collected Indicators'!$A$3:$CV$3,0))</f>
        <v>965.86</v>
      </c>
      <c r="JM29" s="121">
        <v>619</v>
      </c>
      <c r="JN29" s="88">
        <v>480</v>
      </c>
      <c r="JO29" s="88">
        <f>INDEX('[17]Cohort Attainment'!$O$40:$BR$75,MATCH($A29,'[17]Cohort Attainment'!$O$40:$O$75,0),MATCH(JO$1,'[17]Cohort Attainment'!$O$40:$BR$40,0))</f>
        <v>546</v>
      </c>
      <c r="JP29" s="88">
        <f>INDEX('[18]Cohort Attainment'!$Q$40:$AQ$72,MATCH($A29,'[18]Cohort Attainment'!$O$40:$O$72,0),MATCH(JP$1,'[18]Cohort Attainment'!$Q$39:$AO$39,0))</f>
        <v>610</v>
      </c>
      <c r="JQ29" s="88">
        <f>INDEX('[19]Cohort Attainment'!$P$3:$AO$36,MATCH($A29,'[19]Cohort Attainment'!$AO$3:$AO$36,0),MATCH(JQ$1,'[19]Cohort Attainment'!$P$36:$AO$36,0))</f>
        <v>633</v>
      </c>
      <c r="JR29" s="88">
        <f>INDEX('[19]Cohort Attainment'!$P$3:$AO$36,MATCH($A29,'[19]Cohort Attainment'!$AO$3:$AO$36,0),MATCH(JR$1,'[19]Cohort Attainment'!$P$36:$AO$36,0))</f>
        <v>693</v>
      </c>
      <c r="JS29" s="88">
        <f>INDEX('[19]Cohort Attainment'!$P$3:$AO$36,MATCH($A29,'[19]Cohort Attainment'!$AO$3:$AO$36,0),MATCH(JS$1,'[19]Cohort Attainment'!$P$36:$AO$36,0))</f>
        <v>683</v>
      </c>
      <c r="JT29" s="120">
        <f>INDEX('[19]Cohort Attainment'!$P$3:$AO$36,MATCH($A29,'[19]Cohort Attainment'!$AO$3:$AO$36,0),MATCH(JT$1,'[19]Cohort Attainment'!$P$36:$AO$36,0))</f>
        <v>635</v>
      </c>
      <c r="JU29" s="120">
        <f>INDEX('[11]1920 Collected Indicators'!$A$3:$CV$36,MATCH($A29,'[11]1920 Collected Indicators'!$A$3:$A$36,0),MATCH(JU$1,'[11]1920 Collected Indicators'!$A$3:$CV$3,0))</f>
        <v>616</v>
      </c>
      <c r="JV29" s="119">
        <v>754</v>
      </c>
      <c r="JW29" s="88">
        <v>723</v>
      </c>
      <c r="JX29" s="88">
        <f>INDEX('[17]Cohort Attainment'!$O$40:$BR$75,MATCH($A29,'[17]Cohort Attainment'!$O$40:$O$75,0),MATCH(JX$1,'[17]Cohort Attainment'!$O$40:$BR$40,0))</f>
        <v>782</v>
      </c>
      <c r="JY29" s="88">
        <f>INDEX('[18]Cohort Attainment'!$Q$40:$AQ$72,MATCH($A29,'[18]Cohort Attainment'!$O$40:$O$72,0),MATCH(JY$1,'[18]Cohort Attainment'!$Q$39:$AO$39,0))</f>
        <v>802</v>
      </c>
      <c r="JZ29" s="88">
        <f>INDEX('[19]Cohort Attainment'!$P$3:$AO$36,MATCH($A29,'[19]Cohort Attainment'!$AO$3:$AO$36,0),MATCH(JZ$1,'[19]Cohort Attainment'!$P$36:$AO$36,0))</f>
        <v>808</v>
      </c>
      <c r="KA29" s="88">
        <f>INDEX('[19]Cohort Attainment'!$P$3:$AO$36,MATCH($A29,'[19]Cohort Attainment'!$AO$3:$AO$36,0),MATCH(KA$1,'[19]Cohort Attainment'!$P$36:$AO$36,0))</f>
        <v>851</v>
      </c>
      <c r="KB29" s="88">
        <f>INDEX('[19]Cohort Attainment'!$P$3:$AO$36,MATCH($A29,'[19]Cohort Attainment'!$AO$3:$AO$36,0),MATCH(KB$1,'[19]Cohort Attainment'!$P$36:$AO$36,0))</f>
        <v>797</v>
      </c>
      <c r="KC29" s="120">
        <f>INDEX('[19]Cohort Attainment'!$P$3:$AO$36,MATCH($A29,'[19]Cohort Attainment'!$AO$3:$AO$36,0),MATCH(KC$1,'[19]Cohort Attainment'!$P$36:$AO$36,0))</f>
        <v>837</v>
      </c>
      <c r="KD29" s="120">
        <f>INDEX('[11]1920 Collected Indicators'!$A$3:$CV$36,MATCH($A29,'[11]1920 Collected Indicators'!$A$3:$A$36,0),MATCH(KD$1,'[11]1920 Collected Indicators'!$A$3:$CV$3,0))</f>
        <v>887</v>
      </c>
      <c r="KE29" s="119">
        <v>827</v>
      </c>
      <c r="KF29" s="88">
        <v>869</v>
      </c>
      <c r="KG29" s="88">
        <f>INDEX('[17]Cohort Attainment'!$O$40:$BR$75,MATCH($A29,'[17]Cohort Attainment'!$O$40:$O$75,0),MATCH(KG$1,'[17]Cohort Attainment'!$O$40:$BR$40,0))</f>
        <v>906</v>
      </c>
      <c r="KH29" s="88">
        <f>INDEX('[18]Cohort Attainment'!$Q$40:$AQ$72,MATCH($A29,'[18]Cohort Attainment'!$O$40:$O$72,0),MATCH(KH$1,'[18]Cohort Attainment'!$Q$39:$AO$39,0))</f>
        <v>887</v>
      </c>
      <c r="KI29" s="88">
        <f>INDEX('[19]Cohort Attainment'!$P$3:$AO$36,MATCH($A29,'[19]Cohort Attainment'!$AO$3:$AO$36,0),MATCH(KI$1,'[19]Cohort Attainment'!$P$36:$AO$36,0))</f>
        <v>937</v>
      </c>
      <c r="KJ29" s="88">
        <f>INDEX('[19]Cohort Attainment'!$P$3:$AO$36,MATCH($A29,'[19]Cohort Attainment'!$AO$3:$AO$36,0),MATCH(KJ$1,'[19]Cohort Attainment'!$P$36:$AO$36,0))</f>
        <v>994</v>
      </c>
      <c r="KK29" s="88">
        <f>INDEX('[19]Cohort Attainment'!$P$3:$AO$36,MATCH($A29,'[19]Cohort Attainment'!$AO$3:$AO$36,0),MATCH(KK$1,'[19]Cohort Attainment'!$P$36:$AO$36,0))</f>
        <v>951</v>
      </c>
      <c r="KL29" s="120">
        <f>INDEX('[19]Cohort Attainment'!$P$3:$AO$36,MATCH($A29,'[19]Cohort Attainment'!$AO$3:$AO$36,0),MATCH(KL$1,'[19]Cohort Attainment'!$P$36:$AO$36,0))</f>
        <v>946</v>
      </c>
      <c r="KM29" s="120">
        <f>INDEX('[11]1920 Collected Indicators'!$A$3:$CV$36,MATCH($A29,'[11]1920 Collected Indicators'!$A$3:$A$36,0),MATCH(KM$1,'[11]1920 Collected Indicators'!$A$3:$CV$3,0))</f>
        <v>977</v>
      </c>
      <c r="KN29" s="119">
        <v>1035</v>
      </c>
      <c r="KO29" s="88">
        <v>1082</v>
      </c>
      <c r="KP29" s="88">
        <f>INDEX('[17]Cohort Attainment'!$O$40:$BR$75,MATCH($A29,'[17]Cohort Attainment'!$O$40:$O$75,0),MATCH(KP$1,'[17]Cohort Attainment'!$O$40:$BR$40,0))</f>
        <v>1057</v>
      </c>
      <c r="KQ29" s="88">
        <f>INDEX('[18]Cohort Attainment'!$Q$40:$AQ$72,MATCH($A29,'[18]Cohort Attainment'!$O$40:$O$72,0),MATCH(KQ$1,'[18]Cohort Attainment'!$Q$39:$AO$39,0))</f>
        <v>1171</v>
      </c>
      <c r="KR29" s="88">
        <f>INDEX('[19]Cohort Attainment'!$P$3:$AO$36,MATCH($A29,'[19]Cohort Attainment'!$AO$3:$AO$36,0),MATCH(KR$1,'[19]Cohort Attainment'!$P$36:$AO$36,0))</f>
        <v>1146</v>
      </c>
      <c r="KS29" s="88">
        <f>INDEX('[19]Cohort Attainment'!$P$3:$AO$36,MATCH($A29,'[19]Cohort Attainment'!$AO$3:$AO$36,0),MATCH(KS$1,'[19]Cohort Attainment'!$P$36:$AO$36,0))</f>
        <v>1112</v>
      </c>
      <c r="KT29" s="88">
        <f>INDEX('[19]Cohort Attainment'!$P$3:$AO$36,MATCH($A29,'[19]Cohort Attainment'!$AO$3:$AO$36,0),MATCH(KT$1,'[19]Cohort Attainment'!$P$36:$AO$36,0))</f>
        <v>1199</v>
      </c>
      <c r="KU29" s="120">
        <f>INDEX('[19]Cohort Attainment'!$P$3:$AO$36,MATCH($A29,'[19]Cohort Attainment'!$AO$3:$AO$36,0),MATCH(KU$1,'[19]Cohort Attainment'!$P$36:$AO$36,0))</f>
        <v>1089</v>
      </c>
      <c r="KV29" s="120">
        <f>INDEX('[11]1920 Collected Indicators'!$A$3:$CV$36,MATCH($A29,'[11]1920 Collected Indicators'!$A$3:$A$36,0),MATCH(KV$1,'[11]1920 Collected Indicators'!$A$3:$CV$3,0))</f>
        <v>1243</v>
      </c>
      <c r="KW29" s="119">
        <v>1185</v>
      </c>
      <c r="KX29" s="88">
        <v>1152</v>
      </c>
      <c r="KY29" s="88">
        <f>INDEX('[17]Cohort Attainment'!$O$40:$BR$75,MATCH($A29,'[17]Cohort Attainment'!$O$40:$O$75,0),MATCH(KY$1,'[17]Cohort Attainment'!$O$40:$BR$40,0))</f>
        <v>1185</v>
      </c>
      <c r="KZ29" s="88">
        <f>INDEX('[18]Cohort Attainment'!$Q$40:$AQ$72,MATCH($A29,'[18]Cohort Attainment'!$O$40:$O$72,0),MATCH(KZ$1,'[18]Cohort Attainment'!$Q$39:$AO$39,0))</f>
        <v>1328</v>
      </c>
      <c r="LA29" s="88">
        <f>INDEX('[19]Cohort Attainment'!$P$3:$AO$36,MATCH($A29,'[19]Cohort Attainment'!$AO$3:$AO$36,0),MATCH(LA$1,'[19]Cohort Attainment'!$P$36:$AO$36,0))</f>
        <v>1200</v>
      </c>
      <c r="LB29" s="88">
        <f>INDEX('[19]Cohort Attainment'!$P$3:$AO$36,MATCH($A29,'[19]Cohort Attainment'!$AO$3:$AO$36,0),MATCH(LB$1,'[19]Cohort Attainment'!$P$36:$AO$36,0))</f>
        <v>1298</v>
      </c>
      <c r="LC29" s="88">
        <f>INDEX('[19]Cohort Attainment'!$P$3:$AO$36,MATCH($A29,'[19]Cohort Attainment'!$AO$3:$AO$36,0),MATCH(LC$1,'[19]Cohort Attainment'!$P$36:$AO$36,0))</f>
        <v>1284</v>
      </c>
      <c r="LD29" s="120">
        <f>INDEX('[19]Cohort Attainment'!$P$3:$AO$36,MATCH($A29,'[19]Cohort Attainment'!$AO$3:$AO$36,0),MATCH(LD$1,'[19]Cohort Attainment'!$P$36:$AO$36,0))</f>
        <v>1211</v>
      </c>
      <c r="LE29" s="120">
        <f>INDEX('[11]1920 Collected Indicators'!$A$3:$CV$36,MATCH($A29,'[11]1920 Collected Indicators'!$A$3:$A$36,0),MATCH(LE$1,'[11]1920 Collected Indicators'!$A$3:$CV$3,0))</f>
        <v>1231</v>
      </c>
      <c r="LF29" s="119">
        <v>86.825817860300617</v>
      </c>
      <c r="LG29" s="88" t="str">
        <f>INDEX('[3]Raw data 16-17'!$B$2:$XA$34,MATCH($A29,'[3]Raw data 16-17'!$A$2:$A$34,0),MATCH(LG$1,'[3]Raw data 16-17'!$B$1:$GU$1,0))</f>
        <v>dna</v>
      </c>
      <c r="LH29" s="88" t="str">
        <f>INDEX('[14]1718 Collected Indicators'!$A$3:$CH$36,MATCH($A29,'[14]1718 Collected Indicators'!$A$3:$A$36,0),MATCH(LH$1,'[14]1718 Collected Indicators'!$A$3:$CH$3,0))</f>
        <v>dna</v>
      </c>
      <c r="LI29" s="120">
        <f>INDEX('[15]1819 Collected Indicators'!$A$3:$CV$36,MATCH($A29,'[15]1819 Collected Indicators'!$A$3:$A$36,0),MATCH(LI$1,'[15]1819 Collected Indicators'!$A$3:$CV$3,0))</f>
        <v>79.677517492999996</v>
      </c>
      <c r="LJ29" s="120" t="str">
        <f>INDEX('[11]1920 Collected Indicators'!$A$3:$CV$36,MATCH($A29,'[11]1920 Collected Indicators'!$A$3:$A$36,0),MATCH(LJ$1,'[11]1920 Collected Indicators'!$A$3:$CV$3,0))</f>
        <v>dna</v>
      </c>
      <c r="LK29" s="119">
        <v>82.269503546099287</v>
      </c>
      <c r="LL29" s="88" t="str">
        <f>INDEX('[3]Raw data 16-17'!$B$2:$XA$34,MATCH($A29,'[3]Raw data 16-17'!$A$2:$A$34,0),MATCH(LL$1,'[3]Raw data 16-17'!$B$1:$GU$1,0))</f>
        <v>dna</v>
      </c>
      <c r="LM29" s="88" t="str">
        <f>INDEX('[14]1718 Collected Indicators'!$A$3:$CH$36,MATCH($A29,'[14]1718 Collected Indicators'!$A$3:$A$36,0),MATCH(LM$1,'[14]1718 Collected Indicators'!$A$3:$CH$3,0))</f>
        <v>dna</v>
      </c>
      <c r="LN29" s="120">
        <f>INDEX('[15]1819 Collected Indicators'!$A$3:$CV$36,MATCH($A29,'[15]1819 Collected Indicators'!$A$3:$A$36,0),MATCH(LN$1,'[15]1819 Collected Indicators'!$A$3:$CV$3,0))</f>
        <v>84.088834804000001</v>
      </c>
      <c r="LO29" s="120" t="str">
        <f>INDEX('[11]1920 Collected Indicators'!$A$3:$CV$36,MATCH($A29,'[11]1920 Collected Indicators'!$A$3:$A$36,0),MATCH(LO$1,'[11]1920 Collected Indicators'!$A$3:$CV$3,0))</f>
        <v>dna</v>
      </c>
      <c r="LP29" s="119">
        <v>81.613508442776734</v>
      </c>
      <c r="LQ29" s="88" t="str">
        <f>INDEX('[3]Raw data 16-17'!$B$2:$XA$34,MATCH($A29,'[3]Raw data 16-17'!$A$2:$A$34,0),MATCH(LQ$1,'[3]Raw data 16-17'!$B$1:$GU$1,0))</f>
        <v>dna</v>
      </c>
      <c r="LR29" s="88" t="str">
        <f>INDEX('[14]1718 Collected Indicators'!$A$3:$CH$36,MATCH($A29,'[14]1718 Collected Indicators'!$A$3:$A$36,0),MATCH(LR$1,'[14]1718 Collected Indicators'!$A$3:$CH$3,0))</f>
        <v>dna</v>
      </c>
      <c r="LS29" s="120" t="e">
        <f>INDEX('[15]1819 Collected Indicators'!$A$3:$CV$36,MATCH($A29,'[15]1819 Collected Indicators'!$A$3:$A$36,0),MATCH(LS$1,'[15]1819 Collected Indicators'!$A$3:$CV$3,0))</f>
        <v>#N/A</v>
      </c>
      <c r="LT29" s="120" t="e">
        <f>INDEX('[11]1920 Collected Indicators'!$A$3:$CV$36,MATCH($A29,'[11]1920 Collected Indicators'!$A$3:$A$36,0),MATCH(LT$1,'[11]1920 Collected Indicators'!$A$3:$CV$3,0))</f>
        <v>#N/A</v>
      </c>
      <c r="LU29" s="119">
        <v>82.758620689655174</v>
      </c>
      <c r="LV29" s="88" t="str">
        <f>INDEX('[3]Raw data 16-17'!$B$2:$XA$34,MATCH($A29,'[3]Raw data 16-17'!$A$2:$A$34,0),MATCH(LV$1,'[3]Raw data 16-17'!$B$1:$GU$1,0))</f>
        <v>dna</v>
      </c>
      <c r="LW29" s="88" t="str">
        <f>INDEX('[14]1718 Collected Indicators'!$A$3:$CH$36,MATCH($A29,'[14]1718 Collected Indicators'!$A$3:$A$36,0),MATCH(LW$1,'[14]1718 Collected Indicators'!$A$3:$CH$3,0))</f>
        <v>dna</v>
      </c>
      <c r="LX29" s="120">
        <f>INDEX('[15]1819 Collected Indicators'!$A$3:$CV$36,MATCH($A29,'[15]1819 Collected Indicators'!$A$3:$A$36,0),MATCH(LX$1,'[15]1819 Collected Indicators'!$A$3:$CV$3,0))</f>
        <v>21.455512237999997</v>
      </c>
      <c r="LY29" s="120" t="str">
        <f>INDEX('[11]1920 Collected Indicators'!$A$3:$CV$36,MATCH($A29,'[11]1920 Collected Indicators'!$A$3:$A$36,0),MATCH(LY$1,'[11]1920 Collected Indicators'!$A$3:$CV$3,0))</f>
        <v>dna</v>
      </c>
      <c r="LZ29" s="119">
        <v>76.773049645390074</v>
      </c>
      <c r="MA29" s="88" t="str">
        <f>INDEX('[3]Raw data 16-17'!$B$2:$XA$34,MATCH($A29,'[3]Raw data 16-17'!$A$2:$A$34,0),MATCH(MA$1,'[3]Raw data 16-17'!$B$1:$GU$1,0))</f>
        <v>dna</v>
      </c>
      <c r="MB29" s="88" t="str">
        <f>INDEX('[14]1718 Collected Indicators'!$A$3:$CH$36,MATCH($A29,'[14]1718 Collected Indicators'!$A$3:$A$36,0),MATCH(MB$1,'[14]1718 Collected Indicators'!$A$3:$CH$3,0))</f>
        <v>dna</v>
      </c>
      <c r="MC29" s="120">
        <f>INDEX('[15]1819 Collected Indicators'!$A$3:$CV$36,MATCH($A29,'[15]1819 Collected Indicators'!$A$3:$A$36,0),MATCH(MC$1,'[15]1819 Collected Indicators'!$A$3:$CV$3,0))</f>
        <v>17.858543449999999</v>
      </c>
      <c r="MD29" s="120" t="str">
        <f>INDEX('[11]1920 Collected Indicators'!$A$3:$CV$36,MATCH($A29,'[11]1920 Collected Indicators'!$A$3:$A$36,0),MATCH(MD$1,'[11]1920 Collected Indicators'!$A$3:$CV$3,0))</f>
        <v>dna</v>
      </c>
      <c r="ME29" s="119">
        <v>75.328330206378993</v>
      </c>
      <c r="MF29" s="88" t="str">
        <f>INDEX('[3]Raw data 16-17'!$B$2:$XA$34,MATCH($A29,'[3]Raw data 16-17'!$A$2:$A$34,0),MATCH(MF$1,'[3]Raw data 16-17'!$B$1:$GU$1,0))</f>
        <v>dna</v>
      </c>
      <c r="MG29" s="88" t="str">
        <f>INDEX('[14]1718 Collected Indicators'!$A$3:$CH$36,MATCH($A29,'[14]1718 Collected Indicators'!$A$3:$A$36,0),MATCH(MG$1,'[14]1718 Collected Indicators'!$A$3:$CH$3,0))</f>
        <v>dna</v>
      </c>
      <c r="MH29" s="120" t="e">
        <f>INDEX('[15]1819 Collected Indicators'!$A$3:$CV$36,MATCH($A29,'[15]1819 Collected Indicators'!$A$3:$A$36,0),MATCH(MH$1,'[15]1819 Collected Indicators'!$A$3:$CV$3,0))</f>
        <v>#N/A</v>
      </c>
      <c r="MI29" s="120" t="e">
        <f>INDEX('[11]1920 Collected Indicators'!$A$3:$CV$36,MATCH($A29,'[11]1920 Collected Indicators'!$A$3:$A$36,0),MATCH(MI$1,'[11]1920 Collected Indicators'!$A$3:$CV$3,0))</f>
        <v>#N/A</v>
      </c>
      <c r="MJ29" s="119">
        <v>89.832007073386393</v>
      </c>
      <c r="MK29" s="88" t="str">
        <f>INDEX('[3]Raw data 16-17'!$B$2:$XA$34,MATCH($A29,'[3]Raw data 16-17'!$A$2:$A$34,0),MATCH(MK$1,'[3]Raw data 16-17'!$B$1:$GU$1,0))</f>
        <v>dna</v>
      </c>
      <c r="ML29" s="88" t="str">
        <f>INDEX('[14]1718 Collected Indicators'!$A$3:$CH$36,MATCH($A29,'[14]1718 Collected Indicators'!$A$3:$A$36,0),MATCH(ML$1,'[14]1718 Collected Indicators'!$A$3:$CH$3,0))</f>
        <v>dna</v>
      </c>
      <c r="MM29" s="120" t="str">
        <f>INDEX('[15]1819 Collected Indicators'!$A$3:$CV$36,MATCH($A29,'[15]1819 Collected Indicators'!$A$3:$A$36,0),MATCH(MM$1,'[15]1819 Collected Indicators'!$A$3:$CV$3,0))</f>
        <v>dna</v>
      </c>
      <c r="MN29" s="120" t="str">
        <f>INDEX('[11]1920 Collected Indicators'!$A$3:$CV$36,MATCH($A29,'[11]1920 Collected Indicators'!$A$3:$A$36,0),MATCH(MN$1,'[11]1920 Collected Indicators'!$A$3:$CV$3,0))</f>
        <v>dna</v>
      </c>
      <c r="MO29" s="119">
        <v>86.347517730496463</v>
      </c>
      <c r="MP29" s="88" t="str">
        <f>INDEX('[3]Raw data 16-17'!$B$2:$XA$34,MATCH($A29,'[3]Raw data 16-17'!$A$2:$A$34,0),MATCH(MP$1,'[3]Raw data 16-17'!$B$1:$GU$1,0))</f>
        <v>dna</v>
      </c>
      <c r="MQ29" s="88" t="str">
        <f>INDEX('[14]1718 Collected Indicators'!$A$3:$CH$36,MATCH($A29,'[14]1718 Collected Indicators'!$A$3:$A$36,0),MATCH(MQ$1,'[14]1718 Collected Indicators'!$A$3:$CH$3,0))</f>
        <v>dna</v>
      </c>
      <c r="MR29" s="120" t="str">
        <f>INDEX('[15]1819 Collected Indicators'!$A$3:$CV$36,MATCH($A29,'[15]1819 Collected Indicators'!$A$3:$A$36,0),MATCH(MR$1,'[15]1819 Collected Indicators'!$A$3:$CV$3,0))</f>
        <v>dna</v>
      </c>
      <c r="MS29" s="120" t="str">
        <f>INDEX('[11]1920 Collected Indicators'!$A$3:$CV$36,MATCH($A29,'[11]1920 Collected Indicators'!$A$3:$A$36,0),MATCH(MS$1,'[11]1920 Collected Indicators'!$A$3:$CV$3,0))</f>
        <v>dna</v>
      </c>
      <c r="MT29" s="119">
        <v>85.459662288930588</v>
      </c>
      <c r="MU29" s="88" t="str">
        <f>INDEX('[3]Raw data 16-17'!$B$2:$XA$34,MATCH($A29,'[3]Raw data 16-17'!$A$2:$A$34,0),MATCH(MU$1,'[3]Raw data 16-17'!$B$1:$GU$1,0))</f>
        <v>dna</v>
      </c>
      <c r="MV29" s="88" t="str">
        <f>INDEX('[14]1718 Collected Indicators'!$A$3:$CH$36,MATCH($A29,'[14]1718 Collected Indicators'!$A$3:$A$36,0),MATCH(MV$1,'[14]1718 Collected Indicators'!$A$3:$CH$3,0))</f>
        <v>dna</v>
      </c>
      <c r="MW29" s="120" t="e">
        <f>INDEX('[15]1819 Collected Indicators'!$A$3:$CV$36,MATCH($A29,'[15]1819 Collected Indicators'!$A$3:$A$36,0),MATCH(MW$1,'[15]1819 Collected Indicators'!$A$3:$CV$3,0))</f>
        <v>#N/A</v>
      </c>
      <c r="MX29" s="120" t="e">
        <f>INDEX('[11]1920 Collected Indicators'!$A$3:$CV$36,MATCH($A29,'[11]1920 Collected Indicators'!$A$3:$A$36,0),MATCH(MX$1,'[11]1920 Collected Indicators'!$A$3:$CV$3,0))</f>
        <v>#N/A</v>
      </c>
      <c r="MY29" s="119">
        <v>89.566755083996469</v>
      </c>
      <c r="MZ29" s="88" t="str">
        <f>INDEX('[3]Raw data 16-17'!$B$2:$XA$34,MATCH($A29,'[3]Raw data 16-17'!$A$2:$A$34,0),MATCH(MZ$1,'[3]Raw data 16-17'!$B$1:$GU$1,0))</f>
        <v>dna</v>
      </c>
      <c r="NA29" s="88" t="str">
        <f>INDEX('[14]1718 Collected Indicators'!$A$3:$CH$36,MATCH($A29,'[14]1718 Collected Indicators'!$A$3:$A$36,0),MATCH(NA$1,'[14]1718 Collected Indicators'!$A$3:$CH$3,0))</f>
        <v>dna</v>
      </c>
      <c r="NB29" s="120" t="e">
        <f>INDEX('[15]1819 Collected Indicators'!$A$3:$CV$36,MATCH($A29,'[15]1819 Collected Indicators'!$A$3:$A$36,0),MATCH(NB$1,'[15]1819 Collected Indicators'!$A$3:$CV$3,0))</f>
        <v>#N/A</v>
      </c>
      <c r="NC29" s="183"/>
      <c r="ND29" s="119">
        <v>82.180851063829792</v>
      </c>
      <c r="NE29" s="88" t="str">
        <f>INDEX('[3]Raw data 16-17'!$B$2:$XA$34,MATCH($A29,'[3]Raw data 16-17'!$A$2:$A$34,0),MATCH(NE$1,'[3]Raw data 16-17'!$B$1:$GU$1,0))</f>
        <v>dna</v>
      </c>
      <c r="NF29" s="88" t="str">
        <f>INDEX('[14]1718 Collected Indicators'!$A$3:$CH$36,MATCH($A29,'[14]1718 Collected Indicators'!$A$3:$A$36,0),MATCH(NF$1,'[14]1718 Collected Indicators'!$A$3:$CH$3,0))</f>
        <v>dna</v>
      </c>
      <c r="NG29" s="120" t="e">
        <f>INDEX('[15]1819 Collected Indicators'!$A$3:$CV$36,MATCH($A29,'[15]1819 Collected Indicators'!$A$3:$A$36,0),MATCH(NG$1,'[15]1819 Collected Indicators'!$A$3:$CV$3,0))</f>
        <v>#N/A</v>
      </c>
      <c r="NH29" s="183"/>
      <c r="NI29" s="119">
        <v>78.517823639774861</v>
      </c>
      <c r="NJ29" s="88" t="str">
        <f>INDEX('[3]Raw data 16-17'!$B$2:$XA$34,MATCH($A29,'[3]Raw data 16-17'!$A$2:$A$34,0),MATCH(NJ$1,'[3]Raw data 16-17'!$B$1:$GU$1,0))</f>
        <v>dna</v>
      </c>
      <c r="NK29" s="88" t="str">
        <f>INDEX('[14]1718 Collected Indicators'!$A$3:$CH$36,MATCH($A29,'[14]1718 Collected Indicators'!$A$3:$A$36,0),MATCH(NK$1,'[14]1718 Collected Indicators'!$A$3:$CH$3,0))</f>
        <v>dna</v>
      </c>
      <c r="NL29" s="120" t="e">
        <f>INDEX('[15]1819 Collected Indicators'!$A$3:$CV$36,MATCH($A29,'[15]1819 Collected Indicators'!$A$3:$A$36,0),MATCH(NL$1,'[15]1819 Collected Indicators'!$A$3:$CV$3,0))</f>
        <v>#N/A</v>
      </c>
      <c r="NM29" s="183"/>
      <c r="NN29" s="119">
        <f>INDEX([20]Extraction!$B$2:$I$36,MATCH($A29,[20]Extraction!$I$2:$I$36,0),MATCH(NN$1,[20]Extraction!$B$2:$I$2,0))</f>
        <v>78.721278721278694</v>
      </c>
      <c r="NO29" s="119">
        <f>INDEX([20]Extraction!$B$2:$I$36,MATCH($A29,[20]Extraction!$I$2:$I$36,0),MATCH(NO$1,[20]Extraction!$B$2:$I$2,0))</f>
        <v>80.086114101184037</v>
      </c>
      <c r="NP29" s="119">
        <f>INDEX([20]Extraction!$B$2:$I$36,MATCH($A29,[20]Extraction!$I$2:$I$36,0),MATCH(NP$1,[20]Extraction!$B$2:$I$2,0))</f>
        <v>77.383367139959418</v>
      </c>
      <c r="NQ29" s="119">
        <f>INDEX([20]Extraction!$B$2:$I$36,MATCH($A29,[20]Extraction!$I$2:$I$36,0),MATCH(NQ$1,[20]Extraction!$B$2:$I$2,0))</f>
        <v>76.748768472906306</v>
      </c>
      <c r="NR29" s="119">
        <f>INDEX([20]Extraction!$B$2:$I$36,MATCH($A29,[20]Extraction!$I$2:$I$36,0),MATCH(NR$1,[20]Extraction!$B$2:$I$2,0))</f>
        <v>83.148335015136141</v>
      </c>
      <c r="NS29" s="119">
        <f>INDEX([20]Extraction!$B$2:$I$36,MATCH($A29,[20]Extraction!$I$2:$I$36,0),MATCH(NS$1,[20]Extraction!$B$2:$I$2,0))</f>
        <v>86.466942148760268</v>
      </c>
      <c r="NT29" s="119" t="str">
        <f>INDEX([20]Extraction!$B$2:$I$36,MATCH($A29,[20]Extraction!$I$2:$I$36,0),MATCH(NT$1,[20]Extraction!$B$2:$I$2,0))</f>
        <v>dna</v>
      </c>
      <c r="NU29" s="129">
        <f>INDEX([21]Sheet1!$L$17:$T$50,MATCH($A29,[21]Sheet1!$L$17:$L$50,0),MATCH(NU$1,[21]Sheet1!$L$17:$T$17,0))</f>
        <v>95.121951219512198</v>
      </c>
      <c r="NV29" s="130">
        <f>INDEX([21]Sheet1!$L$17:$T$50,MATCH($A29,[21]Sheet1!$L$17:$L$50,0),MATCH(NV$1,[21]Sheet1!$L$17:$T$17,0))</f>
        <v>97.727272727272734</v>
      </c>
      <c r="NW29" s="130">
        <f>INDEX([21]Sheet1!$L$17:$T$50,MATCH($A29,[21]Sheet1!$L$17:$L$50,0),MATCH(NW$1,[21]Sheet1!$L$17:$T$17,0))</f>
        <v>100</v>
      </c>
      <c r="NX29" s="130">
        <f>INDEX([21]Sheet1!$L$17:$T$50,MATCH($A29,[21]Sheet1!$L$17:$L$50,0),MATCH(NX$1,[21]Sheet1!$L$17:$T$17,0))</f>
        <v>95.652173913043484</v>
      </c>
      <c r="NY29" s="130">
        <f>INDEX([21]Sheet1!$L$17:$T$50,MATCH($A29,[21]Sheet1!$L$17:$L$50,0),MATCH(NY$1,[21]Sheet1!$L$17:$T$17,0))</f>
        <v>91.666666666666657</v>
      </c>
      <c r="NZ29" s="130">
        <f>INDEX([21]Sheet1!$L$17:$T$50,MATCH($A29,[21]Sheet1!$L$17:$L$50,0),MATCH(NZ$1,[21]Sheet1!$L$17:$T$17,0))</f>
        <v>97.826086956521735</v>
      </c>
      <c r="OA29" s="130">
        <f>INDEX([21]Sheet1!$L$17:$T$50,MATCH($A29,[21]Sheet1!$L$17:$L$50,0),MATCH(OA$1,[21]Sheet1!$L$17:$T$17,0))</f>
        <v>97.916666666666657</v>
      </c>
      <c r="OB29" s="88">
        <f>INDEX('[14]1718 Collected Indicators'!$A$3:$CH$36,MATCH($A29,'[14]1718 Collected Indicators'!$A$3:$A$36,0),MATCH(OB$1,'[14]1718 Collected Indicators'!$A$3:$CH$3,0))</f>
        <v>96.296296296296291</v>
      </c>
      <c r="OC29" s="126">
        <f>INDEX('[15]1819 Collected Indicators'!$A$3:$CV$36,MATCH($A29,'[15]1819 Collected Indicators'!$A$3:$A$36,0),MATCH(OC$1,'[15]1819 Collected Indicators'!$A$3:$CV$3,0))</f>
        <v>97.916666666666657</v>
      </c>
      <c r="OD29" s="120">
        <f>INDEX('[11]1920 Collected Indicators'!$A$3:$CV$36,MATCH($A29,'[11]1920 Collected Indicators'!$A$3:$A$36,0),MATCH(OD$1,'[11]1920 Collected Indicators'!$A$3:$CV$3,0))</f>
        <v>95.899999999999991</v>
      </c>
      <c r="OE29" s="121">
        <v>93.2</v>
      </c>
      <c r="OF29" s="88">
        <v>93.2</v>
      </c>
      <c r="OG29" s="88">
        <v>93.2</v>
      </c>
      <c r="OH29" s="88">
        <f>INDEX('[3]Raw data 16-17'!$A$1:$BV$34,MATCH($A29,'[3]Raw data 16-17'!A$1:A$34,0),MATCH(OH$1,'[3]Raw data 16-17'!$A$1:$BV$1,0))</f>
        <v>93.2</v>
      </c>
      <c r="OI29" s="121">
        <f>INDEX('[15]1819 Collected Indicators'!$A$3:$CV$36,MATCH($A29,'[15]1819 Collected Indicators'!$A$3:$A$36,0),MATCH(OI$1,'[15]1819 Collected Indicators'!$A$3:$CV$3,0))</f>
        <v>92.638300000000001</v>
      </c>
      <c r="OJ29" s="120" t="str">
        <f>INDEX('[11]1920 Collected Indicators'!$A$3:$CV$36,MATCH($A29,'[11]1920 Collected Indicators'!$A$3:$A$36,0),MATCH(OJ$1,'[11]1920 Collected Indicators'!$A$3:$CV$3,0))</f>
        <v>dna</v>
      </c>
      <c r="OK29" s="119">
        <f>INDEX('[22]All years '!$A$1:$F$34,MATCH($A29,'[22]All years '!$A$1:$A$34,0),MATCH(OK$1,'[22]All years '!$A$1:$F$1,0))</f>
        <v>88.213240673006581</v>
      </c>
      <c r="OL29" s="88">
        <f>INDEX('[22]All years '!$A$1:$F$34,MATCH($A29,'[22]All years '!$A$1:$A$34,0),MATCH(OL$1,'[22]All years '!$A$1:$F$1,0))</f>
        <v>89.263204017661536</v>
      </c>
      <c r="OM29" s="88">
        <f>INDEX('[22]All years '!$A$1:$F$34,MATCH($A29,'[22]All years '!$A$1:$A$34,0),MATCH(OM$1,'[22]All years '!$A$1:$F$1,0))</f>
        <v>85.377123204956547</v>
      </c>
      <c r="ON29" s="88">
        <f>INDEX('[22]All years '!$A$1:$F$34,MATCH($A29,'[22]All years '!$A$1:$A$34,0),MATCH(ON$1,'[22]All years '!$A$1:$F$1,0))</f>
        <v>85.099757495590836</v>
      </c>
      <c r="OO29" s="121">
        <f>INDEX('[22]All years '!$A$1:$F$34,MATCH($A29,'[22]All years '!$A$1:$A$34,0),MATCH(OO$1,'[22]All years '!$A$1:$F$1,0))</f>
        <v>85.377123204956547</v>
      </c>
      <c r="OP29" s="120" t="str">
        <f>INDEX('[11]1920 Collected Indicators'!$A$3:$CV$36,MATCH($A29,'[11]1920 Collected Indicators'!$A$3:$A$36,0),MATCH(OP$1,'[11]1920 Collected Indicators'!$A$3:$CV$3,0))</f>
        <v>dna</v>
      </c>
      <c r="OQ29" s="119">
        <v>26.295758079025674</v>
      </c>
      <c r="OR29" s="88">
        <v>20</v>
      </c>
      <c r="OS29" s="88">
        <v>19.100000000000001</v>
      </c>
      <c r="OT29" s="116">
        <f>INDEX('[3]Raw data 16-17'!$B$2:$ACG$34,MATCH($A29,'[3]Raw data 16-17'!$A$2:$A$34,0),MATCH(OT$1,'[3]Raw data 16-17'!$B$1:$MA$1,0))</f>
        <v>17.897889332572735</v>
      </c>
      <c r="OU29" s="133">
        <f>INDEX('[15]1819 Collected Indicators'!$A$3:$CV$36,MATCH($A29,'[15]1819 Collected Indicators'!$A$3:$A$36,0),MATCH(OU$1,'[15]1819 Collected Indicators'!$A$3:$CV$3,0))</f>
        <v>17.410599999999999</v>
      </c>
      <c r="OV29" s="120" t="str">
        <f>INDEX('[11]1920 Collected Indicators'!$A$3:$CV$36,MATCH($A29,'[11]1920 Collected Indicators'!$A$3:$A$36,0),MATCH(OV$1,'[11]1920 Collected Indicators'!$A$3:$CV$3,0))</f>
        <v>dna</v>
      </c>
      <c r="OW29" s="119">
        <f>INDEX('[23]All years '!$A$2:$F$35,MATCH($A29,'[23]All years '!$A$2:$A$35,0),MATCH(OW$1,'[23]All years '!$A$2:$F$2,0))</f>
        <v>134.42622950819671</v>
      </c>
      <c r="OX29" s="88">
        <f>INDEX('[23]All years '!$A$2:$F$35,MATCH($A29,'[23]All years '!$A$2:$A$35,0),MATCH(OX$1,'[23]All years '!$A$2:$F$2,0))</f>
        <v>142.85714285714286</v>
      </c>
      <c r="OY29" s="88">
        <f>INDEX('[23]All years '!$A$2:$F$35,MATCH($A29,'[23]All years '!$A$2:$A$35,0),MATCH(OY$1,'[23]All years '!$A$2:$F$2,0))</f>
        <v>175.82417582417582</v>
      </c>
      <c r="OZ29" s="88">
        <f>INDEX('[23]All years '!$A$2:$F$35,MATCH($A29,'[23]All years '!$A$2:$A$35,0),MATCH(OZ$1,'[23]All years '!$A$2:$F$2,0))</f>
        <v>143.75</v>
      </c>
      <c r="PA29" s="183">
        <f>INDEX('[23]All years '!$A$2:$F$35,MATCH($A29,'[23]All years '!$A$2:$A$35,0),MATCH(PA$1,'[23]All years '!$A$2:$F$2,0))</f>
        <v>103.33333333333333</v>
      </c>
      <c r="PB29" s="120" t="str">
        <f>INDEX('[11]1920 Collected Indicators'!$A$3:$CV$36,MATCH($A29,'[11]1920 Collected Indicators'!$A$3:$A$36,0),MATCH(PB$1,'[11]1920 Collected Indicators'!$A$3:$CV$3,0))</f>
        <v>dna</v>
      </c>
      <c r="PC29" s="119">
        <v>90.9</v>
      </c>
      <c r="PD29" s="88">
        <f>INDEX('[3]Raw data 16-17'!$B$2:$XA$34,MATCH($A29,'[3]Raw data 16-17'!$A$2:$A$34,0),MATCH(PD$1,'[3]Raw data 16-17'!$B$1:$GU$1,0))</f>
        <v>91.1</v>
      </c>
      <c r="PE29" s="88">
        <f>INDEX('[14]1718 Collected Indicators'!$A$3:$CH$36,MATCH($A29,'[14]1718 Collected Indicators'!$A$3:$A$36,0),MATCH(PE$1,'[14]1718 Collected Indicators'!$A$3:$CH$3,0))</f>
        <v>91.6</v>
      </c>
      <c r="PF29" s="120">
        <f>INDEX('[15]1819 Collected Indicators'!$A$3:$CV$36,MATCH($A29,'[15]1819 Collected Indicators'!$A$3:$A$36,0),MATCH(PF$1,'[15]1819 Collected Indicators'!$A$3:$CV$3,0))</f>
        <v>91.561656165616554</v>
      </c>
      <c r="PG29" s="120">
        <f>INDEX('[11]1920 Collected Indicators'!$A$3:$CV$36,MATCH($A29,'[11]1920 Collected Indicators'!$A$3:$A$36,0),MATCH(PG$1,'[11]1920 Collected Indicators'!$A$3:$CV$3,0))</f>
        <v>91.367560199909136</v>
      </c>
      <c r="PH29" s="129">
        <v>0</v>
      </c>
      <c r="PI29" s="130">
        <v>0</v>
      </c>
      <c r="PJ29" s="130">
        <v>0</v>
      </c>
      <c r="PK29" s="130">
        <v>0</v>
      </c>
      <c r="PL29" s="88">
        <f>INDEX('[3]Raw data 16-17'!$B$2:$BV$34,MATCH($A29,'[3]Raw data 16-17'!$A$2:$A$34,0),MATCH(PL$1,'[3]Raw data 16-17'!$B$1:$BV$1,0))</f>
        <v>0</v>
      </c>
      <c r="PM29" s="130">
        <f>INDEX('[14]1718 Collected Indicators'!$A$3:$CH$36,MATCH($A29,'[14]1718 Collected Indicators'!$A$3:$A$36,0),MATCH(PM$1,'[14]1718 Collected Indicators'!$A$3:$CH$3,0))</f>
        <v>0</v>
      </c>
      <c r="PN29" s="194">
        <f>INDEX('[15]1819 Collected Indicators'!$A$3:$CV$36,MATCH($A29,'[15]1819 Collected Indicators'!$A$3:$A$36,0),MATCH(PN$1,'[15]1819 Collected Indicators'!$A$3:$CV$3,0))</f>
        <v>6.4935064935064926</v>
      </c>
      <c r="PO29" s="120" t="str">
        <f>INDEX('[11]1920 Collected Indicators'!$A$3:$CV$36,MATCH($A29,'[11]1920 Collected Indicators'!$A$3:$A$36,0),MATCH(PO$1,'[11]1920 Collected Indicators'!$A$3:$CV$3,0))</f>
        <v>dna</v>
      </c>
      <c r="PP29" s="119">
        <v>22.62</v>
      </c>
      <c r="PQ29" s="88">
        <v>19.600000000000001</v>
      </c>
      <c r="PR29" s="88">
        <v>21.37</v>
      </c>
      <c r="PS29" s="88">
        <v>19.239999999999998</v>
      </c>
      <c r="PT29" s="88">
        <v>21.82</v>
      </c>
      <c r="PU29" s="88">
        <v>17.190000000000001</v>
      </c>
      <c r="PV29" s="88">
        <f>INDEX('[3]Raw data 16-17'!$B$2:$XA$34,MATCH($A29,'[3]Raw data 16-17'!$A$2:$A$34,0),MATCH(PV$1,'[3]Raw data 16-17'!$B$1:$GU$1,0))</f>
        <v>23.783783783783786</v>
      </c>
      <c r="PW29" s="88">
        <f>INDEX('[14]1718 Collected Indicators'!$A$3:$CH$36,MATCH($A29,'[14]1718 Collected Indicators'!$A$3:$A$36,0),MATCH(PW$1,'[14]1718 Collected Indicators'!$A$3:$CH$3,0))</f>
        <v>22.816901408450704</v>
      </c>
      <c r="PX29" s="120">
        <f>INDEX('[15]1819 Collected Indicators'!$A$3:$CV$36,MATCH($A29,'[15]1819 Collected Indicators'!$A$3:$A$36,0),MATCH(PX$1,'[15]1819 Collected Indicators'!$A$3:$CV$3,0))</f>
        <v>21.44927536231884</v>
      </c>
      <c r="PY29" s="120" t="str">
        <f>INDEX('[11]1920 Collected Indicators'!$A$3:$CV$36,MATCH($A29,'[11]1920 Collected Indicators'!$A$3:$A$36,0),MATCH(PY$1,'[11]1920 Collected Indicators'!$A$3:$CV$3,0))</f>
        <v>dna</v>
      </c>
      <c r="PZ29" s="119">
        <f t="shared" ref="PZ29:PZ34" si="163">QA29/QB29*100</f>
        <v>3.642015071112338</v>
      </c>
      <c r="QA29" s="87">
        <v>10686</v>
      </c>
      <c r="QB29" s="131">
        <f t="array" ref="QB29">INDEX('[24]Gross Exp for LGBF'!$A$3:$K$38,MATCH($A29,'[24]Gross Exp for LGBF'!$A$3:$A$38,0),MATCH(QB$1,'[24]Gross Exp for LGBF'!$A$3:$K$3,0))</f>
        <v>293409</v>
      </c>
      <c r="QC29" s="88">
        <f t="shared" si="36"/>
        <v>5.0452644576792665</v>
      </c>
      <c r="QD29" s="87">
        <v>14791</v>
      </c>
      <c r="QE29" s="131">
        <f t="array" ref="QE29">INDEX('[24]Gross Exp for LGBF'!$A$3:$K$38,MATCH($A29,'[24]Gross Exp for LGBF'!$A$3:$A$38,0),MATCH(QE$1,'[24]Gross Exp for LGBF'!$A$3:$K$3,0))</f>
        <v>293166</v>
      </c>
      <c r="QF29" s="116">
        <f t="shared" si="37"/>
        <v>3.8701282982328737</v>
      </c>
      <c r="QG29" s="87">
        <v>11511</v>
      </c>
      <c r="QH29" s="131">
        <f t="array" ref="QH29">INDEX('[24]Gross Exp for LGBF'!$A$3:$K$38,MATCH($A29,'[24]Gross Exp for LGBF'!$A$3:$A$38,0),MATCH(QH$1,'[24]Gross Exp for LGBF'!$A$3:$K$3,0))</f>
        <v>297432</v>
      </c>
      <c r="QI29" s="116">
        <f t="shared" si="38"/>
        <v>3.6702720419534582</v>
      </c>
      <c r="QJ29" s="87">
        <v>11198</v>
      </c>
      <c r="QK29" s="87">
        <f t="array" ref="QK29">INDEX('[24]Gross Exp for LGBF'!$A$3:$K$38,MATCH($A29,'[24]Gross Exp for LGBF'!$A$3:$A$38,0),MATCH(QK$1,'[24]Gross Exp for LGBF'!$A$3:$K$3,0))</f>
        <v>305100</v>
      </c>
      <c r="QL29" s="116">
        <f t="shared" si="39"/>
        <v>3.9207064241997847</v>
      </c>
      <c r="QM29" s="87">
        <v>12037</v>
      </c>
      <c r="QN29" s="87">
        <f t="array" ref="QN29">INDEX('[24]Gross Exp for LGBF'!$A$3:$K$38,MATCH($A29,'[24]Gross Exp for LGBF'!$A$3:$A$38,0),MATCH(QN$1,'[24]Gross Exp for LGBF'!$A$3:$K$3,0))</f>
        <v>307011</v>
      </c>
      <c r="QO29" s="116">
        <f t="shared" si="40"/>
        <v>3.7717689893446953</v>
      </c>
      <c r="QP29" s="87">
        <v>11561</v>
      </c>
      <c r="QQ29" s="87">
        <f t="array" ref="QQ29">INDEX('[24]Gross Exp for LGBF'!$A$3:$K$38,MATCH($A29,'[24]Gross Exp for LGBF'!$A$3:$A$38,0),MATCH(QQ$1,'[24]Gross Exp for LGBF'!$A$3:$K$3,0))</f>
        <v>306514</v>
      </c>
      <c r="QR29" s="116">
        <f t="shared" si="41"/>
        <v>3.9728406758250436</v>
      </c>
      <c r="QS29" s="87">
        <f>INDEX('[2]All Previous Years'!$A$1:$EX$34,MATCH($A29,'[2]All Previous Years'!$A$1:$A$34,0),MATCH(QS$1,'[2]All Previous Years'!$A$1:$EX$1,0))</f>
        <v>12580</v>
      </c>
      <c r="QT29" s="87">
        <f t="array" ref="QT29">INDEX('[24]Gross Exp for LGBF'!$A$3:$K$38,MATCH($A29,'[24]Gross Exp for LGBF'!$A$3:$A$38,0),MATCH(QT$1,'[24]Gross Exp for LGBF'!$A$3:$K$3,0))</f>
        <v>316650</v>
      </c>
      <c r="QU29" s="88">
        <f t="shared" si="42"/>
        <v>4.2046857263372059</v>
      </c>
      <c r="QV29" s="32">
        <f>INDEX([4]Sheet1!$A$1:$CJ$34, MATCH($A29, [4]Sheet1!$A$1:$A$34, 0), MATCH(QV$1, [4]Sheet1!$A$1:$CJ$1, 0))</f>
        <v>13557</v>
      </c>
      <c r="QW29" s="32">
        <f t="array" ref="QW29">INDEX('[24]Gross Exp for LGBF'!$A$3:$K$38,MATCH($A29,'[24]Gross Exp for LGBF'!$A$3:$A$38,0),MATCH(QW$1,'[24]Gross Exp for LGBF'!$A$3:$K$3,0))</f>
        <v>322426</v>
      </c>
      <c r="QX29" s="88">
        <f t="shared" si="43"/>
        <v>4.3651699568649596</v>
      </c>
      <c r="QY29" s="88">
        <f>INDEX('[6]Finance Indicators'!$B$3:$BO$35,MATCH($A29,'[6]Finance Indicators'!$A$3:$A$35,0),MATCH(QY$1,'[6]Finance Indicators'!$B$2:$BO$2,0))</f>
        <v>14532</v>
      </c>
      <c r="QZ29" s="88">
        <f t="array" ref="QZ29">INDEX('[24]Gross Exp for LGBF'!$A$3:$K$38,MATCH($A29,'[24]Gross Exp for LGBF'!$A$3:$A$38,0),MATCH(QZ$1,'[24]Gross Exp for LGBF'!$A$3:$K$3,0))</f>
        <v>332908</v>
      </c>
      <c r="RA29" s="250">
        <f t="array" ref="RA29">INDEX('[7]Finance Indicators'!$A$2:$BO$35,MATCH($A29,'[7]Finance Indicators'!$A$2:$A$35,0),MATCH(RA$1,'[7]Finance Indicators'!$A$2:$BO$2,0))</f>
        <v>4.0702986007597257</v>
      </c>
      <c r="RB29" s="250">
        <f t="array" ref="RB29">INDEX('[7]Finance Indicators'!$A$2:$BO$35,MATCH($A29,'[7]Finance Indicators'!$A$2:$A$35,0),MATCH(RB$1,'[7]Finance Indicators'!$A$2:$BO$2,0))</f>
        <v>13544</v>
      </c>
      <c r="RC29" s="250">
        <f t="array" ref="RC29">INDEX('[7]Finance Indicators'!$A$2:$BO$35,MATCH($A29,'[7]Finance Indicators'!$A$2:$A$35,0),MATCH(RC$1,'[7]Finance Indicators'!$A$2:$BO$2,0))</f>
        <v>332752</v>
      </c>
      <c r="RD29" s="115">
        <f>INDEX('[25]Corporate Management'!$B$6:$EY$40,MATCH($A29,'[25]Corporate Management'!$B$6:$B$40,0),MATCH(RD$1,'[25]Corporate Management'!$B$40:$EY$40,0))</f>
        <v>47.161572052401745</v>
      </c>
      <c r="RE29" s="131">
        <f>INDEX('[25]Corporate Management'!$B$6:$EY$40,MATCH($A29,'[25]Corporate Management'!$B$6:$B$40,0),MATCH(RE$1,'[25]Corporate Management'!$B$40:$EY$40,0))</f>
        <v>108</v>
      </c>
      <c r="RF29" s="131">
        <f>INDEX('[25]Corporate Management'!$B$6:$EY$40,MATCH($A29,'[25]Corporate Management'!$B$6:$B$40,0),MATCH(RF$1,'[25]Corporate Management'!$B$40:$EY$40,0))</f>
        <v>229</v>
      </c>
      <c r="RG29" s="116">
        <f>INDEX('[25]Corporate Management'!$B$6:$EY$40,MATCH($A29,'[25]Corporate Management'!$B$6:$B$40,0),MATCH(RG$1,'[25]Corporate Management'!$B$40:$EY$40,0))</f>
        <v>49.568965517241381</v>
      </c>
      <c r="RH29" s="131">
        <f>INDEX('[25]Corporate Management'!$B$6:$EY$40,MATCH($A29,'[25]Corporate Management'!$B$6:$B$40,0),MATCH(RH$1,'[25]Corporate Management'!$B$40:$EY$40,0))</f>
        <v>115</v>
      </c>
      <c r="RI29" s="131">
        <f>INDEX('[25]Corporate Management'!$B$6:$EY$40,MATCH($A29,'[25]Corporate Management'!$B$6:$B$40,0),MATCH(RI$1,'[25]Corporate Management'!$B$40:$EY$40,0))</f>
        <v>232</v>
      </c>
      <c r="RJ29" s="116">
        <f>INDEX('[25]Corporate Management'!$B$6:$EY$40,MATCH($A29,'[25]Corporate Management'!$B$6:$B$40,0),MATCH(RJ$1,'[25]Corporate Management'!$B$40:$EY$40,0))</f>
        <v>52.340425531914889</v>
      </c>
      <c r="RK29" s="131">
        <f>INDEX('[25]Corporate Management'!$B$6:$EY$40,MATCH($A29,'[25]Corporate Management'!$B$6:$B$40,0),MATCH(RK$1,'[25]Corporate Management'!$B$40:$EY$40,0))</f>
        <v>123</v>
      </c>
      <c r="RL29" s="131">
        <f>INDEX('[25]Corporate Management'!$B$6:$EY$40,MATCH($A29,'[25]Corporate Management'!$B$6:$B$40,0),MATCH(RL$1,'[25]Corporate Management'!$B$40:$EY$40,0))</f>
        <v>235</v>
      </c>
      <c r="RM29" s="116">
        <f>INDEX('[26]All Data'!$A$1:$Y$34,MATCH($A29,'[26]All Data'!$A$1:$A$34,0),MATCH(RM$1,'[26]All Data'!$A$1:$Y$1,0))</f>
        <v>52.42290748898678</v>
      </c>
      <c r="RN29" s="131">
        <f>INDEX('[26]All Data'!$A$1:$Y$34,MATCH($A29,'[26]All Data'!$A$1:$A$34,0),MATCH(RN$1,'[26]All Data'!$A$1:$Y$1,0))</f>
        <v>119</v>
      </c>
      <c r="RO29" s="131">
        <f>INDEX('[26]All Data'!$A$1:$Y$34,MATCH($A29,'[26]All Data'!$A$1:$A$34,0),MATCH(RO$1,'[26]All Data'!$A$1:$Y$1,0))</f>
        <v>227</v>
      </c>
      <c r="RP29" s="116">
        <f>INDEX('[27]All Data'!$A$1:$Y$34,MATCH($A29,'[27]All Data'!$A$1:$A$34,0),MATCH(RP$1,'[27]All Data'!$A$1:$Y$1,0))</f>
        <v>53.846153846153847</v>
      </c>
      <c r="RQ29" s="131">
        <f>INDEX('[27]All Data'!$A$1:$Y$34,MATCH($A29,'[27]All Data'!$A$1:$A$34,0),MATCH(RQ$1,'[27]All Data'!$A$1:$Y$1,0))</f>
        <v>126</v>
      </c>
      <c r="RR29" s="131">
        <f>INDEX('[27]All Data'!$A$1:$Y$34,MATCH($A29,'[27]All Data'!$A$1:$A$34,0),MATCH(RR$1,'[27]All Data'!$A$1:$Y$1,0))</f>
        <v>234</v>
      </c>
      <c r="RS29" s="116">
        <f>INDEX('[28]All Data'!$A$1:$AB$34,MATCH($A29,'[28]All Data'!$A$1:$A$34,0),MATCH(RS$1,'[28]All Data'!$A$1:$AB$1,0))</f>
        <v>52.840909090909093</v>
      </c>
      <c r="RT29" s="131">
        <f>INDEX('[28]All Data'!$A$1:$AB$34,MATCH($A29,'[28]All Data'!$A$1:$A$34,0),MATCH(RT$1,'[28]All Data'!$A$1:$AB$1,0))</f>
        <v>93</v>
      </c>
      <c r="RU29" s="131">
        <f>INDEX('[28]All Data'!$A$1:$AB$34,MATCH($A29,'[28]All Data'!$A$1:$A$34,0),MATCH(RU$1,'[28]All Data'!$A$1:$AB$1,0))</f>
        <v>176</v>
      </c>
      <c r="RV29" s="116">
        <f>INDEX('[29]SPI Raw Data 1617'!$A$3:$AN$37,MATCH($A29,'[29]SPI Raw Data 1617'!$A$3:$A$37,0),MATCH(RV$1,'[29]SPI Raw Data 1617'!$A$37:$AN$37,0))</f>
        <v>54.66101694915254</v>
      </c>
      <c r="RW29" s="131">
        <f>INDEX('[29]SPI Raw Data 1617'!$A$3:$AN$37,MATCH($A29,'[29]SPI Raw Data 1617'!$A$3:$A$37,0),MATCH(RW$1,'[29]SPI Raw Data 1617'!$A$37:$AN$37,0))</f>
        <v>129</v>
      </c>
      <c r="RX29" s="131">
        <f>INDEX('[29]SPI Raw Data 1617'!$A$3:$AN$37,MATCH($A29,'[29]SPI Raw Data 1617'!$A$3:$A$37,0),MATCH(RX$1,'[29]SPI Raw Data 1617'!$A$37:$AN$37,0))</f>
        <v>236</v>
      </c>
      <c r="RY29" s="116">
        <f>INDEX('[30]SPI Raw Data 1718'!$A$3:$AN$37,MATCH($A29,'[30]SPI Raw Data 1718'!$A$3:$A$37,0),MATCH(RY$1,'[30]SPI Raw Data 1718'!$A$37:$AN$37,0))</f>
        <v>56.034482758620683</v>
      </c>
      <c r="RZ29" s="197">
        <f>INDEX('[30]SPI Raw Data 1718'!$A$3:$AN$37,MATCH($A29,'[30]SPI Raw Data 1718'!$A$3:$A$37,0),MATCH(RZ$1,'[30]SPI Raw Data 1718'!$A$37:$AN$37,0))</f>
        <v>130</v>
      </c>
      <c r="SA29" s="197">
        <f>INDEX('[30]SPI Raw Data 1718'!$A$3:$AN$37,MATCH($A29,'[30]SPI Raw Data 1718'!$A$3:$A$37,0),MATCH(SA$1,'[30]SPI Raw Data 1718'!$A$37:$AN$37,0))</f>
        <v>232</v>
      </c>
      <c r="SB29" s="116">
        <f>INDEX('[31]SPI Raw Data 1819'!$A$1:$AN$37,MATCH($A29,'[31]SPI Raw Data 1819'!$A$1:$A$37,0),MATCH(SB$1,'[31]SPI Raw Data 1819'!$A$37:$AN$37,0))</f>
        <v>58.673469387755105</v>
      </c>
      <c r="SC29" s="197">
        <f>INDEX('[31]SPI Raw Data 1819'!$A$1:$AN$37,MATCH($A29,'[31]SPI Raw Data 1819'!$A$1:$A$37,0),MATCH(SC$1,'[31]SPI Raw Data 1819'!$A$37:$AN$37,0))</f>
        <v>115</v>
      </c>
      <c r="SD29" s="225">
        <f>INDEX('[31]SPI Raw Data 1819'!$A$1:$AN$37,MATCH($A29,'[31]SPI Raw Data 1819'!$A$1:$A$37,0),MATCH(SD$1,'[31]SPI Raw Data 1819'!$A$37:$AN$37,0))</f>
        <v>196</v>
      </c>
      <c r="SE29" s="116">
        <f>INDEX('[32]SPI Raw Data 1920'!$A$1:$AN$35, MATCH($A29,'[32]SPI Raw Data 1920'!$A$1:$A$35,0),MATCH(SE$1,'[32]SPI Raw Data 1920'!$A$37:$AN$37,0))</f>
        <v>60.28708133971292</v>
      </c>
      <c r="SF29" s="116">
        <f>INDEX('[32]SPI Raw Data 1920'!$A$1:$AN$35, MATCH($A29,'[32]SPI Raw Data 1920'!$A$1:$A$35,0),MATCH(SF$1,'[32]SPI Raw Data 1920'!$A$37:$AN$37,0))</f>
        <v>126</v>
      </c>
      <c r="SG29" s="116">
        <f>INDEX('[32]SPI Raw Data 1920'!$A$1:$AN$35, MATCH($A29,'[32]SPI Raw Data 1920'!$A$1:$A$35,0),MATCH(SG$1,'[32]SPI Raw Data 1920'!$A$37:$AN$37,0))</f>
        <v>209</v>
      </c>
      <c r="SH29" s="115">
        <f>INDEX('[28]All Data'!$A$1:$AB$34,MATCH($A29,'[28]All Data'!$A$1:$A$34,0),MATCH(SH$1,'[28]All Data'!$A$1:$AB$1,0))</f>
        <v>2.6</v>
      </c>
      <c r="SI29" s="135" t="str">
        <f>INDEX('[28]All Data'!$A$1:$AB$34,MATCH($A29,'[28]All Data'!$A$1:$A$34,0),MATCH(SI$1,'[28]All Data'!$A$1:$AB$1,0))</f>
        <v>!</v>
      </c>
      <c r="SJ29" s="135" t="str">
        <f>INDEX('[28]All Data'!$A$1:$AB$34,MATCH($A29,'[28]All Data'!$A$1:$A$34,0),MATCH(SJ$1,'[28]All Data'!$A$1:$AB$1,0))</f>
        <v>!</v>
      </c>
      <c r="SK29" s="116">
        <f>INDEX('[29]SPI Raw Data 1617'!$A$3:$AN$37,MATCH($A29,'[29]SPI Raw Data 1617'!$A$3:$A$37,0),MATCH(SK$1,'[29]SPI Raw Data 1617'!$A$37:$AN$37,0))</f>
        <v>4.1920216362406961</v>
      </c>
      <c r="SL29" s="135">
        <f>INDEX('[29]SPI Raw Data 1617'!$A$3:$AN$37,MATCH($A29,'[29]SPI Raw Data 1617'!$A$3:$A$37,0),MATCH(SL$1,'[29]SPI Raw Data 1617'!$A$37:$AN$37,0))</f>
        <v>14.17</v>
      </c>
      <c r="SM29" s="135">
        <f>INDEX('[29]SPI Raw Data 1617'!$A$3:$AN$37,MATCH($A29,'[29]SPI Raw Data 1617'!$A$3:$A$37,0),MATCH(SM$1,'[29]SPI Raw Data 1617'!$A$37:$AN$37,0))</f>
        <v>14.79</v>
      </c>
      <c r="SN29" s="116">
        <f>INDEX('[30]SPI Raw Data 1718'!$A$3:$AN$37,MATCH($A29,'[30]SPI Raw Data 1718'!$A$3:$A$37,0),MATCH(SN$1,'[30]SPI Raw Data 1718'!$A$37:$AN$37,0))</f>
        <v>4.2496679946879254</v>
      </c>
      <c r="SO29" s="135">
        <f>INDEX('[30]SPI Raw Data 1718'!$A$3:$AN$37,MATCH($A29,'[30]SPI Raw Data 1718'!$A$3:$A$37,0),MATCH(SO$1,'[30]SPI Raw Data 1718'!$A$37:$AN$37,0))</f>
        <v>14.42</v>
      </c>
      <c r="SP29" s="135">
        <f>INDEX('[30]SPI Raw Data 1718'!$A$3:$AN$37,MATCH($A29,'[30]SPI Raw Data 1718'!$A$3:$A$37,0),MATCH(SP$1,'[30]SPI Raw Data 1718'!$A$37:$AN$37,0))</f>
        <v>15.06</v>
      </c>
      <c r="SQ29" s="116">
        <f>INDEX('[31]SPI Raw Data 1819'!$A$1:$AN$37,MATCH($A29,'[31]SPI Raw Data 1819'!$A$1:$A$37,0),MATCH(SQ$1,'[31]SPI Raw Data 1819'!$A$37:$AN$37,0))</f>
        <v>3.7540453074433628</v>
      </c>
      <c r="SR29" s="213">
        <f>INDEX('[31]SPI Raw Data 1819'!$A$1:$AN$37,MATCH($A29,'[31]SPI Raw Data 1819'!$A$1:$A$37,0),MATCH(SR$1,'[31]SPI Raw Data 1819'!$A$37:$AN$37,0))</f>
        <v>14.87</v>
      </c>
      <c r="SS29" s="228">
        <f>INDEX('[31]SPI Raw Data 1819'!$A$1:$AN$37,MATCH($A29,'[31]SPI Raw Data 1819'!$A$1:$A$37,0),MATCH(SS$1,'[31]SPI Raw Data 1819'!$A$37:$AN$37,0))</f>
        <v>15.45</v>
      </c>
      <c r="ST29" s="116">
        <f>INDEX('[32]SPI Raw Data 1920'!$A$1:$AN$35, MATCH($A29,'[32]SPI Raw Data 1920'!$A$1:$A$35,0),MATCH(ST$1,'[32]SPI Raw Data 1920'!$A$37:$AN$37,0))</f>
        <v>2.4752475247524757</v>
      </c>
      <c r="SU29" s="116">
        <f>INDEX('[32]SPI Raw Data 1920'!$A$1:$AN$35, MATCH($A29,'[32]SPI Raw Data 1920'!$A$1:$A$35,0),MATCH(SU$1,'[32]SPI Raw Data 1920'!$A$37:$AN$37,0))</f>
        <v>15.76</v>
      </c>
      <c r="SV29" s="116">
        <f>INDEX('[32]SPI Raw Data 1920'!$A$1:$AN$35, MATCH($A29,'[32]SPI Raw Data 1920'!$A$1:$A$35,0),MATCH(SV$1,'[32]SPI Raw Data 1920'!$A$37:$AN$37,0))</f>
        <v>16.16</v>
      </c>
      <c r="SW29" s="115">
        <f>INDEX('[25]Corporate Management'!$B$6:$EY$40,MATCH($A29,'[25]Corporate Management'!$B$6:$B$40,0),MATCH(SW$1,'[25]Corporate Management'!$B$40:$EY$40,0))</f>
        <v>9.4024944783681956</v>
      </c>
      <c r="SX29" s="131">
        <f>INDEX('[25]Corporate Management'!$B$6:$EY$40,MATCH($A29,'[25]Corporate Management'!$B$6:$B$40,0),MATCH(SX$1,'[25]Corporate Management'!$B$40:$EY$40,0))</f>
        <v>506597</v>
      </c>
      <c r="SY29" s="131">
        <f>INDEX('[25]Corporate Management'!$B$6:$EY$40,MATCH($A29,'[25]Corporate Management'!$B$6:$B$40,0),MATCH(SY$1,'[25]Corporate Management'!$B$40:$EY$40,0))</f>
        <v>53879</v>
      </c>
      <c r="SZ29" s="116">
        <f>INDEX('[25]Corporate Management'!$B$6:$EY$40,MATCH($A29,'[25]Corporate Management'!$B$6:$B$40,0),MATCH(SZ$1,'[25]Corporate Management'!$B$40:$EY$40,0))</f>
        <v>6.6408005617977528</v>
      </c>
      <c r="TA29" s="131">
        <f>INDEX('[25]Corporate Management'!$B$6:$EY$40,MATCH($A29,'[25]Corporate Management'!$B$6:$B$40,0),MATCH(TA$1,'[25]Corporate Management'!$B$40:$EY$40,0))</f>
        <v>359347</v>
      </c>
      <c r="TB29" s="131">
        <f>INDEX('[25]Corporate Management'!$B$6:$EY$40,MATCH($A29,'[25]Corporate Management'!$B$6:$B$40,0),MATCH(TB$1,'[25]Corporate Management'!$B$40:$EY$40,0))</f>
        <v>54112</v>
      </c>
      <c r="TC29" s="116">
        <f>INDEX('[25]Corporate Management'!$B$6:$EY$40,MATCH($A29,'[25]Corporate Management'!$B$6:$B$40,0),MATCH(TC$1,'[25]Corporate Management'!$B$40:$EY$40,0))</f>
        <v>7.5233761927568805</v>
      </c>
      <c r="TD29" s="131">
        <f>INDEX('[25]Corporate Management'!$B$6:$EY$40,MATCH($A29,'[25]Corporate Management'!$B$6:$B$40,0),MATCH(TD$1,'[25]Corporate Management'!$B$40:$EY$40,0))</f>
        <v>408414</v>
      </c>
      <c r="TE29" s="131">
        <f>INDEX('[25]Corporate Management'!$B$6:$EY$40,MATCH($A29,'[25]Corporate Management'!$B$6:$B$40,0),MATCH(TE$1,'[25]Corporate Management'!$B$40:$EY$40,0))</f>
        <v>54286</v>
      </c>
      <c r="TF29" s="116">
        <f>INDEX('[26]All Data'!$A$1:$Y$34,MATCH($A29,'[26]All Data'!$A$1:$A$34,0),MATCH(TF$1,'[26]All Data'!$A$1:$Y$1,0))</f>
        <v>10.096870069350164</v>
      </c>
      <c r="TG29" s="131">
        <f>INDEX('[26]All Data'!$A$1:$Y$34,MATCH($A29,'[26]All Data'!$A$1:$A$34,0),MATCH(TG$1,'[26]All Data'!$A$1:$Y$1,0))</f>
        <v>550340</v>
      </c>
      <c r="TH29" s="131">
        <f>INDEX('[26]All Data'!$A$1:$Y$34,MATCH($A29,'[26]All Data'!$A$1:$A$34,0),MATCH(TH$1,'[26]All Data'!$A$1:$Y$1,0))</f>
        <v>54506</v>
      </c>
      <c r="TI29" s="116">
        <f>INDEX('[27]All Data'!$A$1:$Y$34,MATCH($A29,'[27]All Data'!$A$1:$A$34,0),MATCH(TI$1,'[27]All Data'!$A$1:$Y$1,0))</f>
        <v>9.6628100991950721</v>
      </c>
      <c r="TJ29" s="131">
        <f>INDEX('[27]All Data'!$A$1:$Y$34,MATCH($A29,'[27]All Data'!$A$1:$A$34,0),MATCH(TJ$1,'[27]All Data'!$A$1:$Y$1,0))</f>
        <v>527000</v>
      </c>
      <c r="TK29" s="131">
        <f>INDEX('[27]All Data'!$A$1:$Y$34,MATCH($A29,'[27]All Data'!$A$1:$A$34,0),MATCH(TK$1,'[27]All Data'!$A$1:$Y$1,0))</f>
        <v>54539</v>
      </c>
      <c r="TL29" s="116">
        <f>INDEX('[28]All Data'!$A$1:$AB$34,MATCH($A29,'[28]All Data'!$A$1:$A$34,0),MATCH(TL$1,'[28]All Data'!$A$1:$AB$1,0))</f>
        <v>9.0595986822401908</v>
      </c>
      <c r="TM29" s="131">
        <f>INDEX('[28]All Data'!$A$1:$AB$34,MATCH($A29,'[28]All Data'!$A$1:$A$34,0),MATCH(TM$1,'[28]All Data'!$A$1:$AB$1,0))</f>
        <v>484000</v>
      </c>
      <c r="TN29" s="131">
        <f>INDEX('[28]All Data'!$A$1:$AB$34,MATCH($A29,'[28]All Data'!$A$1:$A$34,0),MATCH(TN$1,'[28]All Data'!$A$1:$AB$1,0))</f>
        <v>53424</v>
      </c>
      <c r="TO29" s="116">
        <f>INDEX('[29]SPI Raw Data 1617'!$A$3:$AN$37,MATCH($A29,'[29]SPI Raw Data 1617'!$A$3:$A$37,0),MATCH(TO$1,'[29]SPI Raw Data 1617'!$A$37:$AN$37,0))</f>
        <v>9.0045536184031487</v>
      </c>
      <c r="TP29" s="131">
        <f>INDEX('[29]SPI Raw Data 1617'!$A$3:$AN$37,MATCH($A29,'[29]SPI Raw Data 1617'!$A$3:$A$37,0),MATCH(TP$1,'[29]SPI Raw Data 1617'!$A$37:$AN$37,0))</f>
        <v>496340</v>
      </c>
      <c r="TQ29" s="131">
        <f>INDEX('[29]SPI Raw Data 1617'!$A$3:$AN$37,MATCH($A29,'[29]SPI Raw Data 1617'!$A$3:$A$37,0),MATCH(TQ$1,'[29]SPI Raw Data 1617'!$A$37:$AN$37,0))</f>
        <v>55121</v>
      </c>
      <c r="TR29" s="116">
        <f>INDEX('[30]SPI Raw Data 1718'!$A$3:$AN$37,MATCH($A29,'[30]SPI Raw Data 1718'!$A$3:$A$37,0),MATCH(TR$1,'[30]SPI Raw Data 1718'!$A$37:$AN$37,0))</f>
        <v>6.6646214170312419</v>
      </c>
      <c r="TS29" s="131">
        <f>INDEX('[30]SPI Raw Data 1718'!$A$3:$AN$37,MATCH($A29,'[30]SPI Raw Data 1718'!$A$3:$A$37,0),MATCH(TS$1,'[30]SPI Raw Data 1718'!$A$37:$AN$37,0))</f>
        <v>367134</v>
      </c>
      <c r="TT29" s="131">
        <f>INDEX('[30]SPI Raw Data 1718'!$A$3:$AN$37,MATCH($A29,'[30]SPI Raw Data 1718'!$A$3:$A$37,0),MATCH(TT$1,'[30]SPI Raw Data 1718'!$A$37:$AN$37,0))</f>
        <v>55087</v>
      </c>
      <c r="TU29" s="116">
        <f>INDEX('[31]SPI Raw Data 1819'!$A$1:$AN$37,MATCH($A29,'[31]SPI Raw Data 1819'!$A$1:$A$37,0),MATCH(TU$1,'[31]SPI Raw Data 1819'!$A$37:$AN$37,0))</f>
        <v>7.4234650740254366</v>
      </c>
      <c r="TV29" s="197">
        <f>INDEX('[31]SPI Raw Data 1819'!$A$1:$AN$37,MATCH($A29,'[31]SPI Raw Data 1819'!$A$1:$A$37,0),MATCH(TV$1,'[31]SPI Raw Data 1819'!$A$37:$AN$37,0))</f>
        <v>412663</v>
      </c>
      <c r="TW29" s="197">
        <f>INDEX('[31]SPI Raw Data 1819'!$A$1:$AN$37,MATCH($A29,'[31]SPI Raw Data 1819'!$A$1:$A$37,0),MATCH(TW$1,'[31]SPI Raw Data 1819'!$A$37:$AN$37,0))</f>
        <v>55589</v>
      </c>
      <c r="TX29" s="116">
        <f>INDEX('[32]SPI Raw Data 1920'!$A$1:$AN$35, MATCH($A29,'[32]SPI Raw Data 1920'!$A$1:$A$35,0),MATCH(TX$1,'[32]SPI Raw Data 1920'!$A$37:$AN$37,0))</f>
        <v>6.9396438881816067</v>
      </c>
      <c r="TY29" s="116">
        <f>INDEX('[32]SPI Raw Data 1920'!$A$1:$AN$35, MATCH($A29,'[32]SPI Raw Data 1920'!$A$1:$A$35,0),MATCH(TY$1,'[32]SPI Raw Data 1920'!$A$37:$AN$37,0))</f>
        <v>387017</v>
      </c>
      <c r="TZ29" s="116">
        <f>INDEX('[32]SPI Raw Data 1920'!$A$1:$AN$35, MATCH($A29,'[32]SPI Raw Data 1920'!$A$1:$A$35,0),MATCH(TZ$1,'[32]SPI Raw Data 1920'!$A$37:$AN$37,0))</f>
        <v>55769</v>
      </c>
      <c r="UA29" s="133">
        <f>(SW29*100)/Deflators!$B$2</f>
        <v>11.076359457812559</v>
      </c>
      <c r="UB29" s="116">
        <f>(SZ29*100)/Deflators!$B$3</f>
        <v>7.70618217388256</v>
      </c>
      <c r="UC29" s="116">
        <f>(TC29*100)/Deflators!$B$4</f>
        <v>8.5554233250217475</v>
      </c>
      <c r="UD29" s="116">
        <f>(TF29*100)/Deflators!$B$5</f>
        <v>11.278523830726318</v>
      </c>
      <c r="UE29" s="116">
        <f>(TI29*100)/Deflators!$B$6</f>
        <v>10.646856453793379</v>
      </c>
      <c r="UF29" s="116">
        <f>(TL29*100)/Deflators!$B$7</f>
        <v>9.9014225807684131</v>
      </c>
      <c r="UG29" s="116">
        <f>(TO29*100)/Deflators!$B$8</f>
        <v>9.6035869585283091</v>
      </c>
      <c r="UH29" s="116">
        <f>(TR29*100)/Deflators!$B$9</f>
        <v>6.9849988675916332</v>
      </c>
      <c r="UI29" s="116">
        <f>(TU29*100)/Deflators!$B$10</f>
        <v>7.6048307821410219</v>
      </c>
      <c r="UJ29" s="248">
        <f>(TX29*100)/Deflators!$B$11</f>
        <v>6.9396438881816058</v>
      </c>
      <c r="UK29" s="115">
        <f>INDEX('[25]Corporate Management'!$B$6:$EY$40,MATCH($A29,'[25]Corporate Management'!$B$6:$B$40,0),MATCH(UK$1,'[25]Corporate Management'!$B$40:$EY$40,0))</f>
        <v>6.1597582037996546</v>
      </c>
      <c r="UL29" s="131">
        <f>INDEX('[25]Corporate Management'!$B$6:$EY$40,MATCH($A29,'[25]Corporate Management'!$B$6:$B$40,0),MATCH(UL$1,'[25]Corporate Management'!$B$40:$EY$40,0))</f>
        <v>7133</v>
      </c>
      <c r="UM29" s="131">
        <f>INDEX('[25]Corporate Management'!$B$6:$EY$40,MATCH($A29,'[25]Corporate Management'!$B$6:$B$40,0),MATCH(UM$1,'[25]Corporate Management'!$B$40:$EY$40,0))</f>
        <v>1158</v>
      </c>
      <c r="UN29" s="116">
        <f>INDEX('[25]Corporate Management'!$B$6:$EY$40,MATCH($A29,'[25]Corporate Management'!$B$6:$B$40,0),MATCH(UN$1,'[25]Corporate Management'!$B$40:$EY$40,0))</f>
        <v>6.5606343283582094</v>
      </c>
      <c r="UO29" s="131">
        <f>INDEX('[25]Corporate Management'!$B$6:$EY$40,MATCH($A29,'[25]Corporate Management'!$B$6:$B$40,0),MATCH(UO$1,'[25]Corporate Management'!$B$40:$EY$40,0))</f>
        <v>7033</v>
      </c>
      <c r="UP29" s="131">
        <f>INDEX('[25]Corporate Management'!$B$6:$EY$40,MATCH($A29,'[25]Corporate Management'!$B$6:$B$40,0),MATCH(UP$1,'[25]Corporate Management'!$B$40:$EY$40,0))</f>
        <v>1072</v>
      </c>
      <c r="UQ29" s="116">
        <f>INDEX('[25]Corporate Management'!$B$6:$EY$40,MATCH($A29,'[25]Corporate Management'!$B$6:$B$40,0),MATCH(UQ$1,'[25]Corporate Management'!$B$40:$EY$40,0))</f>
        <v>7.7213565536205317</v>
      </c>
      <c r="UR29" s="131">
        <f>INDEX('[25]Corporate Management'!$B$6:$EY$40,MATCH($A29,'[25]Corporate Management'!$B$6:$B$40,0),MATCH(UR$1,'[25]Corporate Management'!$B$40:$EY$40,0))</f>
        <v>8424</v>
      </c>
      <c r="US29" s="131">
        <f>INDEX('[25]Corporate Management'!$B$6:$EY$40,MATCH($A29,'[25]Corporate Management'!$B$6:$B$40,0),MATCH(US$1,'[25]Corporate Management'!$B$40:$EY$40,0))</f>
        <v>1091</v>
      </c>
      <c r="UT29" s="116">
        <f>INDEX('[26]All Data'!$A$1:$Y$34,MATCH($A29,'[26]All Data'!$A$1:$A$34,0),MATCH(UT$1,'[26]All Data'!$A$1:$Y$1,0))</f>
        <v>7.0902192242833051</v>
      </c>
      <c r="UU29" s="131">
        <f>INDEX('[26]All Data'!$A$1:$Y$34,MATCH($A29,'[26]All Data'!$A$1:$A$34,0),MATCH(UU$1,'[26]All Data'!$A$1:$Y$1,0))</f>
        <v>8409</v>
      </c>
      <c r="UV29" s="131">
        <f>INDEX('[26]All Data'!$A$1:$Y$34,MATCH($A29,'[26]All Data'!$A$1:$A$34,0),MATCH(UV$1,'[26]All Data'!$A$1:$Y$1,0))</f>
        <v>1186</v>
      </c>
      <c r="UW29" s="116">
        <f>INDEX('[27]All Data'!$A$1:$Y$34,MATCH($A29,'[27]All Data'!$A$1:$A$34,0),MATCH(UW$1,'[27]All Data'!$A$1:$Y$1,0))</f>
        <v>8.4036939313984167</v>
      </c>
      <c r="UX29" s="131">
        <f>INDEX('[27]All Data'!$A$1:$Y$34,MATCH($A29,'[27]All Data'!$A$1:$A$34,0),MATCH(UX$1,'[27]All Data'!$A$1:$Y$1,0))</f>
        <v>9555</v>
      </c>
      <c r="UY29" s="131">
        <f>INDEX('[27]All Data'!$A$1:$Y$34,MATCH($A29,'[27]All Data'!$A$1:$A$34,0),MATCH(UY$1,'[27]All Data'!$A$1:$Y$1,0))</f>
        <v>1137</v>
      </c>
      <c r="UZ29" s="116">
        <f>INDEX('[28]All Data'!$A$1:$AB$34,MATCH($A29,'[28]All Data'!$A$1:$A$34,0),MATCH(UZ$1,'[28]All Data'!$A$1:$AB$1,0))</f>
        <v>5.7126436781609193</v>
      </c>
      <c r="VA29" s="131">
        <f>INDEX('[28]All Data'!$A$1:$AB$34,MATCH($A29,'[28]All Data'!$A$1:$A$34,0),MATCH(VA$1,'[28]All Data'!$A$1:$AB$1,0))</f>
        <v>6461</v>
      </c>
      <c r="VB29" s="131">
        <f>INDEX('[28]All Data'!$A$1:$AB$34,MATCH($A29,'[28]All Data'!$A$1:$A$34,0),MATCH(VB$1,'[28]All Data'!$A$1:$AB$1,0))</f>
        <v>1131</v>
      </c>
      <c r="VC29" s="116">
        <f>INDEX('[29]SPI Raw Data 1617'!$A$3:$AN$37,MATCH($A29,'[29]SPI Raw Data 1617'!$A$3:$A$37,0),MATCH(VC$1,'[29]SPI Raw Data 1617'!$A$37:$AN$37,0))</f>
        <v>5.0991501416430598</v>
      </c>
      <c r="VD29" s="131">
        <f>INDEX('[29]SPI Raw Data 1617'!$A$3:$AN$37,MATCH($A29,'[29]SPI Raw Data 1617'!$A$3:$A$37,0),MATCH(VD$1,'[29]SPI Raw Data 1617'!$A$37:$AN$37,0))</f>
        <v>5400</v>
      </c>
      <c r="VE29" s="131">
        <f>INDEX('[29]SPI Raw Data 1617'!$A$3:$AN$37,MATCH($A29,'[29]SPI Raw Data 1617'!$A$3:$A$37,0),MATCH(VE$1,'[29]SPI Raw Data 1617'!$A$37:$AN$37,0))</f>
        <v>1059</v>
      </c>
      <c r="VF29" s="116">
        <f>INDEX('[30]SPI Raw Data 1718'!$A$3:$AN$37,MATCH($A29,'[30]SPI Raw Data 1718'!$A$3:$A$37,0),MATCH(VF$1,'[30]SPI Raw Data 1718'!$A$37:$AN$37,0))</f>
        <v>5.2806076854334227</v>
      </c>
      <c r="VG29" s="131">
        <f>INDEX('[30]SPI Raw Data 1718'!$A$3:$AN$37,MATCH($A29,'[30]SPI Raw Data 1718'!$A$3:$A$37,0),MATCH(VG$1,'[30]SPI Raw Data 1718'!$A$37:$AN$37,0))</f>
        <v>5909</v>
      </c>
      <c r="VH29" s="131">
        <f>INDEX('[30]SPI Raw Data 1718'!$A$3:$AN$37,MATCH($A29,'[30]SPI Raw Data 1718'!$A$3:$A$37,0),MATCH(VH$1,'[30]SPI Raw Data 1718'!$A$37:$AN$37,0))</f>
        <v>1119</v>
      </c>
      <c r="VI29" s="116">
        <f>INDEX('[31]SPI Raw Data 1819'!$A$1:$AN$37,MATCH($A29,'[31]SPI Raw Data 1819'!$A$1:$A$37,0),MATCH(VI$1,'[31]SPI Raw Data 1819'!$A$37:$AN$37,0))</f>
        <v>5.1856127886323264</v>
      </c>
      <c r="VJ29" s="197">
        <f>INDEX('[31]SPI Raw Data 1819'!$A$1:$AN$37,MATCH($A29,'[31]SPI Raw Data 1819'!$A$1:$A$37,0),MATCH(VJ$1,'[31]SPI Raw Data 1819'!$A$37:$AN$37,0))</f>
        <v>5839</v>
      </c>
      <c r="VK29" s="225">
        <f>INDEX('[31]SPI Raw Data 1819'!$A$1:$AN$37,MATCH($A29,'[31]SPI Raw Data 1819'!$A$1:$A$37,0),MATCH(VK$1,'[31]SPI Raw Data 1819'!$A$37:$AN$37,0))</f>
        <v>1126</v>
      </c>
      <c r="VL29" s="116">
        <f>INDEX('[32]SPI Raw Data 1920'!$A$1:$AN$35, MATCH($A29,'[32]SPI Raw Data 1920'!$A$1:$A$35,0),MATCH(VL$1,'[32]SPI Raw Data 1920'!$A$37:$AN$37,0))</f>
        <v>5.1137123745819402</v>
      </c>
      <c r="VM29" s="116">
        <f>INDEX('[32]SPI Raw Data 1920'!$A$1:$AN$35, MATCH($A29,'[32]SPI Raw Data 1920'!$A$1:$A$35,0),MATCH(VM$1,'[32]SPI Raw Data 1920'!$A$37:$AN$37,0))</f>
        <v>6116</v>
      </c>
      <c r="VN29" s="116">
        <f>INDEX('[32]SPI Raw Data 1920'!$A$1:$AN$35, MATCH($A29,'[32]SPI Raw Data 1920'!$A$1:$A$35,0),MATCH(VN$1,'[32]SPI Raw Data 1920'!$A$37:$AN$37,0))</f>
        <v>1196</v>
      </c>
      <c r="VO29" s="115">
        <f>INDEX('[25]Corporate Management'!$B$6:$EY$40,MATCH($A29,'[25]Corporate Management'!$B$6:$B$40,0),MATCH(VO$1,'[25]Corporate Management'!$B$40:$EY$40,0))</f>
        <v>11.713973116598938</v>
      </c>
      <c r="VP29" s="131">
        <f>INDEX('[25]Corporate Management'!$B$6:$EY$40,MATCH($A29,'[25]Corporate Management'!$B$6:$B$40,0),MATCH(VP$1,'[25]Corporate Management'!$B$40:$EY$40,0))</f>
        <v>37473</v>
      </c>
      <c r="VQ29" s="131">
        <f>INDEX('[25]Corporate Management'!$B$6:$EY$40,MATCH($A29,'[25]Corporate Management'!$B$6:$B$40,0),MATCH(VQ$1,'[25]Corporate Management'!$B$40:$EY$40,0))</f>
        <v>3199</v>
      </c>
      <c r="VR29" s="116">
        <f>INDEX('[25]Corporate Management'!$B$6:$EY$40,MATCH($A29,'[25]Corporate Management'!$B$6:$B$40,0),MATCH(VR$1,'[25]Corporate Management'!$B$40:$EY$40,0))</f>
        <v>11.247563946406821</v>
      </c>
      <c r="VS29" s="131">
        <f>INDEX('[25]Corporate Management'!$B$6:$EY$40,MATCH($A29,'[25]Corporate Management'!$B$6:$B$40,0),MATCH(VS$1,'[25]Corporate Management'!$B$40:$EY$40,0))</f>
        <v>36937</v>
      </c>
      <c r="VT29" s="131">
        <f>INDEX('[25]Corporate Management'!$B$6:$EY$40,MATCH($A29,'[25]Corporate Management'!$B$6:$B$40,0),MATCH(VT$1,'[25]Corporate Management'!$B$40:$EY$40,0))</f>
        <v>3284</v>
      </c>
      <c r="VU29" s="116">
        <f>INDEX('[25]Corporate Management'!$B$6:$EY$40,MATCH($A29,'[25]Corporate Management'!$B$6:$B$40,0),MATCH(VU$1,'[25]Corporate Management'!$B$40:$EY$40,0))</f>
        <v>11.63265306122449</v>
      </c>
      <c r="VV29" s="131">
        <f>INDEX('[25]Corporate Management'!$B$6:$EY$40,MATCH($A29,'[25]Corporate Management'!$B$6:$B$40,0),MATCH(VV$1,'[25]Corporate Management'!$B$40:$EY$40,0))</f>
        <v>37050</v>
      </c>
      <c r="VW29" s="131">
        <f>INDEX('[25]Corporate Management'!$B$6:$EY$40,MATCH($A29,'[25]Corporate Management'!$B$6:$B$40,0),MATCH(VW$1,'[25]Corporate Management'!$B$40:$EY$40,0))</f>
        <v>3185</v>
      </c>
      <c r="VX29" s="116">
        <f>INDEX('[26]All Data'!$A$1:$Y$34,MATCH($A29,'[26]All Data'!$A$1:$A$34,0),MATCH(VX$1,'[26]All Data'!$A$1:$Y$1,0))</f>
        <v>10.982326478149099</v>
      </c>
      <c r="VY29" s="131">
        <f>INDEX('[26]All Data'!$A$1:$Y$34,MATCH($A29,'[26]All Data'!$A$1:$A$34,0),MATCH(VY$1,'[26]All Data'!$A$1:$Y$1,0))</f>
        <v>34177</v>
      </c>
      <c r="VZ29" s="131">
        <f>INDEX('[26]All Data'!$A$1:$Y$34,MATCH($A29,'[26]All Data'!$A$1:$A$34,0),MATCH(VZ$1,'[26]All Data'!$A$1:$Y$1,0))</f>
        <v>3112</v>
      </c>
      <c r="WA29" s="116">
        <f>INDEX('[27]All Data'!$A$1:$Y$34,MATCH($A29,'[27]All Data'!$A$1:$A$34,0),MATCH(WA$1,'[27]All Data'!$A$1:$Y$1,0))</f>
        <v>9.3078431372549026</v>
      </c>
      <c r="WB29" s="131">
        <f>INDEX('[27]All Data'!$A$1:$Y$34,MATCH($A29,'[27]All Data'!$A$1:$A$34,0),MATCH(WB$1,'[27]All Data'!$A$1:$Y$1,0))</f>
        <v>28482</v>
      </c>
      <c r="WC29" s="131">
        <f>INDEX('[27]All Data'!$A$1:$Y$34,MATCH($A29,'[27]All Data'!$A$1:$A$34,0),MATCH(WC$1,'[27]All Data'!$A$1:$Y$1,0))</f>
        <v>3060</v>
      </c>
      <c r="WD29" s="116">
        <f>INDEX('[28]All Data'!$A$1:$AB$34,MATCH($A29,'[28]All Data'!$A$1:$A$34,0),MATCH(WD$1,'[28]All Data'!$A$1:$AB$1,0))</f>
        <v>10.226282051282052</v>
      </c>
      <c r="WE29" s="131">
        <f>INDEX('[28]All Data'!$A$1:$AB$34,MATCH($A29,'[28]All Data'!$A$1:$A$34,0),MATCH(WE$1,'[28]All Data'!$A$1:$AB$1,0))</f>
        <v>31906</v>
      </c>
      <c r="WF29" s="131">
        <f>INDEX('[28]All Data'!$A$1:$AB$34,MATCH($A29,'[28]All Data'!$A$1:$A$34,0),MATCH(WF$1,'[28]All Data'!$A$1:$AB$1,0))</f>
        <v>3120</v>
      </c>
      <c r="WG29" s="116">
        <f>INDEX('[29]SPI Raw Data 1617'!$A$3:$AN$37,MATCH($A29,'[29]SPI Raw Data 1617'!$A$3:$A$37,0),MATCH(WG$1,'[29]SPI Raw Data 1617'!$A$37:$AN$37,0))</f>
        <v>10.225207933461292</v>
      </c>
      <c r="WH29" s="131">
        <f>INDEX('[29]SPI Raw Data 1617'!$A$3:$AN$37,MATCH($A29,'[29]SPI Raw Data 1617'!$A$3:$A$37,0),MATCH(WH$1,'[29]SPI Raw Data 1617'!$A$37:$AN$37,0))</f>
        <v>31964</v>
      </c>
      <c r="WI29" s="131">
        <f>INDEX('[29]SPI Raw Data 1617'!$A$3:$AN$37,MATCH($A29,'[29]SPI Raw Data 1617'!$A$3:$A$37,0),MATCH(WI$1,'[29]SPI Raw Data 1617'!$A$37:$AN$37,0))</f>
        <v>3126</v>
      </c>
      <c r="WJ29" s="116">
        <f>INDEX('[30]SPI Raw Data 1718'!$A$3:$AN$37,MATCH($A29,'[30]SPI Raw Data 1718'!$A$3:$A$37,0),MATCH(WJ$1,'[30]SPI Raw Data 1718'!$A$37:$AN$37,0))</f>
        <v>10.067523236741389</v>
      </c>
      <c r="WK29" s="131">
        <f>INDEX('[30]SPI Raw Data 1718'!$A$3:$AN$37,MATCH($A29,'[30]SPI Raw Data 1718'!$A$3:$A$37,0),MATCH(WK$1,'[30]SPI Raw Data 1718'!$A$37:$AN$37,0))</f>
        <v>36827</v>
      </c>
      <c r="WL29" s="131">
        <f>INDEX('[30]SPI Raw Data 1718'!$A$3:$AN$37,MATCH($A29,'[30]SPI Raw Data 1718'!$A$3:$A$37,0),MATCH(WL$1,'[30]SPI Raw Data 1718'!$A$37:$AN$37,0))</f>
        <v>3658</v>
      </c>
      <c r="WM29" s="116">
        <f>INDEX('[31]SPI Raw Data 1819'!$A$1:$AN$37,MATCH($A29,'[31]SPI Raw Data 1819'!$A$1:$A$37,0),MATCH(WM$1,'[31]SPI Raw Data 1819'!$A$37:$AN$37,0))</f>
        <v>9.3375239136376056</v>
      </c>
      <c r="WN29" s="197">
        <f>INDEX('[31]SPI Raw Data 1819'!$A$1:$AN$37,MATCH($A29,'[31]SPI Raw Data 1819'!$A$1:$A$37,0),MATCH(WN$1,'[31]SPI Raw Data 1819'!$A$37:$AN$37,0))</f>
        <v>34166</v>
      </c>
      <c r="WO29" s="225">
        <f>INDEX('[31]SPI Raw Data 1819'!$A$1:$AN$37,MATCH($A29,'[31]SPI Raw Data 1819'!$A$1:$A$37,0),MATCH(WO$1,'[31]SPI Raw Data 1819'!$A$37:$AN$37,0))</f>
        <v>3659</v>
      </c>
      <c r="WP29" s="116">
        <f>INDEX('[32]SPI Raw Data 1920'!$A$1:$AN$35, MATCH($A29,'[32]SPI Raw Data 1920'!$A$1:$A$35,0),MATCH(WP$1,'[32]SPI Raw Data 1920'!$A$37:$AN$37,0))</f>
        <v>10.146819338422391</v>
      </c>
      <c r="WQ29" s="116">
        <f>INDEX('[32]SPI Raw Data 1920'!$A$1:$AN$35, MATCH($A29,'[32]SPI Raw Data 1920'!$A$1:$A$35,0),MATCH(WQ$1,'[32]SPI Raw Data 1920'!$A$37:$AN$37,0))</f>
        <v>39877</v>
      </c>
      <c r="WR29" s="116">
        <f>INDEX('[32]SPI Raw Data 1920'!$A$1:$AN$35, MATCH($A29,'[32]SPI Raw Data 1920'!$A$1:$A$35,0),MATCH(WR$1,'[32]SPI Raw Data 1920'!$A$37:$AN$37,0))</f>
        <v>3930</v>
      </c>
      <c r="WS29" s="115">
        <f>INDEX('[25]Corporate Management'!$B$6:$EY$40,MATCH($A29,'[25]Corporate Management'!$B$6:$B$40,0),MATCH(WS$1,'[25]Corporate Management'!$B$40:$EY$40,0))</f>
        <v>95.15815447144179</v>
      </c>
      <c r="WT29" s="131">
        <f>INDEX('[25]Corporate Management'!$B$6:$EY$40,MATCH($A29,'[25]Corporate Management'!$B$6:$B$40,0),MATCH(WT$1,'[25]Corporate Management'!$B$40:$EY$40,0))</f>
        <v>43371668</v>
      </c>
      <c r="WU29" s="131">
        <f>INDEX('[25]Corporate Management'!$B$6:$EY$40,MATCH($A29,'[25]Corporate Management'!$B$6:$B$40,0),MATCH(WU$1,'[25]Corporate Management'!$B$40:$EY$40,0))</f>
        <v>45578509</v>
      </c>
      <c r="WV29" s="116">
        <f>INDEX('[25]Corporate Management'!$B$6:$EY$40,MATCH($A29,'[25]Corporate Management'!$B$6:$B$40,0),MATCH(WV$1,'[25]Corporate Management'!$B$40:$EY$40,0))</f>
        <v>94.793385442904636</v>
      </c>
      <c r="WW29" s="131">
        <f>INDEX('[25]Corporate Management'!$B$6:$EY$40,MATCH($A29,'[25]Corporate Management'!$B$6:$B$40,0),MATCH(WW$1,'[25]Corporate Management'!$B$40:$EY$40,0))</f>
        <v>43461242</v>
      </c>
      <c r="WX29" s="131">
        <f>INDEX('[25]Corporate Management'!$B$6:$EY$40,MATCH($A29,'[25]Corporate Management'!$B$6:$B$40,0),MATCH(WX$1,'[25]Corporate Management'!$B$40:$EY$40,0))</f>
        <v>45848391</v>
      </c>
      <c r="WY29" s="116">
        <f>INDEX('[25]Corporate Management'!$B$6:$EY$40,MATCH($A29,'[25]Corporate Management'!$B$6:$B$40,0),MATCH(WY$1,'[25]Corporate Management'!$B$40:$EY$40,0))</f>
        <v>94.869631009132604</v>
      </c>
      <c r="WZ29" s="131">
        <f>INDEX('[25]Corporate Management'!$B$6:$EY$40,MATCH($A29,'[25]Corporate Management'!$B$6:$B$40,0),MATCH(WZ$1,'[25]Corporate Management'!$B$40:$EY$40,0))</f>
        <v>43771900</v>
      </c>
      <c r="XA29" s="131">
        <f>INDEX('[25]Corporate Management'!$B$6:$EY$40,MATCH($A29,'[25]Corporate Management'!$B$6:$B$40,0),MATCH(XA$1,'[25]Corporate Management'!$B$40:$EY$40,0))</f>
        <v>46139001</v>
      </c>
      <c r="XB29" s="116">
        <f>INDEX('[26]All Data'!$A$1:$Y$34,MATCH($A29,'[26]All Data'!$A$1:$A$34,0),MATCH(XB$1,'[26]All Data'!$A$1:$Y$1,0))</f>
        <v>94.790815659075108</v>
      </c>
      <c r="XC29" s="131">
        <f>INDEX('[26]All Data'!$A$1:$Y$34,MATCH($A29,'[26]All Data'!$A$1:$A$34,0),MATCH(XC$1,'[26]All Data'!$A$1:$Y$1,0))</f>
        <v>44141569</v>
      </c>
      <c r="XD29" s="131">
        <f>INDEX('[26]All Data'!$A$1:$Y$34,MATCH($A29,'[26]All Data'!$A$1:$A$34,0),MATCH(XD$1,'[26]All Data'!$A$1:$Y$1,0))</f>
        <v>46567348</v>
      </c>
      <c r="XE29" s="116">
        <f>INDEX('[27]All Data'!$A$1:$Y$34,MATCH($A29,'[27]All Data'!$A$1:$A$34,0),MATCH(XE$1,'[27]All Data'!$A$1:$Y$1,0))</f>
        <v>94.799438801268082</v>
      </c>
      <c r="XF29" s="131">
        <f>INDEX('[27]All Data'!$A$1:$Y$34,MATCH($A29,'[27]All Data'!$A$1:$A$34,0),MATCH(XF$1,'[27]All Data'!$A$1:$Y$1,0))</f>
        <v>44593000</v>
      </c>
      <c r="XG29" s="131">
        <f>INDEX('[27]All Data'!$A$1:$Y$34,MATCH($A29,'[27]All Data'!$A$1:$A$34,0),MATCH(XG$1,'[27]All Data'!$A$1:$Y$1,0))</f>
        <v>47039308</v>
      </c>
      <c r="XH29" s="116">
        <f>INDEX('[28]All Data'!$A$1:$AB$34,MATCH($A29,'[28]All Data'!$A$1:$A$34,0),MATCH(XH$1,'[28]All Data'!$A$1:$AB$1,0))</f>
        <v>94.601156653709424</v>
      </c>
      <c r="XI29" s="131">
        <f>INDEX('[28]All Data'!$A$1:$AB$34,MATCH($A29,'[28]All Data'!$A$1:$A$34,0),MATCH(XI$1,'[28]All Data'!$A$1:$AB$1,0))</f>
        <v>45142760</v>
      </c>
      <c r="XJ29" s="131">
        <f>INDEX('[28]All Data'!$A$1:$AB$34,MATCH($A29,'[28]All Data'!$A$1:$A$34,0),MATCH(XJ$1,'[28]All Data'!$A$1:$AB$1,0))</f>
        <v>47719036</v>
      </c>
      <c r="XK29" s="116">
        <f>INDEX('[29]SPI Raw Data 1617'!$A$3:$AN$37,MATCH($A29,'[29]SPI Raw Data 1617'!$A$3:$A$37,0),MATCH(XK$1,'[29]SPI Raw Data 1617'!$A$37:$AN$37,0))</f>
        <v>94.932716535916128</v>
      </c>
      <c r="XL29" s="131">
        <f>INDEX('[29]SPI Raw Data 1617'!$A$3:$AN$37,MATCH($A29,'[29]SPI Raw Data 1617'!$A$3:$A$37,0),MATCH(XL$1,'[29]SPI Raw Data 1617'!$A$37:$AN$37,0))</f>
        <v>45881055</v>
      </c>
      <c r="XM29" s="131">
        <f>INDEX('[29]SPI Raw Data 1617'!$A$3:$AN$37,MATCH($A29,'[29]SPI Raw Data 1617'!$A$3:$A$37,0),MATCH(XM$1,'[29]SPI Raw Data 1617'!$A$37:$AN$37,0))</f>
        <v>48330077</v>
      </c>
      <c r="XN29" s="116">
        <f>INDEX('[30]SPI Raw Data 1718'!$A$3:$AN$37,MATCH($A29,'[30]SPI Raw Data 1718'!$A$3:$A$37,0),MATCH(XN$1,'[30]SPI Raw Data 1718'!$A$37:$AN$37,0))</f>
        <v>96.059999050055509</v>
      </c>
      <c r="XO29" s="131">
        <f>INDEX('[30]SPI Raw Data 1718'!$A$3:$AN$37,MATCH($A29,'[30]SPI Raw Data 1718'!$A$3:$A$37,0),MATCH(XO$1,'[30]SPI Raw Data 1718'!$A$37:$AN$37,0))</f>
        <v>51106906</v>
      </c>
      <c r="XP29" s="131">
        <f>INDEX('[30]SPI Raw Data 1718'!$A$3:$AN$37,MATCH($A29,'[30]SPI Raw Data 1718'!$A$3:$A$37,0),MATCH(XP$1,'[30]SPI Raw Data 1718'!$A$37:$AN$37,0))</f>
        <v>53203109</v>
      </c>
      <c r="XQ29" s="116">
        <f>INDEX('[31]SPI Raw Data 1819'!$A$1:$AN$37,MATCH($A29,'[31]SPI Raw Data 1819'!$A$1:$A$37,0),MATCH(XQ$1,'[31]SPI Raw Data 1819'!$A$37:$AN$37,0))</f>
        <v>95.821435554177086</v>
      </c>
      <c r="XR29" s="197">
        <f>INDEX('[31]SPI Raw Data 1819'!$A$1:$AN$37,MATCH($A29,'[31]SPI Raw Data 1819'!$A$1:$A$37,0),MATCH(XR$1,'[31]SPI Raw Data 1819'!$A$37:$AN$37,0))</f>
        <v>53361294</v>
      </c>
      <c r="XS29" s="225">
        <f>INDEX('[31]SPI Raw Data 1819'!$A$1:$AN$37,MATCH($A29,'[31]SPI Raw Data 1819'!$A$1:$A$37,0),MATCH(XS$1,'[31]SPI Raw Data 1819'!$A$37:$AN$37,0))</f>
        <v>55688264</v>
      </c>
      <c r="XT29" s="116">
        <f>INDEX('[32]SPI Raw Data 1920'!$A$1:$AN$35, MATCH($A29,'[32]SPI Raw Data 1920'!$A$1:$A$35,0),MATCH(XT$1,'[32]SPI Raw Data 1920'!$A$37:$AN$37,0))</f>
        <v>94.93621250913958</v>
      </c>
      <c r="XU29" s="116">
        <f>INDEX('[32]SPI Raw Data 1920'!$A$1:$AN$35, MATCH($A29,'[32]SPI Raw Data 1920'!$A$1:$A$35,0),MATCH(XU$1,'[32]SPI Raw Data 1920'!$A$37:$AN$37,0))</f>
        <v>56564503</v>
      </c>
      <c r="XV29" s="116">
        <f>INDEX('[32]SPI Raw Data 1920'!$A$1:$AN$35, MATCH($A29,'[32]SPI Raw Data 1920'!$A$1:$A$35,0),MATCH(XV$1,'[32]SPI Raw Data 1920'!$A$37:$AN$37,0))</f>
        <v>59581588</v>
      </c>
      <c r="XW29" s="115">
        <f>INDEX('[25]Corporate Management'!$B$6:$EY$40,MATCH($A29,'[25]Corporate Management'!$B$6:$B$40,0),MATCH(XW$1,'[25]Corporate Management'!$B$40:$EY$40,0))</f>
        <v>80.675470720970665</v>
      </c>
      <c r="XX29" s="131">
        <f>INDEX('[25]Corporate Management'!$B$6:$EY$40,MATCH($A29,'[25]Corporate Management'!$B$6:$B$40,0),MATCH(XX$1,'[25]Corporate Management'!$B$40:$EY$40,0))</f>
        <v>109045</v>
      </c>
      <c r="XY29" s="131">
        <f>INDEX('[25]Corporate Management'!$B$6:$EY$40,MATCH($A29,'[25]Corporate Management'!$B$6:$B$40,0),MATCH(XY$1,'[25]Corporate Management'!$B$40:$EY$40,0))</f>
        <v>135165</v>
      </c>
      <c r="XZ29" s="116">
        <f>INDEX('[25]Corporate Management'!$B$6:$EY$40,MATCH($A29,'[25]Corporate Management'!$B$6:$B$40,0),MATCH(XZ$1,'[25]Corporate Management'!$B$40:$EY$40,0))</f>
        <v>81.811286284041145</v>
      </c>
      <c r="YA29" s="131">
        <f>INDEX('[25]Corporate Management'!$B$6:$EY$40,MATCH($A29,'[25]Corporate Management'!$B$6:$B$40,0),MATCH(YA$1,'[25]Corporate Management'!$B$40:$EY$40,0))</f>
        <v>100308</v>
      </c>
      <c r="YB29" s="131">
        <f>INDEX('[25]Corporate Management'!$B$6:$EY$40,MATCH($A29,'[25]Corporate Management'!$B$6:$B$40,0),MATCH(YB$1,'[25]Corporate Management'!$B$40:$EY$40,0))</f>
        <v>122609</v>
      </c>
      <c r="YC29" s="116">
        <f>INDEX('[25]Corporate Management'!$B$6:$EY$40,MATCH($A29,'[25]Corporate Management'!$B$6:$B$40,0),MATCH(YC$1,'[25]Corporate Management'!$B$40:$EY$40,0))</f>
        <v>86.797293512922664</v>
      </c>
      <c r="YD29" s="131">
        <f>INDEX('[25]Corporate Management'!$B$6:$EY$40,MATCH($A29,'[25]Corporate Management'!$B$6:$B$40,0),MATCH(YD$1,'[25]Corporate Management'!$B$40:$EY$40,0))</f>
        <v>96082</v>
      </c>
      <c r="YE29" s="131">
        <f>INDEX('[25]Corporate Management'!$B$6:$EY$40,MATCH($A29,'[25]Corporate Management'!$B$6:$B$40,0),MATCH(YE$1,'[25]Corporate Management'!$B$40:$EY$40,0))</f>
        <v>110697</v>
      </c>
      <c r="YF29" s="116">
        <f>INDEX('[26]All Data'!$A$1:$Y$34,MATCH($A29,'[26]All Data'!$A$1:$A$34,0),MATCH(YF$1,'[26]All Data'!$A$1:$Y$1,0))</f>
        <v>92.341793428019159</v>
      </c>
      <c r="YG29" s="131">
        <f>INDEX('[26]All Data'!$A$1:$Y$34,MATCH($A29,'[26]All Data'!$A$1:$A$34,0),MATCH(YG$1,'[26]All Data'!$A$1:$Y$1,0))</f>
        <v>87902</v>
      </c>
      <c r="YH29" s="131">
        <f>INDEX('[26]All Data'!$A$1:$Y$34,MATCH($A29,'[26]All Data'!$A$1:$A$34,0),MATCH(YH$1,'[26]All Data'!$A$1:$Y$1,0))</f>
        <v>95192</v>
      </c>
      <c r="YI29" s="116">
        <f>INDEX('[27]All Data'!$A$1:$Y$34,MATCH($A29,'[27]All Data'!$A$1:$A$34,0),MATCH(YI$1,'[27]All Data'!$A$1:$Y$1,0))</f>
        <v>88.15553964560587</v>
      </c>
      <c r="YJ29" s="131">
        <f>INDEX('[27]All Data'!$A$1:$Y$34,MATCH($A29,'[27]All Data'!$A$1:$A$34,0),MATCH(YJ$1,'[27]All Data'!$A$1:$Y$1,0))</f>
        <v>78804</v>
      </c>
      <c r="YK29" s="131">
        <f>INDEX('[27]All Data'!$A$1:$Y$34,MATCH($A29,'[27]All Data'!$A$1:$A$34,0),MATCH(YK$1,'[27]All Data'!$A$1:$Y$1,0))</f>
        <v>89392</v>
      </c>
      <c r="YL29" s="116">
        <f>INDEX('[28]All Data'!$A$1:$AB$34,MATCH($A29,'[28]All Data'!$A$1:$A$34,0),MATCH(YL$1,'[28]All Data'!$A$1:$AB$1,0))</f>
        <v>94.831856572879431</v>
      </c>
      <c r="YM29" s="131">
        <f>INDEX('[28]All Data'!$A$1:$AB$34,MATCH($A29,'[28]All Data'!$A$1:$A$34,0),MATCH(YM$1,'[28]All Data'!$A$1:$AB$1,0))</f>
        <v>91508</v>
      </c>
      <c r="YN29" s="131">
        <f>INDEX('[28]All Data'!$A$1:$AB$34,MATCH($A29,'[28]All Data'!$A$1:$A$34,0),MATCH(YN$1,'[28]All Data'!$A$1:$AB$1,0))</f>
        <v>96495</v>
      </c>
      <c r="YO29" s="116">
        <f>INDEX('[29]SPI Raw Data 1617'!$A$3:$AN$37,MATCH($A29,'[29]SPI Raw Data 1617'!$A$3:$A$37,0),MATCH(YO$1,'[29]SPI Raw Data 1617'!$A$37:$AN$37,0))</f>
        <v>94.11101247976606</v>
      </c>
      <c r="YP29" s="131">
        <f>INDEX('[29]SPI Raw Data 1617'!$A$3:$AN$37,MATCH($A29,'[29]SPI Raw Data 1617'!$A$3:$A$37,0),MATCH(YP$1,'[29]SPI Raw Data 1617'!$A$37:$AN$37,0))</f>
        <v>90116</v>
      </c>
      <c r="YQ29" s="131">
        <f>INDEX('[29]SPI Raw Data 1617'!$A$3:$AN$37,MATCH($A29,'[29]SPI Raw Data 1617'!$A$3:$A$37,0),MATCH(YQ$1,'[29]SPI Raw Data 1617'!$A$37:$AN$37,0))</f>
        <v>95755</v>
      </c>
      <c r="YR29" s="116">
        <f>INDEX('[30]SPI Raw Data 1718'!$A$3:$AN$37,MATCH($A29,'[30]SPI Raw Data 1718'!$A$3:$A$37,0),MATCH(YR$1,'[30]SPI Raw Data 1718'!$A$37:$AN$37,0))</f>
        <v>95.407445442875485</v>
      </c>
      <c r="YS29" s="131">
        <f>INDEX('[30]SPI Raw Data 1718'!$A$3:$AN$37,MATCH($A29,'[30]SPI Raw Data 1718'!$A$3:$A$37,0),MATCH(YS$1,'[30]SPI Raw Data 1718'!$A$37:$AN$37,0))</f>
        <v>92903</v>
      </c>
      <c r="YT29" s="131">
        <f>INDEX('[30]SPI Raw Data 1718'!$A$3:$AN$37,MATCH($A29,'[30]SPI Raw Data 1718'!$A$3:$A$37,0),MATCH(YT$1,'[30]SPI Raw Data 1718'!$A$37:$AN$37,0))</f>
        <v>97375</v>
      </c>
      <c r="YU29" s="116">
        <f>INDEX('[31]SPI Raw Data 1819'!$A$1:$AN$37,MATCH($A29,'[31]SPI Raw Data 1819'!$A$1:$A$37,0),MATCH(YU$1,'[31]SPI Raw Data 1819'!$A$37:$AN$37,0))</f>
        <v>96.015356757666012</v>
      </c>
      <c r="YV29" s="197">
        <f>INDEX('[31]SPI Raw Data 1819'!$A$1:$AN$37,MATCH($A29,'[31]SPI Raw Data 1819'!$A$1:$A$37,0),MATCH(YV$1,'[31]SPI Raw Data 1819'!$A$37:$AN$37,0))</f>
        <v>97036</v>
      </c>
      <c r="YW29" s="225">
        <f>INDEX('[31]SPI Raw Data 1819'!$A$1:$AN$37,MATCH($A29,'[31]SPI Raw Data 1819'!$A$1:$A$37,0),MATCH(YW$1,'[31]SPI Raw Data 1819'!$A$37:$AN$37,0))</f>
        <v>101063</v>
      </c>
      <c r="YX29" s="116">
        <f>INDEX('[32]SPI Raw Data 1920'!$A$1:$AN$35, MATCH($A29,'[32]SPI Raw Data 1920'!$A$1:$A$35,0),MATCH(YX$1,'[32]SPI Raw Data 1920'!$A$37:$AN$37,0))</f>
        <v>95.369961900942442</v>
      </c>
      <c r="YY29" s="116">
        <f>INDEX('[32]SPI Raw Data 1920'!$A$1:$AN$35, MATCH($A29,'[32]SPI Raw Data 1920'!$A$1:$A$35,0),MATCH(YY$1,'[32]SPI Raw Data 1920'!$A$37:$AN$37,0))</f>
        <v>95122</v>
      </c>
      <c r="YZ29" s="116">
        <f>INDEX('[32]SPI Raw Data 1920'!$A$1:$AN$35, MATCH($A29,'[32]SPI Raw Data 1920'!$A$1:$A$35,0),MATCH(YZ$1,'[32]SPI Raw Data 1920'!$A$37:$AN$37,0))</f>
        <v>99740</v>
      </c>
      <c r="ZA29" s="119">
        <f t="shared" si="44"/>
        <v>17.103257275984237</v>
      </c>
      <c r="ZB29" s="87">
        <v>14273</v>
      </c>
      <c r="ZC29" s="131">
        <f>INDEX([33]historic!$B$2:$K$35,MATCH($A29,[33]historic!$B$2:$B$35,0),MATCH(ZC$1,[33]historic!$B$2:$K$2,0))</f>
        <v>834519.4</v>
      </c>
      <c r="ZD29" s="116">
        <f t="shared" si="45"/>
        <v>18.492887348866276</v>
      </c>
      <c r="ZE29" s="131">
        <v>13212</v>
      </c>
      <c r="ZF29" s="131">
        <f>INDEX([33]historic!$B$2:$K$35,MATCH($A29,[33]historic!$B$2:$B$35,0),MATCH(ZF$1,[33]historic!$B$2:$K$2,0))</f>
        <v>714436.84</v>
      </c>
      <c r="ZG29" s="116">
        <f t="shared" si="46"/>
        <v>19.113054288442054</v>
      </c>
      <c r="ZH29" s="131">
        <v>14527</v>
      </c>
      <c r="ZI29" s="131">
        <f>INDEX([33]historic!$B$2:$K$35,MATCH($A29,[33]historic!$B$2:$B$35,0),MATCH(ZI$1,[33]historic!$B$2:$K$2,0))</f>
        <v>760056.44</v>
      </c>
      <c r="ZJ29" s="116">
        <f t="shared" si="47"/>
        <v>20.617210987770438</v>
      </c>
      <c r="ZK29" s="87">
        <v>14910</v>
      </c>
      <c r="ZL29" s="131">
        <f>INDEX([33]historic!$B$2:$K$35,MATCH($A29,[33]historic!$B$2:$B$35,0),MATCH(ZL$1,[33]historic!$B$2:$K$2,0))</f>
        <v>723182.20000000007</v>
      </c>
      <c r="ZM29" s="116">
        <f t="shared" si="48"/>
        <v>21.470510857511968</v>
      </c>
      <c r="ZN29" s="87">
        <v>14197</v>
      </c>
      <c r="ZO29" s="131">
        <f>INDEX([33]historic!$B$2:$K$35,MATCH($A29,[33]historic!$B$2:$B$35,0),MATCH(ZO$1,[33]historic!$B$2:$K$2,0))</f>
        <v>661232.52</v>
      </c>
      <c r="ZP29" s="116">
        <f t="shared" si="49"/>
        <v>19.176650094338704</v>
      </c>
      <c r="ZQ29" s="87">
        <v>14365</v>
      </c>
      <c r="ZR29" s="131">
        <f>INDEX([33]historic!$B$2:$K$35,MATCH($A29,[33]historic!$B$2:$B$35,0),MATCH(ZR$1,[33]historic!$B$2:$K$2,0))</f>
        <v>749088.08000000007</v>
      </c>
      <c r="ZS29" s="116">
        <f t="shared" si="50"/>
        <v>22.987297914616104</v>
      </c>
      <c r="ZT29" s="87">
        <f>INDEX('[2]All Previous Years'!$A$1:$EX$34,MATCH($A29,'[2]All Previous Years'!$A$1:$A$34,0),MATCH(ZT$1,'[2]All Previous Years'!$A$1:$EX$1,0))</f>
        <v>15628</v>
      </c>
      <c r="ZU29" s="131">
        <f>INDEX([33]historic!$B$2:$K$35,MATCH($A29,[33]historic!$B$2:$B$35,0),MATCH(ZU$1,[33]historic!$B$2:$K$2,0))</f>
        <v>679853.72</v>
      </c>
      <c r="ZV29" s="116">
        <f t="shared" si="51"/>
        <v>24.635298303606273</v>
      </c>
      <c r="ZW29" s="32">
        <f>INDEX([4]Sheet1!$A$1:$CJ$34, MATCH($A29, [4]Sheet1!$A$1:$A$34, 0), MATCH(ZW$1, [4]Sheet1!$A$1:$CJ$1, 0))</f>
        <v>17171</v>
      </c>
      <c r="ZX29" s="131">
        <f>INDEX([33]historic!$B$2:$K$35,MATCH($A29,[33]historic!$B$2:$B$35,0),MATCH(ZX$1,[33]historic!$B$2:$K$2,0))</f>
        <v>697008</v>
      </c>
      <c r="ZY29" s="88">
        <f>INDEX('[6]Finance Indicators'!$B$3:$BO$35,MATCH($A29,'[6]Finance Indicators'!$A$3:$A$35,0),MATCH(ZY$1,'[6]Finance Indicators'!$B$2:$BO$2,0))</f>
        <v>27.55676885959398</v>
      </c>
      <c r="ZZ29" s="88">
        <f>INDEX('[6]Finance Indicators'!$B$3:$BO$35,MATCH($A29,'[6]Finance Indicators'!$A$3:$A$35,0),MATCH(ZZ$1,'[6]Finance Indicators'!$B$2:$BO$2,0))</f>
        <v>18412</v>
      </c>
      <c r="AAA29" s="88">
        <f>INDEX('[6]Finance Indicators'!$B$3:$BO$35,MATCH($A29,'[6]Finance Indicators'!$A$3:$A$35,0),MATCH(AAA$1,'[6]Finance Indicators'!$B$2:$BO$2,0))</f>
        <v>668148</v>
      </c>
      <c r="AAB29" s="88">
        <f t="array" ref="AAB29">INDEX('[7]Finance Indicators'!$A$2:$BO$35,MATCH($A29,'[7]Finance Indicators'!$A$2:$A$35,0),MATCH(AAB$1,'[7]Finance Indicators'!$A$2:$BO$2,0))</f>
        <v>28.757167912629207</v>
      </c>
      <c r="AAC29" s="250">
        <f t="array" ref="AAC29">INDEX('[7]Finance Indicators'!$A$2:$BO$35,MATCH($A29,'[7]Finance Indicators'!$A$2:$A$35,0),MATCH(AAC$1,'[7]Finance Indicators'!$A$2:$BO$2,0))</f>
        <v>18495</v>
      </c>
      <c r="AAD29" s="277">
        <f t="array" ref="AAD29">INDEX('[7]Finance Indicators'!$A$2:$BO$35,MATCH($A29,'[7]Finance Indicators'!$A$2:$A$35,0),MATCH(AAD$1,'[7]Finance Indicators'!$A$2:$BO$2,0))</f>
        <v>643144</v>
      </c>
      <c r="AAE29" s="121">
        <f>(ZA29*100)/Deflators!$B$2</f>
        <v>20.148039004339534</v>
      </c>
      <c r="AAF29" s="137">
        <f>(ZD29*100)/Deflators!$B$3</f>
        <v>21.459695635381703</v>
      </c>
      <c r="AAG29" s="137">
        <f>(ZG29*100)/Deflators!$B$4</f>
        <v>21.734958651831473</v>
      </c>
      <c r="AAH29" s="137">
        <f>(ZJ29*100)/Deflators!$B$5</f>
        <v>23.030078019380429</v>
      </c>
      <c r="AAI29" s="137">
        <f>(ZM29*100)/Deflators!$B$6</f>
        <v>23.657036073655664</v>
      </c>
      <c r="AAJ29" s="137">
        <f>(ZP29*100)/Deflators!$B$7</f>
        <v>20.958557098097504</v>
      </c>
      <c r="AAK29" s="137">
        <f>(ZS29*100)/Deflators!$B$8</f>
        <v>24.516541721005538</v>
      </c>
      <c r="AAL29" s="137">
        <f>(ZV29*100)/Deflators!$B$9</f>
        <v>25.819550727027476</v>
      </c>
      <c r="AAM29" s="137">
        <f>(ZY29*100)/Deflators!$B$10</f>
        <v>28.230019538052098</v>
      </c>
      <c r="AAN29" s="245">
        <f>(AAB29*100)/Deflators!$B$11</f>
        <v>28.757167912629207</v>
      </c>
      <c r="AAO29" s="124">
        <f t="shared" si="161"/>
        <v>0.94387170675830478</v>
      </c>
      <c r="AAP29" s="87">
        <v>618</v>
      </c>
      <c r="AAQ29" s="131">
        <v>65475</v>
      </c>
      <c r="AAR29" s="122">
        <f t="shared" si="53"/>
        <v>1.3793839259857641</v>
      </c>
      <c r="AAS29" s="131">
        <v>905</v>
      </c>
      <c r="AAT29" s="131">
        <v>65609</v>
      </c>
      <c r="AAU29" s="122">
        <f t="shared" si="54"/>
        <v>1.6851084136120971</v>
      </c>
      <c r="AAV29" s="87">
        <v>1130</v>
      </c>
      <c r="AAW29" s="131">
        <v>67058</v>
      </c>
      <c r="AAX29" s="122">
        <f t="shared" si="55"/>
        <v>1.8021283382143995</v>
      </c>
      <c r="AAY29" s="87">
        <v>1243</v>
      </c>
      <c r="AAZ29" s="87">
        <v>68974</v>
      </c>
      <c r="ABA29" s="122">
        <f t="shared" si="56"/>
        <v>2.0394765635257559</v>
      </c>
      <c r="ABB29" s="87">
        <v>1398</v>
      </c>
      <c r="ABC29" s="87">
        <v>68547</v>
      </c>
      <c r="ABD29" s="122">
        <f t="shared" si="57"/>
        <v>2.4112257434242661</v>
      </c>
      <c r="ABE29" s="87">
        <v>1629</v>
      </c>
      <c r="ABF29" s="87">
        <v>67559</v>
      </c>
      <c r="ABG29" s="122">
        <f t="shared" si="58"/>
        <v>2.673025732031943</v>
      </c>
      <c r="ABH29" s="87">
        <f>INDEX('[2]All Previous Years'!$A$1:$EX$34,MATCH($A29,'[2]All Previous Years'!$A$1:$A$34,0),MATCH(ABH$1,'[2]All Previous Years'!$A$1:$EX$1,0))</f>
        <v>1928</v>
      </c>
      <c r="ABI29" s="87">
        <f>INDEX('[2]All Previous Years'!$A$1:$EX$34,MATCH($A29,'[2]All Previous Years'!$A$1:$A$34,0),MATCH(ABI$1,'[2]All Previous Years'!$A$1:$EX$1,0))</f>
        <v>72128</v>
      </c>
      <c r="ABJ29" s="88">
        <f t="shared" si="59"/>
        <v>3.8756274698280468</v>
      </c>
      <c r="ABK29" s="32">
        <f>INDEX([4]Sheet1!$A$1:$CJ$34, MATCH($A29, [4]Sheet1!$A$1:$A$34, 0), MATCH(ABK$1, [4]Sheet1!$A$1:$CJ$1, 0))</f>
        <v>2903</v>
      </c>
      <c r="ABL29" s="32">
        <f>INDEX([4]Sheet1!$A$1:$CJ$34, MATCH($A29, [4]Sheet1!$A$1:$A$34, 0), MATCH(ABL$1, [4]Sheet1!$A$1:$CJ$1, 0))</f>
        <v>74904</v>
      </c>
      <c r="ABM29" s="88">
        <f>INDEX('[6]Finance Indicators'!$B$3:$BO$35,MATCH($A29,'[6]Finance Indicators'!$A$3:$A$35,0),MATCH(ABM$1,'[6]Finance Indicators'!$B$2:$BO$2,0))</f>
        <v>4.9771564781248445</v>
      </c>
      <c r="ABN29" s="88">
        <f>INDEX('[6]Finance Indicators'!$B$3:$BO$35,MATCH($A29,'[6]Finance Indicators'!$A$3:$A$35,0),MATCH(ABN$1,'[6]Finance Indicators'!$B$2:$BO$2,0))</f>
        <v>4009</v>
      </c>
      <c r="ABO29" s="88">
        <f>INDEX('[6]Finance Indicators'!$B$3:$BO$35,MATCH($A29,'[6]Finance Indicators'!$A$3:$A$35,0),MATCH(ABO$1,'[6]Finance Indicators'!$B$2:$BO$2,0))</f>
        <v>80548</v>
      </c>
      <c r="ABP29" s="250">
        <f t="array" ref="ABP29">INDEX('[7]Finance Indicators'!$A$2:$BO$35,MATCH($A29,'[7]Finance Indicators'!$A$2:$A$35,0),MATCH(ABP$1,'[7]Finance Indicators'!$A$2:$BO$2,0))</f>
        <v>4.5796574987026464</v>
      </c>
      <c r="ABQ29" s="250">
        <f t="array" ref="ABQ29">INDEX('[7]Finance Indicators'!$A$2:$BO$35,MATCH($A29,'[7]Finance Indicators'!$A$2:$A$35,0),MATCH(ABQ$1,'[7]Finance Indicators'!$A$2:$BO$2,0))</f>
        <v>3530</v>
      </c>
      <c r="ABR29" s="250">
        <f t="array" ref="ABR29">INDEX('[7]Finance Indicators'!$A$2:$BO$35,MATCH($A29,'[7]Finance Indicators'!$A$2:$A$35,0),MATCH(ABR$1,'[7]Finance Indicators'!$A$2:$BO$2,0))</f>
        <v>77080</v>
      </c>
      <c r="ABS29" s="115">
        <f>INDEX([34]historic!$L$1:$U$34,MATCH($A29,[34]historic!$L$1:$L$34,0),MATCH(ABS$1,[34]historic!$L$1:$U$1,0))</f>
        <v>66.197183098591552</v>
      </c>
      <c r="ABT29" s="116">
        <f>INDEX([34]historic!$L$1:$U$34,MATCH($A29,[34]historic!$L$1:$L$34,0),MATCH(ABT$1,[34]historic!$L$1:$U$1,0))</f>
        <v>63.730569948186535</v>
      </c>
      <c r="ABU29" s="116">
        <f>INDEX([34]historic!$L$1:$U$34,MATCH($A29,[34]historic!$L$1:$L$34,0),MATCH(ABU$1,[34]historic!$L$1:$U$1,0))</f>
        <v>64.927422518634756</v>
      </c>
      <c r="ABV29" s="116">
        <f>INDEX([34]historic!$L$1:$U$34,MATCH($A29,[34]historic!$L$1:$L$34,0),MATCH(ABV$1,[34]historic!$L$1:$U$1,0))</f>
        <v>62.618025751072956</v>
      </c>
      <c r="ABW29" s="116">
        <f>INDEX([34]historic!$L$1:$U$34,MATCH($A29,[34]historic!$L$1:$L$34,0),MATCH(ABW$1,[34]historic!$L$1:$U$1,0))</f>
        <v>59.092872570194388</v>
      </c>
      <c r="ABX29" s="116">
        <f>INDEX([34]historic!$L$1:$U$34,MATCH($A29,[34]historic!$L$1:$L$34,0),MATCH(ABX$1,[34]historic!$L$1:$U$1,0))</f>
        <v>59.658828953434764</v>
      </c>
      <c r="ABY29" s="116">
        <f>INDEX([34]historic!$L$1:$U$34,MATCH($A29,[34]historic!$L$1:$L$34,0),MATCH(ABY$1,[34]historic!$L$1:$U$1,0))</f>
        <v>59.370960792761743</v>
      </c>
      <c r="ABZ29" s="116">
        <f>INDEX([34]historic!$L$1:$U$34,MATCH($A29,[34]historic!$L$1:$L$34,0),MATCH(ABZ$1,[34]historic!$L$1:$U$1,0))</f>
        <v>64.468321600592816</v>
      </c>
      <c r="ACA29" s="88">
        <f>INDEX('[15]1819 Collected Indicators'!$A$3:$CV$36,MATCH($A29,'[15]1819 Collected Indicators'!$A$3:$A$36,0),MATCH(ACA$1,'[15]1819 Collected Indicators'!$A$3:$CV$3,0))</f>
        <v>61.358984854686859</v>
      </c>
      <c r="ACB29" s="255">
        <f>INDEX('[11]1920 Collected Indicators'!$A$3:$CV$36,MATCH($A29,'[11]1920 Collected Indicators'!$A$3:$A$36,0),MATCH(ACB$1,'[11]1920 Collected Indicators'!$A$3:$CV$3,0))</f>
        <v>60.31</v>
      </c>
      <c r="ACC29" s="133">
        <v>82.494100000000003</v>
      </c>
      <c r="ACD29" s="116">
        <v>81.645971381814832</v>
      </c>
      <c r="ACE29" s="88">
        <f>INDEX('[14]1718 Collected Indicators'!$A$3:$CH$36,MATCH($A29,'[14]1718 Collected Indicators'!$A$3:$A$36,0),MATCH(ACE$1,'[14]1718 Collected Indicators'!$A$3:$CH$3,0))</f>
        <v>85.38</v>
      </c>
      <c r="ACF29" s="120" t="e">
        <f>INDEX('[11]1920 Collected Indicators'!$A$3:$CV$36,MATCH($A29,'[11]1920 Collected Indicators'!$A$3:$A$36,0),MATCH(ACF$1,'[11]1920 Collected Indicators'!$A$3:$CV$3,0))</f>
        <v>#N/A</v>
      </c>
      <c r="ACG29" s="115">
        <v>82.417000000000002</v>
      </c>
      <c r="ACH29" s="116">
        <v>83.639014762346079</v>
      </c>
      <c r="ACI29" s="116">
        <f>INDEX('[14]1718 Collected Indicators'!$A$3:$CH$36,MATCH($A29,'[14]1718 Collected Indicators'!$A$3:$A$36,0),MATCH(ACI$1,'[14]1718 Collected Indicators'!$A$3:$CH$3,0))</f>
        <v>86.88</v>
      </c>
      <c r="ACJ29" s="120">
        <f>INDEX('[11]1920 Collected Indicators'!$A$3:$CV$36,MATCH($A29,'[11]1920 Collected Indicators'!$A$3:$A$36,0),MATCH(ACJ$1,'[11]1920 Collected Indicators'!$A$3:$CV$3,0))</f>
        <v>81.226699999999994</v>
      </c>
      <c r="ACK29" s="115">
        <f>INDEX('[35]Raw Data'!$A$1:$BK$34,MATCH($A29,'[35]Raw Data'!$A$1:$A$34,0),MATCH(ACK$1,'[35]Raw Data'!$A$1:$BK$1,0))</f>
        <v>82.95</v>
      </c>
      <c r="ACL29" s="116">
        <f>INDEX('[35]Raw Data'!$A$1:$BK$34,MATCH($A29,'[35]Raw Data'!$A$1:$A$34,0),MATCH(ACL$1,'[35]Raw Data'!$A$1:$BK$1,0))</f>
        <v>82.6</v>
      </c>
      <c r="ACM29" s="136">
        <f>INDEX('[35]Raw Data'!$A$1:$BK$34,MATCH($A29,'[35]Raw Data'!$A$1:$A$34,0),MATCH(ACM$1,'[35]Raw Data'!$A$1:$BK$1,0))</f>
        <v>81.819999999999993</v>
      </c>
      <c r="ACN29" s="120">
        <f>INDEX('[11]1920 Collected Indicators'!$A$3:$CV$36,MATCH($A29,'[11]1920 Collected Indicators'!$A$3:$A$36,0),MATCH(ACN$1,'[11]1920 Collected Indicators'!$A$3:$CV$3,0))</f>
        <v>82.327799999999996</v>
      </c>
      <c r="ACO29" s="115">
        <f>INDEX('[35]Raw Data'!$A$1:$BK$34,MATCH($A29,'[35]Raw Data'!$A$1:$A$34,0),MATCH(ACO$1,'[35]Raw Data'!$A$1:$BK$1,0))</f>
        <v>81.150000000000006</v>
      </c>
      <c r="ACP29" s="116">
        <f>INDEX('[35]Raw Data'!$A$1:$BK$34,MATCH($A29,'[35]Raw Data'!$A$1:$A$34,0),MATCH(ACP$1,'[35]Raw Data'!$A$1:$BK$1,0))</f>
        <v>79.58</v>
      </c>
      <c r="ACQ29" s="136">
        <f>INDEX('[35]Raw Data'!$A$1:$BK$34,MATCH($A29,'[35]Raw Data'!$A$1:$A$34,0),MATCH(ACQ$1,'[35]Raw Data'!$A$1:$BK$1,0))</f>
        <v>76.62</v>
      </c>
      <c r="ACR29" s="120">
        <f>INDEX('[11]1920 Collected Indicators'!$A$3:$CV$36,MATCH($A29,'[11]1920 Collected Indicators'!$A$3:$A$36,0),MATCH(ACR$1,'[11]1920 Collected Indicators'!$A$3:$CV$3,0))</f>
        <v>74.9499</v>
      </c>
      <c r="ACS29" s="115">
        <f>INDEX('[35]Raw Data'!$A$1:$BK$34,MATCH($A29,'[35]Raw Data'!$A$1:$A$34,0),MATCH(ACS$1,'[35]Raw Data'!$A$1:$BK$1,0))</f>
        <v>43.05</v>
      </c>
      <c r="ACT29" s="116">
        <f>INDEX('[35]Raw Data'!$A$1:$BK$34,MATCH($A29,'[35]Raw Data'!$A$1:$A$34,0),MATCH(ACT$1,'[35]Raw Data'!$A$1:$BK$1,0))</f>
        <v>40.75</v>
      </c>
      <c r="ACU29" s="136">
        <f>INDEX('[35]Raw Data'!$A$1:$BK$34,MATCH($A29,'[35]Raw Data'!$A$1:$A$34,0),MATCH(ACU$1,'[35]Raw Data'!$A$1:$BK$1,0))</f>
        <v>35.630000000000003</v>
      </c>
      <c r="ACV29" s="120">
        <f>INDEX('[11]1920 Collected Indicators'!$A$3:$CV$36,MATCH($A29,'[11]1920 Collected Indicators'!$A$3:$A$36,0),MATCH(ACV$1,'[11]1920 Collected Indicators'!$A$3:$CV$3,0))</f>
        <v>37.409100000000002</v>
      </c>
      <c r="ACW29" s="115">
        <f t="shared" si="60"/>
        <v>367.42216117216117</v>
      </c>
      <c r="ACX29" s="87">
        <v>16049</v>
      </c>
      <c r="ACY29" s="87">
        <f t="array" ref="ACY29">INDEX([36]Historic!$B$2:$K$35,MATCH($A29,[36]Historic!$B$2:$B$35,0),MATCH(ACY$1,[36]Historic!$B$2:$K$2,0))</f>
        <v>840</v>
      </c>
      <c r="ACZ29" s="116">
        <f t="shared" si="61"/>
        <v>360.79185520361989</v>
      </c>
      <c r="ADA29" s="87">
        <v>15947</v>
      </c>
      <c r="ADB29" s="87">
        <f t="array" ref="ADB29">INDEX([36]Historic!$B$2:$K$35,MATCH($A29,[36]Historic!$B$2:$B$35,0),MATCH(ADB$1,[36]Historic!$B$2:$K$2,0))</f>
        <v>850</v>
      </c>
      <c r="ADC29" s="116">
        <f t="shared" si="62"/>
        <v>375.36199095022624</v>
      </c>
      <c r="ADD29" s="87">
        <v>16591</v>
      </c>
      <c r="ADE29" s="87">
        <f t="array" ref="ADE29">INDEX([36]Historic!$B$2:$K$35,MATCH($A29,[36]Historic!$B$2:$B$35,0),MATCH(ADE$1,[36]Historic!$B$2:$K$2,0))</f>
        <v>850</v>
      </c>
      <c r="ADF29" s="116">
        <f t="shared" si="63"/>
        <v>377.49542124542126</v>
      </c>
      <c r="ADG29" s="87">
        <v>16489</v>
      </c>
      <c r="ADH29" s="87">
        <f t="array" ref="ADH29">INDEX([36]Historic!$B$2:$K$35,MATCH($A29,[36]Historic!$B$2:$B$35,0),MATCH(ADH$1,[36]Historic!$B$2:$K$2,0))</f>
        <v>840</v>
      </c>
      <c r="ADI29" s="116">
        <f t="shared" si="64"/>
        <v>353.5042735042735</v>
      </c>
      <c r="ADJ29" s="87">
        <v>16544</v>
      </c>
      <c r="ADK29" s="87">
        <f t="array" ref="ADK29">INDEX([36]Historic!$B$2:$K$35,MATCH($A29,[36]Historic!$B$2:$B$35,0),MATCH(ADK$1,[36]Historic!$B$2:$K$2,0))</f>
        <v>900</v>
      </c>
      <c r="ADL29" s="116">
        <f t="shared" si="65"/>
        <v>378.86877828054298</v>
      </c>
      <c r="ADM29" s="87">
        <v>16746</v>
      </c>
      <c r="ADN29" s="87">
        <f t="array" ref="ADN29">INDEX([36]Historic!$B$2:$K$35,MATCH($A29,[36]Historic!$B$2:$B$35,0),MATCH(ADN$1,[36]Historic!$B$2:$K$2,0))</f>
        <v>850</v>
      </c>
      <c r="ADO29" s="116">
        <f t="shared" si="66"/>
        <v>303.55029585798815</v>
      </c>
      <c r="ADP29" s="87">
        <f>INDEX('[2]All Previous Years'!$A$1:$EX$34,MATCH($A29,'[2]All Previous Years'!$A$1:$A$34,0),MATCH(ADP$1,'[2]All Previous Years'!$A$1:$EX$1,0))</f>
        <v>14364</v>
      </c>
      <c r="ADQ29" s="87">
        <f t="array" ref="ADQ29">INDEX([36]Historic!$B$2:$K$35,MATCH($A29,[36]Historic!$B$2:$B$35,0),MATCH(ADQ$1,[36]Historic!$B$2:$K$2,0))</f>
        <v>910</v>
      </c>
      <c r="ADR29" s="116">
        <f t="shared" si="67"/>
        <v>312.1381306865178</v>
      </c>
      <c r="ADS29" s="32">
        <f>INDEX([4]Sheet1!$A$1:$CJ$34, MATCH($A29, [4]Sheet1!$A$1:$A$34, 0), MATCH(ADS$1, [4]Sheet1!$A$1:$CJ$1, 0))</f>
        <v>15095</v>
      </c>
      <c r="ADT29" s="87">
        <f t="array" ref="ADT29">INDEX([36]Historic!$B$2:$K$35,MATCH($A29,[36]Historic!$B$2:$B$35,0),MATCH(ADT$1,[36]Historic!$B$2:$K$2,0))</f>
        <v>930</v>
      </c>
      <c r="ADU29" s="88">
        <f>INDEX('[6]Finance Indicators'!$B$3:$BO$35,MATCH($A29,'[6]Finance Indicators'!$A$3:$A$35,0),MATCH(ADU$1,'[6]Finance Indicators'!$B$2:$BO$2,0))</f>
        <v>334.82441471571906</v>
      </c>
      <c r="ADV29" s="88">
        <f>INDEX('[6]Finance Indicators'!$B$3:$BO$35,MATCH($A29,'[6]Finance Indicators'!$A$3:$A$35,0),MATCH(ADV$1,'[6]Finance Indicators'!$B$2:$BO$2,0))</f>
        <v>16018</v>
      </c>
      <c r="ADW29" s="88">
        <f>INDEX('[6]Finance Indicators'!$B$3:$BO$35,MATCH($A29,'[6]Finance Indicators'!$A$3:$A$35,0),MATCH(ADW$1,'[6]Finance Indicators'!$B$2:$BO$2,0))</f>
        <v>920</v>
      </c>
      <c r="ADX29" s="88">
        <f t="array" ref="ADX29">INDEX('[7]Finance Indicators'!$A$2:$BO$35,MATCH($A29,'[7]Finance Indicators'!$A$2:$A$35,0),MATCH(ADX$1,'[7]Finance Indicators'!$A$2:$BO$2,0))</f>
        <v>325.28243894334605</v>
      </c>
      <c r="ADY29" s="250">
        <f t="array" ref="ADY29">INDEX('[7]Finance Indicators'!$A$2:$BO$35,MATCH($A29,'[7]Finance Indicators'!$A$2:$A$35,0),MATCH(ADY$1,'[7]Finance Indicators'!$A$2:$BO$2,0))</f>
        <v>15663</v>
      </c>
      <c r="ADZ29" s="316">
        <f t="array" ref="ADZ29">INDEX('[7]Finance Indicators'!$A$2:$BO$35,MATCH($A29,'[7]Finance Indicators'!$A$2:$A$35,0),MATCH(ADZ$1,'[7]Finance Indicators'!$A$2:$BO$2,0))</f>
        <v>926</v>
      </c>
      <c r="AEA29" s="121">
        <f>(ACW29*100)/Deflators!$B$2</f>
        <v>432.83194042518539</v>
      </c>
      <c r="AEB29" s="137">
        <f>(ACZ29*100)/Deflators!$B$3</f>
        <v>418.67358267712859</v>
      </c>
      <c r="AEC29" s="137">
        <f>(ADC29*100)/Deflators!$B$4</f>
        <v>426.8536692069074</v>
      </c>
      <c r="AED29" s="137">
        <f>(ADF29*100)/Deflators!$B$5</f>
        <v>421.67434811613583</v>
      </c>
      <c r="AEE29" s="137">
        <f>(ADI29*100)/Deflators!$B$6</f>
        <v>389.50462827744457</v>
      </c>
      <c r="AEF29" s="137">
        <f>(ADL29*100)/Deflators!$B$7</f>
        <v>414.07351561487775</v>
      </c>
      <c r="AEG29" s="137">
        <f>(ADO29*100)/Deflators!$B$8</f>
        <v>323.74416168740146</v>
      </c>
      <c r="AEH29" s="137">
        <f>(ADR29*100)/Deflators!$B$9</f>
        <v>327.14303678313127</v>
      </c>
      <c r="AEI29" s="137">
        <f>(ADU29*100)/Deflators!$B$10</f>
        <v>343.00464678575071</v>
      </c>
      <c r="AEJ29" s="245">
        <f>(ADX29*100)/Deflators!$B$11</f>
        <v>325.28243894334605</v>
      </c>
      <c r="AEK29" s="115">
        <f>INDEX('[35]Raw Data'!$A$1:$BK$34,MATCH($A29,'[35]Raw Data'!$A$1:$A$34,0),MATCH(AEK$1,'[35]Raw Data'!$A$1:$BK$1,0))</f>
        <v>85.942841515110075</v>
      </c>
      <c r="AEL29" s="197">
        <f>INDEX('[35]Raw Data'!$A$1:$BK$34,MATCH($A29,'[35]Raw Data'!$A$1:$A$34,0),MATCH(AEL$1,'[35]Raw Data'!$A$1:$BK$1,0))</f>
        <v>2514</v>
      </c>
      <c r="AEM29" s="197">
        <f>INDEX('[35]Raw Data'!$A$1:$BK$34,MATCH($A29,'[35]Raw Data'!$A$1:$A$34,0),MATCH(AEM$1,'[35]Raw Data'!$A$1:$BK$1,0))</f>
        <v>29252</v>
      </c>
      <c r="AEN29" s="116">
        <f>INDEX('[35]Raw Data'!$A$1:$BK$34,MATCH($A29,'[35]Raw Data'!$A$1:$A$34,0),MATCH(AEN$1,'[35]Raw Data'!$A$1:$BK$1,0))</f>
        <v>93.155696683118762</v>
      </c>
      <c r="AEO29" s="197">
        <f>INDEX('[35]Raw Data'!$A$1:$BK$34,MATCH($A29,'[35]Raw Data'!$A$1:$A$34,0),MATCH(AEO$1,'[35]Raw Data'!$A$1:$BK$1,0))</f>
        <v>2699</v>
      </c>
      <c r="AEP29" s="197">
        <f>INDEX('[35]Raw Data'!$A$1:$BK$34,MATCH($A29,'[35]Raw Data'!$A$1:$A$34,0),MATCH(AEP$1,'[35]Raw Data'!$A$1:$BK$1,0))</f>
        <v>28973</v>
      </c>
      <c r="AEQ29" s="116">
        <f>INDEX('[35]Raw Data'!$A$1:$BK$34,MATCH($A29,'[35]Raw Data'!$A$1:$A$34,0),MATCH(AEQ$1,'[35]Raw Data'!$A$1:$BK$1,0))</f>
        <v>108.17838569494906</v>
      </c>
      <c r="AER29" s="197">
        <f>INDEX('[35]Raw Data'!$A$1:$BK$34,MATCH($A29,'[35]Raw Data'!$A$1:$A$34,0),MATCH(AER$1,'[35]Raw Data'!$A$1:$BK$1,0))</f>
        <v>3037</v>
      </c>
      <c r="AES29" s="197">
        <f>INDEX('[35]Raw Data'!$A$1:$BK$34,MATCH($A29,'[35]Raw Data'!$A$1:$A$34,0),MATCH(AES$1,'[35]Raw Data'!$A$1:$BK$1,0))</f>
        <v>28074</v>
      </c>
      <c r="AET29" s="116">
        <f>INDEX('[35]Raw Data'!$A$1:$BK$34,MATCH($A29,'[35]Raw Data'!$A$1:$A$34,0),MATCH(AET$1,'[35]Raw Data'!$A$1:$BK$1,0))</f>
        <v>109.33323955549304</v>
      </c>
      <c r="AEU29" s="197">
        <f>INDEX('[35]Raw Data'!$A$1:$BK$34,MATCH($A29,'[35]Raw Data'!$A$1:$A$34,0),MATCH(AEU$1,'[35]Raw Data'!$A$1:$BK$1,0))</f>
        <v>3109</v>
      </c>
      <c r="AEV29" s="197">
        <f>INDEX('[35]Raw Data'!$A$1:$BK$34,MATCH($A29,'[35]Raw Data'!$A$1:$A$34,0),MATCH(AEV$1,'[35]Raw Data'!$A$1:$BK$1,0))</f>
        <v>28436</v>
      </c>
      <c r="AEW29" s="116">
        <f>INDEX('[35]Raw Data'!$A$1:$BK$34,MATCH($A29,'[35]Raw Data'!$A$1:$A$34,0),MATCH(AEW$1,'[35]Raw Data'!$A$1:$BK$1,0))</f>
        <v>106.80631940308965</v>
      </c>
      <c r="AEX29" s="197">
        <f>INDEX('[35]Raw Data'!$A$1:$BK$34,MATCH($A29,'[35]Raw Data'!$A$1:$A$34,0),MATCH(AEX$1,'[35]Raw Data'!$A$1:$BK$1,0))</f>
        <v>3049</v>
      </c>
      <c r="AEY29" s="197">
        <f>INDEX('[35]Raw Data'!$A$1:$BK$34,MATCH($A29,'[35]Raw Data'!$A$1:$A$34,0),MATCH(AEY$1,'[35]Raw Data'!$A$1:$BK$1,0))</f>
        <v>28547</v>
      </c>
      <c r="AEZ29" s="116">
        <f>INDEX('[35]Raw Data'!$A$1:$BK$34,MATCH($A29,'[35]Raw Data'!$A$1:$A$34,0),MATCH(AEZ$1,'[35]Raw Data'!$A$1:$BK$1,0))</f>
        <v>109.93635077793495</v>
      </c>
      <c r="AFA29" s="197">
        <f>INDEX('[35]Raw Data'!$A$1:$BK$34,MATCH($A29,'[35]Raw Data'!$A$1:$A$34,0),MATCH(AFA$1,'[35]Raw Data'!$A$1:$BK$1,0))</f>
        <v>3109</v>
      </c>
      <c r="AFB29" s="197">
        <f>INDEX('[35]Raw Data'!$A$1:$BK$34,MATCH($A29,'[35]Raw Data'!$A$1:$A$34,0),MATCH(AFB$1,'[35]Raw Data'!$A$1:$BK$1,0))</f>
        <v>28280</v>
      </c>
      <c r="AFC29" s="116">
        <f>INDEX('[35]Raw Data'!$A$1:$BK$34,MATCH($A29,'[35]Raw Data'!$A$1:$A$34,0),MATCH(AFC$1,'[35]Raw Data'!$A$1:$BK$1,0))</f>
        <v>116.33878200491827</v>
      </c>
      <c r="AFD29" s="197">
        <f>INDEX('[35]Raw Data'!$A$1:$BK$34,MATCH($A29,'[35]Raw Data'!$A$1:$A$34,0),MATCH(AFD$1,'[35]Raw Data'!$A$1:$BK$1,0))</f>
        <v>3217</v>
      </c>
      <c r="AFE29" s="197">
        <f>INDEX('[35]Raw Data'!$A$1:$BK$34,MATCH($A29,'[35]Raw Data'!$A$1:$A$34,0),MATCH(AFE$1,'[35]Raw Data'!$A$1:$BK$1,0))</f>
        <v>27652</v>
      </c>
      <c r="AFF29" s="116">
        <f>INDEX('[35]Raw Data'!$A$1:$BK$34,MATCH($A29,'[35]Raw Data'!$A$1:$A$34,0),MATCH(AFF$1,'[35]Raw Data'!$A$1:$BK$1,0))</f>
        <v>119.74891356832448</v>
      </c>
      <c r="AFG29" s="197">
        <f>INDEX('[35]Raw Data'!$A$1:$BK$34,MATCH($A29,'[35]Raw Data'!$A$1:$A$34,0),MATCH(AFG$1,'[35]Raw Data'!$A$1:$BK$1,0))</f>
        <v>3472</v>
      </c>
      <c r="AFH29" s="197">
        <f>INDEX('[35]Raw Data'!$A$1:$BK$34,MATCH($A29,'[35]Raw Data'!$A$1:$A$34,0),MATCH(AFH$1,'[35]Raw Data'!$A$1:$BK$1,0))</f>
        <v>28994</v>
      </c>
      <c r="AFI29" s="116">
        <f>INDEX('[15]1819 Collected Indicators'!$A$3:$CV$36,MATCH($A29,'[15]1819 Collected Indicators'!$A$3:$A$36,0),MATCH(AFI$1,'[15]1819 Collected Indicators'!$A$3:$CV$3,0))</f>
        <v>126.87476076138776</v>
      </c>
      <c r="AFJ29" s="197">
        <f>INDEX('[15]1819 Collected Indicators'!$A$3:$CV$36,MATCH($A29,'[15]1819 Collected Indicators'!$A$3:$A$36,0),MATCH(AFJ$1,'[15]1819 Collected Indicators'!$A$3:$CV$3,0))</f>
        <v>3646</v>
      </c>
      <c r="AFK29" s="222">
        <f>INDEX('[15]1819 Collected Indicators'!$A$3:$CV$36,MATCH($A29,'[15]1819 Collected Indicators'!$A$3:$A$36,0),MATCH(AFK$1,'[15]1819 Collected Indicators'!$A$3:$CV$3,0))</f>
        <v>28737</v>
      </c>
      <c r="AFL29" s="311">
        <f>INDEX('[11]1920 Collected Indicators'!$A$3:$CV$36,MATCH($A29,'[11]1920 Collected Indicators'!$A$3:$A$36,0),MATCH(AFL$1,'[11]1920 Collected Indicators'!$A$3:$CV$3,0))</f>
        <v>122.43976949246685</v>
      </c>
      <c r="AFM29" s="197">
        <f>INDEX('[11]1920 Collected Indicators'!$A$3:$CV$36,MATCH($A29,'[11]1920 Collected Indicators'!$A$3:$A$36,0),MATCH(AFM$1,'[11]1920 Collected Indicators'!$A$3:$CV$3,0))</f>
        <v>3527</v>
      </c>
      <c r="AFN29" s="197">
        <f>INDEX('[11]1920 Collected Indicators'!$A$3:$CV$36,MATCH($A29,'[11]1920 Collected Indicators'!$A$3:$A$36,0),MATCH(AFN$1,'[11]1920 Collected Indicators'!$A$3:$CV$3,0))</f>
        <v>28806</v>
      </c>
      <c r="AFO29" s="133">
        <f>INDEX('[35]Raw Data'!$A$1:$BK$34,MATCH($A29,'[35]Raw Data'!$A$1:$A$34,0),MATCH(AFO$1,'[35]Raw Data'!$A$1:$BK$1,0))</f>
        <v>85.263157894736835</v>
      </c>
      <c r="AFP29" s="133">
        <f>INDEX('[35]Raw Data'!$A$1:$BK$34,MATCH($A29,'[35]Raw Data'!$A$1:$A$34,0),MATCH(AFP$1,'[35]Raw Data'!$A$1:$BK$1,0))</f>
        <v>85.106382978723403</v>
      </c>
      <c r="AFQ29" s="133">
        <f>INDEX('[35]Raw Data'!$A$1:$BK$34,MATCH($A29,'[35]Raw Data'!$A$1:$A$34,0),MATCH(AFQ$1,'[35]Raw Data'!$A$1:$BK$1,0))</f>
        <v>82.978723404255319</v>
      </c>
      <c r="AFR29" s="133">
        <f>INDEX('[35]Raw Data'!$A$1:$BK$34,MATCH($A29,'[35]Raw Data'!$A$1:$A$34,0),MATCH(AFR$1,'[35]Raw Data'!$A$1:$BK$1,0))</f>
        <v>87.2340425531915</v>
      </c>
      <c r="AFS29" s="133">
        <f>INDEX('[35]Raw Data'!$A$1:$BK$34,MATCH($A29,'[35]Raw Data'!$A$1:$A$34,0),MATCH(AFS$1,'[35]Raw Data'!$A$1:$BK$1,0))</f>
        <v>93.333333333333329</v>
      </c>
      <c r="AFT29" s="133">
        <f>INDEX('[35]Raw Data'!$A$1:$BK$34,MATCH($A29,'[35]Raw Data'!$A$1:$A$34,0),MATCH(AFT$1,'[35]Raw Data'!$A$1:$BK$1,0))</f>
        <v>89.65517241379311</v>
      </c>
      <c r="AFU29" s="133">
        <f>INDEX('[35]Raw Data'!$A$1:$BK$34,MATCH($A29,'[35]Raw Data'!$A$1:$A$34,0),MATCH(AFU$1,'[35]Raw Data'!$A$1:$BK$1,0))</f>
        <v>84.090909090909093</v>
      </c>
      <c r="AFV29" s="136">
        <f>INDEX('[15]1819 Collected Indicators'!$A$3:$CV$36,MATCH($A29,'[15]1819 Collected Indicators'!$A$3:$A$36,0),MATCH(AFV$1,'[15]1819 Collected Indicators'!$A$3:$CV$3,0))</f>
        <v>79.31</v>
      </c>
      <c r="AFW29" s="120">
        <f>INDEX('[11]1920 Collected Indicators'!$A$3:$CV$36,MATCH($A29,'[11]1920 Collected Indicators'!$A$3:$A$36,0),MATCH(AFW$1,'[11]1920 Collected Indicators'!$A$3:$CV$3,0))</f>
        <v>70.886075949367083</v>
      </c>
      <c r="AFX29" s="115">
        <f>INDEX('[35]Raw Data'!$A$1:$BK$34,MATCH($A29,'[35]Raw Data'!$A$1:$A$34,0),MATCH(AFX$1,'[35]Raw Data'!$A$1:$BK$1,0))</f>
        <v>629.46199829205807</v>
      </c>
      <c r="AFY29" s="213">
        <f>INDEX('[35]Raw Data'!$A$1:$BK$34,MATCH($A29,'[35]Raw Data'!$A$1:$A$34,0),MATCH(AFY$1,'[35]Raw Data'!$A$1:$BK$1,0))</f>
        <v>7371</v>
      </c>
      <c r="AFZ29" s="213">
        <f>INDEX('[35]Raw Data'!$A$1:$BK$34,MATCH($A29,'[35]Raw Data'!$A$1:$A$34,0),MATCH(AFZ$1,'[35]Raw Data'!$A$1:$BK$1,0))</f>
        <v>11710</v>
      </c>
      <c r="AGA29" s="116">
        <f>INDEX('[35]Raw Data'!$A$1:$BK$34,MATCH($A29,'[35]Raw Data'!$A$1:$A$34,0),MATCH(AGA$1,'[35]Raw Data'!$A$1:$BK$1,0))</f>
        <v>900.29498525073745</v>
      </c>
      <c r="AGB29" s="213">
        <f>INDEX('[35]Raw Data'!$A$1:$BK$34,MATCH($A29,'[35]Raw Data'!$A$1:$A$34,0),MATCH(AGB$1,'[35]Raw Data'!$A$1:$BK$1,0))</f>
        <v>10682</v>
      </c>
      <c r="AGC29" s="213">
        <f>INDEX('[35]Raw Data'!$A$1:$BK$34,MATCH($A29,'[35]Raw Data'!$A$1:$A$34,0),MATCH(AGC$1,'[35]Raw Data'!$A$1:$BK$1,0))</f>
        <v>11865</v>
      </c>
      <c r="AGD29" s="116">
        <f>INDEX('[35]Raw Data'!$A$1:$BK$34,MATCH($A29,'[35]Raw Data'!$A$1:$A$34,0),MATCH(AGD$1,'[35]Raw Data'!$A$1:$BK$1,0))</f>
        <v>837.68548453950098</v>
      </c>
      <c r="AGE29" s="213">
        <f>INDEX('[35]Raw Data'!$A$1:$BK$34,MATCH($A29,'[35]Raw Data'!$A$1:$A$34,0),MATCH(AGE$1,'[35]Raw Data'!$A$1:$BK$1,0))</f>
        <v>10105</v>
      </c>
      <c r="AGF29" s="213">
        <f>INDEX('[35]Raw Data'!$A$1:$BK$34,MATCH($A29,'[35]Raw Data'!$A$1:$A$34,0),MATCH(AGF$1,'[35]Raw Data'!$A$1:$BK$1,0))</f>
        <v>12063</v>
      </c>
      <c r="AGG29" s="116">
        <f>INDEX('[35]Raw Data'!$A$1:$BK$34,MATCH($A29,'[35]Raw Data'!$A$1:$A$34,0),MATCH(AGG$1,'[35]Raw Data'!$A$1:$BK$1,0))</f>
        <v>1273.465703971119</v>
      </c>
      <c r="AGH29" s="213">
        <f>INDEX('[35]Raw Data'!$A$1:$BK$34,MATCH($A29,'[35]Raw Data'!$A$1:$A$34,0),MATCH(AGH$1,'[35]Raw Data'!$A$1:$BK$1,0))</f>
        <v>15521</v>
      </c>
      <c r="AGI29" s="213">
        <f>INDEX('[35]Raw Data'!$A$1:$BK$34,MATCH($A29,'[35]Raw Data'!$A$1:$A$34,0),MATCH(AGI$1,'[35]Raw Data'!$A$1:$BK$1,0))</f>
        <v>12188</v>
      </c>
      <c r="AGJ29" s="116">
        <f>INDEX('[35]Raw Data'!$A$1:$BK$34,MATCH($A29,'[35]Raw Data'!$A$1:$A$34,0),MATCH(AGJ$1,'[35]Raw Data'!$A$1:$BK$1,0))</f>
        <v>967.31816725408521</v>
      </c>
      <c r="AGK29" s="213">
        <f>INDEX('[35]Raw Data'!$A$1:$BK$34,MATCH($A29,'[35]Raw Data'!$A$1:$A$34,0),MATCH(AGK$1,'[35]Raw Data'!$A$1:$BK$1,0))</f>
        <v>12076</v>
      </c>
      <c r="AGL29" s="213">
        <f>INDEX('[35]Raw Data'!$A$1:$BK$34,MATCH($A29,'[35]Raw Data'!$A$1:$A$34,0),MATCH(AGL$1,'[35]Raw Data'!$A$1:$BK$1,0))</f>
        <v>12484</v>
      </c>
      <c r="AGM29" s="116">
        <f>INDEX('[15]1819 Collected Indicators'!$A$3:$CV$36,MATCH($A29,'[15]1819 Collected Indicators'!$A$3:$A$36,0),MATCH(AGM$1,'[15]1819 Collected Indicators'!$A$3:$CV$3,0))</f>
        <v>1353.51</v>
      </c>
      <c r="AGN29" s="213">
        <f>INDEX('[15]1819 Collected Indicators'!$A$3:$CV$36,MATCH($A29,'[15]1819 Collected Indicators'!$A$3:$A$36,0),MATCH(AGN$1,'[15]1819 Collected Indicators'!$A$3:$CV$3,0))</f>
        <v>17260</v>
      </c>
      <c r="AGO29" s="213">
        <f>INDEX('[15]1819 Collected Indicators'!$A$3:$CV$36,MATCH($A29,'[15]1819 Collected Indicators'!$A$3:$A$36,0),MATCH(AGO$1,'[15]1819 Collected Indicators'!$A$3:$CV$3,0))</f>
        <v>12752</v>
      </c>
      <c r="AGP29" s="213">
        <f>INDEX('[11]1920 Collected Indicators'!$A$3:$CV$36,MATCH($A29,'[11]1920 Collected Indicators'!$A$3:$A$36,0),MATCH(AGP$1,'[11]1920 Collected Indicators'!$A$3:$CV$3,0))</f>
        <v>1699.4460884740877</v>
      </c>
      <c r="AGQ29" s="213">
        <f>INDEX('[11]1920 Collected Indicators'!$A$3:$CV$36,MATCH($A29,'[11]1920 Collected Indicators'!$A$3:$A$36,0),MATCH(AGQ$1,'[11]1920 Collected Indicators'!$A$3:$CV$3,0))</f>
        <v>22397</v>
      </c>
      <c r="AGR29" s="306">
        <f>INDEX('[11]1920 Collected Indicators'!$A$3:$CV$36,MATCH($A29,'[11]1920 Collected Indicators'!$A$3:$A$36,0),MATCH(AGR$1,'[11]1920 Collected Indicators'!$A$3:$CV$3,0))</f>
        <v>13179</v>
      </c>
      <c r="AGS29" s="217">
        <v>5.28</v>
      </c>
      <c r="AGT29" s="208">
        <v>3973</v>
      </c>
      <c r="AGU29" s="87">
        <v>752829</v>
      </c>
      <c r="AGV29" s="88">
        <v>5.5060469215932049</v>
      </c>
      <c r="AGW29" s="87">
        <v>3848</v>
      </c>
      <c r="AGX29" s="87">
        <v>698868</v>
      </c>
      <c r="AGY29" s="116">
        <v>5.2138882288253141</v>
      </c>
      <c r="AGZ29" s="87">
        <v>3774</v>
      </c>
      <c r="AHA29" s="32">
        <v>723836</v>
      </c>
      <c r="AHB29" s="116">
        <v>5.9036623345418926</v>
      </c>
      <c r="AHC29" s="87">
        <v>3833</v>
      </c>
      <c r="AHD29" s="87">
        <v>649258</v>
      </c>
      <c r="AHE29" s="116">
        <v>6.0056088016870994</v>
      </c>
      <c r="AHF29" s="87">
        <v>4041</v>
      </c>
      <c r="AHG29" s="87">
        <v>672871</v>
      </c>
      <c r="AHH29" s="116">
        <v>4.826392681021229</v>
      </c>
      <c r="AHI29" s="87">
        <v>3447</v>
      </c>
      <c r="AHJ29" s="87">
        <v>714198</v>
      </c>
      <c r="AHK29" s="116">
        <f t="shared" si="68"/>
        <v>4.1733821894468166</v>
      </c>
      <c r="AHL29" s="87">
        <f>INDEX('[2]All Previous Years'!$A$1:$EX$34,MATCH($A29,'[2]All Previous Years'!$A$1:$A$34,0),MATCH(AHL$1,'[2]All Previous Years'!$A$1:$EX$1,0))</f>
        <v>3172</v>
      </c>
      <c r="AHM29" s="131">
        <f>INDEX('[29]SPI Raw Data 1617'!$A$3:$AN$37,MATCH($A29,'[29]SPI Raw Data 1617'!$A$3:$A$37,0),MATCH(AHM$1,'[29]SPI Raw Data 1617'!$A$37:$AN$37,0))</f>
        <v>760055</v>
      </c>
      <c r="AHN29" s="88">
        <f t="shared" si="69"/>
        <v>3.1443101354837495</v>
      </c>
      <c r="AHO29" s="32">
        <f>INDEX([4]Sheet1!$A$1:$CJ$34, MATCH($A29, [4]Sheet1!$A$1:$A$34, 0), MATCH(AHO$1, [4]Sheet1!$A$1:$CJ$1, 0))</f>
        <v>2846</v>
      </c>
      <c r="AHP29" s="32">
        <f>INDEX('[5]Finance Indicators'!$A$2:$BO$35,MATCH($A29,'[5]Finance Indicators'!$A$2:$A$35,0),MATCH(AHP$1,'[5]Finance Indicators'!$A$2:$BO$2,0))</f>
        <v>905127</v>
      </c>
      <c r="AHQ29" s="88">
        <f>INDEX('[6]Finance Indicators'!$B$3:$BO$35,MATCH($A29,'[6]Finance Indicators'!$A$3:$A$35,0),MATCH(AHQ$1,'[6]Finance Indicators'!$B$2:$BO$2,0))</f>
        <v>3.082298814016232</v>
      </c>
      <c r="AHR29" s="88">
        <f>INDEX('[6]Finance Indicators'!$B$3:$BO$35,MATCH($A29,'[6]Finance Indicators'!$A$3:$A$35,0),MATCH(AHR$1,'[6]Finance Indicators'!$B$2:$BO$2,0))</f>
        <v>2791</v>
      </c>
      <c r="AHS29" s="88">
        <f>INDEX('[6]Finance Indicators'!$B$3:$BO$35,MATCH($A29,'[6]Finance Indicators'!$A$3:$A$35,0),MATCH(AHS$1,'[6]Finance Indicators'!$B$2:$BO$2,0))</f>
        <v>905493</v>
      </c>
      <c r="AHT29" s="88">
        <f t="array" ref="AHT29">INDEX('[7]Finance Indicators'!$A$2:$BO$35,MATCH($A29,'[7]Finance Indicators'!$A$2:$A$35,0),MATCH(AHT$1,'[7]Finance Indicators'!$A$2:$BO$2,0))</f>
        <v>4.0002318975013038</v>
      </c>
      <c r="AHU29" s="250">
        <f t="array" ref="AHU29">INDEX('[7]Finance Indicators'!$A$2:$BO$35,MATCH($A29,'[7]Finance Indicators'!$A$2:$A$35,0),MATCH(AHU$1,'[7]Finance Indicators'!$A$2:$BO$2,0))</f>
        <v>3243</v>
      </c>
      <c r="AHV29" s="250">
        <f t="array" ref="AHV29">INDEX('[7]Finance Indicators'!$A$2:$BO$35,MATCH($A29,'[7]Finance Indicators'!$A$2:$A$35,0),MATCH(AHV$1,'[7]Finance Indicators'!$A$2:$BO$2,0))</f>
        <v>810703</v>
      </c>
      <c r="AHW29" s="119">
        <f>(AGS29*100)/Deflators!$B$2</f>
        <v>6.2199640820634743</v>
      </c>
      <c r="AHX29" s="137">
        <f>(AGV29*100)/Deflators!$B$3</f>
        <v>6.3893803526989181</v>
      </c>
      <c r="AHY29" s="137">
        <f>(AGY29*100)/Deflators!$B$4</f>
        <v>5.9291227534113951</v>
      </c>
      <c r="AHZ29" s="137">
        <f>(AHB29*100)/Deflators!$B$5</f>
        <v>6.594577910912693</v>
      </c>
      <c r="AIA29" s="137">
        <f>(AHE29*100)/Deflators!$B$6</f>
        <v>6.6172111603980488</v>
      </c>
      <c r="AIB29" s="137">
        <f>(AHH29*100)/Deflators!$B$7</f>
        <v>5.2748642794961302</v>
      </c>
      <c r="AIC29" s="137">
        <f>(AHK29*100)/Deflators!$B$8</f>
        <v>4.4510189473038402</v>
      </c>
      <c r="AID29" s="137">
        <f>(AHN29*100)/Deflators!$B$9</f>
        <v>3.2954614165457445</v>
      </c>
      <c r="AIE29" s="137">
        <f>(AHQ29*100)/Deflators!$B$10</f>
        <v>3.1576037156293468</v>
      </c>
      <c r="AIF29" s="301">
        <f>(AHT29*100)/Deflators!$B$11</f>
        <v>4.0002318975013038</v>
      </c>
      <c r="AIG29" s="121">
        <v>2.7550783374017134</v>
      </c>
      <c r="AIH29" s="87">
        <v>2123</v>
      </c>
      <c r="AII29" s="87">
        <v>770577</v>
      </c>
      <c r="AIJ29" s="88">
        <v>2.5654522639783917</v>
      </c>
      <c r="AIK29" s="87">
        <v>1930</v>
      </c>
      <c r="AIL29" s="87">
        <v>752304</v>
      </c>
      <c r="AIM29" s="123">
        <v>2.8845002292995119</v>
      </c>
      <c r="AIN29" s="87">
        <v>1975</v>
      </c>
      <c r="AIO29" s="32">
        <v>684694</v>
      </c>
      <c r="AIP29" s="116">
        <v>2.924040763965988</v>
      </c>
      <c r="AIQ29" s="87">
        <v>1999</v>
      </c>
      <c r="AIR29" s="87">
        <v>683643</v>
      </c>
      <c r="AIS29" s="116">
        <v>3.0909986373016762</v>
      </c>
      <c r="AIT29" s="87">
        <v>2046</v>
      </c>
      <c r="AIU29" s="87">
        <v>661922</v>
      </c>
      <c r="AIV29" s="116">
        <v>1.265180919441089</v>
      </c>
      <c r="AIW29" s="87">
        <v>1769</v>
      </c>
      <c r="AIX29" s="87">
        <v>1398219</v>
      </c>
      <c r="AIY29" s="116">
        <f t="shared" si="70"/>
        <v>0.66811346402758498</v>
      </c>
      <c r="AIZ29" s="87">
        <f>INDEX('[2]All Previous Years'!$A$1:$EX$34,MATCH($A29,'[2]All Previous Years'!$A$1:$A$34,0),MATCH(AIZ$1,'[2]All Previous Years'!$A$1:$EX$1,0))</f>
        <v>1994</v>
      </c>
      <c r="AJA29" s="131">
        <f>INDEX('[29]SPI Raw Data 1617'!$A$3:$AN$37,MATCH($A29,'[29]SPI Raw Data 1617'!$A$3:$A$37,0),MATCH(AJA$1,'[29]SPI Raw Data 1617'!$A$37:$AN$37,0))</f>
        <v>2984523</v>
      </c>
      <c r="AJB29" s="88">
        <f t="shared" si="71"/>
        <v>0.76297208898005642</v>
      </c>
      <c r="AJC29" s="32">
        <f>INDEX([4]Sheet1!$A$1:$CJ$34, MATCH($A29, [4]Sheet1!$A$1:$A$34, 0), MATCH(AJC$1, [4]Sheet1!$A$1:$CJ$1, 0))</f>
        <v>1952</v>
      </c>
      <c r="AJD29" s="32">
        <f>INDEX('[5]Finance Indicators'!$A$2:$BO$35,MATCH($A29,'[5]Finance Indicators'!$A$2:$A$35,0),MATCH(AJD$1,'[5]Finance Indicators'!$A$2:$BO$2,0))</f>
        <v>2558416</v>
      </c>
      <c r="AJE29" s="88">
        <f>INDEX('[6]Finance Indicators'!$B$3:$BO$35,MATCH($A29,'[6]Finance Indicators'!$A$3:$A$35,0),MATCH(AJE$1,'[6]Finance Indicators'!$B$2:$BO$2,0))</f>
        <v>2.1121682078810986</v>
      </c>
      <c r="AJF29" s="88">
        <f>INDEX('[6]Finance Indicators'!$B$3:$BO$35,MATCH($A29,'[6]Finance Indicators'!$A$3:$A$35,0),MATCH(AJF$1,'[6]Finance Indicators'!$B$2:$BO$2,0))</f>
        <v>1854</v>
      </c>
      <c r="AJG29" s="88">
        <f>INDEX('[6]Finance Indicators'!$B$3:$BO$35,MATCH($A29,'[6]Finance Indicators'!$A$3:$A$35,0),MATCH(AJG$1,'[6]Finance Indicators'!$B$2:$BO$2,0))</f>
        <v>877771</v>
      </c>
      <c r="AJH29" s="88">
        <f t="array" ref="AJH29">INDEX('[7]Finance Indicators'!$A$2:$BO$35,MATCH($A29,'[7]Finance Indicators'!$A$2:$A$35,0),MATCH(AJH$1,'[7]Finance Indicators'!$A$2:$BO$2,0))</f>
        <v>1.9596296871494885</v>
      </c>
      <c r="AJI29" s="250">
        <f t="array" ref="AJI29">INDEX('[7]Finance Indicators'!$A$2:$BO$35,MATCH($A29,'[7]Finance Indicators'!$A$2:$A$35,0),MATCH(AJI$1,'[7]Finance Indicators'!$A$2:$BO$2,0))</f>
        <v>1817</v>
      </c>
      <c r="AJJ29" s="250">
        <f t="array" ref="AJJ29">INDEX('[7]Finance Indicators'!$A$2:$BO$35,MATCH($A29,'[7]Finance Indicators'!$A$2:$A$35,0),MATCH(AJJ$1,'[7]Finance Indicators'!$A$2:$BO$2,0))</f>
        <v>927216</v>
      </c>
      <c r="AJK29" s="119">
        <f>(AIG29*100)/Deflators!$B$2</f>
        <v>3.2455470268768583</v>
      </c>
      <c r="AJL29" s="137">
        <f>(AIJ29*100)/Deflators!$B$3</f>
        <v>2.9770269895388903</v>
      </c>
      <c r="AJM29" s="137">
        <f>(AIM29*100)/Deflators!$B$4</f>
        <v>3.2801922847535452</v>
      </c>
      <c r="AJN29" s="137">
        <f>(AIP29*100)/Deflators!$B$5</f>
        <v>3.266246194304856</v>
      </c>
      <c r="AJO29" s="137">
        <f>(AIS29*100)/Deflators!$B$6</f>
        <v>3.4057813878556193</v>
      </c>
      <c r="AJP29" s="137">
        <f>(AIV29*100)/Deflators!$B$7</f>
        <v>1.3827423668411032</v>
      </c>
      <c r="AJQ29" s="137">
        <f>(AIY29*100)/Deflators!$B$8</f>
        <v>0.71256011367838801</v>
      </c>
      <c r="AJR29" s="137">
        <f>(AJB29*100)/Deflators!$B$9</f>
        <v>0.79964919896435482</v>
      </c>
      <c r="AJS29" s="137">
        <f>(AJE29*100)/Deflators!$B$10</f>
        <v>2.1637714523042391</v>
      </c>
      <c r="AJT29" s="245">
        <f>(AJH29*100)/Deflators!$B$11</f>
        <v>1.9596296871494885</v>
      </c>
      <c r="AJU29" s="119">
        <v>9.0181282782736734</v>
      </c>
      <c r="AJV29" s="87">
        <v>392</v>
      </c>
      <c r="AJW29" s="87">
        <v>43468</v>
      </c>
      <c r="AJX29" s="88">
        <v>6.8505894889967696</v>
      </c>
      <c r="AJY29" s="87">
        <v>405</v>
      </c>
      <c r="AJZ29" s="87">
        <v>59119</v>
      </c>
      <c r="AKA29" s="116">
        <v>9.7399189739499157</v>
      </c>
      <c r="AKB29" s="87">
        <v>464</v>
      </c>
      <c r="AKC29" s="32">
        <v>47639</v>
      </c>
      <c r="AKD29" s="116">
        <v>9.8297872340425538</v>
      </c>
      <c r="AKE29" s="87">
        <v>462</v>
      </c>
      <c r="AKF29" s="87">
        <v>47000</v>
      </c>
      <c r="AKG29" s="116">
        <v>17.739306991531084</v>
      </c>
      <c r="AKH29" s="87">
        <v>664</v>
      </c>
      <c r="AKI29" s="87">
        <v>37431</v>
      </c>
      <c r="AKJ29" s="116">
        <v>4.9993167220880972</v>
      </c>
      <c r="AKK29" s="87">
        <v>439</v>
      </c>
      <c r="AKL29" s="87">
        <v>87812</v>
      </c>
      <c r="AKM29" s="116">
        <f t="shared" si="72"/>
        <v>4.7111197553675437</v>
      </c>
      <c r="AKN29" s="87">
        <f>INDEX('[2]All Previous Years'!$A$1:$EX$34,MATCH($A29,'[2]All Previous Years'!$A$1:$A$34,0),MATCH(AKN$1,'[2]All Previous Years'!$A$1:$EX$1,0))</f>
        <v>436</v>
      </c>
      <c r="AKO29" s="131">
        <f>INDEX('[29]SPI Raw Data 1617'!$A$3:$AN$37,MATCH($A29,'[29]SPI Raw Data 1617'!$A$3:$A$37,0),MATCH(AKO$1,'[29]SPI Raw Data 1617'!$A$37:$AN$37,0))</f>
        <v>92547</v>
      </c>
      <c r="AKP29" s="88">
        <f t="shared" si="73"/>
        <v>5.5374984952449742</v>
      </c>
      <c r="AKQ29" s="32">
        <f>INDEX([4]Sheet1!$A$1:$CJ$34, MATCH($A29, [4]Sheet1!$A$1:$A$34, 0), MATCH(AKQ$1, [4]Sheet1!$A$1:$CJ$1, 0))</f>
        <v>460</v>
      </c>
      <c r="AKR29" s="32">
        <f>INDEX('[5]Finance Indicators'!$A$2:$BO$35,MATCH($A29,'[5]Finance Indicators'!$A$2:$A$35,0),MATCH(AKR$1,'[5]Finance Indicators'!$A$2:$BO$2,0))</f>
        <v>83070</v>
      </c>
      <c r="AKS29" s="88">
        <f>INDEX('[6]Finance Indicators'!$B$3:$BO$35,MATCH($A29,'[6]Finance Indicators'!$A$3:$A$35,0),MATCH(AKS$1,'[6]Finance Indicators'!$B$2:$BO$2,0))</f>
        <v>6.1365744594819587</v>
      </c>
      <c r="AKT29" s="88">
        <f>INDEX('[6]Finance Indicators'!$B$3:$BO$35,MATCH($A29,'[6]Finance Indicators'!$A$3:$A$35,0),MATCH(AKT$1,'[6]Finance Indicators'!$B$2:$BO$2,0))</f>
        <v>516</v>
      </c>
      <c r="AKU29" s="88">
        <f>INDEX('[6]Finance Indicators'!$B$3:$BO$35,MATCH($A29,'[6]Finance Indicators'!$A$3:$A$35,0),MATCH(AKU$1,'[6]Finance Indicators'!$B$2:$BO$2,0))</f>
        <v>84086</v>
      </c>
      <c r="AKV29" s="88">
        <f t="array" ref="AKV29">INDEX('[7]Finance Indicators'!$A$2:$BO$35,MATCH($A29,'[7]Finance Indicators'!$A$2:$A$35,0),MATCH(AKV$1,'[7]Finance Indicators'!$A$2:$BO$2,0))</f>
        <v>5.9184462266885687</v>
      </c>
      <c r="AKW29" s="250">
        <f t="array" ref="AKW29">INDEX('[7]Finance Indicators'!$A$2:$BO$35,MATCH($A29,'[7]Finance Indicators'!$A$2:$A$35,0),MATCH(AKW$1,'[7]Finance Indicators'!$A$2:$BO$2,0))</f>
        <v>490</v>
      </c>
      <c r="AKX29" s="250">
        <f t="array" ref="AKX29">INDEX('[7]Finance Indicators'!$A$2:$BO$35,MATCH($A29,'[7]Finance Indicators'!$A$2:$A$35,0),MATCH(AKX$1,'[7]Finance Indicators'!$A$2:$BO$2,0))</f>
        <v>82792</v>
      </c>
      <c r="AKY29" s="119">
        <f>IFERROR((AJU29*100)/Deflators!$B$2,"NA")</f>
        <v>10.623567041345297</v>
      </c>
      <c r="AKZ29" s="88">
        <f>IFERROR((AJX29*100)/Deflators!$B$3,"NA")</f>
        <v>7.9496274747938935</v>
      </c>
      <c r="ALA29" s="88">
        <f>IFERROR((AKA29*100)/Deflators!$B$4,"NA")</f>
        <v>11.076028612496874</v>
      </c>
      <c r="ALB29" s="88">
        <f>IFERROR((AKD29*100)/Deflators!$B$5,"NA")</f>
        <v>10.980183840005935</v>
      </c>
      <c r="ALC29" s="88">
        <f>IFERROR((AKG29*100)/Deflators!$B$6,"NA")</f>
        <v>19.545851899163136</v>
      </c>
      <c r="ALD29" s="88">
        <f>IFERROR((AKJ29*100)/Deflators!$B$7,"NA")</f>
        <v>5.4638565367727887</v>
      </c>
      <c r="ALE29" s="88">
        <f>IFERROR((AKM29*100)/Deflators!$B$8,"NA")</f>
        <v>5.024529827913474</v>
      </c>
      <c r="ALF29" s="88">
        <f>IFERROR((AKP29*100)/Deflators!$B$9,"NA")</f>
        <v>5.8036936081218968</v>
      </c>
      <c r="ALG29" s="88">
        <f>IFERROR((AKS29*100)/Deflators!$B$10,"NA")</f>
        <v>6.2864996172283334</v>
      </c>
      <c r="ALH29" s="183">
        <f>IFERROR((AKV29*100)/Deflators!$B$11,"NA")</f>
        <v>5.9184462266885696</v>
      </c>
      <c r="ALI29" s="119">
        <v>17946.877243359657</v>
      </c>
      <c r="ALJ29" s="87">
        <v>2000</v>
      </c>
      <c r="ALK29" s="87">
        <v>111440</v>
      </c>
      <c r="ALL29" s="88">
        <v>16045.177482968806</v>
      </c>
      <c r="ALM29" s="87">
        <v>1790</v>
      </c>
      <c r="ALN29" s="87">
        <v>111560</v>
      </c>
      <c r="ALO29" s="116">
        <v>16730.139048799931</v>
      </c>
      <c r="ALP29" s="87">
        <v>1889</v>
      </c>
      <c r="ALQ29" s="87">
        <v>112910</v>
      </c>
      <c r="ALR29" s="116">
        <v>19716.437749224635</v>
      </c>
      <c r="ALS29" s="87">
        <v>2225</v>
      </c>
      <c r="ALT29" s="87">
        <v>112850</v>
      </c>
      <c r="ALU29" s="116">
        <v>20824.815571949159</v>
      </c>
      <c r="ALV29" s="87">
        <v>2343</v>
      </c>
      <c r="ALW29" s="87">
        <v>112510</v>
      </c>
      <c r="ALX29" s="116">
        <v>18549.822064056938</v>
      </c>
      <c r="ALY29" s="87">
        <v>2085</v>
      </c>
      <c r="ALZ29" s="87">
        <v>112400</v>
      </c>
      <c r="AMA29" s="116">
        <f t="shared" si="74"/>
        <v>19845.292077887436</v>
      </c>
      <c r="AMB29" s="87">
        <f>INDEX('[2]All Previous Years'!$A$1:$EX$34,MATCH($A29,'[2]All Previous Years'!$A$1:$A$34,0),MATCH(AMB$1,'[2]All Previous Years'!$A$1:$EX$1,0))</f>
        <v>2232</v>
      </c>
      <c r="AMC29" s="32">
        <f>INDEX('[3]Raw data 16-17'!$B$2:$XA$34,MATCH($A29,'[3]Raw data 16-17'!$A$2:$A$34,0),MATCH(AMC$1,'[3]Raw data 16-17'!$B$1:$GU$1,0))</f>
        <v>112470</v>
      </c>
      <c r="AMD29" s="88">
        <f t="shared" si="75"/>
        <v>22399.716009939653</v>
      </c>
      <c r="AME29" s="32">
        <f>INDEX([4]Sheet1!$A$1:$CJ$34, MATCH($A29, [4]Sheet1!$A$1:$A$34, 0), MATCH(AME$1, [4]Sheet1!$A$1:$CJ$1, 0))</f>
        <v>2524</v>
      </c>
      <c r="AMF29" s="32">
        <f>INDEX('[5]Finance Indicators'!$A$2:$BO$35,MATCH($A29,'[5]Finance Indicators'!$A$2:$A$35,0),MATCH(AMF$1,'[5]Finance Indicators'!$A$2:$BO$2,0))</f>
        <v>112680</v>
      </c>
      <c r="AMG29" s="88">
        <f>INDEX('[6]Finance Indicators'!$B$3:$BO$35,MATCH($A29,'[6]Finance Indicators'!$A$3:$A$35,0),MATCH(AMG$1,'[6]Finance Indicators'!$B$2:$BO$2,0))</f>
        <v>23420.701910262109</v>
      </c>
      <c r="AMH29" s="88">
        <f>INDEX('[6]Finance Indicators'!$B$3:$BO$35,MATCH($A29,'[6]Finance Indicators'!$A$3:$A$35,0),MATCH(AMH$1,'[6]Finance Indicators'!$B$2:$BO$2,0))</f>
        <v>2636</v>
      </c>
      <c r="AMI29" s="88">
        <f>INDEX('[6]Finance Indicators'!$B$3:$BO$35,MATCH($A29,'[6]Finance Indicators'!$A$3:$A$35,0),MATCH(AMI$1,'[6]Finance Indicators'!$B$2:$BO$2,0))</f>
        <v>112550</v>
      </c>
      <c r="AMJ29" s="88">
        <f t="array" ref="AMJ29">INDEX('[7]Finance Indicators'!$A$2:$BO$35,MATCH($A29,'[7]Finance Indicators'!$A$2:$A$35,0),MATCH(AMJ$1,'[7]Finance Indicators'!$A$2:$BO$2,0))</f>
        <v>22369.238966344019</v>
      </c>
      <c r="AMK29" s="250">
        <f t="array" ref="AMK29">INDEX('[7]Finance Indicators'!$A$2:$BO$35,MATCH($A29,'[7]Finance Indicators'!$A$2:$A$35,0),MATCH(AMK$1,'[7]Finance Indicators'!$A$2:$BO$2,0))</f>
        <v>2519</v>
      </c>
      <c r="AML29" s="250">
        <f t="array" ref="AML29">INDEX('[7]Finance Indicators'!$A$2:$BO$35,MATCH($A29,'[7]Finance Indicators'!$A$2:$A$35,0),MATCH(AML$1,'[7]Finance Indicators'!$A$2:$BO$2,0))</f>
        <v>112610</v>
      </c>
      <c r="AMM29" s="119">
        <f>(ALI29*100)/Deflators!$B$2</f>
        <v>21141.843151306704</v>
      </c>
      <c r="AMN29" s="137">
        <f>(ALL29*100)/Deflators!$B$3</f>
        <v>18619.300420996704</v>
      </c>
      <c r="AMO29" s="137">
        <f>(ALO29*100)/Deflators!$B$4</f>
        <v>19025.158144658719</v>
      </c>
      <c r="AMP29" s="137">
        <f>(ALR29*100)/Deflators!$B$5</f>
        <v>22023.885767005213</v>
      </c>
      <c r="AMQ29" s="137">
        <f>(ALU29*100)/Deflators!$B$6</f>
        <v>22945.584130824769</v>
      </c>
      <c r="AMR29" s="137">
        <f>(ALX29*100)/Deflators!$B$7</f>
        <v>20273.483792868519</v>
      </c>
      <c r="AMS29" s="137">
        <f>(AMA29*100)/Deflators!$B$8</f>
        <v>21165.512058018387</v>
      </c>
      <c r="AMT29" s="137">
        <f>(AMD29*100)/Deflators!$B$9</f>
        <v>23476.500940318783</v>
      </c>
      <c r="AMU29" s="138">
        <f>(AMG29*100)/Deflators!$B$10</f>
        <v>23992.902647271218</v>
      </c>
      <c r="AMV29" s="137">
        <f>(AMJ29*100)/Deflators!$B$11</f>
        <v>22369.238966344019</v>
      </c>
      <c r="AMW29" s="133">
        <f t="shared" si="3"/>
        <v>82.100000000000009</v>
      </c>
      <c r="AMX29" s="116">
        <f t="shared" si="3"/>
        <v>84.666666666666671</v>
      </c>
      <c r="AMY29" s="116">
        <f t="shared" si="3"/>
        <v>86.666666666666671</v>
      </c>
      <c r="AMZ29" s="116">
        <f t="shared" si="3"/>
        <v>86.666666666666671</v>
      </c>
      <c r="ANA29" s="136">
        <f t="shared" si="3"/>
        <v>83.333333333333329</v>
      </c>
      <c r="ANB29" s="116">
        <f t="shared" si="3"/>
        <v>82.566666666666663</v>
      </c>
      <c r="ANC29" s="248">
        <f t="shared" si="3"/>
        <v>81.899999999999991</v>
      </c>
      <c r="AND29" s="115">
        <f t="shared" si="4"/>
        <v>86.766666666666666</v>
      </c>
      <c r="ANE29" s="116">
        <f t="shared" si="4"/>
        <v>88.333333333333329</v>
      </c>
      <c r="ANF29" s="116">
        <f t="shared" si="4"/>
        <v>89.666666666666671</v>
      </c>
      <c r="ANG29" s="116">
        <f t="shared" si="4"/>
        <v>91</v>
      </c>
      <c r="ANH29" s="116">
        <f t="shared" si="4"/>
        <v>93</v>
      </c>
      <c r="ANI29" s="116">
        <f t="shared" si="4"/>
        <v>91.666666666666671</v>
      </c>
      <c r="ANJ29" s="248">
        <f t="shared" si="4"/>
        <v>91</v>
      </c>
      <c r="ANK29" s="115">
        <f t="shared" si="5"/>
        <v>66.444444444444443</v>
      </c>
      <c r="ANL29" s="116">
        <f t="shared" si="5"/>
        <v>73</v>
      </c>
      <c r="ANM29" s="116">
        <f t="shared" si="5"/>
        <v>79.666666666666671</v>
      </c>
      <c r="ANN29" s="116">
        <f t="shared" si="5"/>
        <v>80.333333333333329</v>
      </c>
      <c r="ANO29" s="116">
        <f t="shared" si="5"/>
        <v>81.666666666666671</v>
      </c>
      <c r="ANP29" s="116">
        <f t="shared" si="5"/>
        <v>78.100000000000009</v>
      </c>
      <c r="ANQ29" s="248">
        <f t="shared" si="5"/>
        <v>76.100000000000009</v>
      </c>
      <c r="ANR29" s="115">
        <f t="shared" si="6"/>
        <v>68.466666666666669</v>
      </c>
      <c r="ANS29" s="116">
        <f t="shared" si="6"/>
        <v>72.333333333333329</v>
      </c>
      <c r="ANT29" s="116">
        <f t="shared" si="6"/>
        <v>76</v>
      </c>
      <c r="ANU29" s="116">
        <f t="shared" si="6"/>
        <v>78.333333333333329</v>
      </c>
      <c r="ANV29" s="116">
        <f t="shared" si="6"/>
        <v>80.333333333333329</v>
      </c>
      <c r="ANW29" s="116">
        <f t="shared" si="6"/>
        <v>77.566666666666663</v>
      </c>
      <c r="ANX29" s="117">
        <f t="shared" si="6"/>
        <v>76.233333333333334</v>
      </c>
      <c r="ANY29" s="133">
        <f t="shared" si="76"/>
        <v>94.329423212065507</v>
      </c>
      <c r="ANZ29" s="131">
        <v>5235</v>
      </c>
      <c r="AOA29" s="131">
        <v>55497</v>
      </c>
      <c r="AOB29" s="116">
        <f t="shared" si="77"/>
        <v>79.988512737347108</v>
      </c>
      <c r="AOC29" s="131">
        <v>4735</v>
      </c>
      <c r="AOD29" s="131">
        <v>59196</v>
      </c>
      <c r="AOE29" s="116">
        <f t="shared" si="78"/>
        <v>78.32985947690446</v>
      </c>
      <c r="AOF29" s="131">
        <v>4660</v>
      </c>
      <c r="AOG29" s="32">
        <v>59492</v>
      </c>
      <c r="AOH29" s="116">
        <f t="shared" si="79"/>
        <v>80.931084648957381</v>
      </c>
      <c r="AOI29" s="131">
        <v>4506</v>
      </c>
      <c r="AOJ29" s="131">
        <v>55677</v>
      </c>
      <c r="AOK29" s="116">
        <f t="shared" si="80"/>
        <v>98.601373587065382</v>
      </c>
      <c r="AOL29" s="131">
        <v>5513</v>
      </c>
      <c r="AOM29" s="134">
        <v>55912</v>
      </c>
      <c r="AON29" s="115">
        <f>(ANY29*100)/Deflators!$B$2</f>
        <v>111.12227732212348</v>
      </c>
      <c r="AOO29" s="116">
        <f>(AOB29*100)/Deflators!$B$3</f>
        <v>92.821045480253531</v>
      </c>
      <c r="AOP29" s="116">
        <f>(AOE29*100)/Deflators!$B$4</f>
        <v>89.07504950497696</v>
      </c>
      <c r="AOQ29" s="116">
        <f>(AOH29*100)/Deflators!$B$5</f>
        <v>90.402586206454131</v>
      </c>
      <c r="AOR29" s="136">
        <f>(AOK29*100)/Deflators!$B$6</f>
        <v>108.64279230901876</v>
      </c>
      <c r="AOS29" s="115">
        <f t="shared" si="154"/>
        <v>63.739662475626972</v>
      </c>
      <c r="AOT29" s="131">
        <v>3792</v>
      </c>
      <c r="AOU29" s="32">
        <v>59492</v>
      </c>
      <c r="AOV29" s="116">
        <f t="shared" si="81"/>
        <v>62.736857230095005</v>
      </c>
      <c r="AOW29" s="131">
        <v>3493</v>
      </c>
      <c r="AOX29" s="131">
        <v>55677</v>
      </c>
      <c r="AOY29" s="116">
        <f t="shared" si="82"/>
        <v>79.857633423951924</v>
      </c>
      <c r="AOZ29" s="131">
        <v>4465</v>
      </c>
      <c r="APA29" s="131">
        <v>55912</v>
      </c>
      <c r="APB29" s="116">
        <f t="shared" si="83"/>
        <v>73.105793840287205</v>
      </c>
      <c r="APC29" s="131">
        <v>4256</v>
      </c>
      <c r="APD29" s="131">
        <v>58217</v>
      </c>
      <c r="APE29" s="116">
        <f t="shared" si="84"/>
        <v>83.696938649331372</v>
      </c>
      <c r="APF29" s="87">
        <f>INDEX('[2]All Previous Years'!$A$1:$EX$34,MATCH($A29,'[2]All Previous Years'!$A$1:$A$34,0),MATCH(APF$1,'[2]All Previous Years'!$A$1:$EX$1,0))</f>
        <v>4738</v>
      </c>
      <c r="APG29" s="131">
        <f>INDEX('[29]SPI Raw Data 1617'!$A$3:$AN$37,MATCH($A29,'[29]SPI Raw Data 1617'!$A$3:$A$37,0),MATCH(APG$1,'[29]SPI Raw Data 1617'!$A$37:$AN$37,0))</f>
        <v>56609</v>
      </c>
      <c r="APH29" s="88">
        <f t="shared" si="85"/>
        <v>73.680863466939883</v>
      </c>
      <c r="API29" s="32">
        <f>INDEX([4]Sheet1!$A$1:$CJ$34, MATCH($A29, [4]Sheet1!$A$1:$A$34, 0), MATCH(API$1, [4]Sheet1!$A$1:$CJ$1, 0))</f>
        <v>4171</v>
      </c>
      <c r="APJ29" s="32">
        <f>INDEX('[5]Finance Indicators'!$A$2:$BO$35,MATCH($A29,'[5]Finance Indicators'!$A$2:$A$35,0),MATCH(APJ$1,'[5]Finance Indicators'!$A$2:$BO$2,0))</f>
        <v>56609</v>
      </c>
      <c r="APK29" s="88">
        <f>INDEX('[6]Finance Indicators'!$B$3:$BO$35,MATCH($A29,'[6]Finance Indicators'!$A$3:$A$35,0),MATCH(APK$1,'[6]Finance Indicators'!$B$2:$BO$2,0))</f>
        <v>78.846875106549831</v>
      </c>
      <c r="APL29" s="88">
        <f>INDEX('[6]Finance Indicators'!$B$3:$BO$35,MATCH($A29,'[6]Finance Indicators'!$A$3:$A$35,0),MATCH(APL$1,'[6]Finance Indicators'!$B$2:$BO$2,0))</f>
        <v>4625</v>
      </c>
      <c r="APM29" s="88">
        <f>INDEX('[6]Finance Indicators'!$B$3:$BO$35,MATCH($A29,'[6]Finance Indicators'!$A$3:$A$35,0),MATCH(APM$1,'[6]Finance Indicators'!$B$2:$BO$2,0))</f>
        <v>58658</v>
      </c>
      <c r="APN29" s="88">
        <f t="array" ref="APN29">INDEX('[7]Finance Indicators'!$A$2:$BO$35,MATCH($A29,'[7]Finance Indicators'!$A$2:$A$35,0),MATCH(APN$1,'[7]Finance Indicators'!$A$2:$BO$2,0))</f>
        <v>87.230858192455528</v>
      </c>
      <c r="APO29" s="250">
        <f t="array" ref="APO29">INDEX('[7]Finance Indicators'!$A$2:$BO$35,MATCH($A29,'[7]Finance Indicators'!$A$2:$A$35,0),MATCH(APO$1,'[7]Finance Indicators'!$A$2:$BO$2,0))</f>
        <v>5129</v>
      </c>
      <c r="APP29" s="250">
        <f t="array" ref="APP29">INDEX('[7]Finance Indicators'!$A$2:$BO$35,MATCH($A29,'[7]Finance Indicators'!$A$2:$A$35,0),MATCH(APP$1,'[7]Finance Indicators'!$A$2:$BO$2,0))</f>
        <v>58798</v>
      </c>
      <c r="APQ29" s="139">
        <f>(AOS29*100)/Deflators!$B$4</f>
        <v>72.483387923363225</v>
      </c>
      <c r="APR29" s="137">
        <f>(AOV29*100)/Deflators!$B$5</f>
        <v>70.079057616321393</v>
      </c>
      <c r="APS29" s="137">
        <f>(AOY29*100)/Deflators!$B$6</f>
        <v>87.990217242838511</v>
      </c>
      <c r="APT29" s="137">
        <f>(APB29*100)/Deflators!$B$7</f>
        <v>79.898832531534552</v>
      </c>
      <c r="APU29" s="137">
        <f>(APE29*100)/Deflators!$B$8</f>
        <v>89.264927784838434</v>
      </c>
      <c r="APV29" s="137">
        <f>(APH29*100)/Deflators!$B$9</f>
        <v>77.222803168466342</v>
      </c>
      <c r="APW29" s="138">
        <f>(APK29*100)/Deflators!$B$10</f>
        <v>80.773215325544911</v>
      </c>
      <c r="APX29" s="143">
        <f>(APN29*100)/Deflators!$B$11</f>
        <v>87.230858192455528</v>
      </c>
      <c r="APY29" s="121">
        <f t="shared" si="86"/>
        <v>73.949943240175145</v>
      </c>
      <c r="APZ29" s="131">
        <v>4104</v>
      </c>
      <c r="AQA29" s="131">
        <v>55497</v>
      </c>
      <c r="AQB29" s="88">
        <f t="shared" si="87"/>
        <v>76.440975741604163</v>
      </c>
      <c r="AQC29" s="131">
        <v>4525</v>
      </c>
      <c r="AQD29" s="131">
        <v>59196</v>
      </c>
      <c r="AQE29" s="88">
        <f t="shared" si="88"/>
        <v>76.497680360384592</v>
      </c>
      <c r="AQF29" s="131">
        <v>4551</v>
      </c>
      <c r="AQG29" s="131">
        <v>59492</v>
      </c>
      <c r="AQH29" s="88">
        <f t="shared" si="89"/>
        <v>77.159329705264284</v>
      </c>
      <c r="AQI29" s="131">
        <v>4296</v>
      </c>
      <c r="AQJ29" s="131">
        <v>55677</v>
      </c>
      <c r="AQK29" s="88">
        <f t="shared" si="90"/>
        <v>80.590928602088994</v>
      </c>
      <c r="AQL29" s="131">
        <v>4506</v>
      </c>
      <c r="AQM29" s="134">
        <v>55912</v>
      </c>
      <c r="AQN29" s="115">
        <f>(APY29*100)/Deflators!$B$2</f>
        <v>87.114770989492797</v>
      </c>
      <c r="AQO29" s="116">
        <f>(AQB29*100)/Deflators!$B$3</f>
        <v>88.704378204466153</v>
      </c>
      <c r="AQP29" s="116">
        <f>(AQE29*100)/Deflators!$B$4</f>
        <v>86.991534398530078</v>
      </c>
      <c r="AQQ29" s="116">
        <f>(AQH29*100)/Deflators!$B$5</f>
        <v>86.189416409881687</v>
      </c>
      <c r="AQR29" s="136">
        <f>(AQK29*100)/Deflators!$B$6</f>
        <v>88.798190122336024</v>
      </c>
      <c r="AQS29" s="115">
        <f t="shared" si="91"/>
        <v>74.648692261144362</v>
      </c>
      <c r="AQT29" s="131">
        <v>4441</v>
      </c>
      <c r="AQU29" s="131">
        <v>59492</v>
      </c>
      <c r="AQV29" s="116">
        <f t="shared" si="92"/>
        <v>75.668588465614164</v>
      </c>
      <c r="AQW29" s="131">
        <v>4213</v>
      </c>
      <c r="AQX29" s="131">
        <v>55677</v>
      </c>
      <c r="AQY29" s="116">
        <f t="shared" si="93"/>
        <v>79.374731721276291</v>
      </c>
      <c r="AQZ29" s="131">
        <v>4438</v>
      </c>
      <c r="ARA29" s="131">
        <v>55912</v>
      </c>
      <c r="ARB29" s="116">
        <f t="shared" si="94"/>
        <v>69.704725423845275</v>
      </c>
      <c r="ARC29" s="131">
        <v>4058</v>
      </c>
      <c r="ARD29" s="131">
        <v>58217</v>
      </c>
      <c r="ARE29" s="116">
        <f t="shared" si="95"/>
        <v>77.79681676058577</v>
      </c>
      <c r="ARF29" s="87">
        <f>INDEX('[2]All Previous Years'!$A$1:$EX$34,MATCH($A29,'[2]All Previous Years'!$A$1:$A$34,0),MATCH(ARF$1,'[2]All Previous Years'!$A$1:$EX$1,0))</f>
        <v>4404</v>
      </c>
      <c r="ARG29" s="131">
        <f>INDEX('[29]SPI Raw Data 1617'!$A$3:$AN$37,MATCH($A29,'[29]SPI Raw Data 1617'!$A$3:$A$37,0),MATCH(ARG$1,'[29]SPI Raw Data 1617'!$A$37:$AN$37,0))</f>
        <v>56609</v>
      </c>
      <c r="ARH29" s="88">
        <f t="shared" si="96"/>
        <v>89.491070324506708</v>
      </c>
      <c r="ARI29" s="32">
        <f>INDEX([4]Sheet1!$A$1:$CJ$34, MATCH($A29, [4]Sheet1!$A$1:$A$34, 0), MATCH(ARI$1, [4]Sheet1!$A$1:$CJ$1, 0))</f>
        <v>5066</v>
      </c>
      <c r="ARJ29" s="32">
        <f>INDEX('[5]Finance Indicators'!$A$2:$BO$35,MATCH($A29,'[5]Finance Indicators'!$A$2:$A$35,0),MATCH(ARJ$1,'[5]Finance Indicators'!$A$2:$BO$2,0))</f>
        <v>56609</v>
      </c>
      <c r="ARK29" s="88">
        <f>INDEX('[6]Finance Indicators'!$B$3:$BO$35,MATCH($A29,'[6]Finance Indicators'!$A$3:$A$35,0),MATCH(ARK$1,'[6]Finance Indicators'!$B$2:$BO$2,0))</f>
        <v>91.97381431347813</v>
      </c>
      <c r="ARL29" s="88">
        <f>INDEX('[6]Finance Indicators'!$B$3:$BO$35,MATCH($A29,'[6]Finance Indicators'!$A$3:$A$35,0),MATCH(ARL$1,'[6]Finance Indicators'!$B$2:$BO$2,0))</f>
        <v>5395</v>
      </c>
      <c r="ARM29" s="88">
        <f>INDEX('[6]Finance Indicators'!$B$3:$BO$35,MATCH($A29,'[6]Finance Indicators'!$A$3:$A$35,0),MATCH(ARM$1,'[6]Finance Indicators'!$B$2:$BO$2,0))</f>
        <v>58658</v>
      </c>
      <c r="ARN29" s="250">
        <f t="array" ref="ARN29">INDEX('[7]Finance Indicators'!$A$2:$BO$35,MATCH($A29,'[7]Finance Indicators'!$A$2:$A$35,0),MATCH(ARN$1,'[7]Finance Indicators'!$A$2:$BO$2,0))</f>
        <v>80.325861423857958</v>
      </c>
      <c r="ARO29" s="250">
        <f t="array" ref="ARO29">INDEX('[7]Finance Indicators'!$A$2:$BO$35,MATCH($A29,'[7]Finance Indicators'!$A$2:$A$35,0),MATCH(ARO$1,'[7]Finance Indicators'!$A$2:$BO$2,0))</f>
        <v>4723</v>
      </c>
      <c r="ARP29" s="250">
        <f t="array" ref="ARP29">INDEX('[7]Finance Indicators'!$A$2:$BO$35,MATCH($A29,'[7]Finance Indicators'!$A$2:$A$35,0),MATCH(ARP$1,'[7]Finance Indicators'!$A$2:$BO$2,0))</f>
        <v>58798</v>
      </c>
      <c r="ARQ29" s="139">
        <f>(AQS29*100)/Deflators!$B$4</f>
        <v>84.888904474592849</v>
      </c>
      <c r="ARR29" s="137">
        <f>(AQV29*100)/Deflators!$B$5</f>
        <v>84.524211204569738</v>
      </c>
      <c r="ARS29" s="137">
        <f>(AQY29*100)/Deflators!$B$6</f>
        <v>87.458137541706009</v>
      </c>
      <c r="ART29" s="137">
        <f>(ARB29*100)/Deflators!$B$7</f>
        <v>76.181734589512971</v>
      </c>
      <c r="ARU29" s="116">
        <f>(ARE29*100)/Deflators!$B$8</f>
        <v>82.972296742175715</v>
      </c>
      <c r="ARV29" s="116">
        <f>(ARH29*100)/Deflators!$B$9</f>
        <v>93.793028254962962</v>
      </c>
      <c r="ARW29" s="116">
        <f>(ARK29*100)/Deflators!$B$10</f>
        <v>94.220864147311303</v>
      </c>
      <c r="ARX29" s="248">
        <f>(ARN29*100)/Deflators!$B$11</f>
        <v>80.325861423857958</v>
      </c>
      <c r="ARY29" s="140">
        <v>15497.128499641063</v>
      </c>
      <c r="ARZ29" s="131">
        <v>1727</v>
      </c>
      <c r="ASA29" s="131">
        <v>111440</v>
      </c>
      <c r="ASB29" s="132">
        <v>19325.923269989242</v>
      </c>
      <c r="ASC29" s="131">
        <v>2156</v>
      </c>
      <c r="ASD29" s="131">
        <v>111560</v>
      </c>
      <c r="ASE29" s="141">
        <v>20423.346027809759</v>
      </c>
      <c r="ASF29" s="131">
        <v>2306</v>
      </c>
      <c r="ASG29" s="131">
        <v>112910</v>
      </c>
      <c r="ASH29" s="141">
        <v>16739.034116083298</v>
      </c>
      <c r="ASI29" s="131">
        <v>1889</v>
      </c>
      <c r="ASJ29" s="131">
        <v>112850</v>
      </c>
      <c r="ASK29" s="141">
        <v>13341.036352324238</v>
      </c>
      <c r="ASL29" s="131">
        <v>1501</v>
      </c>
      <c r="ASM29" s="131">
        <v>112510</v>
      </c>
      <c r="ASN29" s="141">
        <v>12188.612099644128</v>
      </c>
      <c r="ASO29" s="131">
        <v>1370</v>
      </c>
      <c r="ASP29" s="131">
        <v>112400</v>
      </c>
      <c r="ASQ29" s="141">
        <f t="shared" si="97"/>
        <v>12563.350226727127</v>
      </c>
      <c r="ASR29" s="87">
        <f>INDEX('[2]All Previous Years'!$A$1:$EX$34,MATCH($A29,'[2]All Previous Years'!$A$1:$A$34,0),MATCH(ASR$1,'[2]All Previous Years'!$A$1:$EX$1,0))</f>
        <v>1413</v>
      </c>
      <c r="ASS29" s="32">
        <f>INDEX('[3]Raw data 16-17'!$B$2:$XA$34,MATCH($A29,'[3]Raw data 16-17'!$A$2:$A$34,0),MATCH(ASS$1,'[3]Raw data 16-17'!$B$1:$GU$1,0))</f>
        <v>112470</v>
      </c>
      <c r="AST29" s="132">
        <f t="shared" si="98"/>
        <v>11439.474618388356</v>
      </c>
      <c r="ASU29" s="32">
        <f>INDEX([4]Sheet1!$A$1:$CJ$34, MATCH($A29, [4]Sheet1!$A$1:$A$34, 0), MATCH(ASU$1, [4]Sheet1!$A$1:$CJ$1, 0))</f>
        <v>1289</v>
      </c>
      <c r="ASV29" s="32">
        <f>INDEX('[5]Finance Indicators'!$A$2:$BO$35,MATCH($A29,'[5]Finance Indicators'!$A$2:$A$35,0),MATCH(ASV$1,'[5]Finance Indicators'!$A$2:$BO$2,0))</f>
        <v>112680</v>
      </c>
      <c r="ASW29" s="88">
        <f>INDEX('[6]Finance Indicators'!$B$3:$BO$35,MATCH($A29,'[6]Finance Indicators'!$A$3:$A$35,0),MATCH(ASW$1,'[6]Finance Indicators'!$B$2:$BO$2,0))</f>
        <v>7374.5002221235009</v>
      </c>
      <c r="ASX29" s="88">
        <f>INDEX('[6]Finance Indicators'!$B$3:$BO$35,MATCH($A29,'[6]Finance Indicators'!$A$3:$A$35,0),MATCH(ASX$1,'[6]Finance Indicators'!$B$2:$BO$2,0))</f>
        <v>830</v>
      </c>
      <c r="ASY29" s="88">
        <f>INDEX('[6]Finance Indicators'!$B$3:$BO$35,MATCH($A29,'[6]Finance Indicators'!$A$3:$A$35,0),MATCH(ASY$1,'[6]Finance Indicators'!$B$2:$BO$2,0))</f>
        <v>112550</v>
      </c>
      <c r="ASZ29" s="88">
        <f t="array" ref="ASZ29">INDEX('[7]Finance Indicators'!$A$2:$BO$35,MATCH($A29,'[7]Finance Indicators'!$A$2:$A$35,0),MATCH(ASZ$1,'[7]Finance Indicators'!$A$2:$BO$2,0))</f>
        <v>9119.9715833407317</v>
      </c>
      <c r="ATA29" s="250">
        <f t="array" ref="ATA29">INDEX('[7]Finance Indicators'!$A$2:$BO$35,MATCH($A29,'[7]Finance Indicators'!$A$2:$A$35,0),MATCH(ATA$1,'[7]Finance Indicators'!$A$2:$BO$2,0))</f>
        <v>1027</v>
      </c>
      <c r="ATB29" s="250">
        <f t="array" ref="ATB29">INDEX('[7]Finance Indicators'!$A$2:$BO$35,MATCH($A29,'[7]Finance Indicators'!$A$2:$A$35,0),MATCH(ATB$1,'[7]Finance Indicators'!$A$2:$BO$2,0))</f>
        <v>112610</v>
      </c>
      <c r="ATC29" s="142">
        <f>(ARY29*100)/Deflators!$B$2</f>
        <v>18255.981561153338</v>
      </c>
      <c r="ATD29" s="199">
        <f>(ASB29*100)/Deflators!$B$3</f>
        <v>22426.375255680945</v>
      </c>
      <c r="ATE29" s="199">
        <f>(ASE29*100)/Deflators!$B$4</f>
        <v>23224.994537629966</v>
      </c>
      <c r="ATF29" s="199">
        <f>(ASH29*100)/Deflators!$B$5</f>
        <v>18698.031556796785</v>
      </c>
      <c r="ATG29" s="199">
        <f>(ASK29*100)/Deflators!$B$6</f>
        <v>14699.667853336738</v>
      </c>
      <c r="ATH29" s="199">
        <f>(ASN29*100)/Deflators!$B$7</f>
        <v>13321.185993395622</v>
      </c>
      <c r="ATI29" s="199">
        <f>(ASQ29*100)/Deflators!$B$8</f>
        <v>13399.13464963261</v>
      </c>
      <c r="ATJ29" s="199">
        <f>(AST29*100)/Deflators!$B$9</f>
        <v>11989.385781327619</v>
      </c>
      <c r="ATK29" s="199">
        <f>(ASW29*100)/Deflators!$B$10</f>
        <v>7554.6696499374457</v>
      </c>
      <c r="ATL29" s="259">
        <f>(ASZ29*100)/Deflators!$B$11</f>
        <v>9119.9715833407317</v>
      </c>
      <c r="ATM29" s="115">
        <v>96.800000000000011</v>
      </c>
      <c r="ATN29" s="116">
        <v>94</v>
      </c>
      <c r="ATO29" s="116">
        <v>93.2</v>
      </c>
      <c r="ATP29" s="116">
        <v>92.1</v>
      </c>
      <c r="ATQ29" s="116">
        <v>97.278911564625844</v>
      </c>
      <c r="ATR29" s="116">
        <v>94.3</v>
      </c>
      <c r="ATS29" s="88">
        <f>INDEX('[3]Raw data 16-17'!$B$2:$XA$34,MATCH($A29,'[3]Raw data 16-17'!$A$2:$A$34,0),MATCH(ATS$1,'[3]Raw data 16-17'!$B$1:$GU$1,0))</f>
        <v>94.983277591973248</v>
      </c>
      <c r="ATT29" s="88">
        <f>INDEX('[14]1718 Collected Indicators'!$A$3:$CH$36,MATCH($A29,'[14]1718 Collected Indicators'!$A$3:$A$36,0),MATCH(ATT$1,'[14]1718 Collected Indicators'!$A$3:$CH$3,0))</f>
        <v>94.8</v>
      </c>
      <c r="ATU29" s="88">
        <f>INDEX('[15]1819 Collected Indicators'!$A$3:$CV$36,MATCH($A29,'[15]1819 Collected Indicators'!$A$3:$A$36,0),MATCH(ATU$1,'[15]1819 Collected Indicators'!$A$3:$CV$3,0))</f>
        <v>89.2</v>
      </c>
      <c r="ATV29" s="183">
        <f>INDEX('[11]1920 Collected Indicators'!$A$3:$CV$36,MATCH($A29,'[11]1920 Collected Indicators'!$A$3:$A$36,0),MATCH(ATV$1,'[11]1920 Collected Indicators'!$A$3:$CV$3,0))</f>
        <v>84.142394822006466</v>
      </c>
      <c r="ATW29" s="119">
        <f t="shared" si="99"/>
        <v>4685.1211072664364</v>
      </c>
      <c r="ATX29" s="111">
        <f>INDEX([37]Roads!$U$3:$AC$36,MATCH($A29,[37]Roads!$U$3:$U$36,0),MATCH(ATX$1,[37]Roads!$U$3:$AC$3,0))</f>
        <v>5416</v>
      </c>
      <c r="ATY29" s="131">
        <v>1156</v>
      </c>
      <c r="ATZ29" s="88">
        <f t="shared" si="100"/>
        <v>5699.5938121164991</v>
      </c>
      <c r="AUA29" s="111">
        <f>INDEX([37]Roads!$U$3:$AC$36,MATCH($A29,[37]Roads!$U$3:$U$36,0),MATCH(AUA$1,[37]Roads!$U$3:$AC$3,0))</f>
        <v>6595</v>
      </c>
      <c r="AUB29" s="131">
        <v>1157.0999999999999</v>
      </c>
      <c r="AUC29" s="88">
        <f t="shared" si="101"/>
        <v>4849.215922798553</v>
      </c>
      <c r="AUD29" s="111">
        <f>INDEX([37]Roads!$U$3:$AC$36,MATCH($A29,[37]Roads!$U$3:$U$36,0),MATCH(AUD$1,[37]Roads!$U$3:$AC$3,0))</f>
        <v>5628</v>
      </c>
      <c r="AUE29" s="32">
        <v>1160.5999999999999</v>
      </c>
      <c r="AUF29" s="88">
        <f t="shared" si="102"/>
        <v>4662.0346543146334</v>
      </c>
      <c r="AUG29" s="111">
        <f>INDEX([37]Roads!$U$3:$AC$36,MATCH($A29,[37]Roads!$U$3:$U$36,0),MATCH(AUG$1,[37]Roads!$U$3:$AC$3,0))</f>
        <v>5435</v>
      </c>
      <c r="AUH29" s="131">
        <v>1165.8</v>
      </c>
      <c r="AUI29" s="88">
        <f t="shared" si="103"/>
        <v>5077.8842862033543</v>
      </c>
      <c r="AUJ29" s="111">
        <f>INDEX([37]Roads!$U$3:$AC$36,MATCH($A29,[37]Roads!$U$3:$U$36,0),MATCH(AUJ$1,[37]Roads!$U$3:$AC$3,0))</f>
        <v>5933</v>
      </c>
      <c r="AUK29" s="131">
        <v>1168.4000000000001</v>
      </c>
      <c r="AUL29" s="88">
        <f t="shared" si="104"/>
        <v>6952.6576653563488</v>
      </c>
      <c r="AUM29" s="111">
        <f>INDEX([37]Roads!$U$3:$AC$36,MATCH($A29,[37]Roads!$U$3:$U$36,0),MATCH(AUM$1,[37]Roads!$U$3:$AC$3,0))</f>
        <v>8136</v>
      </c>
      <c r="AUN29" s="131">
        <v>1170.2</v>
      </c>
      <c r="AUO29" s="116">
        <f t="shared" si="105"/>
        <v>7636.5653806759974</v>
      </c>
      <c r="AUP29" s="111">
        <f>INDEX([37]Roads!$U$3:$AC$36,MATCH($A29,[37]Roads!$U$3:$U$36,0),MATCH(AUP$1,[37]Roads!$U$3:$AC$3,0))</f>
        <v>8947</v>
      </c>
      <c r="AUQ29" s="32">
        <f>INDEX('[3]Raw data 16-17'!$B$2:$XA$34,MATCH($A29,'[3]Raw data 16-17'!$A$2:$A$34,0),MATCH(AUQ$1,'[3]Raw data 16-17'!$B$1:$GU$1,0))</f>
        <v>1171.6000000000001</v>
      </c>
      <c r="AUR29" s="88">
        <f t="shared" si="7"/>
        <v>7111.073224789021</v>
      </c>
      <c r="AUS29" s="32">
        <f>INDEX([4]Sheet1!$A$1:$CJ$34, MATCH($A29, [4]Sheet1!$A$1:$A$34, 0), MATCH(AUS$1, [4]Sheet1!$A$1:$CJ$1, 0))</f>
        <v>8342</v>
      </c>
      <c r="AUT29" s="32">
        <f>INDEX('[5]Finance Indicators'!$A$2:$BO$35,MATCH($A29,'[5]Finance Indicators'!$A$2:$A$35,0),MATCH(AUT$1,'[5]Finance Indicators'!$A$2:$BO$2,0))</f>
        <v>1173.0999999999999</v>
      </c>
      <c r="AUU29" s="88">
        <f>INDEX('[6]Finance Indicators'!$B$3:$BO$35,MATCH($A29,'[6]Finance Indicators'!$A$3:$A$35,0),MATCH(AUU$1,'[6]Finance Indicators'!$B$2:$BO$2,0))</f>
        <v>9077.99608743727</v>
      </c>
      <c r="AUV29" s="88">
        <f>INDEX('[6]Finance Indicators'!$B$3:$BO$35,MATCH($A29,'[6]Finance Indicators'!$A$3:$A$35,0),MATCH(AUV$1,'[6]Finance Indicators'!$B$2:$BO$2,0))</f>
        <v>10673</v>
      </c>
      <c r="AUW29" s="88">
        <f>INDEX('[6]Finance Indicators'!$B$3:$BO$35,MATCH($A29,'[6]Finance Indicators'!$A$3:$A$35,0),MATCH(AUW$1,'[6]Finance Indicators'!$B$2:$BO$2,0))</f>
        <v>1175.7</v>
      </c>
      <c r="AUX29" s="88">
        <f t="array" ref="AUX29">INDEX('[7]Finance Indicators'!$A$2:$BO$35,MATCH($A29,'[7]Finance Indicators'!$A$2:$A$35,0),MATCH(AUX$1,'[7]Finance Indicators'!$A$2:$BO$2,0))</f>
        <v>6675.1722378157683</v>
      </c>
      <c r="AUY29" s="250">
        <f t="array" ref="AUY29">INDEX('[7]Finance Indicators'!$A$2:$BO$35,MATCH($A29,'[7]Finance Indicators'!$A$2:$A$35,0),MATCH(AUY$1,'[7]Finance Indicators'!$A$2:$BO$2,0))</f>
        <v>7848</v>
      </c>
      <c r="AUZ29" s="250">
        <f t="array" ref="AUZ29">INDEX('[7]Finance Indicators'!$A$2:$BO$35,MATCH($A29,'[7]Finance Indicators'!$A$2:$A$35,0),MATCH(AUZ$1,'[7]Finance Indicators'!$A$2:$BO$2,0))</f>
        <v>1175.7</v>
      </c>
      <c r="AVA29" s="119">
        <f>(ATW29*100)/Deflators!$B$2</f>
        <v>5519.1827665368728</v>
      </c>
      <c r="AVB29" s="137">
        <f>(ATZ29*100)/Deflators!$B$3</f>
        <v>6613.9779119361492</v>
      </c>
      <c r="AVC29" s="137">
        <f>(AUC29*100)/Deflators!$B$4</f>
        <v>5514.4251664457825</v>
      </c>
      <c r="AVD29" s="137">
        <f>(AUF29*100)/Deflators!$B$5</f>
        <v>5207.6404457231602</v>
      </c>
      <c r="AVE29" s="137">
        <f>(AUI29*100)/Deflators!$B$6</f>
        <v>5595.0085460836845</v>
      </c>
      <c r="AVF29" s="137">
        <f>(AUL29*100)/Deflators!$B$7</f>
        <v>7598.7032117728859</v>
      </c>
      <c r="AVG29" s="137">
        <f>(AUO29*100)/Deflators!$B$8</f>
        <v>8144.5924812888707</v>
      </c>
      <c r="AVH29" s="137">
        <f>(AUR29*100)/Deflators!$B$9</f>
        <v>7452.9122232780001</v>
      </c>
      <c r="AVI29" s="137">
        <f>(AUU29*100)/Deflators!$B$10</f>
        <v>9299.784318708058</v>
      </c>
      <c r="AVJ29" s="245">
        <f>(AUX29*100)/Deflators!$B$11</f>
        <v>6675.1722378157683</v>
      </c>
      <c r="AVK29" s="115">
        <v>36.012680781490353</v>
      </c>
      <c r="AVL29" s="116">
        <v>38.381130660683901</v>
      </c>
      <c r="AVM29" s="116">
        <v>38.4</v>
      </c>
      <c r="AVN29" s="116">
        <v>41.6</v>
      </c>
      <c r="AVO29" s="116">
        <v>42.244678080630656</v>
      </c>
      <c r="AVP29" s="116">
        <v>41.657884501280535</v>
      </c>
      <c r="AVQ29" s="88">
        <f>INDEX('[3]Raw data 16-17'!$B$2:$XA$34,MATCH($A29,'[3]Raw data 16-17'!$A$2:$A$34,0),MATCH(AVQ$1,'[3]Raw data 16-17'!$B$1:$GU$1,0))</f>
        <v>38.594601622778384</v>
      </c>
      <c r="AVR29" s="88">
        <f>INDEX('[14]1718 Collected Indicators'!$A$3:$CH$36,MATCH($A29,'[14]1718 Collected Indicators'!$A$3:$A$36,0),MATCH(AVR$1,'[14]1718 Collected Indicators'!$A$3:$CH$3,0))</f>
        <v>38.212499648774902</v>
      </c>
      <c r="AVS29" s="88">
        <f>INDEX('[15]1819 Collected Indicators'!$A$3:$CV$36,MATCH($A29,'[15]1819 Collected Indicators'!$A$3:$A$36,0),MATCH(AVS$1,'[15]1819 Collected Indicators'!$A$3:$CV$3,0))</f>
        <v>36.069296210142817</v>
      </c>
      <c r="AVT29" s="183">
        <f>INDEX('[11]1920 Collected Indicators'!$A$3:$CV$36,MATCH($A29,'[11]1920 Collected Indicators'!$A$3:$A$36,0),MATCH(AVT$1,'[11]1920 Collected Indicators'!$A$3:$CV$3,0))</f>
        <v>34.141139820591043</v>
      </c>
      <c r="AVU29" s="115">
        <v>55.259422158120977</v>
      </c>
      <c r="AVV29" s="116">
        <v>53.361611113993924</v>
      </c>
      <c r="AVW29" s="116">
        <v>47.9</v>
      </c>
      <c r="AVX29" s="116">
        <v>49.7</v>
      </c>
      <c r="AVY29" s="116">
        <v>50.370645753660966</v>
      </c>
      <c r="AVZ29" s="116">
        <v>48.885920219134448</v>
      </c>
      <c r="AWA29" s="88">
        <f>INDEX('[3]Raw data 16-17'!$B$2:$XA$34,MATCH($A29,'[3]Raw data 16-17'!$A$2:$A$34,0),MATCH(AWA$1,'[3]Raw data 16-17'!$B$1:$GU$1,0))</f>
        <v>43.890699761020429</v>
      </c>
      <c r="AWB29" s="88">
        <f>INDEX('[14]1718 Collected Indicators'!$A$3:$CH$36,MATCH($A29,'[14]1718 Collected Indicators'!$A$3:$A$36,0),MATCH(AWB$1,'[14]1718 Collected Indicators'!$A$3:$CH$3,0))</f>
        <v>40.710445213590731</v>
      </c>
      <c r="AWC29" s="88">
        <f>INDEX('[15]1819 Collected Indicators'!$A$3:$CV$36,MATCH($A29,'[15]1819 Collected Indicators'!$A$3:$A$36,0),MATCH(AWC$1,'[15]1819 Collected Indicators'!$A$3:$CV$3,0))</f>
        <v>38.046477572256286</v>
      </c>
      <c r="AWD29" s="183">
        <f>INDEX('[11]1920 Collected Indicators'!$A$3:$CV$36,MATCH($A29,'[11]1920 Collected Indicators'!$A$3:$A$36,0),MATCH(AWD$1,'[11]1920 Collected Indicators'!$A$3:$CV$3,0))</f>
        <v>36.928023414078957</v>
      </c>
      <c r="AWE29" s="115">
        <v>47.698697656283215</v>
      </c>
      <c r="AWF29" s="116">
        <v>47.419331140508135</v>
      </c>
      <c r="AWG29" s="116">
        <v>43.2</v>
      </c>
      <c r="AWH29" s="116">
        <v>48</v>
      </c>
      <c r="AWI29" s="116">
        <v>49.540117757659182</v>
      </c>
      <c r="AWJ29" s="116">
        <v>43.846420043462487</v>
      </c>
      <c r="AWK29" s="88">
        <f>INDEX('[3]Raw data 16-17'!$B$2:$XA$34,MATCH($A29,'[3]Raw data 16-17'!$A$2:$A$34,0),MATCH(AWK$1,'[3]Raw data 16-17'!$B$1:$GU$1,0))</f>
        <v>40.241289013937589</v>
      </c>
      <c r="AWL29" s="88">
        <f>INDEX('[14]1718 Collected Indicators'!$A$3:$CH$36,MATCH($A29,'[14]1718 Collected Indicators'!$A$3:$A$36,0),MATCH(AWL$1,'[14]1718 Collected Indicators'!$A$3:$CH$3,0))</f>
        <v>41.354048156539406</v>
      </c>
      <c r="AWM29" s="88">
        <f>INDEX('[15]1819 Collected Indicators'!$A$3:$CV$36,MATCH($A29,'[15]1819 Collected Indicators'!$A$3:$A$36,0),MATCH(AWM$1,'[15]1819 Collected Indicators'!$A$3:$CV$3,0))</f>
        <v>42.426620839769882</v>
      </c>
      <c r="AWN29" s="183">
        <f>INDEX('[11]1920 Collected Indicators'!$A$3:$CV$36,MATCH($A29,'[11]1920 Collected Indicators'!$A$3:$A$36,0),MATCH(AWN$1,'[11]1920 Collected Indicators'!$A$3:$CV$3,0))</f>
        <v>42.194690339289274</v>
      </c>
      <c r="AWO29" s="115">
        <v>44.612771078314594</v>
      </c>
      <c r="AWP29" s="116">
        <v>45.390788490250735</v>
      </c>
      <c r="AWQ29" s="116">
        <v>44.9</v>
      </c>
      <c r="AWR29" s="116">
        <v>46.2</v>
      </c>
      <c r="AWS29" s="116">
        <v>41.968412785343723</v>
      </c>
      <c r="AWT29" s="116">
        <v>43.288309881329624</v>
      </c>
      <c r="AWU29" s="88">
        <f>INDEX('[3]Raw data 16-17'!$B$2:$XA$34,MATCH($A29,'[3]Raw data 16-17'!$A$2:$A$34,0),MATCH(AWU$1,'[3]Raw data 16-17'!$B$1:$GU$1,0))</f>
        <v>43.290596783136536</v>
      </c>
      <c r="AWV29" s="88">
        <f>INDEX('[14]1718 Collected Indicators'!$A$3:$CH$36,MATCH($A29,'[14]1718 Collected Indicators'!$A$3:$A$36,0),MATCH(AWV$1,'[14]1718 Collected Indicators'!$A$3:$CH$3,0))</f>
        <v>41.404762646255726</v>
      </c>
      <c r="AWW29" s="88">
        <f>INDEX('[15]1819 Collected Indicators'!$A$3:$CV$36,MATCH($A29,'[15]1819 Collected Indicators'!$A$3:$A$36,0),MATCH(AWW$1,'[15]1819 Collected Indicators'!$A$3:$CV$3,0))</f>
        <v>42.870307441885487</v>
      </c>
      <c r="AWX29" s="183">
        <f>INDEX('[11]1920 Collected Indicators'!$A$3:$CV$36,MATCH($A29,'[11]1920 Collected Indicators'!$A$3:$A$36,0),MATCH(AWX$1,'[11]1920 Collected Indicators'!$A$3:$CV$3,0))</f>
        <v>42.350425589741789</v>
      </c>
      <c r="AWY29" s="119">
        <v>26875.448671931084</v>
      </c>
      <c r="AWZ29" s="131">
        <v>2995</v>
      </c>
      <c r="AXA29" s="131">
        <v>111560</v>
      </c>
      <c r="AXB29" s="88">
        <f t="shared" si="106"/>
        <v>24085.693797059877</v>
      </c>
      <c r="AXC29" s="131">
        <v>2687</v>
      </c>
      <c r="AXD29" s="131">
        <v>111560</v>
      </c>
      <c r="AXE29" s="116">
        <f t="shared" si="107"/>
        <v>22575.50261270038</v>
      </c>
      <c r="AXF29" s="131">
        <f t="shared" si="108"/>
        <v>2549</v>
      </c>
      <c r="AXG29" s="131">
        <v>112910</v>
      </c>
      <c r="AXH29" s="141">
        <f t="shared" si="109"/>
        <v>21346.920691182986</v>
      </c>
      <c r="AXI29" s="131">
        <f t="shared" si="110"/>
        <v>2409</v>
      </c>
      <c r="AXJ29" s="131">
        <v>112850</v>
      </c>
      <c r="AXK29" s="141">
        <f t="shared" si="111"/>
        <v>20122.655763932093</v>
      </c>
      <c r="AXL29" s="131">
        <f t="shared" si="112"/>
        <v>2264</v>
      </c>
      <c r="AXM29" s="131">
        <v>112510</v>
      </c>
      <c r="AXN29" s="141">
        <f t="shared" si="113"/>
        <v>21912.811387900354</v>
      </c>
      <c r="AXO29" s="131">
        <f t="shared" si="114"/>
        <v>2463</v>
      </c>
      <c r="AXP29" s="131">
        <v>112400</v>
      </c>
      <c r="AXQ29" s="116">
        <f t="shared" si="115"/>
        <v>23197.297056992975</v>
      </c>
      <c r="AXR29" s="87">
        <f>INDEX('[2]All Previous Years'!$A$1:$EX$34,MATCH($A29,'[2]All Previous Years'!$A$1:$A$34,0),MATCH(AXR$1,'[2]All Previous Years'!$A$1:$EX$1,0))</f>
        <v>2609</v>
      </c>
      <c r="AXS29" s="32">
        <f>INDEX('[3]Raw data 16-17'!$B$2:$XA$34,MATCH($A29,'[3]Raw data 16-17'!$A$2:$A$34,0),MATCH(AXS$1,'[3]Raw data 16-17'!$B$1:$GU$1,0))</f>
        <v>112470</v>
      </c>
      <c r="AXT29" s="88">
        <f t="shared" si="116"/>
        <v>19435.569755058576</v>
      </c>
      <c r="AXU29" s="32">
        <f>INDEX([4]Sheet1!$A$1:$CJ$34, MATCH($A29, [4]Sheet1!$A$1:$A$34, 0), MATCH(AXU$1, [4]Sheet1!$A$1:$CJ$1, 0))</f>
        <v>2190</v>
      </c>
      <c r="AXV29" s="32">
        <f>INDEX('[5]Finance Indicators'!$A$2:$BO$35,MATCH($A29,'[5]Finance Indicators'!$A$2:$A$35,0),MATCH(AXV$1,'[5]Finance Indicators'!$A$2:$BO$2,0))</f>
        <v>112680</v>
      </c>
      <c r="AXW29" s="88">
        <f>INDEX('[6]Finance Indicators'!$B$3:$BO$35,MATCH($A29,'[6]Finance Indicators'!$A$3:$A$35,0),MATCH(AXW$1,'[6]Finance Indicators'!$B$2:$BO$2,0))</f>
        <v>20541.981341625942</v>
      </c>
      <c r="AXX29" s="88">
        <f>INDEX('[6]Finance Indicators'!$B$3:$BO$35,MATCH($A29,'[6]Finance Indicators'!$A$3:$A$35,0),MATCH(AXX$1,'[6]Finance Indicators'!$B$2:$BO$2,0))</f>
        <v>2312</v>
      </c>
      <c r="AXY29" s="88">
        <f>INDEX('[6]Finance Indicators'!$B$3:$BO$35,MATCH($A29,'[6]Finance Indicators'!$A$3:$A$35,0),MATCH(AXY$1,'[6]Finance Indicators'!$B$2:$BO$2,0))</f>
        <v>112550</v>
      </c>
      <c r="AXZ29" s="250">
        <f t="array" ref="AXZ29">INDEX('[7]Finance Indicators'!$A$2:$BO$35,MATCH($A29,'[7]Finance Indicators'!$A$2:$A$35,0),MATCH(AXZ$1,'[7]Finance Indicators'!$A$2:$BO$2,0))</f>
        <v>18905.958618239943</v>
      </c>
      <c r="AYA29" s="250">
        <f t="array" ref="AYA29">INDEX('[7]Finance Indicators'!$A$2:$BO$35,MATCH($A29,'[7]Finance Indicators'!$A$2:$A$35,0),MATCH(AYA$1,'[7]Finance Indicators'!$A$2:$BO$2,0))</f>
        <v>2129</v>
      </c>
      <c r="AYB29" s="250">
        <f t="array" ref="AYB29">INDEX('[7]Finance Indicators'!$A$2:$BO$35,MATCH($A29,'[7]Finance Indicators'!$A$2:$A$35,0),MATCH(AYB$1,'[7]Finance Indicators'!$A$2:$BO$2,0))</f>
        <v>112610</v>
      </c>
      <c r="AYC29" s="119">
        <f>(AWY29*100)/Deflators!$B$2</f>
        <v>31659.910119081786</v>
      </c>
      <c r="AYD29" s="137">
        <f>(AXB29*100)/Deflators!$B$3</f>
        <v>27949.754319116284</v>
      </c>
      <c r="AYE29" s="137">
        <f>(AXE29*100)/Deflators!$B$4</f>
        <v>25672.38121267076</v>
      </c>
      <c r="AYF29" s="137">
        <f>(AXH29*100)/Deflators!$B$5</f>
        <v>23845.186882119349</v>
      </c>
      <c r="AYG29" s="137">
        <f>(AXK29*100)/Deflators!$B$6</f>
        <v>22171.917401701779</v>
      </c>
      <c r="AYH29" s="137">
        <f>(AXN29*100)/Deflators!$B$7</f>
        <v>23948.964307834613</v>
      </c>
      <c r="AYI29" s="88">
        <f>(AXQ29*100)/Deflators!$B$8</f>
        <v>24740.51118251343</v>
      </c>
      <c r="AYJ29" s="88">
        <f>(AXT29*100)/Deflators!$B$9</f>
        <v>20369.864128089594</v>
      </c>
      <c r="AYK29" s="88">
        <f>(AXW29*100)/Deflators!$B$10</f>
        <v>21043.850880307677</v>
      </c>
      <c r="AYL29" s="182">
        <f>(AXZ29*100)/Deflators!$B$11</f>
        <v>18905.958618239943</v>
      </c>
      <c r="AYM29" s="119">
        <f t="shared" si="117"/>
        <v>8564.3432822602063</v>
      </c>
      <c r="AYN29" s="131">
        <v>967</v>
      </c>
      <c r="AYO29" s="131">
        <v>112910</v>
      </c>
      <c r="AYP29" s="88">
        <f t="shared" si="118"/>
        <v>6902.9685423128049</v>
      </c>
      <c r="AYQ29" s="131">
        <v>779</v>
      </c>
      <c r="AYR29" s="131">
        <v>112850</v>
      </c>
      <c r="AYS29" s="116">
        <f t="shared" si="119"/>
        <v>6159.4524931117239</v>
      </c>
      <c r="AYT29" s="131">
        <v>693</v>
      </c>
      <c r="AYU29" s="32">
        <v>112510</v>
      </c>
      <c r="AYV29" s="116">
        <f t="shared" si="120"/>
        <v>6521.35231316726</v>
      </c>
      <c r="AYW29" s="131">
        <v>733</v>
      </c>
      <c r="AYX29" s="32">
        <v>112400</v>
      </c>
      <c r="AYY29" s="116">
        <f t="shared" si="121"/>
        <v>7068.5516137636705</v>
      </c>
      <c r="AYZ29" s="87">
        <f>INDEX('[2]All Previous Years'!$A$1:$EX$34,MATCH($A29,'[2]All Previous Years'!$A$1:$A$34,0),MATCH(AYZ$1,'[2]All Previous Years'!$A$1:$EX$1,0))</f>
        <v>795</v>
      </c>
      <c r="AZA29" s="32">
        <f>INDEX('[3]Raw data 16-17'!$B$2:$XA$34,MATCH($A29,'[3]Raw data 16-17'!$A$2:$A$34,0),MATCH(AZA$1,'[3]Raw data 16-17'!$B$1:$GU$1,0))</f>
        <v>112470</v>
      </c>
      <c r="AZB29" s="88">
        <f t="shared" si="122"/>
        <v>6460.7738729144476</v>
      </c>
      <c r="AZC29" s="32">
        <f>INDEX([4]Sheet1!$A$1:$CJ$34, MATCH($A29, [4]Sheet1!$A$1:$A$34, 0), MATCH(AZC$1, [4]Sheet1!$A$1:$CJ$1, 0))</f>
        <v>728</v>
      </c>
      <c r="AZD29" s="32">
        <f>INDEX('[5]Finance Indicators'!$A$2:$BO$35,MATCH($A29,'[5]Finance Indicators'!$A$2:$A$35,0),MATCH(AZD$1,'[5]Finance Indicators'!$A$2:$BO$2,0))</f>
        <v>112680</v>
      </c>
      <c r="AZE29" s="88">
        <f>INDEX('[6]Finance Indicators'!$B$3:$BO$35,MATCH($A29,'[6]Finance Indicators'!$A$3:$A$35,0),MATCH(AZE$1,'[6]Finance Indicators'!$B$2:$BO$2,0))</f>
        <v>6939.1381608174142</v>
      </c>
      <c r="AZF29" s="88">
        <f>INDEX('[6]Finance Indicators'!$B$3:$BO$35,MATCH($A29,'[6]Finance Indicators'!$A$3:$A$35,0),MATCH(AZF$1,'[6]Finance Indicators'!$B$2:$BO$2,0))</f>
        <v>781</v>
      </c>
      <c r="AZG29" s="88">
        <f>INDEX('[6]Finance Indicators'!$B$3:$BO$35,MATCH($A29,'[6]Finance Indicators'!$A$3:$A$35,0),MATCH(AZG$1,'[6]Finance Indicators'!$B$2:$BO$2,0))</f>
        <v>112550</v>
      </c>
      <c r="AZH29" s="250">
        <f t="array" ref="AZH29">INDEX('[7]Finance Indicators'!$A$2:$BO$35,MATCH($A29,'[7]Finance Indicators'!$A$2:$A$35,0),MATCH(AZH$1,'[7]Finance Indicators'!$A$2:$BO$2,0))</f>
        <v>6544.7118373146259</v>
      </c>
      <c r="AZI29" s="250">
        <f t="array" ref="AZI29">INDEX('[7]Finance Indicators'!$A$2:$BO$35,MATCH($A29,'[7]Finance Indicators'!$A$2:$A$35,0),MATCH(AZI$1,'[7]Finance Indicators'!$A$2:$BO$2,0))</f>
        <v>737</v>
      </c>
      <c r="AZJ29" s="250">
        <f t="array" ref="AZJ29">INDEX('[7]Finance Indicators'!$A$2:$BO$35,MATCH($A29,'[7]Finance Indicators'!$A$2:$A$35,0),MATCH(AZJ$1,'[7]Finance Indicators'!$A$2:$BO$2,0))</f>
        <v>112610</v>
      </c>
      <c r="AZK29" s="139">
        <f>(AYM29*100)/Deflators!$B$4</f>
        <v>9739.1889496479507</v>
      </c>
      <c r="AZL29" s="137">
        <f>(AYP29*100)/Deflators!$B$5</f>
        <v>7710.8346123582296</v>
      </c>
      <c r="AZM29" s="137">
        <f>(AYS29*100)/Deflators!$B$6</f>
        <v>6786.7220668636646</v>
      </c>
      <c r="AZN29" s="137">
        <f>(AYV29*100)/Deflators!$B$7</f>
        <v>7127.3206811379496</v>
      </c>
      <c r="AZO29" s="88">
        <f>(AYY29*100)/Deflators!$B$8</f>
        <v>7538.7912572242922</v>
      </c>
      <c r="AZP29" s="88">
        <f>(AZB29*100)/Deflators!$B$9</f>
        <v>6771.3520937211051</v>
      </c>
      <c r="AZQ29" s="88">
        <f>(AZE29*100)/Deflators!$B$10</f>
        <v>7108.671080242344</v>
      </c>
      <c r="AZR29" s="183">
        <f>(AZH29*100)/Deflators!$B$11</f>
        <v>6544.7118373146259</v>
      </c>
      <c r="AZS29" s="115">
        <f t="shared" si="123"/>
        <v>14011.159330440174</v>
      </c>
      <c r="AZT29" s="131">
        <v>1582</v>
      </c>
      <c r="AZU29" s="131">
        <v>112910</v>
      </c>
      <c r="AZV29" s="116">
        <f t="shared" si="124"/>
        <v>14443.952148870181</v>
      </c>
      <c r="AZW29" s="131">
        <v>1630</v>
      </c>
      <c r="AZX29" s="131">
        <v>112850</v>
      </c>
      <c r="AZY29" s="116">
        <f t="shared" si="125"/>
        <v>13963.203270820371</v>
      </c>
      <c r="AZZ29" s="131">
        <v>1571</v>
      </c>
      <c r="BAA29" s="32">
        <v>112510</v>
      </c>
      <c r="BAB29" s="116">
        <f t="shared" si="126"/>
        <v>15391.459074733097</v>
      </c>
      <c r="BAC29" s="131">
        <v>1730</v>
      </c>
      <c r="BAD29" s="32">
        <v>112400</v>
      </c>
      <c r="BAE29" s="116">
        <f t="shared" si="127"/>
        <v>16128.745443229307</v>
      </c>
      <c r="BAF29" s="87">
        <f>INDEX('[2]All Previous Years'!$A$1:$EX$34,MATCH($A29,'[2]All Previous Years'!$A$1:$A$34,0),MATCH(BAF$1,'[2]All Previous Years'!$A$1:$EX$1,0))</f>
        <v>1814</v>
      </c>
      <c r="BAG29" s="32">
        <f>INDEX('[3]Raw data 16-17'!$B$2:$XA$34,MATCH($A29,'[3]Raw data 16-17'!$A$2:$A$34,0),MATCH(BAG$1,'[3]Raw data 16-17'!$B$1:$GU$1,0))</f>
        <v>112470</v>
      </c>
      <c r="BAH29" s="88">
        <f t="shared" si="128"/>
        <v>12974.795882144124</v>
      </c>
      <c r="BAI29" s="32">
        <f>INDEX([4]Sheet1!$A$1:$CJ$34, MATCH($A29, [4]Sheet1!$A$1:$A$34, 0), MATCH(BAI$1, [4]Sheet1!$A$1:$CJ$1, 0))</f>
        <v>1462</v>
      </c>
      <c r="BAJ29" s="32">
        <f>INDEX('[5]Finance Indicators'!$A$2:$BO$35,MATCH($A29,'[5]Finance Indicators'!$A$2:$A$35,0),MATCH(BAJ$1,'[5]Finance Indicators'!$A$2:$BO$2,0))</f>
        <v>112680</v>
      </c>
      <c r="BAK29" s="88">
        <f>INDEX('[6]Finance Indicators'!$B$3:$BO$35,MATCH($A29,'[6]Finance Indicators'!$A$3:$A$35,0),MATCH(BAK$1,'[6]Finance Indicators'!$B$2:$BO$2,0))</f>
        <v>13602.84318080853</v>
      </c>
      <c r="BAL29" s="88">
        <f>INDEX('[6]Finance Indicators'!$B$3:$BO$35,MATCH($A29,'[6]Finance Indicators'!$A$3:$A$35,0),MATCH(BAL$1,'[6]Finance Indicators'!$B$2:$BO$2,0))</f>
        <v>1531</v>
      </c>
      <c r="BAM29" s="88">
        <f>INDEX('[6]Finance Indicators'!$B$3:$BO$35,MATCH($A29,'[6]Finance Indicators'!$A$3:$A$35,0),MATCH(BAM$1,'[6]Finance Indicators'!$B$2:$BO$2,0))</f>
        <v>112550</v>
      </c>
      <c r="BAN29" s="250">
        <f t="array" ref="BAN29">INDEX('[7]Finance Indicators'!$A$2:$BO$35,MATCH($A29,'[7]Finance Indicators'!$A$2:$A$35,0),MATCH(BAN$1,'[7]Finance Indicators'!$A$2:$BO$2,0))</f>
        <v>12361.246780925318</v>
      </c>
      <c r="BAO29" s="88">
        <f t="array" ref="BAO29">INDEX('[7]Finance Indicators'!$A$2:$BO$35,MATCH($A29,'[7]Finance Indicators'!$A$2:$A$35,0),MATCH(BAO$1,'[7]Finance Indicators'!$A$2:$BO$2,0))</f>
        <v>1392</v>
      </c>
      <c r="BAP29" s="250">
        <f t="array" ref="BAP29">INDEX('[7]Finance Indicators'!$A$2:$BO$35,MATCH($A29,'[7]Finance Indicators'!$A$2:$A$35,0),MATCH(BAP$1,'[7]Finance Indicators'!$A$2:$BO$2,0))</f>
        <v>112610</v>
      </c>
      <c r="BAQ29" s="139">
        <f>(AZS29*100)/Deflators!$B$4</f>
        <v>15933.192263022811</v>
      </c>
      <c r="BAR29" s="137">
        <f>(AZV29*100)/Deflators!$B$5</f>
        <v>16134.352269761121</v>
      </c>
      <c r="BAS29" s="137">
        <f>(AZY29*100)/Deflators!$B$6</f>
        <v>15385.195334838119</v>
      </c>
      <c r="BAT29" s="137">
        <f>(BAB29*100)/Deflators!$B$7</f>
        <v>16821.643626696663</v>
      </c>
      <c r="BAU29" s="137">
        <f>(BAE29*100)/Deflators!$B$8</f>
        <v>17201.719925289141</v>
      </c>
      <c r="BAV29" s="137">
        <f>(BAH29*100)/Deflators!$B$9</f>
        <v>13598.512034368485</v>
      </c>
      <c r="BAW29" s="137">
        <f>(BAK29*100)/Deflators!$B$10</f>
        <v>13935.179800065336</v>
      </c>
      <c r="BAX29" s="245">
        <f>(BAN29*100)/Deflators!$B$11</f>
        <v>12361.246780925319</v>
      </c>
      <c r="BAY29" s="144">
        <v>42.672480520150678</v>
      </c>
      <c r="BAZ29" s="145">
        <v>48.213100062752737</v>
      </c>
      <c r="BBA29" s="145">
        <v>47.460876900295489</v>
      </c>
      <c r="BBB29" s="145">
        <v>44.33851822240208</v>
      </c>
      <c r="BBC29" s="145">
        <v>50</v>
      </c>
      <c r="BBD29" s="145">
        <v>51.485050612879633</v>
      </c>
      <c r="BBE29" s="88">
        <f>INDEX('[3]Raw data 16-17'!$B$2:$XA$34,MATCH($A29,'[3]Raw data 16-17'!$A$2:$A$34,0),MATCH(BBE$1,'[3]Raw data 16-17'!$B$1:$GU$1,0))</f>
        <v>49.906993827382756</v>
      </c>
      <c r="BBF29" s="88">
        <f>INDEX('[14]1718 Collected Indicators'!$A$3:$CH$36,MATCH($A29,'[14]1718 Collected Indicators'!$A$3:$A$36,0),MATCH(BBF$1,'[14]1718 Collected Indicators'!$A$3:$CH$3,0))</f>
        <v>55.219246175037604</v>
      </c>
      <c r="BBG29" s="88">
        <f>INDEX('[15]1819 Collected Indicators'!$A$3:$CV$36,MATCH($A29,'[15]1819 Collected Indicators'!$A$3:$A$36,0),MATCH(BBG$1,'[15]1819 Collected Indicators'!$A$3:$CV$3,0))</f>
        <v>52.6</v>
      </c>
      <c r="BBH29" s="126">
        <f>INDEX('[11]1920 Collected Indicators'!$A$3:$CV$36,MATCH($A29,'[11]1920 Collected Indicators'!$A$3:$A$36,0),MATCH(BBH$1,'[11]1920 Collected Indicators'!$A$3:$CV$3,0))</f>
        <v>57.658559937993225</v>
      </c>
      <c r="BBI29" s="133">
        <f t="shared" si="8"/>
        <v>86.666666666666671</v>
      </c>
      <c r="BBJ29" s="116">
        <f t="shared" si="8"/>
        <v>90.333333333333329</v>
      </c>
      <c r="BBK29" s="116">
        <f t="shared" si="8"/>
        <v>90.666666666666671</v>
      </c>
      <c r="BBL29" s="116">
        <f t="shared" si="8"/>
        <v>85.666666666666671</v>
      </c>
      <c r="BBM29" s="136">
        <f t="shared" si="8"/>
        <v>84</v>
      </c>
      <c r="BBN29" s="116">
        <f t="shared" si="8"/>
        <v>82.033333333333331</v>
      </c>
      <c r="BBO29" s="248">
        <f t="shared" si="8"/>
        <v>77.033333333333331</v>
      </c>
      <c r="BBP29" s="144">
        <f t="shared" si="9"/>
        <v>70.533333333333331</v>
      </c>
      <c r="BBQ29" s="145">
        <f t="shared" si="9"/>
        <v>69</v>
      </c>
      <c r="BBR29" s="145">
        <f t="shared" si="9"/>
        <v>71.333333333333329</v>
      </c>
      <c r="BBS29" s="145">
        <f t="shared" si="9"/>
        <v>68.666666666666671</v>
      </c>
      <c r="BBT29" s="146">
        <f t="shared" si="9"/>
        <v>68</v>
      </c>
      <c r="BBU29" s="145">
        <f t="shared" si="9"/>
        <v>61.4</v>
      </c>
      <c r="BBV29" s="248">
        <f t="shared" si="9"/>
        <v>51.066666666666663</v>
      </c>
      <c r="BBW29" s="115">
        <v>4.8252463663618279</v>
      </c>
      <c r="BBX29" s="116">
        <v>4.8535788836359002</v>
      </c>
      <c r="BBY29" s="136">
        <v>5.9165633977390106</v>
      </c>
      <c r="BBZ29" s="115">
        <f>INDEX([38]HSN1b!$V$1:$AL$36,MATCH($A29,[38]HSN1b!$V$1:$V$36,0),MATCH(BBZ$1,[38]HSN1b!$V$1:$AL$1,0))</f>
        <v>3.59</v>
      </c>
      <c r="BCA29" s="131">
        <f>INDEX([38]HSN1b!$V$1:$AL$36,MATCH($A29,[38]HSN1b!$V$1:$V$36,0),MATCH(BCA$1,[38]HSN1b!$V$1:$AL$1,0))</f>
        <v>958846</v>
      </c>
      <c r="BCB29" s="131">
        <f>INDEX([38]HSN1b!$V$1:$AL$36,MATCH($A29,[38]HSN1b!$V$1:$V$36,0),MATCH(BCB$1,[38]HSN1b!$V$1:$AL$1,0))</f>
        <v>26742983</v>
      </c>
      <c r="BCC29" s="116">
        <f>INDEX([38]HSN1b!$V$1:$AL$36,MATCH($A29,[38]HSN1b!$V$1:$V$36,0),MATCH(BCC$1,[38]HSN1b!$V$1:$AL$1,0))</f>
        <v>3.5</v>
      </c>
      <c r="BCD29" s="131">
        <f>INDEX([38]HSN1b!$V$1:$AL$36,MATCH($A29,[38]HSN1b!$V$1:$V$36,0),MATCH(BCD$1,[38]HSN1b!$V$1:$AL$1,0))</f>
        <v>983884</v>
      </c>
      <c r="BCE29" s="131">
        <f>INDEX([38]HSN1b!$V$1:$AL$36,MATCH($A29,[38]HSN1b!$V$1:$V$36,0),MATCH(BCE$1,[38]HSN1b!$V$1:$AL$1,0))</f>
        <v>28091979</v>
      </c>
      <c r="BCF29" s="116">
        <f>INDEX([38]HSN1b!$V$1:$AL$36,MATCH($A29,[38]HSN1b!$V$1:$V$36,0),MATCH(BCF$1,[38]HSN1b!$V$1:$AL$1,0))</f>
        <v>3.08</v>
      </c>
      <c r="BCG29" s="131">
        <f>INDEX([38]HSN1b!$V$1:$AL$36,MATCH($A29,[38]HSN1b!$V$1:$V$36,0),MATCH(BCG$1,[38]HSN1b!$V$1:$AL$1,0))</f>
        <v>885267</v>
      </c>
      <c r="BCH29" s="131">
        <f>INDEX([38]HSN1b!$V$1:$AL$36,MATCH($A29,[38]HSN1b!$V$1:$V$36,0),MATCH(BCH$1,[38]HSN1b!$V$1:$AL$1,0))</f>
        <v>28711447</v>
      </c>
      <c r="BCI29" s="116">
        <f>INDEX([38]HSN1b!$V$1:$AL$36,MATCH($A29,[38]HSN1b!$V$1:$V$36,0),MATCH(BCI$1,[38]HSN1b!$V$1:$AL$1,0))</f>
        <v>3.11</v>
      </c>
      <c r="BCJ29" s="131">
        <f>INDEX([38]HSN1b!$V$1:$AL$36,MATCH($A29,[38]HSN1b!$V$1:$V$36,0),MATCH(BCJ$1,[38]HSN1b!$V$1:$AL$1,0))</f>
        <v>917629</v>
      </c>
      <c r="BCK29" s="131">
        <f>INDEX([38]HSN1b!$V$1:$AL$36,MATCH($A29,[38]HSN1b!$V$1:$V$36,0),MATCH(BCK$1,[38]HSN1b!$V$1:$AL$1,0))</f>
        <v>29523106</v>
      </c>
      <c r="BCL29" s="88">
        <f>INDEX('[14]1718 Collected Indicators'!$A$3:$CH$36,MATCH($A29,'[14]1718 Collected Indicators'!$A$3:$A$36,0),MATCH(BCL$1,'[14]1718 Collected Indicators'!$A$3:$CH$3,0))</f>
        <v>3.175433641720018</v>
      </c>
      <c r="BCM29" s="32">
        <f>INDEX('[14]1718 Collected Indicators'!$A$3:$CH$36,MATCH($A29,'[14]1718 Collected Indicators'!$A$3:$A$36,0),MATCH(BCM$1,'[14]1718 Collected Indicators'!$A$3:$CH$3,0))</f>
        <v>949970</v>
      </c>
      <c r="BCN29" s="32">
        <f>INDEX('[14]1718 Collected Indicators'!$A$3:$CH$36,MATCH($A29,'[14]1718 Collected Indicators'!$A$3:$A$36,0),MATCH(BCN$1,'[14]1718 Collected Indicators'!$A$3:$CH$3,0))</f>
        <v>29916229</v>
      </c>
      <c r="BCO29" s="88">
        <f>INDEX('[15]1819 Collected Indicators'!$A$3:$CV$36,MATCH($A29,'[15]1819 Collected Indicators'!$A$3:$A$36,0),MATCH(BCO$1,'[15]1819 Collected Indicators'!$A$3:$CV$3,0))</f>
        <v>3.1573470758620803</v>
      </c>
      <c r="BCP29" s="32">
        <f>INDEX('[15]1819 Collected Indicators'!$A$3:$CV$36,MATCH($A29,'[15]1819 Collected Indicators'!$A$3:$A$36,0),MATCH(BCP$1,'[15]1819 Collected Indicators'!$A$3:$CV$3,0))</f>
        <v>960049</v>
      </c>
      <c r="BCQ29" s="32">
        <f>INDEX('[15]1819 Collected Indicators'!$A$3:$CV$36,MATCH($A29,'[15]1819 Collected Indicators'!$A$3:$A$36,0),MATCH(BCQ$1,'[15]1819 Collected Indicators'!$A$3:$CV$3,0))</f>
        <v>30406825</v>
      </c>
      <c r="BCR29" s="32">
        <f>INDEX('[11]1920 Collected Indicators'!$A$3:$CV$36,MATCH($A29,'[11]1920 Collected Indicators'!$A$3:$A$36,0),MATCH(BCR$1,'[11]1920 Collected Indicators'!$A$3:$CV$3,0))</f>
        <v>3.4179415722122943</v>
      </c>
      <c r="BCS29" s="32">
        <f>INDEX('[11]1920 Collected Indicators'!$A$3:$CV$36,MATCH($A29,'[11]1920 Collected Indicators'!$A$3:$A$36,0),MATCH(BCS$1,'[11]1920 Collected Indicators'!$A$3:$CV$3,0))</f>
        <v>1061488</v>
      </c>
      <c r="BCT29" s="262">
        <f>INDEX('[11]1920 Collected Indicators'!$A$3:$CV$36,MATCH($A29,'[11]1920 Collected Indicators'!$A$3:$A$36,0),MATCH(BCT$1,'[11]1920 Collected Indicators'!$A$3:$CV$3,0))</f>
        <v>31056353</v>
      </c>
      <c r="BCU29" s="115">
        <v>1.6898120757482897</v>
      </c>
      <c r="BCV29" s="116">
        <v>1.5658075036643213</v>
      </c>
      <c r="BCW29" s="116">
        <v>1.6735331449841579</v>
      </c>
      <c r="BCX29" s="116">
        <f>INDEX([38]HSN2!$V$1:$AL$36,MATCH($A29,[38]HSN2!$V$1:$V$36,0),MATCH(BCX$1,[38]HSN2!$V$1:$AL$1,0))</f>
        <v>1.56</v>
      </c>
      <c r="BCY29" s="131">
        <f>INDEX([38]HSN2!$V$1:$AL$36,MATCH($A29,[38]HSN2!$V$1:$V$36,0),MATCH(BCY$1,[38]HSN2!$V$1:$AL$1,0))</f>
        <v>416269</v>
      </c>
      <c r="BCZ29" s="131">
        <f>INDEX([38]HSN2!$V$1:$AL$36,MATCH($A29,[38]HSN2!$V$1:$V$36,0),MATCH(BCZ$1,[38]HSN2!$V$1:$AL$1,0))</f>
        <v>26742983</v>
      </c>
      <c r="BDA29" s="116">
        <f>INDEX([38]HSN2!$V$1:$AL$36,MATCH($A29,[38]HSN2!$V$1:$V$36,0),MATCH(BDA$1,[38]HSN2!$V$1:$AL$1,0))</f>
        <v>1.1000000000000001</v>
      </c>
      <c r="BDB29" s="131">
        <f>INDEX([38]HSN2!$V$1:$AL$36,MATCH($A29,[38]HSN2!$V$1:$V$36,0),MATCH(BDB$1,[38]HSN2!$V$1:$AL$1,0))</f>
        <v>308924</v>
      </c>
      <c r="BDC29" s="131">
        <f>INDEX([38]HSN2!$V$1:$AL$36,MATCH($A29,[38]HSN2!$V$1:$V$36,0),MATCH(BDC$1,[38]HSN2!$V$1:$AL$1,0))</f>
        <v>28091979</v>
      </c>
      <c r="BDD29" s="116">
        <f>INDEX([38]HSN2!$V$1:$AL$36,MATCH($A29,[38]HSN2!$V$1:$V$36,0),MATCH(BDD$1,[38]HSN2!$V$1:$AL$1,0))</f>
        <v>0.88</v>
      </c>
      <c r="BDE29" s="131">
        <f>INDEX([38]HSN2!$V$1:$AL$36,MATCH($A29,[38]HSN2!$V$1:$V$36,0),MATCH(BDE$1,[38]HSN2!$V$1:$AL$1,0))</f>
        <v>253965</v>
      </c>
      <c r="BDF29" s="131">
        <f>INDEX([38]HSN2!$V$1:$AL$36,MATCH($A29,[38]HSN2!$V$1:$V$36,0),MATCH(BDF$1,[38]HSN2!$V$1:$AL$1,0))</f>
        <v>28711447</v>
      </c>
      <c r="BDG29" s="116">
        <f>INDEX([38]HSN2!$V$1:$AL$36,MATCH($A29,[38]HSN2!$V$1:$V$36,0),MATCH(BDG$1,[38]HSN2!$V$1:$AL$1,0))</f>
        <v>0.99</v>
      </c>
      <c r="BDH29" s="131">
        <f>INDEX([38]HSN2!$V$1:$AL$36,MATCH($A29,[38]HSN2!$V$1:$V$36,0),MATCH(BDH$1,[38]HSN2!$V$1:$AL$1,0))</f>
        <v>292141</v>
      </c>
      <c r="BDI29" s="131">
        <f>INDEX([38]HSN2!$V$1:$AL$36,MATCH($A29,[38]HSN2!$V$1:$V$36,0),MATCH(BDI$1,[38]HSN2!$V$1:$AL$1,0))</f>
        <v>29523106</v>
      </c>
      <c r="BDJ29" s="88">
        <f>INDEX('[14]1718 Collected Indicators'!$A$3:$CH$36,MATCH($A29,'[14]1718 Collected Indicators'!$A$3:$A$36,0),MATCH(BDJ$1,'[14]1718 Collected Indicators'!$A$3:$CH$3,0))</f>
        <v>0.82379700997742733</v>
      </c>
      <c r="BDK29" s="32">
        <f>INDEX('[14]1718 Collected Indicators'!$A$3:$CH$36,MATCH($A29,'[14]1718 Collected Indicators'!$A$3:$A$36,0),MATCH(BDK$1,'[14]1718 Collected Indicators'!$A$3:$CH$3,0))</f>
        <v>246449</v>
      </c>
      <c r="BDL29" s="32">
        <f>INDEX('[14]1718 Collected Indicators'!$A$3:$CH$36,MATCH($A29,'[14]1718 Collected Indicators'!$A$3:$A$36,0),MATCH(BDL$1,'[14]1718 Collected Indicators'!$A$3:$CH$3,0))</f>
        <v>29916229</v>
      </c>
      <c r="BDM29" s="88">
        <f>INDEX('[15]1819 Collected Indicators'!$A$3:$CV$36,MATCH($A29,'[15]1819 Collected Indicators'!$A$3:$A$36,0),MATCH(BDM$1,'[15]1819 Collected Indicators'!$A$3:$CV$3,0))</f>
        <v>0.93649040963665231</v>
      </c>
      <c r="BDN29" s="32">
        <f>INDEX('[15]1819 Collected Indicators'!$A$3:$CV$36,MATCH($A29,'[15]1819 Collected Indicators'!$A$3:$A$36,0),MATCH(BDN$1,'[15]1819 Collected Indicators'!$A$3:$CV$3,0))</f>
        <v>284757</v>
      </c>
      <c r="BDO29" s="32">
        <f>INDEX('[15]1819 Collected Indicators'!$A$3:$CV$36,MATCH($A29,'[15]1819 Collected Indicators'!$A$3:$A$36,0),MATCH(BDO$1,'[15]1819 Collected Indicators'!$A$3:$CV$3,0))</f>
        <v>30406825</v>
      </c>
      <c r="BDP29" s="32">
        <f>INDEX('[11]1920 Collected Indicators'!$A$3:$CV$36,MATCH($A29,'[11]1920 Collected Indicators'!$A$3:$A$36,0),MATCH(BDP$1,'[11]1920 Collected Indicators'!$A$3:$CV$3,0))</f>
        <v>0.9819987556169264</v>
      </c>
      <c r="BDQ29" s="284">
        <f>INDEX('[11]1920 Collected Indicators'!$A$3:$CV$36,MATCH($A29,'[11]1920 Collected Indicators'!$A$3:$A$36,0),MATCH(BDQ$1,'[11]1920 Collected Indicators'!$A$3:$CV$3,0))</f>
        <v>304973</v>
      </c>
      <c r="BDR29" s="262">
        <f>INDEX('[11]1920 Collected Indicators'!$A$3:$CV$36,MATCH($A29,'[11]1920 Collected Indicators'!$A$3:$A$36,0),MATCH(BDR$1,'[11]1920 Collected Indicators'!$A$3:$CV$3,0))</f>
        <v>31056353</v>
      </c>
      <c r="BDS29" s="115">
        <v>59.267426191351213</v>
      </c>
      <c r="BDT29" s="116">
        <v>73.119726060902536</v>
      </c>
      <c r="BDU29" s="116">
        <v>80.746342672948174</v>
      </c>
      <c r="BDV29" s="116">
        <f>INDEX([38]HSN3!$V$1:$AL$36,MATCH($A29,[38]HSN3!$V$1:$V$36,0),MATCH(BDV$1,[38]HSN3!$V$1:$AL$1,0))</f>
        <v>87.67</v>
      </c>
      <c r="BDW29" s="131">
        <f>INDEX([38]HSN3!$V$1:$AL$36,MATCH($A29,[38]HSN3!$V$1:$V$36,0),MATCH(BDW$1,[38]HSN3!$V$1:$AL$1,0))</f>
        <v>7091</v>
      </c>
      <c r="BDX29" s="131">
        <f>INDEX([38]HSN3!$V$1:$AL$36,MATCH($A29,[38]HSN3!$V$1:$V$36,0),MATCH(BDX$1,[38]HSN3!$V$1:$AL$1,0))</f>
        <v>8088</v>
      </c>
      <c r="BDY29" s="116">
        <f>INDEX([38]HSN3!$V$1:$AL$36,MATCH($A29,[38]HSN3!$V$1:$V$36,0),MATCH(BDY$1,[38]HSN3!$V$1:$AL$1,0))</f>
        <v>96.73</v>
      </c>
      <c r="BDZ29" s="131">
        <f>INDEX([38]HSN3!$V$1:$AL$36,MATCH($A29,[38]HSN3!$V$1:$V$36,0),MATCH(BDZ$1,[38]HSN3!$V$1:$AL$1,0))</f>
        <v>7812</v>
      </c>
      <c r="BEA29" s="131">
        <f>INDEX([38]HSN3!$V$1:$AL$36,MATCH($A29,[38]HSN3!$V$1:$V$36,0),MATCH(BEA$1,[38]HSN3!$V$1:$AL$1,0))</f>
        <v>8076</v>
      </c>
      <c r="BEB29" s="116">
        <f>INDEX([38]HSN3!$V$1:$AL$36,MATCH($A29,[38]HSN3!$V$1:$V$36,0),MATCH(BEB$1,[38]HSN3!$V$1:$AL$1,0))</f>
        <v>97.22</v>
      </c>
      <c r="BEC29" s="131">
        <f>INDEX([38]HSN3!$V$1:$AL$36,MATCH($A29,[38]HSN3!$V$1:$V$36,0),MATCH(BEC$1,[38]HSN3!$V$1:$AL$1,0))</f>
        <v>7856</v>
      </c>
      <c r="BED29" s="131">
        <f>INDEX([38]HSN3!$V$1:$AL$36,MATCH($A29,[38]HSN3!$V$1:$V$36,0),MATCH(BED$1,[38]HSN3!$V$1:$AL$1,0))</f>
        <v>8081</v>
      </c>
      <c r="BEE29" s="116">
        <f>INDEX([38]HSN3!$V$1:$AL$36,MATCH($A29,[38]HSN3!$V$1:$V$36,0),MATCH(BEE$1,[38]HSN3!$V$1:$AL$1,0))</f>
        <v>96.87</v>
      </c>
      <c r="BEF29" s="131">
        <f>INDEX([38]HSN3!$V$1:$AL$36,MATCH($A29,[38]HSN3!$V$1:$V$36,0),MATCH(BEF$1,[38]HSN3!$V$1:$AL$1,0))</f>
        <v>7803</v>
      </c>
      <c r="BEG29" s="131">
        <f>INDEX([38]HSN3!$V$1:$AL$36,MATCH($A29,[38]HSN3!$V$1:$V$36,0),MATCH(BEG$1,[38]HSN3!$V$1:$AL$1,0))</f>
        <v>8055</v>
      </c>
      <c r="BEH29" s="88">
        <f>INDEX('[14]1718 Collected Indicators'!$A$3:$CH$36,MATCH($A29,'[14]1718 Collected Indicators'!$A$3:$A$36,0),MATCH(BEH$1,'[14]1718 Collected Indicators'!$A$3:$CH$3,0))</f>
        <v>97.463499133877747</v>
      </c>
      <c r="BEI29" s="32">
        <f>INDEX('[14]1718 Collected Indicators'!$A$3:$CH$36,MATCH($A29,'[14]1718 Collected Indicators'!$A$3:$A$36,0),MATCH(BEI$1,'[14]1718 Collected Indicators'!$A$3:$CH$3,0))</f>
        <v>7877</v>
      </c>
      <c r="BEJ29" s="32">
        <f>INDEX('[14]1718 Collected Indicators'!$A$3:$CH$36,MATCH($A29,'[14]1718 Collected Indicators'!$A$3:$A$36,0),MATCH(BEJ$1,'[14]1718 Collected Indicators'!$A$3:$CH$3,0))</f>
        <v>8082</v>
      </c>
      <c r="BEK29" s="88">
        <f>INDEX('[15]1819 Collected Indicators'!$A$3:$CV$36,MATCH($A29,'[15]1819 Collected Indicators'!$A$3:$A$36,0),MATCH(BEK$1,'[15]1819 Collected Indicators'!$A$3:$CV$3,0))</f>
        <v>97.557063541024064</v>
      </c>
      <c r="BEL29" s="32">
        <f>INDEX('[15]1819 Collected Indicators'!$A$3:$CV$36,MATCH($A29,'[15]1819 Collected Indicators'!$A$3:$A$36,0),MATCH(BEL$1,'[15]1819 Collected Indicators'!$A$3:$CV$3,0))</f>
        <v>7907</v>
      </c>
      <c r="BEM29" s="32">
        <f>INDEX('[15]1819 Collected Indicators'!$A$3:$CV$36,MATCH($A29,'[15]1819 Collected Indicators'!$A$3:$A$36,0),MATCH(BEM$1,'[15]1819 Collected Indicators'!$A$3:$CV$3,0))</f>
        <v>8105</v>
      </c>
      <c r="BEN29" s="284">
        <f>INDEX('[11]1920 Collected Indicators'!$A$3:$CV$36,MATCH($A29,'[11]1920 Collected Indicators'!$A$3:$A$36,0),MATCH(BEN$1,'[11]1920 Collected Indicators'!$A$3:$CV$3,0))</f>
        <v>97.718302910705475</v>
      </c>
      <c r="BEO29" s="39">
        <f>INDEX('[11]1920 Collected Indicators'!$A$3:$CV$36,MATCH($A29,'[11]1920 Collected Indicators'!$A$3:$A$36,0),MATCH(BEO$1,'[11]1920 Collected Indicators'!$A$3:$CV$3,0))</f>
        <v>7923</v>
      </c>
      <c r="BEP29" s="287">
        <f>INDEX('[11]1920 Collected Indicators'!$A$3:$CV$36,MATCH($A29,'[11]1920 Collected Indicators'!$A$3:$A$36,0),MATCH(BEP$1,'[11]1920 Collected Indicators'!$A$3:$CV$3,0))</f>
        <v>8108</v>
      </c>
      <c r="BEQ29" s="133">
        <v>93.032080027595725</v>
      </c>
      <c r="BER29" s="116">
        <v>86.923500949347712</v>
      </c>
      <c r="BES29" s="136">
        <v>88.644522785342346</v>
      </c>
      <c r="BET29" s="115">
        <f>INDEX([38]HSN4b!$V$1:$AL$36,MATCH($A29,[38]HSN4b!$V$1:$V$36,0),MATCH(BET$1,[38]HSN4b!$V$1:$AL$1,0))</f>
        <v>12.92</v>
      </c>
      <c r="BEU29" s="131">
        <f>INDEX([38]HSN4b!$V$1:$AL$36,MATCH($A29,[38]HSN4b!$V$1:$V$36,0),MATCH(BEU$1,[38]HSN4b!$V$1:$AL$1,0))</f>
        <v>251341</v>
      </c>
      <c r="BEV29" s="131">
        <f>INDEX([38]HSN4b!$V$1:$AL$36,MATCH($A29,[38]HSN4b!$V$1:$V$36,0),MATCH(BEV$1,[38]HSN4b!$V$1:$AL$1,0))</f>
        <v>19454</v>
      </c>
      <c r="BEW29" s="116">
        <f>INDEX([38]HSN4b!$V$1:$AL$36,MATCH($A29,[38]HSN4b!$V$1:$V$36,0),MATCH(BEW$1,[38]HSN4b!$V$1:$AL$1,0))</f>
        <v>11.15</v>
      </c>
      <c r="BEX29" s="131">
        <f>INDEX([38]HSN4b!$V$1:$AL$36,MATCH($A29,[38]HSN4b!$V$1:$V$36,0),MATCH(BEX$1,[38]HSN4b!$V$1:$AL$1,0))</f>
        <v>230442</v>
      </c>
      <c r="BEY29" s="131">
        <f>INDEX([38]HSN4b!$V$1:$AL$36,MATCH($A29,[38]HSN4b!$V$1:$V$36,0),MATCH(BEY$1,[38]HSN4b!$V$1:$AL$1,0))</f>
        <v>20662</v>
      </c>
      <c r="BEZ29" s="116">
        <f>INDEX([38]HSN4b!$V$1:$AL$36,MATCH($A29,[38]HSN4b!$V$1:$V$36,0),MATCH(BEZ$1,[38]HSN4b!$V$1:$AL$1,0))</f>
        <v>9.4700000000000006</v>
      </c>
      <c r="BFA29" s="131">
        <f>INDEX([38]HSN4b!$V$1:$AL$36,MATCH($A29,[38]HSN4b!$V$1:$V$36,0),MATCH(BFA$1,[38]HSN4b!$V$1:$AL$1,0))</f>
        <v>210038</v>
      </c>
      <c r="BFB29" s="131">
        <f>INDEX([38]HSN4b!$V$1:$AL$36,MATCH($A29,[38]HSN4b!$V$1:$V$36,0),MATCH(BFB$1,[38]HSN4b!$V$1:$AL$1,0))</f>
        <v>22186</v>
      </c>
      <c r="BFC29" s="116">
        <f>INDEX([38]HSN4b!$V$1:$AL$36,MATCH($A29,[38]HSN4b!$V$1:$V$36,0),MATCH(BFC$1,[38]HSN4b!$V$1:$AL$1,0))</f>
        <v>7.58</v>
      </c>
      <c r="BFD29" s="131">
        <f>INDEX([38]HSN4b!$V$1:$AL$36,MATCH($A29,[38]HSN4b!$V$1:$V$36,0),MATCH(BFD$1,[38]HSN4b!$V$1:$AL$1,0))</f>
        <v>153352</v>
      </c>
      <c r="BFE29" s="131">
        <f>INDEX([38]HSN4b!$V$1:$AL$36,MATCH($A29,[38]HSN4b!$V$1:$V$36,0),MATCH(BFE$1,[38]HSN4b!$V$1:$AL$1,0))</f>
        <v>20218</v>
      </c>
      <c r="BFF29" s="88">
        <f>INDEX('[14]1718 Collected Indicators'!$A$3:$CH$36,MATCH($A29,'[14]1718 Collected Indicators'!$A$3:$A$36,0),MATCH(BFF$1,'[14]1718 Collected Indicators'!$A$3:$CH$3,0))</f>
        <v>7.9335726201910921</v>
      </c>
      <c r="BFG29" s="32">
        <f>INDEX('[14]1718 Collected Indicators'!$A$3:$CH$36,MATCH($A29,'[14]1718 Collected Indicators'!$A$3:$A$36,0),MATCH(BFG$1,'[14]1718 Collected Indicators'!$A$3:$CH$3,0))</f>
        <v>156934</v>
      </c>
      <c r="BFH29" s="32">
        <f>INDEX('[14]1718 Collected Indicators'!$A$3:$CH$36,MATCH($A29,'[14]1718 Collected Indicators'!$A$3:$A$36,0),MATCH(BFH$1,'[14]1718 Collected Indicators'!$A$3:$CH$3,0))</f>
        <v>19781</v>
      </c>
      <c r="BFI29" s="88">
        <f>INDEX('[15]1819 Collected Indicators'!$A$3:$CV$36,MATCH($A29,'[15]1819 Collected Indicators'!$A$3:$A$36,0),MATCH(BFI$1,'[15]1819 Collected Indicators'!$A$3:$CV$3,0))</f>
        <v>7.9422416004103615</v>
      </c>
      <c r="BFJ29" s="32">
        <f>INDEX('[15]1819 Collected Indicators'!$A$3:$CV$36,MATCH($A29,'[15]1819 Collected Indicators'!$A$3:$A$36,0),MATCH(BFJ$1,'[15]1819 Collected Indicators'!$A$3:$CV$3,0))</f>
        <v>154834</v>
      </c>
      <c r="BFK29" s="32">
        <f>INDEX('[15]1819 Collected Indicators'!$A$3:$CV$36,MATCH($A29,'[15]1819 Collected Indicators'!$A$3:$A$36,0),MATCH(BFK$1,'[15]1819 Collected Indicators'!$A$3:$CV$3,0))</f>
        <v>19495</v>
      </c>
      <c r="BFL29" s="284">
        <f>INDEX('[11]1920 Collected Indicators'!$A$3:$CV$36,MATCH($A29,'[11]1920 Collected Indicators'!$A$3:$A$36,0),MATCH(BFL$1,'[11]1920 Collected Indicators'!$A$3:$CV$3,0))</f>
        <v>7.174251948705054</v>
      </c>
      <c r="BFM29" s="284">
        <f>INDEX('[11]1920 Collected Indicators'!$A$3:$CV$36,MATCH($A29,'[11]1920 Collected Indicators'!$A$3:$A$36,0),MATCH(BFM$1,'[11]1920 Collected Indicators'!$A$3:$CV$3,0))</f>
        <v>114128</v>
      </c>
      <c r="BFN29" s="262">
        <f>INDEX('[11]1920 Collected Indicators'!$A$3:$CV$36,MATCH($A29,'[11]1920 Collected Indicators'!$A$3:$A$36,0),MATCH(BFN$1,'[11]1920 Collected Indicators'!$A$3:$CV$3,0))</f>
        <v>15908</v>
      </c>
      <c r="BFO29" s="115">
        <v>89.011392870268281</v>
      </c>
      <c r="BFP29" s="116">
        <v>98.605845664669189</v>
      </c>
      <c r="BFQ29" s="116">
        <v>99.119761963798652</v>
      </c>
      <c r="BFR29" s="116">
        <f>INDEX([38]HSN5!$V$1:$AL$36,MATCH($A29,[38]HSN5!$V$1:$V$36,0),MATCH(BFR$1,[38]HSN5!$V$1:$AL$1,0))</f>
        <v>99.47</v>
      </c>
      <c r="BFS29" s="131">
        <f>INDEX([38]HSN5!$V$1:$AL$36,MATCH($A29,[38]HSN5!$V$1:$V$36,0),MATCH(BFS$1,[38]HSN5!$V$1:$AL$1,0))</f>
        <v>8045</v>
      </c>
      <c r="BFT29" s="131">
        <f>INDEX([38]HSN5!$V$1:$AL$36,MATCH($A29,[38]HSN5!$V$1:$V$36,0),MATCH(BFT$1,[38]HSN5!$V$1:$AL$1,0))</f>
        <v>8088</v>
      </c>
      <c r="BFU29" s="116">
        <f>INDEX([38]HSN5!$V$1:$AL$36,MATCH($A29,[38]HSN5!$V$1:$V$36,0),MATCH(BFU$1,[38]HSN5!$V$1:$AL$1,0))</f>
        <v>100</v>
      </c>
      <c r="BFV29" s="131">
        <f>INDEX([38]HSN5!$V$1:$AL$36,MATCH($A29,[38]HSN5!$V$1:$V$36,0),MATCH(BFV$1,[38]HSN5!$V$1:$AL$1,0))</f>
        <v>8076</v>
      </c>
      <c r="BFW29" s="131">
        <f>INDEX([38]HSN5!$V$1:$AL$36,MATCH($A29,[38]HSN5!$V$1:$V$36,0),MATCH(BFW$1,[38]HSN5!$V$1:$AL$1,0))</f>
        <v>8076</v>
      </c>
      <c r="BFX29" s="116">
        <f>INDEX([38]HSN5!$V$1:$AL$36,MATCH($A29,[38]HSN5!$V$1:$V$36,0),MATCH(BFX$1,[38]HSN5!$V$1:$AL$1,0))</f>
        <v>99.99</v>
      </c>
      <c r="BFY29" s="131">
        <f>INDEX([38]HSN5!$V$1:$AL$36,MATCH($A29,[38]HSN5!$V$1:$V$36,0),MATCH(BFY$1,[38]HSN5!$V$1:$AL$1,0))</f>
        <v>8080</v>
      </c>
      <c r="BFZ29" s="131">
        <f>INDEX([38]HSN5!$V$1:$AL$36,MATCH($A29,[38]HSN5!$V$1:$V$36,0),MATCH(BFZ$1,[38]HSN5!$V$1:$AL$1,0))</f>
        <v>8081</v>
      </c>
      <c r="BGA29" s="116">
        <f>INDEX([38]HSN5!$V$1:$AL$36,MATCH($A29,[38]HSN5!$V$1:$V$36,0),MATCH(BGA$1,[38]HSN5!$V$1:$AL$1,0))</f>
        <v>98.29</v>
      </c>
      <c r="BGB29" s="131">
        <f>INDEX([38]HSN5!$V$1:$AL$36,MATCH($A29,[38]HSN5!$V$1:$V$36,0),MATCH(BGB$1,[38]HSN5!$V$1:$AL$1,0))</f>
        <v>7917</v>
      </c>
      <c r="BGC29" s="131">
        <f>INDEX([38]HSN5!$V$1:$AL$36,MATCH($A29,[38]HSN5!$V$1:$V$36,0),MATCH(BGC$1,[38]HSN5!$V$1:$AL$1,0))</f>
        <v>8055</v>
      </c>
      <c r="BGD29" s="88">
        <f>INDEX('[14]1718 Collected Indicators'!$A$3:$CH$36,MATCH($A29,'[14]1718 Collected Indicators'!$A$3:$A$36,0),MATCH(BGD$1,'[14]1718 Collected Indicators'!$A$3:$CH$3,0))</f>
        <v>98.564711705023512</v>
      </c>
      <c r="BGE29" s="32">
        <f>INDEX('[14]1718 Collected Indicators'!$A$3:$CH$36,MATCH($A29,'[14]1718 Collected Indicators'!$A$3:$A$36,0),MATCH(BGE$1,'[14]1718 Collected Indicators'!$A$3:$CH$3,0))</f>
        <v>7966</v>
      </c>
      <c r="BGF29" s="32">
        <f>INDEX('[14]1718 Collected Indicators'!$A$3:$CH$36,MATCH($A29,'[14]1718 Collected Indicators'!$A$3:$A$36,0),MATCH(BGF$1,'[14]1718 Collected Indicators'!$A$3:$CH$3,0))</f>
        <v>8082</v>
      </c>
      <c r="BGG29" s="88">
        <f>INDEX('[15]1819 Collected Indicators'!$A$3:$CV$36,MATCH($A29,'[15]1819 Collected Indicators'!$A$3:$A$36,0),MATCH(BGG$1,'[15]1819 Collected Indicators'!$A$3:$CV$3,0))</f>
        <v>98.605798889574331</v>
      </c>
      <c r="BGH29" s="32">
        <f>INDEX('[15]1819 Collected Indicators'!$A$3:$CV$36,MATCH($A29,'[15]1819 Collected Indicators'!$A$3:$A$36,0),MATCH(BGH$1,'[15]1819 Collected Indicators'!$A$3:$CV$3,0))</f>
        <v>7992</v>
      </c>
      <c r="BGI29" s="40">
        <f>INDEX('[15]1819 Collected Indicators'!$A$3:$CV$36,MATCH($A29,'[15]1819 Collected Indicators'!$A$3:$A$36,0),MATCH(BGI$1,'[15]1819 Collected Indicators'!$A$3:$CV$3,0))</f>
        <v>8105</v>
      </c>
      <c r="BGJ29" s="140">
        <f t="array" ref="BGJ29">INDEX([39]Extraction!$A$3:$P$36,MATCH($A29,[39]Extraction!$P$3:$P$36,0),MATCH(BGJ$1,[39]Extraction!$A$3:$P$3,0))</f>
        <v>94.3</v>
      </c>
      <c r="BGK29" s="32">
        <f t="array" ref="BGK29">INDEX([39]Extraction!$A$3:$P$36,MATCH($A29,[39]Extraction!$P$3:$P$36,0),MATCH(BGK$1,[39]Extraction!$A$3:$P$3,0))</f>
        <v>7620</v>
      </c>
      <c r="BGL29" s="262">
        <f t="array" ref="BGL29">INDEX([39]Extraction!$A$3:$P$36,MATCH($A29,[39]Extraction!$P$3:$P$36,0),MATCH(BGL$1,[39]Extraction!$A$3:$P$3,0))</f>
        <v>8081</v>
      </c>
      <c r="BGM29" s="132">
        <f t="array" ref="BGM29">INDEX([39]Extraction!$A$3:$P$36,MATCH($A29,[39]Extraction!$P$3:$P$36,0),MATCH(BGM$1,[39]Extraction!$A$3:$P$3,0))</f>
        <v>85.91</v>
      </c>
      <c r="BGN29" s="32">
        <f t="array" ref="BGN29">INDEX([39]Extraction!$A$3:$P$36,MATCH($A29,[39]Extraction!$P$3:$P$36,0),MATCH(BGN$1,[39]Extraction!$A$3:$P$3,0))</f>
        <v>6920</v>
      </c>
      <c r="BGO29" s="32">
        <f t="array" ref="BGO29">INDEX([39]Extraction!$A$3:$P$36,MATCH($A29,[39]Extraction!$P$3:$P$36,0),MATCH(BGO$1,[39]Extraction!$A$3:$P$3,0))</f>
        <v>8055</v>
      </c>
      <c r="BGP29" s="132">
        <f t="array" ref="BGP29">INDEX([39]Extraction!$A$3:$P$36,MATCH($A29,[39]Extraction!$P$3:$P$36,0),MATCH(BGP$1,[39]Extraction!$A$3:$P$3,0))</f>
        <v>88.18</v>
      </c>
      <c r="BGQ29" s="32">
        <f t="array" ref="BGQ29">INDEX([39]Extraction!$A$3:$P$36,MATCH($A29,[39]Extraction!$P$3:$P$36,0),MATCH(BGQ$1,[39]Extraction!$A$3:$P$3,0))</f>
        <v>7127</v>
      </c>
      <c r="BGR29" s="32">
        <f t="array" ref="BGR29">INDEX([39]Extraction!$A$3:$P$36,MATCH($A29,[39]Extraction!$P$3:$P$36,0),MATCH(BGR$1,[39]Extraction!$A$3:$P$3,0))</f>
        <v>8082</v>
      </c>
      <c r="BGS29" s="132">
        <f t="array" ref="BGS29">INDEX([39]Extraction!$A$3:$P$36,MATCH($A29,[39]Extraction!$P$3:$P$36,0),MATCH(BGS$1,[39]Extraction!$A$3:$P$3,0))</f>
        <v>92</v>
      </c>
      <c r="BGT29" s="32">
        <f t="array" ref="BGT29">INDEX([39]Extraction!$A$3:$P$36,MATCH($A29,[39]Extraction!$P$3:$P$36,0),MATCH(BGT$1,[39]Extraction!$A$3:$P$3,0))</f>
        <v>7457</v>
      </c>
      <c r="BGU29" s="32">
        <f t="array" ref="BGU29">INDEX([39]Extraction!$A$3:$P$36,MATCH($A29,[39]Extraction!$P$3:$P$36,0),MATCH(BGU$1,[39]Extraction!$A$3:$P$3,0))</f>
        <v>8105</v>
      </c>
      <c r="BGV29" s="132">
        <f>INDEX('[11]1920 Collected Indicators'!$A$3:$CV$36,MATCH($A29,'[11]1920 Collected Indicators'!$A$3:$A$36,0),MATCH(BGV$1,'[11]1920 Collected Indicators'!$A$3:$CV$3,0))</f>
        <v>92.525900345337945</v>
      </c>
      <c r="BGW29" s="32">
        <f>INDEX('[11]1920 Collected Indicators'!$A$3:$CV$36,MATCH($A29,'[11]1920 Collected Indicators'!$A$3:$A$36,0),MATCH(BGW$1,'[11]1920 Collected Indicators'!$A$3:$CV$3,0))</f>
        <v>7502</v>
      </c>
      <c r="BGX29" s="33">
        <f>INDEX('[11]1920 Collected Indicators'!$A$3:$CV$36,MATCH($A29,'[11]1920 Collected Indicators'!$A$3:$A$36,0),MATCH(BGX$1,'[11]1920 Collected Indicators'!$A$3:$CV$3,0))</f>
        <v>8108</v>
      </c>
      <c r="BGY29" s="133">
        <f>INDEX('[25]Corporate Management'!$B$6:$EY$40,MATCH($A29,'[25]Corporate Management'!$B$6:$B$40,0),MATCH(BGY$1,'[25]Corporate Management'!$B$40:$EY$40,0))</f>
        <v>79.674796747967477</v>
      </c>
      <c r="BGZ29" s="131">
        <f>INDEX('[25]Corporate Management'!$B$6:$EY$40,MATCH($A29,'[25]Corporate Management'!$B$6:$B$40,0),MATCH(BGZ$1,'[25]Corporate Management'!$B$40:$EY$40,0))</f>
        <v>392</v>
      </c>
      <c r="BHA29" s="131">
        <f>INDEX('[25]Corporate Management'!$B$6:$EY$40,MATCH($A29,'[25]Corporate Management'!$B$6:$B$40,0),MATCH(BHA$1,'[25]Corporate Management'!$B$40:$EY$40,0))</f>
        <v>492</v>
      </c>
      <c r="BHB29" s="116">
        <f>INDEX('[25]Corporate Management'!$B$6:$EY$40,MATCH($A29,'[25]Corporate Management'!$B$6:$B$40,0),MATCH(BHB$1,'[25]Corporate Management'!$B$40:$EY$40,0))</f>
        <v>82.120582120582114</v>
      </c>
      <c r="BHC29" s="131">
        <f>INDEX('[25]Corporate Management'!$B$6:$EY$40,MATCH($A29,'[25]Corporate Management'!$B$6:$B$40,0),MATCH(BHC$1,'[25]Corporate Management'!$B$40:$EY$40,0))</f>
        <v>395</v>
      </c>
      <c r="BHD29" s="131">
        <f>INDEX('[25]Corporate Management'!$B$6:$EY$40,MATCH($A29,'[25]Corporate Management'!$B$6:$B$40,0),MATCH(BHD$1,'[25]Corporate Management'!$B$40:$EY$40,0))</f>
        <v>481</v>
      </c>
      <c r="BHE29" s="116">
        <f>INDEX('[25]Corporate Management'!$B$6:$EY$40,MATCH($A29,'[25]Corporate Management'!$B$6:$B$40,0),MATCH(BHE$1,'[25]Corporate Management'!$B$40:$EY$40,0))</f>
        <v>82.083333333333329</v>
      </c>
      <c r="BHF29" s="131">
        <f>INDEX('[25]Corporate Management'!$B$6:$EY$40,MATCH($A29,'[25]Corporate Management'!$B$6:$B$40,0),MATCH(BHF$1,'[25]Corporate Management'!$B$40:$EY$40,0))</f>
        <v>394</v>
      </c>
      <c r="BHG29" s="131">
        <f>INDEX('[25]Corporate Management'!$B$6:$EY$40,MATCH($A29,'[25]Corporate Management'!$B$6:$B$40,0),MATCH(BHG$1,'[25]Corporate Management'!$B$40:$EY$40,0))</f>
        <v>480</v>
      </c>
      <c r="BHH29" s="116">
        <f>INDEX('[26]All Data'!$A$1:$Y$34,MATCH($A29,'[26]All Data'!$A$1:$A$34,0),MATCH(BHH$1,'[26]All Data'!$A$1:$Y$1,0))</f>
        <v>81.681034482758619</v>
      </c>
      <c r="BHI29" s="131">
        <f>INDEX('[26]All Data'!$A$1:$Y$34,MATCH($A29,'[26]All Data'!$A$1:$A$34,0),MATCH(BHI$1,'[26]All Data'!$A$1:$Y$1,0))</f>
        <v>379</v>
      </c>
      <c r="BHJ29" s="131">
        <f>INDEX('[26]All Data'!$A$1:$Y$34,MATCH($A29,'[26]All Data'!$A$1:$A$34,0),MATCH(BHJ$1,'[26]All Data'!$A$1:$Y$1,0))</f>
        <v>464</v>
      </c>
      <c r="BHK29" s="116">
        <f>INDEX('[27]All Data'!$A$1:$Y$34,MATCH($A29,'[27]All Data'!$A$1:$A$34,0),MATCH(BHK$1,'[27]All Data'!$A$1:$Y$1,0))</f>
        <v>82.327586206896555</v>
      </c>
      <c r="BHL29" s="131">
        <f>INDEX('[27]All Data'!$A$1:$Y$34,MATCH($A29,'[27]All Data'!$A$1:$A$34,0),MATCH(BHL$1,'[27]All Data'!$A$1:$Y$1,0))</f>
        <v>382</v>
      </c>
      <c r="BHM29" s="131">
        <f>INDEX('[27]All Data'!$A$1:$Y$34,MATCH($A29,'[27]All Data'!$A$1:$A$34,0),MATCH(BHM$1,'[27]All Data'!$A$1:$Y$1,0))</f>
        <v>464</v>
      </c>
      <c r="BHN29" s="116">
        <f>INDEX('[28]All Data'!$A$1:$AB$34,MATCH($A29,'[28]All Data'!$A$1:$A$34,0),MATCH(BHN$1,'[28]All Data'!$A$1:$AB$1,0))</f>
        <v>86.629526462395546</v>
      </c>
      <c r="BHO29" s="131">
        <f>INDEX('[28]All Data'!$A$1:$AB$34,MATCH($A29,'[28]All Data'!$A$1:$A$34,0),MATCH(BHO$1,'[28]All Data'!$A$1:$AB$1,0))</f>
        <v>311</v>
      </c>
      <c r="BHP29" s="131">
        <f>INDEX('[28]All Data'!$A$1:$AB$34,MATCH($A29,'[28]All Data'!$A$1:$A$34,0),MATCH(BHP$1,'[28]All Data'!$A$1:$AB$1,0))</f>
        <v>359</v>
      </c>
      <c r="BHQ29" s="116">
        <f>INDEX('[29]SPI Raw Data 1617'!$A$3:$AN$37,MATCH($A29,'[29]SPI Raw Data 1617'!$A$3:$A$37,0),MATCH(BHQ$1,'[29]SPI Raw Data 1617'!$A$37:$AN$37,0))</f>
        <v>86.850152905198769</v>
      </c>
      <c r="BHR29" s="131">
        <f>INDEX('[29]SPI Raw Data 1617'!$A$3:$AN$37,MATCH($A29,'[29]SPI Raw Data 1617'!$A$3:$A$37,0),MATCH(BHR$1,'[29]SPI Raw Data 1617'!$A$37:$AN$37,0))</f>
        <v>284</v>
      </c>
      <c r="BHS29" s="131">
        <f>INDEX('[29]SPI Raw Data 1617'!$A$3:$AN$37,MATCH($A29,'[29]SPI Raw Data 1617'!$A$3:$A$37,0),MATCH(BHS$1,'[29]SPI Raw Data 1617'!$A$37:$AN$37,0))</f>
        <v>327</v>
      </c>
      <c r="BHT29" s="116">
        <f>INDEX('[30]SPI Raw Data 1718'!$A$3:$AN$37,MATCH($A29,'[30]SPI Raw Data 1718'!$A$3:$A$37,0),MATCH(BHT$1,'[30]SPI Raw Data 1718'!$A$37:$AN$37,0))</f>
        <v>90.322580645161281</v>
      </c>
      <c r="BHU29" s="131">
        <f>INDEX('[30]SPI Raw Data 1718'!$A$3:$AN$37,MATCH($A29,'[30]SPI Raw Data 1718'!$A$3:$A$37,0),MATCH(BHU$1,'[30]SPI Raw Data 1718'!$A$37:$AN$37,0))</f>
        <v>252</v>
      </c>
      <c r="BHV29" s="131">
        <f>INDEX('[30]SPI Raw Data 1718'!$A$3:$AN$37,MATCH($A29,'[30]SPI Raw Data 1718'!$A$3:$A$37,0),MATCH(BHV$1,'[30]SPI Raw Data 1718'!$A$37:$AN$37,0))</f>
        <v>279</v>
      </c>
      <c r="BHW29" s="116">
        <f>INDEX('[31]SPI Raw Data 1819'!$A$1:$AN$37,MATCH($A29,'[31]SPI Raw Data 1819'!$A$1:$A$37,0),MATCH(BHW$1,'[31]SPI Raw Data 1819'!$A$37:$AN$37,0))</f>
        <v>90.510948905109487</v>
      </c>
      <c r="BHX29" s="197">
        <f>INDEX('[31]SPI Raw Data 1819'!$A$1:$AN$37,MATCH($A29,'[31]SPI Raw Data 1819'!$A$1:$A$37,0),MATCH(BHX$1,'[31]SPI Raw Data 1819'!$A$37:$AN$37,0))</f>
        <v>248</v>
      </c>
      <c r="BHY29" s="197">
        <f>INDEX('[31]SPI Raw Data 1819'!$A$1:$AN$37,MATCH($A29,'[31]SPI Raw Data 1819'!$A$1:$A$37,0),MATCH(BHY$1,'[31]SPI Raw Data 1819'!$A$37:$AN$37,0))</f>
        <v>274</v>
      </c>
      <c r="BHZ29" s="279">
        <f>INDEX('[32]SPI Raw Data 1920'!$A$1:$AN$35, MATCH($A29,'[32]SPI Raw Data 1920'!$A$1:$A$35,0),MATCH(BHZ$1,'[32]SPI Raw Data 1920'!$A$37:$AN$37,0))</f>
        <v>91.240875912408754</v>
      </c>
      <c r="BIA29" s="279">
        <f>INDEX('[32]SPI Raw Data 1920'!$A$1:$AN$35, MATCH($A29,'[32]SPI Raw Data 1920'!$A$1:$A$35,0),MATCH(BIA$1,'[32]SPI Raw Data 1920'!$A$37:$AN$37,0))</f>
        <v>250</v>
      </c>
      <c r="BIB29" s="252">
        <f>INDEX('[32]SPI Raw Data 1920'!$A$1:$AN$35, MATCH($A29,'[32]SPI Raw Data 1920'!$A$1:$A$35,0),MATCH(BIB$1,'[32]SPI Raw Data 1920'!$A$37:$AN$37,0))</f>
        <v>274</v>
      </c>
      <c r="BIC29" s="115">
        <f>INDEX('[25]Corporate Management'!$B$6:$EY$40,MATCH($A29,'[25]Corporate Management'!$B$6:$B$40,0),MATCH(BIC$1,'[25]Corporate Management'!$B$40:$EY$40,0))</f>
        <v>53.882690820722409</v>
      </c>
      <c r="BID29" s="131">
        <f>INDEX('[25]Corporate Management'!$B$6:$EY$40,MATCH($A29,'[25]Corporate Management'!$B$6:$B$40,0),MATCH(BID$1,'[25]Corporate Management'!$B$40:$EY$40,0))</f>
        <v>141462</v>
      </c>
      <c r="BIE29" s="131">
        <f>INDEX('[25]Corporate Management'!$B$6:$EY$40,MATCH($A29,'[25]Corporate Management'!$B$6:$B$40,0),MATCH(BIE$1,'[25]Corporate Management'!$B$40:$EY$40,0))</f>
        <v>262537</v>
      </c>
      <c r="BIF29" s="116">
        <f>INDEX('[25]Corporate Management'!$B$6:$EY$40,MATCH($A29,'[25]Corporate Management'!$B$6:$B$40,0),MATCH(BIF$1,'[25]Corporate Management'!$B$40:$EY$40,0))</f>
        <v>53.46776541953929</v>
      </c>
      <c r="BIG29" s="131">
        <f>INDEX('[25]Corporate Management'!$B$6:$EY$40,MATCH($A29,'[25]Corporate Management'!$B$6:$B$40,0),MATCH(BIG$1,'[25]Corporate Management'!$B$40:$EY$40,0))</f>
        <v>141380</v>
      </c>
      <c r="BIH29" s="131">
        <f>INDEX('[25]Corporate Management'!$B$6:$EY$40,MATCH($A29,'[25]Corporate Management'!$B$6:$B$40,0),MATCH(BIH$1,'[25]Corporate Management'!$B$40:$EY$40,0))</f>
        <v>264421</v>
      </c>
      <c r="BII29" s="116">
        <f>INDEX('[25]Corporate Management'!$B$6:$EY$40,MATCH($A29,'[25]Corporate Management'!$B$6:$B$40,0),MATCH(BII$1,'[25]Corporate Management'!$B$40:$EY$40,0))</f>
        <v>60.84317964133065</v>
      </c>
      <c r="BIJ29" s="131">
        <f>INDEX('[25]Corporate Management'!$B$6:$EY$40,MATCH($A29,'[25]Corporate Management'!$B$6:$B$40,0),MATCH(BIJ$1,'[25]Corporate Management'!$B$40:$EY$40,0))</f>
        <v>160713</v>
      </c>
      <c r="BIK29" s="131">
        <f>INDEX('[25]Corporate Management'!$B$6:$EY$40,MATCH($A29,'[25]Corporate Management'!$B$6:$B$40,0),MATCH(BIK$1,'[25]Corporate Management'!$B$40:$EY$40,0))</f>
        <v>264143</v>
      </c>
      <c r="BIL29" s="116">
        <f>INDEX('[26]All Data'!$A$1:$Y$34,MATCH($A29,'[26]All Data'!$A$1:$A$34,0),MATCH(BIL$1,'[26]All Data'!$A$1:$Y$1,0))</f>
        <v>56.346382418181406</v>
      </c>
      <c r="BIM29" s="131">
        <f>INDEX('[26]All Data'!$A$1:$Y$34,MATCH($A29,'[26]All Data'!$A$1:$A$34,0),MATCH(BIM$1,'[26]All Data'!$A$1:$Y$1,0))</f>
        <v>148857</v>
      </c>
      <c r="BIN29" s="131">
        <f>INDEX('[26]All Data'!$A$1:$Y$34,MATCH($A29,'[26]All Data'!$A$1:$A$34,0),MATCH(BIN$1,'[26]All Data'!$A$1:$Y$1,0))</f>
        <v>264182</v>
      </c>
      <c r="BIO29" s="116">
        <f>INDEX('[27]All Data'!$A$1:$Y$34,MATCH($A29,'[27]All Data'!$A$1:$A$34,0),MATCH(BIO$1,'[27]All Data'!$A$1:$Y$1,0))</f>
        <v>58.684164704635442</v>
      </c>
      <c r="BIP29" s="131">
        <f>INDEX('[27]All Data'!$A$1:$Y$34,MATCH($A29,'[27]All Data'!$A$1:$A$34,0),MATCH(BIP$1,'[27]All Data'!$A$1:$Y$1,0))</f>
        <v>155033</v>
      </c>
      <c r="BIQ29" s="131">
        <f>INDEX('[27]All Data'!$A$1:$Y$34,MATCH($A29,'[27]All Data'!$A$1:$A$34,0),MATCH(BIQ$1,'[27]All Data'!$A$1:$Y$1,0))</f>
        <v>264182</v>
      </c>
      <c r="BIR29" s="116">
        <f>INDEX('[28]All Data'!$A$1:$AB$34,MATCH($A29,'[28]All Data'!$A$1:$A$34,0),MATCH(BIR$1,'[28]All Data'!$A$1:$AB$1,0))</f>
        <v>63.911621247220708</v>
      </c>
      <c r="BIS29" s="131">
        <f>INDEX('[28]All Data'!$A$1:$AB$34,MATCH($A29,'[28]All Data'!$A$1:$A$34,0),MATCH(BIS$1,'[28]All Data'!$A$1:$AB$1,0))</f>
        <v>164706</v>
      </c>
      <c r="BIT29" s="131">
        <f>INDEX('[28]All Data'!$A$1:$AB$34,MATCH($A29,'[28]All Data'!$A$1:$A$34,0),MATCH(BIT$1,'[28]All Data'!$A$1:$AB$1,0))</f>
        <v>257709</v>
      </c>
      <c r="BIU29" s="116">
        <f>INDEX('[29]SPI Raw Data 1617'!$A$3:$AN$37,MATCH($A29,'[29]SPI Raw Data 1617'!$A$3:$A$37,0),MATCH(BIU$1,'[29]SPI Raw Data 1617'!$A$37:$AN$37,0))</f>
        <v>65.743103327930257</v>
      </c>
      <c r="BIV29" s="131">
        <f>INDEX('[29]SPI Raw Data 1617'!$A$3:$AN$37,MATCH($A29,'[29]SPI Raw Data 1617'!$A$3:$A$37,0),MATCH(BIV$1,'[29]SPI Raw Data 1617'!$A$37:$AN$37,0))</f>
        <v>169537</v>
      </c>
      <c r="BIW29" s="131">
        <f>INDEX('[29]SPI Raw Data 1617'!$A$3:$AN$37,MATCH($A29,'[29]SPI Raw Data 1617'!$A$3:$A$37,0),MATCH(BIW$1,'[29]SPI Raw Data 1617'!$A$37:$AN$37,0))</f>
        <v>257878</v>
      </c>
      <c r="BIX29" s="116">
        <f>INDEX('[30]SPI Raw Data 1718'!$A$3:$AN$37,MATCH($A29,'[30]SPI Raw Data 1718'!$A$3:$A$37,0),MATCH(BIX$1,'[30]SPI Raw Data 1718'!$A$37:$AN$37,0))</f>
        <v>71.84403054681124</v>
      </c>
      <c r="BIY29" s="131">
        <f>INDEX('[30]SPI Raw Data 1718'!$A$3:$AN$37,MATCH($A29,'[30]SPI Raw Data 1718'!$A$3:$A$37,0),MATCH(BIY$1,'[30]SPI Raw Data 1718'!$A$37:$AN$37,0))</f>
        <v>197186</v>
      </c>
      <c r="BIZ29" s="131">
        <f>INDEX('[30]SPI Raw Data 1718'!$A$3:$AN$37,MATCH($A29,'[30]SPI Raw Data 1718'!$A$3:$A$37,0),MATCH(BIZ$1,'[30]SPI Raw Data 1718'!$A$37:$AN$37,0))</f>
        <v>274464</v>
      </c>
      <c r="BJA29" s="116">
        <f>INDEX('[31]SPI Raw Data 1819'!$A$1:$AN$37,MATCH($A29,'[31]SPI Raw Data 1819'!$A$1:$A$37,0),MATCH(BJA$1,'[31]SPI Raw Data 1819'!$A$37:$AN$37,0))</f>
        <v>73.439551151791974</v>
      </c>
      <c r="BJB29" s="197">
        <f>INDEX('[31]SPI Raw Data 1819'!$A$1:$AN$37,MATCH($A29,'[31]SPI Raw Data 1819'!$A$1:$A$37,0),MATCH(BJB$1,'[31]SPI Raw Data 1819'!$A$37:$AN$37,0))</f>
        <v>204195</v>
      </c>
      <c r="BJC29" s="197">
        <f>INDEX('[31]SPI Raw Data 1819'!$A$1:$AN$37,MATCH($A29,'[31]SPI Raw Data 1819'!$A$1:$A$37,0),MATCH(BJC$1,'[31]SPI Raw Data 1819'!$A$37:$AN$37,0))</f>
        <v>278045</v>
      </c>
      <c r="BJD29" s="133">
        <f>INDEX('[32]SPI Raw Data 1920'!$A$1:$AN$35, MATCH($A29,'[32]SPI Raw Data 1920'!$A$1:$A$35,0),MATCH(BJD$1,'[32]SPI Raw Data 1920'!$A$37:$AN$37,0))</f>
        <v>77.796168526130359</v>
      </c>
      <c r="BJE29" s="197">
        <f>INDEX('[32]SPI Raw Data 1920'!$A$1:$AN$35, MATCH($A29,'[32]SPI Raw Data 1920'!$A$1:$A$35,0),MATCH(BJE$1,'[32]SPI Raw Data 1920'!$A$37:$AN$37,0))</f>
        <v>211979</v>
      </c>
      <c r="BJF29" s="252">
        <f>INDEX('[32]SPI Raw Data 1920'!$A$1:$AN$35, MATCH($A29,'[32]SPI Raw Data 1920'!$A$1:$A$35,0),MATCH(BJF$1,'[32]SPI Raw Data 1920'!$A$37:$AN$37,0))</f>
        <v>272480</v>
      </c>
      <c r="BJG29" s="115">
        <f t="shared" si="162"/>
        <v>8.5208333333333321</v>
      </c>
      <c r="BJH29" s="87">
        <v>409</v>
      </c>
      <c r="BJI29" s="87">
        <f>INDEX('[40]Historic Data'!$L$2:$U$35,MATCH($A29,'[40]Historic Data'!$L$2:$L$35,0),MATCH(BJI$1,'[40]Historic Data'!$L$2:$U$2,0))</f>
        <v>4800</v>
      </c>
      <c r="BJJ29" s="116">
        <f t="shared" ref="BJJ29:BJJ34" si="164">BJK29/BJL29*100</f>
        <v>9.7441860465116292</v>
      </c>
      <c r="BJK29" s="87">
        <v>419</v>
      </c>
      <c r="BJL29" s="87">
        <f>INDEX('[40]Historic Data'!$L$2:$U$35,MATCH($A29,'[40]Historic Data'!$L$2:$L$35,0),MATCH(BJL$1,'[40]Historic Data'!$L$2:$U$2,0))</f>
        <v>4300</v>
      </c>
      <c r="BJM29" s="116">
        <f t="shared" ref="BJM29:BJM34" si="165">BJN29/BJO29*100</f>
        <v>9.8857142857142843</v>
      </c>
      <c r="BJN29" s="87">
        <v>346</v>
      </c>
      <c r="BJO29" s="87">
        <f>INDEX('[40]Historic Data'!$L$2:$U$35,MATCH($A29,'[40]Historic Data'!$L$2:$L$35,0),MATCH(BJO$1,'[40]Historic Data'!$L$2:$U$2,0))</f>
        <v>3500</v>
      </c>
      <c r="BJP29" s="116">
        <f t="shared" si="132"/>
        <v>11.727272727272728</v>
      </c>
      <c r="BJQ29" s="87">
        <v>387</v>
      </c>
      <c r="BJR29" s="87">
        <f>INDEX('[40]Historic Data'!$L$2:$U$35,MATCH($A29,'[40]Historic Data'!$L$2:$L$35,0),MATCH(BJR$1,'[40]Historic Data'!$L$2:$U$2,0))</f>
        <v>3300</v>
      </c>
      <c r="BJS29" s="116">
        <f t="shared" ref="BJS29:BJS34" si="166">(BJT29/BJU29)*100</f>
        <v>13.217391304347824</v>
      </c>
      <c r="BJT29" s="87">
        <f>INDEX('[3]Raw data 16-17'!$B$2:$ACG$34,MATCH($A29,'[3]Raw data 16-17'!$A$2:$A$34,0),MATCH(BJT$1,'[3]Raw data 16-17'!$B$1:$MA$1,0))</f>
        <v>304</v>
      </c>
      <c r="BJU29" s="87">
        <f>INDEX('[40]Historic Data'!$L$2:$U$35,MATCH($A29,'[40]Historic Data'!$L$2:$L$35,0),MATCH(BJU$1,'[40]Historic Data'!$L$2:$U$2,0))</f>
        <v>2300</v>
      </c>
      <c r="BJV29" s="116">
        <f t="shared" si="134"/>
        <v>8.4782608695652169</v>
      </c>
      <c r="BJW29" s="87">
        <f>INDEX('[14]1718 Collected Indicators'!$A$3:$CH$36,MATCH($A29,'[14]1718 Collected Indicators'!$A$3:$A$36,0),MATCH(BJW$1,'[14]1718 Collected Indicators'!$A$3:$CH$3,0))</f>
        <v>195</v>
      </c>
      <c r="BJX29" s="87">
        <f>INDEX('[40]Historic Data'!$L$2:$U$35,MATCH($A29,'[40]Historic Data'!$L$2:$L$35,0),MATCH(BJX$1,'[40]Historic Data'!$L$2:$U$2,0))</f>
        <v>2300</v>
      </c>
      <c r="BJY29" s="116">
        <f>INDEX('[15]1819 Collected Indicators'!$A$3:$CV$36,MATCH($A29,'[15]1819 Collected Indicators'!$A$3:$A$36,0),MATCH(BJY$1,'[15]1819 Collected Indicators'!$A$3:$CV$3,0))</f>
        <v>7.0000000000000009</v>
      </c>
      <c r="BJZ29" s="87">
        <f>INDEX('[15]1819 Collected Indicators'!$A$3:$CV$36,MATCH($A29,'[15]1819 Collected Indicators'!$A$3:$A$36,0),MATCH(BJZ$1,'[15]1819 Collected Indicators'!$A$3:$CV$3,0))</f>
        <v>154</v>
      </c>
      <c r="BKA29" s="87">
        <f>INDEX('[15]1819 Collected Indicators'!$A$3:$CV$36,MATCH($A29,'[15]1819 Collected Indicators'!$A$3:$A$36,0),MATCH(BKA$1,'[15]1819 Collected Indicators'!$A$3:$CV$3,0))</f>
        <v>2200</v>
      </c>
      <c r="BKB29" s="133">
        <f>INDEX('[11]1920 Collected Indicators'!$A$3:$CV$36,MATCH($A29,'[11]1920 Collected Indicators'!$A$3:$A$36,0),MATCH(BKB$1,'[11]1920 Collected Indicators'!$A$3:$CV$3,0))</f>
        <v>19.555555555555557</v>
      </c>
      <c r="BKC29" s="266">
        <f>INDEX('[11]1920 Collected Indicators'!$A$3:$CV$36,MATCH($A29,'[11]1920 Collected Indicators'!$A$3:$A$36,0),MATCH(BKC$1,'[11]1920 Collected Indicators'!$A$3:$CV$3,0))</f>
        <v>352</v>
      </c>
      <c r="BKD29" s="87">
        <f>INDEX('[11]1920 Collected Indicators'!$A$3:$CV$36,MATCH($A29,'[11]1920 Collected Indicators'!$A$3:$A$36,0),MATCH(BKD$1,'[11]1920 Collected Indicators'!$A$3:$CV$3,0))</f>
        <v>1800</v>
      </c>
      <c r="BKE29" s="133">
        <f t="shared" si="135"/>
        <v>2960.9810479375697</v>
      </c>
      <c r="BKF29" s="131">
        <f>INDEX([41]Sheet1!$B$2:$I$34,MATCH($A29,[41]Sheet1!$A$2:$A$34,0),MATCH(BKF$1,[41]Sheet1!$B$1:$I$1,0))</f>
        <v>2656</v>
      </c>
      <c r="BKG29" s="131">
        <v>897</v>
      </c>
      <c r="BKH29" s="116">
        <f t="shared" si="136"/>
        <v>2433.333333333333</v>
      </c>
      <c r="BKI29" s="131">
        <f>INDEX([41]Sheet1!$B$2:$I$34,MATCH($A29,[41]Sheet1!$A$2:$A$34,0),MATCH(BKI$1,[41]Sheet1!$B$1:$I$1,0))</f>
        <v>2044</v>
      </c>
      <c r="BKJ29" s="87">
        <v>840</v>
      </c>
      <c r="BKK29" s="116">
        <f t="shared" si="137"/>
        <v>2785.318559556787</v>
      </c>
      <c r="BKL29" s="131">
        <f>INDEX([41]Sheet1!$B$2:$I$34,MATCH($A29,[41]Sheet1!$A$2:$A$34,0),MATCH(BKL$1,[41]Sheet1!$B$1:$I$1,0))</f>
        <v>2011</v>
      </c>
      <c r="BKM29" s="87">
        <v>722</v>
      </c>
      <c r="BKN29" s="116">
        <f t="shared" si="138"/>
        <v>2932.1789321789324</v>
      </c>
      <c r="BKO29" s="131">
        <f>INDEX([41]Sheet1!$B$2:$I$34,MATCH($A29,[41]Sheet1!$A$2:$A$34,0),MATCH(BKO$1,[41]Sheet1!$B$1:$I$1,0))</f>
        <v>2032</v>
      </c>
      <c r="BKP29" s="87">
        <v>693</v>
      </c>
      <c r="BKQ29" s="116">
        <f t="shared" si="139"/>
        <v>3017.6630434782605</v>
      </c>
      <c r="BKR29" s="131">
        <f>INDEX([41]Sheet1!$B$2:$I$34,MATCH($A29,[41]Sheet1!$A$2:$A$34,0),MATCH(BKR$1,[41]Sheet1!$B$1:$I$1,0))</f>
        <v>2221</v>
      </c>
      <c r="BKS29" s="87">
        <v>736</v>
      </c>
      <c r="BKT29" s="116">
        <f t="shared" si="140"/>
        <v>3500.7278020378458</v>
      </c>
      <c r="BKU29" s="131">
        <f>INDEX([41]Sheet1!$B$2:$I$34,MATCH($A29,[41]Sheet1!$A$2:$A$34,0),MATCH(BKU$1,[41]Sheet1!$B$1:$I$1,0))</f>
        <v>2405</v>
      </c>
      <c r="BKV29" s="87">
        <v>687</v>
      </c>
      <c r="BKW29" s="116">
        <f t="shared" si="141"/>
        <v>3387.5</v>
      </c>
      <c r="BKX29" s="87">
        <f>INDEX([41]Sheet1!$B$2:$I$34,MATCH($A29,[41]Sheet1!$A$2:$A$34,0),MATCH(BKX$1,[41]Sheet1!$B$1:$I$1,0))</f>
        <v>2168</v>
      </c>
      <c r="BKY29" s="87">
        <f>INDEX('[3]Raw data 16-17'!$B$2:$ACG$34,MATCH($A29,'[3]Raw data 16-17'!$A$2:$A$34,0),MATCH(BKY$1,'[3]Raw data 16-17'!$B$1:$MA$1,0))</f>
        <v>640</v>
      </c>
      <c r="BKZ29" s="88">
        <f t="shared" si="142"/>
        <v>2876.8809849521203</v>
      </c>
      <c r="BLA29" s="32">
        <f>INDEX([4]Sheet1!$A$1:$CJ$34, MATCH($A29, [4]Sheet1!$A$1:$A$34, 0), MATCH(BLA$1, [4]Sheet1!$A$1:$CJ$1, 0))</f>
        <v>2103</v>
      </c>
      <c r="BLB29" s="32">
        <f>INDEX('[5]Finance Indicators'!$A$2:$BO$35,MATCH($A29,'[5]Finance Indicators'!$A$2:$A$35,0),MATCH(BLB$1,'[5]Finance Indicators'!$A$2:$BO$2,0))</f>
        <v>731</v>
      </c>
      <c r="BLC29" s="88">
        <f>INDEX('[6]Finance Indicators'!$B$3:$BO$35,MATCH($A29,'[6]Finance Indicators'!$A$3:$A$35,0),MATCH(BLC$1,'[6]Finance Indicators'!$B$2:$BO$2,0))</f>
        <v>7615</v>
      </c>
      <c r="BLD29" s="88">
        <f>INDEX('[6]Finance Indicators'!$B$3:$BO$35,MATCH($A29,'[6]Finance Indicators'!$A$3:$A$35,0),MATCH(BLD$1,'[6]Finance Indicators'!$B$2:$BO$2,0))</f>
        <v>4569</v>
      </c>
      <c r="BLE29" s="88">
        <f>INDEX('[6]Finance Indicators'!$B$3:$BO$35,MATCH($A29,'[6]Finance Indicators'!$A$3:$A$35,0),MATCH(BLE$1,'[6]Finance Indicators'!$B$2:$BO$2,0))</f>
        <v>600</v>
      </c>
      <c r="BLF29" s="250">
        <f t="array" ref="BLF29">INDEX('[7]Finance Indicators'!$A$2:$BO$35,MATCH($A29,'[7]Finance Indicators'!$A$2:$A$35,0),MATCH(BLF$1,'[7]Finance Indicators'!$A$2:$BO$2,0))</f>
        <v>5647.4576271186443</v>
      </c>
      <c r="BLG29" s="250">
        <f t="array" ref="BLG29">INDEX('[7]Finance Indicators'!$A$2:$BO$35,MATCH($A29,'[7]Finance Indicators'!$A$2:$A$35,0),MATCH(BLG$1,'[7]Finance Indicators'!$A$2:$BO$2,0))</f>
        <v>3332</v>
      </c>
      <c r="BLH29" s="277">
        <f t="array" ref="BLH29">INDEX('[7]Finance Indicators'!$A$2:$BO$35,MATCH($A29,'[7]Finance Indicators'!$A$2:$A$35,0),MATCH(BLH$1,'[7]Finance Indicators'!$A$2:$BO$2,0))</f>
        <v>590</v>
      </c>
      <c r="BLI29" s="121">
        <f>(BKE29*100)/Deflators!$B$2</f>
        <v>3488.105258682263</v>
      </c>
      <c r="BLJ29" s="137">
        <f>(BKH29*100)/Deflators!$B$3</f>
        <v>2823.7122590790809</v>
      </c>
      <c r="BLK29" s="137">
        <f>(BKK29*100)/Deflators!$B$4</f>
        <v>3167.4050002962767</v>
      </c>
      <c r="BLL29" s="137">
        <f>(BKN29*100)/Deflators!$B$5</f>
        <v>3275.3367860919866</v>
      </c>
      <c r="BLM29" s="137">
        <f>(BKQ29*100)/Deflators!$B$6</f>
        <v>3324.9774051242766</v>
      </c>
      <c r="BLN29" s="137">
        <f>(BKT29*100)/Deflators!$B$7</f>
        <v>3826.0177436082954</v>
      </c>
      <c r="BLO29" s="116">
        <f>(BKW29*100)/Deflators!$B$8</f>
        <v>3612.8554729827729</v>
      </c>
      <c r="BLP29" s="116">
        <f>(BKZ29*100)/Deflators!$B$9</f>
        <v>3015.1765816336183</v>
      </c>
      <c r="BLQ29" s="116">
        <f>(BLC29*100)/Deflators!$B$10</f>
        <v>7801.0451761445775</v>
      </c>
      <c r="BLR29" s="248">
        <f>(BLF29*100)/Deflators!$B$11</f>
        <v>5647.4576271186443</v>
      </c>
      <c r="BLS29" s="115">
        <v>8.5559006211180115</v>
      </c>
      <c r="BLT29" s="116">
        <v>7.2111111111111104</v>
      </c>
      <c r="BLU29" s="116">
        <v>8.8285714285714274</v>
      </c>
      <c r="BLV29" s="116">
        <v>6.8526785714285712</v>
      </c>
      <c r="BLW29" s="116">
        <f>INDEX('[3]Raw data 16-17'!$B$2:$ACG$34,MATCH($A29,'[3]Raw data 16-17'!$A$2:$A$34,0),MATCH(BLW$1,'[3]Raw data 16-17'!$B$1:$MA$1,0))</f>
        <v>7.2285714285714286</v>
      </c>
      <c r="BLX29" s="116">
        <f>INDEX('[14]1718 Collected Indicators'!$A$3:$CH$36,MATCH($A29,'[14]1718 Collected Indicators'!$A$3:$A$36,0),MATCH(BLX$1,'[14]1718 Collected Indicators'!$A$3:$CH$3,0))</f>
        <v>7.2941176470588243</v>
      </c>
      <c r="BLY29" s="116">
        <f>INDEX('[15]1819 Collected Indicators'!$A$3:$CV$36,MATCH($A29,'[15]1819 Collected Indicators'!$A$3:$A$36,0),MATCH(BLY$1,'[15]1819 Collected Indicators'!$A$3:$CV$3,0))</f>
        <v>6.4942084942084941</v>
      </c>
      <c r="BLZ29" s="248">
        <f>INDEX('[11]1920 Collected Indicators'!$A$3:$CV$36,MATCH($A29,'[11]1920 Collected Indicators'!$A$3:$A$36,0),MATCH(BLZ$1,'[11]1920 Collected Indicators'!$A$3:$CV$3,0))</f>
        <v>7.5857142857142863</v>
      </c>
      <c r="BMA29" s="115">
        <f>INDEX([42]Sheet2!$A$1:$H$34,MATCH($A29,[42]Sheet2!$A$1:$A$34,0),MATCH(BMA$1,[42]Sheet2!$A$1:$H$1,0))</f>
        <v>28.521369447039348</v>
      </c>
      <c r="BMB29" s="116">
        <f>INDEX([42]Sheet2!$A$1:$H$34,MATCH($A29,[42]Sheet2!$A$1:$A$34,0),MATCH(BMB$1,[42]Sheet2!$A$1:$H$1,0))</f>
        <v>26.293449393933766</v>
      </c>
      <c r="BMC29" s="116">
        <f>INDEX([42]Sheet2!$A$1:$H$34,MATCH($A29,[42]Sheet2!$A$1:$A$34,0),MATCH(BMC$1,[42]Sheet2!$A$1:$H$1,0))</f>
        <v>29.483046565036929</v>
      </c>
      <c r="BMD29" s="116">
        <f>INDEX([42]Sheet2!$A$1:$H$34,MATCH($A29,[42]Sheet2!$A$1:$A$34,0),MATCH(BMD$1,[42]Sheet2!$A$1:$H$1,0))</f>
        <v>26.076409517242126</v>
      </c>
      <c r="BME29" s="116">
        <f>INDEX([42]Sheet2!$A$1:$H$34,MATCH($A29,[42]Sheet2!$A$1:$A$34,0),MATCH(BME$1,[42]Sheet2!$A$1:$H$1,0))</f>
        <v>27.616489481257911</v>
      </c>
      <c r="BMF29" s="116">
        <f>INDEX([42]Sheet2!$A$1:$H$34,MATCH($A29,[42]Sheet2!$A$1:$A$34,0),MATCH(BMF$1,[42]Sheet2!$A$1:$H$1,0))</f>
        <v>23.78957470346333</v>
      </c>
      <c r="BMG29" s="116">
        <f>INDEX([42]Sheet2!$A$1:$H$34,MATCH($A29,[42]Sheet2!$A$1:$A$34,0),MATCH(BMG$1,[42]Sheet2!$A$1:$H$1,0))</f>
        <v>21.418493478351529</v>
      </c>
      <c r="BMH29" s="116">
        <f>INDEX('[14]1718 Collected Indicators'!$A$3:$CH$36,MATCH($A29,'[14]1718 Collected Indicators'!$A$3:$A$36,0),MATCH(BMH$1,'[14]1718 Collected Indicators'!$A$3:$CH$3,0))</f>
        <v>25.18562760823372</v>
      </c>
      <c r="BMI29" s="116">
        <f>INDEX('[15]1819 Collected Indicators'!$A$3:$CV$36,MATCH($A29,'[15]1819 Collected Indicators'!$A$3:$A$36,0),MATCH(BMI$1,'[15]1819 Collected Indicators'!$A$3:$CV$3,0))</f>
        <v>26.601074501189863</v>
      </c>
      <c r="BMJ29" s="248">
        <f>INDEX('[11]1920 Collected Indicators'!$A$3:$CV$36,MATCH($A29,'[11]1920 Collected Indicators'!$A$3:$A$36,0),MATCH(BMJ$1,'[11]1920 Collected Indicators'!$A$3:$CV$3,0))</f>
        <v>24.9709805</v>
      </c>
      <c r="BMK29" s="115">
        <v>16.65633029148578</v>
      </c>
      <c r="BML29" s="87">
        <v>188</v>
      </c>
      <c r="BMM29" s="87">
        <v>112870</v>
      </c>
      <c r="BMN29" s="116">
        <v>21.594241535590509</v>
      </c>
      <c r="BMO29" s="87">
        <v>243</v>
      </c>
      <c r="BMP29" s="87">
        <v>112530</v>
      </c>
      <c r="BMQ29" s="116">
        <v>13.701067615658364</v>
      </c>
      <c r="BMR29" s="87">
        <v>154</v>
      </c>
      <c r="BMS29" s="87">
        <v>112400</v>
      </c>
      <c r="BMT29" s="116">
        <f t="shared" si="143"/>
        <v>11.647550457899884</v>
      </c>
      <c r="BMU29" s="87">
        <f>INDEX('[3]Raw data 16-17'!$B$2:$ACG$34,MATCH($A29,'[3]Raw data 16-17'!$A$2:$A$34,0),MATCH(BMU$1,'[3]Raw data 16-17'!$B$1:$MA$1,0))</f>
        <v>131</v>
      </c>
      <c r="BMV29" s="87">
        <f t="shared" si="10"/>
        <v>112470</v>
      </c>
      <c r="BMW29" s="116">
        <f>INDEX('[14]1718 Collected Indicators'!$A$3:$CH$36,MATCH($A29,'[14]1718 Collected Indicators'!$A$3:$A$36,0),MATCH(BMW$1,'[14]1718 Collected Indicators'!$A$3:$CH$3,0))</f>
        <v>17.838125665601702</v>
      </c>
      <c r="BMX29" s="131">
        <f>INDEX('[14]1718 Collected Indicators'!$A$3:$CH$36,MATCH($A29,'[14]1718 Collected Indicators'!$A$3:$A$36,0),MATCH(BMX$1,'[14]1718 Collected Indicators'!$A$3:$CH$3,0))</f>
        <v>201</v>
      </c>
      <c r="BMY29" s="131">
        <f>INDEX('[14]1718 Collected Indicators'!$A$3:$CH$36,MATCH($A29,'[14]1718 Collected Indicators'!$A$3:$A$36,0),MATCH(BMY$1,'[14]1718 Collected Indicators'!$A$3:$CH$3,0))</f>
        <v>112680</v>
      </c>
      <c r="BMZ29" s="116">
        <f>INDEX('[15]1819 Collected Indicators'!$A$3:$CV$36,MATCH($A29,'[15]1819 Collected Indicators'!$A$3:$A$36,0),MATCH(BMZ$1,'[15]1819 Collected Indicators'!$A$3:$CV$3,0))</f>
        <v>20.968458462905375</v>
      </c>
      <c r="BNA29" s="131">
        <f>INDEX('[15]1819 Collected Indicators'!$A$3:$CV$36,MATCH($A29,'[15]1819 Collected Indicators'!$A$3:$A$36,0),MATCH(BNA$1,'[15]1819 Collected Indicators'!$A$3:$CV$3,0))</f>
        <v>236</v>
      </c>
      <c r="BNB29" s="131">
        <f>INDEX('[15]1819 Collected Indicators'!$A$3:$CV$36,MATCH($A29,'[15]1819 Collected Indicators'!$A$3:$A$36,0),MATCH(BNB$1,'[15]1819 Collected Indicators'!$A$3:$CV$3,0))</f>
        <v>112550</v>
      </c>
      <c r="BNC29" s="131">
        <f>INDEX('[11]1920 Collected Indicators'!$A$3:$CV$36,MATCH($A29,'[11]1920 Collected Indicators'!$A$3:$A$36,0),MATCH(BNC$1,'[11]1920 Collected Indicators'!$A$3:$CV$3,0))</f>
        <v>20.690880028416657</v>
      </c>
      <c r="BND29" s="131">
        <f>INDEX('[11]1920 Collected Indicators'!$A$3:$CV$36,MATCH($A29,'[11]1920 Collected Indicators'!$A$3:$A$36,0),MATCH(BND$1,'[11]1920 Collected Indicators'!$A$3:$CV$3,0))</f>
        <v>233</v>
      </c>
      <c r="BNE29" s="268">
        <f>INDEX('[11]1920 Collected Indicators'!$A$3:$CV$36,MATCH($A29,'[11]1920 Collected Indicators'!$A$3:$A$36,0),MATCH(BNE$1,'[11]1920 Collected Indicators'!$A$3:$CV$3,0))</f>
        <v>112610</v>
      </c>
      <c r="BNF29" s="119">
        <f t="shared" si="144"/>
        <v>21060.660445082554</v>
      </c>
      <c r="BNG29" s="87">
        <f>INDEX('[43]All Years'!$A$1:$I$34,MATCH($A29,'[43]All Years'!$A$1:$A$34,0),MATCH(BNG$1,'[43]All Years'!$A$1:$I$1,0))</f>
        <v>2347</v>
      </c>
      <c r="BNH29" s="87">
        <v>111440</v>
      </c>
      <c r="BNI29" s="88">
        <f t="shared" si="145"/>
        <v>25932.233775546792</v>
      </c>
      <c r="BNJ29" s="87">
        <f>INDEX('[43]All Years'!$A$1:$I$34,MATCH($A29,'[43]All Years'!$A$1:$A$34,0),MATCH(BNJ$1,'[43]All Years'!$A$1:$I$1,0))</f>
        <v>2893</v>
      </c>
      <c r="BNK29" s="87">
        <v>111560</v>
      </c>
      <c r="BNL29" s="88">
        <f t="shared" si="146"/>
        <v>27756.620317066692</v>
      </c>
      <c r="BNM29" s="87">
        <f>INDEX('[43]All Years'!$A$1:$I$34,MATCH($A29,'[43]All Years'!$A$1:$A$34,0),MATCH(BNM$1,'[43]All Years'!$A$1:$I$1,0))</f>
        <v>3134</v>
      </c>
      <c r="BNN29" s="87">
        <v>112910</v>
      </c>
      <c r="BNO29" s="88">
        <f t="shared" si="147"/>
        <v>56614.975631369074</v>
      </c>
      <c r="BNP29" s="87">
        <f>INDEX('[43]All Years'!$A$1:$I$34,MATCH($A29,'[43]All Years'!$A$1:$A$34,0),MATCH(BNP$1,'[43]All Years'!$A$1:$I$1,0))</f>
        <v>6389</v>
      </c>
      <c r="BNQ29" s="87">
        <v>112850</v>
      </c>
      <c r="BNR29" s="88">
        <f t="shared" si="148"/>
        <v>41036.352324237843</v>
      </c>
      <c r="BNS29" s="131">
        <f>INDEX('[43]All Years'!$A$1:$I$34,MATCH($A29,'[43]All Years'!$A$1:$A$34,0),MATCH(BNS$1,'[43]All Years'!$A$1:$I$1,0))</f>
        <v>4617</v>
      </c>
      <c r="BNT29" s="87">
        <v>112510</v>
      </c>
      <c r="BNU29" s="88">
        <f t="shared" si="149"/>
        <v>44857.651245551599</v>
      </c>
      <c r="BNV29" s="87">
        <f>INDEX('[43]All Years'!$A$1:$I$34,MATCH($A29,'[43]All Years'!$A$1:$A$34,0),MATCH(BNV$1,'[43]All Years'!$A$1:$I$1,0))</f>
        <v>5042</v>
      </c>
      <c r="BNW29" s="131">
        <v>112400</v>
      </c>
      <c r="BNX29" s="88">
        <f t="shared" si="150"/>
        <v>80981.595092024538</v>
      </c>
      <c r="BNY29" s="87">
        <f>INDEX('[43]All Years'!$A$1:$I$34,MATCH($A29,'[43]All Years'!$A$1:$A$34,0),MATCH(BNY$1,'[43]All Years'!$A$1:$I$1,0))</f>
        <v>9108</v>
      </c>
      <c r="BNZ29" s="32">
        <v>112470</v>
      </c>
      <c r="BOA29" s="88">
        <f t="shared" si="151"/>
        <v>60037.273695420663</v>
      </c>
      <c r="BOB29" s="32">
        <f>INDEX([4]Sheet1!$A$1:$CJ$34, MATCH($A29, [4]Sheet1!$A$1:$A$34, 0), MATCH(BOB$1, [4]Sheet1!$A$1:$CJ$1, 0))</f>
        <v>6765</v>
      </c>
      <c r="BOC29" s="32">
        <f>INDEX('[5]Finance Indicators'!$A$2:$BO$35,MATCH($A29,'[5]Finance Indicators'!$A$2:$A$35,0),MATCH(BOC$1,'[5]Finance Indicators'!$A$2:$BO$2,0))</f>
        <v>112680</v>
      </c>
      <c r="BOD29" s="88">
        <f>INDEX('[6]Finance Indicators'!$B$3:$BO$35,MATCH($A29,'[6]Finance Indicators'!$A$3:$A$35,0),MATCH(BOD$1,'[6]Finance Indicators'!$B$2:$BO$2,0))</f>
        <v>59795.646379386941</v>
      </c>
      <c r="BOE29" s="88">
        <f>INDEX('[6]Finance Indicators'!$B$3:$BO$35,MATCH($A29,'[6]Finance Indicators'!$A$3:$A$35,0),MATCH(BOE$1,'[6]Finance Indicators'!$B$2:$BO$2,0))</f>
        <v>6730</v>
      </c>
      <c r="BOF29" s="88">
        <f>INDEX('[6]Finance Indicators'!$B$3:$BO$35,MATCH($A29,'[6]Finance Indicators'!$A$3:$A$35,0),MATCH(BOF$1,'[6]Finance Indicators'!$B$2:$BO$2,0))</f>
        <v>112550</v>
      </c>
      <c r="BOG29" s="250">
        <f t="array" ref="BOG29">INDEX('[7]Finance Indicators'!$A$2:$BO$35,MATCH($A29,'[7]Finance Indicators'!$A$2:$A$35,0),MATCH(BOG$1,'[7]Finance Indicators'!$A$2:$BO$2,0))</f>
        <v>61601.989166148654</v>
      </c>
      <c r="BOH29" s="250">
        <f t="array" ref="BOH29">INDEX('[7]Finance Indicators'!$A$2:$BO$35,MATCH($A29,'[7]Finance Indicators'!$A$2:$A$35,0),MATCH(BOH$1,'[7]Finance Indicators'!$A$2:$BO$2,0))</f>
        <v>6937</v>
      </c>
      <c r="BOI29" s="250">
        <f t="array" ref="BOI29">INDEX('[7]Finance Indicators'!$A$2:$BO$35,MATCH($A29,'[7]Finance Indicators'!$A$2:$A$35,0),MATCH(BOI$1,'[7]Finance Indicators'!$A$2:$BO$2,0))</f>
        <v>112610</v>
      </c>
      <c r="BOJ29" s="115">
        <f>(BNF29*100)/Deflators!$B$2</f>
        <v>24809.952938058414</v>
      </c>
      <c r="BOK29" s="116">
        <f>(BNI29*100)/Deflators!$B$3</f>
        <v>30092.534144102498</v>
      </c>
      <c r="BOL29" s="116">
        <f>(BNL29*100)/Deflators!$B$4</f>
        <v>31564.23802295417</v>
      </c>
      <c r="BOM29" s="116">
        <f>(BNO29*100)/Deflators!$B$5</f>
        <v>63240.721872088223</v>
      </c>
      <c r="BON29" s="116">
        <f>(BNR29*100)/Deflators!$B$6</f>
        <v>45215.434029883887</v>
      </c>
      <c r="BOO29" s="116">
        <f>(BNU29*100)/Deflators!$B$7</f>
        <v>49025.853853066226</v>
      </c>
      <c r="BOP29" s="116">
        <f>(BNX29*100)/Deflators!$B$8</f>
        <v>86368.944365784715</v>
      </c>
      <c r="BOQ29" s="116">
        <f>(BOA29*100)/Deflators!$B$9</f>
        <v>62923.347409372647</v>
      </c>
      <c r="BOR29" s="116">
        <f>(BOD29*100)/Deflators!$B$10</f>
        <v>61256.538245878328</v>
      </c>
      <c r="BOS29" s="248">
        <f>(BOG29*100)/Deflators!$B$11</f>
        <v>61601.989166148662</v>
      </c>
      <c r="BOT29" s="115">
        <f>INDEX([44]IG1!$AL$4:$AX$40,MATCH($A29,[44]IG1!$AL$4:$AL$40,0),MATCH(BOT$1,[44]IG1!$AL$40:$AX$40,0))</f>
        <v>23.400000000000002</v>
      </c>
      <c r="BOU29" s="116">
        <f>INDEX([44]IG1!$AL$4:$AX$40,MATCH($A29,[44]IG1!$AL$4:$AL$40,0),MATCH(BOU$1,[44]IG1!$AL$40:$AX$40,0))</f>
        <v>21.5</v>
      </c>
      <c r="BOV29" s="116">
        <f>INDEX([44]IG1!$AL$4:$AX$40,MATCH($A29,[44]IG1!$AL$4:$AL$40,0),MATCH(BOV$1,[44]IG1!$AL$40:$AX$40,0))</f>
        <v>24.3</v>
      </c>
      <c r="BOW29" s="116">
        <f>INDEX([44]IG1!$AL$4:$AX$40,MATCH($A29,[44]IG1!$AL$4:$AL$40,0),MATCH(BOW$1,[44]IG1!$AL$40:$AX$40,0))</f>
        <v>23.7</v>
      </c>
      <c r="BOX29" s="116">
        <f>INDEX([44]IG1!$AL$4:$AX$40,MATCH($A29,[44]IG1!$AL$4:$AL$40,0),MATCH(BOX$1,[44]IG1!$AL$40:$AX$40,0))</f>
        <v>28.599999999999998</v>
      </c>
      <c r="BOY29" s="116">
        <f>INDEX('[14]1718 Collected Indicators'!$A$3:$CH$36,MATCH($A29,'[14]1718 Collected Indicators'!$A$3:$A$36,0),MATCH(BOY$1,'[14]1718 Collected Indicators'!$A$3:$CH$3,0))</f>
        <v>23.9</v>
      </c>
      <c r="BOZ29" s="116">
        <f>INDEX('[15]1819 Collected Indicators'!$A$3:$CV$36,MATCH($A29,'[15]1819 Collected Indicators'!$A$3:$A$36,0),MATCH(BOZ$1,'[15]1819 Collected Indicators'!$A$3:$CV$3,0))</f>
        <v>22.6</v>
      </c>
      <c r="BPA29" s="248">
        <f>INDEX('[11]1920 Collected Indicators'!$A$3:$CV$36,MATCH($A29,'[11]1920 Collected Indicators'!$A$3:$A$36,0),MATCH(BPA$1,'[11]1920 Collected Indicators'!$A$3:$CV$3,0))</f>
        <v>21.8</v>
      </c>
      <c r="BPB29" s="115">
        <f>INDEX([45]ALL!$A$2:$F$37,MATCH($A29,[45]ALL!$A$2:$A$37,0),MATCH(BPB$1,[45]ALL!$A$37:$F$37,0))</f>
        <v>56</v>
      </c>
      <c r="BPC29" s="116">
        <f>INDEX([45]ALL!$A$2:$F$37,MATCH($A29,[45]ALL!$A$2:$A$37,0),MATCH(BPC$1,[45]ALL!$A$37:$F$37,0))</f>
        <v>73</v>
      </c>
      <c r="BPD29" s="116">
        <f>INDEX([45]ALL!$A$2:$F$37,MATCH($A29,[45]ALL!$A$2:$A$37,0),MATCH(BPD$1,[45]ALL!$A$37:$F$37,0))</f>
        <v>82</v>
      </c>
      <c r="BPE29" s="116">
        <f>INDEX([45]ALL!$A$2:$F$37,MATCH($A29,[45]ALL!$A$2:$A$37,0),MATCH(BPE$1,[45]ALL!$A$37:$F$37,0))</f>
        <v>89</v>
      </c>
      <c r="BPF29" s="116">
        <f>INDEX('[14]1718 Collected Indicators'!$A$3:$CH$36,MATCH($A29,'[14]1718 Collected Indicators'!$A$3:$A$36,0),MATCH(BPF$1,'[14]1718 Collected Indicators'!$A$3:$CH$3,0))</f>
        <v>92.91</v>
      </c>
      <c r="BPG29" s="136">
        <f>INDEX('[15]1819 Collected Indicators'!$A$3:$CV$36,MATCH($A29,'[15]1819 Collected Indicators'!$A$3:$A$36,0),MATCH(BPG$1,'[15]1819 Collected Indicators'!$A$3:$CV$3,0))</f>
        <v>92.8</v>
      </c>
      <c r="BPH29" s="117">
        <f>INDEX('[11]1920 Collected Indicators'!$A$3:$CV$36,MATCH($A29,'[11]1920 Collected Indicators'!$A$3:$A$36,0),MATCH(BPH$1,'[11]1920 Collected Indicators'!$A$3:$CV$3,0))</f>
        <v>94.3</v>
      </c>
      <c r="BPI29" s="133">
        <f>INDEX('[46]2014-15'!$A$3:$G$37,MATCH($A29,'[46]2014-15'!$A$3:$A$37,0),MATCH(BPI$1,'[46]2014-15'!$A$37:$G$37,0))</f>
        <v>12.365145228215768</v>
      </c>
      <c r="BPJ29" s="116">
        <f>INDEX('[46]2015-16'!$A$3:$G$37,MATCH($A29,'[46]2015-16'!$A$3:$A$37,0),MATCH(BPJ$1,'[46]2015-16'!$A$37:$G$37,0))</f>
        <v>10.691080921441229</v>
      </c>
      <c r="BPK29" s="116">
        <f>INDEX('[46]2016-17'!$A$3:$G$37,MATCH($A29,'[46]2016-17'!$A$3:$A$37,0),MATCH(BPK$1,'[46]2016-17'!$A$37:$G$37,0))</f>
        <v>23.918918918918919</v>
      </c>
      <c r="BPL29" s="116">
        <f>INDEX('[14]1718 Collected Indicators'!$A$3:$CH$36,MATCH($A29,'[14]1718 Collected Indicators'!$A$3:$A$36,0),MATCH(BPL$1,'[14]1718 Collected Indicators'!$A$3:$CH$3,0))</f>
        <v>19.829999999999998</v>
      </c>
      <c r="BPM29" s="116">
        <f>INDEX('[15]1819 Collected Indicators'!$A$3:$CV$36,MATCH($A29,'[15]1819 Collected Indicators'!$A$3:$A$36,0),MATCH(BPM$1,'[15]1819 Collected Indicators'!$A$3:$CV$3,0))</f>
        <v>18.276137270550681</v>
      </c>
      <c r="BPN29" s="248">
        <f>INDEX('[11]1920 Collected Indicators'!$A$3:$CV$36,MATCH($A29,'[11]1920 Collected Indicators'!$A$3:$A$36,0),MATCH(BPN$1,'[11]1920 Collected Indicators'!$A$3:$CV$3,0))</f>
        <v>16.444792482380581</v>
      </c>
      <c r="BPO29" s="115">
        <f>INDEX('[46]2014-15'!$A$3:$G$37,MATCH($A29,'[46]2014-15'!$A$3:$A$37,0),MATCH(BPO$1,'[46]2014-15'!$A$37:$G$37,0))</f>
        <v>20.919881305637983</v>
      </c>
      <c r="BPP29" s="116">
        <f>INDEX('[46]2015-16'!$A$3:$G$37,MATCH($A29,'[46]2015-16'!$A$3:$A$37,0),MATCH(BPP$1,'[46]2015-16'!$A$37:$G$37,0))</f>
        <v>54.518828451882854</v>
      </c>
      <c r="BPQ29" s="116">
        <f>INDEX('[46]2016-17'!$A$3:$G$37,MATCH($A29,'[46]2016-17'!$A$3:$A$37,0),MATCH(BPQ$1,'[46]2016-17'!$A$37:$G$37,0))</f>
        <v>15.631825273010922</v>
      </c>
      <c r="BPR29" s="116">
        <f>INDEX('[14]1718 Collected Indicators'!$A$3:$CH$36,MATCH($A29,'[14]1718 Collected Indicators'!$A$3:$A$36,0),MATCH(BPR$1,'[14]1718 Collected Indicators'!$A$3:$CH$3,0))</f>
        <v>48.245666646674266</v>
      </c>
      <c r="BPS29" s="116">
        <f>INDEX('[15]1819 Collected Indicators'!$A$3:$CV$36,MATCH($A29,'[15]1819 Collected Indicators'!$A$3:$A$36,0),MATCH(BPS$1,'[15]1819 Collected Indicators'!$A$3:$CV$3,0))</f>
        <v>53.220951234196271</v>
      </c>
      <c r="BPT29" s="117">
        <f>INDEX('[11]1920 Collected Indicators'!$A$3:$CV$36,MATCH($A29,'[11]1920 Collected Indicators'!$A$3:$A$36,0),MATCH(BPT$1,'[11]1920 Collected Indicators'!$A$3:$CV$3,0))</f>
        <v>77.975185375523083</v>
      </c>
      <c r="BPU29" s="115">
        <f t="array" ref="BPU29">INDEX('[47]FINSUS Raw Data'!$A$2:$BH$35,MATCH($A29,'[47]FINSUS Raw Data'!$A$2:$A$35,0),MATCH(BPU$1,'[47]FINSUS Raw Data'!$A$2:$BH$2,0))</f>
        <v>17.399999999999999</v>
      </c>
      <c r="BPV29" s="116">
        <f t="array" ref="BPV29">INDEX('[47]FINSUS Raw Data'!$A$2:$BH$35,MATCH($A29,'[47]FINSUS Raw Data'!$A$2:$A$35,0),MATCH(BPV$1,'[47]FINSUS Raw Data'!$A$2:$BH$2,0))</f>
        <v>17.100000000000001</v>
      </c>
      <c r="BPW29" s="116">
        <f>INDEX('[47]FINSUS Raw Data'!$A$2:$BH$35,MATCH($A29,'[47]FINSUS Raw Data'!$A$2:$A$35,0),MATCH(BPW$1,'[47]FINSUS Raw Data'!$A$2:$BH$2,0))</f>
        <v>18.8</v>
      </c>
      <c r="BPX29" s="116">
        <f t="array" ref="BPX29">INDEX('[47]FINSUS Raw Data'!$A$2:$BH$35,MATCH($A29,'[47]FINSUS Raw Data'!$A$2:$A$35,0),MATCH(BPX$1,'[47]FINSUS Raw Data'!$A$2:$BH$2,0))</f>
        <v>19.100000000000001</v>
      </c>
      <c r="BPY29" s="116">
        <f t="array" ref="BPY29">INDEX('[47]FINSUS Raw Data'!$A$2:$BH$35,MATCH($A29,'[47]FINSUS Raw Data'!$A$2:$A$35,0),MATCH(BPY$1,'[47]FINSUS Raw Data'!$A$2:$BH$2,0))</f>
        <v>17.2</v>
      </c>
      <c r="BPZ29" s="116">
        <f t="array" ref="BPZ29">INDEX('[47]FINSUS Raw Data'!$A$2:$BH$35,MATCH($A29,'[47]FINSUS Raw Data'!$A$2:$A$35,0),MATCH(BPZ$1,'[47]FINSUS Raw Data'!$A$2:$BH$2,0))</f>
        <v>14.6</v>
      </c>
      <c r="BQA29" s="117">
        <f t="array" ref="BQA29">INDEX('[47]FINSUS Raw Data'!$A$2:$BH$35,MATCH($A29,'[47]FINSUS Raw Data'!$A$2:$A$35,0),MATCH(BQA$1,'[47]FINSUS Raw Data'!$A$2:$BH$2,0))</f>
        <v>14.099999999999998</v>
      </c>
      <c r="BQB29" s="115">
        <f t="array" ref="BQB29">INDEX('[47]FINSUS Raw Data'!$A$2:$BH$35,MATCH($A29,'[47]FINSUS Raw Data'!$A$2:$A$35,0),MATCH(BQB$1,'[47]FINSUS Raw Data'!$A$2:$BH$2,0))</f>
        <v>4.01</v>
      </c>
      <c r="BQC29" s="116">
        <f t="array" ref="BQC29">INDEX('[47]FINSUS Raw Data'!$A$2:$BH$35,MATCH($A29,'[47]FINSUS Raw Data'!$A$2:$A$35,0),MATCH(BQC$1,'[47]FINSUS Raw Data'!$A$2:$BH$2,0))</f>
        <v>5.58</v>
      </c>
      <c r="BQD29" s="116">
        <f t="array" ref="BQD29">INDEX('[47]FINSUS Raw Data'!$A$2:$BH$35,MATCH($A29,'[47]FINSUS Raw Data'!$A$2:$A$35,0),MATCH(BQD$1,'[47]FINSUS Raw Data'!$A$2:$BH$2,0))</f>
        <v>3.7199999999999998</v>
      </c>
      <c r="BQE29" s="116">
        <f t="array" ref="BQE29">INDEX('[47]FINSUS Raw Data'!$A$2:$BH$35,MATCH($A29,'[47]FINSUS Raw Data'!$A$2:$A$35,0),MATCH(BQE$1,'[47]FINSUS Raw Data'!$A$2:$BH$2,0))</f>
        <v>2.39</v>
      </c>
      <c r="BQF29" s="116">
        <f t="array" ref="BQF29">INDEX('[47]FINSUS Raw Data'!$A$2:$BH$35,MATCH($A29,'[47]FINSUS Raw Data'!$A$2:$A$35,0),MATCH(BQF$1,'[47]FINSUS Raw Data'!$A$2:$BH$2,0))</f>
        <v>2.5499999999999998</v>
      </c>
      <c r="BQG29" s="116">
        <f t="array" ref="BQG29">INDEX('[47]FINSUS Raw Data'!$A$2:$BH$35,MATCH($A29,'[47]FINSUS Raw Data'!$A$2:$A$35,0),MATCH(BQG$1,'[47]FINSUS Raw Data'!$A$2:$BH$2,0))</f>
        <v>2.15</v>
      </c>
      <c r="BQH29" s="117">
        <f t="array" ref="BQH29">INDEX('[47]FINSUS Raw Data'!$A$2:$BH$35,MATCH($A29,'[47]FINSUS Raw Data'!$A$2:$A$35,0),MATCH(BQH$1,'[47]FINSUS Raw Data'!$A$2:$BH$2,0))</f>
        <v>2.34</v>
      </c>
      <c r="BQI29" s="115">
        <f t="array" ref="BQI29">INDEX('[47]FINSUS Raw Data'!$A$2:$BH$35,MATCH($A29,'[47]FINSUS Raw Data'!$A$2:$A$35,0),MATCH(BQI$1,'[47]FINSUS Raw Data'!$A$2:$BH$2,0))</f>
        <v>6.98</v>
      </c>
      <c r="BQJ29" s="116">
        <f t="array" ref="BQJ29">INDEX('[47]FINSUS Raw Data'!$A$2:$BH$35,MATCH($A29,'[47]FINSUS Raw Data'!$A$2:$A$35,0),MATCH(BQJ$1,'[47]FINSUS Raw Data'!$A$2:$BH$2,0))</f>
        <v>7.1999999999999993</v>
      </c>
      <c r="BQK29" s="116">
        <f t="array" ref="BQK29">INDEX('[47]FINSUS Raw Data'!$A$2:$BH$35,MATCH($A29,'[47]FINSUS Raw Data'!$A$2:$A$35,0),MATCH(BQK$1,'[47]FINSUS Raw Data'!$A$2:$BH$2,0))</f>
        <v>5.88</v>
      </c>
      <c r="BQL29" s="116">
        <f t="array" ref="BQL29">INDEX('[47]FINSUS Raw Data'!$A$2:$BH$35,MATCH($A29,'[47]FINSUS Raw Data'!$A$2:$A$35,0),MATCH(BQL$1,'[47]FINSUS Raw Data'!$A$2:$BH$2,0))</f>
        <v>5.7799999999999994</v>
      </c>
      <c r="BQM29" s="116">
        <f t="array" ref="BQM29">INDEX('[47]FINSUS Raw Data'!$A$2:$BH$35,MATCH($A29,'[47]FINSUS Raw Data'!$A$2:$A$35,0),MATCH(BQM$1,'[47]FINSUS Raw Data'!$A$2:$BH$2,0))</f>
        <v>6.03</v>
      </c>
      <c r="BQN29" s="116">
        <f t="array" ref="BQN29">INDEX('[47]FINSUS Raw Data'!$A$2:$BH$35,MATCH($A29,'[47]FINSUS Raw Data'!$A$2:$A$35,0),MATCH(BQN$1,'[47]FINSUS Raw Data'!$A$2:$BH$2,0))</f>
        <v>6.03</v>
      </c>
      <c r="BQO29" s="117">
        <f t="array" ref="BQO29">INDEX('[47]FINSUS Raw Data'!$A$2:$BH$35,MATCH($A29,'[47]FINSUS Raw Data'!$A$2:$A$35,0),MATCH(BQO$1,'[47]FINSUS Raw Data'!$A$2:$BH$2,0))</f>
        <v>6.3299999999999992</v>
      </c>
      <c r="BQP29" s="115" t="str">
        <f t="array" ref="BQP29">INDEX('[47]FINSUS Raw Data'!$A$2:$BH$35,MATCH($A29,'[47]FINSUS Raw Data'!$A$2:$A$35,0),MATCH(BQP$1,'[47]FINSUS Raw Data'!$A$2:$BH$2,0))</f>
        <v>NA</v>
      </c>
      <c r="BQQ29" s="116" t="str">
        <f t="array" ref="BQQ29">INDEX('[47]FINSUS Raw Data'!$A$2:$BH$35,MATCH($A29,'[47]FINSUS Raw Data'!$A$2:$A$35,0),MATCH(BQQ$1,'[47]FINSUS Raw Data'!$A$2:$BH$2,0))</f>
        <v>NA</v>
      </c>
      <c r="BQR29" s="116" t="str">
        <f t="array" ref="BQR29">INDEX('[47]FINSUS Raw Data'!$A$2:$BH$35,MATCH($A29,'[47]FINSUS Raw Data'!$A$2:$A$35,0),MATCH(BQR$1,'[47]FINSUS Raw Data'!$A$2:$BH$2,0))</f>
        <v>NA</v>
      </c>
      <c r="BQS29" s="116">
        <f t="array" ref="BQS29">INDEX('[47]FINSUS Raw Data'!$A$2:$BH$35,MATCH($A29,'[47]FINSUS Raw Data'!$A$2:$A$35,0),MATCH(BQS$1,'[47]FINSUS Raw Data'!$A$2:$BH$2,0))</f>
        <v>15.540000000000001</v>
      </c>
      <c r="BQT29" s="116">
        <f t="array" ref="BQT29">INDEX('[47]FINSUS Raw Data'!$A$2:$BH$35,MATCH($A29,'[47]FINSUS Raw Data'!$A$2:$A$35,0),MATCH(BQT$1,'[47]FINSUS Raw Data'!$A$2:$BH$2,0))</f>
        <v>10.96</v>
      </c>
      <c r="BQU29" s="116">
        <f t="array" ref="BQU29">INDEX('[47]FINSUS Raw Data'!$A$2:$BH$35,MATCH($A29,'[47]FINSUS Raw Data'!$A$2:$A$35,0),MATCH(BQU$1,'[47]FINSUS Raw Data'!$A$2:$BH$2,0))</f>
        <v>10.31</v>
      </c>
      <c r="BQV29" s="117">
        <f t="array" ref="BQV29">INDEX('[47]FINSUS Raw Data'!$A$2:$BH$35,MATCH($A29,'[47]FINSUS Raw Data'!$A$2:$A$35,0),MATCH(BQV$1,'[47]FINSUS Raw Data'!$A$2:$BH$2,0))</f>
        <v>10.79</v>
      </c>
      <c r="BQW29" s="115">
        <f t="array" ref="BQW29">INDEX('[47]FINSUS Raw Data'!$A$2:$BH$35,MATCH($A29,'[47]FINSUS Raw Data'!$A$2:$A$35,0),MATCH(BQW$1,'[47]FINSUS Raw Data'!$A$2:$BH$2,0))</f>
        <v>96.962903130479333</v>
      </c>
      <c r="BQX29" s="213">
        <f t="array" ref="BQX29">INDEX('[47]FINSUS Raw Data'!$A$2:$BH$35,MATCH($A29,'[47]FINSUS Raw Data'!$A$2:$A$35,0),MATCH(BQX$1,'[47]FINSUS Raw Data'!$A$2:$BH$2,0))</f>
        <v>246087</v>
      </c>
      <c r="BQY29" s="213">
        <f t="array" ref="BQY29">INDEX('[47]FINSUS Raw Data'!$A$2:$BH$35,MATCH($A29,'[47]FINSUS Raw Data'!$A$2:$A$35,0),MATCH(BQY$1,'[47]FINSUS Raw Data'!$A$2:$BH$2,0))</f>
        <v>253795</v>
      </c>
      <c r="BQZ29" s="116">
        <f t="array" ref="BQZ29">INDEX('[47]FINSUS Raw Data'!$A$2:$BH$35,MATCH($A29,'[47]FINSUS Raw Data'!$A$2:$A$35,0),MATCH(BQZ$1,'[47]FINSUS Raw Data'!$A$2:$BH$2,0))</f>
        <v>96.496081686150319</v>
      </c>
      <c r="BRA29" s="213">
        <f t="array" ref="BRA29">INDEX('[47]FINSUS Raw Data'!$A$2:$BH$35,MATCH($A29,'[47]FINSUS Raw Data'!$A$2:$A$35,0),MATCH(BRA$1,'[47]FINSUS Raw Data'!$A$2:$BH$2,0))</f>
        <v>245900</v>
      </c>
      <c r="BRB29" s="213">
        <f t="array" ref="BRB29">INDEX('[47]FINSUS Raw Data'!$A$2:$BH$35,MATCH($A29,'[47]FINSUS Raw Data'!$A$2:$A$35,0),MATCH(BRB$1,'[47]FINSUS Raw Data'!$A$2:$BH$2,0))</f>
        <v>254829</v>
      </c>
      <c r="BRC29" s="116">
        <f t="array" ref="BRC29">INDEX('[47]FINSUS Raw Data'!$A$2:$BH$35,MATCH($A29,'[47]FINSUS Raw Data'!$A$2:$A$35,0),MATCH(BRC$1,'[47]FINSUS Raw Data'!$A$2:$BH$2,0))</f>
        <v>97.176889408105836</v>
      </c>
      <c r="BRD29" s="213">
        <f t="array" ref="BRD29">INDEX('[47]FINSUS Raw Data'!$A$2:$BH$35,MATCH($A29,'[47]FINSUS Raw Data'!$A$2:$A$35,0),MATCH(BRD$1,'[47]FINSUS Raw Data'!$A$2:$BH$2,0))</f>
        <v>246220</v>
      </c>
      <c r="BRE29" s="213">
        <f t="array" ref="BRE29">INDEX('[47]FINSUS Raw Data'!$A$2:$BH$35,MATCH($A29,'[47]FINSUS Raw Data'!$A$2:$A$35,0),MATCH(BRE$1,'[47]FINSUS Raw Data'!$A$2:$BH$2,0))</f>
        <v>253373</v>
      </c>
      <c r="BRF29" s="116">
        <f t="array" ref="BRF29">INDEX('[47]FINSUS Raw Data'!$A$2:$BH$35,MATCH($A29,'[47]FINSUS Raw Data'!$A$2:$A$35,0),MATCH(BRF$1,'[47]FINSUS Raw Data'!$A$2:$BH$2,0))</f>
        <v>97.838693086566124</v>
      </c>
      <c r="BRG29" s="213">
        <f t="array" ref="BRG29">INDEX('[47]FINSUS Raw Data'!$A$2:$BH$35,MATCH($A29,'[47]FINSUS Raw Data'!$A$2:$A$35,0),MATCH(BRG$1,'[47]FINSUS Raw Data'!$A$2:$BH$2,0))</f>
        <v>249202</v>
      </c>
      <c r="BRH29" s="213">
        <f t="array" ref="BRH29">INDEX('[47]FINSUS Raw Data'!$A$2:$BH$35,MATCH($A29,'[47]FINSUS Raw Data'!$A$2:$A$35,0),MATCH(BRH$1,'[47]FINSUS Raw Data'!$A$2:$BH$2,0))</f>
        <v>254707</v>
      </c>
      <c r="BRI29" s="116">
        <f t="array" ref="BRI29">INDEX('[47]FINSUS Raw Data'!$A$2:$BH$35,MATCH($A29,'[47]FINSUS Raw Data'!$A$2:$A$35,0),MATCH(BRI$1,'[47]FINSUS Raw Data'!$A$2:$BH$2,0))</f>
        <v>96.92992120599655</v>
      </c>
      <c r="BRJ29" s="213">
        <f t="array" ref="BRJ29">INDEX('[47]FINSUS Raw Data'!$A$2:$BH$35,MATCH($A29,'[47]FINSUS Raw Data'!$A$2:$A$35,0),MATCH(BRJ$1,'[47]FINSUS Raw Data'!$A$2:$BH$2,0))</f>
        <v>255137</v>
      </c>
      <c r="BRK29" s="213">
        <f t="array" ref="BRK29">INDEX('[47]FINSUS Raw Data'!$A$2:$BH$35,MATCH($A29,'[47]FINSUS Raw Data'!$A$2:$A$35,0),MATCH(BRK$1,'[47]FINSUS Raw Data'!$A$2:$BH$2,0))</f>
        <v>263218</v>
      </c>
      <c r="BRL29" s="116">
        <f t="array" ref="BRL29">INDEX('[47]FINSUS Raw Data'!$A$2:$BH$35,MATCH($A29,'[47]FINSUS Raw Data'!$A$2:$A$35,0),MATCH(BRL$1,'[47]FINSUS Raw Data'!$A$2:$BH$2,0))</f>
        <v>98.053359869322762</v>
      </c>
      <c r="BRM29" s="213">
        <f t="array" ref="BRM29">INDEX('[47]FINSUS Raw Data'!$A$2:$BH$35,MATCH($A29,'[47]FINSUS Raw Data'!$A$2:$A$35,0),MATCH(BRM$1,'[47]FINSUS Raw Data'!$A$2:$BH$2,0))</f>
        <v>261121</v>
      </c>
      <c r="BRN29" s="213">
        <f t="array" ref="BRN29">INDEX('[47]FINSUS Raw Data'!$A$2:$BH$35,MATCH($A29,'[47]FINSUS Raw Data'!$A$2:$A$35,0),MATCH(BRN$1,'[47]FINSUS Raw Data'!$A$2:$BH$2,0))</f>
        <v>266305</v>
      </c>
      <c r="BRO29" s="116">
        <f t="array" ref="BRO29">INDEX('[47]FINSUS Raw Data'!$A$2:$BH$35,MATCH($A29,'[47]FINSUS Raw Data'!$A$2:$A$35,0),MATCH(BRO$1,'[47]FINSUS Raw Data'!$A$2:$BH$2,0))</f>
        <v>97.728395801200946</v>
      </c>
      <c r="BRP29" s="213">
        <f t="array" ref="BRP29">INDEX('[47]FINSUS Raw Data'!$A$2:$BH$35,MATCH($A29,'[47]FINSUS Raw Data'!$A$2:$A$35,0),MATCH(BRP$1,'[47]FINSUS Raw Data'!$A$2:$BH$2,0))</f>
        <v>261056</v>
      </c>
      <c r="BRQ29" s="334">
        <f t="array" ref="BRQ29">INDEX('[47]FINSUS Raw Data'!$A$2:$BH$35,MATCH($A29,'[47]FINSUS Raw Data'!$A$2:$A$35,0),MATCH(BRQ$1,'[47]FINSUS Raw Data'!$A$2:$BH$2,0))</f>
        <v>267124</v>
      </c>
      <c r="BRR29" s="248">
        <f t="array" ref="BRR29">INDEX([48]CLIM1!$A$3:$N$37,MATCH($A29,[48]CLIM1!$N$3:$N$37,0),MATCH(BRR$1,[48]CLIM1!$A$3:$N$3,0))</f>
        <v>5.9940062552758944</v>
      </c>
      <c r="BRS29" s="248">
        <f t="array" ref="BRS29">INDEX([48]CLIM1!$A$3:$N$37,MATCH($A29,[48]CLIM1!$N$3:$N$37,0),MATCH(BRS$1,[48]CLIM1!$A$3:$N$3,0))</f>
        <v>5.3288334958600618</v>
      </c>
      <c r="BRT29" s="248">
        <f t="array" ref="BRT29">INDEX([48]CLIM1!$A$3:$N$37,MATCH($A29,[48]CLIM1!$N$3:$N$37,0),MATCH(BRT$1,[48]CLIM1!$A$3:$N$3,0))</f>
        <v>5.5977649980872108</v>
      </c>
      <c r="BRU29" s="248">
        <f t="array" ref="BRU29">INDEX([48]CLIM1!$A$3:$N$37,MATCH($A29,[48]CLIM1!$N$3:$N$37,0),MATCH(BRU$1,[48]CLIM1!$A$3:$N$3,0))</f>
        <v>5.6590343319887868</v>
      </c>
      <c r="BRV29" s="248">
        <f t="array" ref="BRV29">INDEX([48]CLIM1!$A$3:$N$37,MATCH($A29,[48]CLIM1!$N$3:$N$37,0),MATCH(BRV$1,[48]CLIM1!$A$3:$N$3,0))</f>
        <v>5.0118982492427193</v>
      </c>
      <c r="BRW29" s="248">
        <f t="array" ref="BRW29">INDEX([48]CLIM1!$A$3:$N$37,MATCH($A29,[48]CLIM1!$N$3:$N$37,0),MATCH(BRW$1,[48]CLIM1!$A$3:$N$3,0))</f>
        <v>4.8875414457852022</v>
      </c>
      <c r="BRX29" s="248">
        <f t="array" ref="BRX29">INDEX([48]CLIM1!$A$3:$N$37,MATCH($A29,[48]CLIM1!$N$3:$N$37,0),MATCH(BRX$1,[48]CLIM1!$A$3:$N$3,0))</f>
        <v>4.5769110399331758</v>
      </c>
      <c r="BRY29" s="248">
        <f t="array" ref="BRY29">INDEX([48]CLIM1!$A$3:$N$37,MATCH($A29,[48]CLIM1!$N$3:$N$37,0),MATCH(BRY$1,[48]CLIM1!$A$3:$N$3,0))</f>
        <v>4.30894704432938</v>
      </c>
      <c r="BRZ29" s="248">
        <f t="array" ref="BRZ29">INDEX([48]CLIM1!$A$3:$N$37,MATCH($A29,[48]CLIM1!$N$3:$N$37,0),MATCH(BRZ$1,[48]CLIM1!$A$3:$N$3,0))</f>
        <v>3.9664828089392872</v>
      </c>
      <c r="BSA29" s="327" t="str">
        <f>INDEX('[11]1920 Collected Indicators'!$A$3:$CV$36,MATCH($A29,'[11]1920 Collected Indicators'!$A$3:$A$36,0),MATCH(BSA$1,'[11]1920 Collected Indicators'!$A$3:$CV$3,0))</f>
        <v>dna</v>
      </c>
      <c r="BSB29" s="248">
        <f t="array" ref="BSB29">INDEX([48]CLIM2!$A$2:$N$36,MATCH($A29,[48]CLIM2!$N$2:$N$36,0),MATCH(BSB$1,[48]CLIM2!$A$2:$N$2,0))</f>
        <v>7.7471891874626309</v>
      </c>
      <c r="BSC29" s="248">
        <f t="array" ref="BSC29">INDEX([48]CLIM2!$A$2:$N$36,MATCH($A29,[48]CLIM2!$N$2:$N$36,0),MATCH(BSC$1,[48]CLIM2!$A$2:$N$2,0))</f>
        <v>7.0607261830004955</v>
      </c>
      <c r="BSD29" s="248">
        <f t="array" ref="BSD29">INDEX([48]CLIM2!$A$2:$N$36,MATCH($A29,[48]CLIM2!$N$2:$N$36,0),MATCH(BSD$1,[48]CLIM2!$A$2:$N$2,0))</f>
        <v>7.2713007828039453</v>
      </c>
      <c r="BSE29" s="248">
        <f t="array" ref="BSE29">INDEX([48]CLIM2!$A$2:$N$36,MATCH($A29,[48]CLIM2!$N$2:$N$36,0),MATCH(BSE$1,[48]CLIM2!$A$2:$N$2,0))</f>
        <v>7.3121373326415462</v>
      </c>
      <c r="BSF29" s="248">
        <f t="array" ref="BSF29">INDEX([48]CLIM2!$A$2:$N$36,MATCH($A29,[48]CLIM2!$N$2:$N$36,0),MATCH(BSF$1,[48]CLIM2!$A$2:$N$2,0))</f>
        <v>6.5923671979934824</v>
      </c>
      <c r="BSG29" s="248">
        <f t="array" ref="BSG29">INDEX([48]CLIM2!$A$2:$N$36,MATCH($A29,[48]CLIM2!$N$2:$N$36,0),MATCH(BSG$1,[48]CLIM2!$A$2:$N$2,0))</f>
        <v>6.4938687823923784</v>
      </c>
      <c r="BSH29" s="248">
        <f t="array" ref="BSH29">INDEX([48]CLIM2!$A$2:$N$36,MATCH($A29,[48]CLIM2!$N$2:$N$36,0),MATCH(BSH$1,[48]CLIM2!$A$2:$N$2,0))</f>
        <v>6.1839429319256336</v>
      </c>
      <c r="BSI29" s="248">
        <f t="array" ref="BSI29">INDEX([48]CLIM2!$A$2:$N$36,MATCH($A29,[48]CLIM2!$N$2:$N$36,0),MATCH(BSI$1,[48]CLIM2!$A$2:$N$2,0))</f>
        <v>5.9489169914265263</v>
      </c>
      <c r="BSJ29" s="248">
        <f t="array" ref="BSJ29">INDEX([48]CLIM2!$A$2:$N$36,MATCH($A29,[48]CLIM2!$N$2:$N$36,0),MATCH(BSJ$1,[48]CLIM2!$A$2:$N$2,0))</f>
        <v>5.7000496638086577</v>
      </c>
      <c r="BSK29" s="327" t="str">
        <f>INDEX('[11]1920 Collected Indicators'!$A$3:$CV$36,MATCH($A29,'[11]1920 Collected Indicators'!$A$3:$A$36,0),MATCH(BSK$1,'[11]1920 Collected Indicators'!$A$3:$CV$3,0))</f>
        <v>dna</v>
      </c>
      <c r="BSL29" s="181"/>
      <c r="BSM29" s="115">
        <v>84.9</v>
      </c>
      <c r="BSN29" s="116">
        <v>87</v>
      </c>
      <c r="BSO29" s="116">
        <v>80</v>
      </c>
      <c r="BSP29" s="116">
        <v>87</v>
      </c>
      <c r="BSQ29" s="116">
        <v>81</v>
      </c>
      <c r="BSR29" s="116">
        <f>INDEX('[16]Raw Data'!$A$1:$BT$34,MATCH($A29,'[16]Raw Data'!$A$1:$A$34,0),MATCH(BSR$1,'[16]Raw Data'!$A$1:$BT$1,0))</f>
        <v>80</v>
      </c>
      <c r="BSS29" s="116">
        <f>INDEX('[14]1718 Collected Indicators'!$A$3:$CH$36,MATCH($A29,'[14]1718 Collected Indicators'!$A$3:$A$36,0),MATCH(BSS$1,'[14]1718 Collected Indicators'!$A$3:$CH$3,0))</f>
        <v>85</v>
      </c>
      <c r="BST29" s="136">
        <f>INDEX('[15]1819 Collected Indicators'!$A$3:$CV$36,MATCH($A29,'[15]1819 Collected Indicators'!$A$3:$A$36,0),MATCH(BST$1,'[15]1819 Collected Indicators'!$A$3:$CV$3,0))</f>
        <v>85.3</v>
      </c>
      <c r="BSU29" s="120">
        <f>INDEX('[11]1920 Collected Indicators'!$A$3:$CV$36,MATCH($A29,'[11]1920 Collected Indicators'!$A$3:$A$36,0),MATCH(BSU$1,'[11]1920 Collected Indicators'!$A$3:$CV$3,0))</f>
        <v>66</v>
      </c>
      <c r="BSV29" s="115">
        <f>INDEX('[16]Raw Data'!$A$1:$BT$34,MATCH($A29,'[16]Raw Data'!$A$1:$A$34,0),MATCH(BSV$1,'[16]Raw Data'!$A$1:$BT$1,0))</f>
        <v>82.3</v>
      </c>
      <c r="BSW29" s="116">
        <f>INDEX('[16]Raw Data'!$A$1:$BT$34,MATCH($A29,'[16]Raw Data'!$A$1:$A$34,0),MATCH(BSW$1,'[16]Raw Data'!$A$1:$BT$1,0))</f>
        <v>80</v>
      </c>
      <c r="BSX29" s="116">
        <f>INDEX('[16]Raw Data'!$A$1:$BT$34,MATCH($A29,'[16]Raw Data'!$A$1:$A$34,0),MATCH(BSX$1,'[16]Raw Data'!$A$1:$BT$1,0))</f>
        <v>84</v>
      </c>
      <c r="BSY29" s="116">
        <f>INDEX('[16]Raw Data'!$A$1:$BT$34,MATCH($A29,'[16]Raw Data'!$A$1:$A$34,0),MATCH(BSY$1,'[16]Raw Data'!$A$1:$BT$1,0))</f>
        <v>90</v>
      </c>
      <c r="BSZ29" s="116">
        <f>INDEX('[16]Raw Data'!$A$1:$BT$34,MATCH($A29,'[16]Raw Data'!$A$1:$A$34,0),MATCH(BSZ$1,'[16]Raw Data'!$A$1:$BT$1,0))</f>
        <v>86</v>
      </c>
      <c r="BTA29" s="116">
        <f>INDEX('[16]Raw Data'!$A$1:$BT$34,MATCH($A29,'[16]Raw Data'!$A$1:$A$34,0),MATCH(BTA$1,'[16]Raw Data'!$A$1:$BT$1,0))</f>
        <v>84</v>
      </c>
      <c r="BTB29" s="116">
        <f>INDEX('[14]1718 Collected Indicators'!$A$3:$CH$36,MATCH($A29,'[14]1718 Collected Indicators'!$A$3:$A$36,0),MATCH(BTB$1,'[14]1718 Collected Indicators'!$A$3:$CH$3,0))</f>
        <v>80</v>
      </c>
      <c r="BTC29" s="136">
        <f>INDEX('[15]1819 Collected Indicators'!$A$3:$CV$36,MATCH($A29,'[15]1819 Collected Indicators'!$A$3:$A$36,0),MATCH(BTC$1,'[15]1819 Collected Indicators'!$A$3:$CV$3,0))</f>
        <v>83.7</v>
      </c>
      <c r="BTD29" s="120">
        <f>INDEX('[11]1920 Collected Indicators'!$A$3:$CV$36,MATCH($A29,'[11]1920 Collected Indicators'!$A$3:$A$36,0),MATCH(BTD$1,'[11]1920 Collected Indicators'!$A$3:$CV$3,0))</f>
        <v>82</v>
      </c>
      <c r="BTE29" s="115">
        <f>INDEX('[16]Raw Data'!$A$1:$BT$34,MATCH($A29,'[16]Raw Data'!$A$1:$A$34,0),MATCH(BTE$1,'[16]Raw Data'!$A$1:$BT$1,0))</f>
        <v>80.3</v>
      </c>
      <c r="BTF29" s="116">
        <f>INDEX('[16]Raw Data'!$A$1:$BT$34,MATCH($A29,'[16]Raw Data'!$A$1:$A$34,0),MATCH(BTF$1,'[16]Raw Data'!$A$1:$BT$1,0))</f>
        <v>89</v>
      </c>
      <c r="BTG29" s="116">
        <f>INDEX('[16]Raw Data'!$A$1:$BT$34,MATCH($A29,'[16]Raw Data'!$A$1:$A$34,0),MATCH(BTG$1,'[16]Raw Data'!$A$1:$BT$1,0))</f>
        <v>91</v>
      </c>
      <c r="BTH29" s="116">
        <f>INDEX('[16]Raw Data'!$A$1:$BT$34,MATCH($A29,'[16]Raw Data'!$A$1:$A$34,0),MATCH(BTH$1,'[16]Raw Data'!$A$1:$BT$1,0))</f>
        <v>85</v>
      </c>
      <c r="BTI29" s="116">
        <f>INDEX('[16]Raw Data'!$A$1:$BT$34,MATCH($A29,'[16]Raw Data'!$A$1:$A$34,0),MATCH(BTI$1,'[16]Raw Data'!$A$1:$BT$1,0))</f>
        <v>93</v>
      </c>
      <c r="BTJ29" s="116">
        <f>INDEX('[16]Raw Data'!$A$1:$BT$34,MATCH($A29,'[16]Raw Data'!$A$1:$A$34,0),MATCH(BTJ$1,'[16]Raw Data'!$A$1:$BT$1,0))</f>
        <v>95</v>
      </c>
      <c r="BTK29" s="116">
        <f>INDEX('[14]1718 Collected Indicators'!$A$3:$CH$36,MATCH($A29,'[14]1718 Collected Indicators'!$A$3:$A$36,0),MATCH(BTK$1,'[14]1718 Collected Indicators'!$A$3:$CH$3,0))</f>
        <v>91</v>
      </c>
      <c r="BTL29" s="136">
        <f>INDEX('[15]1819 Collected Indicators'!$A$3:$CV$36,MATCH($A29,'[15]1819 Collected Indicators'!$A$3:$A$36,0),MATCH(BTL$1,'[15]1819 Collected Indicators'!$A$3:$CV$3,0))</f>
        <v>89</v>
      </c>
      <c r="BTM29" s="120">
        <f>INDEX('[11]1920 Collected Indicators'!$A$3:$CV$36,MATCH($A29,'[11]1920 Collected Indicators'!$A$3:$A$36,0),MATCH(BTM$1,'[11]1920 Collected Indicators'!$A$3:$CV$3,0))</f>
        <v>93</v>
      </c>
      <c r="BTN29" s="115">
        <f>INDEX('[16]Raw Data'!$A$1:$BT$34,MATCH($A29,'[16]Raw Data'!$A$1:$A$34,0),MATCH(BTN$1,'[16]Raw Data'!$A$1:$BT$1,0))</f>
        <v>58.333333333333336</v>
      </c>
      <c r="BTO29" s="116">
        <f>INDEX('[16]Raw Data'!$A$1:$BT$34,MATCH($A29,'[16]Raw Data'!$A$1:$A$34,0),MATCH(BTO$1,'[16]Raw Data'!$A$1:$BT$1,0))</f>
        <v>65</v>
      </c>
      <c r="BTP29" s="116">
        <f>INDEX('[16]Raw Data'!$A$1:$BT$34,MATCH($A29,'[16]Raw Data'!$A$1:$A$34,0),MATCH(BTP$1,'[16]Raw Data'!$A$1:$BT$1,0))</f>
        <v>76</v>
      </c>
      <c r="BTQ29" s="116">
        <f>INDEX('[16]Raw Data'!$A$1:$BT$34,MATCH($A29,'[16]Raw Data'!$A$1:$A$34,0),MATCH(BTQ$1,'[16]Raw Data'!$A$1:$BT$1,0))</f>
        <v>78</v>
      </c>
      <c r="BTR29" s="116">
        <f>INDEX('[16]Raw Data'!$A$1:$BT$34,MATCH($A29,'[16]Raw Data'!$A$1:$A$34,0),MATCH(BTR$1,'[16]Raw Data'!$A$1:$BT$1,0))</f>
        <v>85</v>
      </c>
      <c r="BTS29" s="116">
        <f>INDEX('[16]Raw Data'!$A$1:$BT$34,MATCH($A29,'[16]Raw Data'!$A$1:$A$34,0),MATCH(BTS$1,'[16]Raw Data'!$A$1:$BT$1,0))</f>
        <v>78</v>
      </c>
      <c r="BTT29" s="116">
        <f>INDEX('[14]1718 Collected Indicators'!$A$3:$CH$36,MATCH($A29,'[14]1718 Collected Indicators'!$A$3:$A$36,0),MATCH(BTT$1,'[14]1718 Collected Indicators'!$A$3:$CH$3,0))</f>
        <v>82</v>
      </c>
      <c r="BTU29" s="136">
        <f>INDEX('[15]1819 Collected Indicators'!$A$3:$CV$36,MATCH($A29,'[15]1819 Collected Indicators'!$A$3:$A$36,0),MATCH(BTU$1,'[15]1819 Collected Indicators'!$A$3:$CV$3,0))</f>
        <v>74.3</v>
      </c>
      <c r="BTV29" s="120">
        <f>INDEX('[11]1920 Collected Indicators'!$A$3:$CV$36,MATCH($A29,'[11]1920 Collected Indicators'!$A$3:$A$36,0),MATCH(BTV$1,'[11]1920 Collected Indicators'!$A$3:$CV$3,0))</f>
        <v>72</v>
      </c>
      <c r="BTW29" s="115">
        <f>INDEX('[16]Raw Data'!$A$1:$BT$34,MATCH($A29,'[16]Raw Data'!$A$1:$A$34,0),MATCH(BTW$1,'[16]Raw Data'!$A$1:$BT$1,0))</f>
        <v>64.400000000000006</v>
      </c>
      <c r="BTX29" s="116">
        <f>INDEX('[16]Raw Data'!$A$1:$BT$34,MATCH($A29,'[16]Raw Data'!$A$1:$A$34,0),MATCH(BTX$1,'[16]Raw Data'!$A$1:$BT$1,0))</f>
        <v>69</v>
      </c>
      <c r="BTY29" s="116">
        <f>INDEX('[16]Raw Data'!$A$1:$BT$34,MATCH($A29,'[16]Raw Data'!$A$1:$A$34,0),MATCH(BTY$1,'[16]Raw Data'!$A$1:$BT$1,0))</f>
        <v>72</v>
      </c>
      <c r="BTZ29" s="116">
        <f>INDEX('[16]Raw Data'!$A$1:$BT$34,MATCH($A29,'[16]Raw Data'!$A$1:$A$34,0),MATCH(BTZ$1,'[16]Raw Data'!$A$1:$BT$1,0))</f>
        <v>76</v>
      </c>
      <c r="BUA29" s="116">
        <f>INDEX('[16]Raw Data'!$A$1:$BT$34,MATCH($A29,'[16]Raw Data'!$A$1:$A$34,0),MATCH(BUA$1,'[16]Raw Data'!$A$1:$BT$1,0))</f>
        <v>80</v>
      </c>
      <c r="BUB29" s="116">
        <f>INDEX('[16]Raw Data'!$A$1:$BT$34,MATCH($A29,'[16]Raw Data'!$A$1:$A$34,0),MATCH(BUB$1,'[16]Raw Data'!$A$1:$BT$1,0))</f>
        <v>79</v>
      </c>
      <c r="BUC29" s="116">
        <f>INDEX('[14]1718 Collected Indicators'!$A$3:$CH$36,MATCH($A29,'[14]1718 Collected Indicators'!$A$3:$A$36,0),MATCH(BUC$1,'[14]1718 Collected Indicators'!$A$3:$CH$3,0))</f>
        <v>82</v>
      </c>
      <c r="BUD29" s="136">
        <f>INDEX('[15]1819 Collected Indicators'!$A$3:$CV$36,MATCH($A29,'[15]1819 Collected Indicators'!$A$3:$A$36,0),MATCH(BUD$1,'[15]1819 Collected Indicators'!$A$3:$CV$3,0))</f>
        <v>71.7</v>
      </c>
      <c r="BUE29" s="120">
        <f>INDEX('[11]1920 Collected Indicators'!$A$3:$CV$36,MATCH($A29,'[11]1920 Collected Indicators'!$A$3:$A$36,0),MATCH(BUE$1,'[11]1920 Collected Indicators'!$A$3:$CV$3,0))</f>
        <v>75</v>
      </c>
      <c r="BUF29" s="115">
        <f>INDEX('[16]Raw Data'!$A$1:$BT$34,MATCH($A29,'[16]Raw Data'!$A$1:$A$34,0),MATCH(BUF$1,'[16]Raw Data'!$A$1:$BT$1,0))</f>
        <v>81</v>
      </c>
      <c r="BUG29" s="116">
        <f>INDEX('[16]Raw Data'!$A$1:$BT$34,MATCH($A29,'[16]Raw Data'!$A$1:$A$34,0),MATCH(BUG$1,'[16]Raw Data'!$A$1:$BT$1,0))</f>
        <v>88</v>
      </c>
      <c r="BUH29" s="116">
        <f>INDEX('[16]Raw Data'!$A$1:$BT$34,MATCH($A29,'[16]Raw Data'!$A$1:$A$34,0),MATCH(BUH$1,'[16]Raw Data'!$A$1:$BT$1,0))</f>
        <v>91</v>
      </c>
      <c r="BUI29" s="116">
        <f>INDEX('[16]Raw Data'!$A$1:$BT$34,MATCH($A29,'[16]Raw Data'!$A$1:$A$34,0),MATCH(BUI$1,'[16]Raw Data'!$A$1:$BT$1,0))</f>
        <v>92</v>
      </c>
      <c r="BUJ29" s="116">
        <f>INDEX('[16]Raw Data'!$A$1:$BT$34,MATCH($A29,'[16]Raw Data'!$A$1:$A$34,0),MATCH(BUJ$1,'[16]Raw Data'!$A$1:$BT$1,0))</f>
        <v>89</v>
      </c>
      <c r="BUK29" s="116">
        <f>INDEX('[16]Raw Data'!$A$1:$BT$34,MATCH($A29,'[16]Raw Data'!$A$1:$A$34,0),MATCH(BUK$1,'[16]Raw Data'!$A$1:$BT$1,0))</f>
        <v>76</v>
      </c>
      <c r="BUL29" s="116">
        <f>INDEX('[14]1718 Collected Indicators'!$A$3:$CH$36,MATCH($A29,'[14]1718 Collected Indicators'!$A$3:$A$36,0),MATCH(BUL$1,'[14]1718 Collected Indicators'!$A$3:$CH$3,0))</f>
        <v>87</v>
      </c>
      <c r="BUM29" s="136">
        <f>INDEX('[15]1819 Collected Indicators'!$A$3:$CV$36,MATCH($A29,'[15]1819 Collected Indicators'!$A$3:$A$36,0),MATCH(BUM$1,'[15]1819 Collected Indicators'!$A$3:$CV$3,0))</f>
        <v>83.1</v>
      </c>
      <c r="BUN29" s="120">
        <f>INDEX('[11]1920 Collected Indicators'!$A$3:$CV$36,MATCH($A29,'[11]1920 Collected Indicators'!$A$3:$A$36,0),MATCH(BUN$1,'[11]1920 Collected Indicators'!$A$3:$CV$3,0))</f>
        <v>61</v>
      </c>
      <c r="BUO29" s="115">
        <f>INDEX('[16]Raw Data'!$A$1:$BT$34,MATCH($A29,'[16]Raw Data'!$A$1:$A$34,0),MATCH(BUO$1,'[16]Raw Data'!$A$1:$BT$1,0))</f>
        <v>70.599999999999994</v>
      </c>
      <c r="BUP29" s="116">
        <f>INDEX('[16]Raw Data'!$A$1:$BT$34,MATCH($A29,'[16]Raw Data'!$A$1:$A$34,0),MATCH(BUP$1,'[16]Raw Data'!$A$1:$BT$1,0))</f>
        <v>70</v>
      </c>
      <c r="BUQ29" s="116">
        <f>INDEX('[16]Raw Data'!$A$1:$BT$34,MATCH($A29,'[16]Raw Data'!$A$1:$A$34,0),MATCH(BUQ$1,'[16]Raw Data'!$A$1:$BT$1,0))</f>
        <v>71</v>
      </c>
      <c r="BUR29" s="116">
        <f>INDEX('[16]Raw Data'!$A$1:$BT$34,MATCH($A29,'[16]Raw Data'!$A$1:$A$34,0),MATCH(BUR$1,'[16]Raw Data'!$A$1:$BT$1,0))</f>
        <v>66</v>
      </c>
      <c r="BUS29" s="116">
        <f>INDEX('[16]Raw Data'!$A$1:$BT$34,MATCH($A29,'[16]Raw Data'!$A$1:$A$34,0),MATCH(BUS$1,'[16]Raw Data'!$A$1:$BT$1,0))</f>
        <v>77</v>
      </c>
      <c r="BUT29" s="116">
        <f>INDEX('[16]Raw Data'!$A$1:$BT$34,MATCH($A29,'[16]Raw Data'!$A$1:$A$34,0),MATCH(BUT$1,'[16]Raw Data'!$A$1:$BT$1,0))</f>
        <v>63</v>
      </c>
      <c r="BUU29" s="116">
        <f>INDEX('[14]1718 Collected Indicators'!$A$3:$CH$36,MATCH($A29,'[14]1718 Collected Indicators'!$A$3:$A$36,0),MATCH(BUU$1,'[14]1718 Collected Indicators'!$A$3:$CH$3,0))</f>
        <v>64</v>
      </c>
      <c r="BUV29" s="116">
        <f>INDEX('[15]1819 Collected Indicators'!$A$3:$CV$36,MATCH($A29,'[15]1819 Collected Indicators'!$A$3:$A$36,0),MATCH(BUV$1,'[15]1819 Collected Indicators'!$A$3:$CV$3,0))</f>
        <v>57.2</v>
      </c>
      <c r="BUW29" s="126">
        <f>INDEX('[11]1920 Collected Indicators'!$A$3:$CV$36,MATCH($A29,'[11]1920 Collected Indicators'!$A$3:$A$36,0),MATCH(BUW$1,'[11]1920 Collected Indicators'!$A$3:$CV$3,0))</f>
        <v>32</v>
      </c>
    </row>
    <row r="30" spans="1:1921" ht="15.75" thickBot="1">
      <c r="A30" s="118" t="s">
        <v>1884</v>
      </c>
      <c r="B30" s="119">
        <f t="shared" si="152"/>
        <v>4261.2793176972282</v>
      </c>
      <c r="C30" s="87">
        <v>99927</v>
      </c>
      <c r="D30" s="87">
        <v>23450</v>
      </c>
      <c r="E30" s="88">
        <f t="shared" si="11"/>
        <v>4359.3723349820912</v>
      </c>
      <c r="F30" s="87">
        <v>102236</v>
      </c>
      <c r="G30" s="87">
        <v>23452</v>
      </c>
      <c r="H30" s="88">
        <f t="shared" si="12"/>
        <v>4410.4219409282696</v>
      </c>
      <c r="I30" s="87">
        <v>104527</v>
      </c>
      <c r="J30" s="87">
        <v>23700</v>
      </c>
      <c r="K30" s="88">
        <f t="shared" si="13"/>
        <v>4507.5523658516231</v>
      </c>
      <c r="L30" s="87">
        <v>108028</v>
      </c>
      <c r="M30" s="87">
        <v>23966</v>
      </c>
      <c r="N30" s="88">
        <f t="shared" si="14"/>
        <v>4560.4945418458483</v>
      </c>
      <c r="O30" s="87">
        <v>110291</v>
      </c>
      <c r="P30" s="87">
        <v>24184</v>
      </c>
      <c r="Q30" s="88">
        <f t="shared" si="15"/>
        <v>4711.20338707051</v>
      </c>
      <c r="R30" s="87">
        <v>115726</v>
      </c>
      <c r="S30" s="87">
        <v>24564</v>
      </c>
      <c r="T30" s="88">
        <f t="shared" si="160"/>
        <v>4773.9836091917077</v>
      </c>
      <c r="U30" s="87">
        <f>INDEX('[2]All Previous Years'!$A$1:$EX$34,MATCH($A30,'[2]All Previous Years'!$A$1:$A$34,0),MATCH(U$1,'[2]All Previous Years'!$A$1:$EX$1,0))</f>
        <v>118834</v>
      </c>
      <c r="V30" s="87">
        <f>INDEX('[3]Raw data 16-17'!$B$2:$MA$34,MATCH($A30,'[3]Raw data 16-17'!$A$2:$A$34,0),MATCH(V$1,'[3]Raw data 16-17'!$B$1:$MA$1,0))</f>
        <v>24892</v>
      </c>
      <c r="W30" s="88">
        <f t="shared" si="17"/>
        <v>4855.5821371610846</v>
      </c>
      <c r="X30" s="32">
        <f>INDEX([4]Sheet1!$A$1:$CJ$34, MATCH($A30, [4]Sheet1!$A$1:$A$34, 0), MATCH(X$1, [4]Sheet1!$A$1:$CJ$1, 0))</f>
        <v>121778</v>
      </c>
      <c r="Y30" s="32">
        <f>INDEX('[5]Finance Indicators'!$A$2:$BO$35,MATCH($A30,'[5]Finance Indicators'!$A$2:$A$35,0),MATCH(Y$1,'[5]Finance Indicators'!$A$2:$BO$2,0))</f>
        <v>25080</v>
      </c>
      <c r="Z30" s="132">
        <f>INDEX('[6]Finance Indicators'!$B$3:$BO$35,MATCH($A30,'[6]Finance Indicators'!$A$3:$A$35,0),MATCH(Z$1,'[6]Finance Indicators'!$B$2:$BO$2,0))</f>
        <v>5381.207731401817</v>
      </c>
      <c r="AA30" s="132">
        <f>INDEX('[6]Finance Indicators'!$B$3:$BO$35,MATCH($A30,'[6]Finance Indicators'!$A$3:$A$35,0),MATCH(AA$1,'[6]Finance Indicators'!$B$2:$BO$2,0))</f>
        <v>134471</v>
      </c>
      <c r="AB30" s="132">
        <f>INDEX('[6]Finance Indicators'!$B$3:$BO$35,MATCH($A30,'[6]Finance Indicators'!$A$3:$A$35,0),MATCH(AB$1,'[6]Finance Indicators'!$B$2:$BO$2,0))</f>
        <v>24989</v>
      </c>
      <c r="AC30" s="132">
        <f t="array" ref="AC30">INDEX('[7]Finance Indicators'!$A$2:$BO$35,MATCH($A30,'[7]Finance Indicators'!$A$2:$A$35,0),MATCH(AC$1,'[7]Finance Indicators'!$A$2:$BO$2,0))</f>
        <v>5708.8305489260147</v>
      </c>
      <c r="AD30" s="132">
        <f t="array" ref="AD30">INDEX('[7]Finance Indicators'!$A$2:$BO$35,MATCH($A30,'[7]Finance Indicators'!$A$2:$A$35,0),MATCH(AD$1,'[7]Finance Indicators'!$A$2:$BO$2,0))</f>
        <v>143520</v>
      </c>
      <c r="AE30" s="238">
        <f t="array" ref="AE30">INDEX('[7]Finance Indicators'!$A$2:$BO$35,MATCH($A30,'[7]Finance Indicators'!$A$2:$A$35,0),MATCH(AE$1,'[7]Finance Indicators'!$A$2:$BO$2,0))</f>
        <v>25140</v>
      </c>
      <c r="AF30" s="119">
        <f>(B30*100)/Deflators!$B$2</f>
        <v>5019.8871779766496</v>
      </c>
      <c r="AG30" s="88">
        <f>(E30*100)/Deflators!$B$3</f>
        <v>5058.7451113064908</v>
      </c>
      <c r="AH30" s="88">
        <f>(H30*100)/Deflators!$B$4</f>
        <v>5015.4379868619126</v>
      </c>
      <c r="AI30" s="88">
        <f>(K30*100)/Deflators!$B$5</f>
        <v>5035.0788340664758</v>
      </c>
      <c r="AJ30" s="88">
        <f>(N30*100)/Deflators!$B$6</f>
        <v>5024.9285918788419</v>
      </c>
      <c r="AK30" s="88">
        <f>(Q30*100)/Deflators!$B$7</f>
        <v>5148.9715202040161</v>
      </c>
      <c r="AL30" s="122">
        <f>(T30*100)/Deflators!$B$8</f>
        <v>5091.5757373869556</v>
      </c>
      <c r="AM30" s="122">
        <f>(W30*100)/Deflators!$B$9</f>
        <v>5088.9965997012832</v>
      </c>
      <c r="AN30" s="122">
        <f>(Z30*100)/Deflators!$B$10</f>
        <v>5512.6782160057846</v>
      </c>
      <c r="AO30" s="241">
        <f>(AC30*100)/Deflators!$B$11</f>
        <v>5708.8305489260147</v>
      </c>
      <c r="AP30" s="119">
        <f t="shared" si="18"/>
        <v>5526.8778559326383</v>
      </c>
      <c r="AQ30" s="87">
        <v>107647</v>
      </c>
      <c r="AR30" s="87">
        <v>19477</v>
      </c>
      <c r="AS30" s="88">
        <f t="shared" si="19"/>
        <v>5764.5900279879752</v>
      </c>
      <c r="AT30" s="87">
        <v>111222</v>
      </c>
      <c r="AU30" s="87">
        <v>19294</v>
      </c>
      <c r="AV30" s="88">
        <f t="shared" si="20"/>
        <v>5777.196926133096</v>
      </c>
      <c r="AW30" s="87">
        <v>110512</v>
      </c>
      <c r="AX30" s="87">
        <v>19129</v>
      </c>
      <c r="AY30" s="88">
        <f t="shared" si="21"/>
        <v>6028.0131328108455</v>
      </c>
      <c r="AZ30" s="87">
        <v>113833</v>
      </c>
      <c r="BA30" s="87">
        <v>18884</v>
      </c>
      <c r="BB30" s="88">
        <f t="shared" si="22"/>
        <v>6133.3404619332759</v>
      </c>
      <c r="BC30" s="87">
        <v>114718</v>
      </c>
      <c r="BD30" s="87">
        <v>18704</v>
      </c>
      <c r="BE30" s="88">
        <f t="shared" si="23"/>
        <v>6208.9480178102031</v>
      </c>
      <c r="BF30" s="87">
        <v>115741</v>
      </c>
      <c r="BG30" s="87">
        <v>18641</v>
      </c>
      <c r="BH30" s="88">
        <f t="shared" si="24"/>
        <v>6429.9477905161748</v>
      </c>
      <c r="BI30" s="87">
        <f>INDEX('[2]All Previous Years'!$A$1:$EX$34,MATCH($A30,'[2]All Previous Years'!$A$1:$A$34,0),MATCH(BI$1,'[2]All Previous Years'!$A$1:$EX$1,0))</f>
        <v>119462</v>
      </c>
      <c r="BJ30" s="87">
        <f>INDEX('[3]Raw data 16-17'!$B$2:$MA$34,MATCH($A30,'[3]Raw data 16-17'!$A$2:$A$34,0),MATCH(BJ$1,'[3]Raw data 16-17'!$B$1:$MA$1,0))</f>
        <v>18579</v>
      </c>
      <c r="BK30" s="88">
        <f t="shared" si="0"/>
        <v>6506.8434329880311</v>
      </c>
      <c r="BL30" s="32">
        <f>INDEX([4]Sheet1!$A$1:$CJ$34, MATCH($A30, [4]Sheet1!$A$1:$A$34, 0), MATCH(BL$1, [4]Sheet1!$A$1:$CJ$1, 0))</f>
        <v>121229</v>
      </c>
      <c r="BM30" s="32">
        <f>INDEX('[5]Finance Indicators'!$A$2:$BO$35,MATCH($A30,'[5]Finance Indicators'!$A$2:$A$35,0),MATCH(BM$1,'[5]Finance Indicators'!$A$2:$BO$2,0))</f>
        <v>18631</v>
      </c>
      <c r="BN30" s="132">
        <f>INDEX('[6]Finance Indicators'!$B$3:$BO$35,MATCH($A30,'[6]Finance Indicators'!$A$3:$A$35,0),MATCH(BN$1,'[6]Finance Indicators'!$B$2:$BO$2,0))</f>
        <v>6714.5046235138707</v>
      </c>
      <c r="BO30" s="132">
        <f>INDEX('[6]Finance Indicators'!$B$3:$BO$35,MATCH($A30,'[6]Finance Indicators'!$A$3:$A$35,0),MATCH(BO$1,'[6]Finance Indicators'!$B$2:$BO$2,0))</f>
        <v>127072</v>
      </c>
      <c r="BP30" s="132">
        <f>INDEX('[6]Finance Indicators'!$B$3:$BO$35,MATCH($A30,'[6]Finance Indicators'!$A$3:$A$35,0),MATCH(BP$1,'[6]Finance Indicators'!$B$2:$BO$2,0))</f>
        <v>18925</v>
      </c>
      <c r="BQ30" s="238">
        <f t="array" ref="BQ30">INDEX('[7]Finance Indicators'!$A$2:$BO$35,MATCH($A30,'[7]Finance Indicators'!$A$2:$A$35,0),MATCH(BQ$1,'[7]Finance Indicators'!$A$2:$BO$2,0))</f>
        <v>7183.9515126398674</v>
      </c>
      <c r="BR30" s="238">
        <f t="array" ref="BR30">INDEX('[7]Finance Indicators'!$A$2:$BO$35,MATCH($A30,'[7]Finance Indicators'!$A$2:$A$35,0),MATCH(BR$1,'[7]Finance Indicators'!$A$2:$BO$2,0))</f>
        <v>138679</v>
      </c>
      <c r="BS30" s="238">
        <f t="array" ref="BS30">INDEX('[7]Finance Indicators'!$A$2:$BO$35,MATCH($A30,'[7]Finance Indicators'!$A$2:$A$35,0),MATCH(BS$1,'[7]Finance Indicators'!$A$2:$BO$2,0))</f>
        <v>19304</v>
      </c>
      <c r="BT30" s="119">
        <f>(AP30*100)/Deflators!$B$2</f>
        <v>6510.7919980782181</v>
      </c>
      <c r="BU30" s="137">
        <f>(AS30*100)/Deflators!$B$3</f>
        <v>6689.4014509293165</v>
      </c>
      <c r="BV30" s="137">
        <f>(AV30*100)/Deflators!$B$4</f>
        <v>6569.7054179835104</v>
      </c>
      <c r="BW30" s="137">
        <f>(AY30*100)/Deflators!$B$5</f>
        <v>6733.4816931752384</v>
      </c>
      <c r="BX30" s="137">
        <f>(BB30*100)/Deflators!$B$6</f>
        <v>6757.9508248729871</v>
      </c>
      <c r="BY30" s="137">
        <f>(BE30*100)/Deflators!$B$7</f>
        <v>6785.887572137085</v>
      </c>
      <c r="BZ30" s="137">
        <f>(BH30*100)/Deflators!$B$8</f>
        <v>6857.7039309106567</v>
      </c>
      <c r="CA30" s="137">
        <f>(BK30*100)/Deflators!$B$9</f>
        <v>6819.6362804450637</v>
      </c>
      <c r="CB30" s="137">
        <f>(BN30*100)/Deflators!$B$10</f>
        <v>6878.5494292138328</v>
      </c>
      <c r="CC30" s="245">
        <f>(BQ30*100)/Deflators!$B$11</f>
        <v>7183.9515126398674</v>
      </c>
      <c r="CD30" s="119">
        <f t="shared" si="153"/>
        <v>2601.423487544484</v>
      </c>
      <c r="CE30" s="87">
        <v>14620</v>
      </c>
      <c r="CF30" s="87">
        <v>5620</v>
      </c>
      <c r="CG30" s="88">
        <f t="shared" si="25"/>
        <v>2580.8950086058521</v>
      </c>
      <c r="CH30" s="87">
        <v>14995</v>
      </c>
      <c r="CI30" s="87">
        <v>5810</v>
      </c>
      <c r="CJ30" s="88">
        <f t="shared" si="26"/>
        <v>2495.1215478749791</v>
      </c>
      <c r="CK30" s="87">
        <v>15088</v>
      </c>
      <c r="CL30" s="87">
        <v>6047</v>
      </c>
      <c r="CM30" s="88">
        <f t="shared" si="27"/>
        <v>2498.7978842763264</v>
      </c>
      <c r="CN30" s="87">
        <v>15590</v>
      </c>
      <c r="CO30" s="87">
        <v>6239</v>
      </c>
      <c r="CP30" s="88">
        <f t="shared" si="28"/>
        <v>2609.4720496894406</v>
      </c>
      <c r="CQ30" s="87">
        <v>16805</v>
      </c>
      <c r="CR30" s="87">
        <v>6440</v>
      </c>
      <c r="CS30" s="88">
        <f t="shared" si="29"/>
        <v>2963.8554216867469</v>
      </c>
      <c r="CT30" s="87">
        <v>18204</v>
      </c>
      <c r="CU30" s="87">
        <v>6142</v>
      </c>
      <c r="CV30" s="88">
        <f t="shared" si="30"/>
        <v>3754.3640897755608</v>
      </c>
      <c r="CW30" s="87">
        <f>INDEX('[2]All Previous Years'!$A$1:$EX$34,MATCH($A30,'[2]All Previous Years'!$A$1:$A$34,0),MATCH(CW$1,'[2]All Previous Years'!$A$1:$EX$1,0))</f>
        <v>21077</v>
      </c>
      <c r="CX30" s="87">
        <f>INDEX('[3]Raw data 16-17'!$B$2:$XA$34,MATCH($A30,'[3]Raw data 16-17'!$A$2:$A$34,0),MATCH(CX$1,'[3]Raw data 16-17'!$B$1:$GU$1,0))</f>
        <v>5614</v>
      </c>
      <c r="CY30" s="88">
        <f t="shared" si="31"/>
        <v>3823.5091940195912</v>
      </c>
      <c r="CZ30" s="32">
        <f>INDEX([4]Sheet1!$A$1:$CJ$34, MATCH($A30, [4]Sheet1!$A$1:$A$34, 0), MATCH(CZ$1, [4]Sheet1!$A$1:$CJ$1, 0))</f>
        <v>22249</v>
      </c>
      <c r="DA30" s="32">
        <f>INDEX('[5]Finance Indicators'!$A$2:$BO$35,MATCH($A30,'[5]Finance Indicators'!$A$2:$A$35,0),MATCH(DA$1,'[5]Finance Indicators'!$A$2:$BO$2,0))</f>
        <v>5819</v>
      </c>
      <c r="DB30" s="132">
        <f>INDEX('[6]Finance Indicators'!$B$3:$BO$35,MATCH($A30,'[6]Finance Indicators'!$A$3:$A$35,0),MATCH(DB$1,'[6]Finance Indicators'!$B$2:$BO$2,0))</f>
        <v>4503.5000853679358</v>
      </c>
      <c r="DC30" s="132">
        <f>INDEX('[6]Finance Indicators'!$B$3:$BO$35,MATCH($A30,'[6]Finance Indicators'!$A$3:$A$35,0),MATCH(DC$1,'[6]Finance Indicators'!$B$2:$BO$2,0))</f>
        <v>26377</v>
      </c>
      <c r="DD30" s="132">
        <f>INDEX('[6]Finance Indicators'!$B$3:$BO$35,MATCH($A30,'[6]Finance Indicators'!$A$3:$A$35,0),MATCH(DD$1,'[6]Finance Indicators'!$B$2:$BO$2,0))</f>
        <v>5857</v>
      </c>
      <c r="DE30" s="132">
        <f t="array" ref="DE30">INDEX('[7]Finance Indicators'!$A$2:$BO$35,MATCH($A30,'[7]Finance Indicators'!$A$2:$A$35,0),MATCH(DE$1,'[7]Finance Indicators'!$A$2:$BO$2,0))</f>
        <v>7064.6159133871797</v>
      </c>
      <c r="DF30" s="132">
        <f t="array" ref="DF30">INDEX('[7]Finance Indicators'!$A$2:$BO$35,MATCH($A30,'[7]Finance Indicators'!$A$2:$A$35,0),MATCH(DF$1,'[7]Finance Indicators'!$A$2:$BO$2,0))</f>
        <v>41109</v>
      </c>
      <c r="DG30" s="132">
        <f t="array" ref="DG30">INDEX('[7]Finance Indicators'!$A$2:$BO$35,MATCH($A30,'[7]Finance Indicators'!$A$2:$A$35,0),MATCH(DG$1,'[7]Finance Indicators'!$A$2:$BO$2,0))</f>
        <v>5819</v>
      </c>
      <c r="DH30" s="127">
        <f>(CD30*100)/Deflators!$B$2</f>
        <v>3064.5380027960205</v>
      </c>
      <c r="DI30" s="122">
        <f>(CG30*100)/Deflators!$B$3</f>
        <v>2994.9472089848036</v>
      </c>
      <c r="DJ30" s="122">
        <f>(CJ30*100)/Deflators!$B$4</f>
        <v>2837.3991333845015</v>
      </c>
      <c r="DK30" s="122">
        <f>(CM30*100)/Deflators!$B$5</f>
        <v>2791.2364220205222</v>
      </c>
      <c r="DL30" s="122">
        <f>(CP30*100)/Deflators!$B$6</f>
        <v>2875.2168414800785</v>
      </c>
      <c r="DM30" s="122">
        <f>(CS30*100)/Deflators!$B$7</f>
        <v>3239.2588267679739</v>
      </c>
      <c r="DN30" s="122">
        <f>(CV30*100)/Deflators!$B$8</f>
        <v>4004.1254167721395</v>
      </c>
      <c r="DO30" s="122">
        <f>(CY30*100)/Deflators!$B$9</f>
        <v>4007.3105011191733</v>
      </c>
      <c r="DP30" s="122">
        <f>(DB30*100)/Deflators!$B$10</f>
        <v>4613.5269358800042</v>
      </c>
      <c r="DQ30" s="247">
        <f>(DE30*100)/Deflators!$B$11</f>
        <v>7064.6159133871797</v>
      </c>
      <c r="DR30" s="119">
        <v>51</v>
      </c>
      <c r="DS30" s="122">
        <f>INDEX('[3]5+ Awards at Level 5 &amp; Level 6'!$A$2:$G$35,MATCH($A30,'[3]5+ Awards at Level 5 &amp; Level 6'!$A$2:$A$35,0),MATCH(DS$1,'[3]5+ Awards at Level 5 &amp; Level 6'!$A$2:$G$2,0))</f>
        <v>52</v>
      </c>
      <c r="DT30" s="125">
        <f>INDEX('[8]Breadth and Depth cohort'!$X$1:$AH$36,MATCH($A30,'[8]Breadth and Depth cohort'!$X$1:$X$36,0),MATCH(DT$1,'[8]Breadth and Depth cohort'!$X$1:$AH$1,0))</f>
        <v>55</v>
      </c>
      <c r="DU30" s="125">
        <f>INDEX('[9]Breadth and Depth cohort'!$U$1:$AC$36,MATCH($A30,'[9]Breadth and Depth cohort'!$U$1:$U$36,0),MATCH(DU$1,'[9]Breadth and Depth cohort'!$U$1:$AC$1,0))</f>
        <v>55</v>
      </c>
      <c r="DV30" s="125">
        <f>INDEX([10]Extraction!$G$3:$Q$36,MATCH($A30,[10]Extraction!$Q$3:$Q$36,0),MATCH(DV$1,[10]Extraction!$G$3:$Q$3,0))</f>
        <v>61</v>
      </c>
      <c r="DW30" s="125">
        <f>INDEX([10]Extraction!$G$3:$Q$36,MATCH($A30,[10]Extraction!$Q$3:$Q$36,0),MATCH(DW$1,[10]Extraction!$G$3:$Q$3,0))</f>
        <v>61</v>
      </c>
      <c r="DX30" s="125">
        <f>INDEX([10]Extraction!$G$3:$Q$36,MATCH($A30,[10]Extraction!$Q$3:$Q$36,0),MATCH(DX$1,[10]Extraction!$G$3:$Q$3,0))</f>
        <v>63</v>
      </c>
      <c r="DY30" s="125">
        <f>INDEX([10]Extraction!$G$3:$Q$36,MATCH($A30,[10]Extraction!$Q$3:$Q$36,0),MATCH(DY$1,[10]Extraction!$G$3:$Q$3,0))</f>
        <v>64</v>
      </c>
      <c r="DZ30" s="241">
        <f>INDEX('[11]1920 Collected Indicators'!$A$3:$CV$36,MATCH($A30,'[11]1920 Collected Indicators'!$A$3:$A$36,0),MATCH(DZ$1,'[11]1920 Collected Indicators'!$A$3:$CV$3,0))</f>
        <v>66</v>
      </c>
      <c r="EA30" s="119">
        <v>26</v>
      </c>
      <c r="EB30" s="122">
        <f>INDEX('[3]5+ Awards at Level 5 &amp; Level 6'!$I$2:$M$35,MATCH($A30,'[3]5+ Awards at Level 5 &amp; Level 6'!$A$2:$A$35,0),MATCH(EB$1,'[3]5+ Awards at Level 5 &amp; Level 6'!$I$2:$M$2,0))</f>
        <v>26</v>
      </c>
      <c r="EC30" s="125">
        <f>INDEX('[8]Breadth and Depth cohort'!$X$1:$AH$36,MATCH($A30,'[8]Breadth and Depth cohort'!$X$1:$X$36,0),MATCH(EC$1,'[8]Breadth and Depth cohort'!$X$1:$AH$1,0))</f>
        <v>29</v>
      </c>
      <c r="ED30" s="125">
        <f>INDEX('[9]Breadth and Depth cohort'!$U$1:$AC$36,MATCH($A30,'[9]Breadth and Depth cohort'!$U$1:$U$36,0),MATCH(ED$1,'[9]Breadth and Depth cohort'!$U$1:$AC$1,0))</f>
        <v>31</v>
      </c>
      <c r="EE30" s="125">
        <f>INDEX([10]Extraction!$G$3:$Q$36,MATCH($A30,[10]Extraction!$Q$3:$Q$36,0),MATCH(EE$1,[10]Extraction!$G$3:$Q$3,0))</f>
        <v>34</v>
      </c>
      <c r="EF30" s="125">
        <f>INDEX([10]Extraction!$G$3:$Q$36,MATCH($A30,[10]Extraction!$Q$3:$Q$36,0),MATCH(EF$1,[10]Extraction!$G$3:$Q$3,0))</f>
        <v>35</v>
      </c>
      <c r="EG30" s="125">
        <f>INDEX([10]Extraction!$G$3:$Q$36,MATCH($A30,[10]Extraction!$Q$3:$Q$36,0),MATCH(EG$1,[10]Extraction!$G$3:$Q$3,0))</f>
        <v>36</v>
      </c>
      <c r="EH30" s="120">
        <f>INDEX([10]Extraction!$G$3:$Q$36,MATCH($A30,[10]Extraction!$Q$3:$Q$36,0),MATCH(EH$1,[10]Extraction!$G$3:$Q$3,0))</f>
        <v>36</v>
      </c>
      <c r="EI30" s="126">
        <f>INDEX('[11]1920 Collected Indicators'!$A$3:$CV$36,MATCH($A30,'[11]1920 Collected Indicators'!$A$3:$A$36,0),MATCH(EI$1,'[11]1920 Collected Indicators'!$A$3:$CV$3,0))</f>
        <v>39</v>
      </c>
      <c r="EJ30" s="127">
        <v>28</v>
      </c>
      <c r="EK30" s="122">
        <f>INDEX('[3]Deprived 5+ Awards'!$A$2:$K$35,MATCH($A30,'[3]Deprived 5+ Awards'!$A$2:$A$35,0),MATCH(EK$1,'[3]Deprived 5+ Awards'!$A$2:$K$2,0))</f>
        <v>27</v>
      </c>
      <c r="EL30" s="125">
        <f>INDEX('[12]2014'!$S$1:$U$35,MATCH($A30,'[12]2014'!$S$1:$S$35,0),MATCH(EL$1,'[12]2014'!$S$1:$U$1,0))</f>
        <v>33</v>
      </c>
      <c r="EM30" s="125">
        <f>INDEX('[12]2015'!$S$1:$U$35,MATCH($A30,'[12]2015'!$S$1:$S$35,0),MATCH(EM$1,'[12]2015'!$S$1:$U$1,0))</f>
        <v>31</v>
      </c>
      <c r="EN30" s="125">
        <f>INDEX([13]Extraction!$B$2:$L$35,MATCH($A30,[13]Extraction!$L$2:$L$35,0),MATCH(EN$1,[13]Extraction!$B$2:$L$2,0))</f>
        <v>38</v>
      </c>
      <c r="EO30" s="125">
        <f>INDEX([13]Extraction!$B$2:$L$35,MATCH($A30,[13]Extraction!$L$2:$L$35,0),MATCH(EO$1,[13]Extraction!$B$2:$L$2,0))</f>
        <v>43</v>
      </c>
      <c r="EP30" s="122">
        <f>INDEX([13]Extraction!$B$2:$L$35,MATCH($A30,[13]Extraction!$L$2:$L$35,0),MATCH(EP$1,[13]Extraction!$B$2:$L$2,0))</f>
        <v>41</v>
      </c>
      <c r="EQ30" s="122">
        <f>INDEX([13]Extraction!$B$2:$L$35,MATCH($A30,[13]Extraction!$L$2:$L$35,0),MATCH(EQ$1,[13]Extraction!$B$2:$L$2,0))</f>
        <v>45</v>
      </c>
      <c r="ER30" s="337">
        <f>INDEX('[11]1920 Collected Indicators'!$A$3:$CV$36,MATCH($A30,'[11]1920 Collected Indicators'!$A$3:$A$36,0),MATCH(ER$1,'[11]1920 Collected Indicators'!$A$3:$CV$3,0))</f>
        <v>46</v>
      </c>
      <c r="ES30" s="124">
        <v>10</v>
      </c>
      <c r="ET30" s="122">
        <f>INDEX('[3]Deprived 5+ Awards'!$A$2:$K$35,MATCH($A30,'[3]Deprived 5+ Awards'!$A$2:$A$35,0),MATCH(ET$1,'[3]Deprived 5+ Awards'!$A$2:$K$2,0))</f>
        <v>8</v>
      </c>
      <c r="EU30" s="125">
        <f>INDEX('[12]2014'!$S$1:$U$35,MATCH($A30,'[12]2014'!$S$1:$S$35,0),MATCH(EU$1,'[12]2014'!$S$1:$U$1,0))</f>
        <v>12</v>
      </c>
      <c r="EV30" s="125">
        <f>INDEX('[12]2015'!$S$1:$U$35,MATCH($A30,'[12]2015'!$S$1:$S$35,0),MATCH(EV$1,'[12]2015'!$S$1:$U$1,0))</f>
        <v>12</v>
      </c>
      <c r="EW30" s="125">
        <f>INDEX([13]Extraction!$B$2:$L$35,MATCH($A30,[13]Extraction!$L$2:$L$35,0),MATCH(EW$1,[13]Extraction!$B$2:$L$2,0))</f>
        <v>15</v>
      </c>
      <c r="EX30" s="125">
        <f>INDEX([13]Extraction!$B$2:$L$35,MATCH($A30,[13]Extraction!$L$2:$L$35,0),MATCH(EX$1,[13]Extraction!$B$2:$L$2,0))</f>
        <v>19</v>
      </c>
      <c r="EY30" s="122">
        <f>INDEX([13]Extraction!$B$2:$L$35,MATCH($A30,[13]Extraction!$L$2:$L$35,0),MATCH(EY$1,[13]Extraction!$B$2:$L$2,0))</f>
        <v>17</v>
      </c>
      <c r="EZ30" s="122">
        <f>INDEX([13]Extraction!$B$2:$L$35,MATCH($A30,[13]Extraction!$L$2:$L$35,0),MATCH(EZ$1,[13]Extraction!$B$2:$L$2,0))</f>
        <v>19</v>
      </c>
      <c r="FA30" s="340">
        <f>INDEX('[11]1920 Collected Indicators'!$A$3:$CV$36,MATCH($A30,'[11]1920 Collected Indicators'!$A$3:$A$36,0),MATCH(FA$1,'[11]1920 Collected Indicators'!$A$3:$CV$3,0))</f>
        <v>22</v>
      </c>
      <c r="FB30" s="119">
        <v>1692.3076923076924</v>
      </c>
      <c r="FC30" s="87">
        <v>9416</v>
      </c>
      <c r="FD30" s="87">
        <v>107</v>
      </c>
      <c r="FE30" s="88">
        <v>2515.4914529914531</v>
      </c>
      <c r="FF30" s="87">
        <v>9418</v>
      </c>
      <c r="FG30" s="87">
        <v>72</v>
      </c>
      <c r="FH30" s="88">
        <v>2403.0335861321773</v>
      </c>
      <c r="FI30" s="87">
        <v>8872</v>
      </c>
      <c r="FJ30" s="87">
        <v>71</v>
      </c>
      <c r="FK30" s="88">
        <v>2586.6738894907908</v>
      </c>
      <c r="FL30" s="87">
        <v>9550</v>
      </c>
      <c r="FM30" s="87">
        <v>71</v>
      </c>
      <c r="FN30" s="88">
        <v>2535.164835164835</v>
      </c>
      <c r="FO30" s="39">
        <v>9228</v>
      </c>
      <c r="FP30" s="39">
        <v>70</v>
      </c>
      <c r="FQ30" s="88">
        <v>2510.7142857142858</v>
      </c>
      <c r="FR30" s="87">
        <v>9139</v>
      </c>
      <c r="FS30" s="87">
        <v>70</v>
      </c>
      <c r="FT30" s="88">
        <f t="shared" si="159"/>
        <v>2852.7644230769229</v>
      </c>
      <c r="FU30" s="87">
        <f>INDEX('[2]All Previous Years'!$A$1:$EX$34,MATCH($A30,'[2]All Previous Years'!$A$1:$A$34,0),MATCH(FU$1,'[2]All Previous Years'!$A$1:$EX$1,0))</f>
        <v>9494</v>
      </c>
      <c r="FV30" s="88">
        <f>INDEX('[3]Raw data 16-17'!$B$2:$XA$34,MATCH($A30,'[3]Raw data 16-17'!$A$2:$A$34,0),MATCH(FV$1,'[3]Raw data 16-17'!$B$1:$GU$1,0))</f>
        <v>64</v>
      </c>
      <c r="FW30" s="88">
        <f t="shared" si="33"/>
        <v>2326.666666666667</v>
      </c>
      <c r="FX30" s="39">
        <f>INDEX([4]Sheet1!$A$1:$CJ$34, MATCH($A30, [4]Sheet1!$A$1:$A$34, 0), MATCH(FX$1, [4]Sheet1!$A$1:$CJ$1, 0))</f>
        <v>9074</v>
      </c>
      <c r="FY30" s="39">
        <f>INDEX('[5]Finance Indicators'!$A$2:$BO$35,MATCH($A30,'[5]Finance Indicators'!$A$2:$A$35,0),MATCH(FY$1,'[5]Finance Indicators'!$A$2:$BO$2,0))</f>
        <v>75</v>
      </c>
      <c r="FZ30" s="132">
        <f>INDEX('[6]Finance Indicators'!$B$3:$BO$35,MATCH($A30,'[6]Finance Indicators'!$A$3:$A$35,0),MATCH(FZ$1,'[6]Finance Indicators'!$B$2:$BO$2,0))</f>
        <v>2816.6491043203373</v>
      </c>
      <c r="GA30" s="132">
        <f>INDEX('[6]Finance Indicators'!$B$3:$BO$35,MATCH($A30,'[6]Finance Indicators'!$A$3:$A$35,0),MATCH(GA$1,'[6]Finance Indicators'!$B$2:$BO$2,0))</f>
        <v>10692</v>
      </c>
      <c r="GB30" s="132">
        <f>INDEX('[6]Finance Indicators'!$B$3:$BO$35,MATCH($A30,'[6]Finance Indicators'!$A$3:$A$35,0),MATCH(GB$1,'[6]Finance Indicators'!$B$2:$BO$2,0))</f>
        <v>73</v>
      </c>
      <c r="GC30" s="132" t="str">
        <f t="array" ref="GC30">INDEX('[7]Finance Indicators'!$A$2:$BO$35,MATCH($A30,'[7]Finance Indicators'!$A$2:$A$35,0),MATCH(GC$1,'[7]Finance Indicators'!$A$2:$BO$2,0))</f>
        <v>dna</v>
      </c>
      <c r="GD30" s="132">
        <f t="array" ref="GD30">INDEX('[7]Finance Indicators'!$A$2:$BO$35,MATCH($A30,'[7]Finance Indicators'!$A$2:$A$35,0),MATCH(GD$1,'[7]Finance Indicators'!$A$2:$BO$2,0))</f>
        <v>12034</v>
      </c>
      <c r="GE30" s="238" t="str">
        <f t="array" ref="GE30">INDEX('[7]Finance Indicators'!$A$2:$BO$35,MATCH($A30,'[7]Finance Indicators'!$A$2:$A$35,0),MATCH(GE$1,'[7]Finance Indicators'!$A$2:$BO$2,0))</f>
        <v>dna</v>
      </c>
      <c r="GF30" s="128">
        <f>(FB30*100)/Deflators!$B$2</f>
        <v>1993.5782314306009</v>
      </c>
      <c r="GG30" s="125">
        <f>(FE30*100)/Deflators!$B$3</f>
        <v>2919.0509808577872</v>
      </c>
      <c r="GH30" s="125">
        <f>(FH30*100)/Deflators!$B$4</f>
        <v>2732.6786627257861</v>
      </c>
      <c r="GI30" s="125">
        <f>(FK30*100)/Deflators!$B$5</f>
        <v>2889.3967045786749</v>
      </c>
      <c r="GJ30" s="125">
        <f>(FN30*100)/Deflators!$B$6</f>
        <v>2793.342289625788</v>
      </c>
      <c r="GK30" s="125">
        <f>(FQ30*100)/Deflators!$B$7</f>
        <v>2744.0115168856637</v>
      </c>
      <c r="GL30" s="125">
        <f>(FT30*100)/Deflators!$B$8</f>
        <v>3042.5462904926949</v>
      </c>
      <c r="GM30" s="125">
        <f>(FW30*100)/Deflators!$B$9</f>
        <v>2438.5127098741073</v>
      </c>
      <c r="GN30" s="125">
        <f>IFERROR((FZ30*100)/Deflators!$B$10,"dna")</f>
        <v>2885.4638093434155</v>
      </c>
      <c r="GO30" s="125" t="str">
        <f>IFERROR((GC30*100)/Deflators!$B$11,"dna")</f>
        <v>dna</v>
      </c>
      <c r="GP30" s="121">
        <v>164.77272727272728</v>
      </c>
      <c r="GQ30" s="87">
        <v>3770</v>
      </c>
      <c r="GR30" s="87">
        <v>440</v>
      </c>
      <c r="GS30" s="88">
        <v>140.01411432604093</v>
      </c>
      <c r="GT30" s="87">
        <v>3968</v>
      </c>
      <c r="GU30" s="87">
        <v>545</v>
      </c>
      <c r="GV30" s="88">
        <v>165.72828312372036</v>
      </c>
      <c r="GW30" s="87">
        <v>4533</v>
      </c>
      <c r="GX30" s="87">
        <v>526</v>
      </c>
      <c r="GY30" s="88">
        <v>178.28831473869644</v>
      </c>
      <c r="GZ30" s="87">
        <v>4858</v>
      </c>
      <c r="HA30" s="87">
        <v>524</v>
      </c>
      <c r="HB30" s="88">
        <v>201.52075957515288</v>
      </c>
      <c r="HC30" s="87">
        <v>5009</v>
      </c>
      <c r="HD30" s="87">
        <v>478</v>
      </c>
      <c r="HE30" s="88">
        <v>214.38601965985333</v>
      </c>
      <c r="HF30" s="87">
        <v>5496</v>
      </c>
      <c r="HG30" s="87">
        <v>493</v>
      </c>
      <c r="HH30" s="88">
        <f t="shared" si="34"/>
        <v>242.03013481363996</v>
      </c>
      <c r="HI30" s="87">
        <f>INDEX('[2]All Previous Years'!$A$1:$EX$34,MATCH($A30,'[2]All Previous Years'!$A$1:$A$34,0),MATCH(HI$1,'[2]All Previous Years'!$A$1:$EX$1,0))</f>
        <v>6104</v>
      </c>
      <c r="HJ30" s="32">
        <f>INDEX('[3]Raw data 16-17'!$B$2:$XA$34,MATCH($A30,'[3]Raw data 16-17'!$A$2:$A$34,0),MATCH(HJ$1,'[3]Raw data 16-17'!$B$1:$GU$1,0))</f>
        <v>485</v>
      </c>
      <c r="HK30" s="88">
        <f t="shared" si="35"/>
        <v>224.13793103448276</v>
      </c>
      <c r="HL30" s="32">
        <f>INDEX([4]Sheet1!$A$1:$CJ$34, MATCH($A30, [4]Sheet1!$A$1:$A$34, 0), MATCH(HL$1, [4]Sheet1!$A$1:$CJ$1, 0))</f>
        <v>6760</v>
      </c>
      <c r="HM30" s="32">
        <f>INDEX('[5]Finance Indicators'!$A$2:$BO$35,MATCH($A30,'[5]Finance Indicators'!$A$2:$A$35,0),MATCH(HM$1,'[5]Finance Indicators'!$A$2:$BO$2,0))</f>
        <v>580</v>
      </c>
      <c r="HN30" s="132">
        <f>INDEX('[6]Finance Indicators'!$B$3:$BO$35,MATCH($A30,'[6]Finance Indicators'!$A$3:$A$35,0),MATCH(HN$1,'[6]Finance Indicators'!$B$2:$BO$2,0))</f>
        <v>240.44360547428033</v>
      </c>
      <c r="HO30" s="132">
        <f>INDEX('[6]Finance Indicators'!$B$3:$BO$35,MATCH($A30,'[6]Finance Indicators'!$A$3:$A$35,0),MATCH(HO$1,'[6]Finance Indicators'!$B$2:$BO$2,0))</f>
        <v>8152</v>
      </c>
      <c r="HP30" s="132">
        <f>INDEX('[6]Finance Indicators'!$B$3:$BO$35,MATCH($A30,'[6]Finance Indicators'!$A$3:$A$35,0),MATCH(HP$1,'[6]Finance Indicators'!$B$2:$BO$2,0))</f>
        <v>652</v>
      </c>
      <c r="HQ30" s="132" t="str">
        <f t="array" ref="HQ30">INDEX('[7]Finance Indicators'!$A$2:$BO$35,MATCH($A30,'[7]Finance Indicators'!$A$2:$A$35,0),MATCH(HQ$1,'[7]Finance Indicators'!$A$2:$BO$2,0))</f>
        <v>dna</v>
      </c>
      <c r="HR30" s="238">
        <f t="array" ref="HR30">INDEX('[7]Finance Indicators'!$A$2:$BO$35,MATCH($A30,'[7]Finance Indicators'!$A$2:$A$35,0),MATCH(HR$1,'[7]Finance Indicators'!$A$2:$BO$2,0))</f>
        <v>10081</v>
      </c>
      <c r="HS30" s="238" t="str">
        <f t="array" ref="HS30">INDEX('[7]Finance Indicators'!$A$2:$BO$35,MATCH($A30,'[7]Finance Indicators'!$A$2:$A$35,0),MATCH(HS$1,'[7]Finance Indicators'!$A$2:$BO$2,0))</f>
        <v>dna</v>
      </c>
      <c r="HT30" s="128">
        <f>(GP30*100)/Deflators!$B$2</f>
        <v>194.10614495075839</v>
      </c>
      <c r="HU30" s="125">
        <f>(GS30*100)/Deflators!$B$3</f>
        <v>162.47653605474318</v>
      </c>
      <c r="HV30" s="125">
        <f>(GV30*100)/Deflators!$B$4</f>
        <v>188.46267722429496</v>
      </c>
      <c r="HW30" s="125">
        <f>(GY30*100)/Deflators!$B$5</f>
        <v>199.15369740415397</v>
      </c>
      <c r="HX30" s="125">
        <f>(HB30*100)/Deflators!$B$6</f>
        <v>222.0433370448612</v>
      </c>
      <c r="HY30" s="125">
        <f>(HE30*100)/Deflators!$B$7</f>
        <v>234.30691032952473</v>
      </c>
      <c r="HZ30" s="125">
        <f>(HH30*100)/Deflators!$B$8</f>
        <v>258.13133496331142</v>
      </c>
      <c r="IA30" s="125">
        <f>(HK30*100)/Deflators!$B$9</f>
        <v>234.91254738931474</v>
      </c>
      <c r="IB30" s="125">
        <f>IFERROR((HN30*100)/Deflators!$B$10,"dna")</f>
        <v>246.31798143400454</v>
      </c>
      <c r="IC30" s="125" t="str">
        <f>IFERROR((HQ30*100)/Deflators!$B$11,"dna")</f>
        <v>dna</v>
      </c>
      <c r="ID30" s="121">
        <v>80.438756855575861</v>
      </c>
      <c r="IE30" s="88">
        <v>88.330632090761753</v>
      </c>
      <c r="IF30" s="88">
        <v>88.107202680067005</v>
      </c>
      <c r="IG30" s="88">
        <v>88.067226890756302</v>
      </c>
      <c r="IH30" s="88">
        <v>87.226277372262771</v>
      </c>
      <c r="II30" s="88">
        <v>87.566607460035527</v>
      </c>
      <c r="IJ30" s="88">
        <f>INDEX('[3]Raw data 16-17'!$B$2:$XA$34,MATCH($A30,'[3]Raw data 16-17'!$A$2:$A$34,0),MATCH(IJ$1,'[3]Raw data 16-17'!$B$1:$GU$1,0))</f>
        <v>88.342440801457187</v>
      </c>
      <c r="IK30" s="88">
        <f>INDEX('[14]1718 Collected Indicators'!$A$3:$CH$36,MATCH($A30,'[14]1718 Collected Indicators'!$A$3:$A$36,0),MATCH(IK$1,'[14]1718 Collected Indicators'!$A$3:$CH$3,0))</f>
        <v>88.549618320610691</v>
      </c>
      <c r="IL30" s="120">
        <f>INDEX('[15]1819 Collected Indicators'!$A$3:$CV$36,MATCH($A30,'[15]1819 Collected Indicators'!$A$3:$A$36,0),MATCH(IL$1,'[15]1819 Collected Indicators'!$A$3:$CV$3,0))</f>
        <v>89.931034482758619</v>
      </c>
      <c r="IM30" s="120" t="str">
        <f>INDEX('[11]1920 Collected Indicators'!$A$3:$CV$36,MATCH($A30,'[11]1920 Collected Indicators'!$A$3:$A$36,0),MATCH(IM$1,'[11]1920 Collected Indicators'!$A$3:$CV$3,0))</f>
        <v>dna</v>
      </c>
      <c r="IN30" s="119">
        <v>79.666666666666671</v>
      </c>
      <c r="IO30" s="88">
        <v>79</v>
      </c>
      <c r="IP30" s="88">
        <v>77.666666666666671</v>
      </c>
      <c r="IQ30" s="88">
        <f>INDEX('[16]Raw Data'!$B$2:$BS$34,MATCH($A30,'[16]Raw Data'!$A$2:$A$34,0),MATCH(IQ$1,'[16]Raw Data'!$B$1:$BS$1,0))</f>
        <v>75.666666666666671</v>
      </c>
      <c r="IR30" s="88">
        <f t="shared" si="1"/>
        <v>73.333333333333329</v>
      </c>
      <c r="IS30" s="120">
        <f t="shared" si="1"/>
        <v>76.13333333333334</v>
      </c>
      <c r="IT30" s="120">
        <f t="shared" si="1"/>
        <v>76.466666666666669</v>
      </c>
      <c r="IU30" s="119">
        <v>89.8</v>
      </c>
      <c r="IV30" s="88">
        <v>89.1</v>
      </c>
      <c r="IW30" s="88">
        <v>92.3</v>
      </c>
      <c r="IX30" s="88">
        <v>93.1</v>
      </c>
      <c r="IY30" s="88">
        <v>94.1</v>
      </c>
      <c r="IZ30" s="88">
        <f>INDEX('[3]Raw data 16-17'!$B$2:$BV$34,MATCH($A30,'[3]Raw data 16-17'!$A$2:$A$34,0),MATCH(IZ$1,'[3]Raw data 16-17'!$B$1:$BV$1,0))</f>
        <v>95.8</v>
      </c>
      <c r="JA30" s="88">
        <f>INDEX('[14]1718 Collected Indicators'!$A$3:$CH$36,MATCH($A30,'[14]1718 Collected Indicators'!$A$3:$A$36,0),MATCH(JA$1,'[14]1718 Collected Indicators'!$A$3:$CH$3,0))</f>
        <v>96.4</v>
      </c>
      <c r="JB30" s="120">
        <f>INDEX('[15]1819 Collected Indicators'!$A$3:$CV$36,MATCH($A30,'[15]1819 Collected Indicators'!$A$3:$A$36,0),MATCH(JB$1,'[15]1819 Collected Indicators'!$A$3:$CV$3,0))</f>
        <v>95.739425748687864</v>
      </c>
      <c r="JC30" s="120" t="str">
        <f>INDEX('[11]1920 Collected Indicators'!$A$3:$CV$36,MATCH($A30,'[11]1920 Collected Indicators'!$A$3:$A$36,0),MATCH(JC$1,'[11]1920 Collected Indicators'!$A$3:$CV$3,0))</f>
        <v>dna</v>
      </c>
      <c r="JD30" s="119">
        <v>751.43</v>
      </c>
      <c r="JE30" s="88">
        <v>762.13</v>
      </c>
      <c r="JF30" s="88">
        <f>INDEX('[17]Cohort Attainment'!$O$40:$BR$75,MATCH($A30,'[17]Cohort Attainment'!$O$40:$O$75,0),MATCH(JF$1,'[17]Cohort Attainment'!$O$40:$BR$40,0))</f>
        <v>792.2</v>
      </c>
      <c r="JG30" s="88">
        <f>INDEX('[18]Cohort Attainment'!$Q$40:$AQ$72,MATCH($A30,'[18]Cohort Attainment'!$O$40:$O$72,0),MATCH(JG$1,'[18]Cohort Attainment'!$Q$39:$AO$39,0))</f>
        <v>840.51</v>
      </c>
      <c r="JH30" s="88">
        <f>INDEX('[19]Cohort Attainment'!$BP$3:$BU$36,MATCH($A30,'[19]Cohort Attainment'!$BU$3:$BU$36,0),MATCH(JH$1,'[19]Cohort Attainment'!$BP$36:$BU$36,0))</f>
        <v>878.84</v>
      </c>
      <c r="JI30" s="88">
        <f>INDEX('[19]Cohort Attainment'!$BP$3:$BU$36,MATCH($A30,'[19]Cohort Attainment'!$BU$3:$BU$36,0),MATCH(JI$1,'[19]Cohort Attainment'!$BP$36:$BU$36,0))</f>
        <v>889.85</v>
      </c>
      <c r="JJ30" s="88">
        <f>INDEX('[19]Cohort Attainment'!$BP$3:$BU$36,MATCH($A30,'[19]Cohort Attainment'!$BU$3:$BU$36,0),MATCH(JJ$1,'[19]Cohort Attainment'!$BP$36:$BU$36,0))</f>
        <v>919.24</v>
      </c>
      <c r="JK30" s="88">
        <f>INDEX('[19]Cohort Attainment'!$BP$3:$BU$36,MATCH($A30,'[19]Cohort Attainment'!$BU$3:$BU$36,0),MATCH(JK$1,'[19]Cohort Attainment'!$BP$36:$BU$36,0))</f>
        <v>895.96</v>
      </c>
      <c r="JL30" s="126">
        <f>INDEX('[11]1920 Collected Indicators'!$A$3:$CV$36,MATCH($A30,'[11]1920 Collected Indicators'!$A$3:$A$36,0),MATCH(JL$1,'[11]1920 Collected Indicators'!$A$3:$CV$3,0))</f>
        <v>934.22</v>
      </c>
      <c r="JM30" s="121">
        <v>457</v>
      </c>
      <c r="JN30" s="88">
        <v>453</v>
      </c>
      <c r="JO30" s="88">
        <f>INDEX('[17]Cohort Attainment'!$O$40:$BR$75,MATCH($A30,'[17]Cohort Attainment'!$O$40:$O$75,0),MATCH(JO$1,'[17]Cohort Attainment'!$O$40:$BR$40,0))</f>
        <v>514</v>
      </c>
      <c r="JP30" s="88">
        <f>INDEX('[18]Cohort Attainment'!$Q$40:$AQ$72,MATCH($A30,'[18]Cohort Attainment'!$O$40:$O$72,0),MATCH(JP$1,'[18]Cohort Attainment'!$Q$39:$AO$39,0))</f>
        <v>521</v>
      </c>
      <c r="JQ30" s="88">
        <f>INDEX('[19]Cohort Attainment'!$P$3:$AO$36,MATCH($A30,'[19]Cohort Attainment'!$AO$3:$AO$36,0),MATCH(JQ$1,'[19]Cohort Attainment'!$P$36:$AO$36,0))</f>
        <v>553</v>
      </c>
      <c r="JR30" s="88">
        <f>INDEX('[19]Cohort Attainment'!$P$3:$AO$36,MATCH($A30,'[19]Cohort Attainment'!$AO$3:$AO$36,0),MATCH(JR$1,'[19]Cohort Attainment'!$P$36:$AO$36,0))</f>
        <v>622</v>
      </c>
      <c r="JS30" s="88">
        <f>INDEX('[19]Cohort Attainment'!$P$3:$AO$36,MATCH($A30,'[19]Cohort Attainment'!$AO$3:$AO$36,0),MATCH(JS$1,'[19]Cohort Attainment'!$P$36:$AO$36,0))</f>
        <v>605</v>
      </c>
      <c r="JT30" s="120">
        <f>INDEX('[19]Cohort Attainment'!$P$3:$AO$36,MATCH($A30,'[19]Cohort Attainment'!$AO$3:$AO$36,0),MATCH(JT$1,'[19]Cohort Attainment'!$P$36:$AO$36,0))</f>
        <v>631</v>
      </c>
      <c r="JU30" s="120">
        <f>INDEX('[11]1920 Collected Indicators'!$A$3:$CV$36,MATCH($A30,'[11]1920 Collected Indicators'!$A$3:$A$36,0),MATCH(JU$1,'[11]1920 Collected Indicators'!$A$3:$CV$3,0))</f>
        <v>666</v>
      </c>
      <c r="JV30" s="119">
        <v>662</v>
      </c>
      <c r="JW30" s="88">
        <v>600</v>
      </c>
      <c r="JX30" s="88">
        <f>INDEX('[17]Cohort Attainment'!$O$40:$BR$75,MATCH($A30,'[17]Cohort Attainment'!$O$40:$O$75,0),MATCH(JX$1,'[17]Cohort Attainment'!$O$40:$BR$40,0))</f>
        <v>684</v>
      </c>
      <c r="JY30" s="88">
        <f>INDEX('[18]Cohort Attainment'!$Q$40:$AQ$72,MATCH($A30,'[18]Cohort Attainment'!$O$40:$O$72,0),MATCH(JY$1,'[18]Cohort Attainment'!$Q$39:$AO$39,0))</f>
        <v>709</v>
      </c>
      <c r="JZ30" s="88">
        <f>INDEX('[19]Cohort Attainment'!$P$3:$AO$36,MATCH($A30,'[19]Cohort Attainment'!$AO$3:$AO$36,0),MATCH(JZ$1,'[19]Cohort Attainment'!$P$36:$AO$36,0))</f>
        <v>730</v>
      </c>
      <c r="KA30" s="88">
        <f>INDEX('[19]Cohort Attainment'!$P$3:$AO$36,MATCH($A30,'[19]Cohort Attainment'!$AO$3:$AO$36,0),MATCH(KA$1,'[19]Cohort Attainment'!$P$36:$AO$36,0))</f>
        <v>787</v>
      </c>
      <c r="KB30" s="88">
        <f>INDEX('[19]Cohort Attainment'!$P$3:$AO$36,MATCH($A30,'[19]Cohort Attainment'!$AO$3:$AO$36,0),MATCH(KB$1,'[19]Cohort Attainment'!$P$36:$AO$36,0))</f>
        <v>794</v>
      </c>
      <c r="KC30" s="120">
        <f>INDEX('[19]Cohort Attainment'!$P$3:$AO$36,MATCH($A30,'[19]Cohort Attainment'!$AO$3:$AO$36,0),MATCH(KC$1,'[19]Cohort Attainment'!$P$36:$AO$36,0))</f>
        <v>778</v>
      </c>
      <c r="KD30" s="120">
        <f>INDEX('[11]1920 Collected Indicators'!$A$3:$CV$36,MATCH($A30,'[11]1920 Collected Indicators'!$A$3:$A$36,0),MATCH(KD$1,'[11]1920 Collected Indicators'!$A$3:$CV$3,0))</f>
        <v>782</v>
      </c>
      <c r="KE30" s="119">
        <v>741</v>
      </c>
      <c r="KF30" s="88">
        <v>856</v>
      </c>
      <c r="KG30" s="88">
        <f>INDEX('[17]Cohort Attainment'!$O$40:$BR$75,MATCH($A30,'[17]Cohort Attainment'!$O$40:$O$75,0),MATCH(KG$1,'[17]Cohort Attainment'!$O$40:$BR$40,0))</f>
        <v>836</v>
      </c>
      <c r="KH30" s="88">
        <f>INDEX('[18]Cohort Attainment'!$Q$40:$AQ$72,MATCH($A30,'[18]Cohort Attainment'!$O$40:$O$72,0),MATCH(KH$1,'[18]Cohort Attainment'!$Q$39:$AO$39,0))</f>
        <v>864</v>
      </c>
      <c r="KI30" s="88">
        <f>INDEX('[19]Cohort Attainment'!$P$3:$AO$36,MATCH($A30,'[19]Cohort Attainment'!$AO$3:$AO$36,0),MATCH(KI$1,'[19]Cohort Attainment'!$P$36:$AO$36,0))</f>
        <v>932</v>
      </c>
      <c r="KJ30" s="88">
        <f>INDEX('[19]Cohort Attainment'!$P$3:$AO$36,MATCH($A30,'[19]Cohort Attainment'!$AO$3:$AO$36,0),MATCH(KJ$1,'[19]Cohort Attainment'!$P$36:$AO$36,0))</f>
        <v>882</v>
      </c>
      <c r="KK30" s="88">
        <f>INDEX('[19]Cohort Attainment'!$P$3:$AO$36,MATCH($A30,'[19]Cohort Attainment'!$AO$3:$AO$36,0),MATCH(KK$1,'[19]Cohort Attainment'!$P$36:$AO$36,0))</f>
        <v>977</v>
      </c>
      <c r="KL30" s="120">
        <f>INDEX('[19]Cohort Attainment'!$P$3:$AO$36,MATCH($A30,'[19]Cohort Attainment'!$AO$3:$AO$36,0),MATCH(KL$1,'[19]Cohort Attainment'!$P$36:$AO$36,0))</f>
        <v>931</v>
      </c>
      <c r="KM30" s="120">
        <f>INDEX('[11]1920 Collected Indicators'!$A$3:$CV$36,MATCH($A30,'[11]1920 Collected Indicators'!$A$3:$A$36,0),MATCH(KM$1,'[11]1920 Collected Indicators'!$A$3:$CV$3,0))</f>
        <v>999</v>
      </c>
      <c r="KN30" s="119">
        <v>892</v>
      </c>
      <c r="KO30" s="88">
        <v>926</v>
      </c>
      <c r="KP30" s="88">
        <f>INDEX('[17]Cohort Attainment'!$O$40:$BR$75,MATCH($A30,'[17]Cohort Attainment'!$O$40:$O$75,0),MATCH(KP$1,'[17]Cohort Attainment'!$O$40:$BR$40,0))</f>
        <v>907</v>
      </c>
      <c r="KQ30" s="88">
        <f>INDEX('[18]Cohort Attainment'!$Q$40:$AQ$72,MATCH($A30,'[18]Cohort Attainment'!$O$40:$O$72,0),MATCH(KQ$1,'[18]Cohort Attainment'!$Q$39:$AO$39,0))</f>
        <v>958</v>
      </c>
      <c r="KR30" s="88">
        <f>INDEX('[19]Cohort Attainment'!$P$3:$AO$36,MATCH($A30,'[19]Cohort Attainment'!$AO$3:$AO$36,0),MATCH(KR$1,'[19]Cohort Attainment'!$P$36:$AO$36,0))</f>
        <v>1045</v>
      </c>
      <c r="KS30" s="88">
        <f>INDEX('[19]Cohort Attainment'!$P$3:$AO$36,MATCH($A30,'[19]Cohort Attainment'!$AO$3:$AO$36,0),MATCH(KS$1,'[19]Cohort Attainment'!$P$36:$AO$36,0))</f>
        <v>1072</v>
      </c>
      <c r="KT30" s="88">
        <f>INDEX('[19]Cohort Attainment'!$P$3:$AO$36,MATCH($A30,'[19]Cohort Attainment'!$AO$3:$AO$36,0),MATCH(KT$1,'[19]Cohort Attainment'!$P$36:$AO$36,0))</f>
        <v>1088</v>
      </c>
      <c r="KU30" s="120">
        <f>INDEX('[19]Cohort Attainment'!$P$3:$AO$36,MATCH($A30,'[19]Cohort Attainment'!$AO$3:$AO$36,0),MATCH(KU$1,'[19]Cohort Attainment'!$P$36:$AO$36,0))</f>
        <v>1073</v>
      </c>
      <c r="KV30" s="120">
        <f>INDEX('[11]1920 Collected Indicators'!$A$3:$CV$36,MATCH($A30,'[11]1920 Collected Indicators'!$A$3:$A$36,0),MATCH(KV$1,'[11]1920 Collected Indicators'!$A$3:$CV$3,0))</f>
        <v>1124</v>
      </c>
      <c r="KW30" s="119">
        <v>1071</v>
      </c>
      <c r="KX30" s="88">
        <v>1095</v>
      </c>
      <c r="KY30" s="88">
        <f>INDEX('[17]Cohort Attainment'!$O$40:$BR$75,MATCH($A30,'[17]Cohort Attainment'!$O$40:$O$75,0),MATCH(KY$1,'[17]Cohort Attainment'!$O$40:$BR$40,0))</f>
        <v>1141</v>
      </c>
      <c r="KZ30" s="88">
        <f>INDEX('[18]Cohort Attainment'!$Q$40:$AQ$72,MATCH($A30,'[18]Cohort Attainment'!$O$40:$O$72,0),MATCH(KZ$1,'[18]Cohort Attainment'!$Q$39:$AO$39,0))</f>
        <v>1172</v>
      </c>
      <c r="LA30" s="88">
        <f>INDEX('[19]Cohort Attainment'!$P$3:$AO$36,MATCH($A30,'[19]Cohort Attainment'!$AO$3:$AO$36,0),MATCH(LA$1,'[19]Cohort Attainment'!$P$36:$AO$36,0))</f>
        <v>1164</v>
      </c>
      <c r="LB30" s="88">
        <f>INDEX('[19]Cohort Attainment'!$P$3:$AO$36,MATCH($A30,'[19]Cohort Attainment'!$AO$3:$AO$36,0),MATCH(LB$1,'[19]Cohort Attainment'!$P$36:$AO$36,0))</f>
        <v>1186</v>
      </c>
      <c r="LC30" s="88">
        <f>INDEX('[19]Cohort Attainment'!$P$3:$AO$36,MATCH($A30,'[19]Cohort Attainment'!$AO$3:$AO$36,0),MATCH(LC$1,'[19]Cohort Attainment'!$P$36:$AO$36,0))</f>
        <v>1222</v>
      </c>
      <c r="LD30" s="120">
        <f>INDEX('[19]Cohort Attainment'!$P$3:$AO$36,MATCH($A30,'[19]Cohort Attainment'!$AO$3:$AO$36,0),MATCH(LD$1,'[19]Cohort Attainment'!$P$36:$AO$36,0))</f>
        <v>1200</v>
      </c>
      <c r="LE30" s="120">
        <f>INDEX('[11]1920 Collected Indicators'!$A$3:$CV$36,MATCH($A30,'[11]1920 Collected Indicators'!$A$3:$A$36,0),MATCH(LE$1,'[11]1920 Collected Indicators'!$A$3:$CV$3,0))</f>
        <v>1270</v>
      </c>
      <c r="LF30" s="119">
        <v>80.028328611898019</v>
      </c>
      <c r="LG30" s="88" t="str">
        <f>INDEX('[3]Raw data 16-17'!$B$2:$XA$34,MATCH($A30,'[3]Raw data 16-17'!$A$2:$A$34,0),MATCH(LG$1,'[3]Raw data 16-17'!$B$1:$GU$1,0))</f>
        <v>dna</v>
      </c>
      <c r="LH30" s="88" t="str">
        <f>INDEX('[14]1718 Collected Indicators'!$A$3:$CH$36,MATCH($A30,'[14]1718 Collected Indicators'!$A$3:$A$36,0),MATCH(LH$1,'[14]1718 Collected Indicators'!$A$3:$CH$3,0))</f>
        <v>dna</v>
      </c>
      <c r="LI30" s="120">
        <f>INDEX('[15]1819 Collected Indicators'!$A$3:$CV$36,MATCH($A30,'[15]1819 Collected Indicators'!$A$3:$A$36,0),MATCH(LI$1,'[15]1819 Collected Indicators'!$A$3:$CV$3,0))</f>
        <v>71.686118227999998</v>
      </c>
      <c r="LJ30" s="120" t="str">
        <f>INDEX('[11]1920 Collected Indicators'!$A$3:$CV$36,MATCH($A30,'[11]1920 Collected Indicators'!$A$3:$A$36,0),MATCH(LJ$1,'[11]1920 Collected Indicators'!$A$3:$CV$3,0))</f>
        <v>dna</v>
      </c>
      <c r="LK30" s="119">
        <v>75.185608223872066</v>
      </c>
      <c r="LL30" s="88" t="str">
        <f>INDEX('[3]Raw data 16-17'!$B$2:$XA$34,MATCH($A30,'[3]Raw data 16-17'!$A$2:$A$34,0),MATCH(LL$1,'[3]Raw data 16-17'!$B$1:$GU$1,0))</f>
        <v>dna</v>
      </c>
      <c r="LM30" s="88" t="str">
        <f>INDEX('[14]1718 Collected Indicators'!$A$3:$CH$36,MATCH($A30,'[14]1718 Collected Indicators'!$A$3:$A$36,0),MATCH(LM$1,'[14]1718 Collected Indicators'!$A$3:$CH$3,0))</f>
        <v>dna</v>
      </c>
      <c r="LN30" s="120">
        <f>INDEX('[15]1819 Collected Indicators'!$A$3:$CV$36,MATCH($A30,'[15]1819 Collected Indicators'!$A$3:$A$36,0),MATCH(LN$1,'[15]1819 Collected Indicators'!$A$3:$CV$3,0))</f>
        <v>79.230114442000001</v>
      </c>
      <c r="LO30" s="120" t="str">
        <f>INDEX('[11]1920 Collected Indicators'!$A$3:$CV$36,MATCH($A30,'[11]1920 Collected Indicators'!$A$3:$A$36,0),MATCH(LO$1,'[11]1920 Collected Indicators'!$A$3:$CV$3,0))</f>
        <v>dna</v>
      </c>
      <c r="LP30" s="119">
        <v>72.312703583061889</v>
      </c>
      <c r="LQ30" s="88" t="str">
        <f>INDEX('[3]Raw data 16-17'!$B$2:$XA$34,MATCH($A30,'[3]Raw data 16-17'!$A$2:$A$34,0),MATCH(LQ$1,'[3]Raw data 16-17'!$B$1:$GU$1,0))</f>
        <v>dna</v>
      </c>
      <c r="LR30" s="88" t="str">
        <f>INDEX('[14]1718 Collected Indicators'!$A$3:$CH$36,MATCH($A30,'[14]1718 Collected Indicators'!$A$3:$A$36,0),MATCH(LR$1,'[14]1718 Collected Indicators'!$A$3:$CH$3,0))</f>
        <v>dna</v>
      </c>
      <c r="LS30" s="120" t="e">
        <f>INDEX('[15]1819 Collected Indicators'!$A$3:$CV$36,MATCH($A30,'[15]1819 Collected Indicators'!$A$3:$A$36,0),MATCH(LS$1,'[15]1819 Collected Indicators'!$A$3:$CV$3,0))</f>
        <v>#N/A</v>
      </c>
      <c r="LT30" s="120" t="e">
        <f>INDEX('[11]1920 Collected Indicators'!$A$3:$CV$36,MATCH($A30,'[11]1920 Collected Indicators'!$A$3:$A$36,0),MATCH(LT$1,'[11]1920 Collected Indicators'!$A$3:$CV$3,0))</f>
        <v>#N/A</v>
      </c>
      <c r="LU30" s="119">
        <v>78.190584231423713</v>
      </c>
      <c r="LV30" s="88" t="str">
        <f>INDEX('[3]Raw data 16-17'!$B$2:$XA$34,MATCH($A30,'[3]Raw data 16-17'!$A$2:$A$34,0),MATCH(LV$1,'[3]Raw data 16-17'!$B$1:$GU$1,0))</f>
        <v>dna</v>
      </c>
      <c r="LW30" s="88" t="str">
        <f>INDEX('[14]1718 Collected Indicators'!$A$3:$CH$36,MATCH($A30,'[14]1718 Collected Indicators'!$A$3:$A$36,0),MATCH(LW$1,'[14]1718 Collected Indicators'!$A$3:$CH$3,0))</f>
        <v>dna</v>
      </c>
      <c r="LX30" s="120">
        <f>INDEX('[15]1819 Collected Indicators'!$A$3:$CV$36,MATCH($A30,'[15]1819 Collected Indicators'!$A$3:$A$36,0),MATCH(LX$1,'[15]1819 Collected Indicators'!$A$3:$CV$3,0))</f>
        <v>19.401644820000001</v>
      </c>
      <c r="LY30" s="120" t="str">
        <f>INDEX('[11]1920 Collected Indicators'!$A$3:$CV$36,MATCH($A30,'[11]1920 Collected Indicators'!$A$3:$A$36,0),MATCH(LY$1,'[11]1920 Collected Indicators'!$A$3:$CV$3,0))</f>
        <v>dna</v>
      </c>
      <c r="LZ30" s="119">
        <v>67.931526390870189</v>
      </c>
      <c r="MA30" s="88" t="str">
        <f>INDEX('[3]Raw data 16-17'!$B$2:$XA$34,MATCH($A30,'[3]Raw data 16-17'!$A$2:$A$34,0),MATCH(MA$1,'[3]Raw data 16-17'!$B$1:$GU$1,0))</f>
        <v>dna</v>
      </c>
      <c r="MB30" s="88" t="str">
        <f>INDEX('[14]1718 Collected Indicators'!$A$3:$CH$36,MATCH($A30,'[14]1718 Collected Indicators'!$A$3:$A$36,0),MATCH(MB$1,'[14]1718 Collected Indicators'!$A$3:$CH$3,0))</f>
        <v>dna</v>
      </c>
      <c r="MC30" s="120">
        <f>INDEX('[15]1819 Collected Indicators'!$A$3:$CV$36,MATCH($A30,'[15]1819 Collected Indicators'!$A$3:$A$36,0),MATCH(MC$1,'[15]1819 Collected Indicators'!$A$3:$CV$3,0))</f>
        <v>15.371366851999994</v>
      </c>
      <c r="MD30" s="120" t="str">
        <f>INDEX('[11]1920 Collected Indicators'!$A$3:$CV$36,MATCH($A30,'[11]1920 Collected Indicators'!$A$3:$A$36,0),MATCH(MD$1,'[11]1920 Collected Indicators'!$A$3:$CV$3,0))</f>
        <v>dna</v>
      </c>
      <c r="ME30" s="119">
        <v>62.748001184483272</v>
      </c>
      <c r="MF30" s="88" t="str">
        <f>INDEX('[3]Raw data 16-17'!$B$2:$XA$34,MATCH($A30,'[3]Raw data 16-17'!$A$2:$A$34,0),MATCH(MF$1,'[3]Raw data 16-17'!$B$1:$GU$1,0))</f>
        <v>dna</v>
      </c>
      <c r="MG30" s="88" t="str">
        <f>INDEX('[14]1718 Collected Indicators'!$A$3:$CH$36,MATCH($A30,'[14]1718 Collected Indicators'!$A$3:$A$36,0),MATCH(MG$1,'[14]1718 Collected Indicators'!$A$3:$CH$3,0))</f>
        <v>dna</v>
      </c>
      <c r="MH30" s="120" t="e">
        <f>INDEX('[15]1819 Collected Indicators'!$A$3:$CV$36,MATCH($A30,'[15]1819 Collected Indicators'!$A$3:$A$36,0),MATCH(MH$1,'[15]1819 Collected Indicators'!$A$3:$CV$3,0))</f>
        <v>#N/A</v>
      </c>
      <c r="MI30" s="120" t="e">
        <f>INDEX('[11]1920 Collected Indicators'!$A$3:$CV$36,MATCH($A30,'[11]1920 Collected Indicators'!$A$3:$A$36,0),MATCH(MI$1,'[11]1920 Collected Indicators'!$A$3:$CV$3,0))</f>
        <v>#N/A</v>
      </c>
      <c r="MJ30" s="119">
        <v>83.841807909604512</v>
      </c>
      <c r="MK30" s="88" t="str">
        <f>INDEX('[3]Raw data 16-17'!$B$2:$XA$34,MATCH($A30,'[3]Raw data 16-17'!$A$2:$A$34,0),MATCH(MK$1,'[3]Raw data 16-17'!$B$1:$GU$1,0))</f>
        <v>dna</v>
      </c>
      <c r="ML30" s="88" t="str">
        <f>INDEX('[14]1718 Collected Indicators'!$A$3:$CH$36,MATCH($A30,'[14]1718 Collected Indicators'!$A$3:$A$36,0),MATCH(ML$1,'[14]1718 Collected Indicators'!$A$3:$CH$3,0))</f>
        <v>dna</v>
      </c>
      <c r="MM30" s="120" t="str">
        <f>INDEX('[15]1819 Collected Indicators'!$A$3:$CV$36,MATCH($A30,'[15]1819 Collected Indicators'!$A$3:$A$36,0),MATCH(MM$1,'[15]1819 Collected Indicators'!$A$3:$CV$3,0))</f>
        <v>dna</v>
      </c>
      <c r="MN30" s="120" t="str">
        <f>INDEX('[11]1920 Collected Indicators'!$A$3:$CV$36,MATCH($A30,'[11]1920 Collected Indicators'!$A$3:$A$36,0),MATCH(MN$1,'[11]1920 Collected Indicators'!$A$3:$CV$3,0))</f>
        <v>dna</v>
      </c>
      <c r="MO30" s="119">
        <v>82.567760342368047</v>
      </c>
      <c r="MP30" s="88" t="str">
        <f>INDEX('[3]Raw data 16-17'!$B$2:$XA$34,MATCH($A30,'[3]Raw data 16-17'!$A$2:$A$34,0),MATCH(MP$1,'[3]Raw data 16-17'!$B$1:$GU$1,0))</f>
        <v>dna</v>
      </c>
      <c r="MQ30" s="88" t="str">
        <f>INDEX('[14]1718 Collected Indicators'!$A$3:$CH$36,MATCH($A30,'[14]1718 Collected Indicators'!$A$3:$A$36,0),MATCH(MQ$1,'[14]1718 Collected Indicators'!$A$3:$CH$3,0))</f>
        <v>dna</v>
      </c>
      <c r="MR30" s="120" t="str">
        <f>INDEX('[15]1819 Collected Indicators'!$A$3:$CV$36,MATCH($A30,'[15]1819 Collected Indicators'!$A$3:$A$36,0),MATCH(MR$1,'[15]1819 Collected Indicators'!$A$3:$CV$3,0))</f>
        <v>dna</v>
      </c>
      <c r="MS30" s="120" t="str">
        <f>INDEX('[11]1920 Collected Indicators'!$A$3:$CV$36,MATCH($A30,'[11]1920 Collected Indicators'!$A$3:$A$36,0),MATCH(MS$1,'[11]1920 Collected Indicators'!$A$3:$CV$3,0))</f>
        <v>dna</v>
      </c>
      <c r="MT30" s="119">
        <v>79.656499851939586</v>
      </c>
      <c r="MU30" s="88" t="str">
        <f>INDEX('[3]Raw data 16-17'!$B$2:$XA$34,MATCH($A30,'[3]Raw data 16-17'!$A$2:$A$34,0),MATCH(MU$1,'[3]Raw data 16-17'!$B$1:$GU$1,0))</f>
        <v>dna</v>
      </c>
      <c r="MV30" s="88" t="str">
        <f>INDEX('[14]1718 Collected Indicators'!$A$3:$CH$36,MATCH($A30,'[14]1718 Collected Indicators'!$A$3:$A$36,0),MATCH(MV$1,'[14]1718 Collected Indicators'!$A$3:$CH$3,0))</f>
        <v>dna</v>
      </c>
      <c r="MW30" s="120" t="e">
        <f>INDEX('[15]1819 Collected Indicators'!$A$3:$CV$36,MATCH($A30,'[15]1819 Collected Indicators'!$A$3:$A$36,0),MATCH(MW$1,'[15]1819 Collected Indicators'!$A$3:$CV$3,0))</f>
        <v>#N/A</v>
      </c>
      <c r="MX30" s="120" t="e">
        <f>INDEX('[11]1920 Collected Indicators'!$A$3:$CV$36,MATCH($A30,'[11]1920 Collected Indicators'!$A$3:$A$36,0),MATCH(MX$1,'[11]1920 Collected Indicators'!$A$3:$CV$3,0))</f>
        <v>#N/A</v>
      </c>
      <c r="MY30" s="119">
        <v>83.022598870056498</v>
      </c>
      <c r="MZ30" s="88" t="str">
        <f>INDEX('[3]Raw data 16-17'!$B$2:$XA$34,MATCH($A30,'[3]Raw data 16-17'!$A$2:$A$34,0),MATCH(MZ$1,'[3]Raw data 16-17'!$B$1:$GU$1,0))</f>
        <v>dna</v>
      </c>
      <c r="NA30" s="88" t="str">
        <f>INDEX('[14]1718 Collected Indicators'!$A$3:$CH$36,MATCH($A30,'[14]1718 Collected Indicators'!$A$3:$A$36,0),MATCH(NA$1,'[14]1718 Collected Indicators'!$A$3:$CH$3,0))</f>
        <v>dna</v>
      </c>
      <c r="NB30" s="120" t="e">
        <f>INDEX('[15]1819 Collected Indicators'!$A$3:$CV$36,MATCH($A30,'[15]1819 Collected Indicators'!$A$3:$A$36,0),MATCH(NB$1,'[15]1819 Collected Indicators'!$A$3:$CV$3,0))</f>
        <v>#N/A</v>
      </c>
      <c r="NC30" s="183"/>
      <c r="ND30" s="119">
        <v>71.188372755770885</v>
      </c>
      <c r="NE30" s="88" t="str">
        <f>INDEX('[3]Raw data 16-17'!$B$2:$XA$34,MATCH($A30,'[3]Raw data 16-17'!$A$2:$A$34,0),MATCH(NE$1,'[3]Raw data 16-17'!$B$1:$GU$1,0))</f>
        <v>dna</v>
      </c>
      <c r="NF30" s="88" t="str">
        <f>INDEX('[14]1718 Collected Indicators'!$A$3:$CH$36,MATCH($A30,'[14]1718 Collected Indicators'!$A$3:$A$36,0),MATCH(NF$1,'[14]1718 Collected Indicators'!$A$3:$CH$3,0))</f>
        <v>dna</v>
      </c>
      <c r="NG30" s="120" t="e">
        <f>INDEX('[15]1819 Collected Indicators'!$A$3:$CV$36,MATCH($A30,'[15]1819 Collected Indicators'!$A$3:$A$36,0),MATCH(NG$1,'[15]1819 Collected Indicators'!$A$3:$CV$3,0))</f>
        <v>#N/A</v>
      </c>
      <c r="NH30" s="183"/>
      <c r="NI30" s="119">
        <v>67.900503405389401</v>
      </c>
      <c r="NJ30" s="88" t="str">
        <f>INDEX('[3]Raw data 16-17'!$B$2:$XA$34,MATCH($A30,'[3]Raw data 16-17'!$A$2:$A$34,0),MATCH(NJ$1,'[3]Raw data 16-17'!$B$1:$GU$1,0))</f>
        <v>dna</v>
      </c>
      <c r="NK30" s="88" t="str">
        <f>INDEX('[14]1718 Collected Indicators'!$A$3:$CH$36,MATCH($A30,'[14]1718 Collected Indicators'!$A$3:$A$36,0),MATCH(NK$1,'[14]1718 Collected Indicators'!$A$3:$CH$3,0))</f>
        <v>dna</v>
      </c>
      <c r="NL30" s="120" t="e">
        <f>INDEX('[15]1819 Collected Indicators'!$A$3:$CV$36,MATCH($A30,'[15]1819 Collected Indicators'!$A$3:$A$36,0),MATCH(NL$1,'[15]1819 Collected Indicators'!$A$3:$CV$3,0))</f>
        <v>#N/A</v>
      </c>
      <c r="NM30" s="183"/>
      <c r="NN30" s="119">
        <f>INDEX([20]Extraction!$B$2:$I$36,MATCH($A30,[20]Extraction!$I$2:$I$36,0),MATCH(NN$1,[20]Extraction!$B$2:$I$2,0))</f>
        <v>82.095766828591195</v>
      </c>
      <c r="NO30" s="119">
        <f>INDEX([20]Extraction!$B$2:$I$36,MATCH($A30,[20]Extraction!$I$2:$I$36,0),MATCH(NO$1,[20]Extraction!$B$2:$I$2,0))</f>
        <v>82.763201594154708</v>
      </c>
      <c r="NP30" s="119">
        <f>INDEX([20]Extraction!$B$2:$I$36,MATCH($A30,[20]Extraction!$I$2:$I$36,0),MATCH(NP$1,[20]Extraction!$B$2:$I$2,0))</f>
        <v>80.816591056383601</v>
      </c>
      <c r="NQ30" s="119">
        <f>INDEX([20]Extraction!$B$2:$I$36,MATCH($A30,[20]Extraction!$I$2:$I$36,0),MATCH(NQ$1,[20]Extraction!$B$2:$I$2,0))</f>
        <v>82.07376058041109</v>
      </c>
      <c r="NR30" s="119">
        <f>INDEX([20]Extraction!$B$2:$I$36,MATCH($A30,[20]Extraction!$I$2:$I$36,0),MATCH(NR$1,[20]Extraction!$B$2:$I$2,0))</f>
        <v>82.40770465489561</v>
      </c>
      <c r="NS30" s="119">
        <f>INDEX([20]Extraction!$B$2:$I$36,MATCH($A30,[20]Extraction!$I$2:$I$36,0),MATCH(NS$1,[20]Extraction!$B$2:$I$2,0))</f>
        <v>82.96115019883753</v>
      </c>
      <c r="NT30" s="119" t="str">
        <f>INDEX([20]Extraction!$B$2:$I$36,MATCH($A30,[20]Extraction!$I$2:$I$36,0),MATCH(NT$1,[20]Extraction!$B$2:$I$2,0))</f>
        <v>dna</v>
      </c>
      <c r="NU30" s="129">
        <f>INDEX([21]Sheet1!$L$17:$T$50,MATCH($A30,[21]Sheet1!$L$17:$L$50,0),MATCH(NU$1,[21]Sheet1!$L$17:$T$17,0))</f>
        <v>81.666666666666671</v>
      </c>
      <c r="NV30" s="130">
        <f>INDEX([21]Sheet1!$L$17:$T$50,MATCH($A30,[21]Sheet1!$L$17:$L$50,0),MATCH(NV$1,[21]Sheet1!$L$17:$T$17,0))</f>
        <v>86.776859504132233</v>
      </c>
      <c r="NW30" s="130">
        <f>INDEX([21]Sheet1!$L$17:$T$50,MATCH($A30,[21]Sheet1!$L$17:$L$50,0),MATCH(NW$1,[21]Sheet1!$L$17:$T$17,0))</f>
        <v>85.271317829457359</v>
      </c>
      <c r="NX30" s="130">
        <f>INDEX([21]Sheet1!$L$17:$T$50,MATCH($A30,[21]Sheet1!$L$17:$L$50,0),MATCH(NX$1,[21]Sheet1!$L$17:$T$17,0))</f>
        <v>93.233082706766908</v>
      </c>
      <c r="NY30" s="130">
        <f>INDEX([21]Sheet1!$L$17:$T$50,MATCH($A30,[21]Sheet1!$L$17:$L$50,0),MATCH(NY$1,[21]Sheet1!$L$17:$T$17,0))</f>
        <v>90</v>
      </c>
      <c r="NZ30" s="130">
        <f>INDEX([21]Sheet1!$L$17:$T$50,MATCH($A30,[21]Sheet1!$L$17:$L$50,0),MATCH(NZ$1,[21]Sheet1!$L$17:$T$17,0))</f>
        <v>92.682926829268297</v>
      </c>
      <c r="OA30" s="130">
        <f>INDEX([21]Sheet1!$L$17:$T$50,MATCH($A30,[21]Sheet1!$L$17:$L$50,0),MATCH(OA$1,[21]Sheet1!$L$17:$T$17,0))</f>
        <v>95.161290322580655</v>
      </c>
      <c r="OB30" s="88">
        <f>INDEX('[14]1718 Collected Indicators'!$A$3:$CH$36,MATCH($A30,'[14]1718 Collected Indicators'!$A$3:$A$36,0),MATCH(OB$1,'[14]1718 Collected Indicators'!$A$3:$CH$3,0))</f>
        <v>94.488188976377955</v>
      </c>
      <c r="OC30" s="126">
        <f>INDEX('[15]1819 Collected Indicators'!$A$3:$CV$36,MATCH($A30,'[15]1819 Collected Indicators'!$A$3:$A$36,0),MATCH(OC$1,'[15]1819 Collected Indicators'!$A$3:$CV$3,0))</f>
        <v>93.75</v>
      </c>
      <c r="OD30" s="120">
        <f>INDEX('[11]1920 Collected Indicators'!$A$3:$CV$36,MATCH($A30,'[11]1920 Collected Indicators'!$A$3:$A$36,0),MATCH(OD$1,'[11]1920 Collected Indicators'!$A$3:$CV$3,0))</f>
        <v>88.5</v>
      </c>
      <c r="OE30" s="121">
        <v>93.2</v>
      </c>
      <c r="OF30" s="88">
        <v>93.8</v>
      </c>
      <c r="OG30" s="88">
        <v>93.9</v>
      </c>
      <c r="OH30" s="88">
        <f>INDEX('[3]Raw data 16-17'!$A$1:$BV$34,MATCH($A30,'[3]Raw data 16-17'!A$1:A$34,0),MATCH(OH$1,'[3]Raw data 16-17'!$A$1:$BV$1,0))</f>
        <v>93.4</v>
      </c>
      <c r="OI30" s="121">
        <f>INDEX('[15]1819 Collected Indicators'!$A$3:$CV$36,MATCH($A30,'[15]1819 Collected Indicators'!$A$3:$A$36,0),MATCH(OI$1,'[15]1819 Collected Indicators'!$A$3:$CV$3,0))</f>
        <v>92.887799999999999</v>
      </c>
      <c r="OJ30" s="120" t="str">
        <f>INDEX('[11]1920 Collected Indicators'!$A$3:$CV$36,MATCH($A30,'[11]1920 Collected Indicators'!$A$3:$A$36,0),MATCH(OJ$1,'[11]1920 Collected Indicators'!$A$3:$CV$3,0))</f>
        <v>dna</v>
      </c>
      <c r="OK30" s="119">
        <f>INDEX('[22]All years '!$A$1:$F$34,MATCH($A30,'[22]All years '!$A$1:$A$34,0),MATCH(OK$1,'[22]All years '!$A$1:$F$1,0))</f>
        <v>84.668536331565193</v>
      </c>
      <c r="OL30" s="88">
        <f>INDEX('[22]All years '!$A$1:$F$34,MATCH($A30,'[22]All years '!$A$1:$A$34,0),MATCH(OL$1,'[22]All years '!$A$1:$F$1,0))</f>
        <v>89.352378745646973</v>
      </c>
      <c r="OM30" s="88">
        <f>INDEX('[22]All years '!$A$1:$F$34,MATCH($A30,'[22]All years '!$A$1:$A$34,0),MATCH(OM$1,'[22]All years '!$A$1:$F$1,0))</f>
        <v>86.492232344627212</v>
      </c>
      <c r="ON30" s="88">
        <f>INDEX('[22]All years '!$A$1:$F$34,MATCH($A30,'[22]All years '!$A$1:$A$34,0),MATCH(ON$1,'[22]All years '!$A$1:$F$1,0))</f>
        <v>89.258375456512624</v>
      </c>
      <c r="OO30" s="121">
        <f>INDEX('[22]All years '!$A$1:$F$34,MATCH($A30,'[22]All years '!$A$1:$A$34,0),MATCH(OO$1,'[22]All years '!$A$1:$F$1,0))</f>
        <v>86.492232344627212</v>
      </c>
      <c r="OP30" s="120" t="str">
        <f>INDEX('[11]1920 Collected Indicators'!$A$3:$CV$36,MATCH($A30,'[11]1920 Collected Indicators'!$A$3:$A$36,0),MATCH(OP$1,'[11]1920 Collected Indicators'!$A$3:$CV$3,0))</f>
        <v>dna</v>
      </c>
      <c r="OQ30" s="119">
        <v>39.191657610580592</v>
      </c>
      <c r="OR30" s="88">
        <v>33</v>
      </c>
      <c r="OS30" s="88">
        <v>25.6</v>
      </c>
      <c r="OT30" s="116">
        <f>INDEX('[3]Raw data 16-17'!$B$2:$ACG$34,MATCH($A30,'[3]Raw data 16-17'!$A$2:$A$34,0),MATCH(OT$1,'[3]Raw data 16-17'!$B$1:$MA$1,0))</f>
        <v>27.94698058540369</v>
      </c>
      <c r="OU30" s="133">
        <f>INDEX('[15]1819 Collected Indicators'!$A$3:$CV$36,MATCH($A30,'[15]1819 Collected Indicators'!$A$3:$A$36,0),MATCH(OU$1,'[15]1819 Collected Indicators'!$A$3:$CV$3,0))</f>
        <v>21.223299999999998</v>
      </c>
      <c r="OV30" s="120" t="str">
        <f>INDEX('[11]1920 Collected Indicators'!$A$3:$CV$36,MATCH($A30,'[11]1920 Collected Indicators'!$A$3:$A$36,0),MATCH(OV$1,'[11]1920 Collected Indicators'!$A$3:$CV$3,0))</f>
        <v>dna</v>
      </c>
      <c r="OW30" s="119">
        <f>INDEX('[23]All years '!$A$2:$F$35,MATCH($A30,'[23]All years '!$A$2:$A$35,0),MATCH(OW$1,'[23]All years '!$A$2:$F$2,0))</f>
        <v>430.15521064301555</v>
      </c>
      <c r="OX30" s="88">
        <f>INDEX('[23]All years '!$A$2:$F$35,MATCH($A30,'[23]All years '!$A$2:$A$35,0),MATCH(OX$1,'[23]All years '!$A$2:$F$2,0))</f>
        <v>293.26923076923077</v>
      </c>
      <c r="OY30" s="88">
        <f>INDEX('[23]All years '!$A$2:$F$35,MATCH($A30,'[23]All years '!$A$2:$A$35,0),MATCH(OY$1,'[23]All years '!$A$2:$F$2,0))</f>
        <v>265.19337016574582</v>
      </c>
      <c r="OZ30" s="88">
        <f>INDEX('[23]All years '!$A$2:$F$35,MATCH($A30,'[23]All years '!$A$2:$A$35,0),MATCH(OZ$1,'[23]All years '!$A$2:$F$2,0))</f>
        <v>239.31623931623932</v>
      </c>
      <c r="PA30" s="183">
        <f>INDEX('[23]All years '!$A$2:$F$35,MATCH($A30,'[23]All years '!$A$2:$A$35,0),MATCH(PA$1,'[23]All years '!$A$2:$F$2,0))</f>
        <v>156.35179153094461</v>
      </c>
      <c r="PB30" s="120" t="str">
        <f>INDEX('[11]1920 Collected Indicators'!$A$3:$CV$36,MATCH($A30,'[11]1920 Collected Indicators'!$A$3:$A$36,0),MATCH(PB$1,'[11]1920 Collected Indicators'!$A$3:$CV$3,0))</f>
        <v>dna</v>
      </c>
      <c r="PC30" s="119">
        <v>90.4</v>
      </c>
      <c r="PD30" s="88">
        <f>INDEX('[3]Raw data 16-17'!$B$2:$XA$34,MATCH($A30,'[3]Raw data 16-17'!$A$2:$A$34,0),MATCH(PD$1,'[3]Raw data 16-17'!$B$1:$GU$1,0))</f>
        <v>91.2</v>
      </c>
      <c r="PE30" s="88">
        <f>INDEX('[14]1718 Collected Indicators'!$A$3:$CH$36,MATCH($A30,'[14]1718 Collected Indicators'!$A$3:$A$36,0),MATCH(PE$1,'[14]1718 Collected Indicators'!$A$3:$CH$3,0))</f>
        <v>92.5</v>
      </c>
      <c r="PF30" s="120">
        <f>INDEX('[15]1819 Collected Indicators'!$A$3:$CV$36,MATCH($A30,'[15]1819 Collected Indicators'!$A$3:$A$36,0),MATCH(PF$1,'[15]1819 Collected Indicators'!$A$3:$CV$3,0))</f>
        <v>92.642731018246025</v>
      </c>
      <c r="PG30" s="120">
        <f>INDEX('[11]1920 Collected Indicators'!$A$3:$CV$36,MATCH($A30,'[11]1920 Collected Indicators'!$A$3:$A$36,0),MATCH(PG$1,'[11]1920 Collected Indicators'!$A$3:$CV$3,0))</f>
        <v>92.702742993440665</v>
      </c>
      <c r="PH30" s="129">
        <v>8.4337349397590362</v>
      </c>
      <c r="PI30" s="130">
        <v>9.433962264150944</v>
      </c>
      <c r="PJ30" s="130">
        <v>9.9264705882352935</v>
      </c>
      <c r="PK30" s="130">
        <v>6.3197026022304827</v>
      </c>
      <c r="PL30" s="88">
        <f>INDEX('[3]Raw data 16-17'!$B$2:$BV$34,MATCH($A30,'[3]Raw data 16-17'!$A$2:$A$34,0),MATCH(PL$1,'[3]Raw data 16-17'!$B$1:$BV$1,0))</f>
        <v>11.462450592885375</v>
      </c>
      <c r="PM30" s="130">
        <f>INDEX('[14]1718 Collected Indicators'!$A$3:$CH$36,MATCH($A30,'[14]1718 Collected Indicators'!$A$3:$A$36,0),MATCH(PM$1,'[14]1718 Collected Indicators'!$A$3:$CH$3,0))</f>
        <v>8.0536912751677843</v>
      </c>
      <c r="PN30" s="194">
        <f>INDEX('[15]1819 Collected Indicators'!$A$3:$CV$36,MATCH($A30,'[15]1819 Collected Indicators'!$A$3:$A$36,0),MATCH(PN$1,'[15]1819 Collected Indicators'!$A$3:$CV$3,0))</f>
        <v>5.9090909090909092</v>
      </c>
      <c r="PO30" s="120" t="str">
        <f>INDEX('[11]1920 Collected Indicators'!$A$3:$CV$36,MATCH($A30,'[11]1920 Collected Indicators'!$A$3:$A$36,0),MATCH(PO$1,'[11]1920 Collected Indicators'!$A$3:$CV$3,0))</f>
        <v>dna</v>
      </c>
      <c r="PP30" s="119">
        <v>10.97</v>
      </c>
      <c r="PQ30" s="88">
        <v>11.18</v>
      </c>
      <c r="PR30" s="88">
        <v>10.55</v>
      </c>
      <c r="PS30" s="88">
        <v>11.26</v>
      </c>
      <c r="PT30" s="88">
        <v>14.23</v>
      </c>
      <c r="PU30" s="88">
        <v>18.47</v>
      </c>
      <c r="PV30" s="88">
        <f>INDEX('[3]Raw data 16-17'!$B$2:$XA$34,MATCH($A30,'[3]Raw data 16-17'!$A$2:$A$34,0),MATCH(PV$1,'[3]Raw data 16-17'!$B$1:$GU$1,0))</f>
        <v>19.489981785063755</v>
      </c>
      <c r="PW30" s="88">
        <f>INDEX('[14]1718 Collected Indicators'!$A$3:$CH$36,MATCH($A30,'[14]1718 Collected Indicators'!$A$3:$A$36,0),MATCH(PW$1,'[14]1718 Collected Indicators'!$A$3:$CH$3,0))</f>
        <v>18.625954198473281</v>
      </c>
      <c r="PX30" s="120">
        <f>INDEX('[15]1819 Collected Indicators'!$A$3:$CV$36,MATCH($A30,'[15]1819 Collected Indicators'!$A$3:$A$36,0),MATCH(PX$1,'[15]1819 Collected Indicators'!$A$3:$CV$3,0))</f>
        <v>16</v>
      </c>
      <c r="PY30" s="120" t="str">
        <f>INDEX('[11]1920 Collected Indicators'!$A$3:$CV$36,MATCH($A30,'[11]1920 Collected Indicators'!$A$3:$A$36,0),MATCH(PY$1,'[11]1920 Collected Indicators'!$A$3:$CV$3,0))</f>
        <v>dna</v>
      </c>
      <c r="PZ30" s="119">
        <f t="shared" si="163"/>
        <v>5.3793855336290788</v>
      </c>
      <c r="QA30" s="87">
        <v>40756</v>
      </c>
      <c r="QB30" s="131">
        <f t="array" ref="QB30">INDEX('[24]Gross Exp for LGBF'!$A$3:$K$38,MATCH($A30,'[24]Gross Exp for LGBF'!$A$3:$A$38,0),MATCH(QB$1,'[24]Gross Exp for LGBF'!$A$3:$K$3,0))</f>
        <v>757633</v>
      </c>
      <c r="QC30" s="88">
        <f t="shared" si="36"/>
        <v>5.0523044708006903</v>
      </c>
      <c r="QD30" s="87">
        <v>39280</v>
      </c>
      <c r="QE30" s="131">
        <f t="array" ref="QE30">INDEX('[24]Gross Exp for LGBF'!$A$3:$K$38,MATCH($A30,'[24]Gross Exp for LGBF'!$A$3:$A$38,0),MATCH(QE$1,'[24]Gross Exp for LGBF'!$A$3:$K$3,0))</f>
        <v>777467</v>
      </c>
      <c r="QF30" s="116">
        <f t="shared" si="37"/>
        <v>4.550347080856608</v>
      </c>
      <c r="QG30" s="87">
        <v>35765</v>
      </c>
      <c r="QH30" s="131">
        <f t="array" ref="QH30">INDEX('[24]Gross Exp for LGBF'!$A$3:$K$38,MATCH($A30,'[24]Gross Exp for LGBF'!$A$3:$A$38,0),MATCH(QH$1,'[24]Gross Exp for LGBF'!$A$3:$K$3,0))</f>
        <v>785984</v>
      </c>
      <c r="QI30" s="116">
        <f t="shared" si="38"/>
        <v>4.0935205685614804</v>
      </c>
      <c r="QJ30" s="87">
        <v>34870</v>
      </c>
      <c r="QK30" s="87">
        <f t="array" ref="QK30">INDEX('[24]Gross Exp for LGBF'!$A$3:$K$38,MATCH($A30,'[24]Gross Exp for LGBF'!$A$3:$A$38,0),MATCH(QK$1,'[24]Gross Exp for LGBF'!$A$3:$K$3,0))</f>
        <v>851834</v>
      </c>
      <c r="QL30" s="116">
        <f t="shared" si="39"/>
        <v>4.3278512714566526</v>
      </c>
      <c r="QM30" s="87">
        <v>34544</v>
      </c>
      <c r="QN30" s="87">
        <f t="array" ref="QN30">INDEX('[24]Gross Exp for LGBF'!$A$3:$K$38,MATCH($A30,'[24]Gross Exp for LGBF'!$A$3:$A$38,0),MATCH(QN$1,'[24]Gross Exp for LGBF'!$A$3:$K$3,0))</f>
        <v>798179</v>
      </c>
      <c r="QO30" s="116">
        <f t="shared" si="40"/>
        <v>4.2460103817702466</v>
      </c>
      <c r="QP30" s="87">
        <v>33676</v>
      </c>
      <c r="QQ30" s="87">
        <f t="array" ref="QQ30">INDEX('[24]Gross Exp for LGBF'!$A$3:$K$38,MATCH($A30,'[24]Gross Exp for LGBF'!$A$3:$A$38,0),MATCH(QQ$1,'[24]Gross Exp for LGBF'!$A$3:$K$3,0))</f>
        <v>793121</v>
      </c>
      <c r="QR30" s="116">
        <f t="shared" si="41"/>
        <v>4.5961350009750124</v>
      </c>
      <c r="QS30" s="87">
        <f>INDEX('[2]All Previous Years'!$A$1:$EX$34,MATCH($A30,'[2]All Previous Years'!$A$1:$A$34,0),MATCH(QS$1,'[2]All Previous Years'!$A$1:$EX$1,0))</f>
        <v>37240</v>
      </c>
      <c r="QT30" s="87">
        <f t="array" ref="QT30">INDEX('[24]Gross Exp for LGBF'!$A$3:$K$38,MATCH($A30,'[24]Gross Exp for LGBF'!$A$3:$A$38,0),MATCH(QT$1,'[24]Gross Exp for LGBF'!$A$3:$K$3,0))</f>
        <v>810246</v>
      </c>
      <c r="QU30" s="88">
        <f t="shared" si="42"/>
        <v>4.4277661569886773</v>
      </c>
      <c r="QV30" s="32">
        <f>INDEX([4]Sheet1!$A$1:$CJ$34, MATCH($A30, [4]Sheet1!$A$1:$A$34, 0), MATCH(QV$1, [4]Sheet1!$A$1:$CJ$1, 0))</f>
        <v>36070</v>
      </c>
      <c r="QW30" s="32">
        <f t="array" ref="QW30">INDEX('[24]Gross Exp for LGBF'!$A$3:$K$38,MATCH($A30,'[24]Gross Exp for LGBF'!$A$3:$A$38,0),MATCH(QW$1,'[24]Gross Exp for LGBF'!$A$3:$K$3,0))</f>
        <v>814632</v>
      </c>
      <c r="QX30" s="88">
        <f t="shared" si="43"/>
        <v>4.3137941473627386</v>
      </c>
      <c r="QY30" s="88">
        <f>INDEX('[6]Finance Indicators'!$B$3:$BO$35,MATCH($A30,'[6]Finance Indicators'!$A$3:$A$35,0),MATCH(QY$1,'[6]Finance Indicators'!$B$2:$BO$2,0))</f>
        <v>35481</v>
      </c>
      <c r="QZ30" s="88">
        <f t="array" ref="QZ30">INDEX('[24]Gross Exp for LGBF'!$A$3:$K$38,MATCH($A30,'[24]Gross Exp for LGBF'!$A$3:$A$38,0),MATCH(QZ$1,'[24]Gross Exp for LGBF'!$A$3:$K$3,0))</f>
        <v>822501</v>
      </c>
      <c r="RA30" s="250">
        <f t="array" ref="RA30">INDEX('[7]Finance Indicators'!$A$2:$BO$35,MATCH($A30,'[7]Finance Indicators'!$A$2:$A$35,0),MATCH(RA$1,'[7]Finance Indicators'!$A$2:$BO$2,0))</f>
        <v>4.0086136451003274</v>
      </c>
      <c r="RB30" s="250">
        <f t="array" ref="RB30">INDEX('[7]Finance Indicators'!$A$2:$BO$35,MATCH($A30,'[7]Finance Indicators'!$A$2:$A$35,0),MATCH(RB$1,'[7]Finance Indicators'!$A$2:$BO$2,0))</f>
        <v>34829</v>
      </c>
      <c r="RC30" s="250">
        <f t="array" ref="RC30">INDEX('[7]Finance Indicators'!$A$2:$BO$35,MATCH($A30,'[7]Finance Indicators'!$A$2:$A$35,0),MATCH(RC$1,'[7]Finance Indicators'!$A$2:$BO$2,0))</f>
        <v>868854</v>
      </c>
      <c r="RD30" s="115">
        <f>INDEX('[25]Corporate Management'!$B$6:$EY$40,MATCH($A30,'[25]Corporate Management'!$B$6:$B$40,0),MATCH(RD$1,'[25]Corporate Management'!$B$40:$EY$40,0))</f>
        <v>45.121951219512198</v>
      </c>
      <c r="RE30" s="131">
        <f>INDEX('[25]Corporate Management'!$B$6:$EY$40,MATCH($A30,'[25]Corporate Management'!$B$6:$B$40,0),MATCH(RE$1,'[25]Corporate Management'!$B$40:$EY$40,0))</f>
        <v>296</v>
      </c>
      <c r="RF30" s="131">
        <f>INDEX('[25]Corporate Management'!$B$6:$EY$40,MATCH($A30,'[25]Corporate Management'!$B$6:$B$40,0),MATCH(RF$1,'[25]Corporate Management'!$B$40:$EY$40,0))</f>
        <v>656</v>
      </c>
      <c r="RG30" s="116">
        <f>INDEX('[25]Corporate Management'!$B$6:$EY$40,MATCH($A30,'[25]Corporate Management'!$B$6:$B$40,0),MATCH(RG$1,'[25]Corporate Management'!$B$40:$EY$40,0))</f>
        <v>46.536144578313255</v>
      </c>
      <c r="RH30" s="131">
        <f>INDEX('[25]Corporate Management'!$B$6:$EY$40,MATCH($A30,'[25]Corporate Management'!$B$6:$B$40,0),MATCH(RH$1,'[25]Corporate Management'!$B$40:$EY$40,0))</f>
        <v>309</v>
      </c>
      <c r="RI30" s="131">
        <f>INDEX('[25]Corporate Management'!$B$6:$EY$40,MATCH($A30,'[25]Corporate Management'!$B$6:$B$40,0),MATCH(RI$1,'[25]Corporate Management'!$B$40:$EY$40,0))</f>
        <v>664</v>
      </c>
      <c r="RJ30" s="116">
        <f>INDEX('[25]Corporate Management'!$B$6:$EY$40,MATCH($A30,'[25]Corporate Management'!$B$6:$B$40,0),MATCH(RJ$1,'[25]Corporate Management'!$B$40:$EY$40,0))</f>
        <v>47.368421052631575</v>
      </c>
      <c r="RK30" s="131">
        <f>INDEX('[25]Corporate Management'!$B$6:$EY$40,MATCH($A30,'[25]Corporate Management'!$B$6:$B$40,0),MATCH(RK$1,'[25]Corporate Management'!$B$40:$EY$40,0))</f>
        <v>279</v>
      </c>
      <c r="RL30" s="131">
        <f>INDEX('[25]Corporate Management'!$B$6:$EY$40,MATCH($A30,'[25]Corporate Management'!$B$6:$B$40,0),MATCH(RL$1,'[25]Corporate Management'!$B$40:$EY$40,0))</f>
        <v>589</v>
      </c>
      <c r="RM30" s="116">
        <f>INDEX('[26]All Data'!$A$1:$Y$34,MATCH($A30,'[26]All Data'!$A$1:$A$34,0),MATCH(RM$1,'[26]All Data'!$A$1:$Y$1,0))</f>
        <v>47.779479326186831</v>
      </c>
      <c r="RN30" s="131">
        <f>INDEX('[26]All Data'!$A$1:$Y$34,MATCH($A30,'[26]All Data'!$A$1:$A$34,0),MATCH(RN$1,'[26]All Data'!$A$1:$Y$1,0))</f>
        <v>312</v>
      </c>
      <c r="RO30" s="131">
        <f>INDEX('[26]All Data'!$A$1:$Y$34,MATCH($A30,'[26]All Data'!$A$1:$A$34,0),MATCH(RO$1,'[26]All Data'!$A$1:$Y$1,0))</f>
        <v>653</v>
      </c>
      <c r="RP30" s="116">
        <f>INDEX('[27]All Data'!$A$1:$Y$34,MATCH($A30,'[27]All Data'!$A$1:$A$34,0),MATCH(RP$1,'[27]All Data'!$A$1:$Y$1,0))</f>
        <v>48</v>
      </c>
      <c r="RQ30" s="131">
        <f>INDEX('[27]All Data'!$A$1:$Y$34,MATCH($A30,'[27]All Data'!$A$1:$A$34,0),MATCH(RQ$1,'[27]All Data'!$A$1:$Y$1,0))</f>
        <v>336</v>
      </c>
      <c r="RR30" s="131">
        <f>INDEX('[27]All Data'!$A$1:$Y$34,MATCH($A30,'[27]All Data'!$A$1:$A$34,0),MATCH(RR$1,'[27]All Data'!$A$1:$Y$1,0))</f>
        <v>700</v>
      </c>
      <c r="RS30" s="116">
        <f>INDEX('[28]All Data'!$A$1:$AB$34,MATCH($A30,'[28]All Data'!$A$1:$A$34,0),MATCH(RS$1,'[28]All Data'!$A$1:$AB$1,0))</f>
        <v>47.846153846153847</v>
      </c>
      <c r="RT30" s="131">
        <f>INDEX('[28]All Data'!$A$1:$AB$34,MATCH($A30,'[28]All Data'!$A$1:$A$34,0),MATCH(RT$1,'[28]All Data'!$A$1:$AB$1,0))</f>
        <v>311</v>
      </c>
      <c r="RU30" s="131">
        <f>INDEX('[28]All Data'!$A$1:$AB$34,MATCH($A30,'[28]All Data'!$A$1:$A$34,0),MATCH(RU$1,'[28]All Data'!$A$1:$AB$1,0))</f>
        <v>650</v>
      </c>
      <c r="RV30" s="116">
        <f>INDEX('[29]SPI Raw Data 1617'!$A$3:$AN$37,MATCH($A30,'[29]SPI Raw Data 1617'!$A$3:$A$37,0),MATCH(RV$1,'[29]SPI Raw Data 1617'!$A$37:$AN$37,0))</f>
        <v>46.666666666666664</v>
      </c>
      <c r="RW30" s="131">
        <f>INDEX('[29]SPI Raw Data 1617'!$A$3:$AN$37,MATCH($A30,'[29]SPI Raw Data 1617'!$A$3:$A$37,0),MATCH(RW$1,'[29]SPI Raw Data 1617'!$A$37:$AN$37,0))</f>
        <v>280</v>
      </c>
      <c r="RX30" s="131">
        <f>INDEX('[29]SPI Raw Data 1617'!$A$3:$AN$37,MATCH($A30,'[29]SPI Raw Data 1617'!$A$3:$A$37,0),MATCH(RX$1,'[29]SPI Raw Data 1617'!$A$37:$AN$37,0))</f>
        <v>600</v>
      </c>
      <c r="RY30" s="116">
        <f>INDEX('[30]SPI Raw Data 1718'!$A$3:$AN$37,MATCH($A30,'[30]SPI Raw Data 1718'!$A$3:$A$37,0),MATCH(RY$1,'[30]SPI Raw Data 1718'!$A$37:$AN$37,0))</f>
        <v>45.874587458745872</v>
      </c>
      <c r="RZ30" s="197">
        <f>INDEX('[30]SPI Raw Data 1718'!$A$3:$AN$37,MATCH($A30,'[30]SPI Raw Data 1718'!$A$3:$A$37,0),MATCH(RZ$1,'[30]SPI Raw Data 1718'!$A$37:$AN$37,0))</f>
        <v>278</v>
      </c>
      <c r="SA30" s="197">
        <f>INDEX('[30]SPI Raw Data 1718'!$A$3:$AN$37,MATCH($A30,'[30]SPI Raw Data 1718'!$A$3:$A$37,0),MATCH(SA$1,'[30]SPI Raw Data 1718'!$A$37:$AN$37,0))</f>
        <v>606</v>
      </c>
      <c r="SB30" s="116">
        <f>INDEX('[31]SPI Raw Data 1819'!$A$1:$AN$37,MATCH($A30,'[31]SPI Raw Data 1819'!$A$1:$A$37,0),MATCH(SB$1,'[31]SPI Raw Data 1819'!$A$37:$AN$37,0))</f>
        <v>48.84080370942813</v>
      </c>
      <c r="SC30" s="197">
        <f>INDEX('[31]SPI Raw Data 1819'!$A$1:$AN$37,MATCH($A30,'[31]SPI Raw Data 1819'!$A$1:$A$37,0),MATCH(SC$1,'[31]SPI Raw Data 1819'!$A$37:$AN$37,0))</f>
        <v>316</v>
      </c>
      <c r="SD30" s="225">
        <f>INDEX('[31]SPI Raw Data 1819'!$A$1:$AN$37,MATCH($A30,'[31]SPI Raw Data 1819'!$A$1:$A$37,0),MATCH(SD$1,'[31]SPI Raw Data 1819'!$A$37:$AN$37,0))</f>
        <v>647</v>
      </c>
      <c r="SE30" s="116">
        <f>INDEX('[32]SPI Raw Data 1920'!$A$1:$AN$35, MATCH($A30,'[32]SPI Raw Data 1920'!$A$1:$A$35,0),MATCH(SE$1,'[32]SPI Raw Data 1920'!$A$37:$AN$37,0))</f>
        <v>51.980198019801982</v>
      </c>
      <c r="SF30" s="116">
        <f>INDEX('[32]SPI Raw Data 1920'!$A$1:$AN$35, MATCH($A30,'[32]SPI Raw Data 1920'!$A$1:$A$35,0),MATCH(SF$1,'[32]SPI Raw Data 1920'!$A$37:$AN$37,0))</f>
        <v>315</v>
      </c>
      <c r="SG30" s="116">
        <f>INDEX('[32]SPI Raw Data 1920'!$A$1:$AN$35, MATCH($A30,'[32]SPI Raw Data 1920'!$A$1:$A$35,0),MATCH(SG$1,'[32]SPI Raw Data 1920'!$A$37:$AN$37,0))</f>
        <v>606</v>
      </c>
      <c r="SH30" s="115">
        <f>INDEX('[28]All Data'!$A$1:$AB$34,MATCH($A30,'[28]All Data'!$A$1:$A$34,0),MATCH(SH$1,'[28]All Data'!$A$1:$AB$1,0))</f>
        <v>8.1</v>
      </c>
      <c r="SI30" s="135" t="str">
        <f>INDEX('[28]All Data'!$A$1:$AB$34,MATCH($A30,'[28]All Data'!$A$1:$A$34,0),MATCH(SI$1,'[28]All Data'!$A$1:$AB$1,0))</f>
        <v>!</v>
      </c>
      <c r="SJ30" s="135" t="str">
        <f>INDEX('[28]All Data'!$A$1:$AB$34,MATCH($A30,'[28]All Data'!$A$1:$A$34,0),MATCH(SJ$1,'[28]All Data'!$A$1:$AB$1,0))</f>
        <v>!</v>
      </c>
      <c r="SK30" s="116">
        <f>INDEX('[29]SPI Raw Data 1617'!$A$3:$AN$37,MATCH($A30,'[29]SPI Raw Data 1617'!$A$3:$A$37,0),MATCH(SK$1,'[29]SPI Raw Data 1617'!$A$37:$AN$37,0))</f>
        <v>5.9259259259259238</v>
      </c>
      <c r="SL30" s="135">
        <f>INDEX('[29]SPI Raw Data 1617'!$A$3:$AN$37,MATCH($A30,'[29]SPI Raw Data 1617'!$A$3:$A$37,0),MATCH(SL$1,'[29]SPI Raw Data 1617'!$A$37:$AN$37,0))</f>
        <v>13.97</v>
      </c>
      <c r="SM30" s="135">
        <f>INDEX('[29]SPI Raw Data 1617'!$A$3:$AN$37,MATCH($A30,'[29]SPI Raw Data 1617'!$A$3:$A$37,0),MATCH(SM$1,'[29]SPI Raw Data 1617'!$A$37:$AN$37,0))</f>
        <v>14.85</v>
      </c>
      <c r="SN30" s="116">
        <f>INDEX('[30]SPI Raw Data 1718'!$A$3:$AN$37,MATCH($A30,'[30]SPI Raw Data 1718'!$A$3:$A$37,0),MATCH(SN$1,'[30]SPI Raw Data 1718'!$A$37:$AN$37,0))</f>
        <v>6.0718401677579976</v>
      </c>
      <c r="SO30" s="135">
        <f>INDEX('[30]SPI Raw Data 1718'!$A$3:$AN$37,MATCH($A30,'[30]SPI Raw Data 1718'!$A$3:$A$37,0),MATCH(SO$1,'[30]SPI Raw Data 1718'!$A$37:$AN$37,0))</f>
        <v>14.25</v>
      </c>
      <c r="SP30" s="135">
        <f>INDEX('[30]SPI Raw Data 1718'!$A$3:$AN$37,MATCH($A30,'[30]SPI Raw Data 1718'!$A$3:$A$37,0),MATCH(SP$1,'[30]SPI Raw Data 1718'!$A$37:$AN$37,0))</f>
        <v>15.17</v>
      </c>
      <c r="SQ30" s="116">
        <f>INDEX('[31]SPI Raw Data 1819'!$A$1:$AN$37,MATCH($A30,'[31]SPI Raw Data 1819'!$A$1:$A$37,0),MATCH(SQ$1,'[31]SPI Raw Data 1819'!$A$37:$AN$37,0))</f>
        <v>5.1045510455104619</v>
      </c>
      <c r="SR30" s="213">
        <f>INDEX('[31]SPI Raw Data 1819'!$A$1:$AN$37,MATCH($A30,'[31]SPI Raw Data 1819'!$A$1:$A$37,0),MATCH(SR$1,'[31]SPI Raw Data 1819'!$A$37:$AN$37,0))</f>
        <v>15.43</v>
      </c>
      <c r="SS30" s="228">
        <f>INDEX('[31]SPI Raw Data 1819'!$A$1:$AN$37,MATCH($A30,'[31]SPI Raw Data 1819'!$A$1:$A$37,0),MATCH(SS$1,'[31]SPI Raw Data 1819'!$A$37:$AN$37,0))</f>
        <v>16.260000000000002</v>
      </c>
      <c r="ST30" s="116">
        <f>INDEX('[32]SPI Raw Data 1920'!$A$1:$AN$35, MATCH($A30,'[32]SPI Raw Data 1920'!$A$1:$A$35,0),MATCH(ST$1,'[32]SPI Raw Data 1920'!$A$37:$AN$37,0))</f>
        <v>5.0837320574162703</v>
      </c>
      <c r="SU30" s="116">
        <f>INDEX('[32]SPI Raw Data 1920'!$A$1:$AN$35, MATCH($A30,'[32]SPI Raw Data 1920'!$A$1:$A$35,0),MATCH(SU$1,'[32]SPI Raw Data 1920'!$A$37:$AN$37,0))</f>
        <v>15.87</v>
      </c>
      <c r="SV30" s="116">
        <f>INDEX('[32]SPI Raw Data 1920'!$A$1:$AN$35, MATCH($A30,'[32]SPI Raw Data 1920'!$A$1:$A$35,0),MATCH(SV$1,'[32]SPI Raw Data 1920'!$A$37:$AN$37,0))</f>
        <v>16.72</v>
      </c>
      <c r="SW30" s="115">
        <f>INDEX('[25]Corporate Management'!$B$6:$EY$40,MATCH($A30,'[25]Corporate Management'!$B$6:$B$40,0),MATCH(SW$1,'[25]Corporate Management'!$B$40:$EY$40,0))</f>
        <v>14.810445842165619</v>
      </c>
      <c r="SX30" s="131">
        <f>INDEX('[25]Corporate Management'!$B$6:$EY$40,MATCH($A30,'[25]Corporate Management'!$B$6:$B$40,0),MATCH(SX$1,'[25]Corporate Management'!$B$40:$EY$40,0))</f>
        <v>2131001</v>
      </c>
      <c r="SY30" s="131">
        <f>INDEX('[25]Corporate Management'!$B$6:$EY$40,MATCH($A30,'[25]Corporate Management'!$B$6:$B$40,0),MATCH(SY$1,'[25]Corporate Management'!$B$40:$EY$40,0))</f>
        <v>143885</v>
      </c>
      <c r="SZ30" s="116">
        <f>INDEX('[25]Corporate Management'!$B$6:$EY$40,MATCH($A30,'[25]Corporate Management'!$B$6:$B$40,0),MATCH(SZ$1,'[25]Corporate Management'!$B$40:$EY$40,0))</f>
        <v>14.857465344894241</v>
      </c>
      <c r="TA30" s="131">
        <f>INDEX('[25]Corporate Management'!$B$6:$EY$40,MATCH($A30,'[25]Corporate Management'!$B$6:$B$40,0),MATCH(TA$1,'[25]Corporate Management'!$B$40:$EY$40,0))</f>
        <v>2152193</v>
      </c>
      <c r="TB30" s="131">
        <f>INDEX('[25]Corporate Management'!$B$6:$EY$40,MATCH($A30,'[25]Corporate Management'!$B$6:$B$40,0),MATCH(TB$1,'[25]Corporate Management'!$B$40:$EY$40,0))</f>
        <v>144856</v>
      </c>
      <c r="TC30" s="116">
        <f>INDEX('[25]Corporate Management'!$B$6:$EY$40,MATCH($A30,'[25]Corporate Management'!$B$6:$B$40,0),MATCH(TC$1,'[25]Corporate Management'!$B$40:$EY$40,0))</f>
        <v>16.749048907445303</v>
      </c>
      <c r="TD30" s="131">
        <f>INDEX('[25]Corporate Management'!$B$6:$EY$40,MATCH($A30,'[25]Corporate Management'!$B$6:$B$40,0),MATCH(TD$1,'[25]Corporate Management'!$B$40:$EY$40,0))</f>
        <v>2439030</v>
      </c>
      <c r="TE30" s="131">
        <f>INDEX('[25]Corporate Management'!$B$6:$EY$40,MATCH($A30,'[25]Corporate Management'!$B$6:$B$40,0),MATCH(TE$1,'[25]Corporate Management'!$B$40:$EY$40,0))</f>
        <v>145622</v>
      </c>
      <c r="TF30" s="116">
        <f>INDEX('[26]All Data'!$A$1:$Y$34,MATCH($A30,'[26]All Data'!$A$1:$A$34,0),MATCH(TF$1,'[26]All Data'!$A$1:$Y$1,0))</f>
        <v>14.327290226138715</v>
      </c>
      <c r="TG30" s="131">
        <f>INDEX('[26]All Data'!$A$1:$Y$34,MATCH($A30,'[26]All Data'!$A$1:$A$34,0),MATCH(TG$1,'[26]All Data'!$A$1:$Y$1,0))</f>
        <v>2098991</v>
      </c>
      <c r="TH30" s="131">
        <f>INDEX('[26]All Data'!$A$1:$Y$34,MATCH($A30,'[26]All Data'!$A$1:$A$34,0),MATCH(TH$1,'[26]All Data'!$A$1:$Y$1,0))</f>
        <v>146503</v>
      </c>
      <c r="TI30" s="116">
        <f>INDEX('[27]All Data'!$A$1:$Y$34,MATCH($A30,'[27]All Data'!$A$1:$A$34,0),MATCH(TI$1,'[27]All Data'!$A$1:$Y$1,0))</f>
        <v>11.351059136537327</v>
      </c>
      <c r="TJ30" s="131">
        <f>INDEX('[27]All Data'!$A$1:$Y$34,MATCH($A30,'[27]All Data'!$A$1:$A$34,0),MATCH(TJ$1,'[27]All Data'!$A$1:$Y$1,0))</f>
        <v>1672431</v>
      </c>
      <c r="TK30" s="131">
        <f>INDEX('[27]All Data'!$A$1:$Y$34,MATCH($A30,'[27]All Data'!$A$1:$A$34,0),MATCH(TK$1,'[27]All Data'!$A$1:$Y$1,0))</f>
        <v>147337</v>
      </c>
      <c r="TL30" s="116">
        <f>INDEX('[28]All Data'!$A$1:$AB$34,MATCH($A30,'[28]All Data'!$A$1:$A$34,0),MATCH(TL$1,'[28]All Data'!$A$1:$AB$1,0))</f>
        <v>7.5988738662800497</v>
      </c>
      <c r="TM30" s="131">
        <f>INDEX('[28]All Data'!$A$1:$AB$34,MATCH($A30,'[28]All Data'!$A$1:$A$34,0),MATCH(TM$1,'[28]All Data'!$A$1:$AB$1,0))</f>
        <v>1126875</v>
      </c>
      <c r="TN30" s="131">
        <f>INDEX('[28]All Data'!$A$1:$AB$34,MATCH($A30,'[28]All Data'!$A$1:$A$34,0),MATCH(TN$1,'[28]All Data'!$A$1:$AB$1,0))</f>
        <v>148295</v>
      </c>
      <c r="TO30" s="116">
        <f>INDEX('[29]SPI Raw Data 1617'!$A$3:$AN$37,MATCH($A30,'[29]SPI Raw Data 1617'!$A$3:$A$37,0),MATCH(TO$1,'[29]SPI Raw Data 1617'!$A$37:$AN$37,0))</f>
        <v>7.2069699851331981</v>
      </c>
      <c r="TP30" s="131">
        <f>INDEX('[29]SPI Raw Data 1617'!$A$3:$AN$37,MATCH($A30,'[29]SPI Raw Data 1617'!$A$3:$A$37,0),MATCH(TP$1,'[29]SPI Raw Data 1617'!$A$37:$AN$37,0))</f>
        <v>1076188</v>
      </c>
      <c r="TQ30" s="131">
        <f>INDEX('[29]SPI Raw Data 1617'!$A$3:$AN$37,MATCH($A30,'[29]SPI Raw Data 1617'!$A$3:$A$37,0),MATCH(TQ$1,'[29]SPI Raw Data 1617'!$A$37:$AN$37,0))</f>
        <v>149326</v>
      </c>
      <c r="TR30" s="116">
        <f>INDEX('[30]SPI Raw Data 1718'!$A$3:$AN$37,MATCH($A30,'[30]SPI Raw Data 1718'!$A$3:$A$37,0),MATCH(TR$1,'[30]SPI Raw Data 1718'!$A$37:$AN$37,0))</f>
        <v>7.0815173741329529</v>
      </c>
      <c r="TS30" s="131">
        <f>INDEX('[30]SPI Raw Data 1718'!$A$3:$AN$37,MATCH($A30,'[30]SPI Raw Data 1718'!$A$3:$A$37,0),MATCH(TS$1,'[30]SPI Raw Data 1718'!$A$37:$AN$37,0))</f>
        <v>1066866</v>
      </c>
      <c r="TT30" s="131">
        <f>INDEX('[30]SPI Raw Data 1718'!$A$3:$AN$37,MATCH($A30,'[30]SPI Raw Data 1718'!$A$3:$A$37,0),MATCH(TT$1,'[30]SPI Raw Data 1718'!$A$37:$AN$37,0))</f>
        <v>150655</v>
      </c>
      <c r="TU30" s="116">
        <f>INDEX('[31]SPI Raw Data 1819'!$A$1:$AN$37,MATCH($A30,'[31]SPI Raw Data 1819'!$A$1:$A$37,0),MATCH(TU$1,'[31]SPI Raw Data 1819'!$A$37:$AN$37,0))</f>
        <v>6.47</v>
      </c>
      <c r="TV30" s="197">
        <f>INDEX('[31]SPI Raw Data 1819'!$A$1:$AN$37,MATCH($A30,'[31]SPI Raw Data 1819'!$A$1:$A$37,0),MATCH(TV$1,'[31]SPI Raw Data 1819'!$A$37:$AN$37,0))</f>
        <v>984323</v>
      </c>
      <c r="TW30" s="197">
        <f>INDEX('[31]SPI Raw Data 1819'!$A$1:$AN$37,MATCH($A30,'[31]SPI Raw Data 1819'!$A$1:$A$37,0),MATCH(TW$1,'[31]SPI Raw Data 1819'!$A$37:$AN$37,0))</f>
        <v>152101</v>
      </c>
      <c r="TX30" s="116">
        <f>INDEX('[32]SPI Raw Data 1920'!$A$1:$AN$35, MATCH($A30,'[32]SPI Raw Data 1920'!$A$1:$A$35,0),MATCH(TX$1,'[32]SPI Raw Data 1920'!$A$37:$AN$37,0))</f>
        <v>6.4822147519837392</v>
      </c>
      <c r="TY30" s="116">
        <f>INDEX('[32]SPI Raw Data 1920'!$A$1:$AN$35, MATCH($A30,'[32]SPI Raw Data 1920'!$A$1:$A$35,0),MATCH(TY$1,'[32]SPI Raw Data 1920'!$A$37:$AN$37,0))</f>
        <v>995007</v>
      </c>
      <c r="TZ30" s="116">
        <f>INDEX('[32]SPI Raw Data 1920'!$A$1:$AN$35, MATCH($A30,'[32]SPI Raw Data 1920'!$A$1:$A$35,0),MATCH(TZ$1,'[32]SPI Raw Data 1920'!$A$37:$AN$37,0))</f>
        <v>153498</v>
      </c>
      <c r="UA30" s="133">
        <f>(SW30*100)/Deflators!$B$2</f>
        <v>17.447053253336453</v>
      </c>
      <c r="UB30" s="116">
        <f>(SZ30*100)/Deflators!$B$3</f>
        <v>17.241043986254986</v>
      </c>
      <c r="UC30" s="116">
        <f>(TC30*100)/Deflators!$B$4</f>
        <v>19.046662033548824</v>
      </c>
      <c r="UD30" s="116">
        <f>(TF30*100)/Deflators!$B$5</f>
        <v>16.004037205129425</v>
      </c>
      <c r="UE30" s="116">
        <f>(TI30*100)/Deflators!$B$6</f>
        <v>12.507034287603354</v>
      </c>
      <c r="UF30" s="116">
        <f>(TL30*100)/Deflators!$B$7</f>
        <v>8.3049662492766778</v>
      </c>
      <c r="UG30" s="116">
        <f>(TO30*100)/Deflators!$B$8</f>
        <v>7.6864179939220811</v>
      </c>
      <c r="UH30" s="116">
        <f>(TR30*100)/Deflators!$B$9</f>
        <v>7.4219355825290201</v>
      </c>
      <c r="UI30" s="116">
        <f>(TU30*100)/Deflators!$B$10</f>
        <v>6.6280712133493651</v>
      </c>
      <c r="UJ30" s="248">
        <f>(TX30*100)/Deflators!$B$11</f>
        <v>6.4822147519837392</v>
      </c>
      <c r="UK30" s="115">
        <f>INDEX('[25]Corporate Management'!$B$6:$EY$40,MATCH($A30,'[25]Corporate Management'!$B$6:$B$40,0),MATCH(UK$1,'[25]Corporate Management'!$B$40:$EY$40,0))</f>
        <v>7.3929722759509993</v>
      </c>
      <c r="UL30" s="131">
        <f>INDEX('[25]Corporate Management'!$B$6:$EY$40,MATCH($A30,'[25]Corporate Management'!$B$6:$B$40,0),MATCH(UL$1,'[25]Corporate Management'!$B$40:$EY$40,0))</f>
        <v>22933</v>
      </c>
      <c r="UM30" s="131">
        <f>INDEX('[25]Corporate Management'!$B$6:$EY$40,MATCH($A30,'[25]Corporate Management'!$B$6:$B$40,0),MATCH(UM$1,'[25]Corporate Management'!$B$40:$EY$40,0))</f>
        <v>3102</v>
      </c>
      <c r="UN30" s="116">
        <f>INDEX('[25]Corporate Management'!$B$6:$EY$40,MATCH($A30,'[25]Corporate Management'!$B$6:$B$40,0),MATCH(UN$1,'[25]Corporate Management'!$B$40:$EY$40,0))</f>
        <v>7.2445171849427172</v>
      </c>
      <c r="UO30" s="131">
        <f>INDEX('[25]Corporate Management'!$B$6:$EY$40,MATCH($A30,'[25]Corporate Management'!$B$6:$B$40,0),MATCH(UO$1,'[25]Corporate Management'!$B$40:$EY$40,0))</f>
        <v>22132</v>
      </c>
      <c r="UP30" s="131">
        <f>INDEX('[25]Corporate Management'!$B$6:$EY$40,MATCH($A30,'[25]Corporate Management'!$B$6:$B$40,0),MATCH(UP$1,'[25]Corporate Management'!$B$40:$EY$40,0))</f>
        <v>3055</v>
      </c>
      <c r="UQ30" s="116">
        <f>INDEX('[25]Corporate Management'!$B$6:$EY$40,MATCH($A30,'[25]Corporate Management'!$B$6:$B$40,0),MATCH(UQ$1,'[25]Corporate Management'!$B$40:$EY$40,0))</f>
        <v>7.8279325988334412</v>
      </c>
      <c r="UR30" s="131">
        <f>INDEX('[25]Corporate Management'!$B$6:$EY$40,MATCH($A30,'[25]Corporate Management'!$B$6:$B$40,0),MATCH(UR$1,'[25]Corporate Management'!$B$40:$EY$40,0))</f>
        <v>24157</v>
      </c>
      <c r="US30" s="131">
        <f>INDEX('[25]Corporate Management'!$B$6:$EY$40,MATCH($A30,'[25]Corporate Management'!$B$6:$B$40,0),MATCH(US$1,'[25]Corporate Management'!$B$40:$EY$40,0))</f>
        <v>3086</v>
      </c>
      <c r="UT30" s="116">
        <f>INDEX('[26]All Data'!$A$1:$Y$34,MATCH($A30,'[26]All Data'!$A$1:$A$34,0),MATCH(UT$1,'[26]All Data'!$A$1:$Y$1,0))</f>
        <v>7.3586206896551722</v>
      </c>
      <c r="UU30" s="131">
        <f>INDEX('[26]All Data'!$A$1:$Y$34,MATCH($A30,'[26]All Data'!$A$1:$A$34,0),MATCH(UU$1,'[26]All Data'!$A$1:$Y$1,0))</f>
        <v>23474</v>
      </c>
      <c r="UV30" s="131">
        <f>INDEX('[26]All Data'!$A$1:$Y$34,MATCH($A30,'[26]All Data'!$A$1:$A$34,0),MATCH(UV$1,'[26]All Data'!$A$1:$Y$1,0))</f>
        <v>3190</v>
      </c>
      <c r="UW30" s="116">
        <f>INDEX('[27]All Data'!$A$1:$Y$34,MATCH($A30,'[27]All Data'!$A$1:$A$34,0),MATCH(UW$1,'[27]All Data'!$A$1:$Y$1,0))</f>
        <v>6.8925783431585472</v>
      </c>
      <c r="UX30" s="131">
        <f>INDEX('[27]All Data'!$A$1:$Y$34,MATCH($A30,'[27]All Data'!$A$1:$A$34,0),MATCH(UX$1,'[27]All Data'!$A$1:$Y$1,0))</f>
        <v>22214.78</v>
      </c>
      <c r="UY30" s="131">
        <f>INDEX('[27]All Data'!$A$1:$Y$34,MATCH($A30,'[27]All Data'!$A$1:$A$34,0),MATCH(UY$1,'[27]All Data'!$A$1:$Y$1,0))</f>
        <v>3223</v>
      </c>
      <c r="UZ30" s="116">
        <f>INDEX('[28]All Data'!$A$1:$AB$34,MATCH($A30,'[28]All Data'!$A$1:$A$34,0),MATCH(UZ$1,'[28]All Data'!$A$1:$AB$1,0))</f>
        <v>6.5174732695554312</v>
      </c>
      <c r="VA30" s="131">
        <f>INDEX('[28]All Data'!$A$1:$AB$34,MATCH($A30,'[28]All Data'!$A$1:$A$34,0),MATCH(VA$1,'[28]All Data'!$A$1:$AB$1,0))</f>
        <v>20846.79</v>
      </c>
      <c r="VB30" s="131">
        <f>INDEX('[28]All Data'!$A$1:$AB$34,MATCH($A30,'[28]All Data'!$A$1:$A$34,0),MATCH(VB$1,'[28]All Data'!$A$1:$AB$1,0))</f>
        <v>3198.6</v>
      </c>
      <c r="VC30" s="116">
        <f>INDEX('[29]SPI Raw Data 1617'!$A$3:$AN$37,MATCH($A30,'[29]SPI Raw Data 1617'!$A$3:$A$37,0),MATCH(VC$1,'[29]SPI Raw Data 1617'!$A$37:$AN$37,0))</f>
        <v>6.5</v>
      </c>
      <c r="VD30" s="131">
        <f>INDEX('[29]SPI Raw Data 1617'!$A$3:$AN$37,MATCH($A30,'[29]SPI Raw Data 1617'!$A$3:$A$37,0),MATCH(VD$1,'[29]SPI Raw Data 1617'!$A$37:$AN$37,0))</f>
        <v>20747.11</v>
      </c>
      <c r="VE30" s="131">
        <f>INDEX('[29]SPI Raw Data 1617'!$A$3:$AN$37,MATCH($A30,'[29]SPI Raw Data 1617'!$A$3:$A$37,0),MATCH(VE$1,'[29]SPI Raw Data 1617'!$A$37:$AN$37,0))</f>
        <v>3207</v>
      </c>
      <c r="VF30" s="116">
        <f>INDEX('[30]SPI Raw Data 1718'!$A$3:$AN$37,MATCH($A30,'[30]SPI Raw Data 1718'!$A$3:$A$37,0),MATCH(VF$1,'[30]SPI Raw Data 1718'!$A$37:$AN$37,0))</f>
        <v>5.9534529966534837</v>
      </c>
      <c r="VG30" s="131">
        <f>INDEX('[30]SPI Raw Data 1718'!$A$3:$AN$37,MATCH($A30,'[30]SPI Raw Data 1718'!$A$3:$A$37,0),MATCH(VG$1,'[30]SPI Raw Data 1718'!$A$37:$AN$37,0))</f>
        <v>19569</v>
      </c>
      <c r="VH30" s="131">
        <f>INDEX('[30]SPI Raw Data 1718'!$A$3:$AN$37,MATCH($A30,'[30]SPI Raw Data 1718'!$A$3:$A$37,0),MATCH(VH$1,'[30]SPI Raw Data 1718'!$A$37:$AN$37,0))</f>
        <v>3287</v>
      </c>
      <c r="VI30" s="116">
        <f>INDEX('[31]SPI Raw Data 1819'!$A$1:$AN$37,MATCH($A30,'[31]SPI Raw Data 1819'!$A$1:$A$37,0),MATCH(VI$1,'[31]SPI Raw Data 1819'!$A$37:$AN$37,0))</f>
        <v>6.0911808669656207</v>
      </c>
      <c r="VJ30" s="197">
        <f>INDEX('[31]SPI Raw Data 1819'!$A$1:$AN$37,MATCH($A30,'[31]SPI Raw Data 1819'!$A$1:$A$37,0),MATCH(VJ$1,'[31]SPI Raw Data 1819'!$A$37:$AN$37,0))</f>
        <v>20375</v>
      </c>
      <c r="VK30" s="225">
        <f>INDEX('[31]SPI Raw Data 1819'!$A$1:$AN$37,MATCH($A30,'[31]SPI Raw Data 1819'!$A$1:$A$37,0),MATCH(VK$1,'[31]SPI Raw Data 1819'!$A$37:$AN$37,0))</f>
        <v>3345</v>
      </c>
      <c r="VL30" s="116">
        <f>INDEX('[32]SPI Raw Data 1920'!$A$1:$AN$35, MATCH($A30,'[32]SPI Raw Data 1920'!$A$1:$A$35,0),MATCH(VL$1,'[32]SPI Raw Data 1920'!$A$37:$AN$37,0))</f>
        <v>7.2530755711775043</v>
      </c>
      <c r="VM30" s="116">
        <f>INDEX('[32]SPI Raw Data 1920'!$A$1:$AN$35, MATCH($A30,'[32]SPI Raw Data 1920'!$A$1:$A$35,0),MATCH(VM$1,'[32]SPI Raw Data 1920'!$A$37:$AN$37,0))</f>
        <v>24762</v>
      </c>
      <c r="VN30" s="116">
        <f>INDEX('[32]SPI Raw Data 1920'!$A$1:$AN$35, MATCH($A30,'[32]SPI Raw Data 1920'!$A$1:$A$35,0),MATCH(VN$1,'[32]SPI Raw Data 1920'!$A$37:$AN$37,0))</f>
        <v>3414</v>
      </c>
      <c r="VO30" s="115">
        <f>INDEX('[25]Corporate Management'!$B$6:$EY$40,MATCH($A30,'[25]Corporate Management'!$B$6:$B$40,0),MATCH(VO$1,'[25]Corporate Management'!$B$40:$EY$40,0))</f>
        <v>9.8552437525604262</v>
      </c>
      <c r="VP30" s="131">
        <f>INDEX('[25]Corporate Management'!$B$6:$EY$40,MATCH($A30,'[25]Corporate Management'!$B$6:$B$40,0),MATCH(VP$1,'[25]Corporate Management'!$B$40:$EY$40,0))</f>
        <v>96226.6</v>
      </c>
      <c r="VQ30" s="131">
        <f>INDEX('[25]Corporate Management'!$B$6:$EY$40,MATCH($A30,'[25]Corporate Management'!$B$6:$B$40,0),MATCH(VQ$1,'[25]Corporate Management'!$B$40:$EY$40,0))</f>
        <v>9764</v>
      </c>
      <c r="VR30" s="116">
        <f>INDEX('[25]Corporate Management'!$B$6:$EY$40,MATCH($A30,'[25]Corporate Management'!$B$6:$B$40,0),MATCH(VR$1,'[25]Corporate Management'!$B$40:$EY$40,0))</f>
        <v>9.7649989170457001</v>
      </c>
      <c r="VS30" s="131">
        <f>INDEX('[25]Corporate Management'!$B$6:$EY$40,MATCH($A30,'[25]Corporate Management'!$B$6:$B$40,0),MATCH(VS$1,'[25]Corporate Management'!$B$40:$EY$40,0))</f>
        <v>90170</v>
      </c>
      <c r="VT30" s="131">
        <f>INDEX('[25]Corporate Management'!$B$6:$EY$40,MATCH($A30,'[25]Corporate Management'!$B$6:$B$40,0),MATCH(VT$1,'[25]Corporate Management'!$B$40:$EY$40,0))</f>
        <v>9234</v>
      </c>
      <c r="VU30" s="116">
        <f>INDEX('[25]Corporate Management'!$B$6:$EY$40,MATCH($A30,'[25]Corporate Management'!$B$6:$B$40,0),MATCH(VU$1,'[25]Corporate Management'!$B$40:$EY$40,0))</f>
        <v>10.404566996984059</v>
      </c>
      <c r="VV30" s="131">
        <f>INDEX('[25]Corporate Management'!$B$6:$EY$40,MATCH($A30,'[25]Corporate Management'!$B$6:$B$40,0),MATCH(VV$1,'[25]Corporate Management'!$B$40:$EY$40,0))</f>
        <v>96596</v>
      </c>
      <c r="VW30" s="131">
        <f>INDEX('[25]Corporate Management'!$B$6:$EY$40,MATCH($A30,'[25]Corporate Management'!$B$6:$B$40,0),MATCH(VW$1,'[25]Corporate Management'!$B$40:$EY$40,0))</f>
        <v>9284</v>
      </c>
      <c r="VX30" s="116">
        <f>INDEX('[26]All Data'!$A$1:$Y$34,MATCH($A30,'[26]All Data'!$A$1:$A$34,0),MATCH(VX$1,'[26]All Data'!$A$1:$Y$1,0))</f>
        <v>10.029954906592227</v>
      </c>
      <c r="VY30" s="131">
        <f>INDEX('[26]All Data'!$A$1:$Y$34,MATCH($A30,'[26]All Data'!$A$1:$A$34,0),MATCH(VY$1,'[26]All Data'!$A$1:$Y$1,0))</f>
        <v>93419</v>
      </c>
      <c r="VZ30" s="131">
        <f>INDEX('[26]All Data'!$A$1:$Y$34,MATCH($A30,'[26]All Data'!$A$1:$A$34,0),MATCH(VZ$1,'[26]All Data'!$A$1:$Y$1,0))</f>
        <v>9314</v>
      </c>
      <c r="WA30" s="116">
        <f>INDEX('[27]All Data'!$A$1:$Y$34,MATCH($A30,'[27]All Data'!$A$1:$A$34,0),MATCH(WA$1,'[27]All Data'!$A$1:$Y$1,0))</f>
        <v>11.066681146828845</v>
      </c>
      <c r="WB30" s="131">
        <f>INDEX('[27]All Data'!$A$1:$Y$34,MATCH($A30,'[27]All Data'!$A$1:$A$34,0),MATCH(WB$1,'[27]All Data'!$A$1:$Y$1,0))</f>
        <v>101902</v>
      </c>
      <c r="WC30" s="131">
        <f>INDEX('[27]All Data'!$A$1:$Y$34,MATCH($A30,'[27]All Data'!$A$1:$A$34,0),MATCH(WC$1,'[27]All Data'!$A$1:$Y$1,0))</f>
        <v>9208</v>
      </c>
      <c r="WD30" s="116">
        <f>INDEX('[28]All Data'!$A$1:$AB$34,MATCH($A30,'[28]All Data'!$A$1:$A$34,0),MATCH(WD$1,'[28]All Data'!$A$1:$AB$1,0))</f>
        <v>10.2866131141498</v>
      </c>
      <c r="WE30" s="131">
        <f>INDEX('[28]All Data'!$A$1:$AB$34,MATCH($A30,'[28]All Data'!$A$1:$A$34,0),MATCH(WE$1,'[28]All Data'!$A$1:$AB$1,0))</f>
        <v>93762.89</v>
      </c>
      <c r="WF30" s="131">
        <f>INDEX('[28]All Data'!$A$1:$AB$34,MATCH($A30,'[28]All Data'!$A$1:$A$34,0),MATCH(WF$1,'[28]All Data'!$A$1:$AB$1,0))</f>
        <v>9115.0400000000009</v>
      </c>
      <c r="WG30" s="116">
        <f>INDEX('[29]SPI Raw Data 1617'!$A$3:$AN$37,MATCH($A30,'[29]SPI Raw Data 1617'!$A$3:$A$37,0),MATCH(WG$1,'[29]SPI Raw Data 1617'!$A$37:$AN$37,0))</f>
        <v>11.635421632561277</v>
      </c>
      <c r="WH30" s="131">
        <f>INDEX('[29]SPI Raw Data 1617'!$A$3:$AN$37,MATCH($A30,'[29]SPI Raw Data 1617'!$A$3:$A$37,0),MATCH(WH$1,'[29]SPI Raw Data 1617'!$A$37:$AN$37,0))</f>
        <v>103485.44</v>
      </c>
      <c r="WI30" s="131">
        <f>INDEX('[29]SPI Raw Data 1617'!$A$3:$AN$37,MATCH($A30,'[29]SPI Raw Data 1617'!$A$3:$A$37,0),MATCH(WI$1,'[29]SPI Raw Data 1617'!$A$37:$AN$37,0))</f>
        <v>8894</v>
      </c>
      <c r="WJ30" s="116">
        <f>INDEX('[30]SPI Raw Data 1718'!$A$3:$AN$37,MATCH($A30,'[30]SPI Raw Data 1718'!$A$3:$A$37,0),MATCH(WJ$1,'[30]SPI Raw Data 1718'!$A$37:$AN$37,0))</f>
        <v>11.496932515337424</v>
      </c>
      <c r="WK30" s="131">
        <f>INDEX('[30]SPI Raw Data 1718'!$A$3:$AN$37,MATCH($A30,'[30]SPI Raw Data 1718'!$A$3:$A$37,0),MATCH(WK$1,'[30]SPI Raw Data 1718'!$A$37:$AN$37,0))</f>
        <v>99322</v>
      </c>
      <c r="WL30" s="131">
        <f>INDEX('[30]SPI Raw Data 1718'!$A$3:$AN$37,MATCH($A30,'[30]SPI Raw Data 1718'!$A$3:$A$37,0),MATCH(WL$1,'[30]SPI Raw Data 1718'!$A$37:$AN$37,0))</f>
        <v>8639</v>
      </c>
      <c r="WM30" s="116">
        <f>INDEX('[31]SPI Raw Data 1819'!$A$1:$AN$37,MATCH($A30,'[31]SPI Raw Data 1819'!$A$1:$A$37,0),MATCH(WM$1,'[31]SPI Raw Data 1819'!$A$37:$AN$37,0))</f>
        <v>11.984219754529516</v>
      </c>
      <c r="WN30" s="197">
        <f>INDEX('[31]SPI Raw Data 1819'!$A$1:$AN$37,MATCH($A30,'[31]SPI Raw Data 1819'!$A$1:$A$37,0),MATCH(WN$1,'[31]SPI Raw Data 1819'!$A$37:$AN$37,0))</f>
        <v>102525</v>
      </c>
      <c r="WO30" s="225">
        <f>INDEX('[31]SPI Raw Data 1819'!$A$1:$AN$37,MATCH($A30,'[31]SPI Raw Data 1819'!$A$1:$A$37,0),MATCH(WO$1,'[31]SPI Raw Data 1819'!$A$37:$AN$37,0))</f>
        <v>8555</v>
      </c>
      <c r="WP30" s="116">
        <f>INDEX('[32]SPI Raw Data 1920'!$A$1:$AN$35, MATCH($A30,'[32]SPI Raw Data 1920'!$A$1:$A$35,0),MATCH(WP$1,'[32]SPI Raw Data 1920'!$A$37:$AN$37,0))</f>
        <v>12.757568833542786</v>
      </c>
      <c r="WQ30" s="116">
        <f>INDEX('[32]SPI Raw Data 1920'!$A$1:$AN$35, MATCH($A30,'[32]SPI Raw Data 1920'!$A$1:$A$35,0),MATCH(WQ$1,'[32]SPI Raw Data 1920'!$A$37:$AN$37,0))</f>
        <v>111667</v>
      </c>
      <c r="WR30" s="116">
        <f>INDEX('[32]SPI Raw Data 1920'!$A$1:$AN$35, MATCH($A30,'[32]SPI Raw Data 1920'!$A$1:$A$35,0),MATCH(WR$1,'[32]SPI Raw Data 1920'!$A$37:$AN$37,0))</f>
        <v>8753</v>
      </c>
      <c r="WS30" s="115">
        <f>INDEX('[25]Corporate Management'!$B$6:$EY$40,MATCH($A30,'[25]Corporate Management'!$B$6:$B$40,0),MATCH(WS$1,'[25]Corporate Management'!$B$40:$EY$40,0))</f>
        <v>94.658779477730448</v>
      </c>
      <c r="WT30" s="131">
        <f>INDEX('[25]Corporate Management'!$B$6:$EY$40,MATCH($A30,'[25]Corporate Management'!$B$6:$B$40,0),MATCH(WT$1,'[25]Corporate Management'!$B$40:$EY$40,0))</f>
        <v>101798576</v>
      </c>
      <c r="WU30" s="131">
        <f>INDEX('[25]Corporate Management'!$B$6:$EY$40,MATCH($A30,'[25]Corporate Management'!$B$6:$B$40,0),MATCH(WU$1,'[25]Corporate Management'!$B$40:$EY$40,0))</f>
        <v>107542667</v>
      </c>
      <c r="WV30" s="116">
        <f>INDEX('[25]Corporate Management'!$B$6:$EY$40,MATCH($A30,'[25]Corporate Management'!$B$6:$B$40,0),MATCH(WV$1,'[25]Corporate Management'!$B$40:$EY$40,0))</f>
        <v>95.602116628360676</v>
      </c>
      <c r="WW30" s="131">
        <f>INDEX('[25]Corporate Management'!$B$6:$EY$40,MATCH($A30,'[25]Corporate Management'!$B$6:$B$40,0),MATCH(WW$1,'[25]Corporate Management'!$B$40:$EY$40,0))</f>
        <v>104097684</v>
      </c>
      <c r="WX30" s="131">
        <f>INDEX('[25]Corporate Management'!$B$6:$EY$40,MATCH($A30,'[25]Corporate Management'!$B$6:$B$40,0),MATCH(WX$1,'[25]Corporate Management'!$B$40:$EY$40,0))</f>
        <v>108886380</v>
      </c>
      <c r="WY30" s="116">
        <f>INDEX('[25]Corporate Management'!$B$6:$EY$40,MATCH($A30,'[25]Corporate Management'!$B$6:$B$40,0),MATCH(WY$1,'[25]Corporate Management'!$B$40:$EY$40,0))</f>
        <v>95.689935474154098</v>
      </c>
      <c r="WZ30" s="131">
        <f>INDEX('[25]Corporate Management'!$B$6:$EY$40,MATCH($A30,'[25]Corporate Management'!$B$6:$B$40,0),MATCH(WZ$1,'[25]Corporate Management'!$B$40:$EY$40,0))</f>
        <v>105339854</v>
      </c>
      <c r="XA30" s="131">
        <f>INDEX('[25]Corporate Management'!$B$6:$EY$40,MATCH($A30,'[25]Corporate Management'!$B$6:$B$40,0),MATCH(XA$1,'[25]Corporate Management'!$B$40:$EY$40,0))</f>
        <v>110084570</v>
      </c>
      <c r="XB30" s="116">
        <f>INDEX('[26]All Data'!$A$1:$Y$34,MATCH($A30,'[26]All Data'!$A$1:$A$34,0),MATCH(XB$1,'[26]All Data'!$A$1:$Y$1,0))</f>
        <v>95.651137682720901</v>
      </c>
      <c r="XC30" s="131">
        <f>INDEX('[26]All Data'!$A$1:$Y$34,MATCH($A30,'[26]All Data'!$A$1:$A$34,0),MATCH(XC$1,'[26]All Data'!$A$1:$Y$1,0))</f>
        <v>106835124</v>
      </c>
      <c r="XD30" s="131">
        <f>INDEX('[26]All Data'!$A$1:$Y$34,MATCH($A30,'[26]All Data'!$A$1:$A$34,0),MATCH(XD$1,'[26]All Data'!$A$1:$Y$1,0))</f>
        <v>111692476</v>
      </c>
      <c r="XE30" s="116">
        <f>INDEX('[27]All Data'!$A$1:$Y$34,MATCH($A30,'[27]All Data'!$A$1:$A$34,0),MATCH(XE$1,'[27]All Data'!$A$1:$Y$1,0))</f>
        <v>95.789799193735391</v>
      </c>
      <c r="XF30" s="131">
        <f>INDEX('[27]All Data'!$A$1:$Y$34,MATCH($A30,'[27]All Data'!$A$1:$A$34,0),MATCH(XF$1,'[27]All Data'!$A$1:$Y$1,0))</f>
        <v>108863714</v>
      </c>
      <c r="XG30" s="131">
        <f>INDEX('[27]All Data'!$A$1:$Y$34,MATCH($A30,'[27]All Data'!$A$1:$A$34,0),MATCH(XG$1,'[27]All Data'!$A$1:$Y$1,0))</f>
        <v>113648546</v>
      </c>
      <c r="XH30" s="116">
        <f>INDEX('[28]All Data'!$A$1:$AB$34,MATCH($A30,'[28]All Data'!$A$1:$A$34,0),MATCH(XH$1,'[28]All Data'!$A$1:$AB$1,0))</f>
        <v>95.860987501103622</v>
      </c>
      <c r="XI30" s="131">
        <f>INDEX('[28]All Data'!$A$1:$AB$34,MATCH($A30,'[28]All Data'!$A$1:$A$34,0),MATCH(XI$1,'[28]All Data'!$A$1:$AB$1,0))</f>
        <v>111083627</v>
      </c>
      <c r="XJ30" s="131">
        <f>INDEX('[28]All Data'!$A$1:$AB$34,MATCH($A30,'[28]All Data'!$A$1:$A$34,0),MATCH(XJ$1,'[28]All Data'!$A$1:$AB$1,0))</f>
        <v>115879911</v>
      </c>
      <c r="XK30" s="116">
        <f>INDEX('[29]SPI Raw Data 1617'!$A$3:$AN$37,MATCH($A30,'[29]SPI Raw Data 1617'!$A$3:$A$37,0),MATCH(XK$1,'[29]SPI Raw Data 1617'!$A$37:$AN$37,0))</f>
        <v>95.957360034378851</v>
      </c>
      <c r="XL30" s="131">
        <f>INDEX('[29]SPI Raw Data 1617'!$A$3:$AN$37,MATCH($A30,'[29]SPI Raw Data 1617'!$A$3:$A$37,0),MATCH(XL$1,'[29]SPI Raw Data 1617'!$A$37:$AN$37,0))</f>
        <v>113234547</v>
      </c>
      <c r="XM30" s="131">
        <f>INDEX('[29]SPI Raw Data 1617'!$A$3:$AN$37,MATCH($A30,'[29]SPI Raw Data 1617'!$A$3:$A$37,0),MATCH(XM$1,'[29]SPI Raw Data 1617'!$A$37:$AN$37,0))</f>
        <v>118005067</v>
      </c>
      <c r="XN30" s="116">
        <f>INDEX('[30]SPI Raw Data 1718'!$A$3:$AN$37,MATCH($A30,'[30]SPI Raw Data 1718'!$A$3:$A$37,0),MATCH(XN$1,'[30]SPI Raw Data 1718'!$A$37:$AN$37,0))</f>
        <v>96.183251937222963</v>
      </c>
      <c r="XO30" s="131">
        <f>INDEX('[30]SPI Raw Data 1718'!$A$3:$AN$37,MATCH($A30,'[30]SPI Raw Data 1718'!$A$3:$A$37,0),MATCH(XO$1,'[30]SPI Raw Data 1718'!$A$37:$AN$37,0))</f>
        <v>120810283</v>
      </c>
      <c r="XP30" s="131">
        <f>INDEX('[30]SPI Raw Data 1718'!$A$3:$AN$37,MATCH($A30,'[30]SPI Raw Data 1718'!$A$3:$A$37,0),MATCH(XP$1,'[30]SPI Raw Data 1718'!$A$37:$AN$37,0))</f>
        <v>125604282</v>
      </c>
      <c r="XQ30" s="116">
        <f>INDEX('[31]SPI Raw Data 1819'!$A$1:$AN$37,MATCH($A30,'[31]SPI Raw Data 1819'!$A$1:$A$37,0),MATCH(XQ$1,'[31]SPI Raw Data 1819'!$A$37:$AN$37,0))</f>
        <v>96.199884807261341</v>
      </c>
      <c r="XR30" s="197">
        <f>INDEX('[31]SPI Raw Data 1819'!$A$1:$AN$37,MATCH($A30,'[31]SPI Raw Data 1819'!$A$1:$A$37,0),MATCH(XR$1,'[31]SPI Raw Data 1819'!$A$37:$AN$37,0))</f>
        <v>126470737</v>
      </c>
      <c r="XS30" s="225">
        <f>INDEX('[31]SPI Raw Data 1819'!$A$1:$AN$37,MATCH($A30,'[31]SPI Raw Data 1819'!$A$1:$A$37,0),MATCH(XS$1,'[31]SPI Raw Data 1819'!$A$37:$AN$37,0))</f>
        <v>131466620</v>
      </c>
      <c r="XT30" s="116">
        <f>INDEX('[32]SPI Raw Data 1920'!$A$1:$AN$35, MATCH($A30,'[32]SPI Raw Data 1920'!$A$1:$A$35,0),MATCH(XT$1,'[32]SPI Raw Data 1920'!$A$37:$AN$37,0))</f>
        <v>95.861522433440015</v>
      </c>
      <c r="XU30" s="116">
        <f>INDEX('[32]SPI Raw Data 1920'!$A$1:$AN$35, MATCH($A30,'[32]SPI Raw Data 1920'!$A$1:$A$35,0),MATCH(XU$1,'[32]SPI Raw Data 1920'!$A$37:$AN$37,0))</f>
        <v>132911789</v>
      </c>
      <c r="XV30" s="116">
        <f>INDEX('[32]SPI Raw Data 1920'!$A$1:$AN$35, MATCH($A30,'[32]SPI Raw Data 1920'!$A$1:$A$35,0),MATCH(XV$1,'[32]SPI Raw Data 1920'!$A$37:$AN$37,0))</f>
        <v>138649779</v>
      </c>
      <c r="XW30" s="115">
        <f>INDEX('[25]Corporate Management'!$B$6:$EY$40,MATCH($A30,'[25]Corporate Management'!$B$6:$B$40,0),MATCH(XW$1,'[25]Corporate Management'!$B$40:$EY$40,0))</f>
        <v>92.101593665754578</v>
      </c>
      <c r="XX30" s="131">
        <f>INDEX('[25]Corporate Management'!$B$6:$EY$40,MATCH($A30,'[25]Corporate Management'!$B$6:$B$40,0),MATCH(XX$1,'[25]Corporate Management'!$B$40:$EY$40,0))</f>
        <v>227875</v>
      </c>
      <c r="XY30" s="131">
        <f>INDEX('[25]Corporate Management'!$B$6:$EY$40,MATCH($A30,'[25]Corporate Management'!$B$6:$B$40,0),MATCH(XY$1,'[25]Corporate Management'!$B$40:$EY$40,0))</f>
        <v>247417</v>
      </c>
      <c r="XZ30" s="116">
        <f>INDEX('[25]Corporate Management'!$B$6:$EY$40,MATCH($A30,'[25]Corporate Management'!$B$6:$B$40,0),MATCH(XZ$1,'[25]Corporate Management'!$B$40:$EY$40,0))</f>
        <v>91.747273480281621</v>
      </c>
      <c r="YA30" s="131">
        <f>INDEX('[25]Corporate Management'!$B$6:$EY$40,MATCH($A30,'[25]Corporate Management'!$B$6:$B$40,0),MATCH(YA$1,'[25]Corporate Management'!$B$40:$EY$40,0))</f>
        <v>199376</v>
      </c>
      <c r="YB30" s="131">
        <f>INDEX('[25]Corporate Management'!$B$6:$EY$40,MATCH($A30,'[25]Corporate Management'!$B$6:$B$40,0),MATCH(YB$1,'[25]Corporate Management'!$B$40:$EY$40,0))</f>
        <v>217310</v>
      </c>
      <c r="YC30" s="116">
        <f>INDEX('[25]Corporate Management'!$B$6:$EY$40,MATCH($A30,'[25]Corporate Management'!$B$6:$B$40,0),MATCH(YC$1,'[25]Corporate Management'!$B$40:$EY$40,0))</f>
        <v>90.362135173395956</v>
      </c>
      <c r="YD30" s="131">
        <f>INDEX('[25]Corporate Management'!$B$6:$EY$40,MATCH($A30,'[25]Corporate Management'!$B$6:$B$40,0),MATCH(YD$1,'[25]Corporate Management'!$B$40:$EY$40,0))</f>
        <v>213195</v>
      </c>
      <c r="YE30" s="131">
        <f>INDEX('[25]Corporate Management'!$B$6:$EY$40,MATCH($A30,'[25]Corporate Management'!$B$6:$B$40,0),MATCH(YE$1,'[25]Corporate Management'!$B$40:$EY$40,0))</f>
        <v>235934</v>
      </c>
      <c r="YF30" s="116">
        <f>INDEX('[26]All Data'!$A$1:$Y$34,MATCH($A30,'[26]All Data'!$A$1:$A$34,0),MATCH(YF$1,'[26]All Data'!$A$1:$Y$1,0))</f>
        <v>87.254699278012779</v>
      </c>
      <c r="YG30" s="131">
        <f>INDEX('[26]All Data'!$A$1:$Y$34,MATCH($A30,'[26]All Data'!$A$1:$A$34,0),MATCH(YG$1,'[26]All Data'!$A$1:$Y$1,0))</f>
        <v>219470</v>
      </c>
      <c r="YH30" s="131">
        <f>INDEX('[26]All Data'!$A$1:$Y$34,MATCH($A30,'[26]All Data'!$A$1:$A$34,0),MATCH(YH$1,'[26]All Data'!$A$1:$Y$1,0))</f>
        <v>251528</v>
      </c>
      <c r="YI30" s="116">
        <f>INDEX('[27]All Data'!$A$1:$Y$34,MATCH($A30,'[27]All Data'!$A$1:$A$34,0),MATCH(YI$1,'[27]All Data'!$A$1:$Y$1,0))</f>
        <v>94.756758177197327</v>
      </c>
      <c r="YJ30" s="131">
        <f>INDEX('[27]All Data'!$A$1:$Y$34,MATCH($A30,'[27]All Data'!$A$1:$A$34,0),MATCH(YJ$1,'[27]All Data'!$A$1:$Y$1,0))</f>
        <v>252414</v>
      </c>
      <c r="YK30" s="131">
        <f>INDEX('[27]All Data'!$A$1:$Y$34,MATCH($A30,'[27]All Data'!$A$1:$A$34,0),MATCH(YK$1,'[27]All Data'!$A$1:$Y$1,0))</f>
        <v>266381</v>
      </c>
      <c r="YL30" s="116">
        <f>INDEX('[28]All Data'!$A$1:$AB$34,MATCH($A30,'[28]All Data'!$A$1:$A$34,0),MATCH(YL$1,'[28]All Data'!$A$1:$AB$1,0))</f>
        <v>95.80869003913341</v>
      </c>
      <c r="YM30" s="131">
        <f>INDEX('[28]All Data'!$A$1:$AB$34,MATCH($A30,'[28]All Data'!$A$1:$A$34,0),MATCH(YM$1,'[28]All Data'!$A$1:$AB$1,0))</f>
        <v>237481</v>
      </c>
      <c r="YN30" s="131">
        <f>INDEX('[28]All Data'!$A$1:$AB$34,MATCH($A30,'[28]All Data'!$A$1:$A$34,0),MATCH(YN$1,'[28]All Data'!$A$1:$AB$1,0))</f>
        <v>247870</v>
      </c>
      <c r="YO30" s="116">
        <f>INDEX('[29]SPI Raw Data 1617'!$A$3:$AN$37,MATCH($A30,'[29]SPI Raw Data 1617'!$A$3:$A$37,0),MATCH(YO$1,'[29]SPI Raw Data 1617'!$A$37:$AN$37,0))</f>
        <v>95.000844086417132</v>
      </c>
      <c r="YP30" s="131">
        <f>INDEX('[29]SPI Raw Data 1617'!$A$3:$AN$37,MATCH($A30,'[29]SPI Raw Data 1617'!$A$3:$A$37,0),MATCH(YP$1,'[29]SPI Raw Data 1617'!$A$37:$AN$37,0))</f>
        <v>219470</v>
      </c>
      <c r="YQ30" s="131">
        <f>INDEX('[29]SPI Raw Data 1617'!$A$3:$AN$37,MATCH($A30,'[29]SPI Raw Data 1617'!$A$3:$A$37,0),MATCH(YQ$1,'[29]SPI Raw Data 1617'!$A$37:$AN$37,0))</f>
        <v>231019</v>
      </c>
      <c r="YR30" s="116">
        <f>INDEX('[30]SPI Raw Data 1718'!$A$3:$AN$37,MATCH($A30,'[30]SPI Raw Data 1718'!$A$3:$A$37,0),MATCH(YR$1,'[30]SPI Raw Data 1718'!$A$37:$AN$37,0))</f>
        <v>94.549657161213617</v>
      </c>
      <c r="YS30" s="131">
        <f>INDEX('[30]SPI Raw Data 1718'!$A$3:$AN$37,MATCH($A30,'[30]SPI Raw Data 1718'!$A$3:$A$37,0),MATCH(YS$1,'[30]SPI Raw Data 1718'!$A$37:$AN$37,0))</f>
        <v>256066</v>
      </c>
      <c r="YT30" s="131">
        <f>INDEX('[30]SPI Raw Data 1718'!$A$3:$AN$37,MATCH($A30,'[30]SPI Raw Data 1718'!$A$3:$A$37,0),MATCH(YT$1,'[30]SPI Raw Data 1718'!$A$37:$AN$37,0))</f>
        <v>270827</v>
      </c>
      <c r="YU30" s="116">
        <f>INDEX('[31]SPI Raw Data 1819'!$A$1:$AN$37,MATCH($A30,'[31]SPI Raw Data 1819'!$A$1:$A$37,0),MATCH(YU$1,'[31]SPI Raw Data 1819'!$A$37:$AN$37,0))</f>
        <v>92.085585120216024</v>
      </c>
      <c r="YV30" s="197">
        <f>INDEX('[31]SPI Raw Data 1819'!$A$1:$AN$37,MATCH($A30,'[31]SPI Raw Data 1819'!$A$1:$A$37,0),MATCH(YV$1,'[31]SPI Raw Data 1819'!$A$37:$AN$37,0))</f>
        <v>258487</v>
      </c>
      <c r="YW30" s="225">
        <f>INDEX('[31]SPI Raw Data 1819'!$A$1:$AN$37,MATCH($A30,'[31]SPI Raw Data 1819'!$A$1:$A$37,0),MATCH(YW$1,'[31]SPI Raw Data 1819'!$A$37:$AN$37,0))</f>
        <v>280703</v>
      </c>
      <c r="YX30" s="116">
        <f>INDEX('[32]SPI Raw Data 1920'!$A$1:$AN$35, MATCH($A30,'[32]SPI Raw Data 1920'!$A$1:$A$35,0),MATCH(YX$1,'[32]SPI Raw Data 1920'!$A$37:$AN$37,0))</f>
        <v>89.540770894288258</v>
      </c>
      <c r="YY30" s="116">
        <f>INDEX('[32]SPI Raw Data 1920'!$A$1:$AN$35, MATCH($A30,'[32]SPI Raw Data 1920'!$A$1:$A$35,0),MATCH(YY$1,'[32]SPI Raw Data 1920'!$A$37:$AN$37,0))</f>
        <v>246358</v>
      </c>
      <c r="YZ30" s="116">
        <f>INDEX('[32]SPI Raw Data 1920'!$A$1:$AN$35, MATCH($A30,'[32]SPI Raw Data 1920'!$A$1:$A$35,0),MATCH(YZ$1,'[32]SPI Raw Data 1920'!$A$37:$AN$37,0))</f>
        <v>275135</v>
      </c>
      <c r="ZA30" s="119">
        <f t="shared" si="44"/>
        <v>15.660474364395757</v>
      </c>
      <c r="ZB30" s="87">
        <v>24669</v>
      </c>
      <c r="ZC30" s="131">
        <f>INDEX([33]historic!$B$2:$K$35,MATCH($A30,[33]historic!$B$2:$B$35,0),MATCH(ZC$1,[33]historic!$B$2:$K$2,0))</f>
        <v>1575239.64</v>
      </c>
      <c r="ZD30" s="116">
        <f t="shared" si="45"/>
        <v>16.358457060880159</v>
      </c>
      <c r="ZE30" s="131">
        <v>25343</v>
      </c>
      <c r="ZF30" s="131">
        <f>INDEX([33]historic!$B$2:$K$35,MATCH($A30,[33]historic!$B$2:$B$35,0),MATCH(ZF$1,[33]historic!$B$2:$K$2,0))</f>
        <v>1549229.24</v>
      </c>
      <c r="ZG30" s="116">
        <f t="shared" si="46"/>
        <v>17.988378600447039</v>
      </c>
      <c r="ZH30" s="131">
        <v>25704</v>
      </c>
      <c r="ZI30" s="131">
        <f>INDEX([33]historic!$B$2:$K$35,MATCH($A30,[33]historic!$B$2:$B$35,0),MATCH(ZI$1,[33]historic!$B$2:$K$2,0))</f>
        <v>1428922.56</v>
      </c>
      <c r="ZJ30" s="116">
        <f t="shared" si="47"/>
        <v>19.401537011679828</v>
      </c>
      <c r="ZK30" s="87">
        <v>27866</v>
      </c>
      <c r="ZL30" s="131">
        <f>INDEX([33]historic!$B$2:$K$35,MATCH($A30,[33]historic!$B$2:$B$35,0),MATCH(ZL$1,[33]historic!$B$2:$K$2,0))</f>
        <v>1436277.96</v>
      </c>
      <c r="ZM30" s="116">
        <f t="shared" si="48"/>
        <v>19.664409364999067</v>
      </c>
      <c r="ZN30" s="87">
        <v>27446</v>
      </c>
      <c r="ZO30" s="131">
        <f>INDEX([33]historic!$B$2:$K$35,MATCH($A30,[33]historic!$B$2:$B$35,0),MATCH(ZO$1,[33]historic!$B$2:$K$2,0))</f>
        <v>1395719.52</v>
      </c>
      <c r="ZP30" s="116">
        <f t="shared" si="49"/>
        <v>20.380943925764807</v>
      </c>
      <c r="ZQ30" s="87">
        <v>29348</v>
      </c>
      <c r="ZR30" s="131">
        <f>INDEX([33]historic!$B$2:$K$35,MATCH($A30,[33]historic!$B$2:$B$35,0),MATCH(ZR$1,[33]historic!$B$2:$K$2,0))</f>
        <v>1439972.56</v>
      </c>
      <c r="ZS30" s="116">
        <f t="shared" si="50"/>
        <v>21.246551261185221</v>
      </c>
      <c r="ZT30" s="87">
        <f>INDEX('[2]All Previous Years'!$A$1:$EX$34,MATCH($A30,'[2]All Previous Years'!$A$1:$A$34,0),MATCH(ZT$1,'[2]All Previous Years'!$A$1:$EX$1,0))</f>
        <v>33113</v>
      </c>
      <c r="ZU30" s="131">
        <f>INDEX([33]historic!$B$2:$K$35,MATCH($A30,[33]historic!$B$2:$B$35,0),MATCH(ZU$1,[33]historic!$B$2:$K$2,0))</f>
        <v>1558511.76</v>
      </c>
      <c r="ZV30" s="116">
        <f t="shared" si="51"/>
        <v>21.355297614324158</v>
      </c>
      <c r="ZW30" s="32">
        <f>INDEX([4]Sheet1!$A$1:$CJ$34, MATCH($A30, [4]Sheet1!$A$1:$A$34, 0), MATCH(ZW$1, [4]Sheet1!$A$1:$CJ$1, 0))</f>
        <v>35523</v>
      </c>
      <c r="ZX30" s="131">
        <f>INDEX([33]historic!$B$2:$K$35,MATCH($A30,[33]historic!$B$2:$B$35,0),MATCH(ZX$1,[33]historic!$B$2:$K$2,0))</f>
        <v>1663428</v>
      </c>
      <c r="ZY30" s="88">
        <f>INDEX('[6]Finance Indicators'!$B$3:$BO$35,MATCH($A30,'[6]Finance Indicators'!$A$3:$A$35,0),MATCH(ZY$1,'[6]Finance Indicators'!$B$2:$BO$2,0))</f>
        <v>20.258131271473335</v>
      </c>
      <c r="ZZ30" s="88">
        <f>INDEX('[6]Finance Indicators'!$B$3:$BO$35,MATCH($A30,'[6]Finance Indicators'!$A$3:$A$35,0),MATCH(ZZ$1,'[6]Finance Indicators'!$B$2:$BO$2,0))</f>
        <v>38609</v>
      </c>
      <c r="AAA30" s="88">
        <f>INDEX('[6]Finance Indicators'!$B$3:$BO$35,MATCH($A30,'[6]Finance Indicators'!$A$3:$A$35,0),MATCH(AAA$1,'[6]Finance Indicators'!$B$2:$BO$2,0))</f>
        <v>1905852</v>
      </c>
      <c r="AAB30" s="88">
        <f t="array" ref="AAB30">INDEX('[7]Finance Indicators'!$A$2:$BO$35,MATCH($A30,'[7]Finance Indicators'!$A$2:$A$35,0),MATCH(AAB$1,'[7]Finance Indicators'!$A$2:$BO$2,0))</f>
        <v>23.278706685763574</v>
      </c>
      <c r="AAC30" s="250">
        <f t="array" ref="AAC30">INDEX('[7]Finance Indicators'!$A$2:$BO$35,MATCH($A30,'[7]Finance Indicators'!$A$2:$A$35,0),MATCH(AAC$1,'[7]Finance Indicators'!$A$2:$BO$2,0))</f>
        <v>44127</v>
      </c>
      <c r="AAD30" s="277">
        <f t="array" ref="AAD30">INDEX('[7]Finance Indicators'!$A$2:$BO$35,MATCH($A30,'[7]Finance Indicators'!$A$2:$A$35,0),MATCH(AAD$1,'[7]Finance Indicators'!$A$2:$BO$2,0))</f>
        <v>1895595</v>
      </c>
      <c r="AAE30" s="121">
        <f>(ZA30*100)/Deflators!$B$2</f>
        <v>18.448406828526025</v>
      </c>
      <c r="AAF30" s="137">
        <f>(ZD30*100)/Deflators!$B$3</f>
        <v>18.982839346202489</v>
      </c>
      <c r="AAG30" s="137">
        <f>(ZG30*100)/Deflators!$B$4</f>
        <v>20.456001390140759</v>
      </c>
      <c r="AAH30" s="137">
        <f>(ZJ30*100)/Deflators!$B$5</f>
        <v>21.67213166416758</v>
      </c>
      <c r="AAI30" s="137">
        <f>(ZM30*100)/Deflators!$B$6</f>
        <v>21.667003864146686</v>
      </c>
      <c r="AAJ30" s="137">
        <f>(ZP30*100)/Deflators!$B$7</f>
        <v>22.27475470845501</v>
      </c>
      <c r="AAK30" s="137">
        <f>(ZS30*100)/Deflators!$B$8</f>
        <v>22.659990850474411</v>
      </c>
      <c r="AAL30" s="137">
        <f>(ZV30*100)/Deflators!$B$9</f>
        <v>22.381875926507306</v>
      </c>
      <c r="AAM30" s="137">
        <f>(ZY30*100)/Deflators!$B$10</f>
        <v>20.753065953122874</v>
      </c>
      <c r="AAN30" s="245">
        <f>(AAB30*100)/Deflators!$B$11</f>
        <v>23.278706685763574</v>
      </c>
      <c r="AAO30" s="124">
        <f t="shared" si="161"/>
        <v>1.7688271248990888</v>
      </c>
      <c r="AAP30" s="87">
        <v>2454</v>
      </c>
      <c r="AAQ30" s="131">
        <v>138736</v>
      </c>
      <c r="AAR30" s="122">
        <f t="shared" si="53"/>
        <v>1.7005823912298732</v>
      </c>
      <c r="AAS30" s="131">
        <v>2482</v>
      </c>
      <c r="AAT30" s="131">
        <v>145950</v>
      </c>
      <c r="AAU30" s="122">
        <f t="shared" si="54"/>
        <v>1.7672856849174263</v>
      </c>
      <c r="AAV30" s="87">
        <v>2579</v>
      </c>
      <c r="AAW30" s="131">
        <v>145930</v>
      </c>
      <c r="AAX30" s="122">
        <f t="shared" si="55"/>
        <v>1.7983153479246303</v>
      </c>
      <c r="AAY30" s="87">
        <v>2658</v>
      </c>
      <c r="AAZ30" s="87">
        <v>147805</v>
      </c>
      <c r="ABA30" s="122">
        <f t="shared" si="56"/>
        <v>1.8481261404575868</v>
      </c>
      <c r="ABB30" s="87">
        <v>2765</v>
      </c>
      <c r="ABC30" s="87">
        <v>149611</v>
      </c>
      <c r="ABD30" s="122">
        <f t="shared" si="57"/>
        <v>1.8967562534280649</v>
      </c>
      <c r="ABE30" s="87">
        <v>2974</v>
      </c>
      <c r="ABF30" s="87">
        <v>156794</v>
      </c>
      <c r="ABG30" s="122">
        <f t="shared" si="58"/>
        <v>2.5788017872883673</v>
      </c>
      <c r="ABH30" s="87">
        <f>INDEX('[2]All Previous Years'!$A$1:$EX$34,MATCH($A30,'[2]All Previous Years'!$A$1:$A$34,0),MATCH(ABH$1,'[2]All Previous Years'!$A$1:$EX$1,0))</f>
        <v>4242</v>
      </c>
      <c r="ABI30" s="87">
        <f>INDEX('[2]All Previous Years'!$A$1:$EX$34,MATCH($A30,'[2]All Previous Years'!$A$1:$A$34,0),MATCH(ABI$1,'[2]All Previous Years'!$A$1:$EX$1,0))</f>
        <v>164495</v>
      </c>
      <c r="ABJ30" s="88">
        <f t="shared" si="59"/>
        <v>2.9361660067560891</v>
      </c>
      <c r="ABK30" s="32">
        <f>INDEX([4]Sheet1!$A$1:$CJ$34, MATCH($A30, [4]Sheet1!$A$1:$A$34, 0), MATCH(ABK$1, [4]Sheet1!$A$1:$CJ$1, 0))</f>
        <v>5050</v>
      </c>
      <c r="ABL30" s="32">
        <f>INDEX([4]Sheet1!$A$1:$CJ$34, MATCH($A30, [4]Sheet1!$A$1:$A$34, 0), MATCH(ABL$1, [4]Sheet1!$A$1:$CJ$1, 0))</f>
        <v>171993</v>
      </c>
      <c r="ABM30" s="88">
        <f>INDEX('[6]Finance Indicators'!$B$3:$BO$35,MATCH($A30,'[6]Finance Indicators'!$A$3:$A$35,0),MATCH(ABM$1,'[6]Finance Indicators'!$B$2:$BO$2,0))</f>
        <v>3.6872218690400507</v>
      </c>
      <c r="ABN30" s="88">
        <f>INDEX('[6]Finance Indicators'!$B$3:$BO$35,MATCH($A30,'[6]Finance Indicators'!$A$3:$A$35,0),MATCH(ABN$1,'[6]Finance Indicators'!$B$2:$BO$2,0))</f>
        <v>6728</v>
      </c>
      <c r="ABO30" s="88">
        <f>INDEX('[6]Finance Indicators'!$B$3:$BO$35,MATCH($A30,'[6]Finance Indicators'!$A$3:$A$35,0),MATCH(ABO$1,'[6]Finance Indicators'!$B$2:$BO$2,0))</f>
        <v>182468</v>
      </c>
      <c r="ABP30" s="250">
        <f t="array" ref="ABP30">INDEX('[7]Finance Indicators'!$A$2:$BO$35,MATCH($A30,'[7]Finance Indicators'!$A$2:$A$35,0),MATCH(ABP$1,'[7]Finance Indicators'!$A$2:$BO$2,0))</f>
        <v>4.2415026098392996</v>
      </c>
      <c r="ABQ30" s="250">
        <f t="array" ref="ABQ30">INDEX('[7]Finance Indicators'!$A$2:$BO$35,MATCH($A30,'[7]Finance Indicators'!$A$2:$A$35,0),MATCH(ABQ$1,'[7]Finance Indicators'!$A$2:$BO$2,0))</f>
        <v>8256</v>
      </c>
      <c r="ABR30" s="250">
        <f t="array" ref="ABR30">INDEX('[7]Finance Indicators'!$A$2:$BO$35,MATCH($A30,'[7]Finance Indicators'!$A$2:$A$35,0),MATCH(ABR$1,'[7]Finance Indicators'!$A$2:$BO$2,0))</f>
        <v>194648</v>
      </c>
      <c r="ABS30" s="115">
        <f>INDEX([34]historic!$L$1:$U$34,MATCH($A30,[34]historic!$L$1:$L$34,0),MATCH(ABS$1,[34]historic!$L$1:$U$1,0))</f>
        <v>59.918507398670386</v>
      </c>
      <c r="ABT30" s="116">
        <f>INDEX([34]historic!$L$1:$U$34,MATCH($A30,[34]historic!$L$1:$L$34,0),MATCH(ABT$1,[34]historic!$L$1:$U$1,0))</f>
        <v>59.982989581118439</v>
      </c>
      <c r="ABU30" s="116">
        <f>INDEX([34]historic!$L$1:$U$34,MATCH($A30,[34]historic!$L$1:$L$34,0),MATCH(ABU$1,[34]historic!$L$1:$U$1,0))</f>
        <v>60.692508710801398</v>
      </c>
      <c r="ABV30" s="116">
        <f>INDEX([34]historic!$L$1:$U$34,MATCH($A30,[34]historic!$L$1:$L$34,0),MATCH(ABV$1,[34]historic!$L$1:$U$1,0))</f>
        <v>61.127982646420818</v>
      </c>
      <c r="ABW30" s="116">
        <f>INDEX([34]historic!$L$1:$U$34,MATCH($A30,[34]historic!$L$1:$L$34,0),MATCH(ABW$1,[34]historic!$L$1:$U$1,0))</f>
        <v>60.19889502762431</v>
      </c>
      <c r="ABX30" s="116">
        <f>INDEX([34]historic!$L$1:$U$34,MATCH($A30,[34]historic!$L$1:$L$34,0),MATCH(ABX$1,[34]historic!$L$1:$U$1,0))</f>
        <v>59.060109289617493</v>
      </c>
      <c r="ABY30" s="116">
        <f>INDEX([34]historic!$L$1:$U$34,MATCH($A30,[34]historic!$L$1:$L$34,0),MATCH(ABY$1,[34]historic!$L$1:$U$1,0))</f>
        <v>61.197528233539309</v>
      </c>
      <c r="ABZ30" s="116">
        <f>INDEX([34]historic!$L$1:$U$34,MATCH($A30,[34]historic!$L$1:$L$34,0),MATCH(ABZ$1,[34]historic!$L$1:$U$1,0))</f>
        <v>61.277873070325903</v>
      </c>
      <c r="ACA30" s="88">
        <f>INDEX('[15]1819 Collected Indicators'!$A$3:$CV$36,MATCH($A30,'[15]1819 Collected Indicators'!$A$3:$A$36,0),MATCH(ACA$1,'[15]1819 Collected Indicators'!$A$3:$CV$3,0))</f>
        <v>61.439696905914545</v>
      </c>
      <c r="ACB30" s="255">
        <f>INDEX('[11]1920 Collected Indicators'!$A$3:$CV$36,MATCH($A30,'[11]1920 Collected Indicators'!$A$3:$A$36,0),MATCH(ACB$1,'[11]1920 Collected Indicators'!$A$3:$CV$3,0))</f>
        <v>62</v>
      </c>
      <c r="ACC30" s="133">
        <v>85.307100000000005</v>
      </c>
      <c r="ACD30" s="116">
        <v>76.733850074472997</v>
      </c>
      <c r="ACE30" s="88">
        <f>INDEX('[14]1718 Collected Indicators'!$A$3:$CH$36,MATCH($A30,'[14]1718 Collected Indicators'!$A$3:$A$36,0),MATCH(ACE$1,'[14]1718 Collected Indicators'!$A$3:$CH$3,0))</f>
        <v>78.400000000000006</v>
      </c>
      <c r="ACF30" s="120" t="e">
        <f>INDEX('[11]1920 Collected Indicators'!$A$3:$CV$36,MATCH($A30,'[11]1920 Collected Indicators'!$A$3:$A$36,0),MATCH(ACF$1,'[11]1920 Collected Indicators'!$A$3:$CV$3,0))</f>
        <v>#N/A</v>
      </c>
      <c r="ACG30" s="115">
        <v>86.279899999999998</v>
      </c>
      <c r="ACH30" s="116">
        <v>81.009107659436566</v>
      </c>
      <c r="ACI30" s="116">
        <f>INDEX('[14]1718 Collected Indicators'!$A$3:$CH$36,MATCH($A30,'[14]1718 Collected Indicators'!$A$3:$A$36,0),MATCH(ACI$1,'[14]1718 Collected Indicators'!$A$3:$CH$3,0))</f>
        <v>81.5</v>
      </c>
      <c r="ACJ30" s="120">
        <f>INDEX('[11]1920 Collected Indicators'!$A$3:$CV$36,MATCH($A30,'[11]1920 Collected Indicators'!$A$3:$A$36,0),MATCH(ACJ$1,'[11]1920 Collected Indicators'!$A$3:$CV$3,0))</f>
        <v>78.078999999999994</v>
      </c>
      <c r="ACK30" s="115">
        <f>INDEX('[35]Raw Data'!$A$1:$BK$34,MATCH($A30,'[35]Raw Data'!$A$1:$A$34,0),MATCH(ACK$1,'[35]Raw Data'!$A$1:$BK$1,0))</f>
        <v>83.24</v>
      </c>
      <c r="ACL30" s="116">
        <f>INDEX('[35]Raw Data'!$A$1:$BK$34,MATCH($A30,'[35]Raw Data'!$A$1:$A$34,0),MATCH(ACL$1,'[35]Raw Data'!$A$1:$BK$1,0))</f>
        <v>81.05</v>
      </c>
      <c r="ACM30" s="136">
        <f>INDEX('[35]Raw Data'!$A$1:$BK$34,MATCH($A30,'[35]Raw Data'!$A$1:$A$34,0),MATCH(ACM$1,'[35]Raw Data'!$A$1:$BK$1,0))</f>
        <v>80.959999999999994</v>
      </c>
      <c r="ACN30" s="120">
        <f>INDEX('[11]1920 Collected Indicators'!$A$3:$CV$36,MATCH($A30,'[11]1920 Collected Indicators'!$A$3:$A$36,0),MATCH(ACN$1,'[11]1920 Collected Indicators'!$A$3:$CV$3,0))</f>
        <v>84.222899999999996</v>
      </c>
      <c r="ACO30" s="115">
        <f>INDEX('[35]Raw Data'!$A$1:$BK$34,MATCH($A30,'[35]Raw Data'!$A$1:$A$34,0),MATCH(ACO$1,'[35]Raw Data'!$A$1:$BK$1,0))</f>
        <v>84.42</v>
      </c>
      <c r="ACP30" s="116">
        <f>INDEX('[35]Raw Data'!$A$1:$BK$34,MATCH($A30,'[35]Raw Data'!$A$1:$A$34,0),MATCH(ACP$1,'[35]Raw Data'!$A$1:$BK$1,0))</f>
        <v>75.900000000000006</v>
      </c>
      <c r="ACQ30" s="136">
        <f>INDEX('[35]Raw Data'!$A$1:$BK$34,MATCH($A30,'[35]Raw Data'!$A$1:$A$34,0),MATCH(ACQ$1,'[35]Raw Data'!$A$1:$BK$1,0))</f>
        <v>69.38</v>
      </c>
      <c r="ACR30" s="120">
        <f>INDEX('[11]1920 Collected Indicators'!$A$3:$CV$36,MATCH($A30,'[11]1920 Collected Indicators'!$A$3:$A$36,0),MATCH(ACR$1,'[11]1920 Collected Indicators'!$A$3:$CV$3,0))</f>
        <v>75.316199999999995</v>
      </c>
      <c r="ACS30" s="115">
        <f>INDEX('[35]Raw Data'!$A$1:$BK$34,MATCH($A30,'[35]Raw Data'!$A$1:$A$34,0),MATCH(ACS$1,'[35]Raw Data'!$A$1:$BK$1,0))</f>
        <v>46.23</v>
      </c>
      <c r="ACT30" s="116">
        <f>INDEX('[35]Raw Data'!$A$1:$BK$34,MATCH($A30,'[35]Raw Data'!$A$1:$A$34,0),MATCH(ACT$1,'[35]Raw Data'!$A$1:$BK$1,0))</f>
        <v>38.549999999999997</v>
      </c>
      <c r="ACU30" s="136">
        <f>INDEX('[35]Raw Data'!$A$1:$BK$34,MATCH($A30,'[35]Raw Data'!$A$1:$A$34,0),MATCH(ACU$1,'[35]Raw Data'!$A$1:$BK$1,0))</f>
        <v>31.97</v>
      </c>
      <c r="ACV30" s="120">
        <f>INDEX('[11]1920 Collected Indicators'!$A$3:$CV$36,MATCH($A30,'[11]1920 Collected Indicators'!$A$3:$A$36,0),MATCH(ACV$1,'[11]1920 Collected Indicators'!$A$3:$CV$3,0))</f>
        <v>31.0518</v>
      </c>
      <c r="ACW30" s="115">
        <f t="shared" si="60"/>
        <v>392.39766081871346</v>
      </c>
      <c r="ACX30" s="87">
        <v>34892</v>
      </c>
      <c r="ACY30" s="87">
        <f t="array" ref="ACY30">INDEX([36]Historic!$B$2:$K$35,MATCH($A30,[36]Historic!$B$2:$B$35,0),MATCH(ACY$1,[36]Historic!$B$2:$K$2,0))</f>
        <v>1710</v>
      </c>
      <c r="ACZ30" s="116">
        <f t="shared" si="61"/>
        <v>414.01734104046238</v>
      </c>
      <c r="ADA30" s="87">
        <v>37245</v>
      </c>
      <c r="ADB30" s="87">
        <f t="array" ref="ADB30">INDEX([36]Historic!$B$2:$K$35,MATCH($A30,[36]Historic!$B$2:$B$35,0),MATCH(ADB$1,[36]Historic!$B$2:$K$2,0))</f>
        <v>1730</v>
      </c>
      <c r="ADC30" s="116">
        <f t="shared" si="62"/>
        <v>405.5631868131868</v>
      </c>
      <c r="ADD30" s="87">
        <v>35430</v>
      </c>
      <c r="ADE30" s="87">
        <f t="array" ref="ADE30">INDEX([36]Historic!$B$2:$K$35,MATCH($A30,[36]Historic!$B$2:$B$35,0),MATCH(ADE$1,[36]Historic!$B$2:$K$2,0))</f>
        <v>1680</v>
      </c>
      <c r="ADF30" s="116">
        <f t="shared" si="63"/>
        <v>402.08333333333331</v>
      </c>
      <c r="ADG30" s="87">
        <v>35126</v>
      </c>
      <c r="ADH30" s="87">
        <f t="array" ref="ADH30">INDEX([36]Historic!$B$2:$K$35,MATCH($A30,[36]Historic!$B$2:$B$35,0),MATCH(ADH$1,[36]Historic!$B$2:$K$2,0))</f>
        <v>1680</v>
      </c>
      <c r="ADI30" s="116">
        <f t="shared" si="64"/>
        <v>410.83295402822029</v>
      </c>
      <c r="ADJ30" s="87">
        <v>36104</v>
      </c>
      <c r="ADK30" s="87">
        <f t="array" ref="ADK30">INDEX([36]Historic!$B$2:$K$35,MATCH($A30,[36]Historic!$B$2:$B$35,0),MATCH(ADK$1,[36]Historic!$B$2:$K$2,0))</f>
        <v>1690</v>
      </c>
      <c r="ADL30" s="116">
        <f t="shared" si="65"/>
        <v>401.21794871794867</v>
      </c>
      <c r="ADM30" s="87">
        <v>37554</v>
      </c>
      <c r="ADN30" s="87">
        <f t="array" ref="ADN30">INDEX([36]Historic!$B$2:$K$35,MATCH($A30,[36]Historic!$B$2:$B$35,0),MATCH(ADN$1,[36]Historic!$B$2:$K$2,0))</f>
        <v>1800</v>
      </c>
      <c r="ADO30" s="116">
        <f t="shared" si="66"/>
        <v>416.07605877268804</v>
      </c>
      <c r="ADP30" s="87">
        <f>INDEX('[2]All Previous Years'!$A$1:$EX$34,MATCH($A30,'[2]All Previous Years'!$A$1:$A$34,0),MATCH(ADP$1,'[2]All Previous Years'!$A$1:$EX$1,0))</f>
        <v>38512</v>
      </c>
      <c r="ADQ30" s="87">
        <f t="array" ref="ADQ30">INDEX([36]Historic!$B$2:$K$35,MATCH($A30,[36]Historic!$B$2:$B$35,0),MATCH(ADQ$1,[36]Historic!$B$2:$K$2,0))</f>
        <v>1780</v>
      </c>
      <c r="ADR30" s="116">
        <f t="shared" si="67"/>
        <v>411.83181225554108</v>
      </c>
      <c r="ADS30" s="32">
        <f>INDEX([4]Sheet1!$A$1:$CJ$34, MATCH($A30, [4]Sheet1!$A$1:$A$34, 0), MATCH(ADS$1, [4]Sheet1!$A$1:$CJ$1, 0))</f>
        <v>37905</v>
      </c>
      <c r="ADT30" s="87">
        <f t="array" ref="ADT30">INDEX([36]Historic!$B$2:$K$35,MATCH($A30,[36]Historic!$B$2:$B$35,0),MATCH(ADT$1,[36]Historic!$B$2:$K$2,0))</f>
        <v>1770</v>
      </c>
      <c r="ADU30" s="88">
        <f>INDEX('[6]Finance Indicators'!$B$3:$BO$35,MATCH($A30,'[6]Finance Indicators'!$A$3:$A$35,0),MATCH(ADU$1,'[6]Finance Indicators'!$B$2:$BO$2,0))</f>
        <v>429.87179487179486</v>
      </c>
      <c r="ADV30" s="88">
        <f>INDEX('[6]Finance Indicators'!$B$3:$BO$35,MATCH($A30,'[6]Finance Indicators'!$A$3:$A$35,0),MATCH(ADV$1,'[6]Finance Indicators'!$B$2:$BO$2,0))</f>
        <v>40236</v>
      </c>
      <c r="ADW30" s="88">
        <f>INDEX('[6]Finance Indicators'!$B$3:$BO$35,MATCH($A30,'[6]Finance Indicators'!$A$3:$A$35,0),MATCH(ADW$1,'[6]Finance Indicators'!$B$2:$BO$2,0))</f>
        <v>1800</v>
      </c>
      <c r="ADX30" s="88">
        <f t="array" ref="ADX30">INDEX('[7]Finance Indicators'!$A$2:$BO$35,MATCH($A30,'[7]Finance Indicators'!$A$2:$A$35,0),MATCH(ADX$1,'[7]Finance Indicators'!$A$2:$BO$2,0))</f>
        <v>464.48950256991031</v>
      </c>
      <c r="ADY30" s="250">
        <f t="array" ref="ADY30">INDEX('[7]Finance Indicators'!$A$2:$BO$35,MATCH($A30,'[7]Finance Indicators'!$A$2:$A$35,0),MATCH(ADY$1,'[7]Finance Indicators'!$A$2:$BO$2,0))</f>
        <v>42655</v>
      </c>
      <c r="ADZ30" s="316">
        <f t="array" ref="ADZ30">INDEX('[7]Finance Indicators'!$A$2:$BO$35,MATCH($A30,'[7]Finance Indicators'!$A$2:$A$35,0),MATCH(ADZ$1,'[7]Finance Indicators'!$A$2:$BO$2,0))</f>
        <v>1766</v>
      </c>
      <c r="AEA30" s="121">
        <f>(ACW30*100)/Deflators!$B$2</f>
        <v>462.25366594282644</v>
      </c>
      <c r="AEB30" s="137">
        <f>(ACZ30*100)/Deflators!$B$3</f>
        <v>480.43801700025142</v>
      </c>
      <c r="AEC30" s="137">
        <f>(ADC30*100)/Deflators!$B$4</f>
        <v>461.19782652530409</v>
      </c>
      <c r="AED30" s="137">
        <f>(ADF30*100)/Deflators!$B$5</f>
        <v>449.13982509331629</v>
      </c>
      <c r="AEE30" s="137">
        <f>(ADI30*100)/Deflators!$B$6</f>
        <v>452.67157722479959</v>
      </c>
      <c r="AEF30" s="137">
        <f>(ADL30*100)/Deflators!$B$7</f>
        <v>438.499385743559</v>
      </c>
      <c r="AEG30" s="137">
        <f>(ADO30*100)/Deflators!$B$8</f>
        <v>443.75576859454111</v>
      </c>
      <c r="AEH30" s="137">
        <f>(ADR30*100)/Deflators!$B$9</f>
        <v>431.62912973450892</v>
      </c>
      <c r="AEI30" s="137">
        <f>(ADU30*100)/Deflators!$B$10</f>
        <v>440.37416831848014</v>
      </c>
      <c r="AEJ30" s="245">
        <f>(ADX30*100)/Deflators!$B$11</f>
        <v>464.48950256991031</v>
      </c>
      <c r="AEK30" s="115">
        <f>INDEX('[35]Raw Data'!$A$1:$BK$34,MATCH($A30,'[35]Raw Data'!$A$1:$A$34,0),MATCH(AEK$1,'[35]Raw Data'!$A$1:$BK$1,0))</f>
        <v>81.982945785217581</v>
      </c>
      <c r="AEL30" s="197">
        <f>INDEX('[35]Raw Data'!$A$1:$BK$34,MATCH($A30,'[35]Raw Data'!$A$1:$A$34,0),MATCH(AEL$1,'[35]Raw Data'!$A$1:$BK$1,0))</f>
        <v>5211</v>
      </c>
      <c r="AEM30" s="197">
        <f>INDEX('[35]Raw Data'!$A$1:$BK$34,MATCH($A30,'[35]Raw Data'!$A$1:$A$34,0),MATCH(AEM$1,'[35]Raw Data'!$A$1:$BK$1,0))</f>
        <v>63562</v>
      </c>
      <c r="AEN30" s="116">
        <f>INDEX('[35]Raw Data'!$A$1:$BK$34,MATCH($A30,'[35]Raw Data'!$A$1:$A$34,0),MATCH(AEN$1,'[35]Raw Data'!$A$1:$BK$1,0))</f>
        <v>85.85549469045506</v>
      </c>
      <c r="AEO30" s="197">
        <f>INDEX('[35]Raw Data'!$A$1:$BK$34,MATCH($A30,'[35]Raw Data'!$A$1:$A$34,0),MATCH(AEO$1,'[35]Raw Data'!$A$1:$BK$1,0))</f>
        <v>5611</v>
      </c>
      <c r="AEP30" s="197">
        <f>INDEX('[35]Raw Data'!$A$1:$BK$34,MATCH($A30,'[35]Raw Data'!$A$1:$A$34,0),MATCH(AEP$1,'[35]Raw Data'!$A$1:$BK$1,0))</f>
        <v>65354</v>
      </c>
      <c r="AEQ30" s="116">
        <f>INDEX('[35]Raw Data'!$A$1:$BK$34,MATCH($A30,'[35]Raw Data'!$A$1:$A$34,0),MATCH(AEQ$1,'[35]Raw Data'!$A$1:$BK$1,0))</f>
        <v>90.34471491586342</v>
      </c>
      <c r="AER30" s="197">
        <f>INDEX('[35]Raw Data'!$A$1:$BK$34,MATCH($A30,'[35]Raw Data'!$A$1:$A$34,0),MATCH(AER$1,'[35]Raw Data'!$A$1:$BK$1,0))</f>
        <v>6083</v>
      </c>
      <c r="AES30" s="197">
        <f>INDEX('[35]Raw Data'!$A$1:$BK$34,MATCH($A30,'[35]Raw Data'!$A$1:$A$34,0),MATCH(AES$1,'[35]Raw Data'!$A$1:$BK$1,0))</f>
        <v>67331</v>
      </c>
      <c r="AET30" s="116">
        <f>INDEX('[35]Raw Data'!$A$1:$BK$34,MATCH($A30,'[35]Raw Data'!$A$1:$A$34,0),MATCH(AET$1,'[35]Raw Data'!$A$1:$BK$1,0))</f>
        <v>90.885647975702696</v>
      </c>
      <c r="AEU30" s="197">
        <f>INDEX('[35]Raw Data'!$A$1:$BK$34,MATCH($A30,'[35]Raw Data'!$A$1:$A$34,0),MATCH(AEU$1,'[35]Raw Data'!$A$1:$BK$1,0))</f>
        <v>6344</v>
      </c>
      <c r="AEV30" s="197">
        <f>INDEX('[35]Raw Data'!$A$1:$BK$34,MATCH($A30,'[35]Raw Data'!$A$1:$A$34,0),MATCH(AEV$1,'[35]Raw Data'!$A$1:$BK$1,0))</f>
        <v>69802</v>
      </c>
      <c r="AEW30" s="116">
        <f>INDEX('[35]Raw Data'!$A$1:$BK$34,MATCH($A30,'[35]Raw Data'!$A$1:$A$34,0),MATCH(AEW$1,'[35]Raw Data'!$A$1:$BK$1,0))</f>
        <v>87.827686431991452</v>
      </c>
      <c r="AEX30" s="197">
        <f>INDEX('[35]Raw Data'!$A$1:$BK$34,MATCH($A30,'[35]Raw Data'!$A$1:$A$34,0),MATCH(AEX$1,'[35]Raw Data'!$A$1:$BK$1,0))</f>
        <v>6255</v>
      </c>
      <c r="AEY30" s="197">
        <f>INDEX('[35]Raw Data'!$A$1:$BK$34,MATCH($A30,'[35]Raw Data'!$A$1:$A$34,0),MATCH(AEY$1,'[35]Raw Data'!$A$1:$BK$1,0))</f>
        <v>71219</v>
      </c>
      <c r="AEZ30" s="116">
        <f>INDEX('[35]Raw Data'!$A$1:$BK$34,MATCH($A30,'[35]Raw Data'!$A$1:$A$34,0),MATCH(AEZ$1,'[35]Raw Data'!$A$1:$BK$1,0))</f>
        <v>93.651799988974034</v>
      </c>
      <c r="AFA30" s="197">
        <f>INDEX('[35]Raw Data'!$A$1:$BK$34,MATCH($A30,'[35]Raw Data'!$A$1:$A$34,0),MATCH(AFA$1,'[35]Raw Data'!$A$1:$BK$1,0))</f>
        <v>6795</v>
      </c>
      <c r="AFB30" s="197">
        <f>INDEX('[35]Raw Data'!$A$1:$BK$34,MATCH($A30,'[35]Raw Data'!$A$1:$A$34,0),MATCH(AFB$1,'[35]Raw Data'!$A$1:$BK$1,0))</f>
        <v>72556</v>
      </c>
      <c r="AFC30" s="116">
        <f>INDEX('[35]Raw Data'!$A$1:$BK$34,MATCH($A30,'[35]Raw Data'!$A$1:$A$34,0),MATCH(AFC$1,'[35]Raw Data'!$A$1:$BK$1,0))</f>
        <v>97.029008950717127</v>
      </c>
      <c r="AFD30" s="197">
        <f>INDEX('[35]Raw Data'!$A$1:$BK$34,MATCH($A30,'[35]Raw Data'!$A$1:$A$34,0),MATCH(AFD$1,'[35]Raw Data'!$A$1:$BK$1,0))</f>
        <v>7198</v>
      </c>
      <c r="AFE30" s="197">
        <f>INDEX('[35]Raw Data'!$A$1:$BK$34,MATCH($A30,'[35]Raw Data'!$A$1:$A$34,0),MATCH(AFE$1,'[35]Raw Data'!$A$1:$BK$1,0))</f>
        <v>74184</v>
      </c>
      <c r="AFF30" s="116">
        <f>INDEX('[35]Raw Data'!$A$1:$BK$34,MATCH($A30,'[35]Raw Data'!$A$1:$A$34,0),MATCH(AFF$1,'[35]Raw Data'!$A$1:$BK$1,0))</f>
        <v>97.038661913901848</v>
      </c>
      <c r="AFG30" s="197">
        <f>INDEX('[35]Raw Data'!$A$1:$BK$34,MATCH($A30,'[35]Raw Data'!$A$1:$A$34,0),MATCH(AFG$1,'[35]Raw Data'!$A$1:$BK$1,0))</f>
        <v>7078</v>
      </c>
      <c r="AFH30" s="197">
        <f>INDEX('[35]Raw Data'!$A$1:$BK$34,MATCH($A30,'[35]Raw Data'!$A$1:$A$34,0),MATCH(AFH$1,'[35]Raw Data'!$A$1:$BK$1,0))</f>
        <v>72940</v>
      </c>
      <c r="AFI30" s="116">
        <f>INDEX('[15]1819 Collected Indicators'!$A$3:$CV$36,MATCH($A30,'[15]1819 Collected Indicators'!$A$3:$A$36,0),MATCH(AFI$1,'[15]1819 Collected Indicators'!$A$3:$CV$3,0))</f>
        <v>98.052331300413144</v>
      </c>
      <c r="AFJ30" s="197">
        <f>INDEX('[15]1819 Collected Indicators'!$A$3:$CV$36,MATCH($A30,'[15]1819 Collected Indicators'!$A$3:$A$36,0),MATCH(AFJ$1,'[15]1819 Collected Indicators'!$A$3:$CV$3,0))</f>
        <v>7476</v>
      </c>
      <c r="AFK30" s="222">
        <f>INDEX('[15]1819 Collected Indicators'!$A$3:$CV$36,MATCH($A30,'[15]1819 Collected Indicators'!$A$3:$A$36,0),MATCH(AFK$1,'[15]1819 Collected Indicators'!$A$3:$CV$3,0))</f>
        <v>76245</v>
      </c>
      <c r="AFL30" s="311">
        <f>INDEX('[11]1920 Collected Indicators'!$A$3:$CV$36,MATCH($A30,'[11]1920 Collected Indicators'!$A$3:$A$36,0),MATCH(AFL$1,'[11]1920 Collected Indicators'!$A$3:$CV$3,0))</f>
        <v>99.301684925363574</v>
      </c>
      <c r="AFM30" s="197">
        <f>INDEX('[11]1920 Collected Indicators'!$A$3:$CV$36,MATCH($A30,'[11]1920 Collected Indicators'!$A$3:$A$36,0),MATCH(AFM$1,'[11]1920 Collected Indicators'!$A$3:$CV$3,0))</f>
        <v>7750</v>
      </c>
      <c r="AFN30" s="197">
        <f>INDEX('[11]1920 Collected Indicators'!$A$3:$CV$36,MATCH($A30,'[11]1920 Collected Indicators'!$A$3:$A$36,0),MATCH(AFN$1,'[11]1920 Collected Indicators'!$A$3:$CV$3,0))</f>
        <v>78045</v>
      </c>
      <c r="AFO30" s="133">
        <f>INDEX('[35]Raw Data'!$A$1:$BK$34,MATCH($A30,'[35]Raw Data'!$A$1:$A$34,0),MATCH(AFO$1,'[35]Raw Data'!$A$1:$BK$1,0))</f>
        <v>77.027027027027032</v>
      </c>
      <c r="AFP30" s="133">
        <f>INDEX('[35]Raw Data'!$A$1:$BK$34,MATCH($A30,'[35]Raw Data'!$A$1:$A$34,0),MATCH(AFP$1,'[35]Raw Data'!$A$1:$BK$1,0))</f>
        <v>79.054054054054063</v>
      </c>
      <c r="AFQ30" s="133">
        <f>INDEX('[35]Raw Data'!$A$1:$BK$34,MATCH($A30,'[35]Raw Data'!$A$1:$A$34,0),MATCH(AFQ$1,'[35]Raw Data'!$A$1:$BK$1,0))</f>
        <v>76.351351351351354</v>
      </c>
      <c r="AFR30" s="133">
        <f>INDEX('[35]Raw Data'!$A$1:$BK$34,MATCH($A30,'[35]Raw Data'!$A$1:$A$34,0),MATCH(AFR$1,'[35]Raw Data'!$A$1:$BK$1,0))</f>
        <v>71.523178807947019</v>
      </c>
      <c r="AFS30" s="133">
        <f>INDEX('[35]Raw Data'!$A$1:$BK$34,MATCH($A30,'[35]Raw Data'!$A$1:$A$34,0),MATCH(AFS$1,'[35]Raw Data'!$A$1:$BK$1,0))</f>
        <v>74.193548387096769</v>
      </c>
      <c r="AFT30" s="133">
        <f>INDEX('[35]Raw Data'!$A$1:$BK$34,MATCH($A30,'[35]Raw Data'!$A$1:$A$34,0),MATCH(AFT$1,'[35]Raw Data'!$A$1:$BK$1,0))</f>
        <v>82.993197278911566</v>
      </c>
      <c r="AFU30" s="133">
        <f>INDEX('[35]Raw Data'!$A$1:$BK$34,MATCH($A30,'[35]Raw Data'!$A$1:$A$34,0),MATCH(AFU$1,'[35]Raw Data'!$A$1:$BK$1,0))</f>
        <v>83.443708609271525</v>
      </c>
      <c r="AFV30" s="136">
        <f>INDEX('[15]1819 Collected Indicators'!$A$3:$CV$36,MATCH($A30,'[15]1819 Collected Indicators'!$A$3:$A$36,0),MATCH(AFV$1,'[15]1819 Collected Indicators'!$A$3:$CV$3,0))</f>
        <v>78.38</v>
      </c>
      <c r="AFW30" s="120">
        <f>INDEX('[11]1920 Collected Indicators'!$A$3:$CV$36,MATCH($A30,'[11]1920 Collected Indicators'!$A$3:$A$36,0),MATCH(AFW$1,'[11]1920 Collected Indicators'!$A$3:$CV$3,0))</f>
        <v>77.551020408163268</v>
      </c>
      <c r="AFX30" s="115">
        <f>INDEX('[35]Raw Data'!$A$1:$BK$34,MATCH($A30,'[35]Raw Data'!$A$1:$A$34,0),MATCH(AFX$1,'[35]Raw Data'!$A$1:$BK$1,0))</f>
        <v>1368.7569810116481</v>
      </c>
      <c r="AFY30" s="213">
        <f>INDEX('[35]Raw Data'!$A$1:$BK$34,MATCH($A30,'[35]Raw Data'!$A$1:$A$34,0),MATCH(AFY$1,'[35]Raw Data'!$A$1:$BK$1,0))</f>
        <v>34312</v>
      </c>
      <c r="AFZ30" s="213">
        <f>INDEX('[35]Raw Data'!$A$1:$BK$34,MATCH($A30,'[35]Raw Data'!$A$1:$A$34,0),MATCH(AFZ$1,'[35]Raw Data'!$A$1:$BK$1,0))</f>
        <v>25068</v>
      </c>
      <c r="AGA30" s="116">
        <f>INDEX('[35]Raw Data'!$A$1:$BK$34,MATCH($A30,'[35]Raw Data'!$A$1:$A$34,0),MATCH(AGA$1,'[35]Raw Data'!$A$1:$BK$1,0))</f>
        <v>1368.6708240185119</v>
      </c>
      <c r="AGB30" s="213">
        <f>INDEX('[35]Raw Data'!$A$1:$BK$34,MATCH($A30,'[35]Raw Data'!$A$1:$A$34,0),MATCH(AGB$1,'[35]Raw Data'!$A$1:$BK$1,0))</f>
        <v>34897</v>
      </c>
      <c r="AGC30" s="213">
        <f>INDEX('[35]Raw Data'!$A$1:$BK$34,MATCH($A30,'[35]Raw Data'!$A$1:$A$34,0),MATCH(AGC$1,'[35]Raw Data'!$A$1:$BK$1,0))</f>
        <v>25497</v>
      </c>
      <c r="AGD30" s="116">
        <f>INDEX('[35]Raw Data'!$A$1:$BK$34,MATCH($A30,'[35]Raw Data'!$A$1:$A$34,0),MATCH(AGD$1,'[35]Raw Data'!$A$1:$BK$1,0))</f>
        <v>1415.9660594737661</v>
      </c>
      <c r="AGE30" s="213">
        <f>INDEX('[35]Raw Data'!$A$1:$BK$34,MATCH($A30,'[35]Raw Data'!$A$1:$A$34,0),MATCH(AGE$1,'[35]Raw Data'!$A$1:$BK$1,0))</f>
        <v>36379</v>
      </c>
      <c r="AGF30" s="213">
        <f>INDEX('[35]Raw Data'!$A$1:$BK$34,MATCH($A30,'[35]Raw Data'!$A$1:$A$34,0),MATCH(AGF$1,'[35]Raw Data'!$A$1:$BK$1,0))</f>
        <v>25692</v>
      </c>
      <c r="AGG30" s="116">
        <f>INDEX('[35]Raw Data'!$A$1:$BK$34,MATCH($A30,'[35]Raw Data'!$A$1:$A$34,0),MATCH(AGG$1,'[35]Raw Data'!$A$1:$BK$1,0))</f>
        <v>1340.8341639193438</v>
      </c>
      <c r="AGH30" s="213">
        <f>INDEX('[35]Raw Data'!$A$1:$BK$34,MATCH($A30,'[35]Raw Data'!$A$1:$A$34,0),MATCH(AGH$1,'[35]Raw Data'!$A$1:$BK$1,0))</f>
        <v>34977</v>
      </c>
      <c r="AGI30" s="213">
        <f>INDEX('[35]Raw Data'!$A$1:$BK$34,MATCH($A30,'[35]Raw Data'!$A$1:$A$34,0),MATCH(AGI$1,'[35]Raw Data'!$A$1:$BK$1,0))</f>
        <v>26086</v>
      </c>
      <c r="AGJ30" s="116">
        <f>INDEX('[35]Raw Data'!$A$1:$BK$34,MATCH($A30,'[35]Raw Data'!$A$1:$A$34,0),MATCH(AGJ$1,'[35]Raw Data'!$A$1:$BK$1,0))</f>
        <v>1118.0762977806344</v>
      </c>
      <c r="AGK30" s="213">
        <f>INDEX('[35]Raw Data'!$A$1:$BK$34,MATCH($A30,'[35]Raw Data'!$A$1:$A$34,0),MATCH(AGK$1,'[35]Raw Data'!$A$1:$BK$1,0))</f>
        <v>29572</v>
      </c>
      <c r="AGL30" s="213">
        <f>INDEX('[35]Raw Data'!$A$1:$BK$34,MATCH($A30,'[35]Raw Data'!$A$1:$A$34,0),MATCH(AGL$1,'[35]Raw Data'!$A$1:$BK$1,0))</f>
        <v>26449</v>
      </c>
      <c r="AGM30" s="116">
        <f>INDEX('[15]1819 Collected Indicators'!$A$3:$CV$36,MATCH($A30,'[15]1819 Collected Indicators'!$A$3:$A$36,0),MATCH(AGM$1,'[15]1819 Collected Indicators'!$A$3:$CV$3,0))</f>
        <v>1024.6600000000001</v>
      </c>
      <c r="AGN30" s="213">
        <f>INDEX('[15]1819 Collected Indicators'!$A$3:$CV$36,MATCH($A30,'[15]1819 Collected Indicators'!$A$3:$A$36,0),MATCH(AGN$1,'[15]1819 Collected Indicators'!$A$3:$CV$3,0))</f>
        <v>27554</v>
      </c>
      <c r="AGO30" s="213">
        <f>INDEX('[15]1819 Collected Indicators'!$A$3:$CV$36,MATCH($A30,'[15]1819 Collected Indicators'!$A$3:$A$36,0),MATCH(AGO$1,'[15]1819 Collected Indicators'!$A$3:$CV$3,0))</f>
        <v>26891</v>
      </c>
      <c r="AGP30" s="213">
        <f>INDEX('[11]1920 Collected Indicators'!$A$3:$CV$36,MATCH($A30,'[11]1920 Collected Indicators'!$A$3:$A$36,0),MATCH(AGP$1,'[11]1920 Collected Indicators'!$A$3:$CV$3,0))</f>
        <v>1155.6851523164416</v>
      </c>
      <c r="AGQ30" s="213">
        <f>INDEX('[11]1920 Collected Indicators'!$A$3:$CV$36,MATCH($A30,'[11]1920 Collected Indicators'!$A$3:$A$36,0),MATCH(AGQ$1,'[11]1920 Collected Indicators'!$A$3:$CV$3,0))</f>
        <v>31905</v>
      </c>
      <c r="AGR30" s="306">
        <f>INDEX('[11]1920 Collected Indicators'!$A$3:$CV$36,MATCH($A30,'[11]1920 Collected Indicators'!$A$3:$A$36,0),MATCH(AGR$1,'[11]1920 Collected Indicators'!$A$3:$CV$3,0))</f>
        <v>27607</v>
      </c>
      <c r="AGS30" s="217">
        <v>3.76</v>
      </c>
      <c r="AGT30" s="208">
        <v>10602</v>
      </c>
      <c r="AGU30" s="87">
        <v>2820195</v>
      </c>
      <c r="AGV30" s="88">
        <v>3.3597211629973716</v>
      </c>
      <c r="AGW30" s="87">
        <v>10661</v>
      </c>
      <c r="AGX30" s="87">
        <v>3173180</v>
      </c>
      <c r="AGY30" s="116">
        <v>2.3351571171252798</v>
      </c>
      <c r="AGZ30" s="87">
        <v>7938</v>
      </c>
      <c r="AHA30" s="32">
        <v>3399343</v>
      </c>
      <c r="AHB30" s="116">
        <v>2.328872682297741</v>
      </c>
      <c r="AHC30" s="87">
        <v>8157</v>
      </c>
      <c r="AHD30" s="87">
        <v>3502553</v>
      </c>
      <c r="AHE30" s="116">
        <v>2.200250344388313</v>
      </c>
      <c r="AHF30" s="87">
        <v>7344</v>
      </c>
      <c r="AHG30" s="87">
        <v>3337802</v>
      </c>
      <c r="AHH30" s="116">
        <v>2.2311306898823404</v>
      </c>
      <c r="AHI30" s="87">
        <v>7041</v>
      </c>
      <c r="AHJ30" s="87">
        <v>3155799</v>
      </c>
      <c r="AHK30" s="116">
        <f t="shared" si="68"/>
        <v>2.212364242044679</v>
      </c>
      <c r="AHL30" s="87">
        <f>INDEX('[2]All Previous Years'!$A$1:$EX$34,MATCH($A30,'[2]All Previous Years'!$A$1:$A$34,0),MATCH(AHL$1,'[2]All Previous Years'!$A$1:$EX$1,0))</f>
        <v>6620</v>
      </c>
      <c r="AHM30" s="131">
        <f>INDEX('[29]SPI Raw Data 1617'!$A$3:$AN$37,MATCH($A30,'[29]SPI Raw Data 1617'!$A$3:$A$37,0),MATCH(AHM$1,'[29]SPI Raw Data 1617'!$A$37:$AN$37,0))</f>
        <v>2992274</v>
      </c>
      <c r="AHN30" s="88">
        <f t="shared" si="69"/>
        <v>2.3015821353515125</v>
      </c>
      <c r="AHO30" s="32">
        <f>INDEX([4]Sheet1!$A$1:$CJ$34, MATCH($A30, [4]Sheet1!$A$1:$A$34, 0), MATCH(AHO$1, [4]Sheet1!$A$1:$CJ$1, 0))</f>
        <v>6824</v>
      </c>
      <c r="AHP30" s="32">
        <f>INDEX('[5]Finance Indicators'!$A$2:$BO$35,MATCH($A30,'[5]Finance Indicators'!$A$2:$A$35,0),MATCH(AHP$1,'[5]Finance Indicators'!$A$2:$BO$2,0))</f>
        <v>2964917</v>
      </c>
      <c r="AHQ30" s="88">
        <f>INDEX('[6]Finance Indicators'!$B$3:$BO$35,MATCH($A30,'[6]Finance Indicators'!$A$3:$A$35,0),MATCH(AHQ$1,'[6]Finance Indicators'!$B$2:$BO$2,0))</f>
        <v>2.5029939402250432</v>
      </c>
      <c r="AHR30" s="88">
        <f>INDEX('[6]Finance Indicators'!$B$3:$BO$35,MATCH($A30,'[6]Finance Indicators'!$A$3:$A$35,0),MATCH(AHR$1,'[6]Finance Indicators'!$B$2:$BO$2,0))</f>
        <v>7520</v>
      </c>
      <c r="AHS30" s="88">
        <f>INDEX('[6]Finance Indicators'!$B$3:$BO$35,MATCH($A30,'[6]Finance Indicators'!$A$3:$A$35,0),MATCH(AHS$1,'[6]Finance Indicators'!$B$2:$BO$2,0))</f>
        <v>3004402</v>
      </c>
      <c r="AHT30" s="88">
        <f t="array" ref="AHT30">INDEX('[7]Finance Indicators'!$A$2:$BO$35,MATCH($A30,'[7]Finance Indicators'!$A$2:$A$35,0),MATCH(AHT$1,'[7]Finance Indicators'!$A$2:$BO$2,0))</f>
        <v>2.7674366829086829</v>
      </c>
      <c r="AHU30" s="250">
        <f t="array" ref="AHU30">INDEX('[7]Finance Indicators'!$A$2:$BO$35,MATCH($A30,'[7]Finance Indicators'!$A$2:$A$35,0),MATCH(AHU$1,'[7]Finance Indicators'!$A$2:$BO$2,0))</f>
        <v>7856</v>
      </c>
      <c r="AHV30" s="250">
        <f t="array" ref="AHV30">INDEX('[7]Finance Indicators'!$A$2:$BO$35,MATCH($A30,'[7]Finance Indicators'!$A$2:$A$35,0),MATCH(AHV$1,'[7]Finance Indicators'!$A$2:$BO$2,0))</f>
        <v>2838728</v>
      </c>
      <c r="AHW30" s="119">
        <f>(AGS30*100)/Deflators!$B$2</f>
        <v>4.4293683614694439</v>
      </c>
      <c r="AHX30" s="137">
        <f>(AGV30*100)/Deflators!$B$3</f>
        <v>3.898720206182098</v>
      </c>
      <c r="AHY30" s="137">
        <f>(AGY30*100)/Deflators!$B$4</f>
        <v>2.6554909864374716</v>
      </c>
      <c r="AHZ30" s="137">
        <f>(AHB30*100)/Deflators!$B$5</f>
        <v>2.6014245865910297</v>
      </c>
      <c r="AIA30" s="137">
        <f>(AHE30*100)/Deflators!$B$6</f>
        <v>2.4243206001806055</v>
      </c>
      <c r="AIB30" s="137">
        <f>(AHH30*100)/Deflators!$B$7</f>
        <v>2.4384488285063659</v>
      </c>
      <c r="AIC30" s="137">
        <f>(AHK30*100)/Deflators!$B$8</f>
        <v>2.3595431026132849</v>
      </c>
      <c r="AID30" s="137">
        <f>(AHN30*100)/Deflators!$B$9</f>
        <v>2.41222233089134</v>
      </c>
      <c r="AIE30" s="137">
        <f>(AHQ30*100)/Deflators!$B$10</f>
        <v>2.5641456077887961</v>
      </c>
      <c r="AIF30" s="301">
        <f>(AHT30*100)/Deflators!$B$11</f>
        <v>2.7674366829086829</v>
      </c>
      <c r="AIG30" s="121">
        <v>3.2884964800652172</v>
      </c>
      <c r="AIH30" s="87">
        <v>4284</v>
      </c>
      <c r="AII30" s="87">
        <v>1302723</v>
      </c>
      <c r="AIJ30" s="88">
        <v>3.2638074732498548</v>
      </c>
      <c r="AIK30" s="87">
        <v>4393</v>
      </c>
      <c r="AIL30" s="87">
        <v>1345974</v>
      </c>
      <c r="AIM30" s="123">
        <v>3.732349314626997</v>
      </c>
      <c r="AIN30" s="87">
        <v>5385</v>
      </c>
      <c r="AIO30" s="32">
        <v>1442791</v>
      </c>
      <c r="AIP30" s="116">
        <v>3.7064069137917954</v>
      </c>
      <c r="AIQ30" s="87">
        <v>5520</v>
      </c>
      <c r="AIR30" s="87">
        <v>1489313</v>
      </c>
      <c r="AIS30" s="116">
        <v>3.5377897435258241</v>
      </c>
      <c r="AIT30" s="87">
        <v>5109</v>
      </c>
      <c r="AIU30" s="87">
        <v>1444122</v>
      </c>
      <c r="AIV30" s="116">
        <v>3.7211519073194874</v>
      </c>
      <c r="AIW30" s="87">
        <v>4669</v>
      </c>
      <c r="AIX30" s="87">
        <v>1254719</v>
      </c>
      <c r="AIY30" s="116">
        <f t="shared" si="70"/>
        <v>3.6721603977109729</v>
      </c>
      <c r="AIZ30" s="87">
        <f>INDEX('[2]All Previous Years'!$A$1:$EX$34,MATCH($A30,'[2]All Previous Years'!$A$1:$A$34,0),MATCH(AIZ$1,'[2]All Previous Years'!$A$1:$EX$1,0))</f>
        <v>4429</v>
      </c>
      <c r="AJA30" s="131">
        <f>INDEX('[29]SPI Raw Data 1617'!$A$3:$AN$37,MATCH($A30,'[29]SPI Raw Data 1617'!$A$3:$A$37,0),MATCH(AJA$1,'[29]SPI Raw Data 1617'!$A$37:$AN$37,0))</f>
        <v>1206102</v>
      </c>
      <c r="AJB30" s="88">
        <f t="shared" si="71"/>
        <v>3.497725896873555</v>
      </c>
      <c r="AJC30" s="32">
        <f>INDEX([4]Sheet1!$A$1:$CJ$34, MATCH($A30, [4]Sheet1!$A$1:$A$34, 0), MATCH(AJC$1, [4]Sheet1!$A$1:$CJ$1, 0))</f>
        <v>4212</v>
      </c>
      <c r="AJD30" s="32">
        <f>INDEX('[5]Finance Indicators'!$A$2:$BO$35,MATCH($A30,'[5]Finance Indicators'!$A$2:$A$35,0),MATCH(AJD$1,'[5]Finance Indicators'!$A$2:$BO$2,0))</f>
        <v>1204211</v>
      </c>
      <c r="AJE30" s="88">
        <f>INDEX('[6]Finance Indicators'!$B$3:$BO$35,MATCH($A30,'[6]Finance Indicators'!$A$3:$A$35,0),MATCH(AJE$1,'[6]Finance Indicators'!$B$2:$BO$2,0))</f>
        <v>3.534300535194081</v>
      </c>
      <c r="AJF30" s="88">
        <f>INDEX('[6]Finance Indicators'!$B$3:$BO$35,MATCH($A30,'[6]Finance Indicators'!$A$3:$A$35,0),MATCH(AJF$1,'[6]Finance Indicators'!$B$2:$BO$2,0))</f>
        <v>4165</v>
      </c>
      <c r="AJG30" s="88">
        <f>INDEX('[6]Finance Indicators'!$B$3:$BO$35,MATCH($A30,'[6]Finance Indicators'!$A$3:$A$35,0),MATCH(AJG$1,'[6]Finance Indicators'!$B$2:$BO$2,0))</f>
        <v>1178451</v>
      </c>
      <c r="AJH30" s="88">
        <f t="array" ref="AJH30">INDEX('[7]Finance Indicators'!$A$2:$BO$35,MATCH($A30,'[7]Finance Indicators'!$A$2:$A$35,0),MATCH(AJH$1,'[7]Finance Indicators'!$A$2:$BO$2,0))</f>
        <v>3.0037801749074671</v>
      </c>
      <c r="AJI30" s="250">
        <f t="array" ref="AJI30">INDEX('[7]Finance Indicators'!$A$2:$BO$35,MATCH($A30,'[7]Finance Indicators'!$A$2:$A$35,0),MATCH(AJI$1,'[7]Finance Indicators'!$A$2:$BO$2,0))</f>
        <v>4190</v>
      </c>
      <c r="AJJ30" s="250">
        <f t="array" ref="AJJ30">INDEX('[7]Finance Indicators'!$A$2:$BO$35,MATCH($A30,'[7]Finance Indicators'!$A$2:$A$35,0),MATCH(AJJ$1,'[7]Finance Indicators'!$A$2:$BO$2,0))</f>
        <v>1394909</v>
      </c>
      <c r="AJK30" s="119">
        <f>(AIG30*100)/Deflators!$B$2</f>
        <v>3.8739261344692828</v>
      </c>
      <c r="AJL30" s="137">
        <f>(AIJ30*100)/Deflators!$B$3</f>
        <v>3.7874191123929593</v>
      </c>
      <c r="AJM30" s="137">
        <f>(AIM30*100)/Deflators!$B$4</f>
        <v>4.2443482241697641</v>
      </c>
      <c r="AJN30" s="137">
        <f>(AIP30*100)/Deflators!$B$5</f>
        <v>4.1401739763360137</v>
      </c>
      <c r="AJO30" s="137">
        <f>(AIS30*100)/Deflators!$B$6</f>
        <v>3.898073042557217</v>
      </c>
      <c r="AJP30" s="137">
        <f>(AIV30*100)/Deflators!$B$7</f>
        <v>4.0669238024671461</v>
      </c>
      <c r="AJQ30" s="137">
        <f>(AIY30*100)/Deflators!$B$8</f>
        <v>3.9164530746983575</v>
      </c>
      <c r="AJR30" s="137">
        <f>(AJB30*100)/Deflators!$B$9</f>
        <v>3.6658663560954046</v>
      </c>
      <c r="AJS30" s="137">
        <f>(AJE30*100)/Deflators!$B$10</f>
        <v>3.6206484755247517</v>
      </c>
      <c r="AJT30" s="245">
        <f>(AJH30*100)/Deflators!$B$11</f>
        <v>3.0037801749074671</v>
      </c>
      <c r="AJU30" s="119">
        <v>3.1486804936254167</v>
      </c>
      <c r="AJV30" s="87">
        <v>632</v>
      </c>
      <c r="AJW30" s="87">
        <v>200719</v>
      </c>
      <c r="AJX30" s="88">
        <v>3.2600561272217026</v>
      </c>
      <c r="AJY30" s="87">
        <v>697</v>
      </c>
      <c r="AJZ30" s="87">
        <v>213800</v>
      </c>
      <c r="AKA30" s="116">
        <v>3.11760700044481</v>
      </c>
      <c r="AKB30" s="87">
        <v>792</v>
      </c>
      <c r="AKC30" s="32">
        <v>254041</v>
      </c>
      <c r="AKD30" s="116">
        <v>2.7539643761382311</v>
      </c>
      <c r="AKE30" s="87">
        <v>744</v>
      </c>
      <c r="AKF30" s="87">
        <v>270156</v>
      </c>
      <c r="AKG30" s="116">
        <v>2.9006887438795919</v>
      </c>
      <c r="AKH30" s="87">
        <v>641</v>
      </c>
      <c r="AKI30" s="87">
        <v>220982</v>
      </c>
      <c r="AKJ30" s="116">
        <v>2.706441072812686</v>
      </c>
      <c r="AKK30" s="87">
        <v>632</v>
      </c>
      <c r="AKL30" s="87">
        <v>233517</v>
      </c>
      <c r="AKM30" s="116">
        <f t="shared" si="72"/>
        <v>3.1419244553553836</v>
      </c>
      <c r="AKN30" s="87">
        <f>INDEX('[2]All Previous Years'!$A$1:$EX$34,MATCH($A30,'[2]All Previous Years'!$A$1:$A$34,0),MATCH(AKN$1,'[2]All Previous Years'!$A$1:$EX$1,0))</f>
        <v>590</v>
      </c>
      <c r="AKO30" s="131">
        <f>INDEX('[29]SPI Raw Data 1617'!$A$3:$AN$37,MATCH($A30,'[29]SPI Raw Data 1617'!$A$3:$A$37,0),MATCH(AKO$1,'[29]SPI Raw Data 1617'!$A$37:$AN$37,0))</f>
        <v>187783</v>
      </c>
      <c r="AKP30" s="88">
        <f t="shared" si="73"/>
        <v>3.0933305035284131</v>
      </c>
      <c r="AKQ30" s="32">
        <f>INDEX([4]Sheet1!$A$1:$CJ$34, MATCH($A30, [4]Sheet1!$A$1:$A$34, 0), MATCH(AKQ$1, [4]Sheet1!$A$1:$CJ$1, 0))</f>
        <v>583</v>
      </c>
      <c r="AKR30" s="32">
        <f>INDEX('[5]Finance Indicators'!$A$2:$BO$35,MATCH($A30,'[5]Finance Indicators'!$A$2:$A$35,0),MATCH(AKR$1,'[5]Finance Indicators'!$A$2:$BO$2,0))</f>
        <v>188470</v>
      </c>
      <c r="AKS30" s="88">
        <f>INDEX('[6]Finance Indicators'!$B$3:$BO$35,MATCH($A30,'[6]Finance Indicators'!$A$3:$A$35,0),MATCH(AKS$1,'[6]Finance Indicators'!$B$2:$BO$2,0))</f>
        <v>2.845969574742532</v>
      </c>
      <c r="AKT30" s="88">
        <f>INDEX('[6]Finance Indicators'!$B$3:$BO$35,MATCH($A30,'[6]Finance Indicators'!$A$3:$A$35,0),MATCH(AKT$1,'[6]Finance Indicators'!$B$2:$BO$2,0))</f>
        <v>556</v>
      </c>
      <c r="AKU30" s="88">
        <f>INDEX('[6]Finance Indicators'!$B$3:$BO$35,MATCH($A30,'[6]Finance Indicators'!$A$3:$A$35,0),MATCH(AKU$1,'[6]Finance Indicators'!$B$2:$BO$2,0))</f>
        <v>195364</v>
      </c>
      <c r="AKV30" s="88">
        <f t="array" ref="AKV30">INDEX('[7]Finance Indicators'!$A$2:$BO$35,MATCH($A30,'[7]Finance Indicators'!$A$2:$A$35,0),MATCH(AKV$1,'[7]Finance Indicators'!$A$2:$BO$2,0))</f>
        <v>2.9284122671023165</v>
      </c>
      <c r="AKW30" s="250">
        <f t="array" ref="AKW30">INDEX('[7]Finance Indicators'!$A$2:$BO$35,MATCH($A30,'[7]Finance Indicators'!$A$2:$A$35,0),MATCH(AKW$1,'[7]Finance Indicators'!$A$2:$BO$2,0))</f>
        <v>527</v>
      </c>
      <c r="AKX30" s="250">
        <f t="array" ref="AKX30">INDEX('[7]Finance Indicators'!$A$2:$BO$35,MATCH($A30,'[7]Finance Indicators'!$A$2:$A$35,0),MATCH(AKX$1,'[7]Finance Indicators'!$A$2:$BO$2,0))</f>
        <v>179961</v>
      </c>
      <c r="AKY30" s="119">
        <f>IFERROR((AJU30*100)/Deflators!$B$2,"NA")</f>
        <v>3.7092196167128755</v>
      </c>
      <c r="AKZ30" s="88">
        <f>IFERROR((AJX30*100)/Deflators!$B$3,"NA")</f>
        <v>3.7830659390637509</v>
      </c>
      <c r="ALA30" s="88">
        <f>IFERROR((AKA30*100)/Deflators!$B$4,"NA")</f>
        <v>3.5452763448856208</v>
      </c>
      <c r="ALB30" s="88">
        <f>IFERROR((AKD30*100)/Deflators!$B$5,"NA")</f>
        <v>3.0762654794908579</v>
      </c>
      <c r="ALC30" s="88">
        <f>IFERROR((AKG30*100)/Deflators!$B$6,"NA")</f>
        <v>3.196090615067853</v>
      </c>
      <c r="ALD30" s="88">
        <f>IFERROR((AKJ30*100)/Deflators!$B$7,"NA")</f>
        <v>2.957925366429178</v>
      </c>
      <c r="ALE30" s="88">
        <f>IFERROR((AKM30*100)/Deflators!$B$8,"NA")</f>
        <v>3.3509428676691115</v>
      </c>
      <c r="ALF30" s="88">
        <f>IFERROR((AKP30*100)/Deflators!$B$9,"NA")</f>
        <v>3.2420311240810777</v>
      </c>
      <c r="ALG30" s="88">
        <f>IFERROR((AKS30*100)/Deflators!$B$10,"NA")</f>
        <v>2.9155006201575135</v>
      </c>
      <c r="ALH30" s="183">
        <f>IFERROR((AKV30*100)/Deflators!$B$11,"NA")</f>
        <v>2.9284122671023165</v>
      </c>
      <c r="ALI30" s="119">
        <v>27494.549185584201</v>
      </c>
      <c r="ALJ30" s="87">
        <v>8575</v>
      </c>
      <c r="ALK30" s="87">
        <v>311880</v>
      </c>
      <c r="ALL30" s="88">
        <v>27899.315550438172</v>
      </c>
      <c r="ALM30" s="87">
        <v>8723</v>
      </c>
      <c r="ALN30" s="87">
        <v>312660</v>
      </c>
      <c r="ALO30" s="116">
        <v>28508.716121643974</v>
      </c>
      <c r="ALP30" s="87">
        <v>8962</v>
      </c>
      <c r="ALQ30" s="87">
        <v>314360</v>
      </c>
      <c r="ALR30" s="116">
        <v>31497.538510401777</v>
      </c>
      <c r="ALS30" s="87">
        <v>9917</v>
      </c>
      <c r="ALT30" s="87">
        <v>314850</v>
      </c>
      <c r="ALU30" s="116">
        <v>32458.143074581429</v>
      </c>
      <c r="ALV30" s="87">
        <v>10236</v>
      </c>
      <c r="ALW30" s="87">
        <v>315360</v>
      </c>
      <c r="ALX30" s="116">
        <v>32833.696992695186</v>
      </c>
      <c r="ALY30" s="87">
        <v>10383</v>
      </c>
      <c r="ALZ30" s="87">
        <v>316230</v>
      </c>
      <c r="AMA30" s="116">
        <f t="shared" si="74"/>
        <v>28479.974771365502</v>
      </c>
      <c r="AMB30" s="87">
        <f>INDEX('[2]All Previous Years'!$A$1:$EX$34,MATCH($A30,'[2]All Previous Years'!$A$1:$A$34,0),MATCH(AMB$1,'[2]All Previous Years'!$A$1:$EX$1,0))</f>
        <v>9031</v>
      </c>
      <c r="AMC30" s="32">
        <f>INDEX('[3]Raw data 16-17'!$B$2:$XA$34,MATCH($A30,'[3]Raw data 16-17'!$A$2:$A$34,0),MATCH(AMC$1,'[3]Raw data 16-17'!$B$1:$GU$1,0))</f>
        <v>317100</v>
      </c>
      <c r="AMD30" s="88">
        <f t="shared" si="75"/>
        <v>24345.475689097024</v>
      </c>
      <c r="AME30" s="32">
        <f>INDEX([4]Sheet1!$A$1:$CJ$34, MATCH($A30, [4]Sheet1!$A$1:$A$34, 0), MATCH(AME$1, [4]Sheet1!$A$1:$CJ$1, 0))</f>
        <v>7746</v>
      </c>
      <c r="AMF30" s="32">
        <f>INDEX('[5]Finance Indicators'!$A$2:$BO$35,MATCH($A30,'[5]Finance Indicators'!$A$2:$A$35,0),MATCH(AMF$1,'[5]Finance Indicators'!$A$2:$BO$2,0))</f>
        <v>318170</v>
      </c>
      <c r="AMG30" s="88">
        <f>INDEX('[6]Finance Indicators'!$B$3:$BO$35,MATCH($A30,'[6]Finance Indicators'!$A$3:$A$35,0),MATCH(AMG$1,'[6]Finance Indicators'!$B$2:$BO$2,0))</f>
        <v>24120.74478089148</v>
      </c>
      <c r="AMH30" s="88">
        <f>INDEX('[6]Finance Indicators'!$B$3:$BO$35,MATCH($A30,'[6]Finance Indicators'!$A$3:$A$35,0),MATCH(AMH$1,'[6]Finance Indicators'!$B$2:$BO$2,0))</f>
        <v>7695</v>
      </c>
      <c r="AMI30" s="88">
        <f>INDEX('[6]Finance Indicators'!$B$3:$BO$35,MATCH($A30,'[6]Finance Indicators'!$A$3:$A$35,0),MATCH(AMI$1,'[6]Finance Indicators'!$B$2:$BO$2,0))</f>
        <v>319020</v>
      </c>
      <c r="AMJ30" s="88">
        <f t="array" ref="AMJ30">INDEX('[7]Finance Indicators'!$A$2:$BO$35,MATCH($A30,'[7]Finance Indicators'!$A$2:$A$35,0),MATCH(AMJ$1,'[7]Finance Indicators'!$A$2:$BO$2,0))</f>
        <v>25532.711446666461</v>
      </c>
      <c r="AMK30" s="250">
        <f t="array" ref="AMK30">INDEX('[7]Finance Indicators'!$A$2:$BO$35,MATCH($A30,'[7]Finance Indicators'!$A$2:$A$35,0),MATCH(AMK$1,'[7]Finance Indicators'!$A$2:$BO$2,0))</f>
        <v>8184</v>
      </c>
      <c r="AML30" s="250">
        <f t="array" ref="AML30">INDEX('[7]Finance Indicators'!$A$2:$BO$35,MATCH($A30,'[7]Finance Indicators'!$A$2:$A$35,0),MATCH(AML$1,'[7]Finance Indicators'!$A$2:$BO$2,0))</f>
        <v>320530</v>
      </c>
      <c r="AMM30" s="119">
        <f>(ALI30*100)/Deflators!$B$2</f>
        <v>32389.225073269179</v>
      </c>
      <c r="AMN30" s="137">
        <f>(ALL30*100)/Deflators!$B$3</f>
        <v>32375.194249186807</v>
      </c>
      <c r="AMO30" s="137">
        <f>(ALO30*100)/Deflators!$B$4</f>
        <v>32419.505368926617</v>
      </c>
      <c r="AMP30" s="137">
        <f>(ALR30*100)/Deflators!$B$5</f>
        <v>35183.748652680246</v>
      </c>
      <c r="AMQ30" s="137">
        <f>(ALU30*100)/Deflators!$B$6</f>
        <v>35763.632579361489</v>
      </c>
      <c r="AMR30" s="137">
        <f>(ALX30*100)/Deflators!$B$7</f>
        <v>35884.625822431204</v>
      </c>
      <c r="AMS30" s="137">
        <f>(AMA30*100)/Deflators!$B$8</f>
        <v>30374.622206092736</v>
      </c>
      <c r="AMT30" s="137">
        <f>(AMD30*100)/Deflators!$B$9</f>
        <v>25515.79594375108</v>
      </c>
      <c r="AMU30" s="138">
        <f>(AMG30*100)/Deflators!$B$10</f>
        <v>24710.048551278789</v>
      </c>
      <c r="AMV30" s="137">
        <f>(AMJ30*100)/Deflators!$B$11</f>
        <v>25532.711446666461</v>
      </c>
      <c r="AMW30" s="133">
        <f t="shared" si="3"/>
        <v>81.2</v>
      </c>
      <c r="AMX30" s="116">
        <f t="shared" si="3"/>
        <v>77.666666666666671</v>
      </c>
      <c r="AMY30" s="116">
        <f t="shared" si="3"/>
        <v>72.666666666666671</v>
      </c>
      <c r="AMZ30" s="116">
        <f t="shared" si="3"/>
        <v>69.333333333333329</v>
      </c>
      <c r="ANA30" s="136">
        <f t="shared" si="3"/>
        <v>67.666666666666671</v>
      </c>
      <c r="ANB30" s="116">
        <f t="shared" si="3"/>
        <v>70.566666666666663</v>
      </c>
      <c r="ANC30" s="248">
        <f t="shared" si="3"/>
        <v>69.899999999999991</v>
      </c>
      <c r="AND30" s="115">
        <f t="shared" si="4"/>
        <v>74.86666666666666</v>
      </c>
      <c r="ANE30" s="116">
        <f t="shared" si="4"/>
        <v>74.666666666666671</v>
      </c>
      <c r="ANF30" s="116">
        <f t="shared" si="4"/>
        <v>75.666666666666671</v>
      </c>
      <c r="ANG30" s="116">
        <f t="shared" si="4"/>
        <v>79</v>
      </c>
      <c r="ANH30" s="116">
        <f t="shared" si="4"/>
        <v>80.333333333333329</v>
      </c>
      <c r="ANI30" s="116">
        <f t="shared" si="4"/>
        <v>80.433333333333337</v>
      </c>
      <c r="ANJ30" s="248">
        <f t="shared" si="4"/>
        <v>77.100000000000009</v>
      </c>
      <c r="ANK30" s="115">
        <f t="shared" si="5"/>
        <v>71.308641975308646</v>
      </c>
      <c r="ANL30" s="116">
        <f t="shared" si="5"/>
        <v>70</v>
      </c>
      <c r="ANM30" s="116">
        <f t="shared" si="5"/>
        <v>67.333333333333329</v>
      </c>
      <c r="ANN30" s="116">
        <f t="shared" si="5"/>
        <v>70</v>
      </c>
      <c r="ANO30" s="116">
        <f t="shared" si="5"/>
        <v>68</v>
      </c>
      <c r="ANP30" s="116">
        <f t="shared" si="5"/>
        <v>68.36666666666666</v>
      </c>
      <c r="ANQ30" s="248">
        <f t="shared" si="5"/>
        <v>65.36666666666666</v>
      </c>
      <c r="ANR30" s="115">
        <f t="shared" si="6"/>
        <v>76.5</v>
      </c>
      <c r="ANS30" s="116">
        <f t="shared" si="6"/>
        <v>77.333333333333329</v>
      </c>
      <c r="ANT30" s="116">
        <f t="shared" si="6"/>
        <v>74</v>
      </c>
      <c r="ANU30" s="116">
        <f t="shared" si="6"/>
        <v>72.333333333333329</v>
      </c>
      <c r="ANV30" s="116">
        <f t="shared" si="6"/>
        <v>67.333333333333329</v>
      </c>
      <c r="ANW30" s="116">
        <f t="shared" si="6"/>
        <v>68.266666666666666</v>
      </c>
      <c r="ANX30" s="117">
        <f t="shared" si="6"/>
        <v>66.600000000000009</v>
      </c>
      <c r="ANY30" s="133">
        <f t="shared" si="76"/>
        <v>63.117865435686383</v>
      </c>
      <c r="ANZ30" s="131">
        <v>9079</v>
      </c>
      <c r="AOA30" s="131">
        <v>143842</v>
      </c>
      <c r="AOB30" s="116">
        <f t="shared" si="77"/>
        <v>65.761860054122707</v>
      </c>
      <c r="AOC30" s="131">
        <v>9526</v>
      </c>
      <c r="AOD30" s="131">
        <v>144856</v>
      </c>
      <c r="AOE30" s="116">
        <f t="shared" si="78"/>
        <v>67.359790140158367</v>
      </c>
      <c r="AOF30" s="131">
        <v>9809</v>
      </c>
      <c r="AOG30" s="32">
        <v>145621</v>
      </c>
      <c r="AOH30" s="116">
        <f t="shared" si="79"/>
        <v>64.995256069841574</v>
      </c>
      <c r="AOI30" s="131">
        <v>9522</v>
      </c>
      <c r="AOJ30" s="131">
        <v>146503</v>
      </c>
      <c r="AOK30" s="116">
        <f t="shared" si="80"/>
        <v>68.143100511073257</v>
      </c>
      <c r="AOL30" s="131">
        <v>10040</v>
      </c>
      <c r="AOM30" s="134">
        <v>147337</v>
      </c>
      <c r="AON30" s="115">
        <f>(ANY30*100)/Deflators!$B$2</f>
        <v>74.354328777743348</v>
      </c>
      <c r="AOO30" s="116">
        <f>(AOB30*100)/Deflators!$B$3</f>
        <v>76.312015238905147</v>
      </c>
      <c r="AOP30" s="116">
        <f>(AOE30*100)/Deflators!$B$4</f>
        <v>76.60012007488136</v>
      </c>
      <c r="AOQ30" s="116">
        <f>(AOH30*100)/Deflators!$B$5</f>
        <v>72.60176068751241</v>
      </c>
      <c r="AOR30" s="136">
        <f>(AOK30*100)/Deflators!$B$6</f>
        <v>75.082693544629137</v>
      </c>
      <c r="AOS30" s="115">
        <f t="shared" si="154"/>
        <v>66.247313230921364</v>
      </c>
      <c r="AOT30" s="131">
        <v>9647</v>
      </c>
      <c r="AOU30" s="32">
        <v>145621</v>
      </c>
      <c r="AOV30" s="116">
        <f t="shared" si="81"/>
        <v>62.851955250063135</v>
      </c>
      <c r="AOW30" s="131">
        <v>9208</v>
      </c>
      <c r="AOX30" s="131">
        <v>146503</v>
      </c>
      <c r="AOY30" s="116">
        <f t="shared" si="82"/>
        <v>67.369364110847911</v>
      </c>
      <c r="AOZ30" s="131">
        <v>9926</v>
      </c>
      <c r="APA30" s="131">
        <v>147337</v>
      </c>
      <c r="APB30" s="116">
        <f t="shared" si="83"/>
        <v>66.261893851586294</v>
      </c>
      <c r="APC30" s="131">
        <v>9833</v>
      </c>
      <c r="APD30" s="131">
        <v>148396</v>
      </c>
      <c r="APE30" s="116">
        <f t="shared" si="84"/>
        <v>73.617454428565679</v>
      </c>
      <c r="APF30" s="87">
        <f>INDEX('[2]All Previous Years'!$A$1:$EX$34,MATCH($A30,'[2]All Previous Years'!$A$1:$A$34,0),MATCH(APF$1,'[2]All Previous Years'!$A$1:$EX$1,0))</f>
        <v>10993</v>
      </c>
      <c r="APG30" s="131">
        <f>INDEX('[29]SPI Raw Data 1617'!$A$3:$AN$37,MATCH($A30,'[29]SPI Raw Data 1617'!$A$3:$A$37,0),MATCH(APG$1,'[29]SPI Raw Data 1617'!$A$37:$AN$37,0))</f>
        <v>149326</v>
      </c>
      <c r="APH30" s="88">
        <f t="shared" si="85"/>
        <v>77.076764793734029</v>
      </c>
      <c r="API30" s="32">
        <f>INDEX([4]Sheet1!$A$1:$CJ$34, MATCH($A30, [4]Sheet1!$A$1:$A$34, 0), MATCH(API$1, [4]Sheet1!$A$1:$CJ$1, 0))</f>
        <v>11612</v>
      </c>
      <c r="APJ30" s="32">
        <f>INDEX('[5]Finance Indicators'!$A$2:$BO$35,MATCH($A30,'[5]Finance Indicators'!$A$2:$A$35,0),MATCH(APJ$1,'[5]Finance Indicators'!$A$2:$BO$2,0))</f>
        <v>150655</v>
      </c>
      <c r="APK30" s="88">
        <f>INDEX('[6]Finance Indicators'!$B$3:$BO$35,MATCH($A30,'[6]Finance Indicators'!$A$3:$A$35,0),MATCH(APK$1,'[6]Finance Indicators'!$B$2:$BO$2,0))</f>
        <v>77.65234942571054</v>
      </c>
      <c r="APL30" s="88">
        <f>INDEX('[6]Finance Indicators'!$B$3:$BO$35,MATCH($A30,'[6]Finance Indicators'!$A$3:$A$35,0),MATCH(APL$1,'[6]Finance Indicators'!$B$2:$BO$2,0))</f>
        <v>11811</v>
      </c>
      <c r="APM30" s="88">
        <f>INDEX('[6]Finance Indicators'!$B$3:$BO$35,MATCH($A30,'[6]Finance Indicators'!$A$3:$A$35,0),MATCH(APM$1,'[6]Finance Indicators'!$B$2:$BO$2,0))</f>
        <v>152101</v>
      </c>
      <c r="APN30" s="88">
        <f t="array" ref="APN30">INDEX('[7]Finance Indicators'!$A$2:$BO$35,MATCH($A30,'[7]Finance Indicators'!$A$2:$A$35,0),MATCH(APN$1,'[7]Finance Indicators'!$A$2:$BO$2,0))</f>
        <v>77.069408070463467</v>
      </c>
      <c r="APO30" s="250">
        <f t="array" ref="APO30">INDEX('[7]Finance Indicators'!$A$2:$BO$35,MATCH($A30,'[7]Finance Indicators'!$A$2:$A$35,0),MATCH(APO$1,'[7]Finance Indicators'!$A$2:$BO$2,0))</f>
        <v>11830</v>
      </c>
      <c r="APP30" s="250">
        <f t="array" ref="APP30">INDEX('[7]Finance Indicators'!$A$2:$BO$35,MATCH($A30,'[7]Finance Indicators'!$A$2:$A$35,0),MATCH(APP$1,'[7]Finance Indicators'!$A$2:$BO$2,0))</f>
        <v>153498</v>
      </c>
      <c r="APQ30" s="139">
        <f>(AOS30*100)/Deflators!$B$4</f>
        <v>75.335035004830289</v>
      </c>
      <c r="APR30" s="137">
        <f>(AOV30*100)/Deflators!$B$5</f>
        <v>70.207625752007388</v>
      </c>
      <c r="APS30" s="137">
        <f>(AOY30*100)/Deflators!$B$6</f>
        <v>74.230160968524771</v>
      </c>
      <c r="APT30" s="137">
        <f>(APB30*100)/Deflators!$B$7</f>
        <v>72.418992831627705</v>
      </c>
      <c r="APU30" s="137">
        <f>(APE30*100)/Deflators!$B$8</f>
        <v>78.514899819720554</v>
      </c>
      <c r="APV30" s="137">
        <f>(APH30*100)/Deflators!$B$9</f>
        <v>80.78195010838003</v>
      </c>
      <c r="APW30" s="138">
        <f>(APK30*100)/Deflators!$B$10</f>
        <v>79.549505699767863</v>
      </c>
      <c r="APX30" s="143">
        <f>(APN30*100)/Deflators!$B$11</f>
        <v>77.069408070463467</v>
      </c>
      <c r="APY30" s="121">
        <f t="shared" si="86"/>
        <v>83.730760139597606</v>
      </c>
      <c r="APZ30" s="131">
        <v>12044</v>
      </c>
      <c r="AQA30" s="131">
        <v>143842</v>
      </c>
      <c r="AQB30" s="88">
        <f t="shared" si="87"/>
        <v>93.962279781300055</v>
      </c>
      <c r="AQC30" s="131">
        <v>13611</v>
      </c>
      <c r="AQD30" s="131">
        <v>144856</v>
      </c>
      <c r="AQE30" s="88">
        <f t="shared" si="88"/>
        <v>88.517452839906341</v>
      </c>
      <c r="AQF30" s="131">
        <v>12890</v>
      </c>
      <c r="AQG30" s="131">
        <v>145621</v>
      </c>
      <c r="AQH30" s="88">
        <f t="shared" si="89"/>
        <v>96.462188487607762</v>
      </c>
      <c r="AQI30" s="131">
        <v>14132</v>
      </c>
      <c r="AQJ30" s="131">
        <v>146503</v>
      </c>
      <c r="AQK30" s="88">
        <f t="shared" si="90"/>
        <v>91.165151998479672</v>
      </c>
      <c r="AQL30" s="131">
        <v>13432</v>
      </c>
      <c r="AQM30" s="134">
        <v>147337</v>
      </c>
      <c r="AQN30" s="115">
        <f>(APY30*100)/Deflators!$B$2</f>
        <v>98.636803150032037</v>
      </c>
      <c r="AQO30" s="116">
        <f>(AQB30*100)/Deflators!$B$3</f>
        <v>109.03661971622279</v>
      </c>
      <c r="AQP30" s="116">
        <f>(AQE30*100)/Deflators!$B$4</f>
        <v>100.66016390714861</v>
      </c>
      <c r="AQQ30" s="116">
        <f>(AQH30*100)/Deflators!$B$5</f>
        <v>107.7513213648315</v>
      </c>
      <c r="AQR30" s="136">
        <f>(AQK30*100)/Deflators!$B$6</f>
        <v>100.44927686169906</v>
      </c>
      <c r="AQS30" s="115">
        <f t="shared" si="91"/>
        <v>85.715659142568725</v>
      </c>
      <c r="AQT30" s="131">
        <v>12482</v>
      </c>
      <c r="AQU30" s="131">
        <v>145621</v>
      </c>
      <c r="AQV30" s="116">
        <f t="shared" si="92"/>
        <v>94.585093820604357</v>
      </c>
      <c r="AQW30" s="131">
        <v>13857</v>
      </c>
      <c r="AQX30" s="131">
        <v>146503</v>
      </c>
      <c r="AQY30" s="116">
        <f t="shared" si="93"/>
        <v>88.375628660825186</v>
      </c>
      <c r="AQZ30" s="131">
        <v>13021</v>
      </c>
      <c r="ARA30" s="131">
        <v>147337</v>
      </c>
      <c r="ARB30" s="116">
        <f t="shared" si="94"/>
        <v>94.119787595352975</v>
      </c>
      <c r="ARC30" s="131">
        <v>13967</v>
      </c>
      <c r="ARD30" s="131">
        <v>148396</v>
      </c>
      <c r="ARE30" s="116">
        <f t="shared" si="95"/>
        <v>92.616155257624257</v>
      </c>
      <c r="ARF30" s="87">
        <f>INDEX('[2]All Previous Years'!$A$1:$EX$34,MATCH($A30,'[2]All Previous Years'!$A$1:$A$34,0),MATCH(ARF$1,'[2]All Previous Years'!$A$1:$EX$1,0))</f>
        <v>13830</v>
      </c>
      <c r="ARG30" s="131">
        <f>INDEX('[29]SPI Raw Data 1617'!$A$3:$AN$37,MATCH($A30,'[29]SPI Raw Data 1617'!$A$3:$A$37,0),MATCH(ARG$1,'[29]SPI Raw Data 1617'!$A$37:$AN$37,0))</f>
        <v>149326</v>
      </c>
      <c r="ARH30" s="88">
        <f t="shared" si="96"/>
        <v>98.981115794364612</v>
      </c>
      <c r="ARI30" s="32">
        <f>INDEX([4]Sheet1!$A$1:$CJ$34, MATCH($A30, [4]Sheet1!$A$1:$A$34, 0), MATCH(ARI$1, [4]Sheet1!$A$1:$CJ$1, 0))</f>
        <v>14912</v>
      </c>
      <c r="ARJ30" s="32">
        <f>INDEX('[5]Finance Indicators'!$A$2:$BO$35,MATCH($A30,'[5]Finance Indicators'!$A$2:$A$35,0),MATCH(ARJ$1,'[5]Finance Indicators'!$A$2:$BO$2,0))</f>
        <v>150655</v>
      </c>
      <c r="ARK30" s="88">
        <f>INDEX('[6]Finance Indicators'!$B$3:$BO$35,MATCH($A30,'[6]Finance Indicators'!$A$3:$A$35,0),MATCH(ARK$1,'[6]Finance Indicators'!$B$2:$BO$2,0))</f>
        <v>95.561501896765961</v>
      </c>
      <c r="ARL30" s="88">
        <f>INDEX('[6]Finance Indicators'!$B$3:$BO$35,MATCH($A30,'[6]Finance Indicators'!$A$3:$A$35,0),MATCH(ARL$1,'[6]Finance Indicators'!$B$2:$BO$2,0))</f>
        <v>14535</v>
      </c>
      <c r="ARM30" s="88">
        <f>INDEX('[6]Finance Indicators'!$B$3:$BO$35,MATCH($A30,'[6]Finance Indicators'!$A$3:$A$35,0),MATCH(ARM$1,'[6]Finance Indicators'!$B$2:$BO$2,0))</f>
        <v>152101</v>
      </c>
      <c r="ARN30" s="250">
        <f t="array" ref="ARN30">INDEX('[7]Finance Indicators'!$A$2:$BO$35,MATCH($A30,'[7]Finance Indicators'!$A$2:$A$35,0),MATCH(ARN$1,'[7]Finance Indicators'!$A$2:$BO$2,0))</f>
        <v>97.857952546612992</v>
      </c>
      <c r="ARO30" s="250">
        <f t="array" ref="ARO30">INDEX('[7]Finance Indicators'!$A$2:$BO$35,MATCH($A30,'[7]Finance Indicators'!$A$2:$A$35,0),MATCH(ARO$1,'[7]Finance Indicators'!$A$2:$BO$2,0))</f>
        <v>15021</v>
      </c>
      <c r="ARP30" s="250">
        <f t="array" ref="ARP30">INDEX('[7]Finance Indicators'!$A$2:$BO$35,MATCH($A30,'[7]Finance Indicators'!$A$2:$A$35,0),MATCH(ARP$1,'[7]Finance Indicators'!$A$2:$BO$2,0))</f>
        <v>153498</v>
      </c>
      <c r="ARQ30" s="139">
        <f>(AQS30*100)/Deflators!$B$4</f>
        <v>97.474023730723729</v>
      </c>
      <c r="ARR30" s="137">
        <f>(AQV30*100)/Deflators!$B$5</f>
        <v>105.65454713787646</v>
      </c>
      <c r="ARS30" s="137">
        <f>(AQY30*100)/Deflators!$B$6</f>
        <v>97.375672574164952</v>
      </c>
      <c r="ART30" s="137">
        <f>(ARB30*100)/Deflators!$B$7</f>
        <v>102.8654604779156</v>
      </c>
      <c r="ARU30" s="116">
        <f>(ARE30*100)/Deflators!$B$8</f>
        <v>98.77750063738155</v>
      </c>
      <c r="ARV30" s="116">
        <f>(ARH30*100)/Deflators!$B$9</f>
        <v>103.7392731670826</v>
      </c>
      <c r="ARW30" s="116">
        <f>(ARK30*100)/Deflators!$B$10</f>
        <v>97.896203991713335</v>
      </c>
      <c r="ARX30" s="248">
        <f>(ARN30*100)/Deflators!$B$11</f>
        <v>97.857952546612992</v>
      </c>
      <c r="ARY30" s="140">
        <v>16230.601513402591</v>
      </c>
      <c r="ARZ30" s="131">
        <v>5062</v>
      </c>
      <c r="ASA30" s="131">
        <v>311880</v>
      </c>
      <c r="ASB30" s="132">
        <v>15675.174310752893</v>
      </c>
      <c r="ASC30" s="131">
        <v>4901</v>
      </c>
      <c r="ASD30" s="131">
        <v>312660</v>
      </c>
      <c r="ASE30" s="141">
        <v>16372.948212240743</v>
      </c>
      <c r="ASF30" s="131">
        <v>5147</v>
      </c>
      <c r="ASG30" s="131">
        <v>314360</v>
      </c>
      <c r="ASH30" s="141">
        <v>15794.822931554707</v>
      </c>
      <c r="ASI30" s="131">
        <v>4973</v>
      </c>
      <c r="ASJ30" s="131">
        <v>314850</v>
      </c>
      <c r="ASK30" s="141">
        <v>16942.541856925418</v>
      </c>
      <c r="ASL30" s="131">
        <v>5343</v>
      </c>
      <c r="ASM30" s="131">
        <v>315360</v>
      </c>
      <c r="ASN30" s="141">
        <v>16529.108560225151</v>
      </c>
      <c r="ASO30" s="131">
        <v>5227</v>
      </c>
      <c r="ASP30" s="131">
        <v>316230</v>
      </c>
      <c r="ASQ30" s="141">
        <f t="shared" si="97"/>
        <v>15928.729107537054</v>
      </c>
      <c r="ASR30" s="87">
        <f>INDEX('[2]All Previous Years'!$A$1:$EX$34,MATCH($A30,'[2]All Previous Years'!$A$1:$A$34,0),MATCH(ASR$1,'[2]All Previous Years'!$A$1:$EX$1,0))</f>
        <v>5051</v>
      </c>
      <c r="ASS30" s="32">
        <f>INDEX('[3]Raw data 16-17'!$B$2:$XA$34,MATCH($A30,'[3]Raw data 16-17'!$A$2:$A$34,0),MATCH(ASS$1,'[3]Raw data 16-17'!$B$1:$GU$1,0))</f>
        <v>317100</v>
      </c>
      <c r="AST30" s="132">
        <f t="shared" si="98"/>
        <v>16180.029543954492</v>
      </c>
      <c r="ASU30" s="32">
        <f>INDEX([4]Sheet1!$A$1:$CJ$34, MATCH($A30, [4]Sheet1!$A$1:$A$34, 0), MATCH(ASU$1, [4]Sheet1!$A$1:$CJ$1, 0))</f>
        <v>5148</v>
      </c>
      <c r="ASV30" s="32">
        <f>INDEX('[5]Finance Indicators'!$A$2:$BO$35,MATCH($A30,'[5]Finance Indicators'!$A$2:$A$35,0),MATCH(ASV$1,'[5]Finance Indicators'!$A$2:$BO$2,0))</f>
        <v>318170</v>
      </c>
      <c r="ASW30" s="88">
        <f>INDEX('[6]Finance Indicators'!$B$3:$BO$35,MATCH($A30,'[6]Finance Indicators'!$A$3:$A$35,0),MATCH(ASW$1,'[6]Finance Indicators'!$B$2:$BO$2,0))</f>
        <v>17187.010218795062</v>
      </c>
      <c r="ASX30" s="88">
        <f>INDEX('[6]Finance Indicators'!$B$3:$BO$35,MATCH($A30,'[6]Finance Indicators'!$A$3:$A$35,0),MATCH(ASX$1,'[6]Finance Indicators'!$B$2:$BO$2,0))</f>
        <v>5483</v>
      </c>
      <c r="ASY30" s="88">
        <f>INDEX('[6]Finance Indicators'!$B$3:$BO$35,MATCH($A30,'[6]Finance Indicators'!$A$3:$A$35,0),MATCH(ASY$1,'[6]Finance Indicators'!$B$2:$BO$2,0))</f>
        <v>319020</v>
      </c>
      <c r="ASZ30" s="88">
        <f t="array" ref="ASZ30">INDEX('[7]Finance Indicators'!$A$2:$BO$35,MATCH($A30,'[7]Finance Indicators'!$A$2:$A$35,0),MATCH(ASZ$1,'[7]Finance Indicators'!$A$2:$BO$2,0))</f>
        <v>17486.662714878483</v>
      </c>
      <c r="ATA30" s="250">
        <f t="array" ref="ATA30">INDEX('[7]Finance Indicators'!$A$2:$BO$35,MATCH($A30,'[7]Finance Indicators'!$A$2:$A$35,0),MATCH(ATA$1,'[7]Finance Indicators'!$A$2:$BO$2,0))</f>
        <v>5605</v>
      </c>
      <c r="ATB30" s="250">
        <f t="array" ref="ATB30">INDEX('[7]Finance Indicators'!$A$2:$BO$35,MATCH($A30,'[7]Finance Indicators'!$A$2:$A$35,0),MATCH(ATB$1,'[7]Finance Indicators'!$A$2:$BO$2,0))</f>
        <v>320530</v>
      </c>
      <c r="ATC30" s="142">
        <f>(ARY30*100)/Deflators!$B$2</f>
        <v>19120.030008266887</v>
      </c>
      <c r="ATD30" s="199">
        <f>(ASB30*100)/Deflators!$B$3</f>
        <v>18189.93775252374</v>
      </c>
      <c r="ATE30" s="199">
        <f>(ASE30*100)/Deflators!$B$4</f>
        <v>18618.968325581936</v>
      </c>
      <c r="ATF30" s="199">
        <f>(ASH30*100)/Deflators!$B$5</f>
        <v>17643.317742238465</v>
      </c>
      <c r="ATG30" s="199">
        <f>(ASK30*100)/Deflators!$B$6</f>
        <v>18667.945376272808</v>
      </c>
      <c r="ATH30" s="199">
        <f>(ASN30*100)/Deflators!$B$7</f>
        <v>18065.004254439747</v>
      </c>
      <c r="ATI30" s="199">
        <f>(ASQ30*100)/Deflators!$B$8</f>
        <v>16988.397382679039</v>
      </c>
      <c r="ATJ30" s="199">
        <f>(AST30*100)/Deflators!$B$9</f>
        <v>16957.825654328761</v>
      </c>
      <c r="ATK30" s="199">
        <f>(ASW30*100)/Deflators!$B$10</f>
        <v>17606.913087285458</v>
      </c>
      <c r="ATL30" s="259">
        <f>(ASZ30*100)/Deflators!$B$11</f>
        <v>17486.662714878483</v>
      </c>
      <c r="ATM30" s="115">
        <v>96.800000000000011</v>
      </c>
      <c r="ATN30" s="116">
        <v>97.8</v>
      </c>
      <c r="ATO30" s="116">
        <v>97.1</v>
      </c>
      <c r="ATP30" s="116">
        <v>98.9</v>
      </c>
      <c r="ATQ30" s="116">
        <v>98.33147942157953</v>
      </c>
      <c r="ATR30" s="116">
        <v>97.9</v>
      </c>
      <c r="ATS30" s="88">
        <f>INDEX('[3]Raw data 16-17'!$B$2:$XA$34,MATCH($A30,'[3]Raw data 16-17'!$A$2:$A$34,0),MATCH(ATS$1,'[3]Raw data 16-17'!$B$1:$GU$1,0))</f>
        <v>96.321839080459768</v>
      </c>
      <c r="ATT30" s="88">
        <f>INDEX('[14]1718 Collected Indicators'!$A$3:$CH$36,MATCH($A30,'[14]1718 Collected Indicators'!$A$3:$A$36,0),MATCH(ATT$1,'[14]1718 Collected Indicators'!$A$3:$CH$3,0))</f>
        <v>95.459704880817256</v>
      </c>
      <c r="ATU30" s="88">
        <f>INDEX('[15]1819 Collected Indicators'!$A$3:$CV$36,MATCH($A30,'[15]1819 Collected Indicators'!$A$3:$A$36,0),MATCH(ATU$1,'[15]1819 Collected Indicators'!$A$3:$CV$3,0))</f>
        <v>94.9</v>
      </c>
      <c r="ATV30" s="183">
        <f>INDEX('[11]1920 Collected Indicators'!$A$3:$CV$36,MATCH($A30,'[11]1920 Collected Indicators'!$A$3:$A$36,0),MATCH(ATV$1,'[11]1920 Collected Indicators'!$A$3:$CV$3,0))</f>
        <v>94.754464285714292</v>
      </c>
      <c r="ATW30" s="119">
        <f t="shared" si="99"/>
        <v>20670.629678555702</v>
      </c>
      <c r="ATX30" s="111">
        <f>INDEX([37]Roads!$U$3:$AC$36,MATCH($A30,[37]Roads!$U$3:$U$36,0),MATCH(ATX$1,[37]Roads!$U$3:$AC$3,0))</f>
        <v>46943</v>
      </c>
      <c r="ATY30" s="131">
        <v>2271</v>
      </c>
      <c r="ATZ30" s="88">
        <f t="shared" si="100"/>
        <v>15725.923006175271</v>
      </c>
      <c r="AUA30" s="111">
        <f>INDEX([37]Roads!$U$3:$AC$36,MATCH($A30,[37]Roads!$U$3:$U$36,0),MATCH(AUA$1,[37]Roads!$U$3:$AC$3,0))</f>
        <v>35907</v>
      </c>
      <c r="AUB30" s="131">
        <v>2283.3000000000002</v>
      </c>
      <c r="AUC30" s="88">
        <f t="shared" si="101"/>
        <v>14940.621725462801</v>
      </c>
      <c r="AUD30" s="111">
        <f>INDEX([37]Roads!$U$3:$AC$36,MATCH($A30,[37]Roads!$U$3:$U$36,0),MATCH(AUD$1,[37]Roads!$U$3:$AC$3,0))</f>
        <v>34220</v>
      </c>
      <c r="AUE30" s="32">
        <v>2290.4</v>
      </c>
      <c r="AUF30" s="88">
        <f t="shared" si="102"/>
        <v>13317.308531244</v>
      </c>
      <c r="AUG30" s="111">
        <f>INDEX([37]Roads!$U$3:$AC$36,MATCH($A30,[37]Roads!$U$3:$U$36,0),MATCH(AUG$1,[37]Roads!$U$3:$AC$3,0))</f>
        <v>30527</v>
      </c>
      <c r="AUH30" s="131">
        <v>2292.2800000000002</v>
      </c>
      <c r="AUI30" s="88">
        <f t="shared" si="103"/>
        <v>13167.847463682867</v>
      </c>
      <c r="AUJ30" s="111">
        <f>INDEX([37]Roads!$U$3:$AC$36,MATCH($A30,[37]Roads!$U$3:$U$36,0),MATCH(AUJ$1,[37]Roads!$U$3:$AC$3,0))</f>
        <v>30221</v>
      </c>
      <c r="AUK30" s="131">
        <v>2295.06</v>
      </c>
      <c r="AUL30" s="88">
        <f t="shared" si="104"/>
        <v>19091.004156754072</v>
      </c>
      <c r="AUM30" s="111">
        <f>INDEX([37]Roads!$U$3:$AC$36,MATCH($A30,[37]Roads!$U$3:$U$36,0),MATCH(AUM$1,[37]Roads!$U$3:$AC$3,0))</f>
        <v>43815</v>
      </c>
      <c r="AUN30" s="131">
        <v>2295.06</v>
      </c>
      <c r="AUO30" s="116">
        <f t="shared" si="105"/>
        <v>17942.707766038558</v>
      </c>
      <c r="AUP30" s="111">
        <f>INDEX([37]Roads!$U$3:$AC$36,MATCH($A30,[37]Roads!$U$3:$U$36,0),MATCH(AUP$1,[37]Roads!$U$3:$AC$3,0))</f>
        <v>41183</v>
      </c>
      <c r="AUQ30" s="32">
        <f>INDEX('[3]Raw data 16-17'!$B$2:$XA$34,MATCH($A30,'[3]Raw data 16-17'!$A$2:$A$34,0),MATCH(AUQ$1,'[3]Raw data 16-17'!$B$1:$GU$1,0))</f>
        <v>2295.25</v>
      </c>
      <c r="AUR30" s="88">
        <f t="shared" si="7"/>
        <v>14293.369347390433</v>
      </c>
      <c r="AUS30" s="32">
        <f>INDEX([4]Sheet1!$A$1:$CJ$34, MATCH($A30, [4]Sheet1!$A$1:$A$34, 0), MATCH(AUS$1, [4]Sheet1!$A$1:$CJ$1, 0))</f>
        <v>32809</v>
      </c>
      <c r="AUT30" s="32">
        <f>INDEX('[5]Finance Indicators'!$A$2:$BO$35,MATCH($A30,'[5]Finance Indicators'!$A$2:$A$35,0),MATCH(AUT$1,'[5]Finance Indicators'!$A$2:$BO$2,0))</f>
        <v>2295.4</v>
      </c>
      <c r="AUU30" s="88">
        <f>INDEX('[6]Finance Indicators'!$B$3:$BO$35,MATCH($A30,'[6]Finance Indicators'!$A$3:$A$35,0),MATCH(AUU$1,'[6]Finance Indicators'!$B$2:$BO$2,0))</f>
        <v>16500.370354232931</v>
      </c>
      <c r="AUV30" s="88">
        <f>INDEX('[6]Finance Indicators'!$B$3:$BO$35,MATCH($A30,'[6]Finance Indicators'!$A$3:$A$35,0),MATCH(AUV$1,'[6]Finance Indicators'!$B$2:$BO$2,0))</f>
        <v>37870</v>
      </c>
      <c r="AUW30" s="88">
        <f>INDEX('[6]Finance Indicators'!$B$3:$BO$35,MATCH($A30,'[6]Finance Indicators'!$A$3:$A$35,0),MATCH(AUW$1,'[6]Finance Indicators'!$B$2:$BO$2,0))</f>
        <v>2295.1</v>
      </c>
      <c r="AUX30" s="88">
        <f t="array" ref="AUX30">INDEX('[7]Finance Indicators'!$A$2:$BO$35,MATCH($A30,'[7]Finance Indicators'!$A$2:$A$35,0),MATCH(AUX$1,'[7]Finance Indicators'!$A$2:$BO$2,0))</f>
        <v>16492.810457516338</v>
      </c>
      <c r="AUY30" s="250">
        <f t="array" ref="AUY30">INDEX('[7]Finance Indicators'!$A$2:$BO$35,MATCH($A30,'[7]Finance Indicators'!$A$2:$A$35,0),MATCH(AUY$1,'[7]Finance Indicators'!$A$2:$BO$2,0))</f>
        <v>37851</v>
      </c>
      <c r="AUZ30" s="250">
        <f t="array" ref="AUZ30">INDEX('[7]Finance Indicators'!$A$2:$BO$35,MATCH($A30,'[7]Finance Indicators'!$A$2:$A$35,0),MATCH(AUZ$1,'[7]Finance Indicators'!$A$2:$BO$2,0))</f>
        <v>2295</v>
      </c>
      <c r="AVA30" s="119">
        <f>(ATW30*100)/Deflators!$B$2</f>
        <v>24350.487529214341</v>
      </c>
      <c r="AVB30" s="137">
        <f>(ATZ30*100)/Deflators!$B$3</f>
        <v>18248.828045700357</v>
      </c>
      <c r="AVC30" s="137">
        <f>(AUC30*100)/Deflators!$B$4</f>
        <v>16990.157121667376</v>
      </c>
      <c r="AVD30" s="137">
        <f>(AUF30*100)/Deflators!$B$5</f>
        <v>14875.855646267339</v>
      </c>
      <c r="AVE30" s="137">
        <f>(AUI30*100)/Deflators!$B$6</f>
        <v>14508.841663250452</v>
      </c>
      <c r="AVF30" s="137">
        <f>(AUL30*100)/Deflators!$B$7</f>
        <v>20864.952883375066</v>
      </c>
      <c r="AVG30" s="137">
        <f>(AUO30*100)/Deflators!$B$8</f>
        <v>19136.357181597908</v>
      </c>
      <c r="AVH30" s="137">
        <f>(AUR30*100)/Deflators!$B$9</f>
        <v>14980.471126305105</v>
      </c>
      <c r="AVI30" s="137">
        <f>(AUU30*100)/Deflators!$B$10</f>
        <v>16903.49764366222</v>
      </c>
      <c r="AVJ30" s="245">
        <f>(AUX30*100)/Deflators!$B$11</f>
        <v>16492.810457516338</v>
      </c>
      <c r="AVK30" s="115">
        <v>27.94356652224748</v>
      </c>
      <c r="AVL30" s="116">
        <v>27.264637892194372</v>
      </c>
      <c r="AVM30" s="116">
        <v>25.9</v>
      </c>
      <c r="AVN30" s="116">
        <v>22.7</v>
      </c>
      <c r="AVO30" s="116">
        <v>20.956925103171617</v>
      </c>
      <c r="AVP30" s="116">
        <v>22.17893177944638</v>
      </c>
      <c r="AVQ30" s="88">
        <f>INDEX('[3]Raw data 16-17'!$B$2:$XA$34,MATCH($A30,'[3]Raw data 16-17'!$A$2:$A$34,0),MATCH(AVQ$1,'[3]Raw data 16-17'!$B$1:$GU$1,0))</f>
        <v>22.977878246332249</v>
      </c>
      <c r="AVR30" s="88">
        <f>INDEX('[14]1718 Collected Indicators'!$A$3:$CH$36,MATCH($A30,'[14]1718 Collected Indicators'!$A$3:$A$36,0),MATCH(AVR$1,'[14]1718 Collected Indicators'!$A$3:$CH$3,0))</f>
        <v>22.887091119854329</v>
      </c>
      <c r="AVS30" s="88">
        <f>INDEX('[15]1819 Collected Indicators'!$A$3:$CV$36,MATCH($A30,'[15]1819 Collected Indicators'!$A$3:$A$36,0),MATCH(AVS$1,'[15]1819 Collected Indicators'!$A$3:$CV$3,0))</f>
        <v>23.302862528258217</v>
      </c>
      <c r="AVT30" s="183">
        <f>INDEX('[11]1920 Collected Indicators'!$A$3:$CV$36,MATCH($A30,'[11]1920 Collected Indicators'!$A$3:$A$36,0),MATCH(AVT$1,'[11]1920 Collected Indicators'!$A$3:$CV$3,0))</f>
        <v>23.176676889160582</v>
      </c>
      <c r="AVU30" s="115">
        <v>30.252069124362432</v>
      </c>
      <c r="AVV30" s="116">
        <v>31.7</v>
      </c>
      <c r="AVW30" s="116">
        <v>30.4</v>
      </c>
      <c r="AVX30" s="116">
        <v>25</v>
      </c>
      <c r="AVY30" s="116">
        <v>22.730136631083347</v>
      </c>
      <c r="AVZ30" s="116">
        <v>23.66406620570018</v>
      </c>
      <c r="AWA30" s="88">
        <f>INDEX('[3]Raw data 16-17'!$B$2:$XA$34,MATCH($A30,'[3]Raw data 16-17'!$A$2:$A$34,0),MATCH(AWA$1,'[3]Raw data 16-17'!$B$1:$GU$1,0))</f>
        <v>24.100779973763014</v>
      </c>
      <c r="AWB30" s="88">
        <f>INDEX('[14]1718 Collected Indicators'!$A$3:$CH$36,MATCH($A30,'[14]1718 Collected Indicators'!$A$3:$A$36,0),MATCH(AWB$1,'[14]1718 Collected Indicators'!$A$3:$CH$3,0))</f>
        <v>24.472036530039997</v>
      </c>
      <c r="AWC30" s="88">
        <f>INDEX('[15]1819 Collected Indicators'!$A$3:$CV$36,MATCH($A30,'[15]1819 Collected Indicators'!$A$3:$A$36,0),MATCH(AWC$1,'[15]1819 Collected Indicators'!$A$3:$CV$3,0))</f>
        <v>25.031831662103876</v>
      </c>
      <c r="AWD30" s="183">
        <f>INDEX('[11]1920 Collected Indicators'!$A$3:$CV$36,MATCH($A30,'[11]1920 Collected Indicators'!$A$3:$A$36,0),MATCH(AWD$1,'[11]1920 Collected Indicators'!$A$3:$CV$3,0))</f>
        <v>25.267866937249462</v>
      </c>
      <c r="AWE30" s="115">
        <v>41.816294391257429</v>
      </c>
      <c r="AWF30" s="116">
        <v>44.8</v>
      </c>
      <c r="AWG30" s="116">
        <v>41.1</v>
      </c>
      <c r="AWH30" s="116">
        <v>40</v>
      </c>
      <c r="AWI30" s="116">
        <v>38.900207565927666</v>
      </c>
      <c r="AWJ30" s="116">
        <v>36.848341782761104</v>
      </c>
      <c r="AWK30" s="88">
        <f>INDEX('[3]Raw data 16-17'!$B$2:$XA$34,MATCH($A30,'[3]Raw data 16-17'!$A$2:$A$34,0),MATCH(AWK$1,'[3]Raw data 16-17'!$B$1:$GU$1,0))</f>
        <v>37.9174526210412</v>
      </c>
      <c r="AWL30" s="88">
        <f>INDEX('[14]1718 Collected Indicators'!$A$3:$CH$36,MATCH($A30,'[14]1718 Collected Indicators'!$A$3:$A$36,0),MATCH(AWL$1,'[14]1718 Collected Indicators'!$A$3:$CH$3,0))</f>
        <v>37.104712875002789</v>
      </c>
      <c r="AWM30" s="88">
        <f>INDEX('[15]1819 Collected Indicators'!$A$3:$CV$36,MATCH($A30,'[15]1819 Collected Indicators'!$A$3:$A$36,0),MATCH(AWM$1,'[15]1819 Collected Indicators'!$A$3:$CV$3,0))</f>
        <v>36.648509742776511</v>
      </c>
      <c r="AWN30" s="183">
        <f>INDEX('[11]1920 Collected Indicators'!$A$3:$CV$36,MATCH($A30,'[11]1920 Collected Indicators'!$A$3:$A$36,0),MATCH(AWN$1,'[11]1920 Collected Indicators'!$A$3:$CV$3,0))</f>
        <v>37.670347245103308</v>
      </c>
      <c r="AWO30" s="115">
        <v>38.726886663530905</v>
      </c>
      <c r="AWP30" s="116">
        <v>38.663508932651879</v>
      </c>
      <c r="AWQ30" s="116">
        <v>39</v>
      </c>
      <c r="AWR30" s="116">
        <v>39.5</v>
      </c>
      <c r="AWS30" s="116">
        <v>37.0233738595918</v>
      </c>
      <c r="AWT30" s="116">
        <v>36.80021795854703</v>
      </c>
      <c r="AWU30" s="88">
        <f>INDEX('[3]Raw data 16-17'!$B$2:$XA$34,MATCH($A30,'[3]Raw data 16-17'!$A$2:$A$34,0),MATCH(AWU$1,'[3]Raw data 16-17'!$B$1:$GU$1,0))</f>
        <v>35.489489414863478</v>
      </c>
      <c r="AWV30" s="88">
        <f>INDEX('[14]1718 Collected Indicators'!$A$3:$CH$36,MATCH($A30,'[14]1718 Collected Indicators'!$A$3:$A$36,0),MATCH(AWV$1,'[14]1718 Collected Indicators'!$A$3:$CH$3,0))</f>
        <v>33.358462998449347</v>
      </c>
      <c r="AWW30" s="88">
        <f>INDEX('[15]1819 Collected Indicators'!$A$3:$CV$36,MATCH($A30,'[15]1819 Collected Indicators'!$A$3:$A$36,0),MATCH(AWW$1,'[15]1819 Collected Indicators'!$A$3:$CV$3,0))</f>
        <v>32.307097079834648</v>
      </c>
      <c r="AWX30" s="183">
        <f>INDEX('[11]1920 Collected Indicators'!$A$3:$CV$36,MATCH($A30,'[11]1920 Collected Indicators'!$A$3:$A$36,0),MATCH(AWX$1,'[11]1920 Collected Indicators'!$A$3:$CV$3,0))</f>
        <v>30.33140004219695</v>
      </c>
      <c r="AWY30" s="119">
        <v>18494.292676670513</v>
      </c>
      <c r="AWZ30" s="131">
        <v>5768</v>
      </c>
      <c r="AXA30" s="131">
        <v>312660</v>
      </c>
      <c r="AXB30" s="88">
        <f t="shared" si="106"/>
        <v>17184.801381692574</v>
      </c>
      <c r="AXC30" s="131">
        <v>5373</v>
      </c>
      <c r="AXD30" s="131">
        <v>312660</v>
      </c>
      <c r="AXE30" s="116">
        <f t="shared" si="107"/>
        <v>18039.826949993636</v>
      </c>
      <c r="AXF30" s="131">
        <f t="shared" si="108"/>
        <v>5671</v>
      </c>
      <c r="AXG30" s="131">
        <v>314360</v>
      </c>
      <c r="AXH30" s="141">
        <f t="shared" si="109"/>
        <v>18713.673177703669</v>
      </c>
      <c r="AXI30" s="131">
        <f t="shared" si="110"/>
        <v>5892</v>
      </c>
      <c r="AXJ30" s="131">
        <v>314850</v>
      </c>
      <c r="AXK30" s="141">
        <f t="shared" si="111"/>
        <v>17487.95027904617</v>
      </c>
      <c r="AXL30" s="131">
        <f t="shared" si="112"/>
        <v>5515</v>
      </c>
      <c r="AXM30" s="131">
        <v>315360</v>
      </c>
      <c r="AXN30" s="141">
        <f t="shared" si="113"/>
        <v>17626.41115643677</v>
      </c>
      <c r="AXO30" s="131">
        <f t="shared" si="114"/>
        <v>5574</v>
      </c>
      <c r="AXP30" s="131">
        <v>316230</v>
      </c>
      <c r="AXQ30" s="116">
        <f t="shared" si="115"/>
        <v>16363.923052664773</v>
      </c>
      <c r="AXR30" s="87">
        <f>INDEX('[2]All Previous Years'!$A$1:$EX$34,MATCH($A30,'[2]All Previous Years'!$A$1:$A$34,0),MATCH(AXR$1,'[2]All Previous Years'!$A$1:$EX$1,0))</f>
        <v>5189</v>
      </c>
      <c r="AXS30" s="32">
        <f>INDEX('[3]Raw data 16-17'!$B$2:$XA$34,MATCH($A30,'[3]Raw data 16-17'!$A$2:$A$34,0),MATCH(AXS$1,'[3]Raw data 16-17'!$B$1:$GU$1,0))</f>
        <v>317100</v>
      </c>
      <c r="AXT30" s="88">
        <f t="shared" si="116"/>
        <v>17490.649652701388</v>
      </c>
      <c r="AXU30" s="32">
        <f>INDEX([4]Sheet1!$A$1:$CJ$34, MATCH($A30, [4]Sheet1!$A$1:$A$34, 0), MATCH(AXU$1, [4]Sheet1!$A$1:$CJ$1, 0))</f>
        <v>5565</v>
      </c>
      <c r="AXV30" s="32">
        <f>INDEX('[5]Finance Indicators'!$A$2:$BO$35,MATCH($A30,'[5]Finance Indicators'!$A$2:$A$35,0),MATCH(AXV$1,'[5]Finance Indicators'!$A$2:$BO$2,0))</f>
        <v>318170</v>
      </c>
      <c r="AXW30" s="88">
        <f>INDEX('[6]Finance Indicators'!$B$3:$BO$35,MATCH($A30,'[6]Finance Indicators'!$A$3:$A$35,0),MATCH(AXW$1,'[6]Finance Indicators'!$B$2:$BO$2,0))</f>
        <v>13773.431132844335</v>
      </c>
      <c r="AXX30" s="88">
        <f>INDEX('[6]Finance Indicators'!$B$3:$BO$35,MATCH($A30,'[6]Finance Indicators'!$A$3:$A$35,0),MATCH(AXX$1,'[6]Finance Indicators'!$B$2:$BO$2,0))</f>
        <v>4394</v>
      </c>
      <c r="AXY30" s="88">
        <f>INDEX('[6]Finance Indicators'!$B$3:$BO$35,MATCH($A30,'[6]Finance Indicators'!$A$3:$A$35,0),MATCH(AXY$1,'[6]Finance Indicators'!$B$2:$BO$2,0))</f>
        <v>319020</v>
      </c>
      <c r="AXZ30" s="250">
        <f t="array" ref="AXZ30">INDEX('[7]Finance Indicators'!$A$2:$BO$35,MATCH($A30,'[7]Finance Indicators'!$A$2:$A$35,0),MATCH(AXZ$1,'[7]Finance Indicators'!$A$2:$BO$2,0))</f>
        <v>14179.639971297538</v>
      </c>
      <c r="AYA30" s="250">
        <f t="array" ref="AYA30">INDEX('[7]Finance Indicators'!$A$2:$BO$35,MATCH($A30,'[7]Finance Indicators'!$A$2:$A$35,0),MATCH(AYA$1,'[7]Finance Indicators'!$A$2:$BO$2,0))</f>
        <v>4545</v>
      </c>
      <c r="AYB30" s="250">
        <f t="array" ref="AYB30">INDEX('[7]Finance Indicators'!$A$2:$BO$35,MATCH($A30,'[7]Finance Indicators'!$A$2:$A$35,0),MATCH(AYB$1,'[7]Finance Indicators'!$A$2:$BO$2,0))</f>
        <v>320530</v>
      </c>
      <c r="AYC30" s="119">
        <f>(AWY30*100)/Deflators!$B$2</f>
        <v>21786.711396223513</v>
      </c>
      <c r="AYD30" s="137">
        <f>(AXB30*100)/Deflators!$B$3</f>
        <v>19941.75383479087</v>
      </c>
      <c r="AYE30" s="137">
        <f>(AXE30*100)/Deflators!$B$4</f>
        <v>20514.507358534123</v>
      </c>
      <c r="AYF30" s="137">
        <f>(AXH30*100)/Deflators!$B$5</f>
        <v>20903.765963657563</v>
      </c>
      <c r="AYG30" s="137">
        <f>(AXK30*100)/Deflators!$B$6</f>
        <v>19268.897389134298</v>
      </c>
      <c r="AYH30" s="137">
        <f>(AXN30*100)/Deflators!$B$7</f>
        <v>19264.268933278585</v>
      </c>
      <c r="AYI30" s="88">
        <f>(AXQ30*100)/Deflators!$B$8</f>
        <v>17452.542866505948</v>
      </c>
      <c r="AYJ30" s="88">
        <f>(AXT30*100)/Deflators!$B$9</f>
        <v>18331.449061060517</v>
      </c>
      <c r="AYK30" s="88">
        <f>(AXW30*100)/Deflators!$B$10</f>
        <v>14109.935456051851</v>
      </c>
      <c r="AYL30" s="182">
        <f>(AXZ30*100)/Deflators!$B$11</f>
        <v>14179.639971297536</v>
      </c>
      <c r="AYM30" s="119">
        <f t="shared" si="117"/>
        <v>3674.1315689018957</v>
      </c>
      <c r="AYN30" s="131">
        <v>1155</v>
      </c>
      <c r="AYO30" s="131">
        <v>314360</v>
      </c>
      <c r="AYP30" s="88">
        <f t="shared" si="118"/>
        <v>3808.1626171192634</v>
      </c>
      <c r="AYQ30" s="131">
        <v>1199</v>
      </c>
      <c r="AYR30" s="131">
        <v>314850</v>
      </c>
      <c r="AYS30" s="116">
        <f t="shared" si="119"/>
        <v>3516.6159309994928</v>
      </c>
      <c r="AYT30" s="131">
        <v>1109</v>
      </c>
      <c r="AYU30" s="32">
        <v>315360</v>
      </c>
      <c r="AYV30" s="116">
        <f t="shared" si="120"/>
        <v>3623.9445972867848</v>
      </c>
      <c r="AYW30" s="131">
        <v>1146</v>
      </c>
      <c r="AYX30" s="32">
        <v>316230</v>
      </c>
      <c r="AYY30" s="116">
        <f t="shared" si="121"/>
        <v>3513.0873541469568</v>
      </c>
      <c r="AYZ30" s="87">
        <f>INDEX('[2]All Previous Years'!$A$1:$EX$34,MATCH($A30,'[2]All Previous Years'!$A$1:$A$34,0),MATCH(AYZ$1,'[2]All Previous Years'!$A$1:$EX$1,0))</f>
        <v>1114</v>
      </c>
      <c r="AZA30" s="32">
        <f>INDEX('[3]Raw data 16-17'!$B$2:$XA$34,MATCH($A30,'[3]Raw data 16-17'!$A$2:$A$34,0),MATCH(AZA$1,'[3]Raw data 16-17'!$B$1:$GU$1,0))</f>
        <v>317100</v>
      </c>
      <c r="AZB30" s="88">
        <f t="shared" si="122"/>
        <v>3626.9918596976459</v>
      </c>
      <c r="AZC30" s="32">
        <f>INDEX([4]Sheet1!$A$1:$CJ$34, MATCH($A30, [4]Sheet1!$A$1:$A$34, 0), MATCH(AZC$1, [4]Sheet1!$A$1:$CJ$1, 0))</f>
        <v>1154</v>
      </c>
      <c r="AZD30" s="32">
        <f>INDEX('[5]Finance Indicators'!$A$2:$BO$35,MATCH($A30,'[5]Finance Indicators'!$A$2:$A$35,0),MATCH(AZD$1,'[5]Finance Indicators'!$A$2:$BO$2,0))</f>
        <v>318170</v>
      </c>
      <c r="AZE30" s="88">
        <f>INDEX('[6]Finance Indicators'!$B$3:$BO$35,MATCH($A30,'[6]Finance Indicators'!$A$3:$A$35,0),MATCH(AZE$1,'[6]Finance Indicators'!$B$2:$BO$2,0))</f>
        <v>3438.6558836436589</v>
      </c>
      <c r="AZF30" s="88">
        <f>INDEX('[6]Finance Indicators'!$B$3:$BO$35,MATCH($A30,'[6]Finance Indicators'!$A$3:$A$35,0),MATCH(AZF$1,'[6]Finance Indicators'!$B$2:$BO$2,0))</f>
        <v>1097</v>
      </c>
      <c r="AZG30" s="88">
        <f>INDEX('[6]Finance Indicators'!$B$3:$BO$35,MATCH($A30,'[6]Finance Indicators'!$A$3:$A$35,0),MATCH(AZG$1,'[6]Finance Indicators'!$B$2:$BO$2,0))</f>
        <v>319020</v>
      </c>
      <c r="AZH30" s="250">
        <f t="array" ref="AZH30">INDEX('[7]Finance Indicators'!$A$2:$BO$35,MATCH($A30,'[7]Finance Indicators'!$A$2:$A$35,0),MATCH(AZH$1,'[7]Finance Indicators'!$A$2:$BO$2,0))</f>
        <v>3060.555954200855</v>
      </c>
      <c r="AZI30" s="250">
        <f t="array" ref="AZI30">INDEX('[7]Finance Indicators'!$A$2:$BO$35,MATCH($A30,'[7]Finance Indicators'!$A$2:$A$35,0),MATCH(AZI$1,'[7]Finance Indicators'!$A$2:$BO$2,0))</f>
        <v>981</v>
      </c>
      <c r="AZJ30" s="250">
        <f t="array" ref="AZJ30">INDEX('[7]Finance Indicators'!$A$2:$BO$35,MATCH($A30,'[7]Finance Indicators'!$A$2:$A$35,0),MATCH(AZJ$1,'[7]Finance Indicators'!$A$2:$BO$2,0))</f>
        <v>320530</v>
      </c>
      <c r="AZK30" s="139">
        <f>(AYM30*100)/Deflators!$B$4</f>
        <v>4178.1442424805</v>
      </c>
      <c r="AZL30" s="137">
        <f>(AYP30*100)/Deflators!$B$5</f>
        <v>4253.8383215250196</v>
      </c>
      <c r="AZM30" s="137">
        <f>(AYS30*100)/Deflators!$B$6</f>
        <v>3874.742920135981</v>
      </c>
      <c r="AZN30" s="137">
        <f>(AYV30*100)/Deflators!$B$7</f>
        <v>3960.6839249259519</v>
      </c>
      <c r="AZO30" s="88">
        <f>(AYY30*100)/Deflators!$B$8</f>
        <v>3746.7976013273515</v>
      </c>
      <c r="AZP30" s="88">
        <f>(AZB30*100)/Deflators!$B$9</f>
        <v>3801.3463102360893</v>
      </c>
      <c r="AZQ30" s="88">
        <f>(AZE30*100)/Deflators!$B$10</f>
        <v>3522.6670904162224</v>
      </c>
      <c r="AZR30" s="183">
        <f>(AZH30*100)/Deflators!$B$11</f>
        <v>3060.5559542008546</v>
      </c>
      <c r="AZS30" s="115">
        <f t="shared" si="123"/>
        <v>14365.695381091742</v>
      </c>
      <c r="AZT30" s="131">
        <v>4516</v>
      </c>
      <c r="AZU30" s="131">
        <v>314360</v>
      </c>
      <c r="AZV30" s="116">
        <f t="shared" si="124"/>
        <v>14905.510560584406</v>
      </c>
      <c r="AZW30" s="131">
        <v>4693</v>
      </c>
      <c r="AZX30" s="131">
        <v>314850</v>
      </c>
      <c r="AZY30" s="116">
        <f t="shared" si="125"/>
        <v>13971.334348046677</v>
      </c>
      <c r="AZZ30" s="131">
        <v>4406</v>
      </c>
      <c r="BAA30" s="32">
        <v>315360</v>
      </c>
      <c r="BAB30" s="116">
        <f t="shared" si="126"/>
        <v>14002.466559149987</v>
      </c>
      <c r="BAC30" s="131">
        <v>4428</v>
      </c>
      <c r="BAD30" s="32">
        <v>316230</v>
      </c>
      <c r="BAE30" s="116">
        <f t="shared" si="127"/>
        <v>12850.835698517818</v>
      </c>
      <c r="BAF30" s="87">
        <f>INDEX('[2]All Previous Years'!$A$1:$EX$34,MATCH($A30,'[2]All Previous Years'!$A$1:$A$34,0),MATCH(BAF$1,'[2]All Previous Years'!$A$1:$EX$1,0))</f>
        <v>4075</v>
      </c>
      <c r="BAG30" s="32">
        <f>INDEX('[3]Raw data 16-17'!$B$2:$XA$34,MATCH($A30,'[3]Raw data 16-17'!$A$2:$A$34,0),MATCH(BAG$1,'[3]Raw data 16-17'!$B$1:$GU$1,0))</f>
        <v>317100</v>
      </c>
      <c r="BAH30" s="88">
        <f t="shared" si="128"/>
        <v>13863.65779300374</v>
      </c>
      <c r="BAI30" s="32">
        <f>INDEX([4]Sheet1!$A$1:$CJ$34, MATCH($A30, [4]Sheet1!$A$1:$A$34, 0), MATCH(BAI$1, [4]Sheet1!$A$1:$CJ$1, 0))</f>
        <v>4411</v>
      </c>
      <c r="BAJ30" s="32">
        <f>INDEX('[5]Finance Indicators'!$A$2:$BO$35,MATCH($A30,'[5]Finance Indicators'!$A$2:$A$35,0),MATCH(BAJ$1,'[5]Finance Indicators'!$A$2:$BO$2,0))</f>
        <v>318170</v>
      </c>
      <c r="BAK30" s="88">
        <f>INDEX('[6]Finance Indicators'!$B$3:$BO$35,MATCH($A30,'[6]Finance Indicators'!$A$3:$A$35,0),MATCH(BAK$1,'[6]Finance Indicators'!$B$2:$BO$2,0))</f>
        <v>10334.775249200677</v>
      </c>
      <c r="BAL30" s="88">
        <f>INDEX('[6]Finance Indicators'!$B$3:$BO$35,MATCH($A30,'[6]Finance Indicators'!$A$3:$A$35,0),MATCH(BAL$1,'[6]Finance Indicators'!$B$2:$BO$2,0))</f>
        <v>3297</v>
      </c>
      <c r="BAM30" s="88">
        <f>INDEX('[6]Finance Indicators'!$B$3:$BO$35,MATCH($A30,'[6]Finance Indicators'!$A$3:$A$35,0),MATCH(BAM$1,'[6]Finance Indicators'!$B$2:$BO$2,0))</f>
        <v>319020</v>
      </c>
      <c r="BAN30" s="250">
        <f t="array" ref="BAN30">INDEX('[7]Finance Indicators'!$A$2:$BO$35,MATCH($A30,'[7]Finance Indicators'!$A$2:$A$35,0),MATCH(BAN$1,'[7]Finance Indicators'!$A$2:$BO$2,0))</f>
        <v>11119.084017096682</v>
      </c>
      <c r="BAO30" s="250">
        <f t="array" ref="BAO30">INDEX('[7]Finance Indicators'!$A$2:$BO$35,MATCH($A30,'[7]Finance Indicators'!$A$2:$A$35,0),MATCH(BAO$1,'[7]Finance Indicators'!$A$2:$BO$2,0))</f>
        <v>3564</v>
      </c>
      <c r="BAP30" s="250">
        <f t="array" ref="BAP30">INDEX('[7]Finance Indicators'!$A$2:$BO$35,MATCH($A30,'[7]Finance Indicators'!$A$2:$A$35,0),MATCH(BAP$1,'[7]Finance Indicators'!$A$2:$BO$2,0))</f>
        <v>320530</v>
      </c>
      <c r="BAQ30" s="139">
        <f>(AZS30*100)/Deflators!$B$4</f>
        <v>16336.363116053628</v>
      </c>
      <c r="BAR30" s="137">
        <f>(AZV30*100)/Deflators!$B$5</f>
        <v>16649.927642132541</v>
      </c>
      <c r="BAS30" s="137">
        <f>(AZY30*100)/Deflators!$B$6</f>
        <v>15394.154468998315</v>
      </c>
      <c r="BAT30" s="137">
        <f>(BAB30*100)/Deflators!$B$7</f>
        <v>15303.585008352633</v>
      </c>
      <c r="BAU30" s="137">
        <f>(BAE30*100)/Deflators!$B$8</f>
        <v>13705.745265178595</v>
      </c>
      <c r="BAV30" s="137">
        <f>(BAH30*100)/Deflators!$B$9</f>
        <v>14530.102750824428</v>
      </c>
      <c r="BAW30" s="137">
        <f>(BAK30*100)/Deflators!$B$10</f>
        <v>10587.268365635628</v>
      </c>
      <c r="BAX30" s="245">
        <f>(BAN30*100)/Deflators!$B$11</f>
        <v>11119.08401709668</v>
      </c>
      <c r="BAY30" s="144">
        <v>38.165528383638097</v>
      </c>
      <c r="BAZ30" s="145">
        <v>35.274669310975973</v>
      </c>
      <c r="BBA30" s="145">
        <v>37.386260040892758</v>
      </c>
      <c r="BBB30" s="145">
        <v>39.056876335377439</v>
      </c>
      <c r="BBC30" s="145">
        <v>45</v>
      </c>
      <c r="BBD30" s="145">
        <v>48.953243533452593</v>
      </c>
      <c r="BBE30" s="88">
        <f>INDEX('[3]Raw data 16-17'!$B$2:$XA$34,MATCH($A30,'[3]Raw data 16-17'!$A$2:$A$34,0),MATCH(BBE$1,'[3]Raw data 16-17'!$B$1:$GU$1,0))</f>
        <v>52.984006807569131</v>
      </c>
      <c r="BBF30" s="88">
        <f>INDEX('[14]1718 Collected Indicators'!$A$3:$CH$36,MATCH($A30,'[14]1718 Collected Indicators'!$A$3:$A$36,0),MATCH(BBF$1,'[14]1718 Collected Indicators'!$A$3:$CH$3,0))</f>
        <v>47.28665424187227</v>
      </c>
      <c r="BBG30" s="88">
        <f>INDEX('[15]1819 Collected Indicators'!$A$3:$CV$36,MATCH($A30,'[15]1819 Collected Indicators'!$A$3:$A$36,0),MATCH(BBG$1,'[15]1819 Collected Indicators'!$A$3:$CV$3,0))</f>
        <v>44.3</v>
      </c>
      <c r="BBH30" s="126">
        <f>INDEX('[11]1920 Collected Indicators'!$A$3:$CV$36,MATCH($A30,'[11]1920 Collected Indicators'!$A$3:$A$36,0),MATCH(BBH$1,'[11]1920 Collected Indicators'!$A$3:$CV$3,0))</f>
        <v>46.369267998189464</v>
      </c>
      <c r="BBI30" s="133">
        <f t="shared" si="8"/>
        <v>84.86666666666666</v>
      </c>
      <c r="BBJ30" s="116">
        <f t="shared" si="8"/>
        <v>85.666666666666671</v>
      </c>
      <c r="BBK30" s="116">
        <f t="shared" si="8"/>
        <v>83.666666666666671</v>
      </c>
      <c r="BBL30" s="116">
        <f t="shared" si="8"/>
        <v>83</v>
      </c>
      <c r="BBM30" s="136">
        <f t="shared" si="8"/>
        <v>80.333333333333329</v>
      </c>
      <c r="BBN30" s="116">
        <f t="shared" si="8"/>
        <v>79.833333333333329</v>
      </c>
      <c r="BBO30" s="248">
        <f t="shared" si="8"/>
        <v>79.166666666666671</v>
      </c>
      <c r="BBP30" s="144">
        <f t="shared" si="9"/>
        <v>74.766666666666666</v>
      </c>
      <c r="BBQ30" s="145">
        <f t="shared" si="9"/>
        <v>76</v>
      </c>
      <c r="BBR30" s="145">
        <f t="shared" si="9"/>
        <v>74.666666666666671</v>
      </c>
      <c r="BBS30" s="145">
        <f t="shared" si="9"/>
        <v>72.333333333333329</v>
      </c>
      <c r="BBT30" s="146">
        <f t="shared" si="9"/>
        <v>68.333333333333329</v>
      </c>
      <c r="BBU30" s="145">
        <f t="shared" si="9"/>
        <v>67</v>
      </c>
      <c r="BBV30" s="248">
        <f t="shared" si="9"/>
        <v>64.333333333333329</v>
      </c>
      <c r="BBW30" s="115">
        <v>3.7575449906365659</v>
      </c>
      <c r="BBX30" s="116">
        <v>3.8165364739970098</v>
      </c>
      <c r="BBY30" s="136">
        <v>4.6814840260908062</v>
      </c>
      <c r="BBZ30" s="115">
        <f>INDEX([38]HSN1b!$V$1:$AL$36,MATCH($A30,[38]HSN1b!$V$1:$V$36,0),MATCH(BBZ$1,[38]HSN1b!$V$1:$AL$1,0))</f>
        <v>4.38</v>
      </c>
      <c r="BCA30" s="131">
        <f>INDEX([38]HSN1b!$V$1:$AL$36,MATCH($A30,[38]HSN1b!$V$1:$V$36,0),MATCH(BCA$1,[38]HSN1b!$V$1:$AL$1,0))</f>
        <v>3354978</v>
      </c>
      <c r="BCB30" s="131">
        <f>INDEX([38]HSN1b!$V$1:$AL$36,MATCH($A30,[38]HSN1b!$V$1:$V$36,0),MATCH(BCB$1,[38]HSN1b!$V$1:$AL$1,0))</f>
        <v>76556809</v>
      </c>
      <c r="BCC30" s="116">
        <f>INDEX([38]HSN1b!$V$1:$AL$36,MATCH($A30,[38]HSN1b!$V$1:$V$36,0),MATCH(BCC$1,[38]HSN1b!$V$1:$AL$1,0))</f>
        <v>5.45</v>
      </c>
      <c r="BCD30" s="131">
        <f>INDEX([38]HSN1b!$V$1:$AL$36,MATCH($A30,[38]HSN1b!$V$1:$V$36,0),MATCH(BCD$1,[38]HSN1b!$V$1:$AL$1,0))</f>
        <v>4282945</v>
      </c>
      <c r="BCE30" s="131">
        <f>INDEX([38]HSN1b!$V$1:$AL$36,MATCH($A30,[38]HSN1b!$V$1:$V$36,0),MATCH(BCE$1,[38]HSN1b!$V$1:$AL$1,0))</f>
        <v>78624739</v>
      </c>
      <c r="BCF30" s="116">
        <f>INDEX([38]HSN1b!$V$1:$AL$36,MATCH($A30,[38]HSN1b!$V$1:$V$36,0),MATCH(BCF$1,[38]HSN1b!$V$1:$AL$1,0))</f>
        <v>5.59</v>
      </c>
      <c r="BCG30" s="131">
        <f>INDEX([38]HSN1b!$V$1:$AL$36,MATCH($A30,[38]HSN1b!$V$1:$V$36,0),MATCH(BCG$1,[38]HSN1b!$V$1:$AL$1,0))</f>
        <v>4496758</v>
      </c>
      <c r="BCH30" s="131">
        <f>INDEX([38]HSN1b!$V$1:$AL$36,MATCH($A30,[38]HSN1b!$V$1:$V$36,0),MATCH(BCH$1,[38]HSN1b!$V$1:$AL$1,0))</f>
        <v>80438999</v>
      </c>
      <c r="BCI30" s="116">
        <f>INDEX([38]HSN1b!$V$1:$AL$36,MATCH($A30,[38]HSN1b!$V$1:$V$36,0),MATCH(BCI$1,[38]HSN1b!$V$1:$AL$1,0))</f>
        <v>5.72</v>
      </c>
      <c r="BCJ30" s="131">
        <f>INDEX([38]HSN1b!$V$1:$AL$36,MATCH($A30,[38]HSN1b!$V$1:$V$36,0),MATCH(BCJ$1,[38]HSN1b!$V$1:$AL$1,0))</f>
        <v>4678336</v>
      </c>
      <c r="BCK30" s="131">
        <f>INDEX([38]HSN1b!$V$1:$AL$36,MATCH($A30,[38]HSN1b!$V$1:$V$36,0),MATCH(BCK$1,[38]HSN1b!$V$1:$AL$1,0))</f>
        <v>81845156</v>
      </c>
      <c r="BCL30" s="88">
        <f>INDEX('[14]1718 Collected Indicators'!$A$3:$CH$36,MATCH($A30,'[14]1718 Collected Indicators'!$A$3:$A$36,0),MATCH(BCL$1,'[14]1718 Collected Indicators'!$A$3:$CH$3,0))</f>
        <v>6.0473572479384359</v>
      </c>
      <c r="BCM30" s="32">
        <f>INDEX('[14]1718 Collected Indicators'!$A$3:$CH$36,MATCH($A30,'[14]1718 Collected Indicators'!$A$3:$A$36,0),MATCH(BCM$1,'[14]1718 Collected Indicators'!$A$3:$CH$3,0))</f>
        <v>5026029</v>
      </c>
      <c r="BCN30" s="32">
        <f>INDEX('[14]1718 Collected Indicators'!$A$3:$CH$36,MATCH($A30,'[14]1718 Collected Indicators'!$A$3:$A$36,0),MATCH(BCN$1,'[14]1718 Collected Indicators'!$A$3:$CH$3,0))</f>
        <v>83111164</v>
      </c>
      <c r="BCO30" s="88">
        <f>INDEX('[15]1819 Collected Indicators'!$A$3:$CV$36,MATCH($A30,'[15]1819 Collected Indicators'!$A$3:$A$36,0),MATCH(BCO$1,'[15]1819 Collected Indicators'!$A$3:$CV$3,0))</f>
        <v>6.7821204734205542</v>
      </c>
      <c r="BCP30" s="32">
        <f>INDEX('[15]1819 Collected Indicators'!$A$3:$CV$36,MATCH($A30,'[15]1819 Collected Indicators'!$A$3:$A$36,0),MATCH(BCP$1,'[15]1819 Collected Indicators'!$A$3:$CV$3,0))</f>
        <v>5850673</v>
      </c>
      <c r="BCQ30" s="32">
        <f>INDEX('[15]1819 Collected Indicators'!$A$3:$CV$36,MATCH($A30,'[15]1819 Collected Indicators'!$A$3:$A$36,0),MATCH(BCQ$1,'[15]1819 Collected Indicators'!$A$3:$CV$3,0))</f>
        <v>86266132</v>
      </c>
      <c r="BCR30" s="32">
        <f>INDEX('[11]1920 Collected Indicators'!$A$3:$CV$36,MATCH($A30,'[11]1920 Collected Indicators'!$A$3:$A$36,0),MATCH(BCR$1,'[11]1920 Collected Indicators'!$A$3:$CV$3,0))</f>
        <v>7.0524792413552806</v>
      </c>
      <c r="BCS30" s="32">
        <f>INDEX('[11]1920 Collected Indicators'!$A$3:$CV$36,MATCH($A30,'[11]1920 Collected Indicators'!$A$3:$A$36,0),MATCH(BCS$1,'[11]1920 Collected Indicators'!$A$3:$CV$3,0))</f>
        <v>6343399</v>
      </c>
      <c r="BCT30" s="262">
        <f>INDEX('[11]1920 Collected Indicators'!$A$3:$CV$36,MATCH($A30,'[11]1920 Collected Indicators'!$A$3:$A$36,0),MATCH(BCT$1,'[11]1920 Collected Indicators'!$A$3:$CV$3,0))</f>
        <v>89945660</v>
      </c>
      <c r="BCU30" s="115">
        <v>0.76294384835881535</v>
      </c>
      <c r="BCV30" s="116">
        <v>0.80937411938843595</v>
      </c>
      <c r="BCW30" s="116">
        <v>0.86117417364087578</v>
      </c>
      <c r="BCX30" s="116">
        <f>INDEX([38]HSN2!$V$1:$AL$36,MATCH($A30,[38]HSN2!$V$1:$V$36,0),MATCH(BCX$1,[38]HSN2!$V$1:$AL$1,0))</f>
        <v>0.88</v>
      </c>
      <c r="BCY30" s="131">
        <f>INDEX([38]HSN2!$V$1:$AL$36,MATCH($A30,[38]HSN2!$V$1:$V$36,0),MATCH(BCY$1,[38]HSN2!$V$1:$AL$1,0))</f>
        <v>676729</v>
      </c>
      <c r="BCZ30" s="131">
        <f>INDEX([38]HSN2!$V$1:$AL$36,MATCH($A30,[38]HSN2!$V$1:$V$36,0),MATCH(BCZ$1,[38]HSN2!$V$1:$AL$1,0))</f>
        <v>76556809</v>
      </c>
      <c r="BDA30" s="116">
        <f>INDEX([38]HSN2!$V$1:$AL$36,MATCH($A30,[38]HSN2!$V$1:$V$36,0),MATCH(BDA$1,[38]HSN2!$V$1:$AL$1,0))</f>
        <v>0.67</v>
      </c>
      <c r="BDB30" s="131">
        <f>INDEX([38]HSN2!$V$1:$AL$36,MATCH($A30,[38]HSN2!$V$1:$V$36,0),MATCH(BDB$1,[38]HSN2!$V$1:$AL$1,0))</f>
        <v>530469</v>
      </c>
      <c r="BDC30" s="131">
        <f>INDEX([38]HSN2!$V$1:$AL$36,MATCH($A30,[38]HSN2!$V$1:$V$36,0),MATCH(BDC$1,[38]HSN2!$V$1:$AL$1,0))</f>
        <v>78624739</v>
      </c>
      <c r="BDD30" s="116">
        <f>INDEX([38]HSN2!$V$1:$AL$36,MATCH($A30,[38]HSN2!$V$1:$V$36,0),MATCH(BDD$1,[38]HSN2!$V$1:$AL$1,0))</f>
        <v>0.74</v>
      </c>
      <c r="BDE30" s="131">
        <f>INDEX([38]HSN2!$V$1:$AL$36,MATCH($A30,[38]HSN2!$V$1:$V$36,0),MATCH(BDE$1,[38]HSN2!$V$1:$AL$1,0))</f>
        <v>594108</v>
      </c>
      <c r="BDF30" s="131">
        <f>INDEX([38]HSN2!$V$1:$AL$36,MATCH($A30,[38]HSN2!$V$1:$V$36,0),MATCH(BDF$1,[38]HSN2!$V$1:$AL$1,0))</f>
        <v>80438999</v>
      </c>
      <c r="BDG30" s="116">
        <f>INDEX([38]HSN2!$V$1:$AL$36,MATCH($A30,[38]HSN2!$V$1:$V$36,0),MATCH(BDG$1,[38]HSN2!$V$1:$AL$1,0))</f>
        <v>0.44</v>
      </c>
      <c r="BDH30" s="131">
        <f>INDEX([38]HSN2!$V$1:$AL$36,MATCH($A30,[38]HSN2!$V$1:$V$36,0),MATCH(BDH$1,[38]HSN2!$V$1:$AL$1,0))</f>
        <v>356720</v>
      </c>
      <c r="BDI30" s="131">
        <f>INDEX([38]HSN2!$V$1:$AL$36,MATCH($A30,[38]HSN2!$V$1:$V$36,0),MATCH(BDI$1,[38]HSN2!$V$1:$AL$1,0))</f>
        <v>81845156</v>
      </c>
      <c r="BDJ30" s="88">
        <f>INDEX('[14]1718 Collected Indicators'!$A$3:$CH$36,MATCH($A30,'[14]1718 Collected Indicators'!$A$3:$A$36,0),MATCH(BDJ$1,'[14]1718 Collected Indicators'!$A$3:$CH$3,0))</f>
        <v>0.45921026927260944</v>
      </c>
      <c r="BDK30" s="32">
        <f>INDEX('[14]1718 Collected Indicators'!$A$3:$CH$36,MATCH($A30,'[14]1718 Collected Indicators'!$A$3:$A$36,0),MATCH(BDK$1,'[14]1718 Collected Indicators'!$A$3:$CH$3,0))</f>
        <v>381655</v>
      </c>
      <c r="BDL30" s="32">
        <f>INDEX('[14]1718 Collected Indicators'!$A$3:$CH$36,MATCH($A30,'[14]1718 Collected Indicators'!$A$3:$A$36,0),MATCH(BDL$1,'[14]1718 Collected Indicators'!$A$3:$CH$3,0))</f>
        <v>83111164</v>
      </c>
      <c r="BDM30" s="88">
        <f>INDEX('[15]1819 Collected Indicators'!$A$3:$CV$36,MATCH($A30,'[15]1819 Collected Indicators'!$A$3:$A$36,0),MATCH(BDM$1,'[15]1819 Collected Indicators'!$A$3:$CV$3,0))</f>
        <v>0.46468410105602043</v>
      </c>
      <c r="BDN30" s="32">
        <f>INDEX('[15]1819 Collected Indicators'!$A$3:$CV$36,MATCH($A30,'[15]1819 Collected Indicators'!$A$3:$A$36,0),MATCH(BDN$1,'[15]1819 Collected Indicators'!$A$3:$CV$3,0))</f>
        <v>400865</v>
      </c>
      <c r="BDO30" s="32">
        <f>INDEX('[15]1819 Collected Indicators'!$A$3:$CV$36,MATCH($A30,'[15]1819 Collected Indicators'!$A$3:$A$36,0),MATCH(BDO$1,'[15]1819 Collected Indicators'!$A$3:$CV$3,0))</f>
        <v>86266132</v>
      </c>
      <c r="BDP30" s="32">
        <f>INDEX('[11]1920 Collected Indicators'!$A$3:$CV$36,MATCH($A30,'[11]1920 Collected Indicators'!$A$3:$A$36,0),MATCH(BDP$1,'[11]1920 Collected Indicators'!$A$3:$CV$3,0))</f>
        <v>0.49261520789329916</v>
      </c>
      <c r="BDQ30" s="284">
        <f>INDEX('[11]1920 Collected Indicators'!$A$3:$CV$36,MATCH($A30,'[11]1920 Collected Indicators'!$A$3:$A$36,0),MATCH(BDQ$1,'[11]1920 Collected Indicators'!$A$3:$CV$3,0))</f>
        <v>443086</v>
      </c>
      <c r="BDR30" s="262">
        <f>INDEX('[11]1920 Collected Indicators'!$A$3:$CV$36,MATCH($A30,'[11]1920 Collected Indicators'!$A$3:$A$36,0),MATCH(BDR$1,'[11]1920 Collected Indicators'!$A$3:$CV$3,0))</f>
        <v>89945660</v>
      </c>
      <c r="BDS30" s="115">
        <v>66.340716305372297</v>
      </c>
      <c r="BDT30" s="116">
        <v>62.087132725430592</v>
      </c>
      <c r="BDU30" s="116">
        <v>71.960151204914155</v>
      </c>
      <c r="BDV30" s="116">
        <f>INDEX([38]HSN3!$V$1:$AL$36,MATCH($A30,[38]HSN3!$V$1:$V$36,0),MATCH(BDV$1,[38]HSN3!$V$1:$AL$1,0))</f>
        <v>82.8</v>
      </c>
      <c r="BDW30" s="131">
        <f>INDEX([38]HSN3!$V$1:$AL$36,MATCH($A30,[38]HSN3!$V$1:$V$36,0),MATCH(BDW$1,[38]HSN3!$V$1:$AL$1,0))</f>
        <v>20999</v>
      </c>
      <c r="BDX30" s="131">
        <f>INDEX([38]HSN3!$V$1:$AL$36,MATCH($A30,[38]HSN3!$V$1:$V$36,0),MATCH(BDX$1,[38]HSN3!$V$1:$AL$1,0))</f>
        <v>25362</v>
      </c>
      <c r="BDY30" s="116">
        <f>INDEX([38]HSN3!$V$1:$AL$36,MATCH($A30,[38]HSN3!$V$1:$V$36,0),MATCH(BDY$1,[38]HSN3!$V$1:$AL$1,0))</f>
        <v>91.07</v>
      </c>
      <c r="BDZ30" s="131">
        <f>INDEX([38]HSN3!$V$1:$AL$36,MATCH($A30,[38]HSN3!$V$1:$V$36,0),MATCH(BDZ$1,[38]HSN3!$V$1:$AL$1,0))</f>
        <v>22951</v>
      </c>
      <c r="BEA30" s="131">
        <f>INDEX([38]HSN3!$V$1:$AL$36,MATCH($A30,[38]HSN3!$V$1:$V$36,0),MATCH(BEA$1,[38]HSN3!$V$1:$AL$1,0))</f>
        <v>25201</v>
      </c>
      <c r="BEB30" s="116">
        <f>INDEX([38]HSN3!$V$1:$AL$36,MATCH($A30,[38]HSN3!$V$1:$V$36,0),MATCH(BEB$1,[38]HSN3!$V$1:$AL$1,0))</f>
        <v>90.89</v>
      </c>
      <c r="BEC30" s="131">
        <f>INDEX([38]HSN3!$V$1:$AL$36,MATCH($A30,[38]HSN3!$V$1:$V$36,0),MATCH(BEC$1,[38]HSN3!$V$1:$AL$1,0))</f>
        <v>22801</v>
      </c>
      <c r="BED30" s="131">
        <f>INDEX([38]HSN3!$V$1:$AL$36,MATCH($A30,[38]HSN3!$V$1:$V$36,0),MATCH(BED$1,[38]HSN3!$V$1:$AL$1,0))</f>
        <v>25086</v>
      </c>
      <c r="BEE30" s="116">
        <f>INDEX([38]HSN3!$V$1:$AL$36,MATCH($A30,[38]HSN3!$V$1:$V$36,0),MATCH(BEE$1,[38]HSN3!$V$1:$AL$1,0))</f>
        <v>91.54</v>
      </c>
      <c r="BEF30" s="131">
        <f>INDEX([38]HSN3!$V$1:$AL$36,MATCH($A30,[38]HSN3!$V$1:$V$36,0),MATCH(BEF$1,[38]HSN3!$V$1:$AL$1,0))</f>
        <v>22831</v>
      </c>
      <c r="BEG30" s="131">
        <f>INDEX([38]HSN3!$V$1:$AL$36,MATCH($A30,[38]HSN3!$V$1:$V$36,0),MATCH(BEG$1,[38]HSN3!$V$1:$AL$1,0))</f>
        <v>24940</v>
      </c>
      <c r="BEH30" s="88">
        <f>INDEX('[14]1718 Collected Indicators'!$A$3:$CH$36,MATCH($A30,'[14]1718 Collected Indicators'!$A$3:$A$36,0),MATCH(BEH$1,'[14]1718 Collected Indicators'!$A$3:$CH$3,0))</f>
        <v>92.083115209600123</v>
      </c>
      <c r="BEI30" s="32">
        <f>INDEX('[14]1718 Collected Indicators'!$A$3:$CH$36,MATCH($A30,'[14]1718 Collected Indicators'!$A$3:$A$36,0),MATCH(BEI$1,'[14]1718 Collected Indicators'!$A$3:$CH$3,0))</f>
        <v>22867</v>
      </c>
      <c r="BEJ30" s="32">
        <f>INDEX('[14]1718 Collected Indicators'!$A$3:$CH$36,MATCH($A30,'[14]1718 Collected Indicators'!$A$3:$A$36,0),MATCH(BEJ$1,'[14]1718 Collected Indicators'!$A$3:$CH$3,0))</f>
        <v>24833</v>
      </c>
      <c r="BEK30" s="88">
        <f>INDEX('[15]1819 Collected Indicators'!$A$3:$CV$36,MATCH($A30,'[15]1819 Collected Indicators'!$A$3:$A$36,0),MATCH(BEK$1,'[15]1819 Collected Indicators'!$A$3:$CV$3,0))</f>
        <v>92.460540020831658</v>
      </c>
      <c r="BEL30" s="32">
        <f>INDEX('[15]1819 Collected Indicators'!$A$3:$CV$36,MATCH($A30,'[15]1819 Collected Indicators'!$A$3:$A$36,0),MATCH(BEL$1,'[15]1819 Collected Indicators'!$A$3:$CV$3,0))</f>
        <v>23080</v>
      </c>
      <c r="BEM30" s="32">
        <f>INDEX('[15]1819 Collected Indicators'!$A$3:$CV$36,MATCH($A30,'[15]1819 Collected Indicators'!$A$3:$A$36,0),MATCH(BEM$1,'[15]1819 Collected Indicators'!$A$3:$CV$3,0))</f>
        <v>24962</v>
      </c>
      <c r="BEN30" s="284">
        <f>INDEX('[11]1920 Collected Indicators'!$A$3:$CV$36,MATCH($A30,'[11]1920 Collected Indicators'!$A$3:$A$36,0),MATCH(BEN$1,'[11]1920 Collected Indicators'!$A$3:$CV$3,0))</f>
        <v>93.223133848133841</v>
      </c>
      <c r="BEO30" s="39">
        <f>INDEX('[11]1920 Collected Indicators'!$A$3:$CV$36,MATCH($A30,'[11]1920 Collected Indicators'!$A$3:$A$36,0),MATCH(BEO$1,'[11]1920 Collected Indicators'!$A$3:$CV$3,0))</f>
        <v>23179</v>
      </c>
      <c r="BEP30" s="287">
        <f>INDEX('[11]1920 Collected Indicators'!$A$3:$CV$36,MATCH($A30,'[11]1920 Collected Indicators'!$A$3:$A$36,0),MATCH(BEP$1,'[11]1920 Collected Indicators'!$A$3:$CV$3,0))</f>
        <v>24864</v>
      </c>
      <c r="BEQ30" s="133">
        <v>96.183200149831436</v>
      </c>
      <c r="BER30" s="116">
        <v>97.120493629663486</v>
      </c>
      <c r="BES30" s="136">
        <v>98.582863712775122</v>
      </c>
      <c r="BET30" s="115">
        <f>INDEX([38]HSN4b!$V$1:$AL$36,MATCH($A30,[38]HSN4b!$V$1:$V$36,0),MATCH(BET$1,[38]HSN4b!$V$1:$AL$1,0))</f>
        <v>12.88</v>
      </c>
      <c r="BEU30" s="131">
        <f>INDEX([38]HSN4b!$V$1:$AL$36,MATCH($A30,[38]HSN4b!$V$1:$V$36,0),MATCH(BEU$1,[38]HSN4b!$V$1:$AL$1,0))</f>
        <v>834432</v>
      </c>
      <c r="BEV30" s="131">
        <f>INDEX([38]HSN4b!$V$1:$AL$36,MATCH($A30,[38]HSN4b!$V$1:$V$36,0),MATCH(BEV$1,[38]HSN4b!$V$1:$AL$1,0))</f>
        <v>64771</v>
      </c>
      <c r="BEW30" s="116">
        <f>INDEX([38]HSN4b!$V$1:$AL$36,MATCH($A30,[38]HSN4b!$V$1:$V$36,0),MATCH(BEW$1,[38]HSN4b!$V$1:$AL$1,0))</f>
        <v>13.99</v>
      </c>
      <c r="BEX30" s="131">
        <f>INDEX([38]HSN4b!$V$1:$AL$36,MATCH($A30,[38]HSN4b!$V$1:$V$36,0),MATCH(BEX$1,[38]HSN4b!$V$1:$AL$1,0))</f>
        <v>895821</v>
      </c>
      <c r="BEY30" s="131">
        <f>INDEX([38]HSN4b!$V$1:$AL$36,MATCH($A30,[38]HSN4b!$V$1:$V$36,0),MATCH(BEY$1,[38]HSN4b!$V$1:$AL$1,0))</f>
        <v>64052</v>
      </c>
      <c r="BEZ30" s="116">
        <f>INDEX([38]HSN4b!$V$1:$AL$36,MATCH($A30,[38]HSN4b!$V$1:$V$36,0),MATCH(BEZ$1,[38]HSN4b!$V$1:$AL$1,0))</f>
        <v>13.72</v>
      </c>
      <c r="BFA30" s="131">
        <f>INDEX([38]HSN4b!$V$1:$AL$36,MATCH($A30,[38]HSN4b!$V$1:$V$36,0),MATCH(BFA$1,[38]HSN4b!$V$1:$AL$1,0))</f>
        <v>829922</v>
      </c>
      <c r="BFB30" s="131">
        <f>INDEX([38]HSN4b!$V$1:$AL$36,MATCH($A30,[38]HSN4b!$V$1:$V$36,0),MATCH(BFB$1,[38]HSN4b!$V$1:$AL$1,0))</f>
        <v>60479</v>
      </c>
      <c r="BFC30" s="116">
        <f>INDEX([38]HSN4b!$V$1:$AL$36,MATCH($A30,[38]HSN4b!$V$1:$V$36,0),MATCH(BFC$1,[38]HSN4b!$V$1:$AL$1,0))</f>
        <v>13.41</v>
      </c>
      <c r="BFD30" s="131">
        <f>INDEX([38]HSN4b!$V$1:$AL$36,MATCH($A30,[38]HSN4b!$V$1:$V$36,0),MATCH(BFD$1,[38]HSN4b!$V$1:$AL$1,0))</f>
        <v>750407</v>
      </c>
      <c r="BFE30" s="131">
        <f>INDEX([38]HSN4b!$V$1:$AL$36,MATCH($A30,[38]HSN4b!$V$1:$V$36,0),MATCH(BFE$1,[38]HSN4b!$V$1:$AL$1,0))</f>
        <v>55951</v>
      </c>
      <c r="BFF30" s="88">
        <f>INDEX('[14]1718 Collected Indicators'!$A$3:$CH$36,MATCH($A30,'[14]1718 Collected Indicators'!$A$3:$A$36,0),MATCH(BFF$1,'[14]1718 Collected Indicators'!$A$3:$CH$3,0))</f>
        <v>11.926956451710323</v>
      </c>
      <c r="BFG30" s="32">
        <f>INDEX('[14]1718 Collected Indicators'!$A$3:$CH$36,MATCH($A30,'[14]1718 Collected Indicators'!$A$3:$A$36,0),MATCH(BFG$1,'[14]1718 Collected Indicators'!$A$3:$CH$3,0))</f>
        <v>592400</v>
      </c>
      <c r="BFH30" s="32">
        <f>INDEX('[14]1718 Collected Indicators'!$A$3:$CH$36,MATCH($A30,'[14]1718 Collected Indicators'!$A$3:$A$36,0),MATCH(BFH$1,'[14]1718 Collected Indicators'!$A$3:$CH$3,0))</f>
        <v>49669</v>
      </c>
      <c r="BFI30" s="88">
        <f>INDEX('[15]1819 Collected Indicators'!$A$3:$CV$36,MATCH($A30,'[15]1819 Collected Indicators'!$A$3:$A$36,0),MATCH(BFI$1,'[15]1819 Collected Indicators'!$A$3:$CV$3,0))</f>
        <v>14.318948891031823</v>
      </c>
      <c r="BFJ30" s="32">
        <f>INDEX('[15]1819 Collected Indicators'!$A$3:$CV$36,MATCH($A30,'[15]1819 Collected Indicators'!$A$3:$A$36,0),MATCH(BFJ$1,'[15]1819 Collected Indicators'!$A$3:$CV$3,0))</f>
        <v>712740</v>
      </c>
      <c r="BFK30" s="32">
        <f>INDEX('[15]1819 Collected Indicators'!$A$3:$CV$36,MATCH($A30,'[15]1819 Collected Indicators'!$A$3:$A$36,0),MATCH(BFK$1,'[15]1819 Collected Indicators'!$A$3:$CV$3,0))</f>
        <v>49776</v>
      </c>
      <c r="BFL30" s="284">
        <f>INDEX('[11]1920 Collected Indicators'!$A$3:$CV$36,MATCH($A30,'[11]1920 Collected Indicators'!$A$3:$A$36,0),MATCH(BFL$1,'[11]1920 Collected Indicators'!$A$3:$CV$3,0))</f>
        <v>14.191080729166666</v>
      </c>
      <c r="BFM30" s="284">
        <f>INDEX('[11]1920 Collected Indicators'!$A$3:$CV$36,MATCH($A30,'[11]1920 Collected Indicators'!$A$3:$A$36,0),MATCH(BFM$1,'[11]1920 Collected Indicators'!$A$3:$CV$3,0))</f>
        <v>610330</v>
      </c>
      <c r="BFN30" s="262">
        <f>INDEX('[11]1920 Collected Indicators'!$A$3:$CV$36,MATCH($A30,'[11]1920 Collected Indicators'!$A$3:$A$36,0),MATCH(BFN$1,'[11]1920 Collected Indicators'!$A$3:$CV$3,0))</f>
        <v>43008</v>
      </c>
      <c r="BFO30" s="115">
        <v>69.882972038956964</v>
      </c>
      <c r="BFP30" s="116">
        <v>68.004052684903755</v>
      </c>
      <c r="BFQ30" s="116">
        <v>78.724996062372028</v>
      </c>
      <c r="BFR30" s="116">
        <f>INDEX([38]HSN5!$V$1:$AL$36,MATCH($A30,[38]HSN5!$V$1:$V$36,0),MATCH(BFR$1,[38]HSN5!$V$1:$AL$1,0))</f>
        <v>90.53</v>
      </c>
      <c r="BFS30" s="131">
        <f>INDEX([38]HSN5!$V$1:$AL$36,MATCH($A30,[38]HSN5!$V$1:$V$36,0),MATCH(BFS$1,[38]HSN5!$V$1:$AL$1,0))</f>
        <v>22959</v>
      </c>
      <c r="BFT30" s="131">
        <f>INDEX([38]HSN5!$V$1:$AL$36,MATCH($A30,[38]HSN5!$V$1:$V$36,0),MATCH(BFT$1,[38]HSN5!$V$1:$AL$1,0))</f>
        <v>25362</v>
      </c>
      <c r="BFU30" s="116">
        <f>INDEX([38]HSN5!$V$1:$AL$36,MATCH($A30,[38]HSN5!$V$1:$V$36,0),MATCH(BFU$1,[38]HSN5!$V$1:$AL$1,0))</f>
        <v>95.98</v>
      </c>
      <c r="BFV30" s="131">
        <f>INDEX([38]HSN5!$V$1:$AL$36,MATCH($A30,[38]HSN5!$V$1:$V$36,0),MATCH(BFV$1,[38]HSN5!$V$1:$AL$1,0))</f>
        <v>24187</v>
      </c>
      <c r="BFW30" s="131">
        <f>INDEX([38]HSN5!$V$1:$AL$36,MATCH($A30,[38]HSN5!$V$1:$V$36,0),MATCH(BFW$1,[38]HSN5!$V$1:$AL$1,0))</f>
        <v>25201</v>
      </c>
      <c r="BFX30" s="116">
        <f>INDEX([38]HSN5!$V$1:$AL$36,MATCH($A30,[38]HSN5!$V$1:$V$36,0),MATCH(BFX$1,[38]HSN5!$V$1:$AL$1,0))</f>
        <v>95.78</v>
      </c>
      <c r="BFY30" s="131">
        <f>INDEX([38]HSN5!$V$1:$AL$36,MATCH($A30,[38]HSN5!$V$1:$V$36,0),MATCH(BFY$1,[38]HSN5!$V$1:$AL$1,0))</f>
        <v>24028</v>
      </c>
      <c r="BFZ30" s="131">
        <f>INDEX([38]HSN5!$V$1:$AL$36,MATCH($A30,[38]HSN5!$V$1:$V$36,0),MATCH(BFZ$1,[38]HSN5!$V$1:$AL$1,0))</f>
        <v>25086</v>
      </c>
      <c r="BGA30" s="116">
        <f>INDEX([38]HSN5!$V$1:$AL$36,MATCH($A30,[38]HSN5!$V$1:$V$36,0),MATCH(BGA$1,[38]HSN5!$V$1:$AL$1,0))</f>
        <v>96.48</v>
      </c>
      <c r="BGB30" s="131">
        <f>INDEX([38]HSN5!$V$1:$AL$36,MATCH($A30,[38]HSN5!$V$1:$V$36,0),MATCH(BGB$1,[38]HSN5!$V$1:$AL$1,0))</f>
        <v>24062</v>
      </c>
      <c r="BGC30" s="131">
        <f>INDEX([38]HSN5!$V$1:$AL$36,MATCH($A30,[38]HSN5!$V$1:$V$36,0),MATCH(BGC$1,[38]HSN5!$V$1:$AL$1,0))</f>
        <v>24940</v>
      </c>
      <c r="BGD30" s="88">
        <f>INDEX('[14]1718 Collected Indicators'!$A$3:$CH$36,MATCH($A30,'[14]1718 Collected Indicators'!$A$3:$A$36,0),MATCH(BGD$1,'[14]1718 Collected Indicators'!$A$3:$CH$3,0))</f>
        <v>96.822776144646241</v>
      </c>
      <c r="BGE30" s="32">
        <f>INDEX('[14]1718 Collected Indicators'!$A$3:$CH$36,MATCH($A30,'[14]1718 Collected Indicators'!$A$3:$A$36,0),MATCH(BGE$1,'[14]1718 Collected Indicators'!$A$3:$CH$3,0))</f>
        <v>24044</v>
      </c>
      <c r="BGF30" s="32">
        <f>INDEX('[14]1718 Collected Indicators'!$A$3:$CH$36,MATCH($A30,'[14]1718 Collected Indicators'!$A$3:$A$36,0),MATCH(BGF$1,'[14]1718 Collected Indicators'!$A$3:$CH$3,0))</f>
        <v>24833</v>
      </c>
      <c r="BGG30" s="88">
        <f>INDEX('[15]1819 Collected Indicators'!$A$3:$CV$36,MATCH($A30,'[15]1819 Collected Indicators'!$A$3:$A$36,0),MATCH(BGG$1,'[15]1819 Collected Indicators'!$A$3:$CV$3,0))</f>
        <v>97.043506129316555</v>
      </c>
      <c r="BGH30" s="32">
        <f>INDEX('[15]1819 Collected Indicators'!$A$3:$CV$36,MATCH($A30,'[15]1819 Collected Indicators'!$A$3:$A$36,0),MATCH(BGH$1,'[15]1819 Collected Indicators'!$A$3:$CV$3,0))</f>
        <v>24224</v>
      </c>
      <c r="BGI30" s="40">
        <f>INDEX('[15]1819 Collected Indicators'!$A$3:$CV$36,MATCH($A30,'[15]1819 Collected Indicators'!$A$3:$A$36,0),MATCH(BGI$1,'[15]1819 Collected Indicators'!$A$3:$CV$3,0))</f>
        <v>24962</v>
      </c>
      <c r="BGJ30" s="140">
        <f t="array" ref="BGJ30">INDEX([39]Extraction!$A$3:$P$36,MATCH($A30,[39]Extraction!$P$3:$P$36,0),MATCH(BGJ$1,[39]Extraction!$A$3:$P$3,0))</f>
        <v>82.38</v>
      </c>
      <c r="BGK30" s="32">
        <f t="array" ref="BGK30">INDEX([39]Extraction!$A$3:$P$36,MATCH($A30,[39]Extraction!$P$3:$P$36,0),MATCH(BGK$1,[39]Extraction!$A$3:$P$3,0))</f>
        <v>20667</v>
      </c>
      <c r="BGL30" s="262">
        <f t="array" ref="BGL30">INDEX([39]Extraction!$A$3:$P$36,MATCH($A30,[39]Extraction!$P$3:$P$36,0),MATCH(BGL$1,[39]Extraction!$A$3:$P$3,0))</f>
        <v>25086</v>
      </c>
      <c r="BGM30" s="132">
        <f t="array" ref="BGM30">INDEX([39]Extraction!$A$3:$P$36,MATCH($A30,[39]Extraction!$P$3:$P$36,0),MATCH(BGM$1,[39]Extraction!$A$3:$P$3,0))</f>
        <v>86.12</v>
      </c>
      <c r="BGN30" s="32">
        <f t="array" ref="BGN30">INDEX([39]Extraction!$A$3:$P$36,MATCH($A30,[39]Extraction!$P$3:$P$36,0),MATCH(BGN$1,[39]Extraction!$A$3:$P$3,0))</f>
        <v>21478</v>
      </c>
      <c r="BGO30" s="32">
        <f t="array" ref="BGO30">INDEX([39]Extraction!$A$3:$P$36,MATCH($A30,[39]Extraction!$P$3:$P$36,0),MATCH(BGO$1,[39]Extraction!$A$3:$P$3,0))</f>
        <v>24940</v>
      </c>
      <c r="BGP30" s="132">
        <f t="array" ref="BGP30">INDEX([39]Extraction!$A$3:$P$36,MATCH($A30,[39]Extraction!$P$3:$P$36,0),MATCH(BGP$1,[39]Extraction!$A$3:$P$3,0))</f>
        <v>89.4</v>
      </c>
      <c r="BGQ30" s="32">
        <f t="array" ref="BGQ30">INDEX([39]Extraction!$A$3:$P$36,MATCH($A30,[39]Extraction!$P$3:$P$36,0),MATCH(BGQ$1,[39]Extraction!$A$3:$P$3,0))</f>
        <v>22201</v>
      </c>
      <c r="BGR30" s="32">
        <f t="array" ref="BGR30">INDEX([39]Extraction!$A$3:$P$36,MATCH($A30,[39]Extraction!$P$3:$P$36,0),MATCH(BGR$1,[39]Extraction!$A$3:$P$3,0))</f>
        <v>24833</v>
      </c>
      <c r="BGS30" s="132">
        <f t="array" ref="BGS30">INDEX([39]Extraction!$A$3:$P$36,MATCH($A30,[39]Extraction!$P$3:$P$36,0),MATCH(BGS$1,[39]Extraction!$A$3:$P$3,0))</f>
        <v>91.1</v>
      </c>
      <c r="BGT30" s="32">
        <f t="array" ref="BGT30">INDEX([39]Extraction!$A$3:$P$36,MATCH($A30,[39]Extraction!$P$3:$P$36,0),MATCH(BGT$1,[39]Extraction!$A$3:$P$3,0))</f>
        <v>22740</v>
      </c>
      <c r="BGU30" s="32">
        <f t="array" ref="BGU30">INDEX([39]Extraction!$A$3:$P$36,MATCH($A30,[39]Extraction!$P$3:$P$36,0),MATCH(BGU$1,[39]Extraction!$A$3:$P$3,0))</f>
        <v>24962</v>
      </c>
      <c r="BGV30" s="132">
        <f>INDEX('[11]1920 Collected Indicators'!$A$3:$CV$36,MATCH($A30,'[11]1920 Collected Indicators'!$A$3:$A$36,0),MATCH(BGV$1,'[11]1920 Collected Indicators'!$A$3:$CV$3,0))</f>
        <v>93.392052767052775</v>
      </c>
      <c r="BGW30" s="32">
        <f>INDEX('[11]1920 Collected Indicators'!$A$3:$CV$36,MATCH($A30,'[11]1920 Collected Indicators'!$A$3:$A$36,0),MATCH(BGW$1,'[11]1920 Collected Indicators'!$A$3:$CV$3,0))</f>
        <v>23221</v>
      </c>
      <c r="BGX30" s="33">
        <f>INDEX('[11]1920 Collected Indicators'!$A$3:$CV$36,MATCH($A30,'[11]1920 Collected Indicators'!$A$3:$A$36,0),MATCH(BGX$1,'[11]1920 Collected Indicators'!$A$3:$CV$3,0))</f>
        <v>24864</v>
      </c>
      <c r="BGY30" s="133">
        <f>INDEX('[25]Corporate Management'!$B$6:$EY$40,MATCH($A30,'[25]Corporate Management'!$B$6:$B$40,0),MATCH(BGY$1,'[25]Corporate Management'!$B$40:$EY$40,0))</f>
        <v>90.123456790123456</v>
      </c>
      <c r="BGZ30" s="131">
        <f>INDEX('[25]Corporate Management'!$B$6:$EY$40,MATCH($A30,'[25]Corporate Management'!$B$6:$B$40,0),MATCH(BGZ$1,'[25]Corporate Management'!$B$40:$EY$40,0))</f>
        <v>657</v>
      </c>
      <c r="BHA30" s="131">
        <f>INDEX('[25]Corporate Management'!$B$6:$EY$40,MATCH($A30,'[25]Corporate Management'!$B$6:$B$40,0),MATCH(BHA$1,'[25]Corporate Management'!$B$40:$EY$40,0))</f>
        <v>729</v>
      </c>
      <c r="BHB30" s="116">
        <f>INDEX('[25]Corporate Management'!$B$6:$EY$40,MATCH($A30,'[25]Corporate Management'!$B$6:$B$40,0),MATCH(BHB$1,'[25]Corporate Management'!$B$40:$EY$40,0))</f>
        <v>92.222222222222229</v>
      </c>
      <c r="BHC30" s="131">
        <f>INDEX('[25]Corporate Management'!$B$6:$EY$40,MATCH($A30,'[25]Corporate Management'!$B$6:$B$40,0),MATCH(BHC$1,'[25]Corporate Management'!$B$40:$EY$40,0))</f>
        <v>664</v>
      </c>
      <c r="BHD30" s="131">
        <f>INDEX('[25]Corporate Management'!$B$6:$EY$40,MATCH($A30,'[25]Corporate Management'!$B$6:$B$40,0),MATCH(BHD$1,'[25]Corporate Management'!$B$40:$EY$40,0))</f>
        <v>720</v>
      </c>
      <c r="BHE30" s="116">
        <f>INDEX('[25]Corporate Management'!$B$6:$EY$40,MATCH($A30,'[25]Corporate Management'!$B$6:$B$40,0),MATCH(BHE$1,'[25]Corporate Management'!$B$40:$EY$40,0))</f>
        <v>94.211287988422583</v>
      </c>
      <c r="BHF30" s="131">
        <f>INDEX('[25]Corporate Management'!$B$6:$EY$40,MATCH($A30,'[25]Corporate Management'!$B$6:$B$40,0),MATCH(BHF$1,'[25]Corporate Management'!$B$40:$EY$40,0))</f>
        <v>651</v>
      </c>
      <c r="BHG30" s="131">
        <f>INDEX('[25]Corporate Management'!$B$6:$EY$40,MATCH($A30,'[25]Corporate Management'!$B$6:$B$40,0),MATCH(BHG$1,'[25]Corporate Management'!$B$40:$EY$40,0))</f>
        <v>691</v>
      </c>
      <c r="BHH30" s="116">
        <f>INDEX('[26]All Data'!$A$1:$Y$34,MATCH($A30,'[26]All Data'!$A$1:$A$34,0),MATCH(BHH$1,'[26]All Data'!$A$1:$Y$1,0))</f>
        <v>94.345238095238088</v>
      </c>
      <c r="BHI30" s="131">
        <f>INDEX('[26]All Data'!$A$1:$Y$34,MATCH($A30,'[26]All Data'!$A$1:$A$34,0),MATCH(BHI$1,'[26]All Data'!$A$1:$Y$1,0))</f>
        <v>634</v>
      </c>
      <c r="BHJ30" s="131">
        <f>INDEX('[26]All Data'!$A$1:$Y$34,MATCH($A30,'[26]All Data'!$A$1:$A$34,0),MATCH(BHJ$1,'[26]All Data'!$A$1:$Y$1,0))</f>
        <v>672</v>
      </c>
      <c r="BHK30" s="116">
        <f>INDEX('[27]All Data'!$A$1:$Y$34,MATCH($A30,'[27]All Data'!$A$1:$A$34,0),MATCH(BHK$1,'[27]All Data'!$A$1:$Y$1,0))</f>
        <v>95.370370370370367</v>
      </c>
      <c r="BHL30" s="131">
        <f>INDEX('[27]All Data'!$A$1:$Y$34,MATCH($A30,'[27]All Data'!$A$1:$A$34,0),MATCH(BHL$1,'[27]All Data'!$A$1:$Y$1,0))</f>
        <v>618</v>
      </c>
      <c r="BHM30" s="131">
        <f>INDEX('[27]All Data'!$A$1:$Y$34,MATCH($A30,'[27]All Data'!$A$1:$A$34,0),MATCH(BHM$1,'[27]All Data'!$A$1:$Y$1,0))</f>
        <v>648</v>
      </c>
      <c r="BHN30" s="116">
        <f>INDEX('[28]All Data'!$A$1:$AB$34,MATCH($A30,'[28]All Data'!$A$1:$A$34,0),MATCH(BHN$1,'[28]All Data'!$A$1:$AB$1,0))</f>
        <v>95.141065830721004</v>
      </c>
      <c r="BHO30" s="131">
        <f>INDEX('[28]All Data'!$A$1:$AB$34,MATCH($A30,'[28]All Data'!$A$1:$A$34,0),MATCH(BHO$1,'[28]All Data'!$A$1:$AB$1,0))</f>
        <v>607</v>
      </c>
      <c r="BHP30" s="131">
        <f>INDEX('[28]All Data'!$A$1:$AB$34,MATCH($A30,'[28]All Data'!$A$1:$A$34,0),MATCH(BHP$1,'[28]All Data'!$A$1:$AB$1,0))</f>
        <v>638</v>
      </c>
      <c r="BHQ30" s="116">
        <f>INDEX('[29]SPI Raw Data 1617'!$A$3:$AN$37,MATCH($A30,'[29]SPI Raw Data 1617'!$A$3:$A$37,0),MATCH(BHQ$1,'[29]SPI Raw Data 1617'!$A$37:$AN$37,0))</f>
        <v>96.072013093289684</v>
      </c>
      <c r="BHR30" s="131">
        <f>INDEX('[29]SPI Raw Data 1617'!$A$3:$AN$37,MATCH($A30,'[29]SPI Raw Data 1617'!$A$3:$A$37,0),MATCH(BHR$1,'[29]SPI Raw Data 1617'!$A$37:$AN$37,0))</f>
        <v>587</v>
      </c>
      <c r="BHS30" s="131">
        <f>INDEX('[29]SPI Raw Data 1617'!$A$3:$AN$37,MATCH($A30,'[29]SPI Raw Data 1617'!$A$3:$A$37,0),MATCH(BHS$1,'[29]SPI Raw Data 1617'!$A$37:$AN$37,0))</f>
        <v>611</v>
      </c>
      <c r="BHT30" s="116">
        <f>INDEX('[30]SPI Raw Data 1718'!$A$3:$AN$37,MATCH($A30,'[30]SPI Raw Data 1718'!$A$3:$A$37,0),MATCH(BHT$1,'[30]SPI Raw Data 1718'!$A$37:$AN$37,0))</f>
        <v>96.470588235294116</v>
      </c>
      <c r="BHU30" s="131">
        <f>INDEX('[30]SPI Raw Data 1718'!$A$3:$AN$37,MATCH($A30,'[30]SPI Raw Data 1718'!$A$3:$A$37,0),MATCH(BHU$1,'[30]SPI Raw Data 1718'!$A$37:$AN$37,0))</f>
        <v>574</v>
      </c>
      <c r="BHV30" s="131">
        <f>INDEX('[30]SPI Raw Data 1718'!$A$3:$AN$37,MATCH($A30,'[30]SPI Raw Data 1718'!$A$3:$A$37,0),MATCH(BHV$1,'[30]SPI Raw Data 1718'!$A$37:$AN$37,0))</f>
        <v>595</v>
      </c>
      <c r="BHW30" s="116">
        <f>INDEX('[31]SPI Raw Data 1819'!$A$1:$AN$37,MATCH($A30,'[31]SPI Raw Data 1819'!$A$1:$A$37,0),MATCH(BHW$1,'[31]SPI Raw Data 1819'!$A$37:$AN$37,0))</f>
        <v>96.327212020033386</v>
      </c>
      <c r="BHX30" s="197">
        <f>INDEX('[31]SPI Raw Data 1819'!$A$1:$AN$37,MATCH($A30,'[31]SPI Raw Data 1819'!$A$1:$A$37,0),MATCH(BHX$1,'[31]SPI Raw Data 1819'!$A$37:$AN$37,0))</f>
        <v>577</v>
      </c>
      <c r="BHY30" s="197">
        <f>INDEX('[31]SPI Raw Data 1819'!$A$1:$AN$37,MATCH($A30,'[31]SPI Raw Data 1819'!$A$1:$A$37,0),MATCH(BHY$1,'[31]SPI Raw Data 1819'!$A$37:$AN$37,0))</f>
        <v>599</v>
      </c>
      <c r="BHZ30" s="279">
        <f>INDEX('[32]SPI Raw Data 1920'!$A$1:$AN$35, MATCH($A30,'[32]SPI Raw Data 1920'!$A$1:$A$35,0),MATCH(BHZ$1,'[32]SPI Raw Data 1920'!$A$37:$AN$37,0))</f>
        <v>96.790540540540533</v>
      </c>
      <c r="BIA30" s="279">
        <f>INDEX('[32]SPI Raw Data 1920'!$A$1:$AN$35, MATCH($A30,'[32]SPI Raw Data 1920'!$A$1:$A$35,0),MATCH(BIA$1,'[32]SPI Raw Data 1920'!$A$37:$AN$37,0))</f>
        <v>573</v>
      </c>
      <c r="BIB30" s="252">
        <f>INDEX('[32]SPI Raw Data 1920'!$A$1:$AN$35, MATCH($A30,'[32]SPI Raw Data 1920'!$A$1:$A$35,0),MATCH(BIB$1,'[32]SPI Raw Data 1920'!$A$37:$AN$37,0))</f>
        <v>592</v>
      </c>
      <c r="BIC30" s="115">
        <f>INDEX('[25]Corporate Management'!$B$6:$EY$40,MATCH($A30,'[25]Corporate Management'!$B$6:$B$40,0),MATCH(BIC$1,'[25]Corporate Management'!$B$40:$EY$40,0))</f>
        <v>81.51062837084207</v>
      </c>
      <c r="BID30" s="131">
        <f>INDEX('[25]Corporate Management'!$B$6:$EY$40,MATCH($A30,'[25]Corporate Management'!$B$6:$B$40,0),MATCH(BID$1,'[25]Corporate Management'!$B$40:$EY$40,0))</f>
        <v>630673</v>
      </c>
      <c r="BIE30" s="131">
        <f>INDEX('[25]Corporate Management'!$B$6:$EY$40,MATCH($A30,'[25]Corporate Management'!$B$6:$B$40,0),MATCH(BIE$1,'[25]Corporate Management'!$B$40:$EY$40,0))</f>
        <v>773731</v>
      </c>
      <c r="BIF30" s="116">
        <f>INDEX('[25]Corporate Management'!$B$6:$EY$40,MATCH($A30,'[25]Corporate Management'!$B$6:$B$40,0),MATCH(BIF$1,'[25]Corporate Management'!$B$40:$EY$40,0))</f>
        <v>85.346460846384105</v>
      </c>
      <c r="BIG30" s="131">
        <f>INDEX('[25]Corporate Management'!$B$6:$EY$40,MATCH($A30,'[25]Corporate Management'!$B$6:$B$40,0),MATCH(BIG$1,'[25]Corporate Management'!$B$40:$EY$40,0))</f>
        <v>661750</v>
      </c>
      <c r="BIH30" s="131">
        <f>INDEX('[25]Corporate Management'!$B$6:$EY$40,MATCH($A30,'[25]Corporate Management'!$B$6:$B$40,0),MATCH(BIH$1,'[25]Corporate Management'!$B$40:$EY$40,0))</f>
        <v>775369</v>
      </c>
      <c r="BII30" s="116">
        <f>INDEX('[25]Corporate Management'!$B$6:$EY$40,MATCH($A30,'[25]Corporate Management'!$B$6:$B$40,0),MATCH(BII$1,'[25]Corporate Management'!$B$40:$EY$40,0))</f>
        <v>85.945477289167798</v>
      </c>
      <c r="BIJ30" s="131">
        <f>INDEX('[25]Corporate Management'!$B$6:$EY$40,MATCH($A30,'[25]Corporate Management'!$B$6:$B$40,0),MATCH(BIJ$1,'[25]Corporate Management'!$B$40:$EY$40,0))</f>
        <v>658210</v>
      </c>
      <c r="BIK30" s="131">
        <f>INDEX('[25]Corporate Management'!$B$6:$EY$40,MATCH($A30,'[25]Corporate Management'!$B$6:$B$40,0),MATCH(BIK$1,'[25]Corporate Management'!$B$40:$EY$40,0))</f>
        <v>765846</v>
      </c>
      <c r="BIL30" s="116">
        <f>INDEX('[26]All Data'!$A$1:$Y$34,MATCH($A30,'[26]All Data'!$A$1:$A$34,0),MATCH(BIL$1,'[26]All Data'!$A$1:$Y$1,0))</f>
        <v>86.493330023387387</v>
      </c>
      <c r="BIM30" s="131">
        <f>INDEX('[26]All Data'!$A$1:$Y$34,MATCH($A30,'[26]All Data'!$A$1:$A$34,0),MATCH(BIM$1,'[26]All Data'!$A$1:$Y$1,0))</f>
        <v>661994</v>
      </c>
      <c r="BIN30" s="131">
        <f>INDEX('[26]All Data'!$A$1:$Y$34,MATCH($A30,'[26]All Data'!$A$1:$A$34,0),MATCH(BIN$1,'[26]All Data'!$A$1:$Y$1,0))</f>
        <v>765370</v>
      </c>
      <c r="BIO30" s="116">
        <f>INDEX('[27]All Data'!$A$1:$Y$34,MATCH($A30,'[27]All Data'!$A$1:$A$34,0),MATCH(BIO$1,'[27]All Data'!$A$1:$Y$1,0))</f>
        <v>86.25100841304598</v>
      </c>
      <c r="BIP30" s="131">
        <f>INDEX('[27]All Data'!$A$1:$Y$34,MATCH($A30,'[27]All Data'!$A$1:$A$34,0),MATCH(BIP$1,'[27]All Data'!$A$1:$Y$1,0))</f>
        <v>651108</v>
      </c>
      <c r="BIQ30" s="131">
        <f>INDEX('[27]All Data'!$A$1:$Y$34,MATCH($A30,'[27]All Data'!$A$1:$A$34,0),MATCH(BIQ$1,'[27]All Data'!$A$1:$Y$1,0))</f>
        <v>754899</v>
      </c>
      <c r="BIR30" s="116">
        <f>INDEX('[28]All Data'!$A$1:$AB$34,MATCH($A30,'[28]All Data'!$A$1:$A$34,0),MATCH(BIR$1,'[28]All Data'!$A$1:$AB$1,0))</f>
        <v>85.339484230426933</v>
      </c>
      <c r="BIS30" s="131">
        <f>INDEX('[28]All Data'!$A$1:$AB$34,MATCH($A30,'[28]All Data'!$A$1:$A$34,0),MATCH(BIS$1,'[28]All Data'!$A$1:$AB$1,0))</f>
        <v>648208</v>
      </c>
      <c r="BIT30" s="131">
        <f>INDEX('[28]All Data'!$A$1:$AB$34,MATCH($A30,'[28]All Data'!$A$1:$A$34,0),MATCH(BIT$1,'[28]All Data'!$A$1:$AB$1,0))</f>
        <v>759564</v>
      </c>
      <c r="BIU30" s="116">
        <f>INDEX('[29]SPI Raw Data 1617'!$A$3:$AN$37,MATCH($A30,'[29]SPI Raw Data 1617'!$A$3:$A$37,0),MATCH(BIU$1,'[29]SPI Raw Data 1617'!$A$37:$AN$37,0))</f>
        <v>86.73613422384409</v>
      </c>
      <c r="BIV30" s="131">
        <f>INDEX('[29]SPI Raw Data 1617'!$A$3:$AN$37,MATCH($A30,'[29]SPI Raw Data 1617'!$A$3:$A$37,0),MATCH(BIV$1,'[29]SPI Raw Data 1617'!$A$37:$AN$37,0))</f>
        <v>659336</v>
      </c>
      <c r="BIW30" s="131">
        <f>INDEX('[29]SPI Raw Data 1617'!$A$3:$AN$37,MATCH($A30,'[29]SPI Raw Data 1617'!$A$3:$A$37,0),MATCH(BIW$1,'[29]SPI Raw Data 1617'!$A$37:$AN$37,0))</f>
        <v>760163</v>
      </c>
      <c r="BIX30" s="116">
        <f>INDEX('[30]SPI Raw Data 1718'!$A$3:$AN$37,MATCH($A30,'[30]SPI Raw Data 1718'!$A$3:$A$37,0),MATCH(BIX$1,'[30]SPI Raw Data 1718'!$A$37:$AN$37,0))</f>
        <v>86.763397613466864</v>
      </c>
      <c r="BIY30" s="131">
        <f>INDEX('[30]SPI Raw Data 1718'!$A$3:$AN$37,MATCH($A30,'[30]SPI Raw Data 1718'!$A$3:$A$37,0),MATCH(BIY$1,'[30]SPI Raw Data 1718'!$A$37:$AN$37,0))</f>
        <v>651489</v>
      </c>
      <c r="BIZ30" s="131">
        <f>INDEX('[30]SPI Raw Data 1718'!$A$3:$AN$37,MATCH($A30,'[30]SPI Raw Data 1718'!$A$3:$A$37,0),MATCH(BIZ$1,'[30]SPI Raw Data 1718'!$A$37:$AN$37,0))</f>
        <v>750880</v>
      </c>
      <c r="BJA30" s="116">
        <f>INDEX('[31]SPI Raw Data 1819'!$A$1:$AN$37,MATCH($A30,'[31]SPI Raw Data 1819'!$A$1:$A$37,0),MATCH(BJA$1,'[31]SPI Raw Data 1819'!$A$37:$AN$37,0))</f>
        <v>87.400525362439936</v>
      </c>
      <c r="BJB30" s="197">
        <f>INDEX('[31]SPI Raw Data 1819'!$A$1:$AN$37,MATCH($A30,'[31]SPI Raw Data 1819'!$A$1:$A$37,0),MATCH(BJB$1,'[31]SPI Raw Data 1819'!$A$37:$AN$37,0))</f>
        <v>653804</v>
      </c>
      <c r="BJC30" s="197">
        <f>INDEX('[31]SPI Raw Data 1819'!$A$1:$AN$37,MATCH($A30,'[31]SPI Raw Data 1819'!$A$1:$A$37,0),MATCH(BJC$1,'[31]SPI Raw Data 1819'!$A$37:$AN$37,0))</f>
        <v>748055</v>
      </c>
      <c r="BJD30" s="133">
        <f>INDEX('[32]SPI Raw Data 1920'!$A$1:$AN$35, MATCH($A30,'[32]SPI Raw Data 1920'!$A$1:$A$35,0),MATCH(BJD$1,'[32]SPI Raw Data 1920'!$A$37:$AN$37,0))</f>
        <v>87.52655154876102</v>
      </c>
      <c r="BJE30" s="197">
        <f>INDEX('[32]SPI Raw Data 1920'!$A$1:$AN$35, MATCH($A30,'[32]SPI Raw Data 1920'!$A$1:$A$35,0),MATCH(BJE$1,'[32]SPI Raw Data 1920'!$A$37:$AN$37,0))</f>
        <v>643637</v>
      </c>
      <c r="BJF30" s="252">
        <f>INDEX('[32]SPI Raw Data 1920'!$A$1:$AN$35, MATCH($A30,'[32]SPI Raw Data 1920'!$A$1:$A$35,0),MATCH(BJF$1,'[32]SPI Raw Data 1920'!$A$37:$AN$37,0))</f>
        <v>735362</v>
      </c>
      <c r="BJG30" s="115">
        <f t="shared" si="162"/>
        <v>14.754237288135593</v>
      </c>
      <c r="BJH30" s="87">
        <v>1741</v>
      </c>
      <c r="BJI30" s="87">
        <f>INDEX('[40]Historic Data'!$L$2:$U$35,MATCH($A30,'[40]Historic Data'!$L$2:$L$35,0),MATCH(BJI$1,'[40]Historic Data'!$L$2:$U$2,0))</f>
        <v>11800</v>
      </c>
      <c r="BJJ30" s="116">
        <f t="shared" si="164"/>
        <v>12.992307692307692</v>
      </c>
      <c r="BJK30" s="87">
        <v>1689</v>
      </c>
      <c r="BJL30" s="87">
        <f>INDEX('[40]Historic Data'!$L$2:$U$35,MATCH($A30,'[40]Historic Data'!$L$2:$L$35,0),MATCH(BJL$1,'[40]Historic Data'!$L$2:$U$2,0))</f>
        <v>13000</v>
      </c>
      <c r="BJM30" s="116">
        <f t="shared" si="165"/>
        <v>20.575757575757574</v>
      </c>
      <c r="BJN30" s="87">
        <v>2037</v>
      </c>
      <c r="BJO30" s="87">
        <f>INDEX('[40]Historic Data'!$L$2:$U$35,MATCH($A30,'[40]Historic Data'!$L$2:$L$35,0),MATCH(BJO$1,'[40]Historic Data'!$L$2:$U$2,0))</f>
        <v>9900</v>
      </c>
      <c r="BJP30" s="116">
        <f t="shared" si="132"/>
        <v>15.934782608695652</v>
      </c>
      <c r="BJQ30" s="87">
        <v>1466</v>
      </c>
      <c r="BJR30" s="87">
        <f>INDEX('[40]Historic Data'!$L$2:$U$35,MATCH($A30,'[40]Historic Data'!$L$2:$L$35,0),MATCH(BJR$1,'[40]Historic Data'!$L$2:$U$2,0))</f>
        <v>9200</v>
      </c>
      <c r="BJS30" s="116">
        <f t="shared" si="166"/>
        <v>26.441176470588236</v>
      </c>
      <c r="BJT30" s="87">
        <f>INDEX('[3]Raw data 16-17'!$B$2:$ACG$34,MATCH($A30,'[3]Raw data 16-17'!$A$2:$A$34,0),MATCH(BJT$1,'[3]Raw data 16-17'!$B$1:$MA$1,0))</f>
        <v>1798</v>
      </c>
      <c r="BJU30" s="87">
        <f>INDEX('[40]Historic Data'!$L$2:$U$35,MATCH($A30,'[40]Historic Data'!$L$2:$L$35,0),MATCH(BJU$1,'[40]Historic Data'!$L$2:$U$2,0))</f>
        <v>6800</v>
      </c>
      <c r="BJV30" s="116">
        <f t="shared" si="134"/>
        <v>18.123076923076923</v>
      </c>
      <c r="BJW30" s="87">
        <f>INDEX('[14]1718 Collected Indicators'!$A$3:$CH$36,MATCH($A30,'[14]1718 Collected Indicators'!$A$3:$A$36,0),MATCH(BJW$1,'[14]1718 Collected Indicators'!$A$3:$CH$3,0))</f>
        <v>1178</v>
      </c>
      <c r="BJX30" s="87">
        <f>INDEX('[40]Historic Data'!$L$2:$U$35,MATCH($A30,'[40]Historic Data'!$L$2:$L$35,0),MATCH(BJX$1,'[40]Historic Data'!$L$2:$U$2,0))</f>
        <v>6500</v>
      </c>
      <c r="BJY30" s="116">
        <f>INDEX('[15]1819 Collected Indicators'!$A$3:$CV$36,MATCH($A30,'[15]1819 Collected Indicators'!$A$3:$A$36,0),MATCH(BJY$1,'[15]1819 Collected Indicators'!$A$3:$CV$3,0))</f>
        <v>15.090909090909092</v>
      </c>
      <c r="BJZ30" s="87">
        <f>INDEX('[15]1819 Collected Indicators'!$A$3:$CV$36,MATCH($A30,'[15]1819 Collected Indicators'!$A$3:$A$36,0),MATCH(BJZ$1,'[15]1819 Collected Indicators'!$A$3:$CV$3,0))</f>
        <v>996</v>
      </c>
      <c r="BKA30" s="87">
        <f>INDEX('[15]1819 Collected Indicators'!$A$3:$CV$36,MATCH($A30,'[15]1819 Collected Indicators'!$A$3:$A$36,0),MATCH(BKA$1,'[15]1819 Collected Indicators'!$A$3:$CV$3,0))</f>
        <v>6600</v>
      </c>
      <c r="BKB30" s="133">
        <f>INDEX('[11]1920 Collected Indicators'!$A$3:$CV$36,MATCH($A30,'[11]1920 Collected Indicators'!$A$3:$A$36,0),MATCH(BKB$1,'[11]1920 Collected Indicators'!$A$3:$CV$3,0))</f>
        <v>16</v>
      </c>
      <c r="BKC30" s="266">
        <f>INDEX('[11]1920 Collected Indicators'!$A$3:$CV$36,MATCH($A30,'[11]1920 Collected Indicators'!$A$3:$A$36,0),MATCH(BKC$1,'[11]1920 Collected Indicators'!$A$3:$CV$3,0))</f>
        <v>800</v>
      </c>
      <c r="BKD30" s="87">
        <f>INDEX('[11]1920 Collected Indicators'!$A$3:$CV$36,MATCH($A30,'[11]1920 Collected Indicators'!$A$3:$A$36,0),MATCH(BKD$1,'[11]1920 Collected Indicators'!$A$3:$CV$3,0))</f>
        <v>5000</v>
      </c>
      <c r="BKE30" s="133">
        <f t="shared" si="135"/>
        <v>6096.5473145780043</v>
      </c>
      <c r="BKF30" s="131">
        <f>INDEX([41]Sheet1!$B$2:$I$34,MATCH($A30,[41]Sheet1!$A$2:$A$34,0),MATCH(BKF$1,[41]Sheet1!$B$1:$I$1,0))</f>
        <v>9535</v>
      </c>
      <c r="BKG30" s="131">
        <v>1564</v>
      </c>
      <c r="BKH30" s="116">
        <f t="shared" si="136"/>
        <v>4508.7108013937277</v>
      </c>
      <c r="BKI30" s="131">
        <f>INDEX([41]Sheet1!$B$2:$I$34,MATCH($A30,[41]Sheet1!$A$2:$A$34,0),MATCH(BKI$1,[41]Sheet1!$B$1:$I$1,0))</f>
        <v>6470</v>
      </c>
      <c r="BKJ30" s="87">
        <v>1435</v>
      </c>
      <c r="BKK30" s="116">
        <f t="shared" si="137"/>
        <v>6598.9010989010985</v>
      </c>
      <c r="BKL30" s="131">
        <f>INDEX([41]Sheet1!$B$2:$I$34,MATCH($A30,[41]Sheet1!$A$2:$A$34,0),MATCH(BKL$1,[41]Sheet1!$B$1:$I$1,0))</f>
        <v>8407</v>
      </c>
      <c r="BKM30" s="87">
        <v>1274</v>
      </c>
      <c r="BKN30" s="116">
        <f t="shared" si="138"/>
        <v>3926.9027882441596</v>
      </c>
      <c r="BKO30" s="131">
        <f>INDEX([41]Sheet1!$B$2:$I$34,MATCH($A30,[41]Sheet1!$A$2:$A$34,0),MATCH(BKO$1,[41]Sheet1!$B$1:$I$1,0))</f>
        <v>5211</v>
      </c>
      <c r="BKP30" s="87">
        <v>1327</v>
      </c>
      <c r="BKQ30" s="116">
        <f t="shared" si="139"/>
        <v>3577.2187281621245</v>
      </c>
      <c r="BKR30" s="131">
        <f>INDEX([41]Sheet1!$B$2:$I$34,MATCH($A30,[41]Sheet1!$A$2:$A$34,0),MATCH(BKR$1,[41]Sheet1!$B$1:$I$1,0))</f>
        <v>5119</v>
      </c>
      <c r="BKS30" s="87">
        <v>1431</v>
      </c>
      <c r="BKT30" s="116">
        <f t="shared" si="140"/>
        <v>7775.2727272727279</v>
      </c>
      <c r="BKU30" s="131">
        <f>INDEX([41]Sheet1!$B$2:$I$34,MATCH($A30,[41]Sheet1!$A$2:$A$34,0),MATCH(BKU$1,[41]Sheet1!$B$1:$I$1,0))</f>
        <v>10691</v>
      </c>
      <c r="BKV30" s="87">
        <v>1375</v>
      </c>
      <c r="BKW30" s="116">
        <f t="shared" si="141"/>
        <v>3919.0476190476188</v>
      </c>
      <c r="BKX30" s="87">
        <f>INDEX([41]Sheet1!$B$2:$I$34,MATCH($A30,[41]Sheet1!$A$2:$A$34,0),MATCH(BKX$1,[41]Sheet1!$B$1:$I$1,0))</f>
        <v>5761</v>
      </c>
      <c r="BKY30" s="87">
        <f>INDEX('[3]Raw data 16-17'!$B$2:$ACG$34,MATCH($A30,'[3]Raw data 16-17'!$A$2:$A$34,0),MATCH(BKY$1,'[3]Raw data 16-17'!$B$1:$MA$1,0))</f>
        <v>1470</v>
      </c>
      <c r="BKZ30" s="88">
        <f t="shared" si="142"/>
        <v>4234.8837209302328</v>
      </c>
      <c r="BLA30" s="32">
        <f>INDEX([4]Sheet1!$A$1:$CJ$34, MATCH($A30, [4]Sheet1!$A$1:$A$34, 0), MATCH(BLA$1, [4]Sheet1!$A$1:$CJ$1, 0))</f>
        <v>5463</v>
      </c>
      <c r="BLB30" s="32">
        <f>INDEX('[5]Finance Indicators'!$A$2:$BO$35,MATCH($A30,'[5]Finance Indicators'!$A$2:$A$35,0),MATCH(BLB$1,'[5]Finance Indicators'!$A$2:$BO$2,0))</f>
        <v>1290</v>
      </c>
      <c r="BLC30" s="88">
        <f>INDEX('[6]Finance Indicators'!$B$3:$BO$35,MATCH($A30,'[6]Finance Indicators'!$A$3:$A$35,0),MATCH(BLC$1,'[6]Finance Indicators'!$B$2:$BO$2,0))</f>
        <v>8178.0219780219777</v>
      </c>
      <c r="BLD30" s="88">
        <f>INDEX('[6]Finance Indicators'!$B$3:$BO$35,MATCH($A30,'[6]Finance Indicators'!$A$3:$A$35,0),MATCH(BLD$1,'[6]Finance Indicators'!$B$2:$BO$2,0))</f>
        <v>11163</v>
      </c>
      <c r="BLE30" s="88">
        <f>INDEX('[6]Finance Indicators'!$B$3:$BO$35,MATCH($A30,'[6]Finance Indicators'!$A$3:$A$35,0),MATCH(BLE$1,'[6]Finance Indicators'!$B$2:$BO$2,0))</f>
        <v>1365</v>
      </c>
      <c r="BLF30" s="250">
        <f t="array" ref="BLF30">INDEX('[7]Finance Indicators'!$A$2:$BO$35,MATCH($A30,'[7]Finance Indicators'!$A$2:$A$35,0),MATCH(BLF$1,'[7]Finance Indicators'!$A$2:$BO$2,0))</f>
        <v>5118.2228915662645</v>
      </c>
      <c r="BLG30" s="250">
        <f t="array" ref="BLG30">INDEX('[7]Finance Indicators'!$A$2:$BO$35,MATCH($A30,'[7]Finance Indicators'!$A$2:$A$35,0),MATCH(BLG$1,'[7]Finance Indicators'!$A$2:$BO$2,0))</f>
        <v>6797</v>
      </c>
      <c r="BLH30" s="277">
        <f t="array" ref="BLH30">INDEX('[7]Finance Indicators'!$A$2:$BO$35,MATCH($A30,'[7]Finance Indicators'!$A$2:$A$35,0),MATCH(BLH$1,'[7]Finance Indicators'!$A$2:$BO$2,0))</f>
        <v>1328</v>
      </c>
      <c r="BLI30" s="121">
        <f>(BKE30*100)/Deflators!$B$2</f>
        <v>7181.8760078173691</v>
      </c>
      <c r="BLJ30" s="137">
        <f>(BKH30*100)/Deflators!$B$3</f>
        <v>5232.0419024127686</v>
      </c>
      <c r="BLK30" s="137">
        <f>(BKK30*100)/Deflators!$B$4</f>
        <v>7504.1299191449989</v>
      </c>
      <c r="BLL30" s="137">
        <f>(BKN30*100)/Deflators!$B$5</f>
        <v>4386.4748554705202</v>
      </c>
      <c r="BLM30" s="137">
        <f>(BKQ30*100)/Deflators!$B$6</f>
        <v>3941.5174169402435</v>
      </c>
      <c r="BLN30" s="137">
        <f>(BKT30*100)/Deflators!$B$7</f>
        <v>8497.7562090437314</v>
      </c>
      <c r="BLO30" s="116">
        <f>(BKW30*100)/Deflators!$B$8</f>
        <v>4179.7646167841467</v>
      </c>
      <c r="BLP30" s="116">
        <f>(BKZ30*100)/Deflators!$B$9</f>
        <v>4438.4603631779328</v>
      </c>
      <c r="BLQ30" s="116">
        <f>(BLC30*100)/Deflators!$B$10</f>
        <v>8377.8225741369261</v>
      </c>
      <c r="BLR30" s="248">
        <f>(BLF30*100)/Deflators!$B$11</f>
        <v>5118.2228915662645</v>
      </c>
      <c r="BLS30" s="115">
        <v>12.105442176870749</v>
      </c>
      <c r="BLT30" s="116">
        <v>12.822544642857142</v>
      </c>
      <c r="BLU30" s="116">
        <v>11.471337579617835</v>
      </c>
      <c r="BLV30" s="116">
        <v>10.269439421338154</v>
      </c>
      <c r="BLW30" s="116">
        <f>INDEX('[3]Raw data 16-17'!$B$2:$ACG$34,MATCH($A30,'[3]Raw data 16-17'!$A$2:$A$34,0),MATCH(BLW$1,'[3]Raw data 16-17'!$B$1:$MA$1,0))</f>
        <v>9.9349005424954804</v>
      </c>
      <c r="BLX30" s="116">
        <f>INDEX('[14]1718 Collected Indicators'!$A$3:$CH$36,MATCH($A30,'[14]1718 Collected Indicators'!$A$3:$A$36,0),MATCH(BLX$1,'[14]1718 Collected Indicators'!$A$3:$CH$3,0))</f>
        <v>12.240079365079366</v>
      </c>
      <c r="BLY30" s="116">
        <f>INDEX('[15]1819 Collected Indicators'!$A$3:$CV$36,MATCH($A30,'[15]1819 Collected Indicators'!$A$3:$A$36,0),MATCH(BLY$1,'[15]1819 Collected Indicators'!$A$3:$CV$3,0))</f>
        <v>13.019370460048426</v>
      </c>
      <c r="BLZ30" s="248">
        <f>INDEX('[11]1920 Collected Indicators'!$A$3:$CV$36,MATCH($A30,'[11]1920 Collected Indicators'!$A$3:$A$36,0),MATCH(BLZ$1,'[11]1920 Collected Indicators'!$A$3:$CV$3,0))</f>
        <v>18.340659340659339</v>
      </c>
      <c r="BMA30" s="115">
        <f>INDEX([42]Sheet2!$A$1:$H$34,MATCH($A30,[42]Sheet2!$A$1:$A$34,0),MATCH(BMA$1,[42]Sheet2!$A$1:$H$1,0))</f>
        <v>18.793296687900156</v>
      </c>
      <c r="BMB30" s="116">
        <f>INDEX([42]Sheet2!$A$1:$H$34,MATCH($A30,[42]Sheet2!$A$1:$A$34,0),MATCH(BMB$1,[42]Sheet2!$A$1:$H$1,0))</f>
        <v>15.077861353031293</v>
      </c>
      <c r="BMC30" s="116">
        <f>INDEX([42]Sheet2!$A$1:$H$34,MATCH($A30,[42]Sheet2!$A$1:$A$34,0),MATCH(BMC$1,[42]Sheet2!$A$1:$H$1,0))</f>
        <v>13.936296839184905</v>
      </c>
      <c r="BMD30" s="116">
        <f>INDEX([42]Sheet2!$A$1:$H$34,MATCH($A30,[42]Sheet2!$A$1:$A$34,0),MATCH(BMD$1,[42]Sheet2!$A$1:$H$1,0))</f>
        <v>11.413661341806227</v>
      </c>
      <c r="BME30" s="116">
        <f>INDEX([42]Sheet2!$A$1:$H$34,MATCH($A30,[42]Sheet2!$A$1:$A$34,0),MATCH(BME$1,[42]Sheet2!$A$1:$H$1,0))</f>
        <v>12.671469822711986</v>
      </c>
      <c r="BMF30" s="116">
        <f>INDEX([42]Sheet2!$A$1:$H$34,MATCH($A30,[42]Sheet2!$A$1:$A$34,0),MATCH(BMF$1,[42]Sheet2!$A$1:$H$1,0))</f>
        <v>13.309414358310701</v>
      </c>
      <c r="BMG30" s="116">
        <f>INDEX([42]Sheet2!$A$1:$H$34,MATCH($A30,[42]Sheet2!$A$1:$A$34,0),MATCH(BMG$1,[42]Sheet2!$A$1:$H$1,0))</f>
        <v>13.320825257603957</v>
      </c>
      <c r="BMH30" s="116">
        <f>INDEX('[14]1718 Collected Indicators'!$A$3:$CH$36,MATCH($A30,'[14]1718 Collected Indicators'!$A$3:$A$36,0),MATCH(BMH$1,'[14]1718 Collected Indicators'!$A$3:$CH$3,0))</f>
        <v>15.515813190710881</v>
      </c>
      <c r="BMI30" s="116">
        <f>INDEX('[15]1819 Collected Indicators'!$A$3:$CV$36,MATCH($A30,'[15]1819 Collected Indicators'!$A$3:$A$36,0),MATCH(BMI$1,'[15]1819 Collected Indicators'!$A$3:$CV$3,0))</f>
        <v>18.074787095608055</v>
      </c>
      <c r="BMJ30" s="248">
        <f>INDEX('[11]1920 Collected Indicators'!$A$3:$CV$36,MATCH($A30,'[11]1920 Collected Indicators'!$A$3:$A$36,0),MATCH(BMJ$1,'[11]1920 Collected Indicators'!$A$3:$CV$3,0))</f>
        <v>18.019161499999999</v>
      </c>
      <c r="BMK30" s="115">
        <v>16.327308535307008</v>
      </c>
      <c r="BML30" s="87">
        <v>514</v>
      </c>
      <c r="BMM30" s="87">
        <v>314810</v>
      </c>
      <c r="BMN30" s="116">
        <v>15.921344751030764</v>
      </c>
      <c r="BMO30" s="87">
        <v>502</v>
      </c>
      <c r="BMP30" s="87">
        <v>315300</v>
      </c>
      <c r="BMQ30" s="116">
        <v>14.925845112734402</v>
      </c>
      <c r="BMR30" s="87">
        <v>472</v>
      </c>
      <c r="BMS30" s="87">
        <v>316230</v>
      </c>
      <c r="BMT30" s="116">
        <f t="shared" si="143"/>
        <v>16.903185115105643</v>
      </c>
      <c r="BMU30" s="87">
        <f>INDEX('[3]Raw data 16-17'!$B$2:$ACG$34,MATCH($A30,'[3]Raw data 16-17'!$A$2:$A$34,0),MATCH(BMU$1,'[3]Raw data 16-17'!$B$1:$MA$1,0))</f>
        <v>536</v>
      </c>
      <c r="BMV30" s="87">
        <f t="shared" si="10"/>
        <v>317100</v>
      </c>
      <c r="BMW30" s="116">
        <f>INDEX('[14]1718 Collected Indicators'!$A$3:$CH$36,MATCH($A30,'[14]1718 Collected Indicators'!$A$3:$A$36,0),MATCH(BMW$1,'[14]1718 Collected Indicators'!$A$3:$CH$3,0))</f>
        <v>15.589150454159725</v>
      </c>
      <c r="BMX30" s="131">
        <f>INDEX('[14]1718 Collected Indicators'!$A$3:$CH$36,MATCH($A30,'[14]1718 Collected Indicators'!$A$3:$A$36,0),MATCH(BMX$1,'[14]1718 Collected Indicators'!$A$3:$CH$3,0))</f>
        <v>496</v>
      </c>
      <c r="BMY30" s="131">
        <f>INDEX('[14]1718 Collected Indicators'!$A$3:$CH$36,MATCH($A30,'[14]1718 Collected Indicators'!$A$3:$A$36,0),MATCH(BMY$1,'[14]1718 Collected Indicators'!$A$3:$CH$3,0))</f>
        <v>318170</v>
      </c>
      <c r="BMZ30" s="116">
        <f>INDEX('[15]1819 Collected Indicators'!$A$3:$CV$36,MATCH($A30,'[15]1819 Collected Indicators'!$A$3:$A$36,0),MATCH(BMZ$1,'[15]1819 Collected Indicators'!$A$3:$CV$3,0))</f>
        <v>15.296846592690112</v>
      </c>
      <c r="BNA30" s="131">
        <f>INDEX('[15]1819 Collected Indicators'!$A$3:$CV$36,MATCH($A30,'[15]1819 Collected Indicators'!$A$3:$A$36,0),MATCH(BNA$1,'[15]1819 Collected Indicators'!$A$3:$CV$3,0))</f>
        <v>488</v>
      </c>
      <c r="BNB30" s="131">
        <f>INDEX('[15]1819 Collected Indicators'!$A$3:$CV$36,MATCH($A30,'[15]1819 Collected Indicators'!$A$3:$A$36,0),MATCH(BNB$1,'[15]1819 Collected Indicators'!$A$3:$CV$3,0))</f>
        <v>319020</v>
      </c>
      <c r="BNC30" s="131">
        <f>INDEX('[11]1920 Collected Indicators'!$A$3:$CV$36,MATCH($A30,'[11]1920 Collected Indicators'!$A$3:$A$36,0),MATCH(BNC$1,'[11]1920 Collected Indicators'!$A$3:$CV$3,0))</f>
        <v>13.976850840794935</v>
      </c>
      <c r="BND30" s="131">
        <f>INDEX('[11]1920 Collected Indicators'!$A$3:$CV$36,MATCH($A30,'[11]1920 Collected Indicators'!$A$3:$A$36,0),MATCH(BND$1,'[11]1920 Collected Indicators'!$A$3:$CV$3,0))</f>
        <v>448</v>
      </c>
      <c r="BNE30" s="268">
        <f>INDEX('[11]1920 Collected Indicators'!$A$3:$CV$36,MATCH($A30,'[11]1920 Collected Indicators'!$A$3:$A$36,0),MATCH(BNE$1,'[11]1920 Collected Indicators'!$A$3:$CV$3,0))</f>
        <v>320530</v>
      </c>
      <c r="BNF30" s="119">
        <f t="shared" si="144"/>
        <v>92461.844299089396</v>
      </c>
      <c r="BNG30" s="87">
        <f>INDEX('[43]All Years'!$A$1:$I$34,MATCH($A30,'[43]All Years'!$A$1:$A$34,0),MATCH(BNG$1,'[43]All Years'!$A$1:$I$1,0))</f>
        <v>28837</v>
      </c>
      <c r="BNH30" s="87">
        <v>311880</v>
      </c>
      <c r="BNI30" s="88">
        <f t="shared" si="145"/>
        <v>77995.266423591122</v>
      </c>
      <c r="BNJ30" s="87">
        <f>INDEX('[43]All Years'!$A$1:$I$34,MATCH($A30,'[43]All Years'!$A$1:$A$34,0),MATCH(BNJ$1,'[43]All Years'!$A$1:$I$1,0))</f>
        <v>24386</v>
      </c>
      <c r="BNK30" s="87">
        <v>312660</v>
      </c>
      <c r="BNL30" s="88">
        <f t="shared" si="146"/>
        <v>69700.343555159692</v>
      </c>
      <c r="BNM30" s="87">
        <f>INDEX('[43]All Years'!$A$1:$I$34,MATCH($A30,'[43]All Years'!$A$1:$A$34,0),MATCH(BNM$1,'[43]All Years'!$A$1:$I$1,0))</f>
        <v>21911</v>
      </c>
      <c r="BNN30" s="87">
        <v>314360</v>
      </c>
      <c r="BNO30" s="88">
        <f t="shared" si="147"/>
        <v>64773.70176274416</v>
      </c>
      <c r="BNP30" s="87">
        <f>INDEX('[43]All Years'!$A$1:$I$34,MATCH($A30,'[43]All Years'!$A$1:$A$34,0),MATCH(BNP$1,'[43]All Years'!$A$1:$I$1,0))</f>
        <v>20394</v>
      </c>
      <c r="BNQ30" s="87">
        <v>314850</v>
      </c>
      <c r="BNR30" s="88">
        <f t="shared" si="148"/>
        <v>57661.085743277523</v>
      </c>
      <c r="BNS30" s="131">
        <f>INDEX('[43]All Years'!$A$1:$I$34,MATCH($A30,'[43]All Years'!$A$1:$A$34,0),MATCH(BNS$1,'[43]All Years'!$A$1:$I$1,0))</f>
        <v>18184</v>
      </c>
      <c r="BNT30" s="87">
        <v>315360</v>
      </c>
      <c r="BNU30" s="88">
        <f t="shared" si="149"/>
        <v>50264.048319261296</v>
      </c>
      <c r="BNV30" s="87">
        <f>INDEX('[43]All Years'!$A$1:$I$34,MATCH($A30,'[43]All Years'!$A$1:$A$34,0),MATCH(BNV$1,'[43]All Years'!$A$1:$I$1,0))</f>
        <v>15895</v>
      </c>
      <c r="BNW30" s="131">
        <v>316230</v>
      </c>
      <c r="BNX30" s="88">
        <f t="shared" si="150"/>
        <v>52753.07473982971</v>
      </c>
      <c r="BNY30" s="87">
        <f>INDEX('[43]All Years'!$A$1:$I$34,MATCH($A30,'[43]All Years'!$A$1:$A$34,0),MATCH(BNY$1,'[43]All Years'!$A$1:$I$1,0))</f>
        <v>16728</v>
      </c>
      <c r="BNZ30" s="32">
        <v>317100</v>
      </c>
      <c r="BOA30" s="88">
        <f t="shared" si="151"/>
        <v>52107.363987805256</v>
      </c>
      <c r="BOB30" s="32">
        <f>INDEX([4]Sheet1!$A$1:$CJ$34, MATCH($A30, [4]Sheet1!$A$1:$A$34, 0), MATCH(BOB$1, [4]Sheet1!$A$1:$CJ$1, 0))</f>
        <v>16579</v>
      </c>
      <c r="BOC30" s="32">
        <f>INDEX('[5]Finance Indicators'!$A$2:$BO$35,MATCH($A30,'[5]Finance Indicators'!$A$2:$A$35,0),MATCH(BOC$1,'[5]Finance Indicators'!$A$2:$BO$2,0))</f>
        <v>318170</v>
      </c>
      <c r="BOD30" s="88">
        <f>INDEX('[6]Finance Indicators'!$B$3:$BO$35,MATCH($A30,'[6]Finance Indicators'!$A$3:$A$35,0),MATCH(BOD$1,'[6]Finance Indicators'!$B$2:$BO$2,0))</f>
        <v>47649.050216287382</v>
      </c>
      <c r="BOE30" s="88">
        <f>INDEX('[6]Finance Indicators'!$B$3:$BO$35,MATCH($A30,'[6]Finance Indicators'!$A$3:$A$35,0),MATCH(BOE$1,'[6]Finance Indicators'!$B$2:$BO$2,0))</f>
        <v>15201</v>
      </c>
      <c r="BOF30" s="88">
        <f>INDEX('[6]Finance Indicators'!$B$3:$BO$35,MATCH($A30,'[6]Finance Indicators'!$A$3:$A$35,0),MATCH(BOF$1,'[6]Finance Indicators'!$B$2:$BO$2,0))</f>
        <v>319020</v>
      </c>
      <c r="BOG30" s="250">
        <f t="array" ref="BOG30">INDEX('[7]Finance Indicators'!$A$2:$BO$35,MATCH($A30,'[7]Finance Indicators'!$A$2:$A$35,0),MATCH(BOG$1,'[7]Finance Indicators'!$A$2:$BO$2,0))</f>
        <v>47215.549246560389</v>
      </c>
      <c r="BOH30" s="250">
        <f t="array" ref="BOH30">INDEX('[7]Finance Indicators'!$A$2:$BO$35,MATCH($A30,'[7]Finance Indicators'!$A$2:$A$35,0),MATCH(BOH$1,'[7]Finance Indicators'!$A$2:$BO$2,0))</f>
        <v>15134</v>
      </c>
      <c r="BOI30" s="250">
        <f t="array" ref="BOI30">INDEX('[7]Finance Indicators'!$A$2:$BO$35,MATCH($A30,'[7]Finance Indicators'!$A$2:$A$35,0),MATCH(BOI$1,'[7]Finance Indicators'!$A$2:$BO$2,0))</f>
        <v>320530</v>
      </c>
      <c r="BOJ30" s="115">
        <f>(BNF30*100)/Deflators!$B$2</f>
        <v>108922.22547380329</v>
      </c>
      <c r="BOK30" s="116">
        <f>(BNI30*100)/Deflators!$B$3</f>
        <v>90508.023267301352</v>
      </c>
      <c r="BOL30" s="116">
        <f>(BNL30*100)/Deflators!$B$4</f>
        <v>79261.747616441775</v>
      </c>
      <c r="BOM30" s="116">
        <f>(BNO30*100)/Deflators!$B$5</f>
        <v>72354.277505572347</v>
      </c>
      <c r="BON30" s="116">
        <f>(BNR30*100)/Deflators!$B$6</f>
        <v>63533.205824844605</v>
      </c>
      <c r="BOO30" s="116">
        <f>(BNU30*100)/Deflators!$B$7</f>
        <v>54934.616916839455</v>
      </c>
      <c r="BOP30" s="116">
        <f>(BNX30*100)/Deflators!$B$8</f>
        <v>56262.504735192044</v>
      </c>
      <c r="BOQ30" s="116">
        <f>(BOA30*100)/Deflators!$B$9</f>
        <v>54612.236115601489</v>
      </c>
      <c r="BOR30" s="116">
        <f>(BOD30*100)/Deflators!$B$10</f>
        <v>48813.183629368279</v>
      </c>
      <c r="BOS30" s="248">
        <f>(BOG30*100)/Deflators!$B$11</f>
        <v>47215.549246560389</v>
      </c>
      <c r="BOT30" s="115">
        <f>INDEX([44]IG1!$AL$4:$AX$40,MATCH($A30,[44]IG1!$AL$4:$AL$40,0),MATCH(BOT$1,[44]IG1!$AL$40:$AX$40,0))</f>
        <v>17.100000000000001</v>
      </c>
      <c r="BOU30" s="116">
        <f>INDEX([44]IG1!$AL$4:$AX$40,MATCH($A30,[44]IG1!$AL$4:$AL$40,0),MATCH(BOU$1,[44]IG1!$AL$40:$AX$40,0))</f>
        <v>17.599999999999998</v>
      </c>
      <c r="BOV30" s="116">
        <f>INDEX([44]IG1!$AL$4:$AX$40,MATCH($A30,[44]IG1!$AL$4:$AL$40,0),MATCH(BOV$1,[44]IG1!$AL$40:$AX$40,0))</f>
        <v>17.8</v>
      </c>
      <c r="BOW30" s="116">
        <f>INDEX([44]IG1!$AL$4:$AX$40,MATCH($A30,[44]IG1!$AL$4:$AL$40,0),MATCH(BOW$1,[44]IG1!$AL$40:$AX$40,0))</f>
        <v>17.8</v>
      </c>
      <c r="BOX30" s="116">
        <f>INDEX([44]IG1!$AL$4:$AX$40,MATCH($A30,[44]IG1!$AL$4:$AL$40,0),MATCH(BOX$1,[44]IG1!$AL$40:$AX$40,0))</f>
        <v>18.7</v>
      </c>
      <c r="BOY30" s="116">
        <f>INDEX('[14]1718 Collected Indicators'!$A$3:$CH$36,MATCH($A30,'[14]1718 Collected Indicators'!$A$3:$A$36,0),MATCH(BOY$1,'[14]1718 Collected Indicators'!$A$3:$CH$3,0))</f>
        <v>18.3</v>
      </c>
      <c r="BOZ30" s="116">
        <f>INDEX('[15]1819 Collected Indicators'!$A$3:$CV$36,MATCH($A30,'[15]1819 Collected Indicators'!$A$3:$A$36,0),MATCH(BOZ$1,'[15]1819 Collected Indicators'!$A$3:$CV$3,0))</f>
        <v>20.3</v>
      </c>
      <c r="BPA30" s="248">
        <f>INDEX('[11]1920 Collected Indicators'!$A$3:$CV$36,MATCH($A30,'[11]1920 Collected Indicators'!$A$3:$A$36,0),MATCH(BPA$1,'[11]1920 Collected Indicators'!$A$3:$CV$3,0))</f>
        <v>17.8</v>
      </c>
      <c r="BPB30" s="115">
        <f>INDEX([45]ALL!$A$2:$F$37,MATCH($A30,[45]ALL!$A$2:$A$37,0),MATCH(BPB$1,[45]ALL!$A$37:$F$37,0))</f>
        <v>72</v>
      </c>
      <c r="BPC30" s="116">
        <f>INDEX([45]ALL!$A$2:$F$37,MATCH($A30,[45]ALL!$A$2:$A$37,0),MATCH(BPC$1,[45]ALL!$A$37:$F$37,0))</f>
        <v>83</v>
      </c>
      <c r="BPD30" s="116">
        <f>INDEX([45]ALL!$A$2:$F$37,MATCH($A30,[45]ALL!$A$2:$A$37,0),MATCH(BPD$1,[45]ALL!$A$37:$F$37,0))</f>
        <v>89</v>
      </c>
      <c r="BPE30" s="116">
        <f>INDEX([45]ALL!$A$2:$F$37,MATCH($A30,[45]ALL!$A$2:$A$37,0),MATCH(BPE$1,[45]ALL!$A$37:$F$37,0))</f>
        <v>91</v>
      </c>
      <c r="BPF30" s="116">
        <f>INDEX('[14]1718 Collected Indicators'!$A$3:$CH$36,MATCH($A30,'[14]1718 Collected Indicators'!$A$3:$A$36,0),MATCH(BPF$1,'[14]1718 Collected Indicators'!$A$3:$CH$3,0))</f>
        <v>93.94</v>
      </c>
      <c r="BPG30" s="136">
        <f>INDEX('[15]1819 Collected Indicators'!$A$3:$CV$36,MATCH($A30,'[15]1819 Collected Indicators'!$A$3:$A$36,0),MATCH(BPG$1,'[15]1819 Collected Indicators'!$A$3:$CV$3,0))</f>
        <v>94.5</v>
      </c>
      <c r="BPH30" s="117">
        <f>INDEX('[11]1920 Collected Indicators'!$A$3:$CV$36,MATCH($A30,'[11]1920 Collected Indicators'!$A$3:$A$36,0),MATCH(BPH$1,'[11]1920 Collected Indicators'!$A$3:$CV$3,0))</f>
        <v>95.8</v>
      </c>
      <c r="BPI30" s="133">
        <f>INDEX('[46]2014-15'!$A$3:$G$37,MATCH($A30,'[46]2014-15'!$A$3:$A$37,0),MATCH(BPI$1,'[46]2014-15'!$A$37:$G$37,0))</f>
        <v>9.183673469387756</v>
      </c>
      <c r="BPJ30" s="116">
        <f>INDEX('[46]2015-16'!$A$3:$G$37,MATCH($A30,'[46]2015-16'!$A$3:$A$37,0),MATCH(BPJ$1,'[46]2015-16'!$A$37:$G$37,0))</f>
        <v>9.7789115646258509</v>
      </c>
      <c r="BPK30" s="116">
        <f>INDEX('[46]2016-17'!$A$3:$G$37,MATCH($A30,'[46]2016-17'!$A$3:$A$37,0),MATCH(BPK$1,'[46]2016-17'!$A$37:$G$37,0))</f>
        <v>9.8639455782312915</v>
      </c>
      <c r="BPL30" s="116">
        <f>INDEX('[14]1718 Collected Indicators'!$A$3:$CH$36,MATCH($A30,'[14]1718 Collected Indicators'!$A$3:$A$36,0),MATCH(BPL$1,'[14]1718 Collected Indicators'!$A$3:$CH$3,0))</f>
        <v>11.081794195250659</v>
      </c>
      <c r="BPM30" s="116">
        <f>INDEX('[15]1819 Collected Indicators'!$A$3:$CV$36,MATCH($A30,'[15]1819 Collected Indicators'!$A$3:$A$36,0),MATCH(BPM$1,'[15]1819 Collected Indicators'!$A$3:$CV$3,0))</f>
        <v>10.378188214599824</v>
      </c>
      <c r="BPN30" s="248">
        <f>INDEX('[11]1920 Collected Indicators'!$A$3:$CV$36,MATCH($A30,'[11]1920 Collected Indicators'!$A$3:$A$36,0),MATCH(BPN$1,'[11]1920 Collected Indicators'!$A$3:$CV$3,0))</f>
        <v>12.752858399296393</v>
      </c>
      <c r="BPO30" s="115">
        <f>INDEX('[46]2014-15'!$A$3:$G$37,MATCH($A30,'[46]2014-15'!$A$3:$A$37,0),MATCH(BPO$1,'[46]2014-15'!$A$37:$G$37,0))</f>
        <v>4.3439635535307515</v>
      </c>
      <c r="BPP30" s="116">
        <f>INDEX('[46]2015-16'!$A$3:$G$37,MATCH($A30,'[46]2015-16'!$A$3:$A$37,0),MATCH(BPP$1,'[46]2015-16'!$A$37:$G$37,0))</f>
        <v>21.145691994572591</v>
      </c>
      <c r="BPQ30" s="116">
        <f>INDEX('[46]2016-17'!$A$3:$G$37,MATCH($A30,'[46]2016-17'!$A$3:$A$37,0),MATCH(BPQ$1,'[46]2016-17'!$A$37:$G$37,0))</f>
        <v>19.112744679032396</v>
      </c>
      <c r="BPR30" s="116">
        <f>INDEX('[14]1718 Collected Indicators'!$A$3:$CH$36,MATCH($A30,'[14]1718 Collected Indicators'!$A$3:$A$36,0),MATCH(BPR$1,'[14]1718 Collected Indicators'!$A$3:$CH$3,0))</f>
        <v>42.865947611710325</v>
      </c>
      <c r="BPS30" s="116">
        <f>INDEX('[15]1819 Collected Indicators'!$A$3:$CV$36,MATCH($A30,'[15]1819 Collected Indicators'!$A$3:$A$36,0),MATCH(BPS$1,'[15]1819 Collected Indicators'!$A$3:$CV$3,0))</f>
        <v>39.131822534312164</v>
      </c>
      <c r="BPT30" s="117">
        <f>INDEX('[11]1920 Collected Indicators'!$A$3:$CV$36,MATCH($A30,'[11]1920 Collected Indicators'!$A$3:$A$36,0),MATCH(BPT$1,'[11]1920 Collected Indicators'!$A$3:$CV$3,0))</f>
        <v>38.499946881971745</v>
      </c>
      <c r="BPU30" s="115">
        <f t="array" ref="BPU30">INDEX('[47]FINSUS Raw Data'!$A$2:$BH$35,MATCH($A30,'[47]FINSUS Raw Data'!$A$2:$A$35,0),MATCH(BPU$1,'[47]FINSUS Raw Data'!$A$2:$BH$2,0))</f>
        <v>7.3999999999999995</v>
      </c>
      <c r="BPV30" s="116">
        <f t="array" ref="BPV30">INDEX('[47]FINSUS Raw Data'!$A$2:$BH$35,MATCH($A30,'[47]FINSUS Raw Data'!$A$2:$A$35,0),MATCH(BPV$1,'[47]FINSUS Raw Data'!$A$2:$BH$2,0))</f>
        <v>8.58</v>
      </c>
      <c r="BPW30" s="116">
        <f t="array" ref="BPW30">INDEX('[47]FINSUS Raw Data'!$A$2:$BH$35,MATCH($A30,'[47]FINSUS Raw Data'!$A$2:$A$35,0),MATCH(BPW$1,'[47]FINSUS Raw Data'!$A$2:$BH$2,0))</f>
        <v>11.09</v>
      </c>
      <c r="BPX30" s="116">
        <f t="array" ref="BPX30">INDEX('[47]FINSUS Raw Data'!$A$2:$BH$35,MATCH($A30,'[47]FINSUS Raw Data'!$A$2:$A$35,0),MATCH(BPX$1,'[47]FINSUS Raw Data'!$A$2:$BH$2,0))</f>
        <v>14.499999999999998</v>
      </c>
      <c r="BPY30" s="116">
        <f t="array" ref="BPY30">INDEX('[47]FINSUS Raw Data'!$A$2:$BH$35,MATCH($A30,'[47]FINSUS Raw Data'!$A$2:$A$35,0),MATCH(BPY$1,'[47]FINSUS Raw Data'!$A$2:$BH$2,0))</f>
        <v>16.220000000000002</v>
      </c>
      <c r="BPZ30" s="116">
        <f t="array" ref="BPZ30">INDEX('[47]FINSUS Raw Data'!$A$2:$BH$35,MATCH($A30,'[47]FINSUS Raw Data'!$A$2:$A$35,0),MATCH(BPZ$1,'[47]FINSUS Raw Data'!$A$2:$BH$2,0))</f>
        <v>16.25</v>
      </c>
      <c r="BQA30" s="117">
        <f t="array" ref="BQA30">INDEX('[47]FINSUS Raw Data'!$A$2:$BH$35,MATCH($A30,'[47]FINSUS Raw Data'!$A$2:$A$35,0),MATCH(BQA$1,'[47]FINSUS Raw Data'!$A$2:$BH$2,0))</f>
        <v>13.29</v>
      </c>
      <c r="BQB30" s="115">
        <f t="array" ref="BQB30">INDEX('[47]FINSUS Raw Data'!$A$2:$BH$35,MATCH($A30,'[47]FINSUS Raw Data'!$A$2:$A$35,0),MATCH(BQB$1,'[47]FINSUS Raw Data'!$A$2:$BH$2,0))</f>
        <v>1.91</v>
      </c>
      <c r="BQC30" s="116">
        <f t="array" ref="BQC30">INDEX('[47]FINSUS Raw Data'!$A$2:$BH$35,MATCH($A30,'[47]FINSUS Raw Data'!$A$2:$A$35,0),MATCH(BQC$1,'[47]FINSUS Raw Data'!$A$2:$BH$2,0))</f>
        <v>2.17</v>
      </c>
      <c r="BQD30" s="116">
        <f t="array" ref="BQD30">INDEX('[47]FINSUS Raw Data'!$A$2:$BH$35,MATCH($A30,'[47]FINSUS Raw Data'!$A$2:$A$35,0),MATCH(BQD$1,'[47]FINSUS Raw Data'!$A$2:$BH$2,0))</f>
        <v>3.84</v>
      </c>
      <c r="BQE30" s="116">
        <f t="array" ref="BQE30">INDEX('[47]FINSUS Raw Data'!$A$2:$BH$35,MATCH($A30,'[47]FINSUS Raw Data'!$A$2:$A$35,0),MATCH(BQE$1,'[47]FINSUS Raw Data'!$A$2:$BH$2,0))</f>
        <v>4.37</v>
      </c>
      <c r="BQF30" s="116">
        <f t="array" ref="BQF30">INDEX('[47]FINSUS Raw Data'!$A$2:$BH$35,MATCH($A30,'[47]FINSUS Raw Data'!$A$2:$A$35,0),MATCH(BQF$1,'[47]FINSUS Raw Data'!$A$2:$BH$2,0))</f>
        <v>5.19</v>
      </c>
      <c r="BQG30" s="116">
        <f t="array" ref="BQG30">INDEX('[47]FINSUS Raw Data'!$A$2:$BH$35,MATCH($A30,'[47]FINSUS Raw Data'!$A$2:$A$35,0),MATCH(BQG$1,'[47]FINSUS Raw Data'!$A$2:$BH$2,0))</f>
        <v>5.17</v>
      </c>
      <c r="BQH30" s="117">
        <f t="array" ref="BQH30">INDEX('[47]FINSUS Raw Data'!$A$2:$BH$35,MATCH($A30,'[47]FINSUS Raw Data'!$A$2:$A$35,0),MATCH(BQH$1,'[47]FINSUS Raw Data'!$A$2:$BH$2,0))</f>
        <v>1.67</v>
      </c>
      <c r="BQI30" s="115">
        <f t="array" ref="BQI30">INDEX('[47]FINSUS Raw Data'!$A$2:$BH$35,MATCH($A30,'[47]FINSUS Raw Data'!$A$2:$A$35,0),MATCH(BQI$1,'[47]FINSUS Raw Data'!$A$2:$BH$2,0))</f>
        <v>9.67</v>
      </c>
      <c r="BQJ30" s="116">
        <f t="array" ref="BQJ30">INDEX('[47]FINSUS Raw Data'!$A$2:$BH$35,MATCH($A30,'[47]FINSUS Raw Data'!$A$2:$A$35,0),MATCH(BQJ$1,'[47]FINSUS Raw Data'!$A$2:$BH$2,0))</f>
        <v>10.71</v>
      </c>
      <c r="BQK30" s="116">
        <f t="array" ref="BQK30">INDEX('[47]FINSUS Raw Data'!$A$2:$BH$35,MATCH($A30,'[47]FINSUS Raw Data'!$A$2:$A$35,0),MATCH(BQK$1,'[47]FINSUS Raw Data'!$A$2:$BH$2,0))</f>
        <v>8.57</v>
      </c>
      <c r="BQL30" s="116">
        <f t="array" ref="BQL30">INDEX('[47]FINSUS Raw Data'!$A$2:$BH$35,MATCH($A30,'[47]FINSUS Raw Data'!$A$2:$A$35,0),MATCH(BQL$1,'[47]FINSUS Raw Data'!$A$2:$BH$2,0))</f>
        <v>7.95</v>
      </c>
      <c r="BQM30" s="116">
        <f t="array" ref="BQM30">INDEX('[47]FINSUS Raw Data'!$A$2:$BH$35,MATCH($A30,'[47]FINSUS Raw Data'!$A$2:$A$35,0),MATCH(BQM$1,'[47]FINSUS Raw Data'!$A$2:$BH$2,0))</f>
        <v>8.85</v>
      </c>
      <c r="BQN30" s="116">
        <f t="array" ref="BQN30">INDEX('[47]FINSUS Raw Data'!$A$2:$BH$35,MATCH($A30,'[47]FINSUS Raw Data'!$A$2:$A$35,0),MATCH(BQN$1,'[47]FINSUS Raw Data'!$A$2:$BH$2,0))</f>
        <v>8.25</v>
      </c>
      <c r="BQO30" s="117">
        <f t="array" ref="BQO30">INDEX('[47]FINSUS Raw Data'!$A$2:$BH$35,MATCH($A30,'[47]FINSUS Raw Data'!$A$2:$A$35,0),MATCH(BQO$1,'[47]FINSUS Raw Data'!$A$2:$BH$2,0))</f>
        <v>7.76</v>
      </c>
      <c r="BQP30" s="115">
        <f t="array" ref="BQP30">INDEX('[47]FINSUS Raw Data'!$A$2:$BH$35,MATCH($A30,'[47]FINSUS Raw Data'!$A$2:$A$35,0),MATCH(BQP$1,'[47]FINSUS Raw Data'!$A$2:$BH$2,0))</f>
        <v>13.61</v>
      </c>
      <c r="BQQ30" s="116">
        <f t="array" ref="BQQ30">INDEX('[47]FINSUS Raw Data'!$A$2:$BH$35,MATCH($A30,'[47]FINSUS Raw Data'!$A$2:$A$35,0),MATCH(BQQ$1,'[47]FINSUS Raw Data'!$A$2:$BH$2,0))</f>
        <v>16.66</v>
      </c>
      <c r="BQR30" s="116">
        <f t="array" ref="BQR30">INDEX('[47]FINSUS Raw Data'!$A$2:$BH$35,MATCH($A30,'[47]FINSUS Raw Data'!$A$2:$A$35,0),MATCH(BQR$1,'[47]FINSUS Raw Data'!$A$2:$BH$2,0))</f>
        <v>17.560000000000002</v>
      </c>
      <c r="BQS30" s="116">
        <f t="array" ref="BQS30">INDEX('[47]FINSUS Raw Data'!$A$2:$BH$35,MATCH($A30,'[47]FINSUS Raw Data'!$A$2:$A$35,0),MATCH(BQS$1,'[47]FINSUS Raw Data'!$A$2:$BH$2,0))</f>
        <v>16.43</v>
      </c>
      <c r="BQT30" s="116">
        <f t="array" ref="BQT30">INDEX('[47]FINSUS Raw Data'!$A$2:$BH$35,MATCH($A30,'[47]FINSUS Raw Data'!$A$2:$A$35,0),MATCH(BQT$1,'[47]FINSUS Raw Data'!$A$2:$BH$2,0))</f>
        <v>16.950000000000003</v>
      </c>
      <c r="BQU30" s="116">
        <f t="array" ref="BQU30">INDEX('[47]FINSUS Raw Data'!$A$2:$BH$35,MATCH($A30,'[47]FINSUS Raw Data'!$A$2:$A$35,0),MATCH(BQU$1,'[47]FINSUS Raw Data'!$A$2:$BH$2,0))</f>
        <v>16.77</v>
      </c>
      <c r="BQV30" s="117">
        <f t="array" ref="BQV30">INDEX('[47]FINSUS Raw Data'!$A$2:$BH$35,MATCH($A30,'[47]FINSUS Raw Data'!$A$2:$A$35,0),MATCH(BQV$1,'[47]FINSUS Raw Data'!$A$2:$BH$2,0))</f>
        <v>16.830000000000002</v>
      </c>
      <c r="BQW30" s="115">
        <f t="array" ref="BQW30">INDEX('[47]FINSUS Raw Data'!$A$2:$BH$35,MATCH($A30,'[47]FINSUS Raw Data'!$A$2:$A$35,0),MATCH(BQW$1,'[47]FINSUS Raw Data'!$A$2:$BH$2,0))</f>
        <v>100</v>
      </c>
      <c r="BQX30" s="213">
        <f t="array" ref="BQX30">INDEX('[47]FINSUS Raw Data'!$A$2:$BH$35,MATCH($A30,'[47]FINSUS Raw Data'!$A$2:$A$35,0),MATCH(BQX$1,'[47]FINSUS Raw Data'!$A$2:$BH$2,0))</f>
        <v>700488</v>
      </c>
      <c r="BQY30" s="213">
        <f t="array" ref="BQY30">INDEX('[47]FINSUS Raw Data'!$A$2:$BH$35,MATCH($A30,'[47]FINSUS Raw Data'!$A$2:$A$35,0),MATCH(BQY$1,'[47]FINSUS Raw Data'!$A$2:$BH$2,0))</f>
        <v>700488</v>
      </c>
      <c r="BQZ30" s="116">
        <f t="array" ref="BQZ30">INDEX('[47]FINSUS Raw Data'!$A$2:$BH$35,MATCH($A30,'[47]FINSUS Raw Data'!$A$2:$A$35,0),MATCH(BQZ$1,'[47]FINSUS Raw Data'!$A$2:$BH$2,0))</f>
        <v>99.756937470771661</v>
      </c>
      <c r="BRA30" s="213">
        <f t="array" ref="BRA30">INDEX('[47]FINSUS Raw Data'!$A$2:$BH$35,MATCH($A30,'[47]FINSUS Raw Data'!$A$2:$A$35,0),MATCH(BRA$1,'[47]FINSUS Raw Data'!$A$2:$BH$2,0))</f>
        <v>680471</v>
      </c>
      <c r="BRB30" s="213">
        <f t="array" ref="BRB30">INDEX('[47]FINSUS Raw Data'!$A$2:$BH$35,MATCH($A30,'[47]FINSUS Raw Data'!$A$2:$A$35,0),MATCH(BRB$1,'[47]FINSUS Raw Data'!$A$2:$BH$2,0))</f>
        <v>682129</v>
      </c>
      <c r="BRC30" s="116">
        <f t="array" ref="BRC30">INDEX('[47]FINSUS Raw Data'!$A$2:$BH$35,MATCH($A30,'[47]FINSUS Raw Data'!$A$2:$A$35,0),MATCH(BRC$1,'[47]FINSUS Raw Data'!$A$2:$BH$2,0))</f>
        <v>99.943971573556894</v>
      </c>
      <c r="BRD30" s="213">
        <f t="array" ref="BRD30">INDEX('[47]FINSUS Raw Data'!$A$2:$BH$35,MATCH($A30,'[47]FINSUS Raw Data'!$A$2:$A$35,0),MATCH(BRD$1,'[47]FINSUS Raw Data'!$A$2:$BH$2,0))</f>
        <v>688550</v>
      </c>
      <c r="BRE30" s="213">
        <f t="array" ref="BRE30">INDEX('[47]FINSUS Raw Data'!$A$2:$BH$35,MATCH($A30,'[47]FINSUS Raw Data'!$A$2:$A$35,0),MATCH(BRE$1,'[47]FINSUS Raw Data'!$A$2:$BH$2,0))</f>
        <v>688936</v>
      </c>
      <c r="BRF30" s="116">
        <f t="array" ref="BRF30">INDEX('[47]FINSUS Raw Data'!$A$2:$BH$35,MATCH($A30,'[47]FINSUS Raw Data'!$A$2:$A$35,0),MATCH(BRF$1,'[47]FINSUS Raw Data'!$A$2:$BH$2,0))</f>
        <v>99.989274800188056</v>
      </c>
      <c r="BRG30" s="213">
        <f t="array" ref="BRG30">INDEX('[47]FINSUS Raw Data'!$A$2:$BH$35,MATCH($A30,'[47]FINSUS Raw Data'!$A$2:$A$35,0),MATCH(BRG$1,'[47]FINSUS Raw Data'!$A$2:$BH$2,0))</f>
        <v>680567</v>
      </c>
      <c r="BRH30" s="213">
        <f t="array" ref="BRH30">INDEX('[47]FINSUS Raw Data'!$A$2:$BH$35,MATCH($A30,'[47]FINSUS Raw Data'!$A$2:$A$35,0),MATCH(BRH$1,'[47]FINSUS Raw Data'!$A$2:$BH$2,0))</f>
        <v>680640</v>
      </c>
      <c r="BRI30" s="116">
        <f t="array" ref="BRI30">INDEX('[47]FINSUS Raw Data'!$A$2:$BH$35,MATCH($A30,'[47]FINSUS Raw Data'!$A$2:$A$35,0),MATCH(BRI$1,'[47]FINSUS Raw Data'!$A$2:$BH$2,0))</f>
        <v>99.925804354987577</v>
      </c>
      <c r="BRJ30" s="213">
        <f t="array" ref="BRJ30">INDEX('[47]FINSUS Raw Data'!$A$2:$BH$35,MATCH($A30,'[47]FINSUS Raw Data'!$A$2:$A$35,0),MATCH(BRJ$1,'[47]FINSUS Raw Data'!$A$2:$BH$2,0))</f>
        <v>673394</v>
      </c>
      <c r="BRK30" s="213">
        <f t="array" ref="BRK30">INDEX('[47]FINSUS Raw Data'!$A$2:$BH$35,MATCH($A30,'[47]FINSUS Raw Data'!$A$2:$A$35,0),MATCH(BRK$1,'[47]FINSUS Raw Data'!$A$2:$BH$2,0))</f>
        <v>673894</v>
      </c>
      <c r="BRL30" s="116">
        <f t="array" ref="BRL30">INDEX('[47]FINSUS Raw Data'!$A$2:$BH$35,MATCH($A30,'[47]FINSUS Raw Data'!$A$2:$A$35,0),MATCH(BRL$1,'[47]FINSUS Raw Data'!$A$2:$BH$2,0))</f>
        <v>99.81294754605338</v>
      </c>
      <c r="BRM30" s="213">
        <f t="array" ref="BRM30">INDEX('[47]FINSUS Raw Data'!$A$2:$BH$35,MATCH($A30,'[47]FINSUS Raw Data'!$A$2:$A$35,0),MATCH(BRM$1,'[47]FINSUS Raw Data'!$A$2:$BH$2,0))</f>
        <v>692625</v>
      </c>
      <c r="BRN30" s="213">
        <f t="array" ref="BRN30">INDEX('[47]FINSUS Raw Data'!$A$2:$BH$35,MATCH($A30,'[47]FINSUS Raw Data'!$A$2:$A$35,0),MATCH(BRN$1,'[47]FINSUS Raw Data'!$A$2:$BH$2,0))</f>
        <v>693923</v>
      </c>
      <c r="BRO30" s="116">
        <f t="array" ref="BRO30">INDEX('[47]FINSUS Raw Data'!$A$2:$BH$35,MATCH($A30,'[47]FINSUS Raw Data'!$A$2:$A$35,0),MATCH(BRO$1,'[47]FINSUS Raw Data'!$A$2:$BH$2,0))</f>
        <v>99.585335622840716</v>
      </c>
      <c r="BRP30" s="213">
        <f t="array" ref="BRP30">INDEX('[47]FINSUS Raw Data'!$A$2:$BH$35,MATCH($A30,'[47]FINSUS Raw Data'!$A$2:$A$35,0),MATCH(BRP$1,'[47]FINSUS Raw Data'!$A$2:$BH$2,0))</f>
        <v>725520</v>
      </c>
      <c r="BRQ30" s="334">
        <f t="array" ref="BRQ30">INDEX('[47]FINSUS Raw Data'!$A$2:$BH$35,MATCH($A30,'[47]FINSUS Raw Data'!$A$2:$A$35,0),MATCH(BRQ$1,'[47]FINSUS Raw Data'!$A$2:$BH$2,0))</f>
        <v>728541</v>
      </c>
      <c r="BRR30" s="248">
        <f t="array" ref="BRR30">INDEX([48]CLIM1!$A$3:$N$37,MATCH($A30,[48]CLIM1!$N$3:$N$37,0),MATCH(BRR$1,[48]CLIM1!$A$3:$N$3,0))</f>
        <v>6.6530249548975915</v>
      </c>
      <c r="BRS30" s="248">
        <f t="array" ref="BRS30">INDEX([48]CLIM1!$A$3:$N$37,MATCH($A30,[48]CLIM1!$N$3:$N$37,0),MATCH(BRS$1,[48]CLIM1!$A$3:$N$3,0))</f>
        <v>6.0749021294493755</v>
      </c>
      <c r="BRT30" s="248">
        <f t="array" ref="BRT30">INDEX([48]CLIM1!$A$3:$N$37,MATCH($A30,[48]CLIM1!$N$3:$N$37,0),MATCH(BRT$1,[48]CLIM1!$A$3:$N$3,0))</f>
        <v>6.3274871616989232</v>
      </c>
      <c r="BRU30" s="248">
        <f t="array" ref="BRU30">INDEX([48]CLIM1!$A$3:$N$37,MATCH($A30,[48]CLIM1!$N$3:$N$37,0),MATCH(BRU$1,[48]CLIM1!$A$3:$N$3,0))</f>
        <v>6.1676364110121833</v>
      </c>
      <c r="BRV30" s="248">
        <f t="array" ref="BRV30">INDEX([48]CLIM1!$A$3:$N$37,MATCH($A30,[48]CLIM1!$N$3:$N$37,0),MATCH(BRV$1,[48]CLIM1!$A$3:$N$3,0))</f>
        <v>5.507273964119225</v>
      </c>
      <c r="BRW30" s="248">
        <f t="array" ref="BRW30">INDEX([48]CLIM1!$A$3:$N$37,MATCH($A30,[48]CLIM1!$N$3:$N$37,0),MATCH(BRW$1,[48]CLIM1!$A$3:$N$3,0))</f>
        <v>5.3165013022462198</v>
      </c>
      <c r="BRX30" s="248">
        <f t="array" ref="BRX30">INDEX([48]CLIM1!$A$3:$N$37,MATCH($A30,[48]CLIM1!$N$3:$N$37,0),MATCH(BRX$1,[48]CLIM1!$A$3:$N$3,0))</f>
        <v>5.0762624751992051</v>
      </c>
      <c r="BRY30" s="248">
        <f t="array" ref="BRY30">INDEX([48]CLIM1!$A$3:$N$37,MATCH($A30,[48]CLIM1!$N$3:$N$37,0),MATCH(BRY$1,[48]CLIM1!$A$3:$N$3,0))</f>
        <v>5.0070215607363702</v>
      </c>
      <c r="BRZ30" s="248">
        <f t="array" ref="BRZ30">INDEX([48]CLIM1!$A$3:$N$37,MATCH($A30,[48]CLIM1!$N$3:$N$37,0),MATCH(BRZ$1,[48]CLIM1!$A$3:$N$3,0))</f>
        <v>4.9184754979728975</v>
      </c>
      <c r="BSA30" s="327" t="str">
        <f>INDEX('[11]1920 Collected Indicators'!$A$3:$CV$36,MATCH($A30,'[11]1920 Collected Indicators'!$A$3:$A$36,0),MATCH(BSA$1,'[11]1920 Collected Indicators'!$A$3:$CV$3,0))</f>
        <v>dna</v>
      </c>
      <c r="BSB30" s="248">
        <f t="array" ref="BSB30">INDEX([48]CLIM2!$A$2:$N$36,MATCH($A30,[48]CLIM2!$N$2:$N$36,0),MATCH(BSB$1,[48]CLIM2!$A$2:$N$2,0))</f>
        <v>5.8688763236433559</v>
      </c>
      <c r="BSC30" s="248">
        <f t="array" ref="BSC30">INDEX([48]CLIM2!$A$2:$N$36,MATCH($A30,[48]CLIM2!$N$2:$N$36,0),MATCH(BSC$1,[48]CLIM2!$A$2:$N$2,0))</f>
        <v>5.3375707205974097</v>
      </c>
      <c r="BSD30" s="248">
        <f t="array" ref="BSD30">INDEX([48]CLIM2!$A$2:$N$36,MATCH($A30,[48]CLIM2!$N$2:$N$36,0),MATCH(BSD$1,[48]CLIM2!$A$2:$N$2,0))</f>
        <v>5.5443533296732648</v>
      </c>
      <c r="BSE30" s="248">
        <f t="array" ref="BSE30">INDEX([48]CLIM2!$A$2:$N$36,MATCH($A30,[48]CLIM2!$N$2:$N$36,0),MATCH(BSE$1,[48]CLIM2!$A$2:$N$2,0))</f>
        <v>5.329806812588723</v>
      </c>
      <c r="BSF30" s="248">
        <f t="array" ref="BSF30">INDEX([48]CLIM2!$A$2:$N$36,MATCH($A30,[48]CLIM2!$N$2:$N$36,0),MATCH(BSF$1,[48]CLIM2!$A$2:$N$2,0))</f>
        <v>4.6695384395582202</v>
      </c>
      <c r="BSG30" s="248">
        <f t="array" ref="BSG30">INDEX([48]CLIM2!$A$2:$N$36,MATCH($A30,[48]CLIM2!$N$2:$N$36,0),MATCH(BSG$1,[48]CLIM2!$A$2:$N$2,0))</f>
        <v>4.4779933123560101</v>
      </c>
      <c r="BSH30" s="248">
        <f t="array" ref="BSH30">INDEX([48]CLIM2!$A$2:$N$36,MATCH($A30,[48]CLIM2!$N$2:$N$36,0),MATCH(BSH$1,[48]CLIM2!$A$2:$N$2,0))</f>
        <v>4.2122658516225444</v>
      </c>
      <c r="BSI30" s="248">
        <f t="array" ref="BSI30">INDEX([48]CLIM2!$A$2:$N$36,MATCH($A30,[48]CLIM2!$N$2:$N$36,0),MATCH(BSI$1,[48]CLIM2!$A$2:$N$2,0))</f>
        <v>4.0696555520165889</v>
      </c>
      <c r="BSJ30" s="248">
        <f t="array" ref="BSJ30">INDEX([48]CLIM2!$A$2:$N$36,MATCH($A30,[48]CLIM2!$N$2:$N$36,0),MATCH(BSJ$1,[48]CLIM2!$A$2:$N$2,0))</f>
        <v>3.9707875777737298</v>
      </c>
      <c r="BSK30" s="327" t="str">
        <f>INDEX('[11]1920 Collected Indicators'!$A$3:$CV$36,MATCH($A30,'[11]1920 Collected Indicators'!$A$3:$A$36,0),MATCH(BSK$1,'[11]1920 Collected Indicators'!$A$3:$CV$3,0))</f>
        <v>dna</v>
      </c>
      <c r="BSL30" s="181"/>
      <c r="BSM30" s="115">
        <v>84</v>
      </c>
      <c r="BSN30" s="116">
        <v>76</v>
      </c>
      <c r="BSO30" s="116">
        <v>79</v>
      </c>
      <c r="BSP30" s="116">
        <v>82</v>
      </c>
      <c r="BSQ30" s="116">
        <v>72</v>
      </c>
      <c r="BSR30" s="116">
        <f>INDEX('[16]Raw Data'!$A$1:$BT$34,MATCH($A30,'[16]Raw Data'!$A$1:$A$34,0),MATCH(BSR$1,'[16]Raw Data'!$A$1:$BT$1,0))</f>
        <v>73</v>
      </c>
      <c r="BSS30" s="116">
        <f>INDEX('[14]1718 Collected Indicators'!$A$3:$CH$36,MATCH($A30,'[14]1718 Collected Indicators'!$A$3:$A$36,0),MATCH(BSS$1,'[14]1718 Collected Indicators'!$A$3:$CH$3,0))</f>
        <v>75</v>
      </c>
      <c r="BST30" s="136">
        <f>INDEX('[15]1819 Collected Indicators'!$A$3:$CV$36,MATCH($A30,'[15]1819 Collected Indicators'!$A$3:$A$36,0),MATCH(BST$1,'[15]1819 Collected Indicators'!$A$3:$CV$3,0))</f>
        <v>80.400000000000006</v>
      </c>
      <c r="BSU30" s="120">
        <f>INDEX('[11]1920 Collected Indicators'!$A$3:$CV$36,MATCH($A30,'[11]1920 Collected Indicators'!$A$3:$A$36,0),MATCH(BSU$1,'[11]1920 Collected Indicators'!$A$3:$CV$3,0))</f>
        <v>74</v>
      </c>
      <c r="BSV30" s="115">
        <f>INDEX('[16]Raw Data'!$A$1:$BT$34,MATCH($A30,'[16]Raw Data'!$A$1:$A$34,0),MATCH(BSV$1,'[16]Raw Data'!$A$1:$BT$1,0))</f>
        <v>83.6</v>
      </c>
      <c r="BSW30" s="116">
        <f>INDEX('[16]Raw Data'!$A$1:$BT$34,MATCH($A30,'[16]Raw Data'!$A$1:$A$34,0),MATCH(BSW$1,'[16]Raw Data'!$A$1:$BT$1,0))</f>
        <v>82</v>
      </c>
      <c r="BSX30" s="116">
        <f>INDEX('[16]Raw Data'!$A$1:$BT$34,MATCH($A30,'[16]Raw Data'!$A$1:$A$34,0),MATCH(BSX$1,'[16]Raw Data'!$A$1:$BT$1,0))</f>
        <v>78</v>
      </c>
      <c r="BSY30" s="116">
        <f>INDEX('[16]Raw Data'!$A$1:$BT$34,MATCH($A30,'[16]Raw Data'!$A$1:$A$34,0),MATCH(BSY$1,'[16]Raw Data'!$A$1:$BT$1,0))</f>
        <v>73</v>
      </c>
      <c r="BSZ30" s="116">
        <f>INDEX('[16]Raw Data'!$A$1:$BT$34,MATCH($A30,'[16]Raw Data'!$A$1:$A$34,0),MATCH(BSZ$1,'[16]Raw Data'!$A$1:$BT$1,0))</f>
        <v>67</v>
      </c>
      <c r="BTA30" s="116">
        <f>INDEX('[16]Raw Data'!$A$1:$BT$34,MATCH($A30,'[16]Raw Data'!$A$1:$A$34,0),MATCH(BTA$1,'[16]Raw Data'!$A$1:$BT$1,0))</f>
        <v>68</v>
      </c>
      <c r="BTB30" s="116">
        <f>INDEX('[14]1718 Collected Indicators'!$A$3:$CH$36,MATCH($A30,'[14]1718 Collected Indicators'!$A$3:$A$36,0),MATCH(BTB$1,'[14]1718 Collected Indicators'!$A$3:$CH$3,0))</f>
        <v>68</v>
      </c>
      <c r="BTC30" s="136">
        <f>INDEX('[15]1819 Collected Indicators'!$A$3:$CV$36,MATCH($A30,'[15]1819 Collected Indicators'!$A$3:$A$36,0),MATCH(BTC$1,'[15]1819 Collected Indicators'!$A$3:$CV$3,0))</f>
        <v>75.7</v>
      </c>
      <c r="BTD30" s="120">
        <f>INDEX('[11]1920 Collected Indicators'!$A$3:$CV$36,MATCH($A30,'[11]1920 Collected Indicators'!$A$3:$A$36,0),MATCH(BTD$1,'[11]1920 Collected Indicators'!$A$3:$CV$3,0))</f>
        <v>66</v>
      </c>
      <c r="BTE30" s="115">
        <f>INDEX('[16]Raw Data'!$A$1:$BT$34,MATCH($A30,'[16]Raw Data'!$A$1:$A$34,0),MATCH(BTE$1,'[16]Raw Data'!$A$1:$BT$1,0))</f>
        <v>77.599999999999994</v>
      </c>
      <c r="BTF30" s="116">
        <f>INDEX('[16]Raw Data'!$A$1:$BT$34,MATCH($A30,'[16]Raw Data'!$A$1:$A$34,0),MATCH(BTF$1,'[16]Raw Data'!$A$1:$BT$1,0))</f>
        <v>74</v>
      </c>
      <c r="BTG30" s="116">
        <f>INDEX('[16]Raw Data'!$A$1:$BT$34,MATCH($A30,'[16]Raw Data'!$A$1:$A$34,0),MATCH(BTG$1,'[16]Raw Data'!$A$1:$BT$1,0))</f>
        <v>73</v>
      </c>
      <c r="BTH30" s="116">
        <f>INDEX('[16]Raw Data'!$A$1:$BT$34,MATCH($A30,'[16]Raw Data'!$A$1:$A$34,0),MATCH(BTH$1,'[16]Raw Data'!$A$1:$BT$1,0))</f>
        <v>77</v>
      </c>
      <c r="BTI30" s="116">
        <f>INDEX('[16]Raw Data'!$A$1:$BT$34,MATCH($A30,'[16]Raw Data'!$A$1:$A$34,0),MATCH(BTI$1,'[16]Raw Data'!$A$1:$BT$1,0))</f>
        <v>77</v>
      </c>
      <c r="BTJ30" s="116">
        <f>INDEX('[16]Raw Data'!$A$1:$BT$34,MATCH($A30,'[16]Raw Data'!$A$1:$A$34,0),MATCH(BTJ$1,'[16]Raw Data'!$A$1:$BT$1,0))</f>
        <v>83</v>
      </c>
      <c r="BTK30" s="116">
        <f>INDEX('[14]1718 Collected Indicators'!$A$3:$CH$36,MATCH($A30,'[14]1718 Collected Indicators'!$A$3:$A$36,0),MATCH(BTK$1,'[14]1718 Collected Indicators'!$A$3:$CH$3,0))</f>
        <v>81</v>
      </c>
      <c r="BTL30" s="136">
        <f>INDEX('[15]1819 Collected Indicators'!$A$3:$CV$36,MATCH($A30,'[15]1819 Collected Indicators'!$A$3:$A$36,0),MATCH(BTL$1,'[15]1819 Collected Indicators'!$A$3:$CV$3,0))</f>
        <v>77.3</v>
      </c>
      <c r="BTM30" s="120">
        <f>INDEX('[11]1920 Collected Indicators'!$A$3:$CV$36,MATCH($A30,'[11]1920 Collected Indicators'!$A$3:$A$36,0),MATCH(BTM$1,'[11]1920 Collected Indicators'!$A$3:$CV$3,0))</f>
        <v>73</v>
      </c>
      <c r="BTN30" s="115">
        <f>INDEX('[16]Raw Data'!$A$1:$BT$34,MATCH($A30,'[16]Raw Data'!$A$1:$A$34,0),MATCH(BTN$1,'[16]Raw Data'!$A$1:$BT$1,0))</f>
        <v>75.925925925925924</v>
      </c>
      <c r="BTO30" s="116">
        <f>INDEX('[16]Raw Data'!$A$1:$BT$34,MATCH($A30,'[16]Raw Data'!$A$1:$A$34,0),MATCH(BTO$1,'[16]Raw Data'!$A$1:$BT$1,0))</f>
        <v>73</v>
      </c>
      <c r="BTP30" s="116">
        <f>INDEX('[16]Raw Data'!$A$1:$BT$34,MATCH($A30,'[16]Raw Data'!$A$1:$A$34,0),MATCH(BTP$1,'[16]Raw Data'!$A$1:$BT$1,0))</f>
        <v>65</v>
      </c>
      <c r="BTQ30" s="116">
        <f>INDEX('[16]Raw Data'!$A$1:$BT$34,MATCH($A30,'[16]Raw Data'!$A$1:$A$34,0),MATCH(BTQ$1,'[16]Raw Data'!$A$1:$BT$1,0))</f>
        <v>72</v>
      </c>
      <c r="BTR30" s="116">
        <f>INDEX('[16]Raw Data'!$A$1:$BT$34,MATCH($A30,'[16]Raw Data'!$A$1:$A$34,0),MATCH(BTR$1,'[16]Raw Data'!$A$1:$BT$1,0))</f>
        <v>65</v>
      </c>
      <c r="BTS30" s="116">
        <f>INDEX('[16]Raw Data'!$A$1:$BT$34,MATCH($A30,'[16]Raw Data'!$A$1:$A$34,0),MATCH(BTS$1,'[16]Raw Data'!$A$1:$BT$1,0))</f>
        <v>73</v>
      </c>
      <c r="BTT30" s="116">
        <f>INDEX('[14]1718 Collected Indicators'!$A$3:$CH$36,MATCH($A30,'[14]1718 Collected Indicators'!$A$3:$A$36,0),MATCH(BTT$1,'[14]1718 Collected Indicators'!$A$3:$CH$3,0))</f>
        <v>66</v>
      </c>
      <c r="BTU30" s="136">
        <f>INDEX('[15]1819 Collected Indicators'!$A$3:$CV$36,MATCH($A30,'[15]1819 Collected Indicators'!$A$3:$A$36,0),MATCH(BTU$1,'[15]1819 Collected Indicators'!$A$3:$CV$3,0))</f>
        <v>66.099999999999994</v>
      </c>
      <c r="BTV30" s="120">
        <f>INDEX('[11]1920 Collected Indicators'!$A$3:$CV$36,MATCH($A30,'[11]1920 Collected Indicators'!$A$3:$A$36,0),MATCH(BTV$1,'[11]1920 Collected Indicators'!$A$3:$CV$3,0))</f>
        <v>64</v>
      </c>
      <c r="BTW30" s="115">
        <f>INDEX('[16]Raw Data'!$A$1:$BT$34,MATCH($A30,'[16]Raw Data'!$A$1:$A$34,0),MATCH(BTW$1,'[16]Raw Data'!$A$1:$BT$1,0))</f>
        <v>76.5</v>
      </c>
      <c r="BTX30" s="116">
        <f>INDEX('[16]Raw Data'!$A$1:$BT$34,MATCH($A30,'[16]Raw Data'!$A$1:$A$34,0),MATCH(BTX$1,'[16]Raw Data'!$A$1:$BT$1,0))</f>
        <v>78</v>
      </c>
      <c r="BTY30" s="116">
        <f>INDEX('[16]Raw Data'!$A$1:$BT$34,MATCH($A30,'[16]Raw Data'!$A$1:$A$34,0),MATCH(BTY$1,'[16]Raw Data'!$A$1:$BT$1,0))</f>
        <v>75</v>
      </c>
      <c r="BTZ30" s="116">
        <f>INDEX('[16]Raw Data'!$A$1:$BT$34,MATCH($A30,'[16]Raw Data'!$A$1:$A$34,0),MATCH(BTZ$1,'[16]Raw Data'!$A$1:$BT$1,0))</f>
        <v>79</v>
      </c>
      <c r="BUA30" s="116">
        <f>INDEX('[16]Raw Data'!$A$1:$BT$34,MATCH($A30,'[16]Raw Data'!$A$1:$A$34,0),MATCH(BUA$1,'[16]Raw Data'!$A$1:$BT$1,0))</f>
        <v>68</v>
      </c>
      <c r="BUB30" s="116">
        <f>INDEX('[16]Raw Data'!$A$1:$BT$34,MATCH($A30,'[16]Raw Data'!$A$1:$A$34,0),MATCH(BUB$1,'[16]Raw Data'!$A$1:$BT$1,0))</f>
        <v>70</v>
      </c>
      <c r="BUC30" s="116">
        <f>INDEX('[14]1718 Collected Indicators'!$A$3:$CH$36,MATCH($A30,'[14]1718 Collected Indicators'!$A$3:$A$36,0),MATCH(BUC$1,'[14]1718 Collected Indicators'!$A$3:$CH$3,0))</f>
        <v>64</v>
      </c>
      <c r="BUD30" s="136">
        <f>INDEX('[15]1819 Collected Indicators'!$A$3:$CV$36,MATCH($A30,'[15]1819 Collected Indicators'!$A$3:$A$36,0),MATCH(BUD$1,'[15]1819 Collected Indicators'!$A$3:$CV$3,0))</f>
        <v>70.8</v>
      </c>
      <c r="BUE30" s="120">
        <f>INDEX('[11]1920 Collected Indicators'!$A$3:$CV$36,MATCH($A30,'[11]1920 Collected Indicators'!$A$3:$A$36,0),MATCH(BUE$1,'[11]1920 Collected Indicators'!$A$3:$CV$3,0))</f>
        <v>65</v>
      </c>
      <c r="BUF30" s="115">
        <f>INDEX('[16]Raw Data'!$A$1:$BT$34,MATCH($A30,'[16]Raw Data'!$A$1:$A$34,0),MATCH(BUF$1,'[16]Raw Data'!$A$1:$BT$1,0))</f>
        <v>83.6</v>
      </c>
      <c r="BUG30" s="116">
        <f>INDEX('[16]Raw Data'!$A$1:$BT$34,MATCH($A30,'[16]Raw Data'!$A$1:$A$34,0),MATCH(BUG$1,'[16]Raw Data'!$A$1:$BT$1,0))</f>
        <v>86</v>
      </c>
      <c r="BUH30" s="116">
        <f>INDEX('[16]Raw Data'!$A$1:$BT$34,MATCH($A30,'[16]Raw Data'!$A$1:$A$34,0),MATCH(BUH$1,'[16]Raw Data'!$A$1:$BT$1,0))</f>
        <v>85</v>
      </c>
      <c r="BUI30" s="116">
        <f>INDEX('[16]Raw Data'!$A$1:$BT$34,MATCH($A30,'[16]Raw Data'!$A$1:$A$34,0),MATCH(BUI$1,'[16]Raw Data'!$A$1:$BT$1,0))</f>
        <v>86</v>
      </c>
      <c r="BUJ30" s="116">
        <f>INDEX('[16]Raw Data'!$A$1:$BT$34,MATCH($A30,'[16]Raw Data'!$A$1:$A$34,0),MATCH(BUJ$1,'[16]Raw Data'!$A$1:$BT$1,0))</f>
        <v>80</v>
      </c>
      <c r="BUK30" s="116">
        <f>INDEX('[16]Raw Data'!$A$1:$BT$34,MATCH($A30,'[16]Raw Data'!$A$1:$A$34,0),MATCH(BUK$1,'[16]Raw Data'!$A$1:$BT$1,0))</f>
        <v>83</v>
      </c>
      <c r="BUL30" s="116">
        <f>INDEX('[14]1718 Collected Indicators'!$A$3:$CH$36,MATCH($A30,'[14]1718 Collected Indicators'!$A$3:$A$36,0),MATCH(BUL$1,'[14]1718 Collected Indicators'!$A$3:$CH$3,0))</f>
        <v>78</v>
      </c>
      <c r="BUM30" s="136">
        <f>INDEX('[15]1819 Collected Indicators'!$A$3:$CV$36,MATCH($A30,'[15]1819 Collected Indicators'!$A$3:$A$36,0),MATCH(BUM$1,'[15]1819 Collected Indicators'!$A$3:$CV$3,0))</f>
        <v>78.5</v>
      </c>
      <c r="BUN30" s="120">
        <f>INDEX('[11]1920 Collected Indicators'!$A$3:$CV$36,MATCH($A30,'[11]1920 Collected Indicators'!$A$3:$A$36,0),MATCH(BUN$1,'[11]1920 Collected Indicators'!$A$3:$CV$3,0))</f>
        <v>81</v>
      </c>
      <c r="BUO30" s="115">
        <f>INDEX('[16]Raw Data'!$A$1:$BT$34,MATCH($A30,'[16]Raw Data'!$A$1:$A$34,0),MATCH(BUO$1,'[16]Raw Data'!$A$1:$BT$1,0))</f>
        <v>77.3</v>
      </c>
      <c r="BUP30" s="116">
        <f>INDEX('[16]Raw Data'!$A$1:$BT$34,MATCH($A30,'[16]Raw Data'!$A$1:$A$34,0),MATCH(BUP$1,'[16]Raw Data'!$A$1:$BT$1,0))</f>
        <v>74</v>
      </c>
      <c r="BUQ30" s="116">
        <f>INDEX('[16]Raw Data'!$A$1:$BT$34,MATCH($A30,'[16]Raw Data'!$A$1:$A$34,0),MATCH(BUQ$1,'[16]Raw Data'!$A$1:$BT$1,0))</f>
        <v>73</v>
      </c>
      <c r="BUR30" s="116">
        <f>INDEX('[16]Raw Data'!$A$1:$BT$34,MATCH($A30,'[16]Raw Data'!$A$1:$A$34,0),MATCH(BUR$1,'[16]Raw Data'!$A$1:$BT$1,0))</f>
        <v>81</v>
      </c>
      <c r="BUS30" s="116">
        <f>INDEX('[16]Raw Data'!$A$1:$BT$34,MATCH($A30,'[16]Raw Data'!$A$1:$A$34,0),MATCH(BUS$1,'[16]Raw Data'!$A$1:$BT$1,0))</f>
        <v>70</v>
      </c>
      <c r="BUT30" s="116">
        <f>INDEX('[16]Raw Data'!$A$1:$BT$34,MATCH($A30,'[16]Raw Data'!$A$1:$A$34,0),MATCH(BUT$1,'[16]Raw Data'!$A$1:$BT$1,0))</f>
        <v>66</v>
      </c>
      <c r="BUU30" s="116">
        <f>INDEX('[14]1718 Collected Indicators'!$A$3:$CH$36,MATCH($A30,'[14]1718 Collected Indicators'!$A$3:$A$36,0),MATCH(BUU$1,'[14]1718 Collected Indicators'!$A$3:$CH$3,0))</f>
        <v>69</v>
      </c>
      <c r="BUV30" s="116">
        <f>INDEX('[15]1819 Collected Indicators'!$A$3:$CV$36,MATCH($A30,'[15]1819 Collected Indicators'!$A$3:$A$36,0),MATCH(BUV$1,'[15]1819 Collected Indicators'!$A$3:$CV$3,0))</f>
        <v>66</v>
      </c>
      <c r="BUW30" s="126">
        <f>INDEX('[11]1920 Collected Indicators'!$A$3:$CV$36,MATCH($A30,'[11]1920 Collected Indicators'!$A$3:$A$36,0),MATCH(BUW$1,'[11]1920 Collected Indicators'!$A$3:$CV$3,0))</f>
        <v>58</v>
      </c>
    </row>
    <row r="31" spans="1:1921" ht="15.75" thickBot="1">
      <c r="A31" s="118" t="s">
        <v>1885</v>
      </c>
      <c r="B31" s="119">
        <f t="shared" si="152"/>
        <v>4977.1099345998127</v>
      </c>
      <c r="C31" s="87">
        <v>31963</v>
      </c>
      <c r="D31" s="87">
        <v>6422</v>
      </c>
      <c r="E31" s="88">
        <f t="shared" si="11"/>
        <v>4803.748451053284</v>
      </c>
      <c r="F31" s="87">
        <v>31013</v>
      </c>
      <c r="G31" s="87">
        <v>6456</v>
      </c>
      <c r="H31" s="88">
        <f t="shared" si="12"/>
        <v>4828.5403388776622</v>
      </c>
      <c r="I31" s="87">
        <v>31062</v>
      </c>
      <c r="J31" s="87">
        <v>6433</v>
      </c>
      <c r="K31" s="88">
        <f t="shared" si="13"/>
        <v>4966.7650256250972</v>
      </c>
      <c r="L31" s="87">
        <v>31981</v>
      </c>
      <c r="M31" s="87">
        <v>6439</v>
      </c>
      <c r="N31" s="88">
        <f t="shared" si="14"/>
        <v>5126.0440394836751</v>
      </c>
      <c r="O31" s="87">
        <v>33755</v>
      </c>
      <c r="P31" s="87">
        <v>6585</v>
      </c>
      <c r="Q31" s="88">
        <f t="shared" si="15"/>
        <v>5132.8172434729813</v>
      </c>
      <c r="R31" s="87">
        <v>33815</v>
      </c>
      <c r="S31" s="87">
        <v>6588</v>
      </c>
      <c r="T31" s="88">
        <f t="shared" si="160"/>
        <v>5162.0111731843572</v>
      </c>
      <c r="U31" s="87">
        <f>INDEX('[2]All Previous Years'!$A$1:$EX$34,MATCH($A31,'[2]All Previous Years'!$A$1:$A$34,0),MATCH(U$1,'[2]All Previous Years'!$A$1:$EX$1,0))</f>
        <v>34188</v>
      </c>
      <c r="V31" s="87">
        <f>INDEX('[3]Raw data 16-17'!$B$2:$MA$34,MATCH($A31,'[3]Raw data 16-17'!$A$2:$A$34,0),MATCH(V$1,'[3]Raw data 16-17'!$B$1:$MA$1,0))</f>
        <v>6623</v>
      </c>
      <c r="W31" s="88">
        <f t="shared" si="17"/>
        <v>5246.1167244759463</v>
      </c>
      <c r="X31" s="32">
        <f>INDEX([4]Sheet1!$A$1:$CJ$34, MATCH($A31, [4]Sheet1!$A$1:$A$34, 0), MATCH(X$1, [4]Sheet1!$A$1:$CJ$1, 0))</f>
        <v>34787</v>
      </c>
      <c r="Y31" s="32">
        <f>INDEX('[5]Finance Indicators'!$A$2:$BO$35,MATCH($A31,'[5]Finance Indicators'!$A$2:$A$35,0),MATCH(Y$1,'[5]Finance Indicators'!$A$2:$BO$2,0))</f>
        <v>6631</v>
      </c>
      <c r="Z31" s="132">
        <f>INDEX('[6]Finance Indicators'!$B$3:$BO$35,MATCH($A31,'[6]Finance Indicators'!$A$3:$A$35,0),MATCH(Z$1,'[6]Finance Indicators'!$B$2:$BO$2,0))</f>
        <v>5239.848484848485</v>
      </c>
      <c r="AA31" s="132">
        <f>INDEX('[6]Finance Indicators'!$B$3:$BO$35,MATCH($A31,'[6]Finance Indicators'!$A$3:$A$35,0),MATCH(AA$1,'[6]Finance Indicators'!$B$2:$BO$2,0))</f>
        <v>34583</v>
      </c>
      <c r="AB31" s="132">
        <f>INDEX('[6]Finance Indicators'!$B$3:$BO$35,MATCH($A31,'[6]Finance Indicators'!$A$3:$A$35,0),MATCH(AB$1,'[6]Finance Indicators'!$B$2:$BO$2,0))</f>
        <v>6600</v>
      </c>
      <c r="AC31" s="132">
        <f t="array" ref="AC31">INDEX('[7]Finance Indicators'!$A$2:$BO$35,MATCH($A31,'[7]Finance Indicators'!$A$2:$A$35,0),MATCH(AC$1,'[7]Finance Indicators'!$A$2:$BO$2,0))</f>
        <v>5688.3913510197826</v>
      </c>
      <c r="AD31" s="132">
        <f t="array" ref="AD31">INDEX('[7]Finance Indicators'!$A$2:$BO$35,MATCH($A31,'[7]Finance Indicators'!$A$2:$A$35,0),MATCH(AD$1,'[7]Finance Indicators'!$A$2:$BO$2,0))</f>
        <v>37094</v>
      </c>
      <c r="AE31" s="238">
        <f t="array" ref="AE31">INDEX('[7]Finance Indicators'!$A$2:$BO$35,MATCH($A31,'[7]Finance Indicators'!$A$2:$A$35,0),MATCH(AE$1,'[7]Finance Indicators'!$A$2:$BO$2,0))</f>
        <v>6521</v>
      </c>
      <c r="AF31" s="119">
        <f>(B31*100)/Deflators!$B$2</f>
        <v>5863.1524669871442</v>
      </c>
      <c r="AG31" s="88">
        <f>(E31*100)/Deflators!$B$3</f>
        <v>5574.412352371769</v>
      </c>
      <c r="AH31" s="88">
        <f>(H31*100)/Deflators!$B$4</f>
        <v>5490.9133323432252</v>
      </c>
      <c r="AI31" s="88">
        <f>(K31*100)/Deflators!$B$5</f>
        <v>5548.0339271847224</v>
      </c>
      <c r="AJ31" s="88">
        <f>(N31*100)/Deflators!$B$6</f>
        <v>5648.0728177357159</v>
      </c>
      <c r="AK31" s="88">
        <f>(Q31*100)/Deflators!$B$7</f>
        <v>5609.7620148571441</v>
      </c>
      <c r="AL31" s="122">
        <f>(T31*100)/Deflators!$B$8</f>
        <v>5505.417068232422</v>
      </c>
      <c r="AM31" s="122">
        <f>(W31*100)/Deflators!$B$9</f>
        <v>5498.3047178156366</v>
      </c>
      <c r="AN31" s="122">
        <f>(Z31*100)/Deflators!$B$10</f>
        <v>5367.8653639469139</v>
      </c>
      <c r="AO31" s="241">
        <f>(AC31*100)/Deflators!$B$11</f>
        <v>5688.3913510197835</v>
      </c>
      <c r="AP31" s="119">
        <f t="shared" si="18"/>
        <v>6628.9517470881865</v>
      </c>
      <c r="AQ31" s="87">
        <v>39840</v>
      </c>
      <c r="AR31" s="87">
        <v>6010</v>
      </c>
      <c r="AS31" s="88">
        <f t="shared" si="19"/>
        <v>6539.690548267743</v>
      </c>
      <c r="AT31" s="87">
        <v>38885</v>
      </c>
      <c r="AU31" s="87">
        <v>5946</v>
      </c>
      <c r="AV31" s="88">
        <f t="shared" si="20"/>
        <v>6610.9417344173444</v>
      </c>
      <c r="AW31" s="87">
        <v>39031</v>
      </c>
      <c r="AX31" s="87">
        <v>5904</v>
      </c>
      <c r="AY31" s="88">
        <f t="shared" si="21"/>
        <v>6691.6307161345985</v>
      </c>
      <c r="AZ31" s="87">
        <v>38778</v>
      </c>
      <c r="BA31" s="87">
        <v>5795</v>
      </c>
      <c r="BB31" s="88">
        <f t="shared" si="22"/>
        <v>6761.9961612284069</v>
      </c>
      <c r="BC31" s="87">
        <v>38753</v>
      </c>
      <c r="BD31" s="87">
        <v>5731</v>
      </c>
      <c r="BE31" s="88">
        <f t="shared" si="23"/>
        <v>6745.2748396046472</v>
      </c>
      <c r="BF31" s="87">
        <v>38900</v>
      </c>
      <c r="BG31" s="87">
        <v>5767</v>
      </c>
      <c r="BH31" s="88">
        <f t="shared" si="24"/>
        <v>6862.9591129591136</v>
      </c>
      <c r="BI31" s="87">
        <f>INDEX('[2]All Previous Years'!$A$1:$EX$34,MATCH($A31,'[2]All Previous Years'!$A$1:$A$34,0),MATCH(BI$1,'[2]All Previous Years'!$A$1:$EX$1,0))</f>
        <v>39613</v>
      </c>
      <c r="BJ31" s="87">
        <f>INDEX('[3]Raw data 16-17'!$B$2:$MA$34,MATCH($A31,'[3]Raw data 16-17'!$A$2:$A$34,0),MATCH(BJ$1,'[3]Raw data 16-17'!$B$1:$MA$1,0))</f>
        <v>5772</v>
      </c>
      <c r="BK31" s="88">
        <f t="shared" si="0"/>
        <v>6868.209083119109</v>
      </c>
      <c r="BL31" s="32">
        <f>INDEX([4]Sheet1!$A$1:$CJ$34, MATCH($A31, [4]Sheet1!$A$1:$A$34, 0), MATCH(BL$1, [4]Sheet1!$A$1:$CJ$1, 0))</f>
        <v>40076</v>
      </c>
      <c r="BM31" s="32">
        <f>INDEX('[5]Finance Indicators'!$A$2:$BO$35,MATCH($A31,'[5]Finance Indicators'!$A$2:$A$35,0),MATCH(BM$1,'[5]Finance Indicators'!$A$2:$BO$2,0))</f>
        <v>5835</v>
      </c>
      <c r="BN31" s="132">
        <f>INDEX('[6]Finance Indicators'!$B$3:$BO$35,MATCH($A31,'[6]Finance Indicators'!$A$3:$A$35,0),MATCH(BN$1,'[6]Finance Indicators'!$B$2:$BO$2,0))</f>
        <v>6756.0975609756097</v>
      </c>
      <c r="BO31" s="132">
        <f>INDEX('[6]Finance Indicators'!$B$3:$BO$35,MATCH($A31,'[6]Finance Indicators'!$A$3:$A$35,0),MATCH(BO$1,'[6]Finance Indicators'!$B$2:$BO$2,0))</f>
        <v>40165</v>
      </c>
      <c r="BP31" s="132">
        <f>INDEX('[6]Finance Indicators'!$B$3:$BO$35,MATCH($A31,'[6]Finance Indicators'!$A$3:$A$35,0),MATCH(BP$1,'[6]Finance Indicators'!$B$2:$BO$2,0))</f>
        <v>5945</v>
      </c>
      <c r="BQ31" s="238">
        <f t="array" ref="BQ31">INDEX('[7]Finance Indicators'!$A$2:$BO$35,MATCH($A31,'[7]Finance Indicators'!$A$2:$A$35,0),MATCH(BQ$1,'[7]Finance Indicators'!$A$2:$BO$2,0))</f>
        <v>7098.9335520918785</v>
      </c>
      <c r="BR31" s="238">
        <f t="array" ref="BR31">INDEX('[7]Finance Indicators'!$A$2:$BO$35,MATCH($A31,'[7]Finance Indicators'!$A$2:$A$35,0),MATCH(BR$1,'[7]Finance Indicators'!$A$2:$BO$2,0))</f>
        <v>43268</v>
      </c>
      <c r="BS31" s="238">
        <f t="array" ref="BS31">INDEX('[7]Finance Indicators'!$A$2:$BO$35,MATCH($A31,'[7]Finance Indicators'!$A$2:$A$35,0),MATCH(BS$1,'[7]Finance Indicators'!$A$2:$BO$2,0))</f>
        <v>6095</v>
      </c>
      <c r="BT31" s="119">
        <f>(AP31*100)/Deflators!$B$2</f>
        <v>7809.060941026597</v>
      </c>
      <c r="BU31" s="137">
        <f>(AS31*100)/Deflators!$B$3</f>
        <v>7588.8511116687214</v>
      </c>
      <c r="BV31" s="137">
        <f>(AV31*100)/Deflators!$B$4</f>
        <v>7517.8222736550588</v>
      </c>
      <c r="BW31" s="137">
        <f>(AY31*100)/Deflators!$B$5</f>
        <v>7474.763563358566</v>
      </c>
      <c r="BX31" s="137">
        <f>(BB31*100)/Deflators!$B$6</f>
        <v>7450.6278950569395</v>
      </c>
      <c r="BY31" s="137">
        <f>(BE31*100)/Deflators!$B$7</f>
        <v>7372.0502367590179</v>
      </c>
      <c r="BZ31" s="137">
        <f>(BH31*100)/Deflators!$B$8</f>
        <v>7319.5215917671821</v>
      </c>
      <c r="CA31" s="137">
        <f>(BK31*100)/Deflators!$B$9</f>
        <v>7198.3732707415775</v>
      </c>
      <c r="CB31" s="137">
        <f>(BN31*100)/Deflators!$B$10</f>
        <v>6921.1585407236935</v>
      </c>
      <c r="CC31" s="245">
        <f>(BQ31*100)/Deflators!$B$11</f>
        <v>7098.9335520918785</v>
      </c>
      <c r="CD31" s="119">
        <f t="shared" si="153"/>
        <v>4361.9883040935674</v>
      </c>
      <c r="CE31" s="87">
        <v>7459</v>
      </c>
      <c r="CF31" s="87">
        <v>1710</v>
      </c>
      <c r="CG31" s="88">
        <f t="shared" si="25"/>
        <v>4019.6319018404906</v>
      </c>
      <c r="CH31" s="87">
        <v>6552</v>
      </c>
      <c r="CI31" s="87">
        <v>1630</v>
      </c>
      <c r="CJ31" s="88">
        <f t="shared" si="26"/>
        <v>3545.0054884742044</v>
      </c>
      <c r="CK31" s="87">
        <v>6459</v>
      </c>
      <c r="CL31" s="87">
        <v>1822</v>
      </c>
      <c r="CM31" s="88">
        <f t="shared" si="27"/>
        <v>3622.8165938864631</v>
      </c>
      <c r="CN31" s="87">
        <v>6637</v>
      </c>
      <c r="CO31" s="87">
        <v>1832</v>
      </c>
      <c r="CP31" s="88">
        <f t="shared" si="28"/>
        <v>4019.5971692977678</v>
      </c>
      <c r="CQ31" s="87">
        <v>7384</v>
      </c>
      <c r="CR31" s="87">
        <v>1837</v>
      </c>
      <c r="CS31" s="88">
        <f t="shared" si="29"/>
        <v>4437.3177842565592</v>
      </c>
      <c r="CT31" s="87">
        <v>7610</v>
      </c>
      <c r="CU31" s="87">
        <v>1715</v>
      </c>
      <c r="CV31" s="88">
        <f t="shared" si="30"/>
        <v>5084.7665847665849</v>
      </c>
      <c r="CW31" s="87">
        <f>INDEX('[2]All Previous Years'!$A$1:$EX$34,MATCH($A31,'[2]All Previous Years'!$A$1:$A$34,0),MATCH(CW$1,'[2]All Previous Years'!$A$1:$EX$1,0))</f>
        <v>8278</v>
      </c>
      <c r="CX31" s="87">
        <f>INDEX('[3]Raw data 16-17'!$B$2:$XA$34,MATCH($A31,'[3]Raw data 16-17'!$A$2:$A$34,0),MATCH(CX$1,'[3]Raw data 16-17'!$B$1:$GU$1,0))</f>
        <v>1628</v>
      </c>
      <c r="CY31" s="88">
        <f t="shared" si="31"/>
        <v>5027.3631840796015</v>
      </c>
      <c r="CZ31" s="32">
        <f>INDEX([4]Sheet1!$A$1:$CJ$34, MATCH($A31, [4]Sheet1!$A$1:$A$34, 0), MATCH(CZ$1, [4]Sheet1!$A$1:$CJ$1, 0))</f>
        <v>8084</v>
      </c>
      <c r="DA31" s="32">
        <f>INDEX('[5]Finance Indicators'!$A$2:$BO$35,MATCH($A31,'[5]Finance Indicators'!$A$2:$A$35,0),MATCH(DA$1,'[5]Finance Indicators'!$A$2:$BO$2,0))</f>
        <v>1608</v>
      </c>
      <c r="DB31" s="132">
        <f>INDEX('[6]Finance Indicators'!$B$3:$BO$35,MATCH($A31,'[6]Finance Indicators'!$A$3:$A$35,0),MATCH(DB$1,'[6]Finance Indicators'!$B$2:$BO$2,0))</f>
        <v>7492.6273458445039</v>
      </c>
      <c r="DC31" s="132">
        <f>INDEX('[6]Finance Indicators'!$B$3:$BO$35,MATCH($A31,'[6]Finance Indicators'!$A$3:$A$35,0),MATCH(DC$1,'[6]Finance Indicators'!$B$2:$BO$2,0))</f>
        <v>11179</v>
      </c>
      <c r="DD31" s="132">
        <f>INDEX('[6]Finance Indicators'!$B$3:$BO$35,MATCH($A31,'[6]Finance Indicators'!$A$3:$A$35,0),MATCH(DD$1,'[6]Finance Indicators'!$B$2:$BO$2,0))</f>
        <v>1492</v>
      </c>
      <c r="DE31" s="132">
        <f t="array" ref="DE31">INDEX('[7]Finance Indicators'!$A$2:$BO$35,MATCH($A31,'[7]Finance Indicators'!$A$2:$A$35,0),MATCH(DE$1,'[7]Finance Indicators'!$A$2:$BO$2,0))</f>
        <v>9755.77763897564</v>
      </c>
      <c r="DF31" s="132">
        <f t="array" ref="DF31">INDEX('[7]Finance Indicators'!$A$2:$BO$35,MATCH($A31,'[7]Finance Indicators'!$A$2:$A$35,0),MATCH(DF$1,'[7]Finance Indicators'!$A$2:$BO$2,0))</f>
        <v>15619</v>
      </c>
      <c r="DG31" s="132">
        <f t="array" ref="DG31">INDEX('[7]Finance Indicators'!$A$2:$BO$35,MATCH($A31,'[7]Finance Indicators'!$A$2:$A$35,0),MATCH(DG$1,'[7]Finance Indicators'!$A$2:$BO$2,0))</f>
        <v>1601</v>
      </c>
      <c r="DH31" s="127">
        <f>(CD31*100)/Deflators!$B$2</f>
        <v>5138.524730652075</v>
      </c>
      <c r="DI31" s="122">
        <f>(CG31*100)/Deflators!$B$3</f>
        <v>4664.5002239228852</v>
      </c>
      <c r="DJ31" s="122">
        <f>(CJ31*100)/Deflators!$B$4</f>
        <v>4031.3048113454097</v>
      </c>
      <c r="DK31" s="122">
        <f>(CM31*100)/Deflators!$B$5</f>
        <v>4046.8009400787487</v>
      </c>
      <c r="DL31" s="122">
        <f>(CP31*100)/Deflators!$B$6</f>
        <v>4428.9470272371918</v>
      </c>
      <c r="DM31" s="122">
        <f>(CS31*100)/Deflators!$B$7</f>
        <v>4849.6362861206835</v>
      </c>
      <c r="DN31" s="122">
        <f>(CV31*100)/Deflators!$B$8</f>
        <v>5423.0337371553887</v>
      </c>
      <c r="DO31" s="122">
        <f>(CY31*100)/Deflators!$B$9</f>
        <v>5269.035396073612</v>
      </c>
      <c r="DP31" s="122">
        <f>(DB31*100)/Deflators!$B$10</f>
        <v>7675.6827856794771</v>
      </c>
      <c r="DQ31" s="247">
        <f>(DE31*100)/Deflators!$B$11</f>
        <v>9755.77763897564</v>
      </c>
      <c r="DR31" s="119">
        <v>56</v>
      </c>
      <c r="DS31" s="122">
        <f>INDEX('[3]5+ Awards at Level 5 &amp; Level 6'!$A$2:$G$35,MATCH($A31,'[3]5+ Awards at Level 5 &amp; Level 6'!$A$2:$A$35,0),MATCH(DS$1,'[3]5+ Awards at Level 5 &amp; Level 6'!$A$2:$G$2,0))</f>
        <v>58</v>
      </c>
      <c r="DT31" s="125">
        <f>INDEX('[8]Breadth and Depth cohort'!$X$1:$AH$36,MATCH($A31,'[8]Breadth and Depth cohort'!$X$1:$X$36,0),MATCH(DT$1,'[8]Breadth and Depth cohort'!$X$1:$AH$1,0))</f>
        <v>60</v>
      </c>
      <c r="DU31" s="125">
        <f>INDEX('[9]Breadth and Depth cohort'!$U$1:$AC$36,MATCH($A31,'[9]Breadth and Depth cohort'!$U$1:$U$36,0),MATCH(DU$1,'[9]Breadth and Depth cohort'!$U$1:$AC$1,0))</f>
        <v>60</v>
      </c>
      <c r="DV31" s="125">
        <f>INDEX([10]Extraction!$G$3:$Q$36,MATCH($A31,[10]Extraction!$Q$3:$Q$36,0),MATCH(DV$1,[10]Extraction!$G$3:$Q$3,0))</f>
        <v>65</v>
      </c>
      <c r="DW31" s="125">
        <f>INDEX([10]Extraction!$G$3:$Q$36,MATCH($A31,[10]Extraction!$Q$3:$Q$36,0),MATCH(DW$1,[10]Extraction!$G$3:$Q$3,0))</f>
        <v>68</v>
      </c>
      <c r="DX31" s="125">
        <f>INDEX([10]Extraction!$G$3:$Q$36,MATCH($A31,[10]Extraction!$Q$3:$Q$36,0),MATCH(DX$1,[10]Extraction!$G$3:$Q$3,0))</f>
        <v>70</v>
      </c>
      <c r="DY31" s="125">
        <f>INDEX([10]Extraction!$G$3:$Q$36,MATCH($A31,[10]Extraction!$Q$3:$Q$36,0),MATCH(DY$1,[10]Extraction!$G$3:$Q$3,0))</f>
        <v>71</v>
      </c>
      <c r="DZ31" s="241">
        <f>INDEX('[11]1920 Collected Indicators'!$A$3:$CV$36,MATCH($A31,'[11]1920 Collected Indicators'!$A$3:$A$36,0),MATCH(DZ$1,'[11]1920 Collected Indicators'!$A$3:$CV$3,0))</f>
        <v>72</v>
      </c>
      <c r="EA31" s="119">
        <v>33</v>
      </c>
      <c r="EB31" s="122">
        <f>INDEX('[3]5+ Awards at Level 5 &amp; Level 6'!$I$2:$M$35,MATCH($A31,'[3]5+ Awards at Level 5 &amp; Level 6'!$A$2:$A$35,0),MATCH(EB$1,'[3]5+ Awards at Level 5 &amp; Level 6'!$I$2:$M$2,0))</f>
        <v>37</v>
      </c>
      <c r="EC31" s="125">
        <f>INDEX('[8]Breadth and Depth cohort'!$X$1:$AH$36,MATCH($A31,'[8]Breadth and Depth cohort'!$X$1:$X$36,0),MATCH(EC$1,'[8]Breadth and Depth cohort'!$X$1:$AH$1,0))</f>
        <v>40</v>
      </c>
      <c r="ED31" s="125">
        <f>INDEX('[9]Breadth and Depth cohort'!$U$1:$AC$36,MATCH($A31,'[9]Breadth and Depth cohort'!$U$1:$U$36,0),MATCH(ED$1,'[9]Breadth and Depth cohort'!$U$1:$AC$1,0))</f>
        <v>39</v>
      </c>
      <c r="EE31" s="125">
        <f>INDEX([10]Extraction!$G$3:$Q$36,MATCH($A31,[10]Extraction!$Q$3:$Q$36,0),MATCH(EE$1,[10]Extraction!$G$3:$Q$3,0))</f>
        <v>41</v>
      </c>
      <c r="EF31" s="125">
        <f>INDEX([10]Extraction!$G$3:$Q$36,MATCH($A31,[10]Extraction!$Q$3:$Q$36,0),MATCH(EF$1,[10]Extraction!$G$3:$Q$3,0))</f>
        <v>44</v>
      </c>
      <c r="EG31" s="125">
        <f>INDEX([10]Extraction!$G$3:$Q$36,MATCH($A31,[10]Extraction!$Q$3:$Q$36,0),MATCH(EG$1,[10]Extraction!$G$3:$Q$3,0))</f>
        <v>45</v>
      </c>
      <c r="EH31" s="120">
        <f>INDEX([10]Extraction!$G$3:$Q$36,MATCH($A31,[10]Extraction!$Q$3:$Q$36,0),MATCH(EH$1,[10]Extraction!$G$3:$Q$3,0))</f>
        <v>45</v>
      </c>
      <c r="EI31" s="126">
        <f>INDEX('[11]1920 Collected Indicators'!$A$3:$CV$36,MATCH($A31,'[11]1920 Collected Indicators'!$A$3:$A$36,0),MATCH(EI$1,'[11]1920 Collected Indicators'!$A$3:$CV$3,0))</f>
        <v>50</v>
      </c>
      <c r="EJ31" s="127">
        <v>29</v>
      </c>
      <c r="EK31" s="122">
        <f>INDEX('[3]Deprived 5+ Awards'!$A$2:$K$35,MATCH($A31,'[3]Deprived 5+ Awards'!$A$2:$A$35,0),MATCH(EK$1,'[3]Deprived 5+ Awards'!$A$2:$K$2,0))</f>
        <v>15</v>
      </c>
      <c r="EL31" s="125">
        <f>INDEX('[12]2014'!$S$1:$U$35,MATCH($A31,'[12]2014'!$S$1:$S$35,0),MATCH(EL$1,'[12]2014'!$S$1:$U$1,0))</f>
        <v>20</v>
      </c>
      <c r="EM31" s="125">
        <f>INDEX('[12]2015'!$S$1:$U$35,MATCH($A31,'[12]2015'!$S$1:$S$35,0),MATCH(EM$1,'[12]2015'!$S$1:$U$1,0))</f>
        <v>24</v>
      </c>
      <c r="EN31" s="125">
        <f>INDEX([13]Extraction!$B$2:$L$35,MATCH($A31,[13]Extraction!$L$2:$L$35,0),MATCH(EN$1,[13]Extraction!$B$2:$L$2,0))</f>
        <v>33</v>
      </c>
      <c r="EO31" s="125">
        <f>INDEX([13]Extraction!$B$2:$L$35,MATCH($A31,[13]Extraction!$L$2:$L$35,0),MATCH(EO$1,[13]Extraction!$B$2:$L$2,0))</f>
        <v>41</v>
      </c>
      <c r="EP31" s="122">
        <f>INDEX([13]Extraction!$B$2:$L$35,MATCH($A31,[13]Extraction!$L$2:$L$35,0),MATCH(EP$1,[13]Extraction!$B$2:$L$2,0))</f>
        <v>41</v>
      </c>
      <c r="EQ31" s="122">
        <f>INDEX([13]Extraction!$B$2:$L$35,MATCH($A31,[13]Extraction!$L$2:$L$35,0),MATCH(EQ$1,[13]Extraction!$B$2:$L$2,0))</f>
        <v>44</v>
      </c>
      <c r="ER31" s="337">
        <f>INDEX('[11]1920 Collected Indicators'!$A$3:$CV$36,MATCH($A31,'[11]1920 Collected Indicators'!$A$3:$A$36,0),MATCH(ER$1,'[11]1920 Collected Indicators'!$A$3:$CV$3,0))</f>
        <v>44</v>
      </c>
      <c r="ES31" s="124">
        <v>10</v>
      </c>
      <c r="ET31" s="122">
        <f>INDEX('[3]Deprived 5+ Awards'!$A$2:$K$35,MATCH($A31,'[3]Deprived 5+ Awards'!$A$2:$A$35,0),MATCH(ET$1,'[3]Deprived 5+ Awards'!$A$2:$K$2,0))</f>
        <v>5</v>
      </c>
      <c r="EU31" s="125">
        <f>INDEX('[12]2014'!$S$1:$U$35,MATCH($A31,'[12]2014'!$S$1:$S$35,0),MATCH(EU$1,'[12]2014'!$S$1:$U$1,0))</f>
        <v>7</v>
      </c>
      <c r="EV31" s="125">
        <f>INDEX('[12]2015'!$S$1:$U$35,MATCH($A31,'[12]2015'!$S$1:$S$35,0),MATCH(EV$1,'[12]2015'!$S$1:$U$1,0))</f>
        <v>8</v>
      </c>
      <c r="EW31" s="125">
        <f>INDEX([13]Extraction!$B$2:$L$35,MATCH($A31,[13]Extraction!$L$2:$L$35,0),MATCH(EW$1,[13]Extraction!$B$2:$L$2,0))</f>
        <v>8</v>
      </c>
      <c r="EX31" s="125">
        <f>INDEX([13]Extraction!$B$2:$L$35,MATCH($A31,[13]Extraction!$L$2:$L$35,0),MATCH(EX$1,[13]Extraction!$B$2:$L$2,0))</f>
        <v>19</v>
      </c>
      <c r="EY31" s="122">
        <f>INDEX([13]Extraction!$B$2:$L$35,MATCH($A31,[13]Extraction!$L$2:$L$35,0),MATCH(EY$1,[13]Extraction!$B$2:$L$2,0))</f>
        <v>16</v>
      </c>
      <c r="EZ31" s="122">
        <f>INDEX([13]Extraction!$B$2:$L$35,MATCH($A31,[13]Extraction!$L$2:$L$35,0),MATCH(EZ$1,[13]Extraction!$B$2:$L$2,0))</f>
        <v>17</v>
      </c>
      <c r="FA31" s="340">
        <f>INDEX('[11]1920 Collected Indicators'!$A$3:$CV$36,MATCH($A31,'[11]1920 Collected Indicators'!$A$3:$A$36,0),MATCH(FA$1,'[11]1920 Collected Indicators'!$A$3:$CV$3,0))</f>
        <v>19</v>
      </c>
      <c r="FB31" s="119">
        <v>1965.8808933002483</v>
      </c>
      <c r="FC31" s="87">
        <v>3169</v>
      </c>
      <c r="FD31" s="87">
        <v>31</v>
      </c>
      <c r="FE31" s="88">
        <v>2213.3995037220843</v>
      </c>
      <c r="FF31" s="87">
        <v>3568</v>
      </c>
      <c r="FG31" s="87">
        <v>31</v>
      </c>
      <c r="FH31" s="88">
        <v>2169.9751861042182</v>
      </c>
      <c r="FI31" s="87">
        <v>3498</v>
      </c>
      <c r="FJ31" s="87">
        <v>31</v>
      </c>
      <c r="FK31" s="88">
        <v>2501.2820512820513</v>
      </c>
      <c r="FL31" s="87">
        <v>3902</v>
      </c>
      <c r="FM31" s="87">
        <v>30</v>
      </c>
      <c r="FN31" s="88">
        <v>2408.5081585081584</v>
      </c>
      <c r="FO31" s="39">
        <v>4133</v>
      </c>
      <c r="FP31" s="39">
        <v>33</v>
      </c>
      <c r="FQ31" s="88">
        <v>2465.4832347140041</v>
      </c>
      <c r="FR31" s="87">
        <v>5000</v>
      </c>
      <c r="FS31" s="87">
        <v>39</v>
      </c>
      <c r="FT31" s="88">
        <f t="shared" si="159"/>
        <v>3053.030303030303</v>
      </c>
      <c r="FU31" s="87">
        <f>INDEX('[2]All Previous Years'!$A$1:$EX$34,MATCH($A31,'[2]All Previous Years'!$A$1:$A$34,0),MATCH(FU$1,'[2]All Previous Years'!$A$1:$EX$1,0))</f>
        <v>5239</v>
      </c>
      <c r="FV31" s="88">
        <f>INDEX('[3]Raw data 16-17'!$B$2:$XA$34,MATCH($A31,'[3]Raw data 16-17'!$A$2:$A$34,0),MATCH(FV$1,'[3]Raw data 16-17'!$B$1:$GU$1,0))</f>
        <v>33</v>
      </c>
      <c r="FW31" s="88">
        <f t="shared" si="33"/>
        <v>3386.1538461538462</v>
      </c>
      <c r="FX31" s="39">
        <f>INDEX([4]Sheet1!$A$1:$CJ$34, MATCH($A31, [4]Sheet1!$A$1:$A$34, 0), MATCH(FX$1, [4]Sheet1!$A$1:$CJ$1, 0))</f>
        <v>4402</v>
      </c>
      <c r="FY31" s="39">
        <f>INDEX('[5]Finance Indicators'!$A$2:$BO$35,MATCH($A31,'[5]Finance Indicators'!$A$2:$A$35,0),MATCH(FY$1,'[5]Finance Indicators'!$A$2:$BO$2,0))</f>
        <v>25</v>
      </c>
      <c r="FZ31" s="132">
        <f>INDEX('[6]Finance Indicators'!$B$3:$BO$35,MATCH($A31,'[6]Finance Indicators'!$A$3:$A$35,0),MATCH(FZ$1,'[6]Finance Indicators'!$B$2:$BO$2,0))</f>
        <v>5013.7362637362639</v>
      </c>
      <c r="GA31" s="132">
        <f>INDEX('[6]Finance Indicators'!$B$3:$BO$35,MATCH($A31,'[6]Finance Indicators'!$A$3:$A$35,0),MATCH(GA$1,'[6]Finance Indicators'!$B$2:$BO$2,0))</f>
        <v>3650</v>
      </c>
      <c r="GB31" s="132">
        <f>INDEX('[6]Finance Indicators'!$B$3:$BO$35,MATCH($A31,'[6]Finance Indicators'!$A$3:$A$35,0),MATCH(GB$1,'[6]Finance Indicators'!$B$2:$BO$2,0))</f>
        <v>14</v>
      </c>
      <c r="GC31" s="132" t="str">
        <f t="array" ref="GC31">INDEX('[7]Finance Indicators'!$A$2:$BO$35,MATCH($A31,'[7]Finance Indicators'!$A$2:$A$35,0),MATCH(GC$1,'[7]Finance Indicators'!$A$2:$BO$2,0))</f>
        <v>dna</v>
      </c>
      <c r="GD31" s="132">
        <f t="array" ref="GD31">INDEX('[7]Finance Indicators'!$A$2:$BO$35,MATCH($A31,'[7]Finance Indicators'!$A$2:$A$35,0),MATCH(GD$1,'[7]Finance Indicators'!$A$2:$BO$2,0))</f>
        <v>2898</v>
      </c>
      <c r="GE31" s="238" t="str">
        <f t="array" ref="GE31">INDEX('[7]Finance Indicators'!$A$2:$BO$35,MATCH($A31,'[7]Finance Indicators'!$A$2:$A$35,0),MATCH(GE$1,'[7]Finance Indicators'!$A$2:$BO$2,0))</f>
        <v>dna</v>
      </c>
      <c r="GF31" s="128">
        <f>(FB31*100)/Deflators!$B$2</f>
        <v>2315.85389127697</v>
      </c>
      <c r="GG31" s="125">
        <f>(FE31*100)/Deflators!$B$3</f>
        <v>2568.494512150522</v>
      </c>
      <c r="GH31" s="125">
        <f>(FH31*100)/Deflators!$B$4</f>
        <v>2467.6496091991144</v>
      </c>
      <c r="GI31" s="125">
        <f>(FK31*100)/Deflators!$B$5</f>
        <v>2794.0113152875574</v>
      </c>
      <c r="GJ31" s="125">
        <f>(FN31*100)/Deflators!$B$6</f>
        <v>2653.7870834864798</v>
      </c>
      <c r="GK31" s="125">
        <f>(FQ31*100)/Deflators!$B$7</f>
        <v>2694.5775667258167</v>
      </c>
      <c r="GL31" s="125">
        <f>(FT31*100)/Deflators!$B$8</f>
        <v>3256.1349784458398</v>
      </c>
      <c r="GM31" s="125">
        <f>(FW31*100)/Deflators!$B$9</f>
        <v>3548.9308845710229</v>
      </c>
      <c r="GN31" s="125">
        <f>IFERROR((FZ31*100)/Deflators!$B$10,"dna")</f>
        <v>5136.2289027814732</v>
      </c>
      <c r="GO31" s="125" t="str">
        <f>IFERROR((GC31*100)/Deflators!$B$11,"dna")</f>
        <v>dna</v>
      </c>
      <c r="GP31" s="121">
        <v>128.35015663069962</v>
      </c>
      <c r="GQ31" s="87">
        <v>1475</v>
      </c>
      <c r="GR31" s="87">
        <v>221</v>
      </c>
      <c r="GS31" s="88">
        <v>149.30069930069931</v>
      </c>
      <c r="GT31" s="87">
        <v>1708</v>
      </c>
      <c r="GU31" s="87">
        <v>220</v>
      </c>
      <c r="GV31" s="88">
        <v>150.26833631484794</v>
      </c>
      <c r="GW31" s="87">
        <v>1680</v>
      </c>
      <c r="GX31" s="87">
        <v>215</v>
      </c>
      <c r="GY31" s="88">
        <v>208.41227737779462</v>
      </c>
      <c r="GZ31" s="87">
        <v>2200</v>
      </c>
      <c r="HA31" s="87">
        <v>203</v>
      </c>
      <c r="HB31" s="88">
        <v>238.12526271542663</v>
      </c>
      <c r="HC31" s="87">
        <v>2266</v>
      </c>
      <c r="HD31" s="87">
        <v>183</v>
      </c>
      <c r="HE31" s="88">
        <v>251.41242937853107</v>
      </c>
      <c r="HF31" s="87">
        <v>2314</v>
      </c>
      <c r="HG31" s="87">
        <v>177</v>
      </c>
      <c r="HH31" s="88">
        <f t="shared" si="34"/>
        <v>181.60377358490567</v>
      </c>
      <c r="HI31" s="87">
        <f>INDEX('[2]All Previous Years'!$A$1:$EX$34,MATCH($A31,'[2]All Previous Years'!$A$1:$A$34,0),MATCH(HI$1,'[2]All Previous Years'!$A$1:$EX$1,0))</f>
        <v>2002</v>
      </c>
      <c r="HJ31" s="32">
        <f>INDEX('[3]Raw data 16-17'!$B$2:$XA$34,MATCH($A31,'[3]Raw data 16-17'!$A$2:$A$34,0),MATCH(HJ$1,'[3]Raw data 16-17'!$B$1:$GU$1,0))</f>
        <v>212</v>
      </c>
      <c r="HK31" s="88">
        <f t="shared" si="35"/>
        <v>202.42435289828654</v>
      </c>
      <c r="HL31" s="32">
        <f>INDEX([4]Sheet1!$A$1:$CJ$34, MATCH($A31, [4]Sheet1!$A$1:$A$34, 0), MATCH(HL$1, [4]Sheet1!$A$1:$CJ$1, 0))</f>
        <v>2221</v>
      </c>
      <c r="HM31" s="32">
        <f>INDEX('[5]Finance Indicators'!$A$2:$BO$35,MATCH($A31,'[5]Finance Indicators'!$A$2:$A$35,0),MATCH(HM$1,'[5]Finance Indicators'!$A$2:$BO$2,0))</f>
        <v>211</v>
      </c>
      <c r="HN31" s="132">
        <f>INDEX('[6]Finance Indicators'!$B$3:$BO$35,MATCH($A31,'[6]Finance Indicators'!$A$3:$A$35,0),MATCH(HN$1,'[6]Finance Indicators'!$B$2:$BO$2,0))</f>
        <v>209.56387362637363</v>
      </c>
      <c r="HO31" s="132">
        <f>INDEX('[6]Finance Indicators'!$B$3:$BO$35,MATCH($A31,'[6]Finance Indicators'!$A$3:$A$35,0),MATCH(HO$1,'[6]Finance Indicators'!$B$2:$BO$2,0))</f>
        <v>2441</v>
      </c>
      <c r="HP31" s="132">
        <f>INDEX('[6]Finance Indicators'!$B$3:$BO$35,MATCH($A31,'[6]Finance Indicators'!$A$3:$A$35,0),MATCH(HP$1,'[6]Finance Indicators'!$B$2:$BO$2,0))</f>
        <v>224</v>
      </c>
      <c r="HQ31" s="132" t="str">
        <f t="array" ref="HQ31">INDEX('[7]Finance Indicators'!$A$2:$BO$35,MATCH($A31,'[7]Finance Indicators'!$A$2:$A$35,0),MATCH(HQ$1,'[7]Finance Indicators'!$A$2:$BO$2,0))</f>
        <v>dna</v>
      </c>
      <c r="HR31" s="238">
        <f t="array" ref="HR31">INDEX('[7]Finance Indicators'!$A$2:$BO$35,MATCH($A31,'[7]Finance Indicators'!$A$2:$A$35,0),MATCH(HR$1,'[7]Finance Indicators'!$A$2:$BO$2,0))</f>
        <v>2389</v>
      </c>
      <c r="HS31" s="238" t="str">
        <f t="array" ref="HS31">INDEX('[7]Finance Indicators'!$A$2:$BO$35,MATCH($A31,'[7]Finance Indicators'!$A$2:$A$35,0),MATCH(HS$1,'[7]Finance Indicators'!$A$2:$BO$2,0))</f>
        <v>dna</v>
      </c>
      <c r="HT31" s="128">
        <f>(GP31*100)/Deflators!$B$2</f>
        <v>151.19950078980543</v>
      </c>
      <c r="HU31" s="125">
        <f>(GS31*100)/Deflators!$B$3</f>
        <v>173.25296502923186</v>
      </c>
      <c r="HV31" s="125">
        <f>(GV31*100)/Deflators!$B$4</f>
        <v>170.8819546679031</v>
      </c>
      <c r="HW31" s="125">
        <f>(GY31*100)/Deflators!$B$5</f>
        <v>232.80311828085988</v>
      </c>
      <c r="HX31" s="125">
        <f>(HB31*100)/Deflators!$B$6</f>
        <v>262.37558889459882</v>
      </c>
      <c r="HY31" s="125">
        <f>(HE31*100)/Deflators!$B$7</f>
        <v>274.77383851608818</v>
      </c>
      <c r="HZ31" s="125">
        <f>(HH31*100)/Deflators!$B$8</f>
        <v>193.68507374481206</v>
      </c>
      <c r="IA31" s="125">
        <f>(HK31*100)/Deflators!$B$9</f>
        <v>212.15516790709739</v>
      </c>
      <c r="IB31" s="125">
        <f>IFERROR((HN31*100)/Deflators!$B$10,"dna")</f>
        <v>214.68381424125988</v>
      </c>
      <c r="IC31" s="125" t="str">
        <f>IFERROR((HQ31*100)/Deflators!$B$11,"dna")</f>
        <v>dna</v>
      </c>
      <c r="ID31" s="121">
        <v>87.698412698412696</v>
      </c>
      <c r="IE31" s="88">
        <v>87.64940239043824</v>
      </c>
      <c r="IF31" s="88">
        <v>87.398373983739845</v>
      </c>
      <c r="IG31" s="88">
        <v>87.124463519313295</v>
      </c>
      <c r="IH31" s="88">
        <v>84.722222222222214</v>
      </c>
      <c r="II31" s="88">
        <v>81.944444444444443</v>
      </c>
      <c r="IJ31" s="88">
        <f>INDEX('[3]Raw data 16-17'!$B$2:$XA$34,MATCH($A31,'[3]Raw data 16-17'!$A$2:$A$34,0),MATCH(IJ$1,'[3]Raw data 16-17'!$B$1:$GU$1,0))</f>
        <v>86.530612244897966</v>
      </c>
      <c r="IK31" s="88">
        <f>INDEX('[14]1718 Collected Indicators'!$A$3:$CH$36,MATCH($A31,'[14]1718 Collected Indicators'!$A$3:$A$36,0),MATCH(IK$1,'[14]1718 Collected Indicators'!$A$3:$CH$3,0))</f>
        <v>89.406779661016941</v>
      </c>
      <c r="IL31" s="120">
        <f>INDEX('[15]1819 Collected Indicators'!$A$3:$CV$36,MATCH($A31,'[15]1819 Collected Indicators'!$A$3:$A$36,0),MATCH(IL$1,'[15]1819 Collected Indicators'!$A$3:$CV$3,0))</f>
        <v>94.117647058823522</v>
      </c>
      <c r="IM31" s="120" t="str">
        <f>INDEX('[11]1920 Collected Indicators'!$A$3:$CV$36,MATCH($A31,'[11]1920 Collected Indicators'!$A$3:$A$36,0),MATCH(IM$1,'[11]1920 Collected Indicators'!$A$3:$CV$3,0))</f>
        <v>dna</v>
      </c>
      <c r="IN31" s="119">
        <v>88.833333333333329</v>
      </c>
      <c r="IO31" s="88">
        <v>90.666666666666671</v>
      </c>
      <c r="IP31" s="88">
        <v>86.666666666666671</v>
      </c>
      <c r="IQ31" s="88">
        <f>INDEX('[16]Raw Data'!$B$2:$BS$34,MATCH($A31,'[16]Raw Data'!$A$2:$A$34,0),MATCH(IQ$1,'[16]Raw Data'!$B$1:$BS$1,0))</f>
        <v>83.333333333333329</v>
      </c>
      <c r="IR31" s="88">
        <f t="shared" si="1"/>
        <v>76.333333333333329</v>
      </c>
      <c r="IS31" s="120">
        <f t="shared" si="1"/>
        <v>73.033333333333331</v>
      </c>
      <c r="IT31" s="120">
        <f t="shared" si="1"/>
        <v>74.7</v>
      </c>
      <c r="IU31" s="119">
        <v>88.6</v>
      </c>
      <c r="IV31" s="88">
        <v>90</v>
      </c>
      <c r="IW31" s="88">
        <v>92.1</v>
      </c>
      <c r="IX31" s="88">
        <v>90.7</v>
      </c>
      <c r="IY31" s="88">
        <v>93.3</v>
      </c>
      <c r="IZ31" s="88">
        <f>INDEX('[3]Raw data 16-17'!$B$2:$BV$34,MATCH($A31,'[3]Raw data 16-17'!$A$2:$A$34,0),MATCH(IZ$1,'[3]Raw data 16-17'!$B$1:$BV$1,0))</f>
        <v>93.8</v>
      </c>
      <c r="JA31" s="88">
        <f>INDEX('[14]1718 Collected Indicators'!$A$3:$CH$36,MATCH($A31,'[14]1718 Collected Indicators'!$A$3:$A$36,0),MATCH(JA$1,'[14]1718 Collected Indicators'!$A$3:$CH$3,0))</f>
        <v>94.4</v>
      </c>
      <c r="JB31" s="120">
        <f>INDEX('[15]1819 Collected Indicators'!$A$3:$CV$36,MATCH($A31,'[15]1819 Collected Indicators'!$A$3:$A$36,0),MATCH(JB$1,'[15]1819 Collected Indicators'!$A$3:$CV$3,0))</f>
        <v>95.322245322245323</v>
      </c>
      <c r="JC31" s="120" t="str">
        <f>INDEX('[11]1920 Collected Indicators'!$A$3:$CV$36,MATCH($A31,'[11]1920 Collected Indicators'!$A$3:$A$36,0),MATCH(JC$1,'[11]1920 Collected Indicators'!$A$3:$CV$3,0))</f>
        <v>dna</v>
      </c>
      <c r="JD31" s="119">
        <v>868.03</v>
      </c>
      <c r="JE31" s="88">
        <v>901.87</v>
      </c>
      <c r="JF31" s="88">
        <f>INDEX('[17]Cohort Attainment'!$O$40:$BR$75,MATCH($A31,'[17]Cohort Attainment'!$O$40:$O$75,0),MATCH(JF$1,'[17]Cohort Attainment'!$O$40:$BR$40,0))</f>
        <v>925.65</v>
      </c>
      <c r="JG31" s="88">
        <f>INDEX('[18]Cohort Attainment'!$Q$40:$AQ$72,MATCH($A31,'[18]Cohort Attainment'!$O$40:$O$72,0),MATCH(JG$1,'[18]Cohort Attainment'!$Q$39:$AO$39,0))</f>
        <v>948.77</v>
      </c>
      <c r="JH31" s="88">
        <f>INDEX('[19]Cohort Attainment'!$BP$3:$BU$36,MATCH($A31,'[19]Cohort Attainment'!$BU$3:$BU$36,0),MATCH(JH$1,'[19]Cohort Attainment'!$BP$36:$BU$36,0))</f>
        <v>991.85</v>
      </c>
      <c r="JI31" s="88">
        <f>INDEX('[19]Cohort Attainment'!$BP$3:$BU$36,MATCH($A31,'[19]Cohort Attainment'!$BU$3:$BU$36,0),MATCH(JI$1,'[19]Cohort Attainment'!$BP$36:$BU$36,0))</f>
        <v>1013.24</v>
      </c>
      <c r="JJ31" s="88">
        <f>INDEX('[19]Cohort Attainment'!$BP$3:$BU$36,MATCH($A31,'[19]Cohort Attainment'!$BU$3:$BU$36,0),MATCH(JJ$1,'[19]Cohort Attainment'!$BP$36:$BU$36,0))</f>
        <v>1028.54</v>
      </c>
      <c r="JK31" s="88">
        <f>INDEX('[19]Cohort Attainment'!$BP$3:$BU$36,MATCH($A31,'[19]Cohort Attainment'!$BU$3:$BU$36,0),MATCH(JK$1,'[19]Cohort Attainment'!$BP$36:$BU$36,0))</f>
        <v>1011.77</v>
      </c>
      <c r="JL31" s="126">
        <f>INDEX('[11]1920 Collected Indicators'!$A$3:$CV$36,MATCH($A31,'[11]1920 Collected Indicators'!$A$3:$A$36,0),MATCH(JL$1,'[11]1920 Collected Indicators'!$A$3:$CV$3,0))</f>
        <v>1060.54</v>
      </c>
      <c r="JM31" s="121">
        <v>436</v>
      </c>
      <c r="JN31" s="88">
        <v>349</v>
      </c>
      <c r="JO31" s="88">
        <f>INDEX('[17]Cohort Attainment'!$O$40:$BR$75,MATCH($A31,'[17]Cohort Attainment'!$O$40:$O$75,0),MATCH(JO$1,'[17]Cohort Attainment'!$O$40:$BR$40,0))</f>
        <v>383</v>
      </c>
      <c r="JP31" s="88">
        <f>INDEX('[18]Cohort Attainment'!$Q$40:$AQ$72,MATCH($A31,'[18]Cohort Attainment'!$O$40:$O$72,0),MATCH(JP$1,'[18]Cohort Attainment'!$Q$39:$AO$39,0))</f>
        <v>430</v>
      </c>
      <c r="JQ31" s="88">
        <f>INDEX('[19]Cohort Attainment'!$P$3:$AO$36,MATCH($A31,'[19]Cohort Attainment'!$AO$3:$AO$36,0),MATCH(JQ$1,'[19]Cohort Attainment'!$P$36:$AO$36,0))</f>
        <v>543</v>
      </c>
      <c r="JR31" s="88">
        <f>INDEX('[19]Cohort Attainment'!$P$3:$AO$36,MATCH($A31,'[19]Cohort Attainment'!$AO$3:$AO$36,0),MATCH(JR$1,'[19]Cohort Attainment'!$P$36:$AO$36,0))</f>
        <v>652</v>
      </c>
      <c r="JS31" s="88">
        <f>INDEX('[19]Cohort Attainment'!$P$3:$AO$36,MATCH($A31,'[19]Cohort Attainment'!$AO$3:$AO$36,0),MATCH(JS$1,'[19]Cohort Attainment'!$P$36:$AO$36,0))</f>
        <v>571</v>
      </c>
      <c r="JT31" s="120">
        <f>INDEX('[19]Cohort Attainment'!$P$3:$AO$36,MATCH($A31,'[19]Cohort Attainment'!$AO$3:$AO$36,0),MATCH(JT$1,'[19]Cohort Attainment'!$P$36:$AO$36,0))</f>
        <v>610</v>
      </c>
      <c r="JU31" s="120">
        <f>INDEX('[11]1920 Collected Indicators'!$A$3:$CV$36,MATCH($A31,'[11]1920 Collected Indicators'!$A$3:$A$36,0),MATCH(JU$1,'[11]1920 Collected Indicators'!$A$3:$CV$3,0))</f>
        <v>615</v>
      </c>
      <c r="JV31" s="119">
        <v>625</v>
      </c>
      <c r="JW31" s="88">
        <v>630</v>
      </c>
      <c r="JX31" s="88">
        <f>INDEX('[17]Cohort Attainment'!$O$40:$BR$75,MATCH($A31,'[17]Cohort Attainment'!$O$40:$O$75,0),MATCH(JX$1,'[17]Cohort Attainment'!$O$40:$BR$40,0))</f>
        <v>663</v>
      </c>
      <c r="JY31" s="88">
        <f>INDEX('[18]Cohort Attainment'!$Q$40:$AQ$72,MATCH($A31,'[18]Cohort Attainment'!$O$40:$O$72,0),MATCH(JY$1,'[18]Cohort Attainment'!$Q$39:$AO$39,0))</f>
        <v>715</v>
      </c>
      <c r="JZ31" s="88">
        <f>INDEX('[19]Cohort Attainment'!$P$3:$AO$36,MATCH($A31,'[19]Cohort Attainment'!$AO$3:$AO$36,0),MATCH(JZ$1,'[19]Cohort Attainment'!$P$36:$AO$36,0))</f>
        <v>754</v>
      </c>
      <c r="KA31" s="88">
        <f>INDEX('[19]Cohort Attainment'!$P$3:$AO$36,MATCH($A31,'[19]Cohort Attainment'!$AO$3:$AO$36,0),MATCH(KA$1,'[19]Cohort Attainment'!$P$36:$AO$36,0))</f>
        <v>645</v>
      </c>
      <c r="KB31" s="88">
        <f>INDEX('[19]Cohort Attainment'!$P$3:$AO$36,MATCH($A31,'[19]Cohort Attainment'!$AO$3:$AO$36,0),MATCH(KB$1,'[19]Cohort Attainment'!$P$36:$AO$36,0))</f>
        <v>746</v>
      </c>
      <c r="KC31" s="120">
        <f>INDEX('[19]Cohort Attainment'!$P$3:$AO$36,MATCH($A31,'[19]Cohort Attainment'!$AO$3:$AO$36,0),MATCH(KC$1,'[19]Cohort Attainment'!$P$36:$AO$36,0))</f>
        <v>770</v>
      </c>
      <c r="KD31" s="120">
        <f>INDEX('[11]1920 Collected Indicators'!$A$3:$CV$36,MATCH($A31,'[11]1920 Collected Indicators'!$A$3:$A$36,0),MATCH(KD$1,'[11]1920 Collected Indicators'!$A$3:$CV$3,0))</f>
        <v>711</v>
      </c>
      <c r="KE31" s="119">
        <v>880</v>
      </c>
      <c r="KF31" s="88">
        <v>940</v>
      </c>
      <c r="KG31" s="88">
        <f>INDEX('[17]Cohort Attainment'!$O$40:$BR$75,MATCH($A31,'[17]Cohort Attainment'!$O$40:$O$75,0),MATCH(KG$1,'[17]Cohort Attainment'!$O$40:$BR$40,0))</f>
        <v>837</v>
      </c>
      <c r="KH31" s="88">
        <f>INDEX('[18]Cohort Attainment'!$Q$40:$AQ$72,MATCH($A31,'[18]Cohort Attainment'!$O$40:$O$72,0),MATCH(KH$1,'[18]Cohort Attainment'!$Q$39:$AO$39,0))</f>
        <v>910</v>
      </c>
      <c r="KI31" s="88">
        <f>INDEX('[19]Cohort Attainment'!$P$3:$AO$36,MATCH($A31,'[19]Cohort Attainment'!$AO$3:$AO$36,0),MATCH(KI$1,'[19]Cohort Attainment'!$P$36:$AO$36,0))</f>
        <v>925</v>
      </c>
      <c r="KJ31" s="88">
        <f>INDEX('[19]Cohort Attainment'!$P$3:$AO$36,MATCH($A31,'[19]Cohort Attainment'!$AO$3:$AO$36,0),MATCH(KJ$1,'[19]Cohort Attainment'!$P$36:$AO$36,0))</f>
        <v>937</v>
      </c>
      <c r="KK31" s="88">
        <f>INDEX('[19]Cohort Attainment'!$P$3:$AO$36,MATCH($A31,'[19]Cohort Attainment'!$AO$3:$AO$36,0),MATCH(KK$1,'[19]Cohort Attainment'!$P$36:$AO$36,0))</f>
        <v>963</v>
      </c>
      <c r="KL31" s="120">
        <f>INDEX('[19]Cohort Attainment'!$P$3:$AO$36,MATCH($A31,'[19]Cohort Attainment'!$AO$3:$AO$36,0),MATCH(KL$1,'[19]Cohort Attainment'!$P$36:$AO$36,0))</f>
        <v>931</v>
      </c>
      <c r="KM31" s="120">
        <f>INDEX('[11]1920 Collected Indicators'!$A$3:$CV$36,MATCH($A31,'[11]1920 Collected Indicators'!$A$3:$A$36,0),MATCH(KM$1,'[11]1920 Collected Indicators'!$A$3:$CV$3,0))</f>
        <v>1016</v>
      </c>
      <c r="KN31" s="119">
        <v>954</v>
      </c>
      <c r="KO31" s="88">
        <v>1000</v>
      </c>
      <c r="KP31" s="88">
        <f>INDEX('[17]Cohort Attainment'!$O$40:$BR$75,MATCH($A31,'[17]Cohort Attainment'!$O$40:$O$75,0),MATCH(KP$1,'[17]Cohort Attainment'!$O$40:$BR$40,0))</f>
        <v>1097</v>
      </c>
      <c r="KQ31" s="88">
        <f>INDEX('[18]Cohort Attainment'!$Q$40:$AQ$72,MATCH($A31,'[18]Cohort Attainment'!$O$40:$O$72,0),MATCH(KQ$1,'[18]Cohort Attainment'!$Q$39:$AO$39,0))</f>
        <v>1006</v>
      </c>
      <c r="KR31" s="88">
        <f>INDEX('[19]Cohort Attainment'!$P$3:$AO$36,MATCH($A31,'[19]Cohort Attainment'!$AO$3:$AO$36,0),MATCH(KR$1,'[19]Cohort Attainment'!$P$36:$AO$36,0))</f>
        <v>1083</v>
      </c>
      <c r="KS31" s="88">
        <f>INDEX('[19]Cohort Attainment'!$P$3:$AO$36,MATCH($A31,'[19]Cohort Attainment'!$AO$3:$AO$36,0),MATCH(KS$1,'[19]Cohort Attainment'!$P$36:$AO$36,0))</f>
        <v>1188</v>
      </c>
      <c r="KT31" s="88">
        <f>INDEX('[19]Cohort Attainment'!$P$3:$AO$36,MATCH($A31,'[19]Cohort Attainment'!$AO$3:$AO$36,0),MATCH(KT$1,'[19]Cohort Attainment'!$P$36:$AO$36,0))</f>
        <v>1134</v>
      </c>
      <c r="KU31" s="120">
        <f>INDEX('[19]Cohort Attainment'!$P$3:$AO$36,MATCH($A31,'[19]Cohort Attainment'!$AO$3:$AO$36,0),MATCH(KU$1,'[19]Cohort Attainment'!$P$36:$AO$36,0))</f>
        <v>1156</v>
      </c>
      <c r="KV31" s="120">
        <f>INDEX('[11]1920 Collected Indicators'!$A$3:$CV$36,MATCH($A31,'[11]1920 Collected Indicators'!$A$3:$A$36,0),MATCH(KV$1,'[11]1920 Collected Indicators'!$A$3:$CV$3,0))</f>
        <v>1114</v>
      </c>
      <c r="KW31" s="119">
        <v>1148</v>
      </c>
      <c r="KX31" s="88">
        <v>1246</v>
      </c>
      <c r="KY31" s="88">
        <f>INDEX('[17]Cohort Attainment'!$O$40:$BR$75,MATCH($A31,'[17]Cohort Attainment'!$O$40:$O$75,0),MATCH(KY$1,'[17]Cohort Attainment'!$O$40:$BR$40,0))</f>
        <v>1291</v>
      </c>
      <c r="KZ31" s="88">
        <f>INDEX('[18]Cohort Attainment'!$Q$40:$AQ$72,MATCH($A31,'[18]Cohort Attainment'!$O$40:$O$72,0),MATCH(KZ$1,'[18]Cohort Attainment'!$Q$39:$AO$39,0))</f>
        <v>1320</v>
      </c>
      <c r="LA31" s="88">
        <f>INDEX('[19]Cohort Attainment'!$P$3:$AO$36,MATCH($A31,'[19]Cohort Attainment'!$AO$3:$AO$36,0),MATCH(LA$1,'[19]Cohort Attainment'!$P$36:$AO$36,0))</f>
        <v>1294</v>
      </c>
      <c r="LB31" s="88">
        <f>INDEX('[19]Cohort Attainment'!$P$3:$AO$36,MATCH($A31,'[19]Cohort Attainment'!$AO$3:$AO$36,0),MATCH(LB$1,'[19]Cohort Attainment'!$P$36:$AO$36,0))</f>
        <v>1350</v>
      </c>
      <c r="LC31" s="88">
        <f>INDEX('[19]Cohort Attainment'!$P$3:$AO$36,MATCH($A31,'[19]Cohort Attainment'!$AO$3:$AO$36,0),MATCH(LC$1,'[19]Cohort Attainment'!$P$36:$AO$36,0))</f>
        <v>1378</v>
      </c>
      <c r="LD31" s="120">
        <f>INDEX('[19]Cohort Attainment'!$P$3:$AO$36,MATCH($A31,'[19]Cohort Attainment'!$AO$3:$AO$36,0),MATCH(LD$1,'[19]Cohort Attainment'!$P$36:$AO$36,0))</f>
        <v>1216</v>
      </c>
      <c r="LE31" s="120">
        <f>INDEX('[11]1920 Collected Indicators'!$A$3:$CV$36,MATCH($A31,'[11]1920 Collected Indicators'!$A$3:$A$36,0),MATCH(LE$1,'[11]1920 Collected Indicators'!$A$3:$CV$3,0))</f>
        <v>1409</v>
      </c>
      <c r="LF31" s="119">
        <v>83.922462941847215</v>
      </c>
      <c r="LG31" s="88" t="str">
        <f>INDEX('[3]Raw data 16-17'!$B$2:$XA$34,MATCH($A31,'[3]Raw data 16-17'!$A$2:$A$34,0),MATCH(LG$1,'[3]Raw data 16-17'!$B$1:$GU$1,0))</f>
        <v>dna</v>
      </c>
      <c r="LH31" s="88" t="str">
        <f>INDEX('[14]1718 Collected Indicators'!$A$3:$CH$36,MATCH($A31,'[14]1718 Collected Indicators'!$A$3:$A$36,0),MATCH(LH$1,'[14]1718 Collected Indicators'!$A$3:$CH$3,0))</f>
        <v>dna</v>
      </c>
      <c r="LI31" s="120">
        <f>INDEX('[15]1819 Collected Indicators'!$A$3:$CV$36,MATCH($A31,'[15]1819 Collected Indicators'!$A$3:$A$36,0),MATCH(LI$1,'[15]1819 Collected Indicators'!$A$3:$CV$3,0))</f>
        <v>79.047277937000004</v>
      </c>
      <c r="LJ31" s="120" t="str">
        <f>INDEX('[11]1920 Collected Indicators'!$A$3:$CV$36,MATCH($A31,'[11]1920 Collected Indicators'!$A$3:$A$36,0),MATCH(LJ$1,'[11]1920 Collected Indicators'!$A$3:$CV$3,0))</f>
        <v>dna</v>
      </c>
      <c r="LK31" s="119">
        <v>79.05263157894737</v>
      </c>
      <c r="LL31" s="88" t="str">
        <f>INDEX('[3]Raw data 16-17'!$B$2:$XA$34,MATCH($A31,'[3]Raw data 16-17'!$A$2:$A$34,0),MATCH(LL$1,'[3]Raw data 16-17'!$B$1:$GU$1,0))</f>
        <v>dna</v>
      </c>
      <c r="LM31" s="88" t="str">
        <f>INDEX('[14]1718 Collected Indicators'!$A$3:$CH$36,MATCH($A31,'[14]1718 Collected Indicators'!$A$3:$A$36,0),MATCH(LM$1,'[14]1718 Collected Indicators'!$A$3:$CH$3,0))</f>
        <v>dna</v>
      </c>
      <c r="LN31" s="120">
        <f>INDEX('[15]1819 Collected Indicators'!$A$3:$CV$36,MATCH($A31,'[15]1819 Collected Indicators'!$A$3:$A$36,0),MATCH(LN$1,'[15]1819 Collected Indicators'!$A$3:$CV$3,0))</f>
        <v>83.398786147999999</v>
      </c>
      <c r="LO31" s="120" t="str">
        <f>INDEX('[11]1920 Collected Indicators'!$A$3:$CV$36,MATCH($A31,'[11]1920 Collected Indicators'!$A$3:$A$36,0),MATCH(LO$1,'[11]1920 Collected Indicators'!$A$3:$CV$3,0))</f>
        <v>dna</v>
      </c>
      <c r="LP31" s="119">
        <v>75.414937759336098</v>
      </c>
      <c r="LQ31" s="88" t="str">
        <f>INDEX('[3]Raw data 16-17'!$B$2:$XA$34,MATCH($A31,'[3]Raw data 16-17'!$A$2:$A$34,0),MATCH(LQ$1,'[3]Raw data 16-17'!$B$1:$GU$1,0))</f>
        <v>dna</v>
      </c>
      <c r="LR31" s="88" t="str">
        <f>INDEX('[14]1718 Collected Indicators'!$A$3:$CH$36,MATCH($A31,'[14]1718 Collected Indicators'!$A$3:$A$36,0),MATCH(LR$1,'[14]1718 Collected Indicators'!$A$3:$CH$3,0))</f>
        <v>dna</v>
      </c>
      <c r="LS31" s="120" t="e">
        <f>INDEX('[15]1819 Collected Indicators'!$A$3:$CV$36,MATCH($A31,'[15]1819 Collected Indicators'!$A$3:$A$36,0),MATCH(LS$1,'[15]1819 Collected Indicators'!$A$3:$CV$3,0))</f>
        <v>#N/A</v>
      </c>
      <c r="LT31" s="120" t="e">
        <f>INDEX('[11]1920 Collected Indicators'!$A$3:$CV$36,MATCH($A31,'[11]1920 Collected Indicators'!$A$3:$A$36,0),MATCH(LT$1,'[11]1920 Collected Indicators'!$A$3:$CV$3,0))</f>
        <v>#N/A</v>
      </c>
      <c r="LU31" s="119">
        <v>79.81755986316989</v>
      </c>
      <c r="LV31" s="88" t="str">
        <f>INDEX('[3]Raw data 16-17'!$B$2:$XA$34,MATCH($A31,'[3]Raw data 16-17'!$A$2:$A$34,0),MATCH(LV$1,'[3]Raw data 16-17'!$B$1:$GU$1,0))</f>
        <v>dna</v>
      </c>
      <c r="LW31" s="88" t="str">
        <f>INDEX('[14]1718 Collected Indicators'!$A$3:$CH$36,MATCH($A31,'[14]1718 Collected Indicators'!$A$3:$A$36,0),MATCH(LW$1,'[14]1718 Collected Indicators'!$A$3:$CH$3,0))</f>
        <v>dna</v>
      </c>
      <c r="LX31" s="120">
        <f>INDEX('[15]1819 Collected Indicators'!$A$3:$CV$36,MATCH($A31,'[15]1819 Collected Indicators'!$A$3:$A$36,0),MATCH(LX$1,'[15]1819 Collected Indicators'!$A$3:$CV$3,0))</f>
        <v>26.932330827000001</v>
      </c>
      <c r="LY31" s="120" t="str">
        <f>INDEX('[11]1920 Collected Indicators'!$A$3:$CV$36,MATCH($A31,'[11]1920 Collected Indicators'!$A$3:$A$36,0),MATCH(LY$1,'[11]1920 Collected Indicators'!$A$3:$CV$3,0))</f>
        <v>dna</v>
      </c>
      <c r="LZ31" s="119">
        <v>72.468354430379748</v>
      </c>
      <c r="MA31" s="88" t="str">
        <f>INDEX('[3]Raw data 16-17'!$B$2:$XA$34,MATCH($A31,'[3]Raw data 16-17'!$A$2:$A$34,0),MATCH(MA$1,'[3]Raw data 16-17'!$B$1:$GU$1,0))</f>
        <v>dna</v>
      </c>
      <c r="MB31" s="88" t="str">
        <f>INDEX('[14]1718 Collected Indicators'!$A$3:$CH$36,MATCH($A31,'[14]1718 Collected Indicators'!$A$3:$A$36,0),MATCH(MB$1,'[14]1718 Collected Indicators'!$A$3:$CH$3,0))</f>
        <v>dna</v>
      </c>
      <c r="MC31" s="120">
        <f>INDEX('[15]1819 Collected Indicators'!$A$3:$CV$36,MATCH($A31,'[15]1819 Collected Indicators'!$A$3:$A$36,0),MATCH(MC$1,'[15]1819 Collected Indicators'!$A$3:$CV$3,0))</f>
        <v>24.804041977000011</v>
      </c>
      <c r="MD31" s="120" t="str">
        <f>INDEX('[11]1920 Collected Indicators'!$A$3:$CV$36,MATCH($A31,'[11]1920 Collected Indicators'!$A$3:$A$36,0),MATCH(MD$1,'[11]1920 Collected Indicators'!$A$3:$CV$3,0))</f>
        <v>dna</v>
      </c>
      <c r="ME31" s="119">
        <v>70.539419087136935</v>
      </c>
      <c r="MF31" s="88" t="str">
        <f>INDEX('[3]Raw data 16-17'!$B$2:$XA$34,MATCH($A31,'[3]Raw data 16-17'!$A$2:$A$34,0),MATCH(MF$1,'[3]Raw data 16-17'!$B$1:$GU$1,0))</f>
        <v>dna</v>
      </c>
      <c r="MG31" s="88" t="str">
        <f>INDEX('[14]1718 Collected Indicators'!$A$3:$CH$36,MATCH($A31,'[14]1718 Collected Indicators'!$A$3:$A$36,0),MATCH(MG$1,'[14]1718 Collected Indicators'!$A$3:$CH$3,0))</f>
        <v>dna</v>
      </c>
      <c r="MH31" s="120" t="e">
        <f>INDEX('[15]1819 Collected Indicators'!$A$3:$CV$36,MATCH($A31,'[15]1819 Collected Indicators'!$A$3:$A$36,0),MATCH(MH$1,'[15]1819 Collected Indicators'!$A$3:$CV$3,0))</f>
        <v>#N/A</v>
      </c>
      <c r="MI31" s="120" t="e">
        <f>INDEX('[11]1920 Collected Indicators'!$A$3:$CV$36,MATCH($A31,'[11]1920 Collected Indicators'!$A$3:$A$36,0),MATCH(MI$1,'[11]1920 Collected Indicators'!$A$3:$CV$3,0))</f>
        <v>#N/A</v>
      </c>
      <c r="MJ31" s="119">
        <v>88.255416191562148</v>
      </c>
      <c r="MK31" s="88" t="str">
        <f>INDEX('[3]Raw data 16-17'!$B$2:$XA$34,MATCH($A31,'[3]Raw data 16-17'!$A$2:$A$34,0),MATCH(MK$1,'[3]Raw data 16-17'!$B$1:$GU$1,0))</f>
        <v>dna</v>
      </c>
      <c r="ML31" s="88" t="str">
        <f>INDEX('[14]1718 Collected Indicators'!$A$3:$CH$36,MATCH($A31,'[14]1718 Collected Indicators'!$A$3:$A$36,0),MATCH(ML$1,'[14]1718 Collected Indicators'!$A$3:$CH$3,0))</f>
        <v>dna</v>
      </c>
      <c r="MM31" s="120" t="str">
        <f>INDEX('[15]1819 Collected Indicators'!$A$3:$CV$36,MATCH($A31,'[15]1819 Collected Indicators'!$A$3:$A$36,0),MATCH(MM$1,'[15]1819 Collected Indicators'!$A$3:$CV$3,0))</f>
        <v>dna</v>
      </c>
      <c r="MN31" s="120" t="str">
        <f>INDEX('[11]1920 Collected Indicators'!$A$3:$CV$36,MATCH($A31,'[11]1920 Collected Indicators'!$A$3:$A$36,0),MATCH(MN$1,'[11]1920 Collected Indicators'!$A$3:$CV$3,0))</f>
        <v>dna</v>
      </c>
      <c r="MO31" s="119">
        <v>82.929399367755536</v>
      </c>
      <c r="MP31" s="88" t="str">
        <f>INDEX('[3]Raw data 16-17'!$B$2:$XA$34,MATCH($A31,'[3]Raw data 16-17'!$A$2:$A$34,0),MATCH(MP$1,'[3]Raw data 16-17'!$B$1:$GU$1,0))</f>
        <v>dna</v>
      </c>
      <c r="MQ31" s="88" t="str">
        <f>INDEX('[14]1718 Collected Indicators'!$A$3:$CH$36,MATCH($A31,'[14]1718 Collected Indicators'!$A$3:$A$36,0),MATCH(MQ$1,'[14]1718 Collected Indicators'!$A$3:$CH$3,0))</f>
        <v>dna</v>
      </c>
      <c r="MR31" s="120" t="str">
        <f>INDEX('[15]1819 Collected Indicators'!$A$3:$CV$36,MATCH($A31,'[15]1819 Collected Indicators'!$A$3:$A$36,0),MATCH(MR$1,'[15]1819 Collected Indicators'!$A$3:$CV$3,0))</f>
        <v>dna</v>
      </c>
      <c r="MS31" s="120" t="str">
        <f>INDEX('[11]1920 Collected Indicators'!$A$3:$CV$36,MATCH($A31,'[11]1920 Collected Indicators'!$A$3:$A$36,0),MATCH(MS$1,'[11]1920 Collected Indicators'!$A$3:$CV$3,0))</f>
        <v>dna</v>
      </c>
      <c r="MT31" s="119">
        <v>82.987551867219921</v>
      </c>
      <c r="MU31" s="88" t="str">
        <f>INDEX('[3]Raw data 16-17'!$B$2:$XA$34,MATCH($A31,'[3]Raw data 16-17'!$A$2:$A$34,0),MATCH(MU$1,'[3]Raw data 16-17'!$B$1:$GU$1,0))</f>
        <v>dna</v>
      </c>
      <c r="MV31" s="88" t="str">
        <f>INDEX('[14]1718 Collected Indicators'!$A$3:$CH$36,MATCH($A31,'[14]1718 Collected Indicators'!$A$3:$A$36,0),MATCH(MV$1,'[14]1718 Collected Indicators'!$A$3:$CH$3,0))</f>
        <v>dna</v>
      </c>
      <c r="MW31" s="120" t="e">
        <f>INDEX('[15]1819 Collected Indicators'!$A$3:$CV$36,MATCH($A31,'[15]1819 Collected Indicators'!$A$3:$A$36,0),MATCH(MW$1,'[15]1819 Collected Indicators'!$A$3:$CV$3,0))</f>
        <v>#N/A</v>
      </c>
      <c r="MX31" s="120" t="e">
        <f>INDEX('[11]1920 Collected Indicators'!$A$3:$CV$36,MATCH($A31,'[11]1920 Collected Indicators'!$A$3:$A$36,0),MATCH(MX$1,'[11]1920 Collected Indicators'!$A$3:$CV$3,0))</f>
        <v>#N/A</v>
      </c>
      <c r="MY31" s="119">
        <v>84.73804100227791</v>
      </c>
      <c r="MZ31" s="88" t="str">
        <f>INDEX('[3]Raw data 16-17'!$B$2:$XA$34,MATCH($A31,'[3]Raw data 16-17'!$A$2:$A$34,0),MATCH(MZ$1,'[3]Raw data 16-17'!$B$1:$GU$1,0))</f>
        <v>dna</v>
      </c>
      <c r="NA31" s="88" t="str">
        <f>INDEX('[14]1718 Collected Indicators'!$A$3:$CH$36,MATCH($A31,'[14]1718 Collected Indicators'!$A$3:$A$36,0),MATCH(NA$1,'[14]1718 Collected Indicators'!$A$3:$CH$3,0))</f>
        <v>dna</v>
      </c>
      <c r="NB31" s="120" t="e">
        <f>INDEX('[15]1819 Collected Indicators'!$A$3:$CV$36,MATCH($A31,'[15]1819 Collected Indicators'!$A$3:$A$36,0),MATCH(NB$1,'[15]1819 Collected Indicators'!$A$3:$CV$3,0))</f>
        <v>#N/A</v>
      </c>
      <c r="NC31" s="183"/>
      <c r="ND31" s="119">
        <v>75.9958071278826</v>
      </c>
      <c r="NE31" s="88" t="str">
        <f>INDEX('[3]Raw data 16-17'!$B$2:$XA$34,MATCH($A31,'[3]Raw data 16-17'!$A$2:$A$34,0),MATCH(NE$1,'[3]Raw data 16-17'!$B$1:$GU$1,0))</f>
        <v>dna</v>
      </c>
      <c r="NF31" s="88" t="str">
        <f>INDEX('[14]1718 Collected Indicators'!$A$3:$CH$36,MATCH($A31,'[14]1718 Collected Indicators'!$A$3:$A$36,0),MATCH(NF$1,'[14]1718 Collected Indicators'!$A$3:$CH$3,0))</f>
        <v>dna</v>
      </c>
      <c r="NG31" s="120" t="e">
        <f>INDEX('[15]1819 Collected Indicators'!$A$3:$CV$36,MATCH($A31,'[15]1819 Collected Indicators'!$A$3:$A$36,0),MATCH(NG$1,'[15]1819 Collected Indicators'!$A$3:$CV$3,0))</f>
        <v>#N/A</v>
      </c>
      <c r="NH31" s="183"/>
      <c r="NI31" s="119">
        <v>70.435684647302907</v>
      </c>
      <c r="NJ31" s="88" t="str">
        <f>INDEX('[3]Raw data 16-17'!$B$2:$XA$34,MATCH($A31,'[3]Raw data 16-17'!$A$2:$A$34,0),MATCH(NJ$1,'[3]Raw data 16-17'!$B$1:$GU$1,0))</f>
        <v>dna</v>
      </c>
      <c r="NK31" s="88" t="str">
        <f>INDEX('[14]1718 Collected Indicators'!$A$3:$CH$36,MATCH($A31,'[14]1718 Collected Indicators'!$A$3:$A$36,0),MATCH(NK$1,'[14]1718 Collected Indicators'!$A$3:$CH$3,0))</f>
        <v>dna</v>
      </c>
      <c r="NL31" s="120" t="e">
        <f>INDEX('[15]1819 Collected Indicators'!$A$3:$CV$36,MATCH($A31,'[15]1819 Collected Indicators'!$A$3:$A$36,0),MATCH(NL$1,'[15]1819 Collected Indicators'!$A$3:$CV$3,0))</f>
        <v>#N/A</v>
      </c>
      <c r="NM31" s="183"/>
      <c r="NN31" s="119">
        <f>INDEX([20]Extraction!$B$2:$I$36,MATCH($A31,[20]Extraction!$I$2:$I$36,0),MATCH(NN$1,[20]Extraction!$B$2:$I$2,0))</f>
        <v>82.043795620437905</v>
      </c>
      <c r="NO31" s="119">
        <f>INDEX([20]Extraction!$B$2:$I$36,MATCH($A31,[20]Extraction!$I$2:$I$36,0),MATCH(NO$1,[20]Extraction!$B$2:$I$2,0))</f>
        <v>76.396648044692725</v>
      </c>
      <c r="NP31" s="119">
        <f>INDEX([20]Extraction!$B$2:$I$36,MATCH($A31,[20]Extraction!$I$2:$I$36,0),MATCH(NP$1,[20]Extraction!$B$2:$I$2,0))</f>
        <v>80.53097345132737</v>
      </c>
      <c r="NQ31" s="119">
        <f>INDEX([20]Extraction!$B$2:$I$36,MATCH($A31,[20]Extraction!$I$2:$I$36,0),MATCH(NQ$1,[20]Extraction!$B$2:$I$2,0))</f>
        <v>82.598039215686242</v>
      </c>
      <c r="NR31" s="119">
        <f>INDEX([20]Extraction!$B$2:$I$36,MATCH($A31,[20]Extraction!$I$2:$I$36,0),MATCH(NR$1,[20]Extraction!$B$2:$I$2,0))</f>
        <v>85.787451984635069</v>
      </c>
      <c r="NS31" s="119">
        <f>INDEX([20]Extraction!$B$2:$I$36,MATCH($A31,[20]Extraction!$I$2:$I$36,0),MATCH(NS$1,[20]Extraction!$B$2:$I$2,0))</f>
        <v>87.871287128712837</v>
      </c>
      <c r="NT31" s="119" t="str">
        <f>INDEX([20]Extraction!$B$2:$I$36,MATCH($A31,[20]Extraction!$I$2:$I$36,0),MATCH(NT$1,[20]Extraction!$B$2:$I$2,0))</f>
        <v>dna</v>
      </c>
      <c r="NU31" s="129">
        <f>INDEX([21]Sheet1!$L$17:$T$50,MATCH($A31,[21]Sheet1!$L$17:$L$50,0),MATCH(NU$1,[21]Sheet1!$L$17:$T$17,0))</f>
        <v>95.121951219512198</v>
      </c>
      <c r="NV31" s="130">
        <f>INDEX([21]Sheet1!$L$17:$T$50,MATCH($A31,[21]Sheet1!$L$17:$L$50,0),MATCH(NV$1,[21]Sheet1!$L$17:$T$17,0))</f>
        <v>97.727272727272734</v>
      </c>
      <c r="NW31" s="130">
        <f>INDEX([21]Sheet1!$L$17:$T$50,MATCH($A31,[21]Sheet1!$L$17:$L$50,0),MATCH(NW$1,[21]Sheet1!$L$17:$T$17,0))</f>
        <v>100</v>
      </c>
      <c r="NX31" s="130">
        <f>INDEX([21]Sheet1!$L$17:$T$50,MATCH($A31,[21]Sheet1!$L$17:$L$50,0),MATCH(NX$1,[21]Sheet1!$L$17:$T$17,0))</f>
        <v>93.478260869565219</v>
      </c>
      <c r="NY31" s="130">
        <f>INDEX([21]Sheet1!$L$17:$T$50,MATCH($A31,[21]Sheet1!$L$17:$L$50,0),MATCH(NY$1,[21]Sheet1!$L$17:$T$17,0))</f>
        <v>95.833333333333343</v>
      </c>
      <c r="NZ31" s="130">
        <f>INDEX([21]Sheet1!$L$17:$T$50,MATCH($A31,[21]Sheet1!$L$17:$L$50,0),MATCH(NZ$1,[21]Sheet1!$L$17:$T$17,0))</f>
        <v>97.777777777777771</v>
      </c>
      <c r="OA31" s="130">
        <f>INDEX([21]Sheet1!$L$17:$T$50,MATCH($A31,[21]Sheet1!$L$17:$L$50,0),MATCH(OA$1,[21]Sheet1!$L$17:$T$17,0))</f>
        <v>97.872340425531917</v>
      </c>
      <c r="OB31" s="88">
        <f>INDEX('[14]1718 Collected Indicators'!$A$3:$CH$36,MATCH($A31,'[14]1718 Collected Indicators'!$A$3:$A$36,0),MATCH(OB$1,'[14]1718 Collected Indicators'!$A$3:$CH$3,0))</f>
        <v>100</v>
      </c>
      <c r="OC31" s="126">
        <f>INDEX('[15]1819 Collected Indicators'!$A$3:$CV$36,MATCH($A31,'[15]1819 Collected Indicators'!$A$3:$A$36,0),MATCH(OC$1,'[15]1819 Collected Indicators'!$A$3:$CV$3,0))</f>
        <v>97.674418604651152</v>
      </c>
      <c r="OD31" s="120">
        <f>INDEX('[11]1920 Collected Indicators'!$A$3:$CV$36,MATCH($A31,'[11]1920 Collected Indicators'!$A$3:$A$36,0),MATCH(OD$1,'[11]1920 Collected Indicators'!$A$3:$CV$3,0))</f>
        <v>97.7</v>
      </c>
      <c r="OE31" s="121">
        <v>92.5</v>
      </c>
      <c r="OF31" s="88">
        <v>94.1</v>
      </c>
      <c r="OG31" s="88">
        <v>94.4</v>
      </c>
      <c r="OH31" s="88">
        <f>INDEX('[3]Raw data 16-17'!$A$1:$BV$34,MATCH($A31,'[3]Raw data 16-17'!A$1:A$34,0),MATCH(OH$1,'[3]Raw data 16-17'!$A$1:$BV$1,0))</f>
        <v>94.1</v>
      </c>
      <c r="OI31" s="121">
        <f>INDEX('[15]1819 Collected Indicators'!$A$3:$CV$36,MATCH($A31,'[15]1819 Collected Indicators'!$A$3:$A$36,0),MATCH(OI$1,'[15]1819 Collected Indicators'!$A$3:$CV$3,0))</f>
        <v>93.694299999999998</v>
      </c>
      <c r="OJ31" s="120" t="str">
        <f>INDEX('[11]1920 Collected Indicators'!$A$3:$CV$36,MATCH($A31,'[11]1920 Collected Indicators'!$A$3:$A$36,0),MATCH(OJ$1,'[11]1920 Collected Indicators'!$A$3:$CV$3,0))</f>
        <v>dna</v>
      </c>
      <c r="OK31" s="119">
        <f>INDEX('[22]All years '!$A$1:$F$34,MATCH($A31,'[22]All years '!$A$1:$A$34,0),MATCH(OK$1,'[22]All years '!$A$1:$F$1,0))</f>
        <v>77.985522175342552</v>
      </c>
      <c r="OL31" s="88">
        <f>INDEX('[22]All years '!$A$1:$F$34,MATCH($A31,'[22]All years '!$A$1:$A$34,0),MATCH(OL$1,'[22]All years '!$A$1:$F$1,0))</f>
        <v>88.901871973402081</v>
      </c>
      <c r="OM31" s="88">
        <f>INDEX('[22]All years '!$A$1:$F$34,MATCH($A31,'[22]All years '!$A$1:$A$34,0),MATCH(OM$1,'[22]All years '!$A$1:$F$1,0))</f>
        <v>86.351069276515304</v>
      </c>
      <c r="ON31" s="88">
        <f>INDEX('[22]All years '!$A$1:$F$34,MATCH($A31,'[22]All years '!$A$1:$A$34,0),MATCH(ON$1,'[22]All years '!$A$1:$F$1,0))</f>
        <v>85.482997463158796</v>
      </c>
      <c r="OO31" s="121">
        <f>INDEX('[22]All years '!$A$1:$F$34,MATCH($A31,'[22]All years '!$A$1:$A$34,0),MATCH(OO$1,'[22]All years '!$A$1:$F$1,0))</f>
        <v>86.351069276515304</v>
      </c>
      <c r="OP31" s="120" t="str">
        <f>INDEX('[11]1920 Collected Indicators'!$A$3:$CV$36,MATCH($A31,'[11]1920 Collected Indicators'!$A$3:$A$36,0),MATCH(OP$1,'[11]1920 Collected Indicators'!$A$3:$CV$3,0))</f>
        <v>dna</v>
      </c>
      <c r="OQ31" s="119">
        <v>15.732862417723551</v>
      </c>
      <c r="OR31" s="88">
        <v>15</v>
      </c>
      <c r="OS31" s="88">
        <v>15.6</v>
      </c>
      <c r="OT31" s="116">
        <f>INDEX('[3]Raw data 16-17'!$B$2:$ACG$34,MATCH($A31,'[3]Raw data 16-17'!$A$2:$A$34,0),MATCH(OT$1,'[3]Raw data 16-17'!$B$1:$MA$1,0))</f>
        <v>16.429089151969073</v>
      </c>
      <c r="OU31" s="133">
        <f>INDEX('[15]1819 Collected Indicators'!$A$3:$CV$36,MATCH($A31,'[15]1819 Collected Indicators'!$A$3:$A$36,0),MATCH(OU$1,'[15]1819 Collected Indicators'!$A$3:$CV$3,0))</f>
        <v>17.576000000000001</v>
      </c>
      <c r="OV31" s="120" t="str">
        <f>INDEX('[11]1920 Collected Indicators'!$A$3:$CV$36,MATCH($A31,'[11]1920 Collected Indicators'!$A$3:$A$36,0),MATCH(OV$1,'[11]1920 Collected Indicators'!$A$3:$CV$3,0))</f>
        <v>dna</v>
      </c>
      <c r="OW31" s="119">
        <f>INDEX('[23]All years '!$A$2:$F$35,MATCH($A31,'[23]All years '!$A$2:$A$35,0),MATCH(OW$1,'[23]All years '!$A$2:$F$2,0))</f>
        <v>261.08374384236453</v>
      </c>
      <c r="OX31" s="88">
        <f>INDEX('[23]All years '!$A$2:$F$35,MATCH($A31,'[23]All years '!$A$2:$A$35,0),MATCH(OX$1,'[23]All years '!$A$2:$F$2,0))</f>
        <v>119.46902654867257</v>
      </c>
      <c r="OY31" s="88">
        <f>INDEX('[23]All years '!$A$2:$F$35,MATCH($A31,'[23]All years '!$A$2:$A$35,0),MATCH(OY$1,'[23]All years '!$A$2:$F$2,0))</f>
        <v>111.65048543689321</v>
      </c>
      <c r="OZ31" s="88">
        <f>INDEX('[23]All years '!$A$2:$F$35,MATCH($A31,'[23]All years '!$A$2:$A$35,0),MATCH(OZ$1,'[23]All years '!$A$2:$F$2,0))</f>
        <v>263.95939086294419</v>
      </c>
      <c r="PA31" s="183">
        <f>INDEX('[23]All years '!$A$2:$F$35,MATCH($A31,'[23]All years '!$A$2:$A$35,0),MATCH(PA$1,'[23]All years '!$A$2:$F$2,0))</f>
        <v>115.38461538461539</v>
      </c>
      <c r="PB31" s="120" t="str">
        <f>INDEX('[11]1920 Collected Indicators'!$A$3:$CV$36,MATCH($A31,'[11]1920 Collected Indicators'!$A$3:$A$36,0),MATCH(PB$1,'[11]1920 Collected Indicators'!$A$3:$CV$3,0))</f>
        <v>dna</v>
      </c>
      <c r="PC31" s="119">
        <v>92.1</v>
      </c>
      <c r="PD31" s="88">
        <f>INDEX('[3]Raw data 16-17'!$B$2:$XA$34,MATCH($A31,'[3]Raw data 16-17'!$A$2:$A$34,0),MATCH(PD$1,'[3]Raw data 16-17'!$B$1:$GU$1,0))</f>
        <v>94.3</v>
      </c>
      <c r="PE31" s="88">
        <f>INDEX('[14]1718 Collected Indicators'!$A$3:$CH$36,MATCH($A31,'[14]1718 Collected Indicators'!$A$3:$A$36,0),MATCH(PE$1,'[14]1718 Collected Indicators'!$A$3:$CH$3,0))</f>
        <v>94.4</v>
      </c>
      <c r="PF31" s="120">
        <f>INDEX('[15]1819 Collected Indicators'!$A$3:$CV$36,MATCH($A31,'[15]1819 Collected Indicators'!$A$3:$A$36,0),MATCH(PF$1,'[15]1819 Collected Indicators'!$A$3:$CV$3,0))</f>
        <v>94.376278118609406</v>
      </c>
      <c r="PG31" s="120">
        <f>INDEX('[11]1920 Collected Indicators'!$A$3:$CV$36,MATCH($A31,'[11]1920 Collected Indicators'!$A$3:$A$36,0),MATCH(PG$1,'[11]1920 Collected Indicators'!$A$3:$CV$3,0))</f>
        <v>94.387371586068653</v>
      </c>
      <c r="PH31" s="129">
        <v>7.6923076923076925</v>
      </c>
      <c r="PI31" s="130">
        <v>4.225352112676056</v>
      </c>
      <c r="PJ31" s="130">
        <v>10.606060606060606</v>
      </c>
      <c r="PK31" s="130">
        <v>4.225352112676056</v>
      </c>
      <c r="PL31" s="88">
        <f>INDEX('[3]Raw data 16-17'!$B$2:$BV$34,MATCH($A31,'[3]Raw data 16-17'!$A$2:$A$34,0),MATCH(PL$1,'[3]Raw data 16-17'!$B$1:$BV$1,0))</f>
        <v>1.8181818181818181</v>
      </c>
      <c r="PM31" s="130">
        <f>INDEX('[14]1718 Collected Indicators'!$A$3:$CH$36,MATCH($A31,'[14]1718 Collected Indicators'!$A$3:$A$36,0),MATCH(PM$1,'[14]1718 Collected Indicators'!$A$3:$CH$3,0))</f>
        <v>4.5454545454545459</v>
      </c>
      <c r="PN31" s="194">
        <f>INDEX('[15]1819 Collected Indicators'!$A$3:$CV$36,MATCH($A31,'[15]1819 Collected Indicators'!$A$3:$A$36,0),MATCH(PN$1,'[15]1819 Collected Indicators'!$A$3:$CV$3,0))</f>
        <v>1.7241379310344827</v>
      </c>
      <c r="PO31" s="120" t="str">
        <f>INDEX('[11]1920 Collected Indicators'!$A$3:$CV$36,MATCH($A31,'[11]1920 Collected Indicators'!$A$3:$A$36,0),MATCH(PO$1,'[11]1920 Collected Indicators'!$A$3:$CV$3,0))</f>
        <v>dna</v>
      </c>
      <c r="PP31" s="119">
        <v>27.38</v>
      </c>
      <c r="PQ31" s="88">
        <v>18.329999999999998</v>
      </c>
      <c r="PR31" s="88">
        <v>28.46</v>
      </c>
      <c r="PS31" s="88">
        <v>23.18</v>
      </c>
      <c r="PT31" s="88">
        <v>21.76</v>
      </c>
      <c r="PU31" s="88">
        <v>22.22</v>
      </c>
      <c r="PV31" s="88">
        <f>INDEX('[3]Raw data 16-17'!$B$2:$XA$34,MATCH($A31,'[3]Raw data 16-17'!$A$2:$A$34,0),MATCH(PV$1,'[3]Raw data 16-17'!$B$1:$GU$1,0))</f>
        <v>21.224489795918366</v>
      </c>
      <c r="PW31" s="88">
        <f>INDEX('[14]1718 Collected Indicators'!$A$3:$CH$36,MATCH($A31,'[14]1718 Collected Indicators'!$A$3:$A$36,0),MATCH(PW$1,'[14]1718 Collected Indicators'!$A$3:$CH$3,0))</f>
        <v>17.796610169491526</v>
      </c>
      <c r="PX31" s="120">
        <f>INDEX('[15]1819 Collected Indicators'!$A$3:$CV$36,MATCH($A31,'[15]1819 Collected Indicators'!$A$3:$A$36,0),MATCH(PX$1,'[15]1819 Collected Indicators'!$A$3:$CV$3,0))</f>
        <v>18.487394957983195</v>
      </c>
      <c r="PY31" s="120" t="str">
        <f>INDEX('[11]1920 Collected Indicators'!$A$3:$CV$36,MATCH($A31,'[11]1920 Collected Indicators'!$A$3:$A$36,0),MATCH(PY$1,'[11]1920 Collected Indicators'!$A$3:$CV$3,0))</f>
        <v>dna</v>
      </c>
      <c r="PZ31" s="119">
        <f t="shared" si="163"/>
        <v>10.814282242853672</v>
      </c>
      <c r="QA31" s="87">
        <v>28037</v>
      </c>
      <c r="QB31" s="131">
        <f t="array" ref="QB31">INDEX('[24]Gross Exp for LGBF'!$A$3:$K$38,MATCH($A31,'[24]Gross Exp for LGBF'!$A$3:$A$38,0),MATCH(QB$1,'[24]Gross Exp for LGBF'!$A$3:$K$3,0))</f>
        <v>259259</v>
      </c>
      <c r="QC31" s="88">
        <f t="shared" si="36"/>
        <v>5.4423198150872025</v>
      </c>
      <c r="QD31" s="87">
        <v>13468</v>
      </c>
      <c r="QE31" s="131">
        <f t="array" ref="QE31">INDEX('[24]Gross Exp for LGBF'!$A$3:$K$38,MATCH($A31,'[24]Gross Exp for LGBF'!$A$3:$A$38,0),MATCH(QE$1,'[24]Gross Exp for LGBF'!$A$3:$K$3,0))</f>
        <v>247468</v>
      </c>
      <c r="QF31" s="116">
        <f t="shared" si="37"/>
        <v>6.5274896682586387</v>
      </c>
      <c r="QG31" s="87">
        <v>16237</v>
      </c>
      <c r="QH31" s="131">
        <f t="array" ref="QH31">INDEX('[24]Gross Exp for LGBF'!$A$3:$K$38,MATCH($A31,'[24]Gross Exp for LGBF'!$A$3:$A$38,0),MATCH(QH$1,'[24]Gross Exp for LGBF'!$A$3:$K$3,0))</f>
        <v>248748</v>
      </c>
      <c r="QI31" s="116">
        <f t="shared" si="38"/>
        <v>7.295904967777127</v>
      </c>
      <c r="QJ31" s="87">
        <v>18057</v>
      </c>
      <c r="QK31" s="87">
        <f t="array" ref="QK31">INDEX('[24]Gross Exp for LGBF'!$A$3:$K$38,MATCH($A31,'[24]Gross Exp for LGBF'!$A$3:$A$38,0),MATCH(QK$1,'[24]Gross Exp for LGBF'!$A$3:$K$3,0))</f>
        <v>247495</v>
      </c>
      <c r="QL31" s="116">
        <f t="shared" si="39"/>
        <v>6.6314905382108398</v>
      </c>
      <c r="QM31" s="87">
        <v>16502</v>
      </c>
      <c r="QN31" s="87">
        <f t="array" ref="QN31">INDEX('[24]Gross Exp for LGBF'!$A$3:$K$38,MATCH($A31,'[24]Gross Exp for LGBF'!$A$3:$A$38,0),MATCH(QN$1,'[24]Gross Exp for LGBF'!$A$3:$K$3,0))</f>
        <v>248843</v>
      </c>
      <c r="QO31" s="116">
        <f t="shared" si="40"/>
        <v>6.3275927865604622</v>
      </c>
      <c r="QP31" s="87">
        <v>15586</v>
      </c>
      <c r="QQ31" s="87">
        <f t="array" ref="QQ31">INDEX('[24]Gross Exp for LGBF'!$A$3:$K$38,MATCH($A31,'[24]Gross Exp for LGBF'!$A$3:$A$38,0),MATCH(QQ$1,'[24]Gross Exp for LGBF'!$A$3:$K$3,0))</f>
        <v>246318</v>
      </c>
      <c r="QR31" s="116">
        <f t="shared" si="41"/>
        <v>4.1190904374217361</v>
      </c>
      <c r="QS31" s="87">
        <f>INDEX('[2]All Previous Years'!$A$1:$EX$34,MATCH($A31,'[2]All Previous Years'!$A$1:$A$34,0),MATCH(QS$1,'[2]All Previous Years'!$A$1:$EX$1,0))</f>
        <v>10559</v>
      </c>
      <c r="QT31" s="87">
        <f t="array" ref="QT31">INDEX('[24]Gross Exp for LGBF'!$A$3:$K$38,MATCH($A31,'[24]Gross Exp for LGBF'!$A$3:$A$38,0),MATCH(QT$1,'[24]Gross Exp for LGBF'!$A$3:$K$3,0))</f>
        <v>256343</v>
      </c>
      <c r="QU31" s="88">
        <f t="shared" si="42"/>
        <v>4.3112395055608914</v>
      </c>
      <c r="QV31" s="32">
        <f>INDEX([4]Sheet1!$A$1:$CJ$34, MATCH($A31, [4]Sheet1!$A$1:$A$34, 0), MATCH(QV$1, [4]Sheet1!$A$1:$CJ$1, 0))</f>
        <v>11133</v>
      </c>
      <c r="QW31" s="32">
        <f t="array" ref="QW31">INDEX('[24]Gross Exp for LGBF'!$A$3:$K$38,MATCH($A31,'[24]Gross Exp for LGBF'!$A$3:$A$38,0),MATCH(QW$1,'[24]Gross Exp for LGBF'!$A$3:$K$3,0))</f>
        <v>258232</v>
      </c>
      <c r="QX31" s="88">
        <f t="shared" si="43"/>
        <v>4.0528024858902292</v>
      </c>
      <c r="QY31" s="88">
        <f>INDEX('[6]Finance Indicators'!$B$3:$BO$35,MATCH($A31,'[6]Finance Indicators'!$A$3:$A$35,0),MATCH(QY$1,'[6]Finance Indicators'!$B$2:$BO$2,0))</f>
        <v>10721</v>
      </c>
      <c r="QZ31" s="88">
        <f t="array" ref="QZ31">INDEX('[24]Gross Exp for LGBF'!$A$3:$K$38,MATCH($A31,'[24]Gross Exp for LGBF'!$A$3:$A$38,0),MATCH(QZ$1,'[24]Gross Exp for LGBF'!$A$3:$K$3,0))</f>
        <v>264533</v>
      </c>
      <c r="RA31" s="250">
        <f t="array" ref="RA31">INDEX('[7]Finance Indicators'!$A$2:$BO$35,MATCH($A31,'[7]Finance Indicators'!$A$2:$A$35,0),MATCH(RA$1,'[7]Finance Indicators'!$A$2:$BO$2,0))</f>
        <v>4.1000198015445202</v>
      </c>
      <c r="RB31" s="250">
        <f t="array" ref="RB31">INDEX('[7]Finance Indicators'!$A$2:$BO$35,MATCH($A31,'[7]Finance Indicators'!$A$2:$A$35,0),MATCH(RB$1,'[7]Finance Indicators'!$A$2:$BO$2,0))</f>
        <v>11181</v>
      </c>
      <c r="RC31" s="250">
        <f t="array" ref="RC31">INDEX('[7]Finance Indicators'!$A$2:$BO$35,MATCH($A31,'[7]Finance Indicators'!$A$2:$A$35,0),MATCH(RC$1,'[7]Finance Indicators'!$A$2:$BO$2,0))</f>
        <v>272706</v>
      </c>
      <c r="RD31" s="115">
        <f>INDEX('[25]Corporate Management'!$B$6:$EY$40,MATCH($A31,'[25]Corporate Management'!$B$6:$B$40,0),MATCH(RD$1,'[25]Corporate Management'!$B$40:$EY$40,0))</f>
        <v>53.75722543352601</v>
      </c>
      <c r="RE31" s="131">
        <f>INDEX('[25]Corporate Management'!$B$6:$EY$40,MATCH($A31,'[25]Corporate Management'!$B$6:$B$40,0),MATCH(RE$1,'[25]Corporate Management'!$B$40:$EY$40,0))</f>
        <v>93</v>
      </c>
      <c r="RF31" s="131">
        <f>INDEX('[25]Corporate Management'!$B$6:$EY$40,MATCH($A31,'[25]Corporate Management'!$B$6:$B$40,0),MATCH(RF$1,'[25]Corporate Management'!$B$40:$EY$40,0))</f>
        <v>173</v>
      </c>
      <c r="RG31" s="116">
        <f>INDEX('[25]Corporate Management'!$B$6:$EY$40,MATCH($A31,'[25]Corporate Management'!$B$6:$B$40,0),MATCH(RG$1,'[25]Corporate Management'!$B$40:$EY$40,0))</f>
        <v>51.445086705202314</v>
      </c>
      <c r="RH31" s="131">
        <f>INDEX('[25]Corporate Management'!$B$6:$EY$40,MATCH($A31,'[25]Corporate Management'!$B$6:$B$40,0),MATCH(RH$1,'[25]Corporate Management'!$B$40:$EY$40,0))</f>
        <v>89</v>
      </c>
      <c r="RI31" s="131">
        <f>INDEX('[25]Corporate Management'!$B$6:$EY$40,MATCH($A31,'[25]Corporate Management'!$B$6:$B$40,0),MATCH(RI$1,'[25]Corporate Management'!$B$40:$EY$40,0))</f>
        <v>173</v>
      </c>
      <c r="RJ31" s="116">
        <f>INDEX('[25]Corporate Management'!$B$6:$EY$40,MATCH($A31,'[25]Corporate Management'!$B$6:$B$40,0),MATCH(RJ$1,'[25]Corporate Management'!$B$40:$EY$40,0))</f>
        <v>47.590361445783131</v>
      </c>
      <c r="RK31" s="131">
        <f>INDEX('[25]Corporate Management'!$B$6:$EY$40,MATCH($A31,'[25]Corporate Management'!$B$6:$B$40,0),MATCH(RK$1,'[25]Corporate Management'!$B$40:$EY$40,0))</f>
        <v>79</v>
      </c>
      <c r="RL31" s="131">
        <f>INDEX('[25]Corporate Management'!$B$6:$EY$40,MATCH($A31,'[25]Corporate Management'!$B$6:$B$40,0),MATCH(RL$1,'[25]Corporate Management'!$B$40:$EY$40,0))</f>
        <v>166</v>
      </c>
      <c r="RM31" s="116">
        <f>INDEX('[26]All Data'!$A$1:$Y$34,MATCH($A31,'[26]All Data'!$A$1:$A$34,0),MATCH(RM$1,'[26]All Data'!$A$1:$Y$1,0))</f>
        <v>48.75</v>
      </c>
      <c r="RN31" s="131">
        <f>INDEX('[26]All Data'!$A$1:$Y$34,MATCH($A31,'[26]All Data'!$A$1:$A$34,0),MATCH(RN$1,'[26]All Data'!$A$1:$Y$1,0))</f>
        <v>78</v>
      </c>
      <c r="RO31" s="131">
        <f>INDEX('[26]All Data'!$A$1:$Y$34,MATCH($A31,'[26]All Data'!$A$1:$A$34,0),MATCH(RO$1,'[26]All Data'!$A$1:$Y$1,0))</f>
        <v>160</v>
      </c>
      <c r="RP31" s="116">
        <f>INDEX('[27]All Data'!$A$1:$Y$34,MATCH($A31,'[27]All Data'!$A$1:$A$34,0),MATCH(RP$1,'[27]All Data'!$A$1:$Y$1,0))</f>
        <v>56.36363636363636</v>
      </c>
      <c r="RQ31" s="131">
        <f>INDEX('[27]All Data'!$A$1:$Y$34,MATCH($A31,'[27]All Data'!$A$1:$A$34,0),MATCH(RQ$1,'[27]All Data'!$A$1:$Y$1,0))</f>
        <v>93</v>
      </c>
      <c r="RR31" s="131">
        <f>INDEX('[27]All Data'!$A$1:$Y$34,MATCH($A31,'[27]All Data'!$A$1:$A$34,0),MATCH(RR$1,'[27]All Data'!$A$1:$Y$1,0))</f>
        <v>165</v>
      </c>
      <c r="RS31" s="116">
        <f>INDEX('[28]All Data'!$A$1:$AB$34,MATCH($A31,'[28]All Data'!$A$1:$A$34,0),MATCH(RS$1,'[28]All Data'!$A$1:$AB$1,0))</f>
        <v>51.572327044025158</v>
      </c>
      <c r="RT31" s="131">
        <f>INDEX('[28]All Data'!$A$1:$AB$34,MATCH($A31,'[28]All Data'!$A$1:$A$34,0),MATCH(RT$1,'[28]All Data'!$A$1:$AB$1,0))</f>
        <v>82</v>
      </c>
      <c r="RU31" s="131">
        <f>INDEX('[28]All Data'!$A$1:$AB$34,MATCH($A31,'[28]All Data'!$A$1:$A$34,0),MATCH(RU$1,'[28]All Data'!$A$1:$AB$1,0))</f>
        <v>159</v>
      </c>
      <c r="RV31" s="116">
        <f>INDEX('[29]SPI Raw Data 1617'!$A$3:$AN$37,MATCH($A31,'[29]SPI Raw Data 1617'!$A$3:$A$37,0),MATCH(RV$1,'[29]SPI Raw Data 1617'!$A$37:$AN$37,0))</f>
        <v>55.49132947976878</v>
      </c>
      <c r="RW31" s="131">
        <f>INDEX('[29]SPI Raw Data 1617'!$A$3:$AN$37,MATCH($A31,'[29]SPI Raw Data 1617'!$A$3:$A$37,0),MATCH(RW$1,'[29]SPI Raw Data 1617'!$A$37:$AN$37,0))</f>
        <v>96</v>
      </c>
      <c r="RX31" s="131">
        <f>INDEX('[29]SPI Raw Data 1617'!$A$3:$AN$37,MATCH($A31,'[29]SPI Raw Data 1617'!$A$3:$A$37,0),MATCH(RX$1,'[29]SPI Raw Data 1617'!$A$37:$AN$37,0))</f>
        <v>173</v>
      </c>
      <c r="RY31" s="116">
        <f>INDEX('[30]SPI Raw Data 1718'!$A$3:$AN$37,MATCH($A31,'[30]SPI Raw Data 1718'!$A$3:$A$37,0),MATCH(RY$1,'[30]SPI Raw Data 1718'!$A$37:$AN$37,0))</f>
        <v>65.189873417721529</v>
      </c>
      <c r="RZ31" s="197">
        <f>INDEX('[30]SPI Raw Data 1718'!$A$3:$AN$37,MATCH($A31,'[30]SPI Raw Data 1718'!$A$3:$A$37,0),MATCH(RZ$1,'[30]SPI Raw Data 1718'!$A$37:$AN$37,0))</f>
        <v>103</v>
      </c>
      <c r="SA31" s="197">
        <f>INDEX('[30]SPI Raw Data 1718'!$A$3:$AN$37,MATCH($A31,'[30]SPI Raw Data 1718'!$A$3:$A$37,0),MATCH(SA$1,'[30]SPI Raw Data 1718'!$A$37:$AN$37,0))</f>
        <v>158</v>
      </c>
      <c r="SB31" s="116">
        <f>INDEX('[31]SPI Raw Data 1819'!$A$1:$AN$37,MATCH($A31,'[31]SPI Raw Data 1819'!$A$1:$A$37,0),MATCH(SB$1,'[31]SPI Raw Data 1819'!$A$37:$AN$37,0))</f>
        <v>64.135021097046419</v>
      </c>
      <c r="SC31" s="197">
        <f>INDEX('[31]SPI Raw Data 1819'!$A$1:$AN$37,MATCH($A31,'[31]SPI Raw Data 1819'!$A$1:$A$37,0),MATCH(SC$1,'[31]SPI Raw Data 1819'!$A$37:$AN$37,0))</f>
        <v>152</v>
      </c>
      <c r="SD31" s="225">
        <f>INDEX('[31]SPI Raw Data 1819'!$A$1:$AN$37,MATCH($A31,'[31]SPI Raw Data 1819'!$A$1:$A$37,0),MATCH(SD$1,'[31]SPI Raw Data 1819'!$A$37:$AN$37,0))</f>
        <v>237</v>
      </c>
      <c r="SE31" s="116">
        <f>INDEX('[32]SPI Raw Data 1920'!$A$1:$AN$35, MATCH($A31,'[32]SPI Raw Data 1920'!$A$1:$A$35,0),MATCH(SE$1,'[32]SPI Raw Data 1920'!$A$37:$AN$37,0))</f>
        <v>61.53846153846154</v>
      </c>
      <c r="SF31" s="116">
        <f>INDEX('[32]SPI Raw Data 1920'!$A$1:$AN$35, MATCH($A31,'[32]SPI Raw Data 1920'!$A$1:$A$35,0),MATCH(SF$1,'[32]SPI Raw Data 1920'!$A$37:$AN$37,0))</f>
        <v>104</v>
      </c>
      <c r="SG31" s="116">
        <f>INDEX('[32]SPI Raw Data 1920'!$A$1:$AN$35, MATCH($A31,'[32]SPI Raw Data 1920'!$A$1:$A$35,0),MATCH(SG$1,'[32]SPI Raw Data 1920'!$A$37:$AN$37,0))</f>
        <v>169</v>
      </c>
      <c r="SH31" s="115">
        <f>INDEX('[28]All Data'!$A$1:$AB$34,MATCH($A31,'[28]All Data'!$A$1:$A$34,0),MATCH(SH$1,'[28]All Data'!$A$1:$AB$1,0))</f>
        <v>0.70721357850072764</v>
      </c>
      <c r="SI31" s="135">
        <f>INDEX('[28]All Data'!$A$1:$AB$34,MATCH($A31,'[28]All Data'!$A$1:$A$34,0),MATCH(SI$1,'[28]All Data'!$A$1:$AB$1,0))</f>
        <v>14.04</v>
      </c>
      <c r="SJ31" s="135">
        <f>INDEX('[28]All Data'!$A$1:$AB$34,MATCH($A31,'[28]All Data'!$A$1:$A$34,0),MATCH(SJ$1,'[28]All Data'!$A$1:$AB$1,0))</f>
        <v>14.14</v>
      </c>
      <c r="SK31" s="116">
        <f>INDEX('[29]SPI Raw Data 1617'!$A$3:$AN$37,MATCH($A31,'[29]SPI Raw Data 1617'!$A$3:$A$37,0),MATCH(SK$1,'[29]SPI Raw Data 1617'!$A$37:$AN$37,0))</f>
        <v>0.67114093959730781</v>
      </c>
      <c r="SL31" s="135">
        <f>INDEX('[29]SPI Raw Data 1617'!$A$3:$AN$37,MATCH($A31,'[29]SPI Raw Data 1617'!$A$3:$A$37,0),MATCH(SL$1,'[29]SPI Raw Data 1617'!$A$37:$AN$37,0))</f>
        <v>14.8</v>
      </c>
      <c r="SM31" s="135">
        <f>INDEX('[29]SPI Raw Data 1617'!$A$3:$AN$37,MATCH($A31,'[29]SPI Raw Data 1617'!$A$3:$A$37,0),MATCH(SM$1,'[29]SPI Raw Data 1617'!$A$37:$AN$37,0))</f>
        <v>14.9</v>
      </c>
      <c r="SN31" s="116">
        <f>INDEX('[30]SPI Raw Data 1718'!$A$3:$AN$37,MATCH($A31,'[30]SPI Raw Data 1718'!$A$3:$A$37,0),MATCH(SN$1,'[30]SPI Raw Data 1718'!$A$37:$AN$37,0))</f>
        <v>1.6350555918901222</v>
      </c>
      <c r="SO31" s="135">
        <f>INDEX('[30]SPI Raw Data 1718'!$A$3:$AN$37,MATCH($A31,'[30]SPI Raw Data 1718'!$A$3:$A$37,0),MATCH(SO$1,'[30]SPI Raw Data 1718'!$A$37:$AN$37,0))</f>
        <v>15.04</v>
      </c>
      <c r="SP31" s="135">
        <f>INDEX('[30]SPI Raw Data 1718'!$A$3:$AN$37,MATCH($A31,'[30]SPI Raw Data 1718'!$A$3:$A$37,0),MATCH(SP$1,'[30]SPI Raw Data 1718'!$A$37:$AN$37,0))</f>
        <v>15.29</v>
      </c>
      <c r="SQ31" s="116">
        <f>INDEX('[31]SPI Raw Data 1819'!$A$1:$AN$37,MATCH($A31,'[31]SPI Raw Data 1819'!$A$1:$A$37,0),MATCH(SQ$1,'[31]SPI Raw Data 1819'!$A$37:$AN$37,0))</f>
        <v>-6.6401062417000389E-2</v>
      </c>
      <c r="SR31" s="213">
        <f>INDEX('[31]SPI Raw Data 1819'!$A$1:$AN$37,MATCH($A31,'[31]SPI Raw Data 1819'!$A$1:$A$37,0),MATCH(SR$1,'[31]SPI Raw Data 1819'!$A$37:$AN$37,0))</f>
        <v>15.07</v>
      </c>
      <c r="SS31" s="228">
        <f>INDEX('[31]SPI Raw Data 1819'!$A$1:$AN$37,MATCH($A31,'[31]SPI Raw Data 1819'!$A$1:$A$37,0),MATCH(SS$1,'[31]SPI Raw Data 1819'!$A$37:$AN$37,0))</f>
        <v>15.06</v>
      </c>
      <c r="ST31" s="116">
        <f>INDEX('[32]SPI Raw Data 1920'!$A$1:$AN$35, MATCH($A31,'[32]SPI Raw Data 1920'!$A$1:$A$35,0),MATCH(ST$1,'[32]SPI Raw Data 1920'!$A$37:$AN$37,0))</f>
        <v>-0.91631032376298549</v>
      </c>
      <c r="SU31" s="116">
        <f>INDEX('[32]SPI Raw Data 1920'!$A$1:$AN$35, MATCH($A31,'[32]SPI Raw Data 1920'!$A$1:$A$35,0),MATCH(SU$1,'[32]SPI Raw Data 1920'!$A$37:$AN$37,0))</f>
        <v>16.52</v>
      </c>
      <c r="SV31" s="116">
        <f>INDEX('[32]SPI Raw Data 1920'!$A$1:$AN$35, MATCH($A31,'[32]SPI Raw Data 1920'!$A$1:$A$35,0),MATCH(SV$1,'[32]SPI Raw Data 1920'!$A$37:$AN$37,0))</f>
        <v>16.37</v>
      </c>
      <c r="SW31" s="115">
        <f>INDEX('[25]Corporate Management'!$B$6:$EY$40,MATCH($A31,'[25]Corporate Management'!$B$6:$B$40,0),MATCH(SW$1,'[25]Corporate Management'!$B$40:$EY$40,0))</f>
        <v>9.7546522269676625</v>
      </c>
      <c r="SX31" s="131">
        <f>INDEX('[25]Corporate Management'!$B$6:$EY$40,MATCH($A31,'[25]Corporate Management'!$B$6:$B$40,0),MATCH(SX$1,'[25]Corporate Management'!$B$40:$EY$40,0))</f>
        <v>383709</v>
      </c>
      <c r="SY31" s="131">
        <f>INDEX('[25]Corporate Management'!$B$6:$EY$40,MATCH($A31,'[25]Corporate Management'!$B$6:$B$40,0),MATCH(SY$1,'[25]Corporate Management'!$B$40:$EY$40,0))</f>
        <v>39336</v>
      </c>
      <c r="SZ31" s="116">
        <f>INDEX('[25]Corporate Management'!$B$6:$EY$40,MATCH($A31,'[25]Corporate Management'!$B$6:$B$40,0),MATCH(SZ$1,'[25]Corporate Management'!$B$40:$EY$40,0))</f>
        <v>9.5871552701171137</v>
      </c>
      <c r="TA31" s="131">
        <f>INDEX('[25]Corporate Management'!$B$6:$EY$40,MATCH($A31,'[25]Corporate Management'!$B$6:$B$40,0),MATCH(TA$1,'[25]Corporate Management'!$B$40:$EY$40,0))</f>
        <v>380658</v>
      </c>
      <c r="TB31" s="131">
        <f>INDEX('[25]Corporate Management'!$B$6:$EY$40,MATCH($A31,'[25]Corporate Management'!$B$6:$B$40,0),MATCH(TB$1,'[25]Corporate Management'!$B$40:$EY$40,0))</f>
        <v>39705</v>
      </c>
      <c r="TC31" s="116">
        <f>INDEX('[25]Corporate Management'!$B$6:$EY$40,MATCH($A31,'[25]Corporate Management'!$B$6:$B$40,0),MATCH(TC$1,'[25]Corporate Management'!$B$40:$EY$40,0))</f>
        <v>8.173525944874978</v>
      </c>
      <c r="TD31" s="131">
        <f>INDEX('[25]Corporate Management'!$B$6:$EY$40,MATCH($A31,'[25]Corporate Management'!$B$6:$B$40,0),MATCH(TD$1,'[25]Corporate Management'!$B$40:$EY$40,0))</f>
        <v>325903</v>
      </c>
      <c r="TE31" s="131">
        <f>INDEX('[25]Corporate Management'!$B$6:$EY$40,MATCH($A31,'[25]Corporate Management'!$B$6:$B$40,0),MATCH(TE$1,'[25]Corporate Management'!$B$40:$EY$40,0))</f>
        <v>39873</v>
      </c>
      <c r="TF31" s="116">
        <f>INDEX('[26]All Data'!$A$1:$Y$34,MATCH($A31,'[26]All Data'!$A$1:$A$34,0),MATCH(TF$1,'[26]All Data'!$A$1:$Y$1,0))</f>
        <v>8.1161156921850477</v>
      </c>
      <c r="TG31" s="131">
        <f>INDEX('[26]All Data'!$A$1:$Y$34,MATCH($A31,'[26]All Data'!$A$1:$A$34,0),MATCH(TG$1,'[26]All Data'!$A$1:$Y$1,0))</f>
        <v>325789</v>
      </c>
      <c r="TH31" s="131">
        <f>INDEX('[26]All Data'!$A$1:$Y$34,MATCH($A31,'[26]All Data'!$A$1:$A$34,0),MATCH(TH$1,'[26]All Data'!$A$1:$Y$1,0))</f>
        <v>40141</v>
      </c>
      <c r="TI31" s="116">
        <f>INDEX('[27]All Data'!$A$1:$Y$34,MATCH($A31,'[27]All Data'!$A$1:$A$34,0),MATCH(TI$1,'[27]All Data'!$A$1:$Y$1,0))</f>
        <v>8.2089736621040661</v>
      </c>
      <c r="TJ31" s="131">
        <f>INDEX('[27]All Data'!$A$1:$Y$34,MATCH($A31,'[27]All Data'!$A$1:$A$34,0),MATCH(TJ$1,'[27]All Data'!$A$1:$Y$1,0))</f>
        <v>332250</v>
      </c>
      <c r="TK31" s="131">
        <f>INDEX('[27]All Data'!$A$1:$Y$34,MATCH($A31,'[27]All Data'!$A$1:$A$34,0),MATCH(TK$1,'[27]All Data'!$A$1:$Y$1,0))</f>
        <v>40474</v>
      </c>
      <c r="TL31" s="116">
        <f>INDEX('[28]All Data'!$A$1:$AB$34,MATCH($A31,'[28]All Data'!$A$1:$A$34,0),MATCH(TL$1,'[28]All Data'!$A$1:$AB$1,0))</f>
        <v>7.4587245936205164</v>
      </c>
      <c r="TM31" s="131">
        <f>INDEX('[28]All Data'!$A$1:$AB$34,MATCH($A31,'[28]All Data'!$A$1:$A$34,0),MATCH(TM$1,'[28]All Data'!$A$1:$AB$1,0))</f>
        <v>304219</v>
      </c>
      <c r="TN31" s="131">
        <f>INDEX('[28]All Data'!$A$1:$AB$34,MATCH($A31,'[28]All Data'!$A$1:$A$34,0),MATCH(TN$1,'[28]All Data'!$A$1:$AB$1,0))</f>
        <v>40787</v>
      </c>
      <c r="TO31" s="116">
        <f>INDEX('[29]SPI Raw Data 1617'!$A$3:$AN$37,MATCH($A31,'[29]SPI Raw Data 1617'!$A$3:$A$37,0),MATCH(TO$1,'[29]SPI Raw Data 1617'!$A$37:$AN$37,0))</f>
        <v>7.1562887802029342</v>
      </c>
      <c r="TP31" s="131">
        <f>INDEX('[29]SPI Raw Data 1617'!$A$3:$AN$37,MATCH($A31,'[29]SPI Raw Data 1617'!$A$3:$A$37,0),MATCH(TP$1,'[29]SPI Raw Data 1617'!$A$37:$AN$37,0))</f>
        <v>294102</v>
      </c>
      <c r="TQ31" s="131">
        <f>INDEX('[29]SPI Raw Data 1617'!$A$3:$AN$37,MATCH($A31,'[29]SPI Raw Data 1617'!$A$3:$A$37,0),MATCH(TQ$1,'[29]SPI Raw Data 1617'!$A$37:$AN$37,0))</f>
        <v>41097</v>
      </c>
      <c r="TR31" s="116">
        <f>INDEX('[30]SPI Raw Data 1718'!$A$3:$AN$37,MATCH($A31,'[30]SPI Raw Data 1718'!$A$3:$A$37,0),MATCH(TR$1,'[30]SPI Raw Data 1718'!$A$37:$AN$37,0))</f>
        <v>7.4592535255557433</v>
      </c>
      <c r="TS31" s="131">
        <f>INDEX('[30]SPI Raw Data 1718'!$A$3:$AN$37,MATCH($A31,'[30]SPI Raw Data 1718'!$A$3:$A$37,0),MATCH(TS$1,'[30]SPI Raw Data 1718'!$A$37:$AN$37,0))</f>
        <v>308373</v>
      </c>
      <c r="TT31" s="131">
        <f>INDEX('[30]SPI Raw Data 1718'!$A$3:$AN$37,MATCH($A31,'[30]SPI Raw Data 1718'!$A$3:$A$37,0),MATCH(TT$1,'[30]SPI Raw Data 1718'!$A$37:$AN$37,0))</f>
        <v>41341</v>
      </c>
      <c r="TU31" s="116">
        <f>INDEX('[31]SPI Raw Data 1819'!$A$1:$AN$37,MATCH($A31,'[31]SPI Raw Data 1819'!$A$1:$A$37,0),MATCH(TU$1,'[31]SPI Raw Data 1819'!$A$37:$AN$37,0))</f>
        <v>6.8252111760883691</v>
      </c>
      <c r="TV31" s="197">
        <f>INDEX('[31]SPI Raw Data 1819'!$A$1:$AN$37,MATCH($A31,'[31]SPI Raw Data 1819'!$A$1:$A$37,0),MATCH(TV$1,'[31]SPI Raw Data 1819'!$A$37:$AN$37,0))</f>
        <v>283608</v>
      </c>
      <c r="TW31" s="197">
        <f>INDEX('[31]SPI Raw Data 1819'!$A$1:$AN$37,MATCH($A31,'[31]SPI Raw Data 1819'!$A$1:$A$37,0),MATCH(TW$1,'[31]SPI Raw Data 1819'!$A$37:$AN$37,0))</f>
        <v>41553</v>
      </c>
      <c r="TX31" s="116">
        <f>INDEX('[32]SPI Raw Data 1920'!$A$1:$AN$35, MATCH($A31,'[32]SPI Raw Data 1920'!$A$1:$A$35,0),MATCH(TX$1,'[32]SPI Raw Data 1920'!$A$37:$AN$37,0))</f>
        <v>7.1798720824781634</v>
      </c>
      <c r="TY31" s="116">
        <f>INDEX('[32]SPI Raw Data 1920'!$A$1:$AN$35, MATCH($A31,'[32]SPI Raw Data 1920'!$A$1:$A$35,0),MATCH(TY$1,'[32]SPI Raw Data 1920'!$A$37:$AN$37,0))</f>
        <v>300851</v>
      </c>
      <c r="TZ31" s="116">
        <f>INDEX('[32]SPI Raw Data 1920'!$A$1:$AN$35, MATCH($A31,'[32]SPI Raw Data 1920'!$A$1:$A$35,0),MATCH(TZ$1,'[32]SPI Raw Data 1920'!$A$37:$AN$37,0))</f>
        <v>41902</v>
      </c>
      <c r="UA31" s="133">
        <f>(SW31*100)/Deflators!$B$2</f>
        <v>11.49120956150745</v>
      </c>
      <c r="UB31" s="116">
        <f>(SZ31*100)/Deflators!$B$3</f>
        <v>11.1252196709278</v>
      </c>
      <c r="UC31" s="116">
        <f>(TC31*100)/Deflators!$B$4</f>
        <v>9.2947597893319305</v>
      </c>
      <c r="UD31" s="116">
        <f>(TF31*100)/Deflators!$B$5</f>
        <v>9.0659584226116792</v>
      </c>
      <c r="UE31" s="116">
        <f>(TI31*100)/Deflators!$B$6</f>
        <v>9.0449634543343755</v>
      </c>
      <c r="UF31" s="116">
        <f>(TL31*100)/Deflators!$B$7</f>
        <v>8.151794213553984</v>
      </c>
      <c r="UG31" s="116">
        <f>(TO31*100)/Deflators!$B$8</f>
        <v>7.6323651913804822</v>
      </c>
      <c r="UH31" s="116">
        <f>(TR31*100)/Deflators!$B$9</f>
        <v>7.8178300264645806</v>
      </c>
      <c r="UI31" s="116">
        <f>(TU31*100)/Deflators!$B$10</f>
        <v>6.99196069880397</v>
      </c>
      <c r="UJ31" s="248">
        <f>(TX31*100)/Deflators!$B$11</f>
        <v>7.1798720824781643</v>
      </c>
      <c r="UK31" s="115">
        <f>INDEX('[25]Corporate Management'!$B$6:$EY$40,MATCH($A31,'[25]Corporate Management'!$B$6:$B$40,0),MATCH(UK$1,'[25]Corporate Management'!$B$40:$EY$40,0))</f>
        <v>4.7247619047619045</v>
      </c>
      <c r="UL31" s="131">
        <f>INDEX('[25]Corporate Management'!$B$6:$EY$40,MATCH($A31,'[25]Corporate Management'!$B$6:$B$40,0),MATCH(UL$1,'[25]Corporate Management'!$B$40:$EY$40,0))</f>
        <v>4961</v>
      </c>
      <c r="UM31" s="131">
        <f>INDEX('[25]Corporate Management'!$B$6:$EY$40,MATCH($A31,'[25]Corporate Management'!$B$6:$B$40,0),MATCH(UM$1,'[25]Corporate Management'!$B$40:$EY$40,0))</f>
        <v>1050</v>
      </c>
      <c r="UN31" s="116">
        <f>INDEX('[25]Corporate Management'!$B$6:$EY$40,MATCH($A31,'[25]Corporate Management'!$B$6:$B$40,0),MATCH(UN$1,'[25]Corporate Management'!$B$40:$EY$40,0))</f>
        <v>4.838709677419355</v>
      </c>
      <c r="UO31" s="131">
        <f>INDEX('[25]Corporate Management'!$B$6:$EY$40,MATCH($A31,'[25]Corporate Management'!$B$6:$B$40,0),MATCH(UO$1,'[25]Corporate Management'!$B$40:$EY$40,0))</f>
        <v>4650</v>
      </c>
      <c r="UP31" s="131">
        <f>INDEX('[25]Corporate Management'!$B$6:$EY$40,MATCH($A31,'[25]Corporate Management'!$B$6:$B$40,0),MATCH(UP$1,'[25]Corporate Management'!$B$40:$EY$40,0))</f>
        <v>961</v>
      </c>
      <c r="UQ31" s="116">
        <f>INDEX('[25]Corporate Management'!$B$6:$EY$40,MATCH($A31,'[25]Corporate Management'!$B$6:$B$40,0),MATCH(UQ$1,'[25]Corporate Management'!$B$40:$EY$40,0))</f>
        <v>5.6529535864978904</v>
      </c>
      <c r="UR31" s="131">
        <f>INDEX('[25]Corporate Management'!$B$6:$EY$40,MATCH($A31,'[25]Corporate Management'!$B$6:$B$40,0),MATCH(UR$1,'[25]Corporate Management'!$B$40:$EY$40,0))</f>
        <v>5359</v>
      </c>
      <c r="US31" s="131">
        <f>INDEX('[25]Corporate Management'!$B$6:$EY$40,MATCH($A31,'[25]Corporate Management'!$B$6:$B$40,0),MATCH(US$1,'[25]Corporate Management'!$B$40:$EY$40,0))</f>
        <v>948</v>
      </c>
      <c r="UT31" s="116">
        <f>INDEX('[26]All Data'!$A$1:$Y$34,MATCH($A31,'[26]All Data'!$A$1:$A$34,0),MATCH(UT$1,'[26]All Data'!$A$1:$Y$1,0))</f>
        <v>5.1901709401709404</v>
      </c>
      <c r="UU31" s="131">
        <f>INDEX('[26]All Data'!$A$1:$Y$34,MATCH($A31,'[26]All Data'!$A$1:$A$34,0),MATCH(UU$1,'[26]All Data'!$A$1:$Y$1,0))</f>
        <v>4858</v>
      </c>
      <c r="UV31" s="131">
        <f>INDEX('[26]All Data'!$A$1:$Y$34,MATCH($A31,'[26]All Data'!$A$1:$A$34,0),MATCH(UV$1,'[26]All Data'!$A$1:$Y$1,0))</f>
        <v>936</v>
      </c>
      <c r="UW31" s="116">
        <f>INDEX('[27]All Data'!$A$1:$Y$34,MATCH($A31,'[27]All Data'!$A$1:$A$34,0),MATCH(UW$1,'[27]All Data'!$A$1:$Y$1,0))</f>
        <v>5.086021505376344</v>
      </c>
      <c r="UX31" s="131">
        <f>INDEX('[27]All Data'!$A$1:$Y$34,MATCH($A31,'[27]All Data'!$A$1:$A$34,0),MATCH(UX$1,'[27]All Data'!$A$1:$Y$1,0))</f>
        <v>4730</v>
      </c>
      <c r="UY31" s="131">
        <f>INDEX('[27]All Data'!$A$1:$Y$34,MATCH($A31,'[27]All Data'!$A$1:$A$34,0),MATCH(UY$1,'[27]All Data'!$A$1:$Y$1,0))</f>
        <v>930</v>
      </c>
      <c r="UZ31" s="116">
        <f>INDEX('[28]All Data'!$A$1:$AB$34,MATCH($A31,'[28]All Data'!$A$1:$A$34,0),MATCH(UZ$1,'[28]All Data'!$A$1:$AB$1,0))</f>
        <v>4.4790547798066598</v>
      </c>
      <c r="VA31" s="131">
        <f>INDEX('[28]All Data'!$A$1:$AB$34,MATCH($A31,'[28]All Data'!$A$1:$A$34,0),MATCH(VA$1,'[28]All Data'!$A$1:$AB$1,0))</f>
        <v>4170</v>
      </c>
      <c r="VB31" s="131">
        <f>INDEX('[28]All Data'!$A$1:$AB$34,MATCH($A31,'[28]All Data'!$A$1:$A$34,0),MATCH(VB$1,'[28]All Data'!$A$1:$AB$1,0))</f>
        <v>931</v>
      </c>
      <c r="VC31" s="116">
        <f>INDEX('[29]SPI Raw Data 1617'!$A$3:$AN$37,MATCH($A31,'[29]SPI Raw Data 1617'!$A$3:$A$37,0),MATCH(VC$1,'[29]SPI Raw Data 1617'!$A$37:$AN$37,0))</f>
        <v>4.9144893111638952</v>
      </c>
      <c r="VD31" s="131">
        <f>INDEX('[29]SPI Raw Data 1617'!$A$3:$AN$37,MATCH($A31,'[29]SPI Raw Data 1617'!$A$3:$A$37,0),MATCH(VD$1,'[29]SPI Raw Data 1617'!$A$37:$AN$37,0))</f>
        <v>4138</v>
      </c>
      <c r="VE31" s="131">
        <f>INDEX('[29]SPI Raw Data 1617'!$A$3:$AN$37,MATCH($A31,'[29]SPI Raw Data 1617'!$A$3:$A$37,0),MATCH(VE$1,'[29]SPI Raw Data 1617'!$A$37:$AN$37,0))</f>
        <v>842</v>
      </c>
      <c r="VF31" s="116">
        <f>INDEX('[30]SPI Raw Data 1718'!$A$3:$AN$37,MATCH($A31,'[30]SPI Raw Data 1718'!$A$3:$A$37,0),MATCH(VF$1,'[30]SPI Raw Data 1718'!$A$37:$AN$37,0))</f>
        <v>5.6091003102378494</v>
      </c>
      <c r="VG31" s="131">
        <f>INDEX('[30]SPI Raw Data 1718'!$A$3:$AN$37,MATCH($A31,'[30]SPI Raw Data 1718'!$A$3:$A$37,0),MATCH(VG$1,'[30]SPI Raw Data 1718'!$A$37:$AN$37,0))</f>
        <v>5424</v>
      </c>
      <c r="VH31" s="131">
        <f>INDEX('[30]SPI Raw Data 1718'!$A$3:$AN$37,MATCH($A31,'[30]SPI Raw Data 1718'!$A$3:$A$37,0),MATCH(VH$1,'[30]SPI Raw Data 1718'!$A$37:$AN$37,0))</f>
        <v>967</v>
      </c>
      <c r="VI31" s="116">
        <f>INDEX('[31]SPI Raw Data 1819'!$A$1:$AN$37,MATCH($A31,'[31]SPI Raw Data 1819'!$A$1:$A$37,0),MATCH(VI$1,'[31]SPI Raw Data 1819'!$A$37:$AN$37,0))</f>
        <v>5.5558060879368663</v>
      </c>
      <c r="VJ31" s="197">
        <f>INDEX('[31]SPI Raw Data 1819'!$A$1:$AN$37,MATCH($A31,'[31]SPI Raw Data 1819'!$A$1:$A$37,0),MATCH(VJ$1,'[31]SPI Raw Data 1819'!$A$37:$AN$37,0))</f>
        <v>4928</v>
      </c>
      <c r="VK31" s="225">
        <f>INDEX('[31]SPI Raw Data 1819'!$A$1:$AN$37,MATCH($A31,'[31]SPI Raw Data 1819'!$A$1:$A$37,0),MATCH(VK$1,'[31]SPI Raw Data 1819'!$A$37:$AN$37,0))</f>
        <v>887</v>
      </c>
      <c r="VL31" s="116">
        <f>INDEX('[32]SPI Raw Data 1920'!$A$1:$AN$35, MATCH($A31,'[32]SPI Raw Data 1920'!$A$1:$A$35,0),MATCH(VL$1,'[32]SPI Raw Data 1920'!$A$37:$AN$37,0))</f>
        <v>6.3172690763052213</v>
      </c>
      <c r="VM31" s="116">
        <f>INDEX('[32]SPI Raw Data 1920'!$A$1:$AN$35, MATCH($A31,'[32]SPI Raw Data 1920'!$A$1:$A$35,0),MATCH(VM$1,'[32]SPI Raw Data 1920'!$A$37:$AN$37,0))</f>
        <v>6292</v>
      </c>
      <c r="VN31" s="116">
        <f>INDEX('[32]SPI Raw Data 1920'!$A$1:$AN$35, MATCH($A31,'[32]SPI Raw Data 1920'!$A$1:$A$35,0),MATCH(VN$1,'[32]SPI Raw Data 1920'!$A$37:$AN$37,0))</f>
        <v>996</v>
      </c>
      <c r="VO31" s="115">
        <f>INDEX('[25]Corporate Management'!$B$6:$EY$40,MATCH($A31,'[25]Corporate Management'!$B$6:$B$40,0),MATCH(VO$1,'[25]Corporate Management'!$B$40:$EY$40,0))</f>
        <v>10.456902848794741</v>
      </c>
      <c r="VP31" s="131">
        <f>INDEX('[25]Corporate Management'!$B$6:$EY$40,MATCH($A31,'[25]Corporate Management'!$B$6:$B$40,0),MATCH(VP$1,'[25]Corporate Management'!$B$40:$EY$40,0))</f>
        <v>28631</v>
      </c>
      <c r="VQ31" s="131">
        <f>INDEX('[25]Corporate Management'!$B$6:$EY$40,MATCH($A31,'[25]Corporate Management'!$B$6:$B$40,0),MATCH(VQ$1,'[25]Corporate Management'!$B$40:$EY$40,0))</f>
        <v>2738</v>
      </c>
      <c r="VR31" s="116">
        <f>INDEX('[25]Corporate Management'!$B$6:$EY$40,MATCH($A31,'[25]Corporate Management'!$B$6:$B$40,0),MATCH(VR$1,'[25]Corporate Management'!$B$40:$EY$40,0))</f>
        <v>9.3980694980694981</v>
      </c>
      <c r="VS31" s="131">
        <f>INDEX('[25]Corporate Management'!$B$6:$EY$40,MATCH($A31,'[25]Corporate Management'!$B$6:$B$40,0),MATCH(VS$1,'[25]Corporate Management'!$B$40:$EY$40,0))</f>
        <v>24341</v>
      </c>
      <c r="VT31" s="131">
        <f>INDEX('[25]Corporate Management'!$B$6:$EY$40,MATCH($A31,'[25]Corporate Management'!$B$6:$B$40,0),MATCH(VT$1,'[25]Corporate Management'!$B$40:$EY$40,0))</f>
        <v>2590</v>
      </c>
      <c r="VU31" s="116">
        <f>INDEX('[25]Corporate Management'!$B$6:$EY$40,MATCH($A31,'[25]Corporate Management'!$B$6:$B$40,0),MATCH(VU$1,'[25]Corporate Management'!$B$40:$EY$40,0))</f>
        <v>9.9106941838649156</v>
      </c>
      <c r="VV31" s="131">
        <f>INDEX('[25]Corporate Management'!$B$6:$EY$40,MATCH($A31,'[25]Corporate Management'!$B$6:$B$40,0),MATCH(VV$1,'[25]Corporate Management'!$B$40:$EY$40,0))</f>
        <v>26412</v>
      </c>
      <c r="VW31" s="131">
        <f>INDEX('[25]Corporate Management'!$B$6:$EY$40,MATCH($A31,'[25]Corporate Management'!$B$6:$B$40,0),MATCH(VW$1,'[25]Corporate Management'!$B$40:$EY$40,0))</f>
        <v>2665</v>
      </c>
      <c r="VX31" s="116">
        <f>INDEX('[26]All Data'!$A$1:$Y$34,MATCH($A31,'[26]All Data'!$A$1:$A$34,0),MATCH(VX$1,'[26]All Data'!$A$1:$Y$1,0))</f>
        <v>10.454264762639907</v>
      </c>
      <c r="VY31" s="131">
        <f>INDEX('[26]All Data'!$A$1:$Y$34,MATCH($A31,'[26]All Data'!$A$1:$A$34,0),MATCH(VY$1,'[26]All Data'!$A$1:$Y$1,0))</f>
        <v>27087</v>
      </c>
      <c r="VZ31" s="131">
        <f>INDEX('[26]All Data'!$A$1:$Y$34,MATCH($A31,'[26]All Data'!$A$1:$A$34,0),MATCH(VZ$1,'[26]All Data'!$A$1:$Y$1,0))</f>
        <v>2591</v>
      </c>
      <c r="WA31" s="116">
        <f>INDEX('[27]All Data'!$A$1:$Y$34,MATCH($A31,'[27]All Data'!$A$1:$A$34,0),MATCH(WA$1,'[27]All Data'!$A$1:$Y$1,0))</f>
        <v>9.134659525631216</v>
      </c>
      <c r="WB31" s="131">
        <f>INDEX('[27]All Data'!$A$1:$Y$34,MATCH($A31,'[27]All Data'!$A$1:$A$34,0),MATCH(WB$1,'[27]All Data'!$A$1:$Y$1,0))</f>
        <v>23878</v>
      </c>
      <c r="WC31" s="131">
        <f>INDEX('[27]All Data'!$A$1:$Y$34,MATCH($A31,'[27]All Data'!$A$1:$A$34,0),MATCH(WC$1,'[27]All Data'!$A$1:$Y$1,0))</f>
        <v>2614</v>
      </c>
      <c r="WD31" s="116">
        <f>INDEX('[28]All Data'!$A$1:$AB$34,MATCH($A31,'[28]All Data'!$A$1:$A$34,0),MATCH(WD$1,'[28]All Data'!$A$1:$AB$1,0))</f>
        <v>9.2416442566269694</v>
      </c>
      <c r="WE31" s="131">
        <f>INDEX('[28]All Data'!$A$1:$AB$34,MATCH($A31,'[28]All Data'!$A$1:$A$34,0),MATCH(WE$1,'[28]All Data'!$A$1:$AB$1,0))</f>
        <v>24056</v>
      </c>
      <c r="WF31" s="131">
        <f>INDEX('[28]All Data'!$A$1:$AB$34,MATCH($A31,'[28]All Data'!$A$1:$A$34,0),MATCH(WF$1,'[28]All Data'!$A$1:$AB$1,0))</f>
        <v>2603</v>
      </c>
      <c r="WG31" s="116">
        <f>INDEX('[29]SPI Raw Data 1617'!$A$3:$AN$37,MATCH($A31,'[29]SPI Raw Data 1617'!$A$3:$A$37,0),MATCH(WG$1,'[29]SPI Raw Data 1617'!$A$37:$AN$37,0))</f>
        <v>8.8873067534580965</v>
      </c>
      <c r="WH31" s="131">
        <f>INDEX('[29]SPI Raw Data 1617'!$A$3:$AN$37,MATCH($A31,'[29]SPI Raw Data 1617'!$A$3:$A$37,0),MATCH(WH$1,'[29]SPI Raw Data 1617'!$A$37:$AN$37,0))</f>
        <v>21845</v>
      </c>
      <c r="WI31" s="131">
        <f>INDEX('[29]SPI Raw Data 1617'!$A$3:$AN$37,MATCH($A31,'[29]SPI Raw Data 1617'!$A$3:$A$37,0),MATCH(WI$1,'[29]SPI Raw Data 1617'!$A$37:$AN$37,0))</f>
        <v>2458</v>
      </c>
      <c r="WJ31" s="116">
        <f>INDEX('[30]SPI Raw Data 1718'!$A$3:$AN$37,MATCH($A31,'[30]SPI Raw Data 1718'!$A$3:$A$37,0),MATCH(WJ$1,'[30]SPI Raw Data 1718'!$A$37:$AN$37,0))</f>
        <v>10.495652173913044</v>
      </c>
      <c r="WK31" s="131">
        <f>INDEX('[30]SPI Raw Data 1718'!$A$3:$AN$37,MATCH($A31,'[30]SPI Raw Data 1718'!$A$3:$A$37,0),MATCH(WK$1,'[30]SPI Raw Data 1718'!$A$37:$AN$37,0))</f>
        <v>25347</v>
      </c>
      <c r="WL31" s="131">
        <f>INDEX('[30]SPI Raw Data 1718'!$A$3:$AN$37,MATCH($A31,'[30]SPI Raw Data 1718'!$A$3:$A$37,0),MATCH(WL$1,'[30]SPI Raw Data 1718'!$A$37:$AN$37,0))</f>
        <v>2415</v>
      </c>
      <c r="WM31" s="116">
        <f>INDEX('[31]SPI Raw Data 1819'!$A$1:$AN$37,MATCH($A31,'[31]SPI Raw Data 1819'!$A$1:$A$37,0),MATCH(WM$1,'[31]SPI Raw Data 1819'!$A$37:$AN$37,0))</f>
        <v>10.907039020657995</v>
      </c>
      <c r="WN31" s="197">
        <f>INDEX('[31]SPI Raw Data 1819'!$A$1:$AN$37,MATCH($A31,'[31]SPI Raw Data 1819'!$A$1:$A$37,0),MATCH(WN$1,'[31]SPI Raw Data 1819'!$A$37:$AN$37,0))</f>
        <v>28511</v>
      </c>
      <c r="WO31" s="225">
        <f>INDEX('[31]SPI Raw Data 1819'!$A$1:$AN$37,MATCH($A31,'[31]SPI Raw Data 1819'!$A$1:$A$37,0),MATCH(WO$1,'[31]SPI Raw Data 1819'!$A$37:$AN$37,0))</f>
        <v>2614</v>
      </c>
      <c r="WP31" s="116">
        <f>INDEX('[32]SPI Raw Data 1920'!$A$1:$AN$35, MATCH($A31,'[32]SPI Raw Data 1920'!$A$1:$A$35,0),MATCH(WP$1,'[32]SPI Raw Data 1920'!$A$37:$AN$37,0))</f>
        <v>11.948580199539524</v>
      </c>
      <c r="WQ31" s="116">
        <f>INDEX('[32]SPI Raw Data 1920'!$A$1:$AN$35, MATCH($A31,'[32]SPI Raw Data 1920'!$A$1:$A$35,0),MATCH(WQ$1,'[32]SPI Raw Data 1920'!$A$37:$AN$37,0))</f>
        <v>31138</v>
      </c>
      <c r="WR31" s="116">
        <f>INDEX('[32]SPI Raw Data 1920'!$A$1:$AN$35, MATCH($A31,'[32]SPI Raw Data 1920'!$A$1:$A$35,0),MATCH(WR$1,'[32]SPI Raw Data 1920'!$A$37:$AN$37,0))</f>
        <v>2606</v>
      </c>
      <c r="WS31" s="115">
        <f>INDEX('[25]Corporate Management'!$B$6:$EY$40,MATCH($A31,'[25]Corporate Management'!$B$6:$B$40,0),MATCH(WS$1,'[25]Corporate Management'!$B$40:$EY$40,0))</f>
        <v>97.381003082702549</v>
      </c>
      <c r="WT31" s="131">
        <f>INDEX('[25]Corporate Management'!$B$6:$EY$40,MATCH($A31,'[25]Corporate Management'!$B$6:$B$40,0),MATCH(WT$1,'[25]Corporate Management'!$B$40:$EY$40,0))</f>
        <v>38495585</v>
      </c>
      <c r="WU31" s="131">
        <f>INDEX('[25]Corporate Management'!$B$6:$EY$40,MATCH($A31,'[25]Corporate Management'!$B$6:$B$40,0),MATCH(WU$1,'[25]Corporate Management'!$B$40:$EY$40,0))</f>
        <v>39530898</v>
      </c>
      <c r="WV31" s="116">
        <f>INDEX('[25]Corporate Management'!$B$6:$EY$40,MATCH($A31,'[25]Corporate Management'!$B$6:$B$40,0),MATCH(WV$1,'[25]Corporate Management'!$B$40:$EY$40,0))</f>
        <v>97.275881210832949</v>
      </c>
      <c r="WW31" s="131">
        <f>INDEX('[25]Corporate Management'!$B$6:$EY$40,MATCH($A31,'[25]Corporate Management'!$B$6:$B$40,0),MATCH(WW$1,'[25]Corporate Management'!$B$40:$EY$40,0))</f>
        <v>38819990</v>
      </c>
      <c r="WX31" s="131">
        <f>INDEX('[25]Corporate Management'!$B$6:$EY$40,MATCH($A31,'[25]Corporate Management'!$B$6:$B$40,0),MATCH(WX$1,'[25]Corporate Management'!$B$40:$EY$40,0))</f>
        <v>39907107</v>
      </c>
      <c r="WY31" s="116">
        <f>INDEX('[25]Corporate Management'!$B$6:$EY$40,MATCH($A31,'[25]Corporate Management'!$B$6:$B$40,0),MATCH(WY$1,'[25]Corporate Management'!$B$40:$EY$40,0))</f>
        <v>97.714937634767324</v>
      </c>
      <c r="WZ31" s="131">
        <f>INDEX('[25]Corporate Management'!$B$6:$EY$40,MATCH($A31,'[25]Corporate Management'!$B$6:$B$40,0),MATCH(WZ$1,'[25]Corporate Management'!$B$40:$EY$40,0))</f>
        <v>39048774</v>
      </c>
      <c r="XA31" s="131">
        <f>INDEX('[25]Corporate Management'!$B$6:$EY$40,MATCH($A31,'[25]Corporate Management'!$B$6:$B$40,0),MATCH(XA$1,'[25]Corporate Management'!$B$40:$EY$40,0))</f>
        <v>39961929</v>
      </c>
      <c r="XB31" s="116">
        <f>INDEX('[26]All Data'!$A$1:$Y$34,MATCH($A31,'[26]All Data'!$A$1:$A$34,0),MATCH(XB$1,'[26]All Data'!$A$1:$Y$1,0))</f>
        <v>97.671730393499317</v>
      </c>
      <c r="XC31" s="131">
        <f>INDEX('[26]All Data'!$A$1:$Y$34,MATCH($A31,'[26]All Data'!$A$1:$A$34,0),MATCH(XC$1,'[26]All Data'!$A$1:$Y$1,0))</f>
        <v>39627016</v>
      </c>
      <c r="XD31" s="131">
        <f>INDEX('[26]All Data'!$A$1:$Y$34,MATCH($A31,'[26]All Data'!$A$1:$A$34,0),MATCH(XD$1,'[26]All Data'!$A$1:$Y$1,0))</f>
        <v>40571633</v>
      </c>
      <c r="XE31" s="116">
        <f>INDEX('[27]All Data'!$A$1:$Y$34,MATCH($A31,'[27]All Data'!$A$1:$A$34,0),MATCH(XE$1,'[27]All Data'!$A$1:$Y$1,0))</f>
        <v>97.4006669926694</v>
      </c>
      <c r="XF31" s="131">
        <f>INDEX('[27]All Data'!$A$1:$Y$34,MATCH($A31,'[27]All Data'!$A$1:$A$34,0),MATCH(XF$1,'[27]All Data'!$A$1:$Y$1,0))</f>
        <v>40258606</v>
      </c>
      <c r="XG31" s="131">
        <f>INDEX('[27]All Data'!$A$1:$Y$34,MATCH($A31,'[27]All Data'!$A$1:$A$34,0),MATCH(XG$1,'[27]All Data'!$A$1:$Y$1,0))</f>
        <v>41332988</v>
      </c>
      <c r="XH31" s="116">
        <f>INDEX('[28]All Data'!$A$1:$AB$34,MATCH($A31,'[28]All Data'!$A$1:$A$34,0),MATCH(XH$1,'[28]All Data'!$A$1:$AB$1,0))</f>
        <v>97.692271140503777</v>
      </c>
      <c r="XI31" s="131">
        <f>INDEX('[28]All Data'!$A$1:$AB$34,MATCH($A31,'[28]All Data'!$A$1:$A$34,0),MATCH(XI$1,'[28]All Data'!$A$1:$AB$1,0))</f>
        <v>40974658</v>
      </c>
      <c r="XJ31" s="131">
        <f>INDEX('[28]All Data'!$A$1:$AB$34,MATCH($A31,'[28]All Data'!$A$1:$A$34,0),MATCH(XJ$1,'[28]All Data'!$A$1:$AB$1,0))</f>
        <v>41942579</v>
      </c>
      <c r="XK31" s="116">
        <f>INDEX('[29]SPI Raw Data 1617'!$A$3:$AN$37,MATCH($A31,'[29]SPI Raw Data 1617'!$A$3:$A$37,0),MATCH(XK$1,'[29]SPI Raw Data 1617'!$A$37:$AN$37,0))</f>
        <v>97.751163070014613</v>
      </c>
      <c r="XL31" s="131">
        <f>INDEX('[29]SPI Raw Data 1617'!$A$3:$AN$37,MATCH($A31,'[29]SPI Raw Data 1617'!$A$3:$A$37,0),MATCH(XL$1,'[29]SPI Raw Data 1617'!$A$37:$AN$37,0))</f>
        <v>41474927</v>
      </c>
      <c r="XM31" s="131">
        <f>INDEX('[29]SPI Raw Data 1617'!$A$3:$AN$37,MATCH($A31,'[29]SPI Raw Data 1617'!$A$3:$A$37,0),MATCH(XM$1,'[29]SPI Raw Data 1617'!$A$37:$AN$37,0))</f>
        <v>42429088</v>
      </c>
      <c r="XN31" s="116">
        <f>INDEX('[30]SPI Raw Data 1718'!$A$3:$AN$37,MATCH($A31,'[30]SPI Raw Data 1718'!$A$3:$A$37,0),MATCH(XN$1,'[30]SPI Raw Data 1718'!$A$37:$AN$37,0))</f>
        <v>97.789032668156068</v>
      </c>
      <c r="XO31" s="131">
        <f>INDEX('[30]SPI Raw Data 1718'!$A$3:$AN$37,MATCH($A31,'[30]SPI Raw Data 1718'!$A$3:$A$37,0),MATCH(XO$1,'[30]SPI Raw Data 1718'!$A$37:$AN$37,0))</f>
        <v>45462134</v>
      </c>
      <c r="XP31" s="131">
        <f>INDEX('[30]SPI Raw Data 1718'!$A$3:$AN$37,MATCH($A31,'[30]SPI Raw Data 1718'!$A$3:$A$37,0),MATCH(XP$1,'[30]SPI Raw Data 1718'!$A$37:$AN$37,0))</f>
        <v>46490013</v>
      </c>
      <c r="XQ31" s="116">
        <f>INDEX('[31]SPI Raw Data 1819'!$A$1:$AN$37,MATCH($A31,'[31]SPI Raw Data 1819'!$A$1:$A$37,0),MATCH(XQ$1,'[31]SPI Raw Data 1819'!$A$37:$AN$37,0))</f>
        <v>97.712793868443413</v>
      </c>
      <c r="XR31" s="197">
        <f>INDEX('[31]SPI Raw Data 1819'!$A$1:$AN$37,MATCH($A31,'[31]SPI Raw Data 1819'!$A$1:$A$37,0),MATCH(XR$1,'[31]SPI Raw Data 1819'!$A$37:$AN$37,0))</f>
        <v>47101610</v>
      </c>
      <c r="XS31" s="225">
        <f>INDEX('[31]SPI Raw Data 1819'!$A$1:$AN$37,MATCH($A31,'[31]SPI Raw Data 1819'!$A$1:$A$37,0),MATCH(XS$1,'[31]SPI Raw Data 1819'!$A$37:$AN$37,0))</f>
        <v>48204138</v>
      </c>
      <c r="XT31" s="116">
        <f>INDEX('[32]SPI Raw Data 1920'!$A$1:$AN$35, MATCH($A31,'[32]SPI Raw Data 1920'!$A$1:$A$35,0),MATCH(XT$1,'[32]SPI Raw Data 1920'!$A$37:$AN$37,0))</f>
        <v>97.821940177297037</v>
      </c>
      <c r="XU31" s="116">
        <f>INDEX('[32]SPI Raw Data 1920'!$A$1:$AN$35, MATCH($A31,'[32]SPI Raw Data 1920'!$A$1:$A$35,0),MATCH(XU$1,'[32]SPI Raw Data 1920'!$A$37:$AN$37,0))</f>
        <v>49342807</v>
      </c>
      <c r="XV31" s="116">
        <f>INDEX('[32]SPI Raw Data 1920'!$A$1:$AN$35, MATCH($A31,'[32]SPI Raw Data 1920'!$A$1:$A$35,0),MATCH(XV$1,'[32]SPI Raw Data 1920'!$A$37:$AN$37,0))</f>
        <v>50441452</v>
      </c>
      <c r="XW31" s="115">
        <f>INDEX('[25]Corporate Management'!$B$6:$EY$40,MATCH($A31,'[25]Corporate Management'!$B$6:$B$40,0),MATCH(XW$1,'[25]Corporate Management'!$B$40:$EY$40,0))</f>
        <v>90.942087663976977</v>
      </c>
      <c r="XX31" s="131">
        <f>INDEX('[25]Corporate Management'!$B$6:$EY$40,MATCH($A31,'[25]Corporate Management'!$B$6:$B$40,0),MATCH(XX$1,'[25]Corporate Management'!$B$40:$EY$40,0))</f>
        <v>95461</v>
      </c>
      <c r="XY31" s="131">
        <f>INDEX('[25]Corporate Management'!$B$6:$EY$40,MATCH($A31,'[25]Corporate Management'!$B$6:$B$40,0),MATCH(XY$1,'[25]Corporate Management'!$B$40:$EY$40,0))</f>
        <v>104969</v>
      </c>
      <c r="XZ31" s="116">
        <f>INDEX('[25]Corporate Management'!$B$6:$EY$40,MATCH($A31,'[25]Corporate Management'!$B$6:$B$40,0),MATCH(XZ$1,'[25]Corporate Management'!$B$40:$EY$40,0))</f>
        <v>90.581096169716986</v>
      </c>
      <c r="YA31" s="131">
        <f>INDEX('[25]Corporate Management'!$B$6:$EY$40,MATCH($A31,'[25]Corporate Management'!$B$6:$B$40,0),MATCH(YA$1,'[25]Corporate Management'!$B$40:$EY$40,0))</f>
        <v>93294</v>
      </c>
      <c r="YB31" s="131">
        <f>INDEX('[25]Corporate Management'!$B$6:$EY$40,MATCH($A31,'[25]Corporate Management'!$B$6:$B$40,0),MATCH(YB$1,'[25]Corporate Management'!$B$40:$EY$40,0))</f>
        <v>102995</v>
      </c>
      <c r="YC31" s="116">
        <f>INDEX('[25]Corporate Management'!$B$6:$EY$40,MATCH($A31,'[25]Corporate Management'!$B$6:$B$40,0),MATCH(YC$1,'[25]Corporate Management'!$B$40:$EY$40,0))</f>
        <v>92.126577874002052</v>
      </c>
      <c r="YD31" s="131">
        <f>INDEX('[25]Corporate Management'!$B$6:$EY$40,MATCH($A31,'[25]Corporate Management'!$B$6:$B$40,0),MATCH(YD$1,'[25]Corporate Management'!$B$40:$EY$40,0))</f>
        <v>95316</v>
      </c>
      <c r="YE31" s="131">
        <f>INDEX('[25]Corporate Management'!$B$6:$EY$40,MATCH($A31,'[25]Corporate Management'!$B$6:$B$40,0),MATCH(YE$1,'[25]Corporate Management'!$B$40:$EY$40,0))</f>
        <v>103462</v>
      </c>
      <c r="YF31" s="116">
        <f>INDEX('[26]All Data'!$A$1:$Y$34,MATCH($A31,'[26]All Data'!$A$1:$A$34,0),MATCH(YF$1,'[26]All Data'!$A$1:$Y$1,0))</f>
        <v>91.770356643092171</v>
      </c>
      <c r="YG31" s="131">
        <f>INDEX('[26]All Data'!$A$1:$Y$34,MATCH($A31,'[26]All Data'!$A$1:$A$34,0),MATCH(YG$1,'[26]All Data'!$A$1:$Y$1,0))</f>
        <v>97060</v>
      </c>
      <c r="YH31" s="131">
        <f>INDEX('[26]All Data'!$A$1:$Y$34,MATCH($A31,'[26]All Data'!$A$1:$A$34,0),MATCH(YH$1,'[26]All Data'!$A$1:$Y$1,0))</f>
        <v>105764</v>
      </c>
      <c r="YI31" s="116">
        <f>INDEX('[27]All Data'!$A$1:$Y$34,MATCH($A31,'[27]All Data'!$A$1:$A$34,0),MATCH(YI$1,'[27]All Data'!$A$1:$Y$1,0))</f>
        <v>91.667523052345416</v>
      </c>
      <c r="YJ31" s="131">
        <f>INDEX('[27]All Data'!$A$1:$Y$34,MATCH($A31,'[27]All Data'!$A$1:$A$34,0),MATCH(YJ$1,'[27]All Data'!$A$1:$Y$1,0))</f>
        <v>98120</v>
      </c>
      <c r="YK31" s="131">
        <f>INDEX('[27]All Data'!$A$1:$Y$34,MATCH($A31,'[27]All Data'!$A$1:$A$34,0),MATCH(YK$1,'[27]All Data'!$A$1:$Y$1,0))</f>
        <v>107039</v>
      </c>
      <c r="YL31" s="116">
        <f>INDEX('[28]All Data'!$A$1:$AB$34,MATCH($A31,'[28]All Data'!$A$1:$A$34,0),MATCH(YL$1,'[28]All Data'!$A$1:$AB$1,0))</f>
        <v>91.071672754976461</v>
      </c>
      <c r="YM31" s="131">
        <f>INDEX('[28]All Data'!$A$1:$AB$34,MATCH($A31,'[28]All Data'!$A$1:$A$34,0),MATCH(YM$1,'[28]All Data'!$A$1:$AB$1,0))</f>
        <v>93241</v>
      </c>
      <c r="YN31" s="131">
        <f>INDEX('[28]All Data'!$A$1:$AB$34,MATCH($A31,'[28]All Data'!$A$1:$A$34,0),MATCH(YN$1,'[28]All Data'!$A$1:$AB$1,0))</f>
        <v>102382</v>
      </c>
      <c r="YO31" s="116">
        <f>INDEX('[29]SPI Raw Data 1617'!$A$3:$AN$37,MATCH($A31,'[29]SPI Raw Data 1617'!$A$3:$A$37,0),MATCH(YO$1,'[29]SPI Raw Data 1617'!$A$37:$AN$37,0))</f>
        <v>86.364727260259883</v>
      </c>
      <c r="YP31" s="131">
        <f>INDEX('[29]SPI Raw Data 1617'!$A$3:$AN$37,MATCH($A31,'[29]SPI Raw Data 1617'!$A$3:$A$37,0),MATCH(YP$1,'[29]SPI Raw Data 1617'!$A$37:$AN$37,0))</f>
        <v>75570</v>
      </c>
      <c r="YQ31" s="131">
        <f>INDEX('[29]SPI Raw Data 1617'!$A$3:$AN$37,MATCH($A31,'[29]SPI Raw Data 1617'!$A$3:$A$37,0),MATCH(YQ$1,'[29]SPI Raw Data 1617'!$A$37:$AN$37,0))</f>
        <v>87501</v>
      </c>
      <c r="YR31" s="116">
        <f>INDEX('[30]SPI Raw Data 1718'!$A$3:$AN$37,MATCH($A31,'[30]SPI Raw Data 1718'!$A$3:$A$37,0),MATCH(YR$1,'[30]SPI Raw Data 1718'!$A$37:$AN$37,0))</f>
        <v>78.596330385900572</v>
      </c>
      <c r="YS31" s="131">
        <f>INDEX('[30]SPI Raw Data 1718'!$A$3:$AN$37,MATCH($A31,'[30]SPI Raw Data 1718'!$A$3:$A$37,0),MATCH(YS$1,'[30]SPI Raw Data 1718'!$A$37:$AN$37,0))</f>
        <v>65154</v>
      </c>
      <c r="YT31" s="131">
        <f>INDEX('[30]SPI Raw Data 1718'!$A$3:$AN$37,MATCH($A31,'[30]SPI Raw Data 1718'!$A$3:$A$37,0),MATCH(YT$1,'[30]SPI Raw Data 1718'!$A$37:$AN$37,0))</f>
        <v>82897</v>
      </c>
      <c r="YU31" s="116">
        <f>INDEX('[31]SPI Raw Data 1819'!$A$1:$AN$37,MATCH($A31,'[31]SPI Raw Data 1819'!$A$1:$A$37,0),MATCH(YU$1,'[31]SPI Raw Data 1819'!$A$37:$AN$37,0))</f>
        <v>92.426264114870648</v>
      </c>
      <c r="YV31" s="197">
        <f>INDEX('[31]SPI Raw Data 1819'!$A$1:$AN$37,MATCH($A31,'[31]SPI Raw Data 1819'!$A$1:$A$37,0),MATCH(YV$1,'[31]SPI Raw Data 1819'!$A$37:$AN$37,0))</f>
        <v>139230</v>
      </c>
      <c r="YW31" s="225">
        <f>INDEX('[31]SPI Raw Data 1819'!$A$1:$AN$37,MATCH($A31,'[31]SPI Raw Data 1819'!$A$1:$A$37,0),MATCH(YW$1,'[31]SPI Raw Data 1819'!$A$37:$AN$37,0))</f>
        <v>150639</v>
      </c>
      <c r="YX31" s="116">
        <f>INDEX('[32]SPI Raw Data 1920'!$A$1:$AN$35, MATCH($A31,'[32]SPI Raw Data 1920'!$A$1:$A$35,0),MATCH(YX$1,'[32]SPI Raw Data 1920'!$A$37:$AN$37,0))</f>
        <v>82.946258838675931</v>
      </c>
      <c r="YY31" s="116">
        <f>INDEX('[32]SPI Raw Data 1920'!$A$1:$AN$35, MATCH($A31,'[32]SPI Raw Data 1920'!$A$1:$A$35,0),MATCH(YY$1,'[32]SPI Raw Data 1920'!$A$37:$AN$37,0))</f>
        <v>82466</v>
      </c>
      <c r="YZ31" s="116">
        <f>INDEX('[32]SPI Raw Data 1920'!$A$1:$AN$35, MATCH($A31,'[32]SPI Raw Data 1920'!$A$1:$A$35,0),MATCH(YZ$1,'[32]SPI Raw Data 1920'!$A$37:$AN$37,0))</f>
        <v>99421</v>
      </c>
      <c r="ZA31" s="119">
        <f t="shared" si="44"/>
        <v>17.608285553137343</v>
      </c>
      <c r="ZB31" s="87">
        <v>6355</v>
      </c>
      <c r="ZC31" s="131">
        <f>INDEX([33]historic!$B$2:$K$35,MATCH($A31,[33]historic!$B$2:$B$35,0),MATCH(ZC$1,[33]historic!$B$2:$K$2,0))</f>
        <v>360909.64</v>
      </c>
      <c r="ZD31" s="116">
        <f t="shared" si="45"/>
        <v>14.994116651520487</v>
      </c>
      <c r="ZE31" s="131">
        <v>5982</v>
      </c>
      <c r="ZF31" s="131">
        <f>INDEX([33]historic!$B$2:$K$35,MATCH($A31,[33]historic!$B$2:$B$35,0),MATCH(ZF$1,[33]historic!$B$2:$K$2,0))</f>
        <v>398956.48</v>
      </c>
      <c r="ZG31" s="116">
        <f t="shared" si="46"/>
        <v>13.304001813717136</v>
      </c>
      <c r="ZH31" s="131">
        <v>5671</v>
      </c>
      <c r="ZI31" s="131">
        <f>INDEX([33]historic!$B$2:$K$35,MATCH($A31,[33]historic!$B$2:$B$35,0),MATCH(ZI$1,[33]historic!$B$2:$K$2,0))</f>
        <v>426262.72000000003</v>
      </c>
      <c r="ZJ31" s="116">
        <f t="shared" si="47"/>
        <v>15.487552712458349</v>
      </c>
      <c r="ZK31" s="87">
        <v>6531</v>
      </c>
      <c r="ZL31" s="131">
        <f>INDEX([33]historic!$B$2:$K$35,MATCH($A31,[33]historic!$B$2:$B$35,0),MATCH(ZL$1,[33]historic!$B$2:$K$2,0))</f>
        <v>421693.48</v>
      </c>
      <c r="ZM31" s="116">
        <f t="shared" si="48"/>
        <v>14.09774065294808</v>
      </c>
      <c r="ZN31" s="87">
        <v>6432</v>
      </c>
      <c r="ZO31" s="131">
        <f>INDEX([33]historic!$B$2:$K$35,MATCH($A31,[33]historic!$B$2:$B$35,0),MATCH(ZO$1,[33]historic!$B$2:$K$2,0))</f>
        <v>456243.32</v>
      </c>
      <c r="ZP31" s="116">
        <f t="shared" si="49"/>
        <v>13.115423869756357</v>
      </c>
      <c r="ZQ31" s="87">
        <v>5994</v>
      </c>
      <c r="ZR31" s="131">
        <f>INDEX([33]historic!$B$2:$K$35,MATCH($A31,[33]historic!$B$2:$B$35,0),MATCH(ZR$1,[33]historic!$B$2:$K$2,0))</f>
        <v>457019.16</v>
      </c>
      <c r="ZS31" s="116">
        <f t="shared" si="50"/>
        <v>13.048087283895143</v>
      </c>
      <c r="ZT31" s="87">
        <f>INDEX('[2]All Previous Years'!$A$1:$EX$34,MATCH($A31,'[2]All Previous Years'!$A$1:$A$34,0),MATCH(ZT$1,'[2]All Previous Years'!$A$1:$EX$1,0))</f>
        <v>5982</v>
      </c>
      <c r="ZU31" s="131">
        <f>INDEX([33]historic!$B$2:$K$35,MATCH($A31,[33]historic!$B$2:$B$35,0),MATCH(ZU$1,[33]historic!$B$2:$K$2,0))</f>
        <v>458458</v>
      </c>
      <c r="ZV31" s="116">
        <f t="shared" si="51"/>
        <v>16.980672185460353</v>
      </c>
      <c r="ZW31" s="32">
        <f>INDEX([4]Sheet1!$A$1:$CJ$34, MATCH($A31, [4]Sheet1!$A$1:$A$34, 0), MATCH(ZW$1, [4]Sheet1!$A$1:$CJ$1, 0))</f>
        <v>7524</v>
      </c>
      <c r="ZX31" s="131">
        <f>INDEX([33]historic!$B$2:$K$35,MATCH($A31,[33]historic!$B$2:$B$35,0),MATCH(ZX$1,[33]historic!$B$2:$K$2,0))</f>
        <v>443092</v>
      </c>
      <c r="ZY31" s="88">
        <f>INDEX('[6]Finance Indicators'!$B$3:$BO$35,MATCH($A31,'[6]Finance Indicators'!$A$3:$A$35,0),MATCH(ZY$1,'[6]Finance Indicators'!$B$2:$BO$2,0))</f>
        <v>18.266564766102661</v>
      </c>
      <c r="ZZ31" s="88">
        <f>INDEX('[6]Finance Indicators'!$B$3:$BO$35,MATCH($A31,'[6]Finance Indicators'!$A$3:$A$35,0),MATCH(ZZ$1,'[6]Finance Indicators'!$B$2:$BO$2,0))</f>
        <v>8222</v>
      </c>
      <c r="AAA31" s="88">
        <f>INDEX('[6]Finance Indicators'!$B$3:$BO$35,MATCH($A31,'[6]Finance Indicators'!$A$3:$A$35,0),MATCH(AAA$1,'[6]Finance Indicators'!$B$2:$BO$2,0))</f>
        <v>450112</v>
      </c>
      <c r="AAB31" s="88">
        <f t="array" ref="AAB31">INDEX('[7]Finance Indicators'!$A$2:$BO$35,MATCH($A31,'[7]Finance Indicators'!$A$2:$A$35,0),MATCH(AAB$1,'[7]Finance Indicators'!$A$2:$BO$2,0))</f>
        <v>21.457257347380935</v>
      </c>
      <c r="AAC31" s="250">
        <f t="array" ref="AAC31">INDEX('[7]Finance Indicators'!$A$2:$BO$35,MATCH($A31,'[7]Finance Indicators'!$A$2:$A$35,0),MATCH(AAC$1,'[7]Finance Indicators'!$A$2:$BO$2,0))</f>
        <v>9676</v>
      </c>
      <c r="AAD31" s="277">
        <f t="array" ref="AAD31">INDEX('[7]Finance Indicators'!$A$2:$BO$35,MATCH($A31,'[7]Finance Indicators'!$A$2:$A$35,0),MATCH(AAD$1,'[7]Finance Indicators'!$A$2:$BO$2,0))</f>
        <v>450943</v>
      </c>
      <c r="AAE31" s="121">
        <f>(ZA31*100)/Deflators!$B$2</f>
        <v>20.742974183187773</v>
      </c>
      <c r="AAF31" s="137">
        <f>(ZD31*100)/Deflators!$B$3</f>
        <v>17.399618220394593</v>
      </c>
      <c r="AAG31" s="137">
        <f>(ZG31*100)/Deflators!$B$4</f>
        <v>15.129027781807398</v>
      </c>
      <c r="AAH31" s="137">
        <f>(ZJ31*100)/Deflators!$B$5</f>
        <v>17.30008717031393</v>
      </c>
      <c r="AAI31" s="137">
        <f>(ZM31*100)/Deflators!$B$6</f>
        <v>15.533433805891397</v>
      </c>
      <c r="AAJ31" s="137">
        <f>(ZP31*100)/Deflators!$B$7</f>
        <v>14.334117725868568</v>
      </c>
      <c r="AAK31" s="137">
        <f>(ZS31*100)/Deflators!$B$8</f>
        <v>13.916119130797783</v>
      </c>
      <c r="AAL31" s="137">
        <f>(ZV31*100)/Deflators!$B$9</f>
        <v>17.796956280709516</v>
      </c>
      <c r="AAM31" s="137">
        <f>(ZY31*100)/Deflators!$B$10</f>
        <v>18.712842672795492</v>
      </c>
      <c r="AAN31" s="245">
        <f>(AAB31*100)/Deflators!$B$11</f>
        <v>21.457257347380938</v>
      </c>
      <c r="AAO31" s="124">
        <f t="shared" si="161"/>
        <v>1.5525382132472592</v>
      </c>
      <c r="AAP31" s="87">
        <v>582</v>
      </c>
      <c r="AAQ31" s="131">
        <v>37487</v>
      </c>
      <c r="AAR31" s="122">
        <f t="shared" si="53"/>
        <v>2.2074609148081734</v>
      </c>
      <c r="AAS31" s="131">
        <v>874</v>
      </c>
      <c r="AAT31" s="131">
        <v>39593</v>
      </c>
      <c r="AAU31" s="122">
        <f t="shared" si="54"/>
        <v>2.4771360101726416</v>
      </c>
      <c r="AAV31" s="87">
        <v>1013</v>
      </c>
      <c r="AAW31" s="131">
        <v>40894</v>
      </c>
      <c r="AAX31" s="122">
        <f t="shared" si="55"/>
        <v>2.4928251227437679</v>
      </c>
      <c r="AAY31" s="87">
        <v>1051</v>
      </c>
      <c r="AAZ31" s="87">
        <v>42161</v>
      </c>
      <c r="ABA31" s="122">
        <f t="shared" si="56"/>
        <v>2.6851238249515257</v>
      </c>
      <c r="ABB31" s="87">
        <v>1094</v>
      </c>
      <c r="ABC31" s="87">
        <v>40743</v>
      </c>
      <c r="ABD31" s="122">
        <f t="shared" si="57"/>
        <v>3.6279635258358667</v>
      </c>
      <c r="ABE31" s="87">
        <v>1492</v>
      </c>
      <c r="ABF31" s="87">
        <v>41125</v>
      </c>
      <c r="ABG31" s="122">
        <f t="shared" si="58"/>
        <v>4.4372916427175539</v>
      </c>
      <c r="ABH31" s="87">
        <f>INDEX('[2]All Previous Years'!$A$1:$EX$34,MATCH($A31,'[2]All Previous Years'!$A$1:$A$34,0),MATCH(ABH$1,'[2]All Previous Years'!$A$1:$EX$1,0))</f>
        <v>1930</v>
      </c>
      <c r="ABI31" s="87">
        <f>INDEX('[2]All Previous Years'!$A$1:$EX$34,MATCH($A31,'[2]All Previous Years'!$A$1:$A$34,0),MATCH(ABI$1,'[2]All Previous Years'!$A$1:$EX$1,0))</f>
        <v>43495</v>
      </c>
      <c r="ABJ31" s="88">
        <f t="shared" si="59"/>
        <v>4.2023654824571066</v>
      </c>
      <c r="ABK31" s="32">
        <f>INDEX([4]Sheet1!$A$1:$CJ$34, MATCH($A31, [4]Sheet1!$A$1:$A$34, 0), MATCH(ABK$1, [4]Sheet1!$A$1:$CJ$1, 0))</f>
        <v>1908</v>
      </c>
      <c r="ABL31" s="32">
        <f>INDEX([4]Sheet1!$A$1:$CJ$34, MATCH($A31, [4]Sheet1!$A$1:$A$34, 0), MATCH(ABL$1, [4]Sheet1!$A$1:$CJ$1, 0))</f>
        <v>45403</v>
      </c>
      <c r="ABM31" s="88">
        <f>INDEX('[6]Finance Indicators'!$B$3:$BO$35,MATCH($A31,'[6]Finance Indicators'!$A$3:$A$35,0),MATCH(ABM$1,'[6]Finance Indicators'!$B$2:$BO$2,0))</f>
        <v>5.0864002658469722</v>
      </c>
      <c r="ABN31" s="88">
        <f>INDEX('[6]Finance Indicators'!$B$3:$BO$35,MATCH($A31,'[6]Finance Indicators'!$A$3:$A$35,0),MATCH(ABN$1,'[6]Finance Indicators'!$B$2:$BO$2,0))</f>
        <v>2449</v>
      </c>
      <c r="ABO31" s="88">
        <f>INDEX('[6]Finance Indicators'!$B$3:$BO$35,MATCH($A31,'[6]Finance Indicators'!$A$3:$A$35,0),MATCH(ABO$1,'[6]Finance Indicators'!$B$2:$BO$2,0))</f>
        <v>48148</v>
      </c>
      <c r="ABP31" s="250">
        <f t="array" ref="ABP31">INDEX('[7]Finance Indicators'!$A$2:$BO$35,MATCH($A31,'[7]Finance Indicators'!$A$2:$A$35,0),MATCH(ABP$1,'[7]Finance Indicators'!$A$2:$BO$2,0))</f>
        <v>5.1683121208516711</v>
      </c>
      <c r="ABQ31" s="250">
        <f t="array" ref="ABQ31">INDEX('[7]Finance Indicators'!$A$2:$BO$35,MATCH($A31,'[7]Finance Indicators'!$A$2:$A$35,0),MATCH(ABQ$1,'[7]Finance Indicators'!$A$2:$BO$2,0))</f>
        <v>2607</v>
      </c>
      <c r="ABR31" s="250">
        <f t="array" ref="ABR31">INDEX('[7]Finance Indicators'!$A$2:$BO$35,MATCH($A31,'[7]Finance Indicators'!$A$2:$A$35,0),MATCH(ABR$1,'[7]Finance Indicators'!$A$2:$BO$2,0))</f>
        <v>50442</v>
      </c>
      <c r="ABS31" s="115">
        <f>INDEX([34]historic!$L$1:$U$34,MATCH($A31,[34]historic!$L$1:$L$34,0),MATCH(ABS$1,[34]historic!$L$1:$U$1,0))</f>
        <v>56.410256410256409</v>
      </c>
      <c r="ABT31" s="116">
        <f>INDEX([34]historic!$L$1:$U$34,MATCH($A31,[34]historic!$L$1:$L$34,0),MATCH(ABT$1,[34]historic!$L$1:$U$1,0))</f>
        <v>59.568965517241381</v>
      </c>
      <c r="ABU31" s="116">
        <f>INDEX([34]historic!$L$1:$U$34,MATCH($A31,[34]historic!$L$1:$L$34,0),MATCH(ABU$1,[34]historic!$L$1:$U$1,0))</f>
        <v>63.469224620303756</v>
      </c>
      <c r="ABV31" s="116">
        <f>INDEX([34]historic!$L$1:$U$34,MATCH($A31,[34]historic!$L$1:$L$34,0),MATCH(ABV$1,[34]historic!$L$1:$U$1,0))</f>
        <v>62.669864108713028</v>
      </c>
      <c r="ABW31" s="116">
        <f>INDEX([34]historic!$L$1:$U$34,MATCH($A31,[34]historic!$L$1:$L$34,0),MATCH(ABW$1,[34]historic!$L$1:$U$1,0))</f>
        <v>65.461538461538453</v>
      </c>
      <c r="ABX31" s="116">
        <f>INDEX([34]historic!$L$1:$U$34,MATCH($A31,[34]historic!$L$1:$L$34,0),MATCH(ABX$1,[34]historic!$L$1:$U$1,0))</f>
        <v>65.417642466822784</v>
      </c>
      <c r="ABY31" s="116">
        <f>INDEX([34]historic!$L$1:$U$34,MATCH($A31,[34]historic!$L$1:$L$34,0),MATCH(ABY$1,[34]historic!$L$1:$U$1,0))</f>
        <v>62.23776223776224</v>
      </c>
      <c r="ABZ31" s="116">
        <f>INDEX([34]historic!$L$1:$U$34,MATCH($A31,[34]historic!$L$1:$L$34,0),MATCH(ABZ$1,[34]historic!$L$1:$U$1,0))</f>
        <v>65.3353428786737</v>
      </c>
      <c r="ACA31" s="88">
        <f>INDEX('[15]1819 Collected Indicators'!$A$3:$CV$36,MATCH($A31,'[15]1819 Collected Indicators'!$A$3:$A$36,0),MATCH(ACA$1,'[15]1819 Collected Indicators'!$A$3:$CV$3,0))</f>
        <v>65.387567152724486</v>
      </c>
      <c r="ACB31" s="255">
        <f>INDEX('[11]1920 Collected Indicators'!$A$3:$CV$36,MATCH($A31,'[11]1920 Collected Indicators'!$A$3:$A$36,0),MATCH(ACB$1,'[11]1920 Collected Indicators'!$A$3:$CV$3,0))</f>
        <v>66</v>
      </c>
      <c r="ACC31" s="133">
        <v>75.900000000000006</v>
      </c>
      <c r="ACD31" s="116">
        <v>76</v>
      </c>
      <c r="ACE31" s="88">
        <f>INDEX('[14]1718 Collected Indicators'!$A$3:$CH$36,MATCH($A31,'[14]1718 Collected Indicators'!$A$3:$A$36,0),MATCH(ACE$1,'[14]1718 Collected Indicators'!$A$3:$CH$3,0))</f>
        <v>78.749486340000004</v>
      </c>
      <c r="ACF31" s="120" t="e">
        <f>INDEX('[11]1920 Collected Indicators'!$A$3:$CV$36,MATCH($A31,'[11]1920 Collected Indicators'!$A$3:$A$36,0),MATCH(ACF$1,'[11]1920 Collected Indicators'!$A$3:$CV$3,0))</f>
        <v>#N/A</v>
      </c>
      <c r="ACG31" s="115">
        <v>80.930000000000007</v>
      </c>
      <c r="ACH31" s="116">
        <v>77</v>
      </c>
      <c r="ACI31" s="116">
        <f>INDEX('[14]1718 Collected Indicators'!$A$3:$CH$36,MATCH($A31,'[14]1718 Collected Indicators'!$A$3:$A$36,0),MATCH(ACI$1,'[14]1718 Collected Indicators'!$A$3:$CH$3,0))</f>
        <v>81.016081060000005</v>
      </c>
      <c r="ACJ31" s="120">
        <f>INDEX('[11]1920 Collected Indicators'!$A$3:$CV$36,MATCH($A31,'[11]1920 Collected Indicators'!$A$3:$A$36,0),MATCH(ACJ$1,'[11]1920 Collected Indicators'!$A$3:$CV$3,0))</f>
        <v>77.343299999999999</v>
      </c>
      <c r="ACK31" s="115">
        <f>INDEX('[35]Raw Data'!$A$1:$BK$34,MATCH($A31,'[35]Raw Data'!$A$1:$A$34,0),MATCH(ACK$1,'[35]Raw Data'!$A$1:$BK$1,0))</f>
        <v>82.92</v>
      </c>
      <c r="ACL31" s="116">
        <f>INDEX('[35]Raw Data'!$A$1:$BK$34,MATCH($A31,'[35]Raw Data'!$A$1:$A$34,0),MATCH(ACL$1,'[35]Raw Data'!$A$1:$BK$1,0))</f>
        <v>78.790000000000006</v>
      </c>
      <c r="ACM31" s="136">
        <f>INDEX('[35]Raw Data'!$A$1:$BK$34,MATCH($A31,'[35]Raw Data'!$A$1:$A$34,0),MATCH(ACM$1,'[35]Raw Data'!$A$1:$BK$1,0))</f>
        <v>84.16</v>
      </c>
      <c r="ACN31" s="120">
        <f>INDEX('[11]1920 Collected Indicators'!$A$3:$CV$36,MATCH($A31,'[11]1920 Collected Indicators'!$A$3:$A$36,0),MATCH(ACN$1,'[11]1920 Collected Indicators'!$A$3:$CV$3,0))</f>
        <v>70.810299999999998</v>
      </c>
      <c r="ACO31" s="115">
        <f>INDEX('[35]Raw Data'!$A$1:$BK$34,MATCH($A31,'[35]Raw Data'!$A$1:$A$34,0),MATCH(ACO$1,'[35]Raw Data'!$A$1:$BK$1,0))</f>
        <v>77.94</v>
      </c>
      <c r="ACP31" s="116">
        <f>INDEX('[35]Raw Data'!$A$1:$BK$34,MATCH($A31,'[35]Raw Data'!$A$1:$A$34,0),MATCH(ACP$1,'[35]Raw Data'!$A$1:$BK$1,0))</f>
        <v>74.849999999999994</v>
      </c>
      <c r="ACQ31" s="136">
        <f>INDEX('[35]Raw Data'!$A$1:$BK$34,MATCH($A31,'[35]Raw Data'!$A$1:$A$34,0),MATCH(ACQ$1,'[35]Raw Data'!$A$1:$BK$1,0))</f>
        <v>73.150000000000006</v>
      </c>
      <c r="ACR31" s="120">
        <f>INDEX('[11]1920 Collected Indicators'!$A$3:$CV$36,MATCH($A31,'[11]1920 Collected Indicators'!$A$3:$A$36,0),MATCH(ACR$1,'[11]1920 Collected Indicators'!$A$3:$CV$3,0))</f>
        <v>73.728200000000001</v>
      </c>
      <c r="ACS31" s="115">
        <f>INDEX('[35]Raw Data'!$A$1:$BK$34,MATCH($A31,'[35]Raw Data'!$A$1:$A$34,0),MATCH(ACS$1,'[35]Raw Data'!$A$1:$BK$1,0))</f>
        <v>44.31</v>
      </c>
      <c r="ACT31" s="116">
        <f>INDEX('[35]Raw Data'!$A$1:$BK$34,MATCH($A31,'[35]Raw Data'!$A$1:$A$34,0),MATCH(ACT$1,'[35]Raw Data'!$A$1:$BK$1,0))</f>
        <v>32.19</v>
      </c>
      <c r="ACU31" s="136">
        <f>INDEX('[35]Raw Data'!$A$1:$BK$34,MATCH($A31,'[35]Raw Data'!$A$1:$A$34,0),MATCH(ACU$1,'[35]Raw Data'!$A$1:$BK$1,0))</f>
        <v>37.950000000000003</v>
      </c>
      <c r="ACV31" s="120">
        <f>INDEX('[11]1920 Collected Indicators'!$A$3:$CV$36,MATCH($A31,'[11]1920 Collected Indicators'!$A$3:$A$36,0),MATCH(ACV$1,'[11]1920 Collected Indicators'!$A$3:$CV$3,0))</f>
        <v>28.965499999999999</v>
      </c>
      <c r="ACW31" s="115">
        <f t="shared" si="60"/>
        <v>445.33551554828148</v>
      </c>
      <c r="ACX31" s="87">
        <v>10884</v>
      </c>
      <c r="ACY31" s="87">
        <f t="array" ref="ACY31">INDEX([36]Historic!$B$2:$K$35,MATCH($A31,[36]Historic!$B$2:$B$35,0),MATCH(ACY$1,[36]Historic!$B$2:$K$2,0))</f>
        <v>470</v>
      </c>
      <c r="ACZ31" s="116">
        <f t="shared" si="61"/>
        <v>401.42140468227421</v>
      </c>
      <c r="ADA31" s="87">
        <v>9602</v>
      </c>
      <c r="ADB31" s="87">
        <f t="array" ref="ADB31">INDEX([36]Historic!$B$2:$K$35,MATCH($A31,[36]Historic!$B$2:$B$35,0),MATCH(ADB$1,[36]Historic!$B$2:$K$2,0))</f>
        <v>460</v>
      </c>
      <c r="ADC31" s="116">
        <f t="shared" si="62"/>
        <v>392.13675213675208</v>
      </c>
      <c r="ADD31" s="87">
        <v>9176</v>
      </c>
      <c r="ADE31" s="87">
        <f t="array" ref="ADE31">INDEX([36]Historic!$B$2:$K$35,MATCH($A31,[36]Historic!$B$2:$B$35,0),MATCH(ADE$1,[36]Historic!$B$2:$K$2,0))</f>
        <v>450</v>
      </c>
      <c r="ADF31" s="116">
        <f t="shared" si="63"/>
        <v>404.38963210702337</v>
      </c>
      <c r="ADG31" s="87">
        <v>9673</v>
      </c>
      <c r="ADH31" s="87">
        <f t="array" ref="ADH31">INDEX([36]Historic!$B$2:$K$35,MATCH($A31,[36]Historic!$B$2:$B$35,0),MATCH(ADH$1,[36]Historic!$B$2:$K$2,0))</f>
        <v>460</v>
      </c>
      <c r="ADI31" s="116">
        <f t="shared" si="64"/>
        <v>396.06643356643355</v>
      </c>
      <c r="ADJ31" s="87">
        <v>9062</v>
      </c>
      <c r="ADK31" s="87">
        <f t="array" ref="ADK31">INDEX([36]Historic!$B$2:$K$35,MATCH($A31,[36]Historic!$B$2:$B$35,0),MATCH(ADK$1,[36]Historic!$B$2:$K$2,0))</f>
        <v>440</v>
      </c>
      <c r="ADL31" s="116">
        <f t="shared" si="65"/>
        <v>399.21328671328672</v>
      </c>
      <c r="ADM31" s="87">
        <v>9134</v>
      </c>
      <c r="ADN31" s="87">
        <f t="array" ref="ADN31">INDEX([36]Historic!$B$2:$K$35,MATCH($A31,[36]Historic!$B$2:$B$35,0),MATCH(ADN$1,[36]Historic!$B$2:$K$2,0))</f>
        <v>440</v>
      </c>
      <c r="ADO31" s="116">
        <f t="shared" si="66"/>
        <v>428.36538461538464</v>
      </c>
      <c r="ADP31" s="87">
        <f>INDEX('[2]All Previous Years'!$A$1:$EX$34,MATCH($A31,'[2]All Previous Years'!$A$1:$A$34,0),MATCH(ADP$1,'[2]All Previous Years'!$A$1:$EX$1,0))</f>
        <v>10692</v>
      </c>
      <c r="ADQ31" s="87">
        <f t="array" ref="ADQ31">INDEX([36]Historic!$B$2:$K$35,MATCH($A31,[36]Historic!$B$2:$B$35,0),MATCH(ADQ$1,[36]Historic!$B$2:$K$2,0))</f>
        <v>480</v>
      </c>
      <c r="ADR31" s="116">
        <f t="shared" si="67"/>
        <v>444.95726495726495</v>
      </c>
      <c r="ADS31" s="32">
        <f>INDEX([4]Sheet1!$A$1:$CJ$34, MATCH($A31, [4]Sheet1!$A$1:$A$34, 0), MATCH(ADS$1, [4]Sheet1!$A$1:$CJ$1, 0))</f>
        <v>10412</v>
      </c>
      <c r="ADT31" s="87">
        <f t="array" ref="ADT31">INDEX([36]Historic!$B$2:$K$35,MATCH($A31,[36]Historic!$B$2:$B$35,0),MATCH(ADT$1,[36]Historic!$B$2:$K$2,0))</f>
        <v>450</v>
      </c>
      <c r="ADU31" s="88">
        <f>INDEX('[6]Finance Indicators'!$B$3:$BO$35,MATCH($A31,'[6]Finance Indicators'!$A$3:$A$35,0),MATCH(ADU$1,'[6]Finance Indicators'!$B$2:$BO$2,0))</f>
        <v>471.70940170940173</v>
      </c>
      <c r="ADV31" s="88">
        <f>INDEX('[6]Finance Indicators'!$B$3:$BO$35,MATCH($A31,'[6]Finance Indicators'!$A$3:$A$35,0),MATCH(ADV$1,'[6]Finance Indicators'!$B$2:$BO$2,0))</f>
        <v>11038</v>
      </c>
      <c r="ADW31" s="88">
        <f>INDEX('[6]Finance Indicators'!$B$3:$BO$35,MATCH($A31,'[6]Finance Indicators'!$A$3:$A$35,0),MATCH(ADW$1,'[6]Finance Indicators'!$B$2:$BO$2,0))</f>
        <v>450</v>
      </c>
      <c r="ADX31" s="88">
        <f t="array" ref="ADX31">INDEX('[7]Finance Indicators'!$A$2:$BO$35,MATCH($A31,'[7]Finance Indicators'!$A$2:$A$35,0),MATCH(ADX$1,'[7]Finance Indicators'!$A$2:$BO$2,0))</f>
        <v>404.06719717064544</v>
      </c>
      <c r="ADY31" s="250">
        <f t="array" ref="ADY31">INDEX('[7]Finance Indicators'!$A$2:$BO$35,MATCH($A31,'[7]Finance Indicators'!$A$2:$A$35,0),MATCH(ADY$1,'[7]Finance Indicators'!$A$2:$BO$2,0))</f>
        <v>9140</v>
      </c>
      <c r="ADZ31" s="316">
        <f t="array" ref="ADZ31">INDEX('[7]Finance Indicators'!$A$2:$BO$35,MATCH($A31,'[7]Finance Indicators'!$A$2:$A$35,0),MATCH(ADZ$1,'[7]Finance Indicators'!$A$2:$BO$2,0))</f>
        <v>435</v>
      </c>
      <c r="AEA31" s="121">
        <f>(ACW31*100)/Deflators!$B$2</f>
        <v>524.6157028745323</v>
      </c>
      <c r="AEB31" s="137">
        <f>(ACZ31*100)/Deflators!$B$3</f>
        <v>465.82131840743119</v>
      </c>
      <c r="AEC31" s="137">
        <f>(ADC31*100)/Deflators!$B$4</f>
        <v>445.92957069712423</v>
      </c>
      <c r="AED31" s="137">
        <f>(ADF31*100)/Deflators!$B$5</f>
        <v>451.71603390864004</v>
      </c>
      <c r="AEE31" s="137">
        <f>(ADI31*100)/Deflators!$B$6</f>
        <v>436.40125605893684</v>
      </c>
      <c r="AEF31" s="137">
        <f>(ADL31*100)/Deflators!$B$7</f>
        <v>436.30844922021396</v>
      </c>
      <c r="AEG31" s="137">
        <f>(ADO31*100)/Deflators!$B$8</f>
        <v>456.86264922333959</v>
      </c>
      <c r="AEH31" s="137">
        <f>(ADR31*100)/Deflators!$B$9</f>
        <v>466.34696817297043</v>
      </c>
      <c r="AEI31" s="137">
        <f>(ADU31*100)/Deflators!$B$10</f>
        <v>483.23392682169049</v>
      </c>
      <c r="AEJ31" s="245">
        <f>(ADX31*100)/Deflators!$B$11</f>
        <v>404.06719717064544</v>
      </c>
      <c r="AEK31" s="115">
        <f>INDEX('[35]Raw Data'!$A$1:$BK$34,MATCH($A31,'[35]Raw Data'!$A$1:$A$34,0),MATCH(AEK$1,'[35]Raw Data'!$A$1:$BK$1,0))</f>
        <v>89.697169190256744</v>
      </c>
      <c r="AEL31" s="197">
        <f>INDEX('[35]Raw Data'!$A$1:$BK$34,MATCH($A31,'[35]Raw Data'!$A$1:$A$34,0),MATCH(AEL$1,'[35]Raw Data'!$A$1:$BK$1,0))</f>
        <v>1090</v>
      </c>
      <c r="AEM31" s="197">
        <f>INDEX('[35]Raw Data'!$A$1:$BK$34,MATCH($A31,'[35]Raw Data'!$A$1:$A$34,0),MATCH(AEM$1,'[35]Raw Data'!$A$1:$BK$1,0))</f>
        <v>12152</v>
      </c>
      <c r="AEN31" s="116">
        <f>INDEX('[35]Raw Data'!$A$1:$BK$34,MATCH($A31,'[35]Raw Data'!$A$1:$A$34,0),MATCH(AEN$1,'[35]Raw Data'!$A$1:$BK$1,0))</f>
        <v>94.578067672238078</v>
      </c>
      <c r="AEO31" s="197">
        <f>INDEX('[35]Raw Data'!$A$1:$BK$34,MATCH($A31,'[35]Raw Data'!$A$1:$A$34,0),MATCH(AEO$1,'[35]Raw Data'!$A$1:$BK$1,0))</f>
        <v>1160</v>
      </c>
      <c r="AEP31" s="197">
        <f>INDEX('[35]Raw Data'!$A$1:$BK$34,MATCH($A31,'[35]Raw Data'!$A$1:$A$34,0),MATCH(AEP$1,'[35]Raw Data'!$A$1:$BK$1,0))</f>
        <v>12265</v>
      </c>
      <c r="AEQ31" s="116">
        <f>INDEX('[35]Raw Data'!$A$1:$BK$34,MATCH($A31,'[35]Raw Data'!$A$1:$A$34,0),MATCH(AEQ$1,'[35]Raw Data'!$A$1:$BK$1,0))</f>
        <v>98.489133069402925</v>
      </c>
      <c r="AER31" s="197">
        <f>INDEX('[35]Raw Data'!$A$1:$BK$34,MATCH($A31,'[35]Raw Data'!$A$1:$A$34,0),MATCH(AER$1,'[35]Raw Data'!$A$1:$BK$1,0))</f>
        <v>1219</v>
      </c>
      <c r="AES31" s="197">
        <f>INDEX('[35]Raw Data'!$A$1:$BK$34,MATCH($A31,'[35]Raw Data'!$A$1:$A$34,0),MATCH(AES$1,'[35]Raw Data'!$A$1:$BK$1,0))</f>
        <v>12377</v>
      </c>
      <c r="AET31" s="116">
        <f>INDEX('[35]Raw Data'!$A$1:$BK$34,MATCH($A31,'[35]Raw Data'!$A$1:$A$34,0),MATCH(AET$1,'[35]Raw Data'!$A$1:$BK$1,0))</f>
        <v>96.958022313187257</v>
      </c>
      <c r="AEU31" s="197">
        <f>INDEX('[35]Raw Data'!$A$1:$BK$34,MATCH($A31,'[35]Raw Data'!$A$1:$A$34,0),MATCH(AEU$1,'[35]Raw Data'!$A$1:$BK$1,0))</f>
        <v>1208</v>
      </c>
      <c r="AEV31" s="197">
        <f>INDEX('[35]Raw Data'!$A$1:$BK$34,MATCH($A31,'[35]Raw Data'!$A$1:$A$34,0),MATCH(AEV$1,'[35]Raw Data'!$A$1:$BK$1,0))</f>
        <v>12459</v>
      </c>
      <c r="AEW31" s="116">
        <f>INDEX('[35]Raw Data'!$A$1:$BK$34,MATCH($A31,'[35]Raw Data'!$A$1:$A$34,0),MATCH(AEW$1,'[35]Raw Data'!$A$1:$BK$1,0))</f>
        <v>102.77172220492059</v>
      </c>
      <c r="AEX31" s="197">
        <f>INDEX('[35]Raw Data'!$A$1:$BK$34,MATCH($A31,'[35]Raw Data'!$A$1:$A$34,0),MATCH(AEX$1,'[35]Raw Data'!$A$1:$BK$1,0))</f>
        <v>1320</v>
      </c>
      <c r="AEY31" s="197">
        <f>INDEX('[35]Raw Data'!$A$1:$BK$34,MATCH($A31,'[35]Raw Data'!$A$1:$A$34,0),MATCH(AEY$1,'[35]Raw Data'!$A$1:$BK$1,0))</f>
        <v>12844</v>
      </c>
      <c r="AEZ31" s="116">
        <f>INDEX('[35]Raw Data'!$A$1:$BK$34,MATCH($A31,'[35]Raw Data'!$A$1:$A$34,0),MATCH(AEZ$1,'[35]Raw Data'!$A$1:$BK$1,0))</f>
        <v>102.22042793702059</v>
      </c>
      <c r="AFA31" s="197">
        <f>INDEX('[35]Raw Data'!$A$1:$BK$34,MATCH($A31,'[35]Raw Data'!$A$1:$A$34,0),MATCH(AFA$1,'[35]Raw Data'!$A$1:$BK$1,0))</f>
        <v>1266</v>
      </c>
      <c r="AFB31" s="197">
        <f>INDEX('[35]Raw Data'!$A$1:$BK$34,MATCH($A31,'[35]Raw Data'!$A$1:$A$34,0),MATCH(AFB$1,'[35]Raw Data'!$A$1:$BK$1,0))</f>
        <v>12385</v>
      </c>
      <c r="AFC31" s="116">
        <f>INDEX('[35]Raw Data'!$A$1:$BK$34,MATCH($A31,'[35]Raw Data'!$A$1:$A$34,0),MATCH(AFC$1,'[35]Raw Data'!$A$1:$BK$1,0))</f>
        <v>101.28564364595353</v>
      </c>
      <c r="AFD31" s="197">
        <f>INDEX('[35]Raw Data'!$A$1:$BK$34,MATCH($A31,'[35]Raw Data'!$A$1:$A$34,0),MATCH(AFD$1,'[35]Raw Data'!$A$1:$BK$1,0))</f>
        <v>1229</v>
      </c>
      <c r="AFE31" s="197">
        <f>INDEX('[35]Raw Data'!$A$1:$BK$34,MATCH($A31,'[35]Raw Data'!$A$1:$A$34,0),MATCH(AFE$1,'[35]Raw Data'!$A$1:$BK$1,0))</f>
        <v>12134</v>
      </c>
      <c r="AFF31" s="116">
        <f>INDEX('[35]Raw Data'!$A$1:$BK$34,MATCH($A31,'[35]Raw Data'!$A$1:$A$34,0),MATCH(AFF$1,'[35]Raw Data'!$A$1:$BK$1,0))</f>
        <v>103.47688988465688</v>
      </c>
      <c r="AFG31" s="197">
        <f>INDEX('[35]Raw Data'!$A$1:$BK$34,MATCH($A31,'[35]Raw Data'!$A$1:$A$34,0),MATCH(AFG$1,'[35]Raw Data'!$A$1:$BK$1,0))</f>
        <v>1247</v>
      </c>
      <c r="AFH31" s="197">
        <f>INDEX('[35]Raw Data'!$A$1:$BK$34,MATCH($A31,'[35]Raw Data'!$A$1:$A$34,0),MATCH(AFH$1,'[35]Raw Data'!$A$1:$BK$1,0))</f>
        <v>12051</v>
      </c>
      <c r="AFI31" s="116">
        <f>INDEX('[15]1819 Collected Indicators'!$A$3:$CV$36,MATCH($A31,'[15]1819 Collected Indicators'!$A$3:$A$36,0),MATCH(AFI$1,'[15]1819 Collected Indicators'!$A$3:$CV$3,0))</f>
        <v>103.87427514917221</v>
      </c>
      <c r="AFJ31" s="197">
        <f>INDEX('[15]1819 Collected Indicators'!$A$3:$CV$36,MATCH($A31,'[15]1819 Collected Indicators'!$A$3:$A$36,0),MATCH(AFJ$1,'[15]1819 Collected Indicators'!$A$3:$CV$3,0))</f>
        <v>1236</v>
      </c>
      <c r="AFK31" s="222">
        <f>INDEX('[15]1819 Collected Indicators'!$A$3:$CV$36,MATCH($A31,'[15]1819 Collected Indicators'!$A$3:$A$36,0),MATCH(AFK$1,'[15]1819 Collected Indicators'!$A$3:$CV$3,0))</f>
        <v>11899</v>
      </c>
      <c r="AFL31" s="311">
        <f>INDEX('[11]1920 Collected Indicators'!$A$3:$CV$36,MATCH($A31,'[11]1920 Collected Indicators'!$A$3:$A$36,0),MATCH(AFL$1,'[11]1920 Collected Indicators'!$A$3:$CV$3,0))</f>
        <v>104.65998146119492</v>
      </c>
      <c r="AFM31" s="197">
        <f>INDEX('[11]1920 Collected Indicators'!$A$3:$CV$36,MATCH($A31,'[11]1920 Collected Indicators'!$A$3:$A$36,0),MATCH(AFM$1,'[11]1920 Collected Indicators'!$A$3:$CV$3,0))</f>
        <v>1242</v>
      </c>
      <c r="AFN31" s="197">
        <f>INDEX('[11]1920 Collected Indicators'!$A$3:$CV$36,MATCH($A31,'[11]1920 Collected Indicators'!$A$3:$A$36,0),MATCH(AFN$1,'[11]1920 Collected Indicators'!$A$3:$CV$3,0))</f>
        <v>11867</v>
      </c>
      <c r="AFO31" s="133">
        <f>INDEX('[35]Raw Data'!$A$1:$BK$34,MATCH($A31,'[35]Raw Data'!$A$1:$A$34,0),MATCH(AFO$1,'[35]Raw Data'!$A$1:$BK$1,0))</f>
        <v>80</v>
      </c>
      <c r="AFP31" s="133">
        <f>INDEX('[35]Raw Data'!$A$1:$BK$34,MATCH($A31,'[35]Raw Data'!$A$1:$A$34,0),MATCH(AFP$1,'[35]Raw Data'!$A$1:$BK$1,0))</f>
        <v>75.510204081632651</v>
      </c>
      <c r="AFQ31" s="133">
        <f>INDEX('[35]Raw Data'!$A$1:$BK$34,MATCH($A31,'[35]Raw Data'!$A$1:$A$34,0),MATCH(AFQ$1,'[35]Raw Data'!$A$1:$BK$1,0))</f>
        <v>79.245283018867923</v>
      </c>
      <c r="AFR31" s="133">
        <f>INDEX('[35]Raw Data'!$A$1:$BK$34,MATCH($A31,'[35]Raw Data'!$A$1:$A$34,0),MATCH(AFR$1,'[35]Raw Data'!$A$1:$BK$1,0))</f>
        <v>75.925925925925924</v>
      </c>
      <c r="AFS31" s="133">
        <f>INDEX('[35]Raw Data'!$A$1:$BK$34,MATCH($A31,'[35]Raw Data'!$A$1:$A$34,0),MATCH(AFS$1,'[35]Raw Data'!$A$1:$BK$1,0))</f>
        <v>81.132075471698116</v>
      </c>
      <c r="AFT31" s="133">
        <f>INDEX('[35]Raw Data'!$A$1:$BK$34,MATCH($A31,'[35]Raw Data'!$A$1:$A$34,0),MATCH(AFT$1,'[35]Raw Data'!$A$1:$BK$1,0))</f>
        <v>86.79245283018868</v>
      </c>
      <c r="AFU31" s="133">
        <f>INDEX('[35]Raw Data'!$A$1:$BK$34,MATCH($A31,'[35]Raw Data'!$A$1:$A$34,0),MATCH(AFU$1,'[35]Raw Data'!$A$1:$BK$1,0))</f>
        <v>88.679245283018872</v>
      </c>
      <c r="AFV31" s="136">
        <f>INDEX('[15]1819 Collected Indicators'!$A$3:$CV$36,MATCH($A31,'[15]1819 Collected Indicators'!$A$3:$A$36,0),MATCH(AFV$1,'[15]1819 Collected Indicators'!$A$3:$CV$3,0))</f>
        <v>84.62</v>
      </c>
      <c r="AFW31" s="120">
        <f>INDEX('[11]1920 Collected Indicators'!$A$3:$CV$36,MATCH($A31,'[11]1920 Collected Indicators'!$A$3:$A$36,0),MATCH(AFW$1,'[11]1920 Collected Indicators'!$A$3:$CV$3,0))</f>
        <v>81.481481481481481</v>
      </c>
      <c r="AFX31" s="115">
        <f>INDEX('[35]Raw Data'!$A$1:$BK$34,MATCH($A31,'[35]Raw Data'!$A$1:$A$34,0),MATCH(AFX$1,'[35]Raw Data'!$A$1:$BK$1,0))</f>
        <v>837.02185792349724</v>
      </c>
      <c r="AFY31" s="213">
        <f>INDEX('[35]Raw Data'!$A$1:$BK$34,MATCH($A31,'[35]Raw Data'!$A$1:$A$34,0),MATCH(AFY$1,'[35]Raw Data'!$A$1:$BK$1,0))</f>
        <v>6127</v>
      </c>
      <c r="AFZ31" s="213">
        <f>INDEX('[35]Raw Data'!$A$1:$BK$34,MATCH($A31,'[35]Raw Data'!$A$1:$A$34,0),MATCH(AFZ$1,'[35]Raw Data'!$A$1:$BK$1,0))</f>
        <v>7320</v>
      </c>
      <c r="AGA31" s="116">
        <f>INDEX('[35]Raw Data'!$A$1:$BK$34,MATCH($A31,'[35]Raw Data'!$A$1:$A$34,0),MATCH(AGA$1,'[35]Raw Data'!$A$1:$BK$1,0))</f>
        <v>685.36033035833225</v>
      </c>
      <c r="AGB31" s="213">
        <f>INDEX('[35]Raw Data'!$A$1:$BK$34,MATCH($A31,'[35]Raw Data'!$A$1:$A$34,0),MATCH(AGB$1,'[35]Raw Data'!$A$1:$BK$1,0))</f>
        <v>5145</v>
      </c>
      <c r="AGC31" s="213">
        <f>INDEX('[35]Raw Data'!$A$1:$BK$34,MATCH($A31,'[35]Raw Data'!$A$1:$A$34,0),MATCH(AGC$1,'[35]Raw Data'!$A$1:$BK$1,0))</f>
        <v>7507</v>
      </c>
      <c r="AGD31" s="116">
        <f>INDEX('[35]Raw Data'!$A$1:$BK$34,MATCH($A31,'[35]Raw Data'!$A$1:$A$34,0),MATCH(AGD$1,'[35]Raw Data'!$A$1:$BK$1,0))</f>
        <v>670.46049188906329</v>
      </c>
      <c r="AGE31" s="213">
        <f>INDEX('[35]Raw Data'!$A$1:$BK$34,MATCH($A31,'[35]Raw Data'!$A$1:$A$34,0),MATCH(AGE$1,'[35]Raw Data'!$A$1:$BK$1,0))</f>
        <v>5125</v>
      </c>
      <c r="AGF31" s="213">
        <f>INDEX('[35]Raw Data'!$A$1:$BK$34,MATCH($A31,'[35]Raw Data'!$A$1:$A$34,0),MATCH(AGF$1,'[35]Raw Data'!$A$1:$BK$1,0))</f>
        <v>7644</v>
      </c>
      <c r="AGG31" s="116">
        <f>INDEX('[35]Raw Data'!$A$1:$BK$34,MATCH($A31,'[35]Raw Data'!$A$1:$A$34,0),MATCH(AGG$1,'[35]Raw Data'!$A$1:$BK$1,0))</f>
        <v>763.82814509904802</v>
      </c>
      <c r="AGH31" s="213">
        <f>INDEX('[35]Raw Data'!$A$1:$BK$34,MATCH($A31,'[35]Raw Data'!$A$1:$A$34,0),MATCH(AGH$1,'[35]Raw Data'!$A$1:$BK$1,0))</f>
        <v>5938</v>
      </c>
      <c r="AGI31" s="213">
        <f>INDEX('[35]Raw Data'!$A$1:$BK$34,MATCH($A31,'[35]Raw Data'!$A$1:$A$34,0),MATCH(AGI$1,'[35]Raw Data'!$A$1:$BK$1,0))</f>
        <v>7774</v>
      </c>
      <c r="AGJ31" s="116">
        <f>INDEX('[35]Raw Data'!$A$1:$BK$34,MATCH($A31,'[35]Raw Data'!$A$1:$A$34,0),MATCH(AGJ$1,'[35]Raw Data'!$A$1:$BK$1,0))</f>
        <v>565.69205671978921</v>
      </c>
      <c r="AGK31" s="213">
        <f>INDEX('[35]Raw Data'!$A$1:$BK$34,MATCH($A31,'[35]Raw Data'!$A$1:$A$34,0),MATCH(AGK$1,'[35]Raw Data'!$A$1:$BK$1,0))</f>
        <v>4508</v>
      </c>
      <c r="AGL31" s="213">
        <f>INDEX('[35]Raw Data'!$A$1:$BK$34,MATCH($A31,'[35]Raw Data'!$A$1:$A$34,0),MATCH(AGL$1,'[35]Raw Data'!$A$1:$BK$1,0))</f>
        <v>7969</v>
      </c>
      <c r="AGM31" s="116">
        <f>INDEX('[15]1819 Collected Indicators'!$A$3:$CV$36,MATCH($A31,'[15]1819 Collected Indicators'!$A$3:$A$36,0),MATCH(AGM$1,'[15]1819 Collected Indicators'!$A$3:$CV$3,0))</f>
        <v>540.34</v>
      </c>
      <c r="AGN31" s="213">
        <f>INDEX('[15]1819 Collected Indicators'!$A$3:$CV$36,MATCH($A31,'[15]1819 Collected Indicators'!$A$3:$A$36,0),MATCH(AGN$1,'[15]1819 Collected Indicators'!$A$3:$CV$3,0))</f>
        <v>4400</v>
      </c>
      <c r="AGO31" s="213">
        <f>INDEX('[15]1819 Collected Indicators'!$A$3:$CV$36,MATCH($A31,'[15]1819 Collected Indicators'!$A$3:$A$36,0),MATCH(AGO$1,'[15]1819 Collected Indicators'!$A$3:$CV$3,0))</f>
        <v>8143</v>
      </c>
      <c r="AGP31" s="213">
        <f>INDEX('[11]1920 Collected Indicators'!$A$3:$CV$36,MATCH($A31,'[11]1920 Collected Indicators'!$A$3:$A$36,0),MATCH(AGP$1,'[11]1920 Collected Indicators'!$A$3:$CV$3,0))</f>
        <v>848.7816531294792</v>
      </c>
      <c r="AGQ31" s="213">
        <f>INDEX('[11]1920 Collected Indicators'!$A$3:$CV$36,MATCH($A31,'[11]1920 Collected Indicators'!$A$3:$A$36,0),MATCH(AGQ$1,'[11]1920 Collected Indicators'!$A$3:$CV$3,0))</f>
        <v>7106</v>
      </c>
      <c r="AGR31" s="306">
        <f>INDEX('[11]1920 Collected Indicators'!$A$3:$CV$36,MATCH($A31,'[11]1920 Collected Indicators'!$A$3:$A$36,0),MATCH(AGR$1,'[11]1920 Collected Indicators'!$A$3:$CV$3,0))</f>
        <v>8372</v>
      </c>
      <c r="AGS31" s="217">
        <v>2.38</v>
      </c>
      <c r="AGT31" s="208">
        <v>2272</v>
      </c>
      <c r="AGU31" s="87">
        <v>954067</v>
      </c>
      <c r="AGV31" s="88">
        <v>2.1215941292641811</v>
      </c>
      <c r="AGW31" s="87">
        <v>1996</v>
      </c>
      <c r="AGX31" s="87">
        <v>940802</v>
      </c>
      <c r="AGY31" s="116">
        <v>1.6591333603934313</v>
      </c>
      <c r="AGZ31" s="87">
        <v>1868</v>
      </c>
      <c r="AHA31" s="32">
        <v>1125889</v>
      </c>
      <c r="AHB31" s="116">
        <v>1.9783034702145048</v>
      </c>
      <c r="AHC31" s="87">
        <v>1801</v>
      </c>
      <c r="AHD31" s="87">
        <v>910376</v>
      </c>
      <c r="AHE31" s="116">
        <v>2.0791425225928482</v>
      </c>
      <c r="AHF31" s="87">
        <v>1939</v>
      </c>
      <c r="AHG31" s="87">
        <v>932596</v>
      </c>
      <c r="AHH31" s="116">
        <v>1.9020308121204335</v>
      </c>
      <c r="AHI31" s="87">
        <v>1954</v>
      </c>
      <c r="AHJ31" s="87">
        <v>1027323</v>
      </c>
      <c r="AHK31" s="116">
        <f t="shared" si="68"/>
        <v>1.7225283033753667</v>
      </c>
      <c r="AHL31" s="87">
        <f>INDEX('[2]All Previous Years'!$A$1:$EX$34,MATCH($A31,'[2]All Previous Years'!$A$1:$A$34,0),MATCH(AHL$1,'[2]All Previous Years'!$A$1:$EX$1,0))</f>
        <v>1965</v>
      </c>
      <c r="AHM31" s="131">
        <f>INDEX('[29]SPI Raw Data 1617'!$A$3:$AN$37,MATCH($A31,'[29]SPI Raw Data 1617'!$A$3:$A$37,0),MATCH(AHM$1,'[29]SPI Raw Data 1617'!$A$37:$AN$37,0))</f>
        <v>1140765</v>
      </c>
      <c r="AHN31" s="88">
        <f t="shared" si="69"/>
        <v>1.949896217905513</v>
      </c>
      <c r="AHO31" s="32">
        <f>INDEX([4]Sheet1!$A$1:$CJ$34, MATCH($A31, [4]Sheet1!$A$1:$A$34, 0), MATCH(AHO$1, [4]Sheet1!$A$1:$CJ$1, 0))</f>
        <v>2326</v>
      </c>
      <c r="AHP31" s="32">
        <f>INDEX('[5]Finance Indicators'!$A$2:$BO$35,MATCH($A31,'[5]Finance Indicators'!$A$2:$A$35,0),MATCH(AHP$1,'[5]Finance Indicators'!$A$2:$BO$2,0))</f>
        <v>1192884</v>
      </c>
      <c r="AHQ31" s="88">
        <f>INDEX('[6]Finance Indicators'!$B$3:$BO$35,MATCH($A31,'[6]Finance Indicators'!$A$3:$A$35,0),MATCH(AHQ$1,'[6]Finance Indicators'!$B$2:$BO$2,0))</f>
        <v>2.2270063786222996</v>
      </c>
      <c r="AHR31" s="88">
        <f>INDEX('[6]Finance Indicators'!$B$3:$BO$35,MATCH($A31,'[6]Finance Indicators'!$A$3:$A$35,0),MATCH(AHR$1,'[6]Finance Indicators'!$B$2:$BO$2,0))</f>
        <v>2283</v>
      </c>
      <c r="AHS31" s="88">
        <f>INDEX('[6]Finance Indicators'!$B$3:$BO$35,MATCH($A31,'[6]Finance Indicators'!$A$3:$A$35,0),MATCH(AHS$1,'[6]Finance Indicators'!$B$2:$BO$2,0))</f>
        <v>1025143</v>
      </c>
      <c r="AHT31" s="88">
        <f t="array" ref="AHT31">INDEX('[7]Finance Indicators'!$A$2:$BO$35,MATCH($A31,'[7]Finance Indicators'!$A$2:$A$35,0),MATCH(AHT$1,'[7]Finance Indicators'!$A$2:$BO$2,0))</f>
        <v>2.2707942901535709</v>
      </c>
      <c r="AHU31" s="250">
        <f t="array" ref="AHU31">INDEX('[7]Finance Indicators'!$A$2:$BO$35,MATCH($A31,'[7]Finance Indicators'!$A$2:$A$35,0),MATCH(AHU$1,'[7]Finance Indicators'!$A$2:$BO$2,0))</f>
        <v>2467</v>
      </c>
      <c r="AHV31" s="250">
        <f t="array" ref="AHV31">INDEX('[7]Finance Indicators'!$A$2:$BO$35,MATCH($A31,'[7]Finance Indicators'!$A$2:$A$35,0),MATCH(AHV$1,'[7]Finance Indicators'!$A$2:$BO$2,0))</f>
        <v>1086404</v>
      </c>
      <c r="AHW31" s="119">
        <f>(AGS31*100)/Deflators!$B$2</f>
        <v>2.8036959309301266</v>
      </c>
      <c r="AHX31" s="137">
        <f>(AGV31*100)/Deflators!$B$3</f>
        <v>2.4619608294219764</v>
      </c>
      <c r="AHY31" s="137">
        <f>(AGY31*100)/Deflators!$B$4</f>
        <v>1.8867311546241028</v>
      </c>
      <c r="AHZ31" s="137">
        <f>(AHB31*100)/Deflators!$B$5</f>
        <v>2.2098276673831547</v>
      </c>
      <c r="AIA31" s="137">
        <f>(AHE31*100)/Deflators!$B$6</f>
        <v>2.2908793361123698</v>
      </c>
      <c r="AIB31" s="137">
        <f>(AHH31*100)/Deflators!$B$7</f>
        <v>2.0787687725467441</v>
      </c>
      <c r="AIC31" s="137">
        <f>(AHK31*100)/Deflators!$B$8</f>
        <v>1.8371205337911214</v>
      </c>
      <c r="AID31" s="137">
        <f>(AHN31*100)/Deflators!$B$9</f>
        <v>2.043630391245578</v>
      </c>
      <c r="AIE31" s="137">
        <f>(AHQ31*100)/Deflators!$B$10</f>
        <v>2.2814152813125013</v>
      </c>
      <c r="AIF31" s="301">
        <f>(AHT31*100)/Deflators!$B$11</f>
        <v>2.2707942901535709</v>
      </c>
      <c r="AIG31" s="121">
        <v>2.8815723803789948</v>
      </c>
      <c r="AIH31" s="87">
        <v>2015</v>
      </c>
      <c r="AII31" s="87">
        <v>699271</v>
      </c>
      <c r="AIJ31" s="88">
        <v>2.9866181089049899</v>
      </c>
      <c r="AIK31" s="87">
        <v>2270</v>
      </c>
      <c r="AIL31" s="87">
        <v>760057</v>
      </c>
      <c r="AIM31" s="123">
        <v>2.8569239357684686</v>
      </c>
      <c r="AIN31" s="87">
        <v>2088</v>
      </c>
      <c r="AIO31" s="32">
        <v>730856</v>
      </c>
      <c r="AIP31" s="116">
        <v>2.8655689582608459</v>
      </c>
      <c r="AIQ31" s="87">
        <v>1886</v>
      </c>
      <c r="AIR31" s="87">
        <v>658159</v>
      </c>
      <c r="AIS31" s="116">
        <v>2.6413827014939968</v>
      </c>
      <c r="AIT31" s="87">
        <v>1864</v>
      </c>
      <c r="AIU31" s="87">
        <v>705691</v>
      </c>
      <c r="AIV31" s="116">
        <v>2.7410008036885074</v>
      </c>
      <c r="AIW31" s="87">
        <v>1944</v>
      </c>
      <c r="AIX31" s="87">
        <v>709230</v>
      </c>
      <c r="AIY31" s="116">
        <f t="shared" si="70"/>
        <v>2.689333048163761</v>
      </c>
      <c r="AIZ31" s="87">
        <f>INDEX('[2]All Previous Years'!$A$1:$EX$34,MATCH($A31,'[2]All Previous Years'!$A$1:$A$34,0),MATCH(AIZ$1,'[2]All Previous Years'!$A$1:$EX$1,0))</f>
        <v>1949</v>
      </c>
      <c r="AJA31" s="131">
        <f>INDEX('[29]SPI Raw Data 1617'!$A$3:$AN$37,MATCH($A31,'[29]SPI Raw Data 1617'!$A$3:$A$37,0),MATCH(AJA$1,'[29]SPI Raw Data 1617'!$A$37:$AN$37,0))</f>
        <v>724715</v>
      </c>
      <c r="AJB31" s="88">
        <f t="shared" si="71"/>
        <v>3.1419442027915019</v>
      </c>
      <c r="AJC31" s="32">
        <f>INDEX([4]Sheet1!$A$1:$CJ$34, MATCH($A31, [4]Sheet1!$A$1:$A$34, 0), MATCH(AJC$1, [4]Sheet1!$A$1:$CJ$1, 0))</f>
        <v>2297</v>
      </c>
      <c r="AJD31" s="32">
        <f>INDEX('[5]Finance Indicators'!$A$2:$BO$35,MATCH($A31,'[5]Finance Indicators'!$A$2:$A$35,0),MATCH(AJD$1,'[5]Finance Indicators'!$A$2:$BO$2,0))</f>
        <v>731076</v>
      </c>
      <c r="AJE31" s="88">
        <f>INDEX('[6]Finance Indicators'!$B$3:$BO$35,MATCH($A31,'[6]Finance Indicators'!$A$3:$A$35,0),MATCH(AJE$1,'[6]Finance Indicators'!$B$2:$BO$2,0))</f>
        <v>2.8865403997304067</v>
      </c>
      <c r="AJF31" s="88">
        <f>INDEX('[6]Finance Indicators'!$B$3:$BO$35,MATCH($A31,'[6]Finance Indicators'!$A$3:$A$35,0),MATCH(AJF$1,'[6]Finance Indicators'!$B$2:$BO$2,0))</f>
        <v>2317</v>
      </c>
      <c r="AJG31" s="88">
        <f>INDEX('[6]Finance Indicators'!$B$3:$BO$35,MATCH($A31,'[6]Finance Indicators'!$A$3:$A$35,0),MATCH(AJG$1,'[6]Finance Indicators'!$B$2:$BO$2,0))</f>
        <v>802691</v>
      </c>
      <c r="AJH31" s="88">
        <f t="array" ref="AJH31">INDEX('[7]Finance Indicators'!$A$2:$BO$35,MATCH($A31,'[7]Finance Indicators'!$A$2:$A$35,0),MATCH(AJH$1,'[7]Finance Indicators'!$A$2:$BO$2,0))</f>
        <v>2.1725833485586277</v>
      </c>
      <c r="AJI31" s="250">
        <f t="array" ref="AJI31">INDEX('[7]Finance Indicators'!$A$2:$BO$35,MATCH($A31,'[7]Finance Indicators'!$A$2:$A$35,0),MATCH(AJI$1,'[7]Finance Indicators'!$A$2:$BO$2,0))</f>
        <v>2188</v>
      </c>
      <c r="AJJ31" s="250">
        <f t="array" ref="AJJ31">INDEX('[7]Finance Indicators'!$A$2:$BO$35,MATCH($A31,'[7]Finance Indicators'!$A$2:$A$35,0),MATCH(AJJ$1,'[7]Finance Indicators'!$A$2:$BO$2,0))</f>
        <v>1007096</v>
      </c>
      <c r="AJK31" s="119">
        <f>(AIG31*100)/Deflators!$B$2</f>
        <v>3.3945599821635408</v>
      </c>
      <c r="AJL31" s="137">
        <f>(AIJ31*100)/Deflators!$B$3</f>
        <v>3.4657603427270969</v>
      </c>
      <c r="AJM31" s="137">
        <f>(AIM31*100)/Deflators!$B$4</f>
        <v>3.2488331105146884</v>
      </c>
      <c r="AJN31" s="137">
        <f>(AIP31*100)/Deflators!$B$5</f>
        <v>3.2009313343986232</v>
      </c>
      <c r="AJO31" s="137">
        <f>(AIS31*100)/Deflators!$B$6</f>
        <v>2.9103772270845094</v>
      </c>
      <c r="AJP31" s="137">
        <f>(AIV31*100)/Deflators!$B$7</f>
        <v>2.9956964103441748</v>
      </c>
      <c r="AJQ31" s="137">
        <f>(AIY31*100)/Deflators!$B$8</f>
        <v>2.868242545160705</v>
      </c>
      <c r="AJR31" s="137">
        <f>(AJB31*100)/Deflators!$B$9</f>
        <v>3.2929817502388308</v>
      </c>
      <c r="AJS31" s="137">
        <f>(AJE31*100)/Deflators!$B$10</f>
        <v>2.9570626475460706</v>
      </c>
      <c r="AJT31" s="245">
        <f>(AJH31*100)/Deflators!$B$11</f>
        <v>2.1725833485586277</v>
      </c>
      <c r="AJU31" s="119">
        <v>3.7720827962696188</v>
      </c>
      <c r="AJV31" s="87">
        <v>199</v>
      </c>
      <c r="AJW31" s="87">
        <v>52756</v>
      </c>
      <c r="AJX31" s="88">
        <v>4.1286397218600612</v>
      </c>
      <c r="AJY31" s="87">
        <v>266</v>
      </c>
      <c r="AJZ31" s="87">
        <v>64428</v>
      </c>
      <c r="AKA31" s="116">
        <v>3.8598273235144744</v>
      </c>
      <c r="AKB31" s="87">
        <v>266</v>
      </c>
      <c r="AKC31" s="32">
        <v>68915</v>
      </c>
      <c r="AKD31" s="116">
        <v>3.7625358926121333</v>
      </c>
      <c r="AKE31" s="87">
        <v>266</v>
      </c>
      <c r="AKF31" s="87">
        <v>70697</v>
      </c>
      <c r="AKG31" s="116">
        <v>3.5169847557316047</v>
      </c>
      <c r="AKH31" s="87">
        <v>293</v>
      </c>
      <c r="AKI31" s="87">
        <v>83310</v>
      </c>
      <c r="AKJ31" s="116">
        <v>4.1750376695128075</v>
      </c>
      <c r="AKK31" s="87">
        <v>266</v>
      </c>
      <c r="AKL31" s="87">
        <v>63712</v>
      </c>
      <c r="AKM31" s="116">
        <f t="shared" si="72"/>
        <v>3.6287242169595109</v>
      </c>
      <c r="AKN31" s="87">
        <f>INDEX('[2]All Previous Years'!$A$1:$EX$34,MATCH($A31,'[2]All Previous Years'!$A$1:$A$34,0),MATCH(AKN$1,'[2]All Previous Years'!$A$1:$EX$1,0))</f>
        <v>266</v>
      </c>
      <c r="AKO31" s="131">
        <f>INDEX('[29]SPI Raw Data 1617'!$A$3:$AN$37,MATCH($A31,'[29]SPI Raw Data 1617'!$A$3:$A$37,0),MATCH(AKO$1,'[29]SPI Raw Data 1617'!$A$37:$AN$37,0))</f>
        <v>73304</v>
      </c>
      <c r="AKP31" s="88">
        <f t="shared" si="73"/>
        <v>3.4980208566205961</v>
      </c>
      <c r="AKQ31" s="32">
        <f>INDEX([4]Sheet1!$A$1:$CJ$34, MATCH($A31, [4]Sheet1!$A$1:$A$34, 0), MATCH(AKQ$1, [4]Sheet1!$A$1:$CJ$1, 0))</f>
        <v>266</v>
      </c>
      <c r="AKR31" s="32">
        <f>INDEX('[5]Finance Indicators'!$A$2:$BO$35,MATCH($A31,'[5]Finance Indicators'!$A$2:$A$35,0),MATCH(AKR$1,'[5]Finance Indicators'!$A$2:$BO$2,0))</f>
        <v>76043</v>
      </c>
      <c r="AKS31" s="88">
        <f>INDEX('[6]Finance Indicators'!$B$3:$BO$35,MATCH($A31,'[6]Finance Indicators'!$A$3:$A$35,0),MATCH(AKS$1,'[6]Finance Indicators'!$B$2:$BO$2,0))</f>
        <v>3.4195066140456878</v>
      </c>
      <c r="AKT31" s="88">
        <f>INDEX('[6]Finance Indicators'!$B$3:$BO$35,MATCH($A31,'[6]Finance Indicators'!$A$3:$A$35,0),MATCH(AKT$1,'[6]Finance Indicators'!$B$2:$BO$2,0))</f>
        <v>266</v>
      </c>
      <c r="AKU31" s="88">
        <f>INDEX('[6]Finance Indicators'!$B$3:$BO$35,MATCH($A31,'[6]Finance Indicators'!$A$3:$A$35,0),MATCH(AKU$1,'[6]Finance Indicators'!$B$2:$BO$2,0))</f>
        <v>77789</v>
      </c>
      <c r="AKV31" s="88">
        <f t="array" ref="AKV31">INDEX('[7]Finance Indicators'!$A$2:$BO$35,MATCH($A31,'[7]Finance Indicators'!$A$2:$A$35,0),MATCH(AKV$1,'[7]Finance Indicators'!$A$2:$BO$2,0))</f>
        <v>8.2145593869731801</v>
      </c>
      <c r="AKW31" s="250">
        <f t="array" ref="AKW31">INDEX('[7]Finance Indicators'!$A$2:$BO$35,MATCH($A31,'[7]Finance Indicators'!$A$2:$A$35,0),MATCH(AKW$1,'[7]Finance Indicators'!$A$2:$BO$2,0))</f>
        <v>268</v>
      </c>
      <c r="AKX31" s="250">
        <f t="array" ref="AKX31">INDEX('[7]Finance Indicators'!$A$2:$BO$35,MATCH($A31,'[7]Finance Indicators'!$A$2:$A$35,0),MATCH(AKX$1,'[7]Finance Indicators'!$A$2:$BO$2,0))</f>
        <v>32625</v>
      </c>
      <c r="AKY31" s="119">
        <f>IFERROR((AJU31*100)/Deflators!$B$2,"NA")</f>
        <v>4.443602179425489</v>
      </c>
      <c r="AKZ31" s="88">
        <f>IFERROR((AJX31*100)/Deflators!$B$3,"NA")</f>
        <v>4.7909961353166173</v>
      </c>
      <c r="ALA31" s="88">
        <f>IFERROR((AKA31*100)/Deflators!$B$4,"NA")</f>
        <v>4.3893135034167665</v>
      </c>
      <c r="ALB31" s="88">
        <f>IFERROR((AKD31*100)/Deflators!$B$5,"NA")</f>
        <v>4.2028718243692564</v>
      </c>
      <c r="ALC31" s="88">
        <f>IFERROR((AKG31*100)/Deflators!$B$6,"NA")</f>
        <v>3.8751493054358153</v>
      </c>
      <c r="ALD31" s="88">
        <f>IFERROR((AKJ31*100)/Deflators!$B$7,"NA")</f>
        <v>4.5629849297310026</v>
      </c>
      <c r="ALE31" s="88">
        <f>IFERROR((AKM31*100)/Deflators!$B$8,"NA")</f>
        <v>3.8701272759224485</v>
      </c>
      <c r="ALF31" s="88">
        <f>IFERROR((AKP31*100)/Deflators!$B$9,"NA")</f>
        <v>3.666175494960187</v>
      </c>
      <c r="ALG31" s="88">
        <f>IFERROR((AKS31*100)/Deflators!$B$10,"NA")</f>
        <v>3.5030499771891783</v>
      </c>
      <c r="ALH31" s="183">
        <f>IFERROR((AKV31*100)/Deflators!$B$11,"NA")</f>
        <v>8.2145593869731801</v>
      </c>
      <c r="ALI31" s="119">
        <v>25843.07178631052</v>
      </c>
      <c r="ALJ31" s="87">
        <v>2322</v>
      </c>
      <c r="ALK31" s="87">
        <v>89850</v>
      </c>
      <c r="ALL31" s="88">
        <v>24710.807535529362</v>
      </c>
      <c r="ALM31" s="87">
        <v>2243</v>
      </c>
      <c r="ALN31" s="87">
        <v>90770</v>
      </c>
      <c r="ALO31" s="116">
        <v>25159.305647110526</v>
      </c>
      <c r="ALP31" s="87">
        <v>2290</v>
      </c>
      <c r="ALQ31" s="87">
        <v>91020</v>
      </c>
      <c r="ALR31" s="116">
        <v>19625.24654832347</v>
      </c>
      <c r="ALS31" s="87">
        <v>1791</v>
      </c>
      <c r="ALT31" s="87">
        <v>91260</v>
      </c>
      <c r="ALU31" s="116">
        <v>19032.539855863724</v>
      </c>
      <c r="ALV31" s="87">
        <v>1743</v>
      </c>
      <c r="ALW31" s="87">
        <v>91580</v>
      </c>
      <c r="ALX31" s="116">
        <v>16923.408380911344</v>
      </c>
      <c r="ALY31" s="87">
        <v>1571</v>
      </c>
      <c r="ALZ31" s="87">
        <v>92830</v>
      </c>
      <c r="AMA31" s="116">
        <f t="shared" si="74"/>
        <v>20096</v>
      </c>
      <c r="AMB31" s="87">
        <f>INDEX('[2]All Previous Years'!$A$1:$EX$34,MATCH($A31,'[2]All Previous Years'!$A$1:$A$34,0),MATCH(AMB$1,'[2]All Previous Years'!$A$1:$EX$1,0))</f>
        <v>1884</v>
      </c>
      <c r="AMC31" s="32">
        <f>INDEX('[3]Raw data 16-17'!$B$2:$XA$34,MATCH($A31,'[3]Raw data 16-17'!$A$2:$A$34,0),MATCH(AMC$1,'[3]Raw data 16-17'!$B$1:$GU$1,0))</f>
        <v>93750</v>
      </c>
      <c r="AMD31" s="88">
        <f t="shared" si="75"/>
        <v>22276.59574468085</v>
      </c>
      <c r="AME31" s="32">
        <f>INDEX([4]Sheet1!$A$1:$CJ$34, MATCH($A31, [4]Sheet1!$A$1:$A$34, 0), MATCH(AME$1, [4]Sheet1!$A$1:$CJ$1, 0))</f>
        <v>2094</v>
      </c>
      <c r="AMF31" s="32">
        <f>INDEX('[5]Finance Indicators'!$A$2:$BO$35,MATCH($A31,'[5]Finance Indicators'!$A$2:$A$35,0),MATCH(AMF$1,'[5]Finance Indicators'!$A$2:$BO$2,0))</f>
        <v>94000</v>
      </c>
      <c r="AMG31" s="88">
        <f>INDEX('[6]Finance Indicators'!$B$3:$BO$35,MATCH($A31,'[6]Finance Indicators'!$A$3:$A$35,0),MATCH(AMG$1,'[6]Finance Indicators'!$B$2:$BO$2,0))</f>
        <v>23873.635110781299</v>
      </c>
      <c r="AMH31" s="88">
        <f>INDEX('[6]Finance Indicators'!$B$3:$BO$35,MATCH($A31,'[6]Finance Indicators'!$A$3:$A$35,0),MATCH(AMH$1,'[6]Finance Indicators'!$B$2:$BO$2,0))</f>
        <v>2252</v>
      </c>
      <c r="AMI31" s="88">
        <f>INDEX('[6]Finance Indicators'!$B$3:$BO$35,MATCH($A31,'[6]Finance Indicators'!$A$3:$A$35,0),MATCH(AMI$1,'[6]Finance Indicators'!$B$2:$BO$2,0))</f>
        <v>94330</v>
      </c>
      <c r="AMJ31" s="88">
        <f t="array" ref="AMJ31">INDEX('[7]Finance Indicators'!$A$2:$BO$35,MATCH($A31,'[7]Finance Indicators'!$A$2:$A$35,0),MATCH(AMJ$1,'[7]Finance Indicators'!$A$2:$BO$2,0))</f>
        <v>21452.075151257828</v>
      </c>
      <c r="AMK31" s="250">
        <f t="array" ref="AMK31">INDEX('[7]Finance Indicators'!$A$2:$BO$35,MATCH($A31,'[7]Finance Indicators'!$A$2:$A$35,0),MATCH(AMK$1,'[7]Finance Indicators'!$A$2:$BO$2,0))</f>
        <v>2021</v>
      </c>
      <c r="AML31" s="250">
        <f t="array" ref="AML31">INDEX('[7]Finance Indicators'!$A$2:$BO$35,MATCH($A31,'[7]Finance Indicators'!$A$2:$A$35,0),MATCH(AML$1,'[7]Finance Indicators'!$A$2:$BO$2,0))</f>
        <v>94210</v>
      </c>
      <c r="AMM31" s="119">
        <f>(ALI31*100)/Deflators!$B$2</f>
        <v>30443.745886560486</v>
      </c>
      <c r="AMN31" s="137">
        <f>(ALL31*100)/Deflators!$B$3</f>
        <v>28675.154864308763</v>
      </c>
      <c r="AMO31" s="137">
        <f>(ALO31*100)/Deflators!$B$4</f>
        <v>28610.627045590376</v>
      </c>
      <c r="AMP31" s="137">
        <f>(ALR31*100)/Deflators!$B$5</f>
        <v>21922.022305808616</v>
      </c>
      <c r="AMQ31" s="137">
        <f>(ALU31*100)/Deflators!$B$6</f>
        <v>20970.785694459872</v>
      </c>
      <c r="AMR31" s="137">
        <f>(ALX31*100)/Deflators!$B$7</f>
        <v>18495.942675121514</v>
      </c>
      <c r="AMS31" s="137">
        <f>(AMA31*100)/Deflators!$B$8</f>
        <v>21432.898475294998</v>
      </c>
      <c r="AMT31" s="137">
        <f>(AMD31*100)/Deflators!$B$9</f>
        <v>23347.462115815921</v>
      </c>
      <c r="AMU31" s="138">
        <f>(AMG31*100)/Deflators!$B$10</f>
        <v>24456.90164386031</v>
      </c>
      <c r="AMV31" s="137">
        <f>(AMJ31*100)/Deflators!$B$11</f>
        <v>21452.075151257828</v>
      </c>
      <c r="AMW31" s="133">
        <f t="shared" si="3"/>
        <v>91.3</v>
      </c>
      <c r="AMX31" s="116">
        <f t="shared" si="3"/>
        <v>92.333333333333329</v>
      </c>
      <c r="AMY31" s="116">
        <f t="shared" si="3"/>
        <v>91.333333333333329</v>
      </c>
      <c r="AMZ31" s="116">
        <f t="shared" si="3"/>
        <v>89.333333333333329</v>
      </c>
      <c r="ANA31" s="136">
        <f t="shared" si="3"/>
        <v>86</v>
      </c>
      <c r="ANB31" s="116">
        <f t="shared" si="3"/>
        <v>85.7</v>
      </c>
      <c r="ANC31" s="248">
        <f t="shared" si="3"/>
        <v>83.36666666666666</v>
      </c>
      <c r="AND31" s="115">
        <f t="shared" si="4"/>
        <v>91.066666666666663</v>
      </c>
      <c r="ANE31" s="116">
        <f t="shared" si="4"/>
        <v>93.666666666666671</v>
      </c>
      <c r="ANF31" s="116">
        <f t="shared" si="4"/>
        <v>92</v>
      </c>
      <c r="ANG31" s="116">
        <f t="shared" si="4"/>
        <v>91.333333333333329</v>
      </c>
      <c r="ANH31" s="116">
        <f t="shared" si="4"/>
        <v>89</v>
      </c>
      <c r="ANI31" s="116">
        <f t="shared" si="4"/>
        <v>86.333333333333329</v>
      </c>
      <c r="ANJ31" s="248">
        <f t="shared" si="4"/>
        <v>87.333333333333329</v>
      </c>
      <c r="ANK31" s="115">
        <f t="shared" si="5"/>
        <v>84.811594202898547</v>
      </c>
      <c r="ANL31" s="116">
        <f t="shared" si="5"/>
        <v>87.333333333333329</v>
      </c>
      <c r="ANM31" s="116">
        <f t="shared" si="5"/>
        <v>85</v>
      </c>
      <c r="ANN31" s="116">
        <f t="shared" si="5"/>
        <v>75</v>
      </c>
      <c r="ANO31" s="116">
        <f t="shared" si="5"/>
        <v>67.666666666666671</v>
      </c>
      <c r="ANP31" s="116">
        <f t="shared" si="5"/>
        <v>66.8</v>
      </c>
      <c r="ANQ31" s="248">
        <f t="shared" si="5"/>
        <v>71.8</v>
      </c>
      <c r="ANR31" s="115">
        <f t="shared" si="6"/>
        <v>83.600000000000009</v>
      </c>
      <c r="ANS31" s="116">
        <f t="shared" si="6"/>
        <v>88.666666666666671</v>
      </c>
      <c r="ANT31" s="116">
        <f t="shared" si="6"/>
        <v>88</v>
      </c>
      <c r="ANU31" s="116">
        <f t="shared" si="6"/>
        <v>82.666666666666671</v>
      </c>
      <c r="ANV31" s="116">
        <f t="shared" si="6"/>
        <v>82</v>
      </c>
      <c r="ANW31" s="116">
        <f t="shared" si="6"/>
        <v>78.966666666666669</v>
      </c>
      <c r="ANX31" s="117">
        <f t="shared" si="6"/>
        <v>76.63333333333334</v>
      </c>
      <c r="ANY31" s="133">
        <f t="shared" si="76"/>
        <v>158.70508287569899</v>
      </c>
      <c r="ANZ31" s="131">
        <v>6329</v>
      </c>
      <c r="AOA31" s="131">
        <v>39879</v>
      </c>
      <c r="AOB31" s="116">
        <f t="shared" si="77"/>
        <v>171.15293294344056</v>
      </c>
      <c r="AOC31" s="131">
        <v>6848</v>
      </c>
      <c r="AOD31" s="131">
        <v>40011</v>
      </c>
      <c r="AOE31" s="116">
        <f t="shared" si="78"/>
        <v>162.9310554622667</v>
      </c>
      <c r="AOF31" s="131">
        <v>6695</v>
      </c>
      <c r="AOG31" s="32">
        <v>41091</v>
      </c>
      <c r="AOH31" s="116">
        <f t="shared" si="79"/>
        <v>137.93354001162567</v>
      </c>
      <c r="AOI31" s="131">
        <v>5695</v>
      </c>
      <c r="AOJ31" s="131">
        <v>41288</v>
      </c>
      <c r="AOK31" s="116">
        <f t="shared" si="80"/>
        <v>121.28129956264719</v>
      </c>
      <c r="AOL31" s="131">
        <v>5047</v>
      </c>
      <c r="AOM31" s="134">
        <v>41614</v>
      </c>
      <c r="AON31" s="115">
        <f>(ANY31*100)/Deflators!$B$2</f>
        <v>186.95831725904443</v>
      </c>
      <c r="AOO31" s="116">
        <f>(AOB31*100)/Deflators!$B$3</f>
        <v>198.61094586153413</v>
      </c>
      <c r="AOP31" s="116">
        <f>(AOE31*100)/Deflators!$B$4</f>
        <v>185.28172944672184</v>
      </c>
      <c r="AOQ31" s="116">
        <f>(AOH31*100)/Deflators!$B$5</f>
        <v>154.07613521738489</v>
      </c>
      <c r="AOR31" s="136">
        <f>(AOK31*100)/Deflators!$B$6</f>
        <v>133.63240855582816</v>
      </c>
      <c r="AOS31" s="115">
        <f t="shared" si="154"/>
        <v>88.632547273125496</v>
      </c>
      <c r="AOT31" s="131">
        <v>3642</v>
      </c>
      <c r="AOU31" s="32">
        <v>41091</v>
      </c>
      <c r="AOV31" s="116">
        <f t="shared" si="81"/>
        <v>95.911645030032943</v>
      </c>
      <c r="AOW31" s="131">
        <v>3960</v>
      </c>
      <c r="AOX31" s="131">
        <v>41288</v>
      </c>
      <c r="AOY31" s="116">
        <f t="shared" si="82"/>
        <v>100.27875234296151</v>
      </c>
      <c r="AOZ31" s="131">
        <v>4173</v>
      </c>
      <c r="APA31" s="131">
        <v>41614</v>
      </c>
      <c r="APB31" s="116">
        <f t="shared" si="83"/>
        <v>94.05137019001242</v>
      </c>
      <c r="APC31" s="131">
        <v>3940</v>
      </c>
      <c r="APD31" s="131">
        <v>41892</v>
      </c>
      <c r="APE31" s="116">
        <f t="shared" si="84"/>
        <v>120.97431478937196</v>
      </c>
      <c r="APF31" s="87">
        <f>INDEX('[2]All Previous Years'!$A$1:$EX$34,MATCH($A31,'[2]All Previous Years'!$A$1:$A$34,0),MATCH(APF$1,'[2]All Previous Years'!$A$1:$EX$1,0))</f>
        <v>5195</v>
      </c>
      <c r="APG31" s="131">
        <f>INDEX('[29]SPI Raw Data 1617'!$A$3:$AN$37,MATCH($A31,'[29]SPI Raw Data 1617'!$A$3:$A$37,0),MATCH(APG$1,'[29]SPI Raw Data 1617'!$A$37:$AN$37,0))</f>
        <v>42943</v>
      </c>
      <c r="APH31" s="88">
        <f t="shared" si="85"/>
        <v>109.66903073286052</v>
      </c>
      <c r="API31" s="32">
        <f>INDEX([4]Sheet1!$A$1:$CJ$34, MATCH($A31, [4]Sheet1!$A$1:$A$34, 0), MATCH(API$1, [4]Sheet1!$A$1:$CJ$1, 0))</f>
        <v>4639</v>
      </c>
      <c r="APJ31" s="32">
        <f>INDEX('[5]Finance Indicators'!$A$2:$BO$35,MATCH($A31,'[5]Finance Indicators'!$A$2:$A$35,0),MATCH(APJ$1,'[5]Finance Indicators'!$A$2:$BO$2,0))</f>
        <v>42300</v>
      </c>
      <c r="APK31" s="88">
        <f>INDEX('[6]Finance Indicators'!$B$3:$BO$35,MATCH($A31,'[6]Finance Indicators'!$A$3:$A$35,0),MATCH(APK$1,'[6]Finance Indicators'!$B$2:$BO$2,0))</f>
        <v>122.9802932660876</v>
      </c>
      <c r="APL31" s="88">
        <f>INDEX('[6]Finance Indicators'!$B$3:$BO$35,MATCH($A31,'[6]Finance Indicators'!$A$3:$A$35,0),MATCH(APL$1,'[6]Finance Indicators'!$B$2:$BO$2,0))</f>
        <v>5267</v>
      </c>
      <c r="APM31" s="88">
        <f>INDEX('[6]Finance Indicators'!$B$3:$BO$35,MATCH($A31,'[6]Finance Indicators'!$A$3:$A$35,0),MATCH(APM$1,'[6]Finance Indicators'!$B$2:$BO$2,0))</f>
        <v>42828</v>
      </c>
      <c r="APN31" s="88">
        <f t="array" ref="APN31">INDEX('[7]Finance Indicators'!$A$2:$BO$35,MATCH($A31,'[7]Finance Indicators'!$A$2:$A$35,0),MATCH(APN$1,'[7]Finance Indicators'!$A$2:$BO$2,0))</f>
        <v>130.61548519660036</v>
      </c>
      <c r="APO31" s="250">
        <f t="array" ref="APO31">INDEX('[7]Finance Indicators'!$A$2:$BO$35,MATCH($A31,'[7]Finance Indicators'!$A$2:$A$35,0),MATCH(APO$1,'[7]Finance Indicators'!$A$2:$BO$2,0))</f>
        <v>5594</v>
      </c>
      <c r="APP31" s="250">
        <f t="array" ref="APP31">INDEX('[7]Finance Indicators'!$A$2:$BO$35,MATCH($A31,'[7]Finance Indicators'!$A$2:$A$35,0),MATCH(APP$1,'[7]Finance Indicators'!$A$2:$BO$2,0))</f>
        <v>42828</v>
      </c>
      <c r="APQ31" s="139">
        <f>(AOS31*100)/Deflators!$B$4</f>
        <v>100.79104684764164</v>
      </c>
      <c r="APR31" s="137">
        <f>(AOV31*100)/Deflators!$B$5</f>
        <v>107.13634687635542</v>
      </c>
      <c r="APS31" s="137">
        <f>(AOY31*100)/Deflators!$B$6</f>
        <v>110.49099284792369</v>
      </c>
      <c r="APT31" s="137">
        <f>(APB31*100)/Deflators!$B$7</f>
        <v>102.79068568204254</v>
      </c>
      <c r="APU31" s="137">
        <f>(APE31*100)/Deflators!$B$8</f>
        <v>129.02220377184452</v>
      </c>
      <c r="APV31" s="137">
        <f>(APH31*100)/Deflators!$B$9</f>
        <v>114.94097076861939</v>
      </c>
      <c r="APW31" s="138">
        <f>(APK31*100)/Deflators!$B$10</f>
        <v>125.98487505505688</v>
      </c>
      <c r="APX31" s="143">
        <f>(APN31*100)/Deflators!$B$11</f>
        <v>130.61548519660036</v>
      </c>
      <c r="APY31" s="121">
        <f t="shared" si="86"/>
        <v>158.32894505880287</v>
      </c>
      <c r="APZ31" s="131">
        <v>6314</v>
      </c>
      <c r="AQA31" s="131">
        <v>39879</v>
      </c>
      <c r="AQB31" s="88">
        <f t="shared" si="87"/>
        <v>167.17902576791383</v>
      </c>
      <c r="AQC31" s="131">
        <v>6689</v>
      </c>
      <c r="AQD31" s="131">
        <v>40011</v>
      </c>
      <c r="AQE31" s="88">
        <f t="shared" si="88"/>
        <v>159.3049572899175</v>
      </c>
      <c r="AQF31" s="131">
        <v>6546</v>
      </c>
      <c r="AQG31" s="131">
        <v>41091</v>
      </c>
      <c r="AQH31" s="88">
        <f t="shared" si="89"/>
        <v>151.49680294516565</v>
      </c>
      <c r="AQI31" s="131">
        <v>6255</v>
      </c>
      <c r="AQJ31" s="131">
        <v>41288</v>
      </c>
      <c r="AQK31" s="88">
        <f t="shared" si="90"/>
        <v>96.313740568078046</v>
      </c>
      <c r="AQL31" s="131">
        <v>4008</v>
      </c>
      <c r="AQM31" s="134">
        <v>41614</v>
      </c>
      <c r="AQN31" s="115">
        <f>(APY31*100)/Deflators!$B$2</f>
        <v>186.51521807135512</v>
      </c>
      <c r="AQO31" s="116">
        <f>(AQB31*100)/Deflators!$B$3</f>
        <v>193.9995059678449</v>
      </c>
      <c r="AQP31" s="116">
        <f>(AQE31*100)/Deflators!$B$4</f>
        <v>181.15820776075293</v>
      </c>
      <c r="AQQ31" s="116">
        <f>(AQH31*100)/Deflators!$B$5</f>
        <v>169.2267297251523</v>
      </c>
      <c r="AQR31" s="136">
        <f>(AQK31*100)/Deflators!$B$6</f>
        <v>106.12219011130557</v>
      </c>
      <c r="AQS31" s="115">
        <f t="shared" si="91"/>
        <v>83.229904358618668</v>
      </c>
      <c r="AQT31" s="131">
        <v>3420</v>
      </c>
      <c r="AQU31" s="131">
        <v>41091</v>
      </c>
      <c r="AQV31" s="116">
        <f t="shared" si="92"/>
        <v>79.829490408835497</v>
      </c>
      <c r="AQW31" s="131">
        <v>3296</v>
      </c>
      <c r="AQX31" s="131">
        <v>41288</v>
      </c>
      <c r="AQY31" s="116">
        <f>AQZ31/ARA31*1000</f>
        <v>66.612197818042006</v>
      </c>
      <c r="AQZ31" s="131">
        <v>2772</v>
      </c>
      <c r="ARA31" s="131">
        <v>41614</v>
      </c>
      <c r="ARB31" s="116">
        <f t="shared" si="94"/>
        <v>78.821732072949487</v>
      </c>
      <c r="ARC31" s="131">
        <v>3302</v>
      </c>
      <c r="ARD31" s="131">
        <v>41892</v>
      </c>
      <c r="ARE31" s="116">
        <f>(ARF31/ARG31)*1000</f>
        <v>81.433528165242294</v>
      </c>
      <c r="ARF31" s="87">
        <f>INDEX('[2]All Previous Years'!$A$1:$EX$34,MATCH($A31,'[2]All Previous Years'!$A$1:$A$34,0),MATCH(ARF$1,'[2]All Previous Years'!$A$1:$EX$1,0))</f>
        <v>3497</v>
      </c>
      <c r="ARG31" s="131">
        <f>INDEX('[29]SPI Raw Data 1617'!$A$3:$AN$37,MATCH($A31,'[29]SPI Raw Data 1617'!$A$3:$A$37,0),MATCH(ARG$1,'[29]SPI Raw Data 1617'!$A$37:$AN$37,0))</f>
        <v>42943</v>
      </c>
      <c r="ARH31" s="88">
        <f t="shared" si="96"/>
        <v>83.522458628841605</v>
      </c>
      <c r="ARI31" s="32">
        <f>INDEX([4]Sheet1!$A$1:$CJ$34, MATCH($A31, [4]Sheet1!$A$1:$A$34, 0), MATCH(ARI$1, [4]Sheet1!$A$1:$CJ$1, 0))</f>
        <v>3533</v>
      </c>
      <c r="ARJ31" s="32">
        <f>INDEX('[5]Finance Indicators'!$A$2:$BO$35,MATCH($A31,'[5]Finance Indicators'!$A$2:$A$35,0),MATCH(ARJ$1,'[5]Finance Indicators'!$A$2:$BO$2,0))</f>
        <v>42300</v>
      </c>
      <c r="ARK31" s="88">
        <f>INDEX('[6]Finance Indicators'!$B$3:$BO$35,MATCH($A31,'[6]Finance Indicators'!$A$3:$A$35,0),MATCH(ARK$1,'[6]Finance Indicators'!$B$2:$BO$2,0))</f>
        <v>89.847763145605683</v>
      </c>
      <c r="ARL31" s="88">
        <f>INDEX('[6]Finance Indicators'!$B$3:$BO$35,MATCH($A31,'[6]Finance Indicators'!$A$3:$A$35,0),MATCH(ARL$1,'[6]Finance Indicators'!$B$2:$BO$2,0))</f>
        <v>3848</v>
      </c>
      <c r="ARM31" s="88">
        <f>INDEX('[6]Finance Indicators'!$B$3:$BO$35,MATCH($A31,'[6]Finance Indicators'!$A$3:$A$35,0),MATCH(ARM$1,'[6]Finance Indicators'!$B$2:$BO$2,0))</f>
        <v>42828</v>
      </c>
      <c r="ARN31" s="250">
        <f t="array" ref="ARN31">INDEX('[7]Finance Indicators'!$A$2:$BO$35,MATCH($A31,'[7]Finance Indicators'!$A$2:$A$35,0),MATCH(ARN$1,'[7]Finance Indicators'!$A$2:$BO$2,0))</f>
        <v>88.306715233025116</v>
      </c>
      <c r="ARO31" s="250">
        <f t="array" ref="ARO31">INDEX('[7]Finance Indicators'!$A$2:$BO$35,MATCH($A31,'[7]Finance Indicators'!$A$2:$A$35,0),MATCH(ARO$1,'[7]Finance Indicators'!$A$2:$BO$2,0))</f>
        <v>3782</v>
      </c>
      <c r="ARP31" s="250">
        <f t="array" ref="ARP31">INDEX('[7]Finance Indicators'!$A$2:$BO$35,MATCH($A31,'[7]Finance Indicators'!$A$2:$A$35,0),MATCH(ARP$1,'[7]Finance Indicators'!$A$2:$BO$2,0))</f>
        <v>42828</v>
      </c>
      <c r="ARQ31" s="139">
        <f>(AQS31*100)/Deflators!$B$4</f>
        <v>94.647276281969894</v>
      </c>
      <c r="ARR31" s="137">
        <f>(AQV31*100)/Deflators!$B$5</f>
        <v>89.172070531431174</v>
      </c>
      <c r="ARS31" s="137">
        <f>(AQY31*100)/Deflators!$B$6</f>
        <v>73.395885975184399</v>
      </c>
      <c r="ART31" s="137">
        <f>(ARB31*100)/Deflators!$B$7</f>
        <v>86.145899523376755</v>
      </c>
      <c r="ARU31" s="116">
        <f>(ARE31*100)/Deflators!$B$8</f>
        <v>86.850942558256065</v>
      </c>
      <c r="ARV31" s="116">
        <f>(ARH31*100)/Deflators!$B$9</f>
        <v>87.537497246288481</v>
      </c>
      <c r="ARW31" s="116">
        <f>(ARK31*100)/Deflators!$B$10</f>
        <v>92.04287055474822</v>
      </c>
      <c r="ARX31" s="248">
        <f>(ARN31*100)/Deflators!$B$11</f>
        <v>88.306715233025116</v>
      </c>
      <c r="ARY31" s="140">
        <v>20011.129660545354</v>
      </c>
      <c r="ARZ31" s="131">
        <v>1798</v>
      </c>
      <c r="ASA31" s="131">
        <v>89850</v>
      </c>
      <c r="ASB31" s="132">
        <v>20821.857441886088</v>
      </c>
      <c r="ASC31" s="131">
        <v>1890</v>
      </c>
      <c r="ASD31" s="131">
        <v>90770</v>
      </c>
      <c r="ASE31" s="141">
        <v>19940.672379696771</v>
      </c>
      <c r="ASF31" s="131">
        <v>1815</v>
      </c>
      <c r="ASG31" s="131">
        <v>91020</v>
      </c>
      <c r="ASH31" s="141">
        <v>21860.618014464166</v>
      </c>
      <c r="ASI31" s="131">
        <v>1995</v>
      </c>
      <c r="ASJ31" s="131">
        <v>91260</v>
      </c>
      <c r="ASK31" s="141">
        <v>20670.452063769382</v>
      </c>
      <c r="ASL31" s="131">
        <v>1893</v>
      </c>
      <c r="ASM31" s="131">
        <v>91580</v>
      </c>
      <c r="ASN31" s="141">
        <v>20187.439405364647</v>
      </c>
      <c r="ASO31" s="131">
        <v>1874</v>
      </c>
      <c r="ASP31" s="131">
        <v>92830</v>
      </c>
      <c r="ASQ31" s="141">
        <f t="shared" si="97"/>
        <v>18570.666666666664</v>
      </c>
      <c r="ASR31" s="87">
        <f>INDEX('[2]All Previous Years'!$A$1:$EX$34,MATCH($A31,'[2]All Previous Years'!$A$1:$A$34,0),MATCH(ASR$1,'[2]All Previous Years'!$A$1:$EX$1,0))</f>
        <v>1741</v>
      </c>
      <c r="ASS31" s="32">
        <f>INDEX('[3]Raw data 16-17'!$B$2:$XA$34,MATCH($A31,'[3]Raw data 16-17'!$A$2:$A$34,0),MATCH(ASS$1,'[3]Raw data 16-17'!$B$1:$GU$1,0))</f>
        <v>93750</v>
      </c>
      <c r="AST31" s="132">
        <f t="shared" si="98"/>
        <v>17946.808510638297</v>
      </c>
      <c r="ASU31" s="32">
        <f>INDEX([4]Sheet1!$A$1:$CJ$34, MATCH($A31, [4]Sheet1!$A$1:$A$34, 0), MATCH(ASU$1, [4]Sheet1!$A$1:$CJ$1, 0))</f>
        <v>1687</v>
      </c>
      <c r="ASV31" s="32">
        <f>INDEX('[5]Finance Indicators'!$A$2:$BO$35,MATCH($A31,'[5]Finance Indicators'!$A$2:$A$35,0),MATCH(ASV$1,'[5]Finance Indicators'!$A$2:$BO$2,0))</f>
        <v>94000</v>
      </c>
      <c r="ASW31" s="88">
        <f>INDEX('[6]Finance Indicators'!$B$3:$BO$35,MATCH($A31,'[6]Finance Indicators'!$A$3:$A$35,0),MATCH(ASW$1,'[6]Finance Indicators'!$B$2:$BO$2,0))</f>
        <v>18838.121488391815</v>
      </c>
      <c r="ASX31" s="88">
        <f>INDEX('[6]Finance Indicators'!$B$3:$BO$35,MATCH($A31,'[6]Finance Indicators'!$A$3:$A$35,0),MATCH(ASX$1,'[6]Finance Indicators'!$B$2:$BO$2,0))</f>
        <v>1777</v>
      </c>
      <c r="ASY31" s="88">
        <f>INDEX('[6]Finance Indicators'!$B$3:$BO$35,MATCH($A31,'[6]Finance Indicators'!$A$3:$A$35,0),MATCH(ASY$1,'[6]Finance Indicators'!$B$2:$BO$2,0))</f>
        <v>94330</v>
      </c>
      <c r="ASZ31" s="88">
        <f t="array" ref="ASZ31">INDEX('[7]Finance Indicators'!$A$2:$BO$35,MATCH($A31,'[7]Finance Indicators'!$A$2:$A$35,0),MATCH(ASZ$1,'[7]Finance Indicators'!$A$2:$BO$2,0))</f>
        <v>20316.314616282772</v>
      </c>
      <c r="ATA31" s="250">
        <f t="array" ref="ATA31">INDEX('[7]Finance Indicators'!$A$2:$BO$35,MATCH($A31,'[7]Finance Indicators'!$A$2:$A$35,0),MATCH(ATA$1,'[7]Finance Indicators'!$A$2:$BO$2,0))</f>
        <v>1914</v>
      </c>
      <c r="ATB31" s="250">
        <f t="array" ref="ATB31">INDEX('[7]Finance Indicators'!$A$2:$BO$35,MATCH($A31,'[7]Finance Indicators'!$A$2:$A$35,0),MATCH(ATB$1,'[7]Finance Indicators'!$A$2:$BO$2,0))</f>
        <v>94210</v>
      </c>
      <c r="ATC31" s="142">
        <f>(ARY31*100)/Deflators!$B$2</f>
        <v>23573.58100948999</v>
      </c>
      <c r="ATD31" s="199">
        <f>(ASB31*100)/Deflators!$B$3</f>
        <v>24162.301691281125</v>
      </c>
      <c r="ATE31" s="199">
        <f>(ASE31*100)/Deflators!$B$4</f>
        <v>22676.108335260495</v>
      </c>
      <c r="ATF31" s="199">
        <f>(ASH31*100)/Deflators!$B$5</f>
        <v>24419.003070959341</v>
      </c>
      <c r="ATG31" s="199">
        <f>(ASK31*100)/Deflators!$B$6</f>
        <v>22775.500470230945</v>
      </c>
      <c r="ATH31" s="199">
        <f>(ASN31*100)/Deflators!$B$7</f>
        <v>22063.269620100393</v>
      </c>
      <c r="ATI31" s="199">
        <f>(ASQ31*100)/Deflators!$B$8</f>
        <v>19806.09142541857</v>
      </c>
      <c r="ATJ31" s="199">
        <f>(AST31*100)/Deflators!$B$9</f>
        <v>18809.536098080924</v>
      </c>
      <c r="ATK31" s="199">
        <f>(ASW31*100)/Deflators!$B$10</f>
        <v>19298.363330879118</v>
      </c>
      <c r="ATL31" s="259">
        <f>(ASZ31*100)/Deflators!$B$11</f>
        <v>20316.314616282772</v>
      </c>
      <c r="ATM31" s="115">
        <v>96.600000000000009</v>
      </c>
      <c r="ATN31" s="116">
        <v>96.9</v>
      </c>
      <c r="ATO31" s="116">
        <v>97.4</v>
      </c>
      <c r="ATP31" s="116">
        <v>94.7</v>
      </c>
      <c r="ATQ31" s="116">
        <v>92.830188679245282</v>
      </c>
      <c r="ATR31" s="116">
        <v>94</v>
      </c>
      <c r="ATS31" s="88">
        <f>INDEX('[3]Raw data 16-17'!$B$2:$XA$34,MATCH($A31,'[3]Raw data 16-17'!$A$2:$A$34,0),MATCH(ATS$1,'[3]Raw data 16-17'!$B$1:$GU$1,0))</f>
        <v>95.667870036101093</v>
      </c>
      <c r="ATT31" s="88">
        <f>INDEX('[14]1718 Collected Indicators'!$A$3:$CH$36,MATCH($A31,'[14]1718 Collected Indicators'!$A$3:$A$36,0),MATCH(ATT$1,'[14]1718 Collected Indicators'!$A$3:$CH$3,0))</f>
        <v>95.238095238095227</v>
      </c>
      <c r="ATU31" s="88">
        <f>INDEX('[15]1819 Collected Indicators'!$A$3:$CV$36,MATCH($A31,'[15]1819 Collected Indicators'!$A$3:$A$36,0),MATCH(ATU$1,'[15]1819 Collected Indicators'!$A$3:$CV$3,0))</f>
        <v>94.8</v>
      </c>
      <c r="ATV31" s="183">
        <f>INDEX('[11]1920 Collected Indicators'!$A$3:$CV$36,MATCH($A31,'[11]1920 Collected Indicators'!$A$3:$A$36,0),MATCH(ATV$1,'[11]1920 Collected Indicators'!$A$3:$CV$3,0))</f>
        <v>96.309963099630991</v>
      </c>
      <c r="ATW31" s="119">
        <f t="shared" si="99"/>
        <v>13267.062314540059</v>
      </c>
      <c r="ATX31" s="111">
        <f>INDEX([37]Roads!$U$3:$AC$36,MATCH($A31,[37]Roads!$U$3:$U$36,0),MATCH(ATX$1,[37]Roads!$U$3:$AC$3,0))</f>
        <v>13413</v>
      </c>
      <c r="ATY31" s="131">
        <v>1011</v>
      </c>
      <c r="ATZ31" s="88">
        <f t="shared" si="100"/>
        <v>15361.487488873503</v>
      </c>
      <c r="AUA31" s="111">
        <f>INDEX([37]Roads!$U$3:$AC$36,MATCH($A31,[37]Roads!$U$3:$U$36,0),MATCH(AUA$1,[37]Roads!$U$3:$AC$3,0))</f>
        <v>15532</v>
      </c>
      <c r="AUB31" s="131">
        <v>1011.1</v>
      </c>
      <c r="AUC31" s="88">
        <f t="shared" si="101"/>
        <v>15892.592226288203</v>
      </c>
      <c r="AUD31" s="111">
        <f>INDEX([37]Roads!$U$3:$AC$36,MATCH($A31,[37]Roads!$U$3:$U$36,0),MATCH(AUD$1,[37]Roads!$U$3:$AC$3,0))</f>
        <v>16069</v>
      </c>
      <c r="AUE31" s="32">
        <v>1011.0999999999999</v>
      </c>
      <c r="AUF31" s="88">
        <f t="shared" si="102"/>
        <v>12272.772228266245</v>
      </c>
      <c r="AUG31" s="111">
        <f>INDEX([37]Roads!$U$3:$AC$36,MATCH($A31,[37]Roads!$U$3:$U$36,0),MATCH(AUG$1,[37]Roads!$U$3:$AC$3,0))</f>
        <v>12409</v>
      </c>
      <c r="AUH31" s="131">
        <v>1011.1</v>
      </c>
      <c r="AUI31" s="88">
        <f t="shared" si="103"/>
        <v>17095.861790300485</v>
      </c>
      <c r="AUJ31" s="111">
        <f>INDEX([37]Roads!$U$3:$AC$36,MATCH($A31,[37]Roads!$U$3:$U$36,0),MATCH(AUJ$1,[37]Roads!$U$3:$AC$3,0))</f>
        <v>17347</v>
      </c>
      <c r="AUK31" s="131">
        <v>1014.69</v>
      </c>
      <c r="AUL31" s="88">
        <f t="shared" si="104"/>
        <v>12477.21607535198</v>
      </c>
      <c r="AUM31" s="111">
        <f>INDEX([37]Roads!$U$3:$AC$36,MATCH($A31,[37]Roads!$U$3:$U$36,0),MATCH(AUM$1,[37]Roads!$U$3:$AC$3,0))</f>
        <v>12664</v>
      </c>
      <c r="AUN31" s="131">
        <v>1014.97</v>
      </c>
      <c r="AUO31" s="116">
        <f t="shared" si="105"/>
        <v>10442.598231972326</v>
      </c>
      <c r="AUP31" s="111">
        <f>INDEX([37]Roads!$U$3:$AC$36,MATCH($A31,[37]Roads!$U$3:$U$36,0),MATCH(AUP$1,[37]Roads!$U$3:$AC$3,0))</f>
        <v>10596</v>
      </c>
      <c r="AUQ31" s="32">
        <f>INDEX('[3]Raw data 16-17'!$B$2:$XA$34,MATCH($A31,'[3]Raw data 16-17'!$A$2:$A$34,0),MATCH(AUQ$1,'[3]Raw data 16-17'!$B$1:$GU$1,0))</f>
        <v>1014.69</v>
      </c>
      <c r="AUR31" s="88">
        <f t="shared" si="7"/>
        <v>11463.599720111561</v>
      </c>
      <c r="AUS31" s="32">
        <f>INDEX([4]Sheet1!$A$1:$CJ$34, MATCH($A31, [4]Sheet1!$A$1:$A$34, 0), MATCH(AUS$1, [4]Sheet1!$A$1:$CJ$1, 0))</f>
        <v>11632</v>
      </c>
      <c r="AUT31" s="32">
        <f>INDEX('[5]Finance Indicators'!$A$2:$BO$35,MATCH($A31,'[5]Finance Indicators'!$A$2:$A$35,0),MATCH(AUT$1,'[5]Finance Indicators'!$A$2:$BO$2,0))</f>
        <v>1014.69</v>
      </c>
      <c r="AUU31" s="88">
        <f>INDEX('[6]Finance Indicators'!$B$3:$BO$35,MATCH($A31,'[6]Finance Indicators'!$A$3:$A$35,0),MATCH(AUU$1,'[6]Finance Indicators'!$B$2:$BO$2,0))</f>
        <v>12584.649558200566</v>
      </c>
      <c r="AUV31" s="88">
        <f>INDEX('[6]Finance Indicators'!$B$3:$BO$35,MATCH($A31,'[6]Finance Indicators'!$A$3:$A$35,0),MATCH(AUV$1,'[6]Finance Indicators'!$B$2:$BO$2,0))</f>
        <v>12804</v>
      </c>
      <c r="AUW31" s="88">
        <f>INDEX('[6]Finance Indicators'!$B$3:$BO$35,MATCH($A31,'[6]Finance Indicators'!$A$3:$A$35,0),MATCH(AUW$1,'[6]Finance Indicators'!$B$2:$BO$2,0))</f>
        <v>1017.43</v>
      </c>
      <c r="AUX31" s="88">
        <f t="array" ref="AUX31">INDEX('[7]Finance Indicators'!$A$2:$BO$35,MATCH($A31,'[7]Finance Indicators'!$A$2:$A$35,0),MATCH(AUX$1,'[7]Finance Indicators'!$A$2:$BO$2,0))</f>
        <v>12421.323435551498</v>
      </c>
      <c r="AUY31" s="250">
        <f t="array" ref="AUY31">INDEX('[7]Finance Indicators'!$A$2:$BO$35,MATCH($A31,'[7]Finance Indicators'!$A$2:$A$35,0),MATCH(AUY$1,'[7]Finance Indicators'!$A$2:$BO$2,0))</f>
        <v>12650</v>
      </c>
      <c r="AUZ31" s="250">
        <f t="array" ref="AUZ31">INDEX('[7]Finance Indicators'!$A$2:$BO$35,MATCH($A31,'[7]Finance Indicators'!$A$2:$A$35,0),MATCH(AUZ$1,'[7]Finance Indicators'!$A$2:$BO$2,0))</f>
        <v>1018.41</v>
      </c>
      <c r="AVA31" s="119">
        <f>(ATW31*100)/Deflators!$B$2</f>
        <v>15628.911187677475</v>
      </c>
      <c r="AVB31" s="137">
        <f>(ATZ31*100)/Deflators!$B$3</f>
        <v>17825.926249324126</v>
      </c>
      <c r="AVC31" s="137">
        <f>(AUC31*100)/Deflators!$B$4</f>
        <v>18072.717719306427</v>
      </c>
      <c r="AVD31" s="137">
        <f>(AUF31*100)/Deflators!$B$5</f>
        <v>13709.075495163386</v>
      </c>
      <c r="AVE31" s="137">
        <f>(AUI31*100)/Deflators!$B$6</f>
        <v>18836.87918594019</v>
      </c>
      <c r="AVF31" s="137">
        <f>(AUL31*100)/Deflators!$B$7</f>
        <v>13636.607241311945</v>
      </c>
      <c r="AVG31" s="137">
        <f>(AUO31*100)/Deflators!$B$8</f>
        <v>11137.298354108176</v>
      </c>
      <c r="AVH31" s="137">
        <f>(AUR31*100)/Deflators!$B$9</f>
        <v>12014.670609628067</v>
      </c>
      <c r="AVI31" s="137">
        <f>(AUU31*100)/Deflators!$B$10</f>
        <v>12892.110273075576</v>
      </c>
      <c r="AVJ31" s="245">
        <f>(AUX31*100)/Deflators!$B$11</f>
        <v>12421.323435551498</v>
      </c>
      <c r="AVK31" s="115">
        <v>34.518562523122945</v>
      </c>
      <c r="AVL31" s="116">
        <v>32.082672264867028</v>
      </c>
      <c r="AVM31" s="116">
        <v>29.1</v>
      </c>
      <c r="AVN31" s="116">
        <v>28.360000000000003</v>
      </c>
      <c r="AVO31" s="116">
        <v>30.102580933232367</v>
      </c>
      <c r="AVP31" s="116">
        <v>31.023086018395979</v>
      </c>
      <c r="AVQ31" s="88">
        <f>INDEX('[3]Raw data 16-17'!$B$2:$XA$34,MATCH($A31,'[3]Raw data 16-17'!$A$2:$A$34,0),MATCH(AVQ$1,'[3]Raw data 16-17'!$B$1:$GU$1,0))</f>
        <v>31.222573285955612</v>
      </c>
      <c r="AVR31" s="88">
        <f>INDEX('[14]1718 Collected Indicators'!$A$3:$CH$36,MATCH($A31,'[14]1718 Collected Indicators'!$A$3:$A$36,0),MATCH(AVR$1,'[14]1718 Collected Indicators'!$A$3:$CH$3,0))</f>
        <v>29.523284141031944</v>
      </c>
      <c r="AVS31" s="88">
        <f>INDEX('[15]1819 Collected Indicators'!$A$3:$CV$36,MATCH($A31,'[15]1819 Collected Indicators'!$A$3:$A$36,0),MATCH(AVS$1,'[15]1819 Collected Indicators'!$A$3:$CV$3,0))</f>
        <v>28.516545051253292</v>
      </c>
      <c r="AVT31" s="183">
        <f>INDEX('[11]1920 Collected Indicators'!$A$3:$CV$36,MATCH($A31,'[11]1920 Collected Indicators'!$A$3:$A$36,0),MATCH(AVT$1,'[11]1920 Collected Indicators'!$A$3:$CV$3,0))</f>
        <v>31.947134746211965</v>
      </c>
      <c r="AVU31" s="115">
        <v>43.653565344469811</v>
      </c>
      <c r="AVV31" s="116">
        <v>41.926115004169702</v>
      </c>
      <c r="AVW31" s="116">
        <v>38.700000000000003</v>
      </c>
      <c r="AVX31" s="116">
        <v>39.550000000000004</v>
      </c>
      <c r="AVY31" s="116">
        <v>40.936755701249872</v>
      </c>
      <c r="AVZ31" s="116">
        <v>41.612309293172636</v>
      </c>
      <c r="AWA31" s="88">
        <f>INDEX('[3]Raw data 16-17'!$B$2:$XA$34,MATCH($A31,'[3]Raw data 16-17'!$A$2:$A$34,0),MATCH(AWA$1,'[3]Raw data 16-17'!$B$1:$GU$1,0))</f>
        <v>41.838909695615847</v>
      </c>
      <c r="AWB31" s="88">
        <f>INDEX('[14]1718 Collected Indicators'!$A$3:$CH$36,MATCH($A31,'[14]1718 Collected Indicators'!$A$3:$A$36,0),MATCH(AWB$1,'[14]1718 Collected Indicators'!$A$3:$CH$3,0))</f>
        <v>40.386113574833388</v>
      </c>
      <c r="AWC31" s="88">
        <f>INDEX('[15]1819 Collected Indicators'!$A$3:$CV$36,MATCH($A31,'[15]1819 Collected Indicators'!$A$3:$A$36,0),MATCH(AWC$1,'[15]1819 Collected Indicators'!$A$3:$CV$3,0))</f>
        <v>38.252802316908351</v>
      </c>
      <c r="AWD31" s="183">
        <f>INDEX('[11]1920 Collected Indicators'!$A$3:$CV$36,MATCH($A31,'[11]1920 Collected Indicators'!$A$3:$A$36,0),MATCH(AWD$1,'[11]1920 Collected Indicators'!$A$3:$CV$3,0))</f>
        <v>40.112534033232066</v>
      </c>
      <c r="AWE31" s="115">
        <v>45.943461588399188</v>
      </c>
      <c r="AWF31" s="116">
        <v>43.090331672103112</v>
      </c>
      <c r="AWG31" s="116">
        <v>41.1</v>
      </c>
      <c r="AWH31" s="116">
        <v>42.730000000000004</v>
      </c>
      <c r="AWI31" s="116">
        <v>44.342688698721474</v>
      </c>
      <c r="AWJ31" s="116">
        <v>42.41298428939897</v>
      </c>
      <c r="AWK31" s="88">
        <f>INDEX('[3]Raw data 16-17'!$B$2:$XA$34,MATCH($A31,'[3]Raw data 16-17'!$A$2:$A$34,0),MATCH(AWK$1,'[3]Raw data 16-17'!$B$1:$GU$1,0))</f>
        <v>41.306074226296204</v>
      </c>
      <c r="AWL31" s="88">
        <f>INDEX('[14]1718 Collected Indicators'!$A$3:$CH$36,MATCH($A31,'[14]1718 Collected Indicators'!$A$3:$A$36,0),MATCH(AWL$1,'[14]1718 Collected Indicators'!$A$3:$CH$3,0))</f>
        <v>41.74704482564178</v>
      </c>
      <c r="AWM31" s="88">
        <f>INDEX('[15]1819 Collected Indicators'!$A$3:$CV$36,MATCH($A31,'[15]1819 Collected Indicators'!$A$3:$A$36,0),MATCH(AWM$1,'[15]1819 Collected Indicators'!$A$3:$CV$3,0))</f>
        <v>39.695630224189003</v>
      </c>
      <c r="AWN31" s="183">
        <f>INDEX('[11]1920 Collected Indicators'!$A$3:$CV$36,MATCH($A31,'[11]1920 Collected Indicators'!$A$3:$A$36,0),MATCH(AWN$1,'[11]1920 Collected Indicators'!$A$3:$CV$3,0))</f>
        <v>40.483339420022176</v>
      </c>
      <c r="AWO31" s="115">
        <v>48.339106518567391</v>
      </c>
      <c r="AWP31" s="116">
        <v>46.867520046553018</v>
      </c>
      <c r="AWQ31" s="116">
        <v>46.7</v>
      </c>
      <c r="AWR31" s="116">
        <v>50.42</v>
      </c>
      <c r="AWS31" s="116">
        <v>49.267366235552238</v>
      </c>
      <c r="AWT31" s="116">
        <v>51.655683358030075</v>
      </c>
      <c r="AWU31" s="88">
        <f>INDEX('[3]Raw data 16-17'!$B$2:$XA$34,MATCH($A31,'[3]Raw data 16-17'!$A$2:$A$34,0),MATCH(AWU$1,'[3]Raw data 16-17'!$B$1:$GU$1,0))</f>
        <v>51.193341653568943</v>
      </c>
      <c r="AWV31" s="88">
        <f>INDEX('[14]1718 Collected Indicators'!$A$3:$CH$36,MATCH($A31,'[14]1718 Collected Indicators'!$A$3:$A$36,0),MATCH(AWV$1,'[14]1718 Collected Indicators'!$A$3:$CH$3,0))</f>
        <v>49.366801890440676</v>
      </c>
      <c r="AWW31" s="88">
        <f>INDEX('[15]1819 Collected Indicators'!$A$3:$CV$36,MATCH($A31,'[15]1819 Collected Indicators'!$A$3:$A$36,0),MATCH(AWW$1,'[15]1819 Collected Indicators'!$A$3:$CV$3,0))</f>
        <v>49.312989125911557</v>
      </c>
      <c r="AWX31" s="183">
        <f>INDEX('[11]1920 Collected Indicators'!$A$3:$CV$36,MATCH($A31,'[11]1920 Collected Indicators'!$A$3:$A$36,0),MATCH(AWX$1,'[11]1920 Collected Indicators'!$A$3:$CV$3,0))</f>
        <v>46.087487343600024</v>
      </c>
      <c r="AWY31" s="119">
        <v>29849.749582637731</v>
      </c>
      <c r="AWZ31" s="131">
        <v>2682</v>
      </c>
      <c r="AXA31" s="131">
        <v>90770</v>
      </c>
      <c r="AXB31" s="88">
        <f t="shared" si="106"/>
        <v>27927.729426021815</v>
      </c>
      <c r="AXC31" s="131">
        <v>2535</v>
      </c>
      <c r="AXD31" s="131">
        <v>90770</v>
      </c>
      <c r="AXE31" s="116">
        <f t="shared" si="107"/>
        <v>25642.715886618327</v>
      </c>
      <c r="AXF31" s="131">
        <f t="shared" si="108"/>
        <v>2334</v>
      </c>
      <c r="AXG31" s="131">
        <v>91020</v>
      </c>
      <c r="AXH31" s="141">
        <f t="shared" si="109"/>
        <v>30177.514792899408</v>
      </c>
      <c r="AXI31" s="131">
        <f t="shared" si="110"/>
        <v>2754</v>
      </c>
      <c r="AXJ31" s="131">
        <v>91260</v>
      </c>
      <c r="AXK31" s="141">
        <f t="shared" si="111"/>
        <v>25409.478051976417</v>
      </c>
      <c r="AXL31" s="131">
        <f t="shared" si="112"/>
        <v>2327</v>
      </c>
      <c r="AXM31" s="131">
        <v>91580</v>
      </c>
      <c r="AXN31" s="141">
        <f t="shared" si="113"/>
        <v>25035.01023376064</v>
      </c>
      <c r="AXO31" s="131">
        <f t="shared" si="114"/>
        <v>2324</v>
      </c>
      <c r="AXP31" s="131">
        <v>92830</v>
      </c>
      <c r="AXQ31" s="116">
        <f t="shared" si="115"/>
        <v>21077.333333333332</v>
      </c>
      <c r="AXR31" s="87">
        <f>INDEX('[2]All Previous Years'!$A$1:$EX$34,MATCH($A31,'[2]All Previous Years'!$A$1:$A$34,0),MATCH(AXR$1,'[2]All Previous Years'!$A$1:$EX$1,0))</f>
        <v>1976</v>
      </c>
      <c r="AXS31" s="32">
        <f>INDEX('[3]Raw data 16-17'!$B$2:$XA$34,MATCH($A31,'[3]Raw data 16-17'!$A$2:$A$34,0),MATCH(AXS$1,'[3]Raw data 16-17'!$B$1:$GU$1,0))</f>
        <v>93750</v>
      </c>
      <c r="AXT31" s="88">
        <f t="shared" si="116"/>
        <v>19840.425531914891</v>
      </c>
      <c r="AXU31" s="32">
        <f>INDEX([4]Sheet1!$A$1:$CJ$34, MATCH($A31, [4]Sheet1!$A$1:$A$34, 0), MATCH(AXU$1, [4]Sheet1!$A$1:$CJ$1, 0))</f>
        <v>1865</v>
      </c>
      <c r="AXV31" s="32">
        <f>INDEX('[5]Finance Indicators'!$A$2:$BO$35,MATCH($A31,'[5]Finance Indicators'!$A$2:$A$35,0),MATCH(AXV$1,'[5]Finance Indicators'!$A$2:$BO$2,0))</f>
        <v>94000</v>
      </c>
      <c r="AXW31" s="88">
        <f>INDEX('[6]Finance Indicators'!$B$3:$BO$35,MATCH($A31,'[6]Finance Indicators'!$A$3:$A$35,0),MATCH(AXW$1,'[6]Finance Indicators'!$B$2:$BO$2,0))</f>
        <v>23163.362662991625</v>
      </c>
      <c r="AXX31" s="88">
        <f>INDEX('[6]Finance Indicators'!$B$3:$BO$35,MATCH($A31,'[6]Finance Indicators'!$A$3:$A$35,0),MATCH(AXX$1,'[6]Finance Indicators'!$B$2:$BO$2,0))</f>
        <v>2185</v>
      </c>
      <c r="AXY31" s="88">
        <f>INDEX('[6]Finance Indicators'!$B$3:$BO$35,MATCH($A31,'[6]Finance Indicators'!$A$3:$A$35,0),MATCH(AXY$1,'[6]Finance Indicators'!$B$2:$BO$2,0))</f>
        <v>94330</v>
      </c>
      <c r="AXZ31" s="250">
        <f t="array" ref="AXZ31">INDEX('[7]Finance Indicators'!$A$2:$BO$35,MATCH($A31,'[7]Finance Indicators'!$A$2:$A$35,0),MATCH(AXZ$1,'[7]Finance Indicators'!$A$2:$BO$2,0))</f>
        <v>20836.429253794715</v>
      </c>
      <c r="AYA31" s="250">
        <f t="array" ref="AYA31">INDEX('[7]Finance Indicators'!$A$2:$BO$35,MATCH($A31,'[7]Finance Indicators'!$A$2:$A$35,0),MATCH(AYA$1,'[7]Finance Indicators'!$A$2:$BO$2,0))</f>
        <v>1963</v>
      </c>
      <c r="AYB31" s="250">
        <f t="array" ref="AYB31">INDEX('[7]Finance Indicators'!$A$2:$BO$35,MATCH($A31,'[7]Finance Indicators'!$A$2:$A$35,0),MATCH(AYB$1,'[7]Finance Indicators'!$A$2:$BO$2,0))</f>
        <v>94210</v>
      </c>
      <c r="AYC31" s="119">
        <f>(AWY31*100)/Deflators!$B$2</f>
        <v>35163.706489128002</v>
      </c>
      <c r="AYD31" s="137">
        <f>(AXB31*100)/Deflators!$B$3</f>
        <v>32408.16655417865</v>
      </c>
      <c r="AYE31" s="137">
        <f>(AXE31*100)/Deflators!$B$4</f>
        <v>29160.350884020936</v>
      </c>
      <c r="AYF31" s="137">
        <f>(AXH31*100)/Deflators!$B$5</f>
        <v>33709.240329534856</v>
      </c>
      <c r="AYG31" s="137">
        <f>(AXK31*100)/Deflators!$B$6</f>
        <v>27997.14188812859</v>
      </c>
      <c r="AYH31" s="137">
        <f>(AXN31*100)/Deflators!$B$7</f>
        <v>27361.279934425464</v>
      </c>
      <c r="AYI31" s="88">
        <f>(AXQ31*100)/Deflators!$B$8</f>
        <v>22479.515598292415</v>
      </c>
      <c r="AYJ31" s="88">
        <f>(AXT31*100)/Deflators!$B$9</f>
        <v>20794.181874879028</v>
      </c>
      <c r="AYK31" s="88">
        <f>(AXW31*100)/Deflators!$B$10</f>
        <v>23729.27623971349</v>
      </c>
      <c r="AYL31" s="182">
        <f>(AXZ31*100)/Deflators!$B$11</f>
        <v>20836.429253794715</v>
      </c>
      <c r="AYM31" s="119">
        <f t="shared" si="117"/>
        <v>3339.9252911448034</v>
      </c>
      <c r="AYN31" s="131">
        <v>304</v>
      </c>
      <c r="AYO31" s="131">
        <v>91020</v>
      </c>
      <c r="AYP31" s="88">
        <f t="shared" si="118"/>
        <v>8273.0659653736566</v>
      </c>
      <c r="AYQ31" s="131">
        <v>755</v>
      </c>
      <c r="AYR31" s="131">
        <v>91260</v>
      </c>
      <c r="AYS31" s="116">
        <f t="shared" si="119"/>
        <v>9052.1948023585937</v>
      </c>
      <c r="AYT31" s="131">
        <v>829</v>
      </c>
      <c r="AYU31" s="32">
        <v>91580</v>
      </c>
      <c r="AYV31" s="116">
        <f t="shared" si="120"/>
        <v>9845.954971453195</v>
      </c>
      <c r="AYW31" s="131">
        <v>914</v>
      </c>
      <c r="AYX31" s="32">
        <v>92830</v>
      </c>
      <c r="AYY31" s="116">
        <f t="shared" si="121"/>
        <v>8352</v>
      </c>
      <c r="AYZ31" s="87">
        <f>INDEX('[2]All Previous Years'!$A$1:$EX$34,MATCH($A31,'[2]All Previous Years'!$A$1:$A$34,0),MATCH(AYZ$1,'[2]All Previous Years'!$A$1:$EX$1,0))</f>
        <v>783</v>
      </c>
      <c r="AZA31" s="32">
        <f>INDEX('[3]Raw data 16-17'!$B$2:$XA$34,MATCH($A31,'[3]Raw data 16-17'!$A$2:$A$34,0),MATCH(AZA$1,'[3]Raw data 16-17'!$B$1:$GU$1,0))</f>
        <v>93750</v>
      </c>
      <c r="AZB31" s="88">
        <f t="shared" si="122"/>
        <v>9744.6808510638293</v>
      </c>
      <c r="AZC31" s="32">
        <f>INDEX([4]Sheet1!$A$1:$CJ$34, MATCH($A31, [4]Sheet1!$A$1:$A$34, 0), MATCH(AZC$1, [4]Sheet1!$A$1:$CJ$1, 0))</f>
        <v>916</v>
      </c>
      <c r="AZD31" s="32">
        <f>INDEX('[5]Finance Indicators'!$A$2:$BO$35,MATCH($A31,'[5]Finance Indicators'!$A$2:$A$35,0),MATCH(AZD$1,'[5]Finance Indicators'!$A$2:$BO$2,0))</f>
        <v>94000</v>
      </c>
      <c r="AZE31" s="88">
        <f>INDEX('[6]Finance Indicators'!$B$3:$BO$35,MATCH($A31,'[6]Finance Indicators'!$A$3:$A$35,0),MATCH(AZE$1,'[6]Finance Indicators'!$B$2:$BO$2,0))</f>
        <v>10463.267253259834</v>
      </c>
      <c r="AZF31" s="88">
        <f>INDEX('[6]Finance Indicators'!$B$3:$BO$35,MATCH($A31,'[6]Finance Indicators'!$A$3:$A$35,0),MATCH(AZF$1,'[6]Finance Indicators'!$B$2:$BO$2,0))</f>
        <v>987</v>
      </c>
      <c r="AZG31" s="88">
        <f>INDEX('[6]Finance Indicators'!$B$3:$BO$35,MATCH($A31,'[6]Finance Indicators'!$A$3:$A$35,0),MATCH(AZG$1,'[6]Finance Indicators'!$B$2:$BO$2,0))</f>
        <v>94330</v>
      </c>
      <c r="AZH31" s="250">
        <f t="array" ref="AZH31">INDEX('[7]Finance Indicators'!$A$2:$BO$35,MATCH($A31,'[7]Finance Indicators'!$A$2:$A$35,0),MATCH(AZH$1,'[7]Finance Indicators'!$A$2:$BO$2,0))</f>
        <v>7812.3341471181402</v>
      </c>
      <c r="AZI31" s="250">
        <f t="array" ref="AZI31">INDEX('[7]Finance Indicators'!$A$2:$BO$35,MATCH($A31,'[7]Finance Indicators'!$A$2:$A$35,0),MATCH(AZI$1,'[7]Finance Indicators'!$A$2:$BO$2,0))</f>
        <v>736</v>
      </c>
      <c r="AZJ31" s="250">
        <f t="array" ref="AZJ31">INDEX('[7]Finance Indicators'!$A$2:$BO$35,MATCH($A31,'[7]Finance Indicators'!$A$2:$A$35,0),MATCH(AZJ$1,'[7]Finance Indicators'!$A$2:$BO$2,0))</f>
        <v>94210</v>
      </c>
      <c r="AZK31" s="139">
        <f>(AYM31*100)/Deflators!$B$4</f>
        <v>3798.0919746111244</v>
      </c>
      <c r="AZL31" s="137">
        <f>(AYP31*100)/Deflators!$B$5</f>
        <v>9241.2768514156924</v>
      </c>
      <c r="AZM31" s="137">
        <f>(AYS31*100)/Deflators!$B$6</f>
        <v>9974.0569940947989</v>
      </c>
      <c r="AZN31" s="137">
        <f>(AYV31*100)/Deflators!$B$7</f>
        <v>10760.847616206916</v>
      </c>
      <c r="AZO31" s="88">
        <f>(AYY31*100)/Deflators!$B$8</f>
        <v>8907.6218185541311</v>
      </c>
      <c r="AZP31" s="88">
        <f>(AZB31*100)/Deflators!$B$9</f>
        <v>10213.120963747557</v>
      </c>
      <c r="AZQ31" s="88">
        <f>(AZE31*100)/Deflators!$B$10</f>
        <v>10718.899610341976</v>
      </c>
      <c r="AZR31" s="183">
        <f>(AZH31*100)/Deflators!$B$11</f>
        <v>7812.3341471181402</v>
      </c>
      <c r="AZS31" s="115">
        <f t="shared" si="123"/>
        <v>22302.790595473522</v>
      </c>
      <c r="AZT31" s="131">
        <v>2030</v>
      </c>
      <c r="AZU31" s="131">
        <v>91020</v>
      </c>
      <c r="AZV31" s="116">
        <f t="shared" si="124"/>
        <v>21904.44882752575</v>
      </c>
      <c r="AZW31" s="131">
        <v>1999</v>
      </c>
      <c r="AZX31" s="131">
        <v>91260</v>
      </c>
      <c r="AZY31" s="116">
        <f t="shared" si="125"/>
        <v>16357.28324961782</v>
      </c>
      <c r="AZZ31" s="131">
        <v>1498</v>
      </c>
      <c r="BAA31" s="32">
        <v>91580</v>
      </c>
      <c r="BAB31" s="116">
        <f t="shared" si="126"/>
        <v>15189.055262307444</v>
      </c>
      <c r="BAC31" s="131">
        <v>1410</v>
      </c>
      <c r="BAD31" s="32">
        <v>92830</v>
      </c>
      <c r="BAE31" s="116">
        <f t="shared" si="127"/>
        <v>12725.333333333334</v>
      </c>
      <c r="BAF31" s="87">
        <f>INDEX('[2]All Previous Years'!$A$1:$EX$34,MATCH($A31,'[2]All Previous Years'!$A$1:$A$34,0),MATCH(BAF$1,'[2]All Previous Years'!$A$1:$EX$1,0))</f>
        <v>1193</v>
      </c>
      <c r="BAG31" s="32">
        <f>INDEX('[3]Raw data 16-17'!$B$2:$XA$34,MATCH($A31,'[3]Raw data 16-17'!$A$2:$A$34,0),MATCH(BAG$1,'[3]Raw data 16-17'!$B$1:$GU$1,0))</f>
        <v>93750</v>
      </c>
      <c r="BAH31" s="88">
        <f t="shared" si="128"/>
        <v>10095.744680851063</v>
      </c>
      <c r="BAI31" s="32">
        <f>INDEX([4]Sheet1!$A$1:$CJ$34, MATCH($A31, [4]Sheet1!$A$1:$A$34, 0), MATCH(BAI$1, [4]Sheet1!$A$1:$CJ$1, 0))</f>
        <v>949</v>
      </c>
      <c r="BAJ31" s="32">
        <f>INDEX('[5]Finance Indicators'!$A$2:$BO$35,MATCH($A31,'[5]Finance Indicators'!$A$2:$A$35,0),MATCH(BAJ$1,'[5]Finance Indicators'!$A$2:$BO$2,0))</f>
        <v>94000</v>
      </c>
      <c r="BAK31" s="88">
        <f>INDEX('[6]Finance Indicators'!$B$3:$BO$35,MATCH($A31,'[6]Finance Indicators'!$A$3:$A$35,0),MATCH(BAK$1,'[6]Finance Indicators'!$B$2:$BO$2,0))</f>
        <v>12700.095409731794</v>
      </c>
      <c r="BAL31" s="88">
        <f>INDEX('[6]Finance Indicators'!$B$3:$BO$35,MATCH($A31,'[6]Finance Indicators'!$A$3:$A$35,0),MATCH(BAL$1,'[6]Finance Indicators'!$B$2:$BO$2,0))</f>
        <v>1198</v>
      </c>
      <c r="BAM31" s="88">
        <f>INDEX('[6]Finance Indicators'!$B$3:$BO$35,MATCH($A31,'[6]Finance Indicators'!$A$3:$A$35,0),MATCH(BAM$1,'[6]Finance Indicators'!$B$2:$BO$2,0))</f>
        <v>94330</v>
      </c>
      <c r="BAN31" s="250">
        <f t="array" ref="BAN31">INDEX('[7]Finance Indicators'!$A$2:$BO$35,MATCH($A31,'[7]Finance Indicators'!$A$2:$A$35,0),MATCH(BAN$1,'[7]Finance Indicators'!$A$2:$BO$2,0))</f>
        <v>13024.095106676574</v>
      </c>
      <c r="BAO31" s="250">
        <f t="array" ref="BAO31">INDEX('[7]Finance Indicators'!$A$2:$BO$35,MATCH($A31,'[7]Finance Indicators'!$A$2:$A$35,0),MATCH(BAO$1,'[7]Finance Indicators'!$A$2:$BO$2,0))</f>
        <v>1227</v>
      </c>
      <c r="BAP31" s="250">
        <f t="array" ref="BAP31">INDEX('[7]Finance Indicators'!$A$2:$BO$35,MATCH($A31,'[7]Finance Indicators'!$A$2:$A$35,0),MATCH(BAP$1,'[7]Finance Indicators'!$A$2:$BO$2,0))</f>
        <v>94210</v>
      </c>
      <c r="BAQ31" s="139">
        <f>(AZS31*100)/Deflators!$B$4</f>
        <v>25362.258909409808</v>
      </c>
      <c r="BAR31" s="137">
        <f>(AZV31*100)/Deflators!$B$5</f>
        <v>24467.963478119163</v>
      </c>
      <c r="BAS31" s="137">
        <f>(AZY31*100)/Deflators!$B$6</f>
        <v>18023.084894033786</v>
      </c>
      <c r="BAT31" s="137">
        <f>(BAB31*100)/Deflators!$B$7</f>
        <v>16600.432318218544</v>
      </c>
      <c r="BAU31" s="137">
        <f>(BAE31*100)/Deflators!$B$8</f>
        <v>13571.893779738288</v>
      </c>
      <c r="BAV31" s="137">
        <f>(BAH31*100)/Deflators!$B$9</f>
        <v>10581.060911131475</v>
      </c>
      <c r="BAW31" s="137">
        <f>(BAK31*100)/Deflators!$B$10</f>
        <v>13010.376629371516</v>
      </c>
      <c r="BAX31" s="245">
        <f>(BAN31*100)/Deflators!$B$11</f>
        <v>13024.095106676576</v>
      </c>
      <c r="BAY31" s="144">
        <v>48.167569436441163</v>
      </c>
      <c r="BAZ31" s="145">
        <v>53.467911311945016</v>
      </c>
      <c r="BBA31" s="145">
        <v>55.687946746257644</v>
      </c>
      <c r="BBB31" s="145">
        <v>53.724109139881662</v>
      </c>
      <c r="BBC31" s="145">
        <v>53.1</v>
      </c>
      <c r="BBD31" s="145">
        <v>53.865032220237516</v>
      </c>
      <c r="BBE31" s="88">
        <f>INDEX('[3]Raw data 16-17'!$B$2:$XA$34,MATCH($A31,'[3]Raw data 16-17'!$A$2:$A$34,0),MATCH(BBE$1,'[3]Raw data 16-17'!$B$1:$GU$1,0))</f>
        <v>54.743152853779456</v>
      </c>
      <c r="BBF31" s="88">
        <f>INDEX('[14]1718 Collected Indicators'!$A$3:$CH$36,MATCH($A31,'[14]1718 Collected Indicators'!$A$3:$A$36,0),MATCH(BBF$1,'[14]1718 Collected Indicators'!$A$3:$CH$3,0))</f>
        <v>55.109150706702081</v>
      </c>
      <c r="BBG31" s="88">
        <f>INDEX('[15]1819 Collected Indicators'!$A$3:$CV$36,MATCH($A31,'[15]1819 Collected Indicators'!$A$3:$A$36,0),MATCH(BBG$1,'[15]1819 Collected Indicators'!$A$3:$CV$3,0))</f>
        <v>54.1</v>
      </c>
      <c r="BBH31" s="126">
        <f>INDEX('[11]1920 Collected Indicators'!$A$3:$CV$36,MATCH($A31,'[11]1920 Collected Indicators'!$A$3:$A$36,0),MATCH(BBH$1,'[11]1920 Collected Indicators'!$A$3:$CV$3,0))</f>
        <v>54.799391019585762</v>
      </c>
      <c r="BBI31" s="133">
        <f t="shared" si="8"/>
        <v>78.63333333333334</v>
      </c>
      <c r="BBJ31" s="116">
        <f t="shared" si="8"/>
        <v>76</v>
      </c>
      <c r="BBK31" s="116">
        <f t="shared" si="8"/>
        <v>75</v>
      </c>
      <c r="BBL31" s="116">
        <f t="shared" si="8"/>
        <v>71</v>
      </c>
      <c r="BBM31" s="136">
        <f t="shared" si="8"/>
        <v>69.333333333333329</v>
      </c>
      <c r="BBN31" s="116">
        <f t="shared" si="8"/>
        <v>64.333333333333329</v>
      </c>
      <c r="BBO31" s="248">
        <f t="shared" si="8"/>
        <v>69.666666666666671</v>
      </c>
      <c r="BBP31" s="144">
        <f t="shared" si="9"/>
        <v>78.033333333333331</v>
      </c>
      <c r="BBQ31" s="145">
        <f t="shared" si="9"/>
        <v>83</v>
      </c>
      <c r="BBR31" s="145">
        <f t="shared" si="9"/>
        <v>82</v>
      </c>
      <c r="BBS31" s="145">
        <f t="shared" si="9"/>
        <v>70.666666666666671</v>
      </c>
      <c r="BBT31" s="146">
        <f t="shared" si="9"/>
        <v>59.666666666666664</v>
      </c>
      <c r="BBU31" s="145">
        <f t="shared" si="9"/>
        <v>55.533333333333331</v>
      </c>
      <c r="BBV31" s="248">
        <f t="shared" si="9"/>
        <v>59.533333333333331</v>
      </c>
      <c r="BBW31" s="115">
        <v>11.573294184888242</v>
      </c>
      <c r="BBX31" s="116">
        <v>11.154675554184299</v>
      </c>
      <c r="BBY31" s="136">
        <v>10.814375471279694</v>
      </c>
      <c r="BBZ31" s="115">
        <f>INDEX([38]HSN1b!$V$1:$AL$36,MATCH($A31,[38]HSN1b!$V$1:$V$36,0),MATCH(BBZ$1,[38]HSN1b!$V$1:$AL$1,0))</f>
        <v>9.1300000000000008</v>
      </c>
      <c r="BCA31" s="131">
        <f>INDEX([38]HSN1b!$V$1:$AL$36,MATCH($A31,[38]HSN1b!$V$1:$V$36,0),MATCH(BCA$1,[38]HSN1b!$V$1:$AL$1,0))</f>
        <v>1567867</v>
      </c>
      <c r="BCB31" s="131">
        <f>INDEX([38]HSN1b!$V$1:$AL$36,MATCH($A31,[38]HSN1b!$V$1:$V$36,0),MATCH(BCB$1,[38]HSN1b!$V$1:$AL$1,0))</f>
        <v>17169522</v>
      </c>
      <c r="BCC31" s="116">
        <f>INDEX([38]HSN1b!$V$1:$AL$36,MATCH($A31,[38]HSN1b!$V$1:$V$36,0),MATCH(BCC$1,[38]HSN1b!$V$1:$AL$1,0))</f>
        <v>9.56</v>
      </c>
      <c r="BCD31" s="131">
        <f>INDEX([38]HSN1b!$V$1:$AL$36,MATCH($A31,[38]HSN1b!$V$1:$V$36,0),MATCH(BCD$1,[38]HSN1b!$V$1:$AL$1,0))</f>
        <v>1678197</v>
      </c>
      <c r="BCE31" s="131">
        <f>INDEX([38]HSN1b!$V$1:$AL$36,MATCH($A31,[38]HSN1b!$V$1:$V$36,0),MATCH(BCE$1,[38]HSN1b!$V$1:$AL$1,0))</f>
        <v>17559458</v>
      </c>
      <c r="BCF31" s="116">
        <f>INDEX([38]HSN1b!$V$1:$AL$36,MATCH($A31,[38]HSN1b!$V$1:$V$36,0),MATCH(BCF$1,[38]HSN1b!$V$1:$AL$1,0))</f>
        <v>9.82</v>
      </c>
      <c r="BCG31" s="131">
        <f>INDEX([38]HSN1b!$V$1:$AL$36,MATCH($A31,[38]HSN1b!$V$1:$V$36,0),MATCH(BCG$1,[38]HSN1b!$V$1:$AL$1,0))</f>
        <v>1758825</v>
      </c>
      <c r="BCH31" s="131">
        <f>INDEX([38]HSN1b!$V$1:$AL$36,MATCH($A31,[38]HSN1b!$V$1:$V$36,0),MATCH(BCH$1,[38]HSN1b!$V$1:$AL$1,0))</f>
        <v>17917288</v>
      </c>
      <c r="BCI31" s="116">
        <f>INDEX([38]HSN1b!$V$1:$AL$36,MATCH($A31,[38]HSN1b!$V$1:$V$36,0),MATCH(BCI$1,[38]HSN1b!$V$1:$AL$1,0))</f>
        <v>9.57</v>
      </c>
      <c r="BCJ31" s="131">
        <f>INDEX([38]HSN1b!$V$1:$AL$36,MATCH($A31,[38]HSN1b!$V$1:$V$36,0),MATCH(BCJ$1,[38]HSN1b!$V$1:$AL$1,0))</f>
        <v>1737936</v>
      </c>
      <c r="BCK31" s="131">
        <f>INDEX([38]HSN1b!$V$1:$AL$36,MATCH($A31,[38]HSN1b!$V$1:$V$36,0),MATCH(BCK$1,[38]HSN1b!$V$1:$AL$1,0))</f>
        <v>18165416</v>
      </c>
      <c r="BCL31" s="88">
        <f>INDEX('[14]1718 Collected Indicators'!$A$3:$CH$36,MATCH($A31,'[14]1718 Collected Indicators'!$A$3:$A$36,0),MATCH(BCL$1,'[14]1718 Collected Indicators'!$A$3:$CH$3,0))</f>
        <v>10.131524328242762</v>
      </c>
      <c r="BCM31" s="32">
        <f>INDEX('[14]1718 Collected Indicators'!$A$3:$CH$36,MATCH($A31,'[14]1718 Collected Indicators'!$A$3:$A$36,0),MATCH(BCM$1,'[14]1718 Collected Indicators'!$A$3:$CH$3,0))</f>
        <v>1845422</v>
      </c>
      <c r="BCN31" s="32">
        <f>INDEX('[14]1718 Collected Indicators'!$A$3:$CH$36,MATCH($A31,'[14]1718 Collected Indicators'!$A$3:$A$36,0),MATCH(BCN$1,'[14]1718 Collected Indicators'!$A$3:$CH$3,0))</f>
        <v>18214653</v>
      </c>
      <c r="BCO31" s="88">
        <f>INDEX('[15]1819 Collected Indicators'!$A$3:$CV$36,MATCH($A31,'[15]1819 Collected Indicators'!$A$3:$A$36,0),MATCH(BCO$1,'[15]1819 Collected Indicators'!$A$3:$CV$3,0))</f>
        <v>11.384705970006602</v>
      </c>
      <c r="BCP31" s="32">
        <f>INDEX('[15]1819 Collected Indicators'!$A$3:$CV$36,MATCH($A31,'[15]1819 Collected Indicators'!$A$3:$A$36,0),MATCH(BCP$1,'[15]1819 Collected Indicators'!$A$3:$CV$3,0))</f>
        <v>2107158</v>
      </c>
      <c r="BCQ31" s="32">
        <f>INDEX('[15]1819 Collected Indicators'!$A$3:$CV$36,MATCH($A31,'[15]1819 Collected Indicators'!$A$3:$A$36,0),MATCH(BCQ$1,'[15]1819 Collected Indicators'!$A$3:$CV$3,0))</f>
        <v>18508673</v>
      </c>
      <c r="BCR31" s="32">
        <f>INDEX('[11]1920 Collected Indicators'!$A$3:$CV$36,MATCH($A31,'[11]1920 Collected Indicators'!$A$3:$A$36,0),MATCH(BCR$1,'[11]1920 Collected Indicators'!$A$3:$CV$3,0))</f>
        <v>11.997701297753576</v>
      </c>
      <c r="BCS31" s="32">
        <f>INDEX('[11]1920 Collected Indicators'!$A$3:$CV$36,MATCH($A31,'[11]1920 Collected Indicators'!$A$3:$A$36,0),MATCH(BCS$1,'[11]1920 Collected Indicators'!$A$3:$CV$3,0))</f>
        <v>2328033</v>
      </c>
      <c r="BCT31" s="262">
        <f>INDEX('[11]1920 Collected Indicators'!$A$3:$CV$36,MATCH($A31,'[11]1920 Collected Indicators'!$A$3:$A$36,0),MATCH(BCT$1,'[11]1920 Collected Indicators'!$A$3:$CV$3,0))</f>
        <v>19403992</v>
      </c>
      <c r="BCU31" s="115">
        <v>0.5666902106590217</v>
      </c>
      <c r="BCV31" s="116">
        <v>0.81202247288454565</v>
      </c>
      <c r="BCW31" s="116">
        <v>0.46301583276077773</v>
      </c>
      <c r="BCX31" s="116">
        <f>INDEX([38]HSN2!$V$1:$AL$36,MATCH($A31,[38]HSN2!$V$1:$V$36,0),MATCH(BCX$1,[38]HSN2!$V$1:$AL$1,0))</f>
        <v>0.63</v>
      </c>
      <c r="BCY31" s="131">
        <f>INDEX([38]HSN2!$V$1:$AL$36,MATCH($A31,[38]HSN2!$V$1:$V$36,0),MATCH(BCY$1,[38]HSN2!$V$1:$AL$1,0))</f>
        <v>107824</v>
      </c>
      <c r="BCZ31" s="131">
        <f>INDEX([38]HSN2!$V$1:$AL$36,MATCH($A31,[38]HSN2!$V$1:$V$36,0),MATCH(BCZ$1,[38]HSN2!$V$1:$AL$1,0))</f>
        <v>17169522</v>
      </c>
      <c r="BDA31" s="116">
        <f>INDEX([38]HSN2!$V$1:$AL$36,MATCH($A31,[38]HSN2!$V$1:$V$36,0),MATCH(BDA$1,[38]HSN2!$V$1:$AL$1,0))</f>
        <v>0.79</v>
      </c>
      <c r="BDB31" s="131">
        <f>INDEX([38]HSN2!$V$1:$AL$36,MATCH($A31,[38]HSN2!$V$1:$V$36,0),MATCH(BDB$1,[38]HSN2!$V$1:$AL$1,0))</f>
        <v>137869</v>
      </c>
      <c r="BDC31" s="131">
        <f>INDEX([38]HSN2!$V$1:$AL$36,MATCH($A31,[38]HSN2!$V$1:$V$36,0),MATCH(BDC$1,[38]HSN2!$V$1:$AL$1,0))</f>
        <v>17559458</v>
      </c>
      <c r="BDD31" s="116">
        <f>INDEX([38]HSN2!$V$1:$AL$36,MATCH($A31,[38]HSN2!$V$1:$V$36,0),MATCH(BDD$1,[38]HSN2!$V$1:$AL$1,0))</f>
        <v>0.56999999999999995</v>
      </c>
      <c r="BDE31" s="131">
        <f>INDEX([38]HSN2!$V$1:$AL$36,MATCH($A31,[38]HSN2!$V$1:$V$36,0),MATCH(BDE$1,[38]HSN2!$V$1:$AL$1,0))</f>
        <v>102391</v>
      </c>
      <c r="BDF31" s="131">
        <f>INDEX([38]HSN2!$V$1:$AL$36,MATCH($A31,[38]HSN2!$V$1:$V$36,0),MATCH(BDF$1,[38]HSN2!$V$1:$AL$1,0))</f>
        <v>17917288</v>
      </c>
      <c r="BDG31" s="116">
        <f>INDEX([38]HSN2!$V$1:$AL$36,MATCH($A31,[38]HSN2!$V$1:$V$36,0),MATCH(BDG$1,[38]HSN2!$V$1:$AL$1,0))</f>
        <v>0.71</v>
      </c>
      <c r="BDH31" s="131">
        <f>INDEX([38]HSN2!$V$1:$AL$36,MATCH($A31,[38]HSN2!$V$1:$V$36,0),MATCH(BDH$1,[38]HSN2!$V$1:$AL$1,0))</f>
        <v>128628</v>
      </c>
      <c r="BDI31" s="131">
        <f>INDEX([38]HSN2!$V$1:$AL$36,MATCH($A31,[38]HSN2!$V$1:$V$36,0),MATCH(BDI$1,[38]HSN2!$V$1:$AL$1,0))</f>
        <v>18165416</v>
      </c>
      <c r="BDJ31" s="88">
        <f>INDEX('[14]1718 Collected Indicators'!$A$3:$CH$36,MATCH($A31,'[14]1718 Collected Indicators'!$A$3:$A$36,0),MATCH(BDJ$1,'[14]1718 Collected Indicators'!$A$3:$CH$3,0))</f>
        <v>0.70195133555385325</v>
      </c>
      <c r="BDK31" s="32">
        <f>INDEX('[14]1718 Collected Indicators'!$A$3:$CH$36,MATCH($A31,'[14]1718 Collected Indicators'!$A$3:$A$36,0),MATCH(BDK$1,'[14]1718 Collected Indicators'!$A$3:$CH$3,0))</f>
        <v>127858</v>
      </c>
      <c r="BDL31" s="32">
        <f>INDEX('[14]1718 Collected Indicators'!$A$3:$CH$36,MATCH($A31,'[14]1718 Collected Indicators'!$A$3:$A$36,0),MATCH(BDL$1,'[14]1718 Collected Indicators'!$A$3:$CH$3,0))</f>
        <v>18214653</v>
      </c>
      <c r="BDM31" s="88">
        <f>INDEX('[15]1819 Collected Indicators'!$A$3:$CV$36,MATCH($A31,'[15]1819 Collected Indicators'!$A$3:$A$36,0),MATCH(BDM$1,'[15]1819 Collected Indicators'!$A$3:$CV$3,0))</f>
        <v>0.9555574297519871</v>
      </c>
      <c r="BDN31" s="32">
        <f>INDEX('[15]1819 Collected Indicators'!$A$3:$CV$36,MATCH($A31,'[15]1819 Collected Indicators'!$A$3:$A$36,0),MATCH(BDN$1,'[15]1819 Collected Indicators'!$A$3:$CV$3,0))</f>
        <v>176861</v>
      </c>
      <c r="BDO31" s="32">
        <f>INDEX('[15]1819 Collected Indicators'!$A$3:$CV$36,MATCH($A31,'[15]1819 Collected Indicators'!$A$3:$A$36,0),MATCH(BDO$1,'[15]1819 Collected Indicators'!$A$3:$CV$3,0))</f>
        <v>18508673</v>
      </c>
      <c r="BDP31" s="32">
        <f>INDEX('[11]1920 Collected Indicators'!$A$3:$CV$36,MATCH($A31,'[11]1920 Collected Indicators'!$A$3:$A$36,0),MATCH(BDP$1,'[11]1920 Collected Indicators'!$A$3:$CV$3,0))</f>
        <v>0.73318933547282428</v>
      </c>
      <c r="BDQ31" s="284">
        <f>INDEX('[11]1920 Collected Indicators'!$A$3:$CV$36,MATCH($A31,'[11]1920 Collected Indicators'!$A$3:$A$36,0),MATCH(BDQ$1,'[11]1920 Collected Indicators'!$A$3:$CV$3,0))</f>
        <v>142268</v>
      </c>
      <c r="BDR31" s="262">
        <f>INDEX('[11]1920 Collected Indicators'!$A$3:$CV$36,MATCH($A31,'[11]1920 Collected Indicators'!$A$3:$A$36,0),MATCH(BDR$1,'[11]1920 Collected Indicators'!$A$3:$CV$3,0))</f>
        <v>19403992</v>
      </c>
      <c r="BDS31" s="115">
        <v>32.243163340724315</v>
      </c>
      <c r="BDT31" s="116">
        <v>43.044428259286235</v>
      </c>
      <c r="BDU31" s="116">
        <v>62.913544141838784</v>
      </c>
      <c r="BDV31" s="116">
        <f>INDEX([38]HSN3!$V$1:$AL$36,MATCH($A31,[38]HSN3!$V$1:$V$36,0),MATCH(BDV$1,[38]HSN3!$V$1:$AL$1,0))</f>
        <v>79.37</v>
      </c>
      <c r="BDW31" s="131">
        <f>INDEX([38]HSN3!$V$1:$AL$36,MATCH($A31,[38]HSN3!$V$1:$V$36,0),MATCH(BDW$1,[38]HSN3!$V$1:$AL$1,0))</f>
        <v>4431</v>
      </c>
      <c r="BDX31" s="131">
        <f>INDEX([38]HSN3!$V$1:$AL$36,MATCH($A31,[38]HSN3!$V$1:$V$36,0),MATCH(BDX$1,[38]HSN3!$V$1:$AL$1,0))</f>
        <v>5583</v>
      </c>
      <c r="BDY31" s="116">
        <f>INDEX([38]HSN3!$V$1:$AL$36,MATCH($A31,[38]HSN3!$V$1:$V$36,0),MATCH(BDY$1,[38]HSN3!$V$1:$AL$1,0))</f>
        <v>95.54</v>
      </c>
      <c r="BDZ31" s="131">
        <f>INDEX([38]HSN3!$V$1:$AL$36,MATCH($A31,[38]HSN3!$V$1:$V$36,0),MATCH(BDZ$1,[38]HSN3!$V$1:$AL$1,0))</f>
        <v>5352</v>
      </c>
      <c r="BEA31" s="131">
        <f>INDEX([38]HSN3!$V$1:$AL$36,MATCH($A31,[38]HSN3!$V$1:$V$36,0),MATCH(BEA$1,[38]HSN3!$V$1:$AL$1,0))</f>
        <v>5602</v>
      </c>
      <c r="BEB31" s="116">
        <f>INDEX([38]HSN3!$V$1:$AL$36,MATCH($A31,[38]HSN3!$V$1:$V$36,0),MATCH(BEB$1,[38]HSN3!$V$1:$AL$1,0))</f>
        <v>97.19</v>
      </c>
      <c r="BEC31" s="131">
        <f>INDEX([38]HSN3!$V$1:$AL$36,MATCH($A31,[38]HSN3!$V$1:$V$36,0),MATCH(BEC$1,[38]HSN3!$V$1:$AL$1,0))</f>
        <v>5468</v>
      </c>
      <c r="BED31" s="131">
        <f>INDEX([38]HSN3!$V$1:$AL$36,MATCH($A31,[38]HSN3!$V$1:$V$36,0),MATCH(BED$1,[38]HSN3!$V$1:$AL$1,0))</f>
        <v>5626</v>
      </c>
      <c r="BEE31" s="116">
        <f>INDEX([38]HSN3!$V$1:$AL$36,MATCH($A31,[38]HSN3!$V$1:$V$36,0),MATCH(BEE$1,[38]HSN3!$V$1:$AL$1,0))</f>
        <v>98.14</v>
      </c>
      <c r="BEF31" s="131">
        <f>INDEX([38]HSN3!$V$1:$AL$36,MATCH($A31,[38]HSN3!$V$1:$V$36,0),MATCH(BEF$1,[38]HSN3!$V$1:$AL$1,0))</f>
        <v>5541</v>
      </c>
      <c r="BEG31" s="131">
        <f>INDEX([38]HSN3!$V$1:$AL$36,MATCH($A31,[38]HSN3!$V$1:$V$36,0),MATCH(BEG$1,[38]HSN3!$V$1:$AL$1,0))</f>
        <v>5646</v>
      </c>
      <c r="BEH31" s="88">
        <f>INDEX('[14]1718 Collected Indicators'!$A$3:$CH$36,MATCH($A31,'[14]1718 Collected Indicators'!$A$3:$A$36,0),MATCH(BEH$1,'[14]1718 Collected Indicators'!$A$3:$CH$3,0))</f>
        <v>99.188569412594816</v>
      </c>
      <c r="BEI31" s="32">
        <f>INDEX('[14]1718 Collected Indicators'!$A$3:$CH$36,MATCH($A31,'[14]1718 Collected Indicators'!$A$3:$A$36,0),MATCH(BEI$1,'[14]1718 Collected Indicators'!$A$3:$CH$3,0))</f>
        <v>5623</v>
      </c>
      <c r="BEJ31" s="32">
        <f>INDEX('[14]1718 Collected Indicators'!$A$3:$CH$36,MATCH($A31,'[14]1718 Collected Indicators'!$A$3:$A$36,0),MATCH(BEJ$1,'[14]1718 Collected Indicators'!$A$3:$CH$3,0))</f>
        <v>5669</v>
      </c>
      <c r="BEK31" s="88">
        <f>INDEX('[15]1819 Collected Indicators'!$A$3:$CV$36,MATCH($A31,'[15]1819 Collected Indicators'!$A$3:$A$36,0),MATCH(BEK$1,'[15]1819 Collected Indicators'!$A$3:$CV$3,0))</f>
        <v>99.648258881463249</v>
      </c>
      <c r="BEL31" s="32">
        <f>INDEX('[15]1819 Collected Indicators'!$A$3:$CV$36,MATCH($A31,'[15]1819 Collected Indicators'!$A$3:$A$36,0),MATCH(BEL$1,'[15]1819 Collected Indicators'!$A$3:$CV$3,0))</f>
        <v>5666</v>
      </c>
      <c r="BEM31" s="32">
        <f>INDEX('[15]1819 Collected Indicators'!$A$3:$CV$36,MATCH($A31,'[15]1819 Collected Indicators'!$A$3:$A$36,0),MATCH(BEM$1,'[15]1819 Collected Indicators'!$A$3:$CV$3,0))</f>
        <v>5686</v>
      </c>
      <c r="BEN31" s="284">
        <f>INDEX('[11]1920 Collected Indicators'!$A$3:$CV$36,MATCH($A31,'[11]1920 Collected Indicators'!$A$3:$A$36,0),MATCH(BEN$1,'[11]1920 Collected Indicators'!$A$3:$CV$3,0))</f>
        <v>96.515072312249515</v>
      </c>
      <c r="BEO31" s="39">
        <f>INDEX('[11]1920 Collected Indicators'!$A$3:$CV$36,MATCH($A31,'[11]1920 Collected Indicators'!$A$3:$A$36,0),MATCH(BEO$1,'[11]1920 Collected Indicators'!$A$3:$CV$3,0))</f>
        <v>5539</v>
      </c>
      <c r="BEP31" s="287">
        <f>INDEX('[11]1920 Collected Indicators'!$A$3:$CV$36,MATCH($A31,'[11]1920 Collected Indicators'!$A$3:$A$36,0),MATCH(BEP$1,'[11]1920 Collected Indicators'!$A$3:$CV$3,0))</f>
        <v>5739</v>
      </c>
      <c r="BEQ31" s="133">
        <v>92.552475025255362</v>
      </c>
      <c r="BER31" s="116">
        <v>91.260487415101878</v>
      </c>
      <c r="BES31" s="136">
        <v>92.459863148646122</v>
      </c>
      <c r="BET31" s="115">
        <f>INDEX([38]HSN4b!$V$1:$AL$36,MATCH($A31,[38]HSN4b!$V$1:$V$36,0),MATCH(BET$1,[38]HSN4b!$V$1:$AL$1,0))</f>
        <v>7.6</v>
      </c>
      <c r="BEU31" s="131">
        <f>INDEX([38]HSN4b!$V$1:$AL$36,MATCH($A31,[38]HSN4b!$V$1:$V$36,0),MATCH(BEU$1,[38]HSN4b!$V$1:$AL$1,0))</f>
        <v>149216</v>
      </c>
      <c r="BEV31" s="131">
        <f>INDEX([38]HSN4b!$V$1:$AL$36,MATCH($A31,[38]HSN4b!$V$1:$V$36,0),MATCH(BEV$1,[38]HSN4b!$V$1:$AL$1,0))</f>
        <v>19622</v>
      </c>
      <c r="BEW31" s="116">
        <f>INDEX([38]HSN4b!$V$1:$AL$36,MATCH($A31,[38]HSN4b!$V$1:$V$36,0),MATCH(BEW$1,[38]HSN4b!$V$1:$AL$1,0))</f>
        <v>5.4</v>
      </c>
      <c r="BEX31" s="131">
        <f>INDEX([38]HSN4b!$V$1:$AL$36,MATCH($A31,[38]HSN4b!$V$1:$V$36,0),MATCH(BEX$1,[38]HSN4b!$V$1:$AL$1,0))</f>
        <v>79916</v>
      </c>
      <c r="BEY31" s="131">
        <f>INDEX([38]HSN4b!$V$1:$AL$36,MATCH($A31,[38]HSN4b!$V$1:$V$36,0),MATCH(BEY$1,[38]HSN4b!$V$1:$AL$1,0))</f>
        <v>14802</v>
      </c>
      <c r="BEZ31" s="116">
        <f>INDEX([38]HSN4b!$V$1:$AL$36,MATCH($A31,[38]HSN4b!$V$1:$V$36,0),MATCH(BEZ$1,[38]HSN4b!$V$1:$AL$1,0))</f>
        <v>4.8600000000000003</v>
      </c>
      <c r="BFA31" s="131">
        <f>INDEX([38]HSN4b!$V$1:$AL$36,MATCH($A31,[38]HSN4b!$V$1:$V$36,0),MATCH(BFA$1,[38]HSN4b!$V$1:$AL$1,0))</f>
        <v>113888</v>
      </c>
      <c r="BFB31" s="131">
        <f>INDEX([38]HSN4b!$V$1:$AL$36,MATCH($A31,[38]HSN4b!$V$1:$V$36,0),MATCH(BFB$1,[38]HSN4b!$V$1:$AL$1,0))</f>
        <v>23420</v>
      </c>
      <c r="BFC31" s="116">
        <f>INDEX([38]HSN4b!$V$1:$AL$36,MATCH($A31,[38]HSN4b!$V$1:$V$36,0),MATCH(BFC$1,[38]HSN4b!$V$1:$AL$1,0))</f>
        <v>6.81</v>
      </c>
      <c r="BFD31" s="131">
        <f>INDEX([38]HSN4b!$V$1:$AL$36,MATCH($A31,[38]HSN4b!$V$1:$V$36,0),MATCH(BFD$1,[38]HSN4b!$V$1:$AL$1,0))</f>
        <v>180098</v>
      </c>
      <c r="BFE31" s="131">
        <f>INDEX([38]HSN4b!$V$1:$AL$36,MATCH($A31,[38]HSN4b!$V$1:$V$36,0),MATCH(BFE$1,[38]HSN4b!$V$1:$AL$1,0))</f>
        <v>26438</v>
      </c>
      <c r="BFF31" s="88">
        <f>INDEX('[14]1718 Collected Indicators'!$A$3:$CH$36,MATCH($A31,'[14]1718 Collected Indicators'!$A$3:$A$36,0),MATCH(BFF$1,'[14]1718 Collected Indicators'!$A$3:$CH$3,0))</f>
        <v>4.6155060911415253</v>
      </c>
      <c r="BFG31" s="32">
        <f>INDEX('[14]1718 Collected Indicators'!$A$3:$CH$36,MATCH($A31,'[14]1718 Collected Indicators'!$A$3:$A$36,0),MATCH(BFG$1,'[14]1718 Collected Indicators'!$A$3:$CH$3,0))</f>
        <v>122754</v>
      </c>
      <c r="BFH31" s="32">
        <f>INDEX('[14]1718 Collected Indicators'!$A$3:$CH$36,MATCH($A31,'[14]1718 Collected Indicators'!$A$3:$A$36,0),MATCH(BFH$1,'[14]1718 Collected Indicators'!$A$3:$CH$3,0))</f>
        <v>26596</v>
      </c>
      <c r="BFI31" s="88">
        <f>INDEX('[15]1819 Collected Indicators'!$A$3:$CV$36,MATCH($A31,'[15]1819 Collected Indicators'!$A$3:$A$36,0),MATCH(BFI$1,'[15]1819 Collected Indicators'!$A$3:$CV$3,0))</f>
        <v>4.5928918322295802</v>
      </c>
      <c r="BFJ31" s="32">
        <f>INDEX('[15]1819 Collected Indicators'!$A$3:$CV$36,MATCH($A31,'[15]1819 Collected Indicators'!$A$3:$A$36,0),MATCH(BFJ$1,'[15]1819 Collected Indicators'!$A$3:$CV$3,0))</f>
        <v>104029</v>
      </c>
      <c r="BFK31" s="32">
        <f>INDEX('[15]1819 Collected Indicators'!$A$3:$CV$36,MATCH($A31,'[15]1819 Collected Indicators'!$A$3:$A$36,0),MATCH(BFK$1,'[15]1819 Collected Indicators'!$A$3:$CV$3,0))</f>
        <v>22650</v>
      </c>
      <c r="BFL31" s="284">
        <f>INDEX('[11]1920 Collected Indicators'!$A$3:$CV$36,MATCH($A31,'[11]1920 Collected Indicators'!$A$3:$A$36,0),MATCH(BFL$1,'[11]1920 Collected Indicators'!$A$3:$CV$3,0))</f>
        <v>3.6663153200632426</v>
      </c>
      <c r="BFM31" s="284">
        <f>INDEX('[11]1920 Collected Indicators'!$A$3:$CV$36,MATCH($A31,'[11]1920 Collected Indicators'!$A$3:$A$36,0),MATCH(BFM$1,'[11]1920 Collected Indicators'!$A$3:$CV$3,0))</f>
        <v>90437</v>
      </c>
      <c r="BFN31" s="262">
        <f>INDEX('[11]1920 Collected Indicators'!$A$3:$CV$36,MATCH($A31,'[11]1920 Collected Indicators'!$A$3:$A$36,0),MATCH(BFN$1,'[11]1920 Collected Indicators'!$A$3:$CV$3,0))</f>
        <v>24667</v>
      </c>
      <c r="BFO31" s="115">
        <v>63.396156688839611</v>
      </c>
      <c r="BFP31" s="116">
        <v>70.630007283321191</v>
      </c>
      <c r="BFQ31" s="116">
        <v>79.309084262474869</v>
      </c>
      <c r="BFR31" s="116">
        <f>INDEX([38]HSN5!$V$1:$AL$36,MATCH($A31,[38]HSN5!$V$1:$V$36,0),MATCH(BFR$1,[38]HSN5!$V$1:$AL$1,0))</f>
        <v>93.16</v>
      </c>
      <c r="BFS31" s="131">
        <f>INDEX([38]HSN5!$V$1:$AL$36,MATCH($A31,[38]HSN5!$V$1:$V$36,0),MATCH(BFS$1,[38]HSN5!$V$1:$AL$1,0))</f>
        <v>5201</v>
      </c>
      <c r="BFT31" s="131">
        <f>INDEX([38]HSN5!$V$1:$AL$36,MATCH($A31,[38]HSN5!$V$1:$V$36,0),MATCH(BFT$1,[38]HSN5!$V$1:$AL$1,0))</f>
        <v>5583</v>
      </c>
      <c r="BFU31" s="116">
        <f>INDEX([38]HSN5!$V$1:$AL$36,MATCH($A31,[38]HSN5!$V$1:$V$36,0),MATCH(BFU$1,[38]HSN5!$V$1:$AL$1,0))</f>
        <v>96.45</v>
      </c>
      <c r="BFV31" s="131">
        <f>INDEX([38]HSN5!$V$1:$AL$36,MATCH($A31,[38]HSN5!$V$1:$V$36,0),MATCH(BFV$1,[38]HSN5!$V$1:$AL$1,0))</f>
        <v>5403</v>
      </c>
      <c r="BFW31" s="131">
        <f>INDEX([38]HSN5!$V$1:$AL$36,MATCH($A31,[38]HSN5!$V$1:$V$36,0),MATCH(BFW$1,[38]HSN5!$V$1:$AL$1,0))</f>
        <v>5602</v>
      </c>
      <c r="BFX31" s="116">
        <f>INDEX([38]HSN5!$V$1:$AL$36,MATCH($A31,[38]HSN5!$V$1:$V$36,0),MATCH(BFX$1,[38]HSN5!$V$1:$AL$1,0))</f>
        <v>97.83</v>
      </c>
      <c r="BFY31" s="131">
        <f>INDEX([38]HSN5!$V$1:$AL$36,MATCH($A31,[38]HSN5!$V$1:$V$36,0),MATCH(BFY$1,[38]HSN5!$V$1:$AL$1,0))</f>
        <v>5504</v>
      </c>
      <c r="BFZ31" s="131">
        <f>INDEX([38]HSN5!$V$1:$AL$36,MATCH($A31,[38]HSN5!$V$1:$V$36,0),MATCH(BFZ$1,[38]HSN5!$V$1:$AL$1,0))</f>
        <v>5626</v>
      </c>
      <c r="BGA31" s="116">
        <f>INDEX([38]HSN5!$V$1:$AL$36,MATCH($A31,[38]HSN5!$V$1:$V$36,0),MATCH(BGA$1,[38]HSN5!$V$1:$AL$1,0))</f>
        <v>97.91</v>
      </c>
      <c r="BGB31" s="131">
        <f>INDEX([38]HSN5!$V$1:$AL$36,MATCH($A31,[38]HSN5!$V$1:$V$36,0),MATCH(BGB$1,[38]HSN5!$V$1:$AL$1,0))</f>
        <v>5528</v>
      </c>
      <c r="BGC31" s="131">
        <f>INDEX([38]HSN5!$V$1:$AL$36,MATCH($A31,[38]HSN5!$V$1:$V$36,0),MATCH(BGC$1,[38]HSN5!$V$1:$AL$1,0))</f>
        <v>5646</v>
      </c>
      <c r="BGD31" s="88">
        <f>INDEX('[14]1718 Collected Indicators'!$A$3:$CH$36,MATCH($A31,'[14]1718 Collected Indicators'!$A$3:$A$36,0),MATCH(BGD$1,'[14]1718 Collected Indicators'!$A$3:$CH$3,0))</f>
        <v>97.795025577703299</v>
      </c>
      <c r="BGE31" s="32">
        <f>INDEX('[14]1718 Collected Indicators'!$A$3:$CH$36,MATCH($A31,'[14]1718 Collected Indicators'!$A$3:$A$36,0),MATCH(BGE$1,'[14]1718 Collected Indicators'!$A$3:$CH$3,0))</f>
        <v>5544</v>
      </c>
      <c r="BGF31" s="32">
        <f>INDEX('[14]1718 Collected Indicators'!$A$3:$CH$36,MATCH($A31,'[14]1718 Collected Indicators'!$A$3:$A$36,0),MATCH(BGF$1,'[14]1718 Collected Indicators'!$A$3:$CH$3,0))</f>
        <v>5669</v>
      </c>
      <c r="BGG31" s="88">
        <f>INDEX('[15]1819 Collected Indicators'!$A$3:$CV$36,MATCH($A31,'[15]1819 Collected Indicators'!$A$3:$A$36,0),MATCH(BGG$1,'[15]1819 Collected Indicators'!$A$3:$CV$3,0))</f>
        <v>98.153359127682023</v>
      </c>
      <c r="BGH31" s="32">
        <f>INDEX('[15]1819 Collected Indicators'!$A$3:$CV$36,MATCH($A31,'[15]1819 Collected Indicators'!$A$3:$A$36,0),MATCH(BGH$1,'[15]1819 Collected Indicators'!$A$3:$CV$3,0))</f>
        <v>5581</v>
      </c>
      <c r="BGI31" s="40">
        <f>INDEX('[15]1819 Collected Indicators'!$A$3:$CV$36,MATCH($A31,'[15]1819 Collected Indicators'!$A$3:$A$36,0),MATCH(BGI$1,'[15]1819 Collected Indicators'!$A$3:$CV$3,0))</f>
        <v>5686</v>
      </c>
      <c r="BGJ31" s="140">
        <f t="array" ref="BGJ31">INDEX([39]Extraction!$A$3:$P$36,MATCH($A31,[39]Extraction!$P$3:$P$36,0),MATCH(BGJ$1,[39]Extraction!$A$3:$P$3,0))</f>
        <v>82.94</v>
      </c>
      <c r="BGK31" s="32">
        <f t="array" ref="BGK31">INDEX([39]Extraction!$A$3:$P$36,MATCH($A31,[39]Extraction!$P$3:$P$36,0),MATCH(BGK$1,[39]Extraction!$A$3:$P$3,0))</f>
        <v>4666</v>
      </c>
      <c r="BGL31" s="262">
        <f t="array" ref="BGL31">INDEX([39]Extraction!$A$3:$P$36,MATCH($A31,[39]Extraction!$P$3:$P$36,0),MATCH(BGL$1,[39]Extraction!$A$3:$P$3,0))</f>
        <v>5626</v>
      </c>
      <c r="BGM31" s="132">
        <f t="array" ref="BGM31">INDEX([39]Extraction!$A$3:$P$36,MATCH($A31,[39]Extraction!$P$3:$P$36,0),MATCH(BGM$1,[39]Extraction!$A$3:$P$3,0))</f>
        <v>81.91</v>
      </c>
      <c r="BGN31" s="32">
        <f t="array" ref="BGN31">INDEX([39]Extraction!$A$3:$P$36,MATCH($A31,[39]Extraction!$P$3:$P$36,0),MATCH(BGN$1,[39]Extraction!$A$3:$P$3,0))</f>
        <v>4626</v>
      </c>
      <c r="BGO31" s="32">
        <f t="array" ref="BGO31">INDEX([39]Extraction!$A$3:$P$36,MATCH($A31,[39]Extraction!$P$3:$P$36,0),MATCH(BGO$1,[39]Extraction!$A$3:$P$3,0))</f>
        <v>5648</v>
      </c>
      <c r="BGP31" s="132">
        <f t="array" ref="BGP31">INDEX([39]Extraction!$A$3:$P$36,MATCH($A31,[39]Extraction!$P$3:$P$36,0),MATCH(BGP$1,[39]Extraction!$A$3:$P$3,0))</f>
        <v>85.2</v>
      </c>
      <c r="BGQ31" s="32">
        <f t="array" ref="BGQ31">INDEX([39]Extraction!$A$3:$P$36,MATCH($A31,[39]Extraction!$P$3:$P$36,0),MATCH(BGQ$1,[39]Extraction!$A$3:$P$3,0))</f>
        <v>4830</v>
      </c>
      <c r="BGR31" s="32">
        <f t="array" ref="BGR31">INDEX([39]Extraction!$A$3:$P$36,MATCH($A31,[39]Extraction!$P$3:$P$36,0),MATCH(BGR$1,[39]Extraction!$A$3:$P$3,0))</f>
        <v>5669</v>
      </c>
      <c r="BGS31" s="132">
        <f t="array" ref="BGS31">INDEX([39]Extraction!$A$3:$P$36,MATCH($A31,[39]Extraction!$P$3:$P$36,0),MATCH(BGS$1,[39]Extraction!$A$3:$P$3,0))</f>
        <v>90.4</v>
      </c>
      <c r="BGT31" s="32">
        <f t="array" ref="BGT31">INDEX([39]Extraction!$A$3:$P$36,MATCH($A31,[39]Extraction!$P$3:$P$36,0),MATCH(BGT$1,[39]Extraction!$A$3:$P$3,0))</f>
        <v>5140</v>
      </c>
      <c r="BGU31" s="32">
        <f t="array" ref="BGU31">INDEX([39]Extraction!$A$3:$P$36,MATCH($A31,[39]Extraction!$P$3:$P$36,0),MATCH(BGU$1,[39]Extraction!$A$3:$P$3,0))</f>
        <v>5686</v>
      </c>
      <c r="BGV31" s="132">
        <f>INDEX('[11]1920 Collected Indicators'!$A$3:$CV$36,MATCH($A31,'[11]1920 Collected Indicators'!$A$3:$A$36,0),MATCH(BGV$1,'[11]1920 Collected Indicators'!$A$3:$CV$3,0))</f>
        <v>92.228611256316427</v>
      </c>
      <c r="BGW31" s="32">
        <f>INDEX('[11]1920 Collected Indicators'!$A$3:$CV$36,MATCH($A31,'[11]1920 Collected Indicators'!$A$3:$A$36,0),MATCH(BGW$1,'[11]1920 Collected Indicators'!$A$3:$CV$3,0))</f>
        <v>5293</v>
      </c>
      <c r="BGX31" s="33">
        <f>INDEX('[11]1920 Collected Indicators'!$A$3:$CV$36,MATCH($A31,'[11]1920 Collected Indicators'!$A$3:$A$36,0),MATCH(BGX$1,'[11]1920 Collected Indicators'!$A$3:$CV$3,0))</f>
        <v>5739</v>
      </c>
      <c r="BGY31" s="133">
        <f>INDEX('[25]Corporate Management'!$B$6:$EY$40,MATCH($A31,'[25]Corporate Management'!$B$6:$B$40,0),MATCH(BGY$1,'[25]Corporate Management'!$B$40:$EY$40,0))</f>
        <v>86.915887850467286</v>
      </c>
      <c r="BGZ31" s="131">
        <f>INDEX('[25]Corporate Management'!$B$6:$EY$40,MATCH($A31,'[25]Corporate Management'!$B$6:$B$40,0),MATCH(BGZ$1,'[25]Corporate Management'!$B$40:$EY$40,0))</f>
        <v>186</v>
      </c>
      <c r="BHA31" s="131">
        <f>INDEX('[25]Corporate Management'!$B$6:$EY$40,MATCH($A31,'[25]Corporate Management'!$B$6:$B$40,0),MATCH(BHA$1,'[25]Corporate Management'!$B$40:$EY$40,0))</f>
        <v>214</v>
      </c>
      <c r="BHB31" s="116">
        <f>INDEX('[25]Corporate Management'!$B$6:$EY$40,MATCH($A31,'[25]Corporate Management'!$B$6:$B$40,0),MATCH(BHB$1,'[25]Corporate Management'!$B$40:$EY$40,0))</f>
        <v>88.205128205128204</v>
      </c>
      <c r="BHC31" s="131">
        <f>INDEX('[25]Corporate Management'!$B$6:$EY$40,MATCH($A31,'[25]Corporate Management'!$B$6:$B$40,0),MATCH(BHC$1,'[25]Corporate Management'!$B$40:$EY$40,0))</f>
        <v>172</v>
      </c>
      <c r="BHD31" s="131">
        <f>INDEX('[25]Corporate Management'!$B$6:$EY$40,MATCH($A31,'[25]Corporate Management'!$B$6:$B$40,0),MATCH(BHD$1,'[25]Corporate Management'!$B$40:$EY$40,0))</f>
        <v>195</v>
      </c>
      <c r="BHE31" s="116">
        <f>INDEX('[25]Corporate Management'!$B$6:$EY$40,MATCH($A31,'[25]Corporate Management'!$B$6:$B$40,0),MATCH(BHE$1,'[25]Corporate Management'!$B$40:$EY$40,0))</f>
        <v>89.944134078212286</v>
      </c>
      <c r="BHF31" s="131">
        <f>INDEX('[25]Corporate Management'!$B$6:$EY$40,MATCH($A31,'[25]Corporate Management'!$B$6:$B$40,0),MATCH(BHF$1,'[25]Corporate Management'!$B$40:$EY$40,0))</f>
        <v>161</v>
      </c>
      <c r="BHG31" s="131">
        <f>INDEX('[25]Corporate Management'!$B$6:$EY$40,MATCH($A31,'[25]Corporate Management'!$B$6:$B$40,0),MATCH(BHG$1,'[25]Corporate Management'!$B$40:$EY$40,0))</f>
        <v>179</v>
      </c>
      <c r="BHH31" s="116">
        <f>INDEX('[26]All Data'!$A$1:$Y$34,MATCH($A31,'[26]All Data'!$A$1:$A$34,0),MATCH(BHH$1,'[26]All Data'!$A$1:$Y$1,0))</f>
        <v>89.385474860335194</v>
      </c>
      <c r="BHI31" s="131">
        <f>INDEX('[26]All Data'!$A$1:$Y$34,MATCH($A31,'[26]All Data'!$A$1:$A$34,0),MATCH(BHI$1,'[26]All Data'!$A$1:$Y$1,0))</f>
        <v>160</v>
      </c>
      <c r="BHJ31" s="131">
        <f>INDEX('[26]All Data'!$A$1:$Y$34,MATCH($A31,'[26]All Data'!$A$1:$A$34,0),MATCH(BHJ$1,'[26]All Data'!$A$1:$Y$1,0))</f>
        <v>179</v>
      </c>
      <c r="BHK31" s="116">
        <f>INDEX('[27]All Data'!$A$1:$Y$34,MATCH($A31,'[27]All Data'!$A$1:$A$34,0),MATCH(BHK$1,'[27]All Data'!$A$1:$Y$1,0))</f>
        <v>89.385474860335194</v>
      </c>
      <c r="BHL31" s="131">
        <f>INDEX('[27]All Data'!$A$1:$Y$34,MATCH($A31,'[27]All Data'!$A$1:$A$34,0),MATCH(BHL$1,'[27]All Data'!$A$1:$Y$1,0))</f>
        <v>160</v>
      </c>
      <c r="BHM31" s="131">
        <f>INDEX('[27]All Data'!$A$1:$Y$34,MATCH($A31,'[27]All Data'!$A$1:$A$34,0),MATCH(BHM$1,'[27]All Data'!$A$1:$Y$1,0))</f>
        <v>179</v>
      </c>
      <c r="BHN31" s="116">
        <f>INDEX('[28]All Data'!$A$1:$AB$34,MATCH($A31,'[28]All Data'!$A$1:$A$34,0),MATCH(BHN$1,'[28]All Data'!$A$1:$AB$1,0))</f>
        <v>89.265536723163848</v>
      </c>
      <c r="BHO31" s="131">
        <f>INDEX('[28]All Data'!$A$1:$AB$34,MATCH($A31,'[28]All Data'!$A$1:$A$34,0),MATCH(BHO$1,'[28]All Data'!$A$1:$AB$1,0))</f>
        <v>158</v>
      </c>
      <c r="BHP31" s="131">
        <f>INDEX('[28]All Data'!$A$1:$AB$34,MATCH($A31,'[28]All Data'!$A$1:$A$34,0),MATCH(BHP$1,'[28]All Data'!$A$1:$AB$1,0))</f>
        <v>177</v>
      </c>
      <c r="BHQ31" s="116">
        <f>INDEX('[29]SPI Raw Data 1617'!$A$3:$AN$37,MATCH($A31,'[29]SPI Raw Data 1617'!$A$3:$A$37,0),MATCH(BHQ$1,'[29]SPI Raw Data 1617'!$A$37:$AN$37,0))</f>
        <v>90.502793296089393</v>
      </c>
      <c r="BHR31" s="131">
        <f>INDEX('[29]SPI Raw Data 1617'!$A$3:$AN$37,MATCH($A31,'[29]SPI Raw Data 1617'!$A$3:$A$37,0),MATCH(BHR$1,'[29]SPI Raw Data 1617'!$A$37:$AN$37,0))</f>
        <v>162</v>
      </c>
      <c r="BHS31" s="131">
        <f>INDEX('[29]SPI Raw Data 1617'!$A$3:$AN$37,MATCH($A31,'[29]SPI Raw Data 1617'!$A$3:$A$37,0),MATCH(BHS$1,'[29]SPI Raw Data 1617'!$A$37:$AN$37,0))</f>
        <v>179</v>
      </c>
      <c r="BHT31" s="116">
        <f>INDEX('[30]SPI Raw Data 1718'!$A$3:$AN$37,MATCH($A31,'[30]SPI Raw Data 1718'!$A$3:$A$37,0),MATCH(BHT$1,'[30]SPI Raw Data 1718'!$A$37:$AN$37,0))</f>
        <v>90.502793296089393</v>
      </c>
      <c r="BHU31" s="131">
        <f>INDEX('[30]SPI Raw Data 1718'!$A$3:$AN$37,MATCH($A31,'[30]SPI Raw Data 1718'!$A$3:$A$37,0),MATCH(BHU$1,'[30]SPI Raw Data 1718'!$A$37:$AN$37,0))</f>
        <v>162</v>
      </c>
      <c r="BHV31" s="131">
        <f>INDEX('[30]SPI Raw Data 1718'!$A$3:$AN$37,MATCH($A31,'[30]SPI Raw Data 1718'!$A$3:$A$37,0),MATCH(BHV$1,'[30]SPI Raw Data 1718'!$A$37:$AN$37,0))</f>
        <v>179</v>
      </c>
      <c r="BHW31" s="116">
        <f>INDEX('[31]SPI Raw Data 1819'!$A$1:$AN$37,MATCH($A31,'[31]SPI Raw Data 1819'!$A$1:$A$37,0),MATCH(BHW$1,'[31]SPI Raw Data 1819'!$A$37:$AN$37,0))</f>
        <v>90.697674418604649</v>
      </c>
      <c r="BHX31" s="197">
        <f>INDEX('[31]SPI Raw Data 1819'!$A$1:$AN$37,MATCH($A31,'[31]SPI Raw Data 1819'!$A$1:$A$37,0),MATCH(BHX$1,'[31]SPI Raw Data 1819'!$A$37:$AN$37,0))</f>
        <v>156</v>
      </c>
      <c r="BHY31" s="197">
        <f>INDEX('[31]SPI Raw Data 1819'!$A$1:$AN$37,MATCH($A31,'[31]SPI Raw Data 1819'!$A$1:$A$37,0),MATCH(BHY$1,'[31]SPI Raw Data 1819'!$A$37:$AN$37,0))</f>
        <v>172</v>
      </c>
      <c r="BHZ31" s="279">
        <f>INDEX('[32]SPI Raw Data 1920'!$A$1:$AN$35, MATCH($A31,'[32]SPI Raw Data 1920'!$A$1:$A$35,0),MATCH(BHZ$1,'[32]SPI Raw Data 1920'!$A$37:$AN$37,0))</f>
        <v>90.697674418604649</v>
      </c>
      <c r="BIA31" s="279">
        <f>INDEX('[32]SPI Raw Data 1920'!$A$1:$AN$35, MATCH($A31,'[32]SPI Raw Data 1920'!$A$1:$A$35,0),MATCH(BIA$1,'[32]SPI Raw Data 1920'!$A$37:$AN$37,0))</f>
        <v>156</v>
      </c>
      <c r="BIB31" s="252">
        <f>INDEX('[32]SPI Raw Data 1920'!$A$1:$AN$35, MATCH($A31,'[32]SPI Raw Data 1920'!$A$1:$A$35,0),MATCH(BIB$1,'[32]SPI Raw Data 1920'!$A$37:$AN$37,0))</f>
        <v>172</v>
      </c>
      <c r="BIC31" s="115">
        <f>INDEX('[25]Corporate Management'!$B$6:$EY$40,MATCH($A31,'[25]Corporate Management'!$B$6:$B$40,0),MATCH(BIC$1,'[25]Corporate Management'!$B$40:$EY$40,0))</f>
        <v>97.575056252008991</v>
      </c>
      <c r="BID31" s="131">
        <f>INDEX('[25]Corporate Management'!$B$6:$EY$40,MATCH($A31,'[25]Corporate Management'!$B$6:$B$40,0),MATCH(BID$1,'[25]Corporate Management'!$B$40:$EY$40,0))</f>
        <v>227667</v>
      </c>
      <c r="BIE31" s="131">
        <f>INDEX('[25]Corporate Management'!$B$6:$EY$40,MATCH($A31,'[25]Corporate Management'!$B$6:$B$40,0),MATCH(BIE$1,'[25]Corporate Management'!$B$40:$EY$40,0))</f>
        <v>233325</v>
      </c>
      <c r="BIF31" s="116">
        <f>INDEX('[25]Corporate Management'!$B$6:$EY$40,MATCH($A31,'[25]Corporate Management'!$B$6:$B$40,0),MATCH(BIF$1,'[25]Corporate Management'!$B$40:$EY$40,0))</f>
        <v>97.980908848774376</v>
      </c>
      <c r="BIG31" s="131">
        <f>INDEX('[25]Corporate Management'!$B$6:$EY$40,MATCH($A31,'[25]Corporate Management'!$B$6:$B$40,0),MATCH(BIG$1,'[25]Corporate Management'!$B$40:$EY$40,0))</f>
        <v>228078</v>
      </c>
      <c r="BIH31" s="131">
        <f>INDEX('[25]Corporate Management'!$B$6:$EY$40,MATCH($A31,'[25]Corporate Management'!$B$6:$B$40,0),MATCH(BIH$1,'[25]Corporate Management'!$B$40:$EY$40,0))</f>
        <v>232778</v>
      </c>
      <c r="BII31" s="116">
        <f>INDEX('[25]Corporate Management'!$B$6:$EY$40,MATCH($A31,'[25]Corporate Management'!$B$6:$B$40,0),MATCH(BII$1,'[25]Corporate Management'!$B$40:$EY$40,0))</f>
        <v>96.564304569265929</v>
      </c>
      <c r="BIJ31" s="131">
        <f>INDEX('[25]Corporate Management'!$B$6:$EY$40,MATCH($A31,'[25]Corporate Management'!$B$6:$B$40,0),MATCH(BIJ$1,'[25]Corporate Management'!$B$40:$EY$40,0))</f>
        <v>212539</v>
      </c>
      <c r="BIK31" s="131">
        <f>INDEX('[25]Corporate Management'!$B$6:$EY$40,MATCH($A31,'[25]Corporate Management'!$B$6:$B$40,0),MATCH(BIK$1,'[25]Corporate Management'!$B$40:$EY$40,0))</f>
        <v>220101</v>
      </c>
      <c r="BIL31" s="116">
        <f>INDEX('[26]All Data'!$A$1:$Y$34,MATCH($A31,'[26]All Data'!$A$1:$A$34,0),MATCH(BIL$1,'[26]All Data'!$A$1:$Y$1,0))</f>
        <v>96.369675291494403</v>
      </c>
      <c r="BIM31" s="131">
        <f>INDEX('[26]All Data'!$A$1:$Y$34,MATCH($A31,'[26]All Data'!$A$1:$A$34,0),MATCH(BIM$1,'[26]All Data'!$A$1:$Y$1,0))</f>
        <v>207455</v>
      </c>
      <c r="BIN31" s="131">
        <f>INDEX('[26]All Data'!$A$1:$Y$34,MATCH($A31,'[26]All Data'!$A$1:$A$34,0),MATCH(BIN$1,'[26]All Data'!$A$1:$Y$1,0))</f>
        <v>215270</v>
      </c>
      <c r="BIO31" s="116">
        <f>INDEX('[27]All Data'!$A$1:$Y$34,MATCH($A31,'[27]All Data'!$A$1:$A$34,0),MATCH(BIO$1,'[27]All Data'!$A$1:$Y$1,0))</f>
        <v>96.299959787195689</v>
      </c>
      <c r="BIP31" s="131">
        <f>INDEX('[27]All Data'!$A$1:$Y$34,MATCH($A31,'[27]All Data'!$A$1:$A$34,0),MATCH(BIP$1,'[27]All Data'!$A$1:$Y$1,0))</f>
        <v>208344</v>
      </c>
      <c r="BIQ31" s="131">
        <f>INDEX('[27]All Data'!$A$1:$Y$34,MATCH($A31,'[27]All Data'!$A$1:$A$34,0),MATCH(BIQ$1,'[27]All Data'!$A$1:$Y$1,0))</f>
        <v>216349</v>
      </c>
      <c r="BIR31" s="116">
        <f>INDEX('[28]All Data'!$A$1:$AB$34,MATCH($A31,'[28]All Data'!$A$1:$A$34,0),MATCH(BIR$1,'[28]All Data'!$A$1:$AB$1,0))</f>
        <v>96.591547712712142</v>
      </c>
      <c r="BIS31" s="131">
        <f>INDEX('[28]All Data'!$A$1:$AB$34,MATCH($A31,'[28]All Data'!$A$1:$A$34,0),MATCH(BIS$1,'[28]All Data'!$A$1:$AB$1,0))</f>
        <v>206250</v>
      </c>
      <c r="BIT31" s="131">
        <f>INDEX('[28]All Data'!$A$1:$AB$34,MATCH($A31,'[28]All Data'!$A$1:$A$34,0),MATCH(BIT$1,'[28]All Data'!$A$1:$AB$1,0))</f>
        <v>213528</v>
      </c>
      <c r="BIU31" s="116">
        <f>INDEX('[29]SPI Raw Data 1617'!$A$3:$AN$37,MATCH($A31,'[29]SPI Raw Data 1617'!$A$3:$A$37,0),MATCH(BIU$1,'[29]SPI Raw Data 1617'!$A$37:$AN$37,0))</f>
        <v>96.593820156685211</v>
      </c>
      <c r="BIV31" s="131">
        <f>INDEX('[29]SPI Raw Data 1617'!$A$3:$AN$37,MATCH($A31,'[29]SPI Raw Data 1617'!$A$3:$A$37,0),MATCH(BIV$1,'[29]SPI Raw Data 1617'!$A$37:$AN$37,0))</f>
        <v>207385</v>
      </c>
      <c r="BIW31" s="131">
        <f>INDEX('[29]SPI Raw Data 1617'!$A$3:$AN$37,MATCH($A31,'[29]SPI Raw Data 1617'!$A$3:$A$37,0),MATCH(BIW$1,'[29]SPI Raw Data 1617'!$A$37:$AN$37,0))</f>
        <v>214698</v>
      </c>
      <c r="BIX31" s="116">
        <f>INDEX('[30]SPI Raw Data 1718'!$A$3:$AN$37,MATCH($A31,'[30]SPI Raw Data 1718'!$A$3:$A$37,0),MATCH(BIX$1,'[30]SPI Raw Data 1718'!$A$37:$AN$37,0))</f>
        <v>96.593820156685211</v>
      </c>
      <c r="BIY31" s="131">
        <f>INDEX('[30]SPI Raw Data 1718'!$A$3:$AN$37,MATCH($A31,'[30]SPI Raw Data 1718'!$A$3:$A$37,0),MATCH(BIY$1,'[30]SPI Raw Data 1718'!$A$37:$AN$37,0))</f>
        <v>207385</v>
      </c>
      <c r="BIZ31" s="131">
        <f>INDEX('[30]SPI Raw Data 1718'!$A$3:$AN$37,MATCH($A31,'[30]SPI Raw Data 1718'!$A$3:$A$37,0),MATCH(BIZ$1,'[30]SPI Raw Data 1718'!$A$37:$AN$37,0))</f>
        <v>214698</v>
      </c>
      <c r="BJA31" s="116">
        <f>INDEX('[31]SPI Raw Data 1819'!$A$1:$AN$37,MATCH($A31,'[31]SPI Raw Data 1819'!$A$1:$A$37,0),MATCH(BJA$1,'[31]SPI Raw Data 1819'!$A$37:$AN$37,0))</f>
        <v>96.981367849749148</v>
      </c>
      <c r="BJB31" s="197">
        <f>INDEX('[31]SPI Raw Data 1819'!$A$1:$AN$37,MATCH($A31,'[31]SPI Raw Data 1819'!$A$1:$A$37,0),MATCH(BJB$1,'[31]SPI Raw Data 1819'!$A$37:$AN$37,0))</f>
        <v>207994</v>
      </c>
      <c r="BJC31" s="197">
        <f>INDEX('[31]SPI Raw Data 1819'!$A$1:$AN$37,MATCH($A31,'[31]SPI Raw Data 1819'!$A$1:$A$37,0),MATCH(BJC$1,'[31]SPI Raw Data 1819'!$A$37:$AN$37,0))</f>
        <v>214468</v>
      </c>
      <c r="BJD31" s="133">
        <f>INDEX('[32]SPI Raw Data 1920'!$A$1:$AN$35, MATCH($A31,'[32]SPI Raw Data 1920'!$A$1:$A$35,0),MATCH(BJD$1,'[32]SPI Raw Data 1920'!$A$37:$AN$37,0))</f>
        <v>96.967803895607418</v>
      </c>
      <c r="BJE31" s="197">
        <f>INDEX('[32]SPI Raw Data 1920'!$A$1:$AN$35, MATCH($A31,'[32]SPI Raw Data 1920'!$A$1:$A$35,0),MATCH(BJE$1,'[32]SPI Raw Data 1920'!$A$37:$AN$37,0))</f>
        <v>207994</v>
      </c>
      <c r="BJF31" s="252">
        <f>INDEX('[32]SPI Raw Data 1920'!$A$1:$AN$35, MATCH($A31,'[32]SPI Raw Data 1920'!$A$1:$A$35,0),MATCH(BJF$1,'[32]SPI Raw Data 1920'!$A$37:$AN$37,0))</f>
        <v>214498</v>
      </c>
      <c r="BJG31" s="115">
        <f t="shared" si="162"/>
        <v>2</v>
      </c>
      <c r="BJH31" s="87">
        <v>72</v>
      </c>
      <c r="BJI31" s="87">
        <f>INDEX('[40]Historic Data'!$L$2:$U$35,MATCH($A31,'[40]Historic Data'!$L$2:$L$35,0),MATCH(BJI$1,'[40]Historic Data'!$L$2:$U$2,0))</f>
        <v>3600</v>
      </c>
      <c r="BJJ31" s="116">
        <f t="shared" si="164"/>
        <v>2.2903225806451615</v>
      </c>
      <c r="BJK31" s="87">
        <v>71</v>
      </c>
      <c r="BJL31" s="87">
        <f>INDEX('[40]Historic Data'!$L$2:$U$35,MATCH($A31,'[40]Historic Data'!$L$2:$L$35,0),MATCH(BJL$1,'[40]Historic Data'!$L$2:$U$2,0))</f>
        <v>3100</v>
      </c>
      <c r="BJM31" s="116">
        <f t="shared" si="165"/>
        <v>5</v>
      </c>
      <c r="BJN31" s="87">
        <v>120</v>
      </c>
      <c r="BJO31" s="87">
        <f>INDEX('[40]Historic Data'!$L$2:$U$35,MATCH($A31,'[40]Historic Data'!$L$2:$L$35,0),MATCH(BJO$1,'[40]Historic Data'!$L$2:$U$2,0))</f>
        <v>2400</v>
      </c>
      <c r="BJP31" s="116">
        <f t="shared" si="132"/>
        <v>2.6086956521739131</v>
      </c>
      <c r="BJQ31" s="87">
        <v>60</v>
      </c>
      <c r="BJR31" s="87">
        <f>INDEX('[40]Historic Data'!$L$2:$U$35,MATCH($A31,'[40]Historic Data'!$L$2:$L$35,0),MATCH(BJR$1,'[40]Historic Data'!$L$2:$U$2,0))</f>
        <v>2300</v>
      </c>
      <c r="BJS31" s="116">
        <f t="shared" si="166"/>
        <v>3.3888888888888893</v>
      </c>
      <c r="BJT31" s="87">
        <f>INDEX('[3]Raw data 16-17'!$B$2:$ACG$34,MATCH($A31,'[3]Raw data 16-17'!$A$2:$A$34,0),MATCH(BJT$1,'[3]Raw data 16-17'!$B$1:$MA$1,0))</f>
        <v>61</v>
      </c>
      <c r="BJU31" s="87">
        <f>INDEX('[40]Historic Data'!$L$2:$U$35,MATCH($A31,'[40]Historic Data'!$L$2:$L$35,0),MATCH(BJU$1,'[40]Historic Data'!$L$2:$U$2,0))</f>
        <v>1800</v>
      </c>
      <c r="BJV31" s="116">
        <f t="shared" si="134"/>
        <v>12.473684210526317</v>
      </c>
      <c r="BJW31" s="87">
        <f>INDEX('[14]1718 Collected Indicators'!$A$3:$CH$36,MATCH($A31,'[14]1718 Collected Indicators'!$A$3:$A$36,0),MATCH(BJW$1,'[14]1718 Collected Indicators'!$A$3:$CH$3,0))</f>
        <v>237</v>
      </c>
      <c r="BJX31" s="87">
        <f>INDEX('[40]Historic Data'!$L$2:$U$35,MATCH($A31,'[40]Historic Data'!$L$2:$L$35,0),MATCH(BJX$1,'[40]Historic Data'!$L$2:$U$2,0))</f>
        <v>1900</v>
      </c>
      <c r="BJY31" s="116">
        <f>INDEX('[15]1819 Collected Indicators'!$A$3:$CV$36,MATCH($A31,'[15]1819 Collected Indicators'!$A$3:$A$36,0),MATCH(BJY$1,'[15]1819 Collected Indicators'!$A$3:$CV$3,0))</f>
        <v>14.941176470588236</v>
      </c>
      <c r="BJZ31" s="87">
        <f>INDEX('[15]1819 Collected Indicators'!$A$3:$CV$36,MATCH($A31,'[15]1819 Collected Indicators'!$A$3:$A$36,0),MATCH(BJZ$1,'[15]1819 Collected Indicators'!$A$3:$CV$3,0))</f>
        <v>254</v>
      </c>
      <c r="BKA31" s="87">
        <f>INDEX('[15]1819 Collected Indicators'!$A$3:$CV$36,MATCH($A31,'[15]1819 Collected Indicators'!$A$3:$A$36,0),MATCH(BKA$1,'[15]1819 Collected Indicators'!$A$3:$CV$3,0))</f>
        <v>1700</v>
      </c>
      <c r="BKB31" s="133">
        <f>INDEX('[11]1920 Collected Indicators'!$A$3:$CV$36,MATCH($A31,'[11]1920 Collected Indicators'!$A$3:$A$36,0),MATCH(BKB$1,'[11]1920 Collected Indicators'!$A$3:$CV$3,0))</f>
        <v>19.285714285714288</v>
      </c>
      <c r="BKC31" s="266">
        <f>INDEX('[11]1920 Collected Indicators'!$A$3:$CV$36,MATCH($A31,'[11]1920 Collected Indicators'!$A$3:$A$36,0),MATCH(BKC$1,'[11]1920 Collected Indicators'!$A$3:$CV$3,0))</f>
        <v>270</v>
      </c>
      <c r="BKD31" s="87">
        <f>INDEX('[11]1920 Collected Indicators'!$A$3:$CV$36,MATCH($A31,'[11]1920 Collected Indicators'!$A$3:$A$36,0),MATCH(BKD$1,'[11]1920 Collected Indicators'!$A$3:$CV$3,0))</f>
        <v>1400</v>
      </c>
      <c r="BKE31" s="133">
        <f t="shared" si="135"/>
        <v>3298.5611510791368</v>
      </c>
      <c r="BKF31" s="131">
        <f>INDEX([41]Sheet1!$B$2:$I$34,MATCH($A31,[41]Sheet1!$A$2:$A$34,0),MATCH(BKF$1,[41]Sheet1!$B$1:$I$1,0))</f>
        <v>1834</v>
      </c>
      <c r="BKG31" s="131">
        <v>556</v>
      </c>
      <c r="BKH31" s="116">
        <f t="shared" si="136"/>
        <v>2842.9237947122861</v>
      </c>
      <c r="BKI31" s="131">
        <f>INDEX([41]Sheet1!$B$2:$I$34,MATCH($A31,[41]Sheet1!$A$2:$A$34,0),MATCH(BKI$1,[41]Sheet1!$B$1:$I$1,0))</f>
        <v>1828</v>
      </c>
      <c r="BKJ31" s="87">
        <v>643</v>
      </c>
      <c r="BKK31" s="116">
        <f t="shared" si="137"/>
        <v>3201.7241379310344</v>
      </c>
      <c r="BKL31" s="131">
        <f>INDEX([41]Sheet1!$B$2:$I$34,MATCH($A31,[41]Sheet1!$A$2:$A$34,0),MATCH(BKL$1,[41]Sheet1!$B$1:$I$1,0))</f>
        <v>1857</v>
      </c>
      <c r="BKM31" s="87">
        <v>580</v>
      </c>
      <c r="BKN31" s="116">
        <f t="shared" si="138"/>
        <v>2906.3492063492063</v>
      </c>
      <c r="BKO31" s="131">
        <f>INDEX([41]Sheet1!$B$2:$I$34,MATCH($A31,[41]Sheet1!$A$2:$A$34,0),MATCH(BKO$1,[41]Sheet1!$B$1:$I$1,0))</f>
        <v>1831</v>
      </c>
      <c r="BKP31" s="87">
        <v>630</v>
      </c>
      <c r="BKQ31" s="116">
        <f t="shared" si="139"/>
        <v>3366.148531951641</v>
      </c>
      <c r="BKR31" s="131">
        <f>INDEX([41]Sheet1!$B$2:$I$34,MATCH($A31,[41]Sheet1!$A$2:$A$34,0),MATCH(BKR$1,[41]Sheet1!$B$1:$I$1,0))</f>
        <v>1949</v>
      </c>
      <c r="BKS31" s="87">
        <v>579</v>
      </c>
      <c r="BKT31" s="116">
        <f t="shared" si="140"/>
        <v>4058.7248322147652</v>
      </c>
      <c r="BKU31" s="131">
        <f>INDEX([41]Sheet1!$B$2:$I$34,MATCH($A31,[41]Sheet1!$A$2:$A$34,0),MATCH(BKU$1,[41]Sheet1!$B$1:$I$1,0))</f>
        <v>2419</v>
      </c>
      <c r="BKV31" s="87">
        <v>596</v>
      </c>
      <c r="BKW31" s="116">
        <f t="shared" si="141"/>
        <v>4436.3929146537848</v>
      </c>
      <c r="BKX31" s="87">
        <f>INDEX([41]Sheet1!$B$2:$I$34,MATCH($A31,[41]Sheet1!$A$2:$A$34,0),MATCH(BKX$1,[41]Sheet1!$B$1:$I$1,0))</f>
        <v>2755</v>
      </c>
      <c r="BKY31" s="87">
        <f>INDEX('[3]Raw data 16-17'!$B$2:$ACG$34,MATCH($A31,'[3]Raw data 16-17'!$A$2:$A$34,0),MATCH(BKY$1,'[3]Raw data 16-17'!$B$1:$MA$1,0))</f>
        <v>621</v>
      </c>
      <c r="BKZ31" s="88">
        <f t="shared" si="142"/>
        <v>4274.0384615384619</v>
      </c>
      <c r="BLA31" s="32">
        <f>INDEX([4]Sheet1!$A$1:$CJ$34, MATCH($A31, [4]Sheet1!$A$1:$A$34, 0), MATCH(BLA$1, [4]Sheet1!$A$1:$CJ$1, 0))</f>
        <v>2667</v>
      </c>
      <c r="BLB31" s="32">
        <f>INDEX('[5]Finance Indicators'!$A$2:$BO$35,MATCH($A31,'[5]Finance Indicators'!$A$2:$A$35,0),MATCH(BLB$1,'[5]Finance Indicators'!$A$2:$BO$2,0))</f>
        <v>624</v>
      </c>
      <c r="BLC31" s="88">
        <f>INDEX('[6]Finance Indicators'!$B$3:$BO$35,MATCH($A31,'[6]Finance Indicators'!$A$3:$A$35,0),MATCH(BLC$1,'[6]Finance Indicators'!$B$2:$BO$2,0))</f>
        <v>4866.7820069204154</v>
      </c>
      <c r="BLD31" s="88">
        <f>INDEX('[6]Finance Indicators'!$B$3:$BO$35,MATCH($A31,'[6]Finance Indicators'!$A$3:$A$35,0),MATCH(BLD$1,'[6]Finance Indicators'!$B$2:$BO$2,0))</f>
        <v>2813</v>
      </c>
      <c r="BLE31" s="88">
        <f>INDEX('[6]Finance Indicators'!$B$3:$BO$35,MATCH($A31,'[6]Finance Indicators'!$A$3:$A$35,0),MATCH(BLE$1,'[6]Finance Indicators'!$B$2:$BO$2,0))</f>
        <v>578</v>
      </c>
      <c r="BLF31" s="250">
        <f t="array" ref="BLF31">INDEX('[7]Finance Indicators'!$A$2:$BO$35,MATCH($A31,'[7]Finance Indicators'!$A$2:$A$35,0),MATCH(BLF$1,'[7]Finance Indicators'!$A$2:$BO$2,0))</f>
        <v>5490.530303030303</v>
      </c>
      <c r="BLG31" s="250">
        <f t="array" ref="BLG31">INDEX('[7]Finance Indicators'!$A$2:$BO$35,MATCH($A31,'[7]Finance Indicators'!$A$2:$A$35,0),MATCH(BLG$1,'[7]Finance Indicators'!$A$2:$BO$2,0))</f>
        <v>2899</v>
      </c>
      <c r="BLH31" s="277">
        <f t="array" ref="BLH31">INDEX('[7]Finance Indicators'!$A$2:$BO$35,MATCH($A31,'[7]Finance Indicators'!$A$2:$A$35,0),MATCH(BLH$1,'[7]Finance Indicators'!$A$2:$BO$2,0))</f>
        <v>528</v>
      </c>
      <c r="BLI31" s="121">
        <f>(BKE31*100)/Deflators!$B$2</f>
        <v>3885.7825534473823</v>
      </c>
      <c r="BLJ31" s="137">
        <f>(BKH31*100)/Deflators!$B$3</f>
        <v>3299.0131934616588</v>
      </c>
      <c r="BLK31" s="137">
        <f>(BKK31*100)/Deflators!$B$4</f>
        <v>3640.9325638018772</v>
      </c>
      <c r="BLL31" s="137">
        <f>(BKN31*100)/Deflators!$B$5</f>
        <v>3246.4841638129278</v>
      </c>
      <c r="BLM31" s="137">
        <f>(BKQ31*100)/Deflators!$B$6</f>
        <v>3708.952142692101</v>
      </c>
      <c r="BLN31" s="137">
        <f>(BKT31*100)/Deflators!$B$7</f>
        <v>4435.8642267009982</v>
      </c>
      <c r="BLO31" s="116">
        <f>(BKW31*100)/Deflators!$B$8</f>
        <v>4731.5266190432239</v>
      </c>
      <c r="BLP31" s="116">
        <f>(BKZ31*100)/Deflators!$B$9</f>
        <v>4479.4973256242038</v>
      </c>
      <c r="BLQ31" s="116">
        <f>(BLC31*100)/Deflators!$B$10</f>
        <v>4985.6843464784943</v>
      </c>
      <c r="BLR31" s="248">
        <f>(BLF31*100)/Deflators!$B$11</f>
        <v>5490.530303030303</v>
      </c>
      <c r="BLS31" s="115">
        <v>9.6049107142857135</v>
      </c>
      <c r="BLT31" s="116">
        <v>9.5934065934065949</v>
      </c>
      <c r="BLU31" s="116">
        <v>8.0959488272921103</v>
      </c>
      <c r="BLV31" s="116">
        <v>10.805900621118013</v>
      </c>
      <c r="BLW31" s="116">
        <f>INDEX('[3]Raw data 16-17'!$B$2:$ACG$34,MATCH($A31,'[3]Raw data 16-17'!$A$2:$A$34,0),MATCH(BLW$1,'[3]Raw data 16-17'!$B$1:$MA$1,0))</f>
        <v>10.145714285714286</v>
      </c>
      <c r="BLX31" s="116">
        <f>INDEX('[14]1718 Collected Indicators'!$A$3:$CH$36,MATCH($A31,'[14]1718 Collected Indicators'!$A$3:$A$36,0),MATCH(BLX$1,'[14]1718 Collected Indicators'!$A$3:$CH$3,0))</f>
        <v>8.7619047619047628</v>
      </c>
      <c r="BLY31" s="116">
        <f>INDEX('[15]1819 Collected Indicators'!$A$3:$CV$36,MATCH($A31,'[15]1819 Collected Indicators'!$A$3:$A$36,0),MATCH(BLY$1,'[15]1819 Collected Indicators'!$A$3:$CV$3,0))</f>
        <v>11.229813664596273</v>
      </c>
      <c r="BLZ31" s="248">
        <f>INDEX('[11]1920 Collected Indicators'!$A$3:$CV$36,MATCH($A31,'[11]1920 Collected Indicators'!$A$3:$A$36,0),MATCH(BLZ$1,'[11]1920 Collected Indicators'!$A$3:$CV$3,0))</f>
        <v>9.2293233082706774</v>
      </c>
      <c r="BMA31" s="115">
        <f>INDEX([42]Sheet2!$A$1:$H$34,MATCH($A31,[42]Sheet2!$A$1:$A$34,0),MATCH(BMA$1,[42]Sheet2!$A$1:$H$1,0))</f>
        <v>17.030963556452601</v>
      </c>
      <c r="BMB31" s="116">
        <f>INDEX([42]Sheet2!$A$1:$H$34,MATCH($A31,[42]Sheet2!$A$1:$A$34,0),MATCH(BMB$1,[42]Sheet2!$A$1:$H$1,0))</f>
        <v>16.759806529384029</v>
      </c>
      <c r="BMC31" s="116">
        <f>INDEX([42]Sheet2!$A$1:$H$34,MATCH($A31,[42]Sheet2!$A$1:$A$34,0),MATCH(BMC$1,[42]Sheet2!$A$1:$H$1,0))</f>
        <v>19.370393741806495</v>
      </c>
      <c r="BMD31" s="116">
        <f>INDEX([42]Sheet2!$A$1:$H$34,MATCH($A31,[42]Sheet2!$A$1:$A$34,0),MATCH(BMD$1,[42]Sheet2!$A$1:$H$1,0))</f>
        <v>16.160439117409293</v>
      </c>
      <c r="BME31" s="116">
        <f>INDEX([42]Sheet2!$A$1:$H$34,MATCH($A31,[42]Sheet2!$A$1:$A$34,0),MATCH(BME$1,[42]Sheet2!$A$1:$H$1,0))</f>
        <v>16.959198001193329</v>
      </c>
      <c r="BMF31" s="116">
        <f>INDEX([42]Sheet2!$A$1:$H$34,MATCH($A31,[42]Sheet2!$A$1:$A$34,0),MATCH(BMF$1,[42]Sheet2!$A$1:$H$1,0))</f>
        <v>20.992222847880072</v>
      </c>
      <c r="BMG31" s="116">
        <f>INDEX([42]Sheet2!$A$1:$H$34,MATCH($A31,[42]Sheet2!$A$1:$A$34,0),MATCH(BMG$1,[42]Sheet2!$A$1:$H$1,0))</f>
        <v>21.592605594188257</v>
      </c>
      <c r="BMH31" s="116">
        <f>INDEX('[14]1718 Collected Indicators'!$A$3:$CH$36,MATCH($A31,'[14]1718 Collected Indicators'!$A$3:$A$36,0),MATCH(BMH$1,'[14]1718 Collected Indicators'!$A$3:$CH$3,0))</f>
        <v>18.290644089332925</v>
      </c>
      <c r="BMI31" s="116">
        <f>INDEX('[15]1819 Collected Indicators'!$A$3:$CV$36,MATCH($A31,'[15]1819 Collected Indicators'!$A$3:$A$36,0),MATCH(BMI$1,'[15]1819 Collected Indicators'!$A$3:$CV$3,0))</f>
        <v>17.660561817955259</v>
      </c>
      <c r="BMJ31" s="248">
        <f>INDEX('[11]1920 Collected Indicators'!$A$3:$CV$36,MATCH($A31,'[11]1920 Collected Indicators'!$A$3:$A$36,0),MATCH(BMJ$1,'[11]1920 Collected Indicators'!$A$3:$CV$3,0))</f>
        <v>16.353155900000001</v>
      </c>
      <c r="BMK31" s="115">
        <v>28.389784062260222</v>
      </c>
      <c r="BML31" s="87">
        <v>259</v>
      </c>
      <c r="BMM31" s="87">
        <v>91230</v>
      </c>
      <c r="BMN31" s="116">
        <v>26.005244755244757</v>
      </c>
      <c r="BMO31" s="87">
        <v>238</v>
      </c>
      <c r="BMP31" s="87">
        <v>91520</v>
      </c>
      <c r="BMQ31" s="116">
        <v>25.099644511472587</v>
      </c>
      <c r="BMR31" s="87">
        <v>233</v>
      </c>
      <c r="BMS31" s="87">
        <v>92830</v>
      </c>
      <c r="BMT31" s="116">
        <f t="shared" si="143"/>
        <v>24.96</v>
      </c>
      <c r="BMU31" s="87">
        <f>INDEX('[3]Raw data 16-17'!$B$2:$ACG$34,MATCH($A31,'[3]Raw data 16-17'!$A$2:$A$34,0),MATCH(BMU$1,'[3]Raw data 16-17'!$B$1:$MA$1,0))</f>
        <v>234</v>
      </c>
      <c r="BMV31" s="87">
        <f t="shared" si="10"/>
        <v>93750</v>
      </c>
      <c r="BMW31" s="116">
        <f>INDEX('[14]1718 Collected Indicators'!$A$3:$CH$36,MATCH($A31,'[14]1718 Collected Indicators'!$A$3:$A$36,0),MATCH(BMW$1,'[14]1718 Collected Indicators'!$A$3:$CH$3,0))</f>
        <v>24.25531914893617</v>
      </c>
      <c r="BMX31" s="131">
        <f>INDEX('[14]1718 Collected Indicators'!$A$3:$CH$36,MATCH($A31,'[14]1718 Collected Indicators'!$A$3:$A$36,0),MATCH(BMX$1,'[14]1718 Collected Indicators'!$A$3:$CH$3,0))</f>
        <v>228</v>
      </c>
      <c r="BMY31" s="131">
        <f>INDEX('[14]1718 Collected Indicators'!$A$3:$CH$36,MATCH($A31,'[14]1718 Collected Indicators'!$A$3:$A$36,0),MATCH(BMY$1,'[14]1718 Collected Indicators'!$A$3:$CH$3,0))</f>
        <v>94000</v>
      </c>
      <c r="BMZ31" s="116">
        <f>INDEX('[15]1819 Collected Indicators'!$A$3:$CV$36,MATCH($A31,'[15]1819 Collected Indicators'!$A$3:$A$36,0),MATCH(BMZ$1,'[15]1819 Collected Indicators'!$A$3:$CV$3,0))</f>
        <v>22.792324817131345</v>
      </c>
      <c r="BNA31" s="131">
        <f>INDEX('[15]1819 Collected Indicators'!$A$3:$CV$36,MATCH($A31,'[15]1819 Collected Indicators'!$A$3:$A$36,0),MATCH(BNA$1,'[15]1819 Collected Indicators'!$A$3:$CV$3,0))</f>
        <v>215</v>
      </c>
      <c r="BNB31" s="131">
        <f>INDEX('[15]1819 Collected Indicators'!$A$3:$CV$36,MATCH($A31,'[15]1819 Collected Indicators'!$A$3:$A$36,0),MATCH(BNB$1,'[15]1819 Collected Indicators'!$A$3:$CV$3,0))</f>
        <v>94330</v>
      </c>
      <c r="BNC31" s="131">
        <f>INDEX('[11]1920 Collected Indicators'!$A$3:$CV$36,MATCH($A31,'[11]1920 Collected Indicators'!$A$3:$A$36,0),MATCH(BNC$1,'[11]1920 Collected Indicators'!$A$3:$CV$3,0))</f>
        <v>25.262710964865729</v>
      </c>
      <c r="BND31" s="131">
        <f>INDEX('[11]1920 Collected Indicators'!$A$3:$CV$36,MATCH($A31,'[11]1920 Collected Indicators'!$A$3:$A$36,0),MATCH(BND$1,'[11]1920 Collected Indicators'!$A$3:$CV$3,0))</f>
        <v>238</v>
      </c>
      <c r="BNE31" s="268">
        <f>INDEX('[11]1920 Collected Indicators'!$A$3:$CV$36,MATCH($A31,'[11]1920 Collected Indicators'!$A$3:$A$36,0),MATCH(BNE$1,'[11]1920 Collected Indicators'!$A$3:$CV$3,0))</f>
        <v>94210</v>
      </c>
      <c r="BNF31" s="119">
        <f t="shared" si="144"/>
        <v>35737.340011129658</v>
      </c>
      <c r="BNG31" s="87">
        <f>INDEX('[43]All Years'!$A$1:$I$34,MATCH($A31,'[43]All Years'!$A$1:$A$34,0),MATCH(BNG$1,'[43]All Years'!$A$1:$I$1,0))</f>
        <v>3211</v>
      </c>
      <c r="BNH31" s="87">
        <v>89850</v>
      </c>
      <c r="BNI31" s="88">
        <f>(BNJ31/BNK31)*1000000</f>
        <v>55359.700341522534</v>
      </c>
      <c r="BNJ31" s="87">
        <f>INDEX('[43]All Years'!$A$1:$I$34,MATCH($A31,'[43]All Years'!$A$1:$A$34,0),MATCH(BNJ$1,'[43]All Years'!$A$1:$I$1,0))</f>
        <v>5025</v>
      </c>
      <c r="BNK31" s="87">
        <v>90770</v>
      </c>
      <c r="BNL31" s="88">
        <f>(BNM31/BNN31)*1000000</f>
        <v>30509.77807075368</v>
      </c>
      <c r="BNM31" s="87">
        <f>INDEX('[43]All Years'!$A$1:$I$34,MATCH($A31,'[43]All Years'!$A$1:$A$34,0),MATCH(BNM$1,'[43]All Years'!$A$1:$I$1,0))</f>
        <v>2777</v>
      </c>
      <c r="BNN31" s="87">
        <v>91020</v>
      </c>
      <c r="BNO31" s="88">
        <f>(BNP31/BNQ31)*1000000</f>
        <v>103780.40762656147</v>
      </c>
      <c r="BNP31" s="87">
        <f>INDEX('[43]All Years'!$A$1:$I$34,MATCH($A31,'[43]All Years'!$A$1:$A$34,0),MATCH(BNP$1,'[43]All Years'!$A$1:$I$1,0))</f>
        <v>9471</v>
      </c>
      <c r="BNQ31" s="87">
        <v>91260</v>
      </c>
      <c r="BNR31" s="88">
        <f>(BNS31/BNT31)*1000000</f>
        <v>38414.500982747326</v>
      </c>
      <c r="BNS31" s="131">
        <f>INDEX('[43]All Years'!$A$1:$I$34,MATCH($A31,'[43]All Years'!$A$1:$A$34,0),MATCH(BNS$1,'[43]All Years'!$A$1:$I$1,0))</f>
        <v>3518</v>
      </c>
      <c r="BNT31" s="87">
        <v>91580</v>
      </c>
      <c r="BNU31" s="88">
        <f>(BNV31/BNW31)*1000000</f>
        <v>21264.677367230423</v>
      </c>
      <c r="BNV31" s="87">
        <f>INDEX('[43]All Years'!$A$1:$I$34,MATCH($A31,'[43]All Years'!$A$1:$A$34,0),MATCH(BNV$1,'[43]All Years'!$A$1:$I$1,0))</f>
        <v>1974</v>
      </c>
      <c r="BNW31" s="131">
        <v>92830</v>
      </c>
      <c r="BNX31" s="88">
        <f>(BNY31/BNZ31)*1000000</f>
        <v>56800</v>
      </c>
      <c r="BNY31" s="87">
        <f>INDEX('[43]All Years'!$A$1:$I$34,MATCH($A31,'[43]All Years'!$A$1:$A$34,0),MATCH(BNY$1,'[43]All Years'!$A$1:$I$1,0))</f>
        <v>5325</v>
      </c>
      <c r="BNZ31" s="32">
        <v>93750</v>
      </c>
      <c r="BOA31" s="88">
        <f t="shared" si="151"/>
        <v>51000</v>
      </c>
      <c r="BOB31" s="32">
        <f>INDEX([4]Sheet1!$A$1:$CJ$34, MATCH($A31, [4]Sheet1!$A$1:$A$34, 0), MATCH(BOB$1, [4]Sheet1!$A$1:$CJ$1, 0))</f>
        <v>4794</v>
      </c>
      <c r="BOC31" s="32">
        <f>INDEX('[5]Finance Indicators'!$A$2:$BO$35,MATCH($A31,'[5]Finance Indicators'!$A$2:$A$35,0),MATCH(BOC$1,'[5]Finance Indicators'!$A$2:$BO$2,0))</f>
        <v>94000</v>
      </c>
      <c r="BOD31" s="88">
        <f>INDEX('[6]Finance Indicators'!$B$3:$BO$35,MATCH($A31,'[6]Finance Indicators'!$A$3:$A$35,0),MATCH(BOD$1,'[6]Finance Indicators'!$B$2:$BO$2,0))</f>
        <v>37845.860277748332</v>
      </c>
      <c r="BOE31" s="88">
        <f>INDEX('[6]Finance Indicators'!$B$3:$BO$35,MATCH($A31,'[6]Finance Indicators'!$A$3:$A$35,0),MATCH(BOE$1,'[6]Finance Indicators'!$B$2:$BO$2,0))</f>
        <v>3570</v>
      </c>
      <c r="BOF31" s="88">
        <f>INDEX('[6]Finance Indicators'!$B$3:$BO$35,MATCH($A31,'[6]Finance Indicators'!$A$3:$A$35,0),MATCH(BOF$1,'[6]Finance Indicators'!$B$2:$BO$2,0))</f>
        <v>94330</v>
      </c>
      <c r="BOG31" s="250">
        <f t="array" ref="BOG31">INDEX('[7]Finance Indicators'!$A$2:$BO$35,MATCH($A31,'[7]Finance Indicators'!$A$2:$A$35,0),MATCH(BOG$1,'[7]Finance Indicators'!$A$2:$BO$2,0))</f>
        <v>59271.839507483288</v>
      </c>
      <c r="BOH31" s="250">
        <f t="array" ref="BOH31">INDEX('[7]Finance Indicators'!$A$2:$BO$35,MATCH($A31,'[7]Finance Indicators'!$A$2:$A$35,0),MATCH(BOH$1,'[7]Finance Indicators'!$A$2:$BO$2,0))</f>
        <v>5584</v>
      </c>
      <c r="BOI31" s="250">
        <f t="array" ref="BOI31">INDEX('[7]Finance Indicators'!$A$2:$BO$35,MATCH($A31,'[7]Finance Indicators'!$A$2:$A$35,0),MATCH(BOI$1,'[7]Finance Indicators'!$A$2:$BO$2,0))</f>
        <v>94210</v>
      </c>
      <c r="BOJ31" s="115">
        <f>(BNF31*100)/Deflators!$B$2</f>
        <v>42099.426374567491</v>
      </c>
      <c r="BOK31" s="116">
        <f>(BNI31*100)/Deflators!$B$3</f>
        <v>64241.040210945852</v>
      </c>
      <c r="BOL31" s="116">
        <f>(BNL31*100)/Deflators!$B$4</f>
        <v>34695.070439128591</v>
      </c>
      <c r="BOM31" s="116">
        <f>(BNO31*100)/Deflators!$B$5</f>
        <v>115926.00405265963</v>
      </c>
      <c r="BON31" s="116">
        <f>(BNR31*100)/Deflators!$B$6</f>
        <v>42326.57720775091</v>
      </c>
      <c r="BOO31" s="116">
        <f>(BNU31*100)/Deflators!$B$7</f>
        <v>23240.605245505962</v>
      </c>
      <c r="BOP31" s="116">
        <f>(BNX31*100)/Deflators!$B$8</f>
        <v>60578.654130013725</v>
      </c>
      <c r="BOQ31" s="116">
        <f>(BOA31*100)/Deflators!$B$9</f>
        <v>53451.639629045618</v>
      </c>
      <c r="BOR31" s="116">
        <f>(BOD31*100)/Deflators!$B$10</f>
        <v>38770.487952300762</v>
      </c>
      <c r="BOS31" s="248">
        <f>(BOG31*100)/Deflators!$B$11</f>
        <v>59271.839507483288</v>
      </c>
      <c r="BOT31" s="115">
        <f>INDEX([44]IG1!$AL$4:$AX$40,MATCH($A31,[44]IG1!$AL$4:$AL$40,0),MATCH(BOT$1,[44]IG1!$AL$40:$AX$40,0))</f>
        <v>15.9</v>
      </c>
      <c r="BOU31" s="116">
        <f>INDEX([44]IG1!$AL$4:$AX$40,MATCH($A31,[44]IG1!$AL$4:$AL$40,0),MATCH(BOU$1,[44]IG1!$AL$40:$AX$40,0))</f>
        <v>17.299999999999997</v>
      </c>
      <c r="BOV31" s="116">
        <f>INDEX([44]IG1!$AL$4:$AX$40,MATCH($A31,[44]IG1!$AL$4:$AL$40,0),MATCH(BOV$1,[44]IG1!$AL$40:$AX$40,0))</f>
        <v>20.3</v>
      </c>
      <c r="BOW31" s="116">
        <f>INDEX([44]IG1!$AL$4:$AX$40,MATCH($A31,[44]IG1!$AL$4:$AL$40,0),MATCH(BOW$1,[44]IG1!$AL$40:$AX$40,0))</f>
        <v>20.100000000000001</v>
      </c>
      <c r="BOX31" s="116">
        <f>INDEX([44]IG1!$AL$4:$AX$40,MATCH($A31,[44]IG1!$AL$4:$AL$40,0),MATCH(BOX$1,[44]IG1!$AL$40:$AX$40,0))</f>
        <v>22.3</v>
      </c>
      <c r="BOY31" s="116">
        <f>INDEX('[14]1718 Collected Indicators'!$A$3:$CH$36,MATCH($A31,'[14]1718 Collected Indicators'!$A$3:$A$36,0),MATCH(BOY$1,'[14]1718 Collected Indicators'!$A$3:$CH$3,0))</f>
        <v>16.900000000000002</v>
      </c>
      <c r="BOZ31" s="116">
        <f>INDEX('[15]1819 Collected Indicators'!$A$3:$CV$36,MATCH($A31,'[15]1819 Collected Indicators'!$A$3:$A$36,0),MATCH(BOZ$1,'[15]1819 Collected Indicators'!$A$3:$CV$3,0))</f>
        <v>21.6</v>
      </c>
      <c r="BPA31" s="248">
        <f>INDEX('[11]1920 Collected Indicators'!$A$3:$CV$36,MATCH($A31,'[11]1920 Collected Indicators'!$A$3:$A$36,0),MATCH(BPA$1,'[11]1920 Collected Indicators'!$A$3:$CV$3,0))</f>
        <v>14.6</v>
      </c>
      <c r="BPB31" s="115">
        <f>INDEX([45]ALL!$A$2:$F$37,MATCH($A31,[45]ALL!$A$2:$A$37,0),MATCH(BPB$1,[45]ALL!$A$37:$F$37,0))</f>
        <v>53</v>
      </c>
      <c r="BPC31" s="116">
        <f>INDEX([45]ALL!$A$2:$F$37,MATCH($A31,[45]ALL!$A$2:$A$37,0),MATCH(BPC$1,[45]ALL!$A$37:$F$37,0))</f>
        <v>68</v>
      </c>
      <c r="BPD31" s="116">
        <f>INDEX([45]ALL!$A$2:$F$37,MATCH($A31,[45]ALL!$A$2:$A$37,0),MATCH(BPD$1,[45]ALL!$A$37:$F$37,0))</f>
        <v>76</v>
      </c>
      <c r="BPE31" s="116">
        <f>INDEX([45]ALL!$A$2:$F$37,MATCH($A31,[45]ALL!$A$2:$A$37,0),MATCH(BPE$1,[45]ALL!$A$37:$F$37,0))</f>
        <v>84</v>
      </c>
      <c r="BPF31" s="116">
        <f>INDEX('[14]1718 Collected Indicators'!$A$3:$CH$36,MATCH($A31,'[14]1718 Collected Indicators'!$A$3:$A$36,0),MATCH(BPF$1,'[14]1718 Collected Indicators'!$A$3:$CH$3,0))</f>
        <v>86.11</v>
      </c>
      <c r="BPG31" s="136">
        <f>INDEX('[15]1819 Collected Indicators'!$A$3:$CV$36,MATCH($A31,'[15]1819 Collected Indicators'!$A$3:$A$36,0),MATCH(BPG$1,'[15]1819 Collected Indicators'!$A$3:$CV$3,0))</f>
        <v>87</v>
      </c>
      <c r="BPH31" s="117">
        <f>INDEX('[11]1920 Collected Indicators'!$A$3:$CV$36,MATCH($A31,'[11]1920 Collected Indicators'!$A$3:$A$36,0),MATCH(BPH$1,'[11]1920 Collected Indicators'!$A$3:$CV$3,0))</f>
        <v>89.3</v>
      </c>
      <c r="BPI31" s="133">
        <f>INDEX('[46]2014-15'!$A$3:$G$37,MATCH($A31,'[46]2014-15'!$A$3:$A$37,0),MATCH(BPI$1,'[46]2014-15'!$A$37:$G$37,0))</f>
        <v>2.4608501118568231</v>
      </c>
      <c r="BPJ31" s="116">
        <f>INDEX('[46]2015-16'!$A$3:$G$37,MATCH($A31,'[46]2015-16'!$A$3:$A$37,0),MATCH(BPJ$1,'[46]2015-16'!$A$37:$G$37,0))</f>
        <v>18.084669132757909</v>
      </c>
      <c r="BPK31" s="116">
        <f>INDEX('[46]2016-17'!$A$3:$G$37,MATCH($A31,'[46]2016-17'!$A$3:$A$37,0),MATCH(BPK$1,'[46]2016-17'!$A$37:$G$37,0))</f>
        <v>2.4606696248487294</v>
      </c>
      <c r="BPL31" s="116">
        <f>INDEX('[14]1718 Collected Indicators'!$A$3:$CH$36,MATCH($A31,'[14]1718 Collected Indicators'!$A$3:$A$36,0),MATCH(BPL$1,'[14]1718 Collected Indicators'!$A$3:$CH$3,0))</f>
        <v>7.0000000000000009</v>
      </c>
      <c r="BPM31" s="116">
        <f>INDEX('[15]1819 Collected Indicators'!$A$3:$CV$36,MATCH($A31,'[15]1819 Collected Indicators'!$A$3:$A$36,0),MATCH(BPM$1,'[15]1819 Collected Indicators'!$A$3:$CV$3,0))</f>
        <v>4.275037369207773</v>
      </c>
      <c r="BPN31" s="248">
        <f>INDEX('[11]1920 Collected Indicators'!$A$3:$CV$36,MATCH($A31,'[11]1920 Collected Indicators'!$A$3:$A$36,0),MATCH(BPN$1,'[11]1920 Collected Indicators'!$A$3:$CV$3,0))</f>
        <v>5.2466367713004489</v>
      </c>
      <c r="BPO31" s="115">
        <f>INDEX('[46]2014-15'!$A$3:$G$37,MATCH($A31,'[46]2014-15'!$A$3:$A$37,0),MATCH(BPO$1,'[46]2014-15'!$A$37:$G$37,0))</f>
        <v>56.48259303721489</v>
      </c>
      <c r="BPP31" s="116">
        <f>INDEX('[46]2015-16'!$A$3:$G$37,MATCH($A31,'[46]2015-16'!$A$3:$A$37,0),MATCH(BPP$1,'[46]2015-16'!$A$37:$G$37,0))</f>
        <v>42.31099656357388</v>
      </c>
      <c r="BPQ31" s="116">
        <f>INDEX('[46]2016-17'!$A$3:$G$37,MATCH($A31,'[46]2016-17'!$A$3:$A$37,0),MATCH(BPQ$1,'[46]2016-17'!$A$37:$G$37,0))</f>
        <v>60.504885993485338</v>
      </c>
      <c r="BPR31" s="116" t="str">
        <f>INDEX('[14]1718 Collected Indicators'!$A$3:$CH$36,MATCH($A31,'[14]1718 Collected Indicators'!$A$3:$A$36,0),MATCH(BPR$1,'[14]1718 Collected Indicators'!$A$3:$CH$3,0))</f>
        <v>NA</v>
      </c>
      <c r="BPS31" s="116">
        <f>INDEX('[15]1819 Collected Indicators'!$A$3:$CV$36,MATCH($A31,'[15]1819 Collected Indicators'!$A$3:$A$36,0),MATCH(BPS$1,'[15]1819 Collected Indicators'!$A$3:$CV$3,0))</f>
        <v>37.335813088457506</v>
      </c>
      <c r="BPT31" s="117">
        <f>INDEX('[11]1920 Collected Indicators'!$A$3:$CV$36,MATCH($A31,'[11]1920 Collected Indicators'!$A$3:$A$36,0),MATCH(BPT$1,'[11]1920 Collected Indicators'!$A$3:$CV$3,0))</f>
        <v>45.333023363942807</v>
      </c>
      <c r="BPU31" s="115">
        <f t="array" ref="BPU31">INDEX('[47]FINSUS Raw Data'!$A$2:$BH$35,MATCH($A31,'[47]FINSUS Raw Data'!$A$2:$A$35,0),MATCH(BPU$1,'[47]FINSUS Raw Data'!$A$2:$BH$2,0))</f>
        <v>9.7000000000000011</v>
      </c>
      <c r="BPV31" s="116">
        <f t="array" ref="BPV31">INDEX('[47]FINSUS Raw Data'!$A$2:$BH$35,MATCH($A31,'[47]FINSUS Raw Data'!$A$2:$A$35,0),MATCH(BPV$1,'[47]FINSUS Raw Data'!$A$2:$BH$2,0))</f>
        <v>12</v>
      </c>
      <c r="BPW31" s="116">
        <f t="array" ref="BPW31">INDEX('[47]FINSUS Raw Data'!$A$2:$BH$35,MATCH($A31,'[47]FINSUS Raw Data'!$A$2:$A$35,0),MATCH(BPW$1,'[47]FINSUS Raw Data'!$A$2:$BH$2,0))</f>
        <v>14.399999999999999</v>
      </c>
      <c r="BPX31" s="116">
        <f t="array" ref="BPX31">INDEX('[47]FINSUS Raw Data'!$A$2:$BH$35,MATCH($A31,'[47]FINSUS Raw Data'!$A$2:$A$35,0),MATCH(BPX$1,'[47]FINSUS Raw Data'!$A$2:$BH$2,0))</f>
        <v>13</v>
      </c>
      <c r="BPY31" s="116">
        <f t="array" ref="BPY31">INDEX('[47]FINSUS Raw Data'!$A$2:$BH$35,MATCH($A31,'[47]FINSUS Raw Data'!$A$2:$A$35,0),MATCH(BPY$1,'[47]FINSUS Raw Data'!$A$2:$BH$2,0))</f>
        <v>15.6</v>
      </c>
      <c r="BPZ31" s="116">
        <f t="array" ref="BPZ31">INDEX('[47]FINSUS Raw Data'!$A$2:$BH$35,MATCH($A31,'[47]FINSUS Raw Data'!$A$2:$A$35,0),MATCH(BPZ$1,'[47]FINSUS Raw Data'!$A$2:$BH$2,0))</f>
        <v>16.900000000000002</v>
      </c>
      <c r="BQA31" s="117">
        <f t="array" ref="BQA31">INDEX('[47]FINSUS Raw Data'!$A$2:$BH$35,MATCH($A31,'[47]FINSUS Raw Data'!$A$2:$A$35,0),MATCH(BQA$1,'[47]FINSUS Raw Data'!$A$2:$BH$2,0))</f>
        <v>17.100000000000001</v>
      </c>
      <c r="BQB31" s="115">
        <f t="array" ref="BQB31">INDEX('[47]FINSUS Raw Data'!$A$2:$BH$35,MATCH($A31,'[47]FINSUS Raw Data'!$A$2:$A$35,0),MATCH(BQB$1,'[47]FINSUS Raw Data'!$A$2:$BH$2,0))</f>
        <v>2.9000000000000004</v>
      </c>
      <c r="BQC31" s="116">
        <f t="array" ref="BQC31">INDEX('[47]FINSUS Raw Data'!$A$2:$BH$35,MATCH($A31,'[47]FINSUS Raw Data'!$A$2:$A$35,0),MATCH(BQC$1,'[47]FINSUS Raw Data'!$A$2:$BH$2,0))</f>
        <v>3.5000000000000004</v>
      </c>
      <c r="BQD31" s="116">
        <f t="array" ref="BQD31">INDEX('[47]FINSUS Raw Data'!$A$2:$BH$35,MATCH($A31,'[47]FINSUS Raw Data'!$A$2:$A$35,0),MATCH(BQD$1,'[47]FINSUS Raw Data'!$A$2:$BH$2,0))</f>
        <v>4.8</v>
      </c>
      <c r="BQE31" s="116">
        <f t="array" ref="BQE31">INDEX('[47]FINSUS Raw Data'!$A$2:$BH$35,MATCH($A31,'[47]FINSUS Raw Data'!$A$2:$A$35,0),MATCH(BQE$1,'[47]FINSUS Raw Data'!$A$2:$BH$2,0))</f>
        <v>4</v>
      </c>
      <c r="BQF31" s="116">
        <f t="array" ref="BQF31">INDEX('[47]FINSUS Raw Data'!$A$2:$BH$35,MATCH($A31,'[47]FINSUS Raw Data'!$A$2:$A$35,0),MATCH(BQF$1,'[47]FINSUS Raw Data'!$A$2:$BH$2,0))</f>
        <v>4.7</v>
      </c>
      <c r="BQG31" s="116">
        <f t="array" ref="BQG31">INDEX('[47]FINSUS Raw Data'!$A$2:$BH$35,MATCH($A31,'[47]FINSUS Raw Data'!$A$2:$A$35,0),MATCH(BQG$1,'[47]FINSUS Raw Data'!$A$2:$BH$2,0))</f>
        <v>4.3999999999999995</v>
      </c>
      <c r="BQH31" s="117">
        <f t="array" ref="BQH31">INDEX('[47]FINSUS Raw Data'!$A$2:$BH$35,MATCH($A31,'[47]FINSUS Raw Data'!$A$2:$A$35,0),MATCH(BQH$1,'[47]FINSUS Raw Data'!$A$2:$BH$2,0))</f>
        <v>4.2</v>
      </c>
      <c r="BQI31" s="115">
        <f t="array" ref="BQI31">INDEX('[47]FINSUS Raw Data'!$A$2:$BH$35,MATCH($A31,'[47]FINSUS Raw Data'!$A$2:$A$35,0),MATCH(BQI$1,'[47]FINSUS Raw Data'!$A$2:$BH$2,0))</f>
        <v>10</v>
      </c>
      <c r="BQJ31" s="116">
        <f t="array" ref="BQJ31">INDEX('[47]FINSUS Raw Data'!$A$2:$BH$35,MATCH($A31,'[47]FINSUS Raw Data'!$A$2:$A$35,0),MATCH(BQJ$1,'[47]FINSUS Raw Data'!$A$2:$BH$2,0))</f>
        <v>10</v>
      </c>
      <c r="BQK31" s="116">
        <f t="array" ref="BQK31">INDEX('[47]FINSUS Raw Data'!$A$2:$BH$35,MATCH($A31,'[47]FINSUS Raw Data'!$A$2:$A$35,0),MATCH(BQK$1,'[47]FINSUS Raw Data'!$A$2:$BH$2,0))</f>
        <v>10</v>
      </c>
      <c r="BQL31" s="116">
        <f t="array" ref="BQL31">INDEX('[47]FINSUS Raw Data'!$A$2:$BH$35,MATCH($A31,'[47]FINSUS Raw Data'!$A$2:$A$35,0),MATCH(BQL$1,'[47]FINSUS Raw Data'!$A$2:$BH$2,0))</f>
        <v>10</v>
      </c>
      <c r="BQM31" s="116">
        <f t="array" ref="BQM31">INDEX('[47]FINSUS Raw Data'!$A$2:$BH$35,MATCH($A31,'[47]FINSUS Raw Data'!$A$2:$A$35,0),MATCH(BQM$1,'[47]FINSUS Raw Data'!$A$2:$BH$2,0))</f>
        <v>9</v>
      </c>
      <c r="BQN31" s="116">
        <f t="array" ref="BQN31">INDEX('[47]FINSUS Raw Data'!$A$2:$BH$35,MATCH($A31,'[47]FINSUS Raw Data'!$A$2:$A$35,0),MATCH(BQN$1,'[47]FINSUS Raw Data'!$A$2:$BH$2,0))</f>
        <v>9</v>
      </c>
      <c r="BQO31" s="117">
        <f t="array" ref="BQO31">INDEX('[47]FINSUS Raw Data'!$A$2:$BH$35,MATCH($A31,'[47]FINSUS Raw Data'!$A$2:$A$35,0),MATCH(BQO$1,'[47]FINSUS Raw Data'!$A$2:$BH$2,0))</f>
        <v>9</v>
      </c>
      <c r="BQP31" s="115">
        <f t="array" ref="BQP31">INDEX('[47]FINSUS Raw Data'!$A$2:$BH$35,MATCH($A31,'[47]FINSUS Raw Data'!$A$2:$A$35,0),MATCH(BQP$1,'[47]FINSUS Raw Data'!$A$2:$BH$2,0))</f>
        <v>16</v>
      </c>
      <c r="BQQ31" s="116">
        <f t="array" ref="BQQ31">INDEX('[47]FINSUS Raw Data'!$A$2:$BH$35,MATCH($A31,'[47]FINSUS Raw Data'!$A$2:$A$35,0),MATCH(BQQ$1,'[47]FINSUS Raw Data'!$A$2:$BH$2,0))</f>
        <v>16</v>
      </c>
      <c r="BQR31" s="116">
        <f t="array" ref="BQR31">INDEX('[47]FINSUS Raw Data'!$A$2:$BH$35,MATCH($A31,'[47]FINSUS Raw Data'!$A$2:$A$35,0),MATCH(BQR$1,'[47]FINSUS Raw Data'!$A$2:$BH$2,0))</f>
        <v>18</v>
      </c>
      <c r="BQS31" s="116">
        <f t="array" ref="BQS31">INDEX('[47]FINSUS Raw Data'!$A$2:$BH$35,MATCH($A31,'[47]FINSUS Raw Data'!$A$2:$A$35,0),MATCH(BQS$1,'[47]FINSUS Raw Data'!$A$2:$BH$2,0))</f>
        <v>17</v>
      </c>
      <c r="BQT31" s="116">
        <f t="array" ref="BQT31">INDEX('[47]FINSUS Raw Data'!$A$2:$BH$35,MATCH($A31,'[47]FINSUS Raw Data'!$A$2:$A$35,0),MATCH(BQT$1,'[47]FINSUS Raw Data'!$A$2:$BH$2,0))</f>
        <v>17</v>
      </c>
      <c r="BQU31" s="116">
        <f t="array" ref="BQU31">INDEX('[47]FINSUS Raw Data'!$A$2:$BH$35,MATCH($A31,'[47]FINSUS Raw Data'!$A$2:$A$35,0),MATCH(BQU$1,'[47]FINSUS Raw Data'!$A$2:$BH$2,0))</f>
        <v>19</v>
      </c>
      <c r="BQV31" s="117">
        <f t="array" ref="BQV31">INDEX('[47]FINSUS Raw Data'!$A$2:$BH$35,MATCH($A31,'[47]FINSUS Raw Data'!$A$2:$A$35,0),MATCH(BQV$1,'[47]FINSUS Raw Data'!$A$2:$BH$2,0))</f>
        <v>19</v>
      </c>
      <c r="BQW31" s="115">
        <f t="array" ref="BQW31">INDEX('[47]FINSUS Raw Data'!$A$2:$BH$35,MATCH($A31,'[47]FINSUS Raw Data'!$A$2:$A$35,0),MATCH(BQW$1,'[47]FINSUS Raw Data'!$A$2:$BH$2,0))</f>
        <v>98.929641645409731</v>
      </c>
      <c r="BQX31" s="213">
        <f t="array" ref="BQX31">INDEX('[47]FINSUS Raw Data'!$A$2:$BH$35,MATCH($A31,'[47]FINSUS Raw Data'!$A$2:$A$35,0),MATCH(BQX$1,'[47]FINSUS Raw Data'!$A$2:$BH$2,0))</f>
        <v>199734</v>
      </c>
      <c r="BQY31" s="213">
        <f t="array" ref="BQY31">INDEX('[47]FINSUS Raw Data'!$A$2:$BH$35,MATCH($A31,'[47]FINSUS Raw Data'!$A$2:$A$35,0),MATCH(BQY$1,'[47]FINSUS Raw Data'!$A$2:$BH$2,0))</f>
        <v>201895</v>
      </c>
      <c r="BQZ31" s="116">
        <f t="array" ref="BQZ31">INDEX('[47]FINSUS Raw Data'!$A$2:$BH$35,MATCH($A31,'[47]FINSUS Raw Data'!$A$2:$A$35,0),MATCH(BQZ$1,'[47]FINSUS Raw Data'!$A$2:$BH$2,0))</f>
        <v>98.857263005540091</v>
      </c>
      <c r="BRA31" s="213">
        <f t="array" ref="BRA31">INDEX('[47]FINSUS Raw Data'!$A$2:$BH$35,MATCH($A31,'[47]FINSUS Raw Data'!$A$2:$A$35,0),MATCH(BRA$1,'[47]FINSUS Raw Data'!$A$2:$BH$2,0))</f>
        <v>202172</v>
      </c>
      <c r="BRB31" s="213">
        <f t="array" ref="BRB31">INDEX('[47]FINSUS Raw Data'!$A$2:$BH$35,MATCH($A31,'[47]FINSUS Raw Data'!$A$2:$A$35,0),MATCH(BRB$1,'[47]FINSUS Raw Data'!$A$2:$BH$2,0))</f>
        <v>204509</v>
      </c>
      <c r="BRC31" s="116">
        <f t="array" ref="BRC31">INDEX('[47]FINSUS Raw Data'!$A$2:$BH$35,MATCH($A31,'[47]FINSUS Raw Data'!$A$2:$A$35,0),MATCH(BRC$1,'[47]FINSUS Raw Data'!$A$2:$BH$2,0))</f>
        <v>98.691247779538145</v>
      </c>
      <c r="BRD31" s="213">
        <f t="array" ref="BRD31">INDEX('[47]FINSUS Raw Data'!$A$2:$BH$35,MATCH($A31,'[47]FINSUS Raw Data'!$A$2:$A$35,0),MATCH(BRD$1,'[47]FINSUS Raw Data'!$A$2:$BH$2,0))</f>
        <v>205564</v>
      </c>
      <c r="BRE31" s="213">
        <f t="array" ref="BRE31">INDEX('[47]FINSUS Raw Data'!$A$2:$BH$35,MATCH($A31,'[47]FINSUS Raw Data'!$A$2:$A$35,0),MATCH(BRE$1,'[47]FINSUS Raw Data'!$A$2:$BH$2,0))</f>
        <v>208290</v>
      </c>
      <c r="BRF31" s="116">
        <f t="array" ref="BRF31">INDEX('[47]FINSUS Raw Data'!$A$2:$BH$35,MATCH($A31,'[47]FINSUS Raw Data'!$A$2:$A$35,0),MATCH(BRF$1,'[47]FINSUS Raw Data'!$A$2:$BH$2,0))</f>
        <v>100.88699481081187</v>
      </c>
      <c r="BRG31" s="213">
        <f t="array" ref="BRG31">INDEX('[47]FINSUS Raw Data'!$A$2:$BH$35,MATCH($A31,'[47]FINSUS Raw Data'!$A$2:$A$35,0),MATCH(BRG$1,'[47]FINSUS Raw Data'!$A$2:$BH$2,0))</f>
        <v>206666</v>
      </c>
      <c r="BRH31" s="213">
        <f t="array" ref="BRH31">INDEX('[47]FINSUS Raw Data'!$A$2:$BH$35,MATCH($A31,'[47]FINSUS Raw Data'!$A$2:$A$35,0),MATCH(BRH$1,'[47]FINSUS Raw Data'!$A$2:$BH$2,0))</f>
        <v>204849</v>
      </c>
      <c r="BRI31" s="116">
        <f t="array" ref="BRI31">INDEX('[47]FINSUS Raw Data'!$A$2:$BH$35,MATCH($A31,'[47]FINSUS Raw Data'!$A$2:$A$35,0),MATCH(BRI$1,'[47]FINSUS Raw Data'!$A$2:$BH$2,0))</f>
        <v>99.31558825093164</v>
      </c>
      <c r="BRJ31" s="213">
        <f t="array" ref="BRJ31">INDEX('[47]FINSUS Raw Data'!$A$2:$BH$35,MATCH($A31,'[47]FINSUS Raw Data'!$A$2:$A$35,0),MATCH(BRJ$1,'[47]FINSUS Raw Data'!$A$2:$BH$2,0))</f>
        <v>205477</v>
      </c>
      <c r="BRK31" s="213">
        <f t="array" ref="BRK31">INDEX('[47]FINSUS Raw Data'!$A$2:$BH$35,MATCH($A31,'[47]FINSUS Raw Data'!$A$2:$A$35,0),MATCH(BRK$1,'[47]FINSUS Raw Data'!$A$2:$BH$2,0))</f>
        <v>206893</v>
      </c>
      <c r="BRL31" s="116">
        <f t="array" ref="BRL31">INDEX('[47]FINSUS Raw Data'!$A$2:$BH$35,MATCH($A31,'[47]FINSUS Raw Data'!$A$2:$A$35,0),MATCH(BRL$1,'[47]FINSUS Raw Data'!$A$2:$BH$2,0))</f>
        <v>100.20899634256402</v>
      </c>
      <c r="BRM31" s="213">
        <f t="array" ref="BRM31">INDEX('[47]FINSUS Raw Data'!$A$2:$BH$35,MATCH($A31,'[47]FINSUS Raw Data'!$A$2:$A$35,0),MATCH(BRM$1,'[47]FINSUS Raw Data'!$A$2:$BH$2,0))</f>
        <v>210970</v>
      </c>
      <c r="BRN31" s="213">
        <f t="array" ref="BRN31">INDEX('[47]FINSUS Raw Data'!$A$2:$BH$35,MATCH($A31,'[47]FINSUS Raw Data'!$A$2:$A$35,0),MATCH(BRN$1,'[47]FINSUS Raw Data'!$A$2:$BH$2,0))</f>
        <v>210530</v>
      </c>
      <c r="BRO31" s="116">
        <f t="array" ref="BRO31">INDEX('[47]FINSUS Raw Data'!$A$2:$BH$35,MATCH($A31,'[47]FINSUS Raw Data'!$A$2:$A$35,0),MATCH(BRO$1,'[47]FINSUS Raw Data'!$A$2:$BH$2,0))</f>
        <v>100.11196877670683</v>
      </c>
      <c r="BRP31" s="213">
        <f t="array" ref="BRP31">INDEX('[47]FINSUS Raw Data'!$A$2:$BH$35,MATCH($A31,'[47]FINSUS Raw Data'!$A$2:$A$35,0),MATCH(BRP$1,'[47]FINSUS Raw Data'!$A$2:$BH$2,0))</f>
        <v>219056</v>
      </c>
      <c r="BRQ31" s="334">
        <f t="array" ref="BRQ31">INDEX('[47]FINSUS Raw Data'!$A$2:$BH$35,MATCH($A31,'[47]FINSUS Raw Data'!$A$2:$A$35,0),MATCH(BRQ$1,'[47]FINSUS Raw Data'!$A$2:$BH$2,0))</f>
        <v>218811</v>
      </c>
      <c r="BRR31" s="248">
        <f t="array" ref="BRR31">INDEX([48]CLIM1!$A$3:$N$37,MATCH($A31,[48]CLIM1!$N$3:$N$37,0),MATCH(BRR$1,[48]CLIM1!$A$3:$N$3,0))</f>
        <v>8.1818690599561723</v>
      </c>
      <c r="BRS31" s="248">
        <f t="array" ref="BRS31">INDEX([48]CLIM1!$A$3:$N$37,MATCH($A31,[48]CLIM1!$N$3:$N$37,0),MATCH(BRS$1,[48]CLIM1!$A$3:$N$3,0))</f>
        <v>7.0835067935670697</v>
      </c>
      <c r="BRT31" s="248">
        <f t="array" ref="BRT31">INDEX([48]CLIM1!$A$3:$N$37,MATCH($A31,[48]CLIM1!$N$3:$N$37,0),MATCH(BRT$1,[48]CLIM1!$A$3:$N$3,0))</f>
        <v>7.5364626569940114</v>
      </c>
      <c r="BRU31" s="248">
        <f t="array" ref="BRU31">INDEX([48]CLIM1!$A$3:$N$37,MATCH($A31,[48]CLIM1!$N$3:$N$37,0),MATCH(BRU$1,[48]CLIM1!$A$3:$N$3,0))</f>
        <v>7.2156836920392129</v>
      </c>
      <c r="BRV31" s="248">
        <f t="array" ref="BRV31">INDEX([48]CLIM1!$A$3:$N$37,MATCH($A31,[48]CLIM1!$N$3:$N$37,0),MATCH(BRV$1,[48]CLIM1!$A$3:$N$3,0))</f>
        <v>6.3197301990300518</v>
      </c>
      <c r="BRW31" s="248">
        <f t="array" ref="BRW31">INDEX([48]CLIM1!$A$3:$N$37,MATCH($A31,[48]CLIM1!$N$3:$N$37,0),MATCH(BRW$1,[48]CLIM1!$A$3:$N$3,0))</f>
        <v>6.0637927120096249</v>
      </c>
      <c r="BRX31" s="248">
        <f t="array" ref="BRX31">INDEX([48]CLIM1!$A$3:$N$37,MATCH($A31,[48]CLIM1!$N$3:$N$37,0),MATCH(BRX$1,[48]CLIM1!$A$3:$N$3,0))</f>
        <v>6.0142984557831021</v>
      </c>
      <c r="BRY31" s="248">
        <f t="array" ref="BRY31">INDEX([48]CLIM1!$A$3:$N$37,MATCH($A31,[48]CLIM1!$N$3:$N$37,0),MATCH(BRY$1,[48]CLIM1!$A$3:$N$3,0))</f>
        <v>5.5631598521750476</v>
      </c>
      <c r="BRZ31" s="248">
        <f t="array" ref="BRZ31">INDEX([48]CLIM1!$A$3:$N$37,MATCH($A31,[48]CLIM1!$N$3:$N$37,0),MATCH(BRZ$1,[48]CLIM1!$A$3:$N$3,0))</f>
        <v>5.4854199498585956</v>
      </c>
      <c r="BSA31" s="327" t="str">
        <f>INDEX('[11]1920 Collected Indicators'!$A$3:$CV$36,MATCH($A31,'[11]1920 Collected Indicators'!$A$3:$A$36,0),MATCH(BSA$1,'[11]1920 Collected Indicators'!$A$3:$CV$3,0))</f>
        <v>dna</v>
      </c>
      <c r="BSB31" s="248">
        <f t="array" ref="BSB31">INDEX([48]CLIM2!$A$2:$N$36,MATCH($A31,[48]CLIM2!$N$2:$N$36,0),MATCH(BSB$1,[48]CLIM2!$A$2:$N$2,0))</f>
        <v>9.2919952178905891</v>
      </c>
      <c r="BSC31" s="248">
        <f t="array" ref="BSC31">INDEX([48]CLIM2!$A$2:$N$36,MATCH($A31,[48]CLIM2!$N$2:$N$36,0),MATCH(BSC$1,[48]CLIM2!$A$2:$N$2,0))</f>
        <v>8.2563047835607417</v>
      </c>
      <c r="BSD31" s="248">
        <f t="array" ref="BSD31">INDEX([48]CLIM2!$A$2:$N$36,MATCH($A31,[48]CLIM2!$N$2:$N$36,0),MATCH(BSD$1,[48]CLIM2!$A$2:$N$2,0))</f>
        <v>8.5326391122157936</v>
      </c>
      <c r="BSE31" s="248">
        <f t="array" ref="BSE31">INDEX([48]CLIM2!$A$2:$N$36,MATCH($A31,[48]CLIM2!$N$2:$N$36,0),MATCH(BSE$1,[48]CLIM2!$A$2:$N$2,0))</f>
        <v>8.2013717875212002</v>
      </c>
      <c r="BSF31" s="248">
        <f t="array" ref="BSF31">INDEX([48]CLIM2!$A$2:$N$36,MATCH($A31,[48]CLIM2!$N$2:$N$36,0),MATCH(BSF$1,[48]CLIM2!$A$2:$N$2,0))</f>
        <v>7.2656025546729932</v>
      </c>
      <c r="BSG31" s="248">
        <f t="array" ref="BSG31">INDEX([48]CLIM2!$A$2:$N$36,MATCH($A31,[48]CLIM2!$N$2:$N$36,0),MATCH(BSG$1,[48]CLIM2!$A$2:$N$2,0))</f>
        <v>6.9909256335236929</v>
      </c>
      <c r="BSH31" s="248">
        <f t="array" ref="BSH31">INDEX([48]CLIM2!$A$2:$N$36,MATCH($A31,[48]CLIM2!$N$2:$N$36,0),MATCH(BSH$1,[48]CLIM2!$A$2:$N$2,0))</f>
        <v>6.8713304588924933</v>
      </c>
      <c r="BSI31" s="248">
        <f t="array" ref="BSI31">INDEX([48]CLIM2!$A$2:$N$36,MATCH($A31,[48]CLIM2!$N$2:$N$36,0),MATCH(BSI$1,[48]CLIM2!$A$2:$N$2,0))</f>
        <v>6.4911602382088693</v>
      </c>
      <c r="BSJ31" s="248">
        <f t="array" ref="BSJ31">INDEX([48]CLIM2!$A$2:$N$36,MATCH($A31,[48]CLIM2!$N$2:$N$36,0),MATCH(BSJ$1,[48]CLIM2!$A$2:$N$2,0))</f>
        <v>6.437135860005605</v>
      </c>
      <c r="BSK31" s="327" t="str">
        <f>INDEX('[11]1920 Collected Indicators'!$A$3:$CV$36,MATCH($A31,'[11]1920 Collected Indicators'!$A$3:$A$36,0),MATCH(BSK$1,'[11]1920 Collected Indicators'!$A$3:$CV$3,0))</f>
        <v>dna</v>
      </c>
      <c r="BSL31" s="181"/>
      <c r="BSM31" s="115">
        <v>89.5</v>
      </c>
      <c r="BSN31" s="116">
        <v>94</v>
      </c>
      <c r="BSO31" s="116">
        <v>83</v>
      </c>
      <c r="BSP31" s="116">
        <v>95</v>
      </c>
      <c r="BSQ31" s="116">
        <v>82</v>
      </c>
      <c r="BSR31" s="116">
        <f>INDEX('[16]Raw Data'!$A$1:$BT$34,MATCH($A31,'[16]Raw Data'!$A$1:$A$34,0),MATCH(BSR$1,'[16]Raw Data'!$A$1:$BT$1,0))</f>
        <v>73</v>
      </c>
      <c r="BSS31" s="116">
        <f>INDEX('[14]1718 Collected Indicators'!$A$3:$CH$36,MATCH($A31,'[14]1718 Collected Indicators'!$A$3:$A$36,0),MATCH(BSS$1,'[14]1718 Collected Indicators'!$A$3:$CH$3,0))</f>
        <v>74</v>
      </c>
      <c r="BST31" s="136">
        <f>INDEX('[15]1819 Collected Indicators'!$A$3:$CV$36,MATCH($A31,'[15]1819 Collected Indicators'!$A$3:$A$36,0),MATCH(BST$1,'[15]1819 Collected Indicators'!$A$3:$CV$3,0))</f>
        <v>72.099999999999994</v>
      </c>
      <c r="BSU31" s="120">
        <f>INDEX('[11]1920 Collected Indicators'!$A$3:$CV$36,MATCH($A31,'[11]1920 Collected Indicators'!$A$3:$A$36,0),MATCH(BSU$1,'[11]1920 Collected Indicators'!$A$3:$CV$3,0))</f>
        <v>78</v>
      </c>
      <c r="BSV31" s="115">
        <f>INDEX('[16]Raw Data'!$A$1:$BT$34,MATCH($A31,'[16]Raw Data'!$A$1:$A$34,0),MATCH(BSV$1,'[16]Raw Data'!$A$1:$BT$1,0))</f>
        <v>90.9</v>
      </c>
      <c r="BSW31" s="116">
        <f>INDEX('[16]Raw Data'!$A$1:$BT$34,MATCH($A31,'[16]Raw Data'!$A$1:$A$34,0),MATCH(BSW$1,'[16]Raw Data'!$A$1:$BT$1,0))</f>
        <v>90</v>
      </c>
      <c r="BSX31" s="116">
        <f>INDEX('[16]Raw Data'!$A$1:$BT$34,MATCH($A31,'[16]Raw Data'!$A$1:$A$34,0),MATCH(BSX$1,'[16]Raw Data'!$A$1:$BT$1,0))</f>
        <v>93</v>
      </c>
      <c r="BSY31" s="116">
        <f>INDEX('[16]Raw Data'!$A$1:$BT$34,MATCH($A31,'[16]Raw Data'!$A$1:$A$34,0),MATCH(BSY$1,'[16]Raw Data'!$A$1:$BT$1,0))</f>
        <v>94</v>
      </c>
      <c r="BSZ31" s="116">
        <f>INDEX('[16]Raw Data'!$A$1:$BT$34,MATCH($A31,'[16]Raw Data'!$A$1:$A$34,0),MATCH(BSZ$1,'[16]Raw Data'!$A$1:$BT$1,0))</f>
        <v>87</v>
      </c>
      <c r="BTA31" s="116">
        <f>INDEX('[16]Raw Data'!$A$1:$BT$34,MATCH($A31,'[16]Raw Data'!$A$1:$A$34,0),MATCH(BTA$1,'[16]Raw Data'!$A$1:$BT$1,0))</f>
        <v>87</v>
      </c>
      <c r="BTB31" s="116">
        <f>INDEX('[14]1718 Collected Indicators'!$A$3:$CH$36,MATCH($A31,'[14]1718 Collected Indicators'!$A$3:$A$36,0),MATCH(BTB$1,'[14]1718 Collected Indicators'!$A$3:$CH$3,0))</f>
        <v>84</v>
      </c>
      <c r="BTC31" s="136">
        <f>INDEX('[15]1819 Collected Indicators'!$A$3:$CV$36,MATCH($A31,'[15]1819 Collected Indicators'!$A$3:$A$36,0),MATCH(BTC$1,'[15]1819 Collected Indicators'!$A$3:$CV$3,0))</f>
        <v>86.1</v>
      </c>
      <c r="BTD31" s="120">
        <f>INDEX('[11]1920 Collected Indicators'!$A$3:$CV$36,MATCH($A31,'[11]1920 Collected Indicators'!$A$3:$A$36,0),MATCH(BTD$1,'[11]1920 Collected Indicators'!$A$3:$CV$3,0))</f>
        <v>80</v>
      </c>
      <c r="BTE31" s="115">
        <f>INDEX('[16]Raw Data'!$A$1:$BT$34,MATCH($A31,'[16]Raw Data'!$A$1:$A$34,0),MATCH(BTE$1,'[16]Raw Data'!$A$1:$BT$1,0))</f>
        <v>86.2</v>
      </c>
      <c r="BTF31" s="116">
        <f>INDEX('[16]Raw Data'!$A$1:$BT$34,MATCH($A31,'[16]Raw Data'!$A$1:$A$34,0),MATCH(BTF$1,'[16]Raw Data'!$A$1:$BT$1,0))</f>
        <v>96</v>
      </c>
      <c r="BTG31" s="116">
        <f>INDEX('[16]Raw Data'!$A$1:$BT$34,MATCH($A31,'[16]Raw Data'!$A$1:$A$34,0),MATCH(BTG$1,'[16]Raw Data'!$A$1:$BT$1,0))</f>
        <v>91</v>
      </c>
      <c r="BTH31" s="116">
        <f>INDEX('[16]Raw Data'!$A$1:$BT$34,MATCH($A31,'[16]Raw Data'!$A$1:$A$34,0),MATCH(BTH$1,'[16]Raw Data'!$A$1:$BT$1,0))</f>
        <v>94</v>
      </c>
      <c r="BTI31" s="116">
        <f>INDEX('[16]Raw Data'!$A$1:$BT$34,MATCH($A31,'[16]Raw Data'!$A$1:$A$34,0),MATCH(BTI$1,'[16]Raw Data'!$A$1:$BT$1,0))</f>
        <v>91</v>
      </c>
      <c r="BTJ31" s="116">
        <f>INDEX('[16]Raw Data'!$A$1:$BT$34,MATCH($A31,'[16]Raw Data'!$A$1:$A$34,0),MATCH(BTJ$1,'[16]Raw Data'!$A$1:$BT$1,0))</f>
        <v>89</v>
      </c>
      <c r="BTK31" s="116">
        <f>INDEX('[14]1718 Collected Indicators'!$A$3:$CH$36,MATCH($A31,'[14]1718 Collected Indicators'!$A$3:$A$36,0),MATCH(BTK$1,'[14]1718 Collected Indicators'!$A$3:$CH$3,0))</f>
        <v>87</v>
      </c>
      <c r="BTL31" s="136">
        <f>INDEX('[15]1819 Collected Indicators'!$A$3:$CV$36,MATCH($A31,'[15]1819 Collected Indicators'!$A$3:$A$36,0),MATCH(BTL$1,'[15]1819 Collected Indicators'!$A$3:$CV$3,0))</f>
        <v>83</v>
      </c>
      <c r="BTM31" s="120">
        <f>INDEX('[11]1920 Collected Indicators'!$A$3:$CV$36,MATCH($A31,'[11]1920 Collected Indicators'!$A$3:$A$36,0),MATCH(BTM$1,'[11]1920 Collected Indicators'!$A$3:$CV$3,0))</f>
        <v>92</v>
      </c>
      <c r="BTN31" s="115">
        <f>INDEX('[16]Raw Data'!$A$1:$BT$34,MATCH($A31,'[16]Raw Data'!$A$1:$A$34,0),MATCH(BTN$1,'[16]Raw Data'!$A$1:$BT$1,0))</f>
        <v>80.434782608695656</v>
      </c>
      <c r="BTO31" s="116">
        <f>INDEX('[16]Raw Data'!$A$1:$BT$34,MATCH($A31,'[16]Raw Data'!$A$1:$A$34,0),MATCH(BTO$1,'[16]Raw Data'!$A$1:$BT$1,0))</f>
        <v>86</v>
      </c>
      <c r="BTP31" s="116">
        <f>INDEX('[16]Raw Data'!$A$1:$BT$34,MATCH($A31,'[16]Raw Data'!$A$1:$A$34,0),MATCH(BTP$1,'[16]Raw Data'!$A$1:$BT$1,0))</f>
        <v>88</v>
      </c>
      <c r="BTQ31" s="116">
        <f>INDEX('[16]Raw Data'!$A$1:$BT$34,MATCH($A31,'[16]Raw Data'!$A$1:$A$34,0),MATCH(BTQ$1,'[16]Raw Data'!$A$1:$BT$1,0))</f>
        <v>88</v>
      </c>
      <c r="BTR31" s="116">
        <f>INDEX('[16]Raw Data'!$A$1:$BT$34,MATCH($A31,'[16]Raw Data'!$A$1:$A$34,0),MATCH(BTR$1,'[16]Raw Data'!$A$1:$BT$1,0))</f>
        <v>79</v>
      </c>
      <c r="BTS31" s="116">
        <f>INDEX('[16]Raw Data'!$A$1:$BT$34,MATCH($A31,'[16]Raw Data'!$A$1:$A$34,0),MATCH(BTS$1,'[16]Raw Data'!$A$1:$BT$1,0))</f>
        <v>58</v>
      </c>
      <c r="BTT31" s="116">
        <f>INDEX('[14]1718 Collected Indicators'!$A$3:$CH$36,MATCH($A31,'[14]1718 Collected Indicators'!$A$3:$A$36,0),MATCH(BTT$1,'[14]1718 Collected Indicators'!$A$3:$CH$3,0))</f>
        <v>66</v>
      </c>
      <c r="BTU31" s="136">
        <f>INDEX('[15]1819 Collected Indicators'!$A$3:$CV$36,MATCH($A31,'[15]1819 Collected Indicators'!$A$3:$A$36,0),MATCH(BTU$1,'[15]1819 Collected Indicators'!$A$3:$CV$3,0))</f>
        <v>76.400000000000006</v>
      </c>
      <c r="BTV31" s="120">
        <f>INDEX('[11]1920 Collected Indicators'!$A$3:$CV$36,MATCH($A31,'[11]1920 Collected Indicators'!$A$3:$A$36,0),MATCH(BTV$1,'[11]1920 Collected Indicators'!$A$3:$CV$3,0))</f>
        <v>73</v>
      </c>
      <c r="BTW31" s="115">
        <f>INDEX('[16]Raw Data'!$A$1:$BT$34,MATCH($A31,'[16]Raw Data'!$A$1:$A$34,0),MATCH(BTW$1,'[16]Raw Data'!$A$1:$BT$1,0))</f>
        <v>72.8</v>
      </c>
      <c r="BTX31" s="116">
        <f>INDEX('[16]Raw Data'!$A$1:$BT$34,MATCH($A31,'[16]Raw Data'!$A$1:$A$34,0),MATCH(BTX$1,'[16]Raw Data'!$A$1:$BT$1,0))</f>
        <v>89</v>
      </c>
      <c r="BTY31" s="116">
        <f>INDEX('[16]Raw Data'!$A$1:$BT$34,MATCH($A31,'[16]Raw Data'!$A$1:$A$34,0),MATCH(BTY$1,'[16]Raw Data'!$A$1:$BT$1,0))</f>
        <v>89</v>
      </c>
      <c r="BTZ31" s="116">
        <f>INDEX('[16]Raw Data'!$A$1:$BT$34,MATCH($A31,'[16]Raw Data'!$A$1:$A$34,0),MATCH(BTZ$1,'[16]Raw Data'!$A$1:$BT$1,0))</f>
        <v>88</v>
      </c>
      <c r="BUA31" s="116">
        <f>INDEX('[16]Raw Data'!$A$1:$BT$34,MATCH($A31,'[16]Raw Data'!$A$1:$A$34,0),MATCH(BUA$1,'[16]Raw Data'!$A$1:$BT$1,0))</f>
        <v>87</v>
      </c>
      <c r="BUB31" s="116">
        <f>INDEX('[16]Raw Data'!$A$1:$BT$34,MATCH($A31,'[16]Raw Data'!$A$1:$A$34,0),MATCH(BUB$1,'[16]Raw Data'!$A$1:$BT$1,0))</f>
        <v>73</v>
      </c>
      <c r="BUC31" s="116">
        <f>INDEX('[14]1718 Collected Indicators'!$A$3:$CH$36,MATCH($A31,'[14]1718 Collected Indicators'!$A$3:$A$36,0),MATCH(BUC$1,'[14]1718 Collected Indicators'!$A$3:$CH$3,0))</f>
        <v>86</v>
      </c>
      <c r="BUD31" s="136">
        <f>INDEX('[15]1819 Collected Indicators'!$A$3:$CV$36,MATCH($A31,'[15]1819 Collected Indicators'!$A$3:$A$36,0),MATCH(BUD$1,'[15]1819 Collected Indicators'!$A$3:$CV$3,0))</f>
        <v>77.900000000000006</v>
      </c>
      <c r="BUE31" s="120">
        <f>INDEX('[11]1920 Collected Indicators'!$A$3:$CV$36,MATCH($A31,'[11]1920 Collected Indicators'!$A$3:$A$36,0),MATCH(BUE$1,'[11]1920 Collected Indicators'!$A$3:$CV$3,0))</f>
        <v>66</v>
      </c>
      <c r="BUF31" s="115">
        <f>INDEX('[16]Raw Data'!$A$1:$BT$34,MATCH($A31,'[16]Raw Data'!$A$1:$A$34,0),MATCH(BUF$1,'[16]Raw Data'!$A$1:$BT$1,0))</f>
        <v>79.900000000000006</v>
      </c>
      <c r="BUG31" s="116">
        <f>INDEX('[16]Raw Data'!$A$1:$BT$34,MATCH($A31,'[16]Raw Data'!$A$1:$A$34,0),MATCH(BUG$1,'[16]Raw Data'!$A$1:$BT$1,0))</f>
        <v>82</v>
      </c>
      <c r="BUH31" s="116">
        <f>INDEX('[16]Raw Data'!$A$1:$BT$34,MATCH($A31,'[16]Raw Data'!$A$1:$A$34,0),MATCH(BUH$1,'[16]Raw Data'!$A$1:$BT$1,0))</f>
        <v>74</v>
      </c>
      <c r="BUI31" s="116">
        <f>INDEX('[16]Raw Data'!$A$1:$BT$34,MATCH($A31,'[16]Raw Data'!$A$1:$A$34,0),MATCH(BUI$1,'[16]Raw Data'!$A$1:$BT$1,0))</f>
        <v>72</v>
      </c>
      <c r="BUJ31" s="116">
        <f>INDEX('[16]Raw Data'!$A$1:$BT$34,MATCH($A31,'[16]Raw Data'!$A$1:$A$34,0),MATCH(BUJ$1,'[16]Raw Data'!$A$1:$BT$1,0))</f>
        <v>79</v>
      </c>
      <c r="BUK31" s="116">
        <f>INDEX('[16]Raw Data'!$A$1:$BT$34,MATCH($A31,'[16]Raw Data'!$A$1:$A$34,0),MATCH(BUK$1,'[16]Raw Data'!$A$1:$BT$1,0))</f>
        <v>62</v>
      </c>
      <c r="BUL31" s="116">
        <f>INDEX('[14]1718 Collected Indicators'!$A$3:$CH$36,MATCH($A31,'[14]1718 Collected Indicators'!$A$3:$A$36,0),MATCH(BUL$1,'[14]1718 Collected Indicators'!$A$3:$CH$3,0))</f>
        <v>67</v>
      </c>
      <c r="BUM31" s="136">
        <f>INDEX('[15]1819 Collected Indicators'!$A$3:$CV$36,MATCH($A31,'[15]1819 Collected Indicators'!$A$3:$A$36,0),MATCH(BUM$1,'[15]1819 Collected Indicators'!$A$3:$CV$3,0))</f>
        <v>64</v>
      </c>
      <c r="BUN31" s="120">
        <f>INDEX('[11]1920 Collected Indicators'!$A$3:$CV$36,MATCH($A31,'[11]1920 Collected Indicators'!$A$3:$A$36,0),MATCH(BUN$1,'[11]1920 Collected Indicators'!$A$3:$CV$3,0))</f>
        <v>78</v>
      </c>
      <c r="BUO31" s="115">
        <f>INDEX('[16]Raw Data'!$A$1:$BT$34,MATCH($A31,'[16]Raw Data'!$A$1:$A$34,0),MATCH(BUO$1,'[16]Raw Data'!$A$1:$BT$1,0))</f>
        <v>70.099999999999994</v>
      </c>
      <c r="BUP31" s="116">
        <f>INDEX('[16]Raw Data'!$A$1:$BT$34,MATCH($A31,'[16]Raw Data'!$A$1:$A$34,0),MATCH(BUP$1,'[16]Raw Data'!$A$1:$BT$1,0))</f>
        <v>79</v>
      </c>
      <c r="BUQ31" s="116">
        <f>INDEX('[16]Raw Data'!$A$1:$BT$34,MATCH($A31,'[16]Raw Data'!$A$1:$A$34,0),MATCH(BUQ$1,'[16]Raw Data'!$A$1:$BT$1,0))</f>
        <v>85</v>
      </c>
      <c r="BUR31" s="116">
        <f>INDEX('[16]Raw Data'!$A$1:$BT$34,MATCH($A31,'[16]Raw Data'!$A$1:$A$34,0),MATCH(BUR$1,'[16]Raw Data'!$A$1:$BT$1,0))</f>
        <v>85</v>
      </c>
      <c r="BUS31" s="116">
        <f>INDEX('[16]Raw Data'!$A$1:$BT$34,MATCH($A31,'[16]Raw Data'!$A$1:$A$34,0),MATCH(BUS$1,'[16]Raw Data'!$A$1:$BT$1,0))</f>
        <v>76</v>
      </c>
      <c r="BUT31" s="116">
        <f>INDEX('[16]Raw Data'!$A$1:$BT$34,MATCH($A31,'[16]Raw Data'!$A$1:$A$34,0),MATCH(BUT$1,'[16]Raw Data'!$A$1:$BT$1,0))</f>
        <v>51</v>
      </c>
      <c r="BUU31" s="116">
        <f>INDEX('[14]1718 Collected Indicators'!$A$3:$CH$36,MATCH($A31,'[14]1718 Collected Indicators'!$A$3:$A$36,0),MATCH(BUU$1,'[14]1718 Collected Indicators'!$A$3:$CH$3,0))</f>
        <v>52</v>
      </c>
      <c r="BUV31" s="116">
        <f>INDEX('[15]1819 Collected Indicators'!$A$3:$CV$36,MATCH($A31,'[15]1819 Collected Indicators'!$A$3:$A$36,0),MATCH(BUV$1,'[15]1819 Collected Indicators'!$A$3:$CV$3,0))</f>
        <v>63.6</v>
      </c>
      <c r="BUW31" s="126">
        <f>INDEX('[11]1920 Collected Indicators'!$A$3:$CV$36,MATCH($A31,'[11]1920 Collected Indicators'!$A$3:$A$36,0),MATCH(BUW$1,'[11]1920 Collected Indicators'!$A$3:$CV$3,0))</f>
        <v>63</v>
      </c>
    </row>
    <row r="32" spans="1:1921" ht="15.75" thickBot="1">
      <c r="A32" s="118" t="s">
        <v>1886</v>
      </c>
      <c r="B32" s="119">
        <f t="shared" si="152"/>
        <v>5483.041825095057</v>
      </c>
      <c r="C32" s="87">
        <v>36051</v>
      </c>
      <c r="D32" s="87">
        <v>6575</v>
      </c>
      <c r="E32" s="88">
        <f t="shared" si="11"/>
        <v>5364.8198607326667</v>
      </c>
      <c r="F32" s="87">
        <v>35440</v>
      </c>
      <c r="G32" s="87">
        <v>6606</v>
      </c>
      <c r="H32" s="88">
        <f t="shared" si="12"/>
        <v>5161.7994100294982</v>
      </c>
      <c r="I32" s="87">
        <v>34997</v>
      </c>
      <c r="J32" s="87">
        <v>6780</v>
      </c>
      <c r="K32" s="88">
        <f t="shared" si="13"/>
        <v>5456.8454532311698</v>
      </c>
      <c r="L32" s="87">
        <v>37745</v>
      </c>
      <c r="M32" s="87">
        <v>6917</v>
      </c>
      <c r="N32" s="88">
        <f t="shared" si="14"/>
        <v>5358.5577882285879</v>
      </c>
      <c r="O32" s="87">
        <v>37601</v>
      </c>
      <c r="P32" s="87">
        <v>7017</v>
      </c>
      <c r="Q32" s="88">
        <f t="shared" si="15"/>
        <v>5139.4986545815045</v>
      </c>
      <c r="R32" s="87">
        <v>36290</v>
      </c>
      <c r="S32" s="87">
        <v>7061</v>
      </c>
      <c r="T32" s="88">
        <f t="shared" si="160"/>
        <v>5549.6937639198222</v>
      </c>
      <c r="U32" s="87">
        <f>INDEX('[2]All Previous Years'!$A$1:$EX$34,MATCH($A32,'[2]All Previous Years'!$A$1:$A$34,0),MATCH(U$1,'[2]All Previous Years'!$A$1:$EX$1,0))</f>
        <v>39869</v>
      </c>
      <c r="V32" s="87">
        <f>INDEX('[3]Raw data 16-17'!$B$2:$MA$34,MATCH($A32,'[3]Raw data 16-17'!$A$2:$A$34,0),MATCH(V$1,'[3]Raw data 16-17'!$B$1:$MA$1,0))</f>
        <v>7184</v>
      </c>
      <c r="W32" s="88">
        <f t="shared" si="17"/>
        <v>5468.3666436940048</v>
      </c>
      <c r="X32" s="32">
        <f>INDEX([4]Sheet1!$A$1:$CJ$34, MATCH($A32, [4]Sheet1!$A$1:$A$34, 0), MATCH(X$1, [4]Sheet1!$A$1:$CJ$1, 0))</f>
        <v>39673</v>
      </c>
      <c r="Y32" s="32">
        <f>INDEX('[5]Finance Indicators'!$A$2:$BO$35,MATCH($A32,'[5]Finance Indicators'!$A$2:$A$35,0),MATCH(Y$1,'[5]Finance Indicators'!$A$2:$BO$2,0))</f>
        <v>7255</v>
      </c>
      <c r="Z32" s="132">
        <f>INDEX('[6]Finance Indicators'!$B$3:$BO$35,MATCH($A32,'[6]Finance Indicators'!$A$3:$A$35,0),MATCH(Z$1,'[6]Finance Indicators'!$B$2:$BO$2,0))</f>
        <v>6061.6524535160079</v>
      </c>
      <c r="AA32" s="132">
        <f>INDEX('[6]Finance Indicators'!$B$3:$BO$35,MATCH($A32,'[6]Finance Indicators'!$A$3:$A$35,0),MATCH(AA$1,'[6]Finance Indicators'!$B$2:$BO$2,0))</f>
        <v>43359</v>
      </c>
      <c r="AB32" s="132">
        <f>INDEX('[6]Finance Indicators'!$B$3:$BO$35,MATCH($A32,'[6]Finance Indicators'!$A$3:$A$35,0),MATCH(AB$1,'[6]Finance Indicators'!$B$2:$BO$2,0))</f>
        <v>7153</v>
      </c>
      <c r="AC32" s="132">
        <f t="array" ref="AC32">INDEX('[7]Finance Indicators'!$A$2:$BO$35,MATCH($A32,'[7]Finance Indicators'!$A$2:$A$35,0),MATCH(AC$1,'[7]Finance Indicators'!$A$2:$BO$2,0))</f>
        <v>6728.6921644463537</v>
      </c>
      <c r="AD32" s="132">
        <f t="array" ref="AD32">INDEX('[7]Finance Indicators'!$A$2:$BO$35,MATCH($A32,'[7]Finance Indicators'!$A$2:$A$35,0),MATCH(AD$1,'[7]Finance Indicators'!$A$2:$BO$2,0))</f>
        <v>46973</v>
      </c>
      <c r="AE32" s="238">
        <f t="array" ref="AE32">INDEX('[7]Finance Indicators'!$A$2:$BO$35,MATCH($A32,'[7]Finance Indicators'!$A$2:$A$35,0),MATCH(AE$1,'[7]Finance Indicators'!$A$2:$BO$2,0))</f>
        <v>6981</v>
      </c>
      <c r="AF32" s="119">
        <f>(B32*100)/Deflators!$B$2</f>
        <v>6459.1521235876908</v>
      </c>
      <c r="AG32" s="88">
        <f>(E32*100)/Deflators!$B$3</f>
        <v>6225.4962774664764</v>
      </c>
      <c r="AH32" s="88">
        <f>(H32*100)/Deflators!$B$4</f>
        <v>5869.888457015637</v>
      </c>
      <c r="AI32" s="88">
        <f>(K32*100)/Deflators!$B$5</f>
        <v>6095.4692951515171</v>
      </c>
      <c r="AJ32" s="88">
        <f>(N32*100)/Deflators!$B$6</f>
        <v>5904.2654243384977</v>
      </c>
      <c r="AK32" s="88">
        <f>(Q32*100)/Deflators!$B$7</f>
        <v>5617.0642671027108</v>
      </c>
      <c r="AL32" s="122">
        <f>(T32*100)/Deflators!$B$8</f>
        <v>5918.890476267482</v>
      </c>
      <c r="AM32" s="122">
        <f>(W32*100)/Deflators!$B$9</f>
        <v>5731.2384940828551</v>
      </c>
      <c r="AN32" s="122">
        <f>(Z32*100)/Deflators!$B$10</f>
        <v>6209.7471611248848</v>
      </c>
      <c r="AO32" s="241">
        <f>(AC32*100)/Deflators!$B$11</f>
        <v>6728.6921644463546</v>
      </c>
      <c r="AP32" s="119">
        <f t="shared" si="18"/>
        <v>6773.7174982431488</v>
      </c>
      <c r="AQ32" s="87">
        <v>38556</v>
      </c>
      <c r="AR32" s="87">
        <v>5692</v>
      </c>
      <c r="AS32" s="88">
        <f t="shared" si="19"/>
        <v>6541.8175235336712</v>
      </c>
      <c r="AT32" s="87">
        <v>36137</v>
      </c>
      <c r="AU32" s="87">
        <v>5524</v>
      </c>
      <c r="AV32" s="88">
        <f t="shared" si="20"/>
        <v>6901.2899607403251</v>
      </c>
      <c r="AW32" s="87">
        <v>36915</v>
      </c>
      <c r="AX32" s="87">
        <v>5349</v>
      </c>
      <c r="AY32" s="88">
        <f t="shared" si="21"/>
        <v>6557.7470130855299</v>
      </c>
      <c r="AZ32" s="87">
        <v>34579</v>
      </c>
      <c r="BA32" s="87">
        <v>5273</v>
      </c>
      <c r="BB32" s="88">
        <f t="shared" si="22"/>
        <v>6629.737045630317</v>
      </c>
      <c r="BC32" s="87">
        <v>34289</v>
      </c>
      <c r="BD32" s="87">
        <v>5172</v>
      </c>
      <c r="BE32" s="88">
        <f t="shared" si="23"/>
        <v>6827.452500969368</v>
      </c>
      <c r="BF32" s="87">
        <v>35216</v>
      </c>
      <c r="BG32" s="87">
        <v>5158</v>
      </c>
      <c r="BH32" s="88">
        <f t="shared" si="24"/>
        <v>6575.3343823760815</v>
      </c>
      <c r="BI32" s="87">
        <f>INDEX('[2]All Previous Years'!$A$1:$EX$34,MATCH($A32,'[2]All Previous Years'!$A$1:$A$34,0),MATCH(BI$1,'[2]All Previous Years'!$A$1:$EX$1,0))</f>
        <v>33429</v>
      </c>
      <c r="BJ32" s="87">
        <f>INDEX('[3]Raw data 16-17'!$B$2:$MA$34,MATCH($A32,'[3]Raw data 16-17'!$A$2:$A$34,0),MATCH(BJ$1,'[3]Raw data 16-17'!$B$1:$MA$1,0))</f>
        <v>5084</v>
      </c>
      <c r="BK32" s="88">
        <f t="shared" si="0"/>
        <v>6740.762349280436</v>
      </c>
      <c r="BL32" s="32">
        <f>INDEX([4]Sheet1!$A$1:$CJ$34, MATCH($A32, [4]Sheet1!$A$1:$A$34, 0), MATCH(BL$1, [4]Sheet1!$A$1:$CJ$1, 0))</f>
        <v>34661</v>
      </c>
      <c r="BM32" s="32">
        <f>INDEX('[5]Finance Indicators'!$A$2:$BO$35,MATCH($A32,'[5]Finance Indicators'!$A$2:$A$35,0),MATCH(BM$1,'[5]Finance Indicators'!$A$2:$BO$2,0))</f>
        <v>5142</v>
      </c>
      <c r="BN32" s="132">
        <f>INDEX('[6]Finance Indicators'!$B$3:$BO$35,MATCH($A32,'[6]Finance Indicators'!$A$3:$A$35,0),MATCH(BN$1,'[6]Finance Indicators'!$B$2:$BO$2,0))</f>
        <v>6966.2706017631281</v>
      </c>
      <c r="BO32" s="132">
        <f>INDEX('[6]Finance Indicators'!$B$3:$BO$35,MATCH($A32,'[6]Finance Indicators'!$A$3:$A$35,0),MATCH(BO$1,'[6]Finance Indicators'!$B$2:$BO$2,0))</f>
        <v>36350</v>
      </c>
      <c r="BP32" s="132">
        <f>INDEX('[6]Finance Indicators'!$B$3:$BO$35,MATCH($A32,'[6]Finance Indicators'!$A$3:$A$35,0),MATCH(BP$1,'[6]Finance Indicators'!$B$2:$BO$2,0))</f>
        <v>5218</v>
      </c>
      <c r="BQ32" s="238">
        <f t="array" ref="BQ32">INDEX('[7]Finance Indicators'!$A$2:$BO$35,MATCH($A32,'[7]Finance Indicators'!$A$2:$A$35,0),MATCH(BQ$1,'[7]Finance Indicators'!$A$2:$BO$2,0))</f>
        <v>7878.5966214961945</v>
      </c>
      <c r="BR32" s="238">
        <f t="array" ref="BR32">INDEX('[7]Finance Indicators'!$A$2:$BO$35,MATCH($A32,'[7]Finance Indicators'!$A$2:$A$35,0),MATCH(BR$1,'[7]Finance Indicators'!$A$2:$BO$2,0))</f>
        <v>42442</v>
      </c>
      <c r="BS32" s="238">
        <f t="array" ref="BS32">INDEX('[7]Finance Indicators'!$A$2:$BO$35,MATCH($A32,'[7]Finance Indicators'!$A$2:$A$35,0),MATCH(BS$1,'[7]Finance Indicators'!$A$2:$BO$2,0))</f>
        <v>5387</v>
      </c>
      <c r="BT32" s="119">
        <f>(AP32*100)/Deflators!$B$2</f>
        <v>7979.5983979388702</v>
      </c>
      <c r="BU32" s="137">
        <f>(AS32*100)/Deflators!$B$3</f>
        <v>7591.3193169289243</v>
      </c>
      <c r="BV32" s="137">
        <f>(AV32*100)/Deflators!$B$4</f>
        <v>7848.0000986392515</v>
      </c>
      <c r="BW32" s="137">
        <f>(AY32*100)/Deflators!$B$5</f>
        <v>7325.2112243650636</v>
      </c>
      <c r="BX32" s="137">
        <f>(BB32*100)/Deflators!$B$6</f>
        <v>7304.8997058425166</v>
      </c>
      <c r="BY32" s="137">
        <f>(BE32*100)/Deflators!$B$7</f>
        <v>7461.8639007424417</v>
      </c>
      <c r="BZ32" s="137">
        <f>(BH32*100)/Deflators!$B$8</f>
        <v>7012.7624531540159</v>
      </c>
      <c r="CA32" s="137">
        <f>(BK32*100)/Deflators!$B$9</f>
        <v>7064.7999984073876</v>
      </c>
      <c r="CB32" s="137">
        <f>(BN32*100)/Deflators!$B$10</f>
        <v>7136.4664049378898</v>
      </c>
      <c r="CC32" s="245">
        <f>(BQ32*100)/Deflators!$B$11</f>
        <v>7878.5966214961945</v>
      </c>
      <c r="CD32" s="119">
        <f t="shared" si="153"/>
        <v>4567.5824175824173</v>
      </c>
      <c r="CE32" s="87">
        <v>8313</v>
      </c>
      <c r="CF32" s="87">
        <v>1820</v>
      </c>
      <c r="CG32" s="88">
        <f t="shared" si="25"/>
        <v>4628.8888888888887</v>
      </c>
      <c r="CH32" s="87">
        <v>8332</v>
      </c>
      <c r="CI32" s="87">
        <v>1800</v>
      </c>
      <c r="CJ32" s="88">
        <f t="shared" si="26"/>
        <v>4612.8148959474256</v>
      </c>
      <c r="CK32" s="87">
        <v>8423</v>
      </c>
      <c r="CL32" s="87">
        <v>1826</v>
      </c>
      <c r="CM32" s="88">
        <f t="shared" si="27"/>
        <v>3633.8823529411766</v>
      </c>
      <c r="CN32" s="87">
        <v>7722</v>
      </c>
      <c r="CO32" s="87">
        <v>2125</v>
      </c>
      <c r="CP32" s="88">
        <f t="shared" si="28"/>
        <v>4297.338792221085</v>
      </c>
      <c r="CQ32" s="87">
        <v>8397</v>
      </c>
      <c r="CR32" s="87">
        <v>1954</v>
      </c>
      <c r="CS32" s="88">
        <f t="shared" si="29"/>
        <v>4536.6379310344828</v>
      </c>
      <c r="CT32" s="87">
        <v>8420</v>
      </c>
      <c r="CU32" s="87">
        <v>1856</v>
      </c>
      <c r="CV32" s="88">
        <f t="shared" si="30"/>
        <v>4785.7540345019479</v>
      </c>
      <c r="CW32" s="87">
        <f>INDEX('[2]All Previous Years'!$A$1:$EX$34,MATCH($A32,'[2]All Previous Years'!$A$1:$A$34,0),MATCH(CW$1,'[2]All Previous Years'!$A$1:$EX$1,0))</f>
        <v>8600</v>
      </c>
      <c r="CX32" s="87">
        <f>INDEX('[3]Raw data 16-17'!$B$2:$XA$34,MATCH($A32,'[3]Raw data 16-17'!$A$2:$A$34,0),MATCH(CX$1,'[3]Raw data 16-17'!$B$1:$GU$1,0))</f>
        <v>1797</v>
      </c>
      <c r="CY32" s="88">
        <f t="shared" si="31"/>
        <v>4814.2857142857138</v>
      </c>
      <c r="CZ32" s="32">
        <f>INDEX([4]Sheet1!$A$1:$CJ$34, MATCH($A32, [4]Sheet1!$A$1:$A$34, 0), MATCH(CZ$1, [4]Sheet1!$A$1:$CJ$1, 0))</f>
        <v>8762</v>
      </c>
      <c r="DA32" s="32">
        <f>INDEX('[5]Finance Indicators'!$A$2:$BO$35,MATCH($A32,'[5]Finance Indicators'!$A$2:$A$35,0),MATCH(DA$1,'[5]Finance Indicators'!$A$2:$BO$2,0))</f>
        <v>1820</v>
      </c>
      <c r="DB32" s="132">
        <f>INDEX('[6]Finance Indicators'!$B$3:$BO$35,MATCH($A32,'[6]Finance Indicators'!$A$3:$A$35,0),MATCH(DB$1,'[6]Finance Indicators'!$B$2:$BO$2,0))</f>
        <v>6116.8305378831692</v>
      </c>
      <c r="DC32" s="132">
        <f>INDEX('[6]Finance Indicators'!$B$3:$BO$35,MATCH($A32,'[6]Finance Indicators'!$A$3:$A$35,0),MATCH(DC$1,'[6]Finance Indicators'!$B$2:$BO$2,0))</f>
        <v>10576</v>
      </c>
      <c r="DD32" s="132">
        <f>INDEX('[6]Finance Indicators'!$B$3:$BO$35,MATCH($A32,'[6]Finance Indicators'!$A$3:$A$35,0),MATCH(DD$1,'[6]Finance Indicators'!$B$2:$BO$2,0))</f>
        <v>1729</v>
      </c>
      <c r="DE32" s="132">
        <f t="array" ref="DE32">INDEX('[7]Finance Indicators'!$A$2:$BO$35,MATCH($A32,'[7]Finance Indicators'!$A$2:$A$35,0),MATCH(DE$1,'[7]Finance Indicators'!$A$2:$BO$2,0))</f>
        <v>6435.7224118316271</v>
      </c>
      <c r="DF32" s="132">
        <f t="array" ref="DF32">INDEX('[7]Finance Indicators'!$A$2:$BO$35,MATCH($A32,'[7]Finance Indicators'!$A$2:$A$35,0),MATCH(DF$1,'[7]Finance Indicators'!$A$2:$BO$2,0))</f>
        <v>11314</v>
      </c>
      <c r="DG32" s="132">
        <f t="array" ref="DG32">INDEX('[7]Finance Indicators'!$A$2:$BO$35,MATCH($A32,'[7]Finance Indicators'!$A$2:$A$35,0),MATCH(DG$1,'[7]Finance Indicators'!$A$2:$BO$2,0))</f>
        <v>1758</v>
      </c>
      <c r="DH32" s="127">
        <f>(CD32*100)/Deflators!$B$2</f>
        <v>5380.7194278839552</v>
      </c>
      <c r="DI32" s="122">
        <f>(CG32*100)/Deflators!$B$3</f>
        <v>5371.5001238919867</v>
      </c>
      <c r="DJ32" s="122">
        <f>(CJ32*100)/Deflators!$B$4</f>
        <v>5245.5949488197648</v>
      </c>
      <c r="DK32" s="122">
        <f>(CM32*100)/Deflators!$B$5</f>
        <v>4059.1617436095889</v>
      </c>
      <c r="DL32" s="122">
        <f>(CP32*100)/Deflators!$B$6</f>
        <v>4734.9734481387577</v>
      </c>
      <c r="DM32" s="122">
        <f>(CS32*100)/Deflators!$B$7</f>
        <v>4958.1853265941845</v>
      </c>
      <c r="DN32" s="122">
        <f>(CV32*100)/Deflators!$B$8</f>
        <v>5104.1291973135794</v>
      </c>
      <c r="DO32" s="122">
        <f>(CY32*100)/Deflators!$B$9</f>
        <v>5045.7150013973023</v>
      </c>
      <c r="DP32" s="122">
        <f>(DB32*100)/Deflators!$B$10</f>
        <v>6266.2733238144892</v>
      </c>
      <c r="DQ32" s="247">
        <f>(DE32*100)/Deflators!$B$11</f>
        <v>6435.7224118316262</v>
      </c>
      <c r="DR32" s="119">
        <v>47</v>
      </c>
      <c r="DS32" s="122">
        <f>INDEX('[3]5+ Awards at Level 5 &amp; Level 6'!$A$2:$G$35,MATCH($A32,'[3]5+ Awards at Level 5 &amp; Level 6'!$A$2:$A$35,0),MATCH(DS$1,'[3]5+ Awards at Level 5 &amp; Level 6'!$A$2:$G$2,0))</f>
        <v>50</v>
      </c>
      <c r="DT32" s="125">
        <f>INDEX('[8]Breadth and Depth cohort'!$X$1:$AH$36,MATCH($A32,'[8]Breadth and Depth cohort'!$X$1:$X$36,0),MATCH(DT$1,'[8]Breadth and Depth cohort'!$X$1:$AH$1,0))</f>
        <v>53</v>
      </c>
      <c r="DU32" s="125">
        <f>INDEX('[9]Breadth and Depth cohort'!$U$1:$AC$36,MATCH($A32,'[9]Breadth and Depth cohort'!$U$1:$U$36,0),MATCH(DU$1,'[9]Breadth and Depth cohort'!$U$1:$AC$1,0))</f>
        <v>54</v>
      </c>
      <c r="DV32" s="125">
        <f>INDEX([10]Extraction!$G$3:$Q$36,MATCH($A32,[10]Extraction!$Q$3:$Q$36,0),MATCH(DV$1,[10]Extraction!$G$3:$Q$3,0))</f>
        <v>54</v>
      </c>
      <c r="DW32" s="125">
        <f>INDEX([10]Extraction!$G$3:$Q$36,MATCH($A32,[10]Extraction!$Q$3:$Q$36,0),MATCH(DW$1,[10]Extraction!$G$3:$Q$3,0))</f>
        <v>58</v>
      </c>
      <c r="DX32" s="125">
        <f>INDEX([10]Extraction!$G$3:$Q$36,MATCH($A32,[10]Extraction!$Q$3:$Q$36,0),MATCH(DX$1,[10]Extraction!$G$3:$Q$3,0))</f>
        <v>57</v>
      </c>
      <c r="DY32" s="125">
        <f>INDEX([10]Extraction!$G$3:$Q$36,MATCH($A32,[10]Extraction!$Q$3:$Q$36,0),MATCH(DY$1,[10]Extraction!$G$3:$Q$3,0))</f>
        <v>56</v>
      </c>
      <c r="DZ32" s="241">
        <f>INDEX('[11]1920 Collected Indicators'!$A$3:$CV$36,MATCH($A32,'[11]1920 Collected Indicators'!$A$3:$A$36,0),MATCH(DZ$1,'[11]1920 Collected Indicators'!$A$3:$CV$3,0))</f>
        <v>59</v>
      </c>
      <c r="EA32" s="119">
        <v>22</v>
      </c>
      <c r="EB32" s="122">
        <f>INDEX('[3]5+ Awards at Level 5 &amp; Level 6'!$I$2:$M$35,MATCH($A32,'[3]5+ Awards at Level 5 &amp; Level 6'!$A$2:$A$35,0),MATCH(EB$1,'[3]5+ Awards at Level 5 &amp; Level 6'!$I$2:$M$2,0))</f>
        <v>23</v>
      </c>
      <c r="EC32" s="125">
        <f>INDEX('[8]Breadth and Depth cohort'!$X$1:$AH$36,MATCH($A32,'[8]Breadth and Depth cohort'!$X$1:$X$36,0),MATCH(EC$1,'[8]Breadth and Depth cohort'!$X$1:$AH$1,0))</f>
        <v>26</v>
      </c>
      <c r="ED32" s="125">
        <f>INDEX('[9]Breadth and Depth cohort'!$U$1:$AC$36,MATCH($A32,'[9]Breadth and Depth cohort'!$U$1:$U$36,0),MATCH(ED$1,'[9]Breadth and Depth cohort'!$U$1:$AC$1,0))</f>
        <v>26</v>
      </c>
      <c r="EE32" s="125">
        <f>INDEX([10]Extraction!$G$3:$Q$36,MATCH($A32,[10]Extraction!$Q$3:$Q$36,0),MATCH(EE$1,[10]Extraction!$G$3:$Q$3,0))</f>
        <v>29</v>
      </c>
      <c r="EF32" s="125">
        <f>INDEX([10]Extraction!$G$3:$Q$36,MATCH($A32,[10]Extraction!$Q$3:$Q$36,0),MATCH(EF$1,[10]Extraction!$G$3:$Q$3,0))</f>
        <v>31</v>
      </c>
      <c r="EG32" s="125">
        <f>INDEX([10]Extraction!$G$3:$Q$36,MATCH($A32,[10]Extraction!$Q$3:$Q$36,0),MATCH(EG$1,[10]Extraction!$G$3:$Q$3,0))</f>
        <v>29</v>
      </c>
      <c r="EH32" s="120">
        <f>INDEX([10]Extraction!$G$3:$Q$36,MATCH($A32,[10]Extraction!$Q$3:$Q$36,0),MATCH(EH$1,[10]Extraction!$G$3:$Q$3,0))</f>
        <v>29</v>
      </c>
      <c r="EI32" s="126">
        <f>INDEX('[11]1920 Collected Indicators'!$A$3:$CV$36,MATCH($A32,'[11]1920 Collected Indicators'!$A$3:$A$36,0),MATCH(EI$1,'[11]1920 Collected Indicators'!$A$3:$CV$3,0))</f>
        <v>32</v>
      </c>
      <c r="EJ32" s="127">
        <v>36</v>
      </c>
      <c r="EK32" s="122">
        <f>INDEX('[3]Deprived 5+ Awards'!$A$2:$K$35,MATCH($A32,'[3]Deprived 5+ Awards'!$A$2:$A$35,0),MATCH(EK$1,'[3]Deprived 5+ Awards'!$A$2:$K$2,0))</f>
        <v>34</v>
      </c>
      <c r="EL32" s="125">
        <f>INDEX('[12]2014'!$S$1:$U$35,MATCH($A32,'[12]2014'!$S$1:$S$35,0),MATCH(EL$1,'[12]2014'!$S$1:$U$1,0))</f>
        <v>40</v>
      </c>
      <c r="EM32" s="125">
        <f>INDEX('[12]2015'!$S$1:$U$35,MATCH($A32,'[12]2015'!$S$1:$S$35,0),MATCH(EM$1,'[12]2015'!$S$1:$U$1,0))</f>
        <v>44</v>
      </c>
      <c r="EN32" s="125">
        <f>INDEX([13]Extraction!$B$2:$L$35,MATCH($A32,[13]Extraction!$L$2:$L$35,0),MATCH(EN$1,[13]Extraction!$B$2:$L$2,0))</f>
        <v>42</v>
      </c>
      <c r="EO32" s="125">
        <f>INDEX([13]Extraction!$B$2:$L$35,MATCH($A32,[13]Extraction!$L$2:$L$35,0),MATCH(EO$1,[13]Extraction!$B$2:$L$2,0))</f>
        <v>47</v>
      </c>
      <c r="EP32" s="122">
        <f>INDEX([13]Extraction!$B$2:$L$35,MATCH($A32,[13]Extraction!$L$2:$L$35,0),MATCH(EP$1,[13]Extraction!$B$2:$L$2,0))</f>
        <v>48</v>
      </c>
      <c r="EQ32" s="122">
        <f>INDEX([13]Extraction!$B$2:$L$35,MATCH($A32,[13]Extraction!$L$2:$L$35,0),MATCH(EQ$1,[13]Extraction!$B$2:$L$2,0))</f>
        <v>45</v>
      </c>
      <c r="ER32" s="337">
        <f>INDEX('[11]1920 Collected Indicators'!$A$3:$CV$36,MATCH($A32,'[11]1920 Collected Indicators'!$A$3:$A$36,0),MATCH(ER$1,'[11]1920 Collected Indicators'!$A$3:$CV$3,0))</f>
        <v>46</v>
      </c>
      <c r="ES32" s="124">
        <v>12</v>
      </c>
      <c r="ET32" s="122">
        <f>INDEX('[3]Deprived 5+ Awards'!$A$2:$K$35,MATCH($A32,'[3]Deprived 5+ Awards'!$A$2:$A$35,0),MATCH(ET$1,'[3]Deprived 5+ Awards'!$A$2:$K$2,0))</f>
        <v>11</v>
      </c>
      <c r="EU32" s="125">
        <f>INDEX('[12]2014'!$S$1:$U$35,MATCH($A32,'[12]2014'!$S$1:$S$35,0),MATCH(EU$1,'[12]2014'!$S$1:$U$1,0))</f>
        <v>19</v>
      </c>
      <c r="EV32" s="125">
        <f>INDEX('[12]2015'!$S$1:$U$35,MATCH($A32,'[12]2015'!$S$1:$S$35,0),MATCH(EV$1,'[12]2015'!$S$1:$U$1,0))</f>
        <v>15</v>
      </c>
      <c r="EW32" s="125">
        <f>INDEX([13]Extraction!$B$2:$L$35,MATCH($A32,[13]Extraction!$L$2:$L$35,0),MATCH(EW$1,[13]Extraction!$B$2:$L$2,0))</f>
        <v>19</v>
      </c>
      <c r="EX32" s="125">
        <f>INDEX([13]Extraction!$B$2:$L$35,MATCH($A32,[13]Extraction!$L$2:$L$35,0),MATCH(EX$1,[13]Extraction!$B$2:$L$2,0))</f>
        <v>23</v>
      </c>
      <c r="EY32" s="122">
        <f>INDEX([13]Extraction!$B$2:$L$35,MATCH($A32,[13]Extraction!$L$2:$L$35,0),MATCH(EY$1,[13]Extraction!$B$2:$L$2,0))</f>
        <v>20</v>
      </c>
      <c r="EZ32" s="122">
        <f>INDEX([13]Extraction!$B$2:$L$35,MATCH($A32,[13]Extraction!$L$2:$L$35,0),MATCH(EZ$1,[13]Extraction!$B$2:$L$2,0))</f>
        <v>18</v>
      </c>
      <c r="FA32" s="340">
        <f>INDEX('[11]1920 Collected Indicators'!$A$3:$CV$36,MATCH($A32,'[11]1920 Collected Indicators'!$A$3:$A$36,0),MATCH(FA$1,'[11]1920 Collected Indicators'!$A$3:$CV$3,0))</f>
        <v>19</v>
      </c>
      <c r="FB32" s="119">
        <v>2962.4542124542127</v>
      </c>
      <c r="FC32" s="87">
        <v>6470</v>
      </c>
      <c r="FD32" s="87">
        <v>42</v>
      </c>
      <c r="FE32" s="88">
        <v>3008.9445438282646</v>
      </c>
      <c r="FF32" s="87">
        <v>6728</v>
      </c>
      <c r="FG32" s="87">
        <v>43</v>
      </c>
      <c r="FH32" s="88">
        <v>1994.9832775919733</v>
      </c>
      <c r="FI32" s="87">
        <v>4772</v>
      </c>
      <c r="FJ32" s="87">
        <v>46</v>
      </c>
      <c r="FK32" s="88">
        <v>2946.1538461538462</v>
      </c>
      <c r="FL32" s="87">
        <v>5362</v>
      </c>
      <c r="FM32" s="87">
        <v>35</v>
      </c>
      <c r="FN32" s="88">
        <v>2374.5421245421244</v>
      </c>
      <c r="FO32" s="39">
        <v>5186</v>
      </c>
      <c r="FP32" s="39">
        <v>42</v>
      </c>
      <c r="FQ32" s="88">
        <v>2292.6195426195427</v>
      </c>
      <c r="FR32" s="87">
        <v>4411</v>
      </c>
      <c r="FS32" s="87">
        <v>37</v>
      </c>
      <c r="FT32" s="88">
        <f t="shared" si="159"/>
        <v>2022.3613595706618</v>
      </c>
      <c r="FU32" s="87">
        <f>INDEX('[2]All Previous Years'!$A$1:$EX$34,MATCH($A32,'[2]All Previous Years'!$A$1:$A$34,0),MATCH(FU$1,'[2]All Previous Years'!$A$1:$EX$1,0))</f>
        <v>4522</v>
      </c>
      <c r="FV32" s="88">
        <f>INDEX('[3]Raw data 16-17'!$B$2:$XA$34,MATCH($A32,'[3]Raw data 16-17'!$A$2:$A$34,0),MATCH(FV$1,'[3]Raw data 16-17'!$B$1:$GU$1,0))</f>
        <v>43</v>
      </c>
      <c r="FW32" s="88">
        <f t="shared" si="33"/>
        <v>2272.8085867620753</v>
      </c>
      <c r="FX32" s="39">
        <f>INDEX([4]Sheet1!$A$1:$CJ$34, MATCH($A32, [4]Sheet1!$A$1:$A$34, 0), MATCH(FX$1, [4]Sheet1!$A$1:$CJ$1, 0))</f>
        <v>5082</v>
      </c>
      <c r="FY32" s="39">
        <f>INDEX('[5]Finance Indicators'!$A$2:$BO$35,MATCH($A32,'[5]Finance Indicators'!$A$2:$A$35,0),MATCH(FY$1,'[5]Finance Indicators'!$A$2:$BO$2,0))</f>
        <v>43</v>
      </c>
      <c r="FZ32" s="132">
        <f>INDEX('[6]Finance Indicators'!$B$3:$BO$35,MATCH($A32,'[6]Finance Indicators'!$A$3:$A$35,0),MATCH(FZ$1,'[6]Finance Indicators'!$B$2:$BO$2,0))</f>
        <v>2246.7948717948716</v>
      </c>
      <c r="GA32" s="132">
        <f>INDEX('[6]Finance Indicators'!$B$3:$BO$35,MATCH($A32,'[6]Finance Indicators'!$A$3:$A$35,0),MATCH(GA$1,'[6]Finance Indicators'!$B$2:$BO$2,0))</f>
        <v>5608</v>
      </c>
      <c r="GB32" s="132">
        <f>INDEX('[6]Finance Indicators'!$B$3:$BO$35,MATCH($A32,'[6]Finance Indicators'!$A$3:$A$35,0),MATCH(GB$1,'[6]Finance Indicators'!$B$2:$BO$2,0))</f>
        <v>48</v>
      </c>
      <c r="GC32" s="132" t="str">
        <f t="array" ref="GC32">INDEX('[7]Finance Indicators'!$A$2:$BO$35,MATCH($A32,'[7]Finance Indicators'!$A$2:$A$35,0),MATCH(GC$1,'[7]Finance Indicators'!$A$2:$BO$2,0))</f>
        <v>dna</v>
      </c>
      <c r="GD32" s="132">
        <f t="array" ref="GD32">INDEX('[7]Finance Indicators'!$A$2:$BO$35,MATCH($A32,'[7]Finance Indicators'!$A$2:$A$35,0),MATCH(GD$1,'[7]Finance Indicators'!$A$2:$BO$2,0))</f>
        <v>6873</v>
      </c>
      <c r="GE32" s="238" t="str">
        <f t="array" ref="GE32">INDEX('[7]Finance Indicators'!$A$2:$BO$35,MATCH($A32,'[7]Finance Indicators'!$A$2:$A$35,0),MATCH(GE$1,'[7]Finance Indicators'!$A$2:$BO$2,0))</f>
        <v>dna</v>
      </c>
      <c r="GF32" s="128">
        <f>(FB32*100)/Deflators!$B$2</f>
        <v>3489.8406811028103</v>
      </c>
      <c r="GG32" s="125">
        <f>(FE32*100)/Deflators!$B$3</f>
        <v>3491.6686008069796</v>
      </c>
      <c r="GH32" s="125">
        <f>(FH32*100)/Deflators!$B$4</f>
        <v>2268.6525342931577</v>
      </c>
      <c r="GI32" s="125">
        <f>(FK32*100)/Deflators!$B$5</f>
        <v>3290.9472078579229</v>
      </c>
      <c r="GJ32" s="125">
        <f>(FN32*100)/Deflators!$B$6</f>
        <v>2616.3619986272461</v>
      </c>
      <c r="GK32" s="125">
        <f>(FQ32*100)/Deflators!$B$7</f>
        <v>2505.6512660879757</v>
      </c>
      <c r="GL32" s="125">
        <f>(FT32*100)/Deflators!$B$8</f>
        <v>2156.9001642136523</v>
      </c>
      <c r="GM32" s="125">
        <f>(FW32*100)/Deflators!$B$9</f>
        <v>2382.0655985373901</v>
      </c>
      <c r="GN32" s="125">
        <f>IFERROR((FZ32*100)/Deflators!$B$10,"dna")</f>
        <v>2301.6872352464552</v>
      </c>
      <c r="GO32" s="125" t="str">
        <f>IFERROR((GC32*100)/Deflators!$B$11,"dna")</f>
        <v>dna</v>
      </c>
      <c r="GP32" s="121">
        <v>47.992330250394765</v>
      </c>
      <c r="GQ32" s="87">
        <v>851</v>
      </c>
      <c r="GR32" s="87">
        <v>341</v>
      </c>
      <c r="GS32" s="88">
        <v>52.147239263803684</v>
      </c>
      <c r="GT32" s="87">
        <v>884</v>
      </c>
      <c r="GU32" s="87">
        <v>326</v>
      </c>
      <c r="GV32" s="88">
        <v>143.79370629370629</v>
      </c>
      <c r="GW32" s="87">
        <v>2303</v>
      </c>
      <c r="GX32" s="87">
        <v>308</v>
      </c>
      <c r="GY32" s="88">
        <v>155.63104560110548</v>
      </c>
      <c r="GZ32" s="87">
        <v>2703</v>
      </c>
      <c r="HA32" s="87">
        <v>334</v>
      </c>
      <c r="HB32" s="88">
        <v>159.38059033989265</v>
      </c>
      <c r="HC32" s="87">
        <v>2851</v>
      </c>
      <c r="HD32" s="87">
        <v>344</v>
      </c>
      <c r="HE32" s="88">
        <v>185.70080226521944</v>
      </c>
      <c r="HF32" s="87">
        <v>3148</v>
      </c>
      <c r="HG32" s="87">
        <v>326</v>
      </c>
      <c r="HH32" s="88">
        <f t="shared" si="34"/>
        <v>164.65723395775208</v>
      </c>
      <c r="HI32" s="87">
        <f>INDEX('[2]All Previous Years'!$A$1:$EX$34,MATCH($A32,'[2]All Previous Years'!$A$1:$A$34,0),MATCH(HI$1,'[2]All Previous Years'!$A$1:$EX$1,0))</f>
        <v>3305</v>
      </c>
      <c r="HJ32" s="32">
        <f>INDEX('[3]Raw data 16-17'!$B$2:$XA$34,MATCH($A32,'[3]Raw data 16-17'!$A$2:$A$34,0),MATCH(HJ$1,'[3]Raw data 16-17'!$B$1:$GU$1,0))</f>
        <v>386</v>
      </c>
      <c r="HK32" s="88">
        <f t="shared" si="35"/>
        <v>200.29659395331038</v>
      </c>
      <c r="HL32" s="32">
        <f>INDEX([4]Sheet1!$A$1:$CJ$34, MATCH($A32, [4]Sheet1!$A$1:$A$34, 0), MATCH(HL$1, [4]Sheet1!$A$1:$CJ$1, 0))</f>
        <v>4187</v>
      </c>
      <c r="HM32" s="32">
        <f>INDEX('[5]Finance Indicators'!$A$2:$BO$35,MATCH($A32,'[5]Finance Indicators'!$A$2:$A$35,0),MATCH(HM$1,'[5]Finance Indicators'!$A$2:$BO$2,0))</f>
        <v>402</v>
      </c>
      <c r="HN32" s="132">
        <f>INDEX('[6]Finance Indicators'!$B$3:$BO$35,MATCH($A32,'[6]Finance Indicators'!$A$3:$A$35,0),MATCH(HN$1,'[6]Finance Indicators'!$B$2:$BO$2,0))</f>
        <v>223.86803568422826</v>
      </c>
      <c r="HO32" s="132">
        <f>INDEX('[6]Finance Indicators'!$B$3:$BO$35,MATCH($A32,'[6]Finance Indicators'!$A$3:$A$35,0),MATCH(HO$1,'[6]Finance Indicators'!$B$2:$BO$2,0))</f>
        <v>5320</v>
      </c>
      <c r="HP32" s="132">
        <f>INDEX('[6]Finance Indicators'!$B$3:$BO$35,MATCH($A32,'[6]Finance Indicators'!$A$3:$A$35,0),MATCH(HP$1,'[6]Finance Indicators'!$B$2:$BO$2,0))</f>
        <v>457</v>
      </c>
      <c r="HQ32" s="132" t="str">
        <f t="array" ref="HQ32">INDEX('[7]Finance Indicators'!$A$2:$BO$35,MATCH($A32,'[7]Finance Indicators'!$A$2:$A$35,0),MATCH(HQ$1,'[7]Finance Indicators'!$A$2:$BO$2,0))</f>
        <v>dna</v>
      </c>
      <c r="HR32" s="238">
        <f t="array" ref="HR32">INDEX('[7]Finance Indicators'!$A$2:$BO$35,MATCH($A32,'[7]Finance Indicators'!$A$2:$A$35,0),MATCH(HR$1,'[7]Finance Indicators'!$A$2:$BO$2,0))</f>
        <v>5912</v>
      </c>
      <c r="HS32" s="238" t="str">
        <f t="array" ref="HS32">INDEX('[7]Finance Indicators'!$A$2:$BO$35,MATCH($A32,'[7]Finance Indicators'!$A$2:$A$35,0),MATCH(HS$1,'[7]Finance Indicators'!$A$2:$BO$2,0))</f>
        <v>dna</v>
      </c>
      <c r="HT32" s="128">
        <f>(GP32*100)/Deflators!$B$2</f>
        <v>56.53609287348177</v>
      </c>
      <c r="HU32" s="125">
        <f>(GS32*100)/Deflators!$B$3</f>
        <v>60.51320498068457</v>
      </c>
      <c r="HV32" s="125">
        <f>(GV32*100)/Deflators!$B$4</f>
        <v>163.51914317416293</v>
      </c>
      <c r="HW32" s="125">
        <f>(GY32*100)/Deflators!$B$5</f>
        <v>173.84480978330478</v>
      </c>
      <c r="HX32" s="125">
        <f>(HB32*100)/Deflators!$B$6</f>
        <v>175.61167501481162</v>
      </c>
      <c r="HY32" s="125">
        <f>(HE32*100)/Deflators!$B$7</f>
        <v>202.95624357181714</v>
      </c>
      <c r="HZ32" s="125">
        <f>(HH32*100)/Deflators!$B$8</f>
        <v>175.61115538611645</v>
      </c>
      <c r="IA32" s="125">
        <f>(HK32*100)/Deflators!$B$9</f>
        <v>209.92512468465927</v>
      </c>
      <c r="IB32" s="125">
        <f>IFERROR((HN32*100)/Deflators!$B$10,"dna")</f>
        <v>229.33744712638361</v>
      </c>
      <c r="IC32" s="125" t="str">
        <f>IFERROR((HQ32*100)/Deflators!$B$11,"dna")</f>
        <v>dna</v>
      </c>
      <c r="ID32" s="121">
        <v>89.03394255874673</v>
      </c>
      <c r="IE32" s="88">
        <v>88.34688346883469</v>
      </c>
      <c r="IF32" s="88">
        <v>87.005649717514117</v>
      </c>
      <c r="IG32" s="88">
        <v>90.514905149051501</v>
      </c>
      <c r="IH32" s="88">
        <v>89.119170984455948</v>
      </c>
      <c r="II32" s="88">
        <v>89.807162534435264</v>
      </c>
      <c r="IJ32" s="88">
        <f>INDEX('[3]Raw data 16-17'!$B$2:$XA$34,MATCH($A32,'[3]Raw data 16-17'!$A$2:$A$34,0),MATCH(IJ$1,'[3]Raw data 16-17'!$B$1:$GU$1,0))</f>
        <v>89.976689976689968</v>
      </c>
      <c r="IK32" s="88">
        <f>INDEX('[14]1718 Collected Indicators'!$A$3:$CH$36,MATCH($A32,'[14]1718 Collected Indicators'!$A$3:$A$36,0),MATCH(IK$1,'[14]1718 Collected Indicators'!$A$3:$CH$3,0))</f>
        <v>90.337078651685403</v>
      </c>
      <c r="IL32" s="120">
        <f>INDEX('[15]1819 Collected Indicators'!$A$3:$CV$36,MATCH($A32,'[15]1819 Collected Indicators'!$A$3:$A$36,0),MATCH(IL$1,'[15]1819 Collected Indicators'!$A$3:$CV$3,0))</f>
        <v>90.495049504950501</v>
      </c>
      <c r="IM32" s="120" t="str">
        <f>INDEX('[11]1920 Collected Indicators'!$A$3:$CV$36,MATCH($A32,'[11]1920 Collected Indicators'!$A$3:$A$36,0),MATCH(IM$1,'[11]1920 Collected Indicators'!$A$3:$CV$3,0))</f>
        <v>dna</v>
      </c>
      <c r="IN32" s="119">
        <v>85.266666666666666</v>
      </c>
      <c r="IO32" s="88">
        <v>87.666666666666671</v>
      </c>
      <c r="IP32" s="88">
        <v>85.333333333333329</v>
      </c>
      <c r="IQ32" s="88">
        <f>INDEX('[16]Raw Data'!$B$2:$BS$34,MATCH($A32,'[16]Raw Data'!$A$2:$A$34,0),MATCH(IQ$1,'[16]Raw Data'!$B$1:$BS$1,0))</f>
        <v>89</v>
      </c>
      <c r="IR32" s="88">
        <f t="shared" si="1"/>
        <v>88</v>
      </c>
      <c r="IS32" s="120">
        <f t="shared" si="1"/>
        <v>88.766666666666666</v>
      </c>
      <c r="IT32" s="120">
        <f t="shared" si="1"/>
        <v>87.766666666666666</v>
      </c>
      <c r="IU32" s="119">
        <v>92.8</v>
      </c>
      <c r="IV32" s="88">
        <v>91.1</v>
      </c>
      <c r="IW32" s="88">
        <v>89.6</v>
      </c>
      <c r="IX32" s="88">
        <v>89.9</v>
      </c>
      <c r="IY32" s="88">
        <v>92.2</v>
      </c>
      <c r="IZ32" s="88">
        <f>INDEX('[3]Raw data 16-17'!$B$2:$BV$34,MATCH($A32,'[3]Raw data 16-17'!$A$2:$A$34,0),MATCH(IZ$1,'[3]Raw data 16-17'!$B$1:$BV$1,0))</f>
        <v>93.1</v>
      </c>
      <c r="JA32" s="88">
        <f>INDEX('[14]1718 Collected Indicators'!$A$3:$CH$36,MATCH($A32,'[14]1718 Collected Indicators'!$A$3:$A$36,0),MATCH(JA$1,'[14]1718 Collected Indicators'!$A$3:$CH$3,0))</f>
        <v>94.2</v>
      </c>
      <c r="JB32" s="120">
        <f>INDEX('[15]1819 Collected Indicators'!$A$3:$CV$36,MATCH($A32,'[15]1819 Collected Indicators'!$A$3:$A$36,0),MATCH(JB$1,'[15]1819 Collected Indicators'!$A$3:$CV$3,0))</f>
        <v>93.626882966396295</v>
      </c>
      <c r="JC32" s="120" t="str">
        <f>INDEX('[11]1920 Collected Indicators'!$A$3:$CV$36,MATCH($A32,'[11]1920 Collected Indicators'!$A$3:$A$36,0),MATCH(JC$1,'[11]1920 Collected Indicators'!$A$3:$CV$3,0))</f>
        <v>dna</v>
      </c>
      <c r="JD32" s="119">
        <v>712.69</v>
      </c>
      <c r="JE32" s="88">
        <v>726.64</v>
      </c>
      <c r="JF32" s="88">
        <f>INDEX('[17]Cohort Attainment'!$O$40:$BR$75,MATCH($A32,'[17]Cohort Attainment'!$O$40:$O$75,0),MATCH(JF$1,'[17]Cohort Attainment'!$O$40:$BR$40,0))</f>
        <v>792.38</v>
      </c>
      <c r="JG32" s="88">
        <f>INDEX('[18]Cohort Attainment'!$Q$40:$AQ$72,MATCH($A32,'[18]Cohort Attainment'!$O$40:$O$72,0),MATCH(JG$1,'[18]Cohort Attainment'!$Q$39:$AO$39,0))</f>
        <v>807.32</v>
      </c>
      <c r="JH32" s="88">
        <f>INDEX('[19]Cohort Attainment'!$BP$3:$BU$36,MATCH($A32,'[19]Cohort Attainment'!$BU$3:$BU$36,0),MATCH(JH$1,'[19]Cohort Attainment'!$BP$36:$BU$36,0))</f>
        <v>806.19</v>
      </c>
      <c r="JI32" s="88">
        <f>INDEX('[19]Cohort Attainment'!$BP$3:$BU$36,MATCH($A32,'[19]Cohort Attainment'!$BU$3:$BU$36,0),MATCH(JI$1,'[19]Cohort Attainment'!$BP$36:$BU$36,0))</f>
        <v>823</v>
      </c>
      <c r="JJ32" s="88">
        <f>INDEX('[19]Cohort Attainment'!$BP$3:$BU$36,MATCH($A32,'[19]Cohort Attainment'!$BU$3:$BU$36,0),MATCH(JJ$1,'[19]Cohort Attainment'!$BP$36:$BU$36,0))</f>
        <v>808.32</v>
      </c>
      <c r="JK32" s="88">
        <f>INDEX('[19]Cohort Attainment'!$BP$3:$BU$36,MATCH($A32,'[19]Cohort Attainment'!$BU$3:$BU$36,0),MATCH(JK$1,'[19]Cohort Attainment'!$BP$36:$BU$36,0))</f>
        <v>787.24</v>
      </c>
      <c r="JL32" s="126">
        <f>INDEX('[11]1920 Collected Indicators'!$A$3:$CV$36,MATCH($A32,'[11]1920 Collected Indicators'!$A$3:$A$36,0),MATCH(JL$1,'[11]1920 Collected Indicators'!$A$3:$CV$3,0))</f>
        <v>827.85</v>
      </c>
      <c r="JM32" s="121">
        <v>552</v>
      </c>
      <c r="JN32" s="88">
        <v>519</v>
      </c>
      <c r="JO32" s="88">
        <f>INDEX('[17]Cohort Attainment'!$O$40:$BR$75,MATCH($A32,'[17]Cohort Attainment'!$O$40:$O$75,0),MATCH(JO$1,'[17]Cohort Attainment'!$O$40:$BR$40,0))</f>
        <v>646</v>
      </c>
      <c r="JP32" s="88">
        <f>INDEX('[18]Cohort Attainment'!$Q$40:$AQ$72,MATCH($A32,'[18]Cohort Attainment'!$O$40:$O$72,0),MATCH(JP$1,'[18]Cohort Attainment'!$Q$39:$AO$39,0))</f>
        <v>647</v>
      </c>
      <c r="JQ32" s="88">
        <f>INDEX('[19]Cohort Attainment'!$P$3:$AO$36,MATCH($A32,'[19]Cohort Attainment'!$AO$3:$AO$36,0),MATCH(JQ$1,'[19]Cohort Attainment'!$P$36:$AO$36,0))</f>
        <v>634</v>
      </c>
      <c r="JR32" s="88">
        <f>INDEX('[19]Cohort Attainment'!$P$3:$AO$36,MATCH($A32,'[19]Cohort Attainment'!$AO$3:$AO$36,0),MATCH(JR$1,'[19]Cohort Attainment'!$P$36:$AO$36,0))</f>
        <v>704</v>
      </c>
      <c r="JS32" s="88">
        <f>INDEX('[19]Cohort Attainment'!$P$3:$AO$36,MATCH($A32,'[19]Cohort Attainment'!$AO$3:$AO$36,0),MATCH(JS$1,'[19]Cohort Attainment'!$P$36:$AO$36,0))</f>
        <v>669</v>
      </c>
      <c r="JT32" s="120">
        <f>INDEX('[19]Cohort Attainment'!$P$3:$AO$36,MATCH($A32,'[19]Cohort Attainment'!$AO$3:$AO$36,0),MATCH(JT$1,'[19]Cohort Attainment'!$P$36:$AO$36,0))</f>
        <v>616</v>
      </c>
      <c r="JU32" s="120">
        <f>INDEX('[11]1920 Collected Indicators'!$A$3:$CV$36,MATCH($A32,'[11]1920 Collected Indicators'!$A$3:$A$36,0),MATCH(JU$1,'[11]1920 Collected Indicators'!$A$3:$CV$3,0))</f>
        <v>647</v>
      </c>
      <c r="JV32" s="119">
        <v>680</v>
      </c>
      <c r="JW32" s="88">
        <v>722</v>
      </c>
      <c r="JX32" s="88">
        <f>INDEX('[17]Cohort Attainment'!$O$40:$BR$75,MATCH($A32,'[17]Cohort Attainment'!$O$40:$O$75,0),MATCH(JX$1,'[17]Cohort Attainment'!$O$40:$BR$40,0))</f>
        <v>763</v>
      </c>
      <c r="JY32" s="88">
        <f>INDEX('[18]Cohort Attainment'!$Q$40:$AQ$72,MATCH($A32,'[18]Cohort Attainment'!$O$40:$O$72,0),MATCH(JY$1,'[18]Cohort Attainment'!$Q$39:$AO$39,0))</f>
        <v>779</v>
      </c>
      <c r="JZ32" s="88">
        <f>INDEX('[19]Cohort Attainment'!$P$3:$AO$36,MATCH($A32,'[19]Cohort Attainment'!$AO$3:$AO$36,0),MATCH(JZ$1,'[19]Cohort Attainment'!$P$36:$AO$36,0))</f>
        <v>814</v>
      </c>
      <c r="KA32" s="88">
        <f>INDEX('[19]Cohort Attainment'!$P$3:$AO$36,MATCH($A32,'[19]Cohort Attainment'!$AO$3:$AO$36,0),MATCH(KA$1,'[19]Cohort Attainment'!$P$36:$AO$36,0))</f>
        <v>858</v>
      </c>
      <c r="KB32" s="88">
        <f>INDEX('[19]Cohort Attainment'!$P$3:$AO$36,MATCH($A32,'[19]Cohort Attainment'!$AO$3:$AO$36,0),MATCH(KB$1,'[19]Cohort Attainment'!$P$36:$AO$36,0))</f>
        <v>772</v>
      </c>
      <c r="KC32" s="120">
        <f>INDEX('[19]Cohort Attainment'!$P$3:$AO$36,MATCH($A32,'[19]Cohort Attainment'!$AO$3:$AO$36,0),MATCH(KC$1,'[19]Cohort Attainment'!$P$36:$AO$36,0))</f>
        <v>774</v>
      </c>
      <c r="KD32" s="120">
        <f>INDEX('[11]1920 Collected Indicators'!$A$3:$CV$36,MATCH($A32,'[11]1920 Collected Indicators'!$A$3:$A$36,0),MATCH(KD$1,'[11]1920 Collected Indicators'!$A$3:$CV$3,0))</f>
        <v>914</v>
      </c>
      <c r="KE32" s="119">
        <v>902</v>
      </c>
      <c r="KF32" s="88">
        <v>941</v>
      </c>
      <c r="KG32" s="88">
        <f>INDEX('[17]Cohort Attainment'!$O$40:$BR$75,MATCH($A32,'[17]Cohort Attainment'!$O$40:$O$75,0),MATCH(KG$1,'[17]Cohort Attainment'!$O$40:$BR$40,0))</f>
        <v>937</v>
      </c>
      <c r="KH32" s="88">
        <f>INDEX('[18]Cohort Attainment'!$Q$40:$AQ$72,MATCH($A32,'[18]Cohort Attainment'!$O$40:$O$72,0),MATCH(KH$1,'[18]Cohort Attainment'!$Q$39:$AO$39,0))</f>
        <v>923</v>
      </c>
      <c r="KI32" s="88">
        <f>INDEX('[19]Cohort Attainment'!$P$3:$AO$36,MATCH($A32,'[19]Cohort Attainment'!$AO$3:$AO$36,0),MATCH(KI$1,'[19]Cohort Attainment'!$P$36:$AO$36,0))</f>
        <v>951</v>
      </c>
      <c r="KJ32" s="88">
        <f>INDEX('[19]Cohort Attainment'!$P$3:$AO$36,MATCH($A32,'[19]Cohort Attainment'!$AO$3:$AO$36,0),MATCH(KJ$1,'[19]Cohort Attainment'!$P$36:$AO$36,0))</f>
        <v>920</v>
      </c>
      <c r="KK32" s="88">
        <f>INDEX('[19]Cohort Attainment'!$P$3:$AO$36,MATCH($A32,'[19]Cohort Attainment'!$AO$3:$AO$36,0),MATCH(KK$1,'[19]Cohort Attainment'!$P$36:$AO$36,0))</f>
        <v>840</v>
      </c>
      <c r="KL32" s="120">
        <f>INDEX('[19]Cohort Attainment'!$P$3:$AO$36,MATCH($A32,'[19]Cohort Attainment'!$AO$3:$AO$36,0),MATCH(KL$1,'[19]Cohort Attainment'!$P$36:$AO$36,0))</f>
        <v>986</v>
      </c>
      <c r="KM32" s="120">
        <f>INDEX('[11]1920 Collected Indicators'!$A$3:$CV$36,MATCH($A32,'[11]1920 Collected Indicators'!$A$3:$A$36,0),MATCH(KM$1,'[11]1920 Collected Indicators'!$A$3:$CV$3,0))</f>
        <v>953</v>
      </c>
      <c r="KN32" s="119">
        <v>963</v>
      </c>
      <c r="KO32" s="88">
        <v>940</v>
      </c>
      <c r="KP32" s="88">
        <f>INDEX('[17]Cohort Attainment'!$O$40:$BR$75,MATCH($A32,'[17]Cohort Attainment'!$O$40:$O$75,0),MATCH(KP$1,'[17]Cohort Attainment'!$O$40:$BR$40,0))</f>
        <v>961</v>
      </c>
      <c r="KQ32" s="88">
        <f>INDEX('[18]Cohort Attainment'!$Q$40:$AQ$72,MATCH($A32,'[18]Cohort Attainment'!$O$40:$O$72,0),MATCH(KQ$1,'[18]Cohort Attainment'!$Q$39:$AO$39,0))</f>
        <v>1199</v>
      </c>
      <c r="KR32" s="88">
        <f>INDEX('[19]Cohort Attainment'!$P$3:$AO$36,MATCH($A32,'[19]Cohort Attainment'!$AO$3:$AO$36,0),MATCH(KR$1,'[19]Cohort Attainment'!$P$36:$AO$36,0))</f>
        <v>1112</v>
      </c>
      <c r="KS32" s="88">
        <f>INDEX('[19]Cohort Attainment'!$P$3:$AO$36,MATCH($A32,'[19]Cohort Attainment'!$AO$3:$AO$36,0),MATCH(KS$1,'[19]Cohort Attainment'!$P$36:$AO$36,0))</f>
        <v>926</v>
      </c>
      <c r="KT32" s="88">
        <f>INDEX('[19]Cohort Attainment'!$P$3:$AO$36,MATCH($A32,'[19]Cohort Attainment'!$AO$3:$AO$36,0),MATCH(KT$1,'[19]Cohort Attainment'!$P$36:$AO$36,0))</f>
        <v>1119</v>
      </c>
      <c r="KU32" s="120">
        <f>INDEX('[19]Cohort Attainment'!$P$3:$AO$36,MATCH($A32,'[19]Cohort Attainment'!$AO$3:$AO$36,0),MATCH(KU$1,'[19]Cohort Attainment'!$P$36:$AO$36,0))</f>
        <v>1018</v>
      </c>
      <c r="KV32" s="120">
        <f>INDEX('[11]1920 Collected Indicators'!$A$3:$CV$36,MATCH($A32,'[11]1920 Collected Indicators'!$A$3:$A$36,0),MATCH(KV$1,'[11]1920 Collected Indicators'!$A$3:$CV$3,0))</f>
        <v>1083</v>
      </c>
      <c r="KW32" s="119">
        <v>963</v>
      </c>
      <c r="KX32" s="88">
        <v>994</v>
      </c>
      <c r="KY32" s="88">
        <f>INDEX('[17]Cohort Attainment'!$O$40:$BR$75,MATCH($A32,'[17]Cohort Attainment'!$O$40:$O$75,0),MATCH(KY$1,'[17]Cohort Attainment'!$O$40:$BR$40,0))</f>
        <v>1060</v>
      </c>
      <c r="KZ32" s="88">
        <f>INDEX('[18]Cohort Attainment'!$Q$40:$AQ$72,MATCH($A32,'[18]Cohort Attainment'!$O$40:$O$72,0),MATCH(KZ$1,'[18]Cohort Attainment'!$Q$39:$AO$39,0))</f>
        <v>1211</v>
      </c>
      <c r="LA32" s="88">
        <f>INDEX('[19]Cohort Attainment'!$P$3:$AO$36,MATCH($A32,'[19]Cohort Attainment'!$AO$3:$AO$36,0),MATCH(LA$1,'[19]Cohort Attainment'!$P$36:$AO$36,0))</f>
        <v>1042</v>
      </c>
      <c r="LB32" s="88">
        <f>INDEX('[19]Cohort Attainment'!$P$3:$AO$36,MATCH($A32,'[19]Cohort Attainment'!$AO$3:$AO$36,0),MATCH(LB$1,'[19]Cohort Attainment'!$P$36:$AO$36,0))</f>
        <v>1142</v>
      </c>
      <c r="LC32" s="88">
        <f>INDEX('[19]Cohort Attainment'!$P$3:$AO$36,MATCH($A32,'[19]Cohort Attainment'!$AO$3:$AO$36,0),MATCH(LC$1,'[19]Cohort Attainment'!$P$36:$AO$36,0))</f>
        <v>1185</v>
      </c>
      <c r="LD32" s="120">
        <f>INDEX('[19]Cohort Attainment'!$P$3:$AO$36,MATCH($A32,'[19]Cohort Attainment'!$AO$3:$AO$36,0),MATCH(LD$1,'[19]Cohort Attainment'!$P$36:$AO$36,0))</f>
        <v>1144</v>
      </c>
      <c r="LE32" s="120">
        <f>INDEX('[11]1920 Collected Indicators'!$A$3:$CV$36,MATCH($A32,'[11]1920 Collected Indicators'!$A$3:$A$36,0),MATCH(LE$1,'[11]1920 Collected Indicators'!$A$3:$CV$3,0))</f>
        <v>1208</v>
      </c>
      <c r="LF32" s="119">
        <v>79.423868312757193</v>
      </c>
      <c r="LG32" s="88" t="str">
        <f>INDEX('[3]Raw data 16-17'!$B$2:$XA$34,MATCH($A32,'[3]Raw data 16-17'!$A$2:$A$34,0),MATCH(LG$1,'[3]Raw data 16-17'!$B$1:$GU$1,0))</f>
        <v>dna</v>
      </c>
      <c r="LH32" s="88" t="str">
        <f>INDEX('[14]1718 Collected Indicators'!$A$3:$CH$36,MATCH($A32,'[14]1718 Collected Indicators'!$A$3:$A$36,0),MATCH(LH$1,'[14]1718 Collected Indicators'!$A$3:$CH$3,0))</f>
        <v>dna</v>
      </c>
      <c r="LI32" s="120">
        <f>INDEX('[15]1819 Collected Indicators'!$A$3:$CV$36,MATCH($A32,'[15]1819 Collected Indicators'!$A$3:$A$36,0),MATCH(LI$1,'[15]1819 Collected Indicators'!$A$3:$CV$3,0))</f>
        <v>68.201534867999996</v>
      </c>
      <c r="LJ32" s="120" t="str">
        <f>INDEX('[11]1920 Collected Indicators'!$A$3:$CV$36,MATCH($A32,'[11]1920 Collected Indicators'!$A$3:$A$36,0),MATCH(LJ$1,'[11]1920 Collected Indicators'!$A$3:$CV$3,0))</f>
        <v>dna</v>
      </c>
      <c r="LK32" s="119">
        <v>71.324863883847542</v>
      </c>
      <c r="LL32" s="88" t="str">
        <f>INDEX('[3]Raw data 16-17'!$B$2:$XA$34,MATCH($A32,'[3]Raw data 16-17'!$A$2:$A$34,0),MATCH(LL$1,'[3]Raw data 16-17'!$B$1:$GU$1,0))</f>
        <v>dna</v>
      </c>
      <c r="LM32" s="88" t="str">
        <f>INDEX('[14]1718 Collected Indicators'!$A$3:$CH$36,MATCH($A32,'[14]1718 Collected Indicators'!$A$3:$A$36,0),MATCH(LM$1,'[14]1718 Collected Indicators'!$A$3:$CH$3,0))</f>
        <v>dna</v>
      </c>
      <c r="LN32" s="120">
        <f>INDEX('[15]1819 Collected Indicators'!$A$3:$CV$36,MATCH($A32,'[15]1819 Collected Indicators'!$A$3:$A$36,0),MATCH(LN$1,'[15]1819 Collected Indicators'!$A$3:$CV$3,0))</f>
        <v>76.242909576000002</v>
      </c>
      <c r="LO32" s="120" t="str">
        <f>INDEX('[11]1920 Collected Indicators'!$A$3:$CV$36,MATCH($A32,'[11]1920 Collected Indicators'!$A$3:$A$36,0),MATCH(LO$1,'[11]1920 Collected Indicators'!$A$3:$CV$3,0))</f>
        <v>dna</v>
      </c>
      <c r="LP32" s="119">
        <v>64.171122994652407</v>
      </c>
      <c r="LQ32" s="88" t="str">
        <f>INDEX('[3]Raw data 16-17'!$B$2:$XA$34,MATCH($A32,'[3]Raw data 16-17'!$A$2:$A$34,0),MATCH(LQ$1,'[3]Raw data 16-17'!$B$1:$GU$1,0))</f>
        <v>dna</v>
      </c>
      <c r="LR32" s="88" t="str">
        <f>INDEX('[14]1718 Collected Indicators'!$A$3:$CH$36,MATCH($A32,'[14]1718 Collected Indicators'!$A$3:$A$36,0),MATCH(LR$1,'[14]1718 Collected Indicators'!$A$3:$CH$3,0))</f>
        <v>dna</v>
      </c>
      <c r="LS32" s="120" t="e">
        <f>INDEX('[15]1819 Collected Indicators'!$A$3:$CV$36,MATCH($A32,'[15]1819 Collected Indicators'!$A$3:$A$36,0),MATCH(LS$1,'[15]1819 Collected Indicators'!$A$3:$CV$3,0))</f>
        <v>#N/A</v>
      </c>
      <c r="LT32" s="120" t="e">
        <f>INDEX('[11]1920 Collected Indicators'!$A$3:$CV$36,MATCH($A32,'[11]1920 Collected Indicators'!$A$3:$A$36,0),MATCH(LT$1,'[11]1920 Collected Indicators'!$A$3:$CV$3,0))</f>
        <v>#N/A</v>
      </c>
      <c r="LU32" s="119">
        <v>72.325102880658434</v>
      </c>
      <c r="LV32" s="88" t="str">
        <f>INDEX('[3]Raw data 16-17'!$B$2:$XA$34,MATCH($A32,'[3]Raw data 16-17'!$A$2:$A$34,0),MATCH(LV$1,'[3]Raw data 16-17'!$B$1:$GU$1,0))</f>
        <v>dna</v>
      </c>
      <c r="LW32" s="88" t="str">
        <f>INDEX('[14]1718 Collected Indicators'!$A$3:$CH$36,MATCH($A32,'[14]1718 Collected Indicators'!$A$3:$A$36,0),MATCH(LW$1,'[14]1718 Collected Indicators'!$A$3:$CH$3,0))</f>
        <v>dna</v>
      </c>
      <c r="LX32" s="120">
        <f>INDEX('[15]1819 Collected Indicators'!$A$3:$CV$36,MATCH($A32,'[15]1819 Collected Indicators'!$A$3:$A$36,0),MATCH(LX$1,'[15]1819 Collected Indicators'!$A$3:$CV$3,0))</f>
        <v>12.756598240000002</v>
      </c>
      <c r="LY32" s="120" t="str">
        <f>INDEX('[11]1920 Collected Indicators'!$A$3:$CV$36,MATCH($A32,'[11]1920 Collected Indicators'!$A$3:$A$36,0),MATCH(LY$1,'[11]1920 Collected Indicators'!$A$3:$CV$3,0))</f>
        <v>dna</v>
      </c>
      <c r="LZ32" s="119">
        <v>60.617059891107075</v>
      </c>
      <c r="MA32" s="88" t="str">
        <f>INDEX('[3]Raw data 16-17'!$B$2:$XA$34,MATCH($A32,'[3]Raw data 16-17'!$A$2:$A$34,0),MATCH(MA$1,'[3]Raw data 16-17'!$B$1:$GU$1,0))</f>
        <v>dna</v>
      </c>
      <c r="MB32" s="88" t="str">
        <f>INDEX('[14]1718 Collected Indicators'!$A$3:$CH$36,MATCH($A32,'[14]1718 Collected Indicators'!$A$3:$A$36,0),MATCH(MB$1,'[14]1718 Collected Indicators'!$A$3:$CH$3,0))</f>
        <v>dna</v>
      </c>
      <c r="MC32" s="120">
        <f>INDEX('[15]1819 Collected Indicators'!$A$3:$CV$36,MATCH($A32,'[15]1819 Collected Indicators'!$A$3:$A$36,0),MATCH(MC$1,'[15]1819 Collected Indicators'!$A$3:$CV$3,0))</f>
        <v>16.885630499000001</v>
      </c>
      <c r="MD32" s="120" t="str">
        <f>INDEX('[11]1920 Collected Indicators'!$A$3:$CV$36,MATCH($A32,'[11]1920 Collected Indicators'!$A$3:$A$36,0),MATCH(MD$1,'[11]1920 Collected Indicators'!$A$3:$CV$3,0))</f>
        <v>dna</v>
      </c>
      <c r="ME32" s="119">
        <v>57.219251336898402</v>
      </c>
      <c r="MF32" s="88" t="str">
        <f>INDEX('[3]Raw data 16-17'!$B$2:$XA$34,MATCH($A32,'[3]Raw data 16-17'!$A$2:$A$34,0),MATCH(MF$1,'[3]Raw data 16-17'!$B$1:$GU$1,0))</f>
        <v>dna</v>
      </c>
      <c r="MG32" s="88" t="str">
        <f>INDEX('[14]1718 Collected Indicators'!$A$3:$CH$36,MATCH($A32,'[14]1718 Collected Indicators'!$A$3:$A$36,0),MATCH(MG$1,'[14]1718 Collected Indicators'!$A$3:$CH$3,0))</f>
        <v>dna</v>
      </c>
      <c r="MH32" s="120" t="e">
        <f>INDEX('[15]1819 Collected Indicators'!$A$3:$CV$36,MATCH($A32,'[15]1819 Collected Indicators'!$A$3:$A$36,0),MATCH(MH$1,'[15]1819 Collected Indicators'!$A$3:$CV$3,0))</f>
        <v>#N/A</v>
      </c>
      <c r="MI32" s="120" t="e">
        <f>INDEX('[11]1920 Collected Indicators'!$A$3:$CV$36,MATCH($A32,'[11]1920 Collected Indicators'!$A$3:$A$36,0),MATCH(MI$1,'[11]1920 Collected Indicators'!$A$3:$CV$3,0))</f>
        <v>#N/A</v>
      </c>
      <c r="MJ32" s="119">
        <v>85.08230452674897</v>
      </c>
      <c r="MK32" s="88" t="str">
        <f>INDEX('[3]Raw data 16-17'!$B$2:$XA$34,MATCH($A32,'[3]Raw data 16-17'!$A$2:$A$34,0),MATCH(MK$1,'[3]Raw data 16-17'!$B$1:$GU$1,0))</f>
        <v>dna</v>
      </c>
      <c r="ML32" s="88" t="str">
        <f>INDEX('[14]1718 Collected Indicators'!$A$3:$CH$36,MATCH($A32,'[14]1718 Collected Indicators'!$A$3:$A$36,0),MATCH(ML$1,'[14]1718 Collected Indicators'!$A$3:$CH$3,0))</f>
        <v>dna</v>
      </c>
      <c r="MM32" s="120" t="str">
        <f>INDEX('[15]1819 Collected Indicators'!$A$3:$CV$36,MATCH($A32,'[15]1819 Collected Indicators'!$A$3:$A$36,0),MATCH(MM$1,'[15]1819 Collected Indicators'!$A$3:$CV$3,0))</f>
        <v>dna</v>
      </c>
      <c r="MN32" s="120" t="str">
        <f>INDEX('[11]1920 Collected Indicators'!$A$3:$CV$36,MATCH($A32,'[11]1920 Collected Indicators'!$A$3:$A$36,0),MATCH(MN$1,'[11]1920 Collected Indicators'!$A$3:$CV$3,0))</f>
        <v>dna</v>
      </c>
      <c r="MO32" s="119">
        <v>78.493647912885663</v>
      </c>
      <c r="MP32" s="88" t="str">
        <f>INDEX('[3]Raw data 16-17'!$B$2:$XA$34,MATCH($A32,'[3]Raw data 16-17'!$A$2:$A$34,0),MATCH(MP$1,'[3]Raw data 16-17'!$B$1:$GU$1,0))</f>
        <v>dna</v>
      </c>
      <c r="MQ32" s="88" t="str">
        <f>INDEX('[14]1718 Collected Indicators'!$A$3:$CH$36,MATCH($A32,'[14]1718 Collected Indicators'!$A$3:$A$36,0),MATCH(MQ$1,'[14]1718 Collected Indicators'!$A$3:$CH$3,0))</f>
        <v>dna</v>
      </c>
      <c r="MR32" s="120" t="str">
        <f>INDEX('[15]1819 Collected Indicators'!$A$3:$CV$36,MATCH($A32,'[15]1819 Collected Indicators'!$A$3:$A$36,0),MATCH(MR$1,'[15]1819 Collected Indicators'!$A$3:$CV$3,0))</f>
        <v>dna</v>
      </c>
      <c r="MS32" s="120" t="str">
        <f>INDEX('[11]1920 Collected Indicators'!$A$3:$CV$36,MATCH($A32,'[11]1920 Collected Indicators'!$A$3:$A$36,0),MATCH(MS$1,'[11]1920 Collected Indicators'!$A$3:$CV$3,0))</f>
        <v>dna</v>
      </c>
      <c r="MT32" s="119">
        <v>69.62566844919786</v>
      </c>
      <c r="MU32" s="88" t="str">
        <f>INDEX('[3]Raw data 16-17'!$B$2:$XA$34,MATCH($A32,'[3]Raw data 16-17'!$A$2:$A$34,0),MATCH(MU$1,'[3]Raw data 16-17'!$B$1:$GU$1,0))</f>
        <v>dna</v>
      </c>
      <c r="MV32" s="88" t="str">
        <f>INDEX('[14]1718 Collected Indicators'!$A$3:$CH$36,MATCH($A32,'[14]1718 Collected Indicators'!$A$3:$A$36,0),MATCH(MV$1,'[14]1718 Collected Indicators'!$A$3:$CH$3,0))</f>
        <v>dna</v>
      </c>
      <c r="MW32" s="120" t="e">
        <f>INDEX('[15]1819 Collected Indicators'!$A$3:$CV$36,MATCH($A32,'[15]1819 Collected Indicators'!$A$3:$A$36,0),MATCH(MW$1,'[15]1819 Collected Indicators'!$A$3:$CV$3,0))</f>
        <v>#N/A</v>
      </c>
      <c r="MX32" s="120" t="e">
        <f>INDEX('[11]1920 Collected Indicators'!$A$3:$CV$36,MATCH($A32,'[11]1920 Collected Indicators'!$A$3:$A$36,0),MATCH(MX$1,'[11]1920 Collected Indicators'!$A$3:$CV$3,0))</f>
        <v>#N/A</v>
      </c>
      <c r="MY32" s="119">
        <v>81.893004115226347</v>
      </c>
      <c r="MZ32" s="88" t="str">
        <f>INDEX('[3]Raw data 16-17'!$B$2:$XA$34,MATCH($A32,'[3]Raw data 16-17'!$A$2:$A$34,0),MATCH(MZ$1,'[3]Raw data 16-17'!$B$1:$GU$1,0))</f>
        <v>dna</v>
      </c>
      <c r="NA32" s="88" t="str">
        <f>INDEX('[14]1718 Collected Indicators'!$A$3:$CH$36,MATCH($A32,'[14]1718 Collected Indicators'!$A$3:$A$36,0),MATCH(NA$1,'[14]1718 Collected Indicators'!$A$3:$CH$3,0))</f>
        <v>dna</v>
      </c>
      <c r="NB32" s="120" t="e">
        <f>INDEX('[15]1819 Collected Indicators'!$A$3:$CV$36,MATCH($A32,'[15]1819 Collected Indicators'!$A$3:$A$36,0),MATCH(NB$1,'[15]1819 Collected Indicators'!$A$3:$CV$3,0))</f>
        <v>#N/A</v>
      </c>
      <c r="NC32" s="183"/>
      <c r="ND32" s="119">
        <v>61.070780399274049</v>
      </c>
      <c r="NE32" s="88" t="str">
        <f>INDEX('[3]Raw data 16-17'!$B$2:$XA$34,MATCH($A32,'[3]Raw data 16-17'!$A$2:$A$34,0),MATCH(NE$1,'[3]Raw data 16-17'!$B$1:$GU$1,0))</f>
        <v>dna</v>
      </c>
      <c r="NF32" s="88" t="str">
        <f>INDEX('[14]1718 Collected Indicators'!$A$3:$CH$36,MATCH($A32,'[14]1718 Collected Indicators'!$A$3:$A$36,0),MATCH(NF$1,'[14]1718 Collected Indicators'!$A$3:$CH$3,0))</f>
        <v>dna</v>
      </c>
      <c r="NG32" s="120" t="e">
        <f>INDEX('[15]1819 Collected Indicators'!$A$3:$CV$36,MATCH($A32,'[15]1819 Collected Indicators'!$A$3:$A$36,0),MATCH(NG$1,'[15]1819 Collected Indicators'!$A$3:$CV$3,0))</f>
        <v>#N/A</v>
      </c>
      <c r="NH32" s="183"/>
      <c r="NI32" s="119">
        <v>60.534759358288767</v>
      </c>
      <c r="NJ32" s="88" t="str">
        <f>INDEX('[3]Raw data 16-17'!$B$2:$XA$34,MATCH($A32,'[3]Raw data 16-17'!$A$2:$A$34,0),MATCH(NJ$1,'[3]Raw data 16-17'!$B$1:$GU$1,0))</f>
        <v>dna</v>
      </c>
      <c r="NK32" s="88" t="str">
        <f>INDEX('[14]1718 Collected Indicators'!$A$3:$CH$36,MATCH($A32,'[14]1718 Collected Indicators'!$A$3:$A$36,0),MATCH(NK$1,'[14]1718 Collected Indicators'!$A$3:$CH$3,0))</f>
        <v>dna</v>
      </c>
      <c r="NL32" s="120" t="e">
        <f>INDEX('[15]1819 Collected Indicators'!$A$3:$CV$36,MATCH($A32,'[15]1819 Collected Indicators'!$A$3:$A$36,0),MATCH(NL$1,'[15]1819 Collected Indicators'!$A$3:$CV$3,0))</f>
        <v>#N/A</v>
      </c>
      <c r="NM32" s="183"/>
      <c r="NN32" s="119">
        <f>INDEX([20]Extraction!$B$2:$I$36,MATCH($A32,[20]Extraction!$I$2:$I$36,0),MATCH(NN$1,[20]Extraction!$B$2:$I$2,0))</f>
        <v>77.7777777777777</v>
      </c>
      <c r="NO32" s="119">
        <f>INDEX([20]Extraction!$B$2:$I$36,MATCH($A32,[20]Extraction!$I$2:$I$36,0),MATCH(NO$1,[20]Extraction!$B$2:$I$2,0))</f>
        <v>79.999999999999929</v>
      </c>
      <c r="NP32" s="119">
        <f>INDEX([20]Extraction!$B$2:$I$36,MATCH($A32,[20]Extraction!$I$2:$I$36,0),MATCH(NP$1,[20]Extraction!$B$2:$I$2,0))</f>
        <v>78.977932636469163</v>
      </c>
      <c r="NQ32" s="119">
        <f>INDEX([20]Extraction!$B$2:$I$36,MATCH($A32,[20]Extraction!$I$2:$I$36,0),MATCH(NQ$1,[20]Extraction!$B$2:$I$2,0))</f>
        <v>80.721533258173494</v>
      </c>
      <c r="NR32" s="119">
        <f>INDEX([20]Extraction!$B$2:$I$36,MATCH($A32,[20]Extraction!$I$2:$I$36,0),MATCH(NR$1,[20]Extraction!$B$2:$I$2,0))</f>
        <v>82.134570765661223</v>
      </c>
      <c r="NS32" s="119">
        <f>INDEX([20]Extraction!$B$2:$I$36,MATCH($A32,[20]Extraction!$I$2:$I$36,0),MATCH(NS$1,[20]Extraction!$B$2:$I$2,0))</f>
        <v>79.931192660550408</v>
      </c>
      <c r="NT32" s="119" t="str">
        <f>INDEX([20]Extraction!$B$2:$I$36,MATCH($A32,[20]Extraction!$I$2:$I$36,0),MATCH(NT$1,[20]Extraction!$B$2:$I$2,0))</f>
        <v>dna</v>
      </c>
      <c r="NU32" s="129">
        <f>INDEX([21]Sheet1!$L$17:$T$50,MATCH($A32,[21]Sheet1!$L$17:$L$50,0),MATCH(NU$1,[21]Sheet1!$L$17:$T$17,0))</f>
        <v>92.857142857142861</v>
      </c>
      <c r="NV32" s="130">
        <f>INDEX([21]Sheet1!$L$17:$T$50,MATCH($A32,[21]Sheet1!$L$17:$L$50,0),MATCH(NV$1,[21]Sheet1!$L$17:$T$17,0))</f>
        <v>96.551724137931032</v>
      </c>
      <c r="NW32" s="130">
        <f>INDEX([21]Sheet1!$L$17:$T$50,MATCH($A32,[21]Sheet1!$L$17:$L$50,0),MATCH(NW$1,[21]Sheet1!$L$17:$T$17,0))</f>
        <v>96.551724137931032</v>
      </c>
      <c r="NX32" s="130">
        <f>INDEX([21]Sheet1!$L$17:$T$50,MATCH($A32,[21]Sheet1!$L$17:$L$50,0),MATCH(NX$1,[21]Sheet1!$L$17:$T$17,0))</f>
        <v>93.75</v>
      </c>
      <c r="NY32" s="130">
        <f>INDEX([21]Sheet1!$L$17:$T$50,MATCH($A32,[21]Sheet1!$L$17:$L$50,0),MATCH(NY$1,[21]Sheet1!$L$17:$T$17,0))</f>
        <v>93.75</v>
      </c>
      <c r="NZ32" s="130">
        <f>INDEX([21]Sheet1!$L$17:$T$50,MATCH($A32,[21]Sheet1!$L$17:$L$50,0),MATCH(NZ$1,[21]Sheet1!$L$17:$T$17,0))</f>
        <v>93.103448275862064</v>
      </c>
      <c r="OA32" s="130">
        <f>INDEX([21]Sheet1!$L$17:$T$50,MATCH($A32,[21]Sheet1!$L$17:$L$50,0),MATCH(OA$1,[21]Sheet1!$L$17:$T$17,0))</f>
        <v>85.18518518518519</v>
      </c>
      <c r="OB32" s="88">
        <f>INDEX('[14]1718 Collected Indicators'!$A$3:$CH$36,MATCH($A32,'[14]1718 Collected Indicators'!$A$3:$A$36,0),MATCH(OB$1,'[14]1718 Collected Indicators'!$A$3:$CH$3,0))</f>
        <v>78.125</v>
      </c>
      <c r="OC32" s="126">
        <f>INDEX('[15]1819 Collected Indicators'!$A$3:$CV$36,MATCH($A32,'[15]1819 Collected Indicators'!$A$3:$A$36,0),MATCH(OC$1,'[15]1819 Collected Indicators'!$A$3:$CV$3,0))</f>
        <v>77.41935483870968</v>
      </c>
      <c r="OD32" s="120">
        <f>INDEX('[11]1920 Collected Indicators'!$A$3:$CV$36,MATCH($A32,'[11]1920 Collected Indicators'!$A$3:$A$36,0),MATCH(OD$1,'[11]1920 Collected Indicators'!$A$3:$CV$3,0))</f>
        <v>78.100000000000009</v>
      </c>
      <c r="OE32" s="121">
        <v>92.3</v>
      </c>
      <c r="OF32" s="88">
        <v>93.3</v>
      </c>
      <c r="OG32" s="88">
        <v>92.7</v>
      </c>
      <c r="OH32" s="88">
        <f>INDEX('[3]Raw data 16-17'!$A$1:$BV$34,MATCH($A32,'[3]Raw data 16-17'!A$1:A$34,0),MATCH(OH$1,'[3]Raw data 16-17'!$A$1:$BV$1,0))</f>
        <v>91.8</v>
      </c>
      <c r="OI32" s="121">
        <f>INDEX('[15]1819 Collected Indicators'!$A$3:$CV$36,MATCH($A32,'[15]1819 Collected Indicators'!$A$3:$A$36,0),MATCH(OI$1,'[15]1819 Collected Indicators'!$A$3:$CV$3,0))</f>
        <v>91.839600000000004</v>
      </c>
      <c r="OJ32" s="120" t="str">
        <f>INDEX('[11]1920 Collected Indicators'!$A$3:$CV$36,MATCH($A32,'[11]1920 Collected Indicators'!$A$3:$A$36,0),MATCH(OJ$1,'[11]1920 Collected Indicators'!$A$3:$CV$3,0))</f>
        <v>dna</v>
      </c>
      <c r="OK32" s="119">
        <f>INDEX('[22]All years '!$A$1:$F$34,MATCH($A32,'[22]All years '!$A$1:$A$34,0),MATCH(OK$1,'[22]All years '!$A$1:$F$1,0))</f>
        <v>88.004993617181043</v>
      </c>
      <c r="OL32" s="88">
        <f>INDEX('[22]All years '!$A$1:$F$34,MATCH($A32,'[22]All years '!$A$1:$A$34,0),MATCH(OL$1,'[22]All years '!$A$1:$F$1,0))</f>
        <v>90.969688963856399</v>
      </c>
      <c r="OM32" s="88">
        <f>INDEX('[22]All years '!$A$1:$F$34,MATCH($A32,'[22]All years '!$A$1:$A$34,0),MATCH(OM$1,'[22]All years '!$A$1:$F$1,0))</f>
        <v>86.777997569629704</v>
      </c>
      <c r="ON32" s="88">
        <f>INDEX('[22]All years '!$A$1:$F$34,MATCH($A32,'[22]All years '!$A$1:$A$34,0),MATCH(ON$1,'[22]All years '!$A$1:$F$1,0))</f>
        <v>88.21687665021048</v>
      </c>
      <c r="OO32" s="121">
        <f>INDEX('[22]All years '!$A$1:$F$34,MATCH($A32,'[22]All years '!$A$1:$A$34,0),MATCH(OO$1,'[22]All years '!$A$1:$F$1,0))</f>
        <v>86.777997569629704</v>
      </c>
      <c r="OP32" s="120" t="str">
        <f>INDEX('[11]1920 Collected Indicators'!$A$3:$CV$36,MATCH($A32,'[11]1920 Collected Indicators'!$A$3:$A$36,0),MATCH(OP$1,'[11]1920 Collected Indicators'!$A$3:$CV$3,0))</f>
        <v>dna</v>
      </c>
      <c r="OQ32" s="119">
        <v>52.894291924965778</v>
      </c>
      <c r="OR32" s="88">
        <v>35</v>
      </c>
      <c r="OS32" s="88">
        <v>30</v>
      </c>
      <c r="OT32" s="116">
        <f>INDEX('[3]Raw data 16-17'!$B$2:$ACG$34,MATCH($A32,'[3]Raw data 16-17'!$A$2:$A$34,0),MATCH(OT$1,'[3]Raw data 16-17'!$B$1:$MA$1,0))</f>
        <v>44.264138817480713</v>
      </c>
      <c r="OU32" s="133">
        <f>INDEX('[15]1819 Collected Indicators'!$A$3:$CV$36,MATCH($A32,'[15]1819 Collected Indicators'!$A$3:$A$36,0),MATCH(OU$1,'[15]1819 Collected Indicators'!$A$3:$CV$3,0))</f>
        <v>30.1752</v>
      </c>
      <c r="OV32" s="120" t="str">
        <f>INDEX('[11]1920 Collected Indicators'!$A$3:$CV$36,MATCH($A32,'[11]1920 Collected Indicators'!$A$3:$A$36,0),MATCH(OV$1,'[11]1920 Collected Indicators'!$A$3:$CV$3,0))</f>
        <v>dna</v>
      </c>
      <c r="OW32" s="119">
        <f>INDEX('[23]All years '!$A$2:$F$35,MATCH($A32,'[23]All years '!$A$2:$A$35,0),MATCH(OW$1,'[23]All years '!$A$2:$F$2,0))</f>
        <v>340.90909090909088</v>
      </c>
      <c r="OX32" s="88">
        <f>INDEX('[23]All years '!$A$2:$F$35,MATCH($A32,'[23]All years '!$A$2:$A$35,0),MATCH(OX$1,'[23]All years '!$A$2:$F$2,0))</f>
        <v>201.43884892086331</v>
      </c>
      <c r="OY32" s="88">
        <f>INDEX('[23]All years '!$A$2:$F$35,MATCH($A32,'[23]All years '!$A$2:$A$35,0),MATCH(OY$1,'[23]All years '!$A$2:$F$2,0))</f>
        <v>235.29411764705881</v>
      </c>
      <c r="OZ32" s="88">
        <f>INDEX('[23]All years '!$A$2:$F$35,MATCH($A32,'[23]All years '!$A$2:$A$35,0),MATCH(OZ$1,'[23]All years '!$A$2:$F$2,0))</f>
        <v>309.375</v>
      </c>
      <c r="PA32" s="183">
        <f>INDEX('[23]All years '!$A$2:$F$35,MATCH($A32,'[23]All years '!$A$2:$A$35,0),MATCH(PA$1,'[23]All years '!$A$2:$F$2,0))</f>
        <v>161.47308781869688</v>
      </c>
      <c r="PB32" s="120" t="str">
        <f>INDEX('[11]1920 Collected Indicators'!$A$3:$CV$36,MATCH($A32,'[11]1920 Collected Indicators'!$A$3:$A$36,0),MATCH(PB$1,'[11]1920 Collected Indicators'!$A$3:$CV$3,0))</f>
        <v>dna</v>
      </c>
      <c r="PC32" s="119">
        <v>88.4</v>
      </c>
      <c r="PD32" s="88">
        <f>INDEX('[3]Raw data 16-17'!$B$2:$XA$34,MATCH($A32,'[3]Raw data 16-17'!$A$2:$A$34,0),MATCH(PD$1,'[3]Raw data 16-17'!$B$1:$GU$1,0))</f>
        <v>88.3</v>
      </c>
      <c r="PE32" s="88">
        <f>INDEX('[14]1718 Collected Indicators'!$A$3:$CH$36,MATCH($A32,'[14]1718 Collected Indicators'!$A$3:$A$36,0),MATCH(PE$1,'[14]1718 Collected Indicators'!$A$3:$CH$3,0))</f>
        <v>90.1</v>
      </c>
      <c r="PF32" s="120">
        <f>INDEX('[15]1819 Collected Indicators'!$A$3:$CV$36,MATCH($A32,'[15]1819 Collected Indicators'!$A$3:$A$36,0),MATCH(PF$1,'[15]1819 Collected Indicators'!$A$3:$CV$3,0))</f>
        <v>90.270128507736686</v>
      </c>
      <c r="PG32" s="120">
        <f>INDEX('[11]1920 Collected Indicators'!$A$3:$CV$36,MATCH($A32,'[11]1920 Collected Indicators'!$A$3:$A$36,0),MATCH(PG$1,'[11]1920 Collected Indicators'!$A$3:$CV$3,0))</f>
        <v>90.207715133531153</v>
      </c>
      <c r="PH32" s="129">
        <v>8.064516129032258</v>
      </c>
      <c r="PI32" s="130">
        <v>4.6153846153846159</v>
      </c>
      <c r="PJ32" s="130">
        <v>0</v>
      </c>
      <c r="PK32" s="130">
        <v>3.8961038961038961</v>
      </c>
      <c r="PL32" s="88">
        <f>INDEX('[3]Raw data 16-17'!$B$2:$BV$34,MATCH($A32,'[3]Raw data 16-17'!$A$2:$A$34,0),MATCH(PL$1,'[3]Raw data 16-17'!$B$1:$BV$1,0))</f>
        <v>7.03125</v>
      </c>
      <c r="PM32" s="130">
        <f>INDEX('[14]1718 Collected Indicators'!$A$3:$CH$36,MATCH($A32,'[14]1718 Collected Indicators'!$A$3:$A$36,0),MATCH(PM$1,'[14]1718 Collected Indicators'!$A$3:$CH$3,0))</f>
        <v>6.3157894736842106</v>
      </c>
      <c r="PN32" s="194">
        <f>INDEX('[15]1819 Collected Indicators'!$A$3:$CV$36,MATCH($A32,'[15]1819 Collected Indicators'!$A$3:$A$36,0),MATCH(PN$1,'[15]1819 Collected Indicators'!$A$3:$CV$3,0))</f>
        <v>1.4084507042253522</v>
      </c>
      <c r="PO32" s="120" t="str">
        <f>INDEX('[11]1920 Collected Indicators'!$A$3:$CV$36,MATCH($A32,'[11]1920 Collected Indicators'!$A$3:$A$36,0),MATCH(PO$1,'[11]1920 Collected Indicators'!$A$3:$CV$3,0))</f>
        <v>dna</v>
      </c>
      <c r="PP32" s="119">
        <v>14.88</v>
      </c>
      <c r="PQ32" s="88">
        <v>15.45</v>
      </c>
      <c r="PR32" s="88">
        <v>18.93</v>
      </c>
      <c r="PS32" s="88">
        <v>19.510000000000002</v>
      </c>
      <c r="PT32" s="88">
        <v>20.98</v>
      </c>
      <c r="PU32" s="88">
        <v>20.66</v>
      </c>
      <c r="PV32" s="88">
        <f>INDEX('[3]Raw data 16-17'!$B$2:$XA$34,MATCH($A32,'[3]Raw data 16-17'!$A$2:$A$34,0),MATCH(PV$1,'[3]Raw data 16-17'!$B$1:$GU$1,0))</f>
        <v>17.016317016317018</v>
      </c>
      <c r="PW32" s="88">
        <f>INDEX('[14]1718 Collected Indicators'!$A$3:$CH$36,MATCH($A32,'[14]1718 Collected Indicators'!$A$3:$A$36,0),MATCH(PW$1,'[14]1718 Collected Indicators'!$A$3:$CH$3,0))</f>
        <v>21.123595505617978</v>
      </c>
      <c r="PX32" s="120">
        <f>INDEX('[15]1819 Collected Indicators'!$A$3:$CV$36,MATCH($A32,'[15]1819 Collected Indicators'!$A$3:$A$36,0),MATCH(PX$1,'[15]1819 Collected Indicators'!$A$3:$CV$3,0))</f>
        <v>17.82178217821782</v>
      </c>
      <c r="PY32" s="120" t="str">
        <f>INDEX('[11]1920 Collected Indicators'!$A$3:$CV$36,MATCH($A32,'[11]1920 Collected Indicators'!$A$3:$A$36,0),MATCH(PY$1,'[11]1920 Collected Indicators'!$A$3:$CV$3,0))</f>
        <v>dna</v>
      </c>
      <c r="PZ32" s="119">
        <f t="shared" si="163"/>
        <v>3.988491646220353</v>
      </c>
      <c r="QA32" s="87">
        <v>10924</v>
      </c>
      <c r="QB32" s="131">
        <f t="array" ref="QB32">INDEX('[24]Gross Exp for LGBF'!$A$3:$K$38,MATCH($A32,'[24]Gross Exp for LGBF'!$A$3:$A$38,0),MATCH(QB$1,'[24]Gross Exp for LGBF'!$A$3:$K$3,0))</f>
        <v>273888</v>
      </c>
      <c r="QC32" s="88">
        <f t="shared" si="36"/>
        <v>3.4099704570973826</v>
      </c>
      <c r="QD32" s="87">
        <v>9384</v>
      </c>
      <c r="QE32" s="131">
        <f t="array" ref="QE32">INDEX('[24]Gross Exp for LGBF'!$A$3:$K$38,MATCH($A32,'[24]Gross Exp for LGBF'!$A$3:$A$38,0),MATCH(QE$1,'[24]Gross Exp for LGBF'!$A$3:$K$3,0))</f>
        <v>275193</v>
      </c>
      <c r="QF32" s="116">
        <f t="shared" si="37"/>
        <v>2.7497688425315121</v>
      </c>
      <c r="QG32" s="87">
        <v>7524</v>
      </c>
      <c r="QH32" s="131">
        <f t="array" ref="QH32">INDEX('[24]Gross Exp for LGBF'!$A$3:$K$38,MATCH($A32,'[24]Gross Exp for LGBF'!$A$3:$A$38,0),MATCH(QH$1,'[24]Gross Exp for LGBF'!$A$3:$K$3,0))</f>
        <v>273623</v>
      </c>
      <c r="QI32" s="116">
        <f t="shared" si="38"/>
        <v>3.4518488131948963</v>
      </c>
      <c r="QJ32" s="87">
        <v>9761</v>
      </c>
      <c r="QK32" s="87">
        <f t="array" ref="QK32">INDEX('[24]Gross Exp for LGBF'!$A$3:$K$38,MATCH($A32,'[24]Gross Exp for LGBF'!$A$3:$A$38,0),MATCH(QK$1,'[24]Gross Exp for LGBF'!$A$3:$K$3,0))</f>
        <v>282776</v>
      </c>
      <c r="QL32" s="116">
        <f t="shared" si="39"/>
        <v>3.7205818091016916</v>
      </c>
      <c r="QM32" s="87">
        <v>10728</v>
      </c>
      <c r="QN32" s="87">
        <f t="array" ref="QN32">INDEX('[24]Gross Exp for LGBF'!$A$3:$K$38,MATCH($A32,'[24]Gross Exp for LGBF'!$A$3:$A$38,0),MATCH(QN$1,'[24]Gross Exp for LGBF'!$A$3:$K$3,0))</f>
        <v>288342</v>
      </c>
      <c r="QO32" s="116">
        <f t="shared" si="40"/>
        <v>4.0855745207952809</v>
      </c>
      <c r="QP32" s="87">
        <v>11676</v>
      </c>
      <c r="QQ32" s="87">
        <f t="array" ref="QQ32">INDEX('[24]Gross Exp for LGBF'!$A$3:$K$38,MATCH($A32,'[24]Gross Exp for LGBF'!$A$3:$A$38,0),MATCH(QQ$1,'[24]Gross Exp for LGBF'!$A$3:$K$3,0))</f>
        <v>285786</v>
      </c>
      <c r="QR32" s="116">
        <f t="shared" si="41"/>
        <v>4.0194584225670402</v>
      </c>
      <c r="QS32" s="87">
        <f>INDEX('[2]All Previous Years'!$A$1:$EX$34,MATCH($A32,'[2]All Previous Years'!$A$1:$A$34,0),MATCH(QS$1,'[2]All Previous Years'!$A$1:$EX$1,0))</f>
        <v>12237</v>
      </c>
      <c r="QT32" s="87">
        <f t="array" ref="QT32">INDEX('[24]Gross Exp for LGBF'!$A$3:$K$38,MATCH($A32,'[24]Gross Exp for LGBF'!$A$3:$A$38,0),MATCH(QT$1,'[24]Gross Exp for LGBF'!$A$3:$K$3,0))</f>
        <v>304444</v>
      </c>
      <c r="QU32" s="88">
        <f t="shared" si="42"/>
        <v>4.3594449168261642</v>
      </c>
      <c r="QV32" s="32">
        <f>INDEX([4]Sheet1!$A$1:$CJ$34, MATCH($A32, [4]Sheet1!$A$1:$A$34, 0), MATCH(QV$1, [4]Sheet1!$A$1:$CJ$1, 0))</f>
        <v>13279</v>
      </c>
      <c r="QW32" s="32">
        <f t="array" ref="QW32">INDEX('[24]Gross Exp for LGBF'!$A$3:$K$38,MATCH($A32,'[24]Gross Exp for LGBF'!$A$3:$A$38,0),MATCH(QW$1,'[24]Gross Exp for LGBF'!$A$3:$K$3,0))</f>
        <v>304603</v>
      </c>
      <c r="QX32" s="88">
        <f t="shared" si="43"/>
        <v>4.6511181556749079</v>
      </c>
      <c r="QY32" s="88">
        <f>INDEX('[6]Finance Indicators'!$B$3:$BO$35,MATCH($A32,'[6]Finance Indicators'!$A$3:$A$35,0),MATCH(QY$1,'[6]Finance Indicators'!$B$2:$BO$2,0))</f>
        <v>14540</v>
      </c>
      <c r="QZ32" s="88">
        <f t="array" ref="QZ32">INDEX('[24]Gross Exp for LGBF'!$A$3:$K$38,MATCH($A32,'[24]Gross Exp for LGBF'!$A$3:$A$38,0),MATCH(QZ$1,'[24]Gross Exp for LGBF'!$A$3:$K$3,0))</f>
        <v>312613</v>
      </c>
      <c r="RA32" s="250">
        <f t="array" ref="RA32">INDEX('[7]Finance Indicators'!$A$2:$BO$35,MATCH($A32,'[7]Finance Indicators'!$A$2:$A$35,0),MATCH(RA$1,'[7]Finance Indicators'!$A$2:$BO$2,0))</f>
        <v>5.2141883899561297</v>
      </c>
      <c r="RB32" s="250">
        <f t="array" ref="RB32">INDEX('[7]Finance Indicators'!$A$2:$BO$35,MATCH($A32,'[7]Finance Indicators'!$A$2:$A$35,0),MATCH(RB$1,'[7]Finance Indicators'!$A$2:$BO$2,0))</f>
        <v>17412</v>
      </c>
      <c r="RC32" s="250">
        <f t="array" ref="RC32">INDEX('[7]Finance Indicators'!$A$2:$BO$35,MATCH($A32,'[7]Finance Indicators'!$A$2:$A$35,0),MATCH(RC$1,'[7]Finance Indicators'!$A$2:$BO$2,0))</f>
        <v>333935</v>
      </c>
      <c r="RD32" s="115">
        <f>INDEX('[25]Corporate Management'!$B$6:$EY$40,MATCH($A32,'[25]Corporate Management'!$B$6:$B$40,0),MATCH(RD$1,'[25]Corporate Management'!$B$40:$EY$40,0))</f>
        <v>48.594377510040161</v>
      </c>
      <c r="RE32" s="131">
        <f>INDEX('[25]Corporate Management'!$B$6:$EY$40,MATCH($A32,'[25]Corporate Management'!$B$6:$B$40,0),MATCH(RE$1,'[25]Corporate Management'!$B$40:$EY$40,0))</f>
        <v>121</v>
      </c>
      <c r="RF32" s="131">
        <f>INDEX('[25]Corporate Management'!$B$6:$EY$40,MATCH($A32,'[25]Corporate Management'!$B$6:$B$40,0),MATCH(RF$1,'[25]Corporate Management'!$B$40:$EY$40,0))</f>
        <v>249</v>
      </c>
      <c r="RG32" s="116">
        <f>INDEX('[25]Corporate Management'!$B$6:$EY$40,MATCH($A32,'[25]Corporate Management'!$B$6:$B$40,0),MATCH(RG$1,'[25]Corporate Management'!$B$40:$EY$40,0))</f>
        <v>54.751131221719461</v>
      </c>
      <c r="RH32" s="131">
        <f>INDEX('[25]Corporate Management'!$B$6:$EY$40,MATCH($A32,'[25]Corporate Management'!$B$6:$B$40,0),MATCH(RH$1,'[25]Corporate Management'!$B$40:$EY$40,0))</f>
        <v>121</v>
      </c>
      <c r="RI32" s="131">
        <f>INDEX('[25]Corporate Management'!$B$6:$EY$40,MATCH($A32,'[25]Corporate Management'!$B$6:$B$40,0),MATCH(RI$1,'[25]Corporate Management'!$B$40:$EY$40,0))</f>
        <v>221</v>
      </c>
      <c r="RJ32" s="116">
        <f>INDEX('[25]Corporate Management'!$B$6:$EY$40,MATCH($A32,'[25]Corporate Management'!$B$6:$B$40,0),MATCH(RJ$1,'[25]Corporate Management'!$B$40:$EY$40,0))</f>
        <v>55.144032921810705</v>
      </c>
      <c r="RK32" s="131">
        <f>INDEX('[25]Corporate Management'!$B$6:$EY$40,MATCH($A32,'[25]Corporate Management'!$B$6:$B$40,0),MATCH(RK$1,'[25]Corporate Management'!$B$40:$EY$40,0))</f>
        <v>134</v>
      </c>
      <c r="RL32" s="131">
        <f>INDEX('[25]Corporate Management'!$B$6:$EY$40,MATCH($A32,'[25]Corporate Management'!$B$6:$B$40,0),MATCH(RL$1,'[25]Corporate Management'!$B$40:$EY$40,0))</f>
        <v>243</v>
      </c>
      <c r="RM32" s="116">
        <f>INDEX('[26]All Data'!$A$1:$Y$34,MATCH($A32,'[26]All Data'!$A$1:$A$34,0),MATCH(RM$1,'[26]All Data'!$A$1:$Y$1,0))</f>
        <v>55.319148936170215</v>
      </c>
      <c r="RN32" s="131">
        <f>INDEX('[26]All Data'!$A$1:$Y$34,MATCH($A32,'[26]All Data'!$A$1:$A$34,0),MATCH(RN$1,'[26]All Data'!$A$1:$Y$1,0))</f>
        <v>130</v>
      </c>
      <c r="RO32" s="131">
        <f>INDEX('[26]All Data'!$A$1:$Y$34,MATCH($A32,'[26]All Data'!$A$1:$A$34,0),MATCH(RO$1,'[26]All Data'!$A$1:$Y$1,0))</f>
        <v>235</v>
      </c>
      <c r="RP32" s="116">
        <f>INDEX('[27]All Data'!$A$1:$Y$34,MATCH($A32,'[27]All Data'!$A$1:$A$34,0),MATCH(RP$1,'[27]All Data'!$A$1:$Y$1,0))</f>
        <v>56.355932203389834</v>
      </c>
      <c r="RQ32" s="131">
        <f>INDEX('[27]All Data'!$A$1:$Y$34,MATCH($A32,'[27]All Data'!$A$1:$A$34,0),MATCH(RQ$1,'[27]All Data'!$A$1:$Y$1,0))</f>
        <v>133</v>
      </c>
      <c r="RR32" s="131">
        <f>INDEX('[27]All Data'!$A$1:$Y$34,MATCH($A32,'[27]All Data'!$A$1:$A$34,0),MATCH(RR$1,'[27]All Data'!$A$1:$Y$1,0))</f>
        <v>236</v>
      </c>
      <c r="RS32" s="116">
        <f>INDEX('[28]All Data'!$A$1:$AB$34,MATCH($A32,'[28]All Data'!$A$1:$A$34,0),MATCH(RS$1,'[28]All Data'!$A$1:$AB$1,0))</f>
        <v>56.000000000000007</v>
      </c>
      <c r="RT32" s="131">
        <f>INDEX('[28]All Data'!$A$1:$AB$34,MATCH($A32,'[28]All Data'!$A$1:$A$34,0),MATCH(RT$1,'[28]All Data'!$A$1:$AB$1,0))</f>
        <v>126</v>
      </c>
      <c r="RU32" s="131">
        <f>INDEX('[28]All Data'!$A$1:$AB$34,MATCH($A32,'[28]All Data'!$A$1:$A$34,0),MATCH(RU$1,'[28]All Data'!$A$1:$AB$1,0))</f>
        <v>225</v>
      </c>
      <c r="RV32" s="116">
        <f>INDEX('[29]SPI Raw Data 1617'!$A$3:$AN$37,MATCH($A32,'[29]SPI Raw Data 1617'!$A$3:$A$37,0),MATCH(RV$1,'[29]SPI Raw Data 1617'!$A$37:$AN$37,0))</f>
        <v>57.075471698113212</v>
      </c>
      <c r="RW32" s="131">
        <f>INDEX('[29]SPI Raw Data 1617'!$A$3:$AN$37,MATCH($A32,'[29]SPI Raw Data 1617'!$A$3:$A$37,0),MATCH(RW$1,'[29]SPI Raw Data 1617'!$A$37:$AN$37,0))</f>
        <v>121</v>
      </c>
      <c r="RX32" s="131">
        <f>INDEX('[29]SPI Raw Data 1617'!$A$3:$AN$37,MATCH($A32,'[29]SPI Raw Data 1617'!$A$3:$A$37,0),MATCH(RX$1,'[29]SPI Raw Data 1617'!$A$37:$AN$37,0))</f>
        <v>212</v>
      </c>
      <c r="RY32" s="116">
        <f>INDEX('[30]SPI Raw Data 1718'!$A$3:$AN$37,MATCH($A32,'[30]SPI Raw Data 1718'!$A$3:$A$37,0),MATCH(RY$1,'[30]SPI Raw Data 1718'!$A$37:$AN$37,0))</f>
        <v>52.44444444444445</v>
      </c>
      <c r="RZ32" s="197">
        <f>INDEX('[30]SPI Raw Data 1718'!$A$3:$AN$37,MATCH($A32,'[30]SPI Raw Data 1718'!$A$3:$A$37,0),MATCH(RZ$1,'[30]SPI Raw Data 1718'!$A$37:$AN$37,0))</f>
        <v>118</v>
      </c>
      <c r="SA32" s="197">
        <f>INDEX('[30]SPI Raw Data 1718'!$A$3:$AN$37,MATCH($A32,'[30]SPI Raw Data 1718'!$A$3:$A$37,0),MATCH(SA$1,'[30]SPI Raw Data 1718'!$A$37:$AN$37,0))</f>
        <v>225</v>
      </c>
      <c r="SB32" s="116">
        <f>INDEX('[31]SPI Raw Data 1819'!$A$1:$AN$37,MATCH($A32,'[31]SPI Raw Data 1819'!$A$1:$A$37,0),MATCH(SB$1,'[31]SPI Raw Data 1819'!$A$37:$AN$37,0))</f>
        <v>56.60377358490566</v>
      </c>
      <c r="SC32" s="197">
        <f>INDEX('[31]SPI Raw Data 1819'!$A$1:$AN$37,MATCH($A32,'[31]SPI Raw Data 1819'!$A$1:$A$37,0),MATCH(SC$1,'[31]SPI Raw Data 1819'!$A$37:$AN$37,0))</f>
        <v>120</v>
      </c>
      <c r="SD32" s="225">
        <f>INDEX('[31]SPI Raw Data 1819'!$A$1:$AN$37,MATCH($A32,'[31]SPI Raw Data 1819'!$A$1:$A$37,0),MATCH(SD$1,'[31]SPI Raw Data 1819'!$A$37:$AN$37,0))</f>
        <v>212</v>
      </c>
      <c r="SE32" s="116">
        <f>INDEX('[32]SPI Raw Data 1920'!$A$1:$AN$35, MATCH($A32,'[32]SPI Raw Data 1920'!$A$1:$A$35,0),MATCH(SE$1,'[32]SPI Raw Data 1920'!$A$37:$AN$37,0))</f>
        <v>54.883720930232563</v>
      </c>
      <c r="SF32" s="116">
        <f>INDEX('[32]SPI Raw Data 1920'!$A$1:$AN$35, MATCH($A32,'[32]SPI Raw Data 1920'!$A$1:$A$35,0),MATCH(SF$1,'[32]SPI Raw Data 1920'!$A$37:$AN$37,0))</f>
        <v>118</v>
      </c>
      <c r="SG32" s="116">
        <f>INDEX('[32]SPI Raw Data 1920'!$A$1:$AN$35, MATCH($A32,'[32]SPI Raw Data 1920'!$A$1:$A$35,0),MATCH(SG$1,'[32]SPI Raw Data 1920'!$A$37:$AN$37,0))</f>
        <v>215</v>
      </c>
      <c r="SH32" s="115">
        <f>INDEX('[28]All Data'!$A$1:$AB$34,MATCH($A32,'[28]All Data'!$A$1:$A$34,0),MATCH(SH$1,'[28]All Data'!$A$1:$AB$1,0))</f>
        <v>2.5400000000000063</v>
      </c>
      <c r="SI32" s="135">
        <f>INDEX('[28]All Data'!$A$1:$AB$34,MATCH($A32,'[28]All Data'!$A$1:$A$34,0),MATCH(SI$1,'[28]All Data'!$A$1:$AB$1,0))</f>
        <v>14.034239999999999</v>
      </c>
      <c r="SJ32" s="135">
        <f>INDEX('[28]All Data'!$A$1:$AB$34,MATCH($A32,'[28]All Data'!$A$1:$A$34,0),MATCH(SJ$1,'[28]All Data'!$A$1:$AB$1,0))</f>
        <v>14.4</v>
      </c>
      <c r="SK32" s="116">
        <f>INDEX('[29]SPI Raw Data 1617'!$A$3:$AN$37,MATCH($A32,'[29]SPI Raw Data 1617'!$A$3:$A$37,0),MATCH(SK$1,'[29]SPI Raw Data 1617'!$A$37:$AN$37,0))</f>
        <v>2.1008403361344392</v>
      </c>
      <c r="SL32" s="135">
        <f>INDEX('[29]SPI Raw Data 1617'!$A$3:$AN$37,MATCH($A32,'[29]SPI Raw Data 1617'!$A$3:$A$37,0),MATCH(SL$1,'[29]SPI Raw Data 1617'!$A$37:$AN$37,0))</f>
        <v>13.98</v>
      </c>
      <c r="SM32" s="135">
        <f>INDEX('[29]SPI Raw Data 1617'!$A$3:$AN$37,MATCH($A32,'[29]SPI Raw Data 1617'!$A$3:$A$37,0),MATCH(SM$1,'[29]SPI Raw Data 1617'!$A$37:$AN$37,0))</f>
        <v>14.28</v>
      </c>
      <c r="SN32" s="116">
        <f>INDEX('[30]SPI Raw Data 1718'!$A$3:$AN$37,MATCH($A32,'[30]SPI Raw Data 1718'!$A$3:$A$37,0),MATCH(SN$1,'[30]SPI Raw Data 1718'!$A$37:$AN$37,0))</f>
        <v>1.9999999999999858</v>
      </c>
      <c r="SO32" s="135">
        <f>INDEX('[30]SPI Raw Data 1718'!$A$3:$AN$37,MATCH($A32,'[30]SPI Raw Data 1718'!$A$3:$A$37,0),MATCH(SO$1,'[30]SPI Raw Data 1718'!$A$37:$AN$37,0))</f>
        <v>14.21</v>
      </c>
      <c r="SP32" s="135">
        <f>INDEX('[30]SPI Raw Data 1718'!$A$3:$AN$37,MATCH($A32,'[30]SPI Raw Data 1718'!$A$3:$A$37,0),MATCH(SP$1,'[30]SPI Raw Data 1718'!$A$37:$AN$37,0))</f>
        <v>14.5</v>
      </c>
      <c r="SQ32" s="116">
        <f>INDEX('[31]SPI Raw Data 1819'!$A$1:$AN$37,MATCH($A32,'[31]SPI Raw Data 1819'!$A$1:$A$37,0),MATCH(SQ$1,'[31]SPI Raw Data 1819'!$A$37:$AN$37,0))</f>
        <v>1.7940199335548215</v>
      </c>
      <c r="SR32" s="213">
        <f>INDEX('[31]SPI Raw Data 1819'!$A$1:$AN$37,MATCH($A32,'[31]SPI Raw Data 1819'!$A$1:$A$37,0),MATCH(SR$1,'[31]SPI Raw Data 1819'!$A$37:$AN$37,0))</f>
        <v>14.78</v>
      </c>
      <c r="SS32" s="228">
        <f>INDEX('[31]SPI Raw Data 1819'!$A$1:$AN$37,MATCH($A32,'[31]SPI Raw Data 1819'!$A$1:$A$37,0),MATCH(SS$1,'[31]SPI Raw Data 1819'!$A$37:$AN$37,0))</f>
        <v>15.05</v>
      </c>
      <c r="ST32" s="116">
        <f>INDEX('[32]SPI Raw Data 1920'!$A$1:$AN$35, MATCH($A32,'[32]SPI Raw Data 1920'!$A$1:$A$35,0),MATCH(ST$1,'[32]SPI Raw Data 1920'!$A$37:$AN$37,0))</f>
        <v>0.89514066496163025</v>
      </c>
      <c r="SU32" s="116">
        <f>INDEX('[32]SPI Raw Data 1920'!$A$1:$AN$35, MATCH($A32,'[32]SPI Raw Data 1920'!$A$1:$A$35,0),MATCH(SU$1,'[32]SPI Raw Data 1920'!$A$37:$AN$37,0))</f>
        <v>15.5</v>
      </c>
      <c r="SV32" s="116">
        <f>INDEX('[32]SPI Raw Data 1920'!$A$1:$AN$35, MATCH($A32,'[32]SPI Raw Data 1920'!$A$1:$A$35,0),MATCH(SV$1,'[32]SPI Raw Data 1920'!$A$37:$AN$37,0))</f>
        <v>15.64</v>
      </c>
      <c r="SW32" s="115">
        <f>INDEX('[25]Corporate Management'!$B$6:$EY$40,MATCH($A32,'[25]Corporate Management'!$B$6:$B$40,0),MATCH(SW$1,'[25]Corporate Management'!$B$40:$EY$40,0))</f>
        <v>14.399523306275718</v>
      </c>
      <c r="SX32" s="131">
        <f>INDEX('[25]Corporate Management'!$B$6:$EY$40,MATCH($A32,'[25]Corporate Management'!$B$6:$B$40,0),MATCH(SX$1,'[25]Corporate Management'!$B$40:$EY$40,0))</f>
        <v>640390</v>
      </c>
      <c r="SY32" s="131">
        <f>INDEX('[25]Corporate Management'!$B$6:$EY$40,MATCH($A32,'[25]Corporate Management'!$B$6:$B$40,0),MATCH(SY$1,'[25]Corporate Management'!$B$40:$EY$40,0))</f>
        <v>44473</v>
      </c>
      <c r="SZ32" s="116">
        <f>INDEX('[25]Corporate Management'!$B$6:$EY$40,MATCH($A32,'[25]Corporate Management'!$B$6:$B$40,0),MATCH(SZ$1,'[25]Corporate Management'!$B$40:$EY$40,0))</f>
        <v>13.913797357618716</v>
      </c>
      <c r="TA32" s="131">
        <f>INDEX('[25]Corporate Management'!$B$6:$EY$40,MATCH($A32,'[25]Corporate Management'!$B$6:$B$40,0),MATCH(TA$1,'[25]Corporate Management'!$B$40:$EY$40,0))</f>
        <v>620291</v>
      </c>
      <c r="TB32" s="131">
        <f>INDEX('[25]Corporate Management'!$B$6:$EY$40,MATCH($A32,'[25]Corporate Management'!$B$6:$B$40,0),MATCH(TB$1,'[25]Corporate Management'!$B$40:$EY$40,0))</f>
        <v>44581</v>
      </c>
      <c r="TC32" s="116">
        <f>INDEX('[25]Corporate Management'!$B$6:$EY$40,MATCH($A32,'[25]Corporate Management'!$B$6:$B$40,0),MATCH(TC$1,'[25]Corporate Management'!$B$40:$EY$40,0))</f>
        <v>15.66421907780208</v>
      </c>
      <c r="TD32" s="131">
        <f>INDEX('[25]Corporate Management'!$B$6:$EY$40,MATCH($A32,'[25]Corporate Management'!$B$6:$B$40,0),MATCH(TD$1,'[25]Corporate Management'!$B$40:$EY$40,0))</f>
        <v>701851</v>
      </c>
      <c r="TE32" s="131">
        <f>INDEX('[25]Corporate Management'!$B$6:$EY$40,MATCH($A32,'[25]Corporate Management'!$B$6:$B$40,0),MATCH(TE$1,'[25]Corporate Management'!$B$40:$EY$40,0))</f>
        <v>44806</v>
      </c>
      <c r="TF32" s="116">
        <f>INDEX('[26]All Data'!$A$1:$Y$34,MATCH($A32,'[26]All Data'!$A$1:$A$34,0),MATCH(TF$1,'[26]All Data'!$A$1:$Y$1,0))</f>
        <v>13.310832200102547</v>
      </c>
      <c r="TG32" s="131">
        <f>INDEX('[26]All Data'!$A$1:$Y$34,MATCH($A32,'[26]All Data'!$A$1:$A$34,0),MATCH(TG$1,'[26]All Data'!$A$1:$Y$1,0))</f>
        <v>597084</v>
      </c>
      <c r="TH32" s="131">
        <f>INDEX('[26]All Data'!$A$1:$Y$34,MATCH($A32,'[26]All Data'!$A$1:$A$34,0),MATCH(TH$1,'[26]All Data'!$A$1:$Y$1,0))</f>
        <v>44857</v>
      </c>
      <c r="TI32" s="116">
        <f>INDEX('[27]All Data'!$A$1:$Y$34,MATCH($A32,'[27]All Data'!$A$1:$A$34,0),MATCH(TI$1,'[27]All Data'!$A$1:$Y$1,0))</f>
        <v>11.79303287805312</v>
      </c>
      <c r="TJ32" s="131">
        <f>INDEX('[27]All Data'!$A$1:$Y$34,MATCH($A32,'[27]All Data'!$A$1:$A$34,0),MATCH(TJ$1,'[27]All Data'!$A$1:$Y$1,0))</f>
        <v>530144</v>
      </c>
      <c r="TK32" s="131">
        <f>INDEX('[27]All Data'!$A$1:$Y$34,MATCH($A32,'[27]All Data'!$A$1:$A$34,0),MATCH(TK$1,'[27]All Data'!$A$1:$Y$1,0))</f>
        <v>44954</v>
      </c>
      <c r="TL32" s="116">
        <f>INDEX('[28]All Data'!$A$1:$AB$34,MATCH($A32,'[28]All Data'!$A$1:$A$34,0),MATCH(TL$1,'[28]All Data'!$A$1:$AB$1,0))</f>
        <v>10.261742885616211</v>
      </c>
      <c r="TM32" s="131">
        <f>INDEX('[28]All Data'!$A$1:$AB$34,MATCH($A32,'[28]All Data'!$A$1:$A$34,0),MATCH(TM$1,'[28]All Data'!$A$1:$AB$1,0))</f>
        <v>463369</v>
      </c>
      <c r="TN32" s="131">
        <f>INDEX('[28]All Data'!$A$1:$AB$34,MATCH($A32,'[28]All Data'!$A$1:$A$34,0),MATCH(TN$1,'[28]All Data'!$A$1:$AB$1,0))</f>
        <v>45155</v>
      </c>
      <c r="TO32" s="116">
        <f>INDEX('[29]SPI Raw Data 1617'!$A$3:$AN$37,MATCH($A32,'[29]SPI Raw Data 1617'!$A$3:$A$37,0),MATCH(TO$1,'[29]SPI Raw Data 1617'!$A$37:$AN$37,0))</f>
        <v>10.248209653459858</v>
      </c>
      <c r="TP32" s="131">
        <f>INDEX('[29]SPI Raw Data 1617'!$A$3:$AN$37,MATCH($A32,'[29]SPI Raw Data 1617'!$A$3:$A$37,0),MATCH(TP$1,'[29]SPI Raw Data 1617'!$A$37:$AN$37,0))</f>
        <v>462225</v>
      </c>
      <c r="TQ32" s="131">
        <f>INDEX('[29]SPI Raw Data 1617'!$A$3:$AN$37,MATCH($A32,'[29]SPI Raw Data 1617'!$A$3:$A$37,0),MATCH(TQ$1,'[29]SPI Raw Data 1617'!$A$37:$AN$37,0))</f>
        <v>45103</v>
      </c>
      <c r="TR32" s="116">
        <f>INDEX('[30]SPI Raw Data 1718'!$A$3:$AN$37,MATCH($A32,'[30]SPI Raw Data 1718'!$A$3:$A$37,0),MATCH(TR$1,'[30]SPI Raw Data 1718'!$A$37:$AN$37,0))</f>
        <v>8.1652549889135262</v>
      </c>
      <c r="TS32" s="131">
        <f>INDEX('[30]SPI Raw Data 1718'!$A$3:$AN$37,MATCH($A32,'[30]SPI Raw Data 1718'!$A$3:$A$37,0),MATCH(TS$1,'[30]SPI Raw Data 1718'!$A$37:$AN$37,0))</f>
        <v>368253</v>
      </c>
      <c r="TT32" s="131">
        <f>INDEX('[30]SPI Raw Data 1718'!$A$3:$AN$37,MATCH($A32,'[30]SPI Raw Data 1718'!$A$3:$A$37,0),MATCH(TT$1,'[30]SPI Raw Data 1718'!$A$37:$AN$37,0))</f>
        <v>45100</v>
      </c>
      <c r="TU32" s="116">
        <f>INDEX('[31]SPI Raw Data 1819'!$A$1:$AN$37,MATCH($A32,'[31]SPI Raw Data 1819'!$A$1:$A$37,0),MATCH(TU$1,'[31]SPI Raw Data 1819'!$A$37:$AN$37,0))</f>
        <v>5.4590741027741494</v>
      </c>
      <c r="TV32" s="197">
        <f>INDEX('[31]SPI Raw Data 1819'!$A$1:$AN$37,MATCH($A32,'[31]SPI Raw Data 1819'!$A$1:$A$37,0),MATCH(TV$1,'[31]SPI Raw Data 1819'!$A$37:$AN$37,0))</f>
        <v>246570</v>
      </c>
      <c r="TW32" s="197">
        <f>INDEX('[31]SPI Raw Data 1819'!$A$1:$AN$37,MATCH($A32,'[31]SPI Raw Data 1819'!$A$1:$A$37,0),MATCH(TW$1,'[31]SPI Raw Data 1819'!$A$37:$AN$37,0))</f>
        <v>45167</v>
      </c>
      <c r="TX32" s="116">
        <f>INDEX('[32]SPI Raw Data 1920'!$A$1:$AN$35, MATCH($A32,'[32]SPI Raw Data 1920'!$A$1:$A$35,0),MATCH(TX$1,'[32]SPI Raw Data 1920'!$A$37:$AN$37,0))</f>
        <v>5.403370661935913</v>
      </c>
      <c r="TY32" s="116">
        <f>INDEX('[32]SPI Raw Data 1920'!$A$1:$AN$35, MATCH($A32,'[32]SPI Raw Data 1920'!$A$1:$A$35,0),MATCH(TY$1,'[32]SPI Raw Data 1920'!$A$37:$AN$37,0))</f>
        <v>243665</v>
      </c>
      <c r="TZ32" s="116">
        <f>INDEX('[32]SPI Raw Data 1920'!$A$1:$AN$35, MATCH($A32,'[32]SPI Raw Data 1920'!$A$1:$A$35,0),MATCH(TZ$1,'[32]SPI Raw Data 1920'!$A$37:$AN$37,0))</f>
        <v>45095</v>
      </c>
      <c r="UA32" s="133">
        <f>(SW32*100)/Deflators!$B$2</f>
        <v>16.962976849217963</v>
      </c>
      <c r="UB32" s="116">
        <f>(SZ32*100)/Deflators!$B$3</f>
        <v>16.145983631116476</v>
      </c>
      <c r="UC32" s="116">
        <f>(TC32*100)/Deflators!$B$4</f>
        <v>17.813016634140983</v>
      </c>
      <c r="UD32" s="116">
        <f>(TF32*100)/Deflators!$B$5</f>
        <v>14.868621379151605</v>
      </c>
      <c r="UE32" s="116">
        <f>(TI32*100)/Deflators!$B$6</f>
        <v>12.99401798426698</v>
      </c>
      <c r="UF32" s="116">
        <f>(TL32*100)/Deflators!$B$7</f>
        <v>11.215270818216379</v>
      </c>
      <c r="UG32" s="116">
        <f>(TO32*100)/Deflators!$B$8</f>
        <v>10.929977958605855</v>
      </c>
      <c r="UH32" s="116">
        <f>(TR32*100)/Deflators!$B$9</f>
        <v>8.5577699440524047</v>
      </c>
      <c r="UI32" s="116">
        <f>(TU32*100)/Deflators!$B$10</f>
        <v>5.5924469725097916</v>
      </c>
      <c r="UJ32" s="248">
        <f>(TX32*100)/Deflators!$B$11</f>
        <v>5.403370661935913</v>
      </c>
      <c r="UK32" s="115">
        <f>INDEX('[25]Corporate Management'!$B$6:$EY$40,MATCH($A32,'[25]Corporate Management'!$B$6:$B$40,0),MATCH(UK$1,'[25]Corporate Management'!$B$40:$EY$40,0))</f>
        <v>7.659316427783903</v>
      </c>
      <c r="UL32" s="131">
        <f>INDEX('[25]Corporate Management'!$B$6:$EY$40,MATCH($A32,'[25]Corporate Management'!$B$6:$B$40,0),MATCH(UL$1,'[25]Corporate Management'!$B$40:$EY$40,0))</f>
        <v>6947</v>
      </c>
      <c r="UM32" s="131">
        <f>INDEX('[25]Corporate Management'!$B$6:$EY$40,MATCH($A32,'[25]Corporate Management'!$B$6:$B$40,0),MATCH(UM$1,'[25]Corporate Management'!$B$40:$EY$40,0))</f>
        <v>907</v>
      </c>
      <c r="UN32" s="116">
        <f>INDEX('[25]Corporate Management'!$B$6:$EY$40,MATCH($A32,'[25]Corporate Management'!$B$6:$B$40,0),MATCH(UN$1,'[25]Corporate Management'!$B$40:$EY$40,0))</f>
        <v>6.109170305676856</v>
      </c>
      <c r="UO32" s="131">
        <f>INDEX('[25]Corporate Management'!$B$6:$EY$40,MATCH($A32,'[25]Corporate Management'!$B$6:$B$40,0),MATCH(UO$1,'[25]Corporate Management'!$B$40:$EY$40,0))</f>
        <v>5596</v>
      </c>
      <c r="UP32" s="131">
        <f>INDEX('[25]Corporate Management'!$B$6:$EY$40,MATCH($A32,'[25]Corporate Management'!$B$6:$B$40,0),MATCH(UP$1,'[25]Corporate Management'!$B$40:$EY$40,0))</f>
        <v>916</v>
      </c>
      <c r="UQ32" s="116">
        <f>INDEX('[25]Corporate Management'!$B$6:$EY$40,MATCH($A32,'[25]Corporate Management'!$B$6:$B$40,0),MATCH(UQ$1,'[25]Corporate Management'!$B$40:$EY$40,0))</f>
        <v>6.8827905288941311</v>
      </c>
      <c r="UR32" s="131">
        <f>INDEX('[25]Corporate Management'!$B$6:$EY$40,MATCH($A32,'[25]Corporate Management'!$B$6:$B$40,0),MATCH(UR$1,'[25]Corporate Management'!$B$40:$EY$40,0))</f>
        <v>6069.52</v>
      </c>
      <c r="US32" s="131">
        <f>INDEX('[25]Corporate Management'!$B$6:$EY$40,MATCH($A32,'[25]Corporate Management'!$B$6:$B$40,0),MATCH(US$1,'[25]Corporate Management'!$B$40:$EY$40,0))</f>
        <v>881.84</v>
      </c>
      <c r="UT32" s="116">
        <f>INDEX('[26]All Data'!$A$1:$Y$34,MATCH($A32,'[26]All Data'!$A$1:$A$34,0),MATCH(UT$1,'[26]All Data'!$A$1:$Y$1,0))</f>
        <v>5.2801695761804224</v>
      </c>
      <c r="UU32" s="131">
        <f>INDEX('[26]All Data'!$A$1:$Y$34,MATCH($A32,'[26]All Data'!$A$1:$A$34,0),MATCH(UU$1,'[26]All Data'!$A$1:$Y$1,0))</f>
        <v>4659.5857142857149</v>
      </c>
      <c r="UV32" s="131">
        <f>INDEX('[26]All Data'!$A$1:$Y$34,MATCH($A32,'[26]All Data'!$A$1:$A$34,0),MATCH(UV$1,'[26]All Data'!$A$1:$Y$1,0))</f>
        <v>882.46895238095249</v>
      </c>
      <c r="UW32" s="116">
        <f>INDEX('[27]All Data'!$A$1:$Y$34,MATCH($A32,'[27]All Data'!$A$1:$A$34,0),MATCH(UW$1,'[27]All Data'!$A$1:$Y$1,0))</f>
        <v>6.1088435374149661</v>
      </c>
      <c r="UX32" s="131">
        <f>INDEX('[27]All Data'!$A$1:$Y$34,MATCH($A32,'[27]All Data'!$A$1:$A$34,0),MATCH(UX$1,'[27]All Data'!$A$1:$Y$1,0))</f>
        <v>5388</v>
      </c>
      <c r="UY32" s="131">
        <f>INDEX('[27]All Data'!$A$1:$Y$34,MATCH($A32,'[27]All Data'!$A$1:$A$34,0),MATCH(UY$1,'[27]All Data'!$A$1:$Y$1,0))</f>
        <v>882</v>
      </c>
      <c r="UZ32" s="116">
        <f>INDEX('[28]All Data'!$A$1:$AB$34,MATCH($A32,'[28]All Data'!$A$1:$A$34,0),MATCH(UZ$1,'[28]All Data'!$A$1:$AB$1,0))</f>
        <v>6.7813211845102508</v>
      </c>
      <c r="VA32" s="131">
        <f>INDEX('[28]All Data'!$A$1:$AB$34,MATCH($A32,'[28]All Data'!$A$1:$A$34,0),MATCH(VA$1,'[28]All Data'!$A$1:$AB$1,0))</f>
        <v>5954</v>
      </c>
      <c r="VB32" s="131">
        <f>INDEX('[28]All Data'!$A$1:$AB$34,MATCH($A32,'[28]All Data'!$A$1:$A$34,0),MATCH(VB$1,'[28]All Data'!$A$1:$AB$1,0))</f>
        <v>878</v>
      </c>
      <c r="VC32" s="116">
        <f>INDEX('[29]SPI Raw Data 1617'!$A$3:$AN$37,MATCH($A32,'[29]SPI Raw Data 1617'!$A$3:$A$37,0),MATCH(VC$1,'[29]SPI Raw Data 1617'!$A$37:$AN$37,0))</f>
        <v>5.8</v>
      </c>
      <c r="VD32" s="131">
        <f>INDEX('[29]SPI Raw Data 1617'!$A$3:$AN$37,MATCH($A32,'[29]SPI Raw Data 1617'!$A$3:$A$37,0),MATCH(VD$1,'[29]SPI Raw Data 1617'!$A$37:$AN$37,0))</f>
        <v>4972</v>
      </c>
      <c r="VE32" s="131">
        <f>INDEX('[29]SPI Raw Data 1617'!$A$3:$AN$37,MATCH($A32,'[29]SPI Raw Data 1617'!$A$3:$A$37,0),MATCH(VE$1,'[29]SPI Raw Data 1617'!$A$37:$AN$37,0))</f>
        <v>862</v>
      </c>
      <c r="VF32" s="116">
        <f>INDEX('[30]SPI Raw Data 1718'!$A$3:$AN$37,MATCH($A32,'[30]SPI Raw Data 1718'!$A$3:$A$37,0),MATCH(VF$1,'[30]SPI Raw Data 1718'!$A$37:$AN$37,0))</f>
        <v>5.6959999999999997</v>
      </c>
      <c r="VG32" s="131">
        <f>INDEX('[30]SPI Raw Data 1718'!$A$3:$AN$37,MATCH($A32,'[30]SPI Raw Data 1718'!$A$3:$A$37,0),MATCH(VG$1,'[30]SPI Raw Data 1718'!$A$37:$AN$37,0))</f>
        <v>4984</v>
      </c>
      <c r="VH32" s="131">
        <f>INDEX('[30]SPI Raw Data 1718'!$A$3:$AN$37,MATCH($A32,'[30]SPI Raw Data 1718'!$A$3:$A$37,0),MATCH(VH$1,'[30]SPI Raw Data 1718'!$A$37:$AN$37,0))</f>
        <v>875</v>
      </c>
      <c r="VI32" s="116">
        <f>INDEX('[31]SPI Raw Data 1819'!$A$1:$AN$37,MATCH($A32,'[31]SPI Raw Data 1819'!$A$1:$A$37,0),MATCH(VI$1,'[31]SPI Raw Data 1819'!$A$37:$AN$37,0))</f>
        <v>6.2451093210586883</v>
      </c>
      <c r="VJ32" s="197">
        <f>INDEX('[31]SPI Raw Data 1819'!$A$1:$AN$37,MATCH($A32,'[31]SPI Raw Data 1819'!$A$1:$A$37,0),MATCH(VJ$1,'[31]SPI Raw Data 1819'!$A$37:$AN$37,0))</f>
        <v>5427</v>
      </c>
      <c r="VK32" s="225">
        <f>INDEX('[31]SPI Raw Data 1819'!$A$1:$AN$37,MATCH($A32,'[31]SPI Raw Data 1819'!$A$1:$A$37,0),MATCH(VK$1,'[31]SPI Raw Data 1819'!$A$37:$AN$37,0))</f>
        <v>869</v>
      </c>
      <c r="VL32" s="116">
        <f>INDEX('[32]SPI Raw Data 1920'!$A$1:$AN$35, MATCH($A32,'[32]SPI Raw Data 1920'!$A$1:$A$35,0),MATCH(VL$1,'[32]SPI Raw Data 1920'!$A$37:$AN$37,0))</f>
        <v>5.4609544468546636</v>
      </c>
      <c r="VM32" s="116">
        <f>INDEX('[32]SPI Raw Data 1920'!$A$1:$AN$35, MATCH($A32,'[32]SPI Raw Data 1920'!$A$1:$A$35,0),MATCH(VM$1,'[32]SPI Raw Data 1920'!$A$37:$AN$37,0))</f>
        <v>5035</v>
      </c>
      <c r="VN32" s="116">
        <f>INDEX('[32]SPI Raw Data 1920'!$A$1:$AN$35, MATCH($A32,'[32]SPI Raw Data 1920'!$A$1:$A$35,0),MATCH(VN$1,'[32]SPI Raw Data 1920'!$A$37:$AN$37,0))</f>
        <v>922</v>
      </c>
      <c r="VO32" s="115">
        <f>INDEX('[25]Corporate Management'!$B$6:$EY$40,MATCH($A32,'[25]Corporate Management'!$B$6:$B$40,0),MATCH(VO$1,'[25]Corporate Management'!$B$40:$EY$40,0))</f>
        <v>11.26319350473613</v>
      </c>
      <c r="VP32" s="131">
        <f>INDEX('[25]Corporate Management'!$B$6:$EY$40,MATCH($A32,'[25]Corporate Management'!$B$6:$B$40,0),MATCH(VP$1,'[25]Corporate Management'!$B$40:$EY$40,0))</f>
        <v>49941</v>
      </c>
      <c r="VQ32" s="131">
        <f>INDEX('[25]Corporate Management'!$B$6:$EY$40,MATCH($A32,'[25]Corporate Management'!$B$6:$B$40,0),MATCH(VQ$1,'[25]Corporate Management'!$B$40:$EY$40,0))</f>
        <v>4434</v>
      </c>
      <c r="VR32" s="116">
        <f>INDEX('[25]Corporate Management'!$B$6:$EY$40,MATCH($A32,'[25]Corporate Management'!$B$6:$B$40,0),MATCH(VR$1,'[25]Corporate Management'!$B$40:$EY$40,0))</f>
        <v>12.22033462033462</v>
      </c>
      <c r="VS32" s="131">
        <f>INDEX('[25]Corporate Management'!$B$6:$EY$40,MATCH($A32,'[25]Corporate Management'!$B$6:$B$40,0),MATCH(VS$1,'[25]Corporate Management'!$B$40:$EY$40,0))</f>
        <v>47476</v>
      </c>
      <c r="VT32" s="131">
        <f>INDEX('[25]Corporate Management'!$B$6:$EY$40,MATCH($A32,'[25]Corporate Management'!$B$6:$B$40,0),MATCH(VT$1,'[25]Corporate Management'!$B$40:$EY$40,0))</f>
        <v>3885</v>
      </c>
      <c r="VU32" s="116">
        <f>INDEX('[25]Corporate Management'!$B$6:$EY$40,MATCH($A32,'[25]Corporate Management'!$B$6:$B$40,0),MATCH(VU$1,'[25]Corporate Management'!$B$40:$EY$40,0))</f>
        <v>13.454303840877916</v>
      </c>
      <c r="VV32" s="131">
        <f>INDEX('[25]Corporate Management'!$B$6:$EY$40,MATCH($A32,'[25]Corporate Management'!$B$6:$B$40,0),MATCH(VV$1,'[25]Corporate Management'!$B$40:$EY$40,0))</f>
        <v>47079.3</v>
      </c>
      <c r="VW32" s="131">
        <f>INDEX('[25]Corporate Management'!$B$6:$EY$40,MATCH($A32,'[25]Corporate Management'!$B$6:$B$40,0),MATCH(VW$1,'[25]Corporate Management'!$B$40:$EY$40,0))</f>
        <v>3499.2</v>
      </c>
      <c r="VX32" s="116">
        <f>INDEX('[26]All Data'!$A$1:$Y$34,MATCH($A32,'[26]All Data'!$A$1:$A$34,0),MATCH(VX$1,'[26]All Data'!$A$1:$Y$1,0))</f>
        <v>12.896805991425685</v>
      </c>
      <c r="VY32" s="131">
        <f>INDEX('[26]All Data'!$A$1:$Y$34,MATCH($A32,'[26]All Data'!$A$1:$A$34,0),MATCH(VY$1,'[26]All Data'!$A$1:$Y$1,0))</f>
        <v>45795.795585129672</v>
      </c>
      <c r="VZ32" s="131">
        <f>INDEX('[26]All Data'!$A$1:$Y$34,MATCH($A32,'[26]All Data'!$A$1:$A$34,0),MATCH(VZ$1,'[26]All Data'!$A$1:$Y$1,0))</f>
        <v>3550.9408775767083</v>
      </c>
      <c r="WA32" s="116">
        <f>INDEX('[27]All Data'!$A$1:$Y$34,MATCH($A32,'[27]All Data'!$A$1:$A$34,0),MATCH(WA$1,'[27]All Data'!$A$1:$Y$1,0))</f>
        <v>14.4557880055788</v>
      </c>
      <c r="WB32" s="131">
        <f>INDEX('[27]All Data'!$A$1:$Y$34,MATCH($A32,'[27]All Data'!$A$1:$A$34,0),MATCH(WB$1,'[27]All Data'!$A$1:$Y$1,0))</f>
        <v>51824</v>
      </c>
      <c r="WC32" s="131">
        <f>INDEX('[27]All Data'!$A$1:$Y$34,MATCH($A32,'[27]All Data'!$A$1:$A$34,0),MATCH(WC$1,'[27]All Data'!$A$1:$Y$1,0))</f>
        <v>3585</v>
      </c>
      <c r="WD32" s="116">
        <f>INDEX('[28]All Data'!$A$1:$AB$34,MATCH($A32,'[28]All Data'!$A$1:$A$34,0),MATCH(WD$1,'[28]All Data'!$A$1:$AB$1,0))</f>
        <v>13.062943011057556</v>
      </c>
      <c r="WE32" s="131">
        <f>INDEX('[28]All Data'!$A$1:$AB$34,MATCH($A32,'[28]All Data'!$A$1:$A$34,0),MATCH(WE$1,'[28]All Data'!$A$1:$AB$1,0))</f>
        <v>46073</v>
      </c>
      <c r="WF32" s="131">
        <f>INDEX('[28]All Data'!$A$1:$AB$34,MATCH($A32,'[28]All Data'!$A$1:$A$34,0),MATCH(WF$1,'[28]All Data'!$A$1:$AB$1,0))</f>
        <v>3527</v>
      </c>
      <c r="WG32" s="116">
        <f>INDEX('[29]SPI Raw Data 1617'!$A$3:$AN$37,MATCH($A32,'[29]SPI Raw Data 1617'!$A$3:$A$37,0),MATCH(WG$1,'[29]SPI Raw Data 1617'!$A$37:$AN$37,0))</f>
        <v>11.59635056676804</v>
      </c>
      <c r="WH32" s="131">
        <f>INDEX('[29]SPI Raw Data 1617'!$A$3:$AN$37,MATCH($A32,'[29]SPI Raw Data 1617'!$A$3:$A$37,0),MATCH(WH$1,'[29]SPI Raw Data 1617'!$A$37:$AN$37,0))</f>
        <v>41944</v>
      </c>
      <c r="WI32" s="131">
        <f>INDEX('[29]SPI Raw Data 1617'!$A$3:$AN$37,MATCH($A32,'[29]SPI Raw Data 1617'!$A$3:$A$37,0),MATCH(WI$1,'[29]SPI Raw Data 1617'!$A$37:$AN$37,0))</f>
        <v>3617</v>
      </c>
      <c r="WJ32" s="116">
        <f>INDEX('[30]SPI Raw Data 1718'!$A$3:$AN$37,MATCH($A32,'[30]SPI Raw Data 1718'!$A$3:$A$37,0),MATCH(WJ$1,'[30]SPI Raw Data 1718'!$A$37:$AN$37,0))</f>
        <v>11.831683168316832</v>
      </c>
      <c r="WK32" s="131">
        <f>INDEX('[30]SPI Raw Data 1718'!$A$3:$AN$37,MATCH($A32,'[30]SPI Raw Data 1718'!$A$3:$A$37,0),MATCH(WK$1,'[30]SPI Raw Data 1718'!$A$37:$AN$37,0))</f>
        <v>44215</v>
      </c>
      <c r="WL32" s="131">
        <f>INDEX('[30]SPI Raw Data 1718'!$A$3:$AN$37,MATCH($A32,'[30]SPI Raw Data 1718'!$A$3:$A$37,0),MATCH(WL$1,'[30]SPI Raw Data 1718'!$A$37:$AN$37,0))</f>
        <v>3737</v>
      </c>
      <c r="WM32" s="116">
        <f>INDEX('[31]SPI Raw Data 1819'!$A$1:$AN$37,MATCH($A32,'[31]SPI Raw Data 1819'!$A$1:$A$37,0),MATCH(WM$1,'[31]SPI Raw Data 1819'!$A$37:$AN$37,0))</f>
        <v>12.774890590809628</v>
      </c>
      <c r="WN32" s="197">
        <f>INDEX('[31]SPI Raw Data 1819'!$A$1:$AN$37,MATCH($A32,'[31]SPI Raw Data 1819'!$A$1:$A$37,0),MATCH(WN$1,'[31]SPI Raw Data 1819'!$A$37:$AN$37,0))</f>
        <v>46705</v>
      </c>
      <c r="WO32" s="225">
        <f>INDEX('[31]SPI Raw Data 1819'!$A$1:$AN$37,MATCH($A32,'[31]SPI Raw Data 1819'!$A$1:$A$37,0),MATCH(WO$1,'[31]SPI Raw Data 1819'!$A$37:$AN$37,0))</f>
        <v>3656</v>
      </c>
      <c r="WP32" s="116">
        <f>INDEX('[32]SPI Raw Data 1920'!$A$1:$AN$35, MATCH($A32,'[32]SPI Raw Data 1920'!$A$1:$A$35,0),MATCH(WP$1,'[32]SPI Raw Data 1920'!$A$37:$AN$37,0))</f>
        <v>11.3975622406639</v>
      </c>
      <c r="WQ32" s="116">
        <f>INDEX('[32]SPI Raw Data 1920'!$A$1:$AN$35, MATCH($A32,'[32]SPI Raw Data 1920'!$A$1:$A$35,0),MATCH(WQ$1,'[32]SPI Raw Data 1920'!$A$37:$AN$37,0))</f>
        <v>43949</v>
      </c>
      <c r="WR32" s="116">
        <f>INDEX('[32]SPI Raw Data 1920'!$A$1:$AN$35, MATCH($A32,'[32]SPI Raw Data 1920'!$A$1:$A$35,0),MATCH(WR$1,'[32]SPI Raw Data 1920'!$A$37:$AN$37,0))</f>
        <v>3856</v>
      </c>
      <c r="WS32" s="115">
        <f>INDEX('[25]Corporate Management'!$B$6:$EY$40,MATCH($A32,'[25]Corporate Management'!$B$6:$B$40,0),MATCH(WS$1,'[25]Corporate Management'!$B$40:$EY$40,0))</f>
        <v>94.069965670271642</v>
      </c>
      <c r="WT32" s="131">
        <f>INDEX('[25]Corporate Management'!$B$6:$EY$40,MATCH($A32,'[25]Corporate Management'!$B$6:$B$40,0),MATCH(WT$1,'[25]Corporate Management'!$B$40:$EY$40,0))</f>
        <v>27686328</v>
      </c>
      <c r="WU32" s="131">
        <f>INDEX('[25]Corporate Management'!$B$6:$EY$40,MATCH($A32,'[25]Corporate Management'!$B$6:$B$40,0),MATCH(WU$1,'[25]Corporate Management'!$B$40:$EY$40,0))</f>
        <v>29431634</v>
      </c>
      <c r="WV32" s="116">
        <f>INDEX('[25]Corporate Management'!$B$6:$EY$40,MATCH($A32,'[25]Corporate Management'!$B$6:$B$40,0),MATCH(WV$1,'[25]Corporate Management'!$B$40:$EY$40,0))</f>
        <v>94.206230809167252</v>
      </c>
      <c r="WW32" s="131">
        <f>INDEX('[25]Corporate Management'!$B$6:$EY$40,MATCH($A32,'[25]Corporate Management'!$B$6:$B$40,0),MATCH(WW$1,'[25]Corporate Management'!$B$40:$EY$40,0))</f>
        <v>27809636</v>
      </c>
      <c r="WX32" s="131">
        <f>INDEX('[25]Corporate Management'!$B$6:$EY$40,MATCH($A32,'[25]Corporate Management'!$B$6:$B$40,0),MATCH(WX$1,'[25]Corporate Management'!$B$40:$EY$40,0))</f>
        <v>29519954</v>
      </c>
      <c r="WY32" s="116">
        <f>INDEX('[25]Corporate Management'!$B$6:$EY$40,MATCH($A32,'[25]Corporate Management'!$B$6:$B$40,0),MATCH(WY$1,'[25]Corporate Management'!$B$40:$EY$40,0))</f>
        <v>94.408164534593794</v>
      </c>
      <c r="WZ32" s="131">
        <f>INDEX('[25]Corporate Management'!$B$6:$EY$40,MATCH($A32,'[25]Corporate Management'!$B$6:$B$40,0),MATCH(WZ$1,'[25]Corporate Management'!$B$40:$EY$40,0))</f>
        <v>27960378</v>
      </c>
      <c r="XA32" s="131">
        <f>INDEX('[25]Corporate Management'!$B$6:$EY$40,MATCH($A32,'[25]Corporate Management'!$B$6:$B$40,0),MATCH(XA$1,'[25]Corporate Management'!$B$40:$EY$40,0))</f>
        <v>29616483</v>
      </c>
      <c r="XB32" s="116">
        <f>INDEX('[26]All Data'!$A$1:$Y$34,MATCH($A32,'[26]All Data'!$A$1:$A$34,0),MATCH(XB$1,'[26]All Data'!$A$1:$Y$1,0))</f>
        <v>94.521532241713885</v>
      </c>
      <c r="XC32" s="131">
        <f>INDEX('[26]All Data'!$A$1:$Y$34,MATCH($A32,'[26]All Data'!$A$1:$A$34,0),MATCH(XC$1,'[26]All Data'!$A$1:$Y$1,0))</f>
        <v>28487844.469999999</v>
      </c>
      <c r="XD32" s="131">
        <f>INDEX('[26]All Data'!$A$1:$Y$34,MATCH($A32,'[26]All Data'!$A$1:$A$34,0),MATCH(XD$1,'[26]All Data'!$A$1:$Y$1,0))</f>
        <v>30138999.859999999</v>
      </c>
      <c r="XE32" s="116">
        <f>INDEX('[27]All Data'!$A$1:$Y$34,MATCH($A32,'[27]All Data'!$A$1:$A$34,0),MATCH(XE$1,'[27]All Data'!$A$1:$Y$1,0))</f>
        <v>95.003942953799083</v>
      </c>
      <c r="XF32" s="131">
        <f>INDEX('[27]All Data'!$A$1:$Y$34,MATCH($A32,'[27]All Data'!$A$1:$A$34,0),MATCH(XF$1,'[27]All Data'!$A$1:$Y$1,0))</f>
        <v>29672515</v>
      </c>
      <c r="XG32" s="131">
        <f>INDEX('[27]All Data'!$A$1:$Y$34,MATCH($A32,'[27]All Data'!$A$1:$A$34,0),MATCH(XG$1,'[27]All Data'!$A$1:$Y$1,0))</f>
        <v>31232930</v>
      </c>
      <c r="XH32" s="116">
        <f>INDEX('[28]All Data'!$A$1:$AB$34,MATCH($A32,'[28]All Data'!$A$1:$A$34,0),MATCH(XH$1,'[28]All Data'!$A$1:$AB$1,0))</f>
        <v>94.447407107252204</v>
      </c>
      <c r="XI32" s="131">
        <f>INDEX('[28]All Data'!$A$1:$AB$34,MATCH($A32,'[28]All Data'!$A$1:$A$34,0),MATCH(XI$1,'[28]All Data'!$A$1:$AB$1,0))</f>
        <v>30132956</v>
      </c>
      <c r="XJ32" s="131">
        <f>INDEX('[28]All Data'!$A$1:$AB$34,MATCH($A32,'[28]All Data'!$A$1:$A$34,0),MATCH(XJ$1,'[28]All Data'!$A$1:$AB$1,0))</f>
        <v>31904482</v>
      </c>
      <c r="XK32" s="116">
        <f>INDEX('[29]SPI Raw Data 1617'!$A$3:$AN$37,MATCH($A32,'[29]SPI Raw Data 1617'!$A$3:$A$37,0),MATCH(XK$1,'[29]SPI Raw Data 1617'!$A$37:$AN$37,0))</f>
        <v>95.21010657446169</v>
      </c>
      <c r="XL32" s="131">
        <f>INDEX('[29]SPI Raw Data 1617'!$A$3:$AN$37,MATCH($A32,'[29]SPI Raw Data 1617'!$A$3:$A$37,0),MATCH(XL$1,'[29]SPI Raw Data 1617'!$A$37:$AN$37,0))</f>
        <v>30653387</v>
      </c>
      <c r="XM32" s="131">
        <f>INDEX('[29]SPI Raw Data 1617'!$A$3:$AN$37,MATCH($A32,'[29]SPI Raw Data 1617'!$A$3:$A$37,0),MATCH(XM$1,'[29]SPI Raw Data 1617'!$A$37:$AN$37,0))</f>
        <v>32195518</v>
      </c>
      <c r="XN32" s="116">
        <f>INDEX('[30]SPI Raw Data 1718'!$A$3:$AN$37,MATCH($A32,'[30]SPI Raw Data 1718'!$A$3:$A$37,0),MATCH(XN$1,'[30]SPI Raw Data 1718'!$A$37:$AN$37,0))</f>
        <v>95.409966896807731</v>
      </c>
      <c r="XO32" s="131">
        <f>INDEX('[30]SPI Raw Data 1718'!$A$3:$AN$37,MATCH($A32,'[30]SPI Raw Data 1718'!$A$3:$A$37,0),MATCH(XO$1,'[30]SPI Raw Data 1718'!$A$37:$AN$37,0))</f>
        <v>31984620</v>
      </c>
      <c r="XP32" s="131">
        <f>INDEX('[30]SPI Raw Data 1718'!$A$3:$AN$37,MATCH($A32,'[30]SPI Raw Data 1718'!$A$3:$A$37,0),MATCH(XP$1,'[30]SPI Raw Data 1718'!$A$37:$AN$37,0))</f>
        <v>33523353</v>
      </c>
      <c r="XQ32" s="116">
        <f>INDEX('[31]SPI Raw Data 1819'!$A$1:$AN$37,MATCH($A32,'[31]SPI Raw Data 1819'!$A$1:$A$37,0),MATCH(XQ$1,'[31]SPI Raw Data 1819'!$A$37:$AN$37,0))</f>
        <v>95.554017382058561</v>
      </c>
      <c r="XR32" s="197">
        <f>INDEX('[31]SPI Raw Data 1819'!$A$1:$AN$37,MATCH($A32,'[31]SPI Raw Data 1819'!$A$1:$A$37,0),MATCH(XR$1,'[31]SPI Raw Data 1819'!$A$37:$AN$37,0))</f>
        <v>33157825</v>
      </c>
      <c r="XS32" s="225">
        <f>INDEX('[31]SPI Raw Data 1819'!$A$1:$AN$37,MATCH($A32,'[31]SPI Raw Data 1819'!$A$1:$A$37,0),MATCH(XS$1,'[31]SPI Raw Data 1819'!$A$37:$AN$37,0))</f>
        <v>34700608</v>
      </c>
      <c r="XT32" s="116">
        <f>INDEX('[32]SPI Raw Data 1920'!$A$1:$AN$35, MATCH($A32,'[32]SPI Raw Data 1920'!$A$1:$A$35,0),MATCH(XT$1,'[32]SPI Raw Data 1920'!$A$37:$AN$37,0))</f>
        <v>95.151586195984478</v>
      </c>
      <c r="XU32" s="116">
        <f>INDEX('[32]SPI Raw Data 1920'!$A$1:$AN$35, MATCH($A32,'[32]SPI Raw Data 1920'!$A$1:$A$35,0),MATCH(XU$1,'[32]SPI Raw Data 1920'!$A$37:$AN$37,0))</f>
        <v>34229883</v>
      </c>
      <c r="XV32" s="116">
        <f>INDEX('[32]SPI Raw Data 1920'!$A$1:$AN$35, MATCH($A32,'[32]SPI Raw Data 1920'!$A$1:$A$35,0),MATCH(XV$1,'[32]SPI Raw Data 1920'!$A$37:$AN$37,0))</f>
        <v>35974054</v>
      </c>
      <c r="XW32" s="115">
        <f>INDEX('[25]Corporate Management'!$B$6:$EY$40,MATCH($A32,'[25]Corporate Management'!$B$6:$B$40,0),MATCH(XW$1,'[25]Corporate Management'!$B$40:$EY$40,0))</f>
        <v>90.286588927154455</v>
      </c>
      <c r="XX32" s="131">
        <f>INDEX('[25]Corporate Management'!$B$6:$EY$40,MATCH($A32,'[25]Corporate Management'!$B$6:$B$40,0),MATCH(XX$1,'[25]Corporate Management'!$B$40:$EY$40,0))</f>
        <v>134490</v>
      </c>
      <c r="XY32" s="131">
        <f>INDEX('[25]Corporate Management'!$B$6:$EY$40,MATCH($A32,'[25]Corporate Management'!$B$6:$B$40,0),MATCH(XY$1,'[25]Corporate Management'!$B$40:$EY$40,0))</f>
        <v>148959</v>
      </c>
      <c r="XZ32" s="116">
        <f>INDEX('[25]Corporate Management'!$B$6:$EY$40,MATCH($A32,'[25]Corporate Management'!$B$6:$B$40,0),MATCH(XZ$1,'[25]Corporate Management'!$B$40:$EY$40,0))</f>
        <v>84.329164155113517</v>
      </c>
      <c r="YA32" s="131">
        <f>INDEX('[25]Corporate Management'!$B$6:$EY$40,MATCH($A32,'[25]Corporate Management'!$B$6:$B$40,0),MATCH(YA$1,'[25]Corporate Management'!$B$40:$EY$40,0))</f>
        <v>134306</v>
      </c>
      <c r="YB32" s="131">
        <f>INDEX('[25]Corporate Management'!$B$6:$EY$40,MATCH($A32,'[25]Corporate Management'!$B$6:$B$40,0),MATCH(YB$1,'[25]Corporate Management'!$B$40:$EY$40,0))</f>
        <v>159264</v>
      </c>
      <c r="YC32" s="116">
        <f>INDEX('[25]Corporate Management'!$B$6:$EY$40,MATCH($A32,'[25]Corporate Management'!$B$6:$B$40,0),MATCH(YC$1,'[25]Corporate Management'!$B$40:$EY$40,0))</f>
        <v>83.319892149546206</v>
      </c>
      <c r="YD32" s="131">
        <f>INDEX('[25]Corporate Management'!$B$6:$EY$40,MATCH($A32,'[25]Corporate Management'!$B$6:$B$40,0),MATCH(YD$1,'[25]Corporate Management'!$B$40:$EY$40,0))</f>
        <v>138441</v>
      </c>
      <c r="YE32" s="131">
        <f>INDEX('[25]Corporate Management'!$B$6:$EY$40,MATCH($A32,'[25]Corporate Management'!$B$6:$B$40,0),MATCH(YE$1,'[25]Corporate Management'!$B$40:$EY$40,0))</f>
        <v>166156</v>
      </c>
      <c r="YF32" s="116">
        <f>INDEX('[26]All Data'!$A$1:$Y$34,MATCH($A32,'[26]All Data'!$A$1:$A$34,0),MATCH(YF$1,'[26]All Data'!$A$1:$Y$1,0))</f>
        <v>86.606730371775228</v>
      </c>
      <c r="YG32" s="131">
        <f>INDEX('[26]All Data'!$A$1:$Y$34,MATCH($A32,'[26]All Data'!$A$1:$A$34,0),MATCH(YG$1,'[26]All Data'!$A$1:$Y$1,0))</f>
        <v>142475</v>
      </c>
      <c r="YH32" s="131">
        <f>INDEX('[26]All Data'!$A$1:$Y$34,MATCH($A32,'[26]All Data'!$A$1:$A$34,0),MATCH(YH$1,'[26]All Data'!$A$1:$Y$1,0))</f>
        <v>164508</v>
      </c>
      <c r="YI32" s="116">
        <f>INDEX('[27]All Data'!$A$1:$Y$34,MATCH($A32,'[27]All Data'!$A$1:$A$34,0),MATCH(YI$1,'[27]All Data'!$A$1:$Y$1,0))</f>
        <v>90.277645180048424</v>
      </c>
      <c r="YJ32" s="131">
        <f>INDEX('[27]All Data'!$A$1:$Y$34,MATCH($A32,'[27]All Data'!$A$1:$A$34,0),MATCH(YJ$1,'[27]All Data'!$A$1:$Y$1,0))</f>
        <v>104017</v>
      </c>
      <c r="YK32" s="131">
        <f>INDEX('[27]All Data'!$A$1:$Y$34,MATCH($A32,'[27]All Data'!$A$1:$A$34,0),MATCH(YK$1,'[27]All Data'!$A$1:$Y$1,0))</f>
        <v>115219</v>
      </c>
      <c r="YL32" s="116">
        <f>INDEX('[28]All Data'!$A$1:$AB$34,MATCH($A32,'[28]All Data'!$A$1:$A$34,0),MATCH(YL$1,'[28]All Data'!$A$1:$AB$1,0))</f>
        <v>90.808927204608622</v>
      </c>
      <c r="YM32" s="131">
        <f>INDEX('[28]All Data'!$A$1:$AB$34,MATCH($A32,'[28]All Data'!$A$1:$A$34,0),MATCH(YM$1,'[28]All Data'!$A$1:$AB$1,0))</f>
        <v>90166</v>
      </c>
      <c r="YN32" s="131">
        <f>INDEX('[28]All Data'!$A$1:$AB$34,MATCH($A32,'[28]All Data'!$A$1:$A$34,0),MATCH(YN$1,'[28]All Data'!$A$1:$AB$1,0))</f>
        <v>99292</v>
      </c>
      <c r="YO32" s="116">
        <f>INDEX('[29]SPI Raw Data 1617'!$A$3:$AN$37,MATCH($A32,'[29]SPI Raw Data 1617'!$A$3:$A$37,0),MATCH(YO$1,'[29]SPI Raw Data 1617'!$A$37:$AN$37,0))</f>
        <v>94.094323649495806</v>
      </c>
      <c r="YP32" s="131">
        <f>INDEX('[29]SPI Raw Data 1617'!$A$3:$AN$37,MATCH($A32,'[29]SPI Raw Data 1617'!$A$3:$A$37,0),MATCH(YP$1,'[29]SPI Raw Data 1617'!$A$37:$AN$37,0))</f>
        <v>87806</v>
      </c>
      <c r="YQ32" s="131">
        <f>INDEX('[29]SPI Raw Data 1617'!$A$3:$AN$37,MATCH($A32,'[29]SPI Raw Data 1617'!$A$3:$A$37,0),MATCH(YQ$1,'[29]SPI Raw Data 1617'!$A$37:$AN$37,0))</f>
        <v>93317</v>
      </c>
      <c r="YR32" s="116">
        <f>INDEX('[30]SPI Raw Data 1718'!$A$3:$AN$37,MATCH($A32,'[30]SPI Raw Data 1718'!$A$3:$A$37,0),MATCH(YR$1,'[30]SPI Raw Data 1718'!$A$37:$AN$37,0))</f>
        <v>95.27020136205509</v>
      </c>
      <c r="YS32" s="131">
        <f>INDEX('[30]SPI Raw Data 1718'!$A$3:$AN$37,MATCH($A32,'[30]SPI Raw Data 1718'!$A$3:$A$37,0),MATCH(YS$1,'[30]SPI Raw Data 1718'!$A$37:$AN$37,0))</f>
        <v>84075</v>
      </c>
      <c r="YT32" s="131">
        <f>INDEX('[30]SPI Raw Data 1718'!$A$3:$AN$37,MATCH($A32,'[30]SPI Raw Data 1718'!$A$3:$A$37,0),MATCH(YT$1,'[30]SPI Raw Data 1718'!$A$37:$AN$37,0))</f>
        <v>88249</v>
      </c>
      <c r="YU32" s="116">
        <f>INDEX('[31]SPI Raw Data 1819'!$A$1:$AN$37,MATCH($A32,'[31]SPI Raw Data 1819'!$A$1:$A$37,0),MATCH(YU$1,'[31]SPI Raw Data 1819'!$A$37:$AN$37,0))</f>
        <v>98.343061789260716</v>
      </c>
      <c r="YV32" s="197">
        <f>INDEX('[31]SPI Raw Data 1819'!$A$1:$AN$37,MATCH($A32,'[31]SPI Raw Data 1819'!$A$1:$A$37,0),MATCH(YV$1,'[31]SPI Raw Data 1819'!$A$37:$AN$37,0))</f>
        <v>84577</v>
      </c>
      <c r="YW32" s="225">
        <f>INDEX('[31]SPI Raw Data 1819'!$A$1:$AN$37,MATCH($A32,'[31]SPI Raw Data 1819'!$A$1:$A$37,0),MATCH(YW$1,'[31]SPI Raw Data 1819'!$A$37:$AN$37,0))</f>
        <v>86002</v>
      </c>
      <c r="YX32" s="116">
        <f>INDEX('[32]SPI Raw Data 1920'!$A$1:$AN$35, MATCH($A32,'[32]SPI Raw Data 1920'!$A$1:$A$35,0),MATCH(YX$1,'[32]SPI Raw Data 1920'!$A$37:$AN$37,0))</f>
        <v>94.700022386389065</v>
      </c>
      <c r="YY32" s="116">
        <f>INDEX('[32]SPI Raw Data 1920'!$A$1:$AN$35, MATCH($A32,'[32]SPI Raw Data 1920'!$A$1:$A$35,0),MATCH(YY$1,'[32]SPI Raw Data 1920'!$A$37:$AN$37,0))</f>
        <v>84605</v>
      </c>
      <c r="YZ32" s="116">
        <f>INDEX('[32]SPI Raw Data 1920'!$A$1:$AN$35, MATCH($A32,'[32]SPI Raw Data 1920'!$A$1:$A$35,0),MATCH(YZ$1,'[32]SPI Raw Data 1920'!$A$37:$AN$37,0))</f>
        <v>89340</v>
      </c>
      <c r="ZA32" s="119">
        <f t="shared" si="44"/>
        <v>16.904725151862333</v>
      </c>
      <c r="ZB32" s="87">
        <v>8507</v>
      </c>
      <c r="ZC32" s="131">
        <f>INDEX([33]historic!$B$2:$K$35,MATCH($A32,[33]historic!$B$2:$B$35,0),MATCH(ZC$1,[33]historic!$B$2:$K$2,0))</f>
        <v>503232.08000000007</v>
      </c>
      <c r="ZD32" s="116">
        <f t="shared" si="45"/>
        <v>15.668132232549411</v>
      </c>
      <c r="ZE32" s="131">
        <v>8599</v>
      </c>
      <c r="ZF32" s="131">
        <f>INDEX([33]historic!$B$2:$K$35,MATCH($A32,[33]historic!$B$2:$B$35,0),MATCH(ZF$1,[33]historic!$B$2:$K$2,0))</f>
        <v>548821</v>
      </c>
      <c r="ZG32" s="116">
        <f t="shared" si="46"/>
        <v>17.637536486946193</v>
      </c>
      <c r="ZH32" s="131">
        <v>9038</v>
      </c>
      <c r="ZI32" s="131">
        <f>INDEX([33]historic!$B$2:$K$35,MATCH($A32,[33]historic!$B$2:$B$35,0),MATCH(ZI$1,[33]historic!$B$2:$K$2,0))</f>
        <v>512429.84</v>
      </c>
      <c r="ZJ32" s="116">
        <f t="shared" si="47"/>
        <v>18.467373920131404</v>
      </c>
      <c r="ZK32" s="87">
        <v>9570</v>
      </c>
      <c r="ZL32" s="131">
        <f>INDEX([33]historic!$B$2:$K$35,MATCH($A32,[33]historic!$B$2:$B$35,0),MATCH(ZL$1,[33]historic!$B$2:$K$2,0))</f>
        <v>518211.2</v>
      </c>
      <c r="ZM32" s="116">
        <f t="shared" si="48"/>
        <v>20.911701227655261</v>
      </c>
      <c r="ZN32" s="87">
        <v>9912</v>
      </c>
      <c r="ZO32" s="131">
        <f>INDEX([33]historic!$B$2:$K$35,MATCH($A32,[33]historic!$B$2:$B$35,0),MATCH(ZO$1,[33]historic!$B$2:$K$2,0))</f>
        <v>473993</v>
      </c>
      <c r="ZP32" s="116">
        <f t="shared" si="49"/>
        <v>22.031547840587692</v>
      </c>
      <c r="ZQ32" s="87">
        <v>9895</v>
      </c>
      <c r="ZR32" s="131">
        <f>INDEX([33]historic!$B$2:$K$35,MATCH($A32,[33]historic!$B$2:$B$35,0),MATCH(ZR$1,[33]historic!$B$2:$K$2,0))</f>
        <v>449128.68</v>
      </c>
      <c r="ZS32" s="116">
        <f t="shared" si="50"/>
        <v>24.238384405497722</v>
      </c>
      <c r="ZT32" s="87">
        <f>INDEX('[2]All Previous Years'!$A$1:$EX$34,MATCH($A32,'[2]All Previous Years'!$A$1:$A$34,0),MATCH(ZT$1,'[2]All Previous Years'!$A$1:$EX$1,0))</f>
        <v>10375</v>
      </c>
      <c r="ZU32" s="131">
        <f>INDEX([33]historic!$B$2:$K$35,MATCH($A32,[33]historic!$B$2:$B$35,0),MATCH(ZU$1,[33]historic!$B$2:$K$2,0))</f>
        <v>428040.08000000007</v>
      </c>
      <c r="ZV32" s="116">
        <f t="shared" si="51"/>
        <v>25.901683657707753</v>
      </c>
      <c r="ZW32" s="32">
        <f>INDEX([4]Sheet1!$A$1:$CJ$34, MATCH($A32, [4]Sheet1!$A$1:$A$34, 0), MATCH(ZW$1, [4]Sheet1!$A$1:$CJ$1, 0))</f>
        <v>10732</v>
      </c>
      <c r="ZX32" s="131">
        <f>INDEX([33]historic!$B$2:$K$35,MATCH($A32,[33]historic!$B$2:$B$35,0),MATCH(ZX$1,[33]historic!$B$2:$K$2,0))</f>
        <v>414336</v>
      </c>
      <c r="ZY32" s="88">
        <f>INDEX('[6]Finance Indicators'!$B$3:$BO$35,MATCH($A32,'[6]Finance Indicators'!$A$3:$A$35,0),MATCH(ZY$1,'[6]Finance Indicators'!$B$2:$BO$2,0))</f>
        <v>22.78720097869034</v>
      </c>
      <c r="ZZ32" s="88">
        <f>INDEX('[6]Finance Indicators'!$B$3:$BO$35,MATCH($A32,'[6]Finance Indicators'!$A$3:$A$35,0),MATCH(ZZ$1,'[6]Finance Indicators'!$B$2:$BO$2,0))</f>
        <v>11027</v>
      </c>
      <c r="AAA32" s="88">
        <f>INDEX('[6]Finance Indicators'!$B$3:$BO$35,MATCH($A32,'[6]Finance Indicators'!$A$3:$A$35,0),MATCH(AAA$1,'[6]Finance Indicators'!$B$2:$BO$2,0))</f>
        <v>483912</v>
      </c>
      <c r="AAB32" s="88">
        <f t="array" ref="AAB32">INDEX('[7]Finance Indicators'!$A$2:$BO$35,MATCH($A32,'[7]Finance Indicators'!$A$2:$A$35,0),MATCH(AAB$1,'[7]Finance Indicators'!$A$2:$BO$2,0))</f>
        <v>32.722735409017865</v>
      </c>
      <c r="AAC32" s="250">
        <f t="array" ref="AAC32">INDEX('[7]Finance Indicators'!$A$2:$BO$35,MATCH($A32,'[7]Finance Indicators'!$A$2:$A$35,0),MATCH(AAC$1,'[7]Finance Indicators'!$A$2:$BO$2,0))</f>
        <v>15027</v>
      </c>
      <c r="AAD32" s="277">
        <f t="array" ref="AAD32">INDEX('[7]Finance Indicators'!$A$2:$BO$35,MATCH($A32,'[7]Finance Indicators'!$A$2:$A$35,0),MATCH(AAD$1,'[7]Finance Indicators'!$A$2:$BO$2,0))</f>
        <v>459222</v>
      </c>
      <c r="AAE32" s="121">
        <f>(ZA32*100)/Deflators!$B$2</f>
        <v>19.914163496541423</v>
      </c>
      <c r="AAF32" s="137">
        <f>(ZD32*100)/Deflators!$B$3</f>
        <v>18.1817659158583</v>
      </c>
      <c r="AAG32" s="137">
        <f>(ZG32*100)/Deflators!$B$4</f>
        <v>20.057031203838651</v>
      </c>
      <c r="AAH32" s="137">
        <f>(ZJ32*100)/Deflators!$B$5</f>
        <v>20.628641887885657</v>
      </c>
      <c r="AAI32" s="137">
        <f>(ZM32*100)/Deflators!$B$6</f>
        <v>23.041318093792089</v>
      </c>
      <c r="AAJ32" s="137">
        <f>(ZP32*100)/Deflators!$B$7</f>
        <v>24.078733830198047</v>
      </c>
      <c r="AAK32" s="137">
        <f>(ZS32*100)/Deflators!$B$8</f>
        <v>25.850857492446565</v>
      </c>
      <c r="AAL32" s="137">
        <f>(ZV32*100)/Deflators!$B$9</f>
        <v>27.146812954065393</v>
      </c>
      <c r="AAM32" s="137">
        <f>(ZY32*100)/Deflators!$B$10</f>
        <v>23.343924395620391</v>
      </c>
      <c r="AAN32" s="245">
        <f>(AAB32*100)/Deflators!$B$11</f>
        <v>32.722735409017865</v>
      </c>
      <c r="AAO32" s="124">
        <f t="shared" si="161"/>
        <v>1.1655057010545979</v>
      </c>
      <c r="AAP32" s="87">
        <v>599</v>
      </c>
      <c r="AAQ32" s="131">
        <v>51394</v>
      </c>
      <c r="AAR32" s="122">
        <f t="shared" si="53"/>
        <v>1.5857497604755293</v>
      </c>
      <c r="AAS32" s="131">
        <v>811</v>
      </c>
      <c r="AAT32" s="131">
        <v>51143</v>
      </c>
      <c r="AAU32" s="122">
        <f t="shared" si="54"/>
        <v>1.4501475384376457</v>
      </c>
      <c r="AAV32" s="87">
        <v>747</v>
      </c>
      <c r="AAW32" s="131">
        <v>51512</v>
      </c>
      <c r="AAX32" s="122">
        <f t="shared" si="55"/>
        <v>1.4052178788569025</v>
      </c>
      <c r="AAY32" s="87">
        <v>802</v>
      </c>
      <c r="AAZ32" s="87">
        <v>57073</v>
      </c>
      <c r="ABA32" s="122">
        <f t="shared" si="56"/>
        <v>1.7970072917026645</v>
      </c>
      <c r="ABB32" s="87">
        <v>1040</v>
      </c>
      <c r="ABC32" s="87">
        <v>57874</v>
      </c>
      <c r="ABD32" s="122">
        <f t="shared" si="57"/>
        <v>2.190957844002444</v>
      </c>
      <c r="ABE32" s="87">
        <v>1291</v>
      </c>
      <c r="ABF32" s="87">
        <v>58924</v>
      </c>
      <c r="ABG32" s="122">
        <f t="shared" si="58"/>
        <v>2.368160496031424</v>
      </c>
      <c r="ABH32" s="87">
        <f>INDEX('[2]All Previous Years'!$A$1:$EX$34,MATCH($A32,'[2]All Previous Years'!$A$1:$A$34,0),MATCH(ABH$1,'[2]All Previous Years'!$A$1:$EX$1,0))</f>
        <v>1459</v>
      </c>
      <c r="ABI32" s="87">
        <f>INDEX('[2]All Previous Years'!$A$1:$EX$34,MATCH($A32,'[2]All Previous Years'!$A$1:$A$34,0),MATCH(ABI$1,'[2]All Previous Years'!$A$1:$EX$1,0))</f>
        <v>61609</v>
      </c>
      <c r="ABJ32" s="88">
        <f t="shared" si="59"/>
        <v>2.5675894447142626</v>
      </c>
      <c r="ABK32" s="32">
        <f>INDEX([4]Sheet1!$A$1:$CJ$34, MATCH($A32, [4]Sheet1!$A$1:$A$34, 0), MATCH(ABK$1, [4]Sheet1!$A$1:$CJ$1, 0))</f>
        <v>1586</v>
      </c>
      <c r="ABL32" s="32">
        <f>INDEX([4]Sheet1!$A$1:$CJ$34, MATCH($A32, [4]Sheet1!$A$1:$A$34, 0), MATCH(ABL$1, [4]Sheet1!$A$1:$CJ$1, 0))</f>
        <v>61770</v>
      </c>
      <c r="ABM32" s="88">
        <f>INDEX('[6]Finance Indicators'!$B$3:$BO$35,MATCH($A32,'[6]Finance Indicators'!$A$3:$A$35,0),MATCH(ABM$1,'[6]Finance Indicators'!$B$2:$BO$2,0))</f>
        <v>2.4497832590512241</v>
      </c>
      <c r="ABN32" s="88">
        <f>INDEX('[6]Finance Indicators'!$B$3:$BO$35,MATCH($A32,'[6]Finance Indicators'!$A$3:$A$35,0),MATCH(ABN$1,'[6]Finance Indicators'!$B$2:$BO$2,0))</f>
        <v>1605</v>
      </c>
      <c r="ABO32" s="88">
        <f>INDEX('[6]Finance Indicators'!$B$3:$BO$35,MATCH($A32,'[6]Finance Indicators'!$A$3:$A$35,0),MATCH(ABO$1,'[6]Finance Indicators'!$B$2:$BO$2,0))</f>
        <v>65516</v>
      </c>
      <c r="ABP32" s="250">
        <f t="array" ref="ABP32">INDEX('[7]Finance Indicators'!$A$2:$BO$35,MATCH($A32,'[7]Finance Indicators'!$A$2:$A$35,0),MATCH(ABP$1,'[7]Finance Indicators'!$A$2:$BO$2,0))</f>
        <v>2.4543766030838174</v>
      </c>
      <c r="ABQ32" s="250">
        <f t="array" ref="ABQ32">INDEX('[7]Finance Indicators'!$A$2:$BO$35,MATCH($A32,'[7]Finance Indicators'!$A$2:$A$35,0),MATCH(ABQ$1,'[7]Finance Indicators'!$A$2:$BO$2,0))</f>
        <v>1665</v>
      </c>
      <c r="ABR32" s="250">
        <f t="array" ref="ABR32">INDEX('[7]Finance Indicators'!$A$2:$BO$35,MATCH($A32,'[7]Finance Indicators'!$A$2:$A$35,0),MATCH(ABR$1,'[7]Finance Indicators'!$A$2:$BO$2,0))</f>
        <v>67838</v>
      </c>
      <c r="ABS32" s="115">
        <f>INDEX([34]historic!$L$1:$U$34,MATCH($A32,[34]historic!$L$1:$L$34,0),MATCH(ABS$1,[34]historic!$L$1:$U$1,0))</f>
        <v>68.216560509554142</v>
      </c>
      <c r="ABT32" s="116">
        <f>INDEX([34]historic!$L$1:$U$34,MATCH($A32,[34]historic!$L$1:$L$34,0),MATCH(ABT$1,[34]historic!$L$1:$U$1,0))</f>
        <v>67.252880533656764</v>
      </c>
      <c r="ABU32" s="116">
        <f>INDEX([34]historic!$L$1:$U$34,MATCH($A32,[34]historic!$L$1:$L$34,0),MATCH(ABU$1,[34]historic!$L$1:$U$1,0))</f>
        <v>65.176322418136024</v>
      </c>
      <c r="ABV32" s="116">
        <f>INDEX([34]historic!$L$1:$U$34,MATCH($A32,[34]historic!$L$1:$L$34,0),MATCH(ABV$1,[34]historic!$L$1:$U$1,0))</f>
        <v>64.84184914841849</v>
      </c>
      <c r="ABW32" s="116">
        <f>INDEX([34]historic!$L$1:$U$34,MATCH($A32,[34]historic!$L$1:$L$34,0),MATCH(ABW$1,[34]historic!$L$1:$U$1,0))</f>
        <v>66.506890353505085</v>
      </c>
      <c r="ABX32" s="116">
        <f>INDEX([34]historic!$L$1:$U$34,MATCH($A32,[34]historic!$L$1:$L$34,0),MATCH(ABX$1,[34]historic!$L$1:$U$1,0))</f>
        <v>67.769537934968625</v>
      </c>
      <c r="ABY32" s="116">
        <f>INDEX([34]historic!$L$1:$U$34,MATCH($A32,[34]historic!$L$1:$L$34,0),MATCH(ABY$1,[34]historic!$L$1:$U$1,0))</f>
        <v>69.433962264150935</v>
      </c>
      <c r="ABZ32" s="116">
        <f>INDEX([34]historic!$L$1:$U$34,MATCH($A32,[34]historic!$L$1:$L$34,0),MATCH(ABZ$1,[34]historic!$L$1:$U$1,0))</f>
        <v>66.986998304126615</v>
      </c>
      <c r="ACA32" s="88">
        <f>INDEX('[15]1819 Collected Indicators'!$A$3:$CV$36,MATCH($A32,'[15]1819 Collected Indicators'!$A$3:$A$36,0),MATCH(ACA$1,'[15]1819 Collected Indicators'!$A$3:$CV$3,0))</f>
        <v>67.890929326655538</v>
      </c>
      <c r="ACB32" s="255">
        <f>INDEX('[11]1920 Collected Indicators'!$A$3:$CV$36,MATCH($A32,'[11]1920 Collected Indicators'!$A$3:$A$36,0),MATCH(ACB$1,'[11]1920 Collected Indicators'!$A$3:$CV$3,0))</f>
        <v>68.5</v>
      </c>
      <c r="ACC32" s="133">
        <v>87.970699999999994</v>
      </c>
      <c r="ACD32" s="116">
        <v>88.124948519065924</v>
      </c>
      <c r="ACE32" s="88">
        <f>INDEX('[14]1718 Collected Indicators'!$A$3:$CH$36,MATCH($A32,'[14]1718 Collected Indicators'!$A$3:$A$36,0),MATCH(ACE$1,'[14]1718 Collected Indicators'!$A$3:$CH$3,0))</f>
        <v>80.569999999999993</v>
      </c>
      <c r="ACF32" s="120" t="e">
        <f>INDEX('[11]1920 Collected Indicators'!$A$3:$CV$36,MATCH($A32,'[11]1920 Collected Indicators'!$A$3:$A$36,0),MATCH(ACF$1,'[11]1920 Collected Indicators'!$A$3:$CV$3,0))</f>
        <v>#N/A</v>
      </c>
      <c r="ACG32" s="115">
        <v>88.229600000000005</v>
      </c>
      <c r="ACH32" s="116">
        <v>85.874326488545321</v>
      </c>
      <c r="ACI32" s="116">
        <f>INDEX('[14]1718 Collected Indicators'!$A$3:$CH$36,MATCH($A32,'[14]1718 Collected Indicators'!$A$3:$A$36,0),MATCH(ACI$1,'[14]1718 Collected Indicators'!$A$3:$CH$3,0))</f>
        <v>79.34</v>
      </c>
      <c r="ACJ32" s="120">
        <f>INDEX('[11]1920 Collected Indicators'!$A$3:$CV$36,MATCH($A32,'[11]1920 Collected Indicators'!$A$3:$A$36,0),MATCH(ACJ$1,'[11]1920 Collected Indicators'!$A$3:$CV$3,0))</f>
        <v>82.077500000000001</v>
      </c>
      <c r="ACK32" s="115">
        <f>INDEX('[35]Raw Data'!$A$1:$BK$34,MATCH($A32,'[35]Raw Data'!$A$1:$A$34,0),MATCH(ACK$1,'[35]Raw Data'!$A$1:$BK$1,0))</f>
        <v>84.78</v>
      </c>
      <c r="ACL32" s="116">
        <f>INDEX('[35]Raw Data'!$A$1:$BK$34,MATCH($A32,'[35]Raw Data'!$A$1:$A$34,0),MATCH(ACL$1,'[35]Raw Data'!$A$1:$BK$1,0))</f>
        <v>88.43</v>
      </c>
      <c r="ACM32" s="136">
        <f>INDEX('[35]Raw Data'!$A$1:$BK$34,MATCH($A32,'[35]Raw Data'!$A$1:$A$34,0),MATCH(ACM$1,'[35]Raw Data'!$A$1:$BK$1,0))</f>
        <v>81.08</v>
      </c>
      <c r="ACN32" s="120">
        <f>INDEX('[11]1920 Collected Indicators'!$A$3:$CV$36,MATCH($A32,'[11]1920 Collected Indicators'!$A$3:$A$36,0),MATCH(ACN$1,'[11]1920 Collected Indicators'!$A$3:$CV$3,0))</f>
        <v>79.687100000000001</v>
      </c>
      <c r="ACO32" s="115">
        <f>INDEX('[35]Raw Data'!$A$1:$BK$34,MATCH($A32,'[35]Raw Data'!$A$1:$A$34,0),MATCH(ACO$1,'[35]Raw Data'!$A$1:$BK$1,0))</f>
        <v>80.11</v>
      </c>
      <c r="ACP32" s="116">
        <f>INDEX('[35]Raw Data'!$A$1:$BK$34,MATCH($A32,'[35]Raw Data'!$A$1:$A$34,0),MATCH(ACP$1,'[35]Raw Data'!$A$1:$BK$1,0))</f>
        <v>81.78</v>
      </c>
      <c r="ACQ32" s="136">
        <f>INDEX('[35]Raw Data'!$A$1:$BK$34,MATCH($A32,'[35]Raw Data'!$A$1:$A$34,0),MATCH(ACQ$1,'[35]Raw Data'!$A$1:$BK$1,0))</f>
        <v>79.66</v>
      </c>
      <c r="ACR32" s="120">
        <f>INDEX('[11]1920 Collected Indicators'!$A$3:$CV$36,MATCH($A32,'[11]1920 Collected Indicators'!$A$3:$A$36,0),MATCH(ACR$1,'[11]1920 Collected Indicators'!$A$3:$CV$3,0))</f>
        <v>82.904700000000005</v>
      </c>
      <c r="ACS32" s="115">
        <f>INDEX('[35]Raw Data'!$A$1:$BK$34,MATCH($A32,'[35]Raw Data'!$A$1:$A$34,0),MATCH(ACS$1,'[35]Raw Data'!$A$1:$BK$1,0))</f>
        <v>42.99</v>
      </c>
      <c r="ACT32" s="116">
        <f>INDEX('[35]Raw Data'!$A$1:$BK$34,MATCH($A32,'[35]Raw Data'!$A$1:$A$34,0),MATCH(ACT$1,'[35]Raw Data'!$A$1:$BK$1,0))</f>
        <v>39.65</v>
      </c>
      <c r="ACU32" s="136">
        <f>INDEX('[35]Raw Data'!$A$1:$BK$34,MATCH($A32,'[35]Raw Data'!$A$1:$A$34,0),MATCH(ACU$1,'[35]Raw Data'!$A$1:$BK$1,0))</f>
        <v>40.42</v>
      </c>
      <c r="ACV32" s="120">
        <f>INDEX('[11]1920 Collected Indicators'!$A$3:$CV$36,MATCH($A32,'[11]1920 Collected Indicators'!$A$3:$A$36,0),MATCH(ACV$1,'[11]1920 Collected Indicators'!$A$3:$CV$3,0))</f>
        <v>36.766199999999998</v>
      </c>
      <c r="ACW32" s="115">
        <f t="shared" si="60"/>
        <v>599.91987179487182</v>
      </c>
      <c r="ACX32" s="87">
        <v>14974</v>
      </c>
      <c r="ACY32" s="87">
        <f t="array" ref="ACY32">INDEX([36]Historic!$B$2:$K$35,MATCH($A32,[36]Historic!$B$2:$B$35,0),MATCH(ACY$1,[36]Historic!$B$2:$K$2,0))</f>
        <v>480</v>
      </c>
      <c r="ACZ32" s="116">
        <f t="shared" si="61"/>
        <v>554.18552036199094</v>
      </c>
      <c r="ADA32" s="87">
        <v>14697</v>
      </c>
      <c r="ADB32" s="87">
        <f t="array" ref="ADB32">INDEX([36]Historic!$B$2:$K$35,MATCH($A32,[36]Historic!$B$2:$B$35,0),MATCH(ADB$1,[36]Historic!$B$2:$K$2,0))</f>
        <v>510</v>
      </c>
      <c r="ADC32" s="116">
        <f t="shared" si="62"/>
        <v>430.40638606676345</v>
      </c>
      <c r="ADD32" s="87">
        <v>11862</v>
      </c>
      <c r="ADE32" s="87">
        <f t="array" ref="ADE32">INDEX([36]Historic!$B$2:$K$35,MATCH($A32,[36]Historic!$B$2:$B$35,0),MATCH(ADE$1,[36]Historic!$B$2:$K$2,0))</f>
        <v>530</v>
      </c>
      <c r="ADF32" s="116">
        <f t="shared" si="63"/>
        <v>415.96840659340654</v>
      </c>
      <c r="ADG32" s="87">
        <v>12113</v>
      </c>
      <c r="ADH32" s="87">
        <f t="array" ref="ADH32">INDEX([36]Historic!$B$2:$K$35,MATCH($A32,[36]Historic!$B$2:$B$35,0),MATCH(ADH$1,[36]Historic!$B$2:$K$2,0))</f>
        <v>560</v>
      </c>
      <c r="ADI32" s="116">
        <f t="shared" si="64"/>
        <v>460.43447293447292</v>
      </c>
      <c r="ADJ32" s="87">
        <v>12929</v>
      </c>
      <c r="ADK32" s="87">
        <f t="array" ref="ADK32">INDEX([36]Historic!$B$2:$K$35,MATCH($A32,[36]Historic!$B$2:$B$35,0),MATCH(ADK$1,[36]Historic!$B$2:$K$2,0))</f>
        <v>540</v>
      </c>
      <c r="ADL32" s="116">
        <f t="shared" si="65"/>
        <v>466.13247863247864</v>
      </c>
      <c r="ADM32" s="87">
        <v>13089</v>
      </c>
      <c r="ADN32" s="87">
        <f t="array" ref="ADN32">INDEX([36]Historic!$B$2:$K$35,MATCH($A32,[36]Historic!$B$2:$B$35,0),MATCH(ADN$1,[36]Historic!$B$2:$K$2,0))</f>
        <v>540</v>
      </c>
      <c r="ADO32" s="116">
        <f t="shared" si="66"/>
        <v>479.96503496503499</v>
      </c>
      <c r="ADP32" s="87">
        <f>INDEX('[2]All Previous Years'!$A$1:$EX$34,MATCH($A32,'[2]All Previous Years'!$A$1:$A$34,0),MATCH(ADP$1,'[2]All Previous Years'!$A$1:$EX$1,0))</f>
        <v>13727</v>
      </c>
      <c r="ADQ32" s="87">
        <f t="array" ref="ADQ32">INDEX([36]Historic!$B$2:$K$35,MATCH($A32,[36]Historic!$B$2:$B$35,0),MATCH(ADQ$1,[36]Historic!$B$2:$K$2,0))</f>
        <v>550</v>
      </c>
      <c r="ADR32" s="116">
        <f t="shared" si="67"/>
        <v>481.78137651821868</v>
      </c>
      <c r="ADS32" s="32">
        <f>INDEX([4]Sheet1!$A$1:$CJ$34, MATCH($A32, [4]Sheet1!$A$1:$A$34, 0), MATCH(ADS$1, [4]Sheet1!$A$1:$CJ$1, 0))</f>
        <v>14280</v>
      </c>
      <c r="ADT32" s="87">
        <f t="array" ref="ADT32">INDEX([36]Historic!$B$2:$K$35,MATCH($A32,[36]Historic!$B$2:$B$35,0),MATCH(ADT$1,[36]Historic!$B$2:$K$2,0))</f>
        <v>570</v>
      </c>
      <c r="ADU32" s="88">
        <f>INDEX('[6]Finance Indicators'!$B$3:$BO$35,MATCH($A32,'[6]Finance Indicators'!$A$3:$A$35,0),MATCH(ADU$1,'[6]Finance Indicators'!$B$2:$BO$2,0))</f>
        <v>505.18543956043959</v>
      </c>
      <c r="ADV32" s="88">
        <f>INDEX('[6]Finance Indicators'!$B$3:$BO$35,MATCH($A32,'[6]Finance Indicators'!$A$3:$A$35,0),MATCH(ADV$1,'[6]Finance Indicators'!$B$2:$BO$2,0))</f>
        <v>14711</v>
      </c>
      <c r="ADW32" s="88">
        <f>INDEX('[6]Finance Indicators'!$B$3:$BO$35,MATCH($A32,'[6]Finance Indicators'!$A$3:$A$35,0),MATCH(ADW$1,'[6]Finance Indicators'!$B$2:$BO$2,0))</f>
        <v>560</v>
      </c>
      <c r="ADX32" s="88">
        <f t="array" ref="ADX32">INDEX('[7]Finance Indicators'!$A$2:$BO$35,MATCH($A32,'[7]Finance Indicators'!$A$2:$A$35,0),MATCH(ADX$1,'[7]Finance Indicators'!$A$2:$BO$2,0))</f>
        <v>524.99329938354322</v>
      </c>
      <c r="ADY32" s="250">
        <f t="array" ref="ADY32">INDEX('[7]Finance Indicators'!$A$2:$BO$35,MATCH($A32,'[7]Finance Indicators'!$A$2:$A$35,0),MATCH(ADY$1,'[7]Finance Indicators'!$A$2:$BO$2,0))</f>
        <v>15670</v>
      </c>
      <c r="ADZ32" s="316">
        <f t="array" ref="ADZ32">INDEX('[7]Finance Indicators'!$A$2:$BO$35,MATCH($A32,'[7]Finance Indicators'!$A$2:$A$35,0),MATCH(ADZ$1,'[7]Finance Indicators'!$A$2:$BO$2,0))</f>
        <v>574</v>
      </c>
      <c r="AEA32" s="121">
        <f>(ACW32*100)/Deflators!$B$2</f>
        <v>706.71970732580053</v>
      </c>
      <c r="AEB32" s="137">
        <f>(ACZ32*100)/Deflators!$B$3</f>
        <v>643.09333465079726</v>
      </c>
      <c r="AEC32" s="137">
        <f>(ADC32*100)/Deflators!$B$4</f>
        <v>489.44898410623688</v>
      </c>
      <c r="AED32" s="137">
        <f>(ADF32*100)/Deflators!$B$5</f>
        <v>464.64989193378182</v>
      </c>
      <c r="AEE32" s="137">
        <f>(ADI32*100)/Deflators!$B$6</f>
        <v>507.32444179149348</v>
      </c>
      <c r="AEF32" s="137">
        <f>(ADL32*100)/Deflators!$B$7</f>
        <v>509.44581669040531</v>
      </c>
      <c r="AEG32" s="137">
        <f>(ADO32*100)/Deflators!$B$8</f>
        <v>511.89499731772537</v>
      </c>
      <c r="AEH32" s="137">
        <f>(ADR32*100)/Deflators!$B$9</f>
        <v>504.941265051713</v>
      </c>
      <c r="AEI32" s="137">
        <f>(ADU32*100)/Deflators!$B$10</f>
        <v>517.52783143026193</v>
      </c>
      <c r="AEJ32" s="245">
        <f>(ADX32*100)/Deflators!$B$11</f>
        <v>524.99329938354322</v>
      </c>
      <c r="AEK32" s="115">
        <f>INDEX('[35]Raw Data'!$A$1:$BK$34,MATCH($A32,'[35]Raw Data'!$A$1:$A$34,0),MATCH(AEK$1,'[35]Raw Data'!$A$1:$BK$1,0))</f>
        <v>83.539255213074952</v>
      </c>
      <c r="AEL32" s="197">
        <f>INDEX('[35]Raw Data'!$A$1:$BK$34,MATCH($A32,'[35]Raw Data'!$A$1:$A$34,0),MATCH(AEL$1,'[35]Raw Data'!$A$1:$BK$1,0))</f>
        <v>1927</v>
      </c>
      <c r="AEM32" s="197">
        <f>INDEX('[35]Raw Data'!$A$1:$BK$34,MATCH($A32,'[35]Raw Data'!$A$1:$A$34,0),MATCH(AEM$1,'[35]Raw Data'!$A$1:$BK$1,0))</f>
        <v>23067</v>
      </c>
      <c r="AEN32" s="116">
        <f>INDEX('[35]Raw Data'!$A$1:$BK$34,MATCH($A32,'[35]Raw Data'!$A$1:$A$34,0),MATCH(AEN$1,'[35]Raw Data'!$A$1:$BK$1,0))</f>
        <v>90.839791640198186</v>
      </c>
      <c r="AEO32" s="197">
        <f>INDEX('[35]Raw Data'!$A$1:$BK$34,MATCH($A32,'[35]Raw Data'!$A$1:$A$34,0),MATCH(AEO$1,'[35]Raw Data'!$A$1:$BK$1,0))</f>
        <v>2145</v>
      </c>
      <c r="AEP32" s="197">
        <f>INDEX('[35]Raw Data'!$A$1:$BK$34,MATCH($A32,'[35]Raw Data'!$A$1:$A$34,0),MATCH(AEP$1,'[35]Raw Data'!$A$1:$BK$1,0))</f>
        <v>23613</v>
      </c>
      <c r="AEQ32" s="116">
        <f>INDEX('[35]Raw Data'!$A$1:$BK$34,MATCH($A32,'[35]Raw Data'!$A$1:$A$34,0),MATCH(AEQ$1,'[35]Raw Data'!$A$1:$BK$1,0))</f>
        <v>84.507636486372448</v>
      </c>
      <c r="AER32" s="197">
        <f>INDEX('[35]Raw Data'!$A$1:$BK$34,MATCH($A32,'[35]Raw Data'!$A$1:$A$34,0),MATCH(AER$1,'[35]Raw Data'!$A$1:$BK$1,0))</f>
        <v>2003</v>
      </c>
      <c r="AES32" s="197">
        <f>INDEX('[35]Raw Data'!$A$1:$BK$34,MATCH($A32,'[35]Raw Data'!$A$1:$A$34,0),MATCH(AES$1,'[35]Raw Data'!$A$1:$BK$1,0))</f>
        <v>23702</v>
      </c>
      <c r="AET32" s="116">
        <f>INDEX('[35]Raw Data'!$A$1:$BK$34,MATCH($A32,'[35]Raw Data'!$A$1:$A$34,0),MATCH(AET$1,'[35]Raw Data'!$A$1:$BK$1,0))</f>
        <v>84.595128373930208</v>
      </c>
      <c r="AEU32" s="197">
        <f>INDEX('[35]Raw Data'!$A$1:$BK$34,MATCH($A32,'[35]Raw Data'!$A$1:$A$34,0),MATCH(AEU$1,'[35]Raw Data'!$A$1:$BK$1,0))</f>
        <v>2056</v>
      </c>
      <c r="AEV32" s="197">
        <f>INDEX('[35]Raw Data'!$A$1:$BK$34,MATCH($A32,'[35]Raw Data'!$A$1:$A$34,0),MATCH(AEV$1,'[35]Raw Data'!$A$1:$BK$1,0))</f>
        <v>24304</v>
      </c>
      <c r="AEW32" s="116">
        <f>INDEX('[35]Raw Data'!$A$1:$BK$34,MATCH($A32,'[35]Raw Data'!$A$1:$A$34,0),MATCH(AEW$1,'[35]Raw Data'!$A$1:$BK$1,0))</f>
        <v>81.71299057616605</v>
      </c>
      <c r="AEX32" s="197">
        <f>INDEX('[35]Raw Data'!$A$1:$BK$34,MATCH($A32,'[35]Raw Data'!$A$1:$A$34,0),MATCH(AEX$1,'[35]Raw Data'!$A$1:$BK$1,0))</f>
        <v>2055</v>
      </c>
      <c r="AEY32" s="197">
        <f>INDEX('[35]Raw Data'!$A$1:$BK$34,MATCH($A32,'[35]Raw Data'!$A$1:$A$34,0),MATCH(AEY$1,'[35]Raw Data'!$A$1:$BK$1,0))</f>
        <v>25149</v>
      </c>
      <c r="AEZ32" s="116">
        <f>INDEX('[35]Raw Data'!$A$1:$BK$34,MATCH($A32,'[35]Raw Data'!$A$1:$A$34,0),MATCH(AEZ$1,'[35]Raw Data'!$A$1:$BK$1,0))</f>
        <v>78.76543209876543</v>
      </c>
      <c r="AFA32" s="197">
        <f>INDEX('[35]Raw Data'!$A$1:$BK$34,MATCH($A32,'[35]Raw Data'!$A$1:$A$34,0),MATCH(AFA$1,'[35]Raw Data'!$A$1:$BK$1,0))</f>
        <v>1914</v>
      </c>
      <c r="AFB32" s="197">
        <f>INDEX('[35]Raw Data'!$A$1:$BK$34,MATCH($A32,'[35]Raw Data'!$A$1:$A$34,0),MATCH(AFB$1,'[35]Raw Data'!$A$1:$BK$1,0))</f>
        <v>24300</v>
      </c>
      <c r="AFC32" s="116">
        <f>INDEX('[35]Raw Data'!$A$1:$BK$34,MATCH($A32,'[35]Raw Data'!$A$1:$A$34,0),MATCH(AFC$1,'[35]Raw Data'!$A$1:$BK$1,0))</f>
        <v>88.189571866728301</v>
      </c>
      <c r="AFD32" s="197">
        <f>INDEX('[35]Raw Data'!$A$1:$BK$34,MATCH($A32,'[35]Raw Data'!$A$1:$A$34,0),MATCH(AFD$1,'[35]Raw Data'!$A$1:$BK$1,0))</f>
        <v>2099</v>
      </c>
      <c r="AFE32" s="197">
        <f>INDEX('[35]Raw Data'!$A$1:$BK$34,MATCH($A32,'[35]Raw Data'!$A$1:$A$34,0),MATCH(AFE$1,'[35]Raw Data'!$A$1:$BK$1,0))</f>
        <v>23801</v>
      </c>
      <c r="AFF32" s="116">
        <f>INDEX('[35]Raw Data'!$A$1:$BK$34,MATCH($A32,'[35]Raw Data'!$A$1:$A$34,0),MATCH(AFF$1,'[35]Raw Data'!$A$1:$BK$1,0))</f>
        <v>88.888888888888886</v>
      </c>
      <c r="AFG32" s="197">
        <f>INDEX('[35]Raw Data'!$A$1:$BK$34,MATCH($A32,'[35]Raw Data'!$A$1:$A$34,0),MATCH(AFG$1,'[35]Raw Data'!$A$1:$BK$1,0))</f>
        <v>1976</v>
      </c>
      <c r="AFH32" s="197">
        <f>INDEX('[35]Raw Data'!$A$1:$BK$34,MATCH($A32,'[35]Raw Data'!$A$1:$A$34,0),MATCH(AFH$1,'[35]Raw Data'!$A$1:$BK$1,0))</f>
        <v>22230</v>
      </c>
      <c r="AFI32" s="116">
        <f>INDEX('[15]1819 Collected Indicators'!$A$3:$CV$36,MATCH($A32,'[15]1819 Collected Indicators'!$A$3:$A$36,0),MATCH(AFI$1,'[15]1819 Collected Indicators'!$A$3:$CV$3,0))</f>
        <v>93.062012104201386</v>
      </c>
      <c r="AFJ32" s="197">
        <f>INDEX('[15]1819 Collected Indicators'!$A$3:$CV$36,MATCH($A32,'[15]1819 Collected Indicators'!$A$3:$A$36,0),MATCH(AFJ$1,'[15]1819 Collected Indicators'!$A$3:$CV$3,0))</f>
        <v>2122</v>
      </c>
      <c r="AFK32" s="222">
        <f>INDEX('[15]1819 Collected Indicators'!$A$3:$CV$36,MATCH($A32,'[15]1819 Collected Indicators'!$A$3:$A$36,0),MATCH(AFK$1,'[15]1819 Collected Indicators'!$A$3:$CV$3,0))</f>
        <v>22802</v>
      </c>
      <c r="AFL32" s="311">
        <f>INDEX('[11]1920 Collected Indicators'!$A$3:$CV$36,MATCH($A32,'[11]1920 Collected Indicators'!$A$3:$A$36,0),MATCH(AFL$1,'[11]1920 Collected Indicators'!$A$3:$CV$3,0))</f>
        <v>92.040963753027654</v>
      </c>
      <c r="AFM32" s="197">
        <f>INDEX('[11]1920 Collected Indicators'!$A$3:$CV$36,MATCH($A32,'[11]1920 Collected Indicators'!$A$3:$A$36,0),MATCH(AFM$1,'[11]1920 Collected Indicators'!$A$3:$CV$3,0))</f>
        <v>2166</v>
      </c>
      <c r="AFN32" s="197">
        <f>INDEX('[11]1920 Collected Indicators'!$A$3:$CV$36,MATCH($A32,'[11]1920 Collected Indicators'!$A$3:$A$36,0),MATCH(AFN$1,'[11]1920 Collected Indicators'!$A$3:$CV$3,0))</f>
        <v>23533</v>
      </c>
      <c r="AFO32" s="133">
        <f>INDEX('[35]Raw Data'!$A$1:$BK$34,MATCH($A32,'[35]Raw Data'!$A$1:$A$34,0),MATCH(AFO$1,'[35]Raw Data'!$A$1:$BK$1,0))</f>
        <v>75.510204081632651</v>
      </c>
      <c r="AFP32" s="133">
        <f>INDEX('[35]Raw Data'!$A$1:$BK$34,MATCH($A32,'[35]Raw Data'!$A$1:$A$34,0),MATCH(AFP$1,'[35]Raw Data'!$A$1:$BK$1,0))</f>
        <v>66.666666666666657</v>
      </c>
      <c r="AFQ32" s="133">
        <f>INDEX('[35]Raw Data'!$A$1:$BK$34,MATCH($A32,'[35]Raw Data'!$A$1:$A$34,0),MATCH(AFQ$1,'[35]Raw Data'!$A$1:$BK$1,0))</f>
        <v>75.510204081632651</v>
      </c>
      <c r="AFR32" s="133">
        <f>INDEX('[35]Raw Data'!$A$1:$BK$34,MATCH($A32,'[35]Raw Data'!$A$1:$A$34,0),MATCH(AFR$1,'[35]Raw Data'!$A$1:$BK$1,0))</f>
        <v>96.15384615384616</v>
      </c>
      <c r="AFS32" s="133">
        <f>INDEX('[35]Raw Data'!$A$1:$BK$34,MATCH($A32,'[35]Raw Data'!$A$1:$A$34,0),MATCH(AFS$1,'[35]Raw Data'!$A$1:$BK$1,0))</f>
        <v>91.228070175438589</v>
      </c>
      <c r="AFT32" s="133">
        <f>INDEX('[35]Raw Data'!$A$1:$BK$34,MATCH($A32,'[35]Raw Data'!$A$1:$A$34,0),MATCH(AFT$1,'[35]Raw Data'!$A$1:$BK$1,0))</f>
        <v>87.931034482758619</v>
      </c>
      <c r="AFU32" s="133">
        <f>INDEX('[35]Raw Data'!$A$1:$BK$34,MATCH($A32,'[35]Raw Data'!$A$1:$A$34,0),MATCH(AFU$1,'[35]Raw Data'!$A$1:$BK$1,0))</f>
        <v>98.039215686274503</v>
      </c>
      <c r="AFV32" s="136">
        <f>INDEX('[15]1819 Collected Indicators'!$A$3:$CV$36,MATCH($A32,'[15]1819 Collected Indicators'!$A$3:$A$36,0),MATCH(AFV$1,'[15]1819 Collected Indicators'!$A$3:$CV$3,0))</f>
        <v>89.09</v>
      </c>
      <c r="AFW32" s="120">
        <f>INDEX('[11]1920 Collected Indicators'!$A$3:$CV$36,MATCH($A32,'[11]1920 Collected Indicators'!$A$3:$A$36,0),MATCH(AFW$1,'[11]1920 Collected Indicators'!$A$3:$CV$3,0))</f>
        <v>92.592592592592595</v>
      </c>
      <c r="AFX32" s="115">
        <f>INDEX('[35]Raw Data'!$A$1:$BK$34,MATCH($A32,'[35]Raw Data'!$A$1:$A$34,0),MATCH(AFX$1,'[35]Raw Data'!$A$1:$BK$1,0))</f>
        <v>705.26469301443785</v>
      </c>
      <c r="AFY32" s="213">
        <f>INDEX('[35]Raw Data'!$A$1:$BK$34,MATCH($A32,'[35]Raw Data'!$A$1:$A$34,0),MATCH(AFY$1,'[35]Raw Data'!$A$1:$BK$1,0))</f>
        <v>4836</v>
      </c>
      <c r="AFZ32" s="213">
        <f>INDEX('[35]Raw Data'!$A$1:$BK$34,MATCH($A32,'[35]Raw Data'!$A$1:$A$34,0),MATCH(AFZ$1,'[35]Raw Data'!$A$1:$BK$1,0))</f>
        <v>6857</v>
      </c>
      <c r="AGA32" s="116">
        <f>INDEX('[35]Raw Data'!$A$1:$BK$34,MATCH($A32,'[35]Raw Data'!$A$1:$A$34,0),MATCH(AGA$1,'[35]Raw Data'!$A$1:$BK$1,0))</f>
        <v>879.77672820953205</v>
      </c>
      <c r="AGB32" s="213">
        <f>INDEX('[35]Raw Data'!$A$1:$BK$34,MATCH($A32,'[35]Raw Data'!$A$1:$A$34,0),MATCH(AGB$1,'[35]Raw Data'!$A$1:$BK$1,0))</f>
        <v>6147</v>
      </c>
      <c r="AGC32" s="213">
        <f>INDEX('[35]Raw Data'!$A$1:$BK$34,MATCH($A32,'[35]Raw Data'!$A$1:$A$34,0),MATCH(AGC$1,'[35]Raw Data'!$A$1:$BK$1,0))</f>
        <v>6987</v>
      </c>
      <c r="AGD32" s="116">
        <f>INDEX('[35]Raw Data'!$A$1:$BK$34,MATCH($A32,'[35]Raw Data'!$A$1:$A$34,0),MATCH(AGD$1,'[35]Raw Data'!$A$1:$BK$1,0))</f>
        <v>530.36611629576453</v>
      </c>
      <c r="AGE32" s="213">
        <f>INDEX('[35]Raw Data'!$A$1:$BK$34,MATCH($A32,'[35]Raw Data'!$A$1:$A$34,0),MATCH(AGE$1,'[35]Raw Data'!$A$1:$BK$1,0))</f>
        <v>3694</v>
      </c>
      <c r="AGF32" s="213">
        <f>INDEX('[35]Raw Data'!$A$1:$BK$34,MATCH($A32,'[35]Raw Data'!$A$1:$A$34,0),MATCH(AGF$1,'[35]Raw Data'!$A$1:$BK$1,0))</f>
        <v>6965</v>
      </c>
      <c r="AGG32" s="116">
        <f>INDEX('[35]Raw Data'!$A$1:$BK$34,MATCH($A32,'[35]Raw Data'!$A$1:$A$34,0),MATCH(AGG$1,'[35]Raw Data'!$A$1:$BK$1,0))</f>
        <v>478.51368600198549</v>
      </c>
      <c r="AGH32" s="213">
        <f>INDEX('[35]Raw Data'!$A$1:$BK$34,MATCH($A32,'[35]Raw Data'!$A$1:$A$34,0),MATCH(AGH$1,'[35]Raw Data'!$A$1:$BK$1,0))</f>
        <v>3374</v>
      </c>
      <c r="AGI32" s="213">
        <f>INDEX('[35]Raw Data'!$A$1:$BK$34,MATCH($A32,'[35]Raw Data'!$A$1:$A$34,0),MATCH(AGI$1,'[35]Raw Data'!$A$1:$BK$1,0))</f>
        <v>7051</v>
      </c>
      <c r="AGJ32" s="116">
        <f>INDEX('[35]Raw Data'!$A$1:$BK$34,MATCH($A32,'[35]Raw Data'!$A$1:$A$34,0),MATCH(AGJ$1,'[35]Raw Data'!$A$1:$BK$1,0))</f>
        <v>333.9937729974526</v>
      </c>
      <c r="AGK32" s="213">
        <f>INDEX('[35]Raw Data'!$A$1:$BK$34,MATCH($A32,'[35]Raw Data'!$A$1:$A$34,0),MATCH(AGK$1,'[35]Raw Data'!$A$1:$BK$1,0))</f>
        <v>2360</v>
      </c>
      <c r="AGL32" s="213">
        <f>INDEX('[35]Raw Data'!$A$1:$BK$34,MATCH($A32,'[35]Raw Data'!$A$1:$A$34,0),MATCH(AGL$1,'[35]Raw Data'!$A$1:$BK$1,0))</f>
        <v>7066</v>
      </c>
      <c r="AGM32" s="116">
        <f>INDEX('[15]1819 Collected Indicators'!$A$3:$CV$36,MATCH($A32,'[15]1819 Collected Indicators'!$A$3:$A$36,0),MATCH(AGM$1,'[15]1819 Collected Indicators'!$A$3:$CV$3,0))</f>
        <v>331.96</v>
      </c>
      <c r="AGN32" s="213">
        <f>INDEX('[15]1819 Collected Indicators'!$A$3:$CV$36,MATCH($A32,'[15]1819 Collected Indicators'!$A$3:$A$36,0),MATCH(AGN$1,'[15]1819 Collected Indicators'!$A$3:$CV$3,0))</f>
        <v>2342</v>
      </c>
      <c r="AGO32" s="213">
        <f>INDEX('[15]1819 Collected Indicators'!$A$3:$CV$36,MATCH($A32,'[15]1819 Collected Indicators'!$A$3:$A$36,0),MATCH(AGO$1,'[15]1819 Collected Indicators'!$A$3:$CV$3,0))</f>
        <v>7055</v>
      </c>
      <c r="AGP32" s="213">
        <f>INDEX('[11]1920 Collected Indicators'!$A$3:$CV$36,MATCH($A32,'[11]1920 Collected Indicators'!$A$3:$A$36,0),MATCH(AGP$1,'[11]1920 Collected Indicators'!$A$3:$CV$3,0))</f>
        <v>541.00880257090955</v>
      </c>
      <c r="AGQ32" s="213">
        <f>INDEX('[11]1920 Collected Indicators'!$A$3:$CV$36,MATCH($A32,'[11]1920 Collected Indicators'!$A$3:$A$36,0),MATCH(AGQ$1,'[11]1920 Collected Indicators'!$A$3:$CV$3,0))</f>
        <v>3872</v>
      </c>
      <c r="AGR32" s="306">
        <f>INDEX('[11]1920 Collected Indicators'!$A$3:$CV$36,MATCH($A32,'[11]1920 Collected Indicators'!$A$3:$A$36,0),MATCH(AGR$1,'[11]1920 Collected Indicators'!$A$3:$CV$3,0))</f>
        <v>7157</v>
      </c>
      <c r="AGS32" s="217">
        <v>4.5</v>
      </c>
      <c r="AGT32" s="208">
        <v>3614</v>
      </c>
      <c r="AGU32" s="87">
        <v>803853</v>
      </c>
      <c r="AGV32" s="88">
        <v>4.4848177020661009</v>
      </c>
      <c r="AGW32" s="87">
        <v>3373</v>
      </c>
      <c r="AGX32" s="87">
        <v>752093</v>
      </c>
      <c r="AGY32" s="116">
        <v>4.6288578816607346</v>
      </c>
      <c r="AGZ32" s="87">
        <v>3471</v>
      </c>
      <c r="AHA32" s="32">
        <v>749861</v>
      </c>
      <c r="AHB32" s="116">
        <v>5.9400639699196764</v>
      </c>
      <c r="AHC32" s="87">
        <v>3861</v>
      </c>
      <c r="AHD32" s="87">
        <v>649993</v>
      </c>
      <c r="AHE32" s="116">
        <v>5.8839589534597225</v>
      </c>
      <c r="AHF32" s="87">
        <v>4418</v>
      </c>
      <c r="AHG32" s="87">
        <v>750855</v>
      </c>
      <c r="AHH32" s="116">
        <v>5.4630293801548691</v>
      </c>
      <c r="AHI32" s="87">
        <v>4463</v>
      </c>
      <c r="AHJ32" s="87">
        <v>816946</v>
      </c>
      <c r="AHK32" s="116">
        <f t="shared" si="68"/>
        <v>5.3354000269011763</v>
      </c>
      <c r="AHL32" s="87">
        <f>INDEX('[2]All Previous Years'!$A$1:$EX$34,MATCH($A32,'[2]All Previous Years'!$A$1:$A$34,0),MATCH(AHL$1,'[2]All Previous Years'!$A$1:$EX$1,0))</f>
        <v>4165</v>
      </c>
      <c r="AHM32" s="131">
        <f>INDEX('[29]SPI Raw Data 1617'!$A$3:$AN$37,MATCH($A32,'[29]SPI Raw Data 1617'!$A$3:$A$37,0),MATCH(AHM$1,'[29]SPI Raw Data 1617'!$A$37:$AN$37,0))</f>
        <v>780635</v>
      </c>
      <c r="AHN32" s="88">
        <f t="shared" si="69"/>
        <v>4.2601665169434231</v>
      </c>
      <c r="AHO32" s="32">
        <f>INDEX([4]Sheet1!$A$1:$CJ$34, MATCH($A32, [4]Sheet1!$A$1:$A$34, 0), MATCH(AHO$1, [4]Sheet1!$A$1:$CJ$1, 0))</f>
        <v>4140</v>
      </c>
      <c r="AHP32" s="32">
        <f>INDEX('[5]Finance Indicators'!$A$2:$BO$35,MATCH($A32,'[5]Finance Indicators'!$A$2:$A$35,0),MATCH(AHP$1,'[5]Finance Indicators'!$A$2:$BO$2,0))</f>
        <v>971793</v>
      </c>
      <c r="AHQ32" s="88">
        <f>INDEX('[6]Finance Indicators'!$B$3:$BO$35,MATCH($A32,'[6]Finance Indicators'!$A$3:$A$35,0),MATCH(AHQ$1,'[6]Finance Indicators'!$B$2:$BO$2,0))</f>
        <v>3.3862568769552128</v>
      </c>
      <c r="AHR32" s="88">
        <f>INDEX('[6]Finance Indicators'!$B$3:$BO$35,MATCH($A32,'[6]Finance Indicators'!$A$3:$A$35,0),MATCH(AHR$1,'[6]Finance Indicators'!$B$2:$BO$2,0))</f>
        <v>3453</v>
      </c>
      <c r="AHS32" s="88">
        <f>INDEX('[6]Finance Indicators'!$B$3:$BO$35,MATCH($A32,'[6]Finance Indicators'!$A$3:$A$35,0),MATCH(AHS$1,'[6]Finance Indicators'!$B$2:$BO$2,0))</f>
        <v>1019710</v>
      </c>
      <c r="AHT32" s="88">
        <f t="array" ref="AHT32">INDEX('[7]Finance Indicators'!$A$2:$BO$35,MATCH($A32,'[7]Finance Indicators'!$A$2:$A$35,0),MATCH(AHT$1,'[7]Finance Indicators'!$A$2:$BO$2,0))</f>
        <v>3.3408554864336564</v>
      </c>
      <c r="AHU32" s="250">
        <f t="array" ref="AHU32">INDEX('[7]Finance Indicators'!$A$2:$BO$35,MATCH($A32,'[7]Finance Indicators'!$A$2:$A$35,0),MATCH(AHU$1,'[7]Finance Indicators'!$A$2:$BO$2,0))</f>
        <v>3408</v>
      </c>
      <c r="AHV32" s="250">
        <f t="array" ref="AHV32">INDEX('[7]Finance Indicators'!$A$2:$BO$35,MATCH($A32,'[7]Finance Indicators'!$A$2:$A$35,0),MATCH(AHV$1,'[7]Finance Indicators'!$A$2:$BO$2,0))</f>
        <v>1020098</v>
      </c>
      <c r="AHW32" s="119">
        <f>(AGS32*100)/Deflators!$B$2</f>
        <v>5.3011057517586426</v>
      </c>
      <c r="AHX32" s="137">
        <f>(AGV32*100)/Deflators!$B$3</f>
        <v>5.2043156404351736</v>
      </c>
      <c r="AHY32" s="137">
        <f>(AGY32*100)/Deflators!$B$4</f>
        <v>5.2638386908124595</v>
      </c>
      <c r="AHZ32" s="137">
        <f>(AHB32*100)/Deflators!$B$5</f>
        <v>6.6352396911738873</v>
      </c>
      <c r="AIA32" s="137">
        <f>(AHE32*100)/Deflators!$B$6</f>
        <v>6.4831726707240644</v>
      </c>
      <c r="AIB32" s="137">
        <f>(AHH32*100)/Deflators!$B$7</f>
        <v>5.9706576815708656</v>
      </c>
      <c r="AIC32" s="137">
        <f>(AHK32*100)/Deflators!$B$8</f>
        <v>5.690340719628737</v>
      </c>
      <c r="AID32" s="137">
        <f>(AHN32*100)/Deflators!$B$9</f>
        <v>4.4649585377134571</v>
      </c>
      <c r="AIE32" s="137">
        <f>(AHQ32*100)/Deflators!$B$10</f>
        <v>3.4689879021875067</v>
      </c>
      <c r="AIF32" s="301">
        <f>(AHT32*100)/Deflators!$B$11</f>
        <v>3.3408554864336564</v>
      </c>
      <c r="AIG32" s="121">
        <v>3.6387815196662259</v>
      </c>
      <c r="AIH32" s="87">
        <v>2490</v>
      </c>
      <c r="AII32" s="87">
        <v>684295</v>
      </c>
      <c r="AIJ32" s="88">
        <v>3.4986506990269719</v>
      </c>
      <c r="AIK32" s="87">
        <v>2239</v>
      </c>
      <c r="AIL32" s="87">
        <v>639961</v>
      </c>
      <c r="AIM32" s="123">
        <v>3.691744425516768</v>
      </c>
      <c r="AIN32" s="87">
        <v>2178</v>
      </c>
      <c r="AIO32" s="32">
        <v>589965</v>
      </c>
      <c r="AIP32" s="116">
        <v>2.7533039647577091</v>
      </c>
      <c r="AIQ32" s="87">
        <v>2340</v>
      </c>
      <c r="AIR32" s="87">
        <v>849888</v>
      </c>
      <c r="AIS32" s="116">
        <v>2.4196192920066601</v>
      </c>
      <c r="AIT32" s="87">
        <v>2280</v>
      </c>
      <c r="AIU32" s="87">
        <v>942297</v>
      </c>
      <c r="AIV32" s="116">
        <v>3.4511122237322081</v>
      </c>
      <c r="AIW32" s="87">
        <v>3088</v>
      </c>
      <c r="AIX32" s="87">
        <v>894784</v>
      </c>
      <c r="AIY32" s="116">
        <f t="shared" si="70"/>
        <v>3.1088568242318684</v>
      </c>
      <c r="AIZ32" s="87">
        <f>INDEX('[2]All Previous Years'!$A$1:$EX$34,MATCH($A32,'[2]All Previous Years'!$A$1:$A$34,0),MATCH(AIZ$1,'[2]All Previous Years'!$A$1:$EX$1,0))</f>
        <v>2456</v>
      </c>
      <c r="AJA32" s="131">
        <f>INDEX('[29]SPI Raw Data 1617'!$A$3:$AN$37,MATCH($A32,'[29]SPI Raw Data 1617'!$A$3:$A$37,0),MATCH(AJA$1,'[29]SPI Raw Data 1617'!$A$37:$AN$37,0))</f>
        <v>790001</v>
      </c>
      <c r="AJB32" s="88">
        <f t="shared" si="71"/>
        <v>3.4928886223083482</v>
      </c>
      <c r="AJC32" s="32">
        <f>INDEX([4]Sheet1!$A$1:$CJ$34, MATCH($A32, [4]Sheet1!$A$1:$A$34, 0), MATCH(AJC$1, [4]Sheet1!$A$1:$CJ$1, 0))</f>
        <v>2044</v>
      </c>
      <c r="AJD32" s="32">
        <f>INDEX('[5]Finance Indicators'!$A$2:$BO$35,MATCH($A32,'[5]Finance Indicators'!$A$2:$A$35,0),MATCH(AJD$1,'[5]Finance Indicators'!$A$2:$BO$2,0))</f>
        <v>585189</v>
      </c>
      <c r="AJE32" s="88">
        <f>INDEX('[6]Finance Indicators'!$B$3:$BO$35,MATCH($A32,'[6]Finance Indicators'!$A$3:$A$35,0),MATCH(AJE$1,'[6]Finance Indicators'!$B$2:$BO$2,0))</f>
        <v>3.5808607223752102</v>
      </c>
      <c r="AJF32" s="88">
        <f>INDEX('[6]Finance Indicators'!$B$3:$BO$35,MATCH($A32,'[6]Finance Indicators'!$A$3:$A$35,0),MATCH(AJF$1,'[6]Finance Indicators'!$B$2:$BO$2,0))</f>
        <v>1905</v>
      </c>
      <c r="AJG32" s="88">
        <f>INDEX('[6]Finance Indicators'!$B$3:$BO$35,MATCH($A32,'[6]Finance Indicators'!$A$3:$A$35,0),MATCH(AJG$1,'[6]Finance Indicators'!$B$2:$BO$2,0))</f>
        <v>531995</v>
      </c>
      <c r="AJH32" s="88">
        <f t="array" ref="AJH32">INDEX('[7]Finance Indicators'!$A$2:$BO$35,MATCH($A32,'[7]Finance Indicators'!$A$2:$A$35,0),MATCH(AJH$1,'[7]Finance Indicators'!$A$2:$BO$2,0))</f>
        <v>3.5504071453383155</v>
      </c>
      <c r="AJI32" s="250">
        <f t="array" ref="AJI32">INDEX('[7]Finance Indicators'!$A$2:$BO$35,MATCH($A32,'[7]Finance Indicators'!$A$2:$A$35,0),MATCH(AJI$1,'[7]Finance Indicators'!$A$2:$BO$2,0))</f>
        <v>1850</v>
      </c>
      <c r="AJJ32" s="250">
        <f t="array" ref="AJJ32">INDEX('[7]Finance Indicators'!$A$2:$BO$35,MATCH($A32,'[7]Finance Indicators'!$A$2:$A$35,0),MATCH(AJJ$1,'[7]Finance Indicators'!$A$2:$BO$2,0))</f>
        <v>521067</v>
      </c>
      <c r="AJK32" s="119">
        <f>(AIG32*100)/Deflators!$B$2</f>
        <v>4.2865701429545959</v>
      </c>
      <c r="AJL32" s="137">
        <f>(AIJ32*100)/Deflators!$B$3</f>
        <v>4.0599381653745441</v>
      </c>
      <c r="AJM32" s="137">
        <f>(AIM32*100)/Deflators!$B$4</f>
        <v>4.1981732082589511</v>
      </c>
      <c r="AJN32" s="137">
        <f>(AIP32*100)/Deflators!$B$5</f>
        <v>3.0755277790508067</v>
      </c>
      <c r="AJO32" s="137">
        <f>(AIS32*100)/Deflators!$B$6</f>
        <v>2.6660297584622965</v>
      </c>
      <c r="AJP32" s="137">
        <f>(AIV32*100)/Deflators!$B$7</f>
        <v>3.7717918529674255</v>
      </c>
      <c r="AJQ32" s="137">
        <f>(AIY32*100)/Deflators!$B$8</f>
        <v>3.3156753925154092</v>
      </c>
      <c r="AJR32" s="137">
        <f>(AJB32*100)/Deflators!$B$9</f>
        <v>3.660796547137636</v>
      </c>
      <c r="AJS32" s="137">
        <f>(AJE32*100)/Deflators!$B$10</f>
        <v>3.6683461936612898</v>
      </c>
      <c r="AJT32" s="245">
        <f>(AJH32*100)/Deflators!$B$11</f>
        <v>3.5504071453383155</v>
      </c>
      <c r="AJU32" s="119">
        <v>0.67264266201765344</v>
      </c>
      <c r="AJV32" s="87">
        <v>49</v>
      </c>
      <c r="AJW32" s="87">
        <v>72847</v>
      </c>
      <c r="AJX32" s="88">
        <v>0.41295370571614864</v>
      </c>
      <c r="AJY32" s="87">
        <v>38</v>
      </c>
      <c r="AJZ32" s="87">
        <v>92020</v>
      </c>
      <c r="AKA32" s="116">
        <v>0.29725156628709926</v>
      </c>
      <c r="AKB32" s="87">
        <v>26</v>
      </c>
      <c r="AKC32" s="32">
        <v>87468</v>
      </c>
      <c r="AKD32" s="116">
        <v>1.056273510169327</v>
      </c>
      <c r="AKE32" s="87">
        <v>98</v>
      </c>
      <c r="AKF32" s="87">
        <v>92779</v>
      </c>
      <c r="AKG32" s="116">
        <v>1.2217348635061789</v>
      </c>
      <c r="AKH32" s="87">
        <v>122</v>
      </c>
      <c r="AKI32" s="87">
        <v>99858</v>
      </c>
      <c r="AKJ32" s="116">
        <v>1.0343804928859215</v>
      </c>
      <c r="AKK32" s="87">
        <v>143</v>
      </c>
      <c r="AKL32" s="87">
        <v>138247</v>
      </c>
      <c r="AKM32" s="116">
        <f t="shared" si="72"/>
        <v>1.6379080486039692</v>
      </c>
      <c r="AKN32" s="87">
        <f>INDEX('[2]All Previous Years'!$A$1:$EX$34,MATCH($A32,'[2]All Previous Years'!$A$1:$A$34,0),MATCH(AKN$1,'[2]All Previous Years'!$A$1:$EX$1,0))</f>
        <v>129</v>
      </c>
      <c r="AKO32" s="131">
        <f>INDEX('[29]SPI Raw Data 1617'!$A$3:$AN$37,MATCH($A32,'[29]SPI Raw Data 1617'!$A$3:$A$37,0),MATCH(AKO$1,'[29]SPI Raw Data 1617'!$A$37:$AN$37,0))</f>
        <v>78759</v>
      </c>
      <c r="AKP32" s="88">
        <f t="shared" si="73"/>
        <v>3.2657846256908387</v>
      </c>
      <c r="AKQ32" s="32">
        <f>INDEX([4]Sheet1!$A$1:$CJ$34, MATCH($A32, [4]Sheet1!$A$1:$A$34, 0), MATCH(AKQ$1, [4]Sheet1!$A$1:$CJ$1, 0))</f>
        <v>195</v>
      </c>
      <c r="AKR32" s="32">
        <f>INDEX('[5]Finance Indicators'!$A$2:$BO$35,MATCH($A32,'[5]Finance Indicators'!$A$2:$A$35,0),MATCH(AKR$1,'[5]Finance Indicators'!$A$2:$BO$2,0))</f>
        <v>59710</v>
      </c>
      <c r="AKS32" s="88">
        <f>INDEX('[6]Finance Indicators'!$B$3:$BO$35,MATCH($A32,'[6]Finance Indicators'!$A$3:$A$35,0),MATCH(AKS$1,'[6]Finance Indicators'!$B$2:$BO$2,0))</f>
        <v>1.8973947310807853</v>
      </c>
      <c r="AKT32" s="88">
        <f>INDEX('[6]Finance Indicators'!$B$3:$BO$35,MATCH($A32,'[6]Finance Indicators'!$A$3:$A$35,0),MATCH(AKT$1,'[6]Finance Indicators'!$B$2:$BO$2,0))</f>
        <v>104</v>
      </c>
      <c r="AKU32" s="88">
        <f>INDEX('[6]Finance Indicators'!$B$3:$BO$35,MATCH($A32,'[6]Finance Indicators'!$A$3:$A$35,0),MATCH(AKU$1,'[6]Finance Indicators'!$B$2:$BO$2,0))</f>
        <v>54812</v>
      </c>
      <c r="AKV32" s="88">
        <f t="array" ref="AKV32">INDEX('[7]Finance Indicators'!$A$2:$BO$35,MATCH($A32,'[7]Finance Indicators'!$A$2:$A$35,0),MATCH(AKV$1,'[7]Finance Indicators'!$A$2:$BO$2,0))</f>
        <v>1.4234568433766124</v>
      </c>
      <c r="AKW32" s="250">
        <f t="array" ref="AKW32">INDEX('[7]Finance Indicators'!$A$2:$BO$35,MATCH($A32,'[7]Finance Indicators'!$A$2:$A$35,0),MATCH(AKW$1,'[7]Finance Indicators'!$A$2:$BO$2,0))</f>
        <v>99</v>
      </c>
      <c r="AKX32" s="250">
        <f t="array" ref="AKX32">INDEX('[7]Finance Indicators'!$A$2:$BO$35,MATCH($A32,'[7]Finance Indicators'!$A$2:$A$35,0),MATCH(AKX$1,'[7]Finance Indicators'!$A$2:$BO$2,0))</f>
        <v>69549</v>
      </c>
      <c r="AKY32" s="119">
        <f>IFERROR((AJU32*100)/Deflators!$B$2,"NA")</f>
        <v>0.79238886322222823</v>
      </c>
      <c r="AKZ32" s="88">
        <f>IFERROR((AJX32*100)/Deflators!$B$3,"NA")</f>
        <v>0.47920374298472224</v>
      </c>
      <c r="ALA32" s="88">
        <f>IFERROR((AKA32*100)/Deflators!$B$4,"NA")</f>
        <v>0.33802815630305388</v>
      </c>
      <c r="ALB32" s="88">
        <f>IFERROR((AKD32*100)/Deflators!$B$5,"NA")</f>
        <v>1.1798909834814215</v>
      </c>
      <c r="ALC32" s="88">
        <f>IFERROR((AKG32*100)/Deflators!$B$6,"NA")</f>
        <v>1.3461545433277935</v>
      </c>
      <c r="ALD32" s="88">
        <f>IFERROR((AKJ32*100)/Deflators!$B$7,"NA")</f>
        <v>1.1304958120765785</v>
      </c>
      <c r="ALE32" s="88">
        <f>IFERROR((AKM32*100)/Deflators!$B$8,"NA")</f>
        <v>1.7468708657243937</v>
      </c>
      <c r="ALF32" s="88">
        <f>IFERROR((AKP32*100)/Deflators!$B$9,"NA")</f>
        <v>3.4227753513432222</v>
      </c>
      <c r="ALG32" s="88">
        <f>IFERROR((AKS32*100)/Deflators!$B$10,"NA")</f>
        <v>1.9437507569454888</v>
      </c>
      <c r="ALH32" s="183">
        <f>IFERROR((AKV32*100)/Deflators!$B$11,"NA")</f>
        <v>1.4234568433766122</v>
      </c>
      <c r="ALI32" s="119">
        <v>55824.22435685106</v>
      </c>
      <c r="ALJ32" s="87">
        <v>5056</v>
      </c>
      <c r="ALK32" s="87">
        <v>90570</v>
      </c>
      <c r="ALL32" s="88">
        <v>56706.507304116865</v>
      </c>
      <c r="ALM32" s="87">
        <v>5124</v>
      </c>
      <c r="ALN32" s="87">
        <v>90360</v>
      </c>
      <c r="ALO32" s="116">
        <v>52734.115563427054</v>
      </c>
      <c r="ALP32" s="87">
        <v>4764</v>
      </c>
      <c r="ALQ32" s="87">
        <v>90340</v>
      </c>
      <c r="ALR32" s="116">
        <v>50540.028950005566</v>
      </c>
      <c r="ALS32" s="87">
        <v>4539</v>
      </c>
      <c r="ALT32" s="87">
        <v>89810</v>
      </c>
      <c r="ALU32" s="116">
        <v>37233.923994204837</v>
      </c>
      <c r="ALV32" s="87">
        <v>3341</v>
      </c>
      <c r="ALW32" s="87">
        <v>89730</v>
      </c>
      <c r="ALX32" s="116">
        <v>38296.684897868065</v>
      </c>
      <c r="ALY32" s="87">
        <v>3431</v>
      </c>
      <c r="ALZ32" s="87">
        <v>89590</v>
      </c>
      <c r="AMA32" s="116">
        <f t="shared" si="74"/>
        <v>38459.826396616954</v>
      </c>
      <c r="AMB32" s="87">
        <f>INDEX('[2]All Previous Years'!$A$1:$EX$34,MATCH($A32,'[2]All Previous Years'!$A$1:$A$34,0),MATCH(AMB$1,'[2]All Previous Years'!$A$1:$EX$1,0))</f>
        <v>3456</v>
      </c>
      <c r="AMC32" s="32">
        <f>INDEX('[3]Raw data 16-17'!$B$2:$XA$34,MATCH($A32,'[3]Raw data 16-17'!$A$2:$A$34,0),MATCH(AMC$1,'[3]Raw data 16-17'!$B$1:$GU$1,0))</f>
        <v>89860</v>
      </c>
      <c r="AMD32" s="88">
        <f t="shared" si="75"/>
        <v>39627.273741769895</v>
      </c>
      <c r="AME32" s="32">
        <f>INDEX([4]Sheet1!$A$1:$CJ$34, MATCH($A32, [4]Sheet1!$A$1:$A$34, 0), MATCH(AME$1, [4]Sheet1!$A$1:$CJ$1, 0))</f>
        <v>3551</v>
      </c>
      <c r="AMF32" s="32">
        <f>INDEX('[5]Finance Indicators'!$A$2:$BO$35,MATCH($A32,'[5]Finance Indicators'!$A$2:$A$35,0),MATCH(AMF$1,'[5]Finance Indicators'!$A$2:$BO$2,0))</f>
        <v>89610</v>
      </c>
      <c r="AMG32" s="88">
        <f>INDEX('[6]Finance Indicators'!$B$3:$BO$35,MATCH($A32,'[6]Finance Indicators'!$A$3:$A$35,0),MATCH(AMG$1,'[6]Finance Indicators'!$B$2:$BO$2,0))</f>
        <v>41478.738920677657</v>
      </c>
      <c r="AMH32" s="88">
        <f>INDEX('[6]Finance Indicators'!$B$3:$BO$35,MATCH($A32,'[6]Finance Indicators'!$A$3:$A$35,0),MATCH(AMH$1,'[6]Finance Indicators'!$B$2:$BO$2,0))</f>
        <v>3697</v>
      </c>
      <c r="AMI32" s="88">
        <f>INDEX('[6]Finance Indicators'!$B$3:$BO$35,MATCH($A32,'[6]Finance Indicators'!$A$3:$A$35,0),MATCH(AMI$1,'[6]Finance Indicators'!$B$2:$BO$2,0))</f>
        <v>89130</v>
      </c>
      <c r="AMJ32" s="88">
        <f t="array" ref="AMJ32">INDEX('[7]Finance Indicators'!$A$2:$BO$35,MATCH($A32,'[7]Finance Indicators'!$A$2:$A$35,0),MATCH(AMJ$1,'[7]Finance Indicators'!$A$2:$BO$2,0))</f>
        <v>44180.816372427755</v>
      </c>
      <c r="AMK32" s="250">
        <f t="array" ref="AMK32">INDEX('[7]Finance Indicators'!$A$2:$BO$35,MATCH($A32,'[7]Finance Indicators'!$A$2:$A$35,0),MATCH(AMK$1,'[7]Finance Indicators'!$A$2:$BO$2,0))</f>
        <v>3929</v>
      </c>
      <c r="AML32" s="250">
        <f t="array" ref="AML32">INDEX('[7]Finance Indicators'!$A$2:$BO$35,MATCH($A32,'[7]Finance Indicators'!$A$2:$A$35,0),MATCH(AML$1,'[7]Finance Indicators'!$A$2:$BO$2,0))</f>
        <v>88930</v>
      </c>
      <c r="AMM32" s="119">
        <f>(ALI32*100)/Deflators!$B$2</f>
        <v>65762.248183459567</v>
      </c>
      <c r="AMN32" s="137">
        <f>(ALL32*100)/Deflators!$B$3</f>
        <v>65803.915004462571</v>
      </c>
      <c r="AMO32" s="137">
        <f>(ALO32*100)/Deflators!$B$4</f>
        <v>59968.114149348585</v>
      </c>
      <c r="AMP32" s="137">
        <f>(ALR32*100)/Deflators!$B$5</f>
        <v>56454.813917885956</v>
      </c>
      <c r="AMQ32" s="137">
        <f>(ALU32*100)/Deflators!$B$6</f>
        <v>41025.771996779142</v>
      </c>
      <c r="AMR32" s="137">
        <f>(ALX32*100)/Deflators!$B$7</f>
        <v>41855.238175137332</v>
      </c>
      <c r="AMS32" s="137">
        <f>(AMA32*100)/Deflators!$B$8</f>
        <v>41018.389457412508</v>
      </c>
      <c r="AMT32" s="137">
        <f>(AMD32*100)/Deflators!$B$9</f>
        <v>41532.210892678951</v>
      </c>
      <c r="AMU32" s="138">
        <f>(AMG32*100)/Deflators!$B$10</f>
        <v>42492.122937585395</v>
      </c>
      <c r="AMV32" s="137">
        <f>(AMJ32*100)/Deflators!$B$11</f>
        <v>44180.816372427755</v>
      </c>
      <c r="AMW32" s="133">
        <f t="shared" si="3"/>
        <v>85.366666666666674</v>
      </c>
      <c r="AMX32" s="116">
        <f t="shared" si="3"/>
        <v>84.333333333333329</v>
      </c>
      <c r="AMY32" s="116">
        <f t="shared" si="3"/>
        <v>82.333333333333329</v>
      </c>
      <c r="AMZ32" s="116">
        <f t="shared" si="3"/>
        <v>84.333333333333329</v>
      </c>
      <c r="ANA32" s="136">
        <f t="shared" si="3"/>
        <v>85.666666666666671</v>
      </c>
      <c r="ANB32" s="116">
        <f t="shared" si="3"/>
        <v>86.366666666666674</v>
      </c>
      <c r="ANC32" s="248">
        <f t="shared" si="3"/>
        <v>85.033333333333331</v>
      </c>
      <c r="AND32" s="115">
        <f t="shared" si="4"/>
        <v>82.533333333333331</v>
      </c>
      <c r="ANE32" s="116">
        <f t="shared" si="4"/>
        <v>86.333333333333329</v>
      </c>
      <c r="ANF32" s="116">
        <f t="shared" si="4"/>
        <v>88.666666666666671</v>
      </c>
      <c r="ANG32" s="116">
        <f t="shared" si="4"/>
        <v>89.333333333333329</v>
      </c>
      <c r="ANH32" s="116">
        <f t="shared" si="4"/>
        <v>90.333333333333329</v>
      </c>
      <c r="ANI32" s="116">
        <f t="shared" si="4"/>
        <v>88.833333333333329</v>
      </c>
      <c r="ANJ32" s="248">
        <f t="shared" si="4"/>
        <v>86.5</v>
      </c>
      <c r="ANK32" s="115">
        <f t="shared" si="5"/>
        <v>76.851851851851848</v>
      </c>
      <c r="ANL32" s="116">
        <f t="shared" si="5"/>
        <v>76.666666666666671</v>
      </c>
      <c r="ANM32" s="116">
        <f t="shared" si="5"/>
        <v>70.333333333333329</v>
      </c>
      <c r="ANN32" s="116">
        <f t="shared" si="5"/>
        <v>77.666666666666671</v>
      </c>
      <c r="ANO32" s="116">
        <f t="shared" si="5"/>
        <v>74.666666666666671</v>
      </c>
      <c r="ANP32" s="116">
        <f t="shared" si="5"/>
        <v>76.233333333333334</v>
      </c>
      <c r="ANQ32" s="248">
        <f t="shared" si="5"/>
        <v>69.233333333333334</v>
      </c>
      <c r="ANR32" s="115">
        <f t="shared" si="6"/>
        <v>70.399999999999991</v>
      </c>
      <c r="ANS32" s="116">
        <f t="shared" si="6"/>
        <v>69.333333333333329</v>
      </c>
      <c r="ANT32" s="116">
        <f t="shared" si="6"/>
        <v>71.333333333333329</v>
      </c>
      <c r="ANU32" s="116">
        <f t="shared" si="6"/>
        <v>74</v>
      </c>
      <c r="ANV32" s="116">
        <f t="shared" si="6"/>
        <v>73.666666666666671</v>
      </c>
      <c r="ANW32" s="116">
        <f t="shared" si="6"/>
        <v>73.13333333333334</v>
      </c>
      <c r="ANX32" s="117">
        <f t="shared" si="6"/>
        <v>74.13333333333334</v>
      </c>
      <c r="ANY32" s="133">
        <f t="shared" si="76"/>
        <v>82.318084330156765</v>
      </c>
      <c r="ANZ32" s="131">
        <v>3723</v>
      </c>
      <c r="AOA32" s="131">
        <v>45227</v>
      </c>
      <c r="AOB32" s="116">
        <f t="shared" si="77"/>
        <v>65.827686350435627</v>
      </c>
      <c r="AOC32" s="131">
        <v>2992</v>
      </c>
      <c r="AOD32" s="131">
        <v>45452</v>
      </c>
      <c r="AOE32" s="116">
        <f t="shared" si="78"/>
        <v>50.587152747349045</v>
      </c>
      <c r="AOF32" s="131">
        <v>2309</v>
      </c>
      <c r="AOG32" s="32">
        <v>45644</v>
      </c>
      <c r="AOH32" s="116">
        <f t="shared" si="79"/>
        <v>45.257393209200437</v>
      </c>
      <c r="AOI32" s="131">
        <v>2066</v>
      </c>
      <c r="AOJ32" s="131">
        <v>45650</v>
      </c>
      <c r="AOK32" s="116">
        <f t="shared" si="80"/>
        <v>49.832211085034977</v>
      </c>
      <c r="AOL32" s="131">
        <v>2272</v>
      </c>
      <c r="AOM32" s="134">
        <v>45593</v>
      </c>
      <c r="AON32" s="115">
        <f>(ANY32*100)/Deflators!$B$2</f>
        <v>96.972637848077113</v>
      </c>
      <c r="AOO32" s="116">
        <f>(AOB32*100)/Deflators!$B$3</f>
        <v>76.388402027892226</v>
      </c>
      <c r="AOP32" s="116">
        <f>(AOE32*100)/Deflators!$B$4</f>
        <v>57.52663371768918</v>
      </c>
      <c r="AOQ32" s="116">
        <f>(AOH32*100)/Deflators!$B$5</f>
        <v>50.553942392107096</v>
      </c>
      <c r="AOR32" s="136">
        <f>(AOK32*100)/Deflators!$B$6</f>
        <v>54.907050097330881</v>
      </c>
      <c r="AOS32" s="115">
        <f t="shared" si="154"/>
        <v>41.013057576023137</v>
      </c>
      <c r="AOT32" s="131">
        <v>1872</v>
      </c>
      <c r="AOU32" s="32">
        <v>45644</v>
      </c>
      <c r="AOV32" s="116">
        <f t="shared" si="81"/>
        <v>35.618838992332968</v>
      </c>
      <c r="AOW32" s="131">
        <v>1626</v>
      </c>
      <c r="AOX32" s="131">
        <v>45650</v>
      </c>
      <c r="AOY32" s="116">
        <f t="shared" si="82"/>
        <v>40.664137038580485</v>
      </c>
      <c r="AOZ32" s="131">
        <v>1854</v>
      </c>
      <c r="APA32" s="131">
        <v>45593</v>
      </c>
      <c r="APB32" s="116">
        <f t="shared" si="83"/>
        <v>34.744156664560961</v>
      </c>
      <c r="APC32" s="131">
        <v>1595</v>
      </c>
      <c r="APD32" s="131">
        <v>45907</v>
      </c>
      <c r="APE32" s="116">
        <f t="shared" si="84"/>
        <v>35.861527386951117</v>
      </c>
      <c r="APF32" s="87">
        <f>INDEX('[2]All Previous Years'!$A$1:$EX$34,MATCH($A32,'[2]All Previous Years'!$A$1:$A$34,0),MATCH(APF$1,'[2]All Previous Years'!$A$1:$EX$1,0))</f>
        <v>1644</v>
      </c>
      <c r="APG32" s="131">
        <f>INDEX('[29]SPI Raw Data 1617'!$A$3:$AN$37,MATCH($A32,'[29]SPI Raw Data 1617'!$A$3:$A$37,0),MATCH(APG$1,'[29]SPI Raw Data 1617'!$A$37:$AN$37,0))</f>
        <v>45843</v>
      </c>
      <c r="APH32" s="88">
        <f t="shared" si="85"/>
        <v>38.626796658596696</v>
      </c>
      <c r="API32" s="32">
        <f>INDEX([4]Sheet1!$A$1:$CJ$34, MATCH($A32, [4]Sheet1!$A$1:$A$34, 0), MATCH(API$1, [4]Sheet1!$A$1:$CJ$1, 0))</f>
        <v>1771</v>
      </c>
      <c r="APJ32" s="298">
        <f>INDEX('[5]Finance Indicators'!$A$2:$BO$35,MATCH($A32,'[5]Finance Indicators'!$A$2:$A$35,0),MATCH(APJ$1,'[5]Finance Indicators'!$A$2:$BO$2,0))</f>
        <v>45849</v>
      </c>
      <c r="APK32" s="294">
        <f>INDEX('[6]Finance Indicators'!$B$3:$BO$35,MATCH($A32,'[6]Finance Indicators'!$A$3:$A$35,0),MATCH(APK$1,'[6]Finance Indicators'!$B$2:$BO$2,0))</f>
        <v>41.303400174367916</v>
      </c>
      <c r="APL32" s="294">
        <f>INDEX('[6]Finance Indicators'!$B$3:$BO$35,MATCH($A32,'[6]Finance Indicators'!$A$3:$A$35,0),MATCH(APL$1,'[6]Finance Indicators'!$B$2:$BO$2,0))</f>
        <v>1895</v>
      </c>
      <c r="APM32" s="294">
        <f>INDEX('[6]Finance Indicators'!$B$3:$BO$35,MATCH($A32,'[6]Finance Indicators'!$A$3:$A$35,0),MATCH(APM$1,'[6]Finance Indicators'!$B$2:$BO$2,0))</f>
        <v>45880</v>
      </c>
      <c r="APN32" s="250">
        <f t="array" ref="APN32">INDEX('[7]Finance Indicators'!$A$2:$BO$35,MATCH($A32,'[7]Finance Indicators'!$A$2:$A$35,0),MATCH(APN$1,'[7]Finance Indicators'!$A$2:$BO$2,0))</f>
        <v>46.923561756971161</v>
      </c>
      <c r="APO32" s="250">
        <f t="array" ref="APO32">INDEX('[7]Finance Indicators'!$A$2:$BO$35,MATCH($A32,'[7]Finance Indicators'!$A$2:$A$35,0),MATCH(APO$1,'[7]Finance Indicators'!$A$2:$BO$2,0))</f>
        <v>2159</v>
      </c>
      <c r="APP32" s="250">
        <f t="array" ref="APP32">INDEX('[7]Finance Indicators'!$A$2:$BO$35,MATCH($A32,'[7]Finance Indicators'!$A$2:$A$35,0),MATCH(APP$1,'[7]Finance Indicators'!$A$2:$BO$2,0))</f>
        <v>46011</v>
      </c>
      <c r="APQ32" s="139">
        <f>(AOS32*100)/Deflators!$B$4</f>
        <v>46.63917640515988</v>
      </c>
      <c r="APR32" s="137">
        <f>(AOV32*100)/Deflators!$B$5</f>
        <v>39.787371892335976</v>
      </c>
      <c r="APS32" s="137">
        <f>(AOY32*100)/Deflators!$B$6</f>
        <v>44.805312887522653</v>
      </c>
      <c r="APT32" s="137">
        <f>(APB32*100)/Deflators!$B$7</f>
        <v>37.972606669942842</v>
      </c>
      <c r="APU32" s="137">
        <f>(APE32*100)/Deflators!$B$8</f>
        <v>38.247237044861386</v>
      </c>
      <c r="APV32" s="137">
        <f>(APH32*100)/Deflators!$B$9</f>
        <v>40.483639510190862</v>
      </c>
      <c r="APW32" s="138">
        <f>(APK32*100)/Deflators!$B$10</f>
        <v>42.31250041872908</v>
      </c>
      <c r="APX32" s="143">
        <f>(APN32*100)/Deflators!$B$11</f>
        <v>46.923561756971161</v>
      </c>
      <c r="APY32" s="121">
        <f t="shared" si="86"/>
        <v>77.144183784022829</v>
      </c>
      <c r="APZ32" s="131">
        <v>3489</v>
      </c>
      <c r="AQA32" s="131">
        <v>45227</v>
      </c>
      <c r="AQB32" s="88">
        <f t="shared" si="87"/>
        <v>82.28460793804453</v>
      </c>
      <c r="AQC32" s="131">
        <v>3740</v>
      </c>
      <c r="AQD32" s="131">
        <v>45452</v>
      </c>
      <c r="AQE32" s="88">
        <f t="shared" si="88"/>
        <v>109.95968802033127</v>
      </c>
      <c r="AQF32" s="131">
        <v>5019</v>
      </c>
      <c r="AQG32" s="131">
        <v>45644</v>
      </c>
      <c r="AQH32" s="88">
        <f t="shared" si="89"/>
        <v>117.87513691128149</v>
      </c>
      <c r="AQI32" s="131">
        <v>5381</v>
      </c>
      <c r="AQJ32" s="131">
        <v>45650</v>
      </c>
      <c r="AQK32" s="88">
        <f t="shared" si="90"/>
        <v>118.41730090145417</v>
      </c>
      <c r="AQL32" s="131">
        <v>5399</v>
      </c>
      <c r="AQM32" s="134">
        <v>45593</v>
      </c>
      <c r="AQN32" s="115">
        <f>(APY32*100)/Deflators!$B$2</f>
        <v>90.877661416046493</v>
      </c>
      <c r="AQO32" s="116">
        <f>(AQB32*100)/Deflators!$B$3</f>
        <v>95.48550253486529</v>
      </c>
      <c r="AQP32" s="116">
        <f>(AQE32*100)/Deflators!$B$4</f>
        <v>125.04381750934692</v>
      </c>
      <c r="AQQ32" s="116">
        <f>(AQH32*100)/Deflators!$B$5</f>
        <v>131.670263316519</v>
      </c>
      <c r="AQR32" s="136">
        <f>(AQK32*100)/Deflators!$B$6</f>
        <v>130.47674448745133</v>
      </c>
      <c r="AQS32" s="115">
        <f t="shared" si="91"/>
        <v>108.36035404434317</v>
      </c>
      <c r="AQT32" s="131">
        <v>4946</v>
      </c>
      <c r="AQU32" s="131">
        <v>45644</v>
      </c>
      <c r="AQV32" s="116">
        <f t="shared" si="92"/>
        <v>109.66046002190581</v>
      </c>
      <c r="AQW32" s="131">
        <v>5006</v>
      </c>
      <c r="AQX32" s="131">
        <v>45650</v>
      </c>
      <c r="AQY32" s="116">
        <f t="shared" ref="AQY32:AQY34" si="167">AQZ32/ARA32*1000</f>
        <v>112.27600728181957</v>
      </c>
      <c r="AQZ32" s="131">
        <v>5119</v>
      </c>
      <c r="ARA32" s="131">
        <v>45593</v>
      </c>
      <c r="ARB32" s="116">
        <f>ARC32/ARD32*1000</f>
        <v>110.85455377175595</v>
      </c>
      <c r="ARC32" s="131">
        <v>5089</v>
      </c>
      <c r="ARD32" s="131">
        <v>45907</v>
      </c>
      <c r="ARE32" s="116">
        <f t="shared" ref="ARE32:ARE34" si="168">(ARF32/ARG32)*1000</f>
        <v>114.49948738084331</v>
      </c>
      <c r="ARF32" s="87">
        <f>INDEX('[2]All Previous Years'!$A$1:$EX$34,MATCH($A32,'[2]All Previous Years'!$A$1:$A$34,0),MATCH(ARF$1,'[2]All Previous Years'!$A$1:$EX$1,0))</f>
        <v>5249</v>
      </c>
      <c r="ARG32" s="131">
        <f>INDEX('[29]SPI Raw Data 1617'!$A$3:$AN$37,MATCH($A32,'[29]SPI Raw Data 1617'!$A$3:$A$37,0),MATCH(ARG$1,'[29]SPI Raw Data 1617'!$A$37:$AN$37,0))</f>
        <v>45843</v>
      </c>
      <c r="ARH32" s="88">
        <f t="shared" si="96"/>
        <v>114.89890728260158</v>
      </c>
      <c r="ARI32" s="32">
        <f>INDEX([4]Sheet1!$A$1:$CJ$34, MATCH($A32, [4]Sheet1!$A$1:$A$34, 0), MATCH(ARI$1, [4]Sheet1!$A$1:$CJ$1, 0))</f>
        <v>5268</v>
      </c>
      <c r="ARJ32" s="32">
        <f>INDEX('[5]Finance Indicators'!$A$2:$BO$35,MATCH($A32,'[5]Finance Indicators'!$A$2:$A$35,0),MATCH(ARJ$1,'[5]Finance Indicators'!$A$2:$BO$2,0))</f>
        <v>45849</v>
      </c>
      <c r="ARK32" s="88">
        <f>INDEX('[6]Finance Indicators'!$B$3:$BO$35,MATCH($A32,'[6]Finance Indicators'!$A$3:$A$35,0),MATCH(ARK$1,'[6]Finance Indicators'!$B$2:$BO$2,0))</f>
        <v>118.52659110723626</v>
      </c>
      <c r="ARL32" s="88">
        <f>INDEX('[6]Finance Indicators'!$B$3:$BO$35,MATCH($A32,'[6]Finance Indicators'!$A$3:$A$35,0),MATCH(ARL$1,'[6]Finance Indicators'!$B$2:$BO$2,0))</f>
        <v>5438</v>
      </c>
      <c r="ARM32" s="88">
        <f>INDEX('[6]Finance Indicators'!$B$3:$BO$35,MATCH($A32,'[6]Finance Indicators'!$A$3:$A$35,0),MATCH(ARM$1,'[6]Finance Indicators'!$B$2:$BO$2,0))</f>
        <v>45880</v>
      </c>
      <c r="ARN32" s="250">
        <f t="array" ref="ARN32">INDEX('[7]Finance Indicators'!$A$2:$BO$35,MATCH($A32,'[7]Finance Indicators'!$A$2:$A$35,0),MATCH(ARN$1,'[7]Finance Indicators'!$A$2:$BO$2,0))</f>
        <v>117.79791788920041</v>
      </c>
      <c r="ARO32" s="250">
        <f t="array" ref="ARO32">INDEX('[7]Finance Indicators'!$A$2:$BO$35,MATCH($A32,'[7]Finance Indicators'!$A$2:$A$35,0),MATCH(ARO$1,'[7]Finance Indicators'!$A$2:$BO$2,0))</f>
        <v>5420</v>
      </c>
      <c r="ARP32" s="250">
        <f t="array" ref="ARP32">INDEX('[7]Finance Indicators'!$A$2:$BO$35,MATCH($A32,'[7]Finance Indicators'!$A$2:$A$35,0),MATCH(ARP$1,'[7]Finance Indicators'!$A$2:$BO$2,0))</f>
        <v>46011</v>
      </c>
      <c r="ARQ32" s="139">
        <f>(AQS32*100)/Deflators!$B$4</f>
        <v>123.22508894226534</v>
      </c>
      <c r="ARR32" s="137">
        <f>(AQV32*100)/Deflators!$B$5</f>
        <v>122.49420891330499</v>
      </c>
      <c r="ARS32" s="137">
        <f>(AQY32*100)/Deflators!$B$6</f>
        <v>123.71003056700562</v>
      </c>
      <c r="ART32" s="137">
        <f>(ARB32*100)/Deflators!$B$7</f>
        <v>121.15523219018127</v>
      </c>
      <c r="ARU32" s="116">
        <f>(ARE32*100)/Deflators!$B$8</f>
        <v>122.11663457936582</v>
      </c>
      <c r="ARV32" s="116">
        <f>(ARH32*100)/Deflators!$B$9</f>
        <v>120.42225462432832</v>
      </c>
      <c r="ARW32" s="116">
        <f>(ARK32*100)/Deflators!$B$10</f>
        <v>121.42236267918138</v>
      </c>
      <c r="ARX32" s="248">
        <f>(ARN32*100)/Deflators!$B$11</f>
        <v>117.79791788920039</v>
      </c>
      <c r="ARY32" s="140">
        <v>21254.27845865077</v>
      </c>
      <c r="ARZ32" s="131">
        <v>1925</v>
      </c>
      <c r="ASA32" s="131">
        <v>90570</v>
      </c>
      <c r="ASB32" s="132">
        <v>21602.478972996902</v>
      </c>
      <c r="ASC32" s="131">
        <v>1952</v>
      </c>
      <c r="ASD32" s="131">
        <v>90360</v>
      </c>
      <c r="ASE32" s="141">
        <v>29621.430152756253</v>
      </c>
      <c r="ASF32" s="131">
        <v>2676</v>
      </c>
      <c r="ASG32" s="131">
        <v>90340</v>
      </c>
      <c r="ASH32" s="141">
        <v>28638.236276583899</v>
      </c>
      <c r="ASI32" s="131">
        <v>2572</v>
      </c>
      <c r="ASJ32" s="131">
        <v>89810</v>
      </c>
      <c r="ASK32" s="141">
        <v>19514.097849102862</v>
      </c>
      <c r="ASL32" s="131">
        <v>1751</v>
      </c>
      <c r="ASM32" s="131">
        <v>89730</v>
      </c>
      <c r="ASN32" s="141">
        <v>21520.258957472932</v>
      </c>
      <c r="ASO32" s="131">
        <v>1928</v>
      </c>
      <c r="ASP32" s="131">
        <v>89590</v>
      </c>
      <c r="ASQ32" s="141">
        <f t="shared" si="97"/>
        <v>20120.18695748943</v>
      </c>
      <c r="ASR32" s="87">
        <f>INDEX('[2]All Previous Years'!$A$1:$EX$34,MATCH($A32,'[2]All Previous Years'!$A$1:$A$34,0),MATCH(ASR$1,'[2]All Previous Years'!$A$1:$EX$1,0))</f>
        <v>1808</v>
      </c>
      <c r="ASS32" s="32">
        <f>INDEX('[3]Raw data 16-17'!$B$2:$XA$34,MATCH($A32,'[3]Raw data 16-17'!$A$2:$A$34,0),MATCH(ASS$1,'[3]Raw data 16-17'!$B$1:$GU$1,0))</f>
        <v>89860</v>
      </c>
      <c r="AST32" s="132">
        <f t="shared" si="98"/>
        <v>20131.681731949557</v>
      </c>
      <c r="ASU32" s="32">
        <f>INDEX([4]Sheet1!$A$1:$CJ$34, MATCH($A32, [4]Sheet1!$A$1:$A$34, 0), MATCH(ASU$1, [4]Sheet1!$A$1:$CJ$1, 0))</f>
        <v>1804</v>
      </c>
      <c r="ASV32" s="32">
        <f>INDEX('[5]Finance Indicators'!$A$2:$BO$35,MATCH($A32,'[5]Finance Indicators'!$A$2:$A$35,0),MATCH(ASV$1,'[5]Finance Indicators'!$A$2:$BO$2,0))</f>
        <v>89610</v>
      </c>
      <c r="ASW32" s="88">
        <f>INDEX('[6]Finance Indicators'!$B$3:$BO$35,MATCH($A32,'[6]Finance Indicators'!$A$3:$A$35,0),MATCH(ASW$1,'[6]Finance Indicators'!$B$2:$BO$2,0))</f>
        <v>22248.401211713226</v>
      </c>
      <c r="ASX32" s="88">
        <f>INDEX('[6]Finance Indicators'!$B$3:$BO$35,MATCH($A32,'[6]Finance Indicators'!$A$3:$A$35,0),MATCH(ASX$1,'[6]Finance Indicators'!$B$2:$BO$2,0))</f>
        <v>1983</v>
      </c>
      <c r="ASY32" s="88">
        <f>INDEX('[6]Finance Indicators'!$B$3:$BO$35,MATCH($A32,'[6]Finance Indicators'!$A$3:$A$35,0),MATCH(ASY$1,'[6]Finance Indicators'!$B$2:$BO$2,0))</f>
        <v>89130</v>
      </c>
      <c r="ASZ32" s="88">
        <f t="array" ref="ASZ32">INDEX('[7]Finance Indicators'!$A$2:$BO$35,MATCH($A32,'[7]Finance Indicators'!$A$2:$A$35,0),MATCH(ASZ$1,'[7]Finance Indicators'!$A$2:$BO$2,0))</f>
        <v>23434.161700213652</v>
      </c>
      <c r="ATA32" s="250">
        <f t="array" ref="ATA32">INDEX('[7]Finance Indicators'!$A$2:$BO$35,MATCH($A32,'[7]Finance Indicators'!$A$2:$A$35,0),MATCH(ATA$1,'[7]Finance Indicators'!$A$2:$BO$2,0))</f>
        <v>2084</v>
      </c>
      <c r="ATB32" s="250">
        <f t="array" ref="ATB32">INDEX('[7]Finance Indicators'!$A$2:$BO$35,MATCH($A32,'[7]Finance Indicators'!$A$2:$A$35,0),MATCH(ATB$1,'[7]Finance Indicators'!$A$2:$BO$2,0))</f>
        <v>88930</v>
      </c>
      <c r="ATC32" s="142">
        <f>(ARY32*100)/Deflators!$B$2</f>
        <v>25038.039508140755</v>
      </c>
      <c r="ATD32" s="199">
        <f>(ASB32*100)/Deflators!$B$3</f>
        <v>25068.158096938121</v>
      </c>
      <c r="ATE32" s="199">
        <f>(ASE32*100)/Deflators!$B$4</f>
        <v>33684.860088928799</v>
      </c>
      <c r="ATF32" s="199">
        <f>(ASH32*100)/Deflators!$B$5</f>
        <v>31989.817448072852</v>
      </c>
      <c r="ATG32" s="199">
        <f>(ASK32*100)/Deflators!$B$6</f>
        <v>21501.384844765122</v>
      </c>
      <c r="ATH32" s="199">
        <f>(ASN32*100)/Deflators!$B$7</f>
        <v>23519.935646069596</v>
      </c>
      <c r="ATI32" s="199">
        <f>(ASQ32*100)/Deflators!$B$8</f>
        <v>21458.694484664884</v>
      </c>
      <c r="ATJ32" s="199">
        <f>(AST32*100)/Deflators!$B$9</f>
        <v>21099.439158094287</v>
      </c>
      <c r="ATK32" s="199">
        <f>(ASW32*100)/Deflators!$B$10</f>
        <v>22791.960991407042</v>
      </c>
      <c r="ATL32" s="259">
        <f>(ASZ32*100)/Deflators!$B$11</f>
        <v>23434.161700213655</v>
      </c>
      <c r="ATM32" s="115">
        <v>92.399999999999991</v>
      </c>
      <c r="ATN32" s="116">
        <v>97.1</v>
      </c>
      <c r="ATO32" s="116">
        <v>94.1</v>
      </c>
      <c r="ATP32" s="116">
        <v>97.8</v>
      </c>
      <c r="ATQ32" s="116">
        <v>93.506493506493499</v>
      </c>
      <c r="ATR32" s="116">
        <v>92.4</v>
      </c>
      <c r="ATS32" s="88">
        <f>INDEX('[3]Raw data 16-17'!$B$2:$XA$34,MATCH($A32,'[3]Raw data 16-17'!$A$2:$A$34,0),MATCH(ATS$1,'[3]Raw data 16-17'!$B$1:$GU$1,0))</f>
        <v>93.043478260869563</v>
      </c>
      <c r="ATT32" s="88">
        <f>INDEX('[14]1718 Collected Indicators'!$A$3:$CH$36,MATCH($A32,'[14]1718 Collected Indicators'!$A$3:$A$36,0),MATCH(ATT$1,'[14]1718 Collected Indicators'!$A$3:$CH$3,0))</f>
        <v>86.507936507936506</v>
      </c>
      <c r="ATU32" s="88">
        <f>INDEX('[15]1819 Collected Indicators'!$A$3:$CV$36,MATCH($A32,'[15]1819 Collected Indicators'!$A$3:$A$36,0),MATCH(ATU$1,'[15]1819 Collected Indicators'!$A$3:$CV$3,0))</f>
        <v>93.4</v>
      </c>
      <c r="ATV32" s="183">
        <f>INDEX('[11]1920 Collected Indicators'!$A$3:$CV$36,MATCH($A32,'[11]1920 Collected Indicators'!$A$3:$A$36,0),MATCH(ATV$1,'[11]1920 Collected Indicators'!$A$3:$CV$3,0))</f>
        <v>89.68609865470853</v>
      </c>
      <c r="ATW32" s="119">
        <f t="shared" si="99"/>
        <v>11364.942528735632</v>
      </c>
      <c r="ATX32" s="111">
        <f>INDEX([37]Roads!$U$3:$AC$36,MATCH($A32,[37]Roads!$U$3:$U$36,0),MATCH(ATX$1,[37]Roads!$U$3:$AC$3,0))</f>
        <v>3955</v>
      </c>
      <c r="ATY32" s="131">
        <v>348</v>
      </c>
      <c r="ATZ32" s="88">
        <f t="shared" si="100"/>
        <v>11295.529210112842</v>
      </c>
      <c r="AUA32" s="111">
        <f>INDEX([37]Roads!$U$3:$AC$36,MATCH($A32,[37]Roads!$U$3:$U$36,0),MATCH(AUA$1,[37]Roads!$U$3:$AC$3,0))</f>
        <v>3954</v>
      </c>
      <c r="AUB32" s="131">
        <v>350.05</v>
      </c>
      <c r="AUC32" s="88">
        <f t="shared" si="101"/>
        <v>16583.833190516994</v>
      </c>
      <c r="AUD32" s="111">
        <f>INDEX([37]Roads!$U$3:$AC$36,MATCH($A32,[37]Roads!$U$3:$U$36,0),MATCH(AUD$1,[37]Roads!$U$3:$AC$3,0))</f>
        <v>5806</v>
      </c>
      <c r="AUE32" s="32">
        <v>350.1</v>
      </c>
      <c r="AUF32" s="88">
        <f t="shared" si="102"/>
        <v>15290.699298745565</v>
      </c>
      <c r="AUG32" s="111">
        <f>INDEX([37]Roads!$U$3:$AC$36,MATCH($A32,[37]Roads!$U$3:$U$36,0),MATCH(AUG$1,[37]Roads!$U$3:$AC$3,0))</f>
        <v>5473</v>
      </c>
      <c r="AUH32" s="131">
        <v>357.93</v>
      </c>
      <c r="AUI32" s="88">
        <f t="shared" si="103"/>
        <v>20472.826072350934</v>
      </c>
      <c r="AUJ32" s="111">
        <f>INDEX([37]Roads!$U$3:$AC$36,MATCH($A32,[37]Roads!$U$3:$U$36,0),MATCH(AUJ$1,[37]Roads!$U$3:$AC$3,0))</f>
        <v>7618</v>
      </c>
      <c r="AUK32" s="131">
        <v>372.10300000000001</v>
      </c>
      <c r="AUL32" s="88">
        <f t="shared" si="104"/>
        <v>24282.62399332795</v>
      </c>
      <c r="AUM32" s="111">
        <f>INDEX([37]Roads!$U$3:$AC$36,MATCH($A32,[37]Roads!$U$3:$U$36,0),MATCH(AUM$1,[37]Roads!$U$3:$AC$3,0))</f>
        <v>9317</v>
      </c>
      <c r="AUN32" s="131">
        <v>383.69</v>
      </c>
      <c r="AUO32" s="116">
        <f t="shared" si="105"/>
        <v>11615.636533763061</v>
      </c>
      <c r="AUP32" s="111">
        <f>INDEX([37]Roads!$U$3:$AC$36,MATCH($A32,[37]Roads!$U$3:$U$36,0),MATCH(AUP$1,[37]Roads!$U$3:$AC$3,0))</f>
        <v>4469</v>
      </c>
      <c r="AUQ32" s="32">
        <f>INDEX('[3]Raw data 16-17'!$B$2:$XA$34,MATCH($A32,'[3]Raw data 16-17'!$A$2:$A$34,0),MATCH(AUQ$1,'[3]Raw data 16-17'!$B$1:$GU$1,0))</f>
        <v>384.74</v>
      </c>
      <c r="AUR32" s="88">
        <f t="shared" si="7"/>
        <v>12611.191559784857</v>
      </c>
      <c r="AUS32" s="32">
        <f>INDEX([4]Sheet1!$A$1:$CJ$34, MATCH($A32, [4]Sheet1!$A$1:$A$34, 0), MATCH(AUS$1, [4]Sheet1!$A$1:$CJ$1, 0))</f>
        <v>4877</v>
      </c>
      <c r="AUT32" s="32">
        <f>INDEX('[5]Finance Indicators'!$A$2:$BO$35,MATCH($A32,'[5]Finance Indicators'!$A$2:$A$35,0),MATCH(AUT$1,'[5]Finance Indicators'!$A$2:$BO$2,0))</f>
        <v>386.72</v>
      </c>
      <c r="AUU32" s="88">
        <f>INDEX('[6]Finance Indicators'!$B$3:$BO$35,MATCH($A32,'[6]Finance Indicators'!$A$3:$A$35,0),MATCH(AUU$1,'[6]Finance Indicators'!$B$2:$BO$2,0))</f>
        <v>26607.710805988674</v>
      </c>
      <c r="AUV32" s="88">
        <f>INDEX('[6]Finance Indicators'!$B$3:$BO$35,MATCH($A32,'[6]Finance Indicators'!$A$3:$A$35,0),MATCH(AUV$1,'[6]Finance Indicators'!$B$2:$BO$2,0))</f>
        <v>10290</v>
      </c>
      <c r="AUW32" s="88">
        <f>INDEX('[6]Finance Indicators'!$B$3:$BO$35,MATCH($A32,'[6]Finance Indicators'!$A$3:$A$35,0),MATCH(AUW$1,'[6]Finance Indicators'!$B$2:$BO$2,0))</f>
        <v>386.73</v>
      </c>
      <c r="AUX32" s="88">
        <f>INDEX('[7]Finance Indicators'!$A$2:$BO$35,MATCH($A32,'[7]Finance Indicators'!$A$2:$A$35,0),MATCH(AUX$1,'[7]Finance Indicators'!$A$2:$BO$2,0))</f>
        <v>29020.246683732836</v>
      </c>
      <c r="AUY32" s="250">
        <f t="array" ref="AUY32">INDEX('[7]Finance Indicators'!$A$2:$BO$35,MATCH($A32,'[7]Finance Indicators'!$A$2:$A$35,0),MATCH(AUY$1,'[7]Finance Indicators'!$A$2:$BO$2,0))</f>
        <v>11223</v>
      </c>
      <c r="AUZ32" s="250">
        <f t="array" ref="AUZ32">INDEX('[7]Finance Indicators'!$A$2:$BO$35,MATCH($A32,'[7]Finance Indicators'!$A$2:$A$35,0),MATCH(AUZ$1,'[7]Finance Indicators'!$A$2:$BO$2,0))</f>
        <v>386.73</v>
      </c>
      <c r="AVA32" s="119">
        <f>(ATW32*100)/Deflators!$B$2</f>
        <v>13388.169379441526</v>
      </c>
      <c r="AVB32" s="137">
        <f>(ATZ32*100)/Deflators!$B$3</f>
        <v>13107.667521937596</v>
      </c>
      <c r="AVC32" s="137">
        <f>(AUC32*100)/Deflators!$B$4</f>
        <v>18858.782235695635</v>
      </c>
      <c r="AVD32" s="137">
        <f>(AUF32*100)/Deflators!$B$5</f>
        <v>17080.195669039782</v>
      </c>
      <c r="AVE32" s="137">
        <f>(AUI32*100)/Deflators!$B$6</f>
        <v>22557.748538797863</v>
      </c>
      <c r="AVF32" s="137">
        <f>(AUL32*100)/Deflators!$B$7</f>
        <v>26538.981467156314</v>
      </c>
      <c r="AVG32" s="137">
        <f>(AUO32*100)/Deflators!$B$8</f>
        <v>12388.373733781409</v>
      </c>
      <c r="AVH32" s="137">
        <f>(AUR32*100)/Deflators!$B$9</f>
        <v>13217.428755813369</v>
      </c>
      <c r="AVI32" s="137">
        <f>(AUU32*100)/Deflators!$B$10</f>
        <v>27257.774659396968</v>
      </c>
      <c r="AVJ32" s="245">
        <f>(AUX32*100)/Deflators!$B$11</f>
        <v>29020.246683732836</v>
      </c>
      <c r="AVK32" s="115">
        <v>26.687761685847278</v>
      </c>
      <c r="AVL32" s="116">
        <v>27.537865866984191</v>
      </c>
      <c r="AVM32" s="116">
        <v>24.2</v>
      </c>
      <c r="AVN32" s="116">
        <v>24.75</v>
      </c>
      <c r="AVO32" s="116">
        <v>25.505751216166249</v>
      </c>
      <c r="AVP32" s="116">
        <v>26.525919204886929</v>
      </c>
      <c r="AVQ32" s="88">
        <f>INDEX('[3]Raw data 16-17'!$B$2:$XA$34,MATCH($A32,'[3]Raw data 16-17'!$A$2:$A$34,0),MATCH(AVQ$1,'[3]Raw data 16-17'!$B$1:$GU$1,0))</f>
        <v>26.987777874810181</v>
      </c>
      <c r="AVR32" s="88">
        <f>INDEX('[14]1718 Collected Indicators'!$A$3:$CH$36,MATCH($A32,'[14]1718 Collected Indicators'!$A$3:$A$36,0),MATCH(AVR$1,'[14]1718 Collected Indicators'!$A$3:$CH$3,0))</f>
        <v>26.822818565928436</v>
      </c>
      <c r="AVS32" s="88">
        <f>INDEX('[15]1819 Collected Indicators'!$A$3:$CV$36,MATCH($A32,'[15]1819 Collected Indicators'!$A$3:$A$36,0),MATCH(AVS$1,'[15]1819 Collected Indicators'!$A$3:$CV$3,0))</f>
        <v>28.477958973681002</v>
      </c>
      <c r="AVT32" s="183">
        <f>INDEX('[11]1920 Collected Indicators'!$A$3:$CV$36,MATCH($A32,'[11]1920 Collected Indicators'!$A$3:$A$36,0),MATCH(AVT$1,'[11]1920 Collected Indicators'!$A$3:$CV$3,0))</f>
        <v>25.267626398337786</v>
      </c>
      <c r="AVU32" s="115">
        <v>19.427996871857893</v>
      </c>
      <c r="AVV32" s="116">
        <v>23.295138502614304</v>
      </c>
      <c r="AVW32" s="116">
        <v>25</v>
      </c>
      <c r="AVX32" s="116">
        <v>29.43</v>
      </c>
      <c r="AVY32" s="116">
        <v>27.611758989310012</v>
      </c>
      <c r="AVZ32" s="116">
        <v>22.970535177390261</v>
      </c>
      <c r="AWA32" s="88">
        <f>INDEX('[3]Raw data 16-17'!$B$2:$XA$34,MATCH($A32,'[3]Raw data 16-17'!$A$2:$A$34,0),MATCH(AWA$1,'[3]Raw data 16-17'!$B$1:$GU$1,0))</f>
        <v>21.504296395491572</v>
      </c>
      <c r="AWB32" s="88">
        <f>INDEX('[14]1718 Collected Indicators'!$A$3:$CH$36,MATCH($A32,'[14]1718 Collected Indicators'!$A$3:$A$36,0),MATCH(AWB$1,'[14]1718 Collected Indicators'!$A$3:$CH$3,0))</f>
        <v>18.559000669194738</v>
      </c>
      <c r="AWC32" s="88">
        <f>INDEX('[15]1819 Collected Indicators'!$A$3:$CV$36,MATCH($A32,'[15]1819 Collected Indicators'!$A$3:$A$36,0),MATCH(AWC$1,'[15]1819 Collected Indicators'!$A$3:$CV$3,0))</f>
        <v>21.730769230769226</v>
      </c>
      <c r="AWD32" s="183">
        <f>INDEX('[11]1920 Collected Indicators'!$A$3:$CV$36,MATCH($A32,'[11]1920 Collected Indicators'!$A$3:$A$36,0),MATCH(AWD$1,'[11]1920 Collected Indicators'!$A$3:$CV$3,0))</f>
        <v>21.358989777510526</v>
      </c>
      <c r="AWE32" s="115">
        <v>34.823911168626992</v>
      </c>
      <c r="AWF32" s="116">
        <v>37.4</v>
      </c>
      <c r="AWG32" s="116">
        <v>32.6</v>
      </c>
      <c r="AWH32" s="116">
        <v>42.39</v>
      </c>
      <c r="AWI32" s="116">
        <v>42.485657518031871</v>
      </c>
      <c r="AWJ32" s="116">
        <v>30.353171300494026</v>
      </c>
      <c r="AWK32" s="88">
        <f>INDEX('[3]Raw data 16-17'!$B$2:$XA$34,MATCH($A32,'[3]Raw data 16-17'!$A$2:$A$34,0),MATCH(AWK$1,'[3]Raw data 16-17'!$B$1:$GU$1,0))</f>
        <v>29.559452492749319</v>
      </c>
      <c r="AWL32" s="88">
        <f>INDEX('[14]1718 Collected Indicators'!$A$3:$CH$36,MATCH($A32,'[14]1718 Collected Indicators'!$A$3:$A$36,0),MATCH(AWL$1,'[14]1718 Collected Indicators'!$A$3:$CH$3,0))</f>
        <v>30.584406512583648</v>
      </c>
      <c r="AWM32" s="88">
        <f>INDEX('[15]1819 Collected Indicators'!$A$3:$CV$36,MATCH($A32,'[15]1819 Collected Indicators'!$A$3:$A$36,0),MATCH(AWM$1,'[15]1819 Collected Indicators'!$A$3:$CV$3,0))</f>
        <v>33.397908407667543</v>
      </c>
      <c r="AWN32" s="183">
        <f>INDEX('[11]1920 Collected Indicators'!$A$3:$CV$36,MATCH($A32,'[11]1920 Collected Indicators'!$A$3:$A$36,0),MATCH(AWN$1,'[11]1920 Collected Indicators'!$A$3:$CV$3,0))</f>
        <v>31.326550947349457</v>
      </c>
      <c r="AWO32" s="115">
        <v>35.853107542151264</v>
      </c>
      <c r="AWP32" s="116">
        <v>36.299999999999997</v>
      </c>
      <c r="AWQ32" s="116">
        <v>36.5</v>
      </c>
      <c r="AWR32" s="116">
        <v>37.369999999999997</v>
      </c>
      <c r="AWS32" s="116">
        <v>35.954682444787551</v>
      </c>
      <c r="AWT32" s="116">
        <v>38.33703590043163</v>
      </c>
      <c r="AWU32" s="88">
        <f>INDEX('[3]Raw data 16-17'!$B$2:$XA$34,MATCH($A32,'[3]Raw data 16-17'!$A$2:$A$34,0),MATCH(AWU$1,'[3]Raw data 16-17'!$B$1:$GU$1,0))</f>
        <v>36.208957189328011</v>
      </c>
      <c r="AWV32" s="88">
        <f>INDEX('[14]1718 Collected Indicators'!$A$3:$CH$36,MATCH($A32,'[14]1718 Collected Indicators'!$A$3:$A$36,0),MATCH(AWV$1,'[14]1718 Collected Indicators'!$A$3:$CH$3,0))</f>
        <v>33.634490930799032</v>
      </c>
      <c r="AWW32" s="88">
        <f>INDEX('[15]1819 Collected Indicators'!$A$3:$CV$36,MATCH($A32,'[15]1819 Collected Indicators'!$A$3:$A$36,0),MATCH(AWW$1,'[15]1819 Collected Indicators'!$A$3:$CV$3,0))</f>
        <v>35.061573168495343</v>
      </c>
      <c r="AWX32" s="183">
        <f>INDEX('[11]1920 Collected Indicators'!$A$3:$CV$36,MATCH($A32,'[11]1920 Collected Indicators'!$A$3:$A$36,0),MATCH(AWX$1,'[11]1920 Collected Indicators'!$A$3:$CV$3,0))</f>
        <v>33.335822126576787</v>
      </c>
      <c r="AWY32" s="119">
        <v>18074.417577564316</v>
      </c>
      <c r="AWZ32" s="131">
        <v>1637</v>
      </c>
      <c r="AXA32" s="131">
        <v>90360</v>
      </c>
      <c r="AXB32" s="88">
        <f t="shared" si="106"/>
        <v>19256.308100929615</v>
      </c>
      <c r="AXC32" s="131">
        <v>1740</v>
      </c>
      <c r="AXD32" s="131">
        <v>90360</v>
      </c>
      <c r="AXE32" s="116">
        <f t="shared" si="107"/>
        <v>18552.136373699355</v>
      </c>
      <c r="AXF32" s="131">
        <f t="shared" si="108"/>
        <v>1676</v>
      </c>
      <c r="AXG32" s="131">
        <v>90340</v>
      </c>
      <c r="AXH32" s="141">
        <f t="shared" si="109"/>
        <v>20699.253980625766</v>
      </c>
      <c r="AXI32" s="131">
        <f t="shared" si="110"/>
        <v>1859</v>
      </c>
      <c r="AXJ32" s="131">
        <v>89810</v>
      </c>
      <c r="AXK32" s="141">
        <f t="shared" si="111"/>
        <v>19135.18332776106</v>
      </c>
      <c r="AXL32" s="131">
        <f t="shared" si="112"/>
        <v>1717</v>
      </c>
      <c r="AXM32" s="131">
        <v>89730</v>
      </c>
      <c r="AXN32" s="141">
        <f t="shared" si="113"/>
        <v>19410.648509878334</v>
      </c>
      <c r="AXO32" s="131">
        <f t="shared" si="114"/>
        <v>1739</v>
      </c>
      <c r="AXP32" s="131">
        <v>89590</v>
      </c>
      <c r="AXQ32" s="116">
        <f t="shared" si="115"/>
        <v>18194.969953260628</v>
      </c>
      <c r="AXR32" s="87">
        <f>INDEX('[2]All Previous Years'!$A$1:$EX$34,MATCH($A32,'[2]All Previous Years'!$A$1:$A$34,0),MATCH(AXR$1,'[2]All Previous Years'!$A$1:$EX$1,0))</f>
        <v>1635</v>
      </c>
      <c r="AXS32" s="32">
        <f>INDEX('[3]Raw data 16-17'!$B$2:$XA$34,MATCH($A32,'[3]Raw data 16-17'!$A$2:$A$34,0),MATCH(AXS$1,'[3]Raw data 16-17'!$B$1:$GU$1,0))</f>
        <v>89860</v>
      </c>
      <c r="AXT32" s="88">
        <f t="shared" si="116"/>
        <v>16337.462336792767</v>
      </c>
      <c r="AXU32" s="32">
        <f>INDEX([4]Sheet1!$A$1:$CJ$34, MATCH($A32, [4]Sheet1!$A$1:$A$34, 0), MATCH(AXU$1, [4]Sheet1!$A$1:$CJ$1, 0))</f>
        <v>1464</v>
      </c>
      <c r="AXV32" s="32">
        <f>INDEX('[5]Finance Indicators'!$A$2:$BO$35,MATCH($A32,'[5]Finance Indicators'!$A$2:$A$35,0),MATCH(AXV$1,'[5]Finance Indicators'!$A$2:$BO$2,0))</f>
        <v>89610</v>
      </c>
      <c r="AXW32" s="88">
        <f>INDEX('[6]Finance Indicators'!$B$3:$BO$35,MATCH($A32,'[6]Finance Indicators'!$A$3:$A$35,0),MATCH(AXW$1,'[6]Finance Indicators'!$B$2:$BO$2,0))</f>
        <v>14944.463143722651</v>
      </c>
      <c r="AXX32" s="88">
        <f>INDEX('[6]Finance Indicators'!$B$3:$BO$35,MATCH($A32,'[6]Finance Indicators'!$A$3:$A$35,0),MATCH(AXX$1,'[6]Finance Indicators'!$B$2:$BO$2,0))</f>
        <v>1332</v>
      </c>
      <c r="AXY32" s="88">
        <f>INDEX('[6]Finance Indicators'!$B$3:$BO$35,MATCH($A32,'[6]Finance Indicators'!$A$3:$A$35,0),MATCH(AXY$1,'[6]Finance Indicators'!$B$2:$BO$2,0))</f>
        <v>89130</v>
      </c>
      <c r="AXZ32" s="250">
        <f t="array" ref="AXZ32">INDEX('[7]Finance Indicators'!$A$2:$BO$35,MATCH($A32,'[7]Finance Indicators'!$A$2:$A$35,0),MATCH(AXZ$1,'[7]Finance Indicators'!$A$2:$BO$2,0))</f>
        <v>15821.432587428315</v>
      </c>
      <c r="AYA32" s="250">
        <f t="array" ref="AYA32">INDEX('[7]Finance Indicators'!$A$2:$BO$35,MATCH($A32,'[7]Finance Indicators'!$A$2:$A$35,0),MATCH(AYA$1,'[7]Finance Indicators'!$A$2:$BO$2,0))</f>
        <v>1407</v>
      </c>
      <c r="AYB32" s="250">
        <f t="array" ref="AYB32">INDEX('[7]Finance Indicators'!$A$2:$BO$35,MATCH($A32,'[7]Finance Indicators'!$A$2:$A$35,0),MATCH(AYB$1,'[7]Finance Indicators'!$A$2:$BO$2,0))</f>
        <v>88930</v>
      </c>
      <c r="AYC32" s="119">
        <f>(AWY32*100)/Deflators!$B$2</f>
        <v>21292.08866224749</v>
      </c>
      <c r="AYD32" s="137">
        <f>(AXB32*100)/Deflators!$B$3</f>
        <v>22345.591746246067</v>
      </c>
      <c r="AYE32" s="137">
        <f>(AXE32*100)/Deflators!$B$4</f>
        <v>21097.094734321625</v>
      </c>
      <c r="AYF32" s="137">
        <f>(AXH32*100)/Deflators!$B$5</f>
        <v>23121.722642289049</v>
      </c>
      <c r="AYG32" s="137">
        <f>(AXK32*100)/Deflators!$B$6</f>
        <v>21083.88222642017</v>
      </c>
      <c r="AYH32" s="137">
        <f>(AXN32*100)/Deflators!$B$7</f>
        <v>21214.298801097004</v>
      </c>
      <c r="AYI32" s="88">
        <f>(AXQ32*100)/Deflators!$B$8</f>
        <v>19405.401262404361</v>
      </c>
      <c r="AYJ32" s="88">
        <f>(AXT32*100)/Deflators!$B$9</f>
        <v>17122.826456457889</v>
      </c>
      <c r="AYK32" s="88">
        <f>(AXW32*100)/Deflators!$B$10</f>
        <v>15309.577428418648</v>
      </c>
      <c r="AYL32" s="182">
        <f>(AXZ32*100)/Deflators!$B$11</f>
        <v>15821.432587428315</v>
      </c>
      <c r="AYM32" s="119">
        <f t="shared" si="117"/>
        <v>3675.0055346468894</v>
      </c>
      <c r="AYN32" s="131">
        <v>332</v>
      </c>
      <c r="AYO32" s="131">
        <v>90340</v>
      </c>
      <c r="AYP32" s="88">
        <f t="shared" si="118"/>
        <v>3741.2314886983631</v>
      </c>
      <c r="AYQ32" s="131">
        <v>336</v>
      </c>
      <c r="AYR32" s="131">
        <v>89810</v>
      </c>
      <c r="AYS32" s="116">
        <f t="shared" si="119"/>
        <v>3499.3870500390058</v>
      </c>
      <c r="AYT32" s="131">
        <v>314</v>
      </c>
      <c r="AYU32" s="32">
        <v>89730</v>
      </c>
      <c r="AYV32" s="116">
        <f t="shared" si="120"/>
        <v>3560.6652528183949</v>
      </c>
      <c r="AYW32" s="131">
        <v>319</v>
      </c>
      <c r="AYX32" s="32">
        <v>89590</v>
      </c>
      <c r="AYY32" s="116">
        <f t="shared" si="121"/>
        <v>3227.242377030937</v>
      </c>
      <c r="AYZ32" s="87">
        <f>INDEX('[2]All Previous Years'!$A$1:$EX$34,MATCH($A32,'[2]All Previous Years'!$A$1:$A$34,0),MATCH(AYZ$1,'[2]All Previous Years'!$A$1:$EX$1,0))</f>
        <v>290</v>
      </c>
      <c r="AZA32" s="32">
        <f>INDEX('[3]Raw data 16-17'!$B$2:$XA$34,MATCH($A32,'[3]Raw data 16-17'!$A$2:$A$34,0),MATCH(AZA$1,'[3]Raw data 16-17'!$B$1:$GU$1,0))</f>
        <v>89860</v>
      </c>
      <c r="AZB32" s="88">
        <f t="shared" si="122"/>
        <v>3146.9702042182794</v>
      </c>
      <c r="AZC32" s="32">
        <f>INDEX([4]Sheet1!$A$1:$CJ$34, MATCH($A32, [4]Sheet1!$A$1:$A$34, 0), MATCH(AZC$1, [4]Sheet1!$A$1:$CJ$1, 0))</f>
        <v>282</v>
      </c>
      <c r="AZD32" s="32">
        <f>INDEX('[5]Finance Indicators'!$A$2:$BO$35,MATCH($A32,'[5]Finance Indicators'!$A$2:$A$35,0),MATCH(AZD$1,'[5]Finance Indicators'!$A$2:$BO$2,0))</f>
        <v>89610</v>
      </c>
      <c r="AZE32" s="88">
        <f>INDEX('[6]Finance Indicators'!$B$3:$BO$35,MATCH($A32,'[6]Finance Indicators'!$A$3:$A$35,0),MATCH(AZE$1,'[6]Finance Indicators'!$B$2:$BO$2,0))</f>
        <v>3062.9417704476605</v>
      </c>
      <c r="AZF32" s="88">
        <f>INDEX('[6]Finance Indicators'!$B$3:$BO$35,MATCH($A32,'[6]Finance Indicators'!$A$3:$A$35,0),MATCH(AZF$1,'[6]Finance Indicators'!$B$2:$BO$2,0))</f>
        <v>273</v>
      </c>
      <c r="AZG32" s="88">
        <f>INDEX('[6]Finance Indicators'!$B$3:$BO$35,MATCH($A32,'[6]Finance Indicators'!$A$3:$A$35,0),MATCH(AZG$1,'[6]Finance Indicators'!$B$2:$BO$2,0))</f>
        <v>89130</v>
      </c>
      <c r="AZH32" s="250">
        <f t="array" ref="AZH32">INDEX('[7]Finance Indicators'!$A$2:$BO$35,MATCH($A32,'[7]Finance Indicators'!$A$2:$A$35,0),MATCH(AZH$1,'[7]Finance Indicators'!$A$2:$BO$2,0))</f>
        <v>3407.1741819408526</v>
      </c>
      <c r="AZI32" s="250">
        <f t="array" ref="AZI32">INDEX('[7]Finance Indicators'!$A$2:$BO$35,MATCH($A32,'[7]Finance Indicators'!$A$2:$A$35,0),MATCH(AZI$1,'[7]Finance Indicators'!$A$2:$BO$2,0))</f>
        <v>303</v>
      </c>
      <c r="AZJ32" s="250">
        <f t="array" ref="AZJ32">INDEX('[7]Finance Indicators'!$A$2:$BO$35,MATCH($A32,'[7]Finance Indicators'!$A$2:$A$35,0),MATCH(AZJ$1,'[7]Finance Indicators'!$A$2:$BO$2,0))</f>
        <v>88930</v>
      </c>
      <c r="AZK32" s="139">
        <f>(AYM32*100)/Deflators!$B$4</f>
        <v>4179.1380977295821</v>
      </c>
      <c r="AZL32" s="137">
        <f>(AYP32*100)/Deflators!$B$5</f>
        <v>4179.0741300748359</v>
      </c>
      <c r="AZM32" s="137">
        <f>(AYS32*100)/Deflators!$B$6</f>
        <v>3855.7594753033973</v>
      </c>
      <c r="AZN32" s="137">
        <f>(AYV32*100)/Deflators!$B$7</f>
        <v>3891.5246219378632</v>
      </c>
      <c r="AZO32" s="88">
        <f>(AYY32*100)/Deflators!$B$8</f>
        <v>3441.9366153500082</v>
      </c>
      <c r="AZP32" s="88">
        <f>(AZB32*100)/Deflators!$B$9</f>
        <v>3298.2493584160693</v>
      </c>
      <c r="AZQ32" s="88">
        <f>(AZE32*100)/Deflators!$B$10</f>
        <v>3137.7737522209391</v>
      </c>
      <c r="AZR32" s="183">
        <f>(AZH32*100)/Deflators!$B$11</f>
        <v>3407.1741819408526</v>
      </c>
      <c r="AZS32" s="115">
        <f t="shared" si="123"/>
        <v>14877.130839052468</v>
      </c>
      <c r="AZT32" s="131">
        <v>1344</v>
      </c>
      <c r="AZU32" s="131">
        <v>90340</v>
      </c>
      <c r="AZV32" s="116">
        <f t="shared" si="124"/>
        <v>16958.022491927401</v>
      </c>
      <c r="AZW32" s="131">
        <v>1523</v>
      </c>
      <c r="AZX32" s="131">
        <v>89810</v>
      </c>
      <c r="AZY32" s="116">
        <f t="shared" si="125"/>
        <v>15635.796277722055</v>
      </c>
      <c r="AZZ32" s="131">
        <v>1403</v>
      </c>
      <c r="BAA32" s="32">
        <v>89730</v>
      </c>
      <c r="BAB32" s="116">
        <f t="shared" si="126"/>
        <v>15849.983257059941</v>
      </c>
      <c r="BAC32" s="131">
        <v>1420</v>
      </c>
      <c r="BAD32" s="32">
        <v>89590</v>
      </c>
      <c r="BAE32" s="116">
        <f t="shared" si="127"/>
        <v>14967.72757622969</v>
      </c>
      <c r="BAF32" s="87">
        <f>INDEX('[2]All Previous Years'!$A$1:$EX$34,MATCH($A32,'[2]All Previous Years'!$A$1:$A$34,0),MATCH(BAF$1,'[2]All Previous Years'!$A$1:$EX$1,0))</f>
        <v>1345</v>
      </c>
      <c r="BAG32" s="32">
        <f>INDEX('[3]Raw data 16-17'!$B$2:$XA$34,MATCH($A32,'[3]Raw data 16-17'!$A$2:$A$34,0),MATCH(BAG$1,'[3]Raw data 16-17'!$B$1:$GU$1,0))</f>
        <v>89860</v>
      </c>
      <c r="BAH32" s="88">
        <f t="shared" si="128"/>
        <v>13190.492132574489</v>
      </c>
      <c r="BAI32" s="32">
        <f>INDEX([4]Sheet1!$A$1:$CJ$34, MATCH($A32, [4]Sheet1!$A$1:$A$34, 0), MATCH(BAI$1, [4]Sheet1!$A$1:$CJ$1, 0))</f>
        <v>1182</v>
      </c>
      <c r="BAJ32" s="32">
        <f>INDEX('[5]Finance Indicators'!$A$2:$BO$35,MATCH($A32,'[5]Finance Indicators'!$A$2:$A$35,0),MATCH(BAJ$1,'[5]Finance Indicators'!$A$2:$BO$2,0))</f>
        <v>89610</v>
      </c>
      <c r="BAK32" s="88">
        <f>INDEX('[6]Finance Indicators'!$B$3:$BO$35,MATCH($A32,'[6]Finance Indicators'!$A$3:$A$35,0),MATCH(BAK$1,'[6]Finance Indicators'!$B$2:$BO$2,0))</f>
        <v>11881.521373274991</v>
      </c>
      <c r="BAL32" s="88">
        <f>INDEX('[6]Finance Indicators'!$B$3:$BO$35,MATCH($A32,'[6]Finance Indicators'!$A$3:$A$35,0),MATCH(BAL$1,'[6]Finance Indicators'!$B$2:$BO$2,0))</f>
        <v>1059</v>
      </c>
      <c r="BAM32" s="88">
        <f>INDEX('[6]Finance Indicators'!$B$3:$BO$35,MATCH($A32,'[6]Finance Indicators'!$A$3:$A$35,0),MATCH(BAM$1,'[6]Finance Indicators'!$B$2:$BO$2,0))</f>
        <v>89130</v>
      </c>
      <c r="BAN32" s="250">
        <f t="array" ref="BAN32">INDEX('[7]Finance Indicators'!$A$2:$BO$35,MATCH($A32,'[7]Finance Indicators'!$A$2:$A$35,0),MATCH(BAN$1,'[7]Finance Indicators'!$A$2:$BO$2,0))</f>
        <v>12414.258405487462</v>
      </c>
      <c r="BAO32" s="250">
        <f t="array" ref="BAO32">INDEX('[7]Finance Indicators'!$A$2:$BO$35,MATCH($A32,'[7]Finance Indicators'!$A$2:$A$35,0),MATCH(BAO$1,'[7]Finance Indicators'!$A$2:$BO$2,0))</f>
        <v>1104</v>
      </c>
      <c r="BAP32" s="250">
        <f t="array" ref="BAP32">INDEX('[7]Finance Indicators'!$A$2:$BO$35,MATCH($A32,'[7]Finance Indicators'!$A$2:$A$35,0),MATCH(BAP$1,'[7]Finance Indicators'!$A$2:$BO$2,0))</f>
        <v>88930</v>
      </c>
      <c r="BAQ32" s="139">
        <f>(AZS32*100)/Deflators!$B$4</f>
        <v>16917.956636592044</v>
      </c>
      <c r="BAR32" s="137">
        <f>(AZV32*100)/Deflators!$B$5</f>
        <v>18942.648512214211</v>
      </c>
      <c r="BAS32" s="137">
        <f>(AZY32*100)/Deflators!$B$6</f>
        <v>17228.122751116774</v>
      </c>
      <c r="BAT32" s="137">
        <f>(BAB32*100)/Deflators!$B$7</f>
        <v>17322.774179159143</v>
      </c>
      <c r="BAU32" s="137">
        <f>(BAE32*100)/Deflators!$B$8</f>
        <v>15963.46464705435</v>
      </c>
      <c r="BAV32" s="137">
        <f>(BAH32*100)/Deflators!$B$9</f>
        <v>13824.577098041824</v>
      </c>
      <c r="BAW32" s="137">
        <f>(BAK32*100)/Deflators!$B$10</f>
        <v>12171.803676197709</v>
      </c>
      <c r="BAX32" s="245">
        <f>(BAN32*100)/Deflators!$B$11</f>
        <v>12414.258405487462</v>
      </c>
      <c r="BAY32" s="144">
        <v>38.307772561293689</v>
      </c>
      <c r="BAZ32" s="145">
        <v>45.021457111467548</v>
      </c>
      <c r="BBA32" s="145">
        <v>44.14668102237156</v>
      </c>
      <c r="BBB32" s="145">
        <v>44.006794453957916</v>
      </c>
      <c r="BBC32" s="145">
        <v>44.3</v>
      </c>
      <c r="BBD32" s="145">
        <v>46.385874844035143</v>
      </c>
      <c r="BBE32" s="88">
        <f>INDEX('[3]Raw data 16-17'!$B$2:$XA$34,MATCH($A32,'[3]Raw data 16-17'!$A$2:$A$34,0),MATCH(BBE$1,'[3]Raw data 16-17'!$B$1:$GU$1,0))</f>
        <v>48.479774613284206</v>
      </c>
      <c r="BBF32" s="88">
        <f>INDEX('[14]1718 Collected Indicators'!$A$3:$CH$36,MATCH($A32,'[14]1718 Collected Indicators'!$A$3:$A$36,0),MATCH(BBF$1,'[14]1718 Collected Indicators'!$A$3:$CH$3,0))</f>
        <v>47.611920763979612</v>
      </c>
      <c r="BBG32" s="88">
        <f>INDEX('[15]1819 Collected Indicators'!$A$3:$CV$36,MATCH($A32,'[15]1819 Collected Indicators'!$A$3:$A$36,0),MATCH(BBG$1,'[15]1819 Collected Indicators'!$A$3:$CV$3,0))</f>
        <v>43.5</v>
      </c>
      <c r="BBH32" s="126">
        <f>INDEX('[11]1920 Collected Indicators'!$A$3:$CV$36,MATCH($A32,'[11]1920 Collected Indicators'!$A$3:$A$36,0),MATCH(BBH$1,'[11]1920 Collected Indicators'!$A$3:$CV$3,0))</f>
        <v>44.783689188230838</v>
      </c>
      <c r="BBI32" s="133">
        <f t="shared" si="8"/>
        <v>80.8</v>
      </c>
      <c r="BBJ32" s="116">
        <f t="shared" si="8"/>
        <v>81.666666666666671</v>
      </c>
      <c r="BBK32" s="116">
        <f t="shared" si="8"/>
        <v>82.666666666666671</v>
      </c>
      <c r="BBL32" s="116">
        <f t="shared" si="8"/>
        <v>83</v>
      </c>
      <c r="BBM32" s="136">
        <f t="shared" si="8"/>
        <v>83</v>
      </c>
      <c r="BBN32" s="116">
        <f t="shared" si="8"/>
        <v>82.63333333333334</v>
      </c>
      <c r="BBO32" s="248">
        <f t="shared" si="8"/>
        <v>82.63333333333334</v>
      </c>
      <c r="BBP32" s="144">
        <f t="shared" si="9"/>
        <v>74.766666666666666</v>
      </c>
      <c r="BBQ32" s="145">
        <f t="shared" si="9"/>
        <v>76</v>
      </c>
      <c r="BBR32" s="145">
        <f t="shared" si="9"/>
        <v>79.666666666666671</v>
      </c>
      <c r="BBS32" s="145">
        <f t="shared" si="9"/>
        <v>79</v>
      </c>
      <c r="BBT32" s="146">
        <f t="shared" si="9"/>
        <v>75.333333333333329</v>
      </c>
      <c r="BBU32" s="145">
        <f t="shared" si="9"/>
        <v>71.899999999999991</v>
      </c>
      <c r="BBV32" s="248">
        <f t="shared" si="9"/>
        <v>68.899999999999991</v>
      </c>
      <c r="BBW32" s="115">
        <v>9.1925733124982223</v>
      </c>
      <c r="BBX32" s="116">
        <v>9.7824392653398409</v>
      </c>
      <c r="BBY32" s="136">
        <v>9.1591072615043529</v>
      </c>
      <c r="BBZ32" s="115">
        <f>INDEX([38]HSN1b!$V$1:$AL$36,MATCH($A32,[38]HSN1b!$V$1:$V$36,0),MATCH(BBZ$1,[38]HSN1b!$V$1:$AL$1,0))</f>
        <v>8.6</v>
      </c>
      <c r="BCA32" s="131">
        <f>INDEX([38]HSN1b!$V$1:$AL$36,MATCH($A32,[38]HSN1b!$V$1:$V$36,0),MATCH(BCA$1,[38]HSN1b!$V$1:$AL$1,0))</f>
        <v>2908685</v>
      </c>
      <c r="BCB32" s="131">
        <f>INDEX([38]HSN1b!$V$1:$AL$36,MATCH($A32,[38]HSN1b!$V$1:$V$36,0),MATCH(BCB$1,[38]HSN1b!$V$1:$AL$1,0))</f>
        <v>33804596</v>
      </c>
      <c r="BCC32" s="116">
        <f>INDEX([38]HSN1b!$V$1:$AL$36,MATCH($A32,[38]HSN1b!$V$1:$V$36,0),MATCH(BCC$1,[38]HSN1b!$V$1:$AL$1,0))</f>
        <v>9.5500000000000007</v>
      </c>
      <c r="BCD32" s="131">
        <f>INDEX([38]HSN1b!$V$1:$AL$36,MATCH($A32,[38]HSN1b!$V$1:$V$36,0),MATCH(BCD$1,[38]HSN1b!$V$1:$AL$1,0))</f>
        <v>3475568</v>
      </c>
      <c r="BCE32" s="131">
        <f>INDEX([38]HSN1b!$V$1:$AL$36,MATCH($A32,[38]HSN1b!$V$1:$V$36,0),MATCH(BCE$1,[38]HSN1b!$V$1:$AL$1,0))</f>
        <v>36391424</v>
      </c>
      <c r="BCF32" s="116">
        <f>INDEX([38]HSN1b!$V$1:$AL$36,MATCH($A32,[38]HSN1b!$V$1:$V$36,0),MATCH(BCF$1,[38]HSN1b!$V$1:$AL$1,0))</f>
        <v>10.89</v>
      </c>
      <c r="BCG32" s="131">
        <f>INDEX([38]HSN1b!$V$1:$AL$36,MATCH($A32,[38]HSN1b!$V$1:$V$36,0),MATCH(BCG$1,[38]HSN1b!$V$1:$AL$1,0))</f>
        <v>4198297</v>
      </c>
      <c r="BCH32" s="131">
        <f>INDEX([38]HSN1b!$V$1:$AL$36,MATCH($A32,[38]HSN1b!$V$1:$V$36,0),MATCH(BCH$1,[38]HSN1b!$V$1:$AL$1,0))</f>
        <v>38535766</v>
      </c>
      <c r="BCI32" s="116">
        <f>INDEX([38]HSN1b!$V$1:$AL$36,MATCH($A32,[38]HSN1b!$V$1:$V$36,0),MATCH(BCI$1,[38]HSN1b!$V$1:$AL$1,0))</f>
        <v>10.15</v>
      </c>
      <c r="BCJ32" s="131">
        <f>INDEX([38]HSN1b!$V$1:$AL$36,MATCH($A32,[38]HSN1b!$V$1:$V$36,0),MATCH(BCJ$1,[38]HSN1b!$V$1:$AL$1,0))</f>
        <v>3932370</v>
      </c>
      <c r="BCK32" s="131">
        <f>INDEX([38]HSN1b!$V$1:$AL$36,MATCH($A32,[38]HSN1b!$V$1:$V$36,0),MATCH(BCK$1,[38]HSN1b!$V$1:$AL$1,0))</f>
        <v>38757896</v>
      </c>
      <c r="BCL32" s="88">
        <f>INDEX('[14]1718 Collected Indicators'!$A$3:$CH$36,MATCH($A32,'[14]1718 Collected Indicators'!$A$3:$A$36,0),MATCH(BCL$1,'[14]1718 Collected Indicators'!$A$3:$CH$3,0))</f>
        <v>8.8251559895737497</v>
      </c>
      <c r="BCM32" s="32">
        <f>INDEX('[14]1718 Collected Indicators'!$A$3:$CH$36,MATCH($A32,'[14]1718 Collected Indicators'!$A$3:$A$36,0),MATCH(BCM$1,'[14]1718 Collected Indicators'!$A$3:$CH$3,0))</f>
        <v>3475095</v>
      </c>
      <c r="BCN32" s="32">
        <f>INDEX('[14]1718 Collected Indicators'!$A$3:$CH$36,MATCH($A32,'[14]1718 Collected Indicators'!$A$3:$A$36,0),MATCH(BCN$1,'[14]1718 Collected Indicators'!$A$3:$CH$3,0))</f>
        <v>39377151</v>
      </c>
      <c r="BCO32" s="88">
        <f>INDEX('[15]1819 Collected Indicators'!$A$3:$CV$36,MATCH($A32,'[15]1819 Collected Indicators'!$A$3:$A$36,0),MATCH(BCO$1,'[15]1819 Collected Indicators'!$A$3:$CV$3,0))</f>
        <v>9.7078707331870575</v>
      </c>
      <c r="BCP32" s="32">
        <f>INDEX('[15]1819 Collected Indicators'!$A$3:$CV$36,MATCH($A32,'[15]1819 Collected Indicators'!$A$3:$A$36,0),MATCH(BCP$1,'[15]1819 Collected Indicators'!$A$3:$CV$3,0))</f>
        <v>3875671</v>
      </c>
      <c r="BCQ32" s="32">
        <f>INDEX('[15]1819 Collected Indicators'!$A$3:$CV$36,MATCH($A32,'[15]1819 Collected Indicators'!$A$3:$A$36,0),MATCH(BCQ$1,'[15]1819 Collected Indicators'!$A$3:$CV$3,0))</f>
        <v>39922977</v>
      </c>
      <c r="BCR32" s="32">
        <f>INDEX('[11]1920 Collected Indicators'!$A$3:$CV$36,MATCH($A32,'[11]1920 Collected Indicators'!$A$3:$A$36,0),MATCH(BCR$1,'[11]1920 Collected Indicators'!$A$3:$CV$3,0))</f>
        <v>10.075595500082164</v>
      </c>
      <c r="BCS32" s="32">
        <f>INDEX('[11]1920 Collected Indicators'!$A$3:$CV$36,MATCH($A32,'[11]1920 Collected Indicators'!$A$3:$A$36,0),MATCH(BCS$1,'[11]1920 Collected Indicators'!$A$3:$CV$3,0))</f>
        <v>4103144</v>
      </c>
      <c r="BCT32" s="262">
        <f>INDEX('[11]1920 Collected Indicators'!$A$3:$CV$36,MATCH($A32,'[11]1920 Collected Indicators'!$A$3:$A$36,0),MATCH(BCT$1,'[11]1920 Collected Indicators'!$A$3:$CV$3,0))</f>
        <v>40723588</v>
      </c>
      <c r="BCU32" s="115">
        <v>1.6858369460263887</v>
      </c>
      <c r="BCV32" s="116">
        <v>2.0266295170582183</v>
      </c>
      <c r="BCW32" s="116">
        <v>2.1940080674832783</v>
      </c>
      <c r="BCX32" s="116">
        <f>INDEX([38]HSN2!$V$1:$AL$36,MATCH($A32,[38]HSN2!$V$1:$V$36,0),MATCH(BCX$1,[38]HSN2!$V$1:$AL$1,0))</f>
        <v>1.45</v>
      </c>
      <c r="BCY32" s="131">
        <f>INDEX([38]HSN2!$V$1:$AL$36,MATCH($A32,[38]HSN2!$V$1:$V$36,0),MATCH(BCY$1,[38]HSN2!$V$1:$AL$1,0))</f>
        <v>489943</v>
      </c>
      <c r="BCZ32" s="131">
        <f>INDEX([38]HSN2!$V$1:$AL$36,MATCH($A32,[38]HSN2!$V$1:$V$36,0),MATCH(BCZ$1,[38]HSN2!$V$1:$AL$1,0))</f>
        <v>33804596</v>
      </c>
      <c r="BDA32" s="116">
        <f>INDEX([38]HSN2!$V$1:$AL$36,MATCH($A32,[38]HSN2!$V$1:$V$36,0),MATCH(BDA$1,[38]HSN2!$V$1:$AL$1,0))</f>
        <v>1.02</v>
      </c>
      <c r="BDB32" s="131">
        <f>INDEX([38]HSN2!$V$1:$AL$36,MATCH($A32,[38]HSN2!$V$1:$V$36,0),MATCH(BDB$1,[38]HSN2!$V$1:$AL$1,0))</f>
        <v>371127</v>
      </c>
      <c r="BDC32" s="131">
        <f>INDEX([38]HSN2!$V$1:$AL$36,MATCH($A32,[38]HSN2!$V$1:$V$36,0),MATCH(BDC$1,[38]HSN2!$V$1:$AL$1,0))</f>
        <v>36391424</v>
      </c>
      <c r="BDD32" s="116">
        <f>INDEX([38]HSN2!$V$1:$AL$36,MATCH($A32,[38]HSN2!$V$1:$V$36,0),MATCH(BDD$1,[38]HSN2!$V$1:$AL$1,0))</f>
        <v>1.47</v>
      </c>
      <c r="BDE32" s="131">
        <f>INDEX([38]HSN2!$V$1:$AL$36,MATCH($A32,[38]HSN2!$V$1:$V$36,0),MATCH(BDE$1,[38]HSN2!$V$1:$AL$1,0))</f>
        <v>566400</v>
      </c>
      <c r="BDF32" s="131">
        <f>INDEX([38]HSN2!$V$1:$AL$36,MATCH($A32,[38]HSN2!$V$1:$V$36,0),MATCH(BDF$1,[38]HSN2!$V$1:$AL$1,0))</f>
        <v>38535766</v>
      </c>
      <c r="BDG32" s="116">
        <f>INDEX([38]HSN2!$V$1:$AL$36,MATCH($A32,[38]HSN2!$V$1:$V$36,0),MATCH(BDG$1,[38]HSN2!$V$1:$AL$1,0))</f>
        <v>1.05</v>
      </c>
      <c r="BDH32" s="131">
        <f>INDEX([38]HSN2!$V$1:$AL$36,MATCH($A32,[38]HSN2!$V$1:$V$36,0),MATCH(BDH$1,[38]HSN2!$V$1:$AL$1,0))</f>
        <v>406968</v>
      </c>
      <c r="BDI32" s="131">
        <f>INDEX([38]HSN2!$V$1:$AL$36,MATCH($A32,[38]HSN2!$V$1:$V$36,0),MATCH(BDI$1,[38]HSN2!$V$1:$AL$1,0))</f>
        <v>38757896</v>
      </c>
      <c r="BDJ32" s="88">
        <f>INDEX('[14]1718 Collected Indicators'!$A$3:$CH$36,MATCH($A32,'[14]1718 Collected Indicators'!$A$3:$A$36,0),MATCH(BDJ$1,'[14]1718 Collected Indicators'!$A$3:$CH$3,0))</f>
        <v>0.90228721727480998</v>
      </c>
      <c r="BDK32" s="32">
        <f>INDEX('[14]1718 Collected Indicators'!$A$3:$CH$36,MATCH($A32,'[14]1718 Collected Indicators'!$A$3:$A$36,0),MATCH(BDK$1,'[14]1718 Collected Indicators'!$A$3:$CH$3,0))</f>
        <v>355295</v>
      </c>
      <c r="BDL32" s="32">
        <f>INDEX('[14]1718 Collected Indicators'!$A$3:$CH$36,MATCH($A32,'[14]1718 Collected Indicators'!$A$3:$A$36,0),MATCH(BDL$1,'[14]1718 Collected Indicators'!$A$3:$CH$3,0))</f>
        <v>39377151</v>
      </c>
      <c r="BDM32" s="88">
        <f>INDEX('[15]1819 Collected Indicators'!$A$3:$CV$36,MATCH($A32,'[15]1819 Collected Indicators'!$A$3:$A$36,0),MATCH(BDM$1,'[15]1819 Collected Indicators'!$A$3:$CV$3,0))</f>
        <v>0.72899623692892435</v>
      </c>
      <c r="BDN32" s="32">
        <f>INDEX('[15]1819 Collected Indicators'!$A$3:$CV$36,MATCH($A32,'[15]1819 Collected Indicators'!$A$3:$A$36,0),MATCH(BDN$1,'[15]1819 Collected Indicators'!$A$3:$CV$3,0))</f>
        <v>291037</v>
      </c>
      <c r="BDO32" s="32">
        <f>INDEX('[15]1819 Collected Indicators'!$A$3:$CV$36,MATCH($A32,'[15]1819 Collected Indicators'!$A$3:$A$36,0),MATCH(BDO$1,'[15]1819 Collected Indicators'!$A$3:$CV$3,0))</f>
        <v>39922977</v>
      </c>
      <c r="BDP32" s="32">
        <f>INDEX('[11]1920 Collected Indicators'!$A$3:$CV$36,MATCH($A32,'[11]1920 Collected Indicators'!$A$3:$A$36,0),MATCH(BDP$1,'[11]1920 Collected Indicators'!$A$3:$CV$3,0))</f>
        <v>0.84522513094867779</v>
      </c>
      <c r="BDQ32" s="284">
        <f>INDEX('[11]1920 Collected Indicators'!$A$3:$CV$36,MATCH($A32,'[11]1920 Collected Indicators'!$A$3:$A$36,0),MATCH(BDQ$1,'[11]1920 Collected Indicators'!$A$3:$CV$3,0))</f>
        <v>344206</v>
      </c>
      <c r="BDR32" s="262">
        <f>INDEX('[11]1920 Collected Indicators'!$A$3:$CV$36,MATCH($A32,'[11]1920 Collected Indicators'!$A$3:$A$36,0),MATCH(BDR$1,'[11]1920 Collected Indicators'!$A$3:$CV$3,0))</f>
        <v>40723588</v>
      </c>
      <c r="BDS32" s="115">
        <v>32.120462774882981</v>
      </c>
      <c r="BDT32" s="116">
        <v>36.50260999254288</v>
      </c>
      <c r="BDU32" s="116">
        <v>62.003377477557549</v>
      </c>
      <c r="BDV32" s="116">
        <f>INDEX([38]HSN3!$V$1:$AL$36,MATCH($A32,[38]HSN3!$V$1:$V$36,0),MATCH(BDV$1,[38]HSN3!$V$1:$AL$1,0))</f>
        <v>83.49</v>
      </c>
      <c r="BDW32" s="131">
        <f>INDEX([38]HSN3!$V$1:$AL$36,MATCH($A32,[38]HSN3!$V$1:$V$36,0),MATCH(BDW$1,[38]HSN3!$V$1:$AL$1,0))</f>
        <v>9240</v>
      </c>
      <c r="BDX32" s="131">
        <f>INDEX([38]HSN3!$V$1:$AL$36,MATCH($A32,[38]HSN3!$V$1:$V$36,0),MATCH(BDX$1,[38]HSN3!$V$1:$AL$1,0))</f>
        <v>11067</v>
      </c>
      <c r="BDY32" s="116">
        <f>INDEX([38]HSN3!$V$1:$AL$36,MATCH($A32,[38]HSN3!$V$1:$V$36,0),MATCH(BDY$1,[38]HSN3!$V$1:$AL$1,0))</f>
        <v>87.88</v>
      </c>
      <c r="BDZ32" s="131">
        <f>INDEX([38]HSN3!$V$1:$AL$36,MATCH($A32,[38]HSN3!$V$1:$V$36,0),MATCH(BDZ$1,[38]HSN3!$V$1:$AL$1,0))</f>
        <v>9461</v>
      </c>
      <c r="BEA32" s="131">
        <f>INDEX([38]HSN3!$V$1:$AL$36,MATCH($A32,[38]HSN3!$V$1:$V$36,0),MATCH(BEA$1,[38]HSN3!$V$1:$AL$1,0))</f>
        <v>10766</v>
      </c>
      <c r="BEB32" s="116">
        <f>INDEX([38]HSN3!$V$1:$AL$36,MATCH($A32,[38]HSN3!$V$1:$V$36,0),MATCH(BEB$1,[38]HSN3!$V$1:$AL$1,0))</f>
        <v>85.91</v>
      </c>
      <c r="BEC32" s="131">
        <f>INDEX([38]HSN3!$V$1:$AL$36,MATCH($A32,[38]HSN3!$V$1:$V$36,0),MATCH(BEC$1,[38]HSN3!$V$1:$AL$1,0))</f>
        <v>9234</v>
      </c>
      <c r="BED32" s="131">
        <f>INDEX([38]HSN3!$V$1:$AL$36,MATCH($A32,[38]HSN3!$V$1:$V$36,0),MATCH(BED$1,[38]HSN3!$V$1:$AL$1,0))</f>
        <v>10748</v>
      </c>
      <c r="BEE32" s="116">
        <f>INDEX([38]HSN3!$V$1:$AL$36,MATCH($A32,[38]HSN3!$V$1:$V$36,0),MATCH(BEE$1,[38]HSN3!$V$1:$AL$1,0))</f>
        <v>88.19</v>
      </c>
      <c r="BEF32" s="131">
        <f>INDEX([38]HSN3!$V$1:$AL$36,MATCH($A32,[38]HSN3!$V$1:$V$36,0),MATCH(BEF$1,[38]HSN3!$V$1:$AL$1,0))</f>
        <v>9330</v>
      </c>
      <c r="BEG32" s="131">
        <f>INDEX([38]HSN3!$V$1:$AL$36,MATCH($A32,[38]HSN3!$V$1:$V$36,0),MATCH(BEG$1,[38]HSN3!$V$1:$AL$1,0))</f>
        <v>10580</v>
      </c>
      <c r="BEH32" s="88">
        <f>INDEX('[14]1718 Collected Indicators'!$A$3:$CH$36,MATCH($A32,'[14]1718 Collected Indicators'!$A$3:$A$36,0),MATCH(BEH$1,'[14]1718 Collected Indicators'!$A$3:$CH$3,0))</f>
        <v>90.233667143538383</v>
      </c>
      <c r="BEI32" s="32">
        <f>INDEX('[14]1718 Collected Indicators'!$A$3:$CH$36,MATCH($A32,'[14]1718 Collected Indicators'!$A$3:$A$36,0),MATCH(BEI$1,'[14]1718 Collected Indicators'!$A$3:$CH$3,0))</f>
        <v>9461</v>
      </c>
      <c r="BEJ32" s="32">
        <f>INDEX('[14]1718 Collected Indicators'!$A$3:$CH$36,MATCH($A32,'[14]1718 Collected Indicators'!$A$3:$A$36,0),MATCH(BEJ$1,'[14]1718 Collected Indicators'!$A$3:$CH$3,0))</f>
        <v>10485</v>
      </c>
      <c r="BEK32" s="88">
        <f>INDEX('[15]1819 Collected Indicators'!$A$3:$CV$36,MATCH($A32,'[15]1819 Collected Indicators'!$A$3:$A$36,0),MATCH(BEK$1,'[15]1819 Collected Indicators'!$A$3:$CV$3,0))</f>
        <v>91.92074636914495</v>
      </c>
      <c r="BEL32" s="32">
        <f>INDEX('[15]1819 Collected Indicators'!$A$3:$CV$36,MATCH($A32,'[15]1819 Collected Indicators'!$A$3:$A$36,0),MATCH(BEL$1,'[15]1819 Collected Indicators'!$A$3:$CV$3,0))</f>
        <v>9557</v>
      </c>
      <c r="BEM32" s="32">
        <f>INDEX('[15]1819 Collected Indicators'!$A$3:$CV$36,MATCH($A32,'[15]1819 Collected Indicators'!$A$3:$A$36,0),MATCH(BEM$1,'[15]1819 Collected Indicators'!$A$3:$CV$3,0))</f>
        <v>10397</v>
      </c>
      <c r="BEN32" s="284">
        <f>INDEX('[11]1920 Collected Indicators'!$A$3:$CV$36,MATCH($A32,'[11]1920 Collected Indicators'!$A$3:$A$36,0),MATCH(BEN$1,'[11]1920 Collected Indicators'!$A$3:$CV$3,0))</f>
        <v>95.56861183031269</v>
      </c>
      <c r="BEO32" s="39">
        <f>INDEX('[11]1920 Collected Indicators'!$A$3:$CV$36,MATCH($A32,'[11]1920 Collected Indicators'!$A$3:$A$36,0),MATCH(BEO$1,'[11]1920 Collected Indicators'!$A$3:$CV$3,0))</f>
        <v>9597</v>
      </c>
      <c r="BEP32" s="287">
        <f>INDEX('[11]1920 Collected Indicators'!$A$3:$CV$36,MATCH($A32,'[11]1920 Collected Indicators'!$A$3:$A$36,0),MATCH(BEP$1,'[11]1920 Collected Indicators'!$A$3:$CV$3,0))</f>
        <v>10042</v>
      </c>
      <c r="BEQ32" s="133">
        <v>96.722268053683166</v>
      </c>
      <c r="BER32" s="116">
        <v>96.719730849710743</v>
      </c>
      <c r="BES32" s="136">
        <v>94.999265215291913</v>
      </c>
      <c r="BET32" s="115">
        <f>INDEX([38]HSN4b!$V$1:$AL$36,MATCH($A32,[38]HSN4b!$V$1:$V$36,0),MATCH(BET$1,[38]HSN4b!$V$1:$AL$1,0))</f>
        <v>8.67</v>
      </c>
      <c r="BEU32" s="131">
        <f>INDEX([38]HSN4b!$V$1:$AL$36,MATCH($A32,[38]HSN4b!$V$1:$V$36,0),MATCH(BEU$1,[38]HSN4b!$V$1:$AL$1,0))</f>
        <v>347832</v>
      </c>
      <c r="BEV32" s="131">
        <f>INDEX([38]HSN4b!$V$1:$AL$36,MATCH($A32,[38]HSN4b!$V$1:$V$36,0),MATCH(BEV$1,[38]HSN4b!$V$1:$AL$1,0))</f>
        <v>40117</v>
      </c>
      <c r="BEW32" s="116">
        <f>INDEX([38]HSN4b!$V$1:$AL$36,MATCH($A32,[38]HSN4b!$V$1:$V$36,0),MATCH(BEW$1,[38]HSN4b!$V$1:$AL$1,0))</f>
        <v>9.5500000000000007</v>
      </c>
      <c r="BEX32" s="131">
        <f>INDEX([38]HSN4b!$V$1:$AL$36,MATCH($A32,[38]HSN4b!$V$1:$V$36,0),MATCH(BEX$1,[38]HSN4b!$V$1:$AL$1,0))</f>
        <v>352774</v>
      </c>
      <c r="BEY32" s="131">
        <f>INDEX([38]HSN4b!$V$1:$AL$36,MATCH($A32,[38]HSN4b!$V$1:$V$36,0),MATCH(BEY$1,[38]HSN4b!$V$1:$AL$1,0))</f>
        <v>36951</v>
      </c>
      <c r="BEZ32" s="116">
        <f>INDEX([38]HSN4b!$V$1:$AL$36,MATCH($A32,[38]HSN4b!$V$1:$V$36,0),MATCH(BEZ$1,[38]HSN4b!$V$1:$AL$1,0))</f>
        <v>10.58</v>
      </c>
      <c r="BFA32" s="131">
        <f>INDEX([38]HSN4b!$V$1:$AL$36,MATCH($A32,[38]HSN4b!$V$1:$V$36,0),MATCH(BFA$1,[38]HSN4b!$V$1:$AL$1,0))</f>
        <v>374690</v>
      </c>
      <c r="BFB32" s="131">
        <f>INDEX([38]HSN4b!$V$1:$AL$36,MATCH($A32,[38]HSN4b!$V$1:$V$36,0),MATCH(BFB$1,[38]HSN4b!$V$1:$AL$1,0))</f>
        <v>35407</v>
      </c>
      <c r="BFC32" s="116">
        <f>INDEX([38]HSN4b!$V$1:$AL$36,MATCH($A32,[38]HSN4b!$V$1:$V$36,0),MATCH(BFC$1,[38]HSN4b!$V$1:$AL$1,0))</f>
        <v>7.17</v>
      </c>
      <c r="BFD32" s="131">
        <f>INDEX([38]HSN4b!$V$1:$AL$36,MATCH($A32,[38]HSN4b!$V$1:$V$36,0),MATCH(BFD$1,[38]HSN4b!$V$1:$AL$1,0))</f>
        <v>216534</v>
      </c>
      <c r="BFE32" s="131">
        <f>INDEX([38]HSN4b!$V$1:$AL$36,MATCH($A32,[38]HSN4b!$V$1:$V$36,0),MATCH(BFE$1,[38]HSN4b!$V$1:$AL$1,0))</f>
        <v>30181</v>
      </c>
      <c r="BFF32" s="88">
        <f>INDEX('[14]1718 Collected Indicators'!$A$3:$CH$36,MATCH($A32,'[14]1718 Collected Indicators'!$A$3:$A$36,0),MATCH(BFF$1,'[14]1718 Collected Indicators'!$A$3:$CH$3,0))</f>
        <v>7.0762849413886384</v>
      </c>
      <c r="BFG32" s="32">
        <f>INDEX('[14]1718 Collected Indicators'!$A$3:$CH$36,MATCH($A32,'[14]1718 Collected Indicators'!$A$3:$A$36,0),MATCH(BFG$1,'[14]1718 Collected Indicators'!$A$3:$CH$3,0))</f>
        <v>196190</v>
      </c>
      <c r="BFH32" s="32">
        <f>INDEX('[14]1718 Collected Indicators'!$A$3:$CH$36,MATCH($A32,'[14]1718 Collected Indicators'!$A$3:$A$36,0),MATCH(BFH$1,'[14]1718 Collected Indicators'!$A$3:$CH$3,0))</f>
        <v>27725</v>
      </c>
      <c r="BFI32" s="88">
        <f>INDEX('[15]1819 Collected Indicators'!$A$3:$CV$36,MATCH($A32,'[15]1819 Collected Indicators'!$A$3:$A$36,0),MATCH(BFI$1,'[15]1819 Collected Indicators'!$A$3:$CV$3,0))</f>
        <v>5.7041198501872659</v>
      </c>
      <c r="BFJ32" s="32">
        <f>INDEX('[15]1819 Collected Indicators'!$A$3:$CV$36,MATCH($A32,'[15]1819 Collected Indicators'!$A$3:$A$36,0),MATCH(BFJ$1,'[15]1819 Collected Indicators'!$A$3:$CV$3,0))</f>
        <v>172099</v>
      </c>
      <c r="BFK32" s="32">
        <f>INDEX('[15]1819 Collected Indicators'!$A$3:$CV$36,MATCH($A32,'[15]1819 Collected Indicators'!$A$3:$A$36,0),MATCH(BFK$1,'[15]1819 Collected Indicators'!$A$3:$CV$3,0))</f>
        <v>30171</v>
      </c>
      <c r="BFL32" s="284">
        <f>INDEX('[11]1920 Collected Indicators'!$A$3:$CV$36,MATCH($A32,'[11]1920 Collected Indicators'!$A$3:$A$36,0),MATCH(BFL$1,'[11]1920 Collected Indicators'!$A$3:$CV$3,0))</f>
        <v>5.2526336388245651</v>
      </c>
      <c r="BFM32" s="284">
        <f>INDEX('[11]1920 Collected Indicators'!$A$3:$CV$36,MATCH($A32,'[11]1920 Collected Indicators'!$A$3:$A$36,0),MATCH(BFM$1,'[11]1920 Collected Indicators'!$A$3:$CV$3,0))</f>
        <v>161051</v>
      </c>
      <c r="BFN32" s="262">
        <f>INDEX('[11]1920 Collected Indicators'!$A$3:$CV$36,MATCH($A32,'[11]1920 Collected Indicators'!$A$3:$A$36,0),MATCH(BFN$1,'[11]1920 Collected Indicators'!$A$3:$CV$3,0))</f>
        <v>30661</v>
      </c>
      <c r="BFO32" s="115">
        <v>62.350967058200126</v>
      </c>
      <c r="BFP32" s="116">
        <v>46.029082774049215</v>
      </c>
      <c r="BFQ32" s="116">
        <v>74.891120789263184</v>
      </c>
      <c r="BFR32" s="116">
        <f>INDEX([38]HSN5!$V$1:$AL$36,MATCH($A32,[38]HSN5!$V$1:$V$36,0),MATCH(BFR$1,[38]HSN5!$V$1:$AL$1,0))</f>
        <v>95.48</v>
      </c>
      <c r="BFS32" s="131">
        <f>INDEX([38]HSN5!$V$1:$AL$36,MATCH($A32,[38]HSN5!$V$1:$V$36,0),MATCH(BFS$1,[38]HSN5!$V$1:$AL$1,0))</f>
        <v>10567</v>
      </c>
      <c r="BFT32" s="131">
        <f>INDEX([38]HSN5!$V$1:$AL$36,MATCH($A32,[38]HSN5!$V$1:$V$36,0),MATCH(BFT$1,[38]HSN5!$V$1:$AL$1,0))</f>
        <v>11067</v>
      </c>
      <c r="BFU32" s="116">
        <f>INDEX([38]HSN5!$V$1:$AL$36,MATCH($A32,[38]HSN5!$V$1:$V$36,0),MATCH(BFU$1,[38]HSN5!$V$1:$AL$1,0))</f>
        <v>100</v>
      </c>
      <c r="BFV32" s="131">
        <f>INDEX([38]HSN5!$V$1:$AL$36,MATCH($A32,[38]HSN5!$V$1:$V$36,0),MATCH(BFV$1,[38]HSN5!$V$1:$AL$1,0))</f>
        <v>10766</v>
      </c>
      <c r="BFW32" s="131">
        <f>INDEX([38]HSN5!$V$1:$AL$36,MATCH($A32,[38]HSN5!$V$1:$V$36,0),MATCH(BFW$1,[38]HSN5!$V$1:$AL$1,0))</f>
        <v>10766</v>
      </c>
      <c r="BFX32" s="116">
        <f>INDEX([38]HSN5!$V$1:$AL$36,MATCH($A32,[38]HSN5!$V$1:$V$36,0),MATCH(BFX$1,[38]HSN5!$V$1:$AL$1,0))</f>
        <v>93.94</v>
      </c>
      <c r="BFY32" s="131">
        <f>INDEX([38]HSN5!$V$1:$AL$36,MATCH($A32,[38]HSN5!$V$1:$V$36,0),MATCH(BFY$1,[38]HSN5!$V$1:$AL$1,0))</f>
        <v>10097</v>
      </c>
      <c r="BFZ32" s="131">
        <f>INDEX([38]HSN5!$V$1:$AL$36,MATCH($A32,[38]HSN5!$V$1:$V$36,0),MATCH(BFZ$1,[38]HSN5!$V$1:$AL$1,0))</f>
        <v>10748</v>
      </c>
      <c r="BGA32" s="116">
        <f>INDEX([38]HSN5!$V$1:$AL$36,MATCH($A32,[38]HSN5!$V$1:$V$36,0),MATCH(BGA$1,[38]HSN5!$V$1:$AL$1,0))</f>
        <v>100</v>
      </c>
      <c r="BGB32" s="131">
        <f>INDEX([38]HSN5!$V$1:$AL$36,MATCH($A32,[38]HSN5!$V$1:$V$36,0),MATCH(BGB$1,[38]HSN5!$V$1:$AL$1,0))</f>
        <v>10580</v>
      </c>
      <c r="BGC32" s="131">
        <f>INDEX([38]HSN5!$V$1:$AL$36,MATCH($A32,[38]HSN5!$V$1:$V$36,0),MATCH(BGC$1,[38]HSN5!$V$1:$AL$1,0))</f>
        <v>10580</v>
      </c>
      <c r="BGD32" s="88">
        <f>INDEX('[14]1718 Collected Indicators'!$A$3:$CH$36,MATCH($A32,'[14]1718 Collected Indicators'!$A$3:$A$36,0),MATCH(BGD$1,'[14]1718 Collected Indicators'!$A$3:$CH$3,0))</f>
        <v>100</v>
      </c>
      <c r="BGE32" s="32">
        <f>INDEX('[14]1718 Collected Indicators'!$A$3:$CH$36,MATCH($A32,'[14]1718 Collected Indicators'!$A$3:$A$36,0),MATCH(BGE$1,'[14]1718 Collected Indicators'!$A$3:$CH$3,0))</f>
        <v>10485</v>
      </c>
      <c r="BGF32" s="32">
        <f>INDEX('[14]1718 Collected Indicators'!$A$3:$CH$36,MATCH($A32,'[14]1718 Collected Indicators'!$A$3:$A$36,0),MATCH(BGF$1,'[14]1718 Collected Indicators'!$A$3:$CH$3,0))</f>
        <v>10485</v>
      </c>
      <c r="BGG32" s="88">
        <f>INDEX('[15]1819 Collected Indicators'!$A$3:$CV$36,MATCH($A32,'[15]1819 Collected Indicators'!$A$3:$A$36,0),MATCH(BGG$1,'[15]1819 Collected Indicators'!$A$3:$CV$3,0))</f>
        <v>100</v>
      </c>
      <c r="BGH32" s="32">
        <f>INDEX('[15]1819 Collected Indicators'!$A$3:$CV$36,MATCH($A32,'[15]1819 Collected Indicators'!$A$3:$A$36,0),MATCH(BGH$1,'[15]1819 Collected Indicators'!$A$3:$CV$3,0))</f>
        <v>10397</v>
      </c>
      <c r="BGI32" s="40">
        <f>INDEX('[15]1819 Collected Indicators'!$A$3:$CV$36,MATCH($A32,'[15]1819 Collected Indicators'!$A$3:$A$36,0),MATCH(BGI$1,'[15]1819 Collected Indicators'!$A$3:$CV$3,0))</f>
        <v>10397</v>
      </c>
      <c r="BGJ32" s="140">
        <f t="array" ref="BGJ32">INDEX([39]Extraction!$A$3:$P$36,MATCH($A32,[39]Extraction!$P$3:$P$36,0),MATCH(BGJ$1,[39]Extraction!$A$3:$P$3,0))</f>
        <v>53.65</v>
      </c>
      <c r="BGK32" s="32">
        <f t="array" ref="BGK32">INDEX([39]Extraction!$A$3:$P$36,MATCH($A32,[39]Extraction!$P$3:$P$36,0),MATCH(BGK$1,[39]Extraction!$A$3:$P$3,0))</f>
        <v>5766</v>
      </c>
      <c r="BGL32" s="262">
        <f t="array" ref="BGL32">INDEX([39]Extraction!$A$3:$P$36,MATCH($A32,[39]Extraction!$P$3:$P$36,0),MATCH(BGL$1,[39]Extraction!$A$3:$P$3,0))</f>
        <v>10748</v>
      </c>
      <c r="BGM32" s="132">
        <f t="array" ref="BGM32">INDEX([39]Extraction!$A$3:$P$36,MATCH($A32,[39]Extraction!$P$3:$P$36,0),MATCH(BGM$1,[39]Extraction!$A$3:$P$3,0))</f>
        <v>54.65</v>
      </c>
      <c r="BGN32" s="32">
        <f t="array" ref="BGN32">INDEX([39]Extraction!$A$3:$P$36,MATCH($A32,[39]Extraction!$P$3:$P$36,0),MATCH(BGN$1,[39]Extraction!$A$3:$P$3,0))</f>
        <v>5782</v>
      </c>
      <c r="BGO32" s="32">
        <f t="array" ref="BGO32">INDEX([39]Extraction!$A$3:$P$36,MATCH($A32,[39]Extraction!$P$3:$P$36,0),MATCH(BGO$1,[39]Extraction!$A$3:$P$3,0))</f>
        <v>10580</v>
      </c>
      <c r="BGP32" s="132">
        <f t="array" ref="BGP32">INDEX([39]Extraction!$A$3:$P$36,MATCH($A32,[39]Extraction!$P$3:$P$36,0),MATCH(BGP$1,[39]Extraction!$A$3:$P$3,0))</f>
        <v>55.85</v>
      </c>
      <c r="BGQ32" s="32">
        <f t="array" ref="BGQ32">INDEX([39]Extraction!$A$3:$P$36,MATCH($A32,[39]Extraction!$P$3:$P$36,0),MATCH(BGQ$1,[39]Extraction!$A$3:$P$3,0))</f>
        <v>5856</v>
      </c>
      <c r="BGR32" s="32">
        <f t="array" ref="BGR32">INDEX([39]Extraction!$A$3:$P$36,MATCH($A32,[39]Extraction!$P$3:$P$36,0),MATCH(BGR$1,[39]Extraction!$A$3:$P$3,0))</f>
        <v>10485</v>
      </c>
      <c r="BGS32" s="132">
        <f t="array" ref="BGS32">INDEX([39]Extraction!$A$3:$P$36,MATCH($A32,[39]Extraction!$P$3:$P$36,0),MATCH(BGS$1,[39]Extraction!$A$3:$P$3,0))</f>
        <v>77.27</v>
      </c>
      <c r="BGT32" s="32">
        <f t="array" ref="BGT32">INDEX([39]Extraction!$A$3:$P$36,MATCH($A32,[39]Extraction!$P$3:$P$36,0),MATCH(BGT$1,[39]Extraction!$A$3:$P$3,0))</f>
        <v>8034</v>
      </c>
      <c r="BGU32" s="32">
        <f t="array" ref="BGU32">INDEX([39]Extraction!$A$3:$P$36,MATCH($A32,[39]Extraction!$P$3:$P$36,0),MATCH(BGU$1,[39]Extraction!$A$3:$P$3,0))</f>
        <v>10397</v>
      </c>
      <c r="BGV32" s="132">
        <f>INDEX('[11]1920 Collected Indicators'!$A$3:$CV$36,MATCH($A32,'[11]1920 Collected Indicators'!$A$3:$A$36,0),MATCH(BGV$1,'[11]1920 Collected Indicators'!$A$3:$CV$3,0))</f>
        <v>79.680957128614153</v>
      </c>
      <c r="BGW32" s="32">
        <f>INDEX('[11]1920 Collected Indicators'!$A$3:$CV$36,MATCH($A32,'[11]1920 Collected Indicators'!$A$3:$A$36,0),MATCH(BGW$1,'[11]1920 Collected Indicators'!$A$3:$CV$3,0))</f>
        <v>7992</v>
      </c>
      <c r="BGX32" s="33">
        <f>INDEX('[11]1920 Collected Indicators'!$A$3:$CV$36,MATCH($A32,'[11]1920 Collected Indicators'!$A$3:$A$36,0),MATCH(BGX$1,'[11]1920 Collected Indicators'!$A$3:$CV$3,0))</f>
        <v>10030</v>
      </c>
      <c r="BGY32" s="133">
        <f>INDEX('[25]Corporate Management'!$B$6:$EY$40,MATCH($A32,'[25]Corporate Management'!$B$6:$B$40,0),MATCH(BGY$1,'[25]Corporate Management'!$B$40:$EY$40,0))</f>
        <v>46.783625730994146</v>
      </c>
      <c r="BGZ32" s="131">
        <f>INDEX('[25]Corporate Management'!$B$6:$EY$40,MATCH($A32,'[25]Corporate Management'!$B$6:$B$40,0),MATCH(BGZ$1,'[25]Corporate Management'!$B$40:$EY$40,0))</f>
        <v>80</v>
      </c>
      <c r="BHA32" s="131">
        <f>INDEX('[25]Corporate Management'!$B$6:$EY$40,MATCH($A32,'[25]Corporate Management'!$B$6:$B$40,0),MATCH(BHA$1,'[25]Corporate Management'!$B$40:$EY$40,0))</f>
        <v>171</v>
      </c>
      <c r="BHB32" s="116">
        <f>INDEX('[25]Corporate Management'!$B$6:$EY$40,MATCH($A32,'[25]Corporate Management'!$B$6:$B$40,0),MATCH(BHB$1,'[25]Corporate Management'!$B$40:$EY$40,0))</f>
        <v>84.795321637426895</v>
      </c>
      <c r="BHC32" s="131">
        <f>INDEX('[25]Corporate Management'!$B$6:$EY$40,MATCH($A32,'[25]Corporate Management'!$B$6:$B$40,0),MATCH(BHC$1,'[25]Corporate Management'!$B$40:$EY$40,0))</f>
        <v>145</v>
      </c>
      <c r="BHD32" s="131">
        <f>INDEX('[25]Corporate Management'!$B$6:$EY$40,MATCH($A32,'[25]Corporate Management'!$B$6:$B$40,0),MATCH(BHD$1,'[25]Corporate Management'!$B$40:$EY$40,0))</f>
        <v>171</v>
      </c>
      <c r="BHE32" s="116">
        <f>INDEX('[25]Corporate Management'!$B$6:$EY$40,MATCH($A32,'[25]Corporate Management'!$B$6:$B$40,0),MATCH(BHE$1,'[25]Corporate Management'!$B$40:$EY$40,0))</f>
        <v>86.470588235294116</v>
      </c>
      <c r="BHF32" s="131">
        <f>INDEX('[25]Corporate Management'!$B$6:$EY$40,MATCH($A32,'[25]Corporate Management'!$B$6:$B$40,0),MATCH(BHF$1,'[25]Corporate Management'!$B$40:$EY$40,0))</f>
        <v>147</v>
      </c>
      <c r="BHG32" s="131">
        <f>INDEX('[25]Corporate Management'!$B$6:$EY$40,MATCH($A32,'[25]Corporate Management'!$B$6:$B$40,0),MATCH(BHG$1,'[25]Corporate Management'!$B$40:$EY$40,0))</f>
        <v>170</v>
      </c>
      <c r="BHH32" s="116">
        <f>INDEX('[26]All Data'!$A$1:$Y$34,MATCH($A32,'[26]All Data'!$A$1:$A$34,0),MATCH(BHH$1,'[26]All Data'!$A$1:$Y$1,0))</f>
        <v>87.058823529411768</v>
      </c>
      <c r="BHI32" s="131">
        <f>INDEX('[26]All Data'!$A$1:$Y$34,MATCH($A32,'[26]All Data'!$A$1:$A$34,0),MATCH(BHI$1,'[26]All Data'!$A$1:$Y$1,0))</f>
        <v>148</v>
      </c>
      <c r="BHJ32" s="131">
        <f>INDEX('[26]All Data'!$A$1:$Y$34,MATCH($A32,'[26]All Data'!$A$1:$A$34,0),MATCH(BHJ$1,'[26]All Data'!$A$1:$Y$1,0))</f>
        <v>170</v>
      </c>
      <c r="BHK32" s="116">
        <f>INDEX('[27]All Data'!$A$1:$Y$34,MATCH($A32,'[27]All Data'!$A$1:$A$34,0),MATCH(BHK$1,'[27]All Data'!$A$1:$Y$1,0))</f>
        <v>88.60759493670885</v>
      </c>
      <c r="BHL32" s="131">
        <f>INDEX('[27]All Data'!$A$1:$Y$34,MATCH($A32,'[27]All Data'!$A$1:$A$34,0),MATCH(BHL$1,'[27]All Data'!$A$1:$Y$1,0))</f>
        <v>140</v>
      </c>
      <c r="BHM32" s="131">
        <f>INDEX('[27]All Data'!$A$1:$Y$34,MATCH($A32,'[27]All Data'!$A$1:$A$34,0),MATCH(BHM$1,'[27]All Data'!$A$1:$Y$1,0))</f>
        <v>158</v>
      </c>
      <c r="BHN32" s="116">
        <f>INDEX('[28]All Data'!$A$1:$AB$34,MATCH($A32,'[28]All Data'!$A$1:$A$34,0),MATCH(BHN$1,'[28]All Data'!$A$1:$AB$1,0))</f>
        <v>89.932885906040269</v>
      </c>
      <c r="BHO32" s="131">
        <f>INDEX('[28]All Data'!$A$1:$AB$34,MATCH($A32,'[28]All Data'!$A$1:$A$34,0),MATCH(BHO$1,'[28]All Data'!$A$1:$AB$1,0))</f>
        <v>134</v>
      </c>
      <c r="BHP32" s="131">
        <f>INDEX('[28]All Data'!$A$1:$AB$34,MATCH($A32,'[28]All Data'!$A$1:$A$34,0),MATCH(BHP$1,'[28]All Data'!$A$1:$AB$1,0))</f>
        <v>149</v>
      </c>
      <c r="BHQ32" s="116">
        <f>INDEX('[29]SPI Raw Data 1617'!$A$3:$AN$37,MATCH($A32,'[29]SPI Raw Data 1617'!$A$3:$A$37,0),MATCH(BHQ$1,'[29]SPI Raw Data 1617'!$A$37:$AN$37,0))</f>
        <v>90.972222222222214</v>
      </c>
      <c r="BHR32" s="131">
        <f>INDEX('[29]SPI Raw Data 1617'!$A$3:$AN$37,MATCH($A32,'[29]SPI Raw Data 1617'!$A$3:$A$37,0),MATCH(BHR$1,'[29]SPI Raw Data 1617'!$A$37:$AN$37,0))</f>
        <v>131</v>
      </c>
      <c r="BHS32" s="131">
        <f>INDEX('[29]SPI Raw Data 1617'!$A$3:$AN$37,MATCH($A32,'[29]SPI Raw Data 1617'!$A$3:$A$37,0),MATCH(BHS$1,'[29]SPI Raw Data 1617'!$A$37:$AN$37,0))</f>
        <v>144</v>
      </c>
      <c r="BHT32" s="116">
        <f>INDEX('[30]SPI Raw Data 1718'!$A$3:$AN$37,MATCH($A32,'[30]SPI Raw Data 1718'!$A$3:$A$37,0),MATCH(BHT$1,'[30]SPI Raw Data 1718'!$A$37:$AN$37,0))</f>
        <v>91.860465116279073</v>
      </c>
      <c r="BHU32" s="131">
        <f>INDEX('[30]SPI Raw Data 1718'!$A$3:$AN$37,MATCH($A32,'[30]SPI Raw Data 1718'!$A$3:$A$37,0),MATCH(BHU$1,'[30]SPI Raw Data 1718'!$A$37:$AN$37,0))</f>
        <v>79</v>
      </c>
      <c r="BHV32" s="131">
        <f>INDEX('[30]SPI Raw Data 1718'!$A$3:$AN$37,MATCH($A32,'[30]SPI Raw Data 1718'!$A$3:$A$37,0),MATCH(BHV$1,'[30]SPI Raw Data 1718'!$A$37:$AN$37,0))</f>
        <v>86</v>
      </c>
      <c r="BHW32" s="116">
        <f>INDEX('[31]SPI Raw Data 1819'!$A$1:$AN$37,MATCH($A32,'[31]SPI Raw Data 1819'!$A$1:$A$37,0),MATCH(BHW$1,'[31]SPI Raw Data 1819'!$A$37:$AN$37,0))</f>
        <v>93.023255813953483</v>
      </c>
      <c r="BHX32" s="197">
        <f>INDEX('[31]SPI Raw Data 1819'!$A$1:$AN$37,MATCH($A32,'[31]SPI Raw Data 1819'!$A$1:$A$37,0),MATCH(BHX$1,'[31]SPI Raw Data 1819'!$A$37:$AN$37,0))</f>
        <v>80</v>
      </c>
      <c r="BHY32" s="197">
        <f>INDEX('[31]SPI Raw Data 1819'!$A$1:$AN$37,MATCH($A32,'[31]SPI Raw Data 1819'!$A$1:$A$37,0),MATCH(BHY$1,'[31]SPI Raw Data 1819'!$A$37:$AN$37,0))</f>
        <v>86</v>
      </c>
      <c r="BHZ32" s="279">
        <f>INDEX('[32]SPI Raw Data 1920'!$A$1:$AN$35, MATCH($A32,'[32]SPI Raw Data 1920'!$A$1:$A$35,0),MATCH(BHZ$1,'[32]SPI Raw Data 1920'!$A$37:$AN$37,0))</f>
        <v>93.28358208955224</v>
      </c>
      <c r="BIA32" s="279">
        <f>INDEX('[32]SPI Raw Data 1920'!$A$1:$AN$35, MATCH($A32,'[32]SPI Raw Data 1920'!$A$1:$A$35,0),MATCH(BIA$1,'[32]SPI Raw Data 1920'!$A$37:$AN$37,0))</f>
        <v>125</v>
      </c>
      <c r="BIB32" s="252">
        <f>INDEX('[32]SPI Raw Data 1920'!$A$1:$AN$35, MATCH($A32,'[32]SPI Raw Data 1920'!$A$1:$A$35,0),MATCH(BIB$1,'[32]SPI Raw Data 1920'!$A$37:$AN$37,0))</f>
        <v>134</v>
      </c>
      <c r="BIC32" s="115">
        <f>INDEX('[25]Corporate Management'!$B$6:$EY$40,MATCH($A32,'[25]Corporate Management'!$B$6:$B$40,0),MATCH(BIC$1,'[25]Corporate Management'!$B$40:$EY$40,0))</f>
        <v>97.954931251060941</v>
      </c>
      <c r="BID32" s="131">
        <f>INDEX('[25]Corporate Management'!$B$6:$EY$40,MATCH($A32,'[25]Corporate Management'!$B$6:$B$40,0),MATCH(BID$1,'[25]Corporate Management'!$B$40:$EY$40,0))</f>
        <v>230821</v>
      </c>
      <c r="BIE32" s="131">
        <f>INDEX('[25]Corporate Management'!$B$6:$EY$40,MATCH($A32,'[25]Corporate Management'!$B$6:$B$40,0),MATCH(BIE$1,'[25]Corporate Management'!$B$40:$EY$40,0))</f>
        <v>235640</v>
      </c>
      <c r="BIF32" s="116">
        <f>INDEX('[25]Corporate Management'!$B$6:$EY$40,MATCH($A32,'[25]Corporate Management'!$B$6:$B$40,0),MATCH(BIF$1,'[25]Corporate Management'!$B$40:$EY$40,0))</f>
        <v>39.302160088256002</v>
      </c>
      <c r="BIG32" s="131">
        <f>INDEX('[25]Corporate Management'!$B$6:$EY$40,MATCH($A32,'[25]Corporate Management'!$B$6:$B$40,0),MATCH(BIG$1,'[25]Corporate Management'!$B$40:$EY$40,0))</f>
        <v>104383</v>
      </c>
      <c r="BIH32" s="131">
        <f>INDEX('[25]Corporate Management'!$B$6:$EY$40,MATCH($A32,'[25]Corporate Management'!$B$6:$B$40,0),MATCH(BIH$1,'[25]Corporate Management'!$B$40:$EY$40,0))</f>
        <v>265591</v>
      </c>
      <c r="BII32" s="116">
        <f>INDEX('[25]Corporate Management'!$B$6:$EY$40,MATCH($A32,'[25]Corporate Management'!$B$6:$B$40,0),MATCH(BII$1,'[25]Corporate Management'!$B$40:$EY$40,0))</f>
        <v>50.537634408602152</v>
      </c>
      <c r="BIJ32" s="131">
        <f>INDEX('[25]Corporate Management'!$B$6:$EY$40,MATCH($A32,'[25]Corporate Management'!$B$6:$B$40,0),MATCH(BIJ$1,'[25]Corporate Management'!$B$40:$EY$40,0))</f>
        <v>141000</v>
      </c>
      <c r="BIK32" s="131">
        <f>INDEX('[25]Corporate Management'!$B$6:$EY$40,MATCH($A32,'[25]Corporate Management'!$B$6:$B$40,0),MATCH(BIK$1,'[25]Corporate Management'!$B$40:$EY$40,0))</f>
        <v>279000</v>
      </c>
      <c r="BIL32" s="116">
        <f>INDEX('[26]All Data'!$A$1:$Y$34,MATCH($A32,'[26]All Data'!$A$1:$A$34,0),MATCH(BIL$1,'[26]All Data'!$A$1:$Y$1,0))</f>
        <v>55.237032102410829</v>
      </c>
      <c r="BIM32" s="131">
        <f>INDEX('[26]All Data'!$A$1:$Y$34,MATCH($A32,'[26]All Data'!$A$1:$A$34,0),MATCH(BIM$1,'[26]All Data'!$A$1:$Y$1,0))</f>
        <v>153396</v>
      </c>
      <c r="BIN32" s="131">
        <f>INDEX('[26]All Data'!$A$1:$Y$34,MATCH($A32,'[26]All Data'!$A$1:$A$34,0),MATCH(BIN$1,'[26]All Data'!$A$1:$Y$1,0))</f>
        <v>277705</v>
      </c>
      <c r="BIO32" s="116">
        <f>INDEX('[27]All Data'!$A$1:$Y$34,MATCH($A32,'[27]All Data'!$A$1:$A$34,0),MATCH(BIO$1,'[27]All Data'!$A$1:$Y$1,0))</f>
        <v>61.709890322845119</v>
      </c>
      <c r="BIP32" s="131">
        <f t="array" ref="BIP32">INDEX('[27]All Data'!$A$1:$Y$34,MATCH($A32,'[27]All Data'!$A$1:$A$34,0),MATCH(BIP$1,'[27]All Data'!$A$1:$Y$1,0))</f>
        <v>165588</v>
      </c>
      <c r="BIQ32" s="131">
        <f>INDEX('[27]All Data'!$A$1:$Y$34,MATCH($A32,'[27]All Data'!$A$1:$A$34,0),MATCH(BIQ$1,'[27]All Data'!$A$1:$Y$1,0))</f>
        <v>268333</v>
      </c>
      <c r="BIR32" s="116">
        <f>INDEX('[28]All Data'!$A$1:$AB$34,MATCH($A32,'[28]All Data'!$A$1:$A$34,0),MATCH(BIR$1,'[28]All Data'!$A$1:$AB$1,0))</f>
        <v>64.042469387518679</v>
      </c>
      <c r="BIS32" s="131">
        <f>INDEX('[28]All Data'!$A$1:$AB$34,MATCH($A32,'[28]All Data'!$A$1:$A$34,0),MATCH(BIS$1,'[28]All Data'!$A$1:$AB$1,0))</f>
        <v>165846.29999999999</v>
      </c>
      <c r="BIT32" s="131">
        <f>INDEX('[28]All Data'!$A$1:$AB$34,MATCH($A32,'[28]All Data'!$A$1:$A$34,0),MATCH(BIT$1,'[28]All Data'!$A$1:$AB$1,0))</f>
        <v>258963</v>
      </c>
      <c r="BIU32" s="116">
        <f>INDEX('[29]SPI Raw Data 1617'!$A$3:$AN$37,MATCH($A32,'[29]SPI Raw Data 1617'!$A$3:$A$37,0),MATCH(BIU$1,'[29]SPI Raw Data 1617'!$A$37:$AN$37,0))</f>
        <v>70.408931066783381</v>
      </c>
      <c r="BIV32" s="131">
        <f>INDEX('[29]SPI Raw Data 1617'!$A$3:$AN$37,MATCH($A32,'[29]SPI Raw Data 1617'!$A$3:$A$37,0),MATCH(BIV$1,'[29]SPI Raw Data 1617'!$A$37:$AN$37,0))</f>
        <v>183404</v>
      </c>
      <c r="BIW32" s="131">
        <f>INDEX('[29]SPI Raw Data 1617'!$A$3:$AN$37,MATCH($A32,'[29]SPI Raw Data 1617'!$A$3:$A$37,0),MATCH(BIW$1,'[29]SPI Raw Data 1617'!$A$37:$AN$37,0))</f>
        <v>260484</v>
      </c>
      <c r="BIX32" s="116">
        <f>INDEX('[30]SPI Raw Data 1718'!$A$3:$AN$37,MATCH($A32,'[30]SPI Raw Data 1718'!$A$3:$A$37,0),MATCH(BIX$1,'[30]SPI Raw Data 1718'!$A$37:$AN$37,0))</f>
        <v>80.967118299363747</v>
      </c>
      <c r="BIY32" s="131">
        <f>INDEX('[30]SPI Raw Data 1718'!$A$3:$AN$37,MATCH($A32,'[30]SPI Raw Data 1718'!$A$3:$A$37,0),MATCH(BIY$1,'[30]SPI Raw Data 1718'!$A$37:$AN$37,0))</f>
        <v>201447</v>
      </c>
      <c r="BIZ32" s="131">
        <f>INDEX('[30]SPI Raw Data 1718'!$A$3:$AN$37,MATCH($A32,'[30]SPI Raw Data 1718'!$A$3:$A$37,0),MATCH(BIZ$1,'[30]SPI Raw Data 1718'!$A$37:$AN$37,0))</f>
        <v>248801</v>
      </c>
      <c r="BJA32" s="116">
        <f>INDEX('[31]SPI Raw Data 1819'!$A$1:$AN$37,MATCH($A32,'[31]SPI Raw Data 1819'!$A$1:$A$37,0),MATCH(BJA$1,'[31]SPI Raw Data 1819'!$A$37:$AN$37,0))</f>
        <v>80.967118299363747</v>
      </c>
      <c r="BJB32" s="197">
        <f>INDEX('[31]SPI Raw Data 1819'!$A$1:$AN$37,MATCH($A32,'[31]SPI Raw Data 1819'!$A$1:$A$37,0),MATCH(BJB$1,'[31]SPI Raw Data 1819'!$A$37:$AN$37,0))</f>
        <v>201447</v>
      </c>
      <c r="BJC32" s="197">
        <f>INDEX('[31]SPI Raw Data 1819'!$A$1:$AN$37,MATCH($A32,'[31]SPI Raw Data 1819'!$A$1:$A$37,0),MATCH(BJC$1,'[31]SPI Raw Data 1819'!$A$37:$AN$37,0))</f>
        <v>248801</v>
      </c>
      <c r="BJD32" s="133">
        <f>INDEX('[32]SPI Raw Data 1920'!$A$1:$AN$35, MATCH($A32,'[32]SPI Raw Data 1920'!$A$1:$A$35,0),MATCH(BJD$1,'[32]SPI Raw Data 1920'!$A$37:$AN$37,0))</f>
        <v>89.12503590072815</v>
      </c>
      <c r="BJE32" s="197">
        <f>INDEX('[32]SPI Raw Data 1920'!$A$1:$AN$35, MATCH($A32,'[32]SPI Raw Data 1920'!$A$1:$A$35,0),MATCH(BJE$1,'[32]SPI Raw Data 1920'!$A$37:$AN$37,0))</f>
        <v>211016</v>
      </c>
      <c r="BJF32" s="252">
        <f>INDEX('[32]SPI Raw Data 1920'!$A$1:$AN$35, MATCH($A32,'[32]SPI Raw Data 1920'!$A$1:$A$35,0),MATCH(BJF$1,'[32]SPI Raw Data 1920'!$A$37:$AN$37,0))</f>
        <v>236764</v>
      </c>
      <c r="BJG32" s="115">
        <f t="shared" si="162"/>
        <v>9.6938775510204085</v>
      </c>
      <c r="BJH32" s="87">
        <v>475</v>
      </c>
      <c r="BJI32" s="87">
        <f>INDEX('[40]Historic Data'!$L$2:$U$35,MATCH($A32,'[40]Historic Data'!$L$2:$L$35,0),MATCH(BJI$1,'[40]Historic Data'!$L$2:$U$2,0))</f>
        <v>4900</v>
      </c>
      <c r="BJJ32" s="116">
        <f t="shared" si="164"/>
        <v>22.488888888888887</v>
      </c>
      <c r="BJK32" s="87">
        <v>1012</v>
      </c>
      <c r="BJL32" s="87">
        <f>INDEX('[40]Historic Data'!$L$2:$U$35,MATCH($A32,'[40]Historic Data'!$L$2:$L$35,0),MATCH(BJL$1,'[40]Historic Data'!$L$2:$U$2,0))</f>
        <v>4500</v>
      </c>
      <c r="BJM32" s="116">
        <f t="shared" si="165"/>
        <v>19.189189189189189</v>
      </c>
      <c r="BJN32" s="87">
        <v>710</v>
      </c>
      <c r="BJO32" s="87">
        <f>INDEX('[40]Historic Data'!$L$2:$U$35,MATCH($A32,'[40]Historic Data'!$L$2:$L$35,0),MATCH(BJO$1,'[40]Historic Data'!$L$2:$U$2,0))</f>
        <v>3700</v>
      </c>
      <c r="BJP32" s="116">
        <f t="shared" si="132"/>
        <v>15.433333333333332</v>
      </c>
      <c r="BJQ32" s="87">
        <v>463</v>
      </c>
      <c r="BJR32" s="87">
        <f>INDEX('[40]Historic Data'!$L$2:$U$35,MATCH($A32,'[40]Historic Data'!$L$2:$L$35,0),MATCH(BJR$1,'[40]Historic Data'!$L$2:$U$2,0))</f>
        <v>3000</v>
      </c>
      <c r="BJS32" s="116">
        <f t="shared" si="166"/>
        <v>20.119999999999997</v>
      </c>
      <c r="BJT32" s="87">
        <f>INDEX('[3]Raw data 16-17'!$B$2:$ACG$34,MATCH($A32,'[3]Raw data 16-17'!$A$2:$A$34,0),MATCH(BJT$1,'[3]Raw data 16-17'!$B$1:$MA$1,0))</f>
        <v>503</v>
      </c>
      <c r="BJU32" s="87">
        <f>INDEX('[40]Historic Data'!$L$2:$U$35,MATCH($A32,'[40]Historic Data'!$L$2:$L$35,0),MATCH(BJU$1,'[40]Historic Data'!$L$2:$U$2,0))</f>
        <v>2500</v>
      </c>
      <c r="BJV32" s="116">
        <f t="shared" si="134"/>
        <v>23.523809523809526</v>
      </c>
      <c r="BJW32" s="87">
        <f>INDEX('[14]1718 Collected Indicators'!$A$3:$CH$36,MATCH($A32,'[14]1718 Collected Indicators'!$A$3:$A$36,0),MATCH(BJW$1,'[14]1718 Collected Indicators'!$A$3:$CH$3,0))</f>
        <v>494</v>
      </c>
      <c r="BJX32" s="87">
        <f>INDEX('[40]Historic Data'!$L$2:$U$35,MATCH($A32,'[40]Historic Data'!$L$2:$L$35,0),MATCH(BJX$1,'[40]Historic Data'!$L$2:$U$2,0))</f>
        <v>2100</v>
      </c>
      <c r="BJY32" s="116">
        <f>INDEX('[15]1819 Collected Indicators'!$A$3:$CV$36,MATCH($A32,'[15]1819 Collected Indicators'!$A$3:$A$36,0),MATCH(BJY$1,'[15]1819 Collected Indicators'!$A$3:$CV$3,0))</f>
        <v>22.863636363636363</v>
      </c>
      <c r="BJZ32" s="87">
        <f>INDEX('[15]1819 Collected Indicators'!$A$3:$CV$36,MATCH($A32,'[15]1819 Collected Indicators'!$A$3:$A$36,0),MATCH(BJZ$1,'[15]1819 Collected Indicators'!$A$3:$CV$3,0))</f>
        <v>503</v>
      </c>
      <c r="BKA32" s="87">
        <f>INDEX('[15]1819 Collected Indicators'!$A$3:$CV$36,MATCH($A32,'[15]1819 Collected Indicators'!$A$3:$A$36,0),MATCH(BKA$1,'[15]1819 Collected Indicators'!$A$3:$CV$3,0))</f>
        <v>2200</v>
      </c>
      <c r="BKB32" s="133">
        <f>INDEX('[11]1920 Collected Indicators'!$A$3:$CV$36,MATCH($A32,'[11]1920 Collected Indicators'!$A$3:$A$36,0),MATCH(BKB$1,'[11]1920 Collected Indicators'!$A$3:$CV$3,0))</f>
        <v>26.111111111111114</v>
      </c>
      <c r="BKC32" s="266">
        <f>INDEX('[11]1920 Collected Indicators'!$A$3:$CV$36,MATCH($A32,'[11]1920 Collected Indicators'!$A$3:$A$36,0),MATCH(BKC$1,'[11]1920 Collected Indicators'!$A$3:$CV$3,0))</f>
        <v>470</v>
      </c>
      <c r="BKD32" s="87">
        <f>INDEX('[11]1920 Collected Indicators'!$A$3:$CV$36,MATCH($A32,'[11]1920 Collected Indicators'!$A$3:$A$36,0),MATCH(BKD$1,'[11]1920 Collected Indicators'!$A$3:$CV$3,0))</f>
        <v>1800</v>
      </c>
      <c r="BKE32" s="133">
        <f t="shared" si="135"/>
        <v>1695.9706959706959</v>
      </c>
      <c r="BKF32" s="131">
        <f>INDEX([41]Sheet1!$B$2:$I$34,MATCH($A32,[41]Sheet1!$A$2:$A$34,0),MATCH(BKF$1,[41]Sheet1!$B$1:$I$1,0))</f>
        <v>463</v>
      </c>
      <c r="BKG32" s="131">
        <v>273</v>
      </c>
      <c r="BKH32" s="116">
        <f t="shared" si="136"/>
        <v>6442.8571428571431</v>
      </c>
      <c r="BKI32" s="131">
        <f>INDEX([41]Sheet1!$B$2:$I$34,MATCH($A32,[41]Sheet1!$A$2:$A$34,0),MATCH(BKI$1,[41]Sheet1!$B$1:$I$1,0))</f>
        <v>1353</v>
      </c>
      <c r="BKJ32" s="87">
        <v>210</v>
      </c>
      <c r="BKK32" s="116">
        <f t="shared" si="137"/>
        <v>5446.0093896713615</v>
      </c>
      <c r="BKL32" s="131">
        <f>INDEX([41]Sheet1!$B$2:$I$34,MATCH($A32,[41]Sheet1!$A$2:$A$34,0),MATCH(BKL$1,[41]Sheet1!$B$1:$I$1,0))</f>
        <v>1160</v>
      </c>
      <c r="BKM32" s="87">
        <v>213</v>
      </c>
      <c r="BKN32" s="116">
        <f t="shared" si="138"/>
        <v>5725.9615384615381</v>
      </c>
      <c r="BKO32" s="131">
        <f>INDEX([41]Sheet1!$B$2:$I$34,MATCH($A32,[41]Sheet1!$A$2:$A$34,0),MATCH(BKO$1,[41]Sheet1!$B$1:$I$1,0))</f>
        <v>1191</v>
      </c>
      <c r="BKP32" s="87">
        <v>208</v>
      </c>
      <c r="BKQ32" s="116">
        <f t="shared" si="139"/>
        <v>6322.2222222222217</v>
      </c>
      <c r="BKR32" s="131">
        <f>INDEX([41]Sheet1!$B$2:$I$34,MATCH($A32,[41]Sheet1!$A$2:$A$34,0),MATCH(BKR$1,[41]Sheet1!$B$1:$I$1,0))</f>
        <v>1138</v>
      </c>
      <c r="BKS32" s="87">
        <v>180</v>
      </c>
      <c r="BKT32" s="116">
        <f t="shared" si="140"/>
        <v>5634.6153846153848</v>
      </c>
      <c r="BKU32" s="131">
        <f>INDEX([41]Sheet1!$B$2:$I$34,MATCH($A32,[41]Sheet1!$A$2:$A$34,0),MATCH(BKU$1,[41]Sheet1!$B$1:$I$1,0))</f>
        <v>1172</v>
      </c>
      <c r="BKV32" s="87">
        <v>208</v>
      </c>
      <c r="BKW32" s="116">
        <f t="shared" si="141"/>
        <v>4809.2783505154639</v>
      </c>
      <c r="BKX32" s="87">
        <f>INDEX([41]Sheet1!$B$2:$I$34,MATCH($A32,[41]Sheet1!$A$2:$A$34,0),MATCH(BKX$1,[41]Sheet1!$B$1:$I$1,0))</f>
        <v>933</v>
      </c>
      <c r="BKY32" s="87">
        <f>INDEX('[3]Raw data 16-17'!$B$2:$ACG$34,MATCH($A32,'[3]Raw data 16-17'!$A$2:$A$34,0),MATCH(BKY$1,'[3]Raw data 16-17'!$B$1:$MA$1,0))</f>
        <v>194</v>
      </c>
      <c r="BKZ32" s="88">
        <f t="shared" si="142"/>
        <v>4718.3098591549297</v>
      </c>
      <c r="BLA32" s="32">
        <f>INDEX([4]Sheet1!$A$1:$CJ$34, MATCH($A32, [4]Sheet1!$A$1:$A$34, 0), MATCH(BLA$1, [4]Sheet1!$A$1:$CJ$1, 0))</f>
        <v>1005</v>
      </c>
      <c r="BLB32" s="32">
        <f>INDEX('[5]Finance Indicators'!$A$2:$BO$35,MATCH($A32,'[5]Finance Indicators'!$A$2:$A$35,0),MATCH(BLB$1,'[5]Finance Indicators'!$A$2:$BO$2,0))</f>
        <v>213</v>
      </c>
      <c r="BLC32" s="88">
        <f>INDEX('[6]Finance Indicators'!$B$3:$BO$35,MATCH($A32,'[6]Finance Indicators'!$A$3:$A$35,0),MATCH(BLC$1,'[6]Finance Indicators'!$B$2:$BO$2,0))</f>
        <v>5884.6153846153848</v>
      </c>
      <c r="BLD32" s="88">
        <f>INDEX('[6]Finance Indicators'!$B$3:$BO$35,MATCH($A32,'[6]Finance Indicators'!$A$3:$A$35,0),MATCH(BLD$1,'[6]Finance Indicators'!$B$2:$BO$2,0))</f>
        <v>1071</v>
      </c>
      <c r="BLE32" s="88">
        <f>INDEX('[6]Finance Indicators'!$B$3:$BO$35,MATCH($A32,'[6]Finance Indicators'!$A$3:$A$35,0),MATCH(BLE$1,'[6]Finance Indicators'!$B$2:$BO$2,0))</f>
        <v>182</v>
      </c>
      <c r="BLF32" s="250">
        <f t="array" ref="BLF32">INDEX('[7]Finance Indicators'!$A$2:$BO$35,MATCH($A32,'[7]Finance Indicators'!$A$2:$A$35,0),MATCH(BLF$1,'[7]Finance Indicators'!$A$2:$BO$2,0))</f>
        <v>6627.7777777777783</v>
      </c>
      <c r="BLG32" s="250">
        <f t="array" ref="BLG32">INDEX('[7]Finance Indicators'!$A$2:$BO$35,MATCH($A32,'[7]Finance Indicators'!$A$2:$A$35,0),MATCH(BLG$1,'[7]Finance Indicators'!$A$2:$BO$2,0))</f>
        <v>1193</v>
      </c>
      <c r="BLH32" s="277">
        <f t="array" ref="BLH32">INDEX('[7]Finance Indicators'!$A$2:$BO$35,MATCH($A32,'[7]Finance Indicators'!$A$2:$A$35,0),MATCH(BLH$1,'[7]Finance Indicators'!$A$2:$BO$2,0))</f>
        <v>180</v>
      </c>
      <c r="BLI32" s="121">
        <f>(BKE32*100)/Deflators!$B$2</f>
        <v>1997.8933358276363</v>
      </c>
      <c r="BLJ32" s="137">
        <f>(BKH32*100)/Deflators!$B$3</f>
        <v>7476.4827525127139</v>
      </c>
      <c r="BLK32" s="137">
        <f>(BKK32*100)/Deflators!$B$4</f>
        <v>6193.0859984828467</v>
      </c>
      <c r="BLL32" s="137">
        <f>(BKN32*100)/Deflators!$B$5</f>
        <v>6396.0804904679917</v>
      </c>
      <c r="BLM32" s="137">
        <f>(BKQ32*100)/Deflators!$B$6</f>
        <v>6966.0680255518791</v>
      </c>
      <c r="BLN32" s="137">
        <f>(BKT32*100)/Deflators!$B$7</f>
        <v>6158.1875709951819</v>
      </c>
      <c r="BLO32" s="116">
        <f>(BKW32*100)/Deflators!$B$8</f>
        <v>5129.2184825851973</v>
      </c>
      <c r="BLP32" s="116">
        <f>(BKZ32*100)/Deflators!$B$9</f>
        <v>4945.1254558769078</v>
      </c>
      <c r="BLQ32" s="116">
        <f>(BLC32*100)/Deflators!$B$10</f>
        <v>6028.3848272646119</v>
      </c>
      <c r="BLR32" s="248">
        <f>(BLF32*100)/Deflators!$B$11</f>
        <v>6627.7777777777783</v>
      </c>
      <c r="BLS32" s="115">
        <v>9.4155844155844157</v>
      </c>
      <c r="BLT32" s="116">
        <v>9.7904761904761894</v>
      </c>
      <c r="BLU32" s="116">
        <v>9.0634920634920633</v>
      </c>
      <c r="BLV32" s="116">
        <v>10.211428571428572</v>
      </c>
      <c r="BLW32" s="116">
        <f>INDEX('[3]Raw data 16-17'!$B$2:$ACG$34,MATCH($A32,'[3]Raw data 16-17'!$A$2:$A$34,0),MATCH(BLW$1,'[3]Raw data 16-17'!$B$1:$MA$1,0))</f>
        <v>8.46218487394958</v>
      </c>
      <c r="BLX32" s="116">
        <f>INDEX('[14]1718 Collected Indicators'!$A$3:$CH$36,MATCH($A32,'[14]1718 Collected Indicators'!$A$3:$A$36,0),MATCH(BLX$1,'[14]1718 Collected Indicators'!$A$3:$CH$3,0))</f>
        <v>9.0751879699248121</v>
      </c>
      <c r="BLY32" s="116">
        <f>INDEX('[15]1819 Collected Indicators'!$A$3:$CV$36,MATCH($A32,'[15]1819 Collected Indicators'!$A$3:$A$36,0),MATCH(BLY$1,'[15]1819 Collected Indicators'!$A$3:$CV$3,0))</f>
        <v>10.616883116883116</v>
      </c>
      <c r="BLZ32" s="248">
        <f>INDEX('[11]1920 Collected Indicators'!$A$3:$CV$36,MATCH($A32,'[11]1920 Collected Indicators'!$A$3:$A$36,0),MATCH(BLZ$1,'[11]1920 Collected Indicators'!$A$3:$CV$3,0))</f>
        <v>14.525096525096526</v>
      </c>
      <c r="BMA32" s="115">
        <f>INDEX([42]Sheet2!$A$1:$H$34,MATCH($A32,[42]Sheet2!$A$1:$A$34,0),MATCH(BMA$1,[42]Sheet2!$A$1:$H$1,0))</f>
        <v>13.770553821127866</v>
      </c>
      <c r="BMB32" s="116">
        <f>INDEX([42]Sheet2!$A$1:$H$34,MATCH($A32,[42]Sheet2!$A$1:$A$34,0),MATCH(BMB$1,[42]Sheet2!$A$1:$H$1,0))</f>
        <v>11.987212612950568</v>
      </c>
      <c r="BMC32" s="116">
        <f>INDEX([42]Sheet2!$A$1:$H$34,MATCH($A32,[42]Sheet2!$A$1:$A$34,0),MATCH(BMC$1,[42]Sheet2!$A$1:$H$1,0))</f>
        <v>10.489152226182981</v>
      </c>
      <c r="BMD32" s="116">
        <f>INDEX([42]Sheet2!$A$1:$H$34,MATCH($A32,[42]Sheet2!$A$1:$A$34,0),MATCH(BMD$1,[42]Sheet2!$A$1:$H$1,0))</f>
        <v>9.2043678422619362</v>
      </c>
      <c r="BME32" s="116">
        <f>INDEX([42]Sheet2!$A$1:$H$34,MATCH($A32,[42]Sheet2!$A$1:$A$34,0),MATCH(BME$1,[42]Sheet2!$A$1:$H$1,0))</f>
        <v>10.706039285612235</v>
      </c>
      <c r="BMF32" s="116">
        <f>INDEX([42]Sheet2!$A$1:$H$34,MATCH($A32,[42]Sheet2!$A$1:$A$34,0),MATCH(BMF$1,[42]Sheet2!$A$1:$H$1,0))</f>
        <v>8.8299424974311904</v>
      </c>
      <c r="BMG32" s="116">
        <f>INDEX([42]Sheet2!$A$1:$H$34,MATCH($A32,[42]Sheet2!$A$1:$A$34,0),MATCH(BMG$1,[42]Sheet2!$A$1:$H$1,0))</f>
        <v>9.1021804386195768</v>
      </c>
      <c r="BMH32" s="116">
        <f>INDEX('[14]1718 Collected Indicators'!$A$3:$CH$36,MATCH($A32,'[14]1718 Collected Indicators'!$A$3:$A$36,0),MATCH(BMH$1,'[14]1718 Collected Indicators'!$A$3:$CH$3,0))</f>
        <v>11.18323320964978</v>
      </c>
      <c r="BMI32" s="116">
        <f>INDEX('[15]1819 Collected Indicators'!$A$3:$CV$36,MATCH($A32,'[15]1819 Collected Indicators'!$A$3:$A$36,0),MATCH(BMI$1,'[15]1819 Collected Indicators'!$A$3:$CV$3,0))</f>
        <v>10.891668904116242</v>
      </c>
      <c r="BMJ32" s="248">
        <f>INDEX('[11]1920 Collected Indicators'!$A$3:$CV$36,MATCH($A32,'[11]1920 Collected Indicators'!$A$3:$A$36,0),MATCH(BMJ$1,'[11]1920 Collected Indicators'!$A$3:$CV$3,0))</f>
        <v>8.232311000000001</v>
      </c>
      <c r="BMK32" s="115">
        <v>24.498886414253896</v>
      </c>
      <c r="BML32" s="87">
        <v>220</v>
      </c>
      <c r="BMM32" s="87">
        <v>89800</v>
      </c>
      <c r="BMN32" s="116">
        <v>24.077583324044141</v>
      </c>
      <c r="BMO32" s="87">
        <v>216</v>
      </c>
      <c r="BMP32" s="87">
        <v>89710</v>
      </c>
      <c r="BMQ32" s="116">
        <v>20.203147672731333</v>
      </c>
      <c r="BMR32" s="87">
        <v>181</v>
      </c>
      <c r="BMS32" s="87">
        <v>89590</v>
      </c>
      <c r="BMT32" s="116">
        <f t="shared" si="143"/>
        <v>21.589138660137991</v>
      </c>
      <c r="BMU32" s="87">
        <f>INDEX('[3]Raw data 16-17'!$B$2:$ACG$34,MATCH($A32,'[3]Raw data 16-17'!$A$2:$A$34,0),MATCH(BMU$1,'[3]Raw data 16-17'!$B$1:$MA$1,0))</f>
        <v>194</v>
      </c>
      <c r="BMV32" s="87">
        <f t="shared" si="10"/>
        <v>89860</v>
      </c>
      <c r="BMW32" s="116">
        <f>INDEX('[14]1718 Collected Indicators'!$A$3:$CH$36,MATCH($A32,'[14]1718 Collected Indicators'!$A$3:$A$36,0),MATCH(BMW$1,'[14]1718 Collected Indicators'!$A$3:$CH$3,0))</f>
        <v>22.542126994755048</v>
      </c>
      <c r="BMX32" s="131">
        <f>INDEX('[14]1718 Collected Indicators'!$A$3:$CH$36,MATCH($A32,'[14]1718 Collected Indicators'!$A$3:$A$36,0),MATCH(BMX$1,'[14]1718 Collected Indicators'!$A$3:$CH$3,0))</f>
        <v>202</v>
      </c>
      <c r="BMY32" s="131">
        <f>INDEX('[14]1718 Collected Indicators'!$A$3:$CH$36,MATCH($A32,'[14]1718 Collected Indicators'!$A$3:$A$36,0),MATCH(BMY$1,'[14]1718 Collected Indicators'!$A$3:$CH$3,0))</f>
        <v>89610</v>
      </c>
      <c r="BMZ32" s="116">
        <f>INDEX('[15]1819 Collected Indicators'!$A$3:$CV$36,MATCH($A32,'[15]1819 Collected Indicators'!$A$3:$A$36,0),MATCH(BMZ$1,'[15]1819 Collected Indicators'!$A$3:$CV$3,0))</f>
        <v>23.224503534163581</v>
      </c>
      <c r="BNA32" s="131">
        <f>INDEX('[15]1819 Collected Indicators'!$A$3:$CV$36,MATCH($A32,'[15]1819 Collected Indicators'!$A$3:$A$36,0),MATCH(BNA$1,'[15]1819 Collected Indicators'!$A$3:$CV$3,0))</f>
        <v>207</v>
      </c>
      <c r="BNB32" s="131">
        <f>INDEX('[15]1819 Collected Indicators'!$A$3:$CV$36,MATCH($A32,'[15]1819 Collected Indicators'!$A$3:$A$36,0),MATCH(BNB$1,'[15]1819 Collected Indicators'!$A$3:$CV$3,0))</f>
        <v>89130</v>
      </c>
      <c r="BNC32" s="131">
        <f>INDEX('[11]1920 Collected Indicators'!$A$3:$CV$36,MATCH($A32,'[11]1920 Collected Indicators'!$A$3:$A$36,0),MATCH(BNC$1,'[11]1920 Collected Indicators'!$A$3:$CV$3,0))</f>
        <v>23.051838524682331</v>
      </c>
      <c r="BND32" s="131">
        <f>INDEX('[11]1920 Collected Indicators'!$A$3:$CV$36,MATCH($A32,'[11]1920 Collected Indicators'!$A$3:$A$36,0),MATCH(BND$1,'[11]1920 Collected Indicators'!$A$3:$CV$3,0))</f>
        <v>205</v>
      </c>
      <c r="BNE32" s="268">
        <f>INDEX('[11]1920 Collected Indicators'!$A$3:$CV$36,MATCH($A32,'[11]1920 Collected Indicators'!$A$3:$A$36,0),MATCH(BNE$1,'[11]1920 Collected Indicators'!$A$3:$CV$3,0))</f>
        <v>88930</v>
      </c>
      <c r="BNF32" s="119">
        <f t="shared" si="144"/>
        <v>89036.104670420667</v>
      </c>
      <c r="BNG32" s="87">
        <f>INDEX('[43]All Years'!$A$1:$I$34,MATCH($A32,'[43]All Years'!$A$1:$A$34,0),MATCH(BNG$1,'[43]All Years'!$A$1:$I$1,0))</f>
        <v>8064</v>
      </c>
      <c r="BNH32" s="87">
        <v>90570</v>
      </c>
      <c r="BNI32" s="88">
        <f t="shared" ref="BNI32:BNI34" si="169">(BNJ32/BNK32)*1000000</f>
        <v>93802.567507746789</v>
      </c>
      <c r="BNJ32" s="87">
        <f>INDEX('[43]All Years'!$A$1:$I$34,MATCH($A32,'[43]All Years'!$A$1:$A$34,0),MATCH(BNJ$1,'[43]All Years'!$A$1:$I$1,0))</f>
        <v>8476</v>
      </c>
      <c r="BNK32" s="87">
        <v>90360</v>
      </c>
      <c r="BNL32" s="88">
        <f t="shared" ref="BNL32:BNL34" si="170">(BNM32/BNN32)*1000000</f>
        <v>53309.718839938017</v>
      </c>
      <c r="BNM32" s="87">
        <f>INDEX('[43]All Years'!$A$1:$I$34,MATCH($A32,'[43]All Years'!$A$1:$A$34,0),MATCH(BNM$1,'[43]All Years'!$A$1:$I$1,0))</f>
        <v>4816</v>
      </c>
      <c r="BNN32" s="87">
        <v>90340</v>
      </c>
      <c r="BNO32" s="88">
        <f t="shared" ref="BNO32:BNO34" si="171">(BNP32/BNQ32)*1000000</f>
        <v>62509.742790335149</v>
      </c>
      <c r="BNP32" s="87">
        <f>INDEX('[43]All Years'!$A$1:$I$34,MATCH($A32,'[43]All Years'!$A$1:$A$34,0),MATCH(BNP$1,'[43]All Years'!$A$1:$I$1,0))</f>
        <v>5614</v>
      </c>
      <c r="BNQ32" s="87">
        <v>89810</v>
      </c>
      <c r="BNR32" s="88">
        <f t="shared" ref="BNR32:BNR34" si="172">(BNS32/BNT32)*1000000</f>
        <v>57985.066310041235</v>
      </c>
      <c r="BNS32" s="131">
        <f>INDEX('[43]All Years'!$A$1:$I$34,MATCH($A32,'[43]All Years'!$A$1:$A$34,0),MATCH(BNS$1,'[43]All Years'!$A$1:$I$1,0))</f>
        <v>5203</v>
      </c>
      <c r="BNT32" s="87">
        <v>89730</v>
      </c>
      <c r="BNU32" s="88">
        <f t="shared" ref="BNU32:BNU34" si="173">(BNV32/BNW32)*1000000</f>
        <v>71670.945418015399</v>
      </c>
      <c r="BNV32" s="87">
        <f>INDEX('[43]All Years'!$A$1:$I$34,MATCH($A32,'[43]All Years'!$A$1:$A$34,0),MATCH(BNV$1,'[43]All Years'!$A$1:$I$1,0))</f>
        <v>6421</v>
      </c>
      <c r="BNW32" s="131">
        <v>89590</v>
      </c>
      <c r="BNX32" s="88">
        <f t="shared" ref="BNX32:BNX34" si="174">(BNY32/BNZ32)*1000000</f>
        <v>63409.748497663037</v>
      </c>
      <c r="BNY32" s="87">
        <f>INDEX('[43]All Years'!$A$1:$I$34,MATCH($A32,'[43]All Years'!$A$1:$A$34,0),MATCH(BNY$1,'[43]All Years'!$A$1:$I$1,0))</f>
        <v>5698</v>
      </c>
      <c r="BNZ32" s="32">
        <v>89860</v>
      </c>
      <c r="BOA32" s="88">
        <f t="shared" si="151"/>
        <v>96640.999888405306</v>
      </c>
      <c r="BOB32" s="32">
        <f>INDEX([4]Sheet1!$A$1:$CJ$34, MATCH($A32, [4]Sheet1!$A$1:$A$34, 0), MATCH(BOB$1, [4]Sheet1!$A$1:$CJ$1, 0))</f>
        <v>8660</v>
      </c>
      <c r="BOC32" s="32">
        <f>INDEX('[5]Finance Indicators'!$A$2:$BO$35,MATCH($A32,'[5]Finance Indicators'!$A$2:$A$35,0),MATCH(BOC$1,'[5]Finance Indicators'!$A$2:$BO$2,0))</f>
        <v>89610</v>
      </c>
      <c r="BOD32" s="88">
        <f>INDEX('[6]Finance Indicators'!$B$3:$BO$35,MATCH($A32,'[6]Finance Indicators'!$A$3:$A$35,0),MATCH(BOD$1,'[6]Finance Indicators'!$B$2:$BO$2,0))</f>
        <v>274767.19398631214</v>
      </c>
      <c r="BOE32" s="88">
        <f>INDEX('[6]Finance Indicators'!$B$3:$BO$35,MATCH($A32,'[6]Finance Indicators'!$A$3:$A$35,0),MATCH(BOE$1,'[6]Finance Indicators'!$B$2:$BO$2,0))</f>
        <v>24490</v>
      </c>
      <c r="BOF32" s="88">
        <f>INDEX('[6]Finance Indicators'!$B$3:$BO$35,MATCH($A32,'[6]Finance Indicators'!$A$3:$A$35,0),MATCH(BOF$1,'[6]Finance Indicators'!$B$2:$BO$2,0))</f>
        <v>89130</v>
      </c>
      <c r="BOG32" s="250">
        <f t="array" ref="BOG32">INDEX('[7]Finance Indicators'!$A$2:$BO$35,MATCH($A32,'[7]Finance Indicators'!$A$2:$A$35,0),MATCH(BOG$1,'[7]Finance Indicators'!$A$2:$BO$2,0))</f>
        <v>242426.62768469582</v>
      </c>
      <c r="BOH32" s="250">
        <f t="array" ref="BOH32">INDEX('[7]Finance Indicators'!$A$2:$BO$35,MATCH($A32,'[7]Finance Indicators'!$A$2:$A$35,0),MATCH(BOH$1,'[7]Finance Indicators'!$A$2:$BO$2,0))</f>
        <v>21559</v>
      </c>
      <c r="BOI32" s="250">
        <f t="array" ref="BOI32">INDEX('[7]Finance Indicators'!$A$2:$BO$35,MATCH($A32,'[7]Finance Indicators'!$A$2:$A$35,0),MATCH(BOI$1,'[7]Finance Indicators'!$A$2:$BO$2,0))</f>
        <v>88930</v>
      </c>
      <c r="BOJ32" s="115">
        <f>(BNF32*100)/Deflators!$B$2</f>
        <v>104886.62368501145</v>
      </c>
      <c r="BOK32" s="116">
        <f>(BNI32*100)/Deflators!$B$3</f>
        <v>108851.28485125385</v>
      </c>
      <c r="BOL32" s="116">
        <f>(BNL32*100)/Deflators!$B$4</f>
        <v>60622.677947788165</v>
      </c>
      <c r="BOM32" s="116">
        <f>(BNO32*100)/Deflators!$B$5</f>
        <v>69825.363590000386</v>
      </c>
      <c r="BON32" s="116">
        <f>(BNR32*100)/Deflators!$B$6</f>
        <v>63890.180095552787</v>
      </c>
      <c r="BOO32" s="116">
        <f>(BNU32*100)/Deflators!$B$7</f>
        <v>78330.657045338623</v>
      </c>
      <c r="BOP32" s="116">
        <f>(BNX32*100)/Deflators!$B$8</f>
        <v>67628.120118152932</v>
      </c>
      <c r="BOQ32" s="116">
        <f>(BOA32*100)/Deflators!$B$9</f>
        <v>101286.66469462113</v>
      </c>
      <c r="BOR32" s="116">
        <f>(BOD32*100)/Deflators!$B$10</f>
        <v>281480.14356003964</v>
      </c>
      <c r="BOS32" s="248">
        <f>(BOG32*100)/Deflators!$B$11</f>
        <v>242426.62768469582</v>
      </c>
      <c r="BOT32" s="115">
        <f>INDEX([44]IG1!$AL$4:$AX$40,MATCH($A32,[44]IG1!$AL$4:$AL$40,0),MATCH(BOT$1,[44]IG1!$AL$40:$AX$40,0))</f>
        <v>17.7</v>
      </c>
      <c r="BOU32" s="116">
        <f>INDEX([44]IG1!$AL$4:$AX$40,MATCH($A32,[44]IG1!$AL$4:$AL$40,0),MATCH(BOU$1,[44]IG1!$AL$40:$AX$40,0))</f>
        <v>19.3</v>
      </c>
      <c r="BOV32" s="116">
        <f>INDEX([44]IG1!$AL$4:$AX$40,MATCH($A32,[44]IG1!$AL$4:$AL$40,0),MATCH(BOV$1,[44]IG1!$AL$40:$AX$40,0))</f>
        <v>17.2</v>
      </c>
      <c r="BOW32" s="116">
        <f>INDEX([44]IG1!$AL$4:$AX$40,MATCH($A32,[44]IG1!$AL$4:$AL$40,0),MATCH(BOW$1,[44]IG1!$AL$40:$AX$40,0))</f>
        <v>24.9</v>
      </c>
      <c r="BOX32" s="116">
        <f>INDEX([44]IG1!$AL$4:$AX$40,MATCH($A32,[44]IG1!$AL$4:$AL$40,0),MATCH(BOX$1,[44]IG1!$AL$40:$AX$40,0))</f>
        <v>16.5</v>
      </c>
      <c r="BOY32" s="116">
        <f>INDEX('[14]1718 Collected Indicators'!$A$3:$CH$36,MATCH($A32,'[14]1718 Collected Indicators'!$A$3:$A$36,0),MATCH(BOY$1,'[14]1718 Collected Indicators'!$A$3:$CH$3,0))</f>
        <v>17.2</v>
      </c>
      <c r="BOZ32" s="116">
        <f>INDEX('[15]1819 Collected Indicators'!$A$3:$CV$36,MATCH($A32,'[15]1819 Collected Indicators'!$A$3:$A$36,0),MATCH(BOZ$1,'[15]1819 Collected Indicators'!$A$3:$CV$3,0))</f>
        <v>18.399999999999999</v>
      </c>
      <c r="BPA32" s="248">
        <f>INDEX('[11]1920 Collected Indicators'!$A$3:$CV$36,MATCH($A32,'[11]1920 Collected Indicators'!$A$3:$A$36,0),MATCH(BPA$1,'[11]1920 Collected Indicators'!$A$3:$CV$3,0))</f>
        <v>17.599999999999998</v>
      </c>
      <c r="BPB32" s="115">
        <f>INDEX([45]ALL!$A$2:$F$37,MATCH($A32,[45]ALL!$A$2:$A$37,0),MATCH(BPB$1,[45]ALL!$A$37:$F$37,0))</f>
        <v>90</v>
      </c>
      <c r="BPC32" s="116">
        <f>INDEX([45]ALL!$A$2:$F$37,MATCH($A32,[45]ALL!$A$2:$A$37,0),MATCH(BPC$1,[45]ALL!$A$37:$F$37,0))</f>
        <v>93</v>
      </c>
      <c r="BPD32" s="116">
        <f>INDEX([45]ALL!$A$2:$F$37,MATCH($A32,[45]ALL!$A$2:$A$37,0),MATCH(BPD$1,[45]ALL!$A$37:$F$37,0))</f>
        <v>96</v>
      </c>
      <c r="BPE32" s="116">
        <f>INDEX([45]ALL!$A$2:$F$37,MATCH($A32,[45]ALL!$A$2:$A$37,0),MATCH(BPE$1,[45]ALL!$A$37:$F$37,0))</f>
        <v>97</v>
      </c>
      <c r="BPF32" s="116">
        <f>INDEX('[14]1718 Collected Indicators'!$A$3:$CH$36,MATCH($A32,'[14]1718 Collected Indicators'!$A$3:$A$36,0),MATCH(BPF$1,'[14]1718 Collected Indicators'!$A$3:$CH$3,0))</f>
        <v>97.97</v>
      </c>
      <c r="BPG32" s="136">
        <f>INDEX('[15]1819 Collected Indicators'!$A$3:$CV$36,MATCH($A32,'[15]1819 Collected Indicators'!$A$3:$A$36,0),MATCH(BPG$1,'[15]1819 Collected Indicators'!$A$3:$CV$3,0))</f>
        <v>98.7</v>
      </c>
      <c r="BPH32" s="117">
        <f>INDEX('[11]1920 Collected Indicators'!$A$3:$CV$36,MATCH($A32,'[11]1920 Collected Indicators'!$A$3:$A$36,0),MATCH(BPH$1,'[11]1920 Collected Indicators'!$A$3:$CV$3,0))</f>
        <v>98.8</v>
      </c>
      <c r="BPI32" s="133">
        <f>INDEX('[46]2014-15'!$A$3:$G$37,MATCH($A32,'[46]2014-15'!$A$3:$A$37,0),MATCH(BPI$1,'[46]2014-15'!$A$37:$G$37,0))</f>
        <v>11.363636363636363</v>
      </c>
      <c r="BPJ32" s="116">
        <f>INDEX('[46]2015-16'!$A$3:$G$37,MATCH($A32,'[46]2015-16'!$A$3:$A$37,0),MATCH(BPJ$1,'[46]2015-16'!$A$37:$G$37,0))</f>
        <v>11.685393258426966</v>
      </c>
      <c r="BPK32" s="116">
        <f>INDEX('[46]2016-17'!$A$3:$G$37,MATCH($A32,'[46]2016-17'!$A$3:$A$37,0),MATCH(BPK$1,'[46]2016-17'!$A$37:$G$37,0))</f>
        <v>11.398963730569948</v>
      </c>
      <c r="BPL32" s="116">
        <f>INDEX('[14]1718 Collected Indicators'!$A$3:$CH$36,MATCH($A32,'[14]1718 Collected Indicators'!$A$3:$A$36,0),MATCH(BPL$1,'[14]1718 Collected Indicators'!$A$3:$CH$3,0))</f>
        <v>11.398963730569948</v>
      </c>
      <c r="BPM32" s="116">
        <f>INDEX('[15]1819 Collected Indicators'!$A$3:$CV$36,MATCH($A32,'[15]1819 Collected Indicators'!$A$3:$A$36,0),MATCH(BPM$1,'[15]1819 Collected Indicators'!$A$3:$CV$3,0))</f>
        <v>12.668463611859837</v>
      </c>
      <c r="BPN32" s="248">
        <f>INDEX('[11]1920 Collected Indicators'!$A$3:$CV$36,MATCH($A32,'[11]1920 Collected Indicators'!$A$3:$A$36,0),MATCH(BPN$1,'[11]1920 Collected Indicators'!$A$3:$CV$3,0))</f>
        <v>14.83</v>
      </c>
      <c r="BPO32" s="115">
        <f>INDEX('[46]2014-15'!$A$3:$G$37,MATCH($A32,'[46]2014-15'!$A$3:$A$37,0),MATCH(BPO$1,'[46]2014-15'!$A$37:$G$37,0))</f>
        <v>77.113050883542684</v>
      </c>
      <c r="BPP32" s="116">
        <f>INDEX('[46]2015-16'!$A$3:$G$37,MATCH($A32,'[46]2015-16'!$A$3:$A$37,0),MATCH(BPP$1,'[46]2015-16'!$A$37:$G$37,0))</f>
        <v>41.44005675100496</v>
      </c>
      <c r="BPQ32" s="116">
        <f>INDEX('[46]2016-17'!$A$3:$G$37,MATCH($A32,'[46]2016-17'!$A$3:$A$37,0),MATCH(BPQ$1,'[46]2016-17'!$A$37:$G$37,0))</f>
        <v>38.797332997861368</v>
      </c>
      <c r="BPR32" s="116">
        <f>INDEX('[14]1718 Collected Indicators'!$A$3:$CH$36,MATCH($A32,'[14]1718 Collected Indicators'!$A$3:$A$36,0),MATCH(BPR$1,'[14]1718 Collected Indicators'!$A$3:$CH$3,0))</f>
        <v>38.797332997861368</v>
      </c>
      <c r="BPS32" s="116">
        <f>INDEX('[15]1819 Collected Indicators'!$A$3:$CV$36,MATCH($A32,'[15]1819 Collected Indicators'!$A$3:$A$36,0),MATCH(BPS$1,'[15]1819 Collected Indicators'!$A$3:$CV$3,0))</f>
        <v>43.630785647592376</v>
      </c>
      <c r="BPT32" s="117">
        <f>INDEX('[11]1920 Collected Indicators'!$A$3:$CV$36,MATCH($A32,'[11]1920 Collected Indicators'!$A$3:$A$36,0),MATCH(BPT$1,'[11]1920 Collected Indicators'!$A$3:$CV$3,0))</f>
        <v>43.630785647592376</v>
      </c>
      <c r="BPU32" s="115">
        <f t="array" ref="BPU32">INDEX('[47]FINSUS Raw Data'!$A$2:$BH$35,MATCH($A32,'[47]FINSUS Raw Data'!$A$2:$A$35,0),MATCH(BPU$1,'[47]FINSUS Raw Data'!$A$2:$BH$2,0))</f>
        <v>7.2220456325056013</v>
      </c>
      <c r="BPV32" s="116">
        <f t="array" ref="BPV32">INDEX('[47]FINSUS Raw Data'!$A$2:$BH$35,MATCH($A32,'[47]FINSUS Raw Data'!$A$2:$A$35,0),MATCH(BPV$1,'[47]FINSUS Raw Data'!$A$2:$BH$2,0))</f>
        <v>7.3879538248040504</v>
      </c>
      <c r="BPW32" s="116">
        <f t="array" ref="BPW32">INDEX('[47]FINSUS Raw Data'!$A$2:$BH$35,MATCH($A32,'[47]FINSUS Raw Data'!$A$2:$A$35,0),MATCH(BPW$1,'[47]FINSUS Raw Data'!$A$2:$BH$2,0))</f>
        <v>8.6067206286715372</v>
      </c>
      <c r="BPX32" s="116">
        <f t="array" ref="BPX32">INDEX('[47]FINSUS Raw Data'!$A$2:$BH$35,MATCH($A32,'[47]FINSUS Raw Data'!$A$2:$A$35,0),MATCH(BPX$1,'[47]FINSUS Raw Data'!$A$2:$BH$2,0))</f>
        <v>6.8759678790301608</v>
      </c>
      <c r="BPY32" s="116">
        <f t="array" ref="BPY32">INDEX('[47]FINSUS Raw Data'!$A$2:$BH$35,MATCH($A32,'[47]FINSUS Raw Data'!$A$2:$A$35,0),MATCH(BPY$1,'[47]FINSUS Raw Data'!$A$2:$BH$2,0))</f>
        <v>5.8811565179297833</v>
      </c>
      <c r="BPZ32" s="116">
        <f t="array" ref="BPZ32">INDEX('[47]FINSUS Raw Data'!$A$2:$BH$35,MATCH($A32,'[47]FINSUS Raw Data'!$A$2:$A$35,0),MATCH(BPZ$1,'[47]FINSUS Raw Data'!$A$2:$BH$2,0))</f>
        <v>5.6429495270596668</v>
      </c>
      <c r="BQA32" s="117">
        <f t="array" ref="BQA32">INDEX('[47]FINSUS Raw Data'!$A$2:$BH$35,MATCH($A32,'[47]FINSUS Raw Data'!$A$2:$A$35,0),MATCH(BQA$1,'[47]FINSUS Raw Data'!$A$2:$BH$2,0))</f>
        <v>4.5408966650526343</v>
      </c>
      <c r="BQB32" s="115">
        <f t="array" ref="BQB32">INDEX('[47]FINSUS Raw Data'!$A$2:$BH$35,MATCH($A32,'[47]FINSUS Raw Data'!$A$2:$A$35,0),MATCH(BQB$1,'[47]FINSUS Raw Data'!$A$2:$BH$2,0))</f>
        <v>2.2498678959931491</v>
      </c>
      <c r="BQC32" s="116">
        <f t="array" ref="BQC32">INDEX('[47]FINSUS Raw Data'!$A$2:$BH$35,MATCH($A32,'[47]FINSUS Raw Data'!$A$2:$A$35,0),MATCH(BQC$1,'[47]FINSUS Raw Data'!$A$2:$BH$2,0))</f>
        <v>2.6106484940143218</v>
      </c>
      <c r="BQD32" s="116">
        <f t="array" ref="BQD32">INDEX('[47]FINSUS Raw Data'!$A$2:$BH$35,MATCH($A32,'[47]FINSUS Raw Data'!$A$2:$A$35,0),MATCH(BQD$1,'[47]FINSUS Raw Data'!$A$2:$BH$2,0))</f>
        <v>2.1549960697063999</v>
      </c>
      <c r="BQE32" s="116">
        <f t="array" ref="BQE32">INDEX('[47]FINSUS Raw Data'!$A$2:$BH$35,MATCH($A32,'[47]FINSUS Raw Data'!$A$2:$A$35,0),MATCH(BQE$1,'[47]FINSUS Raw Data'!$A$2:$BH$2,0))</f>
        <v>2.3558370131169357</v>
      </c>
      <c r="BQF32" s="116">
        <f t="array" ref="BQF32">INDEX('[47]FINSUS Raw Data'!$A$2:$BH$35,MATCH($A32,'[47]FINSUS Raw Data'!$A$2:$A$35,0),MATCH(BQF$1,'[47]FINSUS Raw Data'!$A$2:$BH$2,0))</f>
        <v>2.0290879947198452</v>
      </c>
      <c r="BQG32" s="116">
        <f t="array" ref="BQG32">INDEX('[47]FINSUS Raw Data'!$A$2:$BH$35,MATCH($A32,'[47]FINSUS Raw Data'!$A$2:$A$35,0),MATCH(BQG$1,'[47]FINSUS Raw Data'!$A$2:$BH$2,0))</f>
        <v>2.2541471545360743</v>
      </c>
      <c r="BQH32" s="117">
        <f t="array" ref="BQH32">INDEX('[47]FINSUS Raw Data'!$A$2:$BH$35,MATCH($A32,'[47]FINSUS Raw Data'!$A$2:$A$35,0),MATCH(BQH$1,'[47]FINSUS Raw Data'!$A$2:$BH$2,0))</f>
        <v>1.2561678663860982</v>
      </c>
      <c r="BQI32" s="115">
        <f t="array" ref="BQI32">INDEX('[47]FINSUS Raw Data'!$A$2:$BH$35,MATCH($A32,'[47]FINSUS Raw Data'!$A$2:$A$35,0),MATCH(BQI$1,'[47]FINSUS Raw Data'!$A$2:$BH$2,0))</f>
        <v>6.29</v>
      </c>
      <c r="BQJ32" s="116">
        <f t="array" ref="BQJ32">INDEX('[47]FINSUS Raw Data'!$A$2:$BH$35,MATCH($A32,'[47]FINSUS Raw Data'!$A$2:$A$35,0),MATCH(BQJ$1,'[47]FINSUS Raw Data'!$A$2:$BH$2,0))</f>
        <v>4.6899999999999995</v>
      </c>
      <c r="BQK32" s="116">
        <f t="array" ref="BQK32">INDEX('[47]FINSUS Raw Data'!$A$2:$BH$35,MATCH($A32,'[47]FINSUS Raw Data'!$A$2:$A$35,0),MATCH(BQK$1,'[47]FINSUS Raw Data'!$A$2:$BH$2,0))</f>
        <v>4.7699999999999996</v>
      </c>
      <c r="BQL32" s="116">
        <f t="array" ref="BQL32">INDEX('[47]FINSUS Raw Data'!$A$2:$BH$35,MATCH($A32,'[47]FINSUS Raw Data'!$A$2:$A$35,0),MATCH(BQL$1,'[47]FINSUS Raw Data'!$A$2:$BH$2,0))</f>
        <v>5.0599999999999996</v>
      </c>
      <c r="BQM32" s="116">
        <f t="array" ref="BQM32">INDEX('[47]FINSUS Raw Data'!$A$2:$BH$35,MATCH($A32,'[47]FINSUS Raw Data'!$A$2:$A$35,0),MATCH(BQM$1,'[47]FINSUS Raw Data'!$A$2:$BH$2,0))</f>
        <v>5.34</v>
      </c>
      <c r="BQN32" s="116">
        <f t="array" ref="BQN32">INDEX('[47]FINSUS Raw Data'!$A$2:$BH$35,MATCH($A32,'[47]FINSUS Raw Data'!$A$2:$A$35,0),MATCH(BQN$1,'[47]FINSUS Raw Data'!$A$2:$BH$2,0))</f>
        <v>4.78</v>
      </c>
      <c r="BQO32" s="117">
        <f t="array" ref="BQO32">INDEX('[47]FINSUS Raw Data'!$A$2:$BH$35,MATCH($A32,'[47]FINSUS Raw Data'!$A$2:$A$35,0),MATCH(BQO$1,'[47]FINSUS Raw Data'!$A$2:$BH$2,0))</f>
        <v>4.5900000000000007</v>
      </c>
      <c r="BQP32" s="115">
        <f t="array" ref="BQP32">INDEX('[47]FINSUS Raw Data'!$A$2:$BH$35,MATCH($A32,'[47]FINSUS Raw Data'!$A$2:$A$35,0),MATCH(BQP$1,'[47]FINSUS Raw Data'!$A$2:$BH$2,0))</f>
        <v>40.26</v>
      </c>
      <c r="BQQ32" s="116">
        <f t="array" ref="BQQ32">INDEX('[47]FINSUS Raw Data'!$A$2:$BH$35,MATCH($A32,'[47]FINSUS Raw Data'!$A$2:$A$35,0),MATCH(BQQ$1,'[47]FINSUS Raw Data'!$A$2:$BH$2,0))</f>
        <v>35.36</v>
      </c>
      <c r="BQR32" s="116">
        <f t="array" ref="BQR32">INDEX('[47]FINSUS Raw Data'!$A$2:$BH$35,MATCH($A32,'[47]FINSUS Raw Data'!$A$2:$A$35,0),MATCH(BQR$1,'[47]FINSUS Raw Data'!$A$2:$BH$2,0))</f>
        <v>33.67</v>
      </c>
      <c r="BQS32" s="116">
        <f t="array" ref="BQS32">INDEX('[47]FINSUS Raw Data'!$A$2:$BH$35,MATCH($A32,'[47]FINSUS Raw Data'!$A$2:$A$35,0),MATCH(BQS$1,'[47]FINSUS Raw Data'!$A$2:$BH$2,0))</f>
        <v>31.52</v>
      </c>
      <c r="BQT32" s="116">
        <f t="array" ref="BQT32">INDEX('[47]FINSUS Raw Data'!$A$2:$BH$35,MATCH($A32,'[47]FINSUS Raw Data'!$A$2:$A$35,0),MATCH(BQT$1,'[47]FINSUS Raw Data'!$A$2:$BH$2,0))</f>
        <v>27.54</v>
      </c>
      <c r="BQU32" s="116">
        <f t="array" ref="BQU32">INDEX('[47]FINSUS Raw Data'!$A$2:$BH$35,MATCH($A32,'[47]FINSUS Raw Data'!$A$2:$A$35,0),MATCH(BQU$1,'[47]FINSUS Raw Data'!$A$2:$BH$2,0))</f>
        <v>24.41</v>
      </c>
      <c r="BQV32" s="117">
        <f t="array" ref="BQV32">INDEX('[47]FINSUS Raw Data'!$A$2:$BH$35,MATCH($A32,'[47]FINSUS Raw Data'!$A$2:$A$35,0),MATCH(BQV$1,'[47]FINSUS Raw Data'!$A$2:$BH$2,0))</f>
        <v>25.55</v>
      </c>
      <c r="BQW32" s="115">
        <f t="array" ref="BQW32">INDEX('[47]FINSUS Raw Data'!$A$2:$BH$35,MATCH($A32,'[47]FINSUS Raw Data'!$A$2:$A$35,0),MATCH(BQW$1,'[47]FINSUS Raw Data'!$A$2:$BH$2,0))</f>
        <v>99.465340919485556</v>
      </c>
      <c r="BQX32" s="213">
        <f t="array" ref="BQX32">INDEX('[47]FINSUS Raw Data'!$A$2:$BH$35,MATCH($A32,'[47]FINSUS Raw Data'!$A$2:$A$35,0),MATCH(BQX$1,'[47]FINSUS Raw Data'!$A$2:$BH$2,0))</f>
        <v>217475</v>
      </c>
      <c r="BQY32" s="213">
        <f t="array" ref="BQY32">INDEX('[47]FINSUS Raw Data'!$A$2:$BH$35,MATCH($A32,'[47]FINSUS Raw Data'!$A$2:$A$35,0),MATCH(BQY$1,'[47]FINSUS Raw Data'!$A$2:$BH$2,0))</f>
        <v>218644</v>
      </c>
      <c r="BQZ32" s="116">
        <f t="array" ref="BQZ32">INDEX('[47]FINSUS Raw Data'!$A$2:$BH$35,MATCH($A32,'[47]FINSUS Raw Data'!$A$2:$A$35,0),MATCH(BQZ$1,'[47]FINSUS Raw Data'!$A$2:$BH$2,0))</f>
        <v>99.29036616921826</v>
      </c>
      <c r="BRA32" s="213">
        <f t="array" ref="BRA32">INDEX('[47]FINSUS Raw Data'!$A$2:$BH$35,MATCH($A32,'[47]FINSUS Raw Data'!$A$2:$A$35,0),MATCH(BRA$1,'[47]FINSUS Raw Data'!$A$2:$BH$2,0))</f>
        <v>216033</v>
      </c>
      <c r="BRB32" s="213">
        <f t="array" ref="BRB32">INDEX('[47]FINSUS Raw Data'!$A$2:$BH$35,MATCH($A32,'[47]FINSUS Raw Data'!$A$2:$A$35,0),MATCH(BRB$1,'[47]FINSUS Raw Data'!$A$2:$BH$2,0))</f>
        <v>217577</v>
      </c>
      <c r="BRC32" s="116">
        <f t="array" ref="BRC32">INDEX('[47]FINSUS Raw Data'!$A$2:$BH$35,MATCH($A32,'[47]FINSUS Raw Data'!$A$2:$A$35,0),MATCH(BRC$1,'[47]FINSUS Raw Data'!$A$2:$BH$2,0))</f>
        <v>98.977125810327422</v>
      </c>
      <c r="BRD32" s="213">
        <f t="array" ref="BRD32">INDEX('[47]FINSUS Raw Data'!$A$2:$BH$35,MATCH($A32,'[47]FINSUS Raw Data'!$A$2:$A$35,0),MATCH(BRD$1,'[47]FINSUS Raw Data'!$A$2:$BH$2,0))</f>
        <v>216654</v>
      </c>
      <c r="BRE32" s="213">
        <f t="array" ref="BRE32">INDEX('[47]FINSUS Raw Data'!$A$2:$BH$35,MATCH($A32,'[47]FINSUS Raw Data'!$A$2:$A$35,0),MATCH(BRE$1,'[47]FINSUS Raw Data'!$A$2:$BH$2,0))</f>
        <v>218893</v>
      </c>
      <c r="BRF32" s="116">
        <f t="array" ref="BRF32">INDEX('[47]FINSUS Raw Data'!$A$2:$BH$35,MATCH($A32,'[47]FINSUS Raw Data'!$A$2:$A$35,0),MATCH(BRF$1,'[47]FINSUS Raw Data'!$A$2:$BH$2,0))</f>
        <v>98.880011911796856</v>
      </c>
      <c r="BRG32" s="213">
        <f t="array" ref="BRG32">INDEX('[47]FINSUS Raw Data'!$A$2:$BH$35,MATCH($A32,'[47]FINSUS Raw Data'!$A$2:$A$35,0),MATCH(BRG$1,'[47]FINSUS Raw Data'!$A$2:$BH$2,0))</f>
        <v>212506</v>
      </c>
      <c r="BRH32" s="213">
        <f t="array" ref="BRH32">INDEX('[47]FINSUS Raw Data'!$A$2:$BH$35,MATCH($A32,'[47]FINSUS Raw Data'!$A$2:$A$35,0),MATCH(BRH$1,'[47]FINSUS Raw Data'!$A$2:$BH$2,0))</f>
        <v>214913</v>
      </c>
      <c r="BRI32" s="116">
        <f t="array" ref="BRI32">INDEX('[47]FINSUS Raw Data'!$A$2:$BH$35,MATCH($A32,'[47]FINSUS Raw Data'!$A$2:$A$35,0),MATCH(BRI$1,'[47]FINSUS Raw Data'!$A$2:$BH$2,0))</f>
        <v>99.834853061570158</v>
      </c>
      <c r="BRJ32" s="213">
        <f t="array" ref="BRJ32">INDEX('[47]FINSUS Raw Data'!$A$2:$BH$35,MATCH($A32,'[47]FINSUS Raw Data'!$A$2:$A$35,0),MATCH(BRJ$1,'[47]FINSUS Raw Data'!$A$2:$BH$2,0))</f>
        <v>212187</v>
      </c>
      <c r="BRK32" s="213">
        <f t="array" ref="BRK32">INDEX('[47]FINSUS Raw Data'!$A$2:$BH$35,MATCH($A32,'[47]FINSUS Raw Data'!$A$2:$A$35,0),MATCH(BRK$1,'[47]FINSUS Raw Data'!$A$2:$BH$2,0))</f>
        <v>212538</v>
      </c>
      <c r="BRL32" s="116">
        <f t="array" ref="BRL32">INDEX('[47]FINSUS Raw Data'!$A$2:$BH$35,MATCH($A32,'[47]FINSUS Raw Data'!$A$2:$A$35,0),MATCH(BRL$1,'[47]FINSUS Raw Data'!$A$2:$BH$2,0))</f>
        <v>99.685348424178287</v>
      </c>
      <c r="BRM32" s="213">
        <f t="array" ref="BRM32">INDEX('[47]FINSUS Raw Data'!$A$2:$BH$35,MATCH($A32,'[47]FINSUS Raw Data'!$A$2:$A$35,0),MATCH(BRM$1,'[47]FINSUS Raw Data'!$A$2:$BH$2,0))</f>
        <v>213848</v>
      </c>
      <c r="BRN32" s="213">
        <f t="array" ref="BRN32">INDEX('[47]FINSUS Raw Data'!$A$2:$BH$35,MATCH($A32,'[47]FINSUS Raw Data'!$A$2:$A$35,0),MATCH(BRN$1,'[47]FINSUS Raw Data'!$A$2:$BH$2,0))</f>
        <v>214523</v>
      </c>
      <c r="BRO32" s="116">
        <f t="array" ref="BRO32">INDEX('[47]FINSUS Raw Data'!$A$2:$BH$35,MATCH($A32,'[47]FINSUS Raw Data'!$A$2:$A$35,0),MATCH(BRO$1,'[47]FINSUS Raw Data'!$A$2:$BH$2,0))</f>
        <v>99.737728983632678</v>
      </c>
      <c r="BRP32" s="213">
        <f t="array" ref="BRP32">INDEX('[47]FINSUS Raw Data'!$A$2:$BH$35,MATCH($A32,'[47]FINSUS Raw Data'!$A$2:$A$35,0),MATCH(BRP$1,'[47]FINSUS Raw Data'!$A$2:$BH$2,0))</f>
        <v>222847</v>
      </c>
      <c r="BRQ32" s="334">
        <f t="array" ref="BRQ32">INDEX('[47]FINSUS Raw Data'!$A$2:$BH$35,MATCH($A32,'[47]FINSUS Raw Data'!$A$2:$A$35,0),MATCH(BRQ$1,'[47]FINSUS Raw Data'!$A$2:$BH$2,0))</f>
        <v>223433</v>
      </c>
      <c r="BRR32" s="248">
        <f t="array" ref="BRR32">INDEX([48]CLIM1!$A$3:$N$37,MATCH($A32,[48]CLIM1!$N$3:$N$37,0),MATCH(BRR$1,[48]CLIM1!$A$3:$N$3,0))</f>
        <v>6.0663703652098917</v>
      </c>
      <c r="BRS32" s="248">
        <f t="array" ref="BRS32">INDEX([48]CLIM1!$A$3:$N$37,MATCH($A32,[48]CLIM1!$N$3:$N$37,0),MATCH(BRS$1,[48]CLIM1!$A$3:$N$3,0))</f>
        <v>5.5870076007852161</v>
      </c>
      <c r="BRT32" s="248">
        <f t="array" ref="BRT32">INDEX([48]CLIM1!$A$3:$N$37,MATCH($A32,[48]CLIM1!$N$3:$N$37,0),MATCH(BRT$1,[48]CLIM1!$A$3:$N$3,0))</f>
        <v>5.5563432792788818</v>
      </c>
      <c r="BRU32" s="248">
        <f t="array" ref="BRU32">INDEX([48]CLIM1!$A$3:$N$37,MATCH($A32,[48]CLIM1!$N$3:$N$37,0),MATCH(BRU$1,[48]CLIM1!$A$3:$N$3,0))</f>
        <v>5.498545944533169</v>
      </c>
      <c r="BRV32" s="248">
        <f t="array" ref="BRV32">INDEX([48]CLIM1!$A$3:$N$37,MATCH($A32,[48]CLIM1!$N$3:$N$37,0),MATCH(BRV$1,[48]CLIM1!$A$3:$N$3,0))</f>
        <v>4.8918202141241229</v>
      </c>
      <c r="BRW32" s="248">
        <f t="array" ref="BRW32">INDEX([48]CLIM1!$A$3:$N$37,MATCH($A32,[48]CLIM1!$N$3:$N$37,0),MATCH(BRW$1,[48]CLIM1!$A$3:$N$3,0))</f>
        <v>4.7437251954906552</v>
      </c>
      <c r="BRX32" s="248">
        <f t="array" ref="BRX32">INDEX([48]CLIM1!$A$3:$N$37,MATCH($A32,[48]CLIM1!$N$3:$N$37,0),MATCH(BRX$1,[48]CLIM1!$A$3:$N$3,0))</f>
        <v>4.4404967254475078</v>
      </c>
      <c r="BRY32" s="248">
        <f t="array" ref="BRY32">INDEX([48]CLIM1!$A$3:$N$37,MATCH($A32,[48]CLIM1!$N$3:$N$37,0),MATCH(BRY$1,[48]CLIM1!$A$3:$N$3,0))</f>
        <v>4.217861069495072</v>
      </c>
      <c r="BRZ32" s="248">
        <f t="array" ref="BRZ32">INDEX([48]CLIM1!$A$3:$N$37,MATCH($A32,[48]CLIM1!$N$3:$N$37,0),MATCH(BRZ$1,[48]CLIM1!$A$3:$N$3,0))</f>
        <v>4.1321061862617121</v>
      </c>
      <c r="BSA32" s="327" t="str">
        <f>INDEX('[11]1920 Collected Indicators'!$A$3:$CV$36,MATCH($A32,'[11]1920 Collected Indicators'!$A$3:$A$36,0),MATCH(BSA$1,'[11]1920 Collected Indicators'!$A$3:$CV$3,0))</f>
        <v>dna</v>
      </c>
      <c r="BSB32" s="248">
        <f t="array" ref="BSB32">INDEX([48]CLIM2!$A$2:$N$36,MATCH($A32,[48]CLIM2!$N$2:$N$36,0),MATCH(BSB$1,[48]CLIM2!$A$2:$N$2,0))</f>
        <v>6.1123783762095103</v>
      </c>
      <c r="BSC32" s="248">
        <f t="array" ref="BSC32">INDEX([48]CLIM2!$A$2:$N$36,MATCH($A32,[48]CLIM2!$N$2:$N$36,0),MATCH(BSC$1,[48]CLIM2!$A$2:$N$2,0))</f>
        <v>5.6394113918783946</v>
      </c>
      <c r="BSD32" s="248">
        <f t="array" ref="BSD32">INDEX([48]CLIM2!$A$2:$N$36,MATCH($A32,[48]CLIM2!$N$2:$N$36,0),MATCH(BSD$1,[48]CLIM2!$A$2:$N$2,0))</f>
        <v>5.6004603073690742</v>
      </c>
      <c r="BSE32" s="248">
        <f t="array" ref="BSE32">INDEX([48]CLIM2!$A$2:$N$36,MATCH($A32,[48]CLIM2!$N$2:$N$36,0),MATCH(BSE$1,[48]CLIM2!$A$2:$N$2,0))</f>
        <v>5.545919039048119</v>
      </c>
      <c r="BSF32" s="248">
        <f t="array" ref="BSF32">INDEX([48]CLIM2!$A$2:$N$36,MATCH($A32,[48]CLIM2!$N$2:$N$36,0),MATCH(BSF$1,[48]CLIM2!$A$2:$N$2,0))</f>
        <v>4.9382858685252069</v>
      </c>
      <c r="BSG32" s="248">
        <f t="array" ref="BSG32">INDEX([48]CLIM2!$A$2:$N$36,MATCH($A32,[48]CLIM2!$N$2:$N$36,0),MATCH(BSG$1,[48]CLIM2!$A$2:$N$2,0))</f>
        <v>4.796551224546163</v>
      </c>
      <c r="BSH32" s="248">
        <f t="array" ref="BSH32">INDEX([48]CLIM2!$A$2:$N$36,MATCH($A32,[48]CLIM2!$N$2:$N$36,0),MATCH(BSH$1,[48]CLIM2!$A$2:$N$2,0))</f>
        <v>4.4962833228336656</v>
      </c>
      <c r="BSI32" s="248">
        <f t="array" ref="BSI32">INDEX([48]CLIM2!$A$2:$N$36,MATCH($A32,[48]CLIM2!$N$2:$N$36,0),MATCH(BSI$1,[48]CLIM2!$A$2:$N$2,0))</f>
        <v>4.2830679033275176</v>
      </c>
      <c r="BSJ32" s="248">
        <f t="array" ref="BSJ32">INDEX([48]CLIM2!$A$2:$N$36,MATCH($A32,[48]CLIM2!$N$2:$N$36,0),MATCH(BSJ$1,[48]CLIM2!$A$2:$N$2,0))</f>
        <v>4.201782294171025</v>
      </c>
      <c r="BSK32" s="327" t="str">
        <f>INDEX('[11]1920 Collected Indicators'!$A$3:$CV$36,MATCH($A32,'[11]1920 Collected Indicators'!$A$3:$A$36,0),MATCH(BSK$1,'[11]1920 Collected Indicators'!$A$3:$CV$3,0))</f>
        <v>dna</v>
      </c>
      <c r="BSL32" s="181"/>
      <c r="BSM32" s="115">
        <v>81.8</v>
      </c>
      <c r="BSN32" s="116">
        <v>88</v>
      </c>
      <c r="BSO32" s="116">
        <v>86</v>
      </c>
      <c r="BSP32" s="116">
        <v>89</v>
      </c>
      <c r="BSQ32" s="116">
        <v>81</v>
      </c>
      <c r="BSR32" s="116">
        <f>INDEX('[16]Raw Data'!$A$1:$BT$34,MATCH($A32,'[16]Raw Data'!$A$1:$A$34,0),MATCH(BSR$1,'[16]Raw Data'!$A$1:$BT$1,0))</f>
        <v>97</v>
      </c>
      <c r="BSS32" s="116">
        <f>INDEX('[14]1718 Collected Indicators'!$A$3:$CH$36,MATCH($A32,'[14]1718 Collected Indicators'!$A$3:$A$36,0),MATCH(BSS$1,'[14]1718 Collected Indicators'!$A$3:$CH$3,0))</f>
        <v>86</v>
      </c>
      <c r="BST32" s="136">
        <f>INDEX('[15]1819 Collected Indicators'!$A$3:$CV$36,MATCH($A32,'[15]1819 Collected Indicators'!$A$3:$A$36,0),MATCH(BST$1,'[15]1819 Collected Indicators'!$A$3:$CV$3,0))</f>
        <v>83.3</v>
      </c>
      <c r="BSU32" s="120">
        <f>INDEX('[11]1920 Collected Indicators'!$A$3:$CV$36,MATCH($A32,'[11]1920 Collected Indicators'!$A$3:$A$36,0),MATCH(BSU$1,'[11]1920 Collected Indicators'!$A$3:$CV$3,0))</f>
        <v>94</v>
      </c>
      <c r="BSV32" s="115">
        <f>INDEX('[16]Raw Data'!$A$1:$BT$34,MATCH($A32,'[16]Raw Data'!$A$1:$A$34,0),MATCH(BSV$1,'[16]Raw Data'!$A$1:$BT$1,0))</f>
        <v>87.1</v>
      </c>
      <c r="BSW32" s="116">
        <f>INDEX('[16]Raw Data'!$A$1:$BT$34,MATCH($A32,'[16]Raw Data'!$A$1:$A$34,0),MATCH(BSW$1,'[16]Raw Data'!$A$1:$BT$1,0))</f>
        <v>84</v>
      </c>
      <c r="BSX32" s="116">
        <f>INDEX('[16]Raw Data'!$A$1:$BT$34,MATCH($A32,'[16]Raw Data'!$A$1:$A$34,0),MATCH(BSX$1,'[16]Raw Data'!$A$1:$BT$1,0))</f>
        <v>85</v>
      </c>
      <c r="BSY32" s="116">
        <f>INDEX('[16]Raw Data'!$A$1:$BT$34,MATCH($A32,'[16]Raw Data'!$A$1:$A$34,0),MATCH(BSY$1,'[16]Raw Data'!$A$1:$BT$1,0))</f>
        <v>84</v>
      </c>
      <c r="BSZ32" s="116">
        <f>INDEX('[16]Raw Data'!$A$1:$BT$34,MATCH($A32,'[16]Raw Data'!$A$1:$A$34,0),MATCH(BSZ$1,'[16]Raw Data'!$A$1:$BT$1,0))</f>
        <v>78</v>
      </c>
      <c r="BTA32" s="116">
        <f>INDEX('[16]Raw Data'!$A$1:$BT$34,MATCH($A32,'[16]Raw Data'!$A$1:$A$34,0),MATCH(BTA$1,'[16]Raw Data'!$A$1:$BT$1,0))</f>
        <v>91</v>
      </c>
      <c r="BTB32" s="116">
        <f>INDEX('[14]1718 Collected Indicators'!$A$3:$CH$36,MATCH($A32,'[14]1718 Collected Indicators'!$A$3:$A$36,0),MATCH(BTB$1,'[14]1718 Collected Indicators'!$A$3:$CH$3,0))</f>
        <v>88</v>
      </c>
      <c r="BTC32" s="136">
        <f>INDEX('[15]1819 Collected Indicators'!$A$3:$CV$36,MATCH($A32,'[15]1819 Collected Indicators'!$A$3:$A$36,0),MATCH(BTC$1,'[15]1819 Collected Indicators'!$A$3:$CV$3,0))</f>
        <v>80.099999999999994</v>
      </c>
      <c r="BTD32" s="120">
        <f>INDEX('[11]1920 Collected Indicators'!$A$3:$CV$36,MATCH($A32,'[11]1920 Collected Indicators'!$A$3:$A$36,0),MATCH(BTD$1,'[11]1920 Collected Indicators'!$A$3:$CV$3,0))</f>
        <v>87</v>
      </c>
      <c r="BTE32" s="115">
        <f>INDEX('[16]Raw Data'!$A$1:$BT$34,MATCH($A32,'[16]Raw Data'!$A$1:$A$34,0),MATCH(BTE$1,'[16]Raw Data'!$A$1:$BT$1,0))</f>
        <v>76.599999999999994</v>
      </c>
      <c r="BTF32" s="116">
        <f>INDEX('[16]Raw Data'!$A$1:$BT$34,MATCH($A32,'[16]Raw Data'!$A$1:$A$34,0),MATCH(BTF$1,'[16]Raw Data'!$A$1:$BT$1,0))</f>
        <v>83</v>
      </c>
      <c r="BTG32" s="116">
        <f>INDEX('[16]Raw Data'!$A$1:$BT$34,MATCH($A32,'[16]Raw Data'!$A$1:$A$34,0),MATCH(BTG$1,'[16]Raw Data'!$A$1:$BT$1,0))</f>
        <v>88</v>
      </c>
      <c r="BTH32" s="116">
        <f>INDEX('[16]Raw Data'!$A$1:$BT$34,MATCH($A32,'[16]Raw Data'!$A$1:$A$34,0),MATCH(BTH$1,'[16]Raw Data'!$A$1:$BT$1,0))</f>
        <v>88</v>
      </c>
      <c r="BTI32" s="116">
        <f>INDEX('[16]Raw Data'!$A$1:$BT$34,MATCH($A32,'[16]Raw Data'!$A$1:$A$34,0),MATCH(BTI$1,'[16]Raw Data'!$A$1:$BT$1,0))</f>
        <v>90</v>
      </c>
      <c r="BTJ32" s="116">
        <f>INDEX('[16]Raw Data'!$A$1:$BT$34,MATCH($A32,'[16]Raw Data'!$A$1:$A$34,0),MATCH(BTJ$1,'[16]Raw Data'!$A$1:$BT$1,0))</f>
        <v>90</v>
      </c>
      <c r="BTK32" s="116">
        <f>INDEX('[14]1718 Collected Indicators'!$A$3:$CH$36,MATCH($A32,'[14]1718 Collected Indicators'!$A$3:$A$36,0),MATCH(BTK$1,'[14]1718 Collected Indicators'!$A$3:$CH$3,0))</f>
        <v>91</v>
      </c>
      <c r="BTL32" s="136">
        <f>INDEX('[15]1819 Collected Indicators'!$A$3:$CV$36,MATCH($A32,'[15]1819 Collected Indicators'!$A$3:$A$36,0),MATCH(BTL$1,'[15]1819 Collected Indicators'!$A$3:$CV$3,0))</f>
        <v>85.5</v>
      </c>
      <c r="BTM32" s="120">
        <f>INDEX('[11]1920 Collected Indicators'!$A$3:$CV$36,MATCH($A32,'[11]1920 Collected Indicators'!$A$3:$A$36,0),MATCH(BTM$1,'[11]1920 Collected Indicators'!$A$3:$CV$3,0))</f>
        <v>83</v>
      </c>
      <c r="BTN32" s="115">
        <f>INDEX('[16]Raw Data'!$A$1:$BT$34,MATCH($A32,'[16]Raw Data'!$A$1:$A$34,0),MATCH(BTN$1,'[16]Raw Data'!$A$1:$BT$1,0))</f>
        <v>80.555555555555557</v>
      </c>
      <c r="BTO32" s="116">
        <f>INDEX('[16]Raw Data'!$A$1:$BT$34,MATCH($A32,'[16]Raw Data'!$A$1:$A$34,0),MATCH(BTO$1,'[16]Raw Data'!$A$1:$BT$1,0))</f>
        <v>79</v>
      </c>
      <c r="BTP32" s="116">
        <f>INDEX('[16]Raw Data'!$A$1:$BT$34,MATCH($A32,'[16]Raw Data'!$A$1:$A$34,0),MATCH(BTP$1,'[16]Raw Data'!$A$1:$BT$1,0))</f>
        <v>71</v>
      </c>
      <c r="BTQ32" s="116">
        <f>INDEX('[16]Raw Data'!$A$1:$BT$34,MATCH($A32,'[16]Raw Data'!$A$1:$A$34,0),MATCH(BTQ$1,'[16]Raw Data'!$A$1:$BT$1,0))</f>
        <v>80</v>
      </c>
      <c r="BTR32" s="116">
        <f>INDEX('[16]Raw Data'!$A$1:$BT$34,MATCH($A32,'[16]Raw Data'!$A$1:$A$34,0),MATCH(BTR$1,'[16]Raw Data'!$A$1:$BT$1,0))</f>
        <v>60</v>
      </c>
      <c r="BTS32" s="116">
        <f>INDEX('[16]Raw Data'!$A$1:$BT$34,MATCH($A32,'[16]Raw Data'!$A$1:$A$34,0),MATCH(BTS$1,'[16]Raw Data'!$A$1:$BT$1,0))</f>
        <v>93</v>
      </c>
      <c r="BTT32" s="116">
        <f>INDEX('[14]1718 Collected Indicators'!$A$3:$CH$36,MATCH($A32,'[14]1718 Collected Indicators'!$A$3:$A$36,0),MATCH(BTT$1,'[14]1718 Collected Indicators'!$A$3:$CH$3,0))</f>
        <v>71</v>
      </c>
      <c r="BTU32" s="136">
        <f>INDEX('[15]1819 Collected Indicators'!$A$3:$CV$36,MATCH($A32,'[15]1819 Collected Indicators'!$A$3:$A$36,0),MATCH(BTU$1,'[15]1819 Collected Indicators'!$A$3:$CV$3,0))</f>
        <v>64.7</v>
      </c>
      <c r="BTV32" s="120">
        <f>INDEX('[11]1920 Collected Indicators'!$A$3:$CV$36,MATCH($A32,'[11]1920 Collected Indicators'!$A$3:$A$36,0),MATCH(BTV$1,'[11]1920 Collected Indicators'!$A$3:$CV$3,0))</f>
        <v>72</v>
      </c>
      <c r="BTW32" s="115">
        <f>INDEX('[16]Raw Data'!$A$1:$BT$34,MATCH($A32,'[16]Raw Data'!$A$1:$A$34,0),MATCH(BTW$1,'[16]Raw Data'!$A$1:$BT$1,0))</f>
        <v>77.2</v>
      </c>
      <c r="BTX32" s="116">
        <f>INDEX('[16]Raw Data'!$A$1:$BT$34,MATCH($A32,'[16]Raw Data'!$A$1:$A$34,0),MATCH(BTX$1,'[16]Raw Data'!$A$1:$BT$1,0))</f>
        <v>65</v>
      </c>
      <c r="BTY32" s="116">
        <f>INDEX('[16]Raw Data'!$A$1:$BT$34,MATCH($A32,'[16]Raw Data'!$A$1:$A$34,0),MATCH(BTY$1,'[16]Raw Data'!$A$1:$BT$1,0))</f>
        <v>69</v>
      </c>
      <c r="BTZ32" s="116">
        <f>INDEX('[16]Raw Data'!$A$1:$BT$34,MATCH($A32,'[16]Raw Data'!$A$1:$A$34,0),MATCH(BTZ$1,'[16]Raw Data'!$A$1:$BT$1,0))</f>
        <v>74</v>
      </c>
      <c r="BUA32" s="116">
        <f>INDEX('[16]Raw Data'!$A$1:$BT$34,MATCH($A32,'[16]Raw Data'!$A$1:$A$34,0),MATCH(BUA$1,'[16]Raw Data'!$A$1:$BT$1,0))</f>
        <v>71</v>
      </c>
      <c r="BUB32" s="116">
        <f>INDEX('[16]Raw Data'!$A$1:$BT$34,MATCH($A32,'[16]Raw Data'!$A$1:$A$34,0),MATCH(BUB$1,'[16]Raw Data'!$A$1:$BT$1,0))</f>
        <v>77</v>
      </c>
      <c r="BUC32" s="116">
        <f>INDEX('[14]1718 Collected Indicators'!$A$3:$CH$36,MATCH($A32,'[14]1718 Collected Indicators'!$A$3:$A$36,0),MATCH(BUC$1,'[14]1718 Collected Indicators'!$A$3:$CH$3,0))</f>
        <v>73</v>
      </c>
      <c r="BUD32" s="136">
        <f>INDEX('[15]1819 Collected Indicators'!$A$3:$CV$36,MATCH($A32,'[15]1819 Collected Indicators'!$A$3:$A$36,0),MATCH(BUD$1,'[15]1819 Collected Indicators'!$A$3:$CV$3,0))</f>
        <v>69.400000000000006</v>
      </c>
      <c r="BUE32" s="120">
        <f>INDEX('[11]1920 Collected Indicators'!$A$3:$CV$36,MATCH($A32,'[11]1920 Collected Indicators'!$A$3:$A$36,0),MATCH(BUE$1,'[11]1920 Collected Indicators'!$A$3:$CV$3,0))</f>
        <v>80</v>
      </c>
      <c r="BUF32" s="115">
        <f>INDEX('[16]Raw Data'!$A$1:$BT$34,MATCH($A32,'[16]Raw Data'!$A$1:$A$34,0),MATCH(BUF$1,'[16]Raw Data'!$A$1:$BT$1,0))</f>
        <v>80.400000000000006</v>
      </c>
      <c r="BUG32" s="116">
        <f>INDEX('[16]Raw Data'!$A$1:$BT$34,MATCH($A32,'[16]Raw Data'!$A$1:$A$34,0),MATCH(BUG$1,'[16]Raw Data'!$A$1:$BT$1,0))</f>
        <v>80</v>
      </c>
      <c r="BUH32" s="116">
        <f>INDEX('[16]Raw Data'!$A$1:$BT$34,MATCH($A32,'[16]Raw Data'!$A$1:$A$34,0),MATCH(BUH$1,'[16]Raw Data'!$A$1:$BT$1,0))</f>
        <v>82</v>
      </c>
      <c r="BUI32" s="116">
        <f>INDEX('[16]Raw Data'!$A$1:$BT$34,MATCH($A32,'[16]Raw Data'!$A$1:$A$34,0),MATCH(BUI$1,'[16]Raw Data'!$A$1:$BT$1,0))</f>
        <v>83</v>
      </c>
      <c r="BUJ32" s="116">
        <f>INDEX('[16]Raw Data'!$A$1:$BT$34,MATCH($A32,'[16]Raw Data'!$A$1:$A$34,0),MATCH(BUJ$1,'[16]Raw Data'!$A$1:$BT$1,0))</f>
        <v>83</v>
      </c>
      <c r="BUK32" s="116">
        <f>INDEX('[16]Raw Data'!$A$1:$BT$34,MATCH($A32,'[16]Raw Data'!$A$1:$A$34,0),MATCH(BUK$1,'[16]Raw Data'!$A$1:$BT$1,0))</f>
        <v>83</v>
      </c>
      <c r="BUL32" s="116">
        <f>INDEX('[14]1718 Collected Indicators'!$A$3:$CH$36,MATCH($A32,'[14]1718 Collected Indicators'!$A$3:$A$36,0),MATCH(BUL$1,'[14]1718 Collected Indicators'!$A$3:$CH$3,0))</f>
        <v>83</v>
      </c>
      <c r="BUM32" s="136">
        <f>INDEX('[15]1819 Collected Indicators'!$A$3:$CV$36,MATCH($A32,'[15]1819 Collected Indicators'!$A$3:$A$36,0),MATCH(BUM$1,'[15]1819 Collected Indicators'!$A$3:$CV$3,0))</f>
        <v>81.900000000000006</v>
      </c>
      <c r="BUN32" s="120">
        <f>INDEX('[11]1920 Collected Indicators'!$A$3:$CV$36,MATCH($A32,'[11]1920 Collected Indicators'!$A$3:$A$36,0),MATCH(BUN$1,'[11]1920 Collected Indicators'!$A$3:$CV$3,0))</f>
        <v>83</v>
      </c>
      <c r="BUO32" s="115">
        <f>INDEX('[16]Raw Data'!$A$1:$BT$34,MATCH($A32,'[16]Raw Data'!$A$1:$A$34,0),MATCH(BUO$1,'[16]Raw Data'!$A$1:$BT$1,0))</f>
        <v>75.3</v>
      </c>
      <c r="BUP32" s="116">
        <f>INDEX('[16]Raw Data'!$A$1:$BT$34,MATCH($A32,'[16]Raw Data'!$A$1:$A$34,0),MATCH(BUP$1,'[16]Raw Data'!$A$1:$BT$1,0))</f>
        <v>68</v>
      </c>
      <c r="BUQ32" s="116">
        <f>INDEX('[16]Raw Data'!$A$1:$BT$34,MATCH($A32,'[16]Raw Data'!$A$1:$A$34,0),MATCH(BUQ$1,'[16]Raw Data'!$A$1:$BT$1,0))</f>
        <v>81</v>
      </c>
      <c r="BUR32" s="116">
        <f>INDEX('[16]Raw Data'!$A$1:$BT$34,MATCH($A32,'[16]Raw Data'!$A$1:$A$34,0),MATCH(BUR$1,'[16]Raw Data'!$A$1:$BT$1,0))</f>
        <v>79</v>
      </c>
      <c r="BUS32" s="116">
        <f>INDEX('[16]Raw Data'!$A$1:$BT$34,MATCH($A32,'[16]Raw Data'!$A$1:$A$34,0),MATCH(BUS$1,'[16]Raw Data'!$A$1:$BT$1,0))</f>
        <v>79</v>
      </c>
      <c r="BUT32" s="116">
        <f>INDEX('[16]Raw Data'!$A$1:$BT$34,MATCH($A32,'[16]Raw Data'!$A$1:$A$34,0),MATCH(BUT$1,'[16]Raw Data'!$A$1:$BT$1,0))</f>
        <v>79</v>
      </c>
      <c r="BUU32" s="116">
        <f>INDEX('[14]1718 Collected Indicators'!$A$3:$CH$36,MATCH($A32,'[14]1718 Collected Indicators'!$A$3:$A$36,0),MATCH(BUU$1,'[14]1718 Collected Indicators'!$A$3:$CH$3,0))</f>
        <v>68</v>
      </c>
      <c r="BUV32" s="116">
        <f>INDEX('[15]1819 Collected Indicators'!$A$3:$CV$36,MATCH($A32,'[15]1819 Collected Indicators'!$A$3:$A$36,0),MATCH(BUV$1,'[15]1819 Collected Indicators'!$A$3:$CV$3,0))</f>
        <v>68.7</v>
      </c>
      <c r="BUW32" s="126">
        <f>INDEX('[11]1920 Collected Indicators'!$A$3:$CV$36,MATCH($A32,'[11]1920 Collected Indicators'!$A$3:$A$36,0),MATCH(BUW$1,'[11]1920 Collected Indicators'!$A$3:$CV$3,0))</f>
        <v>70</v>
      </c>
    </row>
    <row r="33" spans="1:1921" ht="15.75" thickBot="1">
      <c r="A33" s="118" t="s">
        <v>1887</v>
      </c>
      <c r="B33" s="119">
        <f t="shared" si="152"/>
        <v>4617.6327325864586</v>
      </c>
      <c r="C33" s="87">
        <v>66360</v>
      </c>
      <c r="D33" s="87">
        <v>14371</v>
      </c>
      <c r="E33" s="88">
        <f t="shared" si="11"/>
        <v>4527.2827738637934</v>
      </c>
      <c r="F33" s="87">
        <v>65546</v>
      </c>
      <c r="G33" s="87">
        <v>14478</v>
      </c>
      <c r="H33" s="88">
        <f t="shared" si="12"/>
        <v>4642.459239130435</v>
      </c>
      <c r="I33" s="87">
        <v>68337</v>
      </c>
      <c r="J33" s="87">
        <v>14720</v>
      </c>
      <c r="K33" s="88">
        <f t="shared" si="13"/>
        <v>4769.2359204446529</v>
      </c>
      <c r="L33" s="87">
        <v>71219</v>
      </c>
      <c r="M33" s="87">
        <v>14933</v>
      </c>
      <c r="N33" s="88">
        <f t="shared" si="14"/>
        <v>4701.6541945647896</v>
      </c>
      <c r="O33" s="87">
        <v>71625</v>
      </c>
      <c r="P33" s="87">
        <v>15234</v>
      </c>
      <c r="Q33" s="88">
        <f t="shared" si="15"/>
        <v>4802.5419881979115</v>
      </c>
      <c r="R33" s="87">
        <v>74060</v>
      </c>
      <c r="S33" s="87">
        <v>15421</v>
      </c>
      <c r="T33" s="88">
        <f t="shared" si="160"/>
        <v>4883.5243644746106</v>
      </c>
      <c r="U33" s="87">
        <f>INDEX('[2]All Previous Years'!$A$1:$EX$34,MATCH($A33,'[2]All Previous Years'!$A$1:$A$34,0),MATCH(U$1,'[2]All Previous Years'!$A$1:$EX$1,0))</f>
        <v>76266</v>
      </c>
      <c r="V33" s="87">
        <f>INDEX('[3]Raw data 16-17'!$B$2:$MA$34,MATCH($A33,'[3]Raw data 16-17'!$A$2:$A$34,0),MATCH(V$1,'[3]Raw data 16-17'!$B$1:$MA$1,0))</f>
        <v>15617</v>
      </c>
      <c r="W33" s="88">
        <f t="shared" si="17"/>
        <v>5405.3190129139493</v>
      </c>
      <c r="X33" s="32">
        <f>INDEX([4]Sheet1!$A$1:$CJ$34, MATCH($A33, [4]Sheet1!$A$1:$A$34, 0), MATCH(X$1, [4]Sheet1!$A$1:$CJ$1, 0))</f>
        <v>84550</v>
      </c>
      <c r="Y33" s="32">
        <f>INDEX('[5]Finance Indicators'!$A$2:$BO$35,MATCH($A33,'[5]Finance Indicators'!$A$2:$A$35,0),MATCH(Y$1,'[5]Finance Indicators'!$A$2:$BO$2,0))</f>
        <v>15642</v>
      </c>
      <c r="Z33" s="132">
        <f>INDEX('[6]Finance Indicators'!$B$3:$BO$35,MATCH($A33,'[6]Finance Indicators'!$A$3:$A$35,0),MATCH(Z$1,'[6]Finance Indicators'!$B$2:$BO$2,0))</f>
        <v>5423.5060271864577</v>
      </c>
      <c r="AA33" s="132">
        <f>INDEX('[6]Finance Indicators'!$B$3:$BO$35,MATCH($A33,'[6]Finance Indicators'!$A$3:$A$35,0),MATCH(AA$1,'[6]Finance Indicators'!$B$2:$BO$2,0))</f>
        <v>84585</v>
      </c>
      <c r="AB33" s="132">
        <f>INDEX('[6]Finance Indicators'!$B$3:$BO$35,MATCH($A33,'[6]Finance Indicators'!$A$3:$A$35,0),MATCH(AB$1,'[6]Finance Indicators'!$B$2:$BO$2,0))</f>
        <v>15596</v>
      </c>
      <c r="AC33" s="132">
        <f t="array" ref="AC33">INDEX('[7]Finance Indicators'!$A$2:$BO$35,MATCH($A33,'[7]Finance Indicators'!$A$2:$A$35,0),MATCH(AC$1,'[7]Finance Indicators'!$A$2:$BO$2,0))</f>
        <v>5584.8243017119321</v>
      </c>
      <c r="AD33" s="132">
        <f t="array" ref="AD33">INDEX('[7]Finance Indicators'!$A$2:$BO$35,MATCH($A33,'[7]Finance Indicators'!$A$2:$A$35,0),MATCH(AD$1,'[7]Finance Indicators'!$A$2:$BO$2,0))</f>
        <v>86777</v>
      </c>
      <c r="AE33" s="238">
        <f t="array" ref="AE33">INDEX('[7]Finance Indicators'!$A$2:$BO$35,MATCH($A33,'[7]Finance Indicators'!$A$2:$A$35,0),MATCH(AE$1,'[7]Finance Indicators'!$A$2:$BO$2,0))</f>
        <v>15538</v>
      </c>
      <c r="AF33" s="119">
        <f>(B33*100)/Deflators!$B$2</f>
        <v>5439.6798751606784</v>
      </c>
      <c r="AG33" s="88">
        <f>(E33*100)/Deflators!$B$3</f>
        <v>5253.5933707712629</v>
      </c>
      <c r="AH33" s="88">
        <f>(H33*100)/Deflators!$B$4</f>
        <v>5279.3058651191577</v>
      </c>
      <c r="AI33" s="88">
        <f>(K33*100)/Deflators!$B$5</f>
        <v>5327.3876571289693</v>
      </c>
      <c r="AJ33" s="88">
        <f>(N33*100)/Deflators!$B$6</f>
        <v>5180.4637358108421</v>
      </c>
      <c r="AK33" s="88">
        <f>(Q33*100)/Deflators!$B$7</f>
        <v>5248.7973645288357</v>
      </c>
      <c r="AL33" s="122">
        <f>(T33*100)/Deflators!$B$8</f>
        <v>5208.4037572359603</v>
      </c>
      <c r="AM33" s="122">
        <f>(W33*100)/Deflators!$B$9</f>
        <v>5665.1600776138239</v>
      </c>
      <c r="AN33" s="122">
        <f>(Z33*100)/Deflators!$B$10</f>
        <v>5556.009918735911</v>
      </c>
      <c r="AO33" s="241">
        <f>(AC33*100)/Deflators!$B$11</f>
        <v>5584.8243017119321</v>
      </c>
      <c r="AP33" s="119">
        <f t="shared" si="18"/>
        <v>5575.0314126727699</v>
      </c>
      <c r="AQ33" s="87">
        <v>62117</v>
      </c>
      <c r="AR33" s="87">
        <v>11142</v>
      </c>
      <c r="AS33" s="88">
        <f t="shared" si="19"/>
        <v>5872.1709216005793</v>
      </c>
      <c r="AT33" s="87">
        <v>64864</v>
      </c>
      <c r="AU33" s="87">
        <v>11046</v>
      </c>
      <c r="AV33" s="88">
        <f t="shared" si="20"/>
        <v>6040.1298584182523</v>
      </c>
      <c r="AW33" s="87">
        <v>66979</v>
      </c>
      <c r="AX33" s="87">
        <v>11089</v>
      </c>
      <c r="AY33" s="88">
        <f t="shared" si="21"/>
        <v>6346.1714809720315</v>
      </c>
      <c r="AZ33" s="87">
        <v>69205</v>
      </c>
      <c r="BA33" s="87">
        <v>10905</v>
      </c>
      <c r="BB33" s="88">
        <f t="shared" si="22"/>
        <v>6462.0894966973674</v>
      </c>
      <c r="BC33" s="87">
        <v>69461</v>
      </c>
      <c r="BD33" s="87">
        <v>10749</v>
      </c>
      <c r="BE33" s="88">
        <f t="shared" si="23"/>
        <v>6408.3064143977854</v>
      </c>
      <c r="BF33" s="87">
        <v>69434</v>
      </c>
      <c r="BG33" s="87">
        <v>10835</v>
      </c>
      <c r="BH33" s="88">
        <f t="shared" si="24"/>
        <v>6524.2816487652626</v>
      </c>
      <c r="BI33" s="87">
        <f>INDEX('[2]All Previous Years'!$A$1:$EX$34,MATCH($A33,'[2]All Previous Years'!$A$1:$A$34,0),MATCH(BI$1,'[2]All Previous Years'!$A$1:$EX$1,0))</f>
        <v>71069</v>
      </c>
      <c r="BJ33" s="87">
        <f>INDEX('[3]Raw data 16-17'!$B$2:$MA$34,MATCH($A33,'[3]Raw data 16-17'!$A$2:$A$34,0),MATCH(BJ$1,'[3]Raw data 16-17'!$B$1:$MA$1,0))</f>
        <v>10893</v>
      </c>
      <c r="BK33" s="88">
        <f t="shared" si="0"/>
        <v>6738.6727688787187</v>
      </c>
      <c r="BL33" s="32">
        <f>INDEX([4]Sheet1!$A$1:$CJ$34, MATCH($A33, [4]Sheet1!$A$1:$A$34, 0), MATCH(BL$1, [4]Sheet1!$A$1:$CJ$1, 0))</f>
        <v>73620</v>
      </c>
      <c r="BM33" s="32">
        <f>INDEX('[5]Finance Indicators'!$A$2:$BO$35,MATCH($A33,'[5]Finance Indicators'!$A$2:$A$35,0),MATCH(BM$1,'[5]Finance Indicators'!$A$2:$BO$2,0))</f>
        <v>10925</v>
      </c>
      <c r="BN33" s="132">
        <f>INDEX('[6]Finance Indicators'!$B$3:$BO$35,MATCH($A33,'[6]Finance Indicators'!$A$3:$A$35,0),MATCH(BN$1,'[6]Finance Indicators'!$B$2:$BO$2,0))</f>
        <v>6872.2352094946955</v>
      </c>
      <c r="BO33" s="132">
        <f>INDEX('[6]Finance Indicators'!$B$3:$BO$35,MATCH($A33,'[6]Finance Indicators'!$A$3:$A$35,0),MATCH(BO$1,'[6]Finance Indicators'!$B$2:$BO$2,0))</f>
        <v>76433</v>
      </c>
      <c r="BP33" s="132">
        <f>INDEX('[6]Finance Indicators'!$B$3:$BO$35,MATCH($A33,'[6]Finance Indicators'!$A$3:$A$35,0),MATCH(BP$1,'[6]Finance Indicators'!$B$2:$BO$2,0))</f>
        <v>11122</v>
      </c>
      <c r="BQ33" s="238">
        <f t="array" ref="BQ33">INDEX('[7]Finance Indicators'!$A$2:$BO$35,MATCH($A33,'[7]Finance Indicators'!$A$2:$A$35,0),MATCH(BQ$1,'[7]Finance Indicators'!$A$2:$BO$2,0))</f>
        <v>6963.8290418637234</v>
      </c>
      <c r="BR33" s="238">
        <f t="array" ref="BR33">INDEX('[7]Finance Indicators'!$A$2:$BO$35,MATCH($A33,'[7]Finance Indicators'!$A$2:$A$35,0),MATCH(BR$1,'[7]Finance Indicators'!$A$2:$BO$2,0))</f>
        <v>79513</v>
      </c>
      <c r="BS33" s="238">
        <f t="array" ref="BS33">INDEX('[7]Finance Indicators'!$A$2:$BO$35,MATCH($A33,'[7]Finance Indicators'!$A$2:$A$35,0),MATCH(BS$1,'[7]Finance Indicators'!$A$2:$BO$2,0))</f>
        <v>11418</v>
      </c>
      <c r="BT33" s="119">
        <f>(AP33*100)/Deflators!$B$2</f>
        <v>6567.518019545495</v>
      </c>
      <c r="BU33" s="137">
        <f>(AS33*100)/Deflators!$B$3</f>
        <v>6814.2415145470941</v>
      </c>
      <c r="BV33" s="137">
        <f>(AV33*100)/Deflators!$B$4</f>
        <v>6868.707153926809</v>
      </c>
      <c r="BW33" s="137">
        <f>(AY33*100)/Deflators!$B$5</f>
        <v>7088.8746503029315</v>
      </c>
      <c r="BX33" s="137">
        <f>(BB33*100)/Deflators!$B$6</f>
        <v>7120.1791773424175</v>
      </c>
      <c r="BY33" s="137">
        <f>(BE33*100)/Deflators!$B$7</f>
        <v>7003.7704827242424</v>
      </c>
      <c r="BZ33" s="137">
        <f>(BH33*100)/Deflators!$B$8</f>
        <v>6958.3134057631432</v>
      </c>
      <c r="CA33" s="137">
        <f>(BK33*100)/Deflators!$B$9</f>
        <v>7062.6099690229075</v>
      </c>
      <c r="CB33" s="137">
        <f>(BN33*100)/Deflators!$B$10</f>
        <v>7040.1335955823388</v>
      </c>
      <c r="CC33" s="245">
        <f>(BQ33*100)/Deflators!$B$11</f>
        <v>6963.8290418637225</v>
      </c>
      <c r="CD33" s="119">
        <f t="shared" si="153"/>
        <v>3744.2771084337346</v>
      </c>
      <c r="CE33" s="87">
        <v>12431</v>
      </c>
      <c r="CF33" s="87">
        <v>3320</v>
      </c>
      <c r="CG33" s="88">
        <f t="shared" si="25"/>
        <v>2227.6536312849162</v>
      </c>
      <c r="CH33" s="87">
        <v>7975</v>
      </c>
      <c r="CI33" s="87">
        <v>3580</v>
      </c>
      <c r="CJ33" s="88">
        <f t="shared" si="26"/>
        <v>2150.3739316239316</v>
      </c>
      <c r="CK33" s="87">
        <v>8051</v>
      </c>
      <c r="CL33" s="87">
        <v>3744</v>
      </c>
      <c r="CM33" s="88">
        <f t="shared" si="27"/>
        <v>2330.4523192163642</v>
      </c>
      <c r="CN33" s="87">
        <v>8089</v>
      </c>
      <c r="CO33" s="87">
        <v>3471</v>
      </c>
      <c r="CP33" s="88">
        <f t="shared" si="28"/>
        <v>2391.4672816373595</v>
      </c>
      <c r="CQ33" s="87">
        <v>8296</v>
      </c>
      <c r="CR33" s="87">
        <v>3469</v>
      </c>
      <c r="CS33" s="88">
        <f t="shared" si="29"/>
        <v>2474.5611425171078</v>
      </c>
      <c r="CT33" s="87">
        <v>8317</v>
      </c>
      <c r="CU33" s="87">
        <v>3361</v>
      </c>
      <c r="CV33" s="88">
        <f t="shared" si="30"/>
        <v>2877.4348216961343</v>
      </c>
      <c r="CW33" s="87">
        <f>INDEX('[2]All Previous Years'!$A$1:$EX$34,MATCH($A33,'[2]All Previous Years'!$A$1:$A$34,0),MATCH(CW$1,'[2]All Previous Years'!$A$1:$EX$1,0))</f>
        <v>9602</v>
      </c>
      <c r="CX33" s="87">
        <f>INDEX('[3]Raw data 16-17'!$B$2:$XA$34,MATCH($A33,'[3]Raw data 16-17'!$A$2:$A$34,0),MATCH(CX$1,'[3]Raw data 16-17'!$B$1:$GU$1,0))</f>
        <v>3337</v>
      </c>
      <c r="CY33" s="88">
        <f t="shared" si="31"/>
        <v>2772.0057720057716</v>
      </c>
      <c r="CZ33" s="32">
        <f>INDEX([4]Sheet1!$A$1:$CJ$34, MATCH($A33, [4]Sheet1!$A$1:$A$34, 0), MATCH(CZ$1, [4]Sheet1!$A$1:$CJ$1, 0))</f>
        <v>9605</v>
      </c>
      <c r="DA33" s="32">
        <f>INDEX('[5]Finance Indicators'!$A$2:$BO$35,MATCH($A33,'[5]Finance Indicators'!$A$2:$A$35,0),MATCH(DA$1,'[5]Finance Indicators'!$A$2:$BO$2,0))</f>
        <v>3465</v>
      </c>
      <c r="DB33" s="132">
        <f>INDEX('[6]Finance Indicators'!$B$3:$BO$35,MATCH($A33,'[6]Finance Indicators'!$A$3:$A$35,0),MATCH(DB$1,'[6]Finance Indicators'!$B$2:$BO$2,0))</f>
        <v>3312.4096037026325</v>
      </c>
      <c r="DC33" s="132">
        <f>INDEX('[6]Finance Indicators'!$B$3:$BO$35,MATCH($A33,'[6]Finance Indicators'!$A$3:$A$35,0),MATCH(DC$1,'[6]Finance Indicators'!$B$2:$BO$2,0))</f>
        <v>11451</v>
      </c>
      <c r="DD33" s="132">
        <f>INDEX('[6]Finance Indicators'!$B$3:$BO$35,MATCH($A33,'[6]Finance Indicators'!$A$3:$A$35,0),MATCH(DD$1,'[6]Finance Indicators'!$B$2:$BO$2,0))</f>
        <v>3457</v>
      </c>
      <c r="DE33" s="132">
        <f t="array" ref="DE33">INDEX('[7]Finance Indicators'!$A$2:$BO$35,MATCH($A33,'[7]Finance Indicators'!$A$2:$A$35,0),MATCH(DE$1,'[7]Finance Indicators'!$A$2:$BO$2,0))</f>
        <v>5448.2968369829687</v>
      </c>
      <c r="DF33" s="132">
        <f t="array" ref="DF33">INDEX('[7]Finance Indicators'!$A$2:$BO$35,MATCH($A33,'[7]Finance Indicators'!$A$2:$A$35,0),MATCH(DF$1,'[7]Finance Indicators'!$A$2:$BO$2,0))</f>
        <v>17914</v>
      </c>
      <c r="DG33" s="132">
        <f t="array" ref="DG33">INDEX('[7]Finance Indicators'!$A$2:$BO$35,MATCH($A33,'[7]Finance Indicators'!$A$2:$A$35,0),MATCH(DG$1,'[7]Finance Indicators'!$A$2:$BO$2,0))</f>
        <v>3288</v>
      </c>
      <c r="DH33" s="127">
        <f>(CD33*100)/Deflators!$B$2</f>
        <v>4410.846425710286</v>
      </c>
      <c r="DI33" s="122">
        <f>(CG33*100)/Deflators!$B$3</f>
        <v>2585.0354250580476</v>
      </c>
      <c r="DJ33" s="122">
        <f>(CJ33*100)/Deflators!$B$4</f>
        <v>2445.3594796769748</v>
      </c>
      <c r="DK33" s="122">
        <f>(CM33*100)/Deflators!$B$5</f>
        <v>2603.189091086801</v>
      </c>
      <c r="DL33" s="122">
        <f>(CP33*100)/Deflators!$B$6</f>
        <v>2635.0107888032926</v>
      </c>
      <c r="DM33" s="122">
        <f>(CS33*100)/Deflators!$B$7</f>
        <v>2704.4989997230628</v>
      </c>
      <c r="DN33" s="122">
        <f>(CV33*100)/Deflators!$B$8</f>
        <v>3068.8579022040112</v>
      </c>
      <c r="DO33" s="122">
        <f>(CY33*100)/Deflators!$B$9</f>
        <v>2905.2598740173903</v>
      </c>
      <c r="DP33" s="122">
        <f>(DB33*100)/Deflators!$B$10</f>
        <v>3393.3364360314372</v>
      </c>
      <c r="DQ33" s="247">
        <f>(DE33*100)/Deflators!$B$11</f>
        <v>5448.2968369829687</v>
      </c>
      <c r="DR33" s="119">
        <v>48</v>
      </c>
      <c r="DS33" s="122">
        <f>INDEX('[3]5+ Awards at Level 5 &amp; Level 6'!$A$2:$G$35,MATCH($A33,'[3]5+ Awards at Level 5 &amp; Level 6'!$A$2:$A$35,0),MATCH(DS$1,'[3]5+ Awards at Level 5 &amp; Level 6'!$A$2:$G$2,0))</f>
        <v>52</v>
      </c>
      <c r="DT33" s="125">
        <f>INDEX('[8]Breadth and Depth cohort'!$X$1:$AH$36,MATCH($A33,'[8]Breadth and Depth cohort'!$X$1:$X$36,0),MATCH(DT$1,'[8]Breadth and Depth cohort'!$X$1:$AH$1,0))</f>
        <v>59</v>
      </c>
      <c r="DU33" s="125">
        <f>INDEX('[9]Breadth and Depth cohort'!$U$1:$AC$36,MATCH($A33,'[9]Breadth and Depth cohort'!$U$1:$U$36,0),MATCH(DU$1,'[9]Breadth and Depth cohort'!$U$1:$AC$1,0))</f>
        <v>59</v>
      </c>
      <c r="DV33" s="125">
        <f>INDEX([10]Extraction!$G$3:$Q$36,MATCH($A33,[10]Extraction!$Q$3:$Q$36,0),MATCH(DV$1,[10]Extraction!$G$3:$Q$3,0))</f>
        <v>61</v>
      </c>
      <c r="DW33" s="125">
        <f>INDEX([10]Extraction!$G$3:$Q$36,MATCH($A33,[10]Extraction!$Q$3:$Q$36,0),MATCH(DW$1,[10]Extraction!$G$3:$Q$3,0))</f>
        <v>64</v>
      </c>
      <c r="DX33" s="125">
        <f>INDEX([10]Extraction!$G$3:$Q$36,MATCH($A33,[10]Extraction!$Q$3:$Q$36,0),MATCH(DX$1,[10]Extraction!$G$3:$Q$3,0))</f>
        <v>65</v>
      </c>
      <c r="DY33" s="125">
        <f>INDEX([10]Extraction!$G$3:$Q$36,MATCH($A33,[10]Extraction!$Q$3:$Q$36,0),MATCH(DY$1,[10]Extraction!$G$3:$Q$3,0))</f>
        <v>70</v>
      </c>
      <c r="DZ33" s="241">
        <f>INDEX('[11]1920 Collected Indicators'!$A$3:$CV$36,MATCH($A33,'[11]1920 Collected Indicators'!$A$3:$A$36,0),MATCH(DZ$1,'[11]1920 Collected Indicators'!$A$3:$CV$3,0))</f>
        <v>72</v>
      </c>
      <c r="EA33" s="119">
        <v>24</v>
      </c>
      <c r="EB33" s="122">
        <f>INDEX('[3]5+ Awards at Level 5 &amp; Level 6'!$I$2:$M$35,MATCH($A33,'[3]5+ Awards at Level 5 &amp; Level 6'!$A$2:$A$35,0),MATCH(EB$1,'[3]5+ Awards at Level 5 &amp; Level 6'!$I$2:$M$2,0))</f>
        <v>27</v>
      </c>
      <c r="EC33" s="125">
        <f>INDEX('[8]Breadth and Depth cohort'!$X$1:$AH$36,MATCH($A33,'[8]Breadth and Depth cohort'!$X$1:$X$36,0),MATCH(EC$1,'[8]Breadth and Depth cohort'!$X$1:$AH$1,0))</f>
        <v>32</v>
      </c>
      <c r="ED33" s="125">
        <f>INDEX('[9]Breadth and Depth cohort'!$U$1:$AC$36,MATCH($A33,'[9]Breadth and Depth cohort'!$U$1:$U$36,0),MATCH(ED$1,'[9]Breadth and Depth cohort'!$U$1:$AC$1,0))</f>
        <v>30</v>
      </c>
      <c r="EE33" s="125">
        <f>INDEX([10]Extraction!$G$3:$Q$36,MATCH($A33,[10]Extraction!$Q$3:$Q$36,0),MATCH(EE$1,[10]Extraction!$G$3:$Q$3,0))</f>
        <v>37</v>
      </c>
      <c r="EF33" s="125">
        <f>INDEX([10]Extraction!$G$3:$Q$36,MATCH($A33,[10]Extraction!$Q$3:$Q$36,0),MATCH(EF$1,[10]Extraction!$G$3:$Q$3,0))</f>
        <v>38</v>
      </c>
      <c r="EG33" s="125">
        <f>INDEX([10]Extraction!$G$3:$Q$36,MATCH($A33,[10]Extraction!$Q$3:$Q$36,0),MATCH(EG$1,[10]Extraction!$G$3:$Q$3,0))</f>
        <v>40</v>
      </c>
      <c r="EH33" s="120">
        <f>INDEX([10]Extraction!$G$3:$Q$36,MATCH($A33,[10]Extraction!$Q$3:$Q$36,0),MATCH(EH$1,[10]Extraction!$G$3:$Q$3,0))</f>
        <v>44</v>
      </c>
      <c r="EI33" s="126">
        <f>INDEX('[11]1920 Collected Indicators'!$A$3:$CV$36,MATCH($A33,'[11]1920 Collected Indicators'!$A$3:$A$36,0),MATCH(EI$1,'[11]1920 Collected Indicators'!$A$3:$CV$3,0))</f>
        <v>52</v>
      </c>
      <c r="EJ33" s="127">
        <v>27</v>
      </c>
      <c r="EK33" s="122">
        <f>INDEX('[3]Deprived 5+ Awards'!$A$2:$K$35,MATCH($A33,'[3]Deprived 5+ Awards'!$A$2:$A$35,0),MATCH(EK$1,'[3]Deprived 5+ Awards'!$A$2:$K$2,0))</f>
        <v>30</v>
      </c>
      <c r="EL33" s="125">
        <f>INDEX('[12]2014'!$S$1:$U$35,MATCH($A33,'[12]2014'!$S$1:$S$35,0),MATCH(EL$1,'[12]2014'!$S$1:$U$1,0))</f>
        <v>32</v>
      </c>
      <c r="EM33" s="125">
        <f>INDEX('[12]2015'!$S$1:$U$35,MATCH($A33,'[12]2015'!$S$1:$S$35,0),MATCH(EM$1,'[12]2015'!$S$1:$U$1,0))</f>
        <v>40</v>
      </c>
      <c r="EN33" s="125">
        <f>INDEX([13]Extraction!$B$2:$L$35,MATCH($A33,[13]Extraction!$L$2:$L$35,0),MATCH(EN$1,[13]Extraction!$B$2:$L$2,0))</f>
        <v>47</v>
      </c>
      <c r="EO33" s="125">
        <f>INDEX([13]Extraction!$B$2:$L$35,MATCH($A33,[13]Extraction!$L$2:$L$35,0),MATCH(EO$1,[13]Extraction!$B$2:$L$2,0))</f>
        <v>47</v>
      </c>
      <c r="EP33" s="122">
        <f>INDEX([13]Extraction!$B$2:$L$35,MATCH($A33,[13]Extraction!$L$2:$L$35,0),MATCH(EP$1,[13]Extraction!$B$2:$L$2,0))</f>
        <v>43</v>
      </c>
      <c r="EQ33" s="122">
        <f>INDEX([13]Extraction!$B$2:$L$35,MATCH($A33,[13]Extraction!$L$2:$L$35,0),MATCH(EQ$1,[13]Extraction!$B$2:$L$2,0))</f>
        <v>53</v>
      </c>
      <c r="ER33" s="337">
        <f>INDEX('[11]1920 Collected Indicators'!$A$3:$CV$36,MATCH($A33,'[11]1920 Collected Indicators'!$A$3:$A$36,0),MATCH(ER$1,'[11]1920 Collected Indicators'!$A$3:$CV$3,0))</f>
        <v>54</v>
      </c>
      <c r="ES33" s="124">
        <v>10</v>
      </c>
      <c r="ET33" s="122">
        <f>INDEX('[3]Deprived 5+ Awards'!$A$2:$K$35,MATCH($A33,'[3]Deprived 5+ Awards'!$A$2:$A$35,0),MATCH(ET$1,'[3]Deprived 5+ Awards'!$A$2:$K$2,0))</f>
        <v>11</v>
      </c>
      <c r="EU33" s="125">
        <f>INDEX('[12]2014'!$S$1:$U$35,MATCH($A33,'[12]2014'!$S$1:$S$35,0),MATCH(EU$1,'[12]2014'!$S$1:$U$1,0))</f>
        <v>13</v>
      </c>
      <c r="EV33" s="125">
        <f>INDEX('[12]2015'!$S$1:$U$35,MATCH($A33,'[12]2015'!$S$1:$S$35,0),MATCH(EV$1,'[12]2015'!$S$1:$U$1,0))</f>
        <v>15</v>
      </c>
      <c r="EW33" s="125">
        <f>INDEX([13]Extraction!$B$2:$L$35,MATCH($A33,[13]Extraction!$L$2:$L$35,0),MATCH(EW$1,[13]Extraction!$B$2:$L$2,0))</f>
        <v>21</v>
      </c>
      <c r="EX33" s="125">
        <f>INDEX([13]Extraction!$B$2:$L$35,MATCH($A33,[13]Extraction!$L$2:$L$35,0),MATCH(EX$1,[13]Extraction!$B$2:$L$2,0))</f>
        <v>23</v>
      </c>
      <c r="EY33" s="122">
        <f>INDEX([13]Extraction!$B$2:$L$35,MATCH($A33,[13]Extraction!$L$2:$L$35,0),MATCH(EY$1,[13]Extraction!$B$2:$L$2,0))</f>
        <v>21</v>
      </c>
      <c r="EZ33" s="122">
        <f>INDEX([13]Extraction!$B$2:$L$35,MATCH($A33,[13]Extraction!$L$2:$L$35,0),MATCH(EZ$1,[13]Extraction!$B$2:$L$2,0))</f>
        <v>28</v>
      </c>
      <c r="FA33" s="340">
        <f>INDEX('[11]1920 Collected Indicators'!$A$3:$CV$36,MATCH($A33,'[11]1920 Collected Indicators'!$A$3:$A$36,0),MATCH(FA$1,'[11]1920 Collected Indicators'!$A$3:$CV$3,0))</f>
        <v>32</v>
      </c>
      <c r="FB33" s="119">
        <v>2034.2657342657342</v>
      </c>
      <c r="FC33" s="87">
        <v>5818</v>
      </c>
      <c r="FD33" s="87">
        <v>55</v>
      </c>
      <c r="FE33" s="88">
        <v>2075.2508361204013</v>
      </c>
      <c r="FF33" s="87">
        <v>4964</v>
      </c>
      <c r="FG33" s="87">
        <v>46</v>
      </c>
      <c r="FH33" s="88">
        <v>2375.9811616954476</v>
      </c>
      <c r="FI33" s="87">
        <v>6054</v>
      </c>
      <c r="FJ33" s="87">
        <v>49</v>
      </c>
      <c r="FK33" s="88">
        <v>2683.8942307692309</v>
      </c>
      <c r="FL33" s="87">
        <v>6699</v>
      </c>
      <c r="FM33" s="87">
        <v>48</v>
      </c>
      <c r="FN33" s="88">
        <v>2867.9487179487182</v>
      </c>
      <c r="FO33" s="39">
        <v>6711</v>
      </c>
      <c r="FP33" s="39">
        <v>45</v>
      </c>
      <c r="FQ33" s="88">
        <v>3029.0598290598291</v>
      </c>
      <c r="FR33" s="87">
        <v>7088</v>
      </c>
      <c r="FS33" s="87">
        <v>45</v>
      </c>
      <c r="FT33" s="88">
        <f t="shared" si="159"/>
        <v>2755.079825834543</v>
      </c>
      <c r="FU33" s="87">
        <f>INDEX('[2]All Previous Years'!$A$1:$EX$34,MATCH($A33,'[2]All Previous Years'!$A$1:$A$34,0),MATCH(FU$1,'[2]All Previous Years'!$A$1:$EX$1,0))</f>
        <v>7593</v>
      </c>
      <c r="FV33" s="88">
        <f>INDEX('[3]Raw data 16-17'!$B$2:$XA$34,MATCH($A33,'[3]Raw data 16-17'!$A$2:$A$34,0),MATCH(FV$1,'[3]Raw data 16-17'!$B$1:$GU$1,0))</f>
        <v>53</v>
      </c>
      <c r="FW33" s="88">
        <f t="shared" si="33"/>
        <v>3528.3882783882782</v>
      </c>
      <c r="FX33" s="39">
        <f>INDEX([4]Sheet1!$A$1:$CJ$34, MATCH($A33, [4]Sheet1!$A$1:$A$34, 0), MATCH(FX$1, [4]Sheet1!$A$1:$CJ$1, 0))</f>
        <v>7706</v>
      </c>
      <c r="FY33" s="39">
        <f>INDEX('[5]Finance Indicators'!$A$2:$BO$35,MATCH($A33,'[5]Finance Indicators'!$A$2:$A$35,0),MATCH(FY$1,'[5]Finance Indicators'!$A$2:$BO$2,0))</f>
        <v>42</v>
      </c>
      <c r="FZ33" s="132">
        <f>INDEX('[6]Finance Indicators'!$B$3:$BO$35,MATCH($A33,'[6]Finance Indicators'!$A$3:$A$35,0),MATCH(FZ$1,'[6]Finance Indicators'!$B$2:$BO$2,0))</f>
        <v>3864.4901610017891</v>
      </c>
      <c r="GA33" s="132">
        <f>INDEX('[6]Finance Indicators'!$B$3:$BO$35,MATCH($A33,'[6]Finance Indicators'!$A$3:$A$35,0),MATCH(GA$1,'[6]Finance Indicators'!$B$2:$BO$2,0))</f>
        <v>8641</v>
      </c>
      <c r="GB33" s="132">
        <f>INDEX('[6]Finance Indicators'!$B$3:$BO$35,MATCH($A33,'[6]Finance Indicators'!$A$3:$A$35,0),MATCH(GB$1,'[6]Finance Indicators'!$B$2:$BO$2,0))</f>
        <v>43</v>
      </c>
      <c r="GC33" s="132" t="str">
        <f t="array" ref="GC33">INDEX('[7]Finance Indicators'!$A$2:$BO$35,MATCH($A33,'[7]Finance Indicators'!$A$2:$A$35,0),MATCH(GC$1,'[7]Finance Indicators'!$A$2:$BO$2,0))</f>
        <v>dna</v>
      </c>
      <c r="GD33" s="132">
        <f t="array" ref="GD33">INDEX('[7]Finance Indicators'!$A$2:$BO$35,MATCH($A33,'[7]Finance Indicators'!$A$2:$A$35,0),MATCH(GD$1,'[7]Finance Indicators'!$A$2:$BO$2,0))</f>
        <v>8972</v>
      </c>
      <c r="GE33" s="238" t="str">
        <f t="array" ref="GE33">INDEX('[7]Finance Indicators'!$A$2:$BO$35,MATCH($A33,'[7]Finance Indicators'!$A$2:$A$35,0),MATCH(GE$1,'[7]Finance Indicators'!$A$2:$BO$2,0))</f>
        <v>dna</v>
      </c>
      <c r="GF33" s="128">
        <f>(FB33*100)/Deflators!$B$2</f>
        <v>2396.4128410048006</v>
      </c>
      <c r="GG33" s="125">
        <f>(FE33*100)/Deflators!$B$3</f>
        <v>2408.182695870119</v>
      </c>
      <c r="GH33" s="125">
        <f>(FH33*100)/Deflators!$B$4</f>
        <v>2701.915221274166</v>
      </c>
      <c r="GI33" s="125">
        <f>(FK33*100)/Deflators!$B$5</f>
        <v>2997.9949066362365</v>
      </c>
      <c r="GJ33" s="125">
        <f>(FN33*100)/Deflators!$B$6</f>
        <v>3160.0163930971116</v>
      </c>
      <c r="GK33" s="125">
        <f>(FQ33*100)/Deflators!$B$7</f>
        <v>3310.5220707784488</v>
      </c>
      <c r="GL33" s="125">
        <f>(FT33*100)/Deflators!$B$8</f>
        <v>2938.3631667219934</v>
      </c>
      <c r="GM33" s="125">
        <f>(FW33*100)/Deflators!$B$9</f>
        <v>3698.0027201521357</v>
      </c>
      <c r="GN33" s="125">
        <f>IFERROR((FZ33*100)/Deflators!$B$10,"dna")</f>
        <v>3958.9050989811149</v>
      </c>
      <c r="GO33" s="125" t="str">
        <f>IFERROR((GC33*100)/Deflators!$B$11,"dna")</f>
        <v>dna</v>
      </c>
      <c r="GP33" s="121">
        <v>177.54120879120879</v>
      </c>
      <c r="GQ33" s="87">
        <v>3619</v>
      </c>
      <c r="GR33" s="87">
        <v>392</v>
      </c>
      <c r="GS33" s="88">
        <v>185.48387096774195</v>
      </c>
      <c r="GT33" s="87">
        <v>3588</v>
      </c>
      <c r="GU33" s="87">
        <v>372</v>
      </c>
      <c r="GV33" s="88">
        <v>176.67055167055167</v>
      </c>
      <c r="GW33" s="87">
        <v>3638</v>
      </c>
      <c r="GX33" s="87">
        <v>396</v>
      </c>
      <c r="GY33" s="88">
        <v>217.45965206455671</v>
      </c>
      <c r="GZ33" s="87">
        <v>4150</v>
      </c>
      <c r="HA33" s="87">
        <v>367</v>
      </c>
      <c r="HB33" s="88">
        <v>215.98773976666007</v>
      </c>
      <c r="HC33" s="87">
        <v>4369</v>
      </c>
      <c r="HD33" s="87">
        <v>389</v>
      </c>
      <c r="HE33" s="88">
        <v>230.15041888804265</v>
      </c>
      <c r="HF33" s="87">
        <v>4835</v>
      </c>
      <c r="HG33" s="87">
        <v>404</v>
      </c>
      <c r="HH33" s="88">
        <f t="shared" si="34"/>
        <v>215.10749076251261</v>
      </c>
      <c r="HI33" s="87">
        <f>INDEX('[2]All Previous Years'!$A$1:$EX$34,MATCH($A33,'[2]All Previous Years'!$A$1:$A$34,0),MATCH(HI$1,'[2]All Previous Years'!$A$1:$EX$1,0))</f>
        <v>5123</v>
      </c>
      <c r="HJ33" s="32">
        <f>INDEX('[3]Raw data 16-17'!$B$2:$XA$34,MATCH($A33,'[3]Raw data 16-17'!$A$2:$A$34,0),MATCH(HJ$1,'[3]Raw data 16-17'!$B$1:$GU$1,0))</f>
        <v>458</v>
      </c>
      <c r="HK33" s="88">
        <f t="shared" si="35"/>
        <v>284.57701899098407</v>
      </c>
      <c r="HL33" s="32">
        <f>INDEX([4]Sheet1!$A$1:$CJ$34, MATCH($A33, [4]Sheet1!$A$1:$A$34, 0), MATCH(HL$1, [4]Sheet1!$A$1:$CJ$1, 0))</f>
        <v>5934</v>
      </c>
      <c r="HM33" s="32">
        <f>INDEX('[5]Finance Indicators'!$A$2:$BO$35,MATCH($A33,'[5]Finance Indicators'!$A$2:$A$35,0),MATCH(HM$1,'[5]Finance Indicators'!$A$2:$BO$2,0))</f>
        <v>401</v>
      </c>
      <c r="HN33" s="132">
        <f>INDEX('[6]Finance Indicators'!$B$3:$BO$35,MATCH($A33,'[6]Finance Indicators'!$A$3:$A$35,0),MATCH(HN$1,'[6]Finance Indicators'!$B$2:$BO$2,0))</f>
        <v>305.48878205128204</v>
      </c>
      <c r="HO33" s="132">
        <f>INDEX('[6]Finance Indicators'!$B$3:$BO$35,MATCH($A33,'[6]Finance Indicators'!$A$3:$A$35,0),MATCH(HO$1,'[6]Finance Indicators'!$B$2:$BO$2,0))</f>
        <v>6100</v>
      </c>
      <c r="HP33" s="132">
        <f>INDEX('[6]Finance Indicators'!$B$3:$BO$35,MATCH($A33,'[6]Finance Indicators'!$A$3:$A$35,0),MATCH(HP$1,'[6]Finance Indicators'!$B$2:$BO$2,0))</f>
        <v>384</v>
      </c>
      <c r="HQ33" s="132" t="str">
        <f t="array" ref="HQ33">INDEX('[7]Finance Indicators'!$A$2:$BO$35,MATCH($A33,'[7]Finance Indicators'!$A$2:$A$35,0),MATCH(HQ$1,'[7]Finance Indicators'!$A$2:$BO$2,0))</f>
        <v>dna</v>
      </c>
      <c r="HR33" s="238">
        <f t="array" ref="HR33">INDEX('[7]Finance Indicators'!$A$2:$BO$35,MATCH($A33,'[7]Finance Indicators'!$A$2:$A$35,0),MATCH(HR$1,'[7]Finance Indicators'!$A$2:$BO$2,0))</f>
        <v>5657</v>
      </c>
      <c r="HS33" s="238" t="str">
        <f t="array" ref="HS33">INDEX('[7]Finance Indicators'!$A$2:$BO$35,MATCH($A33,'[7]Finance Indicators'!$A$2:$A$35,0),MATCH(HS$1,'[7]Finance Indicators'!$A$2:$BO$2,0))</f>
        <v>dna</v>
      </c>
      <c r="HT33" s="128">
        <f>(GP33*100)/Deflators!$B$2</f>
        <v>209.1477162438353</v>
      </c>
      <c r="HU33" s="125">
        <f>(GS33*100)/Deflators!$B$3</f>
        <v>215.24099190947484</v>
      </c>
      <c r="HV33" s="125">
        <f>(GV33*100)/Deflators!$B$4</f>
        <v>200.90599218764095</v>
      </c>
      <c r="HW33" s="125">
        <f>(GY33*100)/Deflators!$B$5</f>
        <v>242.90932251140751</v>
      </c>
      <c r="HX33" s="125">
        <f>(HB33*100)/Deflators!$B$6</f>
        <v>237.98361320031213</v>
      </c>
      <c r="HY33" s="125">
        <f>(HE33*100)/Deflators!$B$7</f>
        <v>251.53614795527406</v>
      </c>
      <c r="HZ33" s="125">
        <f>(HH33*100)/Deflators!$B$8</f>
        <v>229.41764583939039</v>
      </c>
      <c r="IA33" s="125">
        <f>(HK33*100)/Deflators!$B$9</f>
        <v>298.25702481988532</v>
      </c>
      <c r="IB33" s="125">
        <f>IFERROR((HN33*100)/Deflators!$B$10,"dna")</f>
        <v>312.95230329447617</v>
      </c>
      <c r="IC33" s="125" t="str">
        <f>IFERROR((HQ33*100)/Deflators!$B$11,"dna")</f>
        <v>dna</v>
      </c>
      <c r="ID33" s="121">
        <v>87.695749440715886</v>
      </c>
      <c r="IE33" s="88">
        <v>88.995215311004785</v>
      </c>
      <c r="IF33" s="88">
        <v>88.988764044943821</v>
      </c>
      <c r="IG33" s="88">
        <v>88.433734939759034</v>
      </c>
      <c r="IH33" s="88">
        <v>89.63133640552995</v>
      </c>
      <c r="II33" s="88">
        <v>89.977728285077944</v>
      </c>
      <c r="IJ33" s="88">
        <f>INDEX('[3]Raw data 16-17'!$B$2:$XA$34,MATCH($A33,'[3]Raw data 16-17'!$A$2:$A$34,0),MATCH(IJ$1,'[3]Raw data 16-17'!$B$1:$GU$1,0))</f>
        <v>89.62818003913894</v>
      </c>
      <c r="IK33" s="88">
        <f>INDEX('[14]1718 Collected Indicators'!$A$3:$CH$36,MATCH($A33,'[14]1718 Collected Indicators'!$A$3:$A$36,0),MATCH(IK$1,'[14]1718 Collected Indicators'!$A$3:$CH$3,0))</f>
        <v>90.519187358916469</v>
      </c>
      <c r="IL33" s="120">
        <f>INDEX('[15]1819 Collected Indicators'!$A$3:$CV$36,MATCH($A33,'[15]1819 Collected Indicators'!$A$3:$A$36,0),MATCH(IL$1,'[15]1819 Collected Indicators'!$A$3:$CV$3,0))</f>
        <v>89.929742388758783</v>
      </c>
      <c r="IM33" s="120" t="str">
        <f>INDEX('[11]1920 Collected Indicators'!$A$3:$CV$36,MATCH($A33,'[11]1920 Collected Indicators'!$A$3:$A$36,0),MATCH(IM$1,'[11]1920 Collected Indicators'!$A$3:$CV$3,0))</f>
        <v>dna</v>
      </c>
      <c r="IN33" s="119">
        <v>86.366666666666674</v>
      </c>
      <c r="IO33" s="88">
        <v>86</v>
      </c>
      <c r="IP33" s="88">
        <v>79.666666666666671</v>
      </c>
      <c r="IQ33" s="88">
        <f>INDEX('[16]Raw Data'!$B$2:$BS$34,MATCH($A33,'[16]Raw Data'!$A$2:$A$34,0),MATCH(IQ$1,'[16]Raw Data'!$B$1:$BS$1,0))</f>
        <v>73.666666666666671</v>
      </c>
      <c r="IR33" s="88">
        <f t="shared" si="1"/>
        <v>66.666666666666671</v>
      </c>
      <c r="IS33" s="120">
        <f t="shared" si="1"/>
        <v>67.966666666666669</v>
      </c>
      <c r="IT33" s="120">
        <f t="shared" si="1"/>
        <v>69.966666666666669</v>
      </c>
      <c r="IU33" s="119">
        <v>89.8</v>
      </c>
      <c r="IV33" s="88">
        <v>92.6</v>
      </c>
      <c r="IW33" s="88">
        <v>92.8</v>
      </c>
      <c r="IX33" s="88">
        <v>93.4</v>
      </c>
      <c r="IY33" s="88">
        <v>92.7</v>
      </c>
      <c r="IZ33" s="88">
        <f>INDEX('[3]Raw data 16-17'!$B$2:$BV$34,MATCH($A33,'[3]Raw data 16-17'!$A$2:$A$34,0),MATCH(IZ$1,'[3]Raw data 16-17'!$B$1:$BV$1,0))</f>
        <v>93.9</v>
      </c>
      <c r="JA33" s="88">
        <f>INDEX('[14]1718 Collected Indicators'!$A$3:$CH$36,MATCH($A33,'[14]1718 Collected Indicators'!$A$3:$A$36,0),MATCH(JA$1,'[14]1718 Collected Indicators'!$A$3:$CH$3,0))</f>
        <v>94.4</v>
      </c>
      <c r="JB33" s="120">
        <f>INDEX('[15]1819 Collected Indicators'!$A$3:$CV$36,MATCH($A33,'[15]1819 Collected Indicators'!$A$3:$A$36,0),MATCH(JB$1,'[15]1819 Collected Indicators'!$A$3:$CV$3,0))</f>
        <v>94.805194805194802</v>
      </c>
      <c r="JC33" s="120" t="str">
        <f>INDEX('[11]1920 Collected Indicators'!$A$3:$CV$36,MATCH($A33,'[11]1920 Collected Indicators'!$A$3:$A$36,0),MATCH(JC$1,'[11]1920 Collected Indicators'!$A$3:$CV$3,0))</f>
        <v>dna</v>
      </c>
      <c r="JD33" s="119">
        <v>748.55</v>
      </c>
      <c r="JE33" s="88">
        <v>789.52</v>
      </c>
      <c r="JF33" s="88">
        <f>INDEX('[17]Cohort Attainment'!$O$40:$BR$75,MATCH($A33,'[17]Cohort Attainment'!$O$40:$O$75,0),MATCH(JF$1,'[17]Cohort Attainment'!$O$40:$BR$40,0))</f>
        <v>862.41</v>
      </c>
      <c r="JG33" s="88">
        <f>INDEX('[18]Cohort Attainment'!$Q$40:$AQ$72,MATCH($A33,'[18]Cohort Attainment'!$O$40:$O$72,0),MATCH(JG$1,'[18]Cohort Attainment'!$Q$39:$AO$39,0))</f>
        <v>863.95</v>
      </c>
      <c r="JH33" s="88">
        <f>INDEX('[19]Cohort Attainment'!$BP$3:$BU$36,MATCH($A33,'[19]Cohort Attainment'!$BU$3:$BU$36,0),MATCH(JH$1,'[19]Cohort Attainment'!$BP$36:$BU$36,0))</f>
        <v>926.55</v>
      </c>
      <c r="JI33" s="88">
        <f>INDEX('[19]Cohort Attainment'!$BP$3:$BU$36,MATCH($A33,'[19]Cohort Attainment'!$BU$3:$BU$36,0),MATCH(JI$1,'[19]Cohort Attainment'!$BP$36:$BU$36,0))</f>
        <v>916.95</v>
      </c>
      <c r="JJ33" s="88">
        <f>INDEX('[19]Cohort Attainment'!$BP$3:$BU$36,MATCH($A33,'[19]Cohort Attainment'!$BU$3:$BU$36,0),MATCH(JJ$1,'[19]Cohort Attainment'!$BP$36:$BU$36,0))</f>
        <v>932.93</v>
      </c>
      <c r="JK33" s="88">
        <f>INDEX('[19]Cohort Attainment'!$BP$3:$BU$36,MATCH($A33,'[19]Cohort Attainment'!$BU$3:$BU$36,0),MATCH(JK$1,'[19]Cohort Attainment'!$BP$36:$BU$36,0))</f>
        <v>937.24</v>
      </c>
      <c r="JL33" s="126">
        <f>INDEX('[11]1920 Collected Indicators'!$A$3:$CV$36,MATCH($A33,'[11]1920 Collected Indicators'!$A$3:$A$36,0),MATCH(JL$1,'[11]1920 Collected Indicators'!$A$3:$CV$3,0))</f>
        <v>973.09</v>
      </c>
      <c r="JM33" s="121">
        <v>475</v>
      </c>
      <c r="JN33" s="88">
        <v>486</v>
      </c>
      <c r="JO33" s="88">
        <f>INDEX('[17]Cohort Attainment'!$O$40:$BR$75,MATCH($A33,'[17]Cohort Attainment'!$O$40:$O$75,0),MATCH(JO$1,'[17]Cohort Attainment'!$O$40:$BR$40,0))</f>
        <v>506</v>
      </c>
      <c r="JP33" s="88">
        <f>INDEX('[18]Cohort Attainment'!$Q$40:$AQ$72,MATCH($A33,'[18]Cohort Attainment'!$O$40:$O$72,0),MATCH(JP$1,'[18]Cohort Attainment'!$Q$39:$AO$39,0))</f>
        <v>585</v>
      </c>
      <c r="JQ33" s="88">
        <f>INDEX('[19]Cohort Attainment'!$P$3:$AO$36,MATCH($A33,'[19]Cohort Attainment'!$AO$3:$AO$36,0),MATCH(JQ$1,'[19]Cohort Attainment'!$P$36:$AO$36,0))</f>
        <v>691</v>
      </c>
      <c r="JR33" s="88">
        <f>INDEX('[19]Cohort Attainment'!$P$3:$AO$36,MATCH($A33,'[19]Cohort Attainment'!$AO$3:$AO$36,0),MATCH(JR$1,'[19]Cohort Attainment'!$P$36:$AO$36,0))</f>
        <v>691</v>
      </c>
      <c r="JS33" s="88">
        <f>INDEX('[19]Cohort Attainment'!$P$3:$AO$36,MATCH($A33,'[19]Cohort Attainment'!$AO$3:$AO$36,0),MATCH(JS$1,'[19]Cohort Attainment'!$P$36:$AO$36,0))</f>
        <v>671</v>
      </c>
      <c r="JT33" s="120">
        <f>INDEX('[19]Cohort Attainment'!$P$3:$AO$36,MATCH($A33,'[19]Cohort Attainment'!$AO$3:$AO$36,0),MATCH(JT$1,'[19]Cohort Attainment'!$P$36:$AO$36,0))</f>
        <v>654</v>
      </c>
      <c r="JU33" s="120">
        <f>INDEX('[11]1920 Collected Indicators'!$A$3:$CV$36,MATCH($A33,'[11]1920 Collected Indicators'!$A$3:$A$36,0),MATCH(JU$1,'[11]1920 Collected Indicators'!$A$3:$CV$3,0))</f>
        <v>686</v>
      </c>
      <c r="JV33" s="119">
        <v>598</v>
      </c>
      <c r="JW33" s="88">
        <v>655</v>
      </c>
      <c r="JX33" s="88">
        <f>INDEX('[17]Cohort Attainment'!$O$40:$BR$75,MATCH($A33,'[17]Cohort Attainment'!$O$40:$O$75,0),MATCH(JX$1,'[17]Cohort Attainment'!$O$40:$BR$40,0))</f>
        <v>694</v>
      </c>
      <c r="JY33" s="88">
        <f>INDEX('[18]Cohort Attainment'!$Q$40:$AQ$72,MATCH($A33,'[18]Cohort Attainment'!$O$40:$O$72,0),MATCH(JY$1,'[18]Cohort Attainment'!$Q$39:$AO$39,0))</f>
        <v>746</v>
      </c>
      <c r="JZ33" s="88">
        <f>INDEX('[19]Cohort Attainment'!$P$3:$AO$36,MATCH($A33,'[19]Cohort Attainment'!$AO$3:$AO$36,0),MATCH(JZ$1,'[19]Cohort Attainment'!$P$36:$AO$36,0))</f>
        <v>773</v>
      </c>
      <c r="KA33" s="88">
        <f>INDEX('[19]Cohort Attainment'!$P$3:$AO$36,MATCH($A33,'[19]Cohort Attainment'!$AO$3:$AO$36,0),MATCH(KA$1,'[19]Cohort Attainment'!$P$36:$AO$36,0))</f>
        <v>721</v>
      </c>
      <c r="KB33" s="88">
        <f>INDEX('[19]Cohort Attainment'!$P$3:$AO$36,MATCH($A33,'[19]Cohort Attainment'!$AO$3:$AO$36,0),MATCH(KB$1,'[19]Cohort Attainment'!$P$36:$AO$36,0))</f>
        <v>786</v>
      </c>
      <c r="KC33" s="120">
        <f>INDEX('[19]Cohort Attainment'!$P$3:$AO$36,MATCH($A33,'[19]Cohort Attainment'!$AO$3:$AO$36,0),MATCH(KC$1,'[19]Cohort Attainment'!$P$36:$AO$36,0))</f>
        <v>781</v>
      </c>
      <c r="KD33" s="120">
        <f>INDEX('[11]1920 Collected Indicators'!$A$3:$CV$36,MATCH($A33,'[11]1920 Collected Indicators'!$A$3:$A$36,0),MATCH(KD$1,'[11]1920 Collected Indicators'!$A$3:$CV$3,0))</f>
        <v>803</v>
      </c>
      <c r="KE33" s="119">
        <v>732</v>
      </c>
      <c r="KF33" s="88">
        <v>755</v>
      </c>
      <c r="KG33" s="88">
        <f>INDEX('[17]Cohort Attainment'!$O$40:$BR$75,MATCH($A33,'[17]Cohort Attainment'!$O$40:$O$75,0),MATCH(KG$1,'[17]Cohort Attainment'!$O$40:$BR$40,0))</f>
        <v>861</v>
      </c>
      <c r="KH33" s="88">
        <f>INDEX('[18]Cohort Attainment'!$Q$40:$AQ$72,MATCH($A33,'[18]Cohort Attainment'!$O$40:$O$72,0),MATCH(KH$1,'[18]Cohort Attainment'!$Q$39:$AO$39,0))</f>
        <v>914</v>
      </c>
      <c r="KI33" s="88">
        <f>INDEX('[19]Cohort Attainment'!$P$3:$AO$36,MATCH($A33,'[19]Cohort Attainment'!$AO$3:$AO$36,0),MATCH(KI$1,'[19]Cohort Attainment'!$P$36:$AO$36,0))</f>
        <v>932</v>
      </c>
      <c r="KJ33" s="88">
        <f>INDEX('[19]Cohort Attainment'!$P$3:$AO$36,MATCH($A33,'[19]Cohort Attainment'!$AO$3:$AO$36,0),MATCH(KJ$1,'[19]Cohort Attainment'!$P$36:$AO$36,0))</f>
        <v>876</v>
      </c>
      <c r="KK33" s="88">
        <f>INDEX('[19]Cohort Attainment'!$P$3:$AO$36,MATCH($A33,'[19]Cohort Attainment'!$AO$3:$AO$36,0),MATCH(KK$1,'[19]Cohort Attainment'!$P$36:$AO$36,0))</f>
        <v>933</v>
      </c>
      <c r="KL33" s="120">
        <f>INDEX('[19]Cohort Attainment'!$P$3:$AO$36,MATCH($A33,'[19]Cohort Attainment'!$AO$3:$AO$36,0),MATCH(KL$1,'[19]Cohort Attainment'!$P$36:$AO$36,0))</f>
        <v>925</v>
      </c>
      <c r="KM33" s="120">
        <f>INDEX('[11]1920 Collected Indicators'!$A$3:$CV$36,MATCH($A33,'[11]1920 Collected Indicators'!$A$3:$A$36,0),MATCH(KM$1,'[11]1920 Collected Indicators'!$A$3:$CV$3,0))</f>
        <v>946</v>
      </c>
      <c r="KN33" s="119">
        <v>843</v>
      </c>
      <c r="KO33" s="88">
        <v>843</v>
      </c>
      <c r="KP33" s="88">
        <f>INDEX('[17]Cohort Attainment'!$O$40:$BR$75,MATCH($A33,'[17]Cohort Attainment'!$O$40:$O$75,0),MATCH(KP$1,'[17]Cohort Attainment'!$O$40:$BR$40,0))</f>
        <v>1035</v>
      </c>
      <c r="KQ33" s="88">
        <f>INDEX('[18]Cohort Attainment'!$Q$40:$AQ$72,MATCH($A33,'[18]Cohort Attainment'!$O$40:$O$72,0),MATCH(KQ$1,'[18]Cohort Attainment'!$Q$39:$AO$39,0))</f>
        <v>974</v>
      </c>
      <c r="KR33" s="88">
        <f>INDEX('[19]Cohort Attainment'!$P$3:$AO$36,MATCH($A33,'[19]Cohort Attainment'!$AO$3:$AO$36,0),MATCH(KR$1,'[19]Cohort Attainment'!$P$36:$AO$36,0))</f>
        <v>1041</v>
      </c>
      <c r="KS33" s="88">
        <f>INDEX('[19]Cohort Attainment'!$P$3:$AO$36,MATCH($A33,'[19]Cohort Attainment'!$AO$3:$AO$36,0),MATCH(KS$1,'[19]Cohort Attainment'!$P$36:$AO$36,0))</f>
        <v>1106</v>
      </c>
      <c r="KT33" s="88">
        <f>INDEX('[19]Cohort Attainment'!$P$3:$AO$36,MATCH($A33,'[19]Cohort Attainment'!$AO$3:$AO$36,0),MATCH(KT$1,'[19]Cohort Attainment'!$P$36:$AO$36,0))</f>
        <v>1120</v>
      </c>
      <c r="KU33" s="120">
        <f>INDEX('[19]Cohort Attainment'!$P$3:$AO$36,MATCH($A33,'[19]Cohort Attainment'!$AO$3:$AO$36,0),MATCH(KU$1,'[19]Cohort Attainment'!$P$36:$AO$36,0))</f>
        <v>1130</v>
      </c>
      <c r="KV33" s="120">
        <f>INDEX('[11]1920 Collected Indicators'!$A$3:$CV$36,MATCH($A33,'[11]1920 Collected Indicators'!$A$3:$A$36,0),MATCH(KV$1,'[11]1920 Collected Indicators'!$A$3:$CV$3,0))</f>
        <v>1105</v>
      </c>
      <c r="KW33" s="119">
        <v>1128</v>
      </c>
      <c r="KX33" s="88">
        <v>1180</v>
      </c>
      <c r="KY33" s="88">
        <f>INDEX('[17]Cohort Attainment'!$O$40:$BR$75,MATCH($A33,'[17]Cohort Attainment'!$O$40:$O$75,0),MATCH(KY$1,'[17]Cohort Attainment'!$O$40:$BR$40,0))</f>
        <v>1263</v>
      </c>
      <c r="KZ33" s="88">
        <f>INDEX('[18]Cohort Attainment'!$Q$40:$AQ$72,MATCH($A33,'[18]Cohort Attainment'!$O$40:$O$72,0),MATCH(KZ$1,'[18]Cohort Attainment'!$Q$39:$AO$39,0))</f>
        <v>1199</v>
      </c>
      <c r="LA33" s="88">
        <f>INDEX('[19]Cohort Attainment'!$P$3:$AO$36,MATCH($A33,'[19]Cohort Attainment'!$AO$3:$AO$36,0),MATCH(LA$1,'[19]Cohort Attainment'!$P$36:$AO$36,0))</f>
        <v>1260</v>
      </c>
      <c r="LB33" s="88">
        <f>INDEX('[19]Cohort Attainment'!$P$3:$AO$36,MATCH($A33,'[19]Cohort Attainment'!$AO$3:$AO$36,0),MATCH(LB$1,'[19]Cohort Attainment'!$P$36:$AO$36,0))</f>
        <v>1281</v>
      </c>
      <c r="LC33" s="88">
        <f>INDEX('[19]Cohort Attainment'!$P$3:$AO$36,MATCH($A33,'[19]Cohort Attainment'!$AO$3:$AO$36,0),MATCH(LC$1,'[19]Cohort Attainment'!$P$36:$AO$36,0))</f>
        <v>1232</v>
      </c>
      <c r="LD33" s="120">
        <f>INDEX('[19]Cohort Attainment'!$P$3:$AO$36,MATCH($A33,'[19]Cohort Attainment'!$AO$3:$AO$36,0),MATCH(LD$1,'[19]Cohort Attainment'!$P$36:$AO$36,0))</f>
        <v>1230</v>
      </c>
      <c r="LE33" s="120">
        <f>INDEX('[11]1920 Collected Indicators'!$A$3:$CV$36,MATCH($A33,'[11]1920 Collected Indicators'!$A$3:$A$36,0),MATCH(LE$1,'[11]1920 Collected Indicators'!$A$3:$CV$3,0))</f>
        <v>1307</v>
      </c>
      <c r="LF33" s="119">
        <v>80.260791366906474</v>
      </c>
      <c r="LG33" s="88" t="str">
        <f>INDEX('[3]Raw data 16-17'!$B$2:$XA$34,MATCH($A33,'[3]Raw data 16-17'!$A$2:$A$34,0),MATCH(LG$1,'[3]Raw data 16-17'!$B$1:$GU$1,0))</f>
        <v>dna</v>
      </c>
      <c r="LH33" s="88" t="str">
        <f>INDEX('[14]1718 Collected Indicators'!$A$3:$CH$36,MATCH($A33,'[14]1718 Collected Indicators'!$A$3:$A$36,0),MATCH(LH$1,'[14]1718 Collected Indicators'!$A$3:$CH$3,0))</f>
        <v>dna</v>
      </c>
      <c r="LI33" s="120">
        <f>INDEX('[15]1819 Collected Indicators'!$A$3:$CV$36,MATCH($A33,'[15]1819 Collected Indicators'!$A$3:$A$36,0),MATCH(LI$1,'[15]1819 Collected Indicators'!$A$3:$CV$3,0))</f>
        <v>79.082623636999998</v>
      </c>
      <c r="LJ33" s="120" t="str">
        <f>INDEX('[11]1920 Collected Indicators'!$A$3:$CV$36,MATCH($A33,'[11]1920 Collected Indicators'!$A$3:$A$36,0),MATCH(LJ$1,'[11]1920 Collected Indicators'!$A$3:$CV$3,0))</f>
        <v>dna</v>
      </c>
      <c r="LK33" s="119">
        <v>74.394006170118999</v>
      </c>
      <c r="LL33" s="88" t="str">
        <f>INDEX('[3]Raw data 16-17'!$B$2:$XA$34,MATCH($A33,'[3]Raw data 16-17'!$A$2:$A$34,0),MATCH(LL$1,'[3]Raw data 16-17'!$B$1:$GU$1,0))</f>
        <v>dna</v>
      </c>
      <c r="LM33" s="88" t="str">
        <f>INDEX('[14]1718 Collected Indicators'!$A$3:$CH$36,MATCH($A33,'[14]1718 Collected Indicators'!$A$3:$A$36,0),MATCH(LM$1,'[14]1718 Collected Indicators'!$A$3:$CH$3,0))</f>
        <v>dna</v>
      </c>
      <c r="LN33" s="120">
        <f>INDEX('[15]1819 Collected Indicators'!$A$3:$CV$36,MATCH($A33,'[15]1819 Collected Indicators'!$A$3:$A$36,0),MATCH(LN$1,'[15]1819 Collected Indicators'!$A$3:$CV$3,0))</f>
        <v>84.132675930000005</v>
      </c>
      <c r="LO33" s="120" t="str">
        <f>INDEX('[11]1920 Collected Indicators'!$A$3:$CV$36,MATCH($A33,'[11]1920 Collected Indicators'!$A$3:$A$36,0),MATCH(LO$1,'[11]1920 Collected Indicators'!$A$3:$CV$3,0))</f>
        <v>dna</v>
      </c>
      <c r="LP33" s="119">
        <v>69.698420296792733</v>
      </c>
      <c r="LQ33" s="88" t="str">
        <f>INDEX('[3]Raw data 16-17'!$B$2:$XA$34,MATCH($A33,'[3]Raw data 16-17'!$A$2:$A$34,0),MATCH(LQ$1,'[3]Raw data 16-17'!$B$1:$GU$1,0))</f>
        <v>dna</v>
      </c>
      <c r="LR33" s="88" t="str">
        <f>INDEX('[14]1718 Collected Indicators'!$A$3:$CH$36,MATCH($A33,'[14]1718 Collected Indicators'!$A$3:$A$36,0),MATCH(LR$1,'[14]1718 Collected Indicators'!$A$3:$CH$3,0))</f>
        <v>dna</v>
      </c>
      <c r="LS33" s="120" t="e">
        <f>INDEX('[15]1819 Collected Indicators'!$A$3:$CV$36,MATCH($A33,'[15]1819 Collected Indicators'!$A$3:$A$36,0),MATCH(LS$1,'[15]1819 Collected Indicators'!$A$3:$CV$3,0))</f>
        <v>#N/A</v>
      </c>
      <c r="LT33" s="120" t="e">
        <f>INDEX('[11]1920 Collected Indicators'!$A$3:$CV$36,MATCH($A33,'[11]1920 Collected Indicators'!$A$3:$A$36,0),MATCH(LT$1,'[11]1920 Collected Indicators'!$A$3:$CV$3,0))</f>
        <v>#N/A</v>
      </c>
      <c r="LU33" s="119">
        <v>78.462230215827333</v>
      </c>
      <c r="LV33" s="88" t="str">
        <f>INDEX('[3]Raw data 16-17'!$B$2:$XA$34,MATCH($A33,'[3]Raw data 16-17'!$A$2:$A$34,0),MATCH(LV$1,'[3]Raw data 16-17'!$B$1:$GU$1,0))</f>
        <v>dna</v>
      </c>
      <c r="LW33" s="88" t="str">
        <f>INDEX('[14]1718 Collected Indicators'!$A$3:$CH$36,MATCH($A33,'[14]1718 Collected Indicators'!$A$3:$A$36,0),MATCH(LW$1,'[14]1718 Collected Indicators'!$A$3:$CH$3,0))</f>
        <v>dna</v>
      </c>
      <c r="LX33" s="120">
        <f>INDEX('[15]1819 Collected Indicators'!$A$3:$CV$36,MATCH($A33,'[15]1819 Collected Indicators'!$A$3:$A$36,0),MATCH(LX$1,'[15]1819 Collected Indicators'!$A$3:$CV$3,0))</f>
        <v>23.557446455000004</v>
      </c>
      <c r="LY33" s="120" t="str">
        <f>INDEX('[11]1920 Collected Indicators'!$A$3:$CV$36,MATCH($A33,'[11]1920 Collected Indicators'!$A$3:$A$36,0),MATCH(LY$1,'[11]1920 Collected Indicators'!$A$3:$CV$3,0))</f>
        <v>dna</v>
      </c>
      <c r="LZ33" s="119">
        <v>70.691934773027768</v>
      </c>
      <c r="MA33" s="88" t="str">
        <f>INDEX('[3]Raw data 16-17'!$B$2:$XA$34,MATCH($A33,'[3]Raw data 16-17'!$A$2:$A$34,0),MATCH(MA$1,'[3]Raw data 16-17'!$B$1:$GU$1,0))</f>
        <v>dna</v>
      </c>
      <c r="MB33" s="88" t="str">
        <f>INDEX('[14]1718 Collected Indicators'!$A$3:$CH$36,MATCH($A33,'[14]1718 Collected Indicators'!$A$3:$A$36,0),MATCH(MB$1,'[14]1718 Collected Indicators'!$A$3:$CH$3,0))</f>
        <v>dna</v>
      </c>
      <c r="MC33" s="120">
        <f>INDEX('[15]1819 Collected Indicators'!$A$3:$CV$36,MATCH($A33,'[15]1819 Collected Indicators'!$A$3:$A$36,0),MATCH(MC$1,'[15]1819 Collected Indicators'!$A$3:$CV$3,0))</f>
        <v>19.377584933999998</v>
      </c>
      <c r="MD33" s="120" t="str">
        <f>INDEX('[11]1920 Collected Indicators'!$A$3:$CV$36,MATCH($A33,'[11]1920 Collected Indicators'!$A$3:$A$36,0),MATCH(MD$1,'[11]1920 Collected Indicators'!$A$3:$CV$3,0))</f>
        <v>dna</v>
      </c>
      <c r="ME33" s="119">
        <v>63.906175203446622</v>
      </c>
      <c r="MF33" s="88" t="str">
        <f>INDEX('[3]Raw data 16-17'!$B$2:$XA$34,MATCH($A33,'[3]Raw data 16-17'!$A$2:$A$34,0),MATCH(MF$1,'[3]Raw data 16-17'!$B$1:$GU$1,0))</f>
        <v>dna</v>
      </c>
      <c r="MG33" s="88" t="str">
        <f>INDEX('[14]1718 Collected Indicators'!$A$3:$CH$36,MATCH($A33,'[14]1718 Collected Indicators'!$A$3:$A$36,0),MATCH(MG$1,'[14]1718 Collected Indicators'!$A$3:$CH$3,0))</f>
        <v>dna</v>
      </c>
      <c r="MH33" s="120" t="e">
        <f>INDEX('[15]1819 Collected Indicators'!$A$3:$CV$36,MATCH($A33,'[15]1819 Collected Indicators'!$A$3:$A$36,0),MATCH(MH$1,'[15]1819 Collected Indicators'!$A$3:$CV$3,0))</f>
        <v>#N/A</v>
      </c>
      <c r="MI33" s="120" t="e">
        <f>INDEX('[11]1920 Collected Indicators'!$A$3:$CV$36,MATCH($A33,'[11]1920 Collected Indicators'!$A$3:$A$36,0),MATCH(MI$1,'[11]1920 Collected Indicators'!$A$3:$CV$3,0))</f>
        <v>#N/A</v>
      </c>
      <c r="MJ33" s="119">
        <v>86.061151079136692</v>
      </c>
      <c r="MK33" s="88" t="str">
        <f>INDEX('[3]Raw data 16-17'!$B$2:$XA$34,MATCH($A33,'[3]Raw data 16-17'!$A$2:$A$34,0),MATCH(MK$1,'[3]Raw data 16-17'!$B$1:$GU$1,0))</f>
        <v>dna</v>
      </c>
      <c r="ML33" s="88" t="str">
        <f>INDEX('[14]1718 Collected Indicators'!$A$3:$CH$36,MATCH($A33,'[14]1718 Collected Indicators'!$A$3:$A$36,0),MATCH(ML$1,'[14]1718 Collected Indicators'!$A$3:$CH$3,0))</f>
        <v>dna</v>
      </c>
      <c r="MM33" s="120" t="str">
        <f>INDEX('[15]1819 Collected Indicators'!$A$3:$CV$36,MATCH($A33,'[15]1819 Collected Indicators'!$A$3:$A$36,0),MATCH(MM$1,'[15]1819 Collected Indicators'!$A$3:$CV$3,0))</f>
        <v>dna</v>
      </c>
      <c r="MN33" s="120" t="str">
        <f>INDEX('[11]1920 Collected Indicators'!$A$3:$CV$36,MATCH($A33,'[11]1920 Collected Indicators'!$A$3:$A$36,0),MATCH(MN$1,'[11]1920 Collected Indicators'!$A$3:$CV$3,0))</f>
        <v>dna</v>
      </c>
      <c r="MO33" s="119">
        <v>84.04583516967827</v>
      </c>
      <c r="MP33" s="88" t="str">
        <f>INDEX('[3]Raw data 16-17'!$B$2:$XA$34,MATCH($A33,'[3]Raw data 16-17'!$A$2:$A$34,0),MATCH(MP$1,'[3]Raw data 16-17'!$B$1:$GU$1,0))</f>
        <v>dna</v>
      </c>
      <c r="MQ33" s="88" t="str">
        <f>INDEX('[14]1718 Collected Indicators'!$A$3:$CH$36,MATCH($A33,'[14]1718 Collected Indicators'!$A$3:$A$36,0),MATCH(MQ$1,'[14]1718 Collected Indicators'!$A$3:$CH$3,0))</f>
        <v>dna</v>
      </c>
      <c r="MR33" s="120" t="str">
        <f>INDEX('[15]1819 Collected Indicators'!$A$3:$CV$36,MATCH($A33,'[15]1819 Collected Indicators'!$A$3:$A$36,0),MATCH(MR$1,'[15]1819 Collected Indicators'!$A$3:$CV$3,0))</f>
        <v>dna</v>
      </c>
      <c r="MS33" s="120" t="str">
        <f>INDEX('[11]1920 Collected Indicators'!$A$3:$CV$36,MATCH($A33,'[11]1920 Collected Indicators'!$A$3:$A$36,0),MATCH(MS$1,'[11]1920 Collected Indicators'!$A$3:$CV$3,0))</f>
        <v>dna</v>
      </c>
      <c r="MT33" s="119">
        <v>79.128769746290089</v>
      </c>
      <c r="MU33" s="88" t="str">
        <f>INDEX('[3]Raw data 16-17'!$B$2:$XA$34,MATCH($A33,'[3]Raw data 16-17'!$A$2:$A$34,0),MATCH(MU$1,'[3]Raw data 16-17'!$B$1:$GU$1,0))</f>
        <v>dna</v>
      </c>
      <c r="MV33" s="88" t="str">
        <f>INDEX('[14]1718 Collected Indicators'!$A$3:$CH$36,MATCH($A33,'[14]1718 Collected Indicators'!$A$3:$A$36,0),MATCH(MV$1,'[14]1718 Collected Indicators'!$A$3:$CH$3,0))</f>
        <v>dna</v>
      </c>
      <c r="MW33" s="120" t="e">
        <f>INDEX('[15]1819 Collected Indicators'!$A$3:$CV$36,MATCH($A33,'[15]1819 Collected Indicators'!$A$3:$A$36,0),MATCH(MW$1,'[15]1819 Collected Indicators'!$A$3:$CV$3,0))</f>
        <v>#N/A</v>
      </c>
      <c r="MX33" s="120" t="e">
        <f>INDEX('[11]1920 Collected Indicators'!$A$3:$CV$36,MATCH($A33,'[11]1920 Collected Indicators'!$A$3:$A$36,0),MATCH(MX$1,'[11]1920 Collected Indicators'!$A$3:$CV$3,0))</f>
        <v>#N/A</v>
      </c>
      <c r="MY33" s="119">
        <v>83.633093525179859</v>
      </c>
      <c r="MZ33" s="88" t="str">
        <f>INDEX('[3]Raw data 16-17'!$B$2:$XA$34,MATCH($A33,'[3]Raw data 16-17'!$A$2:$A$34,0),MATCH(MZ$1,'[3]Raw data 16-17'!$B$1:$GU$1,0))</f>
        <v>dna</v>
      </c>
      <c r="NA33" s="88" t="str">
        <f>INDEX('[14]1718 Collected Indicators'!$A$3:$CH$36,MATCH($A33,'[14]1718 Collected Indicators'!$A$3:$A$36,0),MATCH(NA$1,'[14]1718 Collected Indicators'!$A$3:$CH$3,0))</f>
        <v>dna</v>
      </c>
      <c r="NB33" s="120" t="e">
        <f>INDEX('[15]1819 Collected Indicators'!$A$3:$CV$36,MATCH($A33,'[15]1819 Collected Indicators'!$A$3:$A$36,0),MATCH(NB$1,'[15]1819 Collected Indicators'!$A$3:$CV$3,0))</f>
        <v>#N/A</v>
      </c>
      <c r="NC33" s="183"/>
      <c r="ND33" s="119">
        <v>67.783164389598937</v>
      </c>
      <c r="NE33" s="88" t="str">
        <f>INDEX('[3]Raw data 16-17'!$B$2:$XA$34,MATCH($A33,'[3]Raw data 16-17'!$A$2:$A$34,0),MATCH(NE$1,'[3]Raw data 16-17'!$B$1:$GU$1,0))</f>
        <v>dna</v>
      </c>
      <c r="NF33" s="88" t="str">
        <f>INDEX('[14]1718 Collected Indicators'!$A$3:$CH$36,MATCH($A33,'[14]1718 Collected Indicators'!$A$3:$A$36,0),MATCH(NF$1,'[14]1718 Collected Indicators'!$A$3:$CH$3,0))</f>
        <v>dna</v>
      </c>
      <c r="NG33" s="120" t="e">
        <f>INDEX('[15]1819 Collected Indicators'!$A$3:$CV$36,MATCH($A33,'[15]1819 Collected Indicators'!$A$3:$A$36,0),MATCH(NG$1,'[15]1819 Collected Indicators'!$A$3:$CV$3,0))</f>
        <v>#N/A</v>
      </c>
      <c r="NH33" s="183"/>
      <c r="NI33" s="119">
        <v>60.172331258975589</v>
      </c>
      <c r="NJ33" s="88" t="str">
        <f>INDEX('[3]Raw data 16-17'!$B$2:$XA$34,MATCH($A33,'[3]Raw data 16-17'!$A$2:$A$34,0),MATCH(NJ$1,'[3]Raw data 16-17'!$B$1:$GU$1,0))</f>
        <v>dna</v>
      </c>
      <c r="NK33" s="88" t="str">
        <f>INDEX('[14]1718 Collected Indicators'!$A$3:$CH$36,MATCH($A33,'[14]1718 Collected Indicators'!$A$3:$A$36,0),MATCH(NK$1,'[14]1718 Collected Indicators'!$A$3:$CH$3,0))</f>
        <v>dna</v>
      </c>
      <c r="NL33" s="120" t="e">
        <f>INDEX('[15]1819 Collected Indicators'!$A$3:$CV$36,MATCH($A33,'[15]1819 Collected Indicators'!$A$3:$A$36,0),MATCH(NL$1,'[15]1819 Collected Indicators'!$A$3:$CV$3,0))</f>
        <v>#N/A</v>
      </c>
      <c r="NM33" s="183"/>
      <c r="NN33" s="119">
        <f>INDEX([20]Extraction!$B$2:$I$36,MATCH($A33,[20]Extraction!$I$2:$I$36,0),MATCH(NN$1,[20]Extraction!$B$2:$I$2,0))</f>
        <v>75.220321410056926</v>
      </c>
      <c r="NO33" s="119">
        <f>INDEX([20]Extraction!$B$2:$I$36,MATCH($A33,[20]Extraction!$I$2:$I$36,0),MATCH(NO$1,[20]Extraction!$B$2:$I$2,0))</f>
        <v>74.354354354354356</v>
      </c>
      <c r="NP33" s="119">
        <f>INDEX([20]Extraction!$B$2:$I$36,MATCH($A33,[20]Extraction!$I$2:$I$36,0),MATCH(NP$1,[20]Extraction!$B$2:$I$2,0))</f>
        <v>75.5625</v>
      </c>
      <c r="NQ33" s="119">
        <f>INDEX([20]Extraction!$B$2:$I$36,MATCH($A33,[20]Extraction!$I$2:$I$36,0),MATCH(NQ$1,[20]Extraction!$B$2:$I$2,0))</f>
        <v>80.538555691554393</v>
      </c>
      <c r="NR33" s="119">
        <f>INDEX([20]Extraction!$B$2:$I$36,MATCH($A33,[20]Extraction!$I$2:$I$36,0),MATCH(NR$1,[20]Extraction!$B$2:$I$2,0))</f>
        <v>80.790645879732722</v>
      </c>
      <c r="NS33" s="119">
        <f>INDEX([20]Extraction!$B$2:$I$36,MATCH($A33,[20]Extraction!$I$2:$I$36,0),MATCH(NS$1,[20]Extraction!$B$2:$I$2,0))</f>
        <v>84.045881126173072</v>
      </c>
      <c r="NT33" s="119" t="str">
        <f>INDEX([20]Extraction!$B$2:$I$36,MATCH($A33,[20]Extraction!$I$2:$I$36,0),MATCH(NT$1,[20]Extraction!$B$2:$I$2,0))</f>
        <v>dna</v>
      </c>
      <c r="NU33" s="129">
        <f>INDEX([21]Sheet1!$L$17:$T$50,MATCH($A33,[21]Sheet1!$L$17:$L$50,0),MATCH(NU$1,[21]Sheet1!$L$17:$T$17,0))</f>
        <v>100</v>
      </c>
      <c r="NV33" s="130">
        <f>INDEX([21]Sheet1!$L$17:$T$50,MATCH($A33,[21]Sheet1!$L$17:$L$50,0),MATCH(NV$1,[21]Sheet1!$L$17:$T$17,0))</f>
        <v>97.014925373134332</v>
      </c>
      <c r="NW33" s="130">
        <f>INDEX([21]Sheet1!$L$17:$T$50,MATCH($A33,[21]Sheet1!$L$17:$L$50,0),MATCH(NW$1,[21]Sheet1!$L$17:$T$17,0))</f>
        <v>91.549295774647888</v>
      </c>
      <c r="NX33" s="130">
        <f>INDEX([21]Sheet1!$L$17:$T$50,MATCH($A33,[21]Sheet1!$L$17:$L$50,0),MATCH(NX$1,[21]Sheet1!$L$17:$T$17,0))</f>
        <v>95.774647887323937</v>
      </c>
      <c r="NY33" s="130">
        <f>INDEX([21]Sheet1!$L$17:$T$50,MATCH($A33,[21]Sheet1!$L$17:$L$50,0),MATCH(NY$1,[21]Sheet1!$L$17:$T$17,0))</f>
        <v>96.25</v>
      </c>
      <c r="NZ33" s="130">
        <f>INDEX([21]Sheet1!$L$17:$T$50,MATCH($A33,[21]Sheet1!$L$17:$L$50,0),MATCH(NZ$1,[21]Sheet1!$L$17:$T$17,0))</f>
        <v>94.20289855072464</v>
      </c>
      <c r="OA33" s="130">
        <f>INDEX([21]Sheet1!$L$17:$T$50,MATCH($A33,[21]Sheet1!$L$17:$L$50,0),MATCH(OA$1,[21]Sheet1!$L$17:$T$17,0))</f>
        <v>93.670886075949369</v>
      </c>
      <c r="OB33" s="88">
        <f>INDEX('[14]1718 Collected Indicators'!$A$3:$CH$36,MATCH($A33,'[14]1718 Collected Indicators'!$A$3:$A$36,0),MATCH(OB$1,'[14]1718 Collected Indicators'!$A$3:$CH$3,0))</f>
        <v>93.975903614457835</v>
      </c>
      <c r="OC33" s="126">
        <f>INDEX('[15]1819 Collected Indicators'!$A$3:$CV$36,MATCH($A33,'[15]1819 Collected Indicators'!$A$3:$A$36,0),MATCH(OC$1,'[15]1819 Collected Indicators'!$A$3:$CV$3,0))</f>
        <v>96.341463414634148</v>
      </c>
      <c r="OD33" s="120">
        <f>INDEX('[11]1920 Collected Indicators'!$A$3:$CV$36,MATCH($A33,'[11]1920 Collected Indicators'!$A$3:$A$36,0),MATCH(OD$1,'[11]1920 Collected Indicators'!$A$3:$CV$3,0))</f>
        <v>94.6</v>
      </c>
      <c r="OE33" s="121">
        <v>93.7</v>
      </c>
      <c r="OF33" s="88">
        <v>93.9</v>
      </c>
      <c r="OG33" s="88">
        <v>93.9</v>
      </c>
      <c r="OH33" s="88">
        <f>INDEX('[3]Raw data 16-17'!$A$1:$BV$34,MATCH($A33,'[3]Raw data 16-17'!A$1:A$34,0),MATCH(OH$1,'[3]Raw data 16-17'!$A$1:$BV$1,0))</f>
        <v>93.3</v>
      </c>
      <c r="OI33" s="121">
        <f>INDEX('[15]1819 Collected Indicators'!$A$3:$CV$36,MATCH($A33,'[15]1819 Collected Indicators'!$A$3:$A$36,0),MATCH(OI$1,'[15]1819 Collected Indicators'!$A$3:$CV$3,0))</f>
        <v>92.726200000000006</v>
      </c>
      <c r="OJ33" s="120" t="str">
        <f>INDEX('[11]1920 Collected Indicators'!$A$3:$CV$36,MATCH($A33,'[11]1920 Collected Indicators'!$A$3:$A$36,0),MATCH(OJ$1,'[11]1920 Collected Indicators'!$A$3:$CV$3,0))</f>
        <v>dna</v>
      </c>
      <c r="OK33" s="119">
        <f>INDEX('[22]All years '!$A$1:$F$34,MATCH($A33,'[22]All years '!$A$1:$A$34,0),MATCH(OK$1,'[22]All years '!$A$1:$F$1,0))</f>
        <v>87.7717722953535</v>
      </c>
      <c r="OL33" s="88">
        <f>INDEX('[22]All years '!$A$1:$F$34,MATCH($A33,'[22]All years '!$A$1:$A$34,0),MATCH(OL$1,'[22]All years '!$A$1:$F$1,0))</f>
        <v>87.45207015692128</v>
      </c>
      <c r="OM33" s="88">
        <f>INDEX('[22]All years '!$A$1:$F$34,MATCH($A33,'[22]All years '!$A$1:$A$34,0),MATCH(OM$1,'[22]All years '!$A$1:$F$1,0))</f>
        <v>86.351069276515304</v>
      </c>
      <c r="ON33" s="88">
        <f>INDEX('[22]All years '!$A$1:$F$34,MATCH($A33,'[22]All years '!$A$1:$A$34,0),MATCH(ON$1,'[22]All years '!$A$1:$F$1,0))</f>
        <v>85.482997463158796</v>
      </c>
      <c r="OO33" s="121">
        <f>INDEX('[22]All years '!$A$1:$F$34,MATCH($A33,'[22]All years '!$A$1:$A$34,0),MATCH(OO$1,'[22]All years '!$A$1:$F$1,0))</f>
        <v>86.351069276515304</v>
      </c>
      <c r="OP33" s="120" t="str">
        <f>INDEX('[11]1920 Collected Indicators'!$A$3:$CV$36,MATCH($A33,'[11]1920 Collected Indicators'!$A$3:$A$36,0),MATCH(OP$1,'[11]1920 Collected Indicators'!$A$3:$CV$3,0))</f>
        <v>dna</v>
      </c>
      <c r="OQ33" s="119">
        <v>46.020720965426257</v>
      </c>
      <c r="OR33" s="88">
        <v>36</v>
      </c>
      <c r="OS33" s="88">
        <v>43.5</v>
      </c>
      <c r="OT33" s="116">
        <f>INDEX('[3]Raw data 16-17'!$B$2:$ACG$34,MATCH($A33,'[3]Raw data 16-17'!$A$2:$A$34,0),MATCH(OT$1,'[3]Raw data 16-17'!$B$1:$MA$1,0))</f>
        <v>43.382654392307408</v>
      </c>
      <c r="OU33" s="133">
        <f>INDEX('[15]1819 Collected Indicators'!$A$3:$CV$36,MATCH($A33,'[15]1819 Collected Indicators'!$A$3:$A$36,0),MATCH(OU$1,'[15]1819 Collected Indicators'!$A$3:$CV$3,0))</f>
        <v>27.331499999999998</v>
      </c>
      <c r="OV33" s="120" t="str">
        <f>INDEX('[11]1920 Collected Indicators'!$A$3:$CV$36,MATCH($A33,'[11]1920 Collected Indicators'!$A$3:$A$36,0),MATCH(OV$1,'[11]1920 Collected Indicators'!$A$3:$CV$3,0))</f>
        <v>dna</v>
      </c>
      <c r="OW33" s="119">
        <f>INDEX('[23]All years '!$A$2:$F$35,MATCH($A33,'[23]All years '!$A$2:$A$35,0),MATCH(OW$1,'[23]All years '!$A$2:$F$2,0))</f>
        <v>425.414364640884</v>
      </c>
      <c r="OX33" s="88">
        <f>INDEX('[23]All years '!$A$2:$F$35,MATCH($A33,'[23]All years '!$A$2:$A$35,0),MATCH(OX$1,'[23]All years '!$A$2:$F$2,0))</f>
        <v>399.45652173913044</v>
      </c>
      <c r="OY33" s="88">
        <f>INDEX('[23]All years '!$A$2:$F$35,MATCH($A33,'[23]All years '!$A$2:$A$35,0),MATCH(OY$1,'[23]All years '!$A$2:$F$2,0))</f>
        <v>580.73654390934848</v>
      </c>
      <c r="OZ33" s="88">
        <f>INDEX('[23]All years '!$A$2:$F$35,MATCH($A33,'[23]All years '!$A$2:$A$35,0),MATCH(OZ$1,'[23]All years '!$A$2:$F$2,0))</f>
        <v>371.22969837587004</v>
      </c>
      <c r="PA33" s="183">
        <f>INDEX('[23]All years '!$A$2:$F$35,MATCH($A33,'[23]All years '!$A$2:$A$35,0),MATCH(PA$1,'[23]All years '!$A$2:$F$2,0))</f>
        <v>89.238845144356958</v>
      </c>
      <c r="PB33" s="120" t="str">
        <f>INDEX('[11]1920 Collected Indicators'!$A$3:$CV$36,MATCH($A33,'[11]1920 Collected Indicators'!$A$3:$A$36,0),MATCH(PB$1,'[11]1920 Collected Indicators'!$A$3:$CV$3,0))</f>
        <v>dna</v>
      </c>
      <c r="PC33" s="119">
        <v>89.7</v>
      </c>
      <c r="PD33" s="88">
        <f>INDEX('[3]Raw data 16-17'!$B$2:$XA$34,MATCH($A33,'[3]Raw data 16-17'!$A$2:$A$34,0),MATCH(PD$1,'[3]Raw data 16-17'!$B$1:$GU$1,0))</f>
        <v>90.8</v>
      </c>
      <c r="PE33" s="88">
        <f>INDEX('[14]1718 Collected Indicators'!$A$3:$CH$36,MATCH($A33,'[14]1718 Collected Indicators'!$A$3:$A$36,0),MATCH(PE$1,'[14]1718 Collected Indicators'!$A$3:$CH$3,0))</f>
        <v>92.1</v>
      </c>
      <c r="PF33" s="120">
        <f>INDEX('[15]1819 Collected Indicators'!$A$3:$CV$36,MATCH($A33,'[15]1819 Collected Indicators'!$A$3:$A$36,0),MATCH(PF$1,'[15]1819 Collected Indicators'!$A$3:$CV$3,0))</f>
        <v>90.55891238670695</v>
      </c>
      <c r="PG33" s="120">
        <f>INDEX('[11]1920 Collected Indicators'!$A$3:$CV$36,MATCH($A33,'[11]1920 Collected Indicators'!$A$3:$A$36,0),MATCH(PG$1,'[11]1920 Collected Indicators'!$A$3:$CV$3,0))</f>
        <v>92.406323913855346</v>
      </c>
      <c r="PH33" s="129">
        <v>1.5267175572519083</v>
      </c>
      <c r="PI33" s="130">
        <v>3.9215686274509802</v>
      </c>
      <c r="PJ33" s="130">
        <v>2.8409090909090908</v>
      </c>
      <c r="PK33" s="130">
        <v>0</v>
      </c>
      <c r="PL33" s="88">
        <f>INDEX('[3]Raw data 16-17'!$B$2:$BV$34,MATCH($A33,'[3]Raw data 16-17'!$A$2:$A$34,0),MATCH(PL$1,'[3]Raw data 16-17'!$B$1:$BV$1,0))</f>
        <v>4.3795620437956204</v>
      </c>
      <c r="PM33" s="130">
        <f>INDEX('[14]1718 Collected Indicators'!$A$3:$CH$36,MATCH($A33,'[14]1718 Collected Indicators'!$A$3:$A$36,0),MATCH(PM$1,'[14]1718 Collected Indicators'!$A$3:$CH$3,0))</f>
        <v>3.5971223021582732</v>
      </c>
      <c r="PN33" s="194">
        <f>INDEX('[15]1819 Collected Indicators'!$A$3:$CV$36,MATCH($A33,'[15]1819 Collected Indicators'!$A$3:$A$36,0),MATCH(PN$1,'[15]1819 Collected Indicators'!$A$3:$CV$3,0))</f>
        <v>3.6585365853658534</v>
      </c>
      <c r="PO33" s="120" t="str">
        <f>INDEX('[11]1920 Collected Indicators'!$A$3:$CV$36,MATCH($A33,'[11]1920 Collected Indicators'!$A$3:$A$36,0),MATCH(PO$1,'[11]1920 Collected Indicators'!$A$3:$CV$3,0))</f>
        <v>dna</v>
      </c>
      <c r="PP33" s="119">
        <v>19.239999999999998</v>
      </c>
      <c r="PQ33" s="88">
        <v>20.100000000000001</v>
      </c>
      <c r="PR33" s="88">
        <v>20.45</v>
      </c>
      <c r="PS33" s="88">
        <v>22.65</v>
      </c>
      <c r="PT33" s="88">
        <v>22.58</v>
      </c>
      <c r="PU33" s="88">
        <v>22.49</v>
      </c>
      <c r="PV33" s="88">
        <f>INDEX('[3]Raw data 16-17'!$B$2:$XA$34,MATCH($A33,'[3]Raw data 16-17'!$A$2:$A$34,0),MATCH(PV$1,'[3]Raw data 16-17'!$B$1:$GU$1,0))</f>
        <v>19.960861056751465</v>
      </c>
      <c r="PW33" s="88">
        <f>INDEX('[14]1718 Collected Indicators'!$A$3:$CH$36,MATCH($A33,'[14]1718 Collected Indicators'!$A$3:$A$36,0),MATCH(PW$1,'[14]1718 Collected Indicators'!$A$3:$CH$3,0))</f>
        <v>18.284424379232505</v>
      </c>
      <c r="PX33" s="120">
        <f>INDEX('[15]1819 Collected Indicators'!$A$3:$CV$36,MATCH($A33,'[15]1819 Collected Indicators'!$A$3:$A$36,0),MATCH(PX$1,'[15]1819 Collected Indicators'!$A$3:$CV$3,0))</f>
        <v>20.140515222482435</v>
      </c>
      <c r="PY33" s="120" t="str">
        <f>INDEX('[11]1920 Collected Indicators'!$A$3:$CV$36,MATCH($A33,'[11]1920 Collected Indicators'!$A$3:$A$36,0),MATCH(PY$1,'[11]1920 Collected Indicators'!$A$3:$CV$3,0))</f>
        <v>dna</v>
      </c>
      <c r="PZ33" s="119">
        <f t="shared" si="163"/>
        <v>5.6339222015808321</v>
      </c>
      <c r="QA33" s="87">
        <v>23928</v>
      </c>
      <c r="QB33" s="131">
        <f t="array" ref="QB33">INDEX('[24]Gross Exp for LGBF'!$A$3:$K$38,MATCH($A33,'[24]Gross Exp for LGBF'!$A$3:$A$38,0),MATCH(QB$1,'[24]Gross Exp for LGBF'!$A$3:$K$3,0))</f>
        <v>424713</v>
      </c>
      <c r="QC33" s="88">
        <f t="shared" si="36"/>
        <v>6.0490924387578113</v>
      </c>
      <c r="QD33" s="87">
        <v>24518</v>
      </c>
      <c r="QE33" s="131">
        <f t="array" ref="QE33">INDEX('[24]Gross Exp for LGBF'!$A$3:$K$38,MATCH($A33,'[24]Gross Exp for LGBF'!$A$3:$A$38,0),MATCH(QE$1,'[24]Gross Exp for LGBF'!$A$3:$K$3,0))</f>
        <v>405317</v>
      </c>
      <c r="QF33" s="116">
        <f t="shared" si="37"/>
        <v>4.5331738149207395</v>
      </c>
      <c r="QG33" s="87">
        <v>18339</v>
      </c>
      <c r="QH33" s="131">
        <f t="array" ref="QH33">INDEX('[24]Gross Exp for LGBF'!$A$3:$K$38,MATCH($A33,'[24]Gross Exp for LGBF'!$A$3:$A$38,0),MATCH(QH$1,'[24]Gross Exp for LGBF'!$A$3:$K$3,0))</f>
        <v>404551</v>
      </c>
      <c r="QI33" s="116">
        <f t="shared" si="38"/>
        <v>3.8402781941363395</v>
      </c>
      <c r="QJ33" s="87">
        <v>16013</v>
      </c>
      <c r="QK33" s="87">
        <f t="array" ref="QK33">INDEX('[24]Gross Exp for LGBF'!$A$3:$K$38,MATCH($A33,'[24]Gross Exp for LGBF'!$A$3:$A$38,0),MATCH(QK$1,'[24]Gross Exp for LGBF'!$A$3:$K$3,0))</f>
        <v>416975</v>
      </c>
      <c r="QL33" s="116">
        <f t="shared" si="39"/>
        <v>3.8906063209802748</v>
      </c>
      <c r="QM33" s="87">
        <v>16663</v>
      </c>
      <c r="QN33" s="87">
        <f t="array" ref="QN33">INDEX('[24]Gross Exp for LGBF'!$A$3:$K$38,MATCH($A33,'[24]Gross Exp for LGBF'!$A$3:$A$38,0),MATCH(QN$1,'[24]Gross Exp for LGBF'!$A$3:$K$3,0))</f>
        <v>428288</v>
      </c>
      <c r="QO33" s="116">
        <f t="shared" si="40"/>
        <v>3.8237353012579223</v>
      </c>
      <c r="QP33" s="87">
        <v>16223</v>
      </c>
      <c r="QQ33" s="87">
        <f t="array" ref="QQ33">INDEX('[24]Gross Exp for LGBF'!$A$3:$K$38,MATCH($A33,'[24]Gross Exp for LGBF'!$A$3:$A$38,0),MATCH(QQ$1,'[24]Gross Exp for LGBF'!$A$3:$K$3,0))</f>
        <v>424271</v>
      </c>
      <c r="QR33" s="116">
        <f t="shared" si="41"/>
        <v>3.6792900411865954</v>
      </c>
      <c r="QS33" s="87">
        <f>INDEX('[2]All Previous Years'!$A$1:$EX$34,MATCH($A33,'[2]All Previous Years'!$A$1:$A$34,0),MATCH(QS$1,'[2]All Previous Years'!$A$1:$EX$1,0))</f>
        <v>16053</v>
      </c>
      <c r="QT33" s="87">
        <f t="array" ref="QT33">INDEX('[24]Gross Exp for LGBF'!$A$3:$K$38,MATCH($A33,'[24]Gross Exp for LGBF'!$A$3:$A$38,0),MATCH(QT$1,'[24]Gross Exp for LGBF'!$A$3:$K$3,0))</f>
        <v>436307</v>
      </c>
      <c r="QU33" s="88">
        <f t="shared" si="42"/>
        <v>3.180290621328357</v>
      </c>
      <c r="QV33" s="32">
        <f>INDEX([4]Sheet1!$A$1:$CJ$34, MATCH($A33, [4]Sheet1!$A$1:$A$34, 0), MATCH(QV$1, [4]Sheet1!$A$1:$CJ$1, 0))</f>
        <v>14725</v>
      </c>
      <c r="QW33" s="32">
        <f t="array" ref="QW33">INDEX('[24]Gross Exp for LGBF'!$A$3:$K$38,MATCH($A33,'[24]Gross Exp for LGBF'!$A$3:$A$38,0),MATCH(QW$1,'[24]Gross Exp for LGBF'!$A$3:$K$3,0))</f>
        <v>463008</v>
      </c>
      <c r="QX33" s="88">
        <f t="shared" si="43"/>
        <v>3.358055255714524</v>
      </c>
      <c r="QY33" s="88">
        <f>INDEX('[6]Finance Indicators'!$B$3:$BO$35,MATCH($A33,'[6]Finance Indicators'!$A$3:$A$35,0),MATCH(QY$1,'[6]Finance Indicators'!$B$2:$BO$2,0))</f>
        <v>15897</v>
      </c>
      <c r="QZ33" s="88">
        <f t="array" ref="QZ33">INDEX('[24]Gross Exp for LGBF'!$A$3:$K$38,MATCH($A33,'[24]Gross Exp for LGBF'!$A$3:$A$38,0),MATCH(QZ$1,'[24]Gross Exp for LGBF'!$A$3:$K$3,0))</f>
        <v>473399</v>
      </c>
      <c r="RA33" s="250">
        <f t="array" ref="RA33">INDEX('[7]Finance Indicators'!$A$2:$BO$35,MATCH($A33,'[7]Finance Indicators'!$A$2:$A$35,0),MATCH(RA$1,'[7]Finance Indicators'!$A$2:$BO$2,0))</f>
        <v>3.6063505197290167</v>
      </c>
      <c r="RB33" s="250">
        <f t="array" ref="RB33">INDEX('[7]Finance Indicators'!$A$2:$BO$35,MATCH($A33,'[7]Finance Indicators'!$A$2:$A$35,0),MATCH(RB$1,'[7]Finance Indicators'!$A$2:$BO$2,0))</f>
        <v>17434</v>
      </c>
      <c r="RC33" s="250">
        <f t="array" ref="RC33">INDEX('[7]Finance Indicators'!$A$2:$BO$35,MATCH($A33,'[7]Finance Indicators'!$A$2:$A$35,0),MATCH(RC$1,'[7]Finance Indicators'!$A$2:$BO$2,0))</f>
        <v>483425</v>
      </c>
      <c r="RD33" s="115">
        <f>INDEX('[25]Corporate Management'!$B$6:$EY$40,MATCH($A33,'[25]Corporate Management'!$B$6:$B$40,0),MATCH(RD$1,'[25]Corporate Management'!$B$40:$EY$40,0))</f>
        <v>50.331125827814574</v>
      </c>
      <c r="RE33" s="131">
        <f>INDEX('[25]Corporate Management'!$B$6:$EY$40,MATCH($A33,'[25]Corporate Management'!$B$6:$B$40,0),MATCH(RE$1,'[25]Corporate Management'!$B$40:$EY$40,0))</f>
        <v>152</v>
      </c>
      <c r="RF33" s="131">
        <f>INDEX('[25]Corporate Management'!$B$6:$EY$40,MATCH($A33,'[25]Corporate Management'!$B$6:$B$40,0),MATCH(RF$1,'[25]Corporate Management'!$B$40:$EY$40,0))</f>
        <v>302</v>
      </c>
      <c r="RG33" s="116">
        <f>INDEX('[25]Corporate Management'!$B$6:$EY$40,MATCH($A33,'[25]Corporate Management'!$B$6:$B$40,0),MATCH(RG$1,'[25]Corporate Management'!$B$40:$EY$40,0))</f>
        <v>53.873239436619713</v>
      </c>
      <c r="RH33" s="131">
        <f>INDEX('[25]Corporate Management'!$B$6:$EY$40,MATCH($A33,'[25]Corporate Management'!$B$6:$B$40,0),MATCH(RH$1,'[25]Corporate Management'!$B$40:$EY$40,0))</f>
        <v>153</v>
      </c>
      <c r="RI33" s="131">
        <f>INDEX('[25]Corporate Management'!$B$6:$EY$40,MATCH($A33,'[25]Corporate Management'!$B$6:$B$40,0),MATCH(RI$1,'[25]Corporate Management'!$B$40:$EY$40,0))</f>
        <v>284</v>
      </c>
      <c r="RJ33" s="116">
        <f>INDEX('[25]Corporate Management'!$B$6:$EY$40,MATCH($A33,'[25]Corporate Management'!$B$6:$B$40,0),MATCH(RJ$1,'[25]Corporate Management'!$B$40:$EY$40,0))</f>
        <v>54.915254237288138</v>
      </c>
      <c r="RK33" s="131">
        <f>INDEX('[25]Corporate Management'!$B$6:$EY$40,MATCH($A33,'[25]Corporate Management'!$B$6:$B$40,0),MATCH(RK$1,'[25]Corporate Management'!$B$40:$EY$40,0))</f>
        <v>162</v>
      </c>
      <c r="RL33" s="131">
        <f>INDEX('[25]Corporate Management'!$B$6:$EY$40,MATCH($A33,'[25]Corporate Management'!$B$6:$B$40,0),MATCH(RL$1,'[25]Corporate Management'!$B$40:$EY$40,0))</f>
        <v>295</v>
      </c>
      <c r="RM33" s="116">
        <f>INDEX('[26]All Data'!$A$1:$Y$34,MATCH($A33,'[26]All Data'!$A$1:$A$34,0),MATCH(RM$1,'[26]All Data'!$A$1:$Y$1,0))</f>
        <v>53.424657534246577</v>
      </c>
      <c r="RN33" s="131">
        <f>INDEX('[26]All Data'!$A$1:$Y$34,MATCH($A33,'[26]All Data'!$A$1:$A$34,0),MATCH(RN$1,'[26]All Data'!$A$1:$Y$1,0))</f>
        <v>156</v>
      </c>
      <c r="RO33" s="131">
        <f>INDEX('[26]All Data'!$A$1:$Y$34,MATCH($A33,'[26]All Data'!$A$1:$A$34,0),MATCH(RO$1,'[26]All Data'!$A$1:$Y$1,0))</f>
        <v>292</v>
      </c>
      <c r="RP33" s="116">
        <f>INDEX('[27]All Data'!$A$1:$Y$34,MATCH($A33,'[27]All Data'!$A$1:$A$34,0),MATCH(RP$1,'[27]All Data'!$A$1:$Y$1,0))</f>
        <v>52.861952861952865</v>
      </c>
      <c r="RQ33" s="131">
        <f>INDEX('[27]All Data'!$A$1:$Y$34,MATCH($A33,'[27]All Data'!$A$1:$A$34,0),MATCH(RQ$1,'[27]All Data'!$A$1:$Y$1,0))</f>
        <v>157</v>
      </c>
      <c r="RR33" s="131">
        <f>INDEX('[27]All Data'!$A$1:$Y$34,MATCH($A33,'[27]All Data'!$A$1:$A$34,0),MATCH(RR$1,'[27]All Data'!$A$1:$Y$1,0))</f>
        <v>297</v>
      </c>
      <c r="RS33" s="116">
        <f>INDEX('[28]All Data'!$A$1:$AB$34,MATCH($A33,'[28]All Data'!$A$1:$A$34,0),MATCH(RS$1,'[28]All Data'!$A$1:$AB$1,0))</f>
        <v>53.125</v>
      </c>
      <c r="RT33" s="131">
        <f>INDEX('[28]All Data'!$A$1:$AB$34,MATCH($A33,'[28]All Data'!$A$1:$A$34,0),MATCH(RT$1,'[28]All Data'!$A$1:$AB$1,0))</f>
        <v>153</v>
      </c>
      <c r="RU33" s="131">
        <f>INDEX('[28]All Data'!$A$1:$AB$34,MATCH($A33,'[28]All Data'!$A$1:$A$34,0),MATCH(RU$1,'[28]All Data'!$A$1:$AB$1,0))</f>
        <v>288</v>
      </c>
      <c r="RV33" s="116">
        <f>INDEX('[29]SPI Raw Data 1617'!$A$3:$AN$37,MATCH($A33,'[29]SPI Raw Data 1617'!$A$3:$A$37,0),MATCH(RV$1,'[29]SPI Raw Data 1617'!$A$37:$AN$37,0))</f>
        <v>53.736654804270465</v>
      </c>
      <c r="RW33" s="131">
        <f>INDEX('[29]SPI Raw Data 1617'!$A$3:$AN$37,MATCH($A33,'[29]SPI Raw Data 1617'!$A$3:$A$37,0),MATCH(RW$1,'[29]SPI Raw Data 1617'!$A$37:$AN$37,0))</f>
        <v>151</v>
      </c>
      <c r="RX33" s="131">
        <f>INDEX('[29]SPI Raw Data 1617'!$A$3:$AN$37,MATCH($A33,'[29]SPI Raw Data 1617'!$A$3:$A$37,0),MATCH(RX$1,'[29]SPI Raw Data 1617'!$A$37:$AN$37,0))</f>
        <v>281</v>
      </c>
      <c r="RY33" s="116">
        <f>INDEX('[30]SPI Raw Data 1718'!$A$3:$AN$37,MATCH($A33,'[30]SPI Raw Data 1718'!$A$3:$A$37,0),MATCH(RY$1,'[30]SPI Raw Data 1718'!$A$37:$AN$37,0))</f>
        <v>52.313167259786475</v>
      </c>
      <c r="RZ33" s="197">
        <f>INDEX('[30]SPI Raw Data 1718'!$A$3:$AN$37,MATCH($A33,'[30]SPI Raw Data 1718'!$A$3:$A$37,0),MATCH(RZ$1,'[30]SPI Raw Data 1718'!$A$37:$AN$37,0))</f>
        <v>147</v>
      </c>
      <c r="SA33" s="197">
        <f>INDEX('[30]SPI Raw Data 1718'!$A$3:$AN$37,MATCH($A33,'[30]SPI Raw Data 1718'!$A$3:$A$37,0),MATCH(SA$1,'[30]SPI Raw Data 1718'!$A$37:$AN$37,0))</f>
        <v>281</v>
      </c>
      <c r="SB33" s="116">
        <f>INDEX('[31]SPI Raw Data 1819'!$A$1:$AN$37,MATCH($A33,'[31]SPI Raw Data 1819'!$A$1:$A$37,0),MATCH(SB$1,'[31]SPI Raw Data 1819'!$A$37:$AN$37,0))</f>
        <v>55.95667870036101</v>
      </c>
      <c r="SC33" s="197">
        <f>INDEX('[31]SPI Raw Data 1819'!$A$1:$AN$37,MATCH($A33,'[31]SPI Raw Data 1819'!$A$1:$A$37,0),MATCH(SC$1,'[31]SPI Raw Data 1819'!$A$37:$AN$37,0))</f>
        <v>155</v>
      </c>
      <c r="SD33" s="225">
        <f>INDEX('[31]SPI Raw Data 1819'!$A$1:$AN$37,MATCH($A33,'[31]SPI Raw Data 1819'!$A$1:$A$37,0),MATCH(SD$1,'[31]SPI Raw Data 1819'!$A$37:$AN$37,0))</f>
        <v>277</v>
      </c>
      <c r="SE33" s="116">
        <f>INDEX('[32]SPI Raw Data 1920'!$A$1:$AN$35, MATCH($A33,'[32]SPI Raw Data 1920'!$A$1:$A$35,0),MATCH(SE$1,'[32]SPI Raw Data 1920'!$A$37:$AN$37,0))</f>
        <v>56.583629893238431</v>
      </c>
      <c r="SF33" s="116">
        <f>INDEX('[32]SPI Raw Data 1920'!$A$1:$AN$35, MATCH($A33,'[32]SPI Raw Data 1920'!$A$1:$A$35,0),MATCH(SF$1,'[32]SPI Raw Data 1920'!$A$37:$AN$37,0))</f>
        <v>159</v>
      </c>
      <c r="SG33" s="116">
        <f>INDEX('[32]SPI Raw Data 1920'!$A$1:$AN$35, MATCH($A33,'[32]SPI Raw Data 1920'!$A$1:$A$35,0),MATCH(SG$1,'[32]SPI Raw Data 1920'!$A$37:$AN$37,0))</f>
        <v>281</v>
      </c>
      <c r="SH33" s="115">
        <f>INDEX('[28]All Data'!$A$1:$AB$34,MATCH($A33,'[28]All Data'!$A$1:$A$34,0),MATCH(SH$1,'[28]All Data'!$A$1:$AB$1,0))</f>
        <v>-0.81743869209809361</v>
      </c>
      <c r="SI33" s="135">
        <f>INDEX('[28]All Data'!$A$1:$AB$34,MATCH($A33,'[28]All Data'!$A$1:$A$34,0),MATCH(SI$1,'[28]All Data'!$A$1:$AB$1,0))</f>
        <v>14.8</v>
      </c>
      <c r="SJ33" s="135">
        <f>INDEX('[28]All Data'!$A$1:$AB$34,MATCH($A33,'[28]All Data'!$A$1:$A$34,0),MATCH(SJ$1,'[28]All Data'!$A$1:$AB$1,0))</f>
        <v>14.68</v>
      </c>
      <c r="SK33" s="116">
        <f>INDEX('[29]SPI Raw Data 1617'!$A$3:$AN$37,MATCH($A33,'[29]SPI Raw Data 1617'!$A$3:$A$37,0),MATCH(SK$1,'[29]SPI Raw Data 1617'!$A$37:$AN$37,0))</f>
        <v>2.6462395543175461</v>
      </c>
      <c r="SL33" s="135">
        <f>INDEX('[29]SPI Raw Data 1617'!$A$3:$AN$37,MATCH($A33,'[29]SPI Raw Data 1617'!$A$3:$A$37,0),MATCH(SL$1,'[29]SPI Raw Data 1617'!$A$37:$AN$37,0))</f>
        <v>13.98</v>
      </c>
      <c r="SM33" s="135">
        <f>INDEX('[29]SPI Raw Data 1617'!$A$3:$AN$37,MATCH($A33,'[29]SPI Raw Data 1617'!$A$3:$A$37,0),MATCH(SM$1,'[29]SPI Raw Data 1617'!$A$37:$AN$37,0))</f>
        <v>14.36</v>
      </c>
      <c r="SN33" s="116">
        <f>INDEX('[30]SPI Raw Data 1718'!$A$3:$AN$37,MATCH($A33,'[30]SPI Raw Data 1718'!$A$3:$A$37,0),MATCH(SN$1,'[30]SPI Raw Data 1718'!$A$37:$AN$37,0))</f>
        <v>0.26212319790300853</v>
      </c>
      <c r="SO33" s="135">
        <f>INDEX('[30]SPI Raw Data 1718'!$A$3:$AN$37,MATCH($A33,'[30]SPI Raw Data 1718'!$A$3:$A$37,0),MATCH(SO$1,'[30]SPI Raw Data 1718'!$A$37:$AN$37,0))</f>
        <v>15.22</v>
      </c>
      <c r="SP33" s="135">
        <f>INDEX('[30]SPI Raw Data 1718'!$A$3:$AN$37,MATCH($A33,'[30]SPI Raw Data 1718'!$A$3:$A$37,0),MATCH(SP$1,'[30]SPI Raw Data 1718'!$A$37:$AN$37,0))</f>
        <v>15.26</v>
      </c>
      <c r="SQ33" s="116">
        <f>INDEX('[31]SPI Raw Data 1819'!$A$1:$AN$37,MATCH($A33,'[31]SPI Raw Data 1819'!$A$1:$A$37,0),MATCH(SQ$1,'[31]SPI Raw Data 1819'!$A$37:$AN$37,0))</f>
        <v>0.56925996204934393</v>
      </c>
      <c r="SR33" s="213">
        <f>INDEX('[31]SPI Raw Data 1819'!$A$1:$AN$37,MATCH($A33,'[31]SPI Raw Data 1819'!$A$1:$A$37,0),MATCH(SR$1,'[31]SPI Raw Data 1819'!$A$37:$AN$37,0))</f>
        <v>15.72</v>
      </c>
      <c r="SS33" s="228">
        <f>INDEX('[31]SPI Raw Data 1819'!$A$1:$AN$37,MATCH($A33,'[31]SPI Raw Data 1819'!$A$1:$A$37,0),MATCH(SS$1,'[31]SPI Raw Data 1819'!$A$37:$AN$37,0))</f>
        <v>15.81</v>
      </c>
      <c r="ST33" s="116">
        <f>INDEX('[32]SPI Raw Data 1920'!$A$1:$AN$35, MATCH($A33,'[32]SPI Raw Data 1920'!$A$1:$A$35,0),MATCH(ST$1,'[32]SPI Raw Data 1920'!$A$37:$AN$37,0))</f>
        <v>0.54282267792521566</v>
      </c>
      <c r="SU33" s="116">
        <f>INDEX('[32]SPI Raw Data 1920'!$A$1:$AN$35, MATCH($A33,'[32]SPI Raw Data 1920'!$A$1:$A$35,0),MATCH(SU$1,'[32]SPI Raw Data 1920'!$A$37:$AN$37,0))</f>
        <v>16.489999999999998</v>
      </c>
      <c r="SV33" s="116">
        <f>INDEX('[32]SPI Raw Data 1920'!$A$1:$AN$35, MATCH($A33,'[32]SPI Raw Data 1920'!$A$1:$A$35,0),MATCH(SV$1,'[32]SPI Raw Data 1920'!$A$37:$AN$37,0))</f>
        <v>16.579999999999998</v>
      </c>
      <c r="SW33" s="115">
        <f>INDEX('[25]Corporate Management'!$B$6:$EY$40,MATCH($A33,'[25]Corporate Management'!$B$6:$B$40,0),MATCH(SW$1,'[25]Corporate Management'!$B$40:$EY$40,0))</f>
        <v>9.180219196280305</v>
      </c>
      <c r="SX33" s="131">
        <f>INDEX('[25]Corporate Management'!$B$6:$EY$40,MATCH($A33,'[25]Corporate Management'!$B$6:$B$40,0),MATCH(SX$1,'[25]Corporate Management'!$B$40:$EY$40,0))</f>
        <v>691041</v>
      </c>
      <c r="SY33" s="131">
        <f>INDEX('[25]Corporate Management'!$B$6:$EY$40,MATCH($A33,'[25]Corporate Management'!$B$6:$B$40,0),MATCH(SY$1,'[25]Corporate Management'!$B$40:$EY$40,0))</f>
        <v>75275</v>
      </c>
      <c r="SZ33" s="116">
        <f>INDEX('[25]Corporate Management'!$B$6:$EY$40,MATCH($A33,'[25]Corporate Management'!$B$6:$B$40,0),MATCH(SZ$1,'[25]Corporate Management'!$B$40:$EY$40,0))</f>
        <v>6.9731410426038636</v>
      </c>
      <c r="TA33" s="131">
        <f>INDEX('[25]Corporate Management'!$B$6:$EY$40,MATCH($A33,'[25]Corporate Management'!$B$6:$B$40,0),MATCH(TA$1,'[25]Corporate Management'!$B$40:$EY$40,0))</f>
        <v>527030</v>
      </c>
      <c r="TB33" s="131">
        <f>INDEX('[25]Corporate Management'!$B$6:$EY$40,MATCH($A33,'[25]Corporate Management'!$B$6:$B$40,0),MATCH(TB$1,'[25]Corporate Management'!$B$40:$EY$40,0))</f>
        <v>75580</v>
      </c>
      <c r="TC33" s="116">
        <f>INDEX('[25]Corporate Management'!$B$6:$EY$40,MATCH($A33,'[25]Corporate Management'!$B$6:$B$40,0),MATCH(TC$1,'[25]Corporate Management'!$B$40:$EY$40,0))</f>
        <v>9.2725814720845552</v>
      </c>
      <c r="TD33" s="131">
        <f>INDEX('[25]Corporate Management'!$B$6:$EY$40,MATCH($A33,'[25]Corporate Management'!$B$6:$B$40,0),MATCH(TD$1,'[25]Corporate Management'!$B$40:$EY$40,0))</f>
        <v>705356</v>
      </c>
      <c r="TE33" s="131">
        <f>INDEX('[25]Corporate Management'!$B$6:$EY$40,MATCH($A33,'[25]Corporate Management'!$B$6:$B$40,0),MATCH(TE$1,'[25]Corporate Management'!$B$40:$EY$40,0))</f>
        <v>76069</v>
      </c>
      <c r="TF33" s="116">
        <f>INDEX('[26]All Data'!$A$1:$Y$34,MATCH($A33,'[26]All Data'!$A$1:$A$34,0),MATCH(TF$1,'[26]All Data'!$A$1:$Y$1,0))</f>
        <v>7.3957134843919174</v>
      </c>
      <c r="TG33" s="131">
        <f>INDEX('[26]All Data'!$A$1:$Y$34,MATCH($A33,'[26]All Data'!$A$1:$A$34,0),MATCH(TG$1,'[26]All Data'!$A$1:$Y$1,0))</f>
        <v>566948</v>
      </c>
      <c r="TH33" s="131">
        <f>INDEX('[26]All Data'!$A$1:$Y$34,MATCH($A33,'[26]All Data'!$A$1:$A$34,0),MATCH(TH$1,'[26]All Data'!$A$1:$Y$1,0))</f>
        <v>76659</v>
      </c>
      <c r="TI33" s="116">
        <f>INDEX('[27]All Data'!$A$1:$Y$34,MATCH($A33,'[27]All Data'!$A$1:$A$34,0),MATCH(TI$1,'[27]All Data'!$A$1:$Y$1,0))</f>
        <v>6.4824335682420635</v>
      </c>
      <c r="TJ33" s="131">
        <f>INDEX('[27]All Data'!$A$1:$Y$34,MATCH($A33,'[27]All Data'!$A$1:$A$34,0),MATCH(TJ$1,'[27]All Data'!$A$1:$Y$1,0))</f>
        <v>501319</v>
      </c>
      <c r="TK33" s="131">
        <f>INDEX('[27]All Data'!$A$1:$Y$34,MATCH($A33,'[27]All Data'!$A$1:$A$34,0),MATCH(TK$1,'[27]All Data'!$A$1:$Y$1,0))</f>
        <v>77335</v>
      </c>
      <c r="TL33" s="116">
        <f>INDEX('[28]All Data'!$A$1:$AB$34,MATCH($A33,'[28]All Data'!$A$1:$A$34,0),MATCH(TL$1,'[28]All Data'!$A$1:$AB$1,0))</f>
        <v>6.2829408224160233</v>
      </c>
      <c r="TM33" s="131">
        <f>INDEX('[28]All Data'!$A$1:$AB$34,MATCH($A33,'[28]All Data'!$A$1:$A$34,0),MATCH(TM$1,'[28]All Data'!$A$1:$AB$1,0))</f>
        <v>490616</v>
      </c>
      <c r="TN33" s="131">
        <f>INDEX('[28]All Data'!$A$1:$AB$34,MATCH($A33,'[28]All Data'!$A$1:$A$34,0),MATCH(TN$1,'[28]All Data'!$A$1:$AB$1,0))</f>
        <v>78087</v>
      </c>
      <c r="TO33" s="116">
        <f>INDEX('[29]SPI Raw Data 1617'!$A$3:$AN$37,MATCH($A33,'[29]SPI Raw Data 1617'!$A$3:$A$37,0),MATCH(TO$1,'[29]SPI Raw Data 1617'!$A$37:$AN$37,0))</f>
        <v>6.3618098120501543</v>
      </c>
      <c r="TP33" s="131">
        <f>INDEX('[29]SPI Raw Data 1617'!$A$3:$AN$37,MATCH($A33,'[29]SPI Raw Data 1617'!$A$3:$A$37,0),MATCH(TP$1,'[29]SPI Raw Data 1617'!$A$37:$AN$37,0))</f>
        <v>500280</v>
      </c>
      <c r="TQ33" s="131">
        <f>INDEX('[29]SPI Raw Data 1617'!$A$3:$AN$37,MATCH($A33,'[29]SPI Raw Data 1617'!$A$3:$A$37,0),MATCH(TQ$1,'[29]SPI Raw Data 1617'!$A$37:$AN$37,0))</f>
        <v>78638</v>
      </c>
      <c r="TR33" s="116">
        <f>INDEX('[30]SPI Raw Data 1718'!$A$3:$AN$37,MATCH($A33,'[30]SPI Raw Data 1718'!$A$3:$A$37,0),MATCH(TR$1,'[30]SPI Raw Data 1718'!$A$37:$AN$37,0))</f>
        <v>5.1500454109692715</v>
      </c>
      <c r="TS33" s="131">
        <f>INDEX('[30]SPI Raw Data 1718'!$A$3:$AN$37,MATCH($A33,'[30]SPI Raw Data 1718'!$A$3:$A$37,0),MATCH(TS$1,'[30]SPI Raw Data 1718'!$A$37:$AN$37,0))</f>
        <v>408275</v>
      </c>
      <c r="TT33" s="131">
        <f>INDEX('[30]SPI Raw Data 1718'!$A$3:$AN$37,MATCH($A33,'[30]SPI Raw Data 1718'!$A$3:$A$37,0),MATCH(TT$1,'[30]SPI Raw Data 1718'!$A$37:$AN$37,0))</f>
        <v>79276</v>
      </c>
      <c r="TU33" s="116">
        <f>INDEX('[31]SPI Raw Data 1819'!$A$1:$AN$37,MATCH($A33,'[31]SPI Raw Data 1819'!$A$1:$A$37,0),MATCH(TU$1,'[31]SPI Raw Data 1819'!$A$37:$AN$37,0))</f>
        <v>4.132464779952624</v>
      </c>
      <c r="TV33" s="197">
        <f>INDEX('[31]SPI Raw Data 1819'!$A$1:$AN$37,MATCH($A33,'[31]SPI Raw Data 1819'!$A$1:$A$37,0),MATCH(TV$1,'[31]SPI Raw Data 1819'!$A$37:$AN$37,0))</f>
        <v>331465</v>
      </c>
      <c r="TW33" s="197">
        <f>INDEX('[31]SPI Raw Data 1819'!$A$1:$AN$37,MATCH($A33,'[31]SPI Raw Data 1819'!$A$1:$A$37,0),MATCH(TW$1,'[31]SPI Raw Data 1819'!$A$37:$AN$37,0))</f>
        <v>80210</v>
      </c>
      <c r="TX33" s="116">
        <f>INDEX('[32]SPI Raw Data 1920'!$A$1:$AN$35, MATCH($A33,'[32]SPI Raw Data 1920'!$A$1:$A$35,0),MATCH(TX$1,'[32]SPI Raw Data 1920'!$A$37:$AN$37,0))</f>
        <v>3.8840661705922144</v>
      </c>
      <c r="TY33" s="116">
        <f>INDEX('[32]SPI Raw Data 1920'!$A$1:$AN$35, MATCH($A33,'[32]SPI Raw Data 1920'!$A$1:$A$35,0),MATCH(TY$1,'[32]SPI Raw Data 1920'!$A$37:$AN$37,0))</f>
        <v>315794</v>
      </c>
      <c r="TZ33" s="116">
        <f>INDEX('[32]SPI Raw Data 1920'!$A$1:$AN$35, MATCH($A33,'[32]SPI Raw Data 1920'!$A$1:$A$35,0),MATCH(TZ$1,'[32]SPI Raw Data 1920'!$A$37:$AN$37,0))</f>
        <v>81305</v>
      </c>
      <c r="UA33" s="133">
        <f>(SW33*100)/Deflators!$B$2</f>
        <v>10.814513951957027</v>
      </c>
      <c r="UB33" s="116">
        <f>(SZ33*100)/Deflators!$B$3</f>
        <v>8.0918399368306897</v>
      </c>
      <c r="UC33" s="116">
        <f>(TC33*100)/Deflators!$B$4</f>
        <v>10.544582349319759</v>
      </c>
      <c r="UD33" s="116">
        <f>(TF33*100)/Deflators!$B$5</f>
        <v>8.2612463274281467</v>
      </c>
      <c r="UE33" s="116">
        <f>(TI33*100)/Deflators!$B$6</f>
        <v>7.1425950591820202</v>
      </c>
      <c r="UF33" s="116">
        <f>(TL33*100)/Deflators!$B$7</f>
        <v>6.8667558370608575</v>
      </c>
      <c r="UG33" s="116">
        <f>(TO33*100)/Deflators!$B$8</f>
        <v>6.7850330324844004</v>
      </c>
      <c r="UH33" s="116">
        <f>(TR33*100)/Deflators!$B$9</f>
        <v>5.3976151251048945</v>
      </c>
      <c r="UI33" s="116">
        <f>(TU33*100)/Deflators!$B$10</f>
        <v>4.2334267153298466</v>
      </c>
      <c r="UJ33" s="248">
        <f>(TX33*100)/Deflators!$B$11</f>
        <v>3.8840661705922144</v>
      </c>
      <c r="UK33" s="115">
        <f>INDEX('[25]Corporate Management'!$B$6:$EY$40,MATCH($A33,'[25]Corporate Management'!$B$6:$B$40,0),MATCH(UK$1,'[25]Corporate Management'!$B$40:$EY$40,0))</f>
        <v>5.118356380877124</v>
      </c>
      <c r="UL33" s="131">
        <f>INDEX('[25]Corporate Management'!$B$6:$EY$40,MATCH($A33,'[25]Corporate Management'!$B$6:$B$40,0),MATCH(UL$1,'[25]Corporate Management'!$B$40:$EY$40,0))</f>
        <v>9715.92</v>
      </c>
      <c r="UM33" s="131">
        <f>INDEX('[25]Corporate Management'!$B$6:$EY$40,MATCH($A33,'[25]Corporate Management'!$B$6:$B$40,0),MATCH(UM$1,'[25]Corporate Management'!$B$40:$EY$40,0))</f>
        <v>1898.25</v>
      </c>
      <c r="UN33" s="116">
        <f>INDEX('[25]Corporate Management'!$B$6:$EY$40,MATCH($A33,'[25]Corporate Management'!$B$6:$B$40,0),MATCH(UN$1,'[25]Corporate Management'!$B$40:$EY$40,0))</f>
        <v>5.2810697430519138</v>
      </c>
      <c r="UO33" s="131">
        <f>INDEX('[25]Corporate Management'!$B$6:$EY$40,MATCH($A33,'[25]Corporate Management'!$B$6:$B$40,0),MATCH(UO$1,'[25]Corporate Management'!$B$40:$EY$40,0))</f>
        <v>10071</v>
      </c>
      <c r="UP33" s="131">
        <f>INDEX('[25]Corporate Management'!$B$6:$EY$40,MATCH($A33,'[25]Corporate Management'!$B$6:$B$40,0),MATCH(UP$1,'[25]Corporate Management'!$B$40:$EY$40,0))</f>
        <v>1907</v>
      </c>
      <c r="UQ33" s="116">
        <f>INDEX('[25]Corporate Management'!$B$6:$EY$40,MATCH($A33,'[25]Corporate Management'!$B$6:$B$40,0),MATCH(UQ$1,'[25]Corporate Management'!$B$40:$EY$40,0))</f>
        <v>4.8944768349817807</v>
      </c>
      <c r="UR33" s="131">
        <f>INDEX('[25]Corporate Management'!$B$6:$EY$40,MATCH($A33,'[25]Corporate Management'!$B$6:$B$40,0),MATCH(UR$1,'[25]Corporate Management'!$B$40:$EY$40,0))</f>
        <v>9402.2900000000009</v>
      </c>
      <c r="US33" s="131">
        <f>INDEX('[25]Corporate Management'!$B$6:$EY$40,MATCH($A33,'[25]Corporate Management'!$B$6:$B$40,0),MATCH(US$1,'[25]Corporate Management'!$B$40:$EY$40,0))</f>
        <v>1921</v>
      </c>
      <c r="UT33" s="116">
        <f>INDEX('[26]All Data'!$A$1:$Y$34,MATCH($A33,'[26]All Data'!$A$1:$A$34,0),MATCH(UT$1,'[26]All Data'!$A$1:$Y$1,0))</f>
        <v>5.4977939969174221</v>
      </c>
      <c r="UU33" s="131">
        <f>INDEX('[26]All Data'!$A$1:$Y$34,MATCH($A33,'[26]All Data'!$A$1:$A$34,0),MATCH(UU$1,'[26]All Data'!$A$1:$Y$1,0))</f>
        <v>10380</v>
      </c>
      <c r="UV33" s="131">
        <f>INDEX('[26]All Data'!$A$1:$Y$34,MATCH($A33,'[26]All Data'!$A$1:$A$34,0),MATCH(UV$1,'[26]All Data'!$A$1:$Y$1,0))</f>
        <v>1888.03</v>
      </c>
      <c r="UW33" s="116">
        <f>INDEX('[27]All Data'!$A$1:$Y$34,MATCH($A33,'[27]All Data'!$A$1:$A$34,0),MATCH(UW$1,'[27]All Data'!$A$1:$Y$1,0))</f>
        <v>6.2672737011247994</v>
      </c>
      <c r="UX33" s="131">
        <f>INDEX('[27]All Data'!$A$1:$Y$34,MATCH($A33,'[27]All Data'!$A$1:$A$34,0),MATCH(UX$1,'[27]All Data'!$A$1:$Y$1,0))</f>
        <v>11701</v>
      </c>
      <c r="UY33" s="131">
        <f>INDEX('[27]All Data'!$A$1:$Y$34,MATCH($A33,'[27]All Data'!$A$1:$A$34,0),MATCH(UY$1,'[27]All Data'!$A$1:$Y$1,0))</f>
        <v>1867</v>
      </c>
      <c r="UZ33" s="116">
        <f>INDEX('[28]All Data'!$A$1:$AB$34,MATCH($A33,'[28]All Data'!$A$1:$A$34,0),MATCH(UZ$1,'[28]All Data'!$A$1:$AB$1,0))</f>
        <v>6.8130990415335466</v>
      </c>
      <c r="VA33" s="131">
        <f>INDEX('[28]All Data'!$A$1:$AB$34,MATCH($A33,'[28]All Data'!$A$1:$A$34,0),MATCH(VA$1,'[28]All Data'!$A$1:$AB$1,0))</f>
        <v>12795</v>
      </c>
      <c r="VB33" s="131">
        <f>INDEX('[28]All Data'!$A$1:$AB$34,MATCH($A33,'[28]All Data'!$A$1:$A$34,0),MATCH(VB$1,'[28]All Data'!$A$1:$AB$1,0))</f>
        <v>1878</v>
      </c>
      <c r="VC33" s="116">
        <f>INDEX('[29]SPI Raw Data 1617'!$A$3:$AN$37,MATCH($A33,'[29]SPI Raw Data 1617'!$A$3:$A$37,0),MATCH(VC$1,'[29]SPI Raw Data 1617'!$A$37:$AN$37,0))</f>
        <v>5.4559763895720614</v>
      </c>
      <c r="VD33" s="131">
        <f>INDEX('[29]SPI Raw Data 1617'!$A$3:$AN$37,MATCH($A33,'[29]SPI Raw Data 1617'!$A$3:$A$37,0),MATCH(VD$1,'[29]SPI Raw Data 1617'!$A$37:$AN$37,0))</f>
        <v>11092</v>
      </c>
      <c r="VE33" s="131">
        <f>INDEX('[29]SPI Raw Data 1617'!$A$3:$AN$37,MATCH($A33,'[29]SPI Raw Data 1617'!$A$3:$A$37,0),MATCH(VE$1,'[29]SPI Raw Data 1617'!$A$37:$AN$37,0))</f>
        <v>2033</v>
      </c>
      <c r="VF33" s="116">
        <f>INDEX('[30]SPI Raw Data 1718'!$A$3:$AN$37,MATCH($A33,'[30]SPI Raw Data 1718'!$A$3:$A$37,0),MATCH(VF$1,'[30]SPI Raw Data 1718'!$A$37:$AN$37,0))</f>
        <v>5.0608609599208316</v>
      </c>
      <c r="VG33" s="131">
        <f>INDEX('[30]SPI Raw Data 1718'!$A$3:$AN$37,MATCH($A33,'[30]SPI Raw Data 1718'!$A$3:$A$37,0),MATCH(VG$1,'[30]SPI Raw Data 1718'!$A$37:$AN$37,0))</f>
        <v>10228</v>
      </c>
      <c r="VH33" s="131">
        <f>INDEX('[30]SPI Raw Data 1718'!$A$3:$AN$37,MATCH($A33,'[30]SPI Raw Data 1718'!$A$3:$A$37,0),MATCH(VH$1,'[30]SPI Raw Data 1718'!$A$37:$AN$37,0))</f>
        <v>2021</v>
      </c>
      <c r="VI33" s="116">
        <f>INDEX('[31]SPI Raw Data 1819'!$A$1:$AN$37,MATCH($A33,'[31]SPI Raw Data 1819'!$A$1:$A$37,0),MATCH(VI$1,'[31]SPI Raw Data 1819'!$A$37:$AN$37,0))</f>
        <v>5.6500746640119459</v>
      </c>
      <c r="VJ33" s="197">
        <f>INDEX('[31]SPI Raw Data 1819'!$A$1:$AN$37,MATCH($A33,'[31]SPI Raw Data 1819'!$A$1:$A$37,0),MATCH(VJ$1,'[31]SPI Raw Data 1819'!$A$37:$AN$37,0))</f>
        <v>11351</v>
      </c>
      <c r="VK33" s="225">
        <f>INDEX('[31]SPI Raw Data 1819'!$A$1:$AN$37,MATCH($A33,'[31]SPI Raw Data 1819'!$A$1:$A$37,0),MATCH(VK$1,'[31]SPI Raw Data 1819'!$A$37:$AN$37,0))</f>
        <v>2009</v>
      </c>
      <c r="VL33" s="116">
        <f>INDEX('[32]SPI Raw Data 1920'!$A$1:$AN$35, MATCH($A33,'[32]SPI Raw Data 1920'!$A$1:$A$35,0),MATCH(VL$1,'[32]SPI Raw Data 1920'!$A$37:$AN$37,0))</f>
        <v>5.7872872872872874</v>
      </c>
      <c r="VM33" s="116">
        <f>INDEX('[32]SPI Raw Data 1920'!$A$1:$AN$35, MATCH($A33,'[32]SPI Raw Data 1920'!$A$1:$A$35,0),MATCH(VM$1,'[32]SPI Raw Data 1920'!$A$37:$AN$37,0))</f>
        <v>11563</v>
      </c>
      <c r="VN33" s="116">
        <f>INDEX('[32]SPI Raw Data 1920'!$A$1:$AN$35, MATCH($A33,'[32]SPI Raw Data 1920'!$A$1:$A$35,0),MATCH(VN$1,'[32]SPI Raw Data 1920'!$A$37:$AN$37,0))</f>
        <v>1998</v>
      </c>
      <c r="VO33" s="115">
        <f>INDEX('[25]Corporate Management'!$B$6:$EY$40,MATCH($A33,'[25]Corporate Management'!$B$6:$B$40,0),MATCH(VO$1,'[25]Corporate Management'!$B$40:$EY$40,0))</f>
        <v>10.637532061614364</v>
      </c>
      <c r="VP33" s="131">
        <f>INDEX('[25]Corporate Management'!$B$6:$EY$40,MATCH($A33,'[25]Corporate Management'!$B$6:$B$40,0),MATCH(VP$1,'[25]Corporate Management'!$B$40:$EY$40,0))</f>
        <v>53126.92</v>
      </c>
      <c r="VQ33" s="131">
        <f>INDEX('[25]Corporate Management'!$B$6:$EY$40,MATCH($A33,'[25]Corporate Management'!$B$6:$B$40,0),MATCH(VQ$1,'[25]Corporate Management'!$B$40:$EY$40,0))</f>
        <v>4994.29</v>
      </c>
      <c r="VR33" s="116">
        <f>INDEX('[25]Corporate Management'!$B$6:$EY$40,MATCH($A33,'[25]Corporate Management'!$B$6:$B$40,0),MATCH(VR$1,'[25]Corporate Management'!$B$40:$EY$40,0))</f>
        <v>9.2829001516136014</v>
      </c>
      <c r="VS33" s="131">
        <f>INDEX('[25]Corporate Management'!$B$6:$EY$40,MATCH($A33,'[25]Corporate Management'!$B$6:$B$40,0),MATCH(VS$1,'[25]Corporate Management'!$B$40:$EY$40,0))</f>
        <v>42859.15</v>
      </c>
      <c r="VT33" s="131">
        <f>INDEX('[25]Corporate Management'!$B$6:$EY$40,MATCH($A33,'[25]Corporate Management'!$B$6:$B$40,0),MATCH(VT$1,'[25]Corporate Management'!$B$40:$EY$40,0))</f>
        <v>4617</v>
      </c>
      <c r="VU33" s="116">
        <f>INDEX('[25]Corporate Management'!$B$6:$EY$40,MATCH($A33,'[25]Corporate Management'!$B$6:$B$40,0),MATCH(VU$1,'[25]Corporate Management'!$B$40:$EY$40,0))</f>
        <v>10.891284000780709</v>
      </c>
      <c r="VV33" s="131">
        <f>INDEX('[25]Corporate Management'!$B$6:$EY$40,MATCH($A33,'[25]Corporate Management'!$B$6:$B$40,0),MATCH(VV$1,'[25]Corporate Management'!$B$40:$EY$40,0))</f>
        <v>49105.75</v>
      </c>
      <c r="VW33" s="131">
        <f>INDEX('[25]Corporate Management'!$B$6:$EY$40,MATCH($A33,'[25]Corporate Management'!$B$6:$B$40,0),MATCH(VW$1,'[25]Corporate Management'!$B$40:$EY$40,0))</f>
        <v>4508.72</v>
      </c>
      <c r="VX33" s="116">
        <f>INDEX('[26]All Data'!$A$1:$Y$34,MATCH($A33,'[26]All Data'!$A$1:$A$34,0),MATCH(VX$1,'[26]All Data'!$A$1:$Y$1,0))</f>
        <v>10.866853086685309</v>
      </c>
      <c r="VY33" s="131">
        <f>INDEX('[26]All Data'!$A$1:$Y$34,MATCH($A33,'[26]All Data'!$A$1:$A$34,0),MATCH(VY$1,'[26]All Data'!$A$1:$Y$1,0))</f>
        <v>50520</v>
      </c>
      <c r="VZ33" s="131">
        <f>INDEX('[26]All Data'!$A$1:$Y$34,MATCH($A33,'[26]All Data'!$A$1:$A$34,0),MATCH(VZ$1,'[26]All Data'!$A$1:$Y$1,0))</f>
        <v>4649</v>
      </c>
      <c r="WA33" s="116">
        <f>INDEX('[27]All Data'!$A$1:$Y$34,MATCH($A33,'[27]All Data'!$A$1:$A$34,0),MATCH(WA$1,'[27]All Data'!$A$1:$Y$1,0))</f>
        <v>12.158994032395567</v>
      </c>
      <c r="WB33" s="131">
        <f>INDEX('[27]All Data'!$A$1:$Y$34,MATCH($A33,'[27]All Data'!$A$1:$A$34,0),MATCH(WB$1,'[27]All Data'!$A$1:$Y$1,0))</f>
        <v>57050</v>
      </c>
      <c r="WC33" s="131">
        <f>INDEX('[27]All Data'!$A$1:$Y$34,MATCH($A33,'[27]All Data'!$A$1:$A$34,0),MATCH(WC$1,'[27]All Data'!$A$1:$Y$1,0))</f>
        <v>4692</v>
      </c>
      <c r="WD33" s="116">
        <f>INDEX('[28]All Data'!$A$1:$AB$34,MATCH($A33,'[28]All Data'!$A$1:$A$34,0),MATCH(WD$1,'[28]All Data'!$A$1:$AB$1,0))</f>
        <v>13.12446443873179</v>
      </c>
      <c r="WE33" s="131">
        <f>INDEX('[28]All Data'!$A$1:$AB$34,MATCH($A33,'[28]All Data'!$A$1:$A$34,0),MATCH(WE$1,'[28]All Data'!$A$1:$AB$1,0))</f>
        <v>61265</v>
      </c>
      <c r="WF33" s="131">
        <f>INDEX('[28]All Data'!$A$1:$AB$34,MATCH($A33,'[28]All Data'!$A$1:$A$34,0),MATCH(WF$1,'[28]All Data'!$A$1:$AB$1,0))</f>
        <v>4668</v>
      </c>
      <c r="WG33" s="116">
        <f>INDEX('[29]SPI Raw Data 1617'!$A$3:$AN$37,MATCH($A33,'[29]SPI Raw Data 1617'!$A$3:$A$37,0),MATCH(WG$1,'[29]SPI Raw Data 1617'!$A$37:$AN$37,0))</f>
        <v>12.733500942803268</v>
      </c>
      <c r="WH33" s="131">
        <f>INDEX('[29]SPI Raw Data 1617'!$A$3:$AN$37,MATCH($A33,'[29]SPI Raw Data 1617'!$A$3:$A$37,0),MATCH(WH$1,'[29]SPI Raw Data 1617'!$A$37:$AN$37,0))</f>
        <v>60777</v>
      </c>
      <c r="WI33" s="131">
        <f>INDEX('[29]SPI Raw Data 1617'!$A$3:$AN$37,MATCH($A33,'[29]SPI Raw Data 1617'!$A$3:$A$37,0),MATCH(WI$1,'[29]SPI Raw Data 1617'!$A$37:$AN$37,0))</f>
        <v>4773</v>
      </c>
      <c r="WJ33" s="116">
        <f>INDEX('[30]SPI Raw Data 1718'!$A$3:$AN$37,MATCH($A33,'[30]SPI Raw Data 1718'!$A$3:$A$37,0),MATCH(WJ$1,'[30]SPI Raw Data 1718'!$A$37:$AN$37,0))</f>
        <v>13.7786420012613</v>
      </c>
      <c r="WK33" s="131">
        <f>INDEX('[30]SPI Raw Data 1718'!$A$3:$AN$37,MATCH($A33,'[30]SPI Raw Data 1718'!$A$3:$A$37,0),MATCH(WK$1,'[30]SPI Raw Data 1718'!$A$37:$AN$37,0))</f>
        <v>65545</v>
      </c>
      <c r="WL33" s="131">
        <f>INDEX('[30]SPI Raw Data 1718'!$A$3:$AN$37,MATCH($A33,'[30]SPI Raw Data 1718'!$A$3:$A$37,0),MATCH(WL$1,'[30]SPI Raw Data 1718'!$A$37:$AN$37,0))</f>
        <v>4757</v>
      </c>
      <c r="WM33" s="116">
        <f>INDEX('[31]SPI Raw Data 1819'!$A$1:$AN$37,MATCH($A33,'[31]SPI Raw Data 1819'!$A$1:$A$37,0),MATCH(WM$1,'[31]SPI Raw Data 1819'!$A$37:$AN$37,0))</f>
        <v>12.763647905205248</v>
      </c>
      <c r="WN33" s="197">
        <f>INDEX('[31]SPI Raw Data 1819'!$A$1:$AN$37,MATCH($A33,'[31]SPI Raw Data 1819'!$A$1:$A$37,0),MATCH(WN$1,'[31]SPI Raw Data 1819'!$A$37:$AN$37,0))</f>
        <v>60321</v>
      </c>
      <c r="WO33" s="225">
        <f>INDEX('[31]SPI Raw Data 1819'!$A$1:$AN$37,MATCH($A33,'[31]SPI Raw Data 1819'!$A$1:$A$37,0),MATCH(WO$1,'[31]SPI Raw Data 1819'!$A$37:$AN$37,0))</f>
        <v>4726</v>
      </c>
      <c r="WP33" s="116">
        <f>INDEX('[32]SPI Raw Data 1920'!$A$1:$AN$35, MATCH($A33,'[32]SPI Raw Data 1920'!$A$1:$A$35,0),MATCH(WP$1,'[32]SPI Raw Data 1920'!$A$37:$AN$37,0))</f>
        <v>12.861254918202526</v>
      </c>
      <c r="WQ33" s="116">
        <f>INDEX('[32]SPI Raw Data 1920'!$A$1:$AN$35, MATCH($A33,'[32]SPI Raw Data 1920'!$A$1:$A$35,0),MATCH(WQ$1,'[32]SPI Raw Data 1920'!$A$37:$AN$37,0))</f>
        <v>62107</v>
      </c>
      <c r="WR33" s="116">
        <f>INDEX('[32]SPI Raw Data 1920'!$A$1:$AN$35, MATCH($A33,'[32]SPI Raw Data 1920'!$A$1:$A$35,0),MATCH(WR$1,'[32]SPI Raw Data 1920'!$A$37:$AN$37,0))</f>
        <v>4829</v>
      </c>
      <c r="WS33" s="115">
        <f>INDEX('[25]Corporate Management'!$B$6:$EY$40,MATCH($A33,'[25]Corporate Management'!$B$6:$B$40,0),MATCH(WS$1,'[25]Corporate Management'!$B$40:$EY$40,0))</f>
        <v>94.355830976972229</v>
      </c>
      <c r="WT33" s="131">
        <f>INDEX('[25]Corporate Management'!$B$6:$EY$40,MATCH($A33,'[25]Corporate Management'!$B$6:$B$40,0),MATCH(WT$1,'[25]Corporate Management'!$B$40:$EY$40,0))</f>
        <v>55112219</v>
      </c>
      <c r="WU33" s="131">
        <f>INDEX('[25]Corporate Management'!$B$6:$EY$40,MATCH($A33,'[25]Corporate Management'!$B$6:$B$40,0),MATCH(WU$1,'[25]Corporate Management'!$B$40:$EY$40,0))</f>
        <v>58408917</v>
      </c>
      <c r="WV33" s="116">
        <f>INDEX('[25]Corporate Management'!$B$6:$EY$40,MATCH($A33,'[25]Corporate Management'!$B$6:$B$40,0),MATCH(WV$1,'[25]Corporate Management'!$B$40:$EY$40,0))</f>
        <v>94.05860169987109</v>
      </c>
      <c r="WW33" s="131">
        <f>INDEX('[25]Corporate Management'!$B$6:$EY$40,MATCH($A33,'[25]Corporate Management'!$B$6:$B$40,0),MATCH(WW$1,'[25]Corporate Management'!$B$40:$EY$40,0))</f>
        <v>55369858</v>
      </c>
      <c r="WX33" s="131">
        <f>INDEX('[25]Corporate Management'!$B$6:$EY$40,MATCH($A33,'[25]Corporate Management'!$B$6:$B$40,0),MATCH(WX$1,'[25]Corporate Management'!$B$40:$EY$40,0))</f>
        <v>58867405</v>
      </c>
      <c r="WY33" s="116">
        <f>INDEX('[25]Corporate Management'!$B$6:$EY$40,MATCH($A33,'[25]Corporate Management'!$B$6:$B$40,0),MATCH(WY$1,'[25]Corporate Management'!$B$40:$EY$40,0))</f>
        <v>94.726441158711012</v>
      </c>
      <c r="WZ33" s="131">
        <f>INDEX('[25]Corporate Management'!$B$6:$EY$40,MATCH($A33,'[25]Corporate Management'!$B$6:$B$40,0),MATCH(WZ$1,'[25]Corporate Management'!$B$40:$EY$40,0))</f>
        <v>56265549</v>
      </c>
      <c r="XA33" s="131">
        <f>INDEX('[25]Corporate Management'!$B$6:$EY$40,MATCH($A33,'[25]Corporate Management'!$B$6:$B$40,0),MATCH(XA$1,'[25]Corporate Management'!$B$40:$EY$40,0))</f>
        <v>59397934</v>
      </c>
      <c r="XB33" s="116">
        <f>INDEX('[26]All Data'!$A$1:$Y$34,MATCH($A33,'[26]All Data'!$A$1:$A$34,0),MATCH(XB$1,'[26]All Data'!$A$1:$Y$1,0))</f>
        <v>94.416951983526005</v>
      </c>
      <c r="XC33" s="131">
        <f>INDEX('[26]All Data'!$A$1:$Y$34,MATCH($A33,'[26]All Data'!$A$1:$A$34,0),MATCH(XC$1,'[26]All Data'!$A$1:$Y$1,0))</f>
        <v>56631595.920000002</v>
      </c>
      <c r="XD33" s="131">
        <f>INDEX('[26]All Data'!$A$1:$Y$34,MATCH($A33,'[26]All Data'!$A$1:$A$34,0),MATCH(XD$1,'[26]All Data'!$A$1:$Y$1,0))</f>
        <v>59980326.340000004</v>
      </c>
      <c r="XE33" s="116">
        <f>INDEX('[27]All Data'!$A$1:$Y$34,MATCH($A33,'[27]All Data'!$A$1:$A$34,0),MATCH(XE$1,'[27]All Data'!$A$1:$Y$1,0))</f>
        <v>94.920633569917129</v>
      </c>
      <c r="XF33" s="131">
        <f>INDEX('[27]All Data'!$A$1:$Y$34,MATCH($A33,'[27]All Data'!$A$1:$A$34,0),MATCH(XF$1,'[27]All Data'!$A$1:$Y$1,0))</f>
        <v>58004115</v>
      </c>
      <c r="XG33" s="131">
        <f>INDEX('[27]All Data'!$A$1:$Y$34,MATCH($A33,'[27]All Data'!$A$1:$A$34,0),MATCH(XG$1,'[27]All Data'!$A$1:$Y$1,0))</f>
        <v>61108015</v>
      </c>
      <c r="XH33" s="116">
        <f>INDEX('[28]All Data'!$A$1:$AB$34,MATCH($A33,'[28]All Data'!$A$1:$A$34,0),MATCH(XH$1,'[28]All Data'!$A$1:$AB$1,0))</f>
        <v>95.164106760113768</v>
      </c>
      <c r="XI33" s="131">
        <f>INDEX('[28]All Data'!$A$1:$AB$34,MATCH($A33,'[28]All Data'!$A$1:$A$34,0),MATCH(XI$1,'[28]All Data'!$A$1:$AB$1,0))</f>
        <v>59580048</v>
      </c>
      <c r="XJ33" s="131">
        <f>INDEX('[28]All Data'!$A$1:$AB$34,MATCH($A33,'[28]All Data'!$A$1:$A$34,0),MATCH(XJ$1,'[28]All Data'!$A$1:$AB$1,0))</f>
        <v>62607689</v>
      </c>
      <c r="XK33" s="116">
        <f>INDEX('[29]SPI Raw Data 1617'!$A$3:$AN$37,MATCH($A33,'[29]SPI Raw Data 1617'!$A$3:$A$37,0),MATCH(XK$1,'[29]SPI Raw Data 1617'!$A$37:$AN$37,0))</f>
        <v>95.763347789781662</v>
      </c>
      <c r="XL33" s="131">
        <f>INDEX('[29]SPI Raw Data 1617'!$A$3:$AN$37,MATCH($A33,'[29]SPI Raw Data 1617'!$A$3:$A$37,0),MATCH(XL$1,'[29]SPI Raw Data 1617'!$A$37:$AN$37,0))</f>
        <v>61058723</v>
      </c>
      <c r="XM33" s="131">
        <f>INDEX('[29]SPI Raw Data 1617'!$A$3:$AN$37,MATCH($A33,'[29]SPI Raw Data 1617'!$A$3:$A$37,0),MATCH(XM$1,'[29]SPI Raw Data 1617'!$A$37:$AN$37,0))</f>
        <v>63760013</v>
      </c>
      <c r="XN33" s="116">
        <f>INDEX('[30]SPI Raw Data 1718'!$A$3:$AN$37,MATCH($A33,'[30]SPI Raw Data 1718'!$A$3:$A$37,0),MATCH(XN$1,'[30]SPI Raw Data 1718'!$A$37:$AN$37,0))</f>
        <v>96.248308088165942</v>
      </c>
      <c r="XO33" s="131">
        <f>INDEX('[30]SPI Raw Data 1718'!$A$3:$AN$37,MATCH($A33,'[30]SPI Raw Data 1718'!$A$3:$A$37,0),MATCH(XO$1,'[30]SPI Raw Data 1718'!$A$37:$AN$37,0))</f>
        <v>64998726</v>
      </c>
      <c r="XP33" s="131">
        <f>INDEX('[30]SPI Raw Data 1718'!$A$3:$AN$37,MATCH($A33,'[30]SPI Raw Data 1718'!$A$3:$A$37,0),MATCH(XP$1,'[30]SPI Raw Data 1718'!$A$37:$AN$37,0))</f>
        <v>67532331</v>
      </c>
      <c r="XQ33" s="116">
        <f>INDEX('[31]SPI Raw Data 1819'!$A$1:$AN$37,MATCH($A33,'[31]SPI Raw Data 1819'!$A$1:$A$37,0),MATCH(XQ$1,'[31]SPI Raw Data 1819'!$A$37:$AN$37,0))</f>
        <v>96.409210318064069</v>
      </c>
      <c r="XR33" s="197">
        <f>INDEX('[31]SPI Raw Data 1819'!$A$1:$AN$37,MATCH($A33,'[31]SPI Raw Data 1819'!$A$1:$A$37,0),MATCH(XR$1,'[31]SPI Raw Data 1819'!$A$37:$AN$37,0))</f>
        <v>68016453</v>
      </c>
      <c r="XS33" s="225">
        <f>INDEX('[31]SPI Raw Data 1819'!$A$1:$AN$37,MATCH($A33,'[31]SPI Raw Data 1819'!$A$1:$A$37,0),MATCH(XS$1,'[31]SPI Raw Data 1819'!$A$37:$AN$37,0))</f>
        <v>70549746</v>
      </c>
      <c r="XT33" s="116">
        <f>INDEX('[32]SPI Raw Data 1920'!$A$1:$AN$35, MATCH($A33,'[32]SPI Raw Data 1920'!$A$1:$A$35,0),MATCH(XT$1,'[32]SPI Raw Data 1920'!$A$37:$AN$37,0))</f>
        <v>96.593771590851446</v>
      </c>
      <c r="XU33" s="116">
        <f>INDEX('[32]SPI Raw Data 1920'!$A$1:$AN$35, MATCH($A33,'[32]SPI Raw Data 1920'!$A$1:$A$35,0),MATCH(XU$1,'[32]SPI Raw Data 1920'!$A$37:$AN$37,0))</f>
        <v>72681542</v>
      </c>
      <c r="XV33" s="116">
        <f>INDEX('[32]SPI Raw Data 1920'!$A$1:$AN$35, MATCH($A33,'[32]SPI Raw Data 1920'!$A$1:$A$35,0),MATCH(XV$1,'[32]SPI Raw Data 1920'!$A$37:$AN$37,0))</f>
        <v>75244543</v>
      </c>
      <c r="XW33" s="115">
        <f>INDEX('[25]Corporate Management'!$B$6:$EY$40,MATCH($A33,'[25]Corporate Management'!$B$6:$B$40,0),MATCH(XW$1,'[25]Corporate Management'!$B$40:$EY$40,0))</f>
        <v>91.107057000256262</v>
      </c>
      <c r="XX33" s="131">
        <f>INDEX('[25]Corporate Management'!$B$6:$EY$40,MATCH($A33,'[25]Corporate Management'!$B$6:$B$40,0),MATCH(XX$1,'[25]Corporate Management'!$B$40:$EY$40,0))</f>
        <v>149319</v>
      </c>
      <c r="XY33" s="131">
        <f>INDEX('[25]Corporate Management'!$B$6:$EY$40,MATCH($A33,'[25]Corporate Management'!$B$6:$B$40,0),MATCH(XY$1,'[25]Corporate Management'!$B$40:$EY$40,0))</f>
        <v>163894</v>
      </c>
      <c r="XZ33" s="116">
        <f>INDEX('[25]Corporate Management'!$B$6:$EY$40,MATCH($A33,'[25]Corporate Management'!$B$6:$B$40,0),MATCH(XZ$1,'[25]Corporate Management'!$B$40:$EY$40,0))</f>
        <v>91.428970766898544</v>
      </c>
      <c r="YA33" s="131">
        <f>INDEX('[25]Corporate Management'!$B$6:$EY$40,MATCH($A33,'[25]Corporate Management'!$B$6:$B$40,0),MATCH(YA$1,'[25]Corporate Management'!$B$40:$EY$40,0))</f>
        <v>170078</v>
      </c>
      <c r="YB33" s="131">
        <f>INDEX('[25]Corporate Management'!$B$6:$EY$40,MATCH($A33,'[25]Corporate Management'!$B$6:$B$40,0),MATCH(YB$1,'[25]Corporate Management'!$B$40:$EY$40,0))</f>
        <v>186022</v>
      </c>
      <c r="YC33" s="116">
        <f>INDEX('[25]Corporate Management'!$B$6:$EY$40,MATCH($A33,'[25]Corporate Management'!$B$6:$B$40,0),MATCH(YC$1,'[25]Corporate Management'!$B$40:$EY$40,0))</f>
        <v>93.135367030970102</v>
      </c>
      <c r="YD33" s="131">
        <f>INDEX('[25]Corporate Management'!$B$6:$EY$40,MATCH($A33,'[25]Corporate Management'!$B$6:$B$40,0),MATCH(YD$1,'[25]Corporate Management'!$B$40:$EY$40,0))</f>
        <v>180406</v>
      </c>
      <c r="YE33" s="131">
        <f>INDEX('[25]Corporate Management'!$B$6:$EY$40,MATCH($A33,'[25]Corporate Management'!$B$6:$B$40,0),MATCH(YE$1,'[25]Corporate Management'!$B$40:$EY$40,0))</f>
        <v>193703</v>
      </c>
      <c r="YF33" s="116">
        <f>INDEX('[26]All Data'!$A$1:$Y$34,MATCH($A33,'[26]All Data'!$A$1:$A$34,0),MATCH(YF$1,'[26]All Data'!$A$1:$Y$1,0))</f>
        <v>95.98373896971431</v>
      </c>
      <c r="YG33" s="131">
        <f>INDEX('[26]All Data'!$A$1:$Y$34,MATCH($A33,'[26]All Data'!$A$1:$A$34,0),MATCH(YG$1,'[26]All Data'!$A$1:$Y$1,0))</f>
        <v>197858</v>
      </c>
      <c r="YH33" s="131">
        <f>INDEX('[26]All Data'!$A$1:$Y$34,MATCH($A33,'[26]All Data'!$A$1:$A$34,0),MATCH(YH$1,'[26]All Data'!$A$1:$Y$1,0))</f>
        <v>206137</v>
      </c>
      <c r="YI33" s="116">
        <f>INDEX('[27]All Data'!$A$1:$Y$34,MATCH($A33,'[27]All Data'!$A$1:$A$34,0),MATCH(YI$1,'[27]All Data'!$A$1:$Y$1,0))</f>
        <v>96.089950505702603</v>
      </c>
      <c r="YJ33" s="131">
        <f>INDEX('[27]All Data'!$A$1:$Y$34,MATCH($A33,'[27]All Data'!$A$1:$A$34,0),MATCH(YJ$1,'[27]All Data'!$A$1:$Y$1,0))</f>
        <v>178612</v>
      </c>
      <c r="YK33" s="131">
        <f>INDEX('[27]All Data'!$A$1:$Y$34,MATCH($A33,'[27]All Data'!$A$1:$A$34,0),MATCH(YK$1,'[27]All Data'!$A$1:$Y$1,0))</f>
        <v>185880</v>
      </c>
      <c r="YL33" s="116">
        <f>INDEX('[28]All Data'!$A$1:$AB$34,MATCH($A33,'[28]All Data'!$A$1:$A$34,0),MATCH(YL$1,'[28]All Data'!$A$1:$AB$1,0))</f>
        <v>96.064438179621419</v>
      </c>
      <c r="YM33" s="131">
        <f>INDEX('[28]All Data'!$A$1:$AB$34,MATCH($A33,'[28]All Data'!$A$1:$A$34,0),MATCH(YM$1,'[28]All Data'!$A$1:$AB$1,0))</f>
        <v>178896</v>
      </c>
      <c r="YN33" s="131">
        <f>INDEX('[28]All Data'!$A$1:$AB$34,MATCH($A33,'[28]All Data'!$A$1:$A$34,0),MATCH(YN$1,'[28]All Data'!$A$1:$AB$1,0))</f>
        <v>186225</v>
      </c>
      <c r="YO33" s="116">
        <f>INDEX('[29]SPI Raw Data 1617'!$A$3:$AN$37,MATCH($A33,'[29]SPI Raw Data 1617'!$A$3:$A$37,0),MATCH(YO$1,'[29]SPI Raw Data 1617'!$A$37:$AN$37,0))</f>
        <v>96.05016455569961</v>
      </c>
      <c r="YP33" s="131">
        <f>INDEX('[29]SPI Raw Data 1617'!$A$3:$AN$37,MATCH($A33,'[29]SPI Raw Data 1617'!$A$3:$A$37,0),MATCH(YP$1,'[29]SPI Raw Data 1617'!$A$37:$AN$37,0))</f>
        <v>192619</v>
      </c>
      <c r="YQ33" s="131">
        <f>INDEX('[29]SPI Raw Data 1617'!$A$3:$AN$37,MATCH($A33,'[29]SPI Raw Data 1617'!$A$3:$A$37,0),MATCH(YQ$1,'[29]SPI Raw Data 1617'!$A$37:$AN$37,0))</f>
        <v>200540</v>
      </c>
      <c r="YR33" s="116">
        <f>INDEX('[30]SPI Raw Data 1718'!$A$3:$AN$37,MATCH($A33,'[30]SPI Raw Data 1718'!$A$3:$A$37,0),MATCH(YR$1,'[30]SPI Raw Data 1718'!$A$37:$AN$37,0))</f>
        <v>95.22146674197333</v>
      </c>
      <c r="YS33" s="131">
        <f>INDEX('[30]SPI Raw Data 1718'!$A$3:$AN$37,MATCH($A33,'[30]SPI Raw Data 1718'!$A$3:$A$37,0),MATCH(YS$1,'[30]SPI Raw Data 1718'!$A$37:$AN$37,0))</f>
        <v>175337</v>
      </c>
      <c r="YT33" s="131">
        <f>INDEX('[30]SPI Raw Data 1718'!$A$3:$AN$37,MATCH($A33,'[30]SPI Raw Data 1718'!$A$3:$A$37,0),MATCH(YT$1,'[30]SPI Raw Data 1718'!$A$37:$AN$37,0))</f>
        <v>184136</v>
      </c>
      <c r="YU33" s="116">
        <f>INDEX('[31]SPI Raw Data 1819'!$A$1:$AN$37,MATCH($A33,'[31]SPI Raw Data 1819'!$A$1:$A$37,0),MATCH(YU$1,'[31]SPI Raw Data 1819'!$A$37:$AN$37,0))</f>
        <v>95.965321773924643</v>
      </c>
      <c r="YV33" s="197">
        <f>INDEX('[31]SPI Raw Data 1819'!$A$1:$AN$37,MATCH($A33,'[31]SPI Raw Data 1819'!$A$1:$A$37,0),MATCH(YV$1,'[31]SPI Raw Data 1819'!$A$37:$AN$37,0))</f>
        <v>187070</v>
      </c>
      <c r="YW33" s="225">
        <f>INDEX('[31]SPI Raw Data 1819'!$A$1:$AN$37,MATCH($A33,'[31]SPI Raw Data 1819'!$A$1:$A$37,0),MATCH(YW$1,'[31]SPI Raw Data 1819'!$A$37:$AN$37,0))</f>
        <v>194935</v>
      </c>
      <c r="YX33" s="116">
        <f>INDEX('[32]SPI Raw Data 1920'!$A$1:$AN$35, MATCH($A33,'[32]SPI Raw Data 1920'!$A$1:$A$35,0),MATCH(YX$1,'[32]SPI Raw Data 1920'!$A$37:$AN$37,0))</f>
        <v>95.52631235565066</v>
      </c>
      <c r="YY33" s="116">
        <f>INDEX('[32]SPI Raw Data 1920'!$A$1:$AN$35, MATCH($A33,'[32]SPI Raw Data 1920'!$A$1:$A$35,0),MATCH(YY$1,'[32]SPI Raw Data 1920'!$A$37:$AN$37,0))</f>
        <v>146417</v>
      </c>
      <c r="YZ33" s="116">
        <f>INDEX('[32]SPI Raw Data 1920'!$A$1:$AN$35, MATCH($A33,'[32]SPI Raw Data 1920'!$A$1:$A$35,0),MATCH(YZ$1,'[32]SPI Raw Data 1920'!$A$37:$AN$37,0))</f>
        <v>153274</v>
      </c>
      <c r="ZA33" s="119">
        <f t="shared" si="44"/>
        <v>23.740979539671606</v>
      </c>
      <c r="ZB33" s="87">
        <v>11957</v>
      </c>
      <c r="ZC33" s="131">
        <f>INDEX([33]historic!$B$2:$K$35,MATCH($A33,[33]historic!$B$2:$B$35,0),MATCH(ZC$1,[33]historic!$B$2:$K$2,0))</f>
        <v>503643.91999999993</v>
      </c>
      <c r="ZD33" s="116">
        <f t="shared" si="45"/>
        <v>20.381685329741671</v>
      </c>
      <c r="ZE33" s="131">
        <v>10864</v>
      </c>
      <c r="ZF33" s="131">
        <f>INDEX([33]historic!$B$2:$K$35,MATCH($A33,[33]historic!$B$2:$B$35,0),MATCH(ZF$1,[33]historic!$B$2:$K$2,0))</f>
        <v>533027.56000000006</v>
      </c>
      <c r="ZG33" s="116">
        <f t="shared" si="46"/>
        <v>21.132148235129531</v>
      </c>
      <c r="ZH33" s="131">
        <v>11915</v>
      </c>
      <c r="ZI33" s="131">
        <f>INDEX([33]historic!$B$2:$K$35,MATCH($A33,[33]historic!$B$2:$B$35,0),MATCH(ZI$1,[33]historic!$B$2:$K$2,0))</f>
        <v>563832.88</v>
      </c>
      <c r="ZJ33" s="116">
        <f t="shared" si="47"/>
        <v>21.700355253497925</v>
      </c>
      <c r="ZK33" s="87">
        <v>13741</v>
      </c>
      <c r="ZL33" s="131">
        <f>INDEX([33]historic!$B$2:$K$35,MATCH($A33,[33]historic!$B$2:$B$35,0),MATCH(ZL$1,[33]historic!$B$2:$K$2,0))</f>
        <v>633215.43999999994</v>
      </c>
      <c r="ZM33" s="116">
        <f t="shared" si="48"/>
        <v>24.077592393311416</v>
      </c>
      <c r="ZN33" s="87">
        <v>15152</v>
      </c>
      <c r="ZO33" s="131">
        <f>INDEX([33]historic!$B$2:$K$35,MATCH($A33,[33]historic!$B$2:$B$35,0),MATCH(ZO$1,[33]historic!$B$2:$K$2,0))</f>
        <v>629298.79999999993</v>
      </c>
      <c r="ZP33" s="116">
        <f t="shared" si="49"/>
        <v>32.053665596530116</v>
      </c>
      <c r="ZQ33" s="87">
        <v>17034</v>
      </c>
      <c r="ZR33" s="131">
        <f>INDEX([33]historic!$B$2:$K$35,MATCH($A33,[33]historic!$B$2:$B$35,0),MATCH(ZR$1,[33]historic!$B$2:$K$2,0))</f>
        <v>531421.28</v>
      </c>
      <c r="ZS33" s="116">
        <f t="shared" si="50"/>
        <v>28.725941184242821</v>
      </c>
      <c r="ZT33" s="87">
        <f>INDEX('[2]All Previous Years'!$A$1:$EX$34,MATCH($A33,'[2]All Previous Years'!$A$1:$A$34,0),MATCH(ZT$1,'[2]All Previous Years'!$A$1:$EX$1,0))</f>
        <v>16671</v>
      </c>
      <c r="ZU33" s="131">
        <f>INDEX([33]historic!$B$2:$K$35,MATCH($A33,[33]historic!$B$2:$B$35,0),MATCH(ZU$1,[33]historic!$B$2:$K$2,0))</f>
        <v>580346.52</v>
      </c>
      <c r="ZV33" s="116">
        <f t="shared" si="51"/>
        <v>29.284483632309719</v>
      </c>
      <c r="ZW33" s="32">
        <f>INDEX([4]Sheet1!$A$1:$CJ$34, MATCH($A33, [4]Sheet1!$A$1:$A$34, 0), MATCH(ZW$1, [4]Sheet1!$A$1:$CJ$1, 0))</f>
        <v>17337</v>
      </c>
      <c r="ZX33" s="131">
        <f>INDEX([33]historic!$B$2:$K$35,MATCH($A33,[33]historic!$B$2:$B$35,0),MATCH(ZX$1,[33]historic!$B$2:$K$2,0))</f>
        <v>592020</v>
      </c>
      <c r="ZY33" s="88">
        <f>INDEX('[6]Finance Indicators'!$B$3:$BO$35,MATCH($A33,'[6]Finance Indicators'!$A$3:$A$35,0),MATCH(ZY$1,'[6]Finance Indicators'!$B$2:$BO$2,0))</f>
        <v>24.66429699842022</v>
      </c>
      <c r="ZZ33" s="88">
        <f>INDEX('[6]Finance Indicators'!$B$3:$BO$35,MATCH($A33,'[6]Finance Indicators'!$A$3:$A$35,0),MATCH(ZZ$1,'[6]Finance Indicators'!$B$2:$BO$2,0))</f>
        <v>16237</v>
      </c>
      <c r="AAA33" s="88">
        <f>INDEX('[6]Finance Indicators'!$B$3:$BO$35,MATCH($A33,'[6]Finance Indicators'!$A$3:$A$35,0),MATCH(AAA$1,'[6]Finance Indicators'!$B$2:$BO$2,0))</f>
        <v>658320</v>
      </c>
      <c r="AAB33" s="88">
        <f t="array" ref="AAB33">INDEX('[7]Finance Indicators'!$A$2:$BO$35,MATCH($A33,'[7]Finance Indicators'!$A$2:$A$35,0),MATCH(AAB$1,'[7]Finance Indicators'!$A$2:$BO$2,0))</f>
        <v>22.658444422079288</v>
      </c>
      <c r="AAC33" s="250">
        <f t="array" ref="AAC33">INDEX('[7]Finance Indicators'!$A$2:$BO$35,MATCH($A33,'[7]Finance Indicators'!$A$2:$A$35,0),MATCH(AAC$1,'[7]Finance Indicators'!$A$2:$BO$2,0))</f>
        <v>14859</v>
      </c>
      <c r="AAD33" s="277">
        <f t="array" ref="AAD33">INDEX('[7]Finance Indicators'!$A$2:$BO$35,MATCH($A33,'[7]Finance Indicators'!$A$2:$A$35,0),MATCH(AAD$1,'[7]Finance Indicators'!$A$2:$BO$2,0))</f>
        <v>655782</v>
      </c>
      <c r="AAE33" s="121">
        <f>(ZA33*100)/Deflators!$B$2</f>
        <v>27.967431820030534</v>
      </c>
      <c r="AAF33" s="137">
        <f>(ZD33*100)/Deflators!$B$3</f>
        <v>23.651512901212527</v>
      </c>
      <c r="AAG33" s="137">
        <f>(ZG33*100)/Deflators!$B$4</f>
        <v>24.031029325996478</v>
      </c>
      <c r="AAH33" s="137">
        <f>(ZJ33*100)/Deflators!$B$5</f>
        <v>24.239984488337125</v>
      </c>
      <c r="AAI33" s="137">
        <f>(ZM33*100)/Deflators!$B$6</f>
        <v>26.529618954830585</v>
      </c>
      <c r="AAJ33" s="137">
        <f>(ZP33*100)/Deflators!$B$7</f>
        <v>35.032113393283808</v>
      </c>
      <c r="AAK33" s="137">
        <f>(ZS33*100)/Deflators!$B$8</f>
        <v>30.636951682383145</v>
      </c>
      <c r="AAL33" s="137">
        <f>(ZV33*100)/Deflators!$B$9</f>
        <v>30.692228741900077</v>
      </c>
      <c r="AAM33" s="137">
        <f>(ZY33*100)/Deflators!$B$10</f>
        <v>25.266880515104823</v>
      </c>
      <c r="AAN33" s="245">
        <f>(AAB33*100)/Deflators!$B$11</f>
        <v>22.658444422079288</v>
      </c>
      <c r="AAO33" s="124">
        <f t="shared" si="161"/>
        <v>0.85356954979721356</v>
      </c>
      <c r="AAP33" s="87">
        <v>503</v>
      </c>
      <c r="AAQ33" s="131">
        <v>58929</v>
      </c>
      <c r="AAR33" s="122">
        <f t="shared" si="53"/>
        <v>0.82599410508480564</v>
      </c>
      <c r="AAS33" s="131">
        <v>468</v>
      </c>
      <c r="AAT33" s="131">
        <v>56659</v>
      </c>
      <c r="AAU33" s="122">
        <f t="shared" si="54"/>
        <v>1.2281120119915514</v>
      </c>
      <c r="AAV33" s="87">
        <v>721</v>
      </c>
      <c r="AAW33" s="131">
        <v>58708</v>
      </c>
      <c r="AAX33" s="122">
        <f t="shared" si="55"/>
        <v>1.5284557917556967</v>
      </c>
      <c r="AAY33" s="87">
        <v>980</v>
      </c>
      <c r="AAZ33" s="87">
        <v>64117</v>
      </c>
      <c r="ABA33" s="122">
        <f t="shared" si="56"/>
        <v>2.2816931442584498</v>
      </c>
      <c r="ABB33" s="87">
        <v>1498</v>
      </c>
      <c r="ABC33" s="87">
        <v>65653</v>
      </c>
      <c r="ABD33" s="122">
        <f t="shared" si="57"/>
        <v>2.2069992989016125</v>
      </c>
      <c r="ABE33" s="87">
        <v>1511</v>
      </c>
      <c r="ABF33" s="87">
        <v>68464</v>
      </c>
      <c r="ABG33" s="122">
        <f t="shared" si="58"/>
        <v>2.0151869158878504</v>
      </c>
      <c r="ABH33" s="87">
        <f>INDEX('[2]All Previous Years'!$A$1:$EX$34,MATCH($A33,'[2]All Previous Years'!$A$1:$A$34,0),MATCH(ABH$1,'[2]All Previous Years'!$A$1:$EX$1,0))</f>
        <v>1518</v>
      </c>
      <c r="ABI33" s="87">
        <f>INDEX('[2]All Previous Years'!$A$1:$EX$34,MATCH($A33,'[2]All Previous Years'!$A$1:$A$34,0),MATCH(ABI$1,'[2]All Previous Years'!$A$1:$EX$1,0))</f>
        <v>75328</v>
      </c>
      <c r="ABJ33" s="88">
        <f t="shared" si="59"/>
        <v>9.5757271455725714</v>
      </c>
      <c r="ABK33" s="32">
        <f>INDEX([4]Sheet1!$A$1:$CJ$34, MATCH($A33, [4]Sheet1!$A$1:$A$34, 0), MATCH(ABK$1, [4]Sheet1!$A$1:$CJ$1, 0))</f>
        <v>8010</v>
      </c>
      <c r="ABL33" s="32">
        <f>INDEX([4]Sheet1!$A$1:$CJ$34, MATCH($A33, [4]Sheet1!$A$1:$A$34, 0), MATCH(ABL$1, [4]Sheet1!$A$1:$CJ$1, 0))</f>
        <v>83649</v>
      </c>
      <c r="ABM33" s="88">
        <f>INDEX('[6]Finance Indicators'!$B$3:$BO$35,MATCH($A33,'[6]Finance Indicators'!$A$3:$A$35,0),MATCH(ABM$1,'[6]Finance Indicators'!$B$2:$BO$2,0))</f>
        <v>9.8264773415277755</v>
      </c>
      <c r="ABN33" s="88">
        <f>INDEX('[6]Finance Indicators'!$B$3:$BO$35,MATCH($A33,'[6]Finance Indicators'!$A$3:$A$35,0),MATCH(ABN$1,'[6]Finance Indicators'!$B$2:$BO$2,0))</f>
        <v>8602</v>
      </c>
      <c r="ABO33" s="88">
        <f>INDEX('[6]Finance Indicators'!$B$3:$BO$35,MATCH($A33,'[6]Finance Indicators'!$A$3:$A$35,0),MATCH(ABO$1,'[6]Finance Indicators'!$B$2:$BO$2,0))</f>
        <v>87539</v>
      </c>
      <c r="ABP33" s="250">
        <f t="array" ref="ABP33">INDEX('[7]Finance Indicators'!$A$2:$BO$35,MATCH($A33,'[7]Finance Indicators'!$A$2:$A$35,0),MATCH(ABP$1,'[7]Finance Indicators'!$A$2:$BO$2,0))</f>
        <v>8.7689314544301489</v>
      </c>
      <c r="ABQ33" s="250">
        <f t="array" ref="ABQ33">INDEX('[7]Finance Indicators'!$A$2:$BO$35,MATCH($A33,'[7]Finance Indicators'!$A$2:$A$35,0),MATCH(ABQ$1,'[7]Finance Indicators'!$A$2:$BO$2,0))</f>
        <v>8158</v>
      </c>
      <c r="ABR33" s="250">
        <f t="array" ref="ABR33">INDEX('[7]Finance Indicators'!$A$2:$BO$35,MATCH($A33,'[7]Finance Indicators'!$A$2:$A$35,0),MATCH(ABR$1,'[7]Finance Indicators'!$A$2:$BO$2,0))</f>
        <v>93033</v>
      </c>
      <c r="ABS33" s="115">
        <f>INDEX([34]historic!$L$1:$U$34,MATCH($A33,[34]historic!$L$1:$L$34,0),MATCH(ABS$1,[34]historic!$L$1:$U$1,0))</f>
        <v>64.556962025316452</v>
      </c>
      <c r="ABT33" s="116">
        <f>INDEX([34]historic!$L$1:$U$34,MATCH($A33,[34]historic!$L$1:$L$34,0),MATCH(ABT$1,[34]historic!$L$1:$U$1,0))</f>
        <v>62.744116174261386</v>
      </c>
      <c r="ABU33" s="116">
        <f>INDEX([34]historic!$L$1:$U$34,MATCH($A33,[34]historic!$L$1:$L$34,0),MATCH(ABU$1,[34]historic!$L$1:$U$1,0))</f>
        <v>62.904003859141341</v>
      </c>
      <c r="ABV33" s="116">
        <f>INDEX([34]historic!$L$1:$U$34,MATCH($A33,[34]historic!$L$1:$L$34,0),MATCH(ABV$1,[34]historic!$L$1:$U$1,0))</f>
        <v>65.029558890404729</v>
      </c>
      <c r="ABW33" s="116">
        <f>INDEX([34]historic!$L$1:$U$34,MATCH($A33,[34]historic!$L$1:$L$34,0),MATCH(ABW$1,[34]historic!$L$1:$U$1,0))</f>
        <v>65.038795070743944</v>
      </c>
      <c r="ABX33" s="116">
        <f>INDEX([34]historic!$L$1:$U$34,MATCH($A33,[34]historic!$L$1:$L$34,0),MATCH(ABX$1,[34]historic!$L$1:$U$1,0))</f>
        <v>73.333333333333329</v>
      </c>
      <c r="ABY33" s="116">
        <f>INDEX([34]historic!$L$1:$U$34,MATCH($A33,[34]historic!$L$1:$L$34,0),MATCH(ABY$1,[34]historic!$L$1:$U$1,0))</f>
        <v>61.719500480307396</v>
      </c>
      <c r="ABZ33" s="116">
        <f>INDEX([34]historic!$L$1:$U$34,MATCH($A33,[34]historic!$L$1:$L$34,0),MATCH(ABZ$1,[34]historic!$L$1:$U$1,0))</f>
        <v>65.573770491803273</v>
      </c>
      <c r="ACA33" s="88">
        <f>INDEX('[15]1819 Collected Indicators'!$A$3:$CV$36,MATCH($A33,'[15]1819 Collected Indicators'!$A$3:$A$36,0),MATCH(ACA$1,'[15]1819 Collected Indicators'!$A$3:$CV$3,0))</f>
        <v>61.678832116788321</v>
      </c>
      <c r="ACB33" s="255">
        <f>INDEX('[11]1920 Collected Indicators'!$A$3:$CV$36,MATCH($A33,'[11]1920 Collected Indicators'!$A$3:$A$36,0),MATCH(ACB$1,'[11]1920 Collected Indicators'!$A$3:$CV$3,0))</f>
        <v>64.709999999999994</v>
      </c>
      <c r="ACC33" s="133">
        <v>80.092100000000002</v>
      </c>
      <c r="ACD33" s="116">
        <v>82.879806832186432</v>
      </c>
      <c r="ACE33" s="88">
        <f>INDEX('[14]1718 Collected Indicators'!$A$3:$CH$36,MATCH($A33,'[14]1718 Collected Indicators'!$A$3:$A$36,0),MATCH(ACE$1,'[14]1718 Collected Indicators'!$A$3:$CH$3,0))</f>
        <v>83.57</v>
      </c>
      <c r="ACF33" s="120" t="e">
        <f>INDEX('[11]1920 Collected Indicators'!$A$3:$CV$36,MATCH($A33,'[11]1920 Collected Indicators'!$A$3:$A$36,0),MATCH(ACF$1,'[11]1920 Collected Indicators'!$A$3:$CV$3,0))</f>
        <v>#N/A</v>
      </c>
      <c r="ACG33" s="115">
        <v>81.928200000000004</v>
      </c>
      <c r="ACH33" s="116">
        <v>79.825766513794818</v>
      </c>
      <c r="ACI33" s="116">
        <f>INDEX('[14]1718 Collected Indicators'!$A$3:$CH$36,MATCH($A33,'[14]1718 Collected Indicators'!$A$3:$A$36,0),MATCH(ACI$1,'[14]1718 Collected Indicators'!$A$3:$CH$3,0))</f>
        <v>81.94</v>
      </c>
      <c r="ACJ33" s="120">
        <f>INDEX('[11]1920 Collected Indicators'!$A$3:$CV$36,MATCH($A33,'[11]1920 Collected Indicators'!$A$3:$A$36,0),MATCH(ACJ$1,'[11]1920 Collected Indicators'!$A$3:$CV$3,0))</f>
        <v>75.336399999999998</v>
      </c>
      <c r="ACK33" s="115">
        <f>INDEX('[35]Raw Data'!$A$1:$BK$34,MATCH($A33,'[35]Raw Data'!$A$1:$A$34,0),MATCH(ACK$1,'[35]Raw Data'!$A$1:$BK$1,0))</f>
        <v>83.34</v>
      </c>
      <c r="ACL33" s="116">
        <f>INDEX('[35]Raw Data'!$A$1:$BK$34,MATCH($A33,'[35]Raw Data'!$A$1:$A$34,0),MATCH(ACL$1,'[35]Raw Data'!$A$1:$BK$1,0))</f>
        <v>87.51</v>
      </c>
      <c r="ACM33" s="136">
        <f>INDEX('[35]Raw Data'!$A$1:$BK$34,MATCH($A33,'[35]Raw Data'!$A$1:$A$34,0),MATCH(ACM$1,'[35]Raw Data'!$A$1:$BK$1,0))</f>
        <v>80.47</v>
      </c>
      <c r="ACN33" s="120">
        <f>INDEX('[11]1920 Collected Indicators'!$A$3:$CV$36,MATCH($A33,'[11]1920 Collected Indicators'!$A$3:$A$36,0),MATCH(ACN$1,'[11]1920 Collected Indicators'!$A$3:$CV$3,0))</f>
        <v>79.448499999999996</v>
      </c>
      <c r="ACO33" s="115">
        <f>INDEX('[35]Raw Data'!$A$1:$BK$34,MATCH($A33,'[35]Raw Data'!$A$1:$A$34,0),MATCH(ACO$1,'[35]Raw Data'!$A$1:$BK$1,0))</f>
        <v>80.61</v>
      </c>
      <c r="ACP33" s="116">
        <f>INDEX('[35]Raw Data'!$A$1:$BK$34,MATCH($A33,'[35]Raw Data'!$A$1:$A$34,0),MATCH(ACP$1,'[35]Raw Data'!$A$1:$BK$1,0))</f>
        <v>81.14</v>
      </c>
      <c r="ACQ33" s="136">
        <f>INDEX('[35]Raw Data'!$A$1:$BK$34,MATCH($A33,'[35]Raw Data'!$A$1:$A$34,0),MATCH(ACQ$1,'[35]Raw Data'!$A$1:$BK$1,0))</f>
        <v>76.59</v>
      </c>
      <c r="ACR33" s="120">
        <f>INDEX('[11]1920 Collected Indicators'!$A$3:$CV$36,MATCH($A33,'[11]1920 Collected Indicators'!$A$3:$A$36,0),MATCH(ACR$1,'[11]1920 Collected Indicators'!$A$3:$CV$3,0))</f>
        <v>70.661000000000001</v>
      </c>
      <c r="ACS33" s="115">
        <f>INDEX('[35]Raw Data'!$A$1:$BK$34,MATCH($A33,'[35]Raw Data'!$A$1:$A$34,0),MATCH(ACS$1,'[35]Raw Data'!$A$1:$BK$1,0))</f>
        <v>45.22</v>
      </c>
      <c r="ACT33" s="116">
        <f>INDEX('[35]Raw Data'!$A$1:$BK$34,MATCH($A33,'[35]Raw Data'!$A$1:$A$34,0),MATCH(ACT$1,'[35]Raw Data'!$A$1:$BK$1,0))</f>
        <v>36.24</v>
      </c>
      <c r="ACU33" s="136">
        <f>INDEX('[35]Raw Data'!$A$1:$BK$34,MATCH($A33,'[35]Raw Data'!$A$1:$A$34,0),MATCH(ACU$1,'[35]Raw Data'!$A$1:$BK$1,0))</f>
        <v>41.55</v>
      </c>
      <c r="ACV33" s="120">
        <f>INDEX('[11]1920 Collected Indicators'!$A$3:$CV$36,MATCH($A33,'[11]1920 Collected Indicators'!$A$3:$A$36,0),MATCH(ACV$1,'[11]1920 Collected Indicators'!$A$3:$CV$3,0))</f>
        <v>36.401699999999998</v>
      </c>
      <c r="ACW33" s="115">
        <f t="shared" si="60"/>
        <v>454.28039702233252</v>
      </c>
      <c r="ACX33" s="87">
        <v>14646</v>
      </c>
      <c r="ACY33" s="87">
        <f t="array" ref="ACY33">INDEX([36]Historic!$B$2:$K$35,MATCH($A33,[36]Historic!$B$2:$B$35,0),MATCH(ACY$1,[36]Historic!$B$2:$K$2,0))</f>
        <v>620</v>
      </c>
      <c r="ACZ33" s="116">
        <f t="shared" si="61"/>
        <v>397.04362801377727</v>
      </c>
      <c r="ADA33" s="87">
        <v>13833</v>
      </c>
      <c r="ADB33" s="87">
        <f t="array" ref="ADB33">INDEX([36]Historic!$B$2:$K$35,MATCH($A33,[36]Historic!$B$2:$B$35,0),MATCH(ADB$1,[36]Historic!$B$2:$K$2,0))</f>
        <v>670</v>
      </c>
      <c r="ADC33" s="116">
        <f t="shared" si="62"/>
        <v>346.90635451505017</v>
      </c>
      <c r="ADD33" s="87">
        <v>12447</v>
      </c>
      <c r="ADE33" s="87">
        <f t="array" ref="ADE33">INDEX([36]Historic!$B$2:$K$35,MATCH($A33,[36]Historic!$B$2:$B$35,0),MATCH(ADE$1,[36]Historic!$B$2:$K$2,0))</f>
        <v>690</v>
      </c>
      <c r="ADF33" s="116">
        <f t="shared" si="63"/>
        <v>372.96544035674469</v>
      </c>
      <c r="ADG33" s="87">
        <v>13382</v>
      </c>
      <c r="ADH33" s="87">
        <f t="array" ref="ADH33">INDEX([36]Historic!$B$2:$K$35,MATCH($A33,[36]Historic!$B$2:$B$35,0),MATCH(ADH$1,[36]Historic!$B$2:$K$2,0))</f>
        <v>690</v>
      </c>
      <c r="ADI33" s="116">
        <f t="shared" si="64"/>
        <v>399.60407239819</v>
      </c>
      <c r="ADJ33" s="87">
        <v>14130</v>
      </c>
      <c r="ADK33" s="87">
        <f t="array" ref="ADK33">INDEX([36]Historic!$B$2:$K$35,MATCH($A33,[36]Historic!$B$2:$B$35,0),MATCH(ADK$1,[36]Historic!$B$2:$K$2,0))</f>
        <v>680</v>
      </c>
      <c r="ADL33" s="116">
        <f t="shared" si="65"/>
        <v>395.24725274725273</v>
      </c>
      <c r="ADM33" s="87">
        <v>14387</v>
      </c>
      <c r="ADN33" s="87">
        <f t="array" ref="ADN33">INDEX([36]Historic!$B$2:$K$35,MATCH($A33,[36]Historic!$B$2:$B$35,0),MATCH(ADN$1,[36]Historic!$B$2:$K$2,0))</f>
        <v>700</v>
      </c>
      <c r="ADO33" s="116">
        <f t="shared" si="66"/>
        <v>394.7312961011591</v>
      </c>
      <c r="ADP33" s="87">
        <f>INDEX('[2]All Previous Years'!$A$1:$EX$34,MATCH($A33,'[2]All Previous Years'!$A$1:$A$34,0),MATCH(ADP$1,'[2]All Previous Years'!$A$1:$EX$1,0))</f>
        <v>14984</v>
      </c>
      <c r="ADQ33" s="87">
        <f t="array" ref="ADQ33">INDEX([36]Historic!$B$2:$K$35,MATCH($A33,[36]Historic!$B$2:$B$35,0),MATCH(ADQ$1,[36]Historic!$B$2:$K$2,0))</f>
        <v>730</v>
      </c>
      <c r="ADR33" s="116">
        <f t="shared" si="67"/>
        <v>432.40252897787144</v>
      </c>
      <c r="ADS33" s="32">
        <f>INDEX([4]Sheet1!$A$1:$CJ$34, MATCH($A33, [4]Sheet1!$A$1:$A$34, 0), MATCH(ADS$1, [4]Sheet1!$A$1:$CJ$1, 0))</f>
        <v>16414</v>
      </c>
      <c r="ADT33" s="87">
        <f t="array" ref="ADT33">INDEX([36]Historic!$B$2:$K$35,MATCH($A33,[36]Historic!$B$2:$B$35,0),MATCH(ADT$1,[36]Historic!$B$2:$K$2,0))</f>
        <v>730</v>
      </c>
      <c r="ADU33" s="88">
        <f>INDEX('[6]Finance Indicators'!$B$3:$BO$35,MATCH($A33,'[6]Finance Indicators'!$A$3:$A$35,0),MATCH(ADU$1,'[6]Finance Indicators'!$B$2:$BO$2,0))</f>
        <v>428.59960552268245</v>
      </c>
      <c r="ADV33" s="88">
        <f>INDEX('[6]Finance Indicators'!$B$3:$BO$35,MATCH($A33,'[6]Finance Indicators'!$A$3:$A$35,0),MATCH(ADV$1,'[6]Finance Indicators'!$B$2:$BO$2,0))</f>
        <v>17384</v>
      </c>
      <c r="ADW33" s="88">
        <f>INDEX('[6]Finance Indicators'!$B$3:$BO$35,MATCH($A33,'[6]Finance Indicators'!$A$3:$A$35,0),MATCH(ADW$1,'[6]Finance Indicators'!$B$2:$BO$2,0))</f>
        <v>780</v>
      </c>
      <c r="ADX33" s="88">
        <f t="array" ref="ADX33">INDEX('[7]Finance Indicators'!$A$2:$BO$35,MATCH($A33,'[7]Finance Indicators'!$A$2:$A$35,0),MATCH(ADX$1,'[7]Finance Indicators'!$A$2:$BO$2,0))</f>
        <v>467.86600496277913</v>
      </c>
      <c r="ADY33" s="250">
        <f t="array" ref="ADY33">INDEX('[7]Finance Indicators'!$A$2:$BO$35,MATCH($A33,'[7]Finance Indicators'!$A$2:$A$35,0),MATCH(ADY$1,'[7]Finance Indicators'!$A$2:$BO$2,0))</f>
        <v>18855</v>
      </c>
      <c r="ADZ33" s="316">
        <f t="array" ref="ADZ33">INDEX('[7]Finance Indicators'!$A$2:$BO$35,MATCH($A33,'[7]Finance Indicators'!$A$2:$A$35,0),MATCH(ADZ$1,'[7]Finance Indicators'!$A$2:$BO$2,0))</f>
        <v>775</v>
      </c>
      <c r="AEA33" s="121">
        <f>(ACW33*100)/Deflators!$B$2</f>
        <v>535.15298345917483</v>
      </c>
      <c r="AEB33" s="137">
        <f>(ACZ33*100)/Deflators!$B$3</f>
        <v>460.74121636098795</v>
      </c>
      <c r="AEC33" s="137">
        <f>(ADC33*100)/Deflators!$B$4</f>
        <v>394.4945249280097</v>
      </c>
      <c r="AED33" s="137">
        <f>(ADF33*100)/Deflators!$B$5</f>
        <v>416.61421591132853</v>
      </c>
      <c r="AEE33" s="137">
        <f>(ADI33*100)/Deflators!$B$6</f>
        <v>440.29916282109224</v>
      </c>
      <c r="AEF33" s="137">
        <f>(ADL33*100)/Deflators!$B$7</f>
        <v>431.97388875625387</v>
      </c>
      <c r="AEG33" s="137">
        <f>(ADO33*100)/Deflators!$B$8</f>
        <v>420.99103276063653</v>
      </c>
      <c r="AEH33" s="137">
        <f>(ADR33*100)/Deflators!$B$9</f>
        <v>453.18870889437522</v>
      </c>
      <c r="AEI33" s="137">
        <f>(ADU33*100)/Deflators!$B$10</f>
        <v>439.07089759162062</v>
      </c>
      <c r="AEJ33" s="245">
        <f>(ADX33*100)/Deflators!$B$11</f>
        <v>467.86600496277913</v>
      </c>
      <c r="AEK33" s="115">
        <f>INDEX('[35]Raw Data'!$A$1:$BK$34,MATCH($A33,'[35]Raw Data'!$A$1:$A$34,0),MATCH(AEK$1,'[35]Raw Data'!$A$1:$BK$1,0))</f>
        <v>107.51795575125419</v>
      </c>
      <c r="AEL33" s="197">
        <f>INDEX('[35]Raw Data'!$A$1:$BK$34,MATCH($A33,'[35]Raw Data'!$A$1:$A$34,0),MATCH(AEL$1,'[35]Raw Data'!$A$1:$BK$1,0))</f>
        <v>2979</v>
      </c>
      <c r="AEM33" s="197">
        <f>INDEX('[35]Raw Data'!$A$1:$BK$34,MATCH($A33,'[35]Raw Data'!$A$1:$A$34,0),MATCH(AEM$1,'[35]Raw Data'!$A$1:$BK$1,0))</f>
        <v>27707</v>
      </c>
      <c r="AEN33" s="116">
        <f>INDEX('[35]Raw Data'!$A$1:$BK$34,MATCH($A33,'[35]Raw Data'!$A$1:$A$34,0),MATCH(AEN$1,'[35]Raw Data'!$A$1:$BK$1,0))</f>
        <v>114.71721269559882</v>
      </c>
      <c r="AEO33" s="197">
        <f>INDEX('[35]Raw Data'!$A$1:$BK$34,MATCH($A33,'[35]Raw Data'!$A$1:$A$34,0),MATCH(AEO$1,'[35]Raw Data'!$A$1:$BK$1,0))</f>
        <v>3365</v>
      </c>
      <c r="AEP33" s="197">
        <f>INDEX('[35]Raw Data'!$A$1:$BK$34,MATCH($A33,'[35]Raw Data'!$A$1:$A$34,0),MATCH(AEP$1,'[35]Raw Data'!$A$1:$BK$1,0))</f>
        <v>29333</v>
      </c>
      <c r="AEQ33" s="116">
        <f>INDEX('[35]Raw Data'!$A$1:$BK$34,MATCH($A33,'[35]Raw Data'!$A$1:$A$34,0),MATCH(AEQ$1,'[35]Raw Data'!$A$1:$BK$1,0))</f>
        <v>113.45412358822124</v>
      </c>
      <c r="AER33" s="197">
        <f>INDEX('[35]Raw Data'!$A$1:$BK$34,MATCH($A33,'[35]Raw Data'!$A$1:$A$34,0),MATCH(AER$1,'[35]Raw Data'!$A$1:$BK$1,0))</f>
        <v>3325</v>
      </c>
      <c r="AES33" s="197">
        <f>INDEX('[35]Raw Data'!$A$1:$BK$34,MATCH($A33,'[35]Raw Data'!$A$1:$A$34,0),MATCH(AES$1,'[35]Raw Data'!$A$1:$BK$1,0))</f>
        <v>29307</v>
      </c>
      <c r="AET33" s="116">
        <f>INDEX('[35]Raw Data'!$A$1:$BK$34,MATCH($A33,'[35]Raw Data'!$A$1:$A$34,0),MATCH(AET$1,'[35]Raw Data'!$A$1:$BK$1,0))</f>
        <v>113.73307543520311</v>
      </c>
      <c r="AEU33" s="197">
        <f>INDEX('[35]Raw Data'!$A$1:$BK$34,MATCH($A33,'[35]Raw Data'!$A$1:$A$34,0),MATCH(AEU$1,'[35]Raw Data'!$A$1:$BK$1,0))</f>
        <v>3234</v>
      </c>
      <c r="AEV33" s="197">
        <f>INDEX('[35]Raw Data'!$A$1:$BK$34,MATCH($A33,'[35]Raw Data'!$A$1:$A$34,0),MATCH(AEV$1,'[35]Raw Data'!$A$1:$BK$1,0))</f>
        <v>28435</v>
      </c>
      <c r="AEW33" s="116">
        <f>INDEX('[35]Raw Data'!$A$1:$BK$34,MATCH($A33,'[35]Raw Data'!$A$1:$A$34,0),MATCH(AEW$1,'[35]Raw Data'!$A$1:$BK$1,0))</f>
        <v>109.72003154574132</v>
      </c>
      <c r="AEX33" s="197">
        <f>INDEX('[35]Raw Data'!$A$1:$BK$34,MATCH($A33,'[35]Raw Data'!$A$1:$A$34,0),MATCH(AEX$1,'[35]Raw Data'!$A$1:$BK$1,0))</f>
        <v>3339</v>
      </c>
      <c r="AEY33" s="197">
        <f>INDEX('[35]Raw Data'!$A$1:$BK$34,MATCH($A33,'[35]Raw Data'!$A$1:$A$34,0),MATCH(AEY$1,'[35]Raw Data'!$A$1:$BK$1,0))</f>
        <v>30432</v>
      </c>
      <c r="AEZ33" s="116">
        <f>INDEX('[35]Raw Data'!$A$1:$BK$34,MATCH($A33,'[35]Raw Data'!$A$1:$A$34,0),MATCH(AEZ$1,'[35]Raw Data'!$A$1:$BK$1,0))</f>
        <v>101.09569481950523</v>
      </c>
      <c r="AFA33" s="197">
        <f>INDEX('[35]Raw Data'!$A$1:$BK$34,MATCH($A33,'[35]Raw Data'!$A$1:$A$34,0),MATCH(AFA$1,'[35]Raw Data'!$A$1:$BK$1,0))</f>
        <v>3257</v>
      </c>
      <c r="AFB33" s="197">
        <f>INDEX('[35]Raw Data'!$A$1:$BK$34,MATCH($A33,'[35]Raw Data'!$A$1:$A$34,0),MATCH(AFB$1,'[35]Raw Data'!$A$1:$BK$1,0))</f>
        <v>32217</v>
      </c>
      <c r="AFC33" s="116">
        <f>INDEX('[35]Raw Data'!$A$1:$BK$34,MATCH($A33,'[35]Raw Data'!$A$1:$A$34,0),MATCH(AFC$1,'[35]Raw Data'!$A$1:$BK$1,0))</f>
        <v>108.87071406102548</v>
      </c>
      <c r="AFD33" s="197">
        <f>INDEX('[35]Raw Data'!$A$1:$BK$34,MATCH($A33,'[35]Raw Data'!$A$1:$A$34,0),MATCH(AFD$1,'[35]Raw Data'!$A$1:$BK$1,0))</f>
        <v>3461</v>
      </c>
      <c r="AFE33" s="197">
        <f>INDEX('[35]Raw Data'!$A$1:$BK$34,MATCH($A33,'[35]Raw Data'!$A$1:$A$34,0),MATCH(AFE$1,'[35]Raw Data'!$A$1:$BK$1,0))</f>
        <v>31790</v>
      </c>
      <c r="AFF33" s="116">
        <f>INDEX('[35]Raw Data'!$A$1:$BK$34,MATCH($A33,'[35]Raw Data'!$A$1:$A$34,0),MATCH(AFF$1,'[35]Raw Data'!$A$1:$BK$1,0))</f>
        <v>104.07154328179614</v>
      </c>
      <c r="AFG33" s="197">
        <f>INDEX('[35]Raw Data'!$A$1:$BK$34,MATCH($A33,'[35]Raw Data'!$A$1:$A$34,0),MATCH(AFG$1,'[35]Raw Data'!$A$1:$BK$1,0))</f>
        <v>3305</v>
      </c>
      <c r="AFH33" s="197">
        <f>INDEX('[35]Raw Data'!$A$1:$BK$34,MATCH($A33,'[35]Raw Data'!$A$1:$A$34,0),MATCH(AFH$1,'[35]Raw Data'!$A$1:$BK$1,0))</f>
        <v>31757</v>
      </c>
      <c r="AFI33" s="116">
        <f>INDEX('[15]1819 Collected Indicators'!$A$3:$CV$36,MATCH($A33,'[15]1819 Collected Indicators'!$A$3:$A$36,0),MATCH(AFI$1,'[15]1819 Collected Indicators'!$A$3:$CV$3,0))</f>
        <v>108.92305753355599</v>
      </c>
      <c r="AFJ33" s="197">
        <f>INDEX('[15]1819 Collected Indicators'!$A$3:$CV$36,MATCH($A33,'[15]1819 Collected Indicators'!$A$3:$A$36,0),MATCH(AFJ$1,'[15]1819 Collected Indicators'!$A$3:$CV$3,0))</f>
        <v>3457</v>
      </c>
      <c r="AFK33" s="222">
        <f>INDEX('[15]1819 Collected Indicators'!$A$3:$CV$36,MATCH($A33,'[15]1819 Collected Indicators'!$A$3:$A$36,0),MATCH(AFK$1,'[15]1819 Collected Indicators'!$A$3:$CV$3,0))</f>
        <v>31738</v>
      </c>
      <c r="AFL33" s="311">
        <f>INDEX('[11]1920 Collected Indicators'!$A$3:$CV$36,MATCH($A33,'[11]1920 Collected Indicators'!$A$3:$A$36,0),MATCH(AFL$1,'[11]1920 Collected Indicators'!$A$3:$CV$3,0))</f>
        <v>114.45967445845062</v>
      </c>
      <c r="AFM33" s="197">
        <f>INDEX('[11]1920 Collected Indicators'!$A$3:$CV$36,MATCH($A33,'[11]1920 Collected Indicators'!$A$3:$A$36,0),MATCH(AFM$1,'[11]1920 Collected Indicators'!$A$3:$CV$3,0))</f>
        <v>3741</v>
      </c>
      <c r="AFN33" s="197">
        <f>INDEX('[11]1920 Collected Indicators'!$A$3:$CV$36,MATCH($A33,'[11]1920 Collected Indicators'!$A$3:$A$36,0),MATCH(AFN$1,'[11]1920 Collected Indicators'!$A$3:$CV$3,0))</f>
        <v>32684</v>
      </c>
      <c r="AFO33" s="133">
        <f>INDEX('[35]Raw Data'!$A$1:$BK$34,MATCH($A33,'[35]Raw Data'!$A$1:$A$34,0),MATCH(AFO$1,'[35]Raw Data'!$A$1:$BK$1,0))</f>
        <v>84.810126582278471</v>
      </c>
      <c r="AFP33" s="133">
        <f>INDEX('[35]Raw Data'!$A$1:$BK$34,MATCH($A33,'[35]Raw Data'!$A$1:$A$34,0),MATCH(AFP$1,'[35]Raw Data'!$A$1:$BK$1,0))</f>
        <v>76.470588235294116</v>
      </c>
      <c r="AFQ33" s="133">
        <f>INDEX('[35]Raw Data'!$A$1:$BK$34,MATCH($A33,'[35]Raw Data'!$A$1:$A$34,0),MATCH(AFQ$1,'[35]Raw Data'!$A$1:$BK$1,0))</f>
        <v>78.571428571428569</v>
      </c>
      <c r="AFR33" s="133">
        <f>INDEX('[35]Raw Data'!$A$1:$BK$34,MATCH($A33,'[35]Raw Data'!$A$1:$A$34,0),MATCH(AFR$1,'[35]Raw Data'!$A$1:$BK$1,0))</f>
        <v>79.069767441860463</v>
      </c>
      <c r="AFS33" s="133">
        <f>INDEX('[35]Raw Data'!$A$1:$BK$34,MATCH($A33,'[35]Raw Data'!$A$1:$A$34,0),MATCH(AFS$1,'[35]Raw Data'!$A$1:$BK$1,0))</f>
        <v>79.310344827586206</v>
      </c>
      <c r="AFT33" s="133">
        <f>INDEX('[35]Raw Data'!$A$1:$BK$34,MATCH($A33,'[35]Raw Data'!$A$1:$A$34,0),MATCH(AFT$1,'[35]Raw Data'!$A$1:$BK$1,0))</f>
        <v>81.707317073170728</v>
      </c>
      <c r="AFU33" s="133">
        <f>INDEX('[35]Raw Data'!$A$1:$BK$34,MATCH($A33,'[35]Raw Data'!$A$1:$A$34,0),MATCH(AFU$1,'[35]Raw Data'!$A$1:$BK$1,0))</f>
        <v>78.571428571428569</v>
      </c>
      <c r="AFV33" s="136">
        <f>INDEX('[15]1819 Collected Indicators'!$A$3:$CV$36,MATCH($A33,'[15]1819 Collected Indicators'!$A$3:$A$36,0),MATCH(AFV$1,'[15]1819 Collected Indicators'!$A$3:$CV$3,0))</f>
        <v>79.55</v>
      </c>
      <c r="AFW33" s="120">
        <f>INDEX('[11]1920 Collected Indicators'!$A$3:$CV$36,MATCH($A33,'[11]1920 Collected Indicators'!$A$3:$A$36,0),MATCH(AFW$1,'[11]1920 Collected Indicators'!$A$3:$CV$3,0))</f>
        <v>74.698795180722882</v>
      </c>
      <c r="AFX33" s="115">
        <f>INDEX('[35]Raw Data'!$A$1:$BK$34,MATCH($A33,'[35]Raw Data'!$A$1:$A$34,0),MATCH(AFX$1,'[35]Raw Data'!$A$1:$BK$1,0))</f>
        <v>548.77578561789085</v>
      </c>
      <c r="AFY33" s="213">
        <f>INDEX('[35]Raw Data'!$A$1:$BK$34,MATCH($A33,'[35]Raw Data'!$A$1:$A$34,0),MATCH(AFY$1,'[35]Raw Data'!$A$1:$BK$1,0))</f>
        <v>5693</v>
      </c>
      <c r="AFZ33" s="213">
        <f>INDEX('[35]Raw Data'!$A$1:$BK$34,MATCH($A33,'[35]Raw Data'!$A$1:$A$34,0),MATCH(AFZ$1,'[35]Raw Data'!$A$1:$BK$1,0))</f>
        <v>10374</v>
      </c>
      <c r="AGA33" s="116">
        <f>INDEX('[35]Raw Data'!$A$1:$BK$34,MATCH($A33,'[35]Raw Data'!$A$1:$A$34,0),MATCH(AGA$1,'[35]Raw Data'!$A$1:$BK$1,0))</f>
        <v>623.89705882352939</v>
      </c>
      <c r="AGB33" s="213">
        <f>INDEX('[35]Raw Data'!$A$1:$BK$34,MATCH($A33,'[35]Raw Data'!$A$1:$A$34,0),MATCH(AGB$1,'[35]Raw Data'!$A$1:$BK$1,0))</f>
        <v>6788</v>
      </c>
      <c r="AGC33" s="213">
        <f>INDEX('[35]Raw Data'!$A$1:$BK$34,MATCH($A33,'[35]Raw Data'!$A$1:$A$34,0),MATCH(AGC$1,'[35]Raw Data'!$A$1:$BK$1,0))</f>
        <v>10880</v>
      </c>
      <c r="AGD33" s="116">
        <f>INDEX('[35]Raw Data'!$A$1:$BK$34,MATCH($A33,'[35]Raw Data'!$A$1:$A$34,0),MATCH(AGD$1,'[35]Raw Data'!$A$1:$BK$1,0))</f>
        <v>485.21026372059873</v>
      </c>
      <c r="AGE33" s="213">
        <f>INDEX('[35]Raw Data'!$A$1:$BK$34,MATCH($A33,'[35]Raw Data'!$A$1:$A$34,0),MATCH(AGE$1,'[35]Raw Data'!$A$1:$BK$1,0))</f>
        <v>5446</v>
      </c>
      <c r="AGF33" s="213">
        <f>INDEX('[35]Raw Data'!$A$1:$BK$34,MATCH($A33,'[35]Raw Data'!$A$1:$A$34,0),MATCH(AGF$1,'[35]Raw Data'!$A$1:$BK$1,0))</f>
        <v>11224</v>
      </c>
      <c r="AGG33" s="116">
        <f>INDEX('[35]Raw Data'!$A$1:$BK$34,MATCH($A33,'[35]Raw Data'!$A$1:$A$34,0),MATCH(AGG$1,'[35]Raw Data'!$A$1:$BK$1,0))</f>
        <v>822.28162455807546</v>
      </c>
      <c r="AGH33" s="213">
        <f>INDEX('[35]Raw Data'!$A$1:$BK$34,MATCH($A33,'[35]Raw Data'!$A$1:$A$34,0),MATCH(AGH$1,'[35]Raw Data'!$A$1:$BK$1,0))</f>
        <v>9536</v>
      </c>
      <c r="AGI33" s="213">
        <f>INDEX('[35]Raw Data'!$A$1:$BK$34,MATCH($A33,'[35]Raw Data'!$A$1:$A$34,0),MATCH(AGI$1,'[35]Raw Data'!$A$1:$BK$1,0))</f>
        <v>11597</v>
      </c>
      <c r="AGJ33" s="116">
        <f>INDEX('[35]Raw Data'!$A$1:$BK$34,MATCH($A33,'[35]Raw Data'!$A$1:$A$34,0),MATCH(AGJ$1,'[35]Raw Data'!$A$1:$BK$1,0))</f>
        <v>1139.0535013771805</v>
      </c>
      <c r="AGK33" s="213">
        <f>INDEX('[35]Raw Data'!$A$1:$BK$34,MATCH($A33,'[35]Raw Data'!$A$1:$A$34,0),MATCH(AGK$1,'[35]Raw Data'!$A$1:$BK$1,0))</f>
        <v>13647</v>
      </c>
      <c r="AGL33" s="213">
        <f>INDEX('[35]Raw Data'!$A$1:$BK$34,MATCH($A33,'[35]Raw Data'!$A$1:$A$34,0),MATCH(AGL$1,'[35]Raw Data'!$A$1:$BK$1,0))</f>
        <v>11981</v>
      </c>
      <c r="AGM33" s="116">
        <f>INDEX('[15]1819 Collected Indicators'!$A$3:$CV$36,MATCH($A33,'[15]1819 Collected Indicators'!$A$3:$A$36,0),MATCH(AGM$1,'[15]1819 Collected Indicators'!$A$3:$CV$3,0))</f>
        <v>1214.25</v>
      </c>
      <c r="AGN33" s="213">
        <f>INDEX('[15]1819 Collected Indicators'!$A$3:$CV$36,MATCH($A33,'[15]1819 Collected Indicators'!$A$3:$A$36,0),MATCH(AGN$1,'[15]1819 Collected Indicators'!$A$3:$CV$3,0))</f>
        <v>15064</v>
      </c>
      <c r="AGO33" s="213">
        <f>INDEX('[15]1819 Collected Indicators'!$A$3:$CV$36,MATCH($A33,'[15]1819 Collected Indicators'!$A$3:$A$36,0),MATCH(AGO$1,'[15]1819 Collected Indicators'!$A$3:$CV$3,0))</f>
        <v>12406</v>
      </c>
      <c r="AGP33" s="213">
        <f>INDEX('[11]1920 Collected Indicators'!$A$3:$CV$36,MATCH($A33,'[11]1920 Collected Indicators'!$A$3:$A$36,0),MATCH(AGP$1,'[11]1920 Collected Indicators'!$A$3:$CV$3,0))</f>
        <v>934.42238549319984</v>
      </c>
      <c r="AGQ33" s="213">
        <f>INDEX('[11]1920 Collected Indicators'!$A$3:$CV$36,MATCH($A33,'[11]1920 Collected Indicators'!$A$3:$A$36,0),MATCH(AGQ$1,'[11]1920 Collected Indicators'!$A$3:$CV$3,0))</f>
        <v>11955</v>
      </c>
      <c r="AGR33" s="306">
        <f>INDEX('[11]1920 Collected Indicators'!$A$3:$CV$36,MATCH($A33,'[11]1920 Collected Indicators'!$A$3:$A$36,0),MATCH(AGR$1,'[11]1920 Collected Indicators'!$A$3:$CV$3,0))</f>
        <v>12794</v>
      </c>
      <c r="AGS33" s="217">
        <v>3.65</v>
      </c>
      <c r="AGT33" s="208">
        <v>6861</v>
      </c>
      <c r="AGU33" s="87">
        <v>1879323</v>
      </c>
      <c r="AGV33" s="88">
        <v>3.6914538434319022</v>
      </c>
      <c r="AGW33" s="87">
        <v>6614</v>
      </c>
      <c r="AGX33" s="87">
        <v>1791706</v>
      </c>
      <c r="AGY33" s="116">
        <v>3.565591957886793</v>
      </c>
      <c r="AGZ33" s="87">
        <v>6709</v>
      </c>
      <c r="AHA33" s="32">
        <v>1881595</v>
      </c>
      <c r="AHB33" s="116">
        <v>3.1944500083655192</v>
      </c>
      <c r="AHC33" s="87">
        <v>6778</v>
      </c>
      <c r="AHD33" s="87">
        <v>2121805</v>
      </c>
      <c r="AHE33" s="116">
        <v>3.0365355852138918</v>
      </c>
      <c r="AHF33" s="87">
        <v>6657</v>
      </c>
      <c r="AHG33" s="87">
        <v>2192301</v>
      </c>
      <c r="AHH33" s="116">
        <v>2.899622596854833</v>
      </c>
      <c r="AHI33" s="87">
        <v>6861</v>
      </c>
      <c r="AHJ33" s="87">
        <v>2366170</v>
      </c>
      <c r="AHK33" s="116">
        <f t="shared" si="68"/>
        <v>2.9344973074124803</v>
      </c>
      <c r="AHL33" s="87">
        <f>INDEX('[2]All Previous Years'!$A$1:$EX$34,MATCH($A33,'[2]All Previous Years'!$A$1:$A$34,0),MATCH(AHL$1,'[2]All Previous Years'!$A$1:$EX$1,0))</f>
        <v>7248</v>
      </c>
      <c r="AHM33" s="131">
        <f>INDEX('[29]SPI Raw Data 1617'!$A$3:$AN$37,MATCH($A33,'[29]SPI Raw Data 1617'!$A$3:$A$37,0),MATCH(AHM$1,'[29]SPI Raw Data 1617'!$A$37:$AN$37,0))</f>
        <v>2469929</v>
      </c>
      <c r="AHN33" s="88">
        <f t="shared" si="69"/>
        <v>1.6770200041026513</v>
      </c>
      <c r="AHO33" s="32">
        <f>INDEX([4]Sheet1!$A$1:$CJ$34, MATCH($A33, [4]Sheet1!$A$1:$A$34, 0), MATCH(AHO$1, [4]Sheet1!$A$1:$CJ$1, 0))</f>
        <v>4104</v>
      </c>
      <c r="AHP33" s="32">
        <f>INDEX('[5]Finance Indicators'!$A$2:$BO$35,MATCH($A33,'[5]Finance Indicators'!$A$2:$A$35,0),MATCH(AHP$1,'[5]Finance Indicators'!$A$2:$BO$2,0))</f>
        <v>2447198</v>
      </c>
      <c r="AHQ33" s="88">
        <f>INDEX('[6]Finance Indicators'!$B$3:$BO$35,MATCH($A33,'[6]Finance Indicators'!$A$3:$A$35,0),MATCH(AHQ$1,'[6]Finance Indicators'!$B$2:$BO$2,0))</f>
        <v>2.2210249700381532</v>
      </c>
      <c r="AHR33" s="88">
        <f>INDEX('[6]Finance Indicators'!$B$3:$BO$35,MATCH($A33,'[6]Finance Indicators'!$A$3:$A$35,0),MATCH(AHR$1,'[6]Finance Indicators'!$B$2:$BO$2,0))</f>
        <v>5656</v>
      </c>
      <c r="AHS33" s="88">
        <f>INDEX('[6]Finance Indicators'!$B$3:$BO$35,MATCH($A33,'[6]Finance Indicators'!$A$3:$A$35,0),MATCH(AHS$1,'[6]Finance Indicators'!$B$2:$BO$2,0))</f>
        <v>2546572</v>
      </c>
      <c r="AHT33" s="88">
        <f t="array" ref="AHT33">INDEX('[7]Finance Indicators'!$A$2:$BO$35,MATCH($A33,'[7]Finance Indicators'!$A$2:$A$35,0),MATCH(AHT$1,'[7]Finance Indicators'!$A$2:$BO$2,0))</f>
        <v>1.9042863537806247</v>
      </c>
      <c r="AHU33" s="250">
        <f t="array" ref="AHU33">INDEX('[7]Finance Indicators'!$A$2:$BO$35,MATCH($A33,'[7]Finance Indicators'!$A$2:$A$35,0),MATCH(AHU$1,'[7]Finance Indicators'!$A$2:$BO$2,0))</f>
        <v>4790</v>
      </c>
      <c r="AHV33" s="250">
        <f t="array" ref="AHV33">INDEX('[7]Finance Indicators'!$A$2:$BO$35,MATCH($A33,'[7]Finance Indicators'!$A$2:$A$35,0),MATCH(AHV$1,'[7]Finance Indicators'!$A$2:$BO$2,0))</f>
        <v>2515378</v>
      </c>
      <c r="AHW33" s="119">
        <f>(AGS33*100)/Deflators!$B$2</f>
        <v>4.2997857764264547</v>
      </c>
      <c r="AHX33" s="137">
        <f>(AGV33*100)/Deflators!$B$3</f>
        <v>4.2836726595301045</v>
      </c>
      <c r="AHY33" s="137">
        <f>(AGY33*100)/Deflators!$B$4</f>
        <v>4.054715306325293</v>
      </c>
      <c r="AHZ33" s="137">
        <f>(AHB33*100)/Deflators!$B$5</f>
        <v>3.5683018893926604</v>
      </c>
      <c r="AIA33" s="137">
        <f>(AHE33*100)/Deflators!$B$6</f>
        <v>3.3457718987254941</v>
      </c>
      <c r="AIB33" s="137">
        <f>(AHH33*100)/Deflators!$B$7</f>
        <v>3.169057445390671</v>
      </c>
      <c r="AIC33" s="137">
        <f>(AHK33*100)/Deflators!$B$8</f>
        <v>3.1297165040703732</v>
      </c>
      <c r="AID33" s="137">
        <f>(AHN33*100)/Deflators!$B$9</f>
        <v>1.7576366452940297</v>
      </c>
      <c r="AIE33" s="137">
        <f>(AHQ33*100)/Deflators!$B$10</f>
        <v>2.2752877384915022</v>
      </c>
      <c r="AIF33" s="301">
        <f>(AHT33*100)/Deflators!$B$11</f>
        <v>1.9042863537806247</v>
      </c>
      <c r="AIG33" s="121">
        <v>3.1306331867752859</v>
      </c>
      <c r="AIH33" s="87">
        <v>2124</v>
      </c>
      <c r="AII33" s="87">
        <v>678457</v>
      </c>
      <c r="AIJ33" s="88">
        <v>1.8189792885737295</v>
      </c>
      <c r="AIK33" s="87">
        <v>1240</v>
      </c>
      <c r="AIL33" s="87">
        <v>681701</v>
      </c>
      <c r="AIM33" s="123">
        <v>1.874253919575652</v>
      </c>
      <c r="AIN33" s="87">
        <v>1501</v>
      </c>
      <c r="AIO33" s="32">
        <v>800852</v>
      </c>
      <c r="AIP33" s="116">
        <v>1.4158937941399401</v>
      </c>
      <c r="AIQ33" s="87">
        <v>1741</v>
      </c>
      <c r="AIR33" s="87">
        <v>1229612</v>
      </c>
      <c r="AIS33" s="116">
        <v>1.253725392922634</v>
      </c>
      <c r="AIT33" s="87">
        <v>1673</v>
      </c>
      <c r="AIU33" s="87">
        <v>1334423</v>
      </c>
      <c r="AIV33" s="116">
        <v>1.9190091155461995</v>
      </c>
      <c r="AIW33" s="87">
        <v>1897</v>
      </c>
      <c r="AIX33" s="87">
        <v>988531</v>
      </c>
      <c r="AIY33" s="116">
        <f t="shared" si="70"/>
        <v>1.3117769539476518</v>
      </c>
      <c r="AIZ33" s="87">
        <f>INDEX('[2]All Previous Years'!$A$1:$EX$34,MATCH($A33,'[2]All Previous Years'!$A$1:$A$34,0),MATCH(AIZ$1,'[2]All Previous Years'!$A$1:$EX$1,0))</f>
        <v>1432</v>
      </c>
      <c r="AJA33" s="131">
        <f>INDEX('[29]SPI Raw Data 1617'!$A$3:$AN$37,MATCH($A33,'[29]SPI Raw Data 1617'!$A$3:$A$37,0),MATCH(AJA$1,'[29]SPI Raw Data 1617'!$A$37:$AN$37,0))</f>
        <v>1091649</v>
      </c>
      <c r="AJB33" s="88">
        <f t="shared" si="71"/>
        <v>1.0207316548142291</v>
      </c>
      <c r="AJC33" s="32">
        <f>INDEX([4]Sheet1!$A$1:$CJ$34, MATCH($A33, [4]Sheet1!$A$1:$A$34, 0), MATCH(AJC$1, [4]Sheet1!$A$1:$CJ$1, 0))</f>
        <v>1304</v>
      </c>
      <c r="AJD33" s="32">
        <f>INDEX('[5]Finance Indicators'!$A$2:$BO$35,MATCH($A33,'[5]Finance Indicators'!$A$2:$A$35,0),MATCH(AJD$1,'[5]Finance Indicators'!$A$2:$BO$2,0))</f>
        <v>1277515</v>
      </c>
      <c r="AJE33" s="88">
        <f>INDEX('[6]Finance Indicators'!$B$3:$BO$35,MATCH($A33,'[6]Finance Indicators'!$A$3:$A$35,0),MATCH(AJE$1,'[6]Finance Indicators'!$B$2:$BO$2,0))</f>
        <v>1.2402729606412</v>
      </c>
      <c r="AJF33" s="88">
        <f>INDEX('[6]Finance Indicators'!$B$3:$BO$35,MATCH($A33,'[6]Finance Indicators'!$A$3:$A$35,0),MATCH(AJF$1,'[6]Finance Indicators'!$B$2:$BO$2,0))</f>
        <v>1233</v>
      </c>
      <c r="AJG33" s="88">
        <f>INDEX('[6]Finance Indicators'!$B$3:$BO$35,MATCH($A33,'[6]Finance Indicators'!$A$3:$A$35,0),MATCH(AJG$1,'[6]Finance Indicators'!$B$2:$BO$2,0))</f>
        <v>994136</v>
      </c>
      <c r="AJH33" s="88">
        <f t="array" ref="AJH33">INDEX('[7]Finance Indicators'!$A$2:$BO$35,MATCH($A33,'[7]Finance Indicators'!$A$2:$A$35,0),MATCH(AJH$1,'[7]Finance Indicators'!$A$2:$BO$2,0))</f>
        <v>1.5684143577837193</v>
      </c>
      <c r="AJI33" s="250">
        <f t="array" ref="AJI33">INDEX('[7]Finance Indicators'!$A$2:$BO$35,MATCH($A33,'[7]Finance Indicators'!$A$2:$A$35,0),MATCH(AJI$1,'[7]Finance Indicators'!$A$2:$BO$2,0))</f>
        <v>1270</v>
      </c>
      <c r="AJJ33" s="250">
        <f t="array" ref="AJJ33">INDEX('[7]Finance Indicators'!$A$2:$BO$35,MATCH($A33,'[7]Finance Indicators'!$A$2:$A$35,0),MATCH(AJJ$1,'[7]Finance Indicators'!$A$2:$BO$2,0))</f>
        <v>809735</v>
      </c>
      <c r="AJK33" s="119">
        <f>(AIG33*100)/Deflators!$B$2</f>
        <v>3.6879594651246568</v>
      </c>
      <c r="AJL33" s="137">
        <f>(AIJ33*100)/Deflators!$B$3</f>
        <v>2.1107975819821583</v>
      </c>
      <c r="AJM33" s="137">
        <f>(AIM33*100)/Deflators!$B$4</f>
        <v>2.1313616772199531</v>
      </c>
      <c r="AJN33" s="137">
        <f>(AIP33*100)/Deflators!$B$5</f>
        <v>1.5815982368100927</v>
      </c>
      <c r="AJO33" s="137">
        <f>(AIS33*100)/Deflators!$B$6</f>
        <v>1.381402941162521</v>
      </c>
      <c r="AJP33" s="137">
        <f>(AIV33*100)/Deflators!$B$7</f>
        <v>2.0973247111505771</v>
      </c>
      <c r="AJQ33" s="137">
        <f>(AIY33*100)/Deflators!$B$8</f>
        <v>1.3990437040302419</v>
      </c>
      <c r="AJR33" s="137">
        <f>(AJB33*100)/Deflators!$B$9</f>
        <v>1.0697996190409718</v>
      </c>
      <c r="AJS33" s="137">
        <f>(AJE33*100)/Deflators!$B$10</f>
        <v>1.2705745760620599</v>
      </c>
      <c r="AJT33" s="245">
        <f>(AJH33*100)/Deflators!$B$11</f>
        <v>1.5684143577837193</v>
      </c>
      <c r="AJU33" s="119">
        <v>0.42950985346134413</v>
      </c>
      <c r="AJV33" s="87">
        <v>68</v>
      </c>
      <c r="AJW33" s="87">
        <v>158320</v>
      </c>
      <c r="AJX33" s="88">
        <v>0.36287230991636377</v>
      </c>
      <c r="AJY33" s="87">
        <v>62</v>
      </c>
      <c r="AJZ33" s="87">
        <v>170859</v>
      </c>
      <c r="AKA33" s="116">
        <v>0.36583804349814336</v>
      </c>
      <c r="AKB33" s="87">
        <v>60</v>
      </c>
      <c r="AKC33" s="32">
        <v>164007</v>
      </c>
      <c r="AKD33" s="116">
        <v>0.56314633841113093</v>
      </c>
      <c r="AKE33" s="87">
        <v>99</v>
      </c>
      <c r="AKF33" s="87">
        <v>175798</v>
      </c>
      <c r="AKG33" s="116">
        <v>0.51170253026240742</v>
      </c>
      <c r="AKH33" s="87">
        <v>96</v>
      </c>
      <c r="AKI33" s="87">
        <v>187609</v>
      </c>
      <c r="AKJ33" s="116">
        <v>0.51248378469274991</v>
      </c>
      <c r="AKK33" s="87">
        <v>96</v>
      </c>
      <c r="AKL33" s="87">
        <v>187323</v>
      </c>
      <c r="AKM33" s="116">
        <f t="shared" si="72"/>
        <v>0.56166552550496407</v>
      </c>
      <c r="AKN33" s="87">
        <f>INDEX('[2]All Previous Years'!$A$1:$EX$34,MATCH($A33,'[2]All Previous Years'!$A$1:$A$34,0),MATCH(AKN$1,'[2]All Previous Years'!$A$1:$EX$1,0))</f>
        <v>105</v>
      </c>
      <c r="AKO33" s="131">
        <f>INDEX('[29]SPI Raw Data 1617'!$A$3:$AN$37,MATCH($A33,'[29]SPI Raw Data 1617'!$A$3:$A$37,0),MATCH(AKO$1,'[29]SPI Raw Data 1617'!$A$37:$AN$37,0))</f>
        <v>186944</v>
      </c>
      <c r="AKP33" s="88">
        <f t="shared" si="73"/>
        <v>0.54376793492013065</v>
      </c>
      <c r="AKQ33" s="32">
        <f>INDEX([4]Sheet1!$A$1:$CJ$34, MATCH($A33, [4]Sheet1!$A$1:$A$34, 0), MATCH(AKQ$1, [4]Sheet1!$A$1:$CJ$1, 0))</f>
        <v>101</v>
      </c>
      <c r="AKR33" s="32">
        <f>INDEX('[5]Finance Indicators'!$A$2:$BO$35,MATCH($A33,'[5]Finance Indicators'!$A$2:$A$35,0),MATCH(AKR$1,'[5]Finance Indicators'!$A$2:$BO$2,0))</f>
        <v>185741</v>
      </c>
      <c r="AKS33" s="88">
        <f>INDEX('[6]Finance Indicators'!$B$3:$BO$35,MATCH($A33,'[6]Finance Indicators'!$A$3:$A$35,0),MATCH(AKS$1,'[6]Finance Indicators'!$B$2:$BO$2,0))</f>
        <v>0.22365023760069797</v>
      </c>
      <c r="AKT33" s="88">
        <f>INDEX('[6]Finance Indicators'!$B$3:$BO$35,MATCH($A33,'[6]Finance Indicators'!$A$3:$A$35,0),MATCH(AKT$1,'[6]Finance Indicators'!$B$2:$BO$2,0))</f>
        <v>101</v>
      </c>
      <c r="AKU33" s="88">
        <f>INDEX('[6]Finance Indicators'!$B$3:$BO$35,MATCH($A33,'[6]Finance Indicators'!$A$3:$A$35,0),MATCH(AKU$1,'[6]Finance Indicators'!$B$2:$BO$2,0))</f>
        <v>451598</v>
      </c>
      <c r="AKV33" s="88">
        <f t="array" ref="AKV33">INDEX('[7]Finance Indicators'!$A$2:$BO$35,MATCH($A33,'[7]Finance Indicators'!$A$2:$A$35,0),MATCH(AKV$1,'[7]Finance Indicators'!$A$2:$BO$2,0))</f>
        <v>0.6337453724038401</v>
      </c>
      <c r="AKW33" s="250">
        <f t="array" ref="AKW33">INDEX('[7]Finance Indicators'!$A$2:$BO$35,MATCH($A33,'[7]Finance Indicators'!$A$2:$A$35,0),MATCH(AKW$1,'[7]Finance Indicators'!$A$2:$BO$2,0))</f>
        <v>101</v>
      </c>
      <c r="AKX33" s="250">
        <f t="array" ref="AKX33">INDEX('[7]Finance Indicators'!$A$2:$BO$35,MATCH($A33,'[7]Finance Indicators'!$A$2:$A$35,0),MATCH(AKX$1,'[7]Finance Indicators'!$A$2:$BO$2,0))</f>
        <v>159370</v>
      </c>
      <c r="AKY33" s="119">
        <f>IFERROR((AJU33*100)/Deflators!$B$2,"NA")</f>
        <v>0.50597270102687619</v>
      </c>
      <c r="AKZ33" s="88">
        <f>IFERROR((AJX33*100)/Deflators!$B$3,"NA")</f>
        <v>0.42108780410596436</v>
      </c>
      <c r="ALA33" s="88">
        <f>IFERROR((AKA33*100)/Deflators!$B$4,"NA")</f>
        <v>0.41602323881366488</v>
      </c>
      <c r="ALB33" s="88">
        <f>IFERROR((AKD33*100)/Deflators!$B$5,"NA")</f>
        <v>0.62905230574735804</v>
      </c>
      <c r="ALC33" s="88">
        <f>IFERROR((AKG33*100)/Deflators!$B$6,"NA")</f>
        <v>0.56381356259920123</v>
      </c>
      <c r="ALD33" s="88">
        <f>IFERROR((AKJ33*100)/Deflators!$B$7,"NA")</f>
        <v>0.56010411675097638</v>
      </c>
      <c r="ALE33" s="88">
        <f>IFERROR((AKM33*100)/Deflators!$B$8,"NA")</f>
        <v>0.59903066208305666</v>
      </c>
      <c r="ALF33" s="88">
        <f>IFERROR((AKP33*100)/Deflators!$B$9,"NA")</f>
        <v>0.56990760194472845</v>
      </c>
      <c r="ALG33" s="88">
        <f>IFERROR((AKS33*100)/Deflators!$B$10,"NA")</f>
        <v>0.22911432792889211</v>
      </c>
      <c r="ALH33" s="183">
        <f>IFERROR((AKV33*100)/Deflators!$B$11,"NA")</f>
        <v>0.6337453724038401</v>
      </c>
      <c r="ALI33" s="119">
        <v>21925.848442584844</v>
      </c>
      <c r="ALJ33" s="87">
        <v>3773</v>
      </c>
      <c r="ALK33" s="87">
        <v>172080</v>
      </c>
      <c r="ALL33" s="88">
        <v>26036.187062836001</v>
      </c>
      <c r="ALM33" s="87">
        <v>4504</v>
      </c>
      <c r="ALN33" s="87">
        <v>172990</v>
      </c>
      <c r="ALO33" s="116">
        <v>27342.46263992272</v>
      </c>
      <c r="ALP33" s="87">
        <v>4812</v>
      </c>
      <c r="ALQ33" s="87">
        <v>175990</v>
      </c>
      <c r="ALR33" s="116">
        <v>26603.837856250713</v>
      </c>
      <c r="ALS33" s="87">
        <v>4686</v>
      </c>
      <c r="ALT33" s="87">
        <v>176140</v>
      </c>
      <c r="ALU33" s="116">
        <v>23629.692351114874</v>
      </c>
      <c r="ALV33" s="87">
        <v>4186</v>
      </c>
      <c r="ALW33" s="87">
        <v>177150</v>
      </c>
      <c r="ALX33" s="116">
        <v>22621.114533744047</v>
      </c>
      <c r="ALY33" s="87">
        <v>4039</v>
      </c>
      <c r="ALZ33" s="87">
        <v>178550</v>
      </c>
      <c r="AMA33" s="116">
        <f t="shared" si="74"/>
        <v>19980.014434019871</v>
      </c>
      <c r="AMB33" s="87">
        <f>INDEX('[2]All Previous Years'!$A$1:$EX$34,MATCH($A33,'[2]All Previous Years'!$A$1:$A$34,0),MATCH(AMB$1,'[2]All Previous Years'!$A$1:$EX$1,0))</f>
        <v>3599</v>
      </c>
      <c r="AMC33" s="32">
        <f>INDEX('[3]Raw data 16-17'!$B$2:$XA$34,MATCH($A33,'[3]Raw data 16-17'!$A$2:$A$34,0),MATCH(AMC$1,'[3]Raw data 16-17'!$B$1:$GU$1,0))</f>
        <v>180130</v>
      </c>
      <c r="AMD33" s="88">
        <f t="shared" si="75"/>
        <v>19938.227345430478</v>
      </c>
      <c r="AME33" s="32">
        <f>INDEX([4]Sheet1!$A$1:$CJ$34, MATCH($A33, [4]Sheet1!$A$1:$A$34, 0), MATCH(AME$1, [4]Sheet1!$A$1:$CJ$1, 0))</f>
        <v>3615</v>
      </c>
      <c r="AMF33" s="32">
        <f>INDEX('[5]Finance Indicators'!$A$2:$BO$35,MATCH($A33,'[5]Finance Indicators'!$A$2:$A$35,0),MATCH(AMF$1,'[5]Finance Indicators'!$A$2:$BO$2,0))</f>
        <v>181310</v>
      </c>
      <c r="AMG33" s="88">
        <f>INDEX('[6]Finance Indicators'!$B$3:$BO$35,MATCH($A33,'[6]Finance Indicators'!$A$3:$A$35,0),MATCH(AMG$1,'[6]Finance Indicators'!$B$2:$BO$2,0))</f>
        <v>20072.471725046667</v>
      </c>
      <c r="AMH33" s="88">
        <f>INDEX('[6]Finance Indicators'!$B$3:$BO$35,MATCH($A33,'[6]Finance Indicators'!$A$3:$A$35,0),MATCH(AMH$1,'[6]Finance Indicators'!$B$2:$BO$2,0))</f>
        <v>3656</v>
      </c>
      <c r="AMI33" s="88">
        <f>INDEX('[6]Finance Indicators'!$B$3:$BO$35,MATCH($A33,'[6]Finance Indicators'!$A$3:$A$35,0),MATCH(AMI$1,'[6]Finance Indicators'!$B$2:$BO$2,0))</f>
        <v>182140</v>
      </c>
      <c r="AMJ33" s="88">
        <f t="array" ref="AMJ33">INDEX('[7]Finance Indicators'!$A$2:$BO$35,MATCH($A33,'[7]Finance Indicators'!$A$2:$A$35,0),MATCH(AMJ$1,'[7]Finance Indicators'!$A$2:$BO$2,0))</f>
        <v>16597.487711632984</v>
      </c>
      <c r="AMK33" s="250">
        <f t="array" ref="AMK33">INDEX('[7]Finance Indicators'!$A$2:$BO$35,MATCH($A33,'[7]Finance Indicators'!$A$2:$A$35,0),MATCH(AMK$1,'[7]Finance Indicators'!$A$2:$BO$2,0))</f>
        <v>3039</v>
      </c>
      <c r="AML33" s="250">
        <f t="array" ref="AML33">INDEX('[7]Finance Indicators'!$A$2:$BO$35,MATCH($A33,'[7]Finance Indicators'!$A$2:$A$35,0),MATCH(AML$1,'[7]Finance Indicators'!$A$2:$BO$2,0))</f>
        <v>183100</v>
      </c>
      <c r="AMM33" s="119">
        <f>(ALI33*100)/Deflators!$B$2</f>
        <v>25829.164731372177</v>
      </c>
      <c r="AMN33" s="137">
        <f>(ALL33*100)/Deflators!$B$3</f>
        <v>30213.164625618982</v>
      </c>
      <c r="AMO33" s="137">
        <f>(ALO33*100)/Deflators!$B$4</f>
        <v>31093.266724897097</v>
      </c>
      <c r="AMP33" s="137">
        <f>(ALR33*100)/Deflators!$B$5</f>
        <v>29717.329943794553</v>
      </c>
      <c r="AMQ33" s="137">
        <f>(ALU33*100)/Deflators!$B$6</f>
        <v>26036.10543174978</v>
      </c>
      <c r="AMR33" s="137">
        <f>(ALX33*100)/Deflators!$B$7</f>
        <v>24723.083450223799</v>
      </c>
      <c r="AMS33" s="137">
        <f>(AMA33*100)/Deflators!$B$8</f>
        <v>21309.196899844574</v>
      </c>
      <c r="AMT33" s="137">
        <f>(AMD33*100)/Deflators!$B$9</f>
        <v>20896.685155096722</v>
      </c>
      <c r="AMU33" s="138">
        <f>(AMG33*100)/Deflators!$B$10</f>
        <v>20562.870482465361</v>
      </c>
      <c r="AMV33" s="137">
        <f>(AMJ33*100)/Deflators!$B$11</f>
        <v>16597.487711632984</v>
      </c>
      <c r="AMW33" s="133">
        <f t="shared" si="3"/>
        <v>82.333333333333329</v>
      </c>
      <c r="AMX33" s="116">
        <f t="shared" si="3"/>
        <v>84.666666666666671</v>
      </c>
      <c r="AMY33" s="116">
        <f t="shared" si="3"/>
        <v>81</v>
      </c>
      <c r="AMZ33" s="116">
        <f t="shared" si="3"/>
        <v>78.666666666666671</v>
      </c>
      <c r="ANA33" s="136">
        <f t="shared" si="3"/>
        <v>72.333333333333329</v>
      </c>
      <c r="ANB33" s="116">
        <f t="shared" si="3"/>
        <v>69.933333333333337</v>
      </c>
      <c r="ANC33" s="248">
        <f t="shared" si="3"/>
        <v>67.266666666666666</v>
      </c>
      <c r="AND33" s="115">
        <f t="shared" si="4"/>
        <v>85.433333333333337</v>
      </c>
      <c r="ANE33" s="116">
        <f t="shared" si="4"/>
        <v>89</v>
      </c>
      <c r="ANF33" s="116">
        <f t="shared" si="4"/>
        <v>90</v>
      </c>
      <c r="ANG33" s="116">
        <f t="shared" si="4"/>
        <v>91.666666666666671</v>
      </c>
      <c r="ANH33" s="116">
        <f t="shared" si="4"/>
        <v>86.666666666666671</v>
      </c>
      <c r="ANI33" s="116">
        <f t="shared" si="4"/>
        <v>81.3</v>
      </c>
      <c r="ANJ33" s="248">
        <f t="shared" si="4"/>
        <v>79.966666666666669</v>
      </c>
      <c r="ANK33" s="115">
        <f t="shared" si="5"/>
        <v>63.148148148148152</v>
      </c>
      <c r="ANL33" s="116">
        <f t="shared" si="5"/>
        <v>67.666666666666671</v>
      </c>
      <c r="ANM33" s="116">
        <f t="shared" si="5"/>
        <v>71.333333333333329</v>
      </c>
      <c r="ANN33" s="116">
        <f t="shared" si="5"/>
        <v>68.333333333333329</v>
      </c>
      <c r="ANO33" s="116">
        <f t="shared" si="5"/>
        <v>60.333333333333336</v>
      </c>
      <c r="ANP33" s="116">
        <f t="shared" si="5"/>
        <v>54.800000000000004</v>
      </c>
      <c r="ANQ33" s="248">
        <f t="shared" si="5"/>
        <v>56.133333333333333</v>
      </c>
      <c r="ANR33" s="115">
        <f t="shared" si="6"/>
        <v>82.333333333333329</v>
      </c>
      <c r="ANS33" s="116">
        <f t="shared" si="6"/>
        <v>85</v>
      </c>
      <c r="ANT33" s="116">
        <f t="shared" si="6"/>
        <v>82.666666666666671</v>
      </c>
      <c r="ANU33" s="116">
        <f t="shared" si="6"/>
        <v>80.666666666666671</v>
      </c>
      <c r="ANV33" s="116">
        <f t="shared" si="6"/>
        <v>79.666666666666671</v>
      </c>
      <c r="ANW33" s="116">
        <f t="shared" si="6"/>
        <v>77.86666666666666</v>
      </c>
      <c r="ANX33" s="117">
        <f t="shared" si="6"/>
        <v>77.2</v>
      </c>
      <c r="ANY33" s="133">
        <f t="shared" si="76"/>
        <v>82.095315383709206</v>
      </c>
      <c r="ANZ33" s="131">
        <v>6272</v>
      </c>
      <c r="AOA33" s="131">
        <v>76399</v>
      </c>
      <c r="AOB33" s="116">
        <f t="shared" si="77"/>
        <v>76.8939690492967</v>
      </c>
      <c r="AOC33" s="131">
        <v>5893</v>
      </c>
      <c r="AOD33" s="131">
        <v>76638</v>
      </c>
      <c r="AOE33" s="116">
        <f t="shared" si="78"/>
        <v>73.684347104006648</v>
      </c>
      <c r="AOF33" s="131">
        <v>5679</v>
      </c>
      <c r="AOG33" s="32">
        <v>77072</v>
      </c>
      <c r="AOH33" s="116">
        <f t="shared" si="79"/>
        <v>75.190874093911347</v>
      </c>
      <c r="AOI33" s="131">
        <v>5840</v>
      </c>
      <c r="AOJ33" s="131">
        <v>77669</v>
      </c>
      <c r="AOK33" s="116">
        <f t="shared" si="80"/>
        <v>76.972197034520633</v>
      </c>
      <c r="AOL33" s="131">
        <v>6027</v>
      </c>
      <c r="AOM33" s="134">
        <v>78301</v>
      </c>
      <c r="AON33" s="115">
        <f>(ANY33*100)/Deflators!$B$2</f>
        <v>96.710210794004581</v>
      </c>
      <c r="AOO33" s="116">
        <f>(AOB33*100)/Deflators!$B$3</f>
        <v>89.230045090580759</v>
      </c>
      <c r="AOP33" s="116">
        <f>(AOE33*100)/Deflators!$B$4</f>
        <v>83.79227168110171</v>
      </c>
      <c r="AOQ33" s="116">
        <f>(AOH33*100)/Deflators!$B$5</f>
        <v>83.990589112919153</v>
      </c>
      <c r="AOR33" s="136">
        <f>(AOK33*100)/Deflators!$B$6</f>
        <v>84.810932259540962</v>
      </c>
      <c r="AOS33" s="115">
        <f t="shared" si="154"/>
        <v>63.512040689225657</v>
      </c>
      <c r="AOT33" s="131">
        <v>4895</v>
      </c>
      <c r="AOU33" s="32">
        <v>77072</v>
      </c>
      <c r="AOV33" s="116">
        <f t="shared" si="81"/>
        <v>64.169745973296941</v>
      </c>
      <c r="AOW33" s="131">
        <v>4984</v>
      </c>
      <c r="AOX33" s="131">
        <v>77669</v>
      </c>
      <c r="AOY33" s="116">
        <f t="shared" si="82"/>
        <v>62.834446558792351</v>
      </c>
      <c r="AOZ33" s="131">
        <v>4920</v>
      </c>
      <c r="APA33" s="131">
        <v>78301</v>
      </c>
      <c r="APB33" s="116">
        <f t="shared" si="83"/>
        <v>65.856680489531712</v>
      </c>
      <c r="APC33" s="131">
        <v>5209</v>
      </c>
      <c r="APD33" s="131">
        <v>79096</v>
      </c>
      <c r="APE33" s="116">
        <f t="shared" si="84"/>
        <v>73.868059566560348</v>
      </c>
      <c r="APF33" s="87">
        <f>INDEX('[2]All Previous Years'!$A$1:$EX$34,MATCH($A33,'[2]All Previous Years'!$A$1:$A$34,0),MATCH(APF$1,'[2]All Previous Years'!$A$1:$EX$1,0))</f>
        <v>5883</v>
      </c>
      <c r="APG33" s="131">
        <f>INDEX('[29]SPI Raw Data 1617'!$A$3:$AN$37,MATCH($A33,'[29]SPI Raw Data 1617'!$A$3:$A$37,0),MATCH(APG$1,'[29]SPI Raw Data 1617'!$A$37:$AN$37,0))</f>
        <v>79642</v>
      </c>
      <c r="APH33" s="88">
        <f t="shared" si="85"/>
        <v>72.199108099354746</v>
      </c>
      <c r="API33" s="32">
        <f>INDEX([4]Sheet1!$A$1:$CJ$34, MATCH($A33, [4]Sheet1!$A$1:$A$34, 0), MATCH(API$1, [4]Sheet1!$A$1:$CJ$1, 0))</f>
        <v>5796</v>
      </c>
      <c r="APJ33" s="32">
        <f>INDEX('[5]Finance Indicators'!$A$2:$BO$35,MATCH($A33,'[5]Finance Indicators'!$A$2:$A$35,0),MATCH(APJ$1,'[5]Finance Indicators'!$A$2:$BO$2,0))</f>
        <v>80278</v>
      </c>
      <c r="APK33" s="294">
        <f>INDEX('[6]Finance Indicators'!$B$3:$BO$35,MATCH($A33,'[6]Finance Indicators'!$A$3:$A$35,0),MATCH(APK$1,'[6]Finance Indicators'!$B$2:$BO$2,0))</f>
        <v>79.889671477121595</v>
      </c>
      <c r="APL33" s="294">
        <f>INDEX('[6]Finance Indicators'!$B$3:$BO$35,MATCH($A33,'[6]Finance Indicators'!$A$3:$A$35,0),MATCH(APL$1,'[6]Finance Indicators'!$B$2:$BO$2,0))</f>
        <v>6488</v>
      </c>
      <c r="APM33" s="294">
        <f>INDEX('[6]Finance Indicators'!$B$3:$BO$35,MATCH($A33,'[6]Finance Indicators'!$A$3:$A$35,0),MATCH(APM$1,'[6]Finance Indicators'!$B$2:$BO$2,0))</f>
        <v>81212</v>
      </c>
      <c r="APN33" s="250">
        <f t="array" ref="APN33">INDEX('[7]Finance Indicators'!$A$2:$BO$35,MATCH($A33,'[7]Finance Indicators'!$A$2:$A$35,0),MATCH(APN$1,'[7]Finance Indicators'!$A$2:$BO$2,0))</f>
        <v>89.301492244256821</v>
      </c>
      <c r="APO33" s="250">
        <f t="array" ref="APO33">INDEX('[7]Finance Indicators'!$A$2:$BO$35,MATCH($A33,'[7]Finance Indicators'!$A$2:$A$35,0),MATCH(APO$1,'[7]Finance Indicators'!$A$2:$BO$2,0))</f>
        <v>7277</v>
      </c>
      <c r="APP33" s="250">
        <f t="array" ref="APP33">INDEX('[7]Finance Indicators'!$A$2:$BO$35,MATCH($A33,'[7]Finance Indicators'!$A$2:$A$35,0),MATCH(APP$1,'[7]Finance Indicators'!$A$2:$BO$2,0))</f>
        <v>81488</v>
      </c>
      <c r="APQ33" s="139">
        <f>(AOS33*100)/Deflators!$B$4</f>
        <v>72.224541271173237</v>
      </c>
      <c r="APR33" s="137">
        <f>(AOV33*100)/Deflators!$B$5</f>
        <v>71.679639749792656</v>
      </c>
      <c r="APS33" s="137">
        <f>(AOY33*100)/Deflators!$B$6</f>
        <v>69.233414089421188</v>
      </c>
      <c r="APT33" s="137">
        <f>(APB33*100)/Deflators!$B$7</f>
        <v>71.976126776099051</v>
      </c>
      <c r="APU33" s="137">
        <f>(APE33*100)/Deflators!$B$8</f>
        <v>78.782176615104078</v>
      </c>
      <c r="APV33" s="137">
        <f>(APH33*100)/Deflators!$B$9</f>
        <v>75.669817797357226</v>
      </c>
      <c r="APW33" s="138">
        <f>(APK33*100)/Deflators!$B$10</f>
        <v>81.841488680285551</v>
      </c>
      <c r="APX33" s="143">
        <f>(APN33*100)/Deflators!$B$11</f>
        <v>89.301492244256821</v>
      </c>
      <c r="APY33" s="121">
        <f t="shared" si="86"/>
        <v>101.80761528292255</v>
      </c>
      <c r="APZ33" s="131">
        <v>7778</v>
      </c>
      <c r="AQA33" s="131">
        <v>76399</v>
      </c>
      <c r="AQB33" s="88">
        <f t="shared" si="87"/>
        <v>113.71643310107257</v>
      </c>
      <c r="AQC33" s="131">
        <v>8715</v>
      </c>
      <c r="AQD33" s="131">
        <v>76638</v>
      </c>
      <c r="AQE33" s="88">
        <f t="shared" si="88"/>
        <v>106.88706663898692</v>
      </c>
      <c r="AQF33" s="131">
        <v>8238</v>
      </c>
      <c r="AQG33" s="131">
        <v>77072</v>
      </c>
      <c r="AQH33" s="88">
        <f t="shared" si="89"/>
        <v>104.79084319355212</v>
      </c>
      <c r="AQI33" s="131">
        <v>8139</v>
      </c>
      <c r="AQJ33" s="131">
        <v>77669</v>
      </c>
      <c r="AQK33" s="88">
        <f t="shared" si="90"/>
        <v>100.58619940996923</v>
      </c>
      <c r="AQL33" s="131">
        <v>7876</v>
      </c>
      <c r="AQM33" s="134">
        <v>78301</v>
      </c>
      <c r="AQN33" s="115">
        <f>(APY33*100)/Deflators!$B$2</f>
        <v>119.9317633220293</v>
      </c>
      <c r="AQO33" s="116">
        <f>(AQB33*100)/Deflators!$B$3</f>
        <v>131.95992583818278</v>
      </c>
      <c r="AQP33" s="116">
        <f>(AQE33*100)/Deflators!$B$4</f>
        <v>121.54969785330442</v>
      </c>
      <c r="AQQ33" s="116">
        <f>(AQH33*100)/Deflators!$B$5</f>
        <v>117.05469260103578</v>
      </c>
      <c r="AQR33" s="136">
        <f>(AQK33*100)/Deflators!$B$6</f>
        <v>110.8297498716019</v>
      </c>
      <c r="AQS33" s="115">
        <f t="shared" si="91"/>
        <v>106.2253477268009</v>
      </c>
      <c r="AQT33" s="131">
        <v>8187</v>
      </c>
      <c r="AQU33" s="131">
        <v>77072</v>
      </c>
      <c r="AQV33" s="116">
        <f t="shared" si="92"/>
        <v>104.03120936280884</v>
      </c>
      <c r="AQW33" s="131">
        <v>8080</v>
      </c>
      <c r="AQX33" s="131">
        <v>77669</v>
      </c>
      <c r="AQY33" s="116">
        <f t="shared" si="167"/>
        <v>100.12643516685611</v>
      </c>
      <c r="AQZ33" s="131">
        <v>7840</v>
      </c>
      <c r="ARA33" s="131">
        <v>78301</v>
      </c>
      <c r="ARB33" s="116">
        <f t="shared" ref="ARB33:ARB34" si="175">ARC33/ARD33*1000</f>
        <v>104.29098816627895</v>
      </c>
      <c r="ARC33" s="131">
        <v>8249</v>
      </c>
      <c r="ARD33" s="131">
        <v>79096</v>
      </c>
      <c r="ARE33" s="116">
        <f t="shared" si="168"/>
        <v>101.01454006679893</v>
      </c>
      <c r="ARF33" s="87">
        <f>INDEX('[2]All Previous Years'!$A$1:$EX$34,MATCH($A33,'[2]All Previous Years'!$A$1:$A$34,0),MATCH(ARF$1,'[2]All Previous Years'!$A$1:$EX$1,0))</f>
        <v>8045</v>
      </c>
      <c r="ARG33" s="131">
        <f>INDEX('[29]SPI Raw Data 1617'!$A$3:$AN$37,MATCH($A33,'[29]SPI Raw Data 1617'!$A$3:$A$37,0),MATCH(ARG$1,'[29]SPI Raw Data 1617'!$A$37:$AN$37,0))</f>
        <v>79642</v>
      </c>
      <c r="ARH33" s="88">
        <f t="shared" si="96"/>
        <v>96.950596676548997</v>
      </c>
      <c r="ARI33" s="32">
        <f>INDEX([4]Sheet1!$A$1:$CJ$34, MATCH($A33, [4]Sheet1!$A$1:$A$34, 0), MATCH(ARI$1, [4]Sheet1!$A$1:$CJ$1, 0))</f>
        <v>7783</v>
      </c>
      <c r="ARJ33" s="32">
        <f>INDEX('[5]Finance Indicators'!$A$2:$BO$35,MATCH($A33,'[5]Finance Indicators'!$A$2:$A$35,0),MATCH(ARJ$1,'[5]Finance Indicators'!$A$2:$BO$2,0))</f>
        <v>80278</v>
      </c>
      <c r="ARK33" s="88">
        <f>INDEX('[6]Finance Indicators'!$B$3:$BO$35,MATCH($A33,'[6]Finance Indicators'!$A$3:$A$35,0),MATCH(ARK$1,'[6]Finance Indicators'!$B$2:$BO$2,0))</f>
        <v>99.899029700044323</v>
      </c>
      <c r="ARL33" s="88">
        <f>INDEX('[6]Finance Indicators'!$B$3:$BO$35,MATCH($A33,'[6]Finance Indicators'!$A$3:$A$35,0),MATCH(ARL$1,'[6]Finance Indicators'!$B$2:$BO$2,0))</f>
        <v>8113</v>
      </c>
      <c r="ARM33" s="88">
        <f>INDEX('[6]Finance Indicators'!$B$3:$BO$35,MATCH($A33,'[6]Finance Indicators'!$A$3:$A$35,0),MATCH(ARM$1,'[6]Finance Indicators'!$B$2:$BO$2,0))</f>
        <v>81212</v>
      </c>
      <c r="ARN33" s="250">
        <f t="array" ref="ARN33">INDEX('[7]Finance Indicators'!$A$2:$BO$35,MATCH($A33,'[7]Finance Indicators'!$A$2:$A$35,0),MATCH(ARN$1,'[7]Finance Indicators'!$A$2:$BO$2,0))</f>
        <v>100.23561751423523</v>
      </c>
      <c r="ARO33" s="250">
        <f t="array" ref="ARO33">INDEX('[7]Finance Indicators'!$A$2:$BO$35,MATCH($A33,'[7]Finance Indicators'!$A$2:$A$35,0),MATCH(ARO$1,'[7]Finance Indicators'!$A$2:$BO$2,0))</f>
        <v>8168</v>
      </c>
      <c r="ARP33" s="250">
        <f t="array" ref="ARP33">INDEX('[7]Finance Indicators'!$A$2:$BO$35,MATCH($A33,'[7]Finance Indicators'!$A$2:$A$35,0),MATCH(ARP$1,'[7]Finance Indicators'!$A$2:$BO$2,0))</f>
        <v>81488</v>
      </c>
      <c r="ARQ33" s="139">
        <f>(AQS33*100)/Deflators!$B$4</f>
        <v>120.79720518633202</v>
      </c>
      <c r="ARR33" s="137">
        <f>(AQV33*100)/Deflators!$B$5</f>
        <v>116.20615753979226</v>
      </c>
      <c r="ARS33" s="137">
        <f>(AQY33*100)/Deflators!$B$6</f>
        <v>110.32316391485004</v>
      </c>
      <c r="ART33" s="137">
        <f>(ARB33*100)/Deflators!$B$7</f>
        <v>113.98177572970647</v>
      </c>
      <c r="ARU33" s="116">
        <f>(ARE33*100)/Deflators!$B$8</f>
        <v>107.73459304241243</v>
      </c>
      <c r="ARV33" s="116">
        <f>(ARH33*100)/Deflators!$B$9</f>
        <v>101.61114422305577</v>
      </c>
      <c r="ARW33" s="116">
        <f>(ARK33*100)/Deflators!$B$10</f>
        <v>102.33970370887126</v>
      </c>
      <c r="ARX33" s="248">
        <f>(ARN33*100)/Deflators!$B$11</f>
        <v>100.23561751423523</v>
      </c>
      <c r="ARY33" s="140">
        <v>11820.083682008368</v>
      </c>
      <c r="ARZ33" s="131">
        <v>2034</v>
      </c>
      <c r="ASA33" s="131">
        <v>172080</v>
      </c>
      <c r="ASB33" s="132">
        <v>12740.620845135556</v>
      </c>
      <c r="ASC33" s="131">
        <v>2204</v>
      </c>
      <c r="ASD33" s="131">
        <v>172990</v>
      </c>
      <c r="ASE33" s="141">
        <v>13188.249332348429</v>
      </c>
      <c r="ASF33" s="131">
        <v>2321</v>
      </c>
      <c r="ASG33" s="131">
        <v>175990</v>
      </c>
      <c r="ASH33" s="141">
        <v>13824.230725559215</v>
      </c>
      <c r="ASI33" s="131">
        <v>2435</v>
      </c>
      <c r="ASJ33" s="131">
        <v>176140</v>
      </c>
      <c r="ASK33" s="141">
        <v>13762.348292407563</v>
      </c>
      <c r="ASL33" s="131">
        <v>2438</v>
      </c>
      <c r="ASM33" s="131">
        <v>177150</v>
      </c>
      <c r="ASN33" s="141">
        <v>13323.998879865583</v>
      </c>
      <c r="ASO33" s="131">
        <v>2379</v>
      </c>
      <c r="ASP33" s="131">
        <v>178550</v>
      </c>
      <c r="ASQ33" s="141">
        <f t="shared" si="97"/>
        <v>13390.329206684062</v>
      </c>
      <c r="ASR33" s="87">
        <f>INDEX('[2]All Previous Years'!$A$1:$EX$34,MATCH($A33,'[2]All Previous Years'!$A$1:$A$34,0),MATCH(ASR$1,'[2]All Previous Years'!$A$1:$EX$1,0))</f>
        <v>2412</v>
      </c>
      <c r="ASS33" s="32">
        <f>INDEX('[3]Raw data 16-17'!$B$2:$XA$34,MATCH($A33,'[3]Raw data 16-17'!$A$2:$A$34,0),MATCH(ASS$1,'[3]Raw data 16-17'!$B$1:$GU$1,0))</f>
        <v>180130</v>
      </c>
      <c r="AST33" s="132">
        <f t="shared" si="98"/>
        <v>14654.459213501737</v>
      </c>
      <c r="ASU33" s="32">
        <f>INDEX([4]Sheet1!$A$1:$CJ$34, MATCH($A33, [4]Sheet1!$A$1:$A$34, 0), MATCH(ASU$1, [4]Sheet1!$A$1:$CJ$1, 0))</f>
        <v>2657</v>
      </c>
      <c r="ASV33" s="32">
        <f>INDEX('[5]Finance Indicators'!$A$2:$BO$35,MATCH($A33,'[5]Finance Indicators'!$A$2:$A$35,0),MATCH(ASV$1,'[5]Finance Indicators'!$A$2:$BO$2,0))</f>
        <v>181310</v>
      </c>
      <c r="ASW33" s="88">
        <f>INDEX('[6]Finance Indicators'!$B$3:$BO$35,MATCH($A33,'[6]Finance Indicators'!$A$3:$A$35,0),MATCH(ASW$1,'[6]Finance Indicators'!$B$2:$BO$2,0))</f>
        <v>14362.578236521356</v>
      </c>
      <c r="ASX33" s="88">
        <f>INDEX('[6]Finance Indicators'!$B$3:$BO$35,MATCH($A33,'[6]Finance Indicators'!$A$3:$A$35,0),MATCH(ASX$1,'[6]Finance Indicators'!$B$2:$BO$2,0))</f>
        <v>2616</v>
      </c>
      <c r="ASY33" s="88">
        <f>INDEX('[6]Finance Indicators'!$B$3:$BO$35,MATCH($A33,'[6]Finance Indicators'!$A$3:$A$35,0),MATCH(ASY$1,'[6]Finance Indicators'!$B$2:$BO$2,0))</f>
        <v>182140</v>
      </c>
      <c r="ASZ33" s="88">
        <f t="array" ref="ASZ33">INDEX('[7]Finance Indicators'!$A$2:$BO$35,MATCH($A33,'[7]Finance Indicators'!$A$2:$A$35,0),MATCH(ASZ$1,'[7]Finance Indicators'!$A$2:$BO$2,0))</f>
        <v>13353.358820316767</v>
      </c>
      <c r="ATA33" s="250">
        <f t="array" ref="ATA33">INDEX('[7]Finance Indicators'!$A$2:$BO$35,MATCH($A33,'[7]Finance Indicators'!$A$2:$A$35,0),MATCH(ATA$1,'[7]Finance Indicators'!$A$2:$BO$2,0))</f>
        <v>2445</v>
      </c>
      <c r="ATB33" s="250">
        <f t="array" ref="ATB33">INDEX('[7]Finance Indicators'!$A$2:$BO$35,MATCH($A33,'[7]Finance Indicators'!$A$2:$A$35,0),MATCH(ATB$1,'[7]Finance Indicators'!$A$2:$BO$2,0))</f>
        <v>183100</v>
      </c>
      <c r="ATC33" s="142">
        <f>(ARY33*100)/Deflators!$B$2</f>
        <v>13924.336353991785</v>
      </c>
      <c r="ATD33" s="199">
        <f>(ASB33*100)/Deflators!$B$3</f>
        <v>14784.594767953869</v>
      </c>
      <c r="ATE33" s="199">
        <f>(ASE33*100)/Deflators!$B$4</f>
        <v>14997.396522960553</v>
      </c>
      <c r="ATF33" s="199">
        <f>(ASH33*100)/Deflators!$B$5</f>
        <v>15442.103801352909</v>
      </c>
      <c r="ATG33" s="199">
        <f>(ASK33*100)/Deflators!$B$6</f>
        <v>15163.88558112899</v>
      </c>
      <c r="ATH33" s="199">
        <f>(ASN33*100)/Deflators!$B$7</f>
        <v>14562.07366379857</v>
      </c>
      <c r="ATI33" s="199">
        <f>(ASQ33*100)/Deflators!$B$8</f>
        <v>14281.12890314674</v>
      </c>
      <c r="ATJ33" s="199">
        <f>(AST33*100)/Deflators!$B$9</f>
        <v>15358.919075267491</v>
      </c>
      <c r="ATK33" s="199">
        <f>(ASW33*100)/Deflators!$B$10</f>
        <v>14713.476253317665</v>
      </c>
      <c r="ATL33" s="259">
        <f>(ASZ33*100)/Deflators!$B$11</f>
        <v>13353.358820316767</v>
      </c>
      <c r="ATM33" s="115">
        <v>91.800000000000011</v>
      </c>
      <c r="ATN33" s="116">
        <v>95.9</v>
      </c>
      <c r="ATO33" s="116">
        <v>94.7</v>
      </c>
      <c r="ATP33" s="116">
        <v>98</v>
      </c>
      <c r="ATQ33" s="116">
        <v>93.766233766233768</v>
      </c>
      <c r="ATR33" s="116">
        <v>93.1</v>
      </c>
      <c r="ATS33" s="88">
        <f>INDEX('[3]Raw data 16-17'!$B$2:$XA$34,MATCH($A33,'[3]Raw data 16-17'!$A$2:$A$34,0),MATCH(ATS$1,'[3]Raw data 16-17'!$B$1:$GU$1,0))</f>
        <v>91.516709511568124</v>
      </c>
      <c r="ATT33" s="88">
        <f>INDEX('[14]1718 Collected Indicators'!$A$3:$CH$36,MATCH($A33,'[14]1718 Collected Indicators'!$A$3:$A$36,0),MATCH(ATT$1,'[14]1718 Collected Indicators'!$A$3:$CH$3,0))</f>
        <v>93.382352941176478</v>
      </c>
      <c r="ATU33" s="88">
        <f>INDEX('[15]1819 Collected Indicators'!$A$3:$CV$36,MATCH($A33,'[15]1819 Collected Indicators'!$A$3:$A$36,0),MATCH(ATU$1,'[15]1819 Collected Indicators'!$A$3:$CV$3,0))</f>
        <v>94.4</v>
      </c>
      <c r="ATV33" s="183">
        <f>INDEX('[11]1920 Collected Indicators'!$A$3:$CV$36,MATCH($A33,'[11]1920 Collected Indicators'!$A$3:$A$36,0),MATCH(ATV$1,'[11]1920 Collected Indicators'!$A$3:$CV$3,0))</f>
        <v>93.193717277486911</v>
      </c>
      <c r="ATW33" s="119">
        <f t="shared" si="99"/>
        <v>15968.12749003984</v>
      </c>
      <c r="ATX33" s="111">
        <f>INDEX([37]Roads!$U$3:$AC$36,MATCH($A33,[37]Roads!$U$3:$U$36,0),MATCH(ATX$1,[37]Roads!$U$3:$AC$3,0))</f>
        <v>16032</v>
      </c>
      <c r="ATY33" s="131">
        <v>1004</v>
      </c>
      <c r="ATZ33" s="88">
        <f t="shared" si="100"/>
        <v>13154.508561813323</v>
      </c>
      <c r="AUA33" s="111">
        <f>INDEX([37]Roads!$U$3:$AC$36,MATCH($A33,[37]Roads!$U$3:$U$36,0),MATCH(AUA$1,[37]Roads!$U$3:$AC$3,0))</f>
        <v>13290</v>
      </c>
      <c r="AUB33" s="131">
        <v>1010.3</v>
      </c>
      <c r="AUC33" s="88">
        <f t="shared" si="101"/>
        <v>14030.303030303032</v>
      </c>
      <c r="AUD33" s="111">
        <f>INDEX([37]Roads!$U$3:$AC$36,MATCH($A33,[37]Roads!$U$3:$U$36,0),MATCH(AUD$1,[37]Roads!$U$3:$AC$3,0))</f>
        <v>14353</v>
      </c>
      <c r="AUE33" s="32">
        <v>1023</v>
      </c>
      <c r="AUF33" s="88">
        <f t="shared" si="102"/>
        <v>14257.611791303327</v>
      </c>
      <c r="AUG33" s="111">
        <f>INDEX([37]Roads!$U$3:$AC$36,MATCH($A33,[37]Roads!$U$3:$U$36,0),MATCH(AUG$1,[37]Roads!$U$3:$AC$3,0))</f>
        <v>14568</v>
      </c>
      <c r="AUH33" s="131">
        <v>1021.77</v>
      </c>
      <c r="AUI33" s="88">
        <f t="shared" si="103"/>
        <v>13204.807210816223</v>
      </c>
      <c r="AUJ33" s="111">
        <f>INDEX([37]Roads!$U$3:$AC$36,MATCH($A33,[37]Roads!$U$3:$U$36,0),MATCH(AUJ$1,[37]Roads!$U$3:$AC$3,0))</f>
        <v>13185</v>
      </c>
      <c r="AUK33" s="131">
        <v>998.5</v>
      </c>
      <c r="AUL33" s="88">
        <f t="shared" si="104"/>
        <v>12114.531110706377</v>
      </c>
      <c r="AUM33" s="111">
        <f>INDEX([37]Roads!$U$3:$AC$36,MATCH($A33,[37]Roads!$U$3:$U$36,0),MATCH(AUM$1,[37]Roads!$U$3:$AC$3,0))</f>
        <v>12638</v>
      </c>
      <c r="AUN33" s="131">
        <v>1043.21</v>
      </c>
      <c r="AUO33" s="116">
        <f t="shared" si="105"/>
        <v>11553.761946300361</v>
      </c>
      <c r="AUP33" s="111">
        <f>INDEX([37]Roads!$U$3:$AC$36,MATCH($A33,[37]Roads!$U$3:$U$36,0),MATCH(AUP$1,[37]Roads!$U$3:$AC$3,0))</f>
        <v>12053</v>
      </c>
      <c r="AUQ33" s="32">
        <f>INDEX('[3]Raw data 16-17'!$B$2:$XA$34,MATCH($A33,'[3]Raw data 16-17'!$A$2:$A$34,0),MATCH(AUQ$1,'[3]Raw data 16-17'!$B$1:$GU$1,0))</f>
        <v>1043.21</v>
      </c>
      <c r="AUR33" s="88">
        <f t="shared" si="7"/>
        <v>14260.791211740685</v>
      </c>
      <c r="AUS33" s="32">
        <f>INDEX([4]Sheet1!$A$1:$CJ$34, MATCH($A33, [4]Sheet1!$A$1:$A$34, 0), MATCH(AUS$1, [4]Sheet1!$A$1:$CJ$1, 0))</f>
        <v>14877</v>
      </c>
      <c r="AUT33" s="32">
        <f>INDEX('[5]Finance Indicators'!$A$2:$BO$35,MATCH($A33,'[5]Finance Indicators'!$A$2:$A$35,0),MATCH(AUT$1,'[5]Finance Indicators'!$A$2:$BO$2,0))</f>
        <v>1043.21</v>
      </c>
      <c r="AUU33" s="88">
        <f>INDEX('[6]Finance Indicators'!$B$3:$BO$35,MATCH($A33,'[6]Finance Indicators'!$A$3:$A$35,0),MATCH(AUU$1,'[6]Finance Indicators'!$B$2:$BO$2,0))</f>
        <v>12929.997134944133</v>
      </c>
      <c r="AUV33" s="88">
        <f>INDEX('[6]Finance Indicators'!$B$3:$BO$35,MATCH($A33,'[6]Finance Indicators'!$A$3:$A$35,0),MATCH(AUV$1,'[6]Finance Indicators'!$B$2:$BO$2,0))</f>
        <v>13539</v>
      </c>
      <c r="AUW33" s="88">
        <f>INDEX('[6]Finance Indicators'!$B$3:$BO$35,MATCH($A33,'[6]Finance Indicators'!$A$3:$A$35,0),MATCH(AUW$1,'[6]Finance Indicators'!$B$2:$BO$2,0))</f>
        <v>1047.0999999999999</v>
      </c>
      <c r="AUX33" s="88">
        <f t="array" ref="AUX33">INDEX('[7]Finance Indicators'!$A$2:$BO$35,MATCH($A33,'[7]Finance Indicators'!$A$2:$A$35,0),MATCH(AUX$1,'[7]Finance Indicators'!$A$2:$BO$2,0))</f>
        <v>12056.048311002076</v>
      </c>
      <c r="AUY33" s="250">
        <f t="array" ref="AUY33">INDEX('[7]Finance Indicators'!$A$2:$BO$35,MATCH($A33,'[7]Finance Indicators'!$A$2:$A$35,0),MATCH(AUY$1,'[7]Finance Indicators'!$A$2:$BO$2,0))</f>
        <v>12777</v>
      </c>
      <c r="AUZ33" s="250">
        <f t="array" ref="AUZ33">INDEX('[7]Finance Indicators'!$A$2:$BO$35,MATCH($A33,'[7]Finance Indicators'!$A$2:$A$35,0),MATCH(AUZ$1,'[7]Finance Indicators'!$A$2:$BO$2,0))</f>
        <v>1059.8</v>
      </c>
      <c r="AVA33" s="119">
        <f>(ATW33*100)/Deflators!$B$2</f>
        <v>18810.829440503443</v>
      </c>
      <c r="AVB33" s="137">
        <f>(ATZ33*100)/Deflators!$B$3</f>
        <v>15264.882364994388</v>
      </c>
      <c r="AVC33" s="137">
        <f>(AUC33*100)/Deflators!$B$4</f>
        <v>15954.962071169797</v>
      </c>
      <c r="AVD33" s="137">
        <f>(AUF33*100)/Deflators!$B$5</f>
        <v>15926.204185353901</v>
      </c>
      <c r="AVE33" s="137">
        <f>(AUI33*100)/Deflators!$B$6</f>
        <v>14549.565336618527</v>
      </c>
      <c r="AVF33" s="137">
        <f>(AUL33*100)/Deflators!$B$7</f>
        <v>13240.221349993502</v>
      </c>
      <c r="AVG33" s="137">
        <f>(AUO33*100)/Deflators!$B$8</f>
        <v>12322.382902208517</v>
      </c>
      <c r="AVH33" s="137">
        <f>(AUR33*100)/Deflators!$B$9</f>
        <v>14946.326915196545</v>
      </c>
      <c r="AVI33" s="137">
        <f>(AUU33*100)/Deflators!$B$10</f>
        <v>13245.895177559965</v>
      </c>
      <c r="AVJ33" s="245">
        <f>(AUX33*100)/Deflators!$B$11</f>
        <v>12056.048311002076</v>
      </c>
      <c r="AVK33" s="115">
        <v>19.734039821963364</v>
      </c>
      <c r="AVL33" s="116">
        <v>21.295790846533318</v>
      </c>
      <c r="AVM33" s="116">
        <v>18.8</v>
      </c>
      <c r="AVN33" s="116">
        <v>16.600000000000001</v>
      </c>
      <c r="AVO33" s="116">
        <v>16.56997285931342</v>
      </c>
      <c r="AVP33" s="116">
        <v>17.337729781705143</v>
      </c>
      <c r="AVQ33" s="88">
        <f>INDEX('[3]Raw data 16-17'!$B$2:$XA$34,MATCH($A33,'[3]Raw data 16-17'!$A$2:$A$34,0),MATCH(AVQ$1,'[3]Raw data 16-17'!$B$1:$GU$1,0))</f>
        <v>18.318252571141805</v>
      </c>
      <c r="AVR33" s="88">
        <f>INDEX('[14]1718 Collected Indicators'!$A$3:$CH$36,MATCH($A33,'[14]1718 Collected Indicators'!$A$3:$A$36,0),MATCH(AVR$1,'[14]1718 Collected Indicators'!$A$3:$CH$3,0))</f>
        <v>21.606827105629542</v>
      </c>
      <c r="AVS33" s="88">
        <f>INDEX('[15]1819 Collected Indicators'!$A$3:$CV$36,MATCH($A33,'[15]1819 Collected Indicators'!$A$3:$A$36,0),MATCH(AVS$1,'[15]1819 Collected Indicators'!$A$3:$CV$3,0))</f>
        <v>21.202765894576114</v>
      </c>
      <c r="AVT33" s="183">
        <f>INDEX('[11]1920 Collected Indicators'!$A$3:$CV$36,MATCH($A33,'[11]1920 Collected Indicators'!$A$3:$A$36,0),MATCH(AVT$1,'[11]1920 Collected Indicators'!$A$3:$CV$3,0))</f>
        <v>20.227828355556678</v>
      </c>
      <c r="AVU33" s="115">
        <v>29.352257734599885</v>
      </c>
      <c r="AVV33" s="116">
        <v>29.281579108213755</v>
      </c>
      <c r="AVW33" s="116">
        <v>28.2</v>
      </c>
      <c r="AVX33" s="116">
        <v>26.400000000000002</v>
      </c>
      <c r="AVY33" s="116">
        <v>26.046118003448786</v>
      </c>
      <c r="AVZ33" s="116">
        <v>25.943324490972174</v>
      </c>
      <c r="AWA33" s="88">
        <f>INDEX('[3]Raw data 16-17'!$B$2:$XA$34,MATCH($A33,'[3]Raw data 16-17'!$A$2:$A$34,0),MATCH(AWA$1,'[3]Raw data 16-17'!$B$1:$GU$1,0))</f>
        <v>27.578452841058571</v>
      </c>
      <c r="AWB33" s="88">
        <f>INDEX('[14]1718 Collected Indicators'!$A$3:$CH$36,MATCH($A33,'[14]1718 Collected Indicators'!$A$3:$A$36,0),MATCH(AWB$1,'[14]1718 Collected Indicators'!$A$3:$CH$3,0))</f>
        <v>30.708550901878979</v>
      </c>
      <c r="AWC33" s="88">
        <f>INDEX('[15]1819 Collected Indicators'!$A$3:$CV$36,MATCH($A33,'[15]1819 Collected Indicators'!$A$3:$A$36,0),MATCH(AWC$1,'[15]1819 Collected Indicators'!$A$3:$CV$3,0))</f>
        <v>29.941637271933306</v>
      </c>
      <c r="AWD33" s="183">
        <f>INDEX('[11]1920 Collected Indicators'!$A$3:$CV$36,MATCH($A33,'[11]1920 Collected Indicators'!$A$3:$A$36,0),MATCH(AWD$1,'[11]1920 Collected Indicators'!$A$3:$CV$3,0))</f>
        <v>29.535241561658907</v>
      </c>
      <c r="AWE33" s="115">
        <v>46.376320741526499</v>
      </c>
      <c r="AWF33" s="116">
        <v>45.302169367316111</v>
      </c>
      <c r="AWG33" s="116">
        <v>39</v>
      </c>
      <c r="AWH33" s="116">
        <v>39</v>
      </c>
      <c r="AWI33" s="116">
        <v>43.471975109779699</v>
      </c>
      <c r="AWJ33" s="116">
        <v>43.752819459682591</v>
      </c>
      <c r="AWK33" s="88">
        <f>INDEX('[3]Raw data 16-17'!$B$2:$XA$34,MATCH($A33,'[3]Raw data 16-17'!$A$2:$A$34,0),MATCH(AWK$1,'[3]Raw data 16-17'!$B$1:$GU$1,0))</f>
        <v>41.586217077622024</v>
      </c>
      <c r="AWL33" s="88">
        <f>INDEX('[14]1718 Collected Indicators'!$A$3:$CH$36,MATCH($A33,'[14]1718 Collected Indicators'!$A$3:$A$36,0),MATCH(AWL$1,'[14]1718 Collected Indicators'!$A$3:$CH$3,0))</f>
        <v>45.06289050207576</v>
      </c>
      <c r="AWM33" s="88">
        <f>INDEX('[15]1819 Collected Indicators'!$A$3:$CV$36,MATCH($A33,'[15]1819 Collected Indicators'!$A$3:$A$36,0),MATCH(AWM$1,'[15]1819 Collected Indicators'!$A$3:$CV$3,0))</f>
        <v>46.605175625508046</v>
      </c>
      <c r="AWN33" s="183">
        <f>INDEX('[11]1920 Collected Indicators'!$A$3:$CV$36,MATCH($A33,'[11]1920 Collected Indicators'!$A$3:$A$36,0),MATCH(AWN$1,'[11]1920 Collected Indicators'!$A$3:$CV$3,0))</f>
        <v>39.461037406534601</v>
      </c>
      <c r="AWO33" s="115">
        <v>28.529519395052048</v>
      </c>
      <c r="AWP33" s="116">
        <v>30.183364047271514</v>
      </c>
      <c r="AWQ33" s="116">
        <v>26.4</v>
      </c>
      <c r="AWR33" s="116">
        <v>26.3</v>
      </c>
      <c r="AWS33" s="116">
        <v>24.080077627813804</v>
      </c>
      <c r="AWT33" s="116">
        <v>27.087438854284411</v>
      </c>
      <c r="AWU33" s="88">
        <f>INDEX('[3]Raw data 16-17'!$B$2:$XA$34,MATCH($A33,'[3]Raw data 16-17'!$A$2:$A$34,0),MATCH(AWU$1,'[3]Raw data 16-17'!$B$1:$GU$1,0))</f>
        <v>30.101123109907554</v>
      </c>
      <c r="AWV33" s="88">
        <f>INDEX('[14]1718 Collected Indicators'!$A$3:$CH$36,MATCH($A33,'[14]1718 Collected Indicators'!$A$3:$A$36,0),MATCH(AWV$1,'[14]1718 Collected Indicators'!$A$3:$CH$3,0))</f>
        <v>28.093082708447341</v>
      </c>
      <c r="AWW33" s="88">
        <f>INDEX('[15]1819 Collected Indicators'!$A$3:$CV$36,MATCH($A33,'[15]1819 Collected Indicators'!$A$3:$A$36,0),MATCH(AWW$1,'[15]1819 Collected Indicators'!$A$3:$CV$3,0))</f>
        <v>28.914795643328127</v>
      </c>
      <c r="AWX33" s="183">
        <f>INDEX('[11]1920 Collected Indicators'!$A$3:$CV$36,MATCH($A33,'[11]1920 Collected Indicators'!$A$3:$A$36,0),MATCH(AWX$1,'[11]1920 Collected Indicators'!$A$3:$CV$3,0))</f>
        <v>26.519574488680188</v>
      </c>
      <c r="AWY33" s="119">
        <v>17811.483031148302</v>
      </c>
      <c r="AWZ33" s="131">
        <v>3065</v>
      </c>
      <c r="AXA33" s="131">
        <v>172990</v>
      </c>
      <c r="AXB33" s="88">
        <f t="shared" si="106"/>
        <v>17203.306549511533</v>
      </c>
      <c r="AXC33" s="131">
        <v>2976</v>
      </c>
      <c r="AXD33" s="131">
        <v>172990</v>
      </c>
      <c r="AXE33" s="116">
        <f t="shared" si="107"/>
        <v>17478.265810557419</v>
      </c>
      <c r="AXF33" s="131">
        <f t="shared" si="108"/>
        <v>3076</v>
      </c>
      <c r="AXG33" s="131">
        <v>175990</v>
      </c>
      <c r="AXH33" s="141">
        <f t="shared" si="109"/>
        <v>16736.686726467582</v>
      </c>
      <c r="AXI33" s="131">
        <f t="shared" si="110"/>
        <v>2948</v>
      </c>
      <c r="AXJ33" s="131">
        <v>176140</v>
      </c>
      <c r="AXK33" s="141">
        <f t="shared" si="111"/>
        <v>16709.003669206886</v>
      </c>
      <c r="AXL33" s="131">
        <f t="shared" si="112"/>
        <v>2960</v>
      </c>
      <c r="AXM33" s="131">
        <v>177150</v>
      </c>
      <c r="AXN33" s="141">
        <f t="shared" si="113"/>
        <v>16348.361803416408</v>
      </c>
      <c r="AXO33" s="131">
        <f t="shared" si="114"/>
        <v>2919</v>
      </c>
      <c r="AXP33" s="131">
        <v>178550</v>
      </c>
      <c r="AXQ33" s="116">
        <f t="shared" si="115"/>
        <v>16776.772331094209</v>
      </c>
      <c r="AXR33" s="87">
        <f>INDEX('[2]All Previous Years'!$A$1:$EX$34,MATCH($A33,'[2]All Previous Years'!$A$1:$A$34,0),MATCH(AXR$1,'[2]All Previous Years'!$A$1:$EX$1,0))</f>
        <v>3022</v>
      </c>
      <c r="AXS33" s="32">
        <f>INDEX('[3]Raw data 16-17'!$B$2:$XA$34,MATCH($A33,'[3]Raw data 16-17'!$A$2:$A$34,0),MATCH(AXS$1,'[3]Raw data 16-17'!$B$1:$GU$1,0))</f>
        <v>180130</v>
      </c>
      <c r="AXT33" s="88">
        <f t="shared" si="116"/>
        <v>20285.698527384036</v>
      </c>
      <c r="AXU33" s="32">
        <f>INDEX([4]Sheet1!$A$1:$CJ$34, MATCH($A33, [4]Sheet1!$A$1:$A$34, 0), MATCH(AXU$1, [4]Sheet1!$A$1:$CJ$1, 0))</f>
        <v>3678</v>
      </c>
      <c r="AXV33" s="32">
        <f>INDEX('[5]Finance Indicators'!$A$2:$BO$35,MATCH($A33,'[5]Finance Indicators'!$A$2:$A$35,0),MATCH(AXV$1,'[5]Finance Indicators'!$A$2:$BO$2,0))</f>
        <v>181310</v>
      </c>
      <c r="AXW33" s="88">
        <f>INDEX('[6]Finance Indicators'!$B$3:$BO$35,MATCH($A33,'[6]Finance Indicators'!$A$3:$A$35,0),MATCH(AXW$1,'[6]Finance Indicators'!$B$2:$BO$2,0))</f>
        <v>19078.730646755241</v>
      </c>
      <c r="AXX33" s="88">
        <f>INDEX('[6]Finance Indicators'!$B$3:$BO$35,MATCH($A33,'[6]Finance Indicators'!$A$3:$A$35,0),MATCH(AXX$1,'[6]Finance Indicators'!$B$2:$BO$2,0))</f>
        <v>3475</v>
      </c>
      <c r="AXY33" s="88">
        <f>INDEX('[6]Finance Indicators'!$B$3:$BO$35,MATCH($A33,'[6]Finance Indicators'!$A$3:$A$35,0),MATCH(AXY$1,'[6]Finance Indicators'!$B$2:$BO$2,0))</f>
        <v>182140</v>
      </c>
      <c r="AXZ33" s="250">
        <f t="array" ref="AXZ33">INDEX('[7]Finance Indicators'!$A$2:$BO$35,MATCH($A33,'[7]Finance Indicators'!$A$2:$A$35,0),MATCH(AXZ$1,'[7]Finance Indicators'!$A$2:$BO$2,0))</f>
        <v>18541.78044784271</v>
      </c>
      <c r="AYA33" s="250">
        <f t="array" ref="AYA33">INDEX('[7]Finance Indicators'!$A$2:$BO$35,MATCH($A33,'[7]Finance Indicators'!$A$2:$A$35,0),MATCH(AYA$1,'[7]Finance Indicators'!$A$2:$BO$2,0))</f>
        <v>3395</v>
      </c>
      <c r="AYB33" s="250">
        <f t="array" ref="AYB33">INDEX('[7]Finance Indicators'!$A$2:$BO$35,MATCH($A33,'[7]Finance Indicators'!$A$2:$A$35,0),MATCH(AYB$1,'[7]Finance Indicators'!$A$2:$BO$2,0))</f>
        <v>183100</v>
      </c>
      <c r="AYC33" s="119">
        <f>(AWY33*100)/Deflators!$B$2</f>
        <v>20982.345587504828</v>
      </c>
      <c r="AYD33" s="137">
        <f>(AXB33*100)/Deflators!$B$3</f>
        <v>19963.227781048423</v>
      </c>
      <c r="AYE33" s="137">
        <f>(AXE33*100)/Deflators!$B$4</f>
        <v>19875.911979589255</v>
      </c>
      <c r="AYF33" s="137">
        <f>(AXH33*100)/Deflators!$B$5</f>
        <v>18695.409448208775</v>
      </c>
      <c r="AYG33" s="137">
        <f>(AXK33*100)/Deflators!$B$6</f>
        <v>18410.624003339548</v>
      </c>
      <c r="AYH33" s="137">
        <f>(AXN33*100)/Deflators!$B$7</f>
        <v>17867.462389503162</v>
      </c>
      <c r="AYI33" s="88">
        <f>(AXQ33*100)/Deflators!$B$8</f>
        <v>17892.857191255989</v>
      </c>
      <c r="AYJ33" s="88">
        <f>(AXT33*100)/Deflators!$B$9</f>
        <v>21260.859751160646</v>
      </c>
      <c r="AYK33" s="88">
        <f>(AXW33*100)/Deflators!$B$10</f>
        <v>19544.850909892539</v>
      </c>
      <c r="AYL33" s="182">
        <f>(AXZ33*100)/Deflators!$B$11</f>
        <v>18541.78044784271</v>
      </c>
      <c r="AYM33" s="119">
        <f t="shared" si="117"/>
        <v>8807.3185976475943</v>
      </c>
      <c r="AYN33" s="131">
        <v>1550</v>
      </c>
      <c r="AYO33" s="131">
        <v>175990</v>
      </c>
      <c r="AYP33" s="88">
        <f t="shared" si="118"/>
        <v>8419.4390825479732</v>
      </c>
      <c r="AYQ33" s="131">
        <v>1483</v>
      </c>
      <c r="AYR33" s="131">
        <v>176140</v>
      </c>
      <c r="AYS33" s="116">
        <f t="shared" si="119"/>
        <v>8173.8639570985042</v>
      </c>
      <c r="AYT33" s="131">
        <v>1448</v>
      </c>
      <c r="AYU33" s="32">
        <v>177150</v>
      </c>
      <c r="AYV33" s="116">
        <f t="shared" si="120"/>
        <v>7857.7429291514982</v>
      </c>
      <c r="AYW33" s="131">
        <v>1403</v>
      </c>
      <c r="AYX33" s="32">
        <v>178550</v>
      </c>
      <c r="AYY33" s="116">
        <f t="shared" si="121"/>
        <v>8316.2160661744292</v>
      </c>
      <c r="AYZ33" s="87">
        <f>INDEX('[2]All Previous Years'!$A$1:$EX$34,MATCH($A33,'[2]All Previous Years'!$A$1:$A$34,0),MATCH(AYZ$1,'[2]All Previous Years'!$A$1:$EX$1,0))</f>
        <v>1498</v>
      </c>
      <c r="AZA33" s="32">
        <f>INDEX('[3]Raw data 16-17'!$B$2:$XA$34,MATCH($A33,'[3]Raw data 16-17'!$A$2:$A$34,0),MATCH(AZA$1,'[3]Raw data 16-17'!$B$1:$GU$1,0))</f>
        <v>180130</v>
      </c>
      <c r="AZB33" s="88">
        <f t="shared" si="122"/>
        <v>11598.918978545033</v>
      </c>
      <c r="AZC33" s="32">
        <f>INDEX([4]Sheet1!$A$1:$CJ$34, MATCH($A33, [4]Sheet1!$A$1:$A$34, 0), MATCH(AZC$1, [4]Sheet1!$A$1:$CJ$1, 0))</f>
        <v>2103</v>
      </c>
      <c r="AZD33" s="32">
        <f>INDEX('[5]Finance Indicators'!$A$2:$BO$35,MATCH($A33,'[5]Finance Indicators'!$A$2:$A$35,0),MATCH(AZD$1,'[5]Finance Indicators'!$A$2:$BO$2,0))</f>
        <v>181310</v>
      </c>
      <c r="AZE33" s="88">
        <f>INDEX('[6]Finance Indicators'!$B$3:$BO$35,MATCH($A33,'[6]Finance Indicators'!$A$3:$A$35,0),MATCH(AZE$1,'[6]Finance Indicators'!$B$2:$BO$2,0))</f>
        <v>10453.497309761722</v>
      </c>
      <c r="AZF33" s="88">
        <f>INDEX('[6]Finance Indicators'!$B$3:$BO$35,MATCH($A33,'[6]Finance Indicators'!$A$3:$A$35,0),MATCH(AZF$1,'[6]Finance Indicators'!$B$2:$BO$2,0))</f>
        <v>1904</v>
      </c>
      <c r="AZG33" s="88">
        <f>INDEX('[6]Finance Indicators'!$B$3:$BO$35,MATCH($A33,'[6]Finance Indicators'!$A$3:$A$35,0),MATCH(AZG$1,'[6]Finance Indicators'!$B$2:$BO$2,0))</f>
        <v>182140</v>
      </c>
      <c r="AZH33" s="250">
        <f t="array" ref="AZH33">INDEX('[7]Finance Indicators'!$A$2:$BO$35,MATCH($A33,'[7]Finance Indicators'!$A$2:$A$35,0),MATCH(AZH$1,'[7]Finance Indicators'!$A$2:$BO$2,0))</f>
        <v>10480.611687602403</v>
      </c>
      <c r="AZI33" s="250">
        <f t="array" ref="AZI33">INDEX('[7]Finance Indicators'!$A$2:$BO$35,MATCH($A33,'[7]Finance Indicators'!$A$2:$A$35,0),MATCH(AZI$1,'[7]Finance Indicators'!$A$2:$BO$2,0))</f>
        <v>1919</v>
      </c>
      <c r="AZJ33" s="250">
        <f t="array" ref="AZJ33">INDEX('[7]Finance Indicators'!$A$2:$BO$35,MATCH($A33,'[7]Finance Indicators'!$A$2:$A$35,0),MATCH(AZJ$1,'[7]Finance Indicators'!$A$2:$BO$2,0))</f>
        <v>183100</v>
      </c>
      <c r="AZK33" s="139">
        <f>(AYM33*100)/Deflators!$B$4</f>
        <v>10015.495308310581</v>
      </c>
      <c r="AZL33" s="137">
        <f>(AYP33*100)/Deflators!$B$5</f>
        <v>9404.7802617685265</v>
      </c>
      <c r="AZM33" s="137">
        <f>(AYS33*100)/Deflators!$B$6</f>
        <v>9006.278228660698</v>
      </c>
      <c r="AZN33" s="137">
        <f>(AYV33*100)/Deflators!$B$7</f>
        <v>8587.8895965991578</v>
      </c>
      <c r="AZO33" s="88">
        <f>(AYY33*100)/Deflators!$B$8</f>
        <v>8869.4573370289454</v>
      </c>
      <c r="AZP33" s="88">
        <f>(AZB33*100)/Deflators!$B$9</f>
        <v>12156.494849562489</v>
      </c>
      <c r="AZQ33" s="88">
        <f>(AZE33*100)/Deflators!$B$10</f>
        <v>10708.890973362706</v>
      </c>
      <c r="AZR33" s="183">
        <f>(AZH33*100)/Deflators!$B$11</f>
        <v>10480.611687602403</v>
      </c>
      <c r="AZS33" s="115">
        <f t="shared" si="123"/>
        <v>8670.9472129098249</v>
      </c>
      <c r="AZT33" s="131">
        <v>1526</v>
      </c>
      <c r="AZU33" s="131">
        <v>175990</v>
      </c>
      <c r="AZV33" s="116">
        <f t="shared" si="124"/>
        <v>8317.2476439196107</v>
      </c>
      <c r="AZW33" s="131">
        <v>1465</v>
      </c>
      <c r="AZX33" s="131">
        <v>176140</v>
      </c>
      <c r="AZY33" s="116">
        <f t="shared" si="125"/>
        <v>8535.1397121083828</v>
      </c>
      <c r="AZZ33" s="131">
        <v>1512</v>
      </c>
      <c r="BAA33" s="32">
        <v>177150</v>
      </c>
      <c r="BAB33" s="116">
        <f t="shared" si="126"/>
        <v>8490.6188742649119</v>
      </c>
      <c r="BAC33" s="131">
        <v>1516</v>
      </c>
      <c r="BAD33" s="32">
        <v>178550</v>
      </c>
      <c r="BAE33" s="116">
        <f t="shared" si="127"/>
        <v>8460.55626491978</v>
      </c>
      <c r="BAF33" s="87">
        <f>INDEX('[2]All Previous Years'!$A$1:$EX$34,MATCH($A33,'[2]All Previous Years'!$A$1:$A$34,0),MATCH(BAF$1,'[2]All Previous Years'!$A$1:$EX$1,0))</f>
        <v>1524</v>
      </c>
      <c r="BAG33" s="32">
        <f>INDEX('[3]Raw data 16-17'!$B$2:$XA$34,MATCH($A33,'[3]Raw data 16-17'!$A$2:$A$34,0),MATCH(BAG$1,'[3]Raw data 16-17'!$B$1:$GU$1,0))</f>
        <v>180130</v>
      </c>
      <c r="BAH33" s="88">
        <f t="shared" si="128"/>
        <v>8686.7795488390057</v>
      </c>
      <c r="BAI33" s="32">
        <f>INDEX([4]Sheet1!$A$1:$CJ$34, MATCH($A33, [4]Sheet1!$A$1:$A$34, 0), MATCH(BAI$1, [4]Sheet1!$A$1:$CJ$1, 0))</f>
        <v>1575</v>
      </c>
      <c r="BAJ33" s="32">
        <f>INDEX('[5]Finance Indicators'!$A$2:$BO$35,MATCH($A33,'[5]Finance Indicators'!$A$2:$A$35,0),MATCH(BAJ$1,'[5]Finance Indicators'!$A$2:$BO$2,0))</f>
        <v>181310</v>
      </c>
      <c r="BAK33" s="88">
        <f>INDEX('[6]Finance Indicators'!$B$3:$BO$35,MATCH($A33,'[6]Finance Indicators'!$A$3:$A$35,0),MATCH(BAK$1,'[6]Finance Indicators'!$B$2:$BO$2,0))</f>
        <v>8625.2333369935204</v>
      </c>
      <c r="BAL33" s="88">
        <f>INDEX('[6]Finance Indicators'!$B$3:$BO$35,MATCH($A33,'[6]Finance Indicators'!$A$3:$A$35,0),MATCH(BAL$1,'[6]Finance Indicators'!$B$2:$BO$2,0))</f>
        <v>1571</v>
      </c>
      <c r="BAM33" s="88">
        <f>INDEX('[6]Finance Indicators'!$B$3:$BO$35,MATCH($A33,'[6]Finance Indicators'!$A$3:$A$35,0),MATCH(BAM$1,'[6]Finance Indicators'!$B$2:$BO$2,0))</f>
        <v>182140</v>
      </c>
      <c r="BAN33" s="250">
        <f t="array" ref="BAN33">INDEX('[7]Finance Indicators'!$A$2:$BO$35,MATCH($A33,'[7]Finance Indicators'!$A$2:$A$35,0),MATCH(BAN$1,'[7]Finance Indicators'!$A$2:$BO$2,0))</f>
        <v>8061.1687602403053</v>
      </c>
      <c r="BAO33" s="250">
        <f t="array" ref="BAO33">INDEX('[7]Finance Indicators'!$A$2:$BO$35,MATCH($A33,'[7]Finance Indicators'!$A$2:$A$35,0),MATCH(BAO$1,'[7]Finance Indicators'!$A$2:$BO$2,0))</f>
        <v>1476</v>
      </c>
      <c r="BAP33" s="250">
        <f t="array" ref="BAP33">INDEX('[7]Finance Indicators'!$A$2:$BO$35,MATCH($A33,'[7]Finance Indicators'!$A$2:$A$35,0),MATCH(BAP$1,'[7]Finance Indicators'!$A$2:$BO$2,0))</f>
        <v>183100</v>
      </c>
      <c r="BAQ33" s="139">
        <f>(AZS33*100)/Deflators!$B$4</f>
        <v>9860.4166712786737</v>
      </c>
      <c r="BAR33" s="137">
        <f>(AZV33*100)/Deflators!$B$5</f>
        <v>9290.6291864402519</v>
      </c>
      <c r="BAS33" s="137">
        <f>(AZY33*100)/Deflators!$B$6</f>
        <v>9404.3457746788499</v>
      </c>
      <c r="BAT33" s="137">
        <f>(BAB33*100)/Deflators!$B$7</f>
        <v>9279.5727929040095</v>
      </c>
      <c r="BAU33" s="137">
        <f>(BAE33*100)/Deflators!$B$8</f>
        <v>9023.3998542270438</v>
      </c>
      <c r="BAV33" s="137">
        <f>(BAH33*100)/Deflators!$B$9</f>
        <v>9104.3649015981573</v>
      </c>
      <c r="BAW33" s="137">
        <f>(BAK33*100)/Deflators!$B$10</f>
        <v>8835.9599365298345</v>
      </c>
      <c r="BAX33" s="245">
        <f>(BAN33*100)/Deflators!$B$11</f>
        <v>8061.1687602403053</v>
      </c>
      <c r="BAY33" s="144">
        <v>43.363726624340742</v>
      </c>
      <c r="BAZ33" s="145">
        <v>43.623737928586642</v>
      </c>
      <c r="BBA33" s="145">
        <v>42.924471020179602</v>
      </c>
      <c r="BBB33" s="145">
        <v>44.324713499874221</v>
      </c>
      <c r="BBC33" s="145">
        <v>45.9</v>
      </c>
      <c r="BBD33" s="145">
        <v>47.421221666535835</v>
      </c>
      <c r="BBE33" s="88">
        <f>INDEX('[3]Raw data 16-17'!$B$2:$XA$34,MATCH($A33,'[3]Raw data 16-17'!$A$2:$A$34,0),MATCH(BBE$1,'[3]Raw data 16-17'!$B$1:$GU$1,0))</f>
        <v>48.506352052997144</v>
      </c>
      <c r="BBF33" s="88">
        <f>INDEX('[14]1718 Collected Indicators'!$A$3:$CH$36,MATCH($A33,'[14]1718 Collected Indicators'!$A$3:$A$36,0),MATCH(BBF$1,'[14]1718 Collected Indicators'!$A$3:$CH$3,0))</f>
        <v>61.302773934669183</v>
      </c>
      <c r="BBG33" s="88">
        <f>INDEX('[15]1819 Collected Indicators'!$A$3:$CV$36,MATCH($A33,'[15]1819 Collected Indicators'!$A$3:$A$36,0),MATCH(BBG$1,'[15]1819 Collected Indicators'!$A$3:$CV$3,0))</f>
        <v>65.2</v>
      </c>
      <c r="BBH33" s="126">
        <f>INDEX('[11]1920 Collected Indicators'!$A$3:$CV$36,MATCH($A33,'[11]1920 Collected Indicators'!$A$3:$A$36,0),MATCH(BBH$1,'[11]1920 Collected Indicators'!$A$3:$CV$3,0))</f>
        <v>58.229807709565847</v>
      </c>
      <c r="BBI33" s="133">
        <f t="shared" si="8"/>
        <v>87.233333333333334</v>
      </c>
      <c r="BBJ33" s="116">
        <f t="shared" si="8"/>
        <v>90</v>
      </c>
      <c r="BBK33" s="116">
        <f t="shared" si="8"/>
        <v>91.666666666666671</v>
      </c>
      <c r="BBL33" s="116">
        <f t="shared" si="8"/>
        <v>90</v>
      </c>
      <c r="BBM33" s="136">
        <f t="shared" si="8"/>
        <v>85</v>
      </c>
      <c r="BBN33" s="116">
        <f t="shared" si="8"/>
        <v>78.899999999999991</v>
      </c>
      <c r="BBO33" s="248">
        <f t="shared" si="8"/>
        <v>72.899999999999991</v>
      </c>
      <c r="BBP33" s="144">
        <f t="shared" si="9"/>
        <v>78.13333333333334</v>
      </c>
      <c r="BBQ33" s="145">
        <f t="shared" si="9"/>
        <v>82.666666666666671</v>
      </c>
      <c r="BBR33" s="145">
        <f t="shared" si="9"/>
        <v>82.666666666666671</v>
      </c>
      <c r="BBS33" s="145">
        <f t="shared" si="9"/>
        <v>80.333333333333329</v>
      </c>
      <c r="BBT33" s="146">
        <f t="shared" si="9"/>
        <v>72.333333333333329</v>
      </c>
      <c r="BBU33" s="145">
        <f t="shared" si="9"/>
        <v>65.899999999999991</v>
      </c>
      <c r="BBV33" s="248">
        <f t="shared" si="9"/>
        <v>59.9</v>
      </c>
      <c r="BBW33" s="115">
        <v>3.755635751351921</v>
      </c>
      <c r="BBX33" s="116">
        <v>3.8077198992529127</v>
      </c>
      <c r="BBY33" s="136">
        <v>5.0319708242818297</v>
      </c>
      <c r="BBZ33" s="115">
        <f>INDEX([38]HSN1b!$V$1:$AL$36,MATCH($A33,[38]HSN1b!$V$1:$V$36,0),MATCH(BBZ$1,[38]HSN1b!$V$1:$AL$1,0))</f>
        <v>5.78</v>
      </c>
      <c r="BCA33" s="131">
        <f>INDEX([38]HSN1b!$V$1:$AL$36,MATCH($A33,[38]HSN1b!$V$1:$V$36,0),MATCH(BCA$1,[38]HSN1b!$V$1:$AL$1,0))</f>
        <v>2546307</v>
      </c>
      <c r="BCB33" s="131">
        <f>INDEX([38]HSN1b!$V$1:$AL$36,MATCH($A33,[38]HSN1b!$V$1:$V$36,0),MATCH(BCB$1,[38]HSN1b!$V$1:$AL$1,0))</f>
        <v>44081207</v>
      </c>
      <c r="BCC33" s="116">
        <f>INDEX([38]HSN1b!$V$1:$AL$36,MATCH($A33,[38]HSN1b!$V$1:$V$36,0),MATCH(BCC$1,[38]HSN1b!$V$1:$AL$1,0))</f>
        <v>5.12</v>
      </c>
      <c r="BCD33" s="131">
        <f>INDEX([38]HSN1b!$V$1:$AL$36,MATCH($A33,[38]HSN1b!$V$1:$V$36,0),MATCH(BCD$1,[38]HSN1b!$V$1:$AL$1,0))</f>
        <v>2192793</v>
      </c>
      <c r="BCE33" s="131">
        <f>INDEX([38]HSN1b!$V$1:$AL$36,MATCH($A33,[38]HSN1b!$V$1:$V$36,0),MATCH(BCE$1,[38]HSN1b!$V$1:$AL$1,0))</f>
        <v>42843376</v>
      </c>
      <c r="BCF33" s="116">
        <f>INDEX([38]HSN1b!$V$1:$AL$36,MATCH($A33,[38]HSN1b!$V$1:$V$36,0),MATCH(BCF$1,[38]HSN1b!$V$1:$AL$1,0))</f>
        <v>4.78</v>
      </c>
      <c r="BCG33" s="131">
        <f>INDEX([38]HSN1b!$V$1:$AL$36,MATCH($A33,[38]HSN1b!$V$1:$V$36,0),MATCH(BCG$1,[38]HSN1b!$V$1:$AL$1,0))</f>
        <v>2132238</v>
      </c>
      <c r="BCH33" s="131">
        <f>INDEX([38]HSN1b!$V$1:$AL$36,MATCH($A33,[38]HSN1b!$V$1:$V$36,0),MATCH(BCH$1,[38]HSN1b!$V$1:$AL$1,0))</f>
        <v>44644845</v>
      </c>
      <c r="BCI33" s="116">
        <f>INDEX([38]HSN1b!$V$1:$AL$36,MATCH($A33,[38]HSN1b!$V$1:$V$36,0),MATCH(BCI$1,[38]HSN1b!$V$1:$AL$1,0))</f>
        <v>4.87</v>
      </c>
      <c r="BCJ33" s="131">
        <f>INDEX([38]HSN1b!$V$1:$AL$36,MATCH($A33,[38]HSN1b!$V$1:$V$36,0),MATCH(BCJ$1,[38]HSN1b!$V$1:$AL$1,0))</f>
        <v>2227481</v>
      </c>
      <c r="BCK33" s="131">
        <f>INDEX([38]HSN1b!$V$1:$AL$36,MATCH($A33,[38]HSN1b!$V$1:$V$36,0),MATCH(BCK$1,[38]HSN1b!$V$1:$AL$1,0))</f>
        <v>45702971</v>
      </c>
      <c r="BCL33" s="88">
        <f>INDEX('[14]1718 Collected Indicators'!$A$3:$CH$36,MATCH($A33,'[14]1718 Collected Indicators'!$A$3:$A$36,0),MATCH(BCL$1,'[14]1718 Collected Indicators'!$A$3:$CH$3,0))</f>
        <v>5.1887567925244555</v>
      </c>
      <c r="BCM33" s="32">
        <f>INDEX('[14]1718 Collected Indicators'!$A$3:$CH$36,MATCH($A33,'[14]1718 Collected Indicators'!$A$3:$A$36,0),MATCH(BCM$1,'[14]1718 Collected Indicators'!$A$3:$CH$3,0))</f>
        <v>2378178</v>
      </c>
      <c r="BCN33" s="32">
        <f>INDEX('[14]1718 Collected Indicators'!$A$3:$CH$36,MATCH($A33,'[14]1718 Collected Indicators'!$A$3:$A$36,0),MATCH(BCN$1,'[14]1718 Collected Indicators'!$A$3:$CH$3,0))</f>
        <v>45833291</v>
      </c>
      <c r="BCO33" s="88">
        <f>INDEX('[15]1819 Collected Indicators'!$A$3:$CV$36,MATCH($A33,'[15]1819 Collected Indicators'!$A$3:$A$36,0),MATCH(BCO$1,'[15]1819 Collected Indicators'!$A$3:$CV$3,0))</f>
        <v>6.6019287385846681</v>
      </c>
      <c r="BCP33" s="32">
        <f>INDEX('[15]1819 Collected Indicators'!$A$3:$CV$36,MATCH($A33,'[15]1819 Collected Indicators'!$A$3:$A$36,0),MATCH(BCP$1,'[15]1819 Collected Indicators'!$A$3:$CV$3,0))</f>
        <v>3184868</v>
      </c>
      <c r="BCQ33" s="32">
        <f>INDEX('[15]1819 Collected Indicators'!$A$3:$CV$36,MATCH($A33,'[15]1819 Collected Indicators'!$A$3:$A$36,0),MATCH(BCQ$1,'[15]1819 Collected Indicators'!$A$3:$CV$3,0))</f>
        <v>48241478</v>
      </c>
      <c r="BCR33" s="32">
        <f>INDEX('[11]1920 Collected Indicators'!$A$3:$CV$36,MATCH($A33,'[11]1920 Collected Indicators'!$A$3:$A$36,0),MATCH(BCR$1,'[11]1920 Collected Indicators'!$A$3:$CV$3,0))</f>
        <v>6.4293794994890812</v>
      </c>
      <c r="BCS33" s="32">
        <f>INDEX('[11]1920 Collected Indicators'!$A$3:$CV$36,MATCH($A33,'[11]1920 Collected Indicators'!$A$3:$A$36,0),MATCH(BCS$1,'[11]1920 Collected Indicators'!$A$3:$CV$3,0))</f>
        <v>3331538</v>
      </c>
      <c r="BCT33" s="262">
        <f>INDEX('[11]1920 Collected Indicators'!$A$3:$CV$36,MATCH($A33,'[11]1920 Collected Indicators'!$A$3:$A$36,0),MATCH(BCT$1,'[11]1920 Collected Indicators'!$A$3:$CV$3,0))</f>
        <v>51817411</v>
      </c>
      <c r="BCU33" s="115">
        <v>0.61208299593083948</v>
      </c>
      <c r="BCV33" s="116">
        <v>0.73636711405866395</v>
      </c>
      <c r="BCW33" s="116">
        <v>0.40197227988912176</v>
      </c>
      <c r="BCX33" s="116">
        <f>INDEX([38]HSN2!$V$1:$AL$36,MATCH($A33,[38]HSN2!$V$1:$V$36,0),MATCH(BCX$1,[38]HSN2!$V$1:$AL$1,0))</f>
        <v>0.56999999999999995</v>
      </c>
      <c r="BCY33" s="131">
        <f>INDEX([38]HSN2!$V$1:$AL$36,MATCH($A33,[38]HSN2!$V$1:$V$36,0),MATCH(BCY$1,[38]HSN2!$V$1:$AL$1,0))</f>
        <v>252486</v>
      </c>
      <c r="BCZ33" s="131">
        <f>INDEX([38]HSN2!$V$1:$AL$36,MATCH($A33,[38]HSN2!$V$1:$V$36,0),MATCH(BCZ$1,[38]HSN2!$V$1:$AL$1,0))</f>
        <v>44081207</v>
      </c>
      <c r="BDA33" s="116">
        <f>INDEX([38]HSN2!$V$1:$AL$36,MATCH($A33,[38]HSN2!$V$1:$V$36,0),MATCH(BDA$1,[38]HSN2!$V$1:$AL$1,0))</f>
        <v>0.51</v>
      </c>
      <c r="BDB33" s="131">
        <f>INDEX([38]HSN2!$V$1:$AL$36,MATCH($A33,[38]HSN2!$V$1:$V$36,0),MATCH(BDB$1,[38]HSN2!$V$1:$AL$1,0))</f>
        <v>219526</v>
      </c>
      <c r="BDC33" s="131">
        <f>INDEX([38]HSN2!$V$1:$AL$36,MATCH($A33,[38]HSN2!$V$1:$V$36,0),MATCH(BDC$1,[38]HSN2!$V$1:$AL$1,0))</f>
        <v>42843376</v>
      </c>
      <c r="BDD33" s="116">
        <f>INDEX([38]HSN2!$V$1:$AL$36,MATCH($A33,[38]HSN2!$V$1:$V$36,0),MATCH(BDD$1,[38]HSN2!$V$1:$AL$1,0))</f>
        <v>0.42</v>
      </c>
      <c r="BDE33" s="131">
        <f>INDEX([38]HSN2!$V$1:$AL$36,MATCH($A33,[38]HSN2!$V$1:$V$36,0),MATCH(BDE$1,[38]HSN2!$V$1:$AL$1,0))</f>
        <v>187974</v>
      </c>
      <c r="BDF33" s="131">
        <f>INDEX([38]HSN2!$V$1:$AL$36,MATCH($A33,[38]HSN2!$V$1:$V$36,0),MATCH(BDF$1,[38]HSN2!$V$1:$AL$1,0))</f>
        <v>44644845</v>
      </c>
      <c r="BDG33" s="116">
        <f>INDEX([38]HSN2!$V$1:$AL$36,MATCH($A33,[38]HSN2!$V$1:$V$36,0),MATCH(BDG$1,[38]HSN2!$V$1:$AL$1,0))</f>
        <v>0.5</v>
      </c>
      <c r="BDH33" s="131">
        <f>INDEX([38]HSN2!$V$1:$AL$36,MATCH($A33,[38]HSN2!$V$1:$V$36,0),MATCH(BDH$1,[38]HSN2!$V$1:$AL$1,0))</f>
        <v>229426</v>
      </c>
      <c r="BDI33" s="131">
        <f>INDEX([38]HSN2!$V$1:$AL$36,MATCH($A33,[38]HSN2!$V$1:$V$36,0),MATCH(BDI$1,[38]HSN2!$V$1:$AL$1,0))</f>
        <v>45702971</v>
      </c>
      <c r="BDJ33" s="88">
        <f>INDEX('[14]1718 Collected Indicators'!$A$3:$CH$36,MATCH($A33,'[14]1718 Collected Indicators'!$A$3:$A$36,0),MATCH(BDJ$1,'[14]1718 Collected Indicators'!$A$3:$CH$3,0))</f>
        <v>0.45457787441010944</v>
      </c>
      <c r="BDK33" s="32">
        <f>INDEX('[14]1718 Collected Indicators'!$A$3:$CH$36,MATCH($A33,'[14]1718 Collected Indicators'!$A$3:$A$36,0),MATCH(BDK$1,'[14]1718 Collected Indicators'!$A$3:$CH$3,0))</f>
        <v>208348</v>
      </c>
      <c r="BDL33" s="32">
        <f>INDEX('[14]1718 Collected Indicators'!$A$3:$CH$36,MATCH($A33,'[14]1718 Collected Indicators'!$A$3:$A$36,0),MATCH(BDL$1,'[14]1718 Collected Indicators'!$A$3:$CH$3,0))</f>
        <v>45833291</v>
      </c>
      <c r="BDM33" s="88">
        <f>INDEX('[15]1819 Collected Indicators'!$A$3:$CV$36,MATCH($A33,'[15]1819 Collected Indicators'!$A$3:$A$36,0),MATCH(BDM$1,'[15]1819 Collected Indicators'!$A$3:$CV$3,0))</f>
        <v>0.80754573895932458</v>
      </c>
      <c r="BDN33" s="32">
        <f>INDEX('[15]1819 Collected Indicators'!$A$3:$CV$36,MATCH($A33,'[15]1819 Collected Indicators'!$A$3:$A$36,0),MATCH(BDN$1,'[15]1819 Collected Indicators'!$A$3:$CV$3,0))</f>
        <v>389572</v>
      </c>
      <c r="BDO33" s="32">
        <f>INDEX('[15]1819 Collected Indicators'!$A$3:$CV$36,MATCH($A33,'[15]1819 Collected Indicators'!$A$3:$A$36,0),MATCH(BDO$1,'[15]1819 Collected Indicators'!$A$3:$CV$3,0))</f>
        <v>48241478</v>
      </c>
      <c r="BDP33" s="32">
        <f>INDEX('[11]1920 Collected Indicators'!$A$3:$CV$36,MATCH($A33,'[11]1920 Collected Indicators'!$A$3:$A$36,0),MATCH(BDP$1,'[11]1920 Collected Indicators'!$A$3:$CV$3,0))</f>
        <v>0.8102238068204527</v>
      </c>
      <c r="BDQ33" s="284">
        <f>INDEX('[11]1920 Collected Indicators'!$A$3:$CV$36,MATCH($A33,'[11]1920 Collected Indicators'!$A$3:$A$36,0),MATCH(BDQ$1,'[11]1920 Collected Indicators'!$A$3:$CV$3,0))</f>
        <v>419837</v>
      </c>
      <c r="BDR33" s="262">
        <f>INDEX('[11]1920 Collected Indicators'!$A$3:$CV$36,MATCH($A33,'[11]1920 Collected Indicators'!$A$3:$A$36,0),MATCH(BDR$1,'[11]1920 Collected Indicators'!$A$3:$CV$3,0))</f>
        <v>51817411</v>
      </c>
      <c r="BDS33" s="115">
        <v>65.673605200030948</v>
      </c>
      <c r="BDT33" s="116">
        <v>73.12877731287773</v>
      </c>
      <c r="BDU33" s="116">
        <v>85.254445125689756</v>
      </c>
      <c r="BDV33" s="116">
        <f>INDEX([38]HSN3!$V$1:$AL$36,MATCH($A33,[38]HSN3!$V$1:$V$36,0),MATCH(BDV$1,[38]HSN3!$V$1:$AL$1,0))</f>
        <v>94.23</v>
      </c>
      <c r="BDW33" s="131">
        <f>INDEX([38]HSN3!$V$1:$AL$36,MATCH($A33,[38]HSN3!$V$1:$V$36,0),MATCH(BDW$1,[38]HSN3!$V$1:$AL$1,0))</f>
        <v>12466</v>
      </c>
      <c r="BDX33" s="131">
        <f>INDEX([38]HSN3!$V$1:$AL$36,MATCH($A33,[38]HSN3!$V$1:$V$36,0),MATCH(BDX$1,[38]HSN3!$V$1:$AL$1,0))</f>
        <v>13229</v>
      </c>
      <c r="BDY33" s="116">
        <f>INDEX([38]HSN3!$V$1:$AL$36,MATCH($A33,[38]HSN3!$V$1:$V$36,0),MATCH(BDY$1,[38]HSN3!$V$1:$AL$1,0))</f>
        <v>98.89</v>
      </c>
      <c r="BDZ33" s="131">
        <f>INDEX([38]HSN3!$V$1:$AL$36,MATCH($A33,[38]HSN3!$V$1:$V$36,0),MATCH(BDZ$1,[38]HSN3!$V$1:$AL$1,0))</f>
        <v>13128</v>
      </c>
      <c r="BEA33" s="131">
        <f>INDEX([38]HSN3!$V$1:$AL$36,MATCH($A33,[38]HSN3!$V$1:$V$36,0),MATCH(BEA$1,[38]HSN3!$V$1:$AL$1,0))</f>
        <v>13275</v>
      </c>
      <c r="BEB33" s="116">
        <f>INDEX([38]HSN3!$V$1:$AL$36,MATCH($A33,[38]HSN3!$V$1:$V$36,0),MATCH(BEB$1,[38]HSN3!$V$1:$AL$1,0))</f>
        <v>99.4</v>
      </c>
      <c r="BEC33" s="131">
        <f>INDEX([38]HSN3!$V$1:$AL$36,MATCH($A33,[38]HSN3!$V$1:$V$36,0),MATCH(BEC$1,[38]HSN3!$V$1:$AL$1,0))</f>
        <v>13154</v>
      </c>
      <c r="BED33" s="131">
        <f>INDEX([38]HSN3!$V$1:$AL$36,MATCH($A33,[38]HSN3!$V$1:$V$36,0),MATCH(BED$1,[38]HSN3!$V$1:$AL$1,0))</f>
        <v>13234</v>
      </c>
      <c r="BEE33" s="116">
        <f>INDEX([38]HSN3!$V$1:$AL$36,MATCH($A33,[38]HSN3!$V$1:$V$36,0),MATCH(BEE$1,[38]HSN3!$V$1:$AL$1,0))</f>
        <v>99.65</v>
      </c>
      <c r="BEF33" s="131">
        <f>INDEX([38]HSN3!$V$1:$AL$36,MATCH($A33,[38]HSN3!$V$1:$V$36,0),MATCH(BEF$1,[38]HSN3!$V$1:$AL$1,0))</f>
        <v>13228</v>
      </c>
      <c r="BEG33" s="131">
        <f>INDEX([38]HSN3!$V$1:$AL$36,MATCH($A33,[38]HSN3!$V$1:$V$36,0),MATCH(BEG$1,[38]HSN3!$V$1:$AL$1,0))</f>
        <v>13275</v>
      </c>
      <c r="BEH33" s="88">
        <f>INDEX('[14]1718 Collected Indicators'!$A$3:$CH$36,MATCH($A33,'[14]1718 Collected Indicators'!$A$3:$A$36,0),MATCH(BEH$1,'[14]1718 Collected Indicators'!$A$3:$CH$3,0))</f>
        <v>99.471458773784363</v>
      </c>
      <c r="BEI33" s="32">
        <f>INDEX('[14]1718 Collected Indicators'!$A$3:$CH$36,MATCH($A33,'[14]1718 Collected Indicators'!$A$3:$A$36,0),MATCH(BEI$1,'[14]1718 Collected Indicators'!$A$3:$CH$3,0))</f>
        <v>13174</v>
      </c>
      <c r="BEJ33" s="32">
        <f>INDEX('[14]1718 Collected Indicators'!$A$3:$CH$36,MATCH($A33,'[14]1718 Collected Indicators'!$A$3:$A$36,0),MATCH(BEJ$1,'[14]1718 Collected Indicators'!$A$3:$CH$3,0))</f>
        <v>13244</v>
      </c>
      <c r="BEK33" s="88">
        <f>INDEX('[15]1819 Collected Indicators'!$A$3:$CV$36,MATCH($A33,'[15]1819 Collected Indicators'!$A$3:$A$36,0),MATCH(BEK$1,'[15]1819 Collected Indicators'!$A$3:$CV$3,0))</f>
        <v>98.844775901147912</v>
      </c>
      <c r="BEL33" s="32">
        <f>INDEX('[15]1819 Collected Indicators'!$A$3:$CV$36,MATCH($A33,'[15]1819 Collected Indicators'!$A$3:$A$36,0),MATCH(BEL$1,'[15]1819 Collected Indicators'!$A$3:$CV$3,0))</f>
        <v>13519</v>
      </c>
      <c r="BEM33" s="32">
        <f>INDEX('[15]1819 Collected Indicators'!$A$3:$CV$36,MATCH($A33,'[15]1819 Collected Indicators'!$A$3:$A$36,0),MATCH(BEM$1,'[15]1819 Collected Indicators'!$A$3:$CV$3,0))</f>
        <v>13677</v>
      </c>
      <c r="BEN33" s="284">
        <f>INDEX('[11]1920 Collected Indicators'!$A$3:$CV$36,MATCH($A33,'[11]1920 Collected Indicators'!$A$3:$A$36,0),MATCH(BEN$1,'[11]1920 Collected Indicators'!$A$3:$CV$3,0))</f>
        <v>94.237360754070266</v>
      </c>
      <c r="BEO33" s="39">
        <f>INDEX('[11]1920 Collected Indicators'!$A$3:$CV$36,MATCH($A33,'[11]1920 Collected Indicators'!$A$3:$A$36,0),MATCH(BEO$1,'[11]1920 Collected Indicators'!$A$3:$CV$3,0))</f>
        <v>13197</v>
      </c>
      <c r="BEP33" s="287">
        <f>INDEX('[11]1920 Collected Indicators'!$A$3:$CV$36,MATCH($A33,'[11]1920 Collected Indicators'!$A$3:$A$36,0),MATCH(BEP$1,'[11]1920 Collected Indicators'!$A$3:$CV$3,0))</f>
        <v>14004</v>
      </c>
      <c r="BEQ33" s="133">
        <v>96.489836075979497</v>
      </c>
      <c r="BER33" s="116">
        <v>95.202209324096614</v>
      </c>
      <c r="BES33" s="136">
        <v>96.422236353291609</v>
      </c>
      <c r="BET33" s="115">
        <f>INDEX([38]HSN4b!$V$1:$AL$36,MATCH($A33,[38]HSN4b!$V$1:$V$36,0),MATCH(BET$1,[38]HSN4b!$V$1:$AL$1,0))</f>
        <v>10.28</v>
      </c>
      <c r="BEU33" s="131">
        <f>INDEX([38]HSN4b!$V$1:$AL$36,MATCH($A33,[38]HSN4b!$V$1:$V$36,0),MATCH(BEU$1,[38]HSN4b!$V$1:$AL$1,0))</f>
        <v>324092</v>
      </c>
      <c r="BEV33" s="131">
        <f>INDEX([38]HSN4b!$V$1:$AL$36,MATCH($A33,[38]HSN4b!$V$1:$V$36,0),MATCH(BEV$1,[38]HSN4b!$V$1:$AL$1,0))</f>
        <v>31519</v>
      </c>
      <c r="BEW33" s="116">
        <f>INDEX([38]HSN4b!$V$1:$AL$36,MATCH($A33,[38]HSN4b!$V$1:$V$36,0),MATCH(BEW$1,[38]HSN4b!$V$1:$AL$1,0))</f>
        <v>8.74</v>
      </c>
      <c r="BEX33" s="131">
        <f>INDEX([38]HSN4b!$V$1:$AL$36,MATCH($A33,[38]HSN4b!$V$1:$V$36,0),MATCH(BEX$1,[38]HSN4b!$V$1:$AL$1,0))</f>
        <v>249031</v>
      </c>
      <c r="BEY33" s="131">
        <f>INDEX([38]HSN4b!$V$1:$AL$36,MATCH($A33,[38]HSN4b!$V$1:$V$36,0),MATCH(BEY$1,[38]HSN4b!$V$1:$AL$1,0))</f>
        <v>28500</v>
      </c>
      <c r="BEZ33" s="116">
        <f>INDEX([38]HSN4b!$V$1:$AL$36,MATCH($A33,[38]HSN4b!$V$1:$V$36,0),MATCH(BEZ$1,[38]HSN4b!$V$1:$AL$1,0))</f>
        <v>9.7100000000000009</v>
      </c>
      <c r="BFA33" s="131">
        <f>INDEX([38]HSN4b!$V$1:$AL$36,MATCH($A33,[38]HSN4b!$V$1:$V$36,0),MATCH(BFA$1,[38]HSN4b!$V$1:$AL$1,0))</f>
        <v>267740</v>
      </c>
      <c r="BFB33" s="131">
        <f>INDEX([38]HSN4b!$V$1:$AL$36,MATCH($A33,[38]HSN4b!$V$1:$V$36,0),MATCH(BFB$1,[38]HSN4b!$V$1:$AL$1,0))</f>
        <v>27576</v>
      </c>
      <c r="BFC33" s="116">
        <f>INDEX([38]HSN4b!$V$1:$AL$36,MATCH($A33,[38]HSN4b!$V$1:$V$36,0),MATCH(BFC$1,[38]HSN4b!$V$1:$AL$1,0))</f>
        <v>8.24</v>
      </c>
      <c r="BFD33" s="131">
        <f>INDEX([38]HSN4b!$V$1:$AL$36,MATCH($A33,[38]HSN4b!$V$1:$V$36,0),MATCH(BFD$1,[38]HSN4b!$V$1:$AL$1,0))</f>
        <v>215139</v>
      </c>
      <c r="BFE33" s="131">
        <f>INDEX([38]HSN4b!$V$1:$AL$36,MATCH($A33,[38]HSN4b!$V$1:$V$36,0),MATCH(BFE$1,[38]HSN4b!$V$1:$AL$1,0))</f>
        <v>26112</v>
      </c>
      <c r="BFF33" s="88">
        <f>INDEX('[14]1718 Collected Indicators'!$A$3:$CH$36,MATCH($A33,'[14]1718 Collected Indicators'!$A$3:$A$36,0),MATCH(BFF$1,'[14]1718 Collected Indicators'!$A$3:$CH$3,0))</f>
        <v>9.4745551982851026</v>
      </c>
      <c r="BFG33" s="32">
        <f>INDEX('[14]1718 Collected Indicators'!$A$3:$CH$36,MATCH($A33,'[14]1718 Collected Indicators'!$A$3:$A$36,0),MATCH(BFG$1,'[14]1718 Collected Indicators'!$A$3:$CH$3,0))</f>
        <v>220994</v>
      </c>
      <c r="BFH33" s="32">
        <f>INDEX('[14]1718 Collected Indicators'!$A$3:$CH$36,MATCH($A33,'[14]1718 Collected Indicators'!$A$3:$A$36,0),MATCH(BFH$1,'[14]1718 Collected Indicators'!$A$3:$CH$3,0))</f>
        <v>23325</v>
      </c>
      <c r="BFI33" s="88">
        <f>INDEX('[15]1819 Collected Indicators'!$A$3:$CV$36,MATCH($A33,'[15]1819 Collected Indicators'!$A$3:$A$36,0),MATCH(BFI$1,'[15]1819 Collected Indicators'!$A$3:$CV$3,0))</f>
        <v>7.8491057597521472</v>
      </c>
      <c r="BFJ33" s="32">
        <f>INDEX('[15]1819 Collected Indicators'!$A$3:$CV$36,MATCH($A33,'[15]1819 Collected Indicators'!$A$3:$A$36,0),MATCH(BFJ$1,'[15]1819 Collected Indicators'!$A$3:$CV$3,0))</f>
        <v>111473</v>
      </c>
      <c r="BFK33" s="32">
        <f>INDEX('[15]1819 Collected Indicators'!$A$3:$CV$36,MATCH($A33,'[15]1819 Collected Indicators'!$A$3:$A$36,0),MATCH(BFK$1,'[15]1819 Collected Indicators'!$A$3:$CV$3,0))</f>
        <v>14202</v>
      </c>
      <c r="BFL33" s="284">
        <f>INDEX('[11]1920 Collected Indicators'!$A$3:$CV$36,MATCH($A33,'[11]1920 Collected Indicators'!$A$3:$A$36,0),MATCH(BFL$1,'[11]1920 Collected Indicators'!$A$3:$CV$3,0))</f>
        <v>7.0060277683711476</v>
      </c>
      <c r="BFM33" s="284">
        <f>INDEX('[11]1920 Collected Indicators'!$A$3:$CV$36,MATCH($A33,'[11]1920 Collected Indicators'!$A$3:$A$36,0),MATCH(BFM$1,'[11]1920 Collected Indicators'!$A$3:$CV$3,0))</f>
        <v>103444</v>
      </c>
      <c r="BFN33" s="262">
        <f>INDEX('[11]1920 Collected Indicators'!$A$3:$CV$36,MATCH($A33,'[11]1920 Collected Indicators'!$A$3:$A$36,0),MATCH(BFN$1,'[11]1920 Collected Indicators'!$A$3:$CV$3,0))</f>
        <v>14765</v>
      </c>
      <c r="BFO33" s="115">
        <v>75.323067399210714</v>
      </c>
      <c r="BFP33" s="116">
        <v>80.350224701689129</v>
      </c>
      <c r="BFQ33" s="116">
        <v>91.485285101164919</v>
      </c>
      <c r="BFR33" s="116">
        <f>INDEX([38]HSN5!$V$1:$AL$36,MATCH($A33,[38]HSN5!$V$1:$V$36,0),MATCH(BFR$1,[38]HSN5!$V$1:$AL$1,0))</f>
        <v>99.39</v>
      </c>
      <c r="BFS33" s="131">
        <f>INDEX([38]HSN5!$V$1:$AL$36,MATCH($A33,[38]HSN5!$V$1:$V$36,0),MATCH(BFS$1,[38]HSN5!$V$1:$AL$1,0))</f>
        <v>13148</v>
      </c>
      <c r="BFT33" s="131">
        <f>INDEX([38]HSN5!$V$1:$AL$36,MATCH($A33,[38]HSN5!$V$1:$V$36,0),MATCH(BFT$1,[38]HSN5!$V$1:$AL$1,0))</f>
        <v>13229</v>
      </c>
      <c r="BFU33" s="116">
        <f>INDEX([38]HSN5!$V$1:$AL$36,MATCH($A33,[38]HSN5!$V$1:$V$36,0),MATCH(BFU$1,[38]HSN5!$V$1:$AL$1,0))</f>
        <v>99.98</v>
      </c>
      <c r="BFV33" s="131">
        <f>INDEX([38]HSN5!$V$1:$AL$36,MATCH($A33,[38]HSN5!$V$1:$V$36,0),MATCH(BFV$1,[38]HSN5!$V$1:$AL$1,0))</f>
        <v>13273</v>
      </c>
      <c r="BFW33" s="131">
        <f>INDEX([38]HSN5!$V$1:$AL$36,MATCH($A33,[38]HSN5!$V$1:$V$36,0),MATCH(BFW$1,[38]HSN5!$V$1:$AL$1,0))</f>
        <v>13275</v>
      </c>
      <c r="BFX33" s="116">
        <f>INDEX([38]HSN5!$V$1:$AL$36,MATCH($A33,[38]HSN5!$V$1:$V$36,0),MATCH(BFX$1,[38]HSN5!$V$1:$AL$1,0))</f>
        <v>99.71</v>
      </c>
      <c r="BFY33" s="131">
        <f>INDEX([38]HSN5!$V$1:$AL$36,MATCH($A33,[38]HSN5!$V$1:$V$36,0),MATCH(BFY$1,[38]HSN5!$V$1:$AL$1,0))</f>
        <v>13195</v>
      </c>
      <c r="BFZ33" s="131">
        <f>INDEX([38]HSN5!$V$1:$AL$36,MATCH($A33,[38]HSN5!$V$1:$V$36,0),MATCH(BFZ$1,[38]HSN5!$V$1:$AL$1,0))</f>
        <v>13234</v>
      </c>
      <c r="BGA33" s="116">
        <f>INDEX([38]HSN5!$V$1:$AL$36,MATCH($A33,[38]HSN5!$V$1:$V$36,0),MATCH(BGA$1,[38]HSN5!$V$1:$AL$1,0))</f>
        <v>100</v>
      </c>
      <c r="BGB33" s="131">
        <f>INDEX([38]HSN5!$V$1:$AL$36,MATCH($A33,[38]HSN5!$V$1:$V$36,0),MATCH(BGB$1,[38]HSN5!$V$1:$AL$1,0))</f>
        <v>13275</v>
      </c>
      <c r="BGC33" s="131">
        <f>INDEX([38]HSN5!$V$1:$AL$36,MATCH($A33,[38]HSN5!$V$1:$V$36,0),MATCH(BGC$1,[38]HSN5!$V$1:$AL$1,0))</f>
        <v>13275</v>
      </c>
      <c r="BGD33" s="88">
        <f>INDEX('[14]1718 Collected Indicators'!$A$3:$CH$36,MATCH($A33,'[14]1718 Collected Indicators'!$A$3:$A$36,0),MATCH(BGD$1,'[14]1718 Collected Indicators'!$A$3:$CH$3,0))</f>
        <v>100</v>
      </c>
      <c r="BGE33" s="32">
        <f>INDEX('[14]1718 Collected Indicators'!$A$3:$CH$36,MATCH($A33,'[14]1718 Collected Indicators'!$A$3:$A$36,0),MATCH(BGE$1,'[14]1718 Collected Indicators'!$A$3:$CH$3,0))</f>
        <v>13244</v>
      </c>
      <c r="BGF33" s="32">
        <f>INDEX('[14]1718 Collected Indicators'!$A$3:$CH$36,MATCH($A33,'[14]1718 Collected Indicators'!$A$3:$A$36,0),MATCH(BGF$1,'[14]1718 Collected Indicators'!$A$3:$CH$3,0))</f>
        <v>13244</v>
      </c>
      <c r="BGG33" s="88">
        <f>INDEX('[15]1819 Collected Indicators'!$A$3:$CV$36,MATCH($A33,'[15]1819 Collected Indicators'!$A$3:$A$36,0),MATCH(BGG$1,'[15]1819 Collected Indicators'!$A$3:$CV$3,0))</f>
        <v>100</v>
      </c>
      <c r="BGH33" s="32">
        <f>INDEX('[15]1819 Collected Indicators'!$A$3:$CV$36,MATCH($A33,'[15]1819 Collected Indicators'!$A$3:$A$36,0),MATCH(BGH$1,'[15]1819 Collected Indicators'!$A$3:$CV$3,0))</f>
        <v>13677</v>
      </c>
      <c r="BGI33" s="40">
        <f>INDEX('[15]1819 Collected Indicators'!$A$3:$CV$36,MATCH($A33,'[15]1819 Collected Indicators'!$A$3:$A$36,0),MATCH(BGI$1,'[15]1819 Collected Indicators'!$A$3:$CV$3,0))</f>
        <v>13677</v>
      </c>
      <c r="BGJ33" s="140">
        <f t="array" ref="BGJ33">INDEX([39]Extraction!$A$3:$P$36,MATCH($A33,[39]Extraction!$P$3:$P$36,0),MATCH(BGJ$1,[39]Extraction!$A$3:$P$3,0))</f>
        <v>42.49</v>
      </c>
      <c r="BGK33" s="32">
        <f t="array" ref="BGK33">INDEX([39]Extraction!$A$3:$P$36,MATCH($A33,[39]Extraction!$P$3:$P$36,0),MATCH(BGK$1,[39]Extraction!$A$3:$P$3,0))</f>
        <v>5623</v>
      </c>
      <c r="BGL33" s="262">
        <f t="array" ref="BGL33">INDEX([39]Extraction!$A$3:$P$36,MATCH($A33,[39]Extraction!$P$3:$P$36,0),MATCH(BGL$1,[39]Extraction!$A$3:$P$3,0))</f>
        <v>13234</v>
      </c>
      <c r="BGM33" s="132">
        <f t="array" ref="BGM33">INDEX([39]Extraction!$A$3:$P$36,MATCH($A33,[39]Extraction!$P$3:$P$36,0),MATCH(BGM$1,[39]Extraction!$A$3:$P$3,0))</f>
        <v>47.36</v>
      </c>
      <c r="BGN33" s="32">
        <f t="array" ref="BGN33">INDEX([39]Extraction!$A$3:$P$36,MATCH($A33,[39]Extraction!$P$3:$P$36,0),MATCH(BGN$1,[39]Extraction!$A$3:$P$3,0))</f>
        <v>6287</v>
      </c>
      <c r="BGO33" s="32">
        <f t="array" ref="BGO33">INDEX([39]Extraction!$A$3:$P$36,MATCH($A33,[39]Extraction!$P$3:$P$36,0),MATCH(BGO$1,[39]Extraction!$A$3:$P$3,0))</f>
        <v>13275</v>
      </c>
      <c r="BGP33" s="132">
        <f t="array" ref="BGP33">INDEX([39]Extraction!$A$3:$P$36,MATCH($A33,[39]Extraction!$P$3:$P$36,0),MATCH(BGP$1,[39]Extraction!$A$3:$P$3,0))</f>
        <v>66.650000000000006</v>
      </c>
      <c r="BGQ33" s="32">
        <f t="array" ref="BGQ33">INDEX([39]Extraction!$A$3:$P$36,MATCH($A33,[39]Extraction!$P$3:$P$36,0),MATCH(BGQ$1,[39]Extraction!$A$3:$P$3,0))</f>
        <v>8827</v>
      </c>
      <c r="BGR33" s="32">
        <f t="array" ref="BGR33">INDEX([39]Extraction!$A$3:$P$36,MATCH($A33,[39]Extraction!$P$3:$P$36,0),MATCH(BGR$1,[39]Extraction!$A$3:$P$3,0))</f>
        <v>13244</v>
      </c>
      <c r="BGS33" s="132">
        <f t="array" ref="BGS33">INDEX([39]Extraction!$A$3:$P$36,MATCH($A33,[39]Extraction!$P$3:$P$36,0),MATCH(BGS$1,[39]Extraction!$A$3:$P$3,0))</f>
        <v>87.76</v>
      </c>
      <c r="BGT33" s="32">
        <f t="array" ref="BGT33">INDEX([39]Extraction!$A$3:$P$36,MATCH($A33,[39]Extraction!$P$3:$P$36,0),MATCH(BGT$1,[39]Extraction!$A$3:$P$3,0))</f>
        <v>12003</v>
      </c>
      <c r="BGU33" s="32">
        <f t="array" ref="BGU33">INDEX([39]Extraction!$A$3:$P$36,MATCH($A33,[39]Extraction!$P$3:$P$36,0),MATCH(BGU$1,[39]Extraction!$A$3:$P$3,0))</f>
        <v>13677</v>
      </c>
      <c r="BGV33" s="132">
        <f>INDEX('[11]1920 Collected Indicators'!$A$3:$CV$36,MATCH($A33,'[11]1920 Collected Indicators'!$A$3:$A$36,0),MATCH(BGV$1,'[11]1920 Collected Indicators'!$A$3:$CV$3,0))</f>
        <v>89.556284776715657</v>
      </c>
      <c r="BGW33" s="32">
        <f>INDEX('[11]1920 Collected Indicators'!$A$3:$CV$36,MATCH($A33,'[11]1920 Collected Indicators'!$A$3:$A$36,0),MATCH(BGW$1,'[11]1920 Collected Indicators'!$A$3:$CV$3,0))</f>
        <v>12554</v>
      </c>
      <c r="BGX33" s="33">
        <f>INDEX('[11]1920 Collected Indicators'!$A$3:$CV$36,MATCH($A33,'[11]1920 Collected Indicators'!$A$3:$A$36,0),MATCH(BGX$1,'[11]1920 Collected Indicators'!$A$3:$CV$3,0))</f>
        <v>14018</v>
      </c>
      <c r="BGY33" s="133">
        <f>INDEX('[25]Corporate Management'!$B$6:$EY$40,MATCH($A33,'[25]Corporate Management'!$B$6:$B$40,0),MATCH(BGY$1,'[25]Corporate Management'!$B$40:$EY$40,0))</f>
        <v>82.622950819672141</v>
      </c>
      <c r="BGZ33" s="131">
        <f>INDEX('[25]Corporate Management'!$B$6:$EY$40,MATCH($A33,'[25]Corporate Management'!$B$6:$B$40,0),MATCH(BGZ$1,'[25]Corporate Management'!$B$40:$EY$40,0))</f>
        <v>252</v>
      </c>
      <c r="BHA33" s="131">
        <f>INDEX('[25]Corporate Management'!$B$6:$EY$40,MATCH($A33,'[25]Corporate Management'!$B$6:$B$40,0),MATCH(BHA$1,'[25]Corporate Management'!$B$40:$EY$40,0))</f>
        <v>305</v>
      </c>
      <c r="BHB33" s="116">
        <f>INDEX('[25]Corporate Management'!$B$6:$EY$40,MATCH($A33,'[25]Corporate Management'!$B$6:$B$40,0),MATCH(BHB$1,'[25]Corporate Management'!$B$40:$EY$40,0))</f>
        <v>85.512367491166074</v>
      </c>
      <c r="BHC33" s="131">
        <f>INDEX('[25]Corporate Management'!$B$6:$EY$40,MATCH($A33,'[25]Corporate Management'!$B$6:$B$40,0),MATCH(BHC$1,'[25]Corporate Management'!$B$40:$EY$40,0))</f>
        <v>242</v>
      </c>
      <c r="BHD33" s="131">
        <f>INDEX('[25]Corporate Management'!$B$6:$EY$40,MATCH($A33,'[25]Corporate Management'!$B$6:$B$40,0),MATCH(BHD$1,'[25]Corporate Management'!$B$40:$EY$40,0))</f>
        <v>283</v>
      </c>
      <c r="BHE33" s="116">
        <f>INDEX('[25]Corporate Management'!$B$6:$EY$40,MATCH($A33,'[25]Corporate Management'!$B$6:$B$40,0),MATCH(BHE$1,'[25]Corporate Management'!$B$40:$EY$40,0))</f>
        <v>87.63636363636364</v>
      </c>
      <c r="BHF33" s="131">
        <f>INDEX('[25]Corporate Management'!$B$6:$EY$40,MATCH($A33,'[25]Corporate Management'!$B$6:$B$40,0),MATCH(BHF$1,'[25]Corporate Management'!$B$40:$EY$40,0))</f>
        <v>241</v>
      </c>
      <c r="BHG33" s="131">
        <f>INDEX('[25]Corporate Management'!$B$6:$EY$40,MATCH($A33,'[25]Corporate Management'!$B$6:$B$40,0),MATCH(BHG$1,'[25]Corporate Management'!$B$40:$EY$40,0))</f>
        <v>275</v>
      </c>
      <c r="BHH33" s="116">
        <f>INDEX('[26]All Data'!$A$1:$Y$34,MATCH($A33,'[26]All Data'!$A$1:$A$34,0),MATCH(BHH$1,'[26]All Data'!$A$1:$Y$1,0))</f>
        <v>89.298892988929893</v>
      </c>
      <c r="BHI33" s="131">
        <f>INDEX('[26]All Data'!$A$1:$Y$34,MATCH($A33,'[26]All Data'!$A$1:$A$34,0),MATCH(BHI$1,'[26]All Data'!$A$1:$Y$1,0))</f>
        <v>242</v>
      </c>
      <c r="BHJ33" s="131">
        <f>INDEX('[26]All Data'!$A$1:$Y$34,MATCH($A33,'[26]All Data'!$A$1:$A$34,0),MATCH(BHJ$1,'[26]All Data'!$A$1:$Y$1,0))</f>
        <v>271</v>
      </c>
      <c r="BHK33" s="116">
        <f>INDEX('[27]All Data'!$A$1:$Y$34,MATCH($A33,'[27]All Data'!$A$1:$A$34,0),MATCH(BHK$1,'[27]All Data'!$A$1:$Y$1,0))</f>
        <v>89.887640449438194</v>
      </c>
      <c r="BHL33" s="131">
        <f>INDEX('[27]All Data'!$A$1:$Y$34,MATCH($A33,'[27]All Data'!$A$1:$A$34,0),MATCH(BHL$1,'[27]All Data'!$A$1:$Y$1,0))</f>
        <v>240</v>
      </c>
      <c r="BHM33" s="131">
        <f>INDEX('[27]All Data'!$A$1:$Y$34,MATCH($A33,'[27]All Data'!$A$1:$A$34,0),MATCH(BHM$1,'[27]All Data'!$A$1:$Y$1,0))</f>
        <v>267</v>
      </c>
      <c r="BHN33" s="116">
        <f>INDEX('[28]All Data'!$A$1:$AB$34,MATCH($A33,'[28]All Data'!$A$1:$A$34,0),MATCH(BHN$1,'[28]All Data'!$A$1:$AB$1,0))</f>
        <v>91.417910447761201</v>
      </c>
      <c r="BHO33" s="131">
        <f>INDEX('[28]All Data'!$A$1:$AB$34,MATCH($A33,'[28]All Data'!$A$1:$A$34,0),MATCH(BHO$1,'[28]All Data'!$A$1:$AB$1,0))</f>
        <v>245</v>
      </c>
      <c r="BHP33" s="131">
        <f>INDEX('[28]All Data'!$A$1:$AB$34,MATCH($A33,'[28]All Data'!$A$1:$A$34,0),MATCH(BHP$1,'[28]All Data'!$A$1:$AB$1,0))</f>
        <v>268</v>
      </c>
      <c r="BHQ33" s="116">
        <f>INDEX('[29]SPI Raw Data 1617'!$A$3:$AN$37,MATCH($A33,'[29]SPI Raw Data 1617'!$A$3:$A$37,0),MATCH(BHQ$1,'[29]SPI Raw Data 1617'!$A$37:$AN$37,0))</f>
        <v>91.954022988505741</v>
      </c>
      <c r="BHR33" s="131">
        <f>INDEX('[29]SPI Raw Data 1617'!$A$3:$AN$37,MATCH($A33,'[29]SPI Raw Data 1617'!$A$3:$A$37,0),MATCH(BHR$1,'[29]SPI Raw Data 1617'!$A$37:$AN$37,0))</f>
        <v>240</v>
      </c>
      <c r="BHS33" s="131">
        <f>INDEX('[29]SPI Raw Data 1617'!$A$3:$AN$37,MATCH($A33,'[29]SPI Raw Data 1617'!$A$3:$A$37,0),MATCH(BHS$1,'[29]SPI Raw Data 1617'!$A$37:$AN$37,0))</f>
        <v>261</v>
      </c>
      <c r="BHT33" s="116">
        <f>INDEX('[30]SPI Raw Data 1718'!$A$3:$AN$37,MATCH($A33,'[30]SPI Raw Data 1718'!$A$3:$A$37,0),MATCH(BHT$1,'[30]SPI Raw Data 1718'!$A$37:$AN$37,0))</f>
        <v>95.041322314049594</v>
      </c>
      <c r="BHU33" s="131">
        <f>INDEX('[30]SPI Raw Data 1718'!$A$3:$AN$37,MATCH($A33,'[30]SPI Raw Data 1718'!$A$3:$A$37,0),MATCH(BHU$1,'[30]SPI Raw Data 1718'!$A$37:$AN$37,0))</f>
        <v>230</v>
      </c>
      <c r="BHV33" s="131">
        <f>INDEX('[30]SPI Raw Data 1718'!$A$3:$AN$37,MATCH($A33,'[30]SPI Raw Data 1718'!$A$3:$A$37,0),MATCH(BHV$1,'[30]SPI Raw Data 1718'!$A$37:$AN$37,0))</f>
        <v>242</v>
      </c>
      <c r="BHW33" s="116">
        <f>INDEX('[31]SPI Raw Data 1819'!$A$1:$AN$37,MATCH($A33,'[31]SPI Raw Data 1819'!$A$1:$A$37,0),MATCH(BHW$1,'[31]SPI Raw Data 1819'!$A$37:$AN$37,0))</f>
        <v>96.311475409836063</v>
      </c>
      <c r="BHX33" s="197">
        <f>INDEX('[31]SPI Raw Data 1819'!$A$1:$AN$37,MATCH($A33,'[31]SPI Raw Data 1819'!$A$1:$A$37,0),MATCH(BHX$1,'[31]SPI Raw Data 1819'!$A$37:$AN$37,0))</f>
        <v>235</v>
      </c>
      <c r="BHY33" s="197">
        <f>INDEX('[31]SPI Raw Data 1819'!$A$1:$AN$37,MATCH($A33,'[31]SPI Raw Data 1819'!$A$1:$A$37,0),MATCH(BHY$1,'[31]SPI Raw Data 1819'!$A$37:$AN$37,0))</f>
        <v>244</v>
      </c>
      <c r="BHZ33" s="279">
        <f>INDEX('[32]SPI Raw Data 1920'!$A$1:$AN$35, MATCH($A33,'[32]SPI Raw Data 1920'!$A$1:$A$35,0),MATCH(BHZ$1,'[32]SPI Raw Data 1920'!$A$37:$AN$37,0))</f>
        <v>96.311475409836063</v>
      </c>
      <c r="BIA33" s="279">
        <f>INDEX('[32]SPI Raw Data 1920'!$A$1:$AN$35, MATCH($A33,'[32]SPI Raw Data 1920'!$A$1:$A$35,0),MATCH(BIA$1,'[32]SPI Raw Data 1920'!$A$37:$AN$37,0))</f>
        <v>235</v>
      </c>
      <c r="BIB33" s="252">
        <f>INDEX('[32]SPI Raw Data 1920'!$A$1:$AN$35, MATCH($A33,'[32]SPI Raw Data 1920'!$A$1:$A$35,0),MATCH(BIB$1,'[32]SPI Raw Data 1920'!$A$37:$AN$37,0))</f>
        <v>244</v>
      </c>
      <c r="BIC33" s="115">
        <f>INDEX('[25]Corporate Management'!$B$6:$EY$40,MATCH($A33,'[25]Corporate Management'!$B$6:$B$40,0),MATCH(BIC$1,'[25]Corporate Management'!$B$40:$EY$40,0))</f>
        <v>94.740829750167705</v>
      </c>
      <c r="BID33" s="131">
        <f>INDEX('[25]Corporate Management'!$B$6:$EY$40,MATCH($A33,'[25]Corporate Management'!$B$6:$B$40,0),MATCH(BID$1,'[25]Corporate Management'!$B$40:$EY$40,0))</f>
        <v>392642</v>
      </c>
      <c r="BIE33" s="131">
        <f>INDEX('[25]Corporate Management'!$B$6:$EY$40,MATCH($A33,'[25]Corporate Management'!$B$6:$B$40,0),MATCH(BIE$1,'[25]Corporate Management'!$B$40:$EY$40,0))</f>
        <v>414438</v>
      </c>
      <c r="BIF33" s="116">
        <f>INDEX('[25]Corporate Management'!$B$6:$EY$40,MATCH($A33,'[25]Corporate Management'!$B$6:$B$40,0),MATCH(BIF$1,'[25]Corporate Management'!$B$40:$EY$40,0))</f>
        <v>95.21206124944392</v>
      </c>
      <c r="BIG33" s="131">
        <f>INDEX('[25]Corporate Management'!$B$6:$EY$40,MATCH($A33,'[25]Corporate Management'!$B$6:$B$40,0),MATCH(BIG$1,'[25]Corporate Management'!$B$40:$EY$40,0))</f>
        <v>391671</v>
      </c>
      <c r="BIH33" s="131">
        <f>INDEX('[25]Corporate Management'!$B$6:$EY$40,MATCH($A33,'[25]Corporate Management'!$B$6:$B$40,0),MATCH(BIH$1,'[25]Corporate Management'!$B$40:$EY$40,0))</f>
        <v>411367</v>
      </c>
      <c r="BII33" s="116">
        <f>INDEX('[25]Corporate Management'!$B$6:$EY$40,MATCH($A33,'[25]Corporate Management'!$B$6:$B$40,0),MATCH(BII$1,'[25]Corporate Management'!$B$40:$EY$40,0))</f>
        <v>95.636579048238531</v>
      </c>
      <c r="BIJ33" s="131">
        <f>INDEX('[25]Corporate Management'!$B$6:$EY$40,MATCH($A33,'[25]Corporate Management'!$B$6:$B$40,0),MATCH(BIJ$1,'[25]Corporate Management'!$B$40:$EY$40,0))</f>
        <v>411682</v>
      </c>
      <c r="BIK33" s="131">
        <f>INDEX('[25]Corporate Management'!$B$6:$EY$40,MATCH($A33,'[25]Corporate Management'!$B$6:$B$40,0),MATCH(BIK$1,'[25]Corporate Management'!$B$40:$EY$40,0))</f>
        <v>430465</v>
      </c>
      <c r="BIL33" s="116">
        <f>INDEX('[26]All Data'!$A$1:$Y$34,MATCH($A33,'[26]All Data'!$A$1:$A$34,0),MATCH(BIL$1,'[26]All Data'!$A$1:$Y$1,0))</f>
        <v>95.700005177030917</v>
      </c>
      <c r="BIM33" s="131">
        <f>INDEX('[26]All Data'!$A$1:$Y$34,MATCH($A33,'[26]All Data'!$A$1:$A$34,0),MATCH(BIM$1,'[26]All Data'!$A$1:$Y$1,0))</f>
        <v>406681</v>
      </c>
      <c r="BIN33" s="131">
        <f>INDEX('[26]All Data'!$A$1:$Y$34,MATCH($A33,'[26]All Data'!$A$1:$A$34,0),MATCH(BIN$1,'[26]All Data'!$A$1:$Y$1,0))</f>
        <v>424954</v>
      </c>
      <c r="BIO33" s="116">
        <f>INDEX('[27]All Data'!$A$1:$Y$34,MATCH($A33,'[27]All Data'!$A$1:$A$34,0),MATCH(BIO$1,'[27]All Data'!$A$1:$Y$1,0))</f>
        <v>95.796250665485672</v>
      </c>
      <c r="BIP33" s="131">
        <f>INDEX('[27]All Data'!$A$1:$Y$34,MATCH($A33,'[27]All Data'!$A$1:$A$34,0),MATCH(BIP$1,'[27]All Data'!$A$1:$Y$1,0))</f>
        <v>406657</v>
      </c>
      <c r="BIQ33" s="131">
        <f>INDEX('[27]All Data'!$A$1:$Y$34,MATCH($A33,'[27]All Data'!$A$1:$A$34,0),MATCH(BIQ$1,'[27]All Data'!$A$1:$Y$1,0))</f>
        <v>424502</v>
      </c>
      <c r="BIR33" s="116">
        <f>INDEX('[28]All Data'!$A$1:$AB$34,MATCH($A33,'[28]All Data'!$A$1:$A$34,0),MATCH(BIR$1,'[28]All Data'!$A$1:$AB$1,0))</f>
        <v>96.164113928785156</v>
      </c>
      <c r="BIS33" s="131">
        <f>INDEX('[28]All Data'!$A$1:$AB$34,MATCH($A33,'[28]All Data'!$A$1:$A$34,0),MATCH(BIS$1,'[28]All Data'!$A$1:$AB$1,0))</f>
        <v>411367</v>
      </c>
      <c r="BIT33" s="131">
        <f>INDEX('[28]All Data'!$A$1:$AB$34,MATCH($A33,'[28]All Data'!$A$1:$A$34,0),MATCH(BIT$1,'[28]All Data'!$A$1:$AB$1,0))</f>
        <v>427776</v>
      </c>
      <c r="BIU33" s="116">
        <f>INDEX('[29]SPI Raw Data 1617'!$A$3:$AN$37,MATCH($A33,'[29]SPI Raw Data 1617'!$A$3:$A$37,0),MATCH(BIU$1,'[29]SPI Raw Data 1617'!$A$37:$AN$37,0))</f>
        <v>96.559913149681094</v>
      </c>
      <c r="BIV33" s="131">
        <f>INDEX('[29]SPI Raw Data 1617'!$A$3:$AN$37,MATCH($A33,'[29]SPI Raw Data 1617'!$A$3:$A$37,0),MATCH(BIV$1,'[29]SPI Raw Data 1617'!$A$37:$AN$37,0))</f>
        <v>412699</v>
      </c>
      <c r="BIW33" s="131">
        <f>INDEX('[29]SPI Raw Data 1617'!$A$3:$AN$37,MATCH($A33,'[29]SPI Raw Data 1617'!$A$3:$A$37,0),MATCH(BIW$1,'[29]SPI Raw Data 1617'!$A$37:$AN$37,0))</f>
        <v>427402</v>
      </c>
      <c r="BIX33" s="116">
        <f>INDEX('[30]SPI Raw Data 1718'!$A$3:$AN$37,MATCH($A33,'[30]SPI Raw Data 1718'!$A$3:$A$37,0),MATCH(BIX$1,'[30]SPI Raw Data 1718'!$A$37:$AN$37,0))</f>
        <v>99.039687655048013</v>
      </c>
      <c r="BIY33" s="131">
        <f>INDEX('[30]SPI Raw Data 1718'!$A$3:$AN$37,MATCH($A33,'[30]SPI Raw Data 1718'!$A$3:$A$37,0),MATCH(BIY$1,'[30]SPI Raw Data 1718'!$A$37:$AN$37,0))</f>
        <v>427176</v>
      </c>
      <c r="BIZ33" s="131">
        <f>INDEX('[30]SPI Raw Data 1718'!$A$3:$AN$37,MATCH($A33,'[30]SPI Raw Data 1718'!$A$3:$A$37,0),MATCH(BIZ$1,'[30]SPI Raw Data 1718'!$A$37:$AN$37,0))</f>
        <v>431318</v>
      </c>
      <c r="BJA33" s="116">
        <f>INDEX('[31]SPI Raw Data 1819'!$A$1:$AN$37,MATCH($A33,'[31]SPI Raw Data 1819'!$A$1:$A$37,0),MATCH(BJA$1,'[31]SPI Raw Data 1819'!$A$37:$AN$37,0))</f>
        <v>99.636474004787232</v>
      </c>
      <c r="BJB33" s="197">
        <f>INDEX('[31]SPI Raw Data 1819'!$A$1:$AN$37,MATCH($A33,'[31]SPI Raw Data 1819'!$A$1:$A$37,0),MATCH(BJB$1,'[31]SPI Raw Data 1819'!$A$37:$AN$37,0))</f>
        <v>433326</v>
      </c>
      <c r="BJC33" s="197">
        <f>INDEX('[31]SPI Raw Data 1819'!$A$1:$AN$37,MATCH($A33,'[31]SPI Raw Data 1819'!$A$1:$A$37,0),MATCH(BJC$1,'[31]SPI Raw Data 1819'!$A$37:$AN$37,0))</f>
        <v>434907</v>
      </c>
      <c r="BJD33" s="133">
        <f>INDEX('[32]SPI Raw Data 1920'!$A$1:$AN$35, MATCH($A33,'[32]SPI Raw Data 1920'!$A$1:$A$35,0),MATCH(BJD$1,'[32]SPI Raw Data 1920'!$A$37:$AN$37,0))</f>
        <v>99.636474004787232</v>
      </c>
      <c r="BJE33" s="197">
        <f>INDEX('[32]SPI Raw Data 1920'!$A$1:$AN$35, MATCH($A33,'[32]SPI Raw Data 1920'!$A$1:$A$35,0),MATCH(BJE$1,'[32]SPI Raw Data 1920'!$A$37:$AN$37,0))</f>
        <v>433326</v>
      </c>
      <c r="BJF33" s="252">
        <f>INDEX('[32]SPI Raw Data 1920'!$A$1:$AN$35, MATCH($A33,'[32]SPI Raw Data 1920'!$A$1:$A$35,0),MATCH(BJF$1,'[32]SPI Raw Data 1920'!$A$37:$AN$37,0))</f>
        <v>434907</v>
      </c>
      <c r="BJG33" s="115">
        <f t="shared" si="162"/>
        <v>12.603174603174603</v>
      </c>
      <c r="BJH33" s="87">
        <v>794</v>
      </c>
      <c r="BJI33" s="87">
        <f>INDEX('[40]Historic Data'!$L$2:$U$35,MATCH($A33,'[40]Historic Data'!$L$2:$L$35,0),MATCH(BJI$1,'[40]Historic Data'!$L$2:$U$2,0))</f>
        <v>6300</v>
      </c>
      <c r="BJJ33" s="116">
        <f t="shared" si="164"/>
        <v>10.626865671641792</v>
      </c>
      <c r="BJK33" s="87">
        <v>712</v>
      </c>
      <c r="BJL33" s="87">
        <f>INDEX('[40]Historic Data'!$L$2:$U$35,MATCH($A33,'[40]Historic Data'!$L$2:$L$35,0),MATCH(BJL$1,'[40]Historic Data'!$L$2:$U$2,0))</f>
        <v>6700</v>
      </c>
      <c r="BJM33" s="116">
        <f t="shared" si="165"/>
        <v>12.39622641509434</v>
      </c>
      <c r="BJN33" s="87">
        <v>657</v>
      </c>
      <c r="BJO33" s="87">
        <f>INDEX('[40]Historic Data'!$L$2:$U$35,MATCH($A33,'[40]Historic Data'!$L$2:$L$35,0),MATCH(BJO$1,'[40]Historic Data'!$L$2:$U$2,0))</f>
        <v>5300</v>
      </c>
      <c r="BJP33" s="116">
        <f t="shared" si="132"/>
        <v>14.936170212765957</v>
      </c>
      <c r="BJQ33" s="87">
        <v>702</v>
      </c>
      <c r="BJR33" s="87">
        <f>INDEX('[40]Historic Data'!$L$2:$U$35,MATCH($A33,'[40]Historic Data'!$L$2:$L$35,0),MATCH(BJR$1,'[40]Historic Data'!$L$2:$U$2,0))</f>
        <v>4700</v>
      </c>
      <c r="BJS33" s="116">
        <f t="shared" si="166"/>
        <v>13.282051282051283</v>
      </c>
      <c r="BJT33" s="87">
        <f>INDEX('[3]Raw data 16-17'!$B$2:$ACG$34,MATCH($A33,'[3]Raw data 16-17'!$A$2:$A$34,0),MATCH(BJT$1,'[3]Raw data 16-17'!$B$1:$MA$1,0))</f>
        <v>518</v>
      </c>
      <c r="BJU33" s="87">
        <f>INDEX('[40]Historic Data'!$L$2:$U$35,MATCH($A33,'[40]Historic Data'!$L$2:$L$35,0),MATCH(BJU$1,'[40]Historic Data'!$L$2:$U$2,0))</f>
        <v>3900</v>
      </c>
      <c r="BJV33" s="116">
        <f t="shared" si="134"/>
        <v>10.454545454545453</v>
      </c>
      <c r="BJW33" s="87">
        <f>INDEX('[14]1718 Collected Indicators'!$A$3:$CH$36,MATCH($A33,'[14]1718 Collected Indicators'!$A$3:$A$36,0),MATCH(BJW$1,'[14]1718 Collected Indicators'!$A$3:$CH$3,0))</f>
        <v>345</v>
      </c>
      <c r="BJX33" s="87">
        <f>INDEX('[40]Historic Data'!$L$2:$U$35,MATCH($A33,'[40]Historic Data'!$L$2:$L$35,0),MATCH(BJX$1,'[40]Historic Data'!$L$2:$U$2,0))</f>
        <v>3300</v>
      </c>
      <c r="BJY33" s="116">
        <f>INDEX('[15]1819 Collected Indicators'!$A$3:$CV$36,MATCH($A33,'[15]1819 Collected Indicators'!$A$3:$A$36,0),MATCH(BJY$1,'[15]1819 Collected Indicators'!$A$3:$CV$3,0))</f>
        <v>11.081081081081082</v>
      </c>
      <c r="BJZ33" s="87">
        <f>INDEX('[15]1819 Collected Indicators'!$A$3:$CV$36,MATCH($A33,'[15]1819 Collected Indicators'!$A$3:$A$36,0),MATCH(BJZ$1,'[15]1819 Collected Indicators'!$A$3:$CV$3,0))</f>
        <v>410</v>
      </c>
      <c r="BKA33" s="87">
        <f>INDEX('[15]1819 Collected Indicators'!$A$3:$CV$36,MATCH($A33,'[15]1819 Collected Indicators'!$A$3:$A$36,0),MATCH(BKA$1,'[15]1819 Collected Indicators'!$A$3:$CV$3,0))</f>
        <v>3700</v>
      </c>
      <c r="BKB33" s="133">
        <f>INDEX('[11]1920 Collected Indicators'!$A$3:$CV$36,MATCH($A33,'[11]1920 Collected Indicators'!$A$3:$A$36,0),MATCH(BKB$1,'[11]1920 Collected Indicators'!$A$3:$CV$3,0))</f>
        <v>17.428571428571431</v>
      </c>
      <c r="BKC33" s="266">
        <f>INDEX('[11]1920 Collected Indicators'!$A$3:$CV$36,MATCH($A33,'[11]1920 Collected Indicators'!$A$3:$A$36,0),MATCH(BKC$1,'[11]1920 Collected Indicators'!$A$3:$CV$3,0))</f>
        <v>488</v>
      </c>
      <c r="BKD33" s="87">
        <f>INDEX('[11]1920 Collected Indicators'!$A$3:$CV$36,MATCH($A33,'[11]1920 Collected Indicators'!$A$3:$A$36,0),MATCH(BKD$1,'[11]1920 Collected Indicators'!$A$3:$CV$3,0))</f>
        <v>2800</v>
      </c>
      <c r="BKE33" s="133">
        <f t="shared" si="135"/>
        <v>4755.8299039780522</v>
      </c>
      <c r="BKF33" s="131">
        <f>INDEX([41]Sheet1!$B$2:$I$34,MATCH($A33,[41]Sheet1!$A$2:$A$34,0),MATCH(BKF$1,[41]Sheet1!$B$1:$I$1,0))</f>
        <v>3467</v>
      </c>
      <c r="BKG33" s="131">
        <v>729</v>
      </c>
      <c r="BKH33" s="116">
        <f t="shared" si="136"/>
        <v>4287.4432677760969</v>
      </c>
      <c r="BKI33" s="131">
        <f>INDEX([41]Sheet1!$B$2:$I$34,MATCH($A33,[41]Sheet1!$A$2:$A$34,0),MATCH(BKI$1,[41]Sheet1!$B$1:$I$1,0))</f>
        <v>2834</v>
      </c>
      <c r="BKJ33" s="87">
        <v>661</v>
      </c>
      <c r="BKK33" s="116">
        <f t="shared" si="137"/>
        <v>4324.0418118466896</v>
      </c>
      <c r="BKL33" s="131">
        <f>INDEX([41]Sheet1!$B$2:$I$34,MATCH($A33,[41]Sheet1!$A$2:$A$34,0),MATCH(BKL$1,[41]Sheet1!$B$1:$I$1,0))</f>
        <v>2482</v>
      </c>
      <c r="BKM33" s="87">
        <v>574</v>
      </c>
      <c r="BKN33" s="116">
        <f t="shared" si="138"/>
        <v>4013.0718954248364</v>
      </c>
      <c r="BKO33" s="131">
        <f>INDEX([41]Sheet1!$B$2:$I$34,MATCH($A33,[41]Sheet1!$A$2:$A$34,0),MATCH(BKO$1,[41]Sheet1!$B$1:$I$1,0))</f>
        <v>2456</v>
      </c>
      <c r="BKP33" s="87">
        <v>612</v>
      </c>
      <c r="BKQ33" s="116">
        <f t="shared" si="139"/>
        <v>4896.4912280701756</v>
      </c>
      <c r="BKR33" s="131">
        <f>INDEX([41]Sheet1!$B$2:$I$34,MATCH($A33,[41]Sheet1!$A$2:$A$34,0),MATCH(BKR$1,[41]Sheet1!$B$1:$I$1,0))</f>
        <v>2791</v>
      </c>
      <c r="BKS33" s="87">
        <v>570</v>
      </c>
      <c r="BKT33" s="116">
        <f t="shared" si="140"/>
        <v>4067.961165048544</v>
      </c>
      <c r="BKU33" s="131">
        <f>INDEX([41]Sheet1!$B$2:$I$34,MATCH($A33,[41]Sheet1!$A$2:$A$34,0),MATCH(BKU$1,[41]Sheet1!$B$1:$I$1,0))</f>
        <v>2514</v>
      </c>
      <c r="BKV33" s="87">
        <v>618</v>
      </c>
      <c r="BKW33" s="116">
        <f t="shared" si="141"/>
        <v>4181.0344827586214</v>
      </c>
      <c r="BKX33" s="87">
        <f>INDEX([41]Sheet1!$B$2:$I$34,MATCH($A33,[41]Sheet1!$A$2:$A$34,0),MATCH(BKX$1,[41]Sheet1!$B$1:$I$1,0))</f>
        <v>2425</v>
      </c>
      <c r="BKY33" s="87">
        <f>INDEX('[3]Raw data 16-17'!$B$2:$ACG$34,MATCH($A33,'[3]Raw data 16-17'!$A$2:$A$34,0),MATCH(BKY$1,'[3]Raw data 16-17'!$B$1:$MA$1,0))</f>
        <v>580</v>
      </c>
      <c r="BKZ33" s="88">
        <f t="shared" si="142"/>
        <v>4339.6880415944543</v>
      </c>
      <c r="BLA33" s="32">
        <f>INDEX([4]Sheet1!$A$1:$CJ$34, MATCH($A33, [4]Sheet1!$A$1:$A$34, 0), MATCH(BLA$1, [4]Sheet1!$A$1:$CJ$1, 0))</f>
        <v>2504</v>
      </c>
      <c r="BLB33" s="32">
        <f>INDEX('[5]Finance Indicators'!$A$2:$BO$35,MATCH($A33,'[5]Finance Indicators'!$A$2:$A$35,0),MATCH(BLB$1,'[5]Finance Indicators'!$A$2:$BO$2,0))</f>
        <v>577</v>
      </c>
      <c r="BLC33" s="88">
        <f>INDEX('[6]Finance Indicators'!$B$3:$BO$35,MATCH($A33,'[6]Finance Indicators'!$A$3:$A$35,0),MATCH(BLC$1,'[6]Finance Indicators'!$B$2:$BO$2,0))</f>
        <v>3747.6489028213168</v>
      </c>
      <c r="BLD33" s="88">
        <f>INDEX('[6]Finance Indicators'!$B$3:$BO$35,MATCH($A33,'[6]Finance Indicators'!$A$3:$A$35,0),MATCH(BLD$1,'[6]Finance Indicators'!$B$2:$BO$2,0))</f>
        <v>2391</v>
      </c>
      <c r="BLE33" s="88">
        <f>INDEX('[6]Finance Indicators'!$B$3:$BO$35,MATCH($A33,'[6]Finance Indicators'!$A$3:$A$35,0),MATCH(BLE$1,'[6]Finance Indicators'!$B$2:$BO$2,0))</f>
        <v>638</v>
      </c>
      <c r="BLF33" s="250">
        <f t="array" ref="BLF33">INDEX('[7]Finance Indicators'!$A$2:$BO$35,MATCH($A33,'[7]Finance Indicators'!$A$2:$A$35,0),MATCH(BLF$1,'[7]Finance Indicators'!$A$2:$BO$2,0))</f>
        <v>4900.6211180124219</v>
      </c>
      <c r="BLG33" s="250">
        <f t="array" ref="BLG33">INDEX('[7]Finance Indicators'!$A$2:$BO$35,MATCH($A33,'[7]Finance Indicators'!$A$2:$A$35,0),MATCH(BLG$1,'[7]Finance Indicators'!$A$2:$BO$2,0))</f>
        <v>3156</v>
      </c>
      <c r="BLH33" s="277">
        <f t="array" ref="BLH33">INDEX('[7]Finance Indicators'!$A$2:$BO$35,MATCH($A33,'[7]Finance Indicators'!$A$2:$A$35,0),MATCH(BLH$1,'[7]Finance Indicators'!$A$2:$BO$2,0))</f>
        <v>644</v>
      </c>
      <c r="BLI33" s="121">
        <f>(BKE33*100)/Deflators!$B$2</f>
        <v>5602.4793907475123</v>
      </c>
      <c r="BLJ33" s="137">
        <f>(BKH33*100)/Deflators!$B$3</f>
        <v>4975.2764857501807</v>
      </c>
      <c r="BLK33" s="137">
        <f>(BKK33*100)/Deflators!$B$4</f>
        <v>4917.2083420550462</v>
      </c>
      <c r="BLL33" s="137">
        <f>(BKN33*100)/Deflators!$B$5</f>
        <v>4482.7284788344405</v>
      </c>
      <c r="BLM33" s="137">
        <f>(BKQ33*100)/Deflators!$B$6</f>
        <v>5395.1426859629901</v>
      </c>
      <c r="BLN33" s="137">
        <f>(BKT33*100)/Deflators!$B$7</f>
        <v>4445.9588056874982</v>
      </c>
      <c r="BLO33" s="116">
        <f>(BKW33*100)/Deflators!$B$8</f>
        <v>4459.1803140263273</v>
      </c>
      <c r="BLP33" s="116">
        <f>(BKZ33*100)/Deflators!$B$9</f>
        <v>4548.3027706232451</v>
      </c>
      <c r="BLQ33" s="116">
        <f>(BLC33*100)/Deflators!$B$10</f>
        <v>3839.2092442859816</v>
      </c>
      <c r="BLR33" s="248">
        <f>(BLF33*100)/Deflators!$B$11</f>
        <v>4900.6211180124219</v>
      </c>
      <c r="BLS33" s="115">
        <v>8.6168831168831179</v>
      </c>
      <c r="BLT33" s="116">
        <v>8.4476190476190478</v>
      </c>
      <c r="BLU33" s="116">
        <v>8.0214285714285705</v>
      </c>
      <c r="BLV33" s="116">
        <v>8.0876623376623389</v>
      </c>
      <c r="BLW33" s="116">
        <f>INDEX('[3]Raw data 16-17'!$B$2:$ACG$34,MATCH($A33,'[3]Raw data 16-17'!$A$2:$A$34,0),MATCH(BLW$1,'[3]Raw data 16-17'!$B$1:$MA$1,0))</f>
        <v>8.5214285714285705</v>
      </c>
      <c r="BLX33" s="116">
        <f>INDEX('[14]1718 Collected Indicators'!$A$3:$CH$36,MATCH($A33,'[14]1718 Collected Indicators'!$A$3:$A$36,0),MATCH(BLX$1,'[14]1718 Collected Indicators'!$A$3:$CH$3,0))</f>
        <v>6.9183673469387754</v>
      </c>
      <c r="BLY33" s="116">
        <f>INDEX('[15]1819 Collected Indicators'!$A$3:$CV$36,MATCH($A33,'[15]1819 Collected Indicators'!$A$3:$A$36,0),MATCH(BLY$1,'[15]1819 Collected Indicators'!$A$3:$CV$3,0))</f>
        <v>10.946428571428571</v>
      </c>
      <c r="BLZ33" s="248">
        <f>INDEX('[11]1920 Collected Indicators'!$A$3:$CV$36,MATCH($A33,'[11]1920 Collected Indicators'!$A$3:$A$36,0),MATCH(BLZ$1,'[11]1920 Collected Indicators'!$A$3:$CV$3,0))</f>
        <v>10.308880308880308</v>
      </c>
      <c r="BMA33" s="115">
        <f>INDEX([42]Sheet2!$A$1:$H$34,MATCH($A33,[42]Sheet2!$A$1:$A$34,0),MATCH(BMA$1,[42]Sheet2!$A$1:$H$1,0))</f>
        <v>26.072222536775975</v>
      </c>
      <c r="BMB33" s="116">
        <f>INDEX([42]Sheet2!$A$1:$H$34,MATCH($A33,[42]Sheet2!$A$1:$A$34,0),MATCH(BMB$1,[42]Sheet2!$A$1:$H$1,0))</f>
        <v>19.220941205008629</v>
      </c>
      <c r="BMC33" s="116">
        <f>INDEX([42]Sheet2!$A$1:$H$34,MATCH($A33,[42]Sheet2!$A$1:$A$34,0),MATCH(BMC$1,[42]Sheet2!$A$1:$H$1,0))</f>
        <v>20.737066571128917</v>
      </c>
      <c r="BMD33" s="116">
        <f>INDEX([42]Sheet2!$A$1:$H$34,MATCH($A33,[42]Sheet2!$A$1:$A$34,0),MATCH(BMD$1,[42]Sheet2!$A$1:$H$1,0))</f>
        <v>20.529739360126811</v>
      </c>
      <c r="BME33" s="116">
        <f>INDEX([42]Sheet2!$A$1:$H$34,MATCH($A33,[42]Sheet2!$A$1:$A$34,0),MATCH(BME$1,[42]Sheet2!$A$1:$H$1,0))</f>
        <v>22.541060261180455</v>
      </c>
      <c r="BMF33" s="116">
        <f>INDEX([42]Sheet2!$A$1:$H$34,MATCH($A33,[42]Sheet2!$A$1:$A$34,0),MATCH(BMF$1,[42]Sheet2!$A$1:$H$1,0))</f>
        <v>22.523427235374939</v>
      </c>
      <c r="BMG33" s="116">
        <f>INDEX([42]Sheet2!$A$1:$H$34,MATCH($A33,[42]Sheet2!$A$1:$A$34,0),MATCH(BMG$1,[42]Sheet2!$A$1:$H$1,0))</f>
        <v>19.036774846027221</v>
      </c>
      <c r="BMH33" s="116">
        <f>INDEX('[14]1718 Collected Indicators'!$A$3:$CH$36,MATCH($A33,'[14]1718 Collected Indicators'!$A$3:$A$36,0),MATCH(BMH$1,'[14]1718 Collected Indicators'!$A$3:$CH$3,0))</f>
        <v>21.100030085591783</v>
      </c>
      <c r="BMI33" s="116">
        <f>INDEX('[15]1819 Collected Indicators'!$A$3:$CV$36,MATCH($A33,'[15]1819 Collected Indicators'!$A$3:$A$36,0),MATCH(BMI$1,'[15]1819 Collected Indicators'!$A$3:$CV$3,0))</f>
        <v>28.904250996024118</v>
      </c>
      <c r="BMJ33" s="248">
        <f>INDEX('[11]1920 Collected Indicators'!$A$3:$CV$36,MATCH($A33,'[11]1920 Collected Indicators'!$A$3:$A$36,0),MATCH(BMJ$1,'[11]1920 Collected Indicators'!$A$3:$CV$3,0))</f>
        <v>27.601407500000004</v>
      </c>
      <c r="BMK33" s="115">
        <v>26.055858310626704</v>
      </c>
      <c r="BML33" s="87">
        <v>459</v>
      </c>
      <c r="BMM33" s="87">
        <v>176160</v>
      </c>
      <c r="BMN33" s="116">
        <v>26.410835214446955</v>
      </c>
      <c r="BMO33" s="87">
        <v>468</v>
      </c>
      <c r="BMP33" s="87">
        <v>177200</v>
      </c>
      <c r="BMQ33" s="116">
        <v>22.458695043405207</v>
      </c>
      <c r="BMR33" s="87">
        <v>401</v>
      </c>
      <c r="BMS33" s="87">
        <v>178550</v>
      </c>
      <c r="BMT33" s="116">
        <f t="shared" si="143"/>
        <v>22.483761727641145</v>
      </c>
      <c r="BMU33" s="87">
        <f>INDEX('[3]Raw data 16-17'!$B$2:$ACG$34,MATCH($A33,'[3]Raw data 16-17'!$A$2:$A$34,0),MATCH(BMU$1,'[3]Raw data 16-17'!$B$1:$MA$1,0))</f>
        <v>405</v>
      </c>
      <c r="BMV33" s="87">
        <f t="shared" si="10"/>
        <v>180130</v>
      </c>
      <c r="BMW33" s="116">
        <f>INDEX('[14]1718 Collected Indicators'!$A$3:$CH$36,MATCH($A33,'[14]1718 Collected Indicators'!$A$3:$A$36,0),MATCH(BMW$1,'[14]1718 Collected Indicators'!$A$3:$CH$3,0))</f>
        <v>22.227124813854722</v>
      </c>
      <c r="BMX33" s="131">
        <f>INDEX('[14]1718 Collected Indicators'!$A$3:$CH$36,MATCH($A33,'[14]1718 Collected Indicators'!$A$3:$A$36,0),MATCH(BMX$1,'[14]1718 Collected Indicators'!$A$3:$CH$3,0))</f>
        <v>403</v>
      </c>
      <c r="BMY33" s="131">
        <f>INDEX('[14]1718 Collected Indicators'!$A$3:$CH$36,MATCH($A33,'[14]1718 Collected Indicators'!$A$3:$A$36,0),MATCH(BMY$1,'[14]1718 Collected Indicators'!$A$3:$CH$3,0))</f>
        <v>181310</v>
      </c>
      <c r="BMZ33" s="116">
        <f>INDEX('[15]1819 Collected Indicators'!$A$3:$CV$36,MATCH($A33,'[15]1819 Collected Indicators'!$A$3:$A$36,0),MATCH(BMZ$1,'[15]1819 Collected Indicators'!$A$3:$CV$3,0))</f>
        <v>21.027780827934556</v>
      </c>
      <c r="BNA33" s="131">
        <f>INDEX('[15]1819 Collected Indicators'!$A$3:$CV$36,MATCH($A33,'[15]1819 Collected Indicators'!$A$3:$A$36,0),MATCH(BNA$1,'[15]1819 Collected Indicators'!$A$3:$CV$3,0))</f>
        <v>383</v>
      </c>
      <c r="BNB33" s="131">
        <f>INDEX('[15]1819 Collected Indicators'!$A$3:$CV$36,MATCH($A33,'[15]1819 Collected Indicators'!$A$3:$A$36,0),MATCH(BNB$1,'[15]1819 Collected Indicators'!$A$3:$CV$3,0))</f>
        <v>182140</v>
      </c>
      <c r="BNC33" s="131">
        <f>INDEX('[11]1920 Collected Indicators'!$A$3:$CV$36,MATCH($A33,'[11]1920 Collected Indicators'!$A$3:$A$36,0),MATCH(BNC$1,'[11]1920 Collected Indicators'!$A$3:$CV$3,0))</f>
        <v>19.442927362097215</v>
      </c>
      <c r="BND33" s="131">
        <f>INDEX('[11]1920 Collected Indicators'!$A$3:$CV$36,MATCH($A33,'[11]1920 Collected Indicators'!$A$3:$A$36,0),MATCH(BND$1,'[11]1920 Collected Indicators'!$A$3:$CV$3,0))</f>
        <v>356</v>
      </c>
      <c r="BNE33" s="268">
        <f>INDEX('[11]1920 Collected Indicators'!$A$3:$CV$36,MATCH($A33,'[11]1920 Collected Indicators'!$A$3:$A$36,0),MATCH(BNE$1,'[11]1920 Collected Indicators'!$A$3:$CV$3,0))</f>
        <v>183100</v>
      </c>
      <c r="BNF33" s="119">
        <f t="shared" si="144"/>
        <v>72472.105997210601</v>
      </c>
      <c r="BNG33" s="87">
        <f>INDEX('[43]All Years'!$A$1:$I$34,MATCH($A33,'[43]All Years'!$A$1:$A$34,0),MATCH(BNG$1,'[43]All Years'!$A$1:$I$1,0))</f>
        <v>12471</v>
      </c>
      <c r="BNH33" s="87">
        <v>172080</v>
      </c>
      <c r="BNI33" s="88">
        <f t="shared" si="169"/>
        <v>51031.851552112836</v>
      </c>
      <c r="BNJ33" s="87">
        <f>INDEX('[43]All Years'!$A$1:$I$34,MATCH($A33,'[43]All Years'!$A$1:$A$34,0),MATCH(BNJ$1,'[43]All Years'!$A$1:$I$1,0))</f>
        <v>8828</v>
      </c>
      <c r="BNK33" s="87">
        <v>172990</v>
      </c>
      <c r="BNL33" s="88">
        <f t="shared" si="170"/>
        <v>51730.21194386045</v>
      </c>
      <c r="BNM33" s="87">
        <f>INDEX('[43]All Years'!$A$1:$I$34,MATCH($A33,'[43]All Years'!$A$1:$A$34,0),MATCH(BNM$1,'[43]All Years'!$A$1:$I$1,0))</f>
        <v>9104</v>
      </c>
      <c r="BNN33" s="87">
        <v>175990</v>
      </c>
      <c r="BNO33" s="88">
        <f t="shared" si="171"/>
        <v>64630.407630294081</v>
      </c>
      <c r="BNP33" s="87">
        <f>INDEX('[43]All Years'!$A$1:$I$34,MATCH($A33,'[43]All Years'!$A$1:$A$34,0),MATCH(BNP$1,'[43]All Years'!$A$1:$I$1,0))</f>
        <v>11384</v>
      </c>
      <c r="BNQ33" s="87">
        <v>176140</v>
      </c>
      <c r="BNR33" s="88">
        <f t="shared" si="172"/>
        <v>62128.139994355071</v>
      </c>
      <c r="BNS33" s="131">
        <f>INDEX('[43]All Years'!$A$1:$I$34,MATCH($A33,'[43]All Years'!$A$1:$A$34,0),MATCH(BNS$1,'[43]All Years'!$A$1:$I$1,0))</f>
        <v>11006</v>
      </c>
      <c r="BNT33" s="87">
        <v>177150</v>
      </c>
      <c r="BNU33" s="88">
        <f t="shared" si="173"/>
        <v>56320.35844301316</v>
      </c>
      <c r="BNV33" s="87">
        <f>INDEX('[43]All Years'!$A$1:$I$34,MATCH($A33,'[43]All Years'!$A$1:$A$34,0),MATCH(BNV$1,'[43]All Years'!$A$1:$I$1,0))</f>
        <v>10056</v>
      </c>
      <c r="BNW33" s="131">
        <v>178550</v>
      </c>
      <c r="BNX33" s="88">
        <f t="shared" si="174"/>
        <v>46766.22439349359</v>
      </c>
      <c r="BNY33" s="87">
        <f>INDEX('[43]All Years'!$A$1:$I$34,MATCH($A33,'[43]All Years'!$A$1:$A$34,0),MATCH(BNY$1,'[43]All Years'!$A$1:$I$1,0))</f>
        <v>8424</v>
      </c>
      <c r="BNZ33" s="32">
        <v>180130</v>
      </c>
      <c r="BOA33" s="88">
        <f t="shared" si="151"/>
        <v>50455.021785891571</v>
      </c>
      <c r="BOB33" s="32">
        <f>INDEX([4]Sheet1!$A$1:$CJ$34, MATCH($A33, [4]Sheet1!$A$1:$A$34, 0), MATCH(BOB$1, [4]Sheet1!$A$1:$CJ$1, 0))</f>
        <v>9148</v>
      </c>
      <c r="BOC33" s="32">
        <f>INDEX('[5]Finance Indicators'!$A$2:$BO$35,MATCH($A33,'[5]Finance Indicators'!$A$2:$A$35,0),MATCH(BOC$1,'[5]Finance Indicators'!$A$2:$BO$2,0))</f>
        <v>181310</v>
      </c>
      <c r="BOD33" s="88">
        <f>INDEX('[6]Finance Indicators'!$B$3:$BO$35,MATCH($A33,'[6]Finance Indicators'!$A$3:$A$35,0),MATCH(BOD$1,'[6]Finance Indicators'!$B$2:$BO$2,0))</f>
        <v>51581.201273745472</v>
      </c>
      <c r="BOE33" s="88">
        <f>INDEX('[6]Finance Indicators'!$B$3:$BO$35,MATCH($A33,'[6]Finance Indicators'!$A$3:$A$35,0),MATCH(BOE$1,'[6]Finance Indicators'!$B$2:$BO$2,0))</f>
        <v>9395</v>
      </c>
      <c r="BOF33" s="88">
        <f>INDEX('[6]Finance Indicators'!$B$3:$BO$35,MATCH($A33,'[6]Finance Indicators'!$A$3:$A$35,0),MATCH(BOF$1,'[6]Finance Indicators'!$B$2:$BO$2,0))</f>
        <v>182140</v>
      </c>
      <c r="BOG33" s="250">
        <f t="array" ref="BOG33">INDEX('[7]Finance Indicators'!$A$2:$BO$35,MATCH($A33,'[7]Finance Indicators'!$A$2:$A$35,0),MATCH(BOG$1,'[7]Finance Indicators'!$A$2:$BO$2,0))</f>
        <v>48339.705079191699</v>
      </c>
      <c r="BOH33" s="250">
        <f t="array" ref="BOH33">INDEX('[7]Finance Indicators'!$A$2:$BO$35,MATCH($A33,'[7]Finance Indicators'!$A$2:$A$35,0),MATCH(BOH$1,'[7]Finance Indicators'!$A$2:$BO$2,0))</f>
        <v>8851</v>
      </c>
      <c r="BOI33" s="250">
        <f t="array" ref="BOI33">INDEX('[7]Finance Indicators'!$A$2:$BO$35,MATCH($A33,'[7]Finance Indicators'!$A$2:$A$35,0),MATCH(BOI$1,'[7]Finance Indicators'!$A$2:$BO$2,0))</f>
        <v>183100</v>
      </c>
      <c r="BOJ33" s="115">
        <f>(BNF33*100)/Deflators!$B$2</f>
        <v>85373.843987527813</v>
      </c>
      <c r="BOK33" s="116">
        <f>(BNI33*100)/Deflators!$B$3</f>
        <v>59218.875958029392</v>
      </c>
      <c r="BOL33" s="116">
        <f>(BNL33*100)/Deflators!$B$4</f>
        <v>58826.496314102915</v>
      </c>
      <c r="BOM33" s="116">
        <f>(BNO33*100)/Deflators!$B$5</f>
        <v>72194.213418727508</v>
      </c>
      <c r="BON33" s="116">
        <f>(BNR33*100)/Deflators!$B$6</f>
        <v>68455.178304309142</v>
      </c>
      <c r="BOO33" s="116">
        <f>(BNU33*100)/Deflators!$B$7</f>
        <v>61553.683380898881</v>
      </c>
      <c r="BOP33" s="116">
        <f>(BNX33*100)/Deflators!$B$8</f>
        <v>49877.375572184137</v>
      </c>
      <c r="BOQ33" s="116">
        <f>(BOA33*100)/Deflators!$B$9</f>
        <v>52880.463568139639</v>
      </c>
      <c r="BOR33" s="116">
        <f>(BOD33*100)/Deflators!$B$10</f>
        <v>52841.402675810197</v>
      </c>
      <c r="BOS33" s="248">
        <f>(BOG33*100)/Deflators!$B$11</f>
        <v>48339.705079191699</v>
      </c>
      <c r="BOT33" s="115">
        <f>INDEX([44]IG1!$AL$4:$AX$40,MATCH($A33,[44]IG1!$AL$4:$AL$40,0),MATCH(BOT$1,[44]IG1!$AL$40:$AX$40,0))</f>
        <v>19.900000000000002</v>
      </c>
      <c r="BOU33" s="116">
        <f>INDEX([44]IG1!$AL$4:$AX$40,MATCH($A33,[44]IG1!$AL$4:$AL$40,0),MATCH(BOU$1,[44]IG1!$AL$40:$AX$40,0))</f>
        <v>21.3</v>
      </c>
      <c r="BOV33" s="116">
        <f>INDEX([44]IG1!$AL$4:$AX$40,MATCH($A33,[44]IG1!$AL$4:$AL$40,0),MATCH(BOV$1,[44]IG1!$AL$40:$AX$40,0))</f>
        <v>19.900000000000002</v>
      </c>
      <c r="BOW33" s="116">
        <f>INDEX([44]IG1!$AL$4:$AX$40,MATCH($A33,[44]IG1!$AL$4:$AL$40,0),MATCH(BOW$1,[44]IG1!$AL$40:$AX$40,0))</f>
        <v>19.900000000000002</v>
      </c>
      <c r="BOX33" s="116">
        <f>INDEX([44]IG1!$AL$4:$AX$40,MATCH($A33,[44]IG1!$AL$4:$AL$40,0),MATCH(BOX$1,[44]IG1!$AL$40:$AX$40,0))</f>
        <v>18</v>
      </c>
      <c r="BOY33" s="116">
        <f>INDEX('[14]1718 Collected Indicators'!$A$3:$CH$36,MATCH($A33,'[14]1718 Collected Indicators'!$A$3:$A$36,0),MATCH(BOY$1,'[14]1718 Collected Indicators'!$A$3:$CH$3,0))</f>
        <v>16</v>
      </c>
      <c r="BOZ33" s="116">
        <f>INDEX('[15]1819 Collected Indicators'!$A$3:$CV$36,MATCH($A33,'[15]1819 Collected Indicators'!$A$3:$A$36,0),MATCH(BOZ$1,'[15]1819 Collected Indicators'!$A$3:$CV$3,0))</f>
        <v>17.5</v>
      </c>
      <c r="BPA33" s="248">
        <f>INDEX('[11]1920 Collected Indicators'!$A$3:$CV$36,MATCH($A33,'[11]1920 Collected Indicators'!$A$3:$A$36,0),MATCH(BPA$1,'[11]1920 Collected Indicators'!$A$3:$CV$3,0))</f>
        <v>13.600000000000001</v>
      </c>
      <c r="BPB33" s="115">
        <f>INDEX([45]ALL!$A$2:$F$37,MATCH($A33,[45]ALL!$A$2:$A$37,0),MATCH(BPB$1,[45]ALL!$A$37:$F$37,0))</f>
        <v>65</v>
      </c>
      <c r="BPC33" s="116">
        <f>INDEX([45]ALL!$A$2:$F$37,MATCH($A33,[45]ALL!$A$2:$A$37,0),MATCH(BPC$1,[45]ALL!$A$37:$F$37,0))</f>
        <v>69</v>
      </c>
      <c r="BPD33" s="116">
        <f>INDEX([45]ALL!$A$2:$F$37,MATCH($A33,[45]ALL!$A$2:$A$37,0),MATCH(BPD$1,[45]ALL!$A$37:$F$37,0))</f>
        <v>81</v>
      </c>
      <c r="BPE33" s="116">
        <f>INDEX([45]ALL!$A$2:$F$37,MATCH($A33,[45]ALL!$A$2:$A$37,0),MATCH(BPE$1,[45]ALL!$A$37:$F$37,0))</f>
        <v>89</v>
      </c>
      <c r="BPF33" s="116">
        <f>INDEX('[14]1718 Collected Indicators'!$A$3:$CH$36,MATCH($A33,'[14]1718 Collected Indicators'!$A$3:$A$36,0),MATCH(BPF$1,'[14]1718 Collected Indicators'!$A$3:$CH$3,0))</f>
        <v>94.81</v>
      </c>
      <c r="BPG33" s="136">
        <f>INDEX('[15]1819 Collected Indicators'!$A$3:$CV$36,MATCH($A33,'[15]1819 Collected Indicators'!$A$3:$A$36,0),MATCH(BPG$1,'[15]1819 Collected Indicators'!$A$3:$CV$3,0))</f>
        <v>95.8</v>
      </c>
      <c r="BPH33" s="117">
        <f>INDEX('[11]1920 Collected Indicators'!$A$3:$CV$36,MATCH($A33,'[11]1920 Collected Indicators'!$A$3:$A$36,0),MATCH(BPH$1,'[11]1920 Collected Indicators'!$A$3:$CV$3,0))</f>
        <v>96.9</v>
      </c>
      <c r="BPI33" s="133">
        <f>INDEX('[46]2014-15'!$A$3:$G$37,MATCH($A33,'[46]2014-15'!$A$3:$A$37,0),MATCH(BPI$1,'[46]2014-15'!$A$37:$G$37,0))</f>
        <v>7.7976817702845107</v>
      </c>
      <c r="BPJ33" s="116">
        <f>INDEX('[46]2015-16'!$A$3:$G$37,MATCH($A33,'[46]2015-16'!$A$3:$A$37,0),MATCH(BPJ$1,'[46]2015-16'!$A$37:$G$37,0))</f>
        <v>7.7976817702845107</v>
      </c>
      <c r="BPK33" s="116">
        <f>INDEX('[46]2016-17'!$A$3:$G$37,MATCH($A33,'[46]2016-17'!$A$3:$A$37,0),MATCH(BPK$1,'[46]2016-17'!$A$37:$G$37,0))</f>
        <v>8.8357588357588366</v>
      </c>
      <c r="BPL33" s="116">
        <f>INDEX('[14]1718 Collected Indicators'!$A$3:$CH$36,MATCH($A33,'[14]1718 Collected Indicators'!$A$3:$A$36,0),MATCH(BPL$1,'[14]1718 Collected Indicators'!$A$3:$CH$3,0))</f>
        <v>9.2631578947368425</v>
      </c>
      <c r="BPM33" s="116">
        <f>INDEX('[15]1819 Collected Indicators'!$A$3:$CV$36,MATCH($A33,'[15]1819 Collected Indicators'!$A$3:$A$36,0),MATCH(BPM$1,'[15]1819 Collected Indicators'!$A$3:$CV$3,0))</f>
        <v>9.7997892518440466</v>
      </c>
      <c r="BPN33" s="248">
        <f>INDEX('[11]1920 Collected Indicators'!$A$3:$CV$36,MATCH($A33,'[11]1920 Collected Indicators'!$A$3:$A$36,0),MATCH(BPN$1,'[11]1920 Collected Indicators'!$A$3:$CV$3,0))</f>
        <v>8.1481481481481488</v>
      </c>
      <c r="BPO33" s="115">
        <f>INDEX('[46]2014-15'!$A$3:$G$37,MATCH($A33,'[46]2014-15'!$A$3:$A$37,0),MATCH(BPO$1,'[46]2014-15'!$A$37:$G$37,0))</f>
        <v>100</v>
      </c>
      <c r="BPP33" s="116">
        <f>INDEX('[46]2015-16'!$A$3:$G$37,MATCH($A33,'[46]2015-16'!$A$3:$A$37,0),MATCH(BPP$1,'[46]2015-16'!$A$37:$G$37,0))</f>
        <v>35.826086956521742</v>
      </c>
      <c r="BPQ33" s="116">
        <f>INDEX('[46]2016-17'!$A$3:$G$37,MATCH($A33,'[46]2016-17'!$A$3:$A$37,0),MATCH(BPQ$1,'[46]2016-17'!$A$37:$G$37,0))</f>
        <v>54.071661237785015</v>
      </c>
      <c r="BPR33" s="116">
        <f>INDEX('[14]1718 Collected Indicators'!$A$3:$CH$36,MATCH($A33,'[14]1718 Collected Indicators'!$A$3:$A$36,0),MATCH(BPR$1,'[14]1718 Collected Indicators'!$A$3:$CH$3,0))</f>
        <v>58.117262321887409</v>
      </c>
      <c r="BPS33" s="116">
        <f>INDEX('[15]1819 Collected Indicators'!$A$3:$CV$36,MATCH($A33,'[15]1819 Collected Indicators'!$A$3:$A$36,0),MATCH(BPS$1,'[15]1819 Collected Indicators'!$A$3:$CV$3,0))</f>
        <v>78.780836610654276</v>
      </c>
      <c r="BPT33" s="117">
        <f>INDEX('[11]1920 Collected Indicators'!$A$3:$CV$36,MATCH($A33,'[11]1920 Collected Indicators'!$A$3:$A$36,0),MATCH(BPT$1,'[11]1920 Collected Indicators'!$A$3:$CV$3,0))</f>
        <v>76.789949362220383</v>
      </c>
      <c r="BPU33" s="115">
        <f t="array" ref="BPU33">INDEX('[47]FINSUS Raw Data'!$A$2:$BH$35,MATCH($A33,'[47]FINSUS Raw Data'!$A$2:$A$35,0),MATCH(BPU$1,'[47]FINSUS Raw Data'!$A$2:$BH$2,0))</f>
        <v>31.7</v>
      </c>
      <c r="BPV33" s="116">
        <f t="array" ref="BPV33">INDEX('[47]FINSUS Raw Data'!$A$2:$BH$35,MATCH($A33,'[47]FINSUS Raw Data'!$A$2:$A$35,0),MATCH(BPV$1,'[47]FINSUS Raw Data'!$A$2:$BH$2,0))</f>
        <v>31.6</v>
      </c>
      <c r="BPW33" s="116">
        <f t="array" ref="BPW33">INDEX('[47]FINSUS Raw Data'!$A$2:$BH$35,MATCH($A33,'[47]FINSUS Raw Data'!$A$2:$A$35,0),MATCH(BPW$1,'[47]FINSUS Raw Data'!$A$2:$BH$2,0))</f>
        <v>32</v>
      </c>
      <c r="BPX33" s="116">
        <f t="array" ref="BPX33">INDEX('[47]FINSUS Raw Data'!$A$2:$BH$35,MATCH($A33,'[47]FINSUS Raw Data'!$A$2:$A$35,0),MATCH(BPX$1,'[47]FINSUS Raw Data'!$A$2:$BH$2,0))</f>
        <v>26.8</v>
      </c>
      <c r="BPY33" s="116">
        <f t="array" ref="BPY33">INDEX('[47]FINSUS Raw Data'!$A$2:$BH$35,MATCH($A33,'[47]FINSUS Raw Data'!$A$2:$A$35,0),MATCH(BPY$1,'[47]FINSUS Raw Data'!$A$2:$BH$2,0))</f>
        <v>23.7</v>
      </c>
      <c r="BPZ33" s="116">
        <f t="array" ref="BPZ33">INDEX('[47]FINSUS Raw Data'!$A$2:$BH$35,MATCH($A33,'[47]FINSUS Raw Data'!$A$2:$A$35,0),MATCH(BPZ$1,'[47]FINSUS Raw Data'!$A$2:$BH$2,0))</f>
        <v>22.2</v>
      </c>
      <c r="BQA33" s="117">
        <f t="array" ref="BQA33">INDEX('[47]FINSUS Raw Data'!$A$2:$BH$35,MATCH($A33,'[47]FINSUS Raw Data'!$A$2:$A$35,0),MATCH(BQA$1,'[47]FINSUS Raw Data'!$A$2:$BH$2,0))</f>
        <v>20.599999999999998</v>
      </c>
      <c r="BQB33" s="115">
        <f t="array" ref="BQB33">INDEX('[47]FINSUS Raw Data'!$A$2:$BH$35,MATCH($A33,'[47]FINSUS Raw Data'!$A$2:$A$35,0),MATCH(BQB$1,'[47]FINSUS Raw Data'!$A$2:$BH$2,0))</f>
        <v>0.6</v>
      </c>
      <c r="BQC33" s="116">
        <f t="array" ref="BQC33">INDEX('[47]FINSUS Raw Data'!$A$2:$BH$35,MATCH($A33,'[47]FINSUS Raw Data'!$A$2:$A$35,0),MATCH(BQC$1,'[47]FINSUS Raw Data'!$A$2:$BH$2,0))</f>
        <v>0.5</v>
      </c>
      <c r="BQD33" s="116">
        <f t="array" ref="BQD33">INDEX('[47]FINSUS Raw Data'!$A$2:$BH$35,MATCH($A33,'[47]FINSUS Raw Data'!$A$2:$A$35,0),MATCH(BQD$1,'[47]FINSUS Raw Data'!$A$2:$BH$2,0))</f>
        <v>0.5</v>
      </c>
      <c r="BQE33" s="116">
        <f t="array" ref="BQE33">INDEX('[47]FINSUS Raw Data'!$A$2:$BH$35,MATCH($A33,'[47]FINSUS Raw Data'!$A$2:$A$35,0),MATCH(BQE$1,'[47]FINSUS Raw Data'!$A$2:$BH$2,0))</f>
        <v>0.5</v>
      </c>
      <c r="BQF33" s="116">
        <f t="array" ref="BQF33">INDEX('[47]FINSUS Raw Data'!$A$2:$BH$35,MATCH($A33,'[47]FINSUS Raw Data'!$A$2:$A$35,0),MATCH(BQF$1,'[47]FINSUS Raw Data'!$A$2:$BH$2,0))</f>
        <v>0.5</v>
      </c>
      <c r="BQG33" s="116">
        <f t="array" ref="BQG33">INDEX('[47]FINSUS Raw Data'!$A$2:$BH$35,MATCH($A33,'[47]FINSUS Raw Data'!$A$2:$A$35,0),MATCH(BQG$1,'[47]FINSUS Raw Data'!$A$2:$BH$2,0))</f>
        <v>0.6</v>
      </c>
      <c r="BQH33" s="117">
        <f t="array" ref="BQH33">INDEX('[47]FINSUS Raw Data'!$A$2:$BH$35,MATCH($A33,'[47]FINSUS Raw Data'!$A$2:$A$35,0),MATCH(BQH$1,'[47]FINSUS Raw Data'!$A$2:$BH$2,0))</f>
        <v>0.70000000000000007</v>
      </c>
      <c r="BQI33" s="115">
        <f t="array" ref="BQI33">INDEX('[47]FINSUS Raw Data'!$A$2:$BH$35,MATCH($A33,'[47]FINSUS Raw Data'!$A$2:$A$35,0),MATCH(BQI$1,'[47]FINSUS Raw Data'!$A$2:$BH$2,0))</f>
        <v>7.3</v>
      </c>
      <c r="BQJ33" s="116">
        <f t="array" ref="BQJ33">INDEX('[47]FINSUS Raw Data'!$A$2:$BH$35,MATCH($A33,'[47]FINSUS Raw Data'!$A$2:$A$35,0),MATCH(BQJ$1,'[47]FINSUS Raw Data'!$A$2:$BH$2,0))</f>
        <v>7.0000000000000009</v>
      </c>
      <c r="BQK33" s="116">
        <f t="array" ref="BQK33">INDEX('[47]FINSUS Raw Data'!$A$2:$BH$35,MATCH($A33,'[47]FINSUS Raw Data'!$A$2:$A$35,0),MATCH(BQK$1,'[47]FINSUS Raw Data'!$A$2:$BH$2,0))</f>
        <v>6.7</v>
      </c>
      <c r="BQL33" s="116">
        <f t="array" ref="BQL33">INDEX('[47]FINSUS Raw Data'!$A$2:$BH$35,MATCH($A33,'[47]FINSUS Raw Data'!$A$2:$A$35,0),MATCH(BQL$1,'[47]FINSUS Raw Data'!$A$2:$BH$2,0))</f>
        <v>7.3</v>
      </c>
      <c r="BQM33" s="116">
        <f t="array" ref="BQM33">INDEX('[47]FINSUS Raw Data'!$A$2:$BH$35,MATCH($A33,'[47]FINSUS Raw Data'!$A$2:$A$35,0),MATCH(BQM$1,'[47]FINSUS Raw Data'!$A$2:$BH$2,0))</f>
        <v>7.0000000000000009</v>
      </c>
      <c r="BQN33" s="116">
        <f t="array" ref="BQN33">INDEX('[47]FINSUS Raw Data'!$A$2:$BH$35,MATCH($A33,'[47]FINSUS Raw Data'!$A$2:$A$35,0),MATCH(BQN$1,'[47]FINSUS Raw Data'!$A$2:$BH$2,0))</f>
        <v>7.1</v>
      </c>
      <c r="BQO33" s="117">
        <f t="array" ref="BQO33">INDEX('[47]FINSUS Raw Data'!$A$2:$BH$35,MATCH($A33,'[47]FINSUS Raw Data'!$A$2:$A$35,0),MATCH(BQO$1,'[47]FINSUS Raw Data'!$A$2:$BH$2,0))</f>
        <v>6.4</v>
      </c>
      <c r="BQP33" s="115">
        <f t="array" ref="BQP33">INDEX('[47]FINSUS Raw Data'!$A$2:$BH$35,MATCH($A33,'[47]FINSUS Raw Data'!$A$2:$A$35,0),MATCH(BQP$1,'[47]FINSUS Raw Data'!$A$2:$BH$2,0))</f>
        <v>20.8</v>
      </c>
      <c r="BQQ33" s="116">
        <f t="array" ref="BQQ33">INDEX('[47]FINSUS Raw Data'!$A$2:$BH$35,MATCH($A33,'[47]FINSUS Raw Data'!$A$2:$A$35,0),MATCH(BQQ$1,'[47]FINSUS Raw Data'!$A$2:$BH$2,0))</f>
        <v>24</v>
      </c>
      <c r="BQR33" s="116">
        <f t="array" ref="BQR33">INDEX('[47]FINSUS Raw Data'!$A$2:$BH$35,MATCH($A33,'[47]FINSUS Raw Data'!$A$2:$A$35,0),MATCH(BQR$1,'[47]FINSUS Raw Data'!$A$2:$BH$2,0))</f>
        <v>25.3</v>
      </c>
      <c r="BQS33" s="116">
        <f t="array" ref="BQS33">INDEX('[47]FINSUS Raw Data'!$A$2:$BH$35,MATCH($A33,'[47]FINSUS Raw Data'!$A$2:$A$35,0),MATCH(BQS$1,'[47]FINSUS Raw Data'!$A$2:$BH$2,0))</f>
        <v>26.6</v>
      </c>
      <c r="BQT33" s="116">
        <f t="array" ref="BQT33">INDEX('[47]FINSUS Raw Data'!$A$2:$BH$35,MATCH($A33,'[47]FINSUS Raw Data'!$A$2:$A$35,0),MATCH(BQT$1,'[47]FINSUS Raw Data'!$A$2:$BH$2,0))</f>
        <v>27.6</v>
      </c>
      <c r="BQU33" s="116">
        <f t="array" ref="BQU33">INDEX('[47]FINSUS Raw Data'!$A$2:$BH$35,MATCH($A33,'[47]FINSUS Raw Data'!$A$2:$A$35,0),MATCH(BQU$1,'[47]FINSUS Raw Data'!$A$2:$BH$2,0))</f>
        <v>29.5</v>
      </c>
      <c r="BQV33" s="117">
        <f t="array" ref="BQV33">INDEX('[47]FINSUS Raw Data'!$A$2:$BH$35,MATCH($A33,'[47]FINSUS Raw Data'!$A$2:$A$35,0),MATCH(BQV$1,'[47]FINSUS Raw Data'!$A$2:$BH$2,0))</f>
        <v>27</v>
      </c>
      <c r="BQW33" s="115">
        <f t="array" ref="BQW33">INDEX('[47]FINSUS Raw Data'!$A$2:$BH$35,MATCH($A33,'[47]FINSUS Raw Data'!$A$2:$A$35,0),MATCH(BQW$1,'[47]FINSUS Raw Data'!$A$2:$BH$2,0))</f>
        <v>99.124385625803839</v>
      </c>
      <c r="BQX33" s="213">
        <f t="array" ref="BQX33">INDEX('[47]FINSUS Raw Data'!$A$2:$BH$35,MATCH($A33,'[47]FINSUS Raw Data'!$A$2:$A$35,0),MATCH(BQX$1,'[47]FINSUS Raw Data'!$A$2:$BH$2,0))</f>
        <v>401540</v>
      </c>
      <c r="BQY33" s="213">
        <f t="array" ref="BQY33">INDEX('[47]FINSUS Raw Data'!$A$2:$BH$35,MATCH($A33,'[47]FINSUS Raw Data'!$A$2:$A$35,0),MATCH(BQY$1,'[47]FINSUS Raw Data'!$A$2:$BH$2,0))</f>
        <v>405087</v>
      </c>
      <c r="BQZ33" s="116">
        <f t="array" ref="BQZ33">INDEX('[47]FINSUS Raw Data'!$A$2:$BH$35,MATCH($A33,'[47]FINSUS Raw Data'!$A$2:$A$35,0),MATCH(BQZ$1,'[47]FINSUS Raw Data'!$A$2:$BH$2,0))</f>
        <v>99.183338298729936</v>
      </c>
      <c r="BRA33" s="213">
        <f t="array" ref="BRA33">INDEX('[47]FINSUS Raw Data'!$A$2:$BH$35,MATCH($A33,'[47]FINSUS Raw Data'!$A$2:$A$35,0),MATCH(BRA$1,'[47]FINSUS Raw Data'!$A$2:$BH$2,0))</f>
        <v>396169</v>
      </c>
      <c r="BRB33" s="213">
        <f t="array" ref="BRB33">INDEX('[47]FINSUS Raw Data'!$A$2:$BH$35,MATCH($A33,'[47]FINSUS Raw Data'!$A$2:$A$35,0),MATCH(BRB$1,'[47]FINSUS Raw Data'!$A$2:$BH$2,0))</f>
        <v>399431</v>
      </c>
      <c r="BRC33" s="116">
        <f t="array" ref="BRC33">INDEX('[47]FINSUS Raw Data'!$A$2:$BH$35,MATCH($A33,'[47]FINSUS Raw Data'!$A$2:$A$35,0),MATCH(BRC$1,'[47]FINSUS Raw Data'!$A$2:$BH$2,0))</f>
        <v>99.496367923969331</v>
      </c>
      <c r="BRD33" s="213">
        <f t="array" ref="BRD33">INDEX('[47]FINSUS Raw Data'!$A$2:$BH$35,MATCH($A33,'[47]FINSUS Raw Data'!$A$2:$A$35,0),MATCH(BRD$1,'[47]FINSUS Raw Data'!$A$2:$BH$2,0))</f>
        <v>419810</v>
      </c>
      <c r="BRE33" s="213">
        <f t="array" ref="BRE33">INDEX('[47]FINSUS Raw Data'!$A$2:$BH$35,MATCH($A33,'[47]FINSUS Raw Data'!$A$2:$A$35,0),MATCH(BRE$1,'[47]FINSUS Raw Data'!$A$2:$BH$2,0))</f>
        <v>421935</v>
      </c>
      <c r="BRF33" s="116">
        <f t="array" ref="BRF33">INDEX('[47]FINSUS Raw Data'!$A$2:$BH$35,MATCH($A33,'[47]FINSUS Raw Data'!$A$2:$A$35,0),MATCH(BRF$1,'[47]FINSUS Raw Data'!$A$2:$BH$2,0))</f>
        <v>99.592503504559872</v>
      </c>
      <c r="BRG33" s="213">
        <f t="array" ref="BRG33">INDEX('[47]FINSUS Raw Data'!$A$2:$BH$35,MATCH($A33,'[47]FINSUS Raw Data'!$A$2:$A$35,0),MATCH(BRG$1,'[47]FINSUS Raw Data'!$A$2:$BH$2,0))</f>
        <v>442610</v>
      </c>
      <c r="BRH33" s="213">
        <f t="array" ref="BRH33">INDEX('[47]FINSUS Raw Data'!$A$2:$BH$35,MATCH($A33,'[47]FINSUS Raw Data'!$A$2:$A$35,0),MATCH(BRH$1,'[47]FINSUS Raw Data'!$A$2:$BH$2,0))</f>
        <v>444421</v>
      </c>
      <c r="BRI33" s="116">
        <f t="array" ref="BRI33">INDEX('[47]FINSUS Raw Data'!$A$2:$BH$35,MATCH($A33,'[47]FINSUS Raw Data'!$A$2:$A$35,0),MATCH(BRI$1,'[47]FINSUS Raw Data'!$A$2:$BH$2,0))</f>
        <v>99.570530095098391</v>
      </c>
      <c r="BRJ33" s="213">
        <f t="array" ref="BRJ33">INDEX('[47]FINSUS Raw Data'!$A$2:$BH$35,MATCH($A33,'[47]FINSUS Raw Data'!$A$2:$A$35,0),MATCH(BRJ$1,'[47]FINSUS Raw Data'!$A$2:$BH$2,0))</f>
        <v>479224</v>
      </c>
      <c r="BRK33" s="213">
        <f t="array" ref="BRK33">INDEX('[47]FINSUS Raw Data'!$A$2:$BH$35,MATCH($A33,'[47]FINSUS Raw Data'!$A$2:$A$35,0),MATCH(BRK$1,'[47]FINSUS Raw Data'!$A$2:$BH$2,0))</f>
        <v>481291</v>
      </c>
      <c r="BRL33" s="116">
        <f t="array" ref="BRL33">INDEX('[47]FINSUS Raw Data'!$A$2:$BH$35,MATCH($A33,'[47]FINSUS Raw Data'!$A$2:$A$35,0),MATCH(BRL$1,'[47]FINSUS Raw Data'!$A$2:$BH$2,0))</f>
        <v>99.869120040258281</v>
      </c>
      <c r="BRM33" s="213">
        <f t="array" ref="BRM33">INDEX('[47]FINSUS Raw Data'!$A$2:$BH$35,MATCH($A33,'[47]FINSUS Raw Data'!$A$2:$A$35,0),MATCH(BRM$1,'[47]FINSUS Raw Data'!$A$2:$BH$2,0))</f>
        <v>492173</v>
      </c>
      <c r="BRN33" s="213">
        <f t="array" ref="BRN33">INDEX('[47]FINSUS Raw Data'!$A$2:$BH$35,MATCH($A33,'[47]FINSUS Raw Data'!$A$2:$A$35,0),MATCH(BRN$1,'[47]FINSUS Raw Data'!$A$2:$BH$2,0))</f>
        <v>492818</v>
      </c>
      <c r="BRO33" s="116">
        <f t="array" ref="BRO33">INDEX('[47]FINSUS Raw Data'!$A$2:$BH$35,MATCH($A33,'[47]FINSUS Raw Data'!$A$2:$A$35,0),MATCH(BRO$1,'[47]FINSUS Raw Data'!$A$2:$BH$2,0))</f>
        <v>99.30418362570316</v>
      </c>
      <c r="BRP33" s="213">
        <f t="array" ref="BRP33">INDEX('[47]FINSUS Raw Data'!$A$2:$BH$35,MATCH($A33,'[47]FINSUS Raw Data'!$A$2:$A$35,0),MATCH(BRP$1,'[47]FINSUS Raw Data'!$A$2:$BH$2,0))</f>
        <v>500648</v>
      </c>
      <c r="BRQ33" s="334">
        <f t="array" ref="BRQ33">INDEX('[47]FINSUS Raw Data'!$A$2:$BH$35,MATCH($A33,'[47]FINSUS Raw Data'!$A$2:$A$35,0),MATCH(BRQ$1,'[47]FINSUS Raw Data'!$A$2:$BH$2,0))</f>
        <v>504156</v>
      </c>
      <c r="BRR33" s="248">
        <f t="array" ref="BRR33">INDEX([48]CLIM1!$A$3:$N$37,MATCH($A33,[48]CLIM1!$N$3:$N$37,0),MATCH(BRR$1,[48]CLIM1!$A$3:$N$3,0))</f>
        <v>8.0219569165804572</v>
      </c>
      <c r="BRS33" s="248">
        <f t="array" ref="BRS33">INDEX([48]CLIM1!$A$3:$N$37,MATCH($A33,[48]CLIM1!$N$3:$N$37,0),MATCH(BRS$1,[48]CLIM1!$A$3:$N$3,0))</f>
        <v>7.2108591135775031</v>
      </c>
      <c r="BRT33" s="248">
        <f t="array" ref="BRT33">INDEX([48]CLIM1!$A$3:$N$37,MATCH($A33,[48]CLIM1!$N$3:$N$37,0),MATCH(BRT$1,[48]CLIM1!$A$3:$N$3,0))</f>
        <v>7.4948319297916237</v>
      </c>
      <c r="BRU33" s="248">
        <f t="array" ref="BRU33">INDEX([48]CLIM1!$A$3:$N$37,MATCH($A33,[48]CLIM1!$N$3:$N$37,0),MATCH(BRU$1,[48]CLIM1!$A$3:$N$3,0))</f>
        <v>7.2270087728951173</v>
      </c>
      <c r="BRV33" s="248">
        <f t="array" ref="BRV33">INDEX([48]CLIM1!$A$3:$N$37,MATCH($A33,[48]CLIM1!$N$3:$N$37,0),MATCH(BRV$1,[48]CLIM1!$A$3:$N$3,0))</f>
        <v>6.4237737375681894</v>
      </c>
      <c r="BRW33" s="248">
        <f t="array" ref="BRW33">INDEX([48]CLIM1!$A$3:$N$37,MATCH($A33,[48]CLIM1!$N$3:$N$37,0),MATCH(BRW$1,[48]CLIM1!$A$3:$N$3,0))</f>
        <v>6.2104335276187648</v>
      </c>
      <c r="BRX33" s="248">
        <f t="array" ref="BRX33">INDEX([48]CLIM1!$A$3:$N$37,MATCH($A33,[48]CLIM1!$N$3:$N$37,0),MATCH(BRX$1,[48]CLIM1!$A$3:$N$3,0))</f>
        <v>5.9503896159148892</v>
      </c>
      <c r="BRY33" s="248">
        <f t="array" ref="BRY33">INDEX([48]CLIM1!$A$3:$N$37,MATCH($A33,[48]CLIM1!$N$3:$N$37,0),MATCH(BRY$1,[48]CLIM1!$A$3:$N$3,0))</f>
        <v>6.0173719789697415</v>
      </c>
      <c r="BRZ33" s="248">
        <f t="array" ref="BRZ33">INDEX([48]CLIM1!$A$3:$N$37,MATCH($A33,[48]CLIM1!$N$3:$N$37,0),MATCH(BRZ$1,[48]CLIM1!$A$3:$N$3,0))</f>
        <v>5.7996348866823757</v>
      </c>
      <c r="BSA33" s="327" t="str">
        <f>INDEX('[11]1920 Collected Indicators'!$A$3:$CV$36,MATCH($A33,'[11]1920 Collected Indicators'!$A$3:$A$36,0),MATCH(BSA$1,'[11]1920 Collected Indicators'!$A$3:$CV$3,0))</f>
        <v>dna</v>
      </c>
      <c r="BSB33" s="248">
        <f t="array" ref="BSB33">INDEX([48]CLIM2!$A$2:$N$36,MATCH($A33,[48]CLIM2!$N$2:$N$36,0),MATCH(BSB$1,[48]CLIM2!$A$2:$N$2,0))</f>
        <v>6.8740809099002735</v>
      </c>
      <c r="BSC33" s="248">
        <f t="array" ref="BSC33">INDEX([48]CLIM2!$A$2:$N$36,MATCH($A33,[48]CLIM2!$N$2:$N$36,0),MATCH(BSC$1,[48]CLIM2!$A$2:$N$2,0))</f>
        <v>6.1061414112185721</v>
      </c>
      <c r="BSD33" s="248">
        <f t="array" ref="BSD33">INDEX([48]CLIM2!$A$2:$N$36,MATCH($A33,[48]CLIM2!$N$2:$N$36,0),MATCH(BSD$1,[48]CLIM2!$A$2:$N$2,0))</f>
        <v>6.4060789597602135</v>
      </c>
      <c r="BSE33" s="248">
        <f t="array" ref="BSE33">INDEX([48]CLIM2!$A$2:$N$36,MATCH($A33,[48]CLIM2!$N$2:$N$36,0),MATCH(BSE$1,[48]CLIM2!$A$2:$N$2,0))</f>
        <v>6.1403605046654368</v>
      </c>
      <c r="BSF33" s="248">
        <f t="array" ref="BSF33">INDEX([48]CLIM2!$A$2:$N$36,MATCH($A33,[48]CLIM2!$N$2:$N$36,0),MATCH(BSF$1,[48]CLIM2!$A$2:$N$2,0))</f>
        <v>5.3519614095642183</v>
      </c>
      <c r="BSG33" s="248">
        <f t="array" ref="BSG33">INDEX([48]CLIM2!$A$2:$N$36,MATCH($A33,[48]CLIM2!$N$2:$N$36,0),MATCH(BSG$1,[48]CLIM2!$A$2:$N$2,0))</f>
        <v>5.111657332514163</v>
      </c>
      <c r="BSH33" s="248">
        <f t="array" ref="BSH33">INDEX([48]CLIM2!$A$2:$N$36,MATCH($A33,[48]CLIM2!$N$2:$N$36,0),MATCH(BSH$1,[48]CLIM2!$A$2:$N$2,0))</f>
        <v>4.8744928927953604</v>
      </c>
      <c r="BSI33" s="248">
        <f t="array" ref="BSI33">INDEX([48]CLIM2!$A$2:$N$36,MATCH($A33,[48]CLIM2!$N$2:$N$36,0),MATCH(BSI$1,[48]CLIM2!$A$2:$N$2,0))</f>
        <v>4.8067978111859224</v>
      </c>
      <c r="BSJ33" s="248">
        <f t="array" ref="BSJ33">INDEX([48]CLIM2!$A$2:$N$36,MATCH($A33,[48]CLIM2!$N$2:$N$36,0),MATCH(BSJ$1,[48]CLIM2!$A$2:$N$2,0))</f>
        <v>4.7427353273227304</v>
      </c>
      <c r="BSK33" s="327" t="str">
        <f>INDEX('[11]1920 Collected Indicators'!$A$3:$CV$36,MATCH($A33,'[11]1920 Collected Indicators'!$A$3:$A$36,0),MATCH(BSK$1,'[11]1920 Collected Indicators'!$A$3:$CV$3,0))</f>
        <v>dna</v>
      </c>
      <c r="BSL33" s="181"/>
      <c r="BSM33" s="115">
        <v>88.1</v>
      </c>
      <c r="BSN33" s="116">
        <v>86</v>
      </c>
      <c r="BSO33" s="116">
        <v>85</v>
      </c>
      <c r="BSP33" s="116">
        <v>87</v>
      </c>
      <c r="BSQ33" s="116">
        <v>67</v>
      </c>
      <c r="BSR33" s="116">
        <f>INDEX('[16]Raw Data'!$A$1:$BT$34,MATCH($A33,'[16]Raw Data'!$A$1:$A$34,0),MATCH(BSR$1,'[16]Raw Data'!$A$1:$BT$1,0))</f>
        <v>67</v>
      </c>
      <c r="BSS33" s="116">
        <f>INDEX('[14]1718 Collected Indicators'!$A$3:$CH$36,MATCH($A33,'[14]1718 Collected Indicators'!$A$3:$A$36,0),MATCH(BSS$1,'[14]1718 Collected Indicators'!$A$3:$CH$3,0))</f>
        <v>66</v>
      </c>
      <c r="BST33" s="136">
        <f>INDEX('[15]1819 Collected Indicators'!$A$3:$CV$36,MATCH($A33,'[15]1819 Collected Indicators'!$A$3:$A$36,0),MATCH(BST$1,'[15]1819 Collected Indicators'!$A$3:$CV$3,0))</f>
        <v>70.900000000000006</v>
      </c>
      <c r="BSU33" s="120">
        <f>INDEX('[11]1920 Collected Indicators'!$A$3:$CV$36,MATCH($A33,'[11]1920 Collected Indicators'!$A$3:$A$36,0),MATCH(BSU$1,'[11]1920 Collected Indicators'!$A$3:$CV$3,0))</f>
        <v>73</v>
      </c>
      <c r="BSV33" s="115">
        <f>INDEX('[16]Raw Data'!$A$1:$BT$34,MATCH($A33,'[16]Raw Data'!$A$1:$A$34,0),MATCH(BSV$1,'[16]Raw Data'!$A$1:$BT$1,0))</f>
        <v>81</v>
      </c>
      <c r="BSW33" s="116">
        <f>INDEX('[16]Raw Data'!$A$1:$BT$34,MATCH($A33,'[16]Raw Data'!$A$1:$A$34,0),MATCH(BSW$1,'[16]Raw Data'!$A$1:$BT$1,0))</f>
        <v>85</v>
      </c>
      <c r="BSX33" s="116">
        <f>INDEX('[16]Raw Data'!$A$1:$BT$34,MATCH($A33,'[16]Raw Data'!$A$1:$A$34,0),MATCH(BSX$1,'[16]Raw Data'!$A$1:$BT$1,0))</f>
        <v>81</v>
      </c>
      <c r="BSY33" s="116">
        <f>INDEX('[16]Raw Data'!$A$1:$BT$34,MATCH($A33,'[16]Raw Data'!$A$1:$A$34,0),MATCH(BSY$1,'[16]Raw Data'!$A$1:$BT$1,0))</f>
        <v>88</v>
      </c>
      <c r="BSZ33" s="116">
        <f>INDEX('[16]Raw Data'!$A$1:$BT$34,MATCH($A33,'[16]Raw Data'!$A$1:$A$34,0),MATCH(BSZ$1,'[16]Raw Data'!$A$1:$BT$1,0))</f>
        <v>74</v>
      </c>
      <c r="BTA33" s="116">
        <f>INDEX('[16]Raw Data'!$A$1:$BT$34,MATCH($A33,'[16]Raw Data'!$A$1:$A$34,0),MATCH(BTA$1,'[16]Raw Data'!$A$1:$BT$1,0))</f>
        <v>74</v>
      </c>
      <c r="BTB33" s="116">
        <f>INDEX('[14]1718 Collected Indicators'!$A$3:$CH$36,MATCH($A33,'[14]1718 Collected Indicators'!$A$3:$A$36,0),MATCH(BTB$1,'[14]1718 Collected Indicators'!$A$3:$CH$3,0))</f>
        <v>69</v>
      </c>
      <c r="BTC33" s="136">
        <f>INDEX('[15]1819 Collected Indicators'!$A$3:$CV$36,MATCH($A33,'[15]1819 Collected Indicators'!$A$3:$A$36,0),MATCH(BTC$1,'[15]1819 Collected Indicators'!$A$3:$CV$3,0))</f>
        <v>66.8</v>
      </c>
      <c r="BTD33" s="120">
        <f>INDEX('[11]1920 Collected Indicators'!$A$3:$CV$36,MATCH($A33,'[11]1920 Collected Indicators'!$A$3:$A$36,0),MATCH(BTD$1,'[11]1920 Collected Indicators'!$A$3:$CV$3,0))</f>
        <v>66</v>
      </c>
      <c r="BTE33" s="115">
        <f>INDEX('[16]Raw Data'!$A$1:$BT$34,MATCH($A33,'[16]Raw Data'!$A$1:$A$34,0),MATCH(BTE$1,'[16]Raw Data'!$A$1:$BT$1,0))</f>
        <v>84.3</v>
      </c>
      <c r="BTF33" s="116">
        <f>INDEX('[16]Raw Data'!$A$1:$BT$34,MATCH($A33,'[16]Raw Data'!$A$1:$A$34,0),MATCH(BTF$1,'[16]Raw Data'!$A$1:$BT$1,0))</f>
        <v>88</v>
      </c>
      <c r="BTG33" s="116">
        <f>INDEX('[16]Raw Data'!$A$1:$BT$34,MATCH($A33,'[16]Raw Data'!$A$1:$A$34,0),MATCH(BTG$1,'[16]Raw Data'!$A$1:$BT$1,0))</f>
        <v>84</v>
      </c>
      <c r="BTH33" s="116">
        <f>INDEX('[16]Raw Data'!$A$1:$BT$34,MATCH($A33,'[16]Raw Data'!$A$1:$A$34,0),MATCH(BTH$1,'[16]Raw Data'!$A$1:$BT$1,0))</f>
        <v>95</v>
      </c>
      <c r="BTI33" s="116">
        <f>INDEX('[16]Raw Data'!$A$1:$BT$34,MATCH($A33,'[16]Raw Data'!$A$1:$A$34,0),MATCH(BTI$1,'[16]Raw Data'!$A$1:$BT$1,0))</f>
        <v>91</v>
      </c>
      <c r="BTJ33" s="116">
        <f>INDEX('[16]Raw Data'!$A$1:$BT$34,MATCH($A33,'[16]Raw Data'!$A$1:$A$34,0),MATCH(BTJ$1,'[16]Raw Data'!$A$1:$BT$1,0))</f>
        <v>89</v>
      </c>
      <c r="BTK33" s="116">
        <f>INDEX('[14]1718 Collected Indicators'!$A$3:$CH$36,MATCH($A33,'[14]1718 Collected Indicators'!$A$3:$A$36,0),MATCH(BTK$1,'[14]1718 Collected Indicators'!$A$3:$CH$3,0))</f>
        <v>80</v>
      </c>
      <c r="BTL33" s="136">
        <f>INDEX('[15]1819 Collected Indicators'!$A$3:$CV$36,MATCH($A33,'[15]1819 Collected Indicators'!$A$3:$A$36,0),MATCH(BTL$1,'[15]1819 Collected Indicators'!$A$3:$CV$3,0))</f>
        <v>74.900000000000006</v>
      </c>
      <c r="BTM33" s="120">
        <f>INDEX('[11]1920 Collected Indicators'!$A$3:$CV$36,MATCH($A33,'[11]1920 Collected Indicators'!$A$3:$A$36,0),MATCH(BTM$1,'[11]1920 Collected Indicators'!$A$3:$CV$3,0))</f>
        <v>85</v>
      </c>
      <c r="BTN33" s="115">
        <f>INDEX('[16]Raw Data'!$A$1:$BT$34,MATCH($A33,'[16]Raw Data'!$A$1:$A$34,0),MATCH(BTN$1,'[16]Raw Data'!$A$1:$BT$1,0))</f>
        <v>64.444444444444443</v>
      </c>
      <c r="BTO33" s="116">
        <f>INDEX('[16]Raw Data'!$A$1:$BT$34,MATCH($A33,'[16]Raw Data'!$A$1:$A$34,0),MATCH(BTO$1,'[16]Raw Data'!$A$1:$BT$1,0))</f>
        <v>57</v>
      </c>
      <c r="BTP33" s="116">
        <f>INDEX('[16]Raw Data'!$A$1:$BT$34,MATCH($A33,'[16]Raw Data'!$A$1:$A$34,0),MATCH(BTP$1,'[16]Raw Data'!$A$1:$BT$1,0))</f>
        <v>68</v>
      </c>
      <c r="BTQ33" s="116">
        <f>INDEX('[16]Raw Data'!$A$1:$BT$34,MATCH($A33,'[16]Raw Data'!$A$1:$A$34,0),MATCH(BTQ$1,'[16]Raw Data'!$A$1:$BT$1,0))</f>
        <v>78</v>
      </c>
      <c r="BTR33" s="116">
        <f>INDEX('[16]Raw Data'!$A$1:$BT$34,MATCH($A33,'[16]Raw Data'!$A$1:$A$34,0),MATCH(BTR$1,'[16]Raw Data'!$A$1:$BT$1,0))</f>
        <v>68</v>
      </c>
      <c r="BTS33" s="116">
        <f>INDEX('[16]Raw Data'!$A$1:$BT$34,MATCH($A33,'[16]Raw Data'!$A$1:$A$34,0),MATCH(BTS$1,'[16]Raw Data'!$A$1:$BT$1,0))</f>
        <v>59</v>
      </c>
      <c r="BTT33" s="116">
        <f>INDEX('[14]1718 Collected Indicators'!$A$3:$CH$36,MATCH($A33,'[14]1718 Collected Indicators'!$A$3:$A$36,0),MATCH(BTT$1,'[14]1718 Collected Indicators'!$A$3:$CH$3,0))</f>
        <v>54</v>
      </c>
      <c r="BTU33" s="136">
        <f>INDEX('[15]1819 Collected Indicators'!$A$3:$CV$36,MATCH($A33,'[15]1819 Collected Indicators'!$A$3:$A$36,0),MATCH(BTU$1,'[15]1819 Collected Indicators'!$A$3:$CV$3,0))</f>
        <v>51.4</v>
      </c>
      <c r="BTV33" s="120">
        <f>INDEX('[11]1920 Collected Indicators'!$A$3:$CV$36,MATCH($A33,'[11]1920 Collected Indicators'!$A$3:$A$36,0),MATCH(BTV$1,'[11]1920 Collected Indicators'!$A$3:$CV$3,0))</f>
        <v>63</v>
      </c>
      <c r="BTW33" s="115">
        <f>INDEX('[16]Raw Data'!$A$1:$BT$34,MATCH($A33,'[16]Raw Data'!$A$1:$A$34,0),MATCH(BTW$1,'[16]Raw Data'!$A$1:$BT$1,0))</f>
        <v>80</v>
      </c>
      <c r="BTX33" s="116">
        <f>INDEX('[16]Raw Data'!$A$1:$BT$34,MATCH($A33,'[16]Raw Data'!$A$1:$A$34,0),MATCH(BTX$1,'[16]Raw Data'!$A$1:$BT$1,0))</f>
        <v>85</v>
      </c>
      <c r="BTY33" s="116">
        <f>INDEX('[16]Raw Data'!$A$1:$BT$34,MATCH($A33,'[16]Raw Data'!$A$1:$A$34,0),MATCH(BTY$1,'[16]Raw Data'!$A$1:$BT$1,0))</f>
        <v>82</v>
      </c>
      <c r="BTZ33" s="116">
        <f>INDEX('[16]Raw Data'!$A$1:$BT$34,MATCH($A33,'[16]Raw Data'!$A$1:$A$34,0),MATCH(BTZ$1,'[16]Raw Data'!$A$1:$BT$1,0))</f>
        <v>88</v>
      </c>
      <c r="BUA33" s="116">
        <f>INDEX('[16]Raw Data'!$A$1:$BT$34,MATCH($A33,'[16]Raw Data'!$A$1:$A$34,0),MATCH(BUA$1,'[16]Raw Data'!$A$1:$BT$1,0))</f>
        <v>78</v>
      </c>
      <c r="BUB33" s="116">
        <f>INDEX('[16]Raw Data'!$A$1:$BT$34,MATCH($A33,'[16]Raw Data'!$A$1:$A$34,0),MATCH(BUB$1,'[16]Raw Data'!$A$1:$BT$1,0))</f>
        <v>76</v>
      </c>
      <c r="BUC33" s="116">
        <f>INDEX('[14]1718 Collected Indicators'!$A$3:$CH$36,MATCH($A33,'[14]1718 Collected Indicators'!$A$3:$A$36,0),MATCH(BUC$1,'[14]1718 Collected Indicators'!$A$3:$CH$3,0))</f>
        <v>85</v>
      </c>
      <c r="BUD33" s="136">
        <f>INDEX('[15]1819 Collected Indicators'!$A$3:$CV$36,MATCH($A33,'[15]1819 Collected Indicators'!$A$3:$A$36,0),MATCH(BUD$1,'[15]1819 Collected Indicators'!$A$3:$CV$3,0))</f>
        <v>72.599999999999994</v>
      </c>
      <c r="BUE33" s="120">
        <f>INDEX('[11]1920 Collected Indicators'!$A$3:$CV$36,MATCH($A33,'[11]1920 Collected Indicators'!$A$3:$A$36,0),MATCH(BUE$1,'[11]1920 Collected Indicators'!$A$3:$CV$3,0))</f>
        <v>74</v>
      </c>
      <c r="BUF33" s="115">
        <f>INDEX('[16]Raw Data'!$A$1:$BT$34,MATCH($A33,'[16]Raw Data'!$A$1:$A$34,0),MATCH(BUF$1,'[16]Raw Data'!$A$1:$BT$1,0))</f>
        <v>81.7</v>
      </c>
      <c r="BUG33" s="116">
        <f>INDEX('[16]Raw Data'!$A$1:$BT$34,MATCH($A33,'[16]Raw Data'!$A$1:$A$34,0),MATCH(BUG$1,'[16]Raw Data'!$A$1:$BT$1,0))</f>
        <v>86</v>
      </c>
      <c r="BUH33" s="116">
        <f>INDEX('[16]Raw Data'!$A$1:$BT$34,MATCH($A33,'[16]Raw Data'!$A$1:$A$34,0),MATCH(BUH$1,'[16]Raw Data'!$A$1:$BT$1,0))</f>
        <v>94</v>
      </c>
      <c r="BUI33" s="116">
        <f>INDEX('[16]Raw Data'!$A$1:$BT$34,MATCH($A33,'[16]Raw Data'!$A$1:$A$34,0),MATCH(BUI$1,'[16]Raw Data'!$A$1:$BT$1,0))</f>
        <v>90</v>
      </c>
      <c r="BUJ33" s="116">
        <f>INDEX('[16]Raw Data'!$A$1:$BT$34,MATCH($A33,'[16]Raw Data'!$A$1:$A$34,0),MATCH(BUJ$1,'[16]Raw Data'!$A$1:$BT$1,0))</f>
        <v>91</v>
      </c>
      <c r="BUK33" s="116">
        <f>INDEX('[16]Raw Data'!$A$1:$BT$34,MATCH($A33,'[16]Raw Data'!$A$1:$A$34,0),MATCH(BUK$1,'[16]Raw Data'!$A$1:$BT$1,0))</f>
        <v>89</v>
      </c>
      <c r="BUL33" s="116">
        <f>INDEX('[14]1718 Collected Indicators'!$A$3:$CH$36,MATCH($A33,'[14]1718 Collected Indicators'!$A$3:$A$36,0),MATCH(BUL$1,'[14]1718 Collected Indicators'!$A$3:$CH$3,0))</f>
        <v>75</v>
      </c>
      <c r="BUM33" s="136">
        <f>INDEX('[15]1819 Collected Indicators'!$A$3:$CV$36,MATCH($A33,'[15]1819 Collected Indicators'!$A$3:$A$36,0),MATCH(BUM$1,'[15]1819 Collected Indicators'!$A$3:$CV$3,0))</f>
        <v>72.7</v>
      </c>
      <c r="BUN33" s="120">
        <f>INDEX('[11]1920 Collected Indicators'!$A$3:$CV$36,MATCH($A33,'[11]1920 Collected Indicators'!$A$3:$A$36,0),MATCH(BUN$1,'[11]1920 Collected Indicators'!$A$3:$CV$3,0))</f>
        <v>71</v>
      </c>
      <c r="BUO33" s="115">
        <f>INDEX('[16]Raw Data'!$A$1:$BT$34,MATCH($A33,'[16]Raw Data'!$A$1:$A$34,0),MATCH(BUO$1,'[16]Raw Data'!$A$1:$BT$1,0))</f>
        <v>73.400000000000006</v>
      </c>
      <c r="BUP33" s="116">
        <f>INDEX('[16]Raw Data'!$A$1:$BT$34,MATCH($A33,'[16]Raw Data'!$A$1:$A$34,0),MATCH(BUP$1,'[16]Raw Data'!$A$1:$BT$1,0))</f>
        <v>78</v>
      </c>
      <c r="BUQ33" s="116">
        <f>INDEX('[16]Raw Data'!$A$1:$BT$34,MATCH($A33,'[16]Raw Data'!$A$1:$A$34,0),MATCH(BUQ$1,'[16]Raw Data'!$A$1:$BT$1,0))</f>
        <v>83</v>
      </c>
      <c r="BUR33" s="116">
        <f>INDEX('[16]Raw Data'!$A$1:$BT$34,MATCH($A33,'[16]Raw Data'!$A$1:$A$34,0),MATCH(BUR$1,'[16]Raw Data'!$A$1:$BT$1,0))</f>
        <v>87</v>
      </c>
      <c r="BUS33" s="116">
        <f>INDEX('[16]Raw Data'!$A$1:$BT$34,MATCH($A33,'[16]Raw Data'!$A$1:$A$34,0),MATCH(BUS$1,'[16]Raw Data'!$A$1:$BT$1,0))</f>
        <v>78</v>
      </c>
      <c r="BUT33" s="116">
        <f>INDEX('[16]Raw Data'!$A$1:$BT$34,MATCH($A33,'[16]Raw Data'!$A$1:$A$34,0),MATCH(BUT$1,'[16]Raw Data'!$A$1:$BT$1,0))</f>
        <v>76</v>
      </c>
      <c r="BUU33" s="116">
        <f>INDEX('[14]1718 Collected Indicators'!$A$3:$CH$36,MATCH($A33,'[14]1718 Collected Indicators'!$A$3:$A$36,0),MATCH(BUU$1,'[14]1718 Collected Indicators'!$A$3:$CH$3,0))</f>
        <v>63</v>
      </c>
      <c r="BUV33" s="116">
        <f>INDEX('[15]1819 Collected Indicators'!$A$3:$CV$36,MATCH($A33,'[15]1819 Collected Indicators'!$A$3:$A$36,0),MATCH(BUV$1,'[15]1819 Collected Indicators'!$A$3:$CV$3,0))</f>
        <v>58.7</v>
      </c>
      <c r="BUW33" s="126">
        <f>INDEX('[11]1920 Collected Indicators'!$A$3:$CV$36,MATCH($A33,'[11]1920 Collected Indicators'!$A$3:$A$36,0),MATCH(BUW$1,'[11]1920 Collected Indicators'!$A$3:$CV$3,0))</f>
        <v>58</v>
      </c>
    </row>
    <row r="34" spans="1:1921" ht="15.75" thickBot="1">
      <c r="A34" s="147" t="s">
        <v>1888</v>
      </c>
      <c r="B34" s="148">
        <f t="shared" si="152"/>
        <v>4834.4958632714452</v>
      </c>
      <c r="C34" s="42">
        <f>SUM(C2:C33)</f>
        <v>1763933.4986566724</v>
      </c>
      <c r="D34" s="149">
        <v>364864</v>
      </c>
      <c r="E34" s="150">
        <f t="shared" si="11"/>
        <v>4771.3878946692594</v>
      </c>
      <c r="F34" s="42">
        <f>SUM(F2:F33)</f>
        <v>1746184.8278121089</v>
      </c>
      <c r="G34" s="149">
        <v>365970</v>
      </c>
      <c r="H34" s="150">
        <f t="shared" si="12"/>
        <v>4734.3670209909542</v>
      </c>
      <c r="I34" s="42">
        <f>SUM(I2:I33)</f>
        <v>1752747.8897772292</v>
      </c>
      <c r="J34" s="149">
        <v>370218</v>
      </c>
      <c r="K34" s="150">
        <f t="shared" si="13"/>
        <v>4716.2588600754134</v>
      </c>
      <c r="L34" s="42">
        <f>SUM(L2:L33)</f>
        <v>1777657.0057984849</v>
      </c>
      <c r="M34" s="149">
        <v>376921</v>
      </c>
      <c r="N34" s="150">
        <f t="shared" si="14"/>
        <v>4643.5642792351409</v>
      </c>
      <c r="O34" s="149">
        <v>1786616</v>
      </c>
      <c r="P34" s="149">
        <v>384751</v>
      </c>
      <c r="Q34" s="150">
        <f t="shared" si="15"/>
        <v>4710.2091423066577</v>
      </c>
      <c r="R34" s="42">
        <f>SUM(R2:R33)</f>
        <v>1840217.4791803611</v>
      </c>
      <c r="S34" s="149">
        <v>390687</v>
      </c>
      <c r="T34" s="150">
        <f t="shared" si="160"/>
        <v>4805.6927006279047</v>
      </c>
      <c r="U34" s="42">
        <f>SUM(U2:U33)</f>
        <v>1904193.2586186989</v>
      </c>
      <c r="V34" s="149">
        <f>INDEX('[3]Raw data 16-17'!$B$2:$MA$34,MATCH($A34,'[3]Raw data 16-17'!$A$2:$A$34,0),MATCH(V$1,'[3]Raw data 16-17'!$B$1:$MA$1,0))</f>
        <v>396237</v>
      </c>
      <c r="W34" s="150">
        <f t="shared" si="17"/>
        <v>4988.8289440645876</v>
      </c>
      <c r="X34" s="42">
        <f>SUM(X2:X33)</f>
        <v>1994783.2532842252</v>
      </c>
      <c r="Y34" s="42">
        <f>INDEX('[5]Finance Indicators'!$A$2:$BO$35,MATCH($A34,'[5]Finance Indicators'!$A$2:$A$35,0),MATCH(Y$1,'[5]Finance Indicators'!$A$2:$BO$2,0))</f>
        <v>399850</v>
      </c>
      <c r="Z34" s="150">
        <f t="shared" ref="Z34" si="176">(AA34/AB34)*1000</f>
        <v>5243.5563782749514</v>
      </c>
      <c r="AA34" s="165">
        <f>INDEX('[6]Finance Indicators'!$B$3:$BO$35,MATCH($A34,'[6]Finance Indicators'!$A$3:$A$35,0),MATCH(AA$1,'[6]Finance Indicators'!$B$2:$BO$2,0))</f>
        <v>2096452.4933799999</v>
      </c>
      <c r="AB34" s="165">
        <f>INDEX('[6]Finance Indicators'!$B$3:$BO$35,MATCH($A34,'[6]Finance Indicators'!$A$3:$A$35,0),MATCH(AB$1,'[6]Finance Indicators'!$B$2:$BO$2,0))</f>
        <v>399815</v>
      </c>
      <c r="AC34" s="150">
        <f t="array" ref="AC34">INDEX('[7]Finance Indicators'!$A$2:$BO$35,MATCH($A34,'[7]Finance Indicators'!$A$2:$A$35,0),MATCH(AC$1,'[7]Finance Indicators'!$A$2:$BO$2,0))</f>
        <v>5595.1904683004723</v>
      </c>
      <c r="AD34" s="165">
        <f>INDEX('[7]Finance Indicators'!$A$2:$BO$35,MATCH($A34,'[7]Finance Indicators'!$A$2:$A$35,0),MATCH(AD$1,'[7]Finance Indicators'!$A$2:$BO$2,0))</f>
        <v>2228754.6</v>
      </c>
      <c r="AE34" s="320">
        <f t="array" ref="AE34">INDEX('[7]Finance Indicators'!$A$2:$BO$35,MATCH($A34,'[7]Finance Indicators'!$A$2:$A$35,0),MATCH(AE$1,'[7]Finance Indicators'!$A$2:$BO$2,0))</f>
        <v>398334</v>
      </c>
      <c r="AF34" s="148">
        <f>(B34*100)/Deflators!$B$2</f>
        <v>5695.1497394759162</v>
      </c>
      <c r="AG34" s="150">
        <f>(E34*100)/Deflators!$B$3</f>
        <v>5536.8602017804578</v>
      </c>
      <c r="AH34" s="150">
        <f>(H34*100)/Deflators!$B$4</f>
        <v>5383.821439049585</v>
      </c>
      <c r="AI34" s="150">
        <f>(K34*100)/Deflators!$B$5</f>
        <v>5268.210601887854</v>
      </c>
      <c r="AJ34" s="150">
        <f>(N34*100)/Deflators!$B$6</f>
        <v>5116.4580290258873</v>
      </c>
      <c r="AK34" s="150">
        <f>(Q34*100)/Deflators!$B$7</f>
        <v>5147.8848895594474</v>
      </c>
      <c r="AL34" s="153">
        <f>(T34*100)/Deflators!$B$8</f>
        <v>5125.394295184321</v>
      </c>
      <c r="AM34" s="153">
        <f>(W34*100)/Deflators!$B$9</f>
        <v>5228.6487625312257</v>
      </c>
      <c r="AN34" s="122">
        <f>(Z34*100)/Deflators!$B$10</f>
        <v>5371.6638464325597</v>
      </c>
      <c r="AO34" s="243">
        <f>(AC34*100)/Deflators!$B$11</f>
        <v>5595.1904683004723</v>
      </c>
      <c r="AP34" s="148">
        <f t="shared" si="18"/>
        <v>6384.1571953036864</v>
      </c>
      <c r="AQ34" s="42">
        <f>SUM(AQ2:AQ33)</f>
        <v>1918011.4986566724</v>
      </c>
      <c r="AR34" s="149">
        <v>300433</v>
      </c>
      <c r="AS34" s="150">
        <f t="shared" si="19"/>
        <v>6290.0218464904265</v>
      </c>
      <c r="AT34" s="42">
        <f>SUM(AT2:AT33)</f>
        <v>1865085.8278121089</v>
      </c>
      <c r="AU34" s="149">
        <v>296515</v>
      </c>
      <c r="AV34" s="150">
        <f t="shared" si="20"/>
        <v>6400.9287228036437</v>
      </c>
      <c r="AW34" s="42">
        <f>SUM(AW2:AW33)</f>
        <v>1875292.8897772292</v>
      </c>
      <c r="AX34" s="149">
        <v>292972</v>
      </c>
      <c r="AY34" s="150">
        <f t="shared" si="21"/>
        <v>6509.5399018583703</v>
      </c>
      <c r="AZ34" s="42">
        <f>SUM(AZ2:AZ33)</f>
        <v>1878510.0057984849</v>
      </c>
      <c r="BA34" s="149">
        <v>288578</v>
      </c>
      <c r="BB34" s="150">
        <f t="shared" si="22"/>
        <v>6564.9828236536132</v>
      </c>
      <c r="BC34" s="42">
        <f>SUM(BC2:BC33)</f>
        <v>1865558.0390320001</v>
      </c>
      <c r="BD34" s="149">
        <v>284168</v>
      </c>
      <c r="BE34" s="150">
        <f t="shared" si="23"/>
        <v>6694.6863541801677</v>
      </c>
      <c r="BF34" s="42">
        <f>SUM(BF2:BF33)</f>
        <v>1883583.4791803611</v>
      </c>
      <c r="BG34" s="149">
        <v>281355</v>
      </c>
      <c r="BH34" s="150">
        <f t="shared" si="24"/>
        <v>6814.3963746351701</v>
      </c>
      <c r="BI34" s="42">
        <f>SUM(BI2:BI33)</f>
        <v>1910811.2586186989</v>
      </c>
      <c r="BJ34" s="149">
        <f>INDEX('[3]Raw data 16-17'!$B$2:$MA$34,MATCH($A34,'[3]Raw data 16-17'!$A$2:$A$34,0),MATCH(BJ$1,'[3]Raw data 16-17'!$B$1:$MA$1,0))</f>
        <v>280408</v>
      </c>
      <c r="BK34" s="150">
        <f t="shared" si="0"/>
        <v>6888.4250574233756</v>
      </c>
      <c r="BL34" s="42">
        <f>SUM(BL2:BL33)</f>
        <v>1938437.2532842252</v>
      </c>
      <c r="BM34" s="42">
        <f>INDEX('[5]Finance Indicators'!$A$2:$BO$35,MATCH($A34,'[5]Finance Indicators'!$A$2:$A$35,0),MATCH(BM$1,'[5]Finance Indicators'!$A$2:$BO$2,0))</f>
        <v>281405</v>
      </c>
      <c r="BN34" s="150">
        <f t="shared" ref="BN34" si="177">(BO34/BP34)*1000</f>
        <v>7161.824780277695</v>
      </c>
      <c r="BO34" s="42">
        <f>SUM(BO2:BO33)</f>
        <v>2045166.4933799999</v>
      </c>
      <c r="BP34" s="165">
        <f>INDEX('[6]Finance Indicators'!$B$3:$BO$35,MATCH($A34,'[6]Finance Indicators'!$A$3:$A$35,0),MATCH(BP$1,'[6]Finance Indicators'!$B$2:$BO$2,0))</f>
        <v>285565</v>
      </c>
      <c r="BQ34" s="319">
        <f t="array" ref="BQ34">INDEX('[7]Finance Indicators'!$A$2:$BO$35,MATCH($A34,'[7]Finance Indicators'!$A$2:$A$35,0),MATCH(BQ$1,'[7]Finance Indicators'!$A$2:$BO$2,0))</f>
        <v>7531.3530334064108</v>
      </c>
      <c r="BR34" s="319">
        <f t="array" ref="BR34">INDEX('[7]Finance Indicators'!$A$2:$BO$35,MATCH($A34,'[7]Finance Indicators'!$A$2:$A$35,0),MATCH(BR$1,'[7]Finance Indicators'!$A$2:$BO$2,0))</f>
        <v>2195171</v>
      </c>
      <c r="BS34" s="320">
        <f t="array" ref="BS34">INDEX('[7]Finance Indicators'!$A$2:$BO$35,MATCH($A34,'[7]Finance Indicators'!$A$2:$A$35,0),MATCH(BS$1,'[7]Finance Indicators'!$A$2:$BO$2,0))</f>
        <v>291471</v>
      </c>
      <c r="BT34" s="148">
        <f>(AP34*100)/Deflators!$B$2</f>
        <v>7520.6872062568218</v>
      </c>
      <c r="BU34" s="172">
        <f>(AS34*100)/Deflators!$B$3</f>
        <v>7299.1281360864059</v>
      </c>
      <c r="BV34" s="172">
        <f>(AV34*100)/Deflators!$B$4</f>
        <v>7278.9999454764238</v>
      </c>
      <c r="BW34" s="172">
        <f>(AY34*100)/Deflators!$B$5</f>
        <v>7271.3623534722456</v>
      </c>
      <c r="BX34" s="172">
        <f>(BB34*100)/Deflators!$B$6</f>
        <v>7233.5510092329805</v>
      </c>
      <c r="BY34" s="172">
        <f>(BE34*100)/Deflators!$B$7</f>
        <v>7316.7610358266702</v>
      </c>
      <c r="BZ34" s="172">
        <f>(BH34*100)/Deflators!$B$8</f>
        <v>7267.7281880958353</v>
      </c>
      <c r="CA34" s="172">
        <f>(BK34*100)/Deflators!$B$9</f>
        <v>7219.5610545310219</v>
      </c>
      <c r="CB34" s="137">
        <f>(BN34*100)/Deflators!$B$10</f>
        <v>7336.7982474823384</v>
      </c>
      <c r="CC34" s="246">
        <f>(BQ34*100)/Deflators!$B$11</f>
        <v>7531.3530334064108</v>
      </c>
      <c r="CD34" s="148">
        <f t="shared" si="153"/>
        <v>3343.5958718087995</v>
      </c>
      <c r="CE34" s="149">
        <v>307778</v>
      </c>
      <c r="CF34" s="149">
        <v>92050</v>
      </c>
      <c r="CG34" s="150">
        <f t="shared" si="25"/>
        <v>3082.5445346263309</v>
      </c>
      <c r="CH34" s="149">
        <v>292441</v>
      </c>
      <c r="CI34" s="149">
        <v>94870</v>
      </c>
      <c r="CJ34" s="150">
        <f t="shared" si="26"/>
        <v>3097.1781395111498</v>
      </c>
      <c r="CK34" s="149">
        <v>303477</v>
      </c>
      <c r="CL34" s="149">
        <v>97985</v>
      </c>
      <c r="CM34" s="150">
        <f t="shared" si="27"/>
        <v>3001.2442768127071</v>
      </c>
      <c r="CN34" s="149">
        <v>308741</v>
      </c>
      <c r="CO34" s="149">
        <v>102871</v>
      </c>
      <c r="CP34" s="150">
        <f t="shared" si="28"/>
        <v>3303.4012398608361</v>
      </c>
      <c r="CQ34" s="149">
        <v>335173</v>
      </c>
      <c r="CR34" s="149">
        <v>101463</v>
      </c>
      <c r="CS34" s="150">
        <f t="shared" si="29"/>
        <v>3841.130143324217</v>
      </c>
      <c r="CT34" s="149">
        <v>373596</v>
      </c>
      <c r="CU34" s="149">
        <v>97262</v>
      </c>
      <c r="CV34" s="150">
        <f t="shared" si="30"/>
        <v>4200.1938923897233</v>
      </c>
      <c r="CW34" s="149">
        <f>INDEX('[2]All Previous Years'!$A$1:$EX$34,MATCH($A34,'[2]All Previous Years'!$A$1:$A$34,0),MATCH(CW$1,'[2]All Previous Years'!$A$1:$EX$1,0))</f>
        <v>407255</v>
      </c>
      <c r="CX34" s="149">
        <f>INDEX('[3]Raw data 16-17'!$B$2:$XA$34,MATCH($A34,'[3]Raw data 16-17'!$A$2:$A$34,0),MATCH(CX$1,'[3]Raw data 16-17'!$B$1:$GU$1,0))</f>
        <v>96961</v>
      </c>
      <c r="CY34" s="150">
        <f t="shared" si="31"/>
        <v>4430.2295266599231</v>
      </c>
      <c r="CZ34" s="42">
        <f>INDEX([4]Sheet1!$A$1:$CJ$34, MATCH($A34, [4]Sheet1!$A$1:$A$34, 0), MATCH(CZ$1, [4]Sheet1!$A$1:$CJ$1, 0))</f>
        <v>424828</v>
      </c>
      <c r="DA34" s="42">
        <f>INDEX('[5]Finance Indicators'!$A$2:$BO$35,MATCH($A34,'[5]Finance Indicators'!$A$2:$A$35,0),MATCH(DA$1,'[5]Finance Indicators'!$A$2:$BO$2,0))</f>
        <v>95893</v>
      </c>
      <c r="DB34" s="132">
        <f>INDEX('[6]Finance Indicators'!$B$3:$BO$35,MATCH($A34,'[6]Finance Indicators'!$A$3:$A$35,0),MATCH(DB$1,'[6]Finance Indicators'!$B$2:$BO$2,0))</f>
        <v>5018.3533749702219</v>
      </c>
      <c r="DC34" s="165">
        <f>INDEX('[6]Finance Indicators'!$B$3:$BO$35,MATCH($A34,'[6]Finance Indicators'!$A$3:$A$35,0),MATCH(DC$1,'[6]Finance Indicators'!$B$2:$BO$2,0))</f>
        <v>484517</v>
      </c>
      <c r="DD34" s="165">
        <f>INDEX('[6]Finance Indicators'!$B$3:$BO$35,MATCH($A34,'[6]Finance Indicators'!$A$3:$A$35,0),MATCH(DD$1,'[6]Finance Indicators'!$B$2:$BO$2,0))</f>
        <v>96549</v>
      </c>
      <c r="DE34" s="165">
        <f t="array" ref="DE34">INDEX('[7]Finance Indicators'!$A$2:$BO$35,MATCH($A34,'[7]Finance Indicators'!$A$2:$A$35,0),MATCH(DE$1,'[7]Finance Indicators'!$A$2:$BO$2,0))</f>
        <v>6782.723735408561</v>
      </c>
      <c r="DF34" s="165">
        <f t="array" ref="DF34">INDEX('[7]Finance Indicators'!$A$2:$BO$35,MATCH($A34,'[7]Finance Indicators'!$A$2:$A$35,0),MATCH(DF$1,'[7]Finance Indicators'!$A$2:$BO$2,0))</f>
        <v>653685</v>
      </c>
      <c r="DG34" s="165">
        <f t="array" ref="DG34">INDEX('[7]Finance Indicators'!$A$2:$BO$35,MATCH($A34,'[7]Finance Indicators'!$A$2:$A$35,0),MATCH(DG$1,'[7]Finance Indicators'!$A$2:$BO$2,0))</f>
        <v>96375</v>
      </c>
      <c r="DH34" s="158">
        <f>(CD34*100)/Deflators!$B$2</f>
        <v>3938.8345128004621</v>
      </c>
      <c r="DI34" s="153">
        <f>(CG34*100)/Deflators!$B$3</f>
        <v>3577.0762157184618</v>
      </c>
      <c r="DJ34" s="153">
        <f>(CJ34*100)/Deflators!$B$4</f>
        <v>3522.0450789144029</v>
      </c>
      <c r="DK34" s="153">
        <f>(CM34*100)/Deflators!$B$5</f>
        <v>3352.4849646838779</v>
      </c>
      <c r="DL34" s="153">
        <f>(CP34*100)/Deflators!$B$6</f>
        <v>3639.8147587533754</v>
      </c>
      <c r="DM34" s="153">
        <f>(CS34*100)/Deflators!$B$7</f>
        <v>4198.0504954747266</v>
      </c>
      <c r="DN34" s="153">
        <f>(CV34*100)/Deflators!$B$8</f>
        <v>4479.6143148956544</v>
      </c>
      <c r="DO34" s="153">
        <f>(CY34*100)/Deflators!$B$9</f>
        <v>4643.1967084898733</v>
      </c>
      <c r="DP34" s="153">
        <f>(DB34*100)/Deflators!$B$10</f>
        <v>5140.958816546331</v>
      </c>
      <c r="DQ34" s="159">
        <f>(DE34*100)/Deflators!$B$11</f>
        <v>6782.723735408561</v>
      </c>
      <c r="DR34" s="148">
        <v>51</v>
      </c>
      <c r="DS34" s="153">
        <f>INDEX('[3]5+ Awards at Level 5 &amp; Level 6'!$A$2:$G$35,MATCH($A34,'[3]5+ Awards at Level 5 &amp; Level 6'!$A$2:$A$35,0),MATCH(DS$1,'[3]5+ Awards at Level 5 &amp; Level 6'!$A$2:$G$2,0))</f>
        <v>53</v>
      </c>
      <c r="DT34" s="156">
        <f>INDEX('[8]Breadth and Depth cohort'!$X$1:$AH$36,MATCH($A34,'[8]Breadth and Depth cohort'!$X$1:$X$36,0),MATCH(DT$1,'[8]Breadth and Depth cohort'!$X$1:$AH$1,0))</f>
        <v>55</v>
      </c>
      <c r="DU34" s="156">
        <f>INDEX('[9]Breadth and Depth cohort'!$U$1:$AC$36,MATCH($A34,'[9]Breadth and Depth cohort'!$U$1:$U$36,0),MATCH(DU$1,'[9]Breadth and Depth cohort'!$U$1:$AC$1,0))</f>
        <v>57</v>
      </c>
      <c r="DV34" s="125">
        <f>INDEX([10]Extraction!$G$3:$Q$36,MATCH($A34,[10]Extraction!$Q$3:$Q$36,0),MATCH(DV$1,[10]Extraction!$G$3:$Q$3,0))</f>
        <v>59</v>
      </c>
      <c r="DW34" s="125">
        <f>INDEX([10]Extraction!$G$3:$Q$36,MATCH($A34,[10]Extraction!$Q$3:$Q$36,0),MATCH(DW$1,[10]Extraction!$G$3:$Q$3,0))</f>
        <v>60</v>
      </c>
      <c r="DX34" s="125">
        <f>INDEX([10]Extraction!$G$3:$Q$36,MATCH($A34,[10]Extraction!$Q$3:$Q$36,0),MATCH(DX$1,[10]Extraction!$G$3:$Q$3,0))</f>
        <v>62</v>
      </c>
      <c r="DY34" s="125">
        <f>INDEX([10]Extraction!$G$3:$Q$36,MATCH($A34,[10]Extraction!$Q$3:$Q$36,0),MATCH(DY$1,[10]Extraction!$G$3:$Q$3,0))</f>
        <v>63</v>
      </c>
      <c r="DZ34" s="243">
        <f>INDEX('[11]1920 Collected Indicators'!$A$3:$CV$36,MATCH($A34,'[11]1920 Collected Indicators'!$A$3:$A$36,0),MATCH(DZ$1,'[11]1920 Collected Indicators'!$A$3:$CV$3,0))</f>
        <v>64</v>
      </c>
      <c r="EA34" s="148">
        <v>26</v>
      </c>
      <c r="EB34" s="153">
        <f>INDEX('[3]5+ Awards at Level 5 &amp; Level 6'!$I$2:$M$35,MATCH($A34,'[3]5+ Awards at Level 5 &amp; Level 6'!$A$2:$A$35,0),MATCH(EB$1,'[3]5+ Awards at Level 5 &amp; Level 6'!$I$2:$M$2,0))</f>
        <v>27</v>
      </c>
      <c r="EC34" s="156">
        <f>INDEX('[8]Breadth and Depth cohort'!$X$1:$AH$36,MATCH($A34,'[8]Breadth and Depth cohort'!$X$1:$X$36,0),MATCH(EC$1,'[8]Breadth and Depth cohort'!$X$1:$AH$1,0))</f>
        <v>29</v>
      </c>
      <c r="ED34" s="156">
        <f>INDEX('[9]Breadth and Depth cohort'!$U$1:$AC$36,MATCH($A34,'[9]Breadth and Depth cohort'!$U$1:$U$36,0),MATCH(ED$1,'[9]Breadth and Depth cohort'!$U$1:$AC$1,0))</f>
        <v>31</v>
      </c>
      <c r="EE34" s="156">
        <f>INDEX([10]Extraction!$G$3:$Q$36,MATCH($A34,[10]Extraction!$Q$3:$Q$36,0),MATCH(EE$1,[10]Extraction!$G$3:$Q$3,0))</f>
        <v>33</v>
      </c>
      <c r="EF34" s="156">
        <f>INDEX([10]Extraction!$G$3:$Q$36,MATCH($A34,[10]Extraction!$Q$3:$Q$36,0),MATCH(EF$1,[10]Extraction!$G$3:$Q$3,0))</f>
        <v>34</v>
      </c>
      <c r="EG34" s="156">
        <f>INDEX([10]Extraction!$G$3:$Q$36,MATCH($A34,[10]Extraction!$Q$3:$Q$36,0),MATCH(EG$1,[10]Extraction!$G$3:$Q$3,0))</f>
        <v>34</v>
      </c>
      <c r="EH34" s="151">
        <f>INDEX([10]Extraction!$G$3:$Q$36,MATCH($A34,[10]Extraction!$Q$3:$Q$36,0),MATCH(EH$1,[10]Extraction!$G$3:$Q$3,0))</f>
        <v>35</v>
      </c>
      <c r="EI34" s="157">
        <f>INDEX('[11]1920 Collected Indicators'!$A$3:$CV$36,MATCH($A34,'[11]1920 Collected Indicators'!$A$3:$A$36,0),MATCH(EI$1,'[11]1920 Collected Indicators'!$A$3:$CV$3,0))</f>
        <v>38</v>
      </c>
      <c r="EJ34" s="158">
        <v>29</v>
      </c>
      <c r="EK34" s="153">
        <f>INDEX('[3]Deprived 5+ Awards'!$A$2:$K$35,MATCH($A34,'[3]Deprived 5+ Awards'!$A$2:$A$35,0),MATCH(EK$1,'[3]Deprived 5+ Awards'!$A$2:$K$2,0))</f>
        <v>32</v>
      </c>
      <c r="EL34" s="156">
        <f>INDEX('[12]2014'!$S$1:$U$35,MATCH($A34,'[12]2014'!$S$1:$S$35,0),MATCH(EL$1,'[12]2014'!$S$1:$U$1,0))</f>
        <v>34</v>
      </c>
      <c r="EM34" s="156">
        <f>INDEX('[12]2015'!$S$1:$T$35,MATCH($A34,'[12]2015'!$S$1:$S$35,0),MATCH(EM$1,'[12]2015'!$S$1:$T$1,0))</f>
        <v>37</v>
      </c>
      <c r="EN34" s="156">
        <f>INDEX([13]Extraction!$B$2:$L$35,MATCH($A34,[13]Extraction!$L$2:$L$35,0),MATCH(EN$1,[13]Extraction!$B$2:$L$2,0))</f>
        <v>40</v>
      </c>
      <c r="EO34" s="156">
        <f>INDEX([13]Extraction!$B$2:$L$35,MATCH($A34,[13]Extraction!$L$2:$L$35,0),MATCH(EO$1,[13]Extraction!$B$2:$L$2,0))</f>
        <v>41</v>
      </c>
      <c r="EP34" s="153">
        <f>INDEX([13]Extraction!$B$2:$L$35,MATCH($A34,[13]Extraction!$L$2:$L$35,0),MATCH(EP$1,[13]Extraction!$B$2:$L$2,0))</f>
        <v>42</v>
      </c>
      <c r="EQ34" s="153">
        <f>INDEX([13]Extraction!$B$2:$L$35,MATCH($A34,[13]Extraction!$L$2:$L$35,0),MATCH(EQ$1,[13]Extraction!$B$2:$L$2,0))</f>
        <v>45</v>
      </c>
      <c r="ER34" s="338">
        <f>INDEX('[11]1920 Collected Indicators'!$A$3:$CV$36,MATCH($A34,'[11]1920 Collected Indicators'!$A$3:$A$36,0),MATCH(ER$1,'[11]1920 Collected Indicators'!$A$3:$CV$3,0))</f>
        <v>47</v>
      </c>
      <c r="ES34" s="155">
        <v>10</v>
      </c>
      <c r="ET34" s="153">
        <f>INDEX('[3]Deprived 5+ Awards'!$A$2:$K$35,MATCH($A34,'[3]Deprived 5+ Awards'!$A$2:$A$35,0),MATCH(ET$1,'[3]Deprived 5+ Awards'!$A$2:$K$2,0))</f>
        <v>11</v>
      </c>
      <c r="EU34" s="156">
        <f>INDEX('[12]2014'!$S$1:$U$35,MATCH($A34,'[12]2014'!$S$1:$S$35,0),MATCH(EU$1,'[12]2014'!$S$1:$U$1,0))</f>
        <v>14</v>
      </c>
      <c r="EV34" s="156">
        <f>INDEX('[12]2015'!$S$1:$U$35,MATCH($A34,'[12]2015'!$S$1:$S$35,0),MATCH(EV$1,'[12]2015'!$S$1:$U$1,0))</f>
        <v>14</v>
      </c>
      <c r="EW34" s="156">
        <f>INDEX([13]Extraction!$B$2:$L$35,MATCH($A34,[13]Extraction!$L$2:$L$35,0),MATCH(EW$1,[13]Extraction!$B$2:$L$2,0))</f>
        <v>15</v>
      </c>
      <c r="EX34" s="156">
        <f>INDEX([13]Extraction!$B$2:$L$35,MATCH($A34,[13]Extraction!$L$2:$L$35,0),MATCH(EX$1,[13]Extraction!$B$2:$L$2,0))</f>
        <v>16</v>
      </c>
      <c r="EY34" s="153">
        <f>INDEX([13]Extraction!$B$2:$L$35,MATCH($A34,[13]Extraction!$L$2:$L$35,0),MATCH(EY$1,[13]Extraction!$B$2:$L$2,0))</f>
        <v>17</v>
      </c>
      <c r="EZ34" s="153">
        <f>INDEX([13]Extraction!$B$2:$L$35,MATCH($A34,[13]Extraction!$L$2:$L$35,0),MATCH(EZ$1,[13]Extraction!$B$2:$L$2,0))</f>
        <v>19</v>
      </c>
      <c r="FA34" s="341">
        <f>INDEX('[11]1920 Collected Indicators'!$A$3:$CV$36,MATCH($A34,'[11]1920 Collected Indicators'!$A$3:$A$36,0),MATCH(FA$1,'[11]1920 Collected Indicators'!$A$3:$CV$3,0))</f>
        <v>21</v>
      </c>
      <c r="FB34" s="148">
        <v>2810.4959722002845</v>
      </c>
      <c r="FC34" s="149">
        <v>213519</v>
      </c>
      <c r="FD34" s="149">
        <v>1461</v>
      </c>
      <c r="FE34" s="150">
        <v>3014.2251328573725</v>
      </c>
      <c r="FF34" s="149">
        <v>224608</v>
      </c>
      <c r="FG34" s="149">
        <v>1433</v>
      </c>
      <c r="FH34" s="150">
        <v>2930.1474446426701</v>
      </c>
      <c r="FI34" s="149">
        <v>223371</v>
      </c>
      <c r="FJ34" s="149">
        <v>1466</v>
      </c>
      <c r="FK34" s="150">
        <v>3104.648419065597</v>
      </c>
      <c r="FL34" s="149">
        <v>236835</v>
      </c>
      <c r="FM34" s="149">
        <v>1467</v>
      </c>
      <c r="FN34" s="150">
        <v>3170.9639281581726</v>
      </c>
      <c r="FO34" s="43">
        <v>252117</v>
      </c>
      <c r="FP34" s="43">
        <v>1529</v>
      </c>
      <c r="FQ34" s="150">
        <v>3405.8512577469924</v>
      </c>
      <c r="FR34" s="149">
        <v>261583</v>
      </c>
      <c r="FS34" s="149">
        <v>1477</v>
      </c>
      <c r="FT34" s="150">
        <f t="shared" si="159"/>
        <v>3386.6926645256663</v>
      </c>
      <c r="FU34" s="149">
        <f>INDEX('[2]All Previous Years'!$A$1:$EX$34,MATCH($A34,'[2]All Previous Years'!$A$1:$A$34,0),MATCH(FU$1,'[2]All Previous Years'!$A$1:$EX$1,0))</f>
        <v>265747</v>
      </c>
      <c r="FV34" s="150">
        <f>INDEX('[3]Raw data 16-17'!$B$2:$XA$34,MATCH($A34,'[3]Raw data 16-17'!$A$2:$A$34,0),MATCH(FV$1,'[3]Raw data 16-17'!$B$1:$GU$1,0))</f>
        <v>1509</v>
      </c>
      <c r="FW34" s="150">
        <f t="shared" si="33"/>
        <v>3485.1243226819261</v>
      </c>
      <c r="FX34" s="43">
        <f>INDEX([4]Sheet1!$A$1:$CJ$34, MATCH($A34, [4]Sheet1!$A$1:$A$34, 0), MATCH(FX$1, [4]Sheet1!$A$1:$CJ$1, 0))</f>
        <v>275283</v>
      </c>
      <c r="FY34" s="43">
        <f>INDEX('[5]Finance Indicators'!$A$2:$BO$35,MATCH($A34,'[5]Finance Indicators'!$A$2:$A$35,0),MATCH(FY$1,'[5]Finance Indicators'!$A$2:$BO$2,0))</f>
        <v>1519</v>
      </c>
      <c r="FZ34" s="165">
        <f>INDEX('[6]Finance Indicators'!$B$3:$BO$35,MATCH($A34,'[6]Finance Indicators'!$A$3:$A$35,0),MATCH(FZ$1,'[6]Finance Indicators'!$B$2:$BO$2,0))</f>
        <v>3929.8546464151559</v>
      </c>
      <c r="GA34" s="165">
        <f>INDEX('[6]Finance Indicators'!$B$3:$BO$35,MATCH($A34,'[6]Finance Indicators'!$A$3:$A$35,0),MATCH(GA$1,'[6]Finance Indicators'!$B$2:$BO$2,0))</f>
        <v>288750</v>
      </c>
      <c r="GB34" s="165">
        <f>INDEX('[6]Finance Indicators'!$B$3:$BO$35,MATCH($A34,'[6]Finance Indicators'!$A$3:$A$35,0),MATCH(GB$1,'[6]Finance Indicators'!$B$2:$BO$2,0))</f>
        <v>1413</v>
      </c>
      <c r="GC34" s="165" t="str">
        <f t="array" ref="GC34">INDEX('[7]Finance Indicators'!$A$2:$BO$35,MATCH($A34,'[7]Finance Indicators'!$A$2:$A$35,0),MATCH(GC$1,'[7]Finance Indicators'!$A$2:$BO$2,0))</f>
        <v>dna</v>
      </c>
      <c r="GD34" s="165">
        <f t="array" ref="GD34">INDEX('[7]Finance Indicators'!$A$2:$BO$35,MATCH($A34,'[7]Finance Indicators'!$A$2:$A$35,0),MATCH(GD$1,'[7]Finance Indicators'!$A$2:$BO$2,0))</f>
        <v>287562</v>
      </c>
      <c r="GE34" s="320" t="str">
        <f t="array" ref="GE34">INDEX('[7]Finance Indicators'!$A$2:$BO$35,MATCH($A34,'[7]Finance Indicators'!$A$2:$A$35,0),MATCH(GE$1,'[7]Finance Indicators'!$A$2:$BO$2,0))</f>
        <v>dna</v>
      </c>
      <c r="GF34" s="160">
        <f>(FB34*100)/Deflators!$B$2</f>
        <v>3310.8303030056504</v>
      </c>
      <c r="GG34" s="156">
        <f>(FE34*100)/Deflators!$B$3</f>
        <v>3497.7963531261512</v>
      </c>
      <c r="GH34" s="156">
        <f>(FH34*100)/Deflators!$B$4</f>
        <v>3332.1013267665089</v>
      </c>
      <c r="GI34" s="156">
        <f>(FK34*100)/Deflators!$B$5</f>
        <v>3467.990668390541</v>
      </c>
      <c r="GJ34" s="156">
        <f>(FN34*100)/Deflators!$B$6</f>
        <v>3493.8902262054362</v>
      </c>
      <c r="GK34" s="156">
        <f>(FQ34*100)/Deflators!$B$7</f>
        <v>3722.3252081024689</v>
      </c>
      <c r="GL34" s="156">
        <f>(FT34*100)/Deflators!$B$8</f>
        <v>3611.9944290308968</v>
      </c>
      <c r="GM34" s="156">
        <f>(FW34*100)/Deflators!$B$9</f>
        <v>3652.6590070277643</v>
      </c>
      <c r="GN34" s="125">
        <f>IFERROR((FZ34*100)/Deflators!$B$10,"dna")</f>
        <v>4025.8665308425875</v>
      </c>
      <c r="GO34" s="125" t="str">
        <f>IFERROR((GC34*100)/Deflators!$B$11,"dna")</f>
        <v>dna</v>
      </c>
      <c r="GP34" s="152">
        <v>204.7653768032915</v>
      </c>
      <c r="GQ34" s="149">
        <v>157268</v>
      </c>
      <c r="GR34" s="149">
        <v>14770</v>
      </c>
      <c r="GS34" s="150">
        <v>221.21792232404789</v>
      </c>
      <c r="GT34" s="161">
        <v>170421.86300000001</v>
      </c>
      <c r="GU34" s="149">
        <v>14815</v>
      </c>
      <c r="GV34" s="150">
        <v>249.84156993631112</v>
      </c>
      <c r="GW34" s="149">
        <v>189238</v>
      </c>
      <c r="GX34" s="149">
        <v>14566</v>
      </c>
      <c r="GY34" s="150">
        <v>264.30367552210049</v>
      </c>
      <c r="GZ34" s="149">
        <v>194241</v>
      </c>
      <c r="HA34" s="149">
        <v>14133</v>
      </c>
      <c r="HB34" s="150">
        <v>278.38378908957816</v>
      </c>
      <c r="HC34" s="149">
        <v>200796</v>
      </c>
      <c r="HD34" s="149">
        <v>13871</v>
      </c>
      <c r="HE34" s="150">
        <v>291.56986438417073</v>
      </c>
      <c r="HF34" s="149">
        <v>209837</v>
      </c>
      <c r="HG34" s="149">
        <v>13840</v>
      </c>
      <c r="HH34" s="150">
        <f t="shared" si="34"/>
        <v>316.24043345360946</v>
      </c>
      <c r="HI34" s="149">
        <f>INDEX('[2]All Previous Years'!$A$1:$EX$34,MATCH($A34,'[2]All Previous Years'!$A$1:$A$34,0),MATCH(HI$1,'[2]All Previous Years'!$A$1:$EX$1,0))</f>
        <v>220159</v>
      </c>
      <c r="HJ34" s="42">
        <f>INDEX('[3]Raw data 16-17'!$B$2:$XA$34,MATCH($A34,'[3]Raw data 16-17'!$A$2:$A$34,0),MATCH(HJ$1,'[3]Raw data 16-17'!$B$1:$GU$1,0))</f>
        <v>13388</v>
      </c>
      <c r="HK34" s="150">
        <f t="shared" si="35"/>
        <v>327.9326959446484</v>
      </c>
      <c r="HL34" s="42">
        <f>INDEX([4]Sheet1!$A$1:$CJ$34, MATCH($A34, [4]Sheet1!$A$1:$A$34, 0), MATCH(HL$1, [4]Sheet1!$A$1:$CJ$1, 0))</f>
        <v>225417</v>
      </c>
      <c r="HM34" s="42">
        <f>INDEX('[5]Finance Indicators'!$A$2:$BO$35,MATCH($A34,'[5]Finance Indicators'!$A$2:$A$35,0),MATCH(HM$1,'[5]Finance Indicators'!$A$2:$BO$2,0))</f>
        <v>13219</v>
      </c>
      <c r="HN34" s="165">
        <f>INDEX('[6]Finance Indicators'!$B$3:$BO$35,MATCH($A34,'[6]Finance Indicators'!$A$3:$A$35,0),MATCH(HN$1,'[6]Finance Indicators'!$B$2:$BO$2,0))</f>
        <v>348.87624674960017</v>
      </c>
      <c r="HO34" s="165">
        <f>INDEX('[6]Finance Indicators'!$B$3:$BO$35,MATCH($A34,'[6]Finance Indicators'!$A$3:$A$35,0),MATCH(HO$1,'[6]Finance Indicators'!$B$2:$BO$2,0))</f>
        <v>228620</v>
      </c>
      <c r="HP34" s="165">
        <f>INDEX('[6]Finance Indicators'!$B$3:$BO$35,MATCH($A34,'[6]Finance Indicators'!$A$3:$A$35,0),MATCH(HP$1,'[6]Finance Indicators'!$B$2:$BO$2,0))</f>
        <v>12602</v>
      </c>
      <c r="HQ34" s="165" t="str">
        <f t="array" ref="HQ34">INDEX('[7]Finance Indicators'!$A$2:$BO$35,MATCH($A34,'[7]Finance Indicators'!$A$2:$A$35,0),MATCH(HQ$1,'[7]Finance Indicators'!$A$2:$BO$2,0))</f>
        <v>dna</v>
      </c>
      <c r="HR34" s="319">
        <f t="array" ref="HR34">INDEX('[7]Finance Indicators'!$A$2:$BO$35,MATCH($A34,'[7]Finance Indicators'!$A$2:$A$35,0),MATCH(HR$1,'[7]Finance Indicators'!$A$2:$BO$2,0))</f>
        <v>231513</v>
      </c>
      <c r="HS34" s="320" t="str">
        <f t="array" ref="HS34">INDEX('[7]Finance Indicators'!$A$2:$BO$35,MATCH($A34,'[7]Finance Indicators'!$A$2:$A$35,0),MATCH(HS$1,'[7]Finance Indicators'!$A$2:$BO$2,0))</f>
        <v>dna</v>
      </c>
      <c r="HT34" s="160">
        <f>(GP34*100)/Deflators!$B$2</f>
        <v>241.21842594065652</v>
      </c>
      <c r="HU34" s="156">
        <f>(GS34*100)/Deflators!$B$3</f>
        <v>256.70784624428137</v>
      </c>
      <c r="HV34" s="156">
        <f>(GV34*100)/Deflators!$B$4</f>
        <v>284.11451723642955</v>
      </c>
      <c r="HW34" s="156">
        <f>(GY34*100)/Deflators!$B$5</f>
        <v>295.23558117019735</v>
      </c>
      <c r="HX34" s="156">
        <f>(HB34*100)/Deflators!$B$6</f>
        <v>306.73398432478029</v>
      </c>
      <c r="HY34" s="156">
        <f>(HE34*100)/Deflators!$B$7</f>
        <v>318.66272892908614</v>
      </c>
      <c r="HZ34" s="156">
        <f>(HH34*100)/Deflators!$B$8</f>
        <v>337.27851831182795</v>
      </c>
      <c r="IA34" s="156">
        <f>(HK34*100)/Deflators!$B$9</f>
        <v>343.69686835715163</v>
      </c>
      <c r="IB34" s="125">
        <f>IFERROR((HN34*100)/Deflators!$B$10,"dna")</f>
        <v>357.39978486899457</v>
      </c>
      <c r="IC34" s="125" t="str">
        <f>IFERROR((HQ34*100)/Deflators!$B$11,"dna")</f>
        <v>dna</v>
      </c>
      <c r="ID34" s="152">
        <v>90.998706179533002</v>
      </c>
      <c r="IE34" s="150">
        <v>91.180452978828157</v>
      </c>
      <c r="IF34" s="150">
        <v>90.855788423153697</v>
      </c>
      <c r="IG34" s="150">
        <v>90.596153846153854</v>
      </c>
      <c r="IH34" s="150">
        <v>90.071428571428569</v>
      </c>
      <c r="II34" s="150">
        <v>90.357119540379969</v>
      </c>
      <c r="IJ34" s="150">
        <f>INDEX('[3]Raw data 16-17'!$B$2:$XA$34,MATCH($A34,'[3]Raw data 16-17'!$A$2:$A$34,0),MATCH(IJ$1,'[3]Raw data 16-17'!$B$1:$GU$1,0))</f>
        <v>89.870443713499355</v>
      </c>
      <c r="IK34" s="150">
        <f>INDEX('[14]1718 Collected Indicators'!$A$3:$CH$36,MATCH($A34,'[14]1718 Collected Indicators'!$A$3:$A$36,0),MATCH(IK$1,'[14]1718 Collected Indicators'!$A$3:$CH$3,0))</f>
        <v>89.693309811371975</v>
      </c>
      <c r="IL34" s="151">
        <f>INDEX('[15]1819 Collected Indicators'!$A$3:$CV$36,MATCH($A34,'[15]1819 Collected Indicators'!$A$3:$A$36,0),MATCH(IL$1,'[15]1819 Collected Indicators'!$A$3:$CV$3,0))</f>
        <v>89.917945058865499</v>
      </c>
      <c r="IM34" s="151" t="str">
        <f>INDEX('[11]1920 Collected Indicators'!$A$3:$CV$36,MATCH($A34,'[11]1920 Collected Indicators'!$A$3:$A$36,0),MATCH(IM$1,'[11]1920 Collected Indicators'!$A$3:$CV$3,0))</f>
        <v>dna</v>
      </c>
      <c r="IN34" s="148">
        <v>82.36666666666666</v>
      </c>
      <c r="IO34" s="150">
        <v>81</v>
      </c>
      <c r="IP34" s="150">
        <v>78</v>
      </c>
      <c r="IQ34" s="150">
        <f>INDEX('[16]Raw Data'!$B$2:$BS$34,MATCH($A34,'[16]Raw Data'!$A$2:$A$34,0),MATCH(IQ$1,'[16]Raw Data'!$B$1:$BS$1,0))</f>
        <v>75.333333333333329</v>
      </c>
      <c r="IR34" s="150">
        <f t="shared" si="1"/>
        <v>72.333333333333329</v>
      </c>
      <c r="IS34" s="151">
        <f t="shared" si="1"/>
        <v>71.833333333333329</v>
      </c>
      <c r="IT34" s="151">
        <f t="shared" si="1"/>
        <v>71.833333333333329</v>
      </c>
      <c r="IU34" s="148">
        <v>90.1</v>
      </c>
      <c r="IV34" s="150">
        <v>91.7</v>
      </c>
      <c r="IW34" s="150">
        <v>92.5</v>
      </c>
      <c r="IX34" s="150">
        <v>93</v>
      </c>
      <c r="IY34" s="150">
        <v>93.3</v>
      </c>
      <c r="IZ34" s="150">
        <f>INDEX('[3]Raw data 16-17'!$B$2:$BV$34,MATCH($A34,'[3]Raw data 16-17'!$A$2:$A$34,0),MATCH(IZ$1,'[3]Raw data 16-17'!$B$1:$BV$1,0))</f>
        <v>93.7</v>
      </c>
      <c r="JA34" s="150">
        <f>INDEX('[14]1718 Collected Indicators'!$A$3:$CH$36,MATCH($A34,'[14]1718 Collected Indicators'!$A$3:$A$36,0),MATCH(JA$1,'[14]1718 Collected Indicators'!$A$3:$CH$3,0))</f>
        <v>94.4</v>
      </c>
      <c r="JB34" s="151">
        <f>INDEX('[15]1819 Collected Indicators'!$A$3:$CV$36,MATCH($A34,'[15]1819 Collected Indicators'!$A$3:$A$36,0),MATCH(JB$1,'[15]1819 Collected Indicators'!$A$3:$CV$3,0))</f>
        <v>95.046221864951761</v>
      </c>
      <c r="JC34" s="151" t="str">
        <f>INDEX('[11]1920 Collected Indicators'!$A$3:$CV$36,MATCH($A34,'[11]1920 Collected Indicators'!$A$3:$A$36,0),MATCH(JC$1,'[11]1920 Collected Indicators'!$A$3:$CV$3,0))</f>
        <v>dna</v>
      </c>
      <c r="JD34" s="148">
        <v>769.68</v>
      </c>
      <c r="JE34" s="150">
        <v>797.61</v>
      </c>
      <c r="JF34" s="150">
        <f>INDEX('[17]Cohort Attainment'!$O$40:$BR$75,MATCH($A34,'[17]Cohort Attainment'!$O$40:$O$75,0),MATCH(JF$1,'[17]Cohort Attainment'!$O$40:$BR$40,0))</f>
        <v>826.62</v>
      </c>
      <c r="JG34" s="150">
        <f>INDEX('[18]Cohort Attainment'!$Q$40:$AQ$72,MATCH($A34,'[18]Cohort Attainment'!$O$40:$O$72,0),MATCH(JG$1,'[18]Cohort Attainment'!$Q$39:$AO$39,0))</f>
        <v>860.04</v>
      </c>
      <c r="JH34" s="150">
        <f>INDEX('[19]Cohort Attainment'!$BP$3:$BU$36,MATCH($A34,'[19]Cohort Attainment'!$BU$3:$BU$36,0),MATCH(JH$1,'[19]Cohort Attainment'!$BP$36:$BU$36,0))</f>
        <v>877.23</v>
      </c>
      <c r="JI34" s="150">
        <f>INDEX('[19]Cohort Attainment'!$BP$3:$BU$36,MATCH($A34,'[19]Cohort Attainment'!$BU$3:$BU$36,0),MATCH(JI$1,'[19]Cohort Attainment'!$BP$36:$BU$36,0))</f>
        <v>888.15</v>
      </c>
      <c r="JJ34" s="150">
        <f>INDEX('[19]Cohort Attainment'!$BP$3:$BU$36,MATCH($A34,'[19]Cohort Attainment'!$BU$3:$BU$36,0),MATCH(JJ$1,'[19]Cohort Attainment'!$BP$36:$BU$36,0))</f>
        <v>893.97</v>
      </c>
      <c r="JK34" s="150">
        <f>INDEX('[19]Cohort Attainment'!$BP$3:$BU$36,MATCH($A34,'[19]Cohort Attainment'!$BU$3:$BU$36,0),MATCH(JK$1,'[19]Cohort Attainment'!$BP$36:$BU$36,0))</f>
        <v>895.01</v>
      </c>
      <c r="JL34" s="157">
        <f>INDEX('[11]1920 Collected Indicators'!$A$3:$CV$36,MATCH($A34,'[11]1920 Collected Indicators'!$A$3:$A$36,0),MATCH(JL$1,'[11]1920 Collected Indicators'!$A$3:$CV$3,0))</f>
        <v>929.18</v>
      </c>
      <c r="JM34" s="152">
        <v>478</v>
      </c>
      <c r="JN34" s="150">
        <v>510</v>
      </c>
      <c r="JO34" s="150">
        <f>INDEX('[17]Cohort Attainment'!$O$40:$BR$75,MATCH($A34,'[17]Cohort Attainment'!$O$40:$O$75,0),MATCH(JO$1,'[17]Cohort Attainment'!$O$40:$BR$40,0))</f>
        <v>551</v>
      </c>
      <c r="JP34" s="150">
        <f>INDEX('[18]Cohort Attainment'!$Q$40:$AQ$72,MATCH($A34,'[18]Cohort Attainment'!$O$40:$O$72,0),MATCH(JP$1,'[18]Cohort Attainment'!$Q$39:$AO$39,0))</f>
        <v>581</v>
      </c>
      <c r="JQ34" s="150">
        <f>INDEX('[19]Cohort Attainment'!$P$3:$AO$36,MATCH($A34,'[19]Cohort Attainment'!$AO$3:$AO$36,0),MATCH(JQ$1,'[19]Cohort Attainment'!$P$36:$AO$36,0))</f>
        <v>603</v>
      </c>
      <c r="JR34" s="150">
        <f>INDEX('[19]Cohort Attainment'!$P$3:$AO$36,MATCH($A34,'[19]Cohort Attainment'!$AO$3:$AO$36,0),MATCH(JR$1,'[19]Cohort Attainment'!$P$36:$AO$36,0))</f>
        <v>625</v>
      </c>
      <c r="JS34" s="150">
        <f>INDEX('[19]Cohort Attainment'!$P$3:$AO$36,MATCH($A34,'[19]Cohort Attainment'!$AO$3:$AO$36,0),MATCH(JS$1,'[19]Cohort Attainment'!$P$36:$AO$36,0))</f>
        <v>620</v>
      </c>
      <c r="JT34" s="151">
        <f>INDEX('[19]Cohort Attainment'!$P$3:$AO$36,MATCH($A34,'[19]Cohort Attainment'!$AO$3:$AO$36,0),MATCH(JT$1,'[19]Cohort Attainment'!$P$36:$AO$36,0))</f>
        <v>628</v>
      </c>
      <c r="JU34" s="151">
        <f>INDEX('[11]1920 Collected Indicators'!$A$3:$CV$36,MATCH($A34,'[11]1920 Collected Indicators'!$A$3:$A$36,0),MATCH(JU$1,'[11]1920 Collected Indicators'!$A$3:$CV$3,0))</f>
        <v>649</v>
      </c>
      <c r="JV34" s="148">
        <v>618</v>
      </c>
      <c r="JW34" s="150">
        <v>644</v>
      </c>
      <c r="JX34" s="150">
        <f>INDEX('[17]Cohort Attainment'!$O$40:$BR$75,MATCH($A34,'[17]Cohort Attainment'!$O$40:$O$75,0),MATCH(JX$1,'[17]Cohort Attainment'!$O$40:$BR$40,0))</f>
        <v>685</v>
      </c>
      <c r="JY34" s="150">
        <f>INDEX('[18]Cohort Attainment'!$Q$40:$AQ$72,MATCH($A34,'[18]Cohort Attainment'!$O$40:$O$72,0),MATCH(JY$1,'[18]Cohort Attainment'!$Q$39:$AO$39,0))</f>
        <v>716</v>
      </c>
      <c r="JZ34" s="150">
        <f>INDEX('[19]Cohort Attainment'!$P$3:$AO$36,MATCH($A34,'[19]Cohort Attainment'!$AO$3:$AO$36,0),MATCH(JZ$1,'[19]Cohort Attainment'!$P$36:$AO$36,0))</f>
        <v>741</v>
      </c>
      <c r="KA34" s="150">
        <f>INDEX('[19]Cohort Attainment'!$P$3:$AO$36,MATCH($A34,'[19]Cohort Attainment'!$AO$3:$AO$36,0),MATCH(KA$1,'[19]Cohort Attainment'!$P$36:$AO$36,0))</f>
        <v>751</v>
      </c>
      <c r="KB34" s="150">
        <f>INDEX('[19]Cohort Attainment'!$P$3:$AO$36,MATCH($A34,'[19]Cohort Attainment'!$AO$3:$AO$36,0),MATCH(KB$1,'[19]Cohort Attainment'!$P$36:$AO$36,0))</f>
        <v>752</v>
      </c>
      <c r="KC34" s="151">
        <f>INDEX('[19]Cohort Attainment'!$P$3:$AO$36,MATCH($A34,'[19]Cohort Attainment'!$AO$3:$AO$36,0),MATCH(KC$1,'[19]Cohort Attainment'!$P$36:$AO$36,0))</f>
        <v>743</v>
      </c>
      <c r="KD34" s="151">
        <f>INDEX('[11]1920 Collected Indicators'!$A$3:$CV$36,MATCH($A34,'[11]1920 Collected Indicators'!$A$3:$A$36,0),MATCH(KD$1,'[11]1920 Collected Indicators'!$A$3:$CV$3,0))</f>
        <v>759</v>
      </c>
      <c r="KE34" s="148">
        <v>759</v>
      </c>
      <c r="KF34" s="150">
        <v>788</v>
      </c>
      <c r="KG34" s="150">
        <f>INDEX('[17]Cohort Attainment'!$O$40:$BR$75,MATCH($A34,'[17]Cohort Attainment'!$O$40:$O$75,0),MATCH(KG$1,'[17]Cohort Attainment'!$O$40:$BR$40,0))</f>
        <v>816</v>
      </c>
      <c r="KH34" s="150">
        <f>INDEX('[18]Cohort Attainment'!$Q$40:$AQ$72,MATCH($A34,'[18]Cohort Attainment'!$O$40:$O$72,0),MATCH(KH$1,'[18]Cohort Attainment'!$Q$39:$AO$39,0))</f>
        <v>851</v>
      </c>
      <c r="KI34" s="150">
        <f>INDEX('[19]Cohort Attainment'!$P$3:$AO$36,MATCH($A34,'[19]Cohort Attainment'!$AO$3:$AO$36,0),MATCH(KI$1,'[19]Cohort Attainment'!$P$36:$AO$36,0))</f>
        <v>864</v>
      </c>
      <c r="KJ34" s="150">
        <f>INDEX('[19]Cohort Attainment'!$P$3:$AO$36,MATCH($A34,'[19]Cohort Attainment'!$AO$3:$AO$36,0),MATCH(KJ$1,'[19]Cohort Attainment'!$P$36:$AO$36,0))</f>
        <v>882</v>
      </c>
      <c r="KK34" s="150">
        <f>INDEX('[19]Cohort Attainment'!$P$3:$AO$36,MATCH($A34,'[19]Cohort Attainment'!$AO$3:$AO$36,0),MATCH(KK$1,'[19]Cohort Attainment'!$P$36:$AO$36,0))</f>
        <v>899</v>
      </c>
      <c r="KL34" s="151">
        <f>INDEX('[19]Cohort Attainment'!$P$3:$AO$36,MATCH($A34,'[19]Cohort Attainment'!$AO$3:$AO$36,0),MATCH(KL$1,'[19]Cohort Attainment'!$P$36:$AO$36,0))</f>
        <v>875</v>
      </c>
      <c r="KM34" s="151">
        <f>INDEX('[11]1920 Collected Indicators'!$A$3:$CV$36,MATCH($A34,'[11]1920 Collected Indicators'!$A$3:$A$36,0),MATCH(KM$1,'[11]1920 Collected Indicators'!$A$3:$CV$3,0))</f>
        <v>904</v>
      </c>
      <c r="KN34" s="148">
        <v>909</v>
      </c>
      <c r="KO34" s="150">
        <v>929</v>
      </c>
      <c r="KP34" s="150">
        <f>INDEX('[17]Cohort Attainment'!$O$40:$BR$75,MATCH($A34,'[17]Cohort Attainment'!$O$40:$O$75,0),MATCH(KP$1,'[17]Cohort Attainment'!$O$40:$BR$40,0))</f>
        <v>962</v>
      </c>
      <c r="KQ34" s="150">
        <f>INDEX('[18]Cohort Attainment'!$Q$40:$AQ$72,MATCH($A34,'[18]Cohort Attainment'!$O$40:$O$72,0),MATCH(KQ$1,'[18]Cohort Attainment'!$Q$39:$AO$39,0))</f>
        <v>984</v>
      </c>
      <c r="KR34" s="150">
        <f>INDEX('[19]Cohort Attainment'!$P$3:$AO$36,MATCH($A34,'[19]Cohort Attainment'!$AO$3:$AO$36,0),MATCH(KR$1,'[19]Cohort Attainment'!$P$36:$AO$36,0))</f>
        <v>998</v>
      </c>
      <c r="KS34" s="150">
        <f>INDEX('[19]Cohort Attainment'!$P$3:$AO$36,MATCH($A34,'[19]Cohort Attainment'!$AO$3:$AO$36,0),MATCH(KS$1,'[19]Cohort Attainment'!$P$36:$AO$36,0))</f>
        <v>1002</v>
      </c>
      <c r="KT34" s="150">
        <f>INDEX('[19]Cohort Attainment'!$P$3:$AO$36,MATCH($A34,'[19]Cohort Attainment'!$AO$3:$AO$36,0),MATCH(KT$1,'[19]Cohort Attainment'!$P$36:$AO$36,0))</f>
        <v>1019</v>
      </c>
      <c r="KU34" s="151">
        <f>INDEX('[19]Cohort Attainment'!$P$3:$AO$36,MATCH($A34,'[19]Cohort Attainment'!$AO$3:$AO$36,0),MATCH(KU$1,'[19]Cohort Attainment'!$P$36:$AO$36,0))</f>
        <v>1015</v>
      </c>
      <c r="KV34" s="151">
        <f>INDEX('[11]1920 Collected Indicators'!$A$3:$CV$36,MATCH($A34,'[11]1920 Collected Indicators'!$A$3:$A$36,0),MATCH(KV$1,'[11]1920 Collected Indicators'!$A$3:$CV$3,0))</f>
        <v>1029</v>
      </c>
      <c r="KW34" s="148">
        <v>1101</v>
      </c>
      <c r="KX34" s="150">
        <v>1134</v>
      </c>
      <c r="KY34" s="150">
        <f>INDEX('[17]Cohort Attainment'!$O$40:$BR$75,MATCH($A34,'[17]Cohort Attainment'!$O$40:$O$75,0),MATCH(KY$1,'[17]Cohort Attainment'!$O$40:$BR$40,0))</f>
        <v>1149</v>
      </c>
      <c r="KZ34" s="150">
        <f>INDEX('[18]Cohort Attainment'!$Q$40:$AQ$72,MATCH($A34,'[18]Cohort Attainment'!$O$40:$O$72,0),MATCH(KZ$1,'[18]Cohort Attainment'!$Q$39:$AO$39,0))</f>
        <v>1185</v>
      </c>
      <c r="LA34" s="150">
        <f>INDEX('[19]Cohort Attainment'!$P$3:$AO$36,MATCH($A34,'[19]Cohort Attainment'!$AO$3:$AO$36,0),MATCH(LA$1,'[19]Cohort Attainment'!$P$36:$AO$36,0))</f>
        <v>1197</v>
      </c>
      <c r="LB34" s="150">
        <f>INDEX('[19]Cohort Attainment'!$P$3:$AO$36,MATCH($A34,'[19]Cohort Attainment'!$AO$3:$AO$36,0),MATCH(LB$1,'[19]Cohort Attainment'!$P$36:$AO$36,0))</f>
        <v>1210</v>
      </c>
      <c r="LC34" s="150">
        <f>INDEX('[19]Cohort Attainment'!$P$3:$AO$36,MATCH($A34,'[19]Cohort Attainment'!$AO$3:$AO$36,0),MATCH(LC$1,'[19]Cohort Attainment'!$P$36:$AO$36,0))</f>
        <v>1224</v>
      </c>
      <c r="LD34" s="151">
        <f>INDEX('[19]Cohort Attainment'!$P$3:$AO$36,MATCH($A34,'[19]Cohort Attainment'!$AO$3:$AO$36,0),MATCH(LD$1,'[19]Cohort Attainment'!$P$36:$AO$36,0))</f>
        <v>1195</v>
      </c>
      <c r="LE34" s="151">
        <f>INDEX('[11]1920 Collected Indicators'!$A$3:$CV$36,MATCH($A34,'[11]1920 Collected Indicators'!$A$3:$A$36,0),MATCH(LE$1,'[11]1920 Collected Indicators'!$A$3:$CV$3,0))</f>
        <v>1240</v>
      </c>
      <c r="LF34" s="148">
        <v>80.751529685598911</v>
      </c>
      <c r="LG34" s="150" t="str">
        <f>INDEX('[3]Raw data 16-17'!$B$2:$XA$34,MATCH($A34,'[3]Raw data 16-17'!$A$2:$A$34,0),MATCH(LG$1,'[3]Raw data 16-17'!$B$1:$GU$1,0))</f>
        <v>dna</v>
      </c>
      <c r="LH34" s="150" t="str">
        <f>INDEX('[14]1718 Collected Indicators'!$A$3:$CH$36,MATCH($A34,'[14]1718 Collected Indicators'!$A$3:$A$36,0),MATCH(LH$1,'[14]1718 Collected Indicators'!$A$3:$CH$3,0))</f>
        <v>dna</v>
      </c>
      <c r="LI34" s="151">
        <f>INDEX('[15]1819 Collected Indicators'!$A$3:$CV$36,MATCH($A34,'[15]1819 Collected Indicators'!$A$3:$A$36,0),MATCH(LI$1,'[15]1819 Collected Indicators'!$A$3:$CV$3,0))</f>
        <v>72.300079504999999</v>
      </c>
      <c r="LJ34" s="151" t="str">
        <f>INDEX('[11]1920 Collected Indicators'!$A$3:$CV$36,MATCH($A34,'[11]1920 Collected Indicators'!$A$3:$A$36,0),MATCH(LJ$1,'[11]1920 Collected Indicators'!$A$3:$CV$3,0))</f>
        <v>dna</v>
      </c>
      <c r="LK34" s="148">
        <v>75.181604482228394</v>
      </c>
      <c r="LL34" s="150" t="str">
        <f>INDEX('[3]Raw data 16-17'!$B$2:$XA$34,MATCH($A34,'[3]Raw data 16-17'!$A$2:$A$34,0),MATCH(LL$1,'[3]Raw data 16-17'!$B$1:$GU$1,0))</f>
        <v>dna</v>
      </c>
      <c r="LM34" s="150" t="str">
        <f>INDEX('[14]1718 Collected Indicators'!$A$3:$CH$36,MATCH($A34,'[14]1718 Collected Indicators'!$A$3:$A$36,0),MATCH(LM$1,'[14]1718 Collected Indicators'!$A$3:$CH$3,0))</f>
        <v>dna</v>
      </c>
      <c r="LN34" s="151">
        <f>INDEX('[15]1819 Collected Indicators'!$A$3:$CV$36,MATCH($A34,'[15]1819 Collected Indicators'!$A$3:$A$36,0),MATCH(LN$1,'[15]1819 Collected Indicators'!$A$3:$CV$3,0))</f>
        <v>79.071225374999997</v>
      </c>
      <c r="LO34" s="151" t="str">
        <f>INDEX('[11]1920 Collected Indicators'!$A$3:$CV$36,MATCH($A34,'[11]1920 Collected Indicators'!$A$3:$A$36,0),MATCH(LO$1,'[11]1920 Collected Indicators'!$A$3:$CV$3,0))</f>
        <v>dna</v>
      </c>
      <c r="LP34" s="148">
        <v>72.344068022293655</v>
      </c>
      <c r="LQ34" s="150" t="str">
        <f>INDEX('[3]Raw data 16-17'!$B$2:$XA$34,MATCH($A34,'[3]Raw data 16-17'!$A$2:$A$34,0),MATCH(LQ$1,'[3]Raw data 16-17'!$B$1:$GU$1,0))</f>
        <v>dna</v>
      </c>
      <c r="LR34" s="150" t="str">
        <f>INDEX('[14]1718 Collected Indicators'!$A$3:$CH$36,MATCH($A34,'[14]1718 Collected Indicators'!$A$3:$A$36,0),MATCH(LR$1,'[14]1718 Collected Indicators'!$A$3:$CH$3,0))</f>
        <v>dna</v>
      </c>
      <c r="LS34" s="151" t="e">
        <f>INDEX('[15]1819 Collected Indicators'!$A$3:$CV$36,MATCH($A34,'[15]1819 Collected Indicators'!$A$3:$A$36,0),MATCH(LS$1,'[15]1819 Collected Indicators'!$A$3:$CV$3,0))</f>
        <v>#N/A</v>
      </c>
      <c r="LT34" s="151" t="e">
        <f>INDEX('[11]1920 Collected Indicators'!$A$3:$CV$36,MATCH($A34,'[11]1920 Collected Indicators'!$A$3:$A$36,0),MATCH(LT$1,'[11]1920 Collected Indicators'!$A$3:$CV$3,0))</f>
        <v>#N/A</v>
      </c>
      <c r="LU34" s="148">
        <v>78.190026098610417</v>
      </c>
      <c r="LV34" s="150" t="str">
        <f>INDEX('[3]Raw data 16-17'!$B$2:$XA$34,MATCH($A34,'[3]Raw data 16-17'!$A$2:$A$34,0),MATCH(LV$1,'[3]Raw data 16-17'!$B$1:$GU$1,0))</f>
        <v>dna</v>
      </c>
      <c r="LW34" s="150" t="str">
        <f>INDEX('[14]1718 Collected Indicators'!$A$3:$CH$36,MATCH($A34,'[14]1718 Collected Indicators'!$A$3:$A$36,0),MATCH(LW$1,'[14]1718 Collected Indicators'!$A$3:$CH$3,0))</f>
        <v>dna</v>
      </c>
      <c r="LX34" s="151">
        <f>INDEX('[15]1819 Collected Indicators'!$A$3:$CV$36,MATCH($A34,'[15]1819 Collected Indicators'!$A$3:$A$36,0),MATCH(LX$1,'[15]1819 Collected Indicators'!$A$3:$CV$3,0))</f>
        <v>20.66</v>
      </c>
      <c r="LY34" s="151" t="str">
        <f>INDEX('[11]1920 Collected Indicators'!$A$3:$CV$36,MATCH($A34,'[11]1920 Collected Indicators'!$A$3:$A$36,0),MATCH(LY$1,'[11]1920 Collected Indicators'!$A$3:$CV$3,0))</f>
        <v>dna</v>
      </c>
      <c r="LZ34" s="148">
        <v>69.25455959281777</v>
      </c>
      <c r="MA34" s="150" t="str">
        <f>INDEX('[3]Raw data 16-17'!$B$2:$XA$34,MATCH($A34,'[3]Raw data 16-17'!$A$2:$A$34,0),MATCH(MA$1,'[3]Raw data 16-17'!$B$1:$GU$1,0))</f>
        <v>dna</v>
      </c>
      <c r="MB34" s="150" t="str">
        <f>INDEX('[14]1718 Collected Indicators'!$A$3:$CH$36,MATCH($A34,'[14]1718 Collected Indicators'!$A$3:$A$36,0),MATCH(MB$1,'[14]1718 Collected Indicators'!$A$3:$CH$3,0))</f>
        <v>dna</v>
      </c>
      <c r="MC34" s="151">
        <f>INDEX('[15]1819 Collected Indicators'!$A$3:$CV$36,MATCH($A34,'[15]1819 Collected Indicators'!$A$3:$A$36,0),MATCH(MC$1,'[15]1819 Collected Indicators'!$A$3:$CV$3,0))</f>
        <v>16.809999999999999</v>
      </c>
      <c r="MD34" s="151" t="str">
        <f>INDEX('[11]1920 Collected Indicators'!$A$3:$CV$36,MATCH($A34,'[11]1920 Collected Indicators'!$A$3:$A$36,0),MATCH(MD$1,'[11]1920 Collected Indicators'!$A$3:$CV$3,0))</f>
        <v>dna</v>
      </c>
      <c r="ME34" s="148">
        <v>65.132955453265879</v>
      </c>
      <c r="MF34" s="150" t="str">
        <f>INDEX('[3]Raw data 16-17'!$B$2:$XA$34,MATCH($A34,'[3]Raw data 16-17'!$A$2:$A$34,0),MATCH(MF$1,'[3]Raw data 16-17'!$B$1:$GU$1,0))</f>
        <v>dna</v>
      </c>
      <c r="MG34" s="150" t="str">
        <f>INDEX('[14]1718 Collected Indicators'!$A$3:$CH$36,MATCH($A34,'[14]1718 Collected Indicators'!$A$3:$A$36,0),MATCH(MG$1,'[14]1718 Collected Indicators'!$A$3:$CH$3,0))</f>
        <v>dna</v>
      </c>
      <c r="MH34" s="151" t="e">
        <f>INDEX('[15]1819 Collected Indicators'!$A$3:$CV$36,MATCH($A34,'[15]1819 Collected Indicators'!$A$3:$A$36,0),MATCH(MH$1,'[15]1819 Collected Indicators'!$A$3:$CV$3,0))</f>
        <v>#N/A</v>
      </c>
      <c r="MI34" s="151" t="e">
        <f>INDEX('[11]1920 Collected Indicators'!$A$3:$CV$36,MATCH($A34,'[11]1920 Collected Indicators'!$A$3:$A$36,0),MATCH(MI$1,'[11]1920 Collected Indicators'!$A$3:$CV$3,0))</f>
        <v>#N/A</v>
      </c>
      <c r="MJ34" s="148">
        <v>85.014052639951927</v>
      </c>
      <c r="MK34" s="150" t="str">
        <f>INDEX('[3]Raw data 16-17'!$B$2:$XA$34,MATCH($A34,'[3]Raw data 16-17'!$A$2:$A$34,0),MATCH(MK$1,'[3]Raw data 16-17'!$B$1:$GU$1,0))</f>
        <v>dna</v>
      </c>
      <c r="ML34" s="150" t="str">
        <f>INDEX('[14]1718 Collected Indicators'!$A$3:$CH$36,MATCH($A34,'[14]1718 Collected Indicators'!$A$3:$A$36,0),MATCH(ML$1,'[14]1718 Collected Indicators'!$A$3:$CH$3,0))</f>
        <v>dna</v>
      </c>
      <c r="MM34" s="151" t="str">
        <f>INDEX('[15]1819 Collected Indicators'!$A$3:$CV$36,MATCH($A34,'[15]1819 Collected Indicators'!$A$3:$A$36,0),MATCH(MM$1,'[15]1819 Collected Indicators'!$A$3:$CV$3,0))</f>
        <v>dna</v>
      </c>
      <c r="MN34" s="151" t="str">
        <f>INDEX('[11]1920 Collected Indicators'!$A$3:$CV$36,MATCH($A34,'[11]1920 Collected Indicators'!$A$3:$A$36,0),MATCH(MN$1,'[11]1920 Collected Indicators'!$A$3:$CV$3,0))</f>
        <v>dna</v>
      </c>
      <c r="MO34" s="148">
        <v>80.928675193990713</v>
      </c>
      <c r="MP34" s="150" t="str">
        <f>INDEX('[3]Raw data 16-17'!$B$2:$XA$34,MATCH($A34,'[3]Raw data 16-17'!$A$2:$A$34,0),MATCH(MP$1,'[3]Raw data 16-17'!$B$1:$GU$1,0))</f>
        <v>dna</v>
      </c>
      <c r="MQ34" s="150" t="str">
        <f>INDEX('[14]1718 Collected Indicators'!$A$3:$CH$36,MATCH($A34,'[14]1718 Collected Indicators'!$A$3:$A$36,0),MATCH(MQ$1,'[14]1718 Collected Indicators'!$A$3:$CH$3,0))</f>
        <v>dna</v>
      </c>
      <c r="MR34" s="151" t="str">
        <f>INDEX('[15]1819 Collected Indicators'!$A$3:$CV$36,MATCH($A34,'[15]1819 Collected Indicators'!$A$3:$A$36,0),MATCH(MR$1,'[15]1819 Collected Indicators'!$A$3:$CV$3,0))</f>
        <v>dna</v>
      </c>
      <c r="MS34" s="151" t="str">
        <f>INDEX('[11]1920 Collected Indicators'!$A$3:$CV$36,MATCH($A34,'[11]1920 Collected Indicators'!$A$3:$A$36,0),MATCH(MS$1,'[11]1920 Collected Indicators'!$A$3:$CV$3,0))</f>
        <v>dna</v>
      </c>
      <c r="MT34" s="148">
        <v>77.415293040293037</v>
      </c>
      <c r="MU34" s="150" t="str">
        <f>INDEX('[3]Raw data 16-17'!$B$2:$XA$34,MATCH($A34,'[3]Raw data 16-17'!$A$2:$A$34,0),MATCH(MU$1,'[3]Raw data 16-17'!$B$1:$GU$1,0))</f>
        <v>dna</v>
      </c>
      <c r="MV34" s="150" t="str">
        <f>INDEX('[14]1718 Collected Indicators'!$A$3:$CH$36,MATCH($A34,'[14]1718 Collected Indicators'!$A$3:$A$36,0),MATCH(MV$1,'[14]1718 Collected Indicators'!$A$3:$CH$3,0))</f>
        <v>dna</v>
      </c>
      <c r="MW34" s="151" t="e">
        <f>INDEX('[15]1819 Collected Indicators'!$A$3:$CV$36,MATCH($A34,'[15]1819 Collected Indicators'!$A$3:$A$36,0),MATCH(MW$1,'[15]1819 Collected Indicators'!$A$3:$CV$3,0))</f>
        <v>#N/A</v>
      </c>
      <c r="MX34" s="151" t="e">
        <f>INDEX('[11]1920 Collected Indicators'!$A$3:$CV$36,MATCH($A34,'[11]1920 Collected Indicators'!$A$3:$A$36,0),MATCH(MX$1,'[11]1920 Collected Indicators'!$A$3:$CV$3,0))</f>
        <v>#N/A</v>
      </c>
      <c r="MY34" s="148">
        <v>83.916355173143387</v>
      </c>
      <c r="MZ34" s="150" t="str">
        <f>INDEX('[3]Raw data 16-17'!$B$2:$XA$34,MATCH($A34,'[3]Raw data 16-17'!$A$2:$A$34,0),MATCH(MZ$1,'[3]Raw data 16-17'!$B$1:$GU$1,0))</f>
        <v>dna</v>
      </c>
      <c r="NA34" s="150" t="str">
        <f>INDEX('[14]1718 Collected Indicators'!$A$3:$CH$36,MATCH($A34,'[14]1718 Collected Indicators'!$A$3:$A$36,0),MATCH(NA$1,'[14]1718 Collected Indicators'!$A$3:$CH$3,0))</f>
        <v>dna</v>
      </c>
      <c r="NB34" s="151" t="e">
        <f>INDEX('[15]1819 Collected Indicators'!$A$3:$CV$36,MATCH($A34,'[15]1819 Collected Indicators'!$A$3:$A$36,0),MATCH(NB$1,'[15]1819 Collected Indicators'!$A$3:$CV$3,0))</f>
        <v>#N/A</v>
      </c>
      <c r="NC34" s="184"/>
      <c r="ND34" s="148">
        <v>73.059641239863794</v>
      </c>
      <c r="NE34" s="150" t="str">
        <f>INDEX('[3]Raw data 16-17'!$B$2:$XA$34,MATCH($A34,'[3]Raw data 16-17'!$A$2:$A$34,0),MATCH(NE$1,'[3]Raw data 16-17'!$B$1:$GU$1,0))</f>
        <v>dna</v>
      </c>
      <c r="NF34" s="150" t="str">
        <f>INDEX('[14]1718 Collected Indicators'!$A$3:$CH$36,MATCH($A34,'[14]1718 Collected Indicators'!$A$3:$A$36,0),MATCH(NF$1,'[14]1718 Collected Indicators'!$A$3:$CH$3,0))</f>
        <v>dna</v>
      </c>
      <c r="NG34" s="151" t="e">
        <f>INDEX('[15]1819 Collected Indicators'!$A$3:$CV$36,MATCH($A34,'[15]1819 Collected Indicators'!$A$3:$A$36,0),MATCH(NG$1,'[15]1819 Collected Indicators'!$A$3:$CV$3,0))</f>
        <v>#N/A</v>
      </c>
      <c r="NH34" s="184"/>
      <c r="NI34" s="148">
        <v>67.792805645912992</v>
      </c>
      <c r="NJ34" s="150" t="str">
        <f>INDEX('[3]Raw data 16-17'!$B$2:$XA$34,MATCH($A34,'[3]Raw data 16-17'!$A$2:$A$34,0),MATCH(NJ$1,'[3]Raw data 16-17'!$B$1:$GU$1,0))</f>
        <v>dna</v>
      </c>
      <c r="NK34" s="150" t="str">
        <f>INDEX('[14]1718 Collected Indicators'!$A$3:$CH$36,MATCH($A34,'[14]1718 Collected Indicators'!$A$3:$A$36,0),MATCH(NK$1,'[14]1718 Collected Indicators'!$A$3:$CH$3,0))</f>
        <v>dna</v>
      </c>
      <c r="NL34" s="151" t="e">
        <f>INDEX('[15]1819 Collected Indicators'!$A$3:$CV$36,MATCH($A34,'[15]1819 Collected Indicators'!$A$3:$A$36,0),MATCH(NL$1,'[15]1819 Collected Indicators'!$A$3:$CV$3,0))</f>
        <v>#N/A</v>
      </c>
      <c r="NM34" s="184"/>
      <c r="NN34" s="148">
        <f>INDEX([20]Extraction!$B$2:$I$36,MATCH($A34,[20]Extraction!$I$2:$I$36,0),MATCH(NN$1,[20]Extraction!$B$2:$I$2,0))</f>
        <v>80.800981270199756</v>
      </c>
      <c r="NO34" s="148">
        <f>INDEX([20]Extraction!$B$2:$I$36,MATCH($A34,[20]Extraction!$I$2:$I$36,0),MATCH(NO$1,[20]Extraction!$B$2:$I$2,0))</f>
        <v>80.787745317768042</v>
      </c>
      <c r="NP34" s="148">
        <f>INDEX([20]Extraction!$B$2:$I$36,MATCH($A34,[20]Extraction!$I$2:$I$36,0),MATCH(NP$1,[20]Extraction!$B$2:$I$2,0))</f>
        <v>81.580411797440121</v>
      </c>
      <c r="NQ34" s="148">
        <f>INDEX([20]Extraction!$B$2:$I$36,MATCH($A34,[20]Extraction!$I$2:$I$36,0),MATCH(NQ$1,[20]Extraction!$B$2:$I$2,0))</f>
        <v>82.366661483439515</v>
      </c>
      <c r="NR34" s="148">
        <f>INDEX([20]Extraction!$B$2:$I$36,MATCH($A34,[20]Extraction!$I$2:$I$36,0),MATCH(NR$1,[20]Extraction!$B$2:$I$2,0))</f>
        <v>84.594306891657311</v>
      </c>
      <c r="NS34" s="148">
        <f>INDEX([20]Extraction!$B$2:$I$36,MATCH($A34,[20]Extraction!$I$2:$I$36,0),MATCH(NS$1,[20]Extraction!$B$2:$I$2,0))</f>
        <v>85.4774561921637</v>
      </c>
      <c r="NT34" s="148" t="str">
        <f>INDEX([20]Extraction!$B$2:$I$36,MATCH($A34,[20]Extraction!$I$2:$I$36,0),MATCH(NT$1,[20]Extraction!$B$2:$I$2,0))</f>
        <v>dna</v>
      </c>
      <c r="NU34" s="162">
        <f>INDEX([21]Sheet1!$L$17:$T$50,MATCH($A34,[21]Sheet1!$L$17:$L$50,0),MATCH(NU$1,[21]Sheet1!$L$17:$T$17,0))</f>
        <v>87.131715771230503</v>
      </c>
      <c r="NV34" s="163">
        <f>INDEX([21]Sheet1!$L$17:$T$50,MATCH($A34,[21]Sheet1!$L$17:$L$50,0),MATCH(NV$1,[21]Sheet1!$L$17:$T$17,0))</f>
        <v>90.567612687813025</v>
      </c>
      <c r="NW34" s="163">
        <f>INDEX([21]Sheet1!$L$17:$T$50,MATCH($A34,[21]Sheet1!$L$17:$L$50,0),MATCH(NW$1,[21]Sheet1!$L$17:$T$17,0))</f>
        <v>91.32549655451966</v>
      </c>
      <c r="NX34" s="163">
        <f>INDEX([21]Sheet1!$L$17:$T$50,MATCH($A34,[21]Sheet1!$L$17:$L$50,0),MATCH(NX$1,[21]Sheet1!$L$17:$T$17,0))</f>
        <v>92.58967284193929</v>
      </c>
      <c r="NY34" s="163">
        <f>INDEX([21]Sheet1!$L$17:$T$50,MATCH($A34,[21]Sheet1!$L$17:$L$50,0),MATCH(NY$1,[21]Sheet1!$L$17:$T$17,0))</f>
        <v>93.47739095638255</v>
      </c>
      <c r="NZ34" s="163">
        <f>INDEX([21]Sheet1!$L$17:$T$50,MATCH($A34,[21]Sheet1!$L$17:$L$50,0),MATCH(NZ$1,[21]Sheet1!$L$17:$T$17,0))</f>
        <v>91.905151267375302</v>
      </c>
      <c r="OA34" s="163">
        <f>INDEX([21]Sheet1!$L$17:$T$50,MATCH($A34,[21]Sheet1!$L$17:$L$50,0),MATCH(OA$1,[21]Sheet1!$L$17:$T$17,0))</f>
        <v>91.670052824055261</v>
      </c>
      <c r="OB34" s="150">
        <f>INDEX('[14]1718 Collected Indicators'!$A$3:$CH$36,MATCH($A34,'[14]1718 Collected Indicators'!$A$3:$A$36,0),MATCH(OB$1,'[14]1718 Collected Indicators'!$A$3:$CH$3,0))</f>
        <v>91.032608695652172</v>
      </c>
      <c r="OC34" s="157">
        <f>INDEX('[15]1819 Collected Indicators'!$A$3:$CV$36,MATCH($A34,'[15]1819 Collected Indicators'!$A$3:$A$36,0),MATCH(OC$1,'[15]1819 Collected Indicators'!$A$3:$CV$3,0))</f>
        <v>90.584542958022752</v>
      </c>
      <c r="OD34" s="151">
        <f>INDEX('[11]1920 Collected Indicators'!$A$3:$CV$36,MATCH($A34,'[11]1920 Collected Indicators'!$A$3:$A$36,0),MATCH(OD$1,'[11]1920 Collected Indicators'!$A$3:$CV$3,0))</f>
        <v>90.2</v>
      </c>
      <c r="OE34" s="152">
        <v>93.1</v>
      </c>
      <c r="OF34" s="150">
        <v>93.6</v>
      </c>
      <c r="OG34" s="150">
        <v>93.7</v>
      </c>
      <c r="OH34" s="150">
        <f>INDEX('[3]Raw data 16-17'!$A$1:$BV$34,MATCH($A34,'[3]Raw data 16-17'!A$1:A$34,0),MATCH(OH$1,'[3]Raw data 16-17'!$A$1:$BV$1,0))</f>
        <v>93.3</v>
      </c>
      <c r="OI34" s="152">
        <f>INDEX('[15]1819 Collected Indicators'!$A$3:$CV$36,MATCH($A34,'[15]1819 Collected Indicators'!$A$3:$A$36,0),MATCH(OI$1,'[15]1819 Collected Indicators'!$A$3:$CV$3,0))</f>
        <v>92.954899999999995</v>
      </c>
      <c r="OJ34" s="151" t="str">
        <f>INDEX('[11]1920 Collected Indicators'!$A$3:$CV$36,MATCH($A34,'[11]1920 Collected Indicators'!$A$3:$A$36,0),MATCH(OJ$1,'[11]1920 Collected Indicators'!$A$3:$CV$3,0))</f>
        <v>dna</v>
      </c>
      <c r="OK34" s="148">
        <f>INDEX('[22]All years '!$A$1:$F$34,MATCH($A34,'[22]All years '!$A$1:$A$34,0),MATCH(OK$1,'[22]All years '!$A$1:$F$1,0))</f>
        <v>86.317222773604314</v>
      </c>
      <c r="OL34" s="150">
        <f>INDEX('[22]All years '!$A$1:$F$34,MATCH($A34,'[22]All years '!$A$1:$A$34,0),MATCH(OL$1,'[22]All years '!$A$1:$F$1,0))</f>
        <v>88.652994972346278</v>
      </c>
      <c r="OM34" s="150">
        <f>INDEX('[22]All years '!$A$1:$F$34,MATCH($A34,'[22]All years '!$A$1:$A$34,0),MATCH(OM$1,'[22]All years '!$A$1:$F$1,0))</f>
        <v>86.777997569629704</v>
      </c>
      <c r="ON34" s="150">
        <f>INDEX('[22]All years '!$A$1:$F$34,MATCH($A34,'[22]All years '!$A$1:$A$34,0),MATCH(ON$1,'[22]All years '!$A$1:$F$1,0))</f>
        <v>88.21687665021048</v>
      </c>
      <c r="OO34" s="152">
        <f>INDEX('[22]All years '!$A$1:$F$34,MATCH($A34,'[22]All years '!$A$1:$A$34,0),MATCH(OO$1,'[22]All years '!$A$1:$F$1,0))</f>
        <v>86.777997569629704</v>
      </c>
      <c r="OP34" s="151" t="str">
        <f>INDEX('[11]1920 Collected Indicators'!$A$3:$CV$36,MATCH($A34,'[11]1920 Collected Indicators'!$A$3:$A$36,0),MATCH(OP$1,'[11]1920 Collected Indicators'!$A$3:$CV$3,0))</f>
        <v>dna</v>
      </c>
      <c r="OQ34" s="148">
        <v>40</v>
      </c>
      <c r="OR34" s="150">
        <v>32.799999999999997</v>
      </c>
      <c r="OS34" s="150">
        <v>27.2</v>
      </c>
      <c r="OT34" s="164">
        <f>INDEX('[3]Raw data 16-17'!$B$2:$ACG$34,MATCH($A34,'[3]Raw data 16-17'!$A$2:$A$34,0),MATCH(OT$1,'[3]Raw data 16-17'!$B$1:$MA$1,0))</f>
        <v>26.841804683038266</v>
      </c>
      <c r="OU34" s="166">
        <f>INDEX('[15]1819 Collected Indicators'!$A$3:$CV$36,MATCH($A34,'[15]1819 Collected Indicators'!$A$3:$A$36,0),MATCH(OU$1,'[15]1819 Collected Indicators'!$A$3:$CV$3,0))</f>
        <v>21.647491042790982</v>
      </c>
      <c r="OV34" s="151" t="str">
        <f>INDEX('[11]1920 Collected Indicators'!$A$3:$CV$36,MATCH($A34,'[11]1920 Collected Indicators'!$A$3:$A$36,0),MATCH(OV$1,'[11]1920 Collected Indicators'!$A$3:$CV$3,0))</f>
        <v>dna</v>
      </c>
      <c r="OW34" s="148">
        <f>INDEX('[23]All years '!$A$2:$F$35,MATCH($A34,'[23]All years '!$A$2:$A$35,0),MATCH(OW$1,'[23]All years '!$A$2:$F$2,0))</f>
        <v>340.78256720216319</v>
      </c>
      <c r="OX34" s="150">
        <f>INDEX('[23]All years '!$A$2:$F$35,MATCH($A34,'[23]All years '!$A$2:$A$35,0),MATCH(OX$1,'[23]All years '!$A$2:$F$2,0))</f>
        <v>280.29561036417061</v>
      </c>
      <c r="OY34" s="150">
        <f>INDEX('[23]All years '!$A$2:$F$35,MATCH($A34,'[23]All years '!$A$2:$A$35,0),MATCH(OY$1,'[23]All years '!$A$2:$F$2,0))</f>
        <v>246.84772065955383</v>
      </c>
      <c r="OZ34" s="150">
        <f>INDEX('[23]All years '!$A$2:$F$35,MATCH($A34,'[23]All years '!$A$2:$A$35,0),MATCH(OZ$1,'[23]All years '!$A$2:$F$2,0))</f>
        <v>210.14835112916944</v>
      </c>
      <c r="PA34" s="184">
        <f>INDEX('[23]All years '!$A$2:$F$35,MATCH($A34,'[23]All years '!$A$2:$A$35,0),MATCH(PA$1,'[23]All years '!$A$2:$F$2,0))</f>
        <v>152.16230646022424</v>
      </c>
      <c r="PB34" s="151" t="str">
        <f>INDEX('[11]1920 Collected Indicators'!$A$3:$CV$36,MATCH($A34,'[11]1920 Collected Indicators'!$A$3:$A$36,0),MATCH(PB$1,'[11]1920 Collected Indicators'!$A$3:$CV$3,0))</f>
        <v>dna</v>
      </c>
      <c r="PC34" s="148">
        <v>90.4</v>
      </c>
      <c r="PD34" s="150">
        <f>INDEX('[3]Raw data 16-17'!$B$2:$XA$34,MATCH($A34,'[3]Raw data 16-17'!$A$2:$A$34,0),MATCH(PD$1,'[3]Raw data 16-17'!$B$1:$GU$1,0))</f>
        <v>91.1</v>
      </c>
      <c r="PE34" s="150">
        <f>INDEX('[14]1718 Collected Indicators'!$A$3:$CH$36,MATCH($A34,'[14]1718 Collected Indicators'!$A$3:$A$36,0),MATCH(PE$1,'[14]1718 Collected Indicators'!$A$3:$CH$3,0))</f>
        <v>91.8</v>
      </c>
      <c r="PF34" s="151">
        <f>INDEX('[15]1819 Collected Indicators'!$A$3:$CV$36,MATCH($A34,'[15]1819 Collected Indicators'!$A$3:$A$36,0),MATCH(PF$1,'[15]1819 Collected Indicators'!$A$3:$CV$3,0))</f>
        <v>91.564839982040525</v>
      </c>
      <c r="PG34" s="151">
        <f>INDEX('[11]1920 Collected Indicators'!$A$3:$CV$36,MATCH($A34,'[11]1920 Collected Indicators'!$A$3:$A$36,0),MATCH(PG$1,'[11]1920 Collected Indicators'!$A$3:$CV$3,0))</f>
        <v>92.132284045615847</v>
      </c>
      <c r="PH34" s="162">
        <v>6.4690661020936249</v>
      </c>
      <c r="PI34" s="163">
        <v>6.7719601903937692</v>
      </c>
      <c r="PJ34" s="163">
        <v>6.7484662576687118</v>
      </c>
      <c r="PK34" s="163">
        <v>6.1664712778429074</v>
      </c>
      <c r="PL34" s="150">
        <f>INDEX('[3]Raw data 16-17'!$B$2:$BV$34,MATCH($A34,'[3]Raw data 16-17'!$A$2:$A$34,0),MATCH(PL$1,'[3]Raw data 16-17'!$B$1:$BV$1,0))</f>
        <v>6.4613949148588752</v>
      </c>
      <c r="PM34" s="163">
        <f>INDEX('[14]1718 Collected Indicators'!$A$3:$CH$36,MATCH($A34,'[14]1718 Collected Indicators'!$A$3:$A$36,0),MATCH(PM$1,'[14]1718 Collected Indicators'!$A$3:$CH$3,0))</f>
        <v>6.1243355673676909</v>
      </c>
      <c r="PN34" s="195">
        <f>INDEX('[15]1819 Collected Indicators'!$A$3:$CV$36,MATCH($A34,'[15]1819 Collected Indicators'!$A$3:$A$36,0),MATCH(PN$1,'[15]1819 Collected Indicators'!$A$3:$CV$3,0))</f>
        <v>7.2210575355229443</v>
      </c>
      <c r="PO34" s="151" t="str">
        <f>INDEX('[11]1920 Collected Indicators'!$A$3:$CV$36,MATCH($A34,'[11]1920 Collected Indicators'!$A$3:$A$36,0),MATCH(PO$1,'[11]1920 Collected Indicators'!$A$3:$CV$3,0))</f>
        <v>dna</v>
      </c>
      <c r="PP34" s="148">
        <v>21.12</v>
      </c>
      <c r="PQ34" s="150">
        <v>21.36</v>
      </c>
      <c r="PR34" s="150">
        <v>21.2</v>
      </c>
      <c r="PS34" s="150">
        <v>21.94</v>
      </c>
      <c r="PT34" s="150">
        <v>21.35</v>
      </c>
      <c r="PU34" s="150">
        <v>20.68</v>
      </c>
      <c r="PV34" s="150">
        <f>INDEX('[3]Raw data 16-17'!$B$2:$XA$34,MATCH($A34,'[3]Raw data 16-17'!$A$2:$A$34,0),MATCH(PV$1,'[3]Raw data 16-17'!$B$1:$GU$1,0))</f>
        <v>21.185473585285628</v>
      </c>
      <c r="PW34" s="150">
        <f>INDEX('[14]1718 Collected Indicators'!$A$3:$CH$36,MATCH($A34,'[14]1718 Collected Indicators'!$A$3:$A$36,0),MATCH(PW$1,'[14]1718 Collected Indicators'!$A$3:$CH$3,0))</f>
        <v>20.545528565612702</v>
      </c>
      <c r="PX34" s="151">
        <f>INDEX('[15]1819 Collected Indicators'!$A$3:$CV$36,MATCH($A34,'[15]1819 Collected Indicators'!$A$3:$A$36,0),MATCH(PX$1,'[15]1819 Collected Indicators'!$A$3:$CV$3,0))</f>
        <v>19.650374598644309</v>
      </c>
      <c r="PY34" s="151" t="str">
        <f>INDEX('[11]1920 Collected Indicators'!$A$3:$CV$36,MATCH($A34,'[11]1920 Collected Indicators'!$A$3:$A$36,0),MATCH(PY$1,'[11]1920 Collected Indicators'!$A$3:$CV$3,0))</f>
        <v>dna</v>
      </c>
      <c r="PZ34" s="148">
        <f t="shared" si="163"/>
        <v>5.4332472887142043</v>
      </c>
      <c r="QA34" s="149">
        <v>783855.18400000001</v>
      </c>
      <c r="QB34" s="161">
        <f t="array" ref="QB34">INDEX('[24]Gross Exp for LGBF'!$A$3:$K$38,MATCH($A34,'[24]Gross Exp for LGBF'!$A$3:$A$38,0),MATCH(QB$1,'[24]Gross Exp for LGBF'!$A$3:$K$3,0))</f>
        <v>14427011</v>
      </c>
      <c r="QC34" s="150">
        <f>QD34/QE34*100</f>
        <v>5.702846460911891</v>
      </c>
      <c r="QD34" s="149">
        <v>806185</v>
      </c>
      <c r="QE34" s="161">
        <f t="array" ref="QE34">INDEX('[24]Gross Exp for LGBF'!$A$3:$K$38,MATCH($A34,'[24]Gross Exp for LGBF'!$A$3:$A$38,0),MATCH(QE$1,'[24]Gross Exp for LGBF'!$A$3:$K$3,0))</f>
        <v>14136537</v>
      </c>
      <c r="QF34" s="164">
        <f t="shared" si="37"/>
        <v>5.5933171831833297</v>
      </c>
      <c r="QG34" s="149">
        <v>796541</v>
      </c>
      <c r="QH34" s="161">
        <f t="array" ref="QH34">INDEX('[24]Gross Exp for LGBF'!$A$3:$K$38,MATCH($A34,'[24]Gross Exp for LGBF'!$A$3:$A$38,0),MATCH(QH$1,'[24]Gross Exp for LGBF'!$A$3:$K$3,0))</f>
        <v>14240941</v>
      </c>
      <c r="QI34" s="164">
        <f t="shared" si="38"/>
        <v>5.2190164882264449</v>
      </c>
      <c r="QJ34" s="149">
        <v>757513</v>
      </c>
      <c r="QK34" s="149">
        <f t="array" ref="QK34">INDEX('[24]Gross Exp for LGBF'!$A$3:$K$38,MATCH($A34,'[24]Gross Exp for LGBF'!$A$3:$A$38,0),MATCH(QK$1,'[24]Gross Exp for LGBF'!$A$3:$K$3,0))</f>
        <v>14514478</v>
      </c>
      <c r="QL34" s="164">
        <f t="shared" si="39"/>
        <v>5.2287273318873639</v>
      </c>
      <c r="QM34" s="149">
        <v>769090</v>
      </c>
      <c r="QN34" s="149">
        <f t="array" ref="QN34">INDEX('[24]Gross Exp for LGBF'!$A$3:$K$38,MATCH($A34,'[24]Gross Exp for LGBF'!$A$3:$A$38,0),MATCH(QN$1,'[24]Gross Exp for LGBF'!$A$3:$K$3,0))</f>
        <v>14708933</v>
      </c>
      <c r="QO34" s="164">
        <f t="shared" si="40"/>
        <v>5.3269837817456525</v>
      </c>
      <c r="QP34" s="149">
        <v>790597</v>
      </c>
      <c r="QQ34" s="149">
        <f t="array" ref="QQ34">INDEX('[24]Gross Exp for LGBF'!$A$3:$K$38,MATCH($A34,'[24]Gross Exp for LGBF'!$A$3:$A$38,0),MATCH(QQ$1,'[24]Gross Exp for LGBF'!$A$3:$K$3,0))</f>
        <v>14841363</v>
      </c>
      <c r="QR34" s="164">
        <f>(QS34/QT34)*100</f>
        <v>4.9849490081109202</v>
      </c>
      <c r="QS34" s="149">
        <f>INDEX('[2]All Previous Years'!$A$1:$EX$34,MATCH($A34,'[2]All Previous Years'!$A$1:$A$34,0),MATCH(QS$1,'[2]All Previous Years'!$A$1:$EX$1,0))</f>
        <v>748223</v>
      </c>
      <c r="QT34" s="149">
        <f t="array" ref="QT34">INDEX('[24]Gross Exp for LGBF'!$A$3:$K$38,MATCH($A34,'[24]Gross Exp for LGBF'!$A$3:$A$38,0),MATCH(QT$1,'[24]Gross Exp for LGBF'!$A$3:$K$3,0))</f>
        <v>15009642</v>
      </c>
      <c r="QU34" s="150">
        <f t="shared" si="42"/>
        <v>4.4470214643523791</v>
      </c>
      <c r="QV34" s="42">
        <f>INDEX([4]Sheet1!$A$1:$CJ$34, MATCH($A34, [4]Sheet1!$A$1:$A$34, 0), MATCH(QV$1, [4]Sheet1!$A$1:$CJ$1, 0))</f>
        <v>677795</v>
      </c>
      <c r="QW34" s="42">
        <f t="array" ref="QW34">INDEX('[24]Gross Exp for LGBF'!$A$3:$K$38,MATCH($A34,'[24]Gross Exp for LGBF'!$A$3:$A$38,0),MATCH(QW$1,'[24]Gross Exp for LGBF'!$A$3:$K$3,0))</f>
        <v>15241550</v>
      </c>
      <c r="QX34" s="150">
        <f t="shared" si="43"/>
        <v>4.2773167226887994</v>
      </c>
      <c r="QY34" s="150">
        <f>INDEX('[6]Finance Indicators'!$B$3:$BO$35,MATCH($A34,'[6]Finance Indicators'!$A$3:$A$35,0),MATCH(QY$1,'[6]Finance Indicators'!$B$2:$BO$2,0))</f>
        <v>670020</v>
      </c>
      <c r="QZ34" s="150">
        <f t="array" ref="QZ34">INDEX('[24]Gross Exp for LGBF'!$A$3:$K$38,MATCH($A34,'[24]Gross Exp for LGBF'!$A$3:$A$38,0),MATCH(QZ$1,'[24]Gross Exp for LGBF'!$A$3:$K$3,0))</f>
        <v>15664493.5</v>
      </c>
      <c r="RA34" s="150">
        <f t="array" ref="RA34">INDEX('[7]Finance Indicators'!$A$2:$BO$35,MATCH($A34,'[7]Finance Indicators'!$A$2:$A$35,0),MATCH(RA$1,'[7]Finance Indicators'!$A$2:$BO$2,0))</f>
        <v>4.0716527040234665</v>
      </c>
      <c r="RB34" s="152">
        <f t="array" ref="RB34">INDEX('[7]Finance Indicators'!$A$2:$BO$35,MATCH($A34,'[7]Finance Indicators'!$A$2:$A$35,0),MATCH(RB$1,'[7]Finance Indicators'!$A$2:$BO$2,0))</f>
        <v>680716</v>
      </c>
      <c r="RC34" s="256">
        <f t="array" ref="RC34">INDEX('[7]Finance Indicators'!$A$2:$BO$35,MATCH($A34,'[7]Finance Indicators'!$A$2:$A$35,0),MATCH(RC$1,'[7]Finance Indicators'!$A$2:$BO$2,0))</f>
        <v>16718420</v>
      </c>
      <c r="RD34" s="168">
        <f>INDEX('[25]Corporate Management'!$B$6:$EY$40,MATCH($A34,'[25]Corporate Management'!$B$6:$B$40,0),MATCH(RD$1,'[25]Corporate Management'!$B$40:$EY$40,0))</f>
        <v>46.262158406669755</v>
      </c>
      <c r="RE34" s="161">
        <f>INDEX('[25]Corporate Management'!$B$6:$EY$40,MATCH($A34,'[25]Corporate Management'!$B$6:$B$40,0),MATCH(RE$1,'[25]Corporate Management'!$B$40:$EY$40,0))</f>
        <v>4994</v>
      </c>
      <c r="RF34" s="161">
        <f>INDEX('[25]Corporate Management'!$B$6:$EY$40,MATCH($A34,'[25]Corporate Management'!$B$6:$B$40,0),MATCH(RF$1,'[25]Corporate Management'!$B$40:$EY$40,0))</f>
        <v>10795</v>
      </c>
      <c r="RG34" s="164">
        <f>INDEX('[25]Corporate Management'!$B$6:$EY$40,MATCH($A34,'[25]Corporate Management'!$B$6:$B$40,0),MATCH(RG$1,'[25]Corporate Management'!$B$40:$EY$40,0))</f>
        <v>48.501820218426211</v>
      </c>
      <c r="RH34" s="161">
        <f>INDEX('[25]Corporate Management'!$B$6:$EY$40,MATCH($A34,'[25]Corporate Management'!$B$6:$B$40,0),MATCH(RH$1,'[25]Corporate Management'!$B$40:$EY$40,0))</f>
        <v>5196</v>
      </c>
      <c r="RI34" s="161">
        <f>INDEX('[25]Corporate Management'!$B$6:$EY$40,MATCH($A34,'[25]Corporate Management'!$B$6:$B$40,0),MATCH(RI$1,'[25]Corporate Management'!$B$40:$EY$40,0))</f>
        <v>10713</v>
      </c>
      <c r="RJ34" s="164">
        <f>INDEX('[25]Corporate Management'!$B$6:$EY$40,MATCH($A34,'[25]Corporate Management'!$B$6:$B$40,0),MATCH(RJ$1,'[25]Corporate Management'!$B$40:$EY$40,0))</f>
        <v>48.714554803237796</v>
      </c>
      <c r="RK34" s="161">
        <f>INDEX('[25]Corporate Management'!$B$6:$EY$40,MATCH($A34,'[25]Corporate Management'!$B$6:$B$40,0),MATCH(RK$1,'[25]Corporate Management'!$B$40:$EY$40,0))</f>
        <v>4784.5</v>
      </c>
      <c r="RL34" s="161">
        <f>INDEX('[25]Corporate Management'!$B$6:$EY$40,MATCH($A34,'[25]Corporate Management'!$B$6:$B$40,0),MATCH(RL$1,'[25]Corporate Management'!$B$40:$EY$40,0))</f>
        <v>9821.5</v>
      </c>
      <c r="RM34" s="164">
        <f>INDEX('[26]All Data'!$A$1:$Y$34,MATCH($A34,'[26]All Data'!$A$1:$A$34,0),MATCH(RM$1,'[26]All Data'!$A$1:$Y$1,0))</f>
        <v>50.703663040223582</v>
      </c>
      <c r="RN34" s="161">
        <f>INDEX('[26]All Data'!$A$1:$Y$34,MATCH($A34,'[26]All Data'!$A$1:$A$34,0),MATCH(RN$1,'[26]All Data'!$A$1:$Y$1,0))</f>
        <v>5080</v>
      </c>
      <c r="RO34" s="161">
        <f>INDEX('[26]All Data'!$A$1:$Y$34,MATCH($A34,'[26]All Data'!$A$1:$A$34,0),MATCH(RO$1,'[26]All Data'!$A$1:$Y$1,0))</f>
        <v>10019</v>
      </c>
      <c r="RP34" s="164">
        <f>INDEX('[27]All Data'!$A$1:$Y$34,MATCH($A34,'[27]All Data'!$A$1:$A$34,0),MATCH(RP$1,'[27]All Data'!$A$1:$Y$1,0))</f>
        <v>51.663349445550189</v>
      </c>
      <c r="RQ34" s="161">
        <f>INDEX('[27]All Data'!$A$1:$Y$34,MATCH($A34,'[27]All Data'!$A$1:$A$34,0),MATCH(RQ$1,'[27]All Data'!$A$1:$Y$1,0))</f>
        <v>5451</v>
      </c>
      <c r="RR34" s="161">
        <f>INDEX('[27]All Data'!$A$1:$Y$34,MATCH($A34,'[27]All Data'!$A$1:$A$34,0),MATCH(RR$1,'[27]All Data'!$A$1:$Y$1,0))</f>
        <v>10551</v>
      </c>
      <c r="RS34" s="164">
        <f>INDEX('[28]All Data'!$A$1:$AB$34,MATCH($A34,'[28]All Data'!$A$1:$A$34,0),MATCH(RS$1,'[28]All Data'!$A$1:$AB$1,0))</f>
        <v>51.892329487957902</v>
      </c>
      <c r="RT34" s="161">
        <f>INDEX('[28]All Data'!$A$1:$AB$34,MATCH($A34,'[28]All Data'!$A$1:$A$34,0),MATCH(RT$1,'[28]All Data'!$A$1:$AB$1,0))</f>
        <v>5128</v>
      </c>
      <c r="RU34" s="161">
        <f>INDEX('[28]All Data'!$A$1:$AB$34,MATCH($A34,'[28]All Data'!$A$1:$A$34,0),MATCH(RU$1,'[28]All Data'!$A$1:$AB$1,0))</f>
        <v>9882</v>
      </c>
      <c r="RV34" s="164">
        <f>INDEX('[29]SPI Raw Data 1617'!$A$3:$AN$37,MATCH($A34,'[29]SPI Raw Data 1617'!$A$3:$A$37,0),MATCH(RV$1,'[29]SPI Raw Data 1617'!$A$37:$AN$37,0))</f>
        <v>52.898625607109636</v>
      </c>
      <c r="RW34" s="161">
        <f>INDEX('[29]SPI Raw Data 1617'!$A$3:$AN$37,MATCH($A34,'[29]SPI Raw Data 1617'!$A$3:$A$37,0),MATCH(RW$1,'[29]SPI Raw Data 1617'!$A$37:$AN$37,0))</f>
        <v>5119</v>
      </c>
      <c r="RX34" s="161">
        <f>INDEX('[29]SPI Raw Data 1617'!$A$3:$AN$37,MATCH($A34,'[29]SPI Raw Data 1617'!$A$3:$A$37,0),MATCH(RX$1,'[29]SPI Raw Data 1617'!$A$37:$AN$37,0))</f>
        <v>9677</v>
      </c>
      <c r="RY34" s="164">
        <f>INDEX('[30]SPI Raw Data 1718'!$A$3:$AN$37,MATCH($A34,'[30]SPI Raw Data 1718'!$A$3:$A$37,0),MATCH(RY$1,'[30]SPI Raw Data 1718'!$A$37:$AN$37,0))</f>
        <v>54.631474103585653</v>
      </c>
      <c r="RZ34" s="198">
        <f>INDEX('[30]SPI Raw Data 1718'!$A$3:$AN$37,MATCH($A34,'[30]SPI Raw Data 1718'!$A$3:$A$37,0),MATCH(RZ$1,'[30]SPI Raw Data 1718'!$A$37:$AN$37,0))</f>
        <v>5485</v>
      </c>
      <c r="SA34" s="198">
        <f>INDEX('[30]SPI Raw Data 1718'!$A$3:$AN$37,MATCH($A34,'[30]SPI Raw Data 1718'!$A$3:$A$37,0),MATCH(SA$1,'[30]SPI Raw Data 1718'!$A$37:$AN$37,0))</f>
        <v>10040</v>
      </c>
      <c r="SB34" s="164">
        <f>INDEX('[31]SPI Raw Data 1819'!$A$1:$AN$37,MATCH($A34,'[31]SPI Raw Data 1819'!$A$1:$A$37,0),MATCH(SB$1,'[31]SPI Raw Data 1819'!$A$37:$AN$37,0))</f>
        <v>55.534111743703562</v>
      </c>
      <c r="SC34" s="198">
        <f>INDEX('[31]SPI Raw Data 1819'!$A$1:$AN$37,MATCH($A34,'[31]SPI Raw Data 1819'!$A$1:$A$37,0),MATCH(SC$1,'[31]SPI Raw Data 1819'!$A$37:$AN$37,0))</f>
        <v>5755</v>
      </c>
      <c r="SD34" s="226">
        <f>INDEX('[31]SPI Raw Data 1819'!$A$1:$AN$37,MATCH($A34,'[31]SPI Raw Data 1819'!$A$1:$A$37,0),MATCH(SD$1,'[31]SPI Raw Data 1819'!$A$37:$AN$37,0))</f>
        <v>10363</v>
      </c>
      <c r="SE34" s="164">
        <f>INDEX('[32]SPI Raw Data 1920'!$A$1:$AN$35, MATCH($A34,'[32]SPI Raw Data 1920'!$A$1:$A$35,0),MATCH(SE$1,'[32]SPI Raw Data 1920'!$A$37:$AN$37,0))</f>
        <v>56.743026933767851</v>
      </c>
      <c r="SF34" s="164">
        <f>INDEX('[32]SPI Raw Data 1920'!$A$1:$AN$35, MATCH($A34,'[32]SPI Raw Data 1920'!$A$1:$A$35,0),MATCH(SF$1,'[32]SPI Raw Data 1920'!$A$37:$AN$37,0))</f>
        <v>5920</v>
      </c>
      <c r="SG34" s="170">
        <f>INDEX('[32]SPI Raw Data 1920'!$A$1:$AN$35, MATCH($A34,'[32]SPI Raw Data 1920'!$A$1:$A$35,0),MATCH(SG$1,'[32]SPI Raw Data 1920'!$A$37:$AN$37,0))</f>
        <v>10433</v>
      </c>
      <c r="SH34" s="168">
        <f>INDEX('[28]All Data'!$A$1:$AB$34,MATCH($A34,'[28]All Data'!$A$1:$A$34,0),MATCH(SH$1,'[28]All Data'!$A$1:$AB$1,0))</f>
        <v>4.5</v>
      </c>
      <c r="SI34" s="169">
        <f>INDEX('[28]All Data'!$A$1:$AB$34,MATCH($A34,'[28]All Data'!$A$1:$A$34,0),MATCH(SI$1,'[28]All Data'!$A$1:$AB$1,0))</f>
        <v>14.070242536921153</v>
      </c>
      <c r="SJ34" s="169">
        <f>INDEX('[28]All Data'!$A$1:$AB$34,MATCH($A34,'[28]All Data'!$A$1:$A$34,0),MATCH(SJ$1,'[28]All Data'!$A$1:$AB$1,0))</f>
        <v>14.728052950980389</v>
      </c>
      <c r="SK34" s="164">
        <f>INDEX('[29]SPI Raw Data 1617'!$A$3:$AN$37,MATCH($A34,'[29]SPI Raw Data 1617'!$A$3:$A$37,0),MATCH(SK$1,'[29]SPI Raw Data 1617'!$A$37:$AN$37,0))</f>
        <v>4.2096709783091537</v>
      </c>
      <c r="SL34" s="169">
        <f>INDEX('[29]SPI Raw Data 1617'!$A$3:$AN$37,MATCH($A34,'[29]SPI Raw Data 1617'!$A$3:$A$37,0),MATCH(SL$1,'[29]SPI Raw Data 1617'!$A$37:$AN$37,0))</f>
        <v>14.36009133152174</v>
      </c>
      <c r="SM34" s="169">
        <f>INDEX('[29]SPI Raw Data 1617'!$A$3:$AN$37,MATCH($A34,'[29]SPI Raw Data 1617'!$A$3:$A$37,0),MATCH(SM$1,'[29]SPI Raw Data 1617'!$A$37:$AN$37,0))</f>
        <v>14.986667409365561</v>
      </c>
      <c r="SN34" s="164">
        <f>INDEX('[30]SPI Raw Data 1718'!$A$3:$AN$37,MATCH($A34,'[30]SPI Raw Data 1718'!$A$3:$A$37,0),MATCH(SN$1,'[30]SPI Raw Data 1718'!$A$37:$AN$37,0))</f>
        <v>3.9343359764624188</v>
      </c>
      <c r="SO34" s="169">
        <f>INDEX('[30]SPI Raw Data 1718'!$A$3:$AN$37,MATCH($A34,'[30]SPI Raw Data 1718'!$A$3:$A$37,0),MATCH(SO$1,'[30]SPI Raw Data 1718'!$A$37:$AN$37,0))</f>
        <v>14.621872789156249</v>
      </c>
      <c r="SP34" s="169">
        <f>INDEX('[30]SPI Raw Data 1718'!$A$3:$AN$37,MATCH($A34,'[30]SPI Raw Data 1718'!$A$3:$A$37,0),MATCH(SP$1,'[30]SPI Raw Data 1718'!$A$37:$AN$37,0))</f>
        <v>15.21756978377803</v>
      </c>
      <c r="SQ34" s="164">
        <f>INDEX('[31]SPI Raw Data 1819'!$A$1:$AN$37,MATCH($A34,'[31]SPI Raw Data 1819'!$A$1:$A$37,0),MATCH(SQ$1,'[31]SPI Raw Data 1819'!$A$37:$AN$37,0))</f>
        <v>3.9645590332408127</v>
      </c>
      <c r="SR34" s="215">
        <f>INDEX('[31]SPI Raw Data 1819'!$A$1:$AN$37,MATCH($A34,'[31]SPI Raw Data 1819'!$A$1:$A$37,0),MATCH(SR$1,'[31]SPI Raw Data 1819'!$A$37:$AN$37,0))</f>
        <v>15.082500000000003</v>
      </c>
      <c r="SS34" s="229">
        <f>INDEX('[31]SPI Raw Data 1819'!$A$1:$AN$37,MATCH($A34,'[31]SPI Raw Data 1819'!$A$1:$A$37,0),MATCH(SS$1,'[31]SPI Raw Data 1819'!$A$37:$AN$37,0))</f>
        <v>15.69875</v>
      </c>
      <c r="ST34" s="164">
        <f>INDEX('[32]SPI Raw Data 1920'!$A$1:$AN$35, MATCH($A34,'[32]SPI Raw Data 1920'!$A$1:$A$35,0),MATCH(ST$1,'[32]SPI Raw Data 1920'!$A$37:$AN$37,0))</f>
        <v>3.4202554066537085</v>
      </c>
      <c r="SU34" s="164">
        <f>INDEX('[32]SPI Raw Data 1920'!$A$1:$AN$35, MATCH($A34,'[32]SPI Raw Data 1920'!$A$1:$A$35,0),MATCH(SU$1,'[32]SPI Raw Data 1920'!$A$37:$AN$37,0))</f>
        <v>15.822887500000004</v>
      </c>
      <c r="SV34" s="170">
        <f>INDEX('[32]SPI Raw Data 1920'!$A$1:$AN$35, MATCH($A34,'[32]SPI Raw Data 1920'!$A$1:$A$35,0),MATCH(SV$1,'[32]SPI Raw Data 1920'!$A$37:$AN$37,0))</f>
        <v>16.373918750000005</v>
      </c>
      <c r="SW34" s="168">
        <f>INDEX('[25]Corporate Management'!$B$6:$EY$40,MATCH($A34,'[25]Corporate Management'!$B$6:$B$40,0),MATCH(SW$1,'[25]Corporate Management'!$B$40:$EY$40,0))</f>
        <v>13.813207206738769</v>
      </c>
      <c r="SX34" s="161">
        <f>INDEX('[25]Corporate Management'!$B$6:$EY$40,MATCH($A34,'[25]Corporate Management'!$B$6:$B$40,0),MATCH(SX$1,'[25]Corporate Management'!$B$40:$EY$40,0))</f>
        <v>34483691.053911656</v>
      </c>
      <c r="SY34" s="161">
        <f>INDEX('[25]Corporate Management'!$B$6:$EY$40,MATCH($A34,'[25]Corporate Management'!$B$6:$B$40,0),MATCH(SY$1,'[25]Corporate Management'!$B$40:$EY$40,0))</f>
        <v>2496429</v>
      </c>
      <c r="SZ34" s="164">
        <f>INDEX('[25]Corporate Management'!$B$6:$EY$40,MATCH($A34,'[25]Corporate Management'!$B$6:$B$40,0),MATCH(SZ$1,'[25]Corporate Management'!$B$40:$EY$40,0))</f>
        <v>13.189890524330627</v>
      </c>
      <c r="TA34" s="161">
        <f>INDEX('[25]Corporate Management'!$B$6:$EY$40,MATCH($A34,'[25]Corporate Management'!$B$6:$B$40,0),MATCH(TA$1,'[25]Corporate Management'!$B$40:$EY$40,0))</f>
        <v>33095308.289999999</v>
      </c>
      <c r="TB34" s="161">
        <f>INDEX('[25]Corporate Management'!$B$6:$EY$40,MATCH($A34,'[25]Corporate Management'!$B$6:$B$40,0),MATCH(TB$1,'[25]Corporate Management'!$B$40:$EY$40,0))</f>
        <v>2509142</v>
      </c>
      <c r="TC34" s="164">
        <f>INDEX('[25]Corporate Management'!$B$6:$EY$40,MATCH($A34,'[25]Corporate Management'!$B$6:$B$40,0),MATCH(TC$1,'[25]Corporate Management'!$B$40:$EY$40,0))</f>
        <v>13.293143828441718</v>
      </c>
      <c r="TD34" s="161">
        <f>INDEX('[25]Corporate Management'!$B$6:$EY$40,MATCH($A34,'[25]Corporate Management'!$B$6:$B$40,0),MATCH(TD$1,'[25]Corporate Management'!$B$40:$EY$40,0))</f>
        <v>33514926.789999999</v>
      </c>
      <c r="TE34" s="161">
        <f>INDEX('[25]Corporate Management'!$B$6:$EY$40,MATCH($A34,'[25]Corporate Management'!$B$6:$B$40,0),MATCH(TE$1,'[25]Corporate Management'!$B$40:$EY$40,0))</f>
        <v>2521219</v>
      </c>
      <c r="TF34" s="164">
        <f>INDEX('[26]All Data'!$A$1:$Y$34,MATCH($A34,'[26]All Data'!$A$1:$A$34,0),MATCH(TF$1,'[26]All Data'!$A$1:$Y$1,0))</f>
        <v>12.126060621842818</v>
      </c>
      <c r="TG34" s="161">
        <f>INDEX('[26]All Data'!$A$1:$Y$34,MATCH($A34,'[26]All Data'!$A$1:$A$34,0),MATCH(TG$1,'[26]All Data'!$A$1:$Y$1,0))</f>
        <v>30733488.52</v>
      </c>
      <c r="TH34" s="161">
        <f>INDEX('[26]All Data'!$A$1:$Y$34,MATCH($A34,'[26]All Data'!$A$1:$A$34,0),MATCH(TH$1,'[26]All Data'!$A$1:$Y$1,0))</f>
        <v>2534499</v>
      </c>
      <c r="TI34" s="164">
        <f>INDEX('[27]All Data'!$A$1:$Y$34,MATCH($A34,'[27]All Data'!$A$1:$A$34,0),MATCH(TI$1,'[27]All Data'!$A$1:$Y$1,0))</f>
        <v>10.951768818943327</v>
      </c>
      <c r="TJ34" s="161">
        <f>INDEX('[27]All Data'!$A$1:$Y$34,MATCH($A34,'[27]All Data'!$A$1:$A$34,0),MATCH(TJ$1,'[27]All Data'!$A$1:$Y$1,0))</f>
        <v>27933088.719999999</v>
      </c>
      <c r="TK34" s="161">
        <f>INDEX('[27]All Data'!$A$1:$Y$34,MATCH($A34,'[27]All Data'!$A$1:$A$34,0),MATCH(TK$1,'[27]All Data'!$A$1:$Y$1,0))</f>
        <v>2550555</v>
      </c>
      <c r="TL34" s="164">
        <f>INDEX('[28]All Data'!$A$1:$AB$34,MATCH($A34,'[28]All Data'!$A$1:$A$34,0),MATCH(TL$1,'[28]All Data'!$A$1:$AB$1,0))</f>
        <v>10.343000582306688</v>
      </c>
      <c r="TM34" s="161">
        <f>INDEX('[28]All Data'!$A$1:$AB$34,MATCH($A34,'[28]All Data'!$A$1:$A$34,0),MATCH(TM$1,'[28]All Data'!$A$1:$AB$1,0))</f>
        <v>26555736.73907708</v>
      </c>
      <c r="TN34" s="161">
        <f>INDEX('[28]All Data'!$A$1:$AB$34,MATCH($A34,'[28]All Data'!$A$1:$A$34,0),MATCH(TN$1,'[28]All Data'!$A$1:$AB$1,0))</f>
        <v>2567508</v>
      </c>
      <c r="TO34" s="164">
        <f>INDEX('[29]SPI Raw Data 1617'!$A$3:$AN$37,MATCH($A34,'[29]SPI Raw Data 1617'!$A$3:$A$37,0),MATCH(TO$1,'[29]SPI Raw Data 1617'!$A$37:$AN$37,0))</f>
        <v>8.9667047465775411</v>
      </c>
      <c r="TP34" s="161">
        <f>INDEX('[29]SPI Raw Data 1617'!$A$3:$AN$37,MATCH($A34,'[29]SPI Raw Data 1617'!$A$3:$A$37,0),MATCH(TP$1,'[29]SPI Raw Data 1617'!$A$37:$AN$37,0))</f>
        <v>23199295.156382419</v>
      </c>
      <c r="TQ34" s="161">
        <f>INDEX('[29]SPI Raw Data 1617'!$A$3:$AN$37,MATCH($A34,'[29]SPI Raw Data 1617'!$A$3:$A$37,0),MATCH(TQ$1,'[29]SPI Raw Data 1617'!$A$37:$AN$37,0))</f>
        <v>2587271</v>
      </c>
      <c r="TR34" s="164">
        <f>INDEX('[30]SPI Raw Data 1718'!$A$3:$AN$37,MATCH($A34,'[30]SPI Raw Data 1718'!$A$3:$A$37,0),MATCH(TR$1,'[30]SPI Raw Data 1718'!$A$37:$AN$37,0))</f>
        <v>7.3543535197634577</v>
      </c>
      <c r="TS34" s="161">
        <f>INDEX('[30]SPI Raw Data 1718'!$A$3:$AN$37,MATCH($A34,'[30]SPI Raw Data 1718'!$A$3:$A$37,0),MATCH(TS$1,'[30]SPI Raw Data 1718'!$A$37:$AN$37,0))</f>
        <v>19169512.23</v>
      </c>
      <c r="TT34" s="161">
        <f>INDEX('[30]SPI Raw Data 1718'!$A$3:$AN$37,MATCH($A34,'[30]SPI Raw Data 1718'!$A$3:$A$37,0),MATCH(TT$1,'[30]SPI Raw Data 1718'!$A$37:$AN$37,0))</f>
        <v>2606553</v>
      </c>
      <c r="TU34" s="164">
        <f>INDEX('[31]SPI Raw Data 1819'!$A$1:$AN$37,MATCH($A34,'[31]SPI Raw Data 1819'!$A$1:$A$37,0),MATCH(TU$1,'[31]SPI Raw Data 1819'!$A$37:$AN$37,0))</f>
        <v>6.9217777357234738</v>
      </c>
      <c r="TV34" s="198">
        <f>INDEX('[31]SPI Raw Data 1819'!$A$1:$AN$37,MATCH($A34,'[31]SPI Raw Data 1819'!$A$1:$A$37,0),MATCH(TV$1,'[31]SPI Raw Data 1819'!$A$37:$AN$37,0))</f>
        <v>18178208.030000001</v>
      </c>
      <c r="TW34" s="198">
        <f>INDEX('[31]SPI Raw Data 1819'!$A$1:$AN$37,MATCH($A34,'[31]SPI Raw Data 1819'!$A$1:$A$37,0),MATCH(TW$1,'[31]SPI Raw Data 1819'!$A$37:$AN$37,0))</f>
        <v>2626234</v>
      </c>
      <c r="TX34" s="164">
        <f>INDEX('[32]SPI Raw Data 1920'!$A$1:$AN$35, MATCH($A34,'[32]SPI Raw Data 1920'!$A$1:$A$35,0),MATCH(TX$1,'[32]SPI Raw Data 1920'!$A$37:$AN$37,0))</f>
        <v>6.5779261763409167</v>
      </c>
      <c r="TY34" s="164">
        <f>INDEX('[32]SPI Raw Data 1920'!$A$1:$AN$35, MATCH($A34,'[32]SPI Raw Data 1920'!$A$1:$A$35,0),MATCH(TY$1,'[32]SPI Raw Data 1920'!$A$37:$AN$37,0))</f>
        <v>17426452.52</v>
      </c>
      <c r="TZ34" s="164">
        <f>INDEX('[32]SPI Raw Data 1920'!$A$1:$AN$35, MATCH($A34,'[32]SPI Raw Data 1920'!$A$1:$A$35,0),MATCH(TZ$1,'[32]SPI Raw Data 1920'!$A$37:$AN$37,0))</f>
        <v>2649232</v>
      </c>
      <c r="UA34" s="166">
        <f>(SW34*100)/Deflators!$B$2</f>
        <v>16.272282705305958</v>
      </c>
      <c r="UB34" s="164">
        <f>(SZ34*100)/Deflators!$B$3</f>
        <v>15.305940644984958</v>
      </c>
      <c r="UC34" s="164">
        <f>(TC34*100)/Deflators!$B$4</f>
        <v>15.116680311986936</v>
      </c>
      <c r="UD34" s="164">
        <f>(TF34*100)/Deflators!$B$5</f>
        <v>13.54519398159279</v>
      </c>
      <c r="UE34" s="164">
        <f>(TI34*100)/Deflators!$B$6</f>
        <v>12.06708083191379</v>
      </c>
      <c r="UF34" s="164">
        <f>(TL34*100)/Deflators!$B$7</f>
        <v>11.304079033799871</v>
      </c>
      <c r="UG34" s="164">
        <f>(TO34*100)/Deflators!$B$8</f>
        <v>9.5632201677618536</v>
      </c>
      <c r="UH34" s="164">
        <f>(TR34*100)/Deflators!$B$9</f>
        <v>7.707887334176462</v>
      </c>
      <c r="UI34" s="164">
        <f>(TU34*100)/Deflators!$B$10</f>
        <v>7.090886515510249</v>
      </c>
      <c r="UJ34" s="249">
        <f>(TX34*100)/Deflators!$B$11</f>
        <v>6.5779261763409167</v>
      </c>
      <c r="UK34" s="168">
        <f>INDEX('[25]Corporate Management'!$B$6:$EY$40,MATCH($A34,'[25]Corporate Management'!$B$6:$B$40,0),MATCH(UK$1,'[25]Corporate Management'!$B$40:$EY$40,0))</f>
        <v>6.6038705999435034</v>
      </c>
      <c r="UL34" s="161">
        <f>INDEX('[25]Corporate Management'!$B$6:$EY$40,MATCH($A34,'[25]Corporate Management'!$B$6:$B$40,0),MATCH(UL$1,'[25]Corporate Management'!$B$40:$EY$40,0))</f>
        <v>349344.95945699996</v>
      </c>
      <c r="UM34" s="161">
        <f>INDEX('[25]Corporate Management'!$B$6:$EY$40,MATCH($A34,'[25]Corporate Management'!$B$6:$B$40,0),MATCH(UM$1,'[25]Corporate Management'!$B$40:$EY$40,0))</f>
        <v>52900.031000000003</v>
      </c>
      <c r="UN34" s="164">
        <f>INDEX('[25]Corporate Management'!$B$6:$EY$40,MATCH($A34,'[25]Corporate Management'!$B$6:$B$40,0),MATCH(UN$1,'[25]Corporate Management'!$B$40:$EY$40,0))</f>
        <v>6.2087890009008975</v>
      </c>
      <c r="UO34" s="161">
        <f>INDEX('[25]Corporate Management'!$B$6:$EY$40,MATCH($A34,'[25]Corporate Management'!$B$6:$B$40,0),MATCH(UO$1,'[25]Corporate Management'!$B$40:$EY$40,0))</f>
        <v>312234.8331428573</v>
      </c>
      <c r="UP34" s="161">
        <f>INDEX('[25]Corporate Management'!$B$6:$EY$40,MATCH($A34,'[25]Corporate Management'!$B$6:$B$40,0),MATCH(UP$1,'[25]Corporate Management'!$B$40:$EY$40,0))</f>
        <v>50289.167999999983</v>
      </c>
      <c r="UQ34" s="164">
        <f>INDEX('[25]Corporate Management'!$B$6:$EY$40,MATCH($A34,'[25]Corporate Management'!$B$6:$B$40,0),MATCH(UQ$1,'[25]Corporate Management'!$B$40:$EY$40,0))</f>
        <v>6.6441168398533854</v>
      </c>
      <c r="UR34" s="161">
        <f>INDEX('[25]Corporate Management'!$B$6:$EY$40,MATCH($A34,'[25]Corporate Management'!$B$6:$B$40,0),MATCH(UR$1,'[25]Corporate Management'!$B$40:$EY$40,0))</f>
        <v>317378.10000000003</v>
      </c>
      <c r="US34" s="161">
        <f>INDEX('[25]Corporate Management'!$B$6:$EY$40,MATCH($A34,'[25]Corporate Management'!$B$6:$B$40,0),MATCH(US$1,'[25]Corporate Management'!$B$40:$EY$40,0))</f>
        <v>47768.289999999994</v>
      </c>
      <c r="UT34" s="164">
        <f>INDEX('[26]All Data'!$A$1:$Y$34,MATCH($A34,'[26]All Data'!$A$1:$A$34,0),MATCH(UT$1,'[26]All Data'!$A$1:$Y$1,0))</f>
        <v>6.0985474000844064</v>
      </c>
      <c r="UU34" s="161">
        <f>INDEX('[26]All Data'!$A$1:$Y$34,MATCH($A34,'[26]All Data'!$A$1:$A$34,0),MATCH(UU$1,'[26]All Data'!$A$1:$Y$1,0))</f>
        <v>308558.83514285716</v>
      </c>
      <c r="UV34" s="161">
        <f>INDEX('[26]All Data'!$A$1:$Y$34,MATCH($A34,'[26]All Data'!$A$1:$A$34,0),MATCH(UV$1,'[26]All Data'!$A$1:$Y$1,0))</f>
        <v>50595.463952380953</v>
      </c>
      <c r="UW34" s="164">
        <f>INDEX('[27]All Data'!$A$1:$Y$34,MATCH($A34,'[27]All Data'!$A$1:$A$34,0),MATCH(UW$1,'[27]All Data'!$A$1:$Y$1,0))</f>
        <v>6.2805947793697117</v>
      </c>
      <c r="UX34" s="161">
        <f>INDEX('[27]All Data'!$A$1:$Y$34,MATCH($A34,'[27]All Data'!$A$1:$A$34,0),MATCH(UX$1,'[27]All Data'!$A$1:$Y$1,0))</f>
        <v>317074.0845714286</v>
      </c>
      <c r="UY34" s="161">
        <f>INDEX('[27]All Data'!$A$1:$Y$34,MATCH($A34,'[27]All Data'!$A$1:$A$34,0),MATCH(UY$1,'[27]All Data'!$A$1:$Y$1,0))</f>
        <v>50484.722499999996</v>
      </c>
      <c r="UZ34" s="164">
        <f>INDEX('[28]All Data'!$A$1:$AB$34,MATCH($A34,'[28]All Data'!$A$1:$A$34,0),MATCH(UZ$1,'[28]All Data'!$A$1:$AB$1,0))</f>
        <v>6.0947337029058835</v>
      </c>
      <c r="VA34" s="161">
        <f>INDEX('[28]All Data'!$A$1:$AB$34,MATCH($A34,'[28]All Data'!$A$1:$A$34,0),MATCH(VA$1,'[28]All Data'!$A$1:$AB$1,0))</f>
        <v>306806.99</v>
      </c>
      <c r="VB34" s="161">
        <f>INDEX('[28]All Data'!$A$1:$AB$34,MATCH($A34,'[28]All Data'!$A$1:$A$34,0),MATCH(VB$1,'[28]All Data'!$A$1:$AB$1,0))</f>
        <v>50339.687499999993</v>
      </c>
      <c r="VC34" s="164">
        <f>INDEX('[29]SPI Raw Data 1617'!$A$3:$AN$37,MATCH($A34,'[29]SPI Raw Data 1617'!$A$3:$A$37,0),MATCH(VC$1,'[29]SPI Raw Data 1617'!$A$37:$AN$37,0))</f>
        <v>6.0617697697221278</v>
      </c>
      <c r="VD34" s="161">
        <f>INDEX('[29]SPI Raw Data 1617'!$A$3:$AN$37,MATCH($A34,'[29]SPI Raw Data 1617'!$A$3:$A$37,0),MATCH(VD$1,'[29]SPI Raw Data 1617'!$A$37:$AN$37,0))</f>
        <v>310780.44999999995</v>
      </c>
      <c r="VE34" s="161">
        <f>INDEX('[29]SPI Raw Data 1617'!$A$3:$AN$37,MATCH($A34,'[29]SPI Raw Data 1617'!$A$3:$A$37,0),MATCH(VE$1,'[29]SPI Raw Data 1617'!$A$37:$AN$37,0))</f>
        <v>51268.930000000008</v>
      </c>
      <c r="VF34" s="164">
        <f>INDEX('[30]SPI Raw Data 1718'!$A$3:$AN$37,MATCH($A34,'[30]SPI Raw Data 1718'!$A$3:$A$37,0),MATCH(VF$1,'[30]SPI Raw Data 1718'!$A$37:$AN$37,0))</f>
        <v>5.9335013041999005</v>
      </c>
      <c r="VG34" s="161">
        <f>INDEX('[30]SPI Raw Data 1718'!$A$3:$AN$37,MATCH($A34,'[30]SPI Raw Data 1718'!$A$3:$A$37,0),MATCH(VG$1,'[30]SPI Raw Data 1718'!$A$37:$AN$37,0))</f>
        <v>313917.81999999995</v>
      </c>
      <c r="VH34" s="161">
        <f>INDEX('[30]SPI Raw Data 1718'!$A$3:$AN$37,MATCH($A34,'[30]SPI Raw Data 1718'!$A$3:$A$37,0),MATCH(VH$1,'[30]SPI Raw Data 1718'!$A$37:$AN$37,0))</f>
        <v>52906</v>
      </c>
      <c r="VI34" s="164">
        <f>INDEX('[31]SPI Raw Data 1819'!$A$1:$AN$37,MATCH($A34,'[31]SPI Raw Data 1819'!$A$1:$A$37,0),MATCH(VI$1,'[31]SPI Raw Data 1819'!$A$37:$AN$37,0))</f>
        <v>6.2079614182738609</v>
      </c>
      <c r="VJ34" s="198">
        <f>INDEX('[31]SPI Raw Data 1819'!$A$1:$AN$37,MATCH($A34,'[31]SPI Raw Data 1819'!$A$1:$A$37,0),MATCH(VJ$1,'[31]SPI Raw Data 1819'!$A$37:$AN$37,0))</f>
        <v>328746.57</v>
      </c>
      <c r="VK34" s="226">
        <f>INDEX('[31]SPI Raw Data 1819'!$A$1:$AN$37,MATCH($A34,'[31]SPI Raw Data 1819'!$A$1:$A$37,0),MATCH(VK$1,'[31]SPI Raw Data 1819'!$A$37:$AN$37,0))</f>
        <v>52955.64</v>
      </c>
      <c r="VL34" s="164">
        <f>INDEX('[32]SPI Raw Data 1920'!$A$1:$AN$35, MATCH($A34,'[32]SPI Raw Data 1920'!$A$1:$A$35,0),MATCH(VL$1,'[32]SPI Raw Data 1920'!$A$37:$AN$37,0))</f>
        <v>6.3979155468916034</v>
      </c>
      <c r="VM34" s="164">
        <f>INDEX('[32]SPI Raw Data 1920'!$A$1:$AN$35, MATCH($A34,'[32]SPI Raw Data 1920'!$A$1:$A$35,0),MATCH(VM$1,'[32]SPI Raw Data 1920'!$A$37:$AN$37,0))</f>
        <v>348985.32528571389</v>
      </c>
      <c r="VN34" s="170">
        <f>INDEX('[32]SPI Raw Data 1920'!$A$1:$AN$35, MATCH($A34,'[32]SPI Raw Data 1920'!$A$1:$A$35,0),MATCH(VN$1,'[32]SPI Raw Data 1920'!$A$37:$AN$37,0))</f>
        <v>54546.722714285708</v>
      </c>
      <c r="VO34" s="168">
        <f>INDEX('[25]Corporate Management'!$B$6:$EY$40,MATCH($A34,'[25]Corporate Management'!$B$6:$B$40,0),MATCH(VO$1,'[25]Corporate Management'!$B$40:$EY$40,0))</f>
        <v>10.793108727729326</v>
      </c>
      <c r="VP34" s="161">
        <f>INDEX('[25]Corporate Management'!$B$6:$EY$40,MATCH($A34,'[25]Corporate Management'!$B$6:$B$40,0),MATCH(VP$1,'[25]Corporate Management'!$B$40:$EY$40,0))</f>
        <v>1731250.8939800002</v>
      </c>
      <c r="VQ34" s="161">
        <f>INDEX('[25]Corporate Management'!$B$6:$EY$40,MATCH($A34,'[25]Corporate Management'!$B$6:$B$40,0),MATCH(VQ$1,'[25]Corporate Management'!$B$40:$EY$40,0))</f>
        <v>160403.359</v>
      </c>
      <c r="VR34" s="164">
        <f>INDEX('[25]Corporate Management'!$B$6:$EY$40,MATCH($A34,'[25]Corporate Management'!$B$6:$B$40,0),MATCH(VR$1,'[25]Corporate Management'!$B$40:$EY$40,0))</f>
        <v>10.380595305249727</v>
      </c>
      <c r="VS34" s="161">
        <f>INDEX('[25]Corporate Management'!$B$6:$EY$40,MATCH($A34,'[25]Corporate Management'!$B$6:$B$40,0),MATCH(VS$1,'[25]Corporate Management'!$B$40:$EY$40,0))</f>
        <v>1542024.27</v>
      </c>
      <c r="VT34" s="161">
        <f>INDEX('[25]Corporate Management'!$B$6:$EY$40,MATCH($A34,'[25]Corporate Management'!$B$6:$B$40,0),MATCH(VT$1,'[25]Corporate Management'!$B$40:$EY$40,0))</f>
        <v>148548.73200000002</v>
      </c>
      <c r="VU34" s="164">
        <f>INDEX('[25]Corporate Management'!$B$6:$EY$40,MATCH($A34,'[25]Corporate Management'!$B$6:$B$40,0),MATCH(VU$1,'[25]Corporate Management'!$B$40:$EY$40,0))</f>
        <v>10.899360754688692</v>
      </c>
      <c r="VV34" s="161">
        <f>INDEX('[25]Corporate Management'!$B$6:$EY$40,MATCH($A34,'[25]Corporate Management'!$B$6:$B$40,0),MATCH(VV$1,'[25]Corporate Management'!$B$40:$EY$40,0))</f>
        <v>1483040.0499999998</v>
      </c>
      <c r="VW34" s="161">
        <f>INDEX('[25]Corporate Management'!$B$6:$EY$40,MATCH($A34,'[25]Corporate Management'!$B$6:$B$40,0),MATCH(VW$1,'[25]Corporate Management'!$B$40:$EY$40,0))</f>
        <v>136066.70000000001</v>
      </c>
      <c r="VX34" s="164">
        <f>INDEX('[26]All Data'!$A$1:$Y$34,MATCH($A34,'[26]All Data'!$A$1:$A$34,0),MATCH(VX$1,'[26]All Data'!$A$1:$Y$1,0))</f>
        <v>10.335079768697213</v>
      </c>
      <c r="VY34" s="161">
        <f>INDEX('[26]All Data'!$A$1:$Y$34,MATCH($A34,'[26]All Data'!$A$1:$A$34,0),MATCH(VY$1,'[26]All Data'!$A$1:$Y$1,0))</f>
        <v>1509871.6041565579</v>
      </c>
      <c r="VZ34" s="161">
        <f>INDEX('[26]All Data'!$A$1:$Y$34,MATCH($A34,'[26]All Data'!$A$1:$A$34,0),MATCH(VZ$1,'[26]All Data'!$A$1:$Y$1,0))</f>
        <v>146091.91587757668</v>
      </c>
      <c r="WA34" s="164">
        <f>INDEX('[27]All Data'!$A$1:$Y$34,MATCH($A34,'[27]All Data'!$A$1:$A$34,0),MATCH(WA$1,'[27]All Data'!$A$1:$Y$1,0))</f>
        <v>10.798696978052526</v>
      </c>
      <c r="WB34" s="161">
        <f>INDEX('[27]All Data'!$A$1:$Y$34,MATCH($A34,'[27]All Data'!$A$1:$A$34,0),MATCH(WB$1,'[27]All Data'!$A$1:$Y$1,0))</f>
        <v>1570110.2120617761</v>
      </c>
      <c r="WC34" s="161">
        <f>INDEX('[27]All Data'!$A$1:$Y$34,MATCH($A34,'[27]All Data'!$A$1:$A$34,0),MATCH(WC$1,'[27]All Data'!$A$1:$Y$1,0))</f>
        <v>145398.11749999999</v>
      </c>
      <c r="WD34" s="164">
        <f>INDEX('[28]All Data'!$A$1:$AB$34,MATCH($A34,'[28]All Data'!$A$1:$A$34,0),MATCH(WD$1,'[28]All Data'!$A$1:$AB$1,0))</f>
        <v>10.634076804168581</v>
      </c>
      <c r="WE34" s="161">
        <f>INDEX('[28]All Data'!$A$1:$AB$34,MATCH($A34,'[28]All Data'!$A$1:$A$34,0),MATCH(WE$1,'[28]All Data'!$A$1:$AB$1,0))</f>
        <v>1529113.1699999997</v>
      </c>
      <c r="WF34" s="161">
        <f>INDEX('[28]All Data'!$A$1:$AB$34,MATCH($A34,'[28]All Data'!$A$1:$A$34,0),MATCH(WF$1,'[28]All Data'!$A$1:$AB$1,0))</f>
        <v>143793.6925</v>
      </c>
      <c r="WG34" s="164">
        <f>INDEX('[29]SPI Raw Data 1617'!$A$3:$AN$37,MATCH($A34,'[29]SPI Raw Data 1617'!$A$3:$A$37,0),MATCH(WG$1,'[29]SPI Raw Data 1617'!$A$37:$AN$37,0))</f>
        <v>10.916460989179434</v>
      </c>
      <c r="WH34" s="161">
        <f>INDEX('[29]SPI Raw Data 1617'!$A$3:$AN$37,MATCH($A34,'[29]SPI Raw Data 1617'!$A$3:$A$37,0),MATCH(WH$1,'[29]SPI Raw Data 1617'!$A$37:$AN$37,0))</f>
        <v>1564271.33</v>
      </c>
      <c r="WI34" s="161">
        <f>INDEX('[29]SPI Raw Data 1617'!$A$3:$AN$37,MATCH($A34,'[29]SPI Raw Data 1617'!$A$3:$A$37,0),MATCH(WI$1,'[29]SPI Raw Data 1617'!$A$37:$AN$37,0))</f>
        <v>143294.73000000001</v>
      </c>
      <c r="WJ34" s="164">
        <f>INDEX('[30]SPI Raw Data 1718'!$A$3:$AN$37,MATCH($A34,'[30]SPI Raw Data 1718'!$A$3:$A$37,0),MATCH(WJ$1,'[30]SPI Raw Data 1718'!$A$37:$AN$37,0))</f>
        <v>11.406827099433116</v>
      </c>
      <c r="WK34" s="161">
        <f>INDEX('[30]SPI Raw Data 1718'!$A$3:$AN$37,MATCH($A34,'[30]SPI Raw Data 1718'!$A$3:$A$37,0),MATCH(WK$1,'[30]SPI Raw Data 1718'!$A$37:$AN$37,0))</f>
        <v>1641332.8</v>
      </c>
      <c r="WL34" s="161">
        <f>INDEX('[30]SPI Raw Data 1718'!$A$3:$AN$37,MATCH($A34,'[30]SPI Raw Data 1718'!$A$3:$A$37,0),MATCH(WL$1,'[30]SPI Raw Data 1718'!$A$37:$AN$37,0))</f>
        <v>143890.39000000001</v>
      </c>
      <c r="WM34" s="164">
        <f>INDEX('[31]SPI Raw Data 1819'!$A$1:$AN$37,MATCH($A34,'[31]SPI Raw Data 1819'!$A$1:$A$37,0),MATCH(WM$1,'[31]SPI Raw Data 1819'!$A$37:$AN$37,0))</f>
        <v>11.488256365413108</v>
      </c>
      <c r="WN34" s="198">
        <f>INDEX('[31]SPI Raw Data 1819'!$A$1:$AN$37,MATCH($A34,'[31]SPI Raw Data 1819'!$A$1:$A$37,0),MATCH(WN$1,'[31]SPI Raw Data 1819'!$A$37:$AN$37,0))</f>
        <v>1714874.1999999997</v>
      </c>
      <c r="WO34" s="226">
        <f>INDEX('[31]SPI Raw Data 1819'!$A$1:$AN$37,MATCH($A34,'[31]SPI Raw Data 1819'!$A$1:$A$37,0),MATCH(WO$1,'[31]SPI Raw Data 1819'!$A$37:$AN$37,0))</f>
        <v>149271.93</v>
      </c>
      <c r="WP34" s="164">
        <f>INDEX('[32]SPI Raw Data 1920'!$A$1:$AN$35, MATCH($A34,'[32]SPI Raw Data 1920'!$A$1:$A$35,0),MATCH(WP$1,'[32]SPI Raw Data 1920'!$A$37:$AN$37,0))</f>
        <v>11.927744541432473</v>
      </c>
      <c r="WQ34" s="164">
        <f>INDEX('[32]SPI Raw Data 1920'!$A$1:$AN$35, MATCH($A34,'[32]SPI Raw Data 1920'!$A$1:$A$35,0),MATCH(WQ$1,'[32]SPI Raw Data 1920'!$A$37:$AN$37,0))</f>
        <v>1830627.5657023811</v>
      </c>
      <c r="WR34" s="170">
        <f>INDEX('[32]SPI Raw Data 1920'!$A$1:$AN$35, MATCH($A34,'[32]SPI Raw Data 1920'!$A$1:$A$35,0),MATCH(WR$1,'[32]SPI Raw Data 1920'!$A$37:$AN$37,0))</f>
        <v>153476.4229183039</v>
      </c>
      <c r="WS34" s="168">
        <f>INDEX('[25]Corporate Management'!$B$6:$EY$40,MATCH($A34,'[25]Corporate Management'!$B$6:$B$40,0),MATCH(WS$1,'[25]Corporate Management'!$B$40:$EY$40,0))</f>
        <v>94.737695631560115</v>
      </c>
      <c r="WT34" s="161">
        <f>INDEX('[25]Corporate Management'!$B$6:$EY$40,MATCH($A34,'[25]Corporate Management'!$B$6:$B$40,0),MATCH(WT$1,'[25]Corporate Management'!$B$40:$EY$40,0))</f>
        <v>1863816875.2618842</v>
      </c>
      <c r="WU34" s="161">
        <f>INDEX('[25]Corporate Management'!$B$6:$EY$40,MATCH($A34,'[25]Corporate Management'!$B$6:$B$40,0),MATCH(WU$1,'[25]Corporate Management'!$B$40:$EY$40,0))</f>
        <v>1967344532.54</v>
      </c>
      <c r="WV34" s="164">
        <f>INDEX('[25]Corporate Management'!$B$6:$EY$40,MATCH($A34,'[25]Corporate Management'!$B$6:$B$40,0),MATCH(WV$1,'[25]Corporate Management'!$B$40:$EY$40,0))</f>
        <v>95.083461902237872</v>
      </c>
      <c r="WW34" s="161">
        <f>INDEX('[25]Corporate Management'!$B$6:$EY$40,MATCH($A34,'[25]Corporate Management'!$B$6:$B$40,0),MATCH(WW$1,'[25]Corporate Management'!$B$40:$EY$40,0))</f>
        <v>1884670228.8299999</v>
      </c>
      <c r="WX34" s="161">
        <f>INDEX('[25]Corporate Management'!$B$6:$EY$40,MATCH($A34,'[25]Corporate Management'!$B$6:$B$40,0),MATCH(WX$1,'[25]Corporate Management'!$B$40:$EY$40,0))</f>
        <v>1982122012.7299998</v>
      </c>
      <c r="WY34" s="164">
        <f>INDEX('[25]Corporate Management'!$B$6:$EY$40,MATCH($A34,'[25]Corporate Management'!$B$6:$B$40,0),MATCH(WY$1,'[25]Corporate Management'!$B$40:$EY$40,0))</f>
        <v>95.164106587060019</v>
      </c>
      <c r="WZ34" s="161">
        <f>INDEX('[25]Corporate Management'!$B$6:$EY$40,MATCH($A34,'[25]Corporate Management'!$B$6:$B$40,0),MATCH(WZ$1,'[25]Corporate Management'!$B$40:$EY$40,0))</f>
        <v>1906078197.3514607</v>
      </c>
      <c r="XA34" s="161">
        <f>INDEX('[25]Corporate Management'!$B$6:$EY$40,MATCH($A34,'[25]Corporate Management'!$B$6:$B$40,0),MATCH(XA$1,'[25]Corporate Management'!$B$40:$EY$40,0))</f>
        <v>2002938151.4843545</v>
      </c>
      <c r="XB34" s="164">
        <f>INDEX('[26]All Data'!$A$1:$Y$34,MATCH($A34,'[26]All Data'!$A$1:$A$34,0),MATCH(XB$1,'[26]All Data'!$A$1:$Y$1,0))</f>
        <v>95.231342749396887</v>
      </c>
      <c r="XC34" s="161">
        <f>INDEX('[26]All Data'!$A$1:$Y$34,MATCH($A34,'[26]All Data'!$A$1:$A$34,0),MATCH(XC$1,'[26]All Data'!$A$1:$Y$1,0))</f>
        <v>1937036691.1500001</v>
      </c>
      <c r="XD34" s="161">
        <f>INDEX('[26]All Data'!$A$1:$Y$34,MATCH($A34,'[26]All Data'!$A$1:$A$34,0),MATCH(XD$1,'[26]All Data'!$A$1:$Y$1,0))</f>
        <v>2034032740.9299998</v>
      </c>
      <c r="XE34" s="164">
        <f>INDEX('[27]All Data'!$A$1:$Y$34,MATCH($A34,'[27]All Data'!$A$1:$A$34,0),MATCH(XE$1,'[27]All Data'!$A$1:$Y$1,0))</f>
        <v>95.459486941324599</v>
      </c>
      <c r="XF34" s="161">
        <f>INDEX('[27]All Data'!$A$1:$Y$34,MATCH($A34,'[27]All Data'!$A$1:$A$34,0),MATCH(XF$1,'[27]All Data'!$A$1:$Y$1,0))</f>
        <v>1978556557.8700001</v>
      </c>
      <c r="XG34" s="161">
        <f>INDEX('[27]All Data'!$A$1:$Y$34,MATCH($A34,'[27]All Data'!$A$1:$A$34,0),MATCH(XG$1,'[27]All Data'!$A$1:$Y$1,0))</f>
        <v>2072666239.1199999</v>
      </c>
      <c r="XH34" s="164">
        <f>INDEX('[28]All Data'!$A$1:$AB$34,MATCH($A34,'[28]All Data'!$A$1:$A$34,0),MATCH(XH$1,'[28]All Data'!$A$1:$AB$1,0))</f>
        <v>95.657982906675755</v>
      </c>
      <c r="XI34" s="161">
        <f>INDEX('[28]All Data'!$A$1:$AB$34,MATCH($A34,'[28]All Data'!$A$1:$A$34,0),MATCH(XI$1,'[28]All Data'!$A$1:$AB$1,0))</f>
        <v>2016326702.2728734</v>
      </c>
      <c r="XJ34" s="161">
        <f>INDEX('[28]All Data'!$A$1:$AB$34,MATCH($A34,'[28]All Data'!$A$1:$A$34,0),MATCH(XJ$1,'[28]All Data'!$A$1:$AB$1,0))</f>
        <v>2107849905.4699998</v>
      </c>
      <c r="XK34" s="164">
        <f>INDEX('[29]SPI Raw Data 1617'!$A$3:$AN$37,MATCH($A34,'[29]SPI Raw Data 1617'!$A$3:$A$37,0),MATCH(XK$1,'[29]SPI Raw Data 1617'!$A$37:$AN$37,0))</f>
        <v>95.827370267064367</v>
      </c>
      <c r="XL34" s="161">
        <f>INDEX('[29]SPI Raw Data 1617'!$A$3:$AN$37,MATCH($A34,'[29]SPI Raw Data 1617'!$A$3:$A$37,0),MATCH(XL$1,'[29]SPI Raw Data 1617'!$A$37:$AN$37,0))</f>
        <v>2050790951.2367096</v>
      </c>
      <c r="XM34" s="161">
        <f>INDEX('[29]SPI Raw Data 1617'!$A$3:$AN$37,MATCH($A34,'[29]SPI Raw Data 1617'!$A$3:$A$37,0),MATCH(XM$1,'[29]SPI Raw Data 1617'!$A$37:$AN$37,0))</f>
        <v>2140088938.5999999</v>
      </c>
      <c r="XN34" s="164">
        <f>INDEX('[30]SPI Raw Data 1718'!$A$3:$AN$37,MATCH($A34,'[30]SPI Raw Data 1718'!$A$3:$A$37,0),MATCH(XN$1,'[30]SPI Raw Data 1718'!$A$37:$AN$37,0))</f>
        <v>96.000577240132017</v>
      </c>
      <c r="XO34" s="161">
        <f>INDEX('[30]SPI Raw Data 1718'!$A$3:$AN$37,MATCH($A34,'[30]SPI Raw Data 1718'!$A$3:$A$37,0),MATCH(XO$1,'[30]SPI Raw Data 1718'!$A$37:$AN$37,0))</f>
        <v>2273457196.8999996</v>
      </c>
      <c r="XP34" s="161">
        <f>INDEX('[30]SPI Raw Data 1718'!$A$3:$AN$37,MATCH($A34,'[30]SPI Raw Data 1718'!$A$3:$A$37,0),MATCH(XP$1,'[30]SPI Raw Data 1718'!$A$37:$AN$37,0))</f>
        <v>2368170340.4899998</v>
      </c>
      <c r="XQ34" s="164">
        <f>INDEX('[31]SPI Raw Data 1819'!$A$1:$AN$37,MATCH($A34,'[31]SPI Raw Data 1819'!$A$1:$A$37,0),MATCH(XQ$1,'[31]SPI Raw Data 1819'!$A$37:$AN$37,0))</f>
        <v>96.013466532608135</v>
      </c>
      <c r="XR34" s="198">
        <f>INDEX('[31]SPI Raw Data 1819'!$A$1:$AN$37,MATCH($A34,'[31]SPI Raw Data 1819'!$A$1:$A$37,0),MATCH(XR$1,'[31]SPI Raw Data 1819'!$A$37:$AN$37,0))</f>
        <v>2331640577.1499996</v>
      </c>
      <c r="XS34" s="226">
        <f>INDEX('[31]SPI Raw Data 1819'!$A$1:$AN$37,MATCH($A34,'[31]SPI Raw Data 1819'!$A$1:$A$37,0),MATCH(XS$1,'[31]SPI Raw Data 1819'!$A$37:$AN$37,0))</f>
        <v>2428451613.46</v>
      </c>
      <c r="XT34" s="164">
        <f>INDEX('[32]SPI Raw Data 1920'!$A$1:$AN$35, MATCH($A34,'[32]SPI Raw Data 1920'!$A$1:$A$35,0),MATCH(XT$1,'[32]SPI Raw Data 1920'!$A$37:$AN$37,0))</f>
        <v>95.762846152659804</v>
      </c>
      <c r="XU34" s="164">
        <f>INDEX('[32]SPI Raw Data 1920'!$A$1:$AN$35, MATCH($A34,'[32]SPI Raw Data 1920'!$A$1:$A$35,0),MATCH(XU$1,'[32]SPI Raw Data 1920'!$A$37:$AN$37,0))</f>
        <v>2445680934.4299998</v>
      </c>
      <c r="XV34" s="170">
        <f>INDEX('[32]SPI Raw Data 1920'!$A$1:$AN$35, MATCH($A34,'[32]SPI Raw Data 1920'!$A$1:$A$35,0),MATCH(XV$1,'[32]SPI Raw Data 1920'!$A$37:$AN$37,0))</f>
        <v>2553893323.6500001</v>
      </c>
      <c r="XW34" s="168">
        <f>INDEX('[25]Corporate Management'!$B$6:$EY$40,MATCH($A34,'[25]Corporate Management'!$B$6:$B$40,0),MATCH(XW$1,'[25]Corporate Management'!$B$40:$EY$40,0))</f>
        <v>89.535352735088807</v>
      </c>
      <c r="XX34" s="161">
        <f>INDEX('[25]Corporate Management'!$B$6:$EY$40,MATCH($A34,'[25]Corporate Management'!$B$6:$B$40,0),MATCH(XX$1,'[25]Corporate Management'!$B$40:$EY$40,0))</f>
        <v>4339672</v>
      </c>
      <c r="XY34" s="161">
        <f>INDEX('[25]Corporate Management'!$B$6:$EY$40,MATCH($A34,'[25]Corporate Management'!$B$6:$B$40,0),MATCH(XY$1,'[25]Corporate Management'!$B$40:$EY$40,0))</f>
        <v>4846881</v>
      </c>
      <c r="XZ34" s="164">
        <f>INDEX('[25]Corporate Management'!$B$6:$EY$40,MATCH($A34,'[25]Corporate Management'!$B$6:$B$40,0),MATCH(XZ$1,'[25]Corporate Management'!$B$40:$EY$40,0))</f>
        <v>90.189226535608526</v>
      </c>
      <c r="YA34" s="161">
        <f>INDEX('[25]Corporate Management'!$B$6:$EY$40,MATCH($A34,'[25]Corporate Management'!$B$6:$B$40,0),MATCH(YA$1,'[25]Corporate Management'!$B$40:$EY$40,0))</f>
        <v>4134110</v>
      </c>
      <c r="YB34" s="161">
        <f>INDEX('[25]Corporate Management'!$B$6:$EY$40,MATCH($A34,'[25]Corporate Management'!$B$6:$B$40,0),MATCH(YB$1,'[25]Corporate Management'!$B$40:$EY$40,0))</f>
        <v>4583818</v>
      </c>
      <c r="YC34" s="164">
        <f>INDEX('[25]Corporate Management'!$B$6:$EY$40,MATCH($A34,'[25]Corporate Management'!$B$6:$B$40,0),MATCH(YC$1,'[25]Corporate Management'!$B$40:$EY$40,0))</f>
        <v>90.472002556636411</v>
      </c>
      <c r="YD34" s="161">
        <f>INDEX('[25]Corporate Management'!$B$6:$EY$40,MATCH($A34,'[25]Corporate Management'!$B$6:$B$40,0),MATCH(YD$1,'[25]Corporate Management'!$B$40:$EY$40,0))</f>
        <v>4017146</v>
      </c>
      <c r="YE34" s="161">
        <f>INDEX('[25]Corporate Management'!$B$6:$EY$40,MATCH($A34,'[25]Corporate Management'!$B$6:$B$40,0),MATCH(YE$1,'[25]Corporate Management'!$B$40:$EY$40,0))</f>
        <v>4440209</v>
      </c>
      <c r="YF34" s="164">
        <f>INDEX('[26]All Data'!$A$1:$Y$34,MATCH($A34,'[26]All Data'!$A$1:$A$34,0),MATCH(YF$1,'[26]All Data'!$A$1:$Y$1,0))</f>
        <v>91.933294094910522</v>
      </c>
      <c r="YG34" s="161">
        <f>INDEX('[26]All Data'!$A$1:$Y$34,MATCH($A34,'[26]All Data'!$A$1:$A$34,0),MATCH(YG$1,'[26]All Data'!$A$1:$Y$1,0))</f>
        <v>4181368</v>
      </c>
      <c r="YH34" s="161">
        <f>INDEX('[26]All Data'!$A$1:$Y$34,MATCH($A34,'[26]All Data'!$A$1:$A$34,0),MATCH(YH$1,'[26]All Data'!$A$1:$Y$1,0))</f>
        <v>4548263</v>
      </c>
      <c r="YI34" s="164">
        <f>INDEX('[27]All Data'!$A$1:$Y$34,MATCH($A34,'[27]All Data'!$A$1:$A$34,0),MATCH(YI$1,'[27]All Data'!$A$1:$Y$1,0))</f>
        <v>92.524106023501247</v>
      </c>
      <c r="YJ34" s="161">
        <f>INDEX('[27]All Data'!$A$1:$Y$34,MATCH($A34,'[27]All Data'!$A$1:$A$34,0),MATCH(YJ$1,'[27]All Data'!$A$1:$Y$1,0))</f>
        <v>4195649</v>
      </c>
      <c r="YK34" s="161">
        <f>INDEX('[27]All Data'!$A$1:$Y$34,MATCH($A34,'[27]All Data'!$A$1:$A$34,0),MATCH(YK$1,'[27]All Data'!$A$1:$Y$1,0))</f>
        <v>4534655</v>
      </c>
      <c r="YL34" s="164">
        <f>INDEX('[28]All Data'!$A$1:$AB$34,MATCH($A34,'[28]All Data'!$A$1:$A$34,0),MATCH(YL$1,'[28]All Data'!$A$1:$AB$1,0))</f>
        <v>92.768524671216596</v>
      </c>
      <c r="YM34" s="161">
        <f>INDEX('[28]All Data'!$A$1:$AB$34,MATCH($A34,'[28]All Data'!$A$1:$A$34,0),MATCH(YM$1,'[28]All Data'!$A$1:$AB$1,0))</f>
        <v>4112861</v>
      </c>
      <c r="YN34" s="161">
        <f>INDEX('[28]All Data'!$A$1:$AB$34,MATCH($A34,'[28]All Data'!$A$1:$A$34,0),MATCH(YN$1,'[28]All Data'!$A$1:$AB$1,0))</f>
        <v>4433466</v>
      </c>
      <c r="YO34" s="164">
        <f>INDEX('[29]SPI Raw Data 1617'!$A$3:$AN$37,MATCH($A34,'[29]SPI Raw Data 1617'!$A$3:$A$37,0),MATCH(YO$1,'[29]SPI Raw Data 1617'!$A$37:$AN$37,0))</f>
        <v>93.059760865958381</v>
      </c>
      <c r="YP34" s="161">
        <f>INDEX('[29]SPI Raw Data 1617'!$A$3:$AN$37,MATCH($A34,'[29]SPI Raw Data 1617'!$A$3:$A$37,0),MATCH(YP$1,'[29]SPI Raw Data 1617'!$A$37:$AN$37,0))</f>
        <v>4273991</v>
      </c>
      <c r="YQ34" s="161">
        <f>INDEX('[29]SPI Raw Data 1617'!$A$3:$AN$37,MATCH($A34,'[29]SPI Raw Data 1617'!$A$3:$A$37,0),MATCH(YQ$1,'[29]SPI Raw Data 1617'!$A$37:$AN$37,0))</f>
        <v>4592738</v>
      </c>
      <c r="YR34" s="164">
        <f>INDEX('[30]SPI Raw Data 1718'!$A$3:$AN$37,MATCH($A34,'[30]SPI Raw Data 1718'!$A$3:$A$37,0),MATCH(YR$1,'[30]SPI Raw Data 1718'!$A$37:$AN$37,0))</f>
        <v>93.191218148006698</v>
      </c>
      <c r="YS34" s="161">
        <f>INDEX('[30]SPI Raw Data 1718'!$A$3:$AN$37,MATCH($A34,'[30]SPI Raw Data 1718'!$A$3:$A$37,0),MATCH(YS$1,'[30]SPI Raw Data 1718'!$A$37:$AN$37,0))</f>
        <v>4177397</v>
      </c>
      <c r="YT34" s="161">
        <f>INDEX('[30]SPI Raw Data 1718'!$A$3:$AN$37,MATCH($A34,'[30]SPI Raw Data 1718'!$A$3:$A$37,0),MATCH(YT$1,'[30]SPI Raw Data 1718'!$A$37:$AN$37,0))</f>
        <v>4482608</v>
      </c>
      <c r="YU34" s="164">
        <f>INDEX('[31]SPI Raw Data 1819'!$A$1:$AN$37,MATCH($A34,'[31]SPI Raw Data 1819'!$A$1:$A$37,0),MATCH(YU$1,'[31]SPI Raw Data 1819'!$A$37:$AN$37,0))</f>
        <v>92.68200711850892</v>
      </c>
      <c r="YV34" s="198">
        <f>INDEX('[31]SPI Raw Data 1819'!$A$1:$AN$37,MATCH($A34,'[31]SPI Raw Data 1819'!$A$1:$A$37,0),MATCH(YV$1,'[31]SPI Raw Data 1819'!$A$37:$AN$37,0))</f>
        <v>4337611</v>
      </c>
      <c r="YW34" s="226">
        <f>INDEX('[31]SPI Raw Data 1819'!$A$1:$AN$37,MATCH($A34,'[31]SPI Raw Data 1819'!$A$1:$A$37,0),MATCH(YW$1,'[31]SPI Raw Data 1819'!$A$37:$AN$37,0))</f>
        <v>4680100.4152334156</v>
      </c>
      <c r="YX34" s="164">
        <f>INDEX('[32]SPI Raw Data 1920'!$A$1:$AN$35, MATCH($A34,'[32]SPI Raw Data 1920'!$A$1:$A$35,0),MATCH(YX$1,'[32]SPI Raw Data 1920'!$A$37:$AN$37,0))</f>
        <v>91.715915056762071</v>
      </c>
      <c r="YY34" s="164">
        <f>INDEX('[32]SPI Raw Data 1920'!$A$1:$AN$35, MATCH($A34,'[32]SPI Raw Data 1920'!$A$1:$A$35,0),MATCH(YY$1,'[32]SPI Raw Data 1920'!$A$37:$AN$37,0))</f>
        <v>4189273</v>
      </c>
      <c r="YZ34" s="170">
        <f>INDEX('[32]SPI Raw Data 1920'!$A$1:$AN$35, MATCH($A34,'[32]SPI Raw Data 1920'!$A$1:$A$35,0),MATCH(YZ$1,'[32]SPI Raw Data 1920'!$A$37:$AN$37,0))</f>
        <v>4567662</v>
      </c>
      <c r="ZA34" s="148">
        <f t="shared" si="44"/>
        <v>20.138720990733027</v>
      </c>
      <c r="ZB34" s="149">
        <v>435041</v>
      </c>
      <c r="ZC34" s="161">
        <f>INDEX([33]historic!$B$2:$K$35,MATCH($A34,[33]historic!$B$2:$B$35,0),MATCH(ZC$1,[33]historic!$B$2:$K$2,0))</f>
        <v>21602215.960000001</v>
      </c>
      <c r="ZD34" s="164">
        <f t="shared" si="45"/>
        <v>19.772979358255835</v>
      </c>
      <c r="ZE34" s="161">
        <v>435328.58100000001</v>
      </c>
      <c r="ZF34" s="161">
        <f>INDEX([33]historic!$B$2:$K$35,MATCH($A34,[33]historic!$B$2:$B$35,0),MATCH(ZF$1,[33]historic!$B$2:$K$2,0))</f>
        <v>22016337.199999999</v>
      </c>
      <c r="ZG34" s="164">
        <f t="shared" si="46"/>
        <v>20.466482424215897</v>
      </c>
      <c r="ZH34" s="161">
        <v>456571.26</v>
      </c>
      <c r="ZI34" s="161">
        <f>INDEX([33]historic!$B$2:$K$35,MATCH($A34,[33]historic!$B$2:$B$35,0),MATCH(ZI$1,[33]historic!$B$2:$K$2,0))</f>
        <v>22308242.839999996</v>
      </c>
      <c r="ZJ34" s="164">
        <f t="shared" si="47"/>
        <v>20.252655341164736</v>
      </c>
      <c r="ZK34" s="149">
        <v>473916</v>
      </c>
      <c r="ZL34" s="161">
        <f>INDEX([33]historic!$B$2:$K$35,MATCH($A34,[33]historic!$B$2:$B$35,0),MATCH(ZL$1,[33]historic!$B$2:$K$2,0))</f>
        <v>23400190.839999992</v>
      </c>
      <c r="ZM34" s="164">
        <f t="shared" si="48"/>
        <v>20.241849038465769</v>
      </c>
      <c r="ZN34" s="149">
        <v>478739</v>
      </c>
      <c r="ZO34" s="161">
        <f>INDEX([33]historic!$B$2:$K$35,MATCH($A34,[33]historic!$B$2:$B$35,0),MATCH(ZO$1,[33]historic!$B$2:$K$2,0))</f>
        <v>23650952</v>
      </c>
      <c r="ZP34" s="164">
        <f t="shared" si="49"/>
        <v>21.191757354514149</v>
      </c>
      <c r="ZQ34" s="149">
        <v>491347</v>
      </c>
      <c r="ZR34" s="161">
        <f>INDEX([33]historic!$B$2:$K$35,MATCH($A34,[33]historic!$B$2:$B$35,0),MATCH(ZR$1,[33]historic!$B$2:$K$2,0))</f>
        <v>23185760</v>
      </c>
      <c r="ZS34" s="164">
        <f t="shared" si="50"/>
        <v>22.635296654536617</v>
      </c>
      <c r="ZT34" s="149">
        <f>INDEX('[2]All Previous Years'!$A$1:$EX$34,MATCH($A34,'[2]All Previous Years'!$A$1:$A$34,0),MATCH(ZT$1,'[2]All Previous Years'!$A$1:$EX$1,0))</f>
        <v>536137</v>
      </c>
      <c r="ZU34" s="161">
        <f>INDEX([33]historic!$B$2:$K$35,MATCH($A34,[33]historic!$B$2:$B$35,0),MATCH(ZU$1,[33]historic!$B$2:$K$2,0))</f>
        <v>23685883.52</v>
      </c>
      <c r="ZV34" s="164">
        <f t="shared" si="51"/>
        <v>23.773211094625317</v>
      </c>
      <c r="ZW34" s="42">
        <f>INDEX([4]Sheet1!$A$1:$CJ$34, MATCH($A34, [4]Sheet1!$A$1:$A$34, 0), MATCH(ZW$1, [4]Sheet1!$A$1:$CJ$1, 0))</f>
        <v>563725</v>
      </c>
      <c r="ZX34" s="318">
        <f>INDEX([33]historic!$B$2:$K$35,MATCH($A34,[33]historic!$B$2:$B$35,0),MATCH(ZX$1,[33]historic!$B$2:$K$2,0))</f>
        <v>23712614.91584735</v>
      </c>
      <c r="ZY34" s="150">
        <f>INDEX('[6]Finance Indicators'!$B$3:$BO$35,MATCH($A34,'[6]Finance Indicators'!$A$3:$A$35,0),MATCH(ZY$1,'[6]Finance Indicators'!$B$2:$BO$2,0))</f>
        <v>24.698228304839418</v>
      </c>
      <c r="ZZ34" s="150">
        <f>INDEX('[6]Finance Indicators'!$B$3:$BO$35,MATCH($A34,'[6]Finance Indicators'!$A$3:$A$35,0),MATCH(ZZ$1,'[6]Finance Indicators'!$B$2:$BO$2,0))</f>
        <v>582774</v>
      </c>
      <c r="AAA34" s="150">
        <f>INDEX('[6]Finance Indicators'!$B$3:$BO$35,MATCH($A34,'[6]Finance Indicators'!$A$3:$A$35,0),MATCH(AAA$1,'[6]Finance Indicators'!$B$2:$BO$2,0))</f>
        <v>23595781.560000002</v>
      </c>
      <c r="AAB34" s="152">
        <f t="array" ref="AAB34">INDEX('[7]Finance Indicators'!$A$2:$BO$35,MATCH($A34,'[7]Finance Indicators'!$A$2:$A$35,0),MATCH(AAB$1,'[7]Finance Indicators'!$A$2:$BO$2,0))</f>
        <v>26.130736301038624</v>
      </c>
      <c r="AAC34" s="152">
        <f t="array" ref="AAC34">INDEX('[7]Finance Indicators'!$A$2:$BO$35,MATCH($A34,'[7]Finance Indicators'!$A$2:$A$35,0),MATCH(AAC$1,'[7]Finance Indicators'!$A$2:$BO$2,0))</f>
        <v>628128</v>
      </c>
      <c r="AAD34" s="256">
        <f t="array" ref="AAD34">INDEX('[7]Finance Indicators'!$A$2:$BO$35,MATCH($A34,'[7]Finance Indicators'!$A$2:$A$35,0),MATCH(AAD$1,'[7]Finance Indicators'!$A$2:$BO$2,0))</f>
        <v>24037899</v>
      </c>
      <c r="AAE34" s="152">
        <f>(ZA34*100)/Deflators!$B$2</f>
        <v>23.723886594897191</v>
      </c>
      <c r="AAF34" s="172">
        <f>(ZD34*100)/Deflators!$B$3</f>
        <v>22.945152416064911</v>
      </c>
      <c r="AAG34" s="172">
        <f>(ZG34*100)/Deflators!$B$4</f>
        <v>23.274048329772615</v>
      </c>
      <c r="AAH34" s="172">
        <f>(ZJ34*100)/Deflators!$B$5</f>
        <v>22.622857809589924</v>
      </c>
      <c r="AAI34" s="172">
        <f>(ZM34*100)/Deflators!$B$6</f>
        <v>22.303249143833746</v>
      </c>
      <c r="AAJ34" s="172">
        <f>(ZP34*100)/Deflators!$B$7</f>
        <v>23.160909457003299</v>
      </c>
      <c r="AAK34" s="172">
        <f>(ZS34*100)/Deflators!$B$8</f>
        <v>24.14112336558857</v>
      </c>
      <c r="AAL34" s="172">
        <f>(ZV34*100)/Deflators!$B$9</f>
        <v>24.916021808924345</v>
      </c>
      <c r="AAM34" s="172">
        <f>(ZY34*100)/Deflators!$B$10</f>
        <v>25.301640811133947</v>
      </c>
      <c r="AAN34" s="246">
        <f>(AAB34*100)/Deflators!$B$11</f>
        <v>26.130736301038624</v>
      </c>
      <c r="AAO34" s="155">
        <f t="shared" si="161"/>
        <v>1.5770690441023294</v>
      </c>
      <c r="AAP34" s="149">
        <v>40275</v>
      </c>
      <c r="AAQ34" s="161">
        <f>SUM(AAQ2:AAQ33)</f>
        <v>2553788</v>
      </c>
      <c r="AAR34" s="153">
        <f t="shared" si="53"/>
        <v>2.9367246272676892</v>
      </c>
      <c r="AAS34" s="161">
        <v>75938.911999999997</v>
      </c>
      <c r="AAT34" s="161">
        <f>SUM(AAT2:AAT33)</f>
        <v>2585837</v>
      </c>
      <c r="AAU34" s="153">
        <f t="shared" si="54"/>
        <v>5.9531453219406991</v>
      </c>
      <c r="AAV34" s="149">
        <v>159104</v>
      </c>
      <c r="AAW34" s="161">
        <v>2672604</v>
      </c>
      <c r="AAX34" s="153">
        <f t="shared" si="55"/>
        <v>6.4376458491483017</v>
      </c>
      <c r="AAY34" s="149">
        <v>176308</v>
      </c>
      <c r="AAZ34" s="149">
        <v>2738703</v>
      </c>
      <c r="ABA34" s="153">
        <f t="shared" si="56"/>
        <v>6.9005368673464931</v>
      </c>
      <c r="ABB34" s="149">
        <v>192980</v>
      </c>
      <c r="ABC34" s="149">
        <v>2796594</v>
      </c>
      <c r="ABD34" s="153">
        <f t="shared" si="57"/>
        <v>6.6553138346473224</v>
      </c>
      <c r="ABE34" s="149">
        <v>191422</v>
      </c>
      <c r="ABF34" s="149">
        <v>2876228</v>
      </c>
      <c r="ABG34" s="153">
        <f t="shared" si="58"/>
        <v>6.357731375091344</v>
      </c>
      <c r="ABH34" s="149">
        <f>INDEX('[2]All Previous Years'!$A$1:$EX$34,MATCH($A34,'[2]All Previous Years'!$A$1:$A$34,0),MATCH(ABH$1,'[2]All Previous Years'!$A$1:$EX$1,0))</f>
        <v>192362</v>
      </c>
      <c r="ABI34" s="149">
        <f>INDEX('[2]All Previous Years'!$A$1:$EX$34,MATCH($A34,'[2]All Previous Years'!$A$1:$A$34,0),MATCH(ABI$1,'[2]All Previous Years'!$A$1:$EX$1,0))</f>
        <v>3025639</v>
      </c>
      <c r="ABJ34" s="150">
        <f t="shared" si="59"/>
        <v>6.8005732520294639</v>
      </c>
      <c r="ABK34" s="42">
        <f>INDEX([4]Sheet1!$A$1:$CJ$34, MATCH($A34, [4]Sheet1!$A$1:$A$34, 0), MATCH(ABK$1, [4]Sheet1!$A$1:$CJ$1, 0))</f>
        <v>211686</v>
      </c>
      <c r="ABL34" s="42">
        <f>INDEX([4]Sheet1!$A$1:$CJ$34, MATCH($A34, [4]Sheet1!$A$1:$A$34, 0), MATCH(ABL$1, [4]Sheet1!$A$1:$CJ$1, 0))</f>
        <v>3112767</v>
      </c>
      <c r="ABM34" s="150">
        <f>INDEX('[6]Finance Indicators'!$B$3:$BO$35,MATCH($A34,'[6]Finance Indicators'!$A$3:$A$35,0),MATCH(ABM$1,'[6]Finance Indicators'!$B$2:$BO$2,0))</f>
        <v>7.1975893319266282</v>
      </c>
      <c r="ABN34" s="150">
        <f>INDEX('[6]Finance Indicators'!$B$3:$BO$35,MATCH($A34,'[6]Finance Indicators'!$A$3:$A$35,0),MATCH(ABN$1,'[6]Finance Indicators'!$B$2:$BO$2,0))</f>
        <v>239049</v>
      </c>
      <c r="ABO34" s="150">
        <f>INDEX('[6]Finance Indicators'!$B$3:$BO$35,MATCH($A34,'[6]Finance Indicators'!$A$3:$A$35,0),MATCH(ABO$1,'[6]Finance Indicators'!$B$2:$BO$2,0))</f>
        <v>3321237</v>
      </c>
      <c r="ABP34" s="152">
        <f t="array" ref="ABP34">INDEX('[7]Finance Indicators'!$A$2:$BO$35,MATCH($A34,'[7]Finance Indicators'!$A$2:$A$35,0),MATCH(ABP$1,'[7]Finance Indicators'!$A$2:$BO$2,0))</f>
        <v>8.9892662366985849</v>
      </c>
      <c r="ABQ34" s="152">
        <f t="array" ref="ABQ34">INDEX('[7]Finance Indicators'!$A$2:$BO$35,MATCH($A34,'[7]Finance Indicators'!$A$2:$A$35,0),MATCH(ABQ$1,'[7]Finance Indicators'!$A$2:$BO$2,0))</f>
        <v>310536</v>
      </c>
      <c r="ABR34" s="256">
        <f t="array" ref="ABR34">INDEX('[7]Finance Indicators'!$A$2:$BO$35,MATCH($A34,'[7]Finance Indicators'!$A$2:$A$35,0),MATCH(ABR$1,'[7]Finance Indicators'!$A$2:$BO$2,0))</f>
        <v>3454520</v>
      </c>
      <c r="ABS34" s="168">
        <f>INDEX([34]historic!$L$1:$U$34,MATCH($A34,[34]historic!$L$1:$L$34,0),MATCH(ABS$1,[34]historic!$L$1:$U$1,0))</f>
        <v>58.939308353731249</v>
      </c>
      <c r="ABT34" s="164">
        <f>INDEX([34]historic!$L$1:$U$34,MATCH($A34,[34]historic!$L$1:$L$34,0),MATCH(ABT$1,[34]historic!$L$1:$U$1,0))</f>
        <v>59.177147461318626</v>
      </c>
      <c r="ABU34" s="164">
        <f>INDEX([34]historic!$L$1:$U$34,MATCH($A34,[34]historic!$L$1:$L$34,0),MATCH(ABU$1,[34]historic!$L$1:$U$1,0))</f>
        <v>59.793134918622926</v>
      </c>
      <c r="ABV34" s="164">
        <f>INDEX([34]historic!$L$1:$U$34,MATCH($A34,[34]historic!$L$1:$L$34,0),MATCH(ABV$1,[34]historic!$L$1:$U$1,0))</f>
        <v>59.770962781451985</v>
      </c>
      <c r="ABW34" s="164">
        <f>INDEX([34]historic!$L$1:$U$34,MATCH($A34,[34]historic!$L$1:$L$34,0),MATCH(ABW$1,[34]historic!$L$1:$U$1,0))</f>
        <v>59.991721646639739</v>
      </c>
      <c r="ABX34" s="164">
        <f>INDEX([34]historic!$L$1:$U$34,MATCH($A34,[34]historic!$L$1:$L$34,0),MATCH(ABX$1,[34]historic!$L$1:$U$1,0))</f>
        <v>60.697959638755719</v>
      </c>
      <c r="ABY34" s="164">
        <f>INDEX([34]historic!$L$1:$U$34,MATCH($A34,[34]historic!$L$1:$L$34,0),MATCH(ABY$1,[34]historic!$L$1:$U$1,0))</f>
        <v>60.120666320942064</v>
      </c>
      <c r="ABZ34" s="164">
        <f>INDEX([34]historic!$L$1:$U$34,MATCH($A34,[34]historic!$L$1:$L$34,0),MATCH(ABZ$1,[34]historic!$L$1:$U$1,0))</f>
        <v>61.747978479970477</v>
      </c>
      <c r="ACA34" s="150">
        <f>INDEX('[15]1819 Collected Indicators'!$A$3:$CV$36,MATCH($A34,'[15]1819 Collected Indicators'!$A$3:$A$36,0),MATCH(ACA$1,'[15]1819 Collected Indicators'!$A$3:$CV$3,0))</f>
        <v>61.016309395530158</v>
      </c>
      <c r="ACB34" s="256">
        <f>INDEX('[11]1920 Collected Indicators'!$A$3:$CV$36,MATCH($A34,'[11]1920 Collected Indicators'!$A$3:$A$36,0),MATCH(ACB$1,'[11]1920 Collected Indicators'!$A$3:$CV$3,0))</f>
        <v>61.65</v>
      </c>
      <c r="ACC34" s="166">
        <v>84</v>
      </c>
      <c r="ACD34" s="164">
        <v>81</v>
      </c>
      <c r="ACE34" s="150">
        <f>INDEX('[14]1718 Collected Indicators'!$A$3:$CH$36,MATCH($A34,'[14]1718 Collected Indicators'!$A$3:$A$36,0),MATCH(ACE$1,'[14]1718 Collected Indicators'!$A$3:$CH$3,0))</f>
        <v>80.180000000000007</v>
      </c>
      <c r="ACF34" s="151" t="e">
        <f>INDEX('[11]1920 Collected Indicators'!$A$3:$CV$36,MATCH($A34,'[11]1920 Collected Indicators'!$A$3:$A$36,0),MATCH(ACF$1,'[11]1920 Collected Indicators'!$A$3:$CV$3,0))</f>
        <v>#N/A</v>
      </c>
      <c r="ACG34" s="168">
        <v>85</v>
      </c>
      <c r="ACH34" s="164">
        <v>84</v>
      </c>
      <c r="ACI34" s="164">
        <f>INDEX('[14]1718 Collected Indicators'!$A$3:$CH$36,MATCH($A34,'[14]1718 Collected Indicators'!$A$3:$A$36,0),MATCH(ACI$1,'[14]1718 Collected Indicators'!$A$3:$CH$3,0))</f>
        <v>79.97</v>
      </c>
      <c r="ACJ34" s="151">
        <f>INDEX('[11]1920 Collected Indicators'!$A$3:$CV$36,MATCH($A34,'[11]1920 Collected Indicators'!$A$3:$A$36,0),MATCH(ACJ$1,'[11]1920 Collected Indicators'!$A$3:$CV$3,0))</f>
        <v>80.025100000000009</v>
      </c>
      <c r="ACK34" s="168">
        <f>INDEX('[35]Raw Data'!$A$1:$BK$34,MATCH($A34,'[35]Raw Data'!$A$1:$A$34,0),MATCH(ACK$1,'[35]Raw Data'!$A$1:$BK$1,0))</f>
        <v>82.81</v>
      </c>
      <c r="ACL34" s="164">
        <f>INDEX('[35]Raw Data'!$A$1:$BK$34,MATCH($A34,'[35]Raw Data'!$A$1:$A$34,0),MATCH(ACL$1,'[35]Raw Data'!$A$1:$BK$1,0))</f>
        <v>82.710000000000008</v>
      </c>
      <c r="ACM34" s="171">
        <f>INDEX('[35]Raw Data'!$A$1:$BK$34,MATCH($A34,'[35]Raw Data'!$A$1:$A$34,0),MATCH(ACM$1,'[35]Raw Data'!$A$1:$BK$1,0))</f>
        <v>81.13</v>
      </c>
      <c r="ACN34" s="151">
        <f>INDEX('[11]1920 Collected Indicators'!$A$3:$CV$36,MATCH($A34,'[11]1920 Collected Indicators'!$A$3:$A$36,0),MATCH(ACN$1,'[11]1920 Collected Indicators'!$A$3:$CV$3,0))</f>
        <v>80.779699999999991</v>
      </c>
      <c r="ACO34" s="168">
        <f>INDEX('[35]Raw Data'!$A$1:$BK$34,MATCH($A34,'[35]Raw Data'!$A$1:$A$34,0),MATCH(ACO$1,'[35]Raw Data'!$A$1:$BK$1,0))</f>
        <v>83.139999999999986</v>
      </c>
      <c r="ACP34" s="164">
        <f>INDEX('[35]Raw Data'!$A$1:$BK$34,MATCH($A34,'[35]Raw Data'!$A$1:$A$34,0),MATCH(ACP$1,'[35]Raw Data'!$A$1:$BK$1,0))</f>
        <v>78.81</v>
      </c>
      <c r="ACQ34" s="171">
        <f>INDEX('[35]Raw Data'!$A$1:$BK$34,MATCH($A34,'[35]Raw Data'!$A$1:$A$34,0),MATCH(ACQ$1,'[35]Raw Data'!$A$1:$BK$1,0))</f>
        <v>75.59</v>
      </c>
      <c r="ACR34" s="151">
        <f>INDEX('[11]1920 Collected Indicators'!$A$3:$CV$36,MATCH($A34,'[11]1920 Collected Indicators'!$A$3:$A$36,0),MATCH(ACR$1,'[11]1920 Collected Indicators'!$A$3:$CV$3,0))</f>
        <v>75.427300000000002</v>
      </c>
      <c r="ACS34" s="168">
        <f>INDEX('[35]Raw Data'!$A$1:$BK$34,MATCH($A34,'[35]Raw Data'!$A$1:$A$34,0),MATCH(ACS$1,'[35]Raw Data'!$A$1:$BK$1,0))</f>
        <v>42.95</v>
      </c>
      <c r="ACT34" s="164">
        <f>INDEX('[35]Raw Data'!$A$1:$BK$34,MATCH($A34,'[35]Raw Data'!$A$1:$A$34,0),MATCH(ACT$1,'[35]Raw Data'!$A$1:$BK$1,0))</f>
        <v>40.03</v>
      </c>
      <c r="ACU34" s="171">
        <f>INDEX('[35]Raw Data'!$A$1:$BK$34,MATCH($A34,'[35]Raw Data'!$A$1:$A$34,0),MATCH(ACU$1,'[35]Raw Data'!$A$1:$BK$1,0))</f>
        <v>36.549999999999997</v>
      </c>
      <c r="ACV34" s="151">
        <f>INDEX('[11]1920 Collected Indicators'!$A$3:$CV$36,MATCH($A34,'[11]1920 Collected Indicators'!$A$3:$A$36,0),MATCH(ACV$1,'[11]1920 Collected Indicators'!$A$3:$CV$3,0))</f>
        <v>34.277799999999999</v>
      </c>
      <c r="ACW34" s="168">
        <f t="shared" si="60"/>
        <v>388.22866344605478</v>
      </c>
      <c r="ACX34" s="149">
        <v>626834</v>
      </c>
      <c r="ACY34" s="149">
        <f t="array" ref="ACY34">INDEX([36]Historic!$B$2:$K$35,MATCH($A34,[36]Historic!$B$2:$B$35,0),MATCH(ACY$1,[36]Historic!$B$2:$K$2,0))</f>
        <v>31050</v>
      </c>
      <c r="ACZ34" s="164">
        <f t="shared" si="61"/>
        <v>398.30706691682303</v>
      </c>
      <c r="ADA34" s="149">
        <v>636893</v>
      </c>
      <c r="ADB34" s="149">
        <f t="array" ref="ADB34">INDEX([36]Historic!$B$2:$K$35,MATCH($A34,[36]Historic!$B$2:$B$35,0),MATCH(ADB$1,[36]Historic!$B$2:$K$2,0))</f>
        <v>30750</v>
      </c>
      <c r="ADC34" s="164">
        <f t="shared" si="62"/>
        <v>369.79910998092816</v>
      </c>
      <c r="ADD34" s="149">
        <v>581694</v>
      </c>
      <c r="ADE34" s="149">
        <f t="array" ref="ADE34">INDEX([36]Historic!$B$2:$K$35,MATCH($A34,[36]Historic!$B$2:$B$35,0),MATCH(ADE$1,[36]Historic!$B$2:$K$2,0))</f>
        <v>30250</v>
      </c>
      <c r="ADF34" s="164">
        <f t="shared" si="63"/>
        <v>362.15224930761747</v>
      </c>
      <c r="ADG34" s="149">
        <v>580588</v>
      </c>
      <c r="ADH34" s="149">
        <f t="array" ref="ADH34">INDEX([36]Historic!$B$2:$K$35,MATCH($A34,[36]Historic!$B$2:$B$35,0),MATCH(ADH$1,[36]Historic!$B$2:$K$2,0))</f>
        <v>30830</v>
      </c>
      <c r="ADI34" s="164">
        <f t="shared" si="64"/>
        <v>371.06257081707162</v>
      </c>
      <c r="ADJ34" s="149">
        <v>589470</v>
      </c>
      <c r="ADK34" s="149">
        <f t="array" ref="ADK34">INDEX([36]Historic!$B$2:$K$35,MATCH($A34,[36]Historic!$B$2:$B$35,0),MATCH(ADK$1,[36]Historic!$B$2:$K$2,0))</f>
        <v>30550</v>
      </c>
      <c r="ADL34" s="164">
        <f t="shared" si="65"/>
        <v>364.46954764340433</v>
      </c>
      <c r="ADM34" s="149">
        <v>584303</v>
      </c>
      <c r="ADN34" s="149">
        <f t="array" ref="ADN34">INDEX([36]Historic!$B$2:$K$35,MATCH($A34,[36]Historic!$B$2:$B$35,0),MATCH(ADN$1,[36]Historic!$B$2:$K$2,0))</f>
        <v>30830</v>
      </c>
      <c r="ADO34" s="164">
        <f t="shared" si="66"/>
        <v>372.24012135192055</v>
      </c>
      <c r="ADP34" s="149">
        <f>INDEX('[2]All Previous Years'!$A$1:$EX$34,MATCH($A34,'[2]All Previous Years'!$A$1:$A$34,0),MATCH(ADP$1,'[2]All Previous Years'!$A$1:$EX$1,0))</f>
        <v>593857</v>
      </c>
      <c r="ADQ34" s="149">
        <f t="array" ref="ADQ34">INDEX([36]Historic!$B$2:$K$35,MATCH($A34,[36]Historic!$B$2:$B$35,0),MATCH(ADQ$1,[36]Historic!$B$2:$K$2,0))</f>
        <v>30680</v>
      </c>
      <c r="ADR34" s="164">
        <f t="shared" si="67"/>
        <v>372.3742360725289</v>
      </c>
      <c r="ADS34" s="42">
        <f>INDEX([4]Sheet1!$A$1:$CJ$34, MATCH($A34, [4]Sheet1!$A$1:$A$34, 0), MATCH(ADS$1, [4]Sheet1!$A$1:$CJ$1, 0))</f>
        <v>589811</v>
      </c>
      <c r="ADT34" s="315">
        <f t="array" ref="ADT34">INDEX([36]Historic!$B$2:$K$35,MATCH($A34,[36]Historic!$B$2:$B$35,0),MATCH(ADT$1,[36]Historic!$B$2:$K$2,0))</f>
        <v>30460</v>
      </c>
      <c r="ADU34" s="150">
        <f>INDEX('[6]Finance Indicators'!$B$3:$BO$35,MATCH($A34,'[6]Finance Indicators'!$A$3:$A$35,0),MATCH(ADU$1,'[6]Finance Indicators'!$B$2:$BO$2,0))</f>
        <v>386.72031278414255</v>
      </c>
      <c r="ADV34" s="150">
        <f>INDEX('[6]Finance Indicators'!$B$3:$BO$35,MATCH($A34,'[6]Finance Indicators'!$A$3:$A$35,0),MATCH(ADV$1,'[6]Finance Indicators'!$B$2:$BO$2,0))</f>
        <v>595441</v>
      </c>
      <c r="ADW34" s="150">
        <f>INDEX('[6]Finance Indicators'!$B$3:$BO$35,MATCH($A34,'[6]Finance Indicators'!$A$3:$A$35,0),MATCH(ADW$1,'[6]Finance Indicators'!$B$2:$BO$2,0))</f>
        <v>29610</v>
      </c>
      <c r="ADX34" s="152">
        <f t="array" ref="ADX34">INDEX('[7]Finance Indicators'!$A$2:$BO$35,MATCH($A34,'[7]Finance Indicators'!$A$2:$A$35,0),MATCH(ADX$1,'[7]Finance Indicators'!$A$2:$BO$2,0))</f>
        <v>401.46164889095479</v>
      </c>
      <c r="ADY34" s="152">
        <f t="array" ref="ADY34">INDEX('[7]Finance Indicators'!$A$2:$BO$35,MATCH($A34,'[7]Finance Indicators'!$A$2:$A$35,0),MATCH(ADY$1,'[7]Finance Indicators'!$A$2:$BO$2,0))</f>
        <v>625299</v>
      </c>
      <c r="ADZ34" s="157">
        <f t="array" ref="ADZ34">INDEX('[7]Finance Indicators'!$A$2:$BO$35,MATCH($A34,'[7]Finance Indicators'!$A$2:$A$35,0),MATCH(ADZ$1,'[7]Finance Indicators'!$A$2:$BO$2,0))</f>
        <v>29953</v>
      </c>
      <c r="AEA34" s="152">
        <f>(ACW34*100)/Deflators!$B$2</f>
        <v>457.34248906476694</v>
      </c>
      <c r="AEB34" s="172">
        <f>(ACZ34*100)/Deflators!$B$3</f>
        <v>462.20734838254725</v>
      </c>
      <c r="AEC34" s="172">
        <f>(ADC34*100)/Deflators!$B$4</f>
        <v>420.52767933485075</v>
      </c>
      <c r="AED34" s="172">
        <f>(ADF34*100)/Deflators!$B$5</f>
        <v>404.53553884644413</v>
      </c>
      <c r="AEE34" s="172">
        <f>(ADI34*100)/Deflators!$B$6</f>
        <v>408.85103673868093</v>
      </c>
      <c r="AEF34" s="172">
        <f>(ADL34*100)/Deflators!$B$7</f>
        <v>398.33629894812327</v>
      </c>
      <c r="AEG34" s="172">
        <f>(ADO34*100)/Deflators!$B$8</f>
        <v>397.00361909669601</v>
      </c>
      <c r="AEH34" s="172">
        <f>(ADR34*100)/Deflators!$B$9</f>
        <v>390.27477399392103</v>
      </c>
      <c r="AEI34" s="172">
        <f>(ADU34*100)/Deflators!$B$10</f>
        <v>396.16843474220053</v>
      </c>
      <c r="AEJ34" s="246">
        <f>(ADX34*100)/Deflators!$B$11</f>
        <v>401.46164889095485</v>
      </c>
      <c r="AEK34" s="168">
        <f>INDEX('[35]Raw Data'!$A$1:$BK$34,MATCH($A34,'[35]Raw Data'!$A$1:$A$34,0),MATCH(AEK$1,'[35]Raw Data'!$A$1:$BK$1,0))</f>
        <v>89.681255529606801</v>
      </c>
      <c r="AEL34" s="198">
        <f>INDEX('[35]Raw Data'!$A$1:$BK$34,MATCH($A34,'[35]Raw Data'!$A$1:$A$34,0),MATCH(AEL$1,'[35]Raw Data'!$A$1:$BK$1,0))</f>
        <v>90012</v>
      </c>
      <c r="AEM34" s="198">
        <f>INDEX('[35]Raw Data'!$A$1:$BK$34,MATCH($A34,'[35]Raw Data'!$A$1:$A$34,0),MATCH(AEM$1,'[35]Raw Data'!$A$1:$BK$1,0))</f>
        <v>1003688</v>
      </c>
      <c r="AEN34" s="164">
        <f>INDEX('[35]Raw Data'!$A$1:$BK$34,MATCH($A34,'[35]Raw Data'!$A$1:$A$34,0),MATCH(AEN$1,'[35]Raw Data'!$A$1:$BK$1,0))</f>
        <v>92.535049158146606</v>
      </c>
      <c r="AEO34" s="198">
        <f>INDEX('[35]Raw Data'!$A$1:$BK$34,MATCH($A34,'[35]Raw Data'!$A$1:$A$34,0),MATCH(AEO$1,'[35]Raw Data'!$A$1:$BK$1,0))</f>
        <v>94788</v>
      </c>
      <c r="AEP34" s="198">
        <f>INDEX('[35]Raw Data'!$A$1:$BK$34,MATCH($A34,'[35]Raw Data'!$A$1:$A$34,0),MATCH(AEP$1,'[35]Raw Data'!$A$1:$BK$1,0))</f>
        <v>1024347</v>
      </c>
      <c r="AEQ34" s="164">
        <f>INDEX('[35]Raw Data'!$A$1:$BK$34,MATCH($A34,'[35]Raw Data'!$A$1:$A$34,0),MATCH(AEQ$1,'[35]Raw Data'!$A$1:$BK$1,0))</f>
        <v>93.469011925766068</v>
      </c>
      <c r="AER34" s="198">
        <f>INDEX('[35]Raw Data'!$A$1:$BK$34,MATCH($A34,'[35]Raw Data'!$A$1:$A$34,0),MATCH(AER$1,'[35]Raw Data'!$A$1:$BK$1,0))</f>
        <v>96841</v>
      </c>
      <c r="AES34" s="198">
        <f>INDEX('[35]Raw Data'!$A$1:$BK$34,MATCH($A34,'[35]Raw Data'!$A$1:$A$34,0),MATCH(AES$1,'[35]Raw Data'!$A$1:$BK$1,0))</f>
        <v>1036076</v>
      </c>
      <c r="AET34" s="164">
        <f>INDEX('[35]Raw Data'!$A$1:$BK$34,MATCH($A34,'[35]Raw Data'!$A$1:$A$34,0),MATCH(AET$1,'[35]Raw Data'!$A$1:$BK$1,0))</f>
        <v>95.278150146774564</v>
      </c>
      <c r="AEU34" s="198">
        <f>INDEX('[35]Raw Data'!$A$1:$BK$34,MATCH($A34,'[35]Raw Data'!$A$1:$A$34,0),MATCH(AEU$1,'[35]Raw Data'!$A$1:$BK$1,0))</f>
        <v>100358</v>
      </c>
      <c r="AEV34" s="198">
        <f>INDEX('[35]Raw Data'!$A$1:$BK$34,MATCH($A34,'[35]Raw Data'!$A$1:$A$34,0),MATCH(AEV$1,'[35]Raw Data'!$A$1:$BK$1,0))</f>
        <v>1053316</v>
      </c>
      <c r="AEW34" s="164">
        <f>INDEX('[35]Raw Data'!$A$1:$BK$34,MATCH($A34,'[35]Raw Data'!$A$1:$A$34,0),MATCH(AEW$1,'[35]Raw Data'!$A$1:$BK$1,0))</f>
        <v>97.151866791779909</v>
      </c>
      <c r="AEX34" s="198">
        <f>INDEX('[35]Raw Data'!$A$1:$BK$34,MATCH($A34,'[35]Raw Data'!$A$1:$A$34,0),MATCH(AEX$1,'[35]Raw Data'!$A$1:$BK$1,0))</f>
        <v>103949</v>
      </c>
      <c r="AEY34" s="198">
        <f>INDEX('[35]Raw Data'!$A$1:$BK$34,MATCH($A34,'[35]Raw Data'!$A$1:$A$34,0),MATCH(AEY$1,'[35]Raw Data'!$A$1:$BK$1,0))</f>
        <v>1069964</v>
      </c>
      <c r="AEZ34" s="164">
        <f>INDEX('[35]Raw Data'!$A$1:$BK$34,MATCH($A34,'[35]Raw Data'!$A$1:$A$34,0),MATCH(AEZ$1,'[35]Raw Data'!$A$1:$BK$1,0))</f>
        <v>98.082112674492208</v>
      </c>
      <c r="AFA34" s="198">
        <f>INDEX('[35]Raw Data'!$A$1:$BK$34,MATCH($A34,'[35]Raw Data'!$A$1:$A$34,0),MATCH(AFA$1,'[35]Raw Data'!$A$1:$BK$1,0))</f>
        <v>105984</v>
      </c>
      <c r="AFB34" s="198">
        <f>INDEX('[35]Raw Data'!$A$1:$BK$34,MATCH($A34,'[35]Raw Data'!$A$1:$A$34,0),MATCH(AFB$1,'[35]Raw Data'!$A$1:$BK$1,0))</f>
        <v>1080564</v>
      </c>
      <c r="AFC34" s="164">
        <f>INDEX('[35]Raw Data'!$A$1:$BK$34,MATCH($A34,'[35]Raw Data'!$A$1:$A$34,0),MATCH(AFC$1,'[35]Raw Data'!$A$1:$BK$1,0))</f>
        <v>100.95399535197093</v>
      </c>
      <c r="AFD34" s="198">
        <f>INDEX('[35]Raw Data'!$A$1:$BK$34,MATCH($A34,'[35]Raw Data'!$A$1:$A$34,0),MATCH(AFD$1,'[35]Raw Data'!$A$1:$BK$1,0))</f>
        <v>108034</v>
      </c>
      <c r="AFE34" s="198">
        <f>INDEX('[35]Raw Data'!$A$1:$BK$34,MATCH($A34,'[35]Raw Data'!$A$1:$A$34,0),MATCH(AFE$1,'[35]Raw Data'!$A$1:$BK$1,0))</f>
        <v>1070131</v>
      </c>
      <c r="AFF34" s="164">
        <f>INDEX('[35]Raw Data'!$A$1:$BK$34,MATCH($A34,'[35]Raw Data'!$A$1:$A$34,0),MATCH(AFF$1,'[35]Raw Data'!$A$1:$BK$1,0))</f>
        <v>102.73432126316433</v>
      </c>
      <c r="AFG34" s="198">
        <f>INDEX('[35]Raw Data'!$A$1:$BK$34,MATCH($A34,'[35]Raw Data'!$A$1:$A$34,0),MATCH(AFG$1,'[35]Raw Data'!$A$1:$BK$1,0))</f>
        <v>107539</v>
      </c>
      <c r="AFH34" s="198">
        <f>INDEX('[35]Raw Data'!$A$1:$BK$34,MATCH($A34,'[35]Raw Data'!$A$1:$A$34,0),MATCH(AFH$1,'[35]Raw Data'!$A$1:$BK$1,0))</f>
        <v>1046768</v>
      </c>
      <c r="AFI34" s="164">
        <f>INDEX('[15]1819 Collected Indicators'!$A$3:$CV$36,MATCH($A34,'[15]1819 Collected Indicators'!$A$3:$A$36,0),MATCH(AFI$1,'[15]1819 Collected Indicators'!$A$3:$CV$3,0))</f>
        <v>102.96232303041938</v>
      </c>
      <c r="AFJ34" s="198">
        <f>INDEX('[15]1819 Collected Indicators'!$A$3:$CV$36,MATCH($A34,'[15]1819 Collected Indicators'!$A$3:$A$36,0),MATCH(AFJ$1,'[15]1819 Collected Indicators'!$A$3:$CV$3,0))</f>
        <v>109409</v>
      </c>
      <c r="AFK34" s="223">
        <f>INDEX('[15]1819 Collected Indicators'!$A$3:$CV$36,MATCH($A34,'[15]1819 Collected Indicators'!$A$3:$A$36,0),MATCH(AFK$1,'[15]1819 Collected Indicators'!$A$3:$CV$3,0))</f>
        <v>1062612</v>
      </c>
      <c r="AFL34" s="312">
        <f>INDEX('[11]1920 Collected Indicators'!$A$3:$CV$36,MATCH($A34,'[11]1920 Collected Indicators'!$A$3:$A$36,0),MATCH(AFL$1,'[11]1920 Collected Indicators'!$A$3:$CV$3,0))</f>
        <v>104.68678092152494</v>
      </c>
      <c r="AFM34" s="198">
        <f>INDEX('[11]1920 Collected Indicators'!$A$3:$CV$36,MATCH($A34,'[11]1920 Collected Indicators'!$A$3:$A$36,0),MATCH(AFM$1,'[11]1920 Collected Indicators'!$A$3:$CV$3,0))</f>
        <v>113738</v>
      </c>
      <c r="AFN34" s="198">
        <f>INDEX('[11]1920 Collected Indicators'!$A$3:$CV$36,MATCH($A34,'[11]1920 Collected Indicators'!$A$3:$A$36,0),MATCH(AFN$1,'[11]1920 Collected Indicators'!$A$3:$CV$3,0))</f>
        <v>1086460</v>
      </c>
      <c r="AFO34" s="166">
        <f>INDEX('[35]Raw Data'!$A$1:$BK$34,MATCH($A34,'[35]Raw Data'!$A$1:$A$34,0),MATCH(AFO$1,'[35]Raw Data'!$A$1:$BK$1,0))</f>
        <v>80.86611944523068</v>
      </c>
      <c r="AFP34" s="166">
        <f>INDEX('[35]Raw Data'!$A$1:$BK$34,MATCH($A34,'[35]Raw Data'!$A$1:$A$34,0),MATCH(AFP$1,'[35]Raw Data'!$A$1:$BK$1,0))</f>
        <v>80.212112754674862</v>
      </c>
      <c r="AFQ34" s="166">
        <f>INDEX('[35]Raw Data'!$A$1:$BK$34,MATCH($A34,'[35]Raw Data'!$A$1:$A$34,0),MATCH(AFQ$1,'[35]Raw Data'!$A$1:$BK$1,0))</f>
        <v>80.2</v>
      </c>
      <c r="AFR34" s="166">
        <f>INDEX('[35]Raw Data'!$A$1:$BK$34,MATCH($A34,'[35]Raw Data'!$A$1:$A$34,0),MATCH(AFR$1,'[35]Raw Data'!$A$1:$BK$1,0))</f>
        <v>80.53500284575982</v>
      </c>
      <c r="AFS34" s="166">
        <f>INDEX('[35]Raw Data'!$A$1:$BK$34,MATCH($A34,'[35]Raw Data'!$A$1:$A$34,0),MATCH(AFS$1,'[35]Raw Data'!$A$1:$BK$1,0))</f>
        <v>82.913006517427036</v>
      </c>
      <c r="AFT34" s="166">
        <f>INDEX('[35]Raw Data'!$A$1:$BK$34,MATCH($A34,'[35]Raw Data'!$A$1:$A$34,0),MATCH(AFT$1,'[35]Raw Data'!$A$1:$BK$1,0))</f>
        <v>83.788395904436868</v>
      </c>
      <c r="AFU34" s="166">
        <f>INDEX('[35]Raw Data'!$A$1:$BK$34,MATCH($A34,'[35]Raw Data'!$A$1:$A$34,0),MATCH(AFU$1,'[35]Raw Data'!$A$1:$BK$1,0))</f>
        <v>85.384615384615387</v>
      </c>
      <c r="AFV34" s="171">
        <f>INDEX('[15]1819 Collected Indicators'!$A$3:$CV$36,MATCH($A34,'[15]1819 Collected Indicators'!$A$3:$A$36,0),MATCH(AFV$1,'[15]1819 Collected Indicators'!$A$3:$CV$3,0))</f>
        <v>82.17</v>
      </c>
      <c r="AFW34" s="151">
        <f>INDEX('[11]1920 Collected Indicators'!$A$3:$CV$36,MATCH($A34,'[11]1920 Collected Indicators'!$A$3:$A$36,0),MATCH(AFW$1,'[11]1920 Collected Indicators'!$A$3:$CV$3,0))</f>
        <v>81.831395299999997</v>
      </c>
      <c r="AFX34" s="168">
        <f>INDEX('[35]Raw Data'!$A$1:$BK$34,MATCH($A34,'[35]Raw Data'!$A$1:$A$34,0),MATCH(AFX$1,'[35]Raw Data'!$A$1:$BK$1,0))</f>
        <v>921.79153830935752</v>
      </c>
      <c r="AFY34" s="215">
        <f>INDEX('[35]Raw Data'!$A$1:$BK$34,MATCH($A34,'[35]Raw Data'!$A$1:$A$34,0),MATCH(AFY$1,'[35]Raw Data'!$A$1:$BK$1,0))</f>
        <v>391389</v>
      </c>
      <c r="AFZ34" s="215">
        <f>INDEX('[35]Raw Data'!$A$1:$BK$34,MATCH($A34,'[35]Raw Data'!$A$1:$A$34,0),MATCH(AFZ$1,'[35]Raw Data'!$A$1:$BK$1,0))</f>
        <v>424596</v>
      </c>
      <c r="AGA34" s="164">
        <f>INDEX('[35]Raw Data'!$A$1:$BK$34,MATCH($A34,'[35]Raw Data'!$A$1:$A$34,0),MATCH(AGA$1,'[35]Raw Data'!$A$1:$BK$1,0))</f>
        <v>1043.673454313795</v>
      </c>
      <c r="AGB34" s="215">
        <f>INDEX('[35]Raw Data'!$A$1:$BK$34,MATCH($A34,'[35]Raw Data'!$A$1:$A$34,0),MATCH(AGB$1,'[35]Raw Data'!$A$1:$BK$1,0))</f>
        <v>452159</v>
      </c>
      <c r="AGC34" s="215">
        <f>INDEX('[35]Raw Data'!$A$1:$BK$34,MATCH($A34,'[35]Raw Data'!$A$1:$A$34,0),MATCH(AGC$1,'[35]Raw Data'!$A$1:$BK$1,0))</f>
        <v>433238</v>
      </c>
      <c r="AGD34" s="164">
        <f>INDEX('[35]Raw Data'!$A$1:$BK$34,MATCH($A34,'[35]Raw Data'!$A$1:$A$34,0),MATCH(AGD$1,'[35]Raw Data'!$A$1:$BK$1,0))</f>
        <v>914.66404092141727</v>
      </c>
      <c r="AGE34" s="215">
        <f>INDEX('[35]Raw Data'!$A$1:$BK$34,MATCH($A34,'[35]Raw Data'!$A$1:$A$34,0),MATCH(AGE$1,'[35]Raw Data'!$A$1:$BK$1,0))</f>
        <v>400364</v>
      </c>
      <c r="AGF34" s="215">
        <f>INDEX('[35]Raw Data'!$A$1:$BK$34,MATCH($A34,'[35]Raw Data'!$A$1:$A$34,0),MATCH(AGF$1,'[35]Raw Data'!$A$1:$BK$1,0))</f>
        <v>437717</v>
      </c>
      <c r="AGG34" s="164">
        <f>INDEX('[35]Raw Data'!$A$1:$BK$34,MATCH($A34,'[35]Raw Data'!$A$1:$A$34,0),MATCH(AGG$1,'[35]Raw Data'!$A$1:$BK$1,0))</f>
        <v>839.75229986276565</v>
      </c>
      <c r="AGH34" s="215">
        <f>INDEX('[35]Raw Data'!$A$1:$BK$34,MATCH($A34,'[35]Raw Data'!$A$1:$A$34,0),MATCH(AGH$1,'[35]Raw Data'!$A$1:$BK$1,0))</f>
        <v>371430</v>
      </c>
      <c r="AGI34" s="215">
        <f>INDEX('[35]Raw Data'!$A$1:$BK$34,MATCH($A34,'[35]Raw Data'!$A$1:$A$34,0),MATCH(AGI$1,'[35]Raw Data'!$A$1:$BK$1,0))</f>
        <v>442309</v>
      </c>
      <c r="AGJ34" s="164">
        <f>INDEX('[35]Raw Data'!$A$1:$BK$34,MATCH($A34,'[35]Raw Data'!$A$1:$A$34,0),MATCH(AGJ$1,'[35]Raw Data'!$A$1:$BK$1,0))</f>
        <v>761.74350571800414</v>
      </c>
      <c r="AGK34" s="215">
        <f>INDEX('[35]Raw Data'!$A$1:$BK$34,MATCH($A34,'[35]Raw Data'!$A$1:$A$34,0),MATCH(AGK$1,'[35]Raw Data'!$A$1:$BK$1,0))</f>
        <v>341239</v>
      </c>
      <c r="AGL34" s="215">
        <f>INDEX('[35]Raw Data'!$A$1:$BK$34,MATCH($A34,'[35]Raw Data'!$A$1:$A$34,0),MATCH(AGL$1,'[35]Raw Data'!$A$1:$BK$1,0))</f>
        <v>447971</v>
      </c>
      <c r="AGM34" s="164">
        <f>INDEX('[15]1819 Collected Indicators'!$A$3:$CV$36,MATCH($A34,'[15]1819 Collected Indicators'!$A$3:$A$36,0),MATCH(AGM$1,'[15]1819 Collected Indicators'!$A$3:$CV$3,0))</f>
        <v>792.66</v>
      </c>
      <c r="AGN34" s="215">
        <f>INDEX('[15]1819 Collected Indicators'!$A$3:$CV$36,MATCH($A34,'[15]1819 Collected Indicators'!$A$3:$A$36,0),MATCH(AGN$1,'[15]1819 Collected Indicators'!$A$3:$CV$3,0))</f>
        <v>360451</v>
      </c>
      <c r="AGO34" s="215">
        <f>INDEX('[15]1819 Collected Indicators'!$A$3:$CV$36,MATCH($A34,'[15]1819 Collected Indicators'!$A$3:$A$36,0),MATCH(AGO$1,'[15]1819 Collected Indicators'!$A$3:$CV$3,0))</f>
        <v>454736</v>
      </c>
      <c r="AGP34" s="215">
        <f>INDEX('[11]1920 Collected Indicators'!$A$3:$CV$36,MATCH($A34,'[11]1920 Collected Indicators'!$A$3:$A$36,0),MATCH(AGP$1,'[11]1920 Collected Indicators'!$A$3:$CV$3,0))</f>
        <v>773.78312528845424</v>
      </c>
      <c r="AGQ34" s="215">
        <f>INDEX('[11]1920 Collected Indicators'!$A$3:$CV$36,MATCH($A34,'[11]1920 Collected Indicators'!$A$3:$A$36,0),MATCH(AGQ$1,'[11]1920 Collected Indicators'!$A$3:$CV$3,0))</f>
        <v>360463</v>
      </c>
      <c r="AGR34" s="307">
        <f>INDEX('[11]1920 Collected Indicators'!$A$3:$CV$36,MATCH($A34,'[11]1920 Collected Indicators'!$A$3:$A$36,0),MATCH(AGR$1,'[11]1920 Collected Indicators'!$A$3:$CV$3,0))</f>
        <v>465845</v>
      </c>
      <c r="AGS34" s="218">
        <v>3.55</v>
      </c>
      <c r="AGT34" s="209">
        <v>161442</v>
      </c>
      <c r="AGU34" s="149">
        <v>45459818</v>
      </c>
      <c r="AGV34" s="150">
        <v>3.2263991814671749</v>
      </c>
      <c r="AGW34" s="149">
        <v>155520</v>
      </c>
      <c r="AGX34" s="149">
        <v>48202343</v>
      </c>
      <c r="AGY34" s="164">
        <v>3.1381879103329169</v>
      </c>
      <c r="AGZ34" s="149">
        <v>162008</v>
      </c>
      <c r="AHA34" s="42">
        <v>51624697</v>
      </c>
      <c r="AHB34" s="164">
        <v>3.1895410794095373</v>
      </c>
      <c r="AHC34" s="149">
        <v>170069</v>
      </c>
      <c r="AHD34" s="149">
        <v>53320837</v>
      </c>
      <c r="AHE34" s="164">
        <v>2.9631955913623957</v>
      </c>
      <c r="AHF34" s="149">
        <v>156176</v>
      </c>
      <c r="AHG34" s="149">
        <v>52705262</v>
      </c>
      <c r="AHH34" s="164">
        <v>2.9186404531433539</v>
      </c>
      <c r="AHI34" s="149">
        <v>154934</v>
      </c>
      <c r="AHJ34" s="149">
        <v>53084305</v>
      </c>
      <c r="AHK34" s="164">
        <f t="shared" si="68"/>
        <v>2.9015213960580311</v>
      </c>
      <c r="AHL34" s="149">
        <f>INDEX('[2]All Previous Years'!$A$1:$EX$34,MATCH($A34,'[2]All Previous Years'!$A$1:$A$34,0),MATCH(AHL$1,'[2]All Previous Years'!$A$1:$EX$1,0))</f>
        <v>156805</v>
      </c>
      <c r="AHM34" s="161">
        <f>INDEX('[29]SPI Raw Data 1617'!$A$3:$AN$37,MATCH($A34,'[29]SPI Raw Data 1617'!$A$3:$A$37,0),MATCH(AHM$1,'[29]SPI Raw Data 1617'!$A$37:$AN$37,0))</f>
        <v>54042338</v>
      </c>
      <c r="AHN34" s="150">
        <f t="shared" si="69"/>
        <v>2.7180694853879688</v>
      </c>
      <c r="AHO34" s="42">
        <f>INDEX([4]Sheet1!$A$1:$CJ$34, MATCH($A34, [4]Sheet1!$A$1:$A$34, 0), MATCH(AHO$1, [4]Sheet1!$A$1:$CJ$1, 0))</f>
        <v>146756</v>
      </c>
      <c r="AHP34" s="293">
        <f>INDEX('[5]Finance Indicators'!$A$2:$BO$35,MATCH($A34,'[5]Finance Indicators'!$A$2:$A$35,0),MATCH(AHP$1,'[5]Finance Indicators'!$A$2:$BO$2,0))</f>
        <v>53992733</v>
      </c>
      <c r="AHQ34" s="150">
        <f>INDEX('[6]Finance Indicators'!$B$3:$BO$35,MATCH($A34,'[6]Finance Indicators'!$A$3:$A$35,0),MATCH(AHQ$1,'[6]Finance Indicators'!$B$2:$BO$2,0))</f>
        <v>2.6125118243899079</v>
      </c>
      <c r="AHR34" s="150">
        <f>INDEX('[6]Finance Indicators'!$B$3:$BO$35,MATCH($A34,'[6]Finance Indicators'!$A$3:$A$35,0),MATCH(AHR$1,'[6]Finance Indicators'!$B$2:$BO$2,0))</f>
        <v>142450</v>
      </c>
      <c r="AHS34" s="150">
        <f>INDEX('[6]Finance Indicators'!$B$3:$BO$35,MATCH($A34,'[6]Finance Indicators'!$A$3:$A$35,0),MATCH(AHS$1,'[6]Finance Indicators'!$B$2:$BO$2,0))</f>
        <v>54526069</v>
      </c>
      <c r="AHT34" s="152">
        <f t="array" ref="AHT34">INDEX('[7]Finance Indicators'!$A$2:$BO$35,MATCH($A34,'[7]Finance Indicators'!$A$2:$A$35,0),MATCH(AHT$1,'[7]Finance Indicators'!$A$2:$BO$2,0))</f>
        <v>2.7106834984627404</v>
      </c>
      <c r="AHU34" s="152">
        <f t="array" ref="AHU34">INDEX('[7]Finance Indicators'!$A$2:$BO$35,MATCH($A34,'[7]Finance Indicators'!$A$2:$A$35,0),MATCH(AHU$1,'[7]Finance Indicators'!$A$2:$BO$2,0))</f>
        <v>141079</v>
      </c>
      <c r="AHV34" s="256">
        <f t="array" ref="AHV34">INDEX('[7]Finance Indicators'!$A$2:$BO$35,MATCH($A34,'[7]Finance Indicators'!$A$2:$A$35,0),MATCH(AHV$1,'[7]Finance Indicators'!$A$2:$BO$2,0))</f>
        <v>52045545</v>
      </c>
      <c r="AHW34" s="148">
        <f>(AGS34*100)/Deflators!$B$2</f>
        <v>4.1819834263873732</v>
      </c>
      <c r="AHX34" s="172">
        <f>(AGV34*100)/Deflators!$B$3</f>
        <v>3.744009419749962</v>
      </c>
      <c r="AHY34" s="172">
        <f>(AGY34*100)/Deflators!$B$4</f>
        <v>3.5686805176925582</v>
      </c>
      <c r="AHZ34" s="172">
        <f>(AHB34*100)/Deflators!$B$5</f>
        <v>3.5628184601880548</v>
      </c>
      <c r="AIA34" s="172">
        <f>(AHE34*100)/Deflators!$B$6</f>
        <v>3.2649630678736887</v>
      </c>
      <c r="AIB34" s="172">
        <f>(AHH34*100)/Deflators!$B$7</f>
        <v>3.1898424534575409</v>
      </c>
      <c r="AIC34" s="172">
        <f>(AHK34*100)/Deflators!$B$8</f>
        <v>3.0945468503984865</v>
      </c>
      <c r="AID34" s="172">
        <f>(AHN34*100)/Deflators!$B$9</f>
        <v>2.8487307964639839</v>
      </c>
      <c r="AIE34" s="172">
        <f>(AHQ34*100)/Deflators!$B$10</f>
        <v>2.6763391681257467</v>
      </c>
      <c r="AIF34" s="302">
        <f>(AHT34*100)/Deflators!$B$11</f>
        <v>2.7106834984627404</v>
      </c>
      <c r="AIG34" s="152">
        <v>3.4076088263933317</v>
      </c>
      <c r="AIH34" s="149">
        <v>108363</v>
      </c>
      <c r="AII34" s="149">
        <v>31800305</v>
      </c>
      <c r="AIJ34" s="150">
        <v>3.2579638084735802</v>
      </c>
      <c r="AIK34" s="149">
        <v>104498</v>
      </c>
      <c r="AIL34" s="149">
        <v>32074635</v>
      </c>
      <c r="AIM34" s="154">
        <v>3.1499489660908027</v>
      </c>
      <c r="AIN34" s="149">
        <v>104157</v>
      </c>
      <c r="AIO34" s="42">
        <v>33066250</v>
      </c>
      <c r="AIP34" s="164">
        <v>2.5722218645464903</v>
      </c>
      <c r="AIQ34" s="149">
        <v>103957</v>
      </c>
      <c r="AIR34" s="149">
        <v>40415254</v>
      </c>
      <c r="AIS34" s="164">
        <v>2.4528128702587986</v>
      </c>
      <c r="AIT34" s="149">
        <v>100317</v>
      </c>
      <c r="AIU34" s="149">
        <v>40898758</v>
      </c>
      <c r="AIV34" s="164">
        <v>2.4461516581567735</v>
      </c>
      <c r="AIW34" s="149">
        <v>100980</v>
      </c>
      <c r="AIX34" s="149">
        <v>41281169</v>
      </c>
      <c r="AIY34" s="164">
        <f t="shared" si="70"/>
        <v>1.9831803490240061</v>
      </c>
      <c r="AIZ34" s="149">
        <f>INDEX('[2]All Previous Years'!$A$1:$EX$34,MATCH($A34,'[2]All Previous Years'!$A$1:$A$34,0),MATCH(AIZ$1,'[2]All Previous Years'!$A$1:$EX$1,0))</f>
        <v>92761</v>
      </c>
      <c r="AJA34" s="161">
        <f>INDEX('[29]SPI Raw Data 1617'!$A$3:$AN$37,MATCH($A34,'[29]SPI Raw Data 1617'!$A$3:$A$37,0),MATCH(AJA$1,'[29]SPI Raw Data 1617'!$A$37:$AN$37,0))</f>
        <v>46773860</v>
      </c>
      <c r="AJB34" s="150">
        <f t="shared" si="71"/>
        <v>2.0707948839381056</v>
      </c>
      <c r="AJC34" s="42">
        <f>INDEX([4]Sheet1!$A$1:$CJ$34, MATCH($A34, [4]Sheet1!$A$1:$A$34, 0), MATCH(AJC$1, [4]Sheet1!$A$1:$CJ$1, 0))</f>
        <v>89568</v>
      </c>
      <c r="AJD34" s="293">
        <f>INDEX('[5]Finance Indicators'!$A$2:$BO$35,MATCH($A34,'[5]Finance Indicators'!$A$2:$A$35,0),MATCH(AJD$1,'[5]Finance Indicators'!$A$2:$BO$2,0))</f>
        <v>43252956</v>
      </c>
      <c r="AJE34" s="150">
        <f>INDEX('[6]Finance Indicators'!$B$3:$BO$35,MATCH($A34,'[6]Finance Indicators'!$A$3:$A$35,0),MATCH(AJE$1,'[6]Finance Indicators'!$B$2:$BO$2,0))</f>
        <v>2.0514744575214108</v>
      </c>
      <c r="AJF34" s="150">
        <f>INDEX('[6]Finance Indicators'!$B$3:$BO$35,MATCH($A34,'[6]Finance Indicators'!$A$3:$A$35,0),MATCH(AJF$1,'[6]Finance Indicators'!$B$2:$BO$2,0))</f>
        <v>90328</v>
      </c>
      <c r="AJG34" s="150">
        <f>INDEX('[6]Finance Indicators'!$B$3:$BO$35,MATCH($A34,'[6]Finance Indicators'!$A$3:$A$35,0),MATCH(AJG$1,'[6]Finance Indicators'!$B$2:$BO$2,0))</f>
        <v>44030770</v>
      </c>
      <c r="AJH34" s="152">
        <f t="array" ref="AJH34">INDEX('[7]Finance Indicators'!$A$2:$BO$35,MATCH($A34,'[7]Finance Indicators'!$A$2:$A$35,0),MATCH(AJH$1,'[7]Finance Indicators'!$A$2:$BO$2,0))</f>
        <v>2.0033931894168875</v>
      </c>
      <c r="AJI34" s="152">
        <f t="array" ref="AJI34">INDEX('[7]Finance Indicators'!$A$2:$BO$35,MATCH($A34,'[7]Finance Indicators'!$A$2:$A$35,0),MATCH(AJI$1,'[7]Finance Indicators'!$A$2:$BO$2,0))</f>
        <v>89905</v>
      </c>
      <c r="AJJ34" s="256">
        <f t="array" ref="AJJ34">INDEX('[7]Finance Indicators'!$A$2:$BO$35,MATCH($A34,'[7]Finance Indicators'!$A$2:$A$35,0),MATCH(AJJ$1,'[7]Finance Indicators'!$A$2:$BO$2,0))</f>
        <v>44876363</v>
      </c>
      <c r="AJK34" s="148">
        <f>(AIG34*100)/Deflators!$B$2</f>
        <v>4.0142432776304906</v>
      </c>
      <c r="AJL34" s="172">
        <f>(AIJ34*100)/Deflators!$B$3</f>
        <v>3.7806379502559531</v>
      </c>
      <c r="AJM34" s="172">
        <f>(AIM34*100)/Deflators!$B$4</f>
        <v>3.5820549400502721</v>
      </c>
      <c r="AJN34" s="172">
        <f>(AIP34*100)/Deflators!$B$5</f>
        <v>2.8732533347405962</v>
      </c>
      <c r="AJO34" s="172">
        <f>(AIS34*100)/Deflators!$B$6</f>
        <v>2.7026037218549654</v>
      </c>
      <c r="AJP34" s="172">
        <f>(AIV34*100)/Deflators!$B$7</f>
        <v>2.6734496872954794</v>
      </c>
      <c r="AJQ34" s="172">
        <f>(AIY34*100)/Deflators!$B$8</f>
        <v>2.1151126133972742</v>
      </c>
      <c r="AJR34" s="172">
        <f>(AJB34*100)/Deflators!$B$9</f>
        <v>2.1703408212143325</v>
      </c>
      <c r="AJS34" s="172">
        <f>(AJE34*100)/Deflators!$B$10</f>
        <v>2.1015948681327923</v>
      </c>
      <c r="AJT34" s="246">
        <f>(AJH34*100)/Deflators!$B$11</f>
        <v>2.0033931894168875</v>
      </c>
      <c r="AJU34" s="148">
        <f>AJV34/AJW34*1000</f>
        <v>4.2015596546714722</v>
      </c>
      <c r="AJV34" s="149">
        <f>SUM(AJV2:AJV33)</f>
        <v>38949</v>
      </c>
      <c r="AJW34" s="149">
        <f>SUM(AJW2:AJW33)</f>
        <v>9270129</v>
      </c>
      <c r="AJX34" s="150">
        <f>AJY34/AJZ34*1000</f>
        <v>3.4721009217168084</v>
      </c>
      <c r="AJY34" s="149">
        <f>SUM(AJY2:AJY33)</f>
        <v>40650</v>
      </c>
      <c r="AJZ34" s="149">
        <f>SUM(AJZ2:AJZ33)</f>
        <v>11707609</v>
      </c>
      <c r="AKA34" s="164">
        <f>AKB34/AKC34*1000</f>
        <v>3.5838781506648321</v>
      </c>
      <c r="AKB34" s="149">
        <f>SUM(AKB2:AKB33)</f>
        <v>39790</v>
      </c>
      <c r="AKC34" s="42">
        <f>SUM(AKC2:AKC33)</f>
        <v>11102498</v>
      </c>
      <c r="AKD34" s="164">
        <f>AKE34/AKF34*1000</f>
        <v>3.3436774453656506</v>
      </c>
      <c r="AKE34" s="149">
        <f>SUM(AKE2:AKE33)</f>
        <v>39021</v>
      </c>
      <c r="AKF34" s="149">
        <f>SUM(AKF2:AKF33)</f>
        <v>11670085</v>
      </c>
      <c r="AKG34" s="164">
        <f>AKH34/AKI34*1000</f>
        <v>3.3306908202653678</v>
      </c>
      <c r="AKH34" s="149">
        <f>SUM(AKH2:AKH33)</f>
        <v>39695</v>
      </c>
      <c r="AKI34" s="149">
        <f>SUM(AKI2:AKI33)</f>
        <v>11917948</v>
      </c>
      <c r="AKJ34" s="164">
        <f>AKK34/AKL34*1000</f>
        <v>3.0449078500390385</v>
      </c>
      <c r="AKK34" s="149">
        <f>SUM(AKK2:AKK33)</f>
        <v>38558</v>
      </c>
      <c r="AKL34" s="149">
        <f>SUM(AKL2:AKL33)</f>
        <v>12663109</v>
      </c>
      <c r="AKM34" s="164">
        <f t="shared" si="72"/>
        <v>3.3147306379278243</v>
      </c>
      <c r="AKN34" s="149">
        <f>INDEX('[2]All Previous Years'!$A$1:$EX$34,MATCH($A34,'[2]All Previous Years'!$A$1:$A$34,0),MATCH(AKN$1,'[2]All Previous Years'!$A$1:$EX$1,0))</f>
        <v>41323</v>
      </c>
      <c r="AKO34" s="161">
        <f>INDEX('[29]SPI Raw Data 1617'!$A$3:$AN$37,MATCH($A34,'[29]SPI Raw Data 1617'!$A$3:$A$37,0),MATCH(AKO$1,'[29]SPI Raw Data 1617'!$A$37:$AN$37,0))</f>
        <v>12466473</v>
      </c>
      <c r="AKP34" s="150">
        <f t="shared" si="73"/>
        <v>3.4964442810344885</v>
      </c>
      <c r="AKQ34" s="42">
        <f>INDEX([4]Sheet1!$A$1:$CJ$34, MATCH($A34, [4]Sheet1!$A$1:$A$34, 0), MATCH(AKQ$1, [4]Sheet1!$A$1:$CJ$1, 0))</f>
        <v>41291</v>
      </c>
      <c r="AKR34" s="293">
        <f>INDEX('[5]Finance Indicators'!$A$2:$BO$35,MATCH($A34,'[5]Finance Indicators'!$A$2:$A$35,0),MATCH(AKR$1,'[5]Finance Indicators'!$A$2:$BO$2,0))</f>
        <v>11809426</v>
      </c>
      <c r="AKS34" s="292">
        <f>INDEX('[6]Finance Indicators'!$B$3:$BO$35,MATCH($A34,'[6]Finance Indicators'!$A$3:$A$35,0),MATCH(AKS$1,'[6]Finance Indicators'!$B$2:$BO$2,0))</f>
        <v>3.4731709515587017</v>
      </c>
      <c r="AKT34" s="292">
        <f>INDEX('[6]Finance Indicators'!$B$3:$BO$35,MATCH($A34,'[6]Finance Indicators'!$A$3:$A$35,0),MATCH(AKT$1,'[6]Finance Indicators'!$B$2:$BO$2,0))</f>
        <v>41922</v>
      </c>
      <c r="AKU34" s="292">
        <f>INDEX('[6]Finance Indicators'!$B$3:$BO$35,MATCH($A34,'[6]Finance Indicators'!$A$3:$A$35,0),MATCH(AKU$1,'[6]Finance Indicators'!$B$2:$BO$2,0))</f>
        <v>12070238</v>
      </c>
      <c r="AKV34" s="292">
        <f t="array" ref="AKV34">INDEX('[7]Finance Indicators'!$A$2:$BO$35,MATCH($A34,'[7]Finance Indicators'!$A$2:$A$35,0),MATCH(AKV$1,'[7]Finance Indicators'!$A$2:$BO$2,0))</f>
        <v>3.2710047608174402</v>
      </c>
      <c r="AKW34" s="152">
        <f t="array" ref="AKW34">INDEX('[7]Finance Indicators'!$A$2:$BO$35,MATCH($A34,'[7]Finance Indicators'!$A$2:$A$35,0),MATCH(AKW$1,'[7]Finance Indicators'!$A$2:$BO$2,0))</f>
        <v>41042</v>
      </c>
      <c r="AKX34" s="256">
        <f t="array" ref="AKX34">INDEX('[7]Finance Indicators'!$A$2:$BO$35,MATCH($A34,'[7]Finance Indicators'!$A$2:$A$35,0),MATCH(AKX$1,'[7]Finance Indicators'!$A$2:$BO$2,0))</f>
        <v>12547215</v>
      </c>
      <c r="AKY34" s="148">
        <f>IFERROR((AJU34*100)/Deflators!$B$2,"NA")</f>
        <v>4.949536011496888</v>
      </c>
      <c r="AKZ34" s="150">
        <f>IFERROR((AJX34*100)/Deflators!$B$3,"NA")</f>
        <v>4.0291290153746004</v>
      </c>
      <c r="ALA34" s="150">
        <f>IFERROR((AKA34*100)/Deflators!$B$4,"NA")</f>
        <v>4.0755099756613413</v>
      </c>
      <c r="ALB34" s="150">
        <f>IFERROR((AKD34*100)/Deflators!$B$5,"NA")</f>
        <v>3.7349936654424751</v>
      </c>
      <c r="ALC34" s="150">
        <f>IFERROR((AKG34*100)/Deflators!$B$6,"NA")</f>
        <v>3.6698834698496956</v>
      </c>
      <c r="ALD34" s="150">
        <f>IFERROR((AKJ34*100)/Deflators!$B$7,"NA")</f>
        <v>3.3278427003436022</v>
      </c>
      <c r="ALE34" s="150">
        <f>IFERROR((AKM34*100)/Deflators!$B$8,"NA")</f>
        <v>3.5352450853730537</v>
      </c>
      <c r="ALF34" s="150">
        <f>IFERROR((AKP34*100)/Deflators!$B$9,"NA")</f>
        <v>3.6645231312331954</v>
      </c>
      <c r="ALG34" s="150">
        <f>IFERROR((AKS34*100)/Deflators!$B$10,"NA")</f>
        <v>3.5580254100567932</v>
      </c>
      <c r="ALH34" s="183">
        <f>IFERROR((AKV34*100)/Deflators!$B$11,"NA")</f>
        <v>3.2710047608174402</v>
      </c>
      <c r="ALI34" s="148">
        <v>25930.181344669767</v>
      </c>
      <c r="ALJ34" s="149">
        <v>135410</v>
      </c>
      <c r="ALK34" s="149">
        <v>5222100</v>
      </c>
      <c r="ALL34" s="150">
        <v>24280.657684402831</v>
      </c>
      <c r="ALM34" s="149">
        <v>127590</v>
      </c>
      <c r="ALN34" s="149">
        <v>5254800</v>
      </c>
      <c r="ALO34" s="164">
        <v>23662.300511893998</v>
      </c>
      <c r="ALP34" s="149">
        <v>125732</v>
      </c>
      <c r="ALQ34" s="149">
        <v>5313600</v>
      </c>
      <c r="ALR34" s="164">
        <v>23296.356776845543</v>
      </c>
      <c r="ALS34" s="149">
        <v>124116</v>
      </c>
      <c r="ALT34" s="149">
        <v>5327700</v>
      </c>
      <c r="ALU34" s="164">
        <v>23405.639913232102</v>
      </c>
      <c r="ALV34" s="149">
        <v>125164</v>
      </c>
      <c r="ALW34" s="149">
        <v>5347600</v>
      </c>
      <c r="ALX34" s="164">
        <v>21794.155965010235</v>
      </c>
      <c r="ALY34" s="149">
        <v>117100</v>
      </c>
      <c r="ALZ34" s="149">
        <v>5373000</v>
      </c>
      <c r="AMA34" s="164">
        <f>(AMB34/AMC34)*1000000</f>
        <v>20833.53377615779</v>
      </c>
      <c r="AMB34" s="149">
        <f>INDEX('[2]All Previous Years'!$A$1:$EX$34,MATCH($A34,'[2]All Previous Years'!$A$1:$A$34,0),MATCH(AMB$1,'[2]All Previous Years'!$A$1:$EX$1,0))</f>
        <v>112599</v>
      </c>
      <c r="AMC34" s="42">
        <f>INDEX('[3]Raw data 16-17'!$B$2:$XA$34,MATCH($A34,'[3]Raw data 16-17'!$A$2:$A$34,0),MATCH(AMC$1,'[3]Raw data 16-17'!$B$1:$GU$1,0))</f>
        <v>5404700</v>
      </c>
      <c r="AMD34" s="150">
        <f t="shared" si="75"/>
        <v>19811.790296416457</v>
      </c>
      <c r="AME34" s="42">
        <f>INDEX([4]Sheet1!$A$1:$CJ$34, MATCH($A34, [4]Sheet1!$A$1:$A$34, 0), MATCH(AME$1, [4]Sheet1!$A$1:$CJ$1, 0))</f>
        <v>107475</v>
      </c>
      <c r="AMF34" s="293">
        <f>INDEX('[5]Finance Indicators'!$A$2:$BO$35,MATCH($A34,'[5]Finance Indicators'!$A$2:$A$35,0),MATCH(AMF$1,'[5]Finance Indicators'!$A$2:$BO$2,0))</f>
        <v>5424800</v>
      </c>
      <c r="AMG34" s="292">
        <f>INDEX('[6]Finance Indicators'!$B$3:$BO$35,MATCH($A34,'[6]Finance Indicators'!$A$3:$A$35,0),MATCH(AMG$1,'[6]Finance Indicators'!$B$2:$BO$2,0))</f>
        <v>20215.792280392048</v>
      </c>
      <c r="AMH34" s="292">
        <f>INDEX('[6]Finance Indicators'!$B$3:$BO$35,MATCH($A34,'[6]Finance Indicators'!$A$3:$A$35,0),MATCH(AMH$1,'[6]Finance Indicators'!$B$2:$BO$2,0))</f>
        <v>109935.5</v>
      </c>
      <c r="AMI34" s="292">
        <f>INDEX('[6]Finance Indicators'!$B$3:$BO$35,MATCH($A34,'[6]Finance Indicators'!$A$3:$A$35,0),MATCH(AMI$1,'[6]Finance Indicators'!$B$2:$BO$2,0))</f>
        <v>5438100</v>
      </c>
      <c r="AMJ34" s="273">
        <f t="array" ref="AMJ34">INDEX('[7]Finance Indicators'!$A$2:$BO$35,MATCH($A34,'[7]Finance Indicators'!$A$2:$A$35,0),MATCH(AMJ$1,'[7]Finance Indicators'!$A$2:$BO$2,0))</f>
        <v>20107.078139585963</v>
      </c>
      <c r="AMK34" s="273">
        <f t="array" ref="AMK34">INDEX('[7]Finance Indicators'!$A$2:$BO$35,MATCH($A34,'[7]Finance Indicators'!$A$2:$A$35,0),MATCH(AMK$1,'[7]Finance Indicators'!$A$2:$BO$2,0))</f>
        <v>109851</v>
      </c>
      <c r="AML34" s="291">
        <f t="array" ref="AML34">INDEX('[7]Finance Indicators'!$A$2:$BO$35,MATCH($A34,'[7]Finance Indicators'!$A$2:$A$35,0),MATCH(AML$1,'[7]Finance Indicators'!$A$2:$BO$2,0))</f>
        <v>5463300</v>
      </c>
      <c r="AMM34" s="148">
        <f>(ALI34*100)/Deflators!$B$2</f>
        <v>30546.362993416347</v>
      </c>
      <c r="AMN34" s="172">
        <f>(ALL34*100)/Deflators!$B$3</f>
        <v>28175.99620354149</v>
      </c>
      <c r="AMO34" s="172">
        <f>(ALO34*100)/Deflators!$B$4</f>
        <v>26908.264658894994</v>
      </c>
      <c r="AMP34" s="172">
        <f>(ALR34*100)/Deflators!$B$5</f>
        <v>26022.768766169291</v>
      </c>
      <c r="AMQ34" s="172">
        <f>(ALU34*100)/Deflators!$B$6</f>
        <v>25789.235823450323</v>
      </c>
      <c r="AMR34" s="172">
        <f>(ALX34*100)/Deflators!$B$7</f>
        <v>23819.283344610714</v>
      </c>
      <c r="AMS34" s="172">
        <f>(AMA34*100)/Deflators!$B$8</f>
        <v>22219.497129081366</v>
      </c>
      <c r="AMT34" s="172">
        <f>(AMD34*100)/Deflators!$B$9</f>
        <v>20764.1701045152</v>
      </c>
      <c r="AMU34" s="173">
        <f>(AMG34*100)/Deflators!$B$10</f>
        <v>20709.692560852684</v>
      </c>
      <c r="AMV34" s="172">
        <f>(AMJ34*100)/Deflators!$B$11</f>
        <v>20107.078139585963</v>
      </c>
      <c r="AMW34" s="166">
        <f t="shared" si="3"/>
        <v>82.5</v>
      </c>
      <c r="AMX34" s="164">
        <f t="shared" si="3"/>
        <v>80.333333333333329</v>
      </c>
      <c r="AMY34" s="164">
        <f t="shared" si="3"/>
        <v>77.333333333333329</v>
      </c>
      <c r="AMZ34" s="164">
        <f t="shared" si="3"/>
        <v>74.666666666666671</v>
      </c>
      <c r="ANA34" s="171">
        <f t="shared" si="3"/>
        <v>73</v>
      </c>
      <c r="ANB34" s="164">
        <f t="shared" si="3"/>
        <v>72.36666666666666</v>
      </c>
      <c r="ANC34" s="249">
        <f t="shared" si="3"/>
        <v>72.36666666666666</v>
      </c>
      <c r="AND34" s="168">
        <f t="shared" si="4"/>
        <v>85.033333333333331</v>
      </c>
      <c r="ANE34" s="164">
        <f t="shared" si="4"/>
        <v>86</v>
      </c>
      <c r="ANF34" s="164">
        <f t="shared" si="4"/>
        <v>85.666666666666671</v>
      </c>
      <c r="ANG34" s="164">
        <f t="shared" si="4"/>
        <v>86</v>
      </c>
      <c r="ANH34" s="164">
        <f t="shared" si="4"/>
        <v>85.666666666666671</v>
      </c>
      <c r="ANI34" s="164">
        <f t="shared" si="4"/>
        <v>84.833333333333329</v>
      </c>
      <c r="ANJ34" s="249">
        <f t="shared" si="4"/>
        <v>83.5</v>
      </c>
      <c r="ANK34" s="168">
        <f t="shared" si="5"/>
        <v>76.5</v>
      </c>
      <c r="ANL34" s="164">
        <f t="shared" si="5"/>
        <v>76.333333333333329</v>
      </c>
      <c r="ANM34" s="164">
        <f t="shared" si="5"/>
        <v>74</v>
      </c>
      <c r="ANN34" s="164">
        <f t="shared" si="5"/>
        <v>72</v>
      </c>
      <c r="ANO34" s="164">
        <f t="shared" si="5"/>
        <v>70</v>
      </c>
      <c r="ANP34" s="164">
        <f t="shared" si="5"/>
        <v>69.3</v>
      </c>
      <c r="ANQ34" s="249">
        <f t="shared" si="5"/>
        <v>69.3</v>
      </c>
      <c r="ANR34" s="168">
        <f t="shared" si="6"/>
        <v>77.533333333333331</v>
      </c>
      <c r="ANS34" s="164">
        <f t="shared" si="6"/>
        <v>78</v>
      </c>
      <c r="ANT34" s="164">
        <f t="shared" si="6"/>
        <v>75.666666666666671</v>
      </c>
      <c r="ANU34" s="164">
        <f t="shared" si="6"/>
        <v>74</v>
      </c>
      <c r="ANV34" s="164">
        <f t="shared" si="6"/>
        <v>72.666666666666671</v>
      </c>
      <c r="ANW34" s="164">
        <f t="shared" si="6"/>
        <v>71.433333333333337</v>
      </c>
      <c r="ANX34" s="170">
        <f t="shared" si="6"/>
        <v>70.100000000000009</v>
      </c>
      <c r="ANY34" s="166">
        <f t="shared" si="76"/>
        <v>80.995059328015344</v>
      </c>
      <c r="ANZ34" s="161">
        <v>206788</v>
      </c>
      <c r="AOA34" s="161">
        <v>2553094</v>
      </c>
      <c r="AOB34" s="164">
        <f t="shared" si="77"/>
        <v>78.003700901240165</v>
      </c>
      <c r="AOC34" s="161">
        <v>199683</v>
      </c>
      <c r="AOD34" s="161">
        <v>2559917</v>
      </c>
      <c r="AOE34" s="164">
        <f t="shared" si="78"/>
        <v>75.425774687551581</v>
      </c>
      <c r="AOF34" s="161">
        <v>194178</v>
      </c>
      <c r="AOG34" s="42">
        <v>2574425</v>
      </c>
      <c r="AOH34" s="164">
        <f t="shared" si="79"/>
        <v>77.483089753705841</v>
      </c>
      <c r="AOI34" s="161">
        <v>202090</v>
      </c>
      <c r="AOJ34" s="161">
        <v>2608182</v>
      </c>
      <c r="AOK34" s="164">
        <f t="shared" si="80"/>
        <v>80.935046203772259</v>
      </c>
      <c r="AOL34" s="161">
        <v>210992</v>
      </c>
      <c r="AOM34" s="167">
        <v>2606930</v>
      </c>
      <c r="AON34" s="168">
        <f>(ANY34*100)/Deflators!$B$2</f>
        <v>95.414083303949909</v>
      </c>
      <c r="AOO34" s="164">
        <f>(AOB34*100)/Deflators!$B$3</f>
        <v>90.51781088563142</v>
      </c>
      <c r="AOP34" s="164">
        <f>(AOE34*100)/Deflators!$B$4</f>
        <v>85.772586075248341</v>
      </c>
      <c r="AOQ34" s="164">
        <f>(AOH34*100)/Deflators!$B$5</f>
        <v>86.551066643736803</v>
      </c>
      <c r="AOR34" s="171">
        <f>(AOK34*100)/Deflators!$B$6</f>
        <v>89.177352153953578</v>
      </c>
      <c r="AOS34" s="168">
        <f t="shared" si="154"/>
        <v>59.120774541887997</v>
      </c>
      <c r="AOT34" s="161">
        <v>152202</v>
      </c>
      <c r="AOU34" s="42">
        <v>2574425</v>
      </c>
      <c r="AOV34" s="164">
        <f t="shared" si="81"/>
        <v>61.316273174187998</v>
      </c>
      <c r="AOW34" s="161">
        <v>159924</v>
      </c>
      <c r="AOX34" s="161">
        <v>2608182</v>
      </c>
      <c r="AOY34" s="164">
        <f t="shared" si="82"/>
        <v>64.836033188463048</v>
      </c>
      <c r="AOZ34" s="161">
        <f>SUM(AOZ2:AOZ33)</f>
        <v>169023</v>
      </c>
      <c r="APA34" s="161">
        <v>2606930</v>
      </c>
      <c r="APB34" s="164">
        <f t="shared" si="83"/>
        <v>64.237341170309804</v>
      </c>
      <c r="APC34" s="161">
        <v>168546</v>
      </c>
      <c r="APD34" s="161">
        <v>2623801</v>
      </c>
      <c r="APE34" s="164">
        <f t="shared" si="84"/>
        <v>64.540779117454846</v>
      </c>
      <c r="APF34" s="149">
        <f>INDEX('[2]All Previous Years'!$A$1:$EX$34,MATCH($A34,'[2]All Previous Years'!$A$1:$A$34,0),MATCH(APF$1,'[2]All Previous Years'!$A$1:$EX$1,0))</f>
        <v>170357</v>
      </c>
      <c r="APG34" s="161">
        <f>INDEX('[29]SPI Raw Data 1617'!$A$3:$AN$37,MATCH($A34,'[29]SPI Raw Data 1617'!$A$3:$A$37,0),MATCH(APG$1,'[29]SPI Raw Data 1617'!$A$37:$AN$37,0))</f>
        <v>2639525</v>
      </c>
      <c r="APH34" s="150">
        <f t="shared" si="85"/>
        <v>65.972305957821376</v>
      </c>
      <c r="API34" s="42">
        <f>INDEX([4]Sheet1!$A$1:$CJ$34, MATCH($A34, [4]Sheet1!$A$1:$A$34, 0), MATCH(API$1, [4]Sheet1!$A$1:$CJ$1, 0))</f>
        <v>175081</v>
      </c>
      <c r="APJ34" s="42">
        <f>INDEX('[5]Finance Indicators'!$A$2:$BO$35,MATCH($A34,'[5]Finance Indicators'!$A$2:$A$35,0),MATCH(APJ$1,'[5]Finance Indicators'!$A$2:$BO$2,0))</f>
        <v>2653856</v>
      </c>
      <c r="APK34" s="292">
        <f>INDEX('[6]Finance Indicators'!$B$3:$BO$35,MATCH($A34,'[6]Finance Indicators'!$A$3:$A$35,0),MATCH(APK$1,'[6]Finance Indicators'!$B$2:$BO$2,0))</f>
        <v>67.397305272431026</v>
      </c>
      <c r="APL34" s="292">
        <f>INDEX('[6]Finance Indicators'!$B$3:$BO$35,MATCH($A34,'[6]Finance Indicators'!$A$3:$A$35,0),MATCH(APL$1,'[6]Finance Indicators'!$B$2:$BO$2,0))</f>
        <v>180553</v>
      </c>
      <c r="APM34" s="292">
        <f>INDEX('[6]Finance Indicators'!$B$3:$BO$35,MATCH($A34,'[6]Finance Indicators'!$A$3:$A$35,0),MATCH(APM$1,'[6]Finance Indicators'!$B$2:$BO$2,0))</f>
        <v>2678935</v>
      </c>
      <c r="APN34" s="273">
        <f t="array" ref="APN34">INDEX('[7]Finance Indicators'!$A$2:$BO$35,MATCH($A34,'[7]Finance Indicators'!$A$2:$A$35,0),MATCH(APN$1,'[7]Finance Indicators'!$A$2:$BO$2,0))</f>
        <v>68.772159247422351</v>
      </c>
      <c r="APO34" s="273">
        <f t="array" ref="APO34">INDEX('[7]Finance Indicators'!$A$2:$BO$35,MATCH($A34,'[7]Finance Indicators'!$A$2:$A$35,0),MATCH(APO$1,'[7]Finance Indicators'!$A$2:$BO$2,0))</f>
        <v>185747</v>
      </c>
      <c r="APP34" s="291">
        <f t="array" ref="APP34">INDEX('[7]Finance Indicators'!$A$2:$BO$35,MATCH($A34,'[7]Finance Indicators'!$A$2:$A$35,0),MATCH(APP$1,'[7]Finance Indicators'!$A$2:$BO$2,0))</f>
        <v>2700904</v>
      </c>
      <c r="APQ34" s="174">
        <f>(AOS34*100)/Deflators!$B$4</f>
        <v>67.230886845188181</v>
      </c>
      <c r="APR34" s="172">
        <f>(AOV34*100)/Deflators!$B$5</f>
        <v>68.492220208486145</v>
      </c>
      <c r="APS34" s="172">
        <f>(AOY34*100)/Deflators!$B$6</f>
        <v>71.438839354656537</v>
      </c>
      <c r="APT34" s="172">
        <f>(APB34*100)/Deflators!$B$7</f>
        <v>70.206317376848119</v>
      </c>
      <c r="APU34" s="172">
        <f>(APE34*100)/Deflators!$B$8</f>
        <v>68.834393229540666</v>
      </c>
      <c r="APV34" s="172">
        <f>(APH34*100)/Deflators!$B$9</f>
        <v>69.143684775580525</v>
      </c>
      <c r="APW34" s="173">
        <f>(APK34*100)/Deflators!$B$10</f>
        <v>69.043916373032374</v>
      </c>
      <c r="APX34" s="177">
        <f>(APN34*100)/Deflators!$B$11</f>
        <v>68.772159247422351</v>
      </c>
      <c r="APY34" s="152">
        <f t="shared" si="86"/>
        <v>97.432370292672331</v>
      </c>
      <c r="APZ34" s="161">
        <v>248754</v>
      </c>
      <c r="AQA34" s="161">
        <v>2553094</v>
      </c>
      <c r="AQB34" s="150">
        <f t="shared" si="87"/>
        <v>102.69239197989623</v>
      </c>
      <c r="AQC34" s="161">
        <v>262884</v>
      </c>
      <c r="AQD34" s="161">
        <v>2559917</v>
      </c>
      <c r="AQE34" s="150">
        <f t="shared" si="88"/>
        <v>106.0563038348369</v>
      </c>
      <c r="AQF34" s="161">
        <v>273034</v>
      </c>
      <c r="AQG34" s="161">
        <v>2574425</v>
      </c>
      <c r="AQH34" s="150">
        <f t="shared" si="89"/>
        <v>106.1463502163576</v>
      </c>
      <c r="AQI34" s="161">
        <v>276849</v>
      </c>
      <c r="AQJ34" s="161">
        <v>2608182</v>
      </c>
      <c r="AQK34" s="150">
        <f t="shared" si="90"/>
        <v>101.55546946024634</v>
      </c>
      <c r="AQL34" s="161">
        <v>264748</v>
      </c>
      <c r="AQM34" s="167">
        <v>2606930</v>
      </c>
      <c r="AQN34" s="168">
        <f>(APY34*100)/Deflators!$B$2</f>
        <v>114.77762190354737</v>
      </c>
      <c r="AQO34" s="164">
        <f>(AQB34*100)/Deflators!$B$3</f>
        <v>119.16730115662492</v>
      </c>
      <c r="AQP34" s="164">
        <f>(AQE34*100)/Deflators!$B$4</f>
        <v>120.60497206928362</v>
      </c>
      <c r="AQQ34" s="164">
        <f>(AQH34*100)/Deflators!$B$5</f>
        <v>118.56883690064768</v>
      </c>
      <c r="AQR34" s="171">
        <f>(AQK34*100)/Deflators!$B$6</f>
        <v>111.89772895680831</v>
      </c>
      <c r="AQS34" s="168">
        <f t="shared" si="91"/>
        <v>92.29361896345786</v>
      </c>
      <c r="AQT34" s="161">
        <v>237603</v>
      </c>
      <c r="AQU34" s="161">
        <v>2574425</v>
      </c>
      <c r="AQV34" s="164">
        <f>AQW34/AQX34*1000</f>
        <v>92.169564853986415</v>
      </c>
      <c r="AQW34" s="161">
        <v>240395</v>
      </c>
      <c r="AQX34" s="161">
        <v>2608182</v>
      </c>
      <c r="AQY34" s="164">
        <f t="shared" si="167"/>
        <v>91.209583686558517</v>
      </c>
      <c r="AQZ34" s="161">
        <v>237777</v>
      </c>
      <c r="ARA34" s="161">
        <v>2606930</v>
      </c>
      <c r="ARB34" s="164">
        <f t="shared" si="175"/>
        <v>97.435743030816738</v>
      </c>
      <c r="ARC34" s="161">
        <v>255652</v>
      </c>
      <c r="ARD34" s="161">
        <v>2623801</v>
      </c>
      <c r="ARE34" s="164">
        <f>(ARF34/ARG34)*1000</f>
        <v>98.767013004233718</v>
      </c>
      <c r="ARF34" s="149">
        <f>INDEX('[2]All Previous Years'!$A$1:$EX$34,MATCH($A34,'[2]All Previous Years'!$A$1:$A$34,0),MATCH(ARF$1,'[2]All Previous Years'!$A$1:$EX$1,0))</f>
        <v>260698</v>
      </c>
      <c r="ARG34" s="161">
        <f>INDEX('[29]SPI Raw Data 1617'!$A$3:$AN$37,MATCH($A34,'[29]SPI Raw Data 1617'!$A$3:$A$37,0),MATCH(ARG$1,'[29]SPI Raw Data 1617'!$A$37:$AN$37,0))</f>
        <v>2639525</v>
      </c>
      <c r="ARH34" s="150">
        <f t="shared" si="96"/>
        <v>101.3939716397574</v>
      </c>
      <c r="ARI34" s="42">
        <f>INDEX([4]Sheet1!$A$1:$CJ$34, MATCH($A34, [4]Sheet1!$A$1:$A$34, 0), MATCH(ARI$1, [4]Sheet1!$A$1:$CJ$1, 0))</f>
        <v>269085</v>
      </c>
      <c r="ARJ34" s="42">
        <f>INDEX('[5]Finance Indicators'!$A$2:$BO$35,MATCH($A34,'[5]Finance Indicators'!$A$2:$A$35,0),MATCH(ARJ$1,'[5]Finance Indicators'!$A$2:$BO$2,0))</f>
        <v>2653856</v>
      </c>
      <c r="ARK34" s="150">
        <f>INDEX('[6]Finance Indicators'!$B$3:$BO$35,MATCH($A34,'[6]Finance Indicators'!$A$3:$A$35,0),MATCH(ARK$1,'[6]Finance Indicators'!$B$2:$BO$2,0))</f>
        <v>97.663437149464258</v>
      </c>
      <c r="ARL34" s="150">
        <f>INDEX('[6]Finance Indicators'!$B$3:$BO$35,MATCH($A34,'[6]Finance Indicators'!$A$3:$A$35,0),MATCH(ARL$1,'[6]Finance Indicators'!$B$2:$BO$2,0))</f>
        <v>261634</v>
      </c>
      <c r="ARM34" s="150">
        <f>INDEX('[6]Finance Indicators'!$B$3:$BO$35,MATCH($A34,'[6]Finance Indicators'!$A$3:$A$35,0),MATCH(ARM$1,'[6]Finance Indicators'!$B$2:$BO$2,0))</f>
        <v>2678935</v>
      </c>
      <c r="ARN34" s="152">
        <f t="array" ref="ARN34">INDEX('[7]Finance Indicators'!$A$2:$BO$35,MATCH($A34,'[7]Finance Indicators'!$A$2:$A$35,0),MATCH(ARN$1,'[7]Finance Indicators'!$A$2:$BO$2,0))</f>
        <v>98.651784735777355</v>
      </c>
      <c r="ARO34" s="152">
        <f t="array" ref="ARO34">INDEX('[7]Finance Indicators'!$A$2:$BO$35,MATCH($A34,'[7]Finance Indicators'!$A$2:$A$35,0),MATCH(ARO$1,'[7]Finance Indicators'!$A$2:$BO$2,0))</f>
        <v>266449</v>
      </c>
      <c r="ARP34" s="256">
        <f>INDEX('[7]Finance Indicators'!$A$2:$BO$35,MATCH($A34,'[7]Finance Indicators'!$A$2:$A$35,0),MATCH(ARP$1,'[7]Finance Indicators'!$A$2:$BO$2,0))</f>
        <v>2700904</v>
      </c>
      <c r="ARQ34" s="174">
        <f>(AQS34*100)/Deflators!$B$4</f>
        <v>104.9543396740992</v>
      </c>
      <c r="ARR34" s="172">
        <f>(AQV34*100)/Deflators!$B$5</f>
        <v>102.95632473561832</v>
      </c>
      <c r="ARS34" s="172">
        <f>(AQY34*100)/Deflators!$B$6</f>
        <v>100.49823340747807</v>
      </c>
      <c r="ART34" s="172">
        <f>(ARB34*100)/Deflators!$B$7</f>
        <v>106.4895366845014</v>
      </c>
      <c r="ARU34" s="164">
        <f>(ARE34*100)/Deflators!$B$8</f>
        <v>105.33754789151483</v>
      </c>
      <c r="ARV34" s="164">
        <f>(ARH34*100)/Deflators!$B$9</f>
        <v>106.26811828717615</v>
      </c>
      <c r="ARW34" s="164">
        <f>(ARK34*100)/Deflators!$B$10</f>
        <v>100.04949248332598</v>
      </c>
      <c r="ARX34" s="249">
        <f>(ARN34*100)/Deflators!$B$11</f>
        <v>98.651784735777341</v>
      </c>
      <c r="ARY34" s="175">
        <v>19851.7837651519</v>
      </c>
      <c r="ARZ34" s="161">
        <v>103668</v>
      </c>
      <c r="ASA34" s="161">
        <v>5222100</v>
      </c>
      <c r="ASB34" s="165">
        <v>19379.763073761133</v>
      </c>
      <c r="ASC34" s="161">
        <v>101836.77899999999</v>
      </c>
      <c r="ASD34" s="161">
        <v>5254800</v>
      </c>
      <c r="ASE34" s="176">
        <v>17534.063535079793</v>
      </c>
      <c r="ASF34" s="161">
        <v>93169</v>
      </c>
      <c r="ASG34" s="161">
        <v>5313600</v>
      </c>
      <c r="ASH34" s="176">
        <v>16241.905512697787</v>
      </c>
      <c r="ASI34" s="161">
        <v>86532</v>
      </c>
      <c r="ASJ34" s="161">
        <v>5327700</v>
      </c>
      <c r="ASK34" s="176">
        <v>15816.441020270775</v>
      </c>
      <c r="ASL34" s="161">
        <v>84580</v>
      </c>
      <c r="ASM34" s="161">
        <v>5347600</v>
      </c>
      <c r="ASN34" s="176">
        <v>15443.886097152401</v>
      </c>
      <c r="ASO34" s="161">
        <v>82980</v>
      </c>
      <c r="ASP34" s="161">
        <v>5373000</v>
      </c>
      <c r="ASQ34" s="176">
        <f>(ASR34/ASS34)*1000000</f>
        <v>14489.425870076044</v>
      </c>
      <c r="ASR34" s="149">
        <f>INDEX('[2]All Previous Years'!$A$1:$EX$34,MATCH($A34,'[2]All Previous Years'!$A$1:$A$34,0),MATCH(ASR$1,'[2]All Previous Years'!$A$1:$EX$1,0))</f>
        <v>78311</v>
      </c>
      <c r="ASS34" s="42">
        <f>INDEX('[3]Raw data 16-17'!$B$2:$XA$34,MATCH($A34,'[3]Raw data 16-17'!$A$2:$A$34,0),MATCH(ASS$1,'[3]Raw data 16-17'!$B$1:$GU$1,0))</f>
        <v>5404700</v>
      </c>
      <c r="AST34" s="165">
        <f t="shared" si="98"/>
        <v>15451.813891756379</v>
      </c>
      <c r="ASU34" s="42">
        <f>INDEX([4]Sheet1!$A$1:$CJ$34, MATCH($A34, [4]Sheet1!$A$1:$A$34, 0), MATCH(ASU$1, [4]Sheet1!$A$1:$CJ$1, 0))</f>
        <v>83823</v>
      </c>
      <c r="ASV34" s="42">
        <f>INDEX('[5]Finance Indicators'!$A$2:$BO$35,MATCH($A34,'[5]Finance Indicators'!$A$2:$A$35,0),MATCH(ASV$1,'[5]Finance Indicators'!$A$2:$BO$2,0))</f>
        <v>5424800</v>
      </c>
      <c r="ASW34" s="150">
        <f>INDEX('[6]Finance Indicators'!$B$3:$BO$35,MATCH($A34,'[6]Finance Indicators'!$A$3:$A$35,0),MATCH(ASW$1,'[6]Finance Indicators'!$B$2:$BO$2,0))</f>
        <v>15510.748239274748</v>
      </c>
      <c r="ASX34" s="150">
        <f>INDEX('[6]Finance Indicators'!$B$3:$BO$35,MATCH($A34,'[6]Finance Indicators'!$A$3:$A$35,0),MATCH(ASX$1,'[6]Finance Indicators'!$B$2:$BO$2,0))</f>
        <v>84349</v>
      </c>
      <c r="ASY34" s="150">
        <f>INDEX('[6]Finance Indicators'!$B$3:$BO$35,MATCH($A34,'[6]Finance Indicators'!$A$3:$A$35,0),MATCH(ASY$1,'[6]Finance Indicators'!$B$2:$BO$2,0))</f>
        <v>5438100</v>
      </c>
      <c r="ASZ34" s="152">
        <f t="array" ref="ASZ34">INDEX('[7]Finance Indicators'!$A$2:$BO$35,MATCH($A34,'[7]Finance Indicators'!$A$2:$A$35,0),MATCH(ASZ$1,'[7]Finance Indicators'!$A$2:$BO$2,0))</f>
        <v>15439.569490966998</v>
      </c>
      <c r="ATA34" s="152">
        <f t="array" ref="ATA34">INDEX('[7]Finance Indicators'!$A$2:$BO$35,MATCH($A34,'[7]Finance Indicators'!$A$2:$A$35,0),MATCH(ATA$1,'[7]Finance Indicators'!$A$2:$BO$2,0))</f>
        <v>84351</v>
      </c>
      <c r="ATB34" s="256">
        <f t="array" ref="ATB34">INDEX('[7]Finance Indicators'!$A$2:$BO$35,MATCH($A34,'[7]Finance Indicators'!$A$2:$A$35,0),MATCH(ATB$1,'[7]Finance Indicators'!$A$2:$BO$2,0))</f>
        <v>5463300</v>
      </c>
      <c r="ATC34" s="200">
        <f>(ARY34*100)/Deflators!$B$2</f>
        <v>23385.867800025684</v>
      </c>
      <c r="ATD34" s="201">
        <f>(ASB34*100)/Deflators!$B$3</f>
        <v>22488.852562778386</v>
      </c>
      <c r="ATE34" s="201">
        <f>(ASE34*100)/Deflators!$B$4</f>
        <v>19939.36396465966</v>
      </c>
      <c r="ATF34" s="201">
        <f>(ASH34*100)/Deflators!$B$5</f>
        <v>18142.72315313224</v>
      </c>
      <c r="ATG34" s="201">
        <f>(ASK34*100)/Deflators!$B$6</f>
        <v>17427.16408829558</v>
      </c>
      <c r="ATH34" s="201">
        <f>(ASN34*100)/Deflators!$B$7</f>
        <v>16878.942202696784</v>
      </c>
      <c r="ATI34" s="201">
        <f>(ASQ34*100)/Deflators!$B$8</f>
        <v>15453.343632496651</v>
      </c>
      <c r="ATJ34" s="201">
        <f>(AST34*100)/Deflators!$B$9</f>
        <v>16194.603681514565</v>
      </c>
      <c r="ATK34" s="201">
        <f>(ASW34*100)/Deflators!$B$10</f>
        <v>15889.697666498656</v>
      </c>
      <c r="ATL34" s="260">
        <f>(ASZ34*100)/Deflators!$B$11</f>
        <v>15439.569490966996</v>
      </c>
      <c r="ATM34" s="168">
        <v>95.39744318181819</v>
      </c>
      <c r="ATN34" s="164">
        <v>96.143749999999997</v>
      </c>
      <c r="ATO34" s="164">
        <v>95.803124999999994</v>
      </c>
      <c r="ATP34" s="150">
        <v>96.087096774193554</v>
      </c>
      <c r="ATQ34" s="150">
        <v>93.9</v>
      </c>
      <c r="ATR34" s="150">
        <v>93.4</v>
      </c>
      <c r="ATS34" s="169">
        <v>93.9</v>
      </c>
      <c r="ATT34" s="150">
        <f>INDEX('[14]1718 Collected Indicators'!$A$3:$CH$36,MATCH($A34,'[14]1718 Collected Indicators'!$A$3:$A$36,0),MATCH(ATT$1,'[14]1718 Collected Indicators'!$A$3:$CH$3,0))</f>
        <v>92.2</v>
      </c>
      <c r="ATU34" s="150">
        <f>INDEX('[15]1819 Collected Indicators'!$A$3:$CV$36,MATCH($A34,'[15]1819 Collected Indicators'!$A$3:$A$36,0),MATCH(ATU$1,'[15]1819 Collected Indicators'!$A$3:$CV$3,0))</f>
        <v>92.8</v>
      </c>
      <c r="ATV34" s="184">
        <f>INDEX('[11]1920 Collected Indicators'!$A$3:$CV$36,MATCH($A34,'[11]1920 Collected Indicators'!$A$3:$A$36,0),MATCH(ATV$1,'[11]1920 Collected Indicators'!$A$3:$CV$3,0))</f>
        <v>92.249421336887139</v>
      </c>
      <c r="ATW34" s="148">
        <f>(ATX34/ATY34)*1000</f>
        <v>11092.533246339544</v>
      </c>
      <c r="ATX34" s="203">
        <f>INDEX([37]Roads!$U$3:$AC$36,MATCH($A34,[37]Roads!$U$3:$U$36,0),MATCH(ATX$1,[37]Roads!$U$3:$AC$3,0))</f>
        <v>578043</v>
      </c>
      <c r="ATY34" s="161">
        <v>52111</v>
      </c>
      <c r="ATZ34" s="150">
        <f>(AUA34/AUB34)*1000</f>
        <v>10254.122097662601</v>
      </c>
      <c r="AUA34" s="203">
        <f>INDEX([37]Roads!$U$3:$AC$36,MATCH($A34,[37]Roads!$U$3:$U$36,0),MATCH(AUA$1,[37]Roads!$U$3:$AC$3,0))</f>
        <v>535652</v>
      </c>
      <c r="AUB34" s="161">
        <v>52237.724000000002</v>
      </c>
      <c r="AUC34" s="150">
        <f>(AUD34/AUE34)*1000</f>
        <v>9942.1746894055468</v>
      </c>
      <c r="AUD34" s="203">
        <f>INDEX([37]Roads!$U$3:$AC$36,MATCH($A34,[37]Roads!$U$3:$U$36,0),MATCH(AUD$1,[37]Roads!$U$3:$AC$3,0))</f>
        <v>520429</v>
      </c>
      <c r="AUE34" s="161">
        <f>SUM(AUE2:AUE33)</f>
        <v>52345.589999999989</v>
      </c>
      <c r="AUF34" s="150">
        <f>(AUG34/AUH34)*1000</f>
        <v>9813.8325196631667</v>
      </c>
      <c r="AUG34" s="203">
        <f>INDEX([37]Roads!$U$3:$AC$36,MATCH($A34,[37]Roads!$U$3:$U$36,0),MATCH(AUG$1,[37]Roads!$U$3:$AC$3,0))</f>
        <v>515817</v>
      </c>
      <c r="AUH34" s="161">
        <f>SUM(AUH2:AUH33)</f>
        <v>52560.2</v>
      </c>
      <c r="AUI34" s="150">
        <f>(AUJ34/AUK34)*1000</f>
        <v>9847.695584790361</v>
      </c>
      <c r="AUJ34" s="203">
        <f>INDEX([37]Roads!$U$3:$AC$36,MATCH($A34,[37]Roads!$U$3:$U$36,0),MATCH(AUJ$1,[37]Roads!$U$3:$AC$3,0))</f>
        <v>518067.46100000001</v>
      </c>
      <c r="AUK34" s="161">
        <f>SUM(AUK2:AUK33)</f>
        <v>52607.989000000009</v>
      </c>
      <c r="AUL34" s="150">
        <f>(AUM34/AUN34)*1000</f>
        <v>10222.014468868403</v>
      </c>
      <c r="AUM34" s="203">
        <f>INDEX([37]Roads!$U$3:$AC$36,MATCH($A34,[37]Roads!$U$3:$U$36,0),MATCH(AUM$1,[37]Roads!$U$3:$AC$3,0))</f>
        <v>540748</v>
      </c>
      <c r="AUN34" s="161">
        <f>SUM(AUN2:AUN33)</f>
        <v>52900.335999999996</v>
      </c>
      <c r="AUO34" s="150">
        <f>(AUP34/AUQ34)*1000</f>
        <v>10338.349908678023</v>
      </c>
      <c r="AUP34" s="203">
        <f>INDEX([37]Roads!$U$3:$AC$36,MATCH($A34,[37]Roads!$U$3:$U$36,0),MATCH(AUP$1,[37]Roads!$U$3:$AC$3,0))</f>
        <v>547812</v>
      </c>
      <c r="AUQ34" s="161">
        <f>SUM(AUQ2:AUQ33)</f>
        <v>52988.34</v>
      </c>
      <c r="AUR34" s="150">
        <f t="shared" si="7"/>
        <v>10094.282545600412</v>
      </c>
      <c r="AUS34" s="42">
        <f>INDEX([4]Sheet1!$A$1:$CJ$34, MATCH($A34, [4]Sheet1!$A$1:$A$34, 0), MATCH(AUS$1, [4]Sheet1!$A$1:$CJ$1, 0))</f>
        <v>534732</v>
      </c>
      <c r="AUT34" s="42">
        <f>INDEX('[5]Finance Indicators'!$A$2:$BO$35,MATCH($A34,'[5]Finance Indicators'!$A$2:$A$35,0),MATCH(AUT$1,'[5]Finance Indicators'!$A$2:$BO$2,0))</f>
        <v>52973.750000000015</v>
      </c>
      <c r="AUU34" s="150">
        <f>INDEX('[6]Finance Indicators'!$B$3:$BO$35,MATCH($A34,'[6]Finance Indicators'!$A$3:$A$35,0),MATCH(AUU$1,'[6]Finance Indicators'!$B$2:$BO$2,0))</f>
        <v>9860.8317584225442</v>
      </c>
      <c r="AUV34" s="150">
        <f>INDEX('[6]Finance Indicators'!$B$3:$BO$35,MATCH($A34,'[6]Finance Indicators'!$A$3:$A$35,0),MATCH(AUV$1,'[6]Finance Indicators'!$B$2:$BO$2,0))</f>
        <v>527767</v>
      </c>
      <c r="AUW34" s="150">
        <f>INDEX('[6]Finance Indicators'!$B$3:$BO$35,MATCH($A34,'[6]Finance Indicators'!$A$3:$A$35,0),MATCH(AUW$1,'[6]Finance Indicators'!$B$2:$BO$2,0))</f>
        <v>53521.549999999996</v>
      </c>
      <c r="AUX34" s="152">
        <f t="array" ref="AUX34">INDEX('[7]Finance Indicators'!$A$2:$BO$35,MATCH($A34,'[7]Finance Indicators'!$A$2:$A$35,0),MATCH(AUX$1,'[7]Finance Indicators'!$A$2:$BO$2,0))</f>
        <v>11262.455031130357</v>
      </c>
      <c r="AUY34" s="152">
        <f t="array" ref="AUY34">INDEX('[7]Finance Indicators'!$A$2:$BO$35,MATCH($A34,'[7]Finance Indicators'!$A$2:$A$35,0),MATCH(AUY$1,'[7]Finance Indicators'!$A$2:$BO$2,0))</f>
        <v>604649</v>
      </c>
      <c r="AUZ34" s="256">
        <f t="array" ref="AUZ34">INDEX('[7]Finance Indicators'!$A$2:$BO$35,MATCH($A34,'[7]Finance Indicators'!$A$2:$A$35,0),MATCH(AUZ$1,'[7]Finance Indicators'!$A$2:$BO$2,0))</f>
        <v>53687.140000000014</v>
      </c>
      <c r="AVA34" s="148">
        <f>(ATW34*100)/Deflators!$B$2</f>
        <v>13067.264843054338</v>
      </c>
      <c r="AVB34" s="172">
        <f>(ATZ34*100)/Deflators!$B$3</f>
        <v>11899.187783532981</v>
      </c>
      <c r="AVC34" s="172">
        <f>(AUC34*100)/Deflators!$B$4</f>
        <v>11306.02950854325</v>
      </c>
      <c r="AVD34" s="172">
        <f>(AUF34*100)/Deflators!$B$5</f>
        <v>10962.361918449613</v>
      </c>
      <c r="AVE34" s="172">
        <f>(AUI34*100)/Deflators!$B$6</f>
        <v>10850.570405047258</v>
      </c>
      <c r="AVF34" s="172">
        <f>(AUL34*100)/Deflators!$B$7</f>
        <v>11171.850810721338</v>
      </c>
      <c r="AVG34" s="172">
        <f>(AUO34*100)/Deflators!$B$8</f>
        <v>11026.114848465932</v>
      </c>
      <c r="AVH34" s="172">
        <f>(AUR34*100)/Deflators!$B$9</f>
        <v>10579.528489043107</v>
      </c>
      <c r="AVI34" s="172">
        <f>(AUU34*100)/Deflators!$B$10</f>
        <v>10101.745767802422</v>
      </c>
      <c r="AVJ34" s="246">
        <f>(AUX34*100)/Deflators!$B$11</f>
        <v>11262.455031130357</v>
      </c>
      <c r="AVK34" s="168">
        <v>30.3</v>
      </c>
      <c r="AVL34" s="164">
        <v>30.5</v>
      </c>
      <c r="AVM34" s="164">
        <v>29.4</v>
      </c>
      <c r="AVN34" s="150">
        <v>28.7</v>
      </c>
      <c r="AVO34" s="164">
        <v>29.03</v>
      </c>
      <c r="AVP34" s="164">
        <v>28.95</v>
      </c>
      <c r="AVQ34" s="150">
        <f>INDEX('[3]Raw data 16-17'!$B$2:$XA$34,MATCH($A34,'[3]Raw data 16-17'!$A$2:$A$34,0),MATCH(AVQ$1,'[3]Raw data 16-17'!$B$1:$GU$1,0))</f>
        <v>29.536046942220935</v>
      </c>
      <c r="AVR34" s="150">
        <f>INDEX('[14]1718 Collected Indicators'!$A$3:$CH$36,MATCH($A34,'[14]1718 Collected Indicators'!$A$3:$A$36,0),MATCH(AVR$1,'[14]1718 Collected Indicators'!$A$3:$CH$3,0))</f>
        <v>30.158283371570214</v>
      </c>
      <c r="AVS34" s="150">
        <f>INDEX('[15]1819 Collected Indicators'!$A$3:$CV$36,MATCH($A34,'[15]1819 Collected Indicators'!$A$3:$A$36,0),MATCH(AVS$1,'[15]1819 Collected Indicators'!$A$3:$CV$3,0))</f>
        <v>30.026555045371481</v>
      </c>
      <c r="AVT34" s="184">
        <f>INDEX('[11]1920 Collected Indicators'!$A$3:$CV$36,MATCH($A34,'[11]1920 Collected Indicators'!$A$3:$A$36,0),MATCH(AVT$1,'[11]1920 Collected Indicators'!$A$3:$CV$3,0))</f>
        <v>30.572010442653873</v>
      </c>
      <c r="AVU34" s="168">
        <v>35.799999999999997</v>
      </c>
      <c r="AVV34" s="164">
        <v>36.299999999999997</v>
      </c>
      <c r="AVW34" s="164">
        <v>35</v>
      </c>
      <c r="AVX34" s="150">
        <v>35.200000000000003</v>
      </c>
      <c r="AVY34" s="164">
        <v>36.1</v>
      </c>
      <c r="AVZ34" s="164">
        <v>34.799999999999997</v>
      </c>
      <c r="AWA34" s="150">
        <f>INDEX('[3]Raw data 16-17'!$B$2:$XA$34,MATCH($A34,'[3]Raw data 16-17'!$A$2:$A$34,0),MATCH(AWA$1,'[3]Raw data 16-17'!$B$1:$GU$1,0))</f>
        <v>34.760051279412359</v>
      </c>
      <c r="AWB34" s="164">
        <f>INDEX('[14]1718 Collected Indicators'!$A$3:$CH$36,MATCH($A34,'[14]1718 Collected Indicators'!$A$3:$A$36,0),MATCH(AWB$1,'[14]1718 Collected Indicators'!$A$3:$CH$3,0))</f>
        <v>35.89554500196634</v>
      </c>
      <c r="AWC34" s="164">
        <f>INDEX('[15]1819 Collected Indicators'!$A$3:$CV$36,MATCH($A34,'[15]1819 Collected Indicators'!$A$3:$A$36,0),MATCH(AWC$1,'[15]1819 Collected Indicators'!$A$3:$CV$3,0))</f>
        <v>35.707215749215457</v>
      </c>
      <c r="AWD34" s="184">
        <f>INDEX('[11]1920 Collected Indicators'!$A$3:$CV$36,MATCH($A34,'[11]1920 Collected Indicators'!$A$3:$A$36,0),MATCH(AWD$1,'[11]1920 Collected Indicators'!$A$3:$CV$3,0))</f>
        <v>34.956385014527363</v>
      </c>
      <c r="AWE34" s="168">
        <v>35</v>
      </c>
      <c r="AWF34" s="164">
        <v>36</v>
      </c>
      <c r="AWG34" s="164">
        <v>34.799999999999997</v>
      </c>
      <c r="AWH34" s="150">
        <v>36.6</v>
      </c>
      <c r="AWI34" s="164">
        <v>37.35</v>
      </c>
      <c r="AWJ34" s="164">
        <v>34.74</v>
      </c>
      <c r="AWK34" s="164">
        <v>34.57</v>
      </c>
      <c r="AWL34" s="164">
        <f>INDEX('[14]1718 Collected Indicators'!$A$3:$CH$36,MATCH($A34,'[14]1718 Collected Indicators'!$A$3:$A$36,0),MATCH(AWL$1,'[14]1718 Collected Indicators'!$A$3:$CH$3,0))</f>
        <v>36.15994660974561</v>
      </c>
      <c r="AWM34" s="164">
        <f>INDEX('[15]1819 Collected Indicators'!$A$3:$CV$36,MATCH($A34,'[15]1819 Collected Indicators'!$A$3:$A$36,0),MATCH(AWM$1,'[15]1819 Collected Indicators'!$A$3:$CV$3,0))</f>
        <v>36.253481573936931</v>
      </c>
      <c r="AWN34" s="249">
        <f>INDEX('[11]1920 Collected Indicators'!$A$3:$CV$36,MATCH($A34,'[11]1920 Collected Indicators'!$A$3:$A$36,0),MATCH(AWN$1,'[11]1920 Collected Indicators'!$A$3:$CV$3,0))</f>
        <v>35.139268042519852</v>
      </c>
      <c r="AWO34" s="168">
        <v>41.9</v>
      </c>
      <c r="AWP34" s="164">
        <v>38.341607321069915</v>
      </c>
      <c r="AWQ34" s="164">
        <v>40.1</v>
      </c>
      <c r="AWR34" s="150">
        <v>39.4</v>
      </c>
      <c r="AWS34" s="150">
        <v>39.31410150367627</v>
      </c>
      <c r="AWT34" s="164">
        <v>40.136159820718987</v>
      </c>
      <c r="AWU34" s="150">
        <f>INDEX('[3]Raw data 16-17'!$B$2:$XA$34,MATCH($A34,'[3]Raw data 16-17'!$A$2:$A$34,0),MATCH(AWU$1,'[3]Raw data 16-17'!$B$1:$GU$1,0))</f>
        <v>39.504341839557313</v>
      </c>
      <c r="AWV34" s="150">
        <f>INDEX('[14]1718 Collected Indicators'!$A$3:$CH$36,MATCH($A34,'[14]1718 Collected Indicators'!$A$3:$A$36,0),MATCH(AWV$1,'[14]1718 Collected Indicators'!$A$3:$CH$3,0))</f>
        <v>38.988790359981962</v>
      </c>
      <c r="AWW34" s="150">
        <f>INDEX('[15]1819 Collected Indicators'!$A$3:$CV$36,MATCH($A34,'[15]1819 Collected Indicators'!$A$3:$A$36,0),MATCH(AWW$1,'[15]1819 Collected Indicators'!$A$3:$CV$3,0))</f>
        <v>38.248254857341458</v>
      </c>
      <c r="AWX34" s="184">
        <f>INDEX('[11]1920 Collected Indicators'!$A$3:$CV$36,MATCH($A34,'[11]1920 Collected Indicators'!$A$3:$A$36,0),MATCH(AWX$1,'[11]1920 Collected Indicators'!$A$3:$CV$3,0))</f>
        <v>37.830599681488103</v>
      </c>
      <c r="AWY34" s="148">
        <v>24335.405871201237</v>
      </c>
      <c r="AWZ34" s="161">
        <v>127081.923</v>
      </c>
      <c r="AXA34" s="161">
        <v>5254800</v>
      </c>
      <c r="AXB34" s="150">
        <f t="shared" si="106"/>
        <v>21910.253482530257</v>
      </c>
      <c r="AXC34" s="161">
        <v>115134</v>
      </c>
      <c r="AXD34" s="161">
        <v>5254800</v>
      </c>
      <c r="AXE34" s="164">
        <f t="shared" si="107"/>
        <v>21357.836495031617</v>
      </c>
      <c r="AXF34" s="161">
        <f t="shared" si="108"/>
        <v>113487</v>
      </c>
      <c r="AXG34" s="161">
        <v>5313600</v>
      </c>
      <c r="AXH34" s="176">
        <f t="shared" si="109"/>
        <v>22884.171406047637</v>
      </c>
      <c r="AXI34" s="161">
        <f t="shared" si="110"/>
        <v>121920</v>
      </c>
      <c r="AXJ34" s="161">
        <v>5327700</v>
      </c>
      <c r="AXK34" s="176">
        <f t="shared" si="111"/>
        <v>22272.04727354327</v>
      </c>
      <c r="AXL34" s="161">
        <f t="shared" si="112"/>
        <v>119102</v>
      </c>
      <c r="AXM34" s="161">
        <v>5347600</v>
      </c>
      <c r="AXN34" s="176">
        <f t="shared" si="113"/>
        <v>22341.522426949563</v>
      </c>
      <c r="AXO34" s="161">
        <f t="shared" si="114"/>
        <v>120041</v>
      </c>
      <c r="AXP34" s="150">
        <v>5373000</v>
      </c>
      <c r="AXQ34" s="164">
        <f t="shared" si="115"/>
        <v>21377.319740226099</v>
      </c>
      <c r="AXR34" s="149">
        <f>INDEX('[2]All Previous Years'!$A$1:$EX$34,MATCH($A34,'[2]All Previous Years'!$A$1:$A$34,0),MATCH(AXR$1,'[2]All Previous Years'!$A$1:$EX$1,0))</f>
        <v>115538</v>
      </c>
      <c r="AXS34" s="42">
        <f>INDEX('[3]Raw data 16-17'!$B$2:$XA$34,MATCH($A34,'[3]Raw data 16-17'!$A$2:$A$34,0),MATCH(AXS$1,'[3]Raw data 16-17'!$B$1:$GU$1,0))</f>
        <v>5404700</v>
      </c>
      <c r="AXT34" s="150">
        <f t="shared" si="116"/>
        <v>21388.069606252764</v>
      </c>
      <c r="AXU34" s="42">
        <f>INDEX([4]Sheet1!$A$1:$CJ$34, MATCH($A34, [4]Sheet1!$A$1:$A$34, 0), MATCH(AXU$1, [4]Sheet1!$A$1:$CJ$1, 0))</f>
        <v>116026</v>
      </c>
      <c r="AXV34" s="42">
        <f>INDEX('[5]Finance Indicators'!$A$2:$BO$35,MATCH($A34,'[5]Finance Indicators'!$A$2:$A$35,0),MATCH(AXV$1,'[5]Finance Indicators'!$A$2:$BO$2,0))</f>
        <v>5424800</v>
      </c>
      <c r="AXW34" s="292">
        <f>INDEX('[6]Finance Indicators'!$B$3:$BO$35,MATCH($A34,'[6]Finance Indicators'!$A$3:$A$35,0),MATCH(AXW$1,'[6]Finance Indicators'!$B$2:$BO$2,0))</f>
        <v>20759.456427796475</v>
      </c>
      <c r="AXX34" s="292">
        <f>INDEX('[6]Finance Indicators'!$B$3:$BO$35,MATCH($A34,'[6]Finance Indicators'!$A$3:$A$35,0),MATCH(AXX$1,'[6]Finance Indicators'!$B$2:$BO$2,0))</f>
        <v>112892</v>
      </c>
      <c r="AXY34" s="292">
        <f>INDEX('[6]Finance Indicators'!$B$3:$BO$35,MATCH($A34,'[6]Finance Indicators'!$A$3:$A$35,0),MATCH(AXY$1,'[6]Finance Indicators'!$B$2:$BO$2,0))</f>
        <v>5438100</v>
      </c>
      <c r="AXZ34" s="273">
        <f t="array" ref="AXZ34">INDEX('[7]Finance Indicators'!$A$2:$BO$35,MATCH($A34,'[7]Finance Indicators'!$A$2:$A$35,0),MATCH(AXZ$1,'[7]Finance Indicators'!$A$2:$BO$2,0))</f>
        <v>19722.878113960429</v>
      </c>
      <c r="AYA34" s="273">
        <f t="array" ref="AYA34">INDEX('[7]Finance Indicators'!$A$2:$BO$35,MATCH($A34,'[7]Finance Indicators'!$A$2:$A$35,0),MATCH(AYA$1,'[7]Finance Indicators'!$A$2:$BO$2,0))</f>
        <v>107752</v>
      </c>
      <c r="AYB34" s="291">
        <f t="array" ref="AYB34">INDEX('[7]Finance Indicators'!$A$2:$BO$35,MATCH($A34,'[7]Finance Indicators'!$A$2:$A$35,0),MATCH(AYB$1,'[7]Finance Indicators'!$A$2:$BO$2,0))</f>
        <v>5463300</v>
      </c>
      <c r="AYC34" s="148">
        <f>(AWY34*100)/Deflators!$B$2</f>
        <v>28667.680007823536</v>
      </c>
      <c r="AYD34" s="172">
        <f>(AXB34*100)/Deflators!$B$3</f>
        <v>25425.308777322251</v>
      </c>
      <c r="AYE34" s="172">
        <f>(AXE34*100)/Deflators!$B$4</f>
        <v>24287.677212992854</v>
      </c>
      <c r="AYF34" s="172">
        <f>(AXH34*100)/Deflators!$B$5</f>
        <v>25562.344645101035</v>
      </c>
      <c r="AYG34" s="172">
        <f>(AXK34*100)/Deflators!$B$6</f>
        <v>24540.199778247581</v>
      </c>
      <c r="AYH34" s="172">
        <f>(AXN34*100)/Deflators!$B$7</f>
        <v>24417.511460037702</v>
      </c>
      <c r="AYI34" s="150">
        <f>(AXQ34*100)/Deflators!$B$8</f>
        <v>22799.458781159716</v>
      </c>
      <c r="AYJ34" s="150">
        <f>(AXT34*100)/Deflators!$B$9</f>
        <v>22416.223312830713</v>
      </c>
      <c r="AYK34" s="150">
        <f>(AXW34*100)/Deflators!$B$10</f>
        <v>21266.639189158926</v>
      </c>
      <c r="AYL34" s="182">
        <f>(AXZ34*100)/Deflators!$B$11</f>
        <v>19722.878113960429</v>
      </c>
      <c r="AYM34" s="148">
        <f t="shared" si="117"/>
        <v>5119.6928635953027</v>
      </c>
      <c r="AYN34" s="161">
        <v>27204</v>
      </c>
      <c r="AYO34" s="161">
        <v>5313600</v>
      </c>
      <c r="AYP34" s="150">
        <f t="shared" si="118"/>
        <v>5605.0453291288923</v>
      </c>
      <c r="AYQ34" s="161">
        <v>29862</v>
      </c>
      <c r="AYR34" s="42">
        <v>5327700</v>
      </c>
      <c r="AYS34" s="164">
        <f t="shared" si="119"/>
        <v>5593.3502879796542</v>
      </c>
      <c r="AYT34" s="161">
        <v>29911</v>
      </c>
      <c r="AYU34" s="42">
        <v>5347600</v>
      </c>
      <c r="AYV34" s="164">
        <f t="shared" si="120"/>
        <v>5735.7156151126001</v>
      </c>
      <c r="AYW34" s="161">
        <v>30818</v>
      </c>
      <c r="AYX34" s="43">
        <v>5373000</v>
      </c>
      <c r="AYY34" s="164">
        <f t="shared" si="121"/>
        <v>5494.2920051066667</v>
      </c>
      <c r="AYZ34" s="149">
        <f>INDEX('[2]All Previous Years'!$A$1:$EX$34,MATCH($A34,'[2]All Previous Years'!$A$1:$A$34,0),MATCH(AYZ$1,'[2]All Previous Years'!$A$1:$EX$1,0))</f>
        <v>29695</v>
      </c>
      <c r="AZA34" s="42">
        <f>INDEX('[3]Raw data 16-17'!$B$2:$XA$34,MATCH($A34,'[3]Raw data 16-17'!$A$2:$A$34,0),MATCH(AZA$1,'[3]Raw data 16-17'!$B$1:$GU$1,0))</f>
        <v>5404700</v>
      </c>
      <c r="AZB34" s="150">
        <f t="shared" si="122"/>
        <v>5890.7240819938061</v>
      </c>
      <c r="AZC34" s="42">
        <f>INDEX([4]Sheet1!$A$1:$CJ$34, MATCH($A34, [4]Sheet1!$A$1:$A$34, 0), MATCH(AZC$1, [4]Sheet1!$A$1:$CJ$1, 0))</f>
        <v>31956</v>
      </c>
      <c r="AZD34" s="293">
        <f>INDEX('[5]Finance Indicators'!$A$2:$BO$35,MATCH($A34,'[5]Finance Indicators'!$A$2:$A$35,0),MATCH(AZD$1,'[5]Finance Indicators'!$A$2:$BO$2,0))</f>
        <v>5424800</v>
      </c>
      <c r="AZE34" s="150">
        <f>INDEX('[6]Finance Indicators'!$B$3:$BO$35,MATCH($A34,'[6]Finance Indicators'!$A$3:$A$35,0),MATCH(AZE$1,'[6]Finance Indicators'!$B$2:$BO$2,0))</f>
        <v>5895.6253103105864</v>
      </c>
      <c r="AZF34" s="150">
        <f>INDEX('[6]Finance Indicators'!$B$3:$BO$35,MATCH($A34,'[6]Finance Indicators'!$A$3:$A$35,0),MATCH(AZF$1,'[6]Finance Indicators'!$B$2:$BO$2,0))</f>
        <v>32061</v>
      </c>
      <c r="AZG34" s="150">
        <f>INDEX('[6]Finance Indicators'!$B$3:$BO$35,MATCH($A34,'[6]Finance Indicators'!$A$3:$A$35,0),MATCH(AZG$1,'[6]Finance Indicators'!$B$2:$BO$2,0))</f>
        <v>5438100</v>
      </c>
      <c r="AZH34" s="152">
        <f t="array" ref="AZH34">INDEX('[7]Finance Indicators'!$A$2:$BO$35,MATCH($A34,'[7]Finance Indicators'!$A$2:$A$35,0),MATCH(AZH$1,'[7]Finance Indicators'!$A$2:$BO$2,0))</f>
        <v>5951.5311258763022</v>
      </c>
      <c r="AZI34" s="152">
        <f t="array" ref="AZI34">INDEX('[7]Finance Indicators'!$A$2:$BO$35,MATCH($A34,'[7]Finance Indicators'!$A$2:$A$35,0),MATCH(AZI$1,'[7]Finance Indicators'!$A$2:$BO$2,0))</f>
        <v>32515</v>
      </c>
      <c r="AZJ34" s="256">
        <f t="array" ref="AZJ34">INDEX('[7]Finance Indicators'!$A$2:$BO$35,MATCH($A34,'[7]Finance Indicators'!$A$2:$A$35,0),MATCH(AZJ$1,'[7]Finance Indicators'!$A$2:$BO$2,0))</f>
        <v>5463300</v>
      </c>
      <c r="AZK34" s="174">
        <f>(AYM34*100)/Deflators!$B$4</f>
        <v>5822.0057883480722</v>
      </c>
      <c r="AZL34" s="172">
        <f>(AYP34*100)/Deflators!$B$5</f>
        <v>6261.0132528871973</v>
      </c>
      <c r="AZM34" s="172">
        <f>(AYS34*100)/Deflators!$B$6</f>
        <v>6162.9688465950476</v>
      </c>
      <c r="AZN34" s="172">
        <f>(AYV34*100)/Deflators!$B$7</f>
        <v>6268.6821017439197</v>
      </c>
      <c r="AZO34" s="150">
        <f>(AYY34*100)/Deflators!$B$8</f>
        <v>5859.8030821594439</v>
      </c>
      <c r="AZP34" s="150">
        <f>(AZB34*100)/Deflators!$B$9</f>
        <v>6173.8992310759504</v>
      </c>
      <c r="AZQ34" s="150">
        <f>(AZE34*100)/Deflators!$B$10</f>
        <v>6039.6637409526302</v>
      </c>
      <c r="AZR34" s="184">
        <f>(AZH34*100)/Deflators!$B$11</f>
        <v>5951.5311258763013</v>
      </c>
      <c r="AZS34" s="168">
        <f t="shared" si="123"/>
        <v>16238.143631436313</v>
      </c>
      <c r="AZT34" s="161">
        <v>86283</v>
      </c>
      <c r="AZU34" s="161">
        <v>5313600</v>
      </c>
      <c r="AZV34" s="164">
        <f t="shared" si="124"/>
        <v>17279.126076918743</v>
      </c>
      <c r="AZW34" s="161">
        <v>92058</v>
      </c>
      <c r="AZX34" s="161">
        <v>5327700</v>
      </c>
      <c r="AZY34" s="164">
        <f t="shared" si="125"/>
        <v>16678.696985563616</v>
      </c>
      <c r="AZZ34" s="161">
        <v>89191</v>
      </c>
      <c r="BAA34" s="42">
        <v>5347600</v>
      </c>
      <c r="BAB34" s="164">
        <f t="shared" si="126"/>
        <v>16605.806811836963</v>
      </c>
      <c r="BAC34" s="161">
        <v>89223</v>
      </c>
      <c r="BAD34" s="42">
        <v>5373000</v>
      </c>
      <c r="BAE34" s="164">
        <f t="shared" si="127"/>
        <v>15883.027735119431</v>
      </c>
      <c r="BAF34" s="149">
        <f>INDEX('[2]All Previous Years'!$A$1:$EX$34,MATCH($A34,'[2]All Previous Years'!$A$1:$A$34,0),MATCH(BAF$1,'[2]All Previous Years'!$A$1:$EX$1,0))</f>
        <v>85843</v>
      </c>
      <c r="BAG34" s="42">
        <f>INDEX('[3]Raw data 16-17'!$B$2:$XA$34,MATCH($A34,'[3]Raw data 16-17'!$A$2:$A$34,0),MATCH(BAG$1,'[3]Raw data 16-17'!$B$1:$GU$1,0))</f>
        <v>5404700</v>
      </c>
      <c r="BAH34" s="150">
        <f t="shared" si="128"/>
        <v>15497.345524258959</v>
      </c>
      <c r="BAI34" s="42">
        <f>INDEX([4]Sheet1!$A$1:$CJ$34, MATCH($A34, [4]Sheet1!$A$1:$A$34, 0), MATCH(BAI$1, [4]Sheet1!$A$1:$CJ$1, 0))</f>
        <v>84070</v>
      </c>
      <c r="BAJ34" s="42">
        <f>INDEX('[5]Finance Indicators'!$A$2:$BO$35,MATCH($A34,'[5]Finance Indicators'!$A$2:$A$35,0),MATCH(BAJ$1,'[5]Finance Indicators'!$A$2:$BO$2,0))</f>
        <v>5424800</v>
      </c>
      <c r="BAK34" s="292">
        <f>INDEX('[6]Finance Indicators'!$B$3:$BO$35,MATCH($A34,'[6]Finance Indicators'!$A$3:$A$35,0),MATCH(BAK$1,'[6]Finance Indicators'!$B$2:$BO$2,0))</f>
        <v>14896.747025615563</v>
      </c>
      <c r="BAL34" s="292">
        <f>INDEX('[6]Finance Indicators'!$B$3:$BO$35,MATCH($A34,'[6]Finance Indicators'!$A$3:$A$35,0),MATCH(BAL$1,'[6]Finance Indicators'!$B$2:$BO$2,0))</f>
        <v>81010</v>
      </c>
      <c r="BAM34" s="292">
        <f>INDEX('[6]Finance Indicators'!$B$3:$BO$35,MATCH($A34,'[6]Finance Indicators'!$A$3:$A$35,0),MATCH(BAM$1,'[6]Finance Indicators'!$B$2:$BO$2,0))</f>
        <v>5438100</v>
      </c>
      <c r="BAN34" s="273">
        <f t="array" ref="BAN34">INDEX('[7]Finance Indicators'!$A$2:$BO$35,MATCH($A34,'[7]Finance Indicators'!$A$2:$A$35,0),MATCH(BAN$1,'[7]Finance Indicators'!$A$2:$BO$2,0))</f>
        <v>13771.346988084126</v>
      </c>
      <c r="BAO34" s="273">
        <f t="array" ref="BAO34">INDEX('[7]Finance Indicators'!$A$2:$BO$35,MATCH($A34,'[7]Finance Indicators'!$A$2:$A$35,0),MATCH(BAO$1,'[7]Finance Indicators'!$A$2:$BO$2,0))</f>
        <v>75237</v>
      </c>
      <c r="BAP34" s="291">
        <f t="array" ref="BAP34">INDEX('[7]Finance Indicators'!$A$2:$BO$35,MATCH($A34,'[7]Finance Indicators'!$A$2:$A$35,0),MATCH(BAP$1,'[7]Finance Indicators'!$A$2:$BO$2,0))</f>
        <v>5463300</v>
      </c>
      <c r="BAQ34" s="174">
        <f>(AZS34*100)/Deflators!$B$4</f>
        <v>18465.671424644781</v>
      </c>
      <c r="BAR34" s="172">
        <f>(AZV34*100)/Deflators!$B$5</f>
        <v>19301.331392213833</v>
      </c>
      <c r="BAS34" s="172">
        <f>(AZY34*100)/Deflators!$B$6</f>
        <v>18377.230931652535</v>
      </c>
      <c r="BAT34" s="172">
        <f>(BAB34*100)/Deflators!$B$7</f>
        <v>18148.82935829378</v>
      </c>
      <c r="BAU34" s="172">
        <f>(BAE34*100)/Deflators!$B$8</f>
        <v>16939.655699000272</v>
      </c>
      <c r="BAV34" s="172">
        <f>(BAH34*100)/Deflators!$B$9</f>
        <v>16242.324081754761</v>
      </c>
      <c r="BAW34" s="172">
        <f>(BAK34*100)/Deflators!$B$10</f>
        <v>15260.69553833544</v>
      </c>
      <c r="BAX34" s="246">
        <f>(BAN34*100)/Deflators!$B$11</f>
        <v>13771.346988084126</v>
      </c>
      <c r="BAY34" s="178">
        <v>38.691485821934961</v>
      </c>
      <c r="BAZ34" s="179">
        <v>40.088594360403917</v>
      </c>
      <c r="BBA34" s="179">
        <v>41.149603250128315</v>
      </c>
      <c r="BBB34" s="179">
        <v>42.201914509472616</v>
      </c>
      <c r="BBC34" s="179">
        <v>42.8</v>
      </c>
      <c r="BBD34" s="179">
        <v>44.215883646270917</v>
      </c>
      <c r="BBE34" s="150">
        <f>INDEX('[3]Raw data 16-17'!$B$2:$XA$34,MATCH($A34,'[3]Raw data 16-17'!$A$2:$A$34,0),MATCH(BBE$1,'[3]Raw data 16-17'!$B$1:$GU$1,0))</f>
        <v>45.198133288071574</v>
      </c>
      <c r="BBF34" s="179">
        <f>INDEX('[14]1718 Collected Indicators'!$A$3:$CH$36,MATCH($A34,'[14]1718 Collected Indicators'!$A$3:$A$36,0),MATCH(BBF$1,'[14]1718 Collected Indicators'!$A$3:$CH$3,0))</f>
        <v>45.600458620228331</v>
      </c>
      <c r="BBG34" s="179">
        <f>INDEX('[15]1819 Collected Indicators'!$A$3:$CV$36,MATCH($A34,'[15]1819 Collected Indicators'!$A$3:$A$36,0),MATCH(BBG$1,'[15]1819 Collected Indicators'!$A$3:$CV$3,0))</f>
        <v>44.7</v>
      </c>
      <c r="BBH34" s="204">
        <f>INDEX('[11]1920 Collected Indicators'!$A$3:$CV$36,MATCH($A34,'[11]1920 Collected Indicators'!$A$3:$A$36,0),MATCH(BBH$1,'[11]1920 Collected Indicators'!$A$3:$CV$3,0))</f>
        <v>44.854204315808524</v>
      </c>
      <c r="BBI34" s="166">
        <f t="shared" si="8"/>
        <v>82.3</v>
      </c>
      <c r="BBJ34" s="164">
        <f t="shared" si="8"/>
        <v>83.333333333333329</v>
      </c>
      <c r="BBK34" s="164">
        <f t="shared" si="8"/>
        <v>83</v>
      </c>
      <c r="BBL34" s="164">
        <f t="shared" si="8"/>
        <v>81.666666666666671</v>
      </c>
      <c r="BBM34" s="171">
        <f t="shared" si="8"/>
        <v>78.666666666666671</v>
      </c>
      <c r="BBN34" s="164">
        <f t="shared" si="8"/>
        <v>76.3</v>
      </c>
      <c r="BBO34" s="249">
        <f t="shared" si="8"/>
        <v>74.3</v>
      </c>
      <c r="BBP34" s="178">
        <f t="shared" si="9"/>
        <v>74.100000000000009</v>
      </c>
      <c r="BBQ34" s="179">
        <f t="shared" si="9"/>
        <v>74.333333333333329</v>
      </c>
      <c r="BBR34" s="179">
        <f t="shared" si="9"/>
        <v>73.666666666666671</v>
      </c>
      <c r="BBS34" s="179">
        <f t="shared" si="9"/>
        <v>72.333333333333329</v>
      </c>
      <c r="BBT34" s="180">
        <f t="shared" si="9"/>
        <v>69.666666666666671</v>
      </c>
      <c r="BBU34" s="179">
        <f t="shared" si="9"/>
        <v>66.3</v>
      </c>
      <c r="BBV34" s="249">
        <f t="shared" si="9"/>
        <v>62.633333333333333</v>
      </c>
      <c r="BBW34" s="168">
        <v>5.9</v>
      </c>
      <c r="BBX34" s="164">
        <v>6.1</v>
      </c>
      <c r="BBY34" s="171">
        <v>6.8</v>
      </c>
      <c r="BBZ34" s="168">
        <f>INDEX([38]HSN1b!$V$1:$AL$36,MATCH($A34,[38]HSN1b!$V$1:$V$36,0),MATCH(BBZ$1,[38]HSN1b!$V$1:$AL$1,0))</f>
        <v>5.5815671862850049</v>
      </c>
      <c r="BCA34" s="161">
        <f>INDEX([38]HSN1b!$V$1:$AL$36,MATCH($A34,[38]HSN1b!$V$1:$V$36,0),MATCH(BCA$1,[38]HSN1b!$V$1:$AL$1,0))</f>
        <v>57319118</v>
      </c>
      <c r="BCB34" s="161">
        <f>INDEX([38]HSN1b!$V$1:$AL$36,MATCH($A34,[38]HSN1b!$V$1:$V$36,0),MATCH(BCB$1,[38]HSN1b!$V$1:$AL$1,0))</f>
        <v>1026935914</v>
      </c>
      <c r="BCC34" s="164">
        <f>INDEX([38]HSN1b!$V$1:$AL$36,MATCH($A34,[38]HSN1b!$V$1:$V$36,0),MATCH(BCC$1,[38]HSN1b!$V$1:$AL$1,0))</f>
        <v>5.9489804123264456</v>
      </c>
      <c r="BCD34" s="161">
        <f>INDEX([38]HSN1b!$V$1:$AL$36,MATCH($A34,[38]HSN1b!$V$1:$V$36,0),MATCH(BCD$1,[38]HSN1b!$V$1:$AL$1,0))</f>
        <v>62768083</v>
      </c>
      <c r="BCE34" s="161">
        <f>INDEX([38]HSN1b!$V$1:$AL$36,MATCH($A34,[38]HSN1b!$V$1:$V$36,0),MATCH(BCE$1,[38]HSN1b!$V$1:$AL$1,0))</f>
        <v>1055106567</v>
      </c>
      <c r="BCF34" s="164">
        <f>INDEX([38]HSN1b!$V$1:$AL$36,MATCH($A34,[38]HSN1b!$V$1:$V$36,0),MATCH(BCF$1,[38]HSN1b!$V$1:$AL$1,0))</f>
        <v>6.2485766777154454</v>
      </c>
      <c r="BCG34" s="161">
        <f>INDEX([38]HSN1b!$V$1:$AL$36,MATCH($A34,[38]HSN1b!$V$1:$V$36,0),MATCH(BCG$1,[38]HSN1b!$V$1:$AL$1,0))</f>
        <v>68047638</v>
      </c>
      <c r="BCH34" s="161">
        <f>INDEX([38]HSN1b!$V$1:$AL$36,MATCH($A34,[38]HSN1b!$V$1:$V$36,0),MATCH(BCH$1,[38]HSN1b!$V$1:$AL$1,0))</f>
        <v>1089010210</v>
      </c>
      <c r="BCI34" s="164">
        <f>INDEX([38]HSN1b!$V$1:$AL$36,MATCH($A34,[38]HSN1b!$V$1:$V$36,0),MATCH(BCI$1,[38]HSN1b!$V$1:$AL$1,0))</f>
        <v>6.487871614876445</v>
      </c>
      <c r="BCJ34" s="161">
        <f>INDEX([38]HSN1b!$V$1:$AL$36,MATCH($A34,[38]HSN1b!$V$1:$V$36,0),MATCH(BCJ$1,[38]HSN1b!$V$1:$AL$1,0))</f>
        <v>72058742</v>
      </c>
      <c r="BCK34" s="161">
        <f>INDEX([38]HSN1b!$V$1:$AL$36,MATCH($A34,[38]HSN1b!$V$1:$V$36,0),MATCH(BCK$1,[38]HSN1b!$V$1:$AL$1,0))</f>
        <v>1110668433</v>
      </c>
      <c r="BCL34" s="164">
        <f>INDEX('[14]1718 Collected Indicators'!$A$3:$CH$36,MATCH($A34,'[14]1718 Collected Indicators'!$A$3:$A$36,0),MATCH(BCL$1,'[14]1718 Collected Indicators'!$A$3:$CH$3,0))</f>
        <v>6.7474647359739137</v>
      </c>
      <c r="BCM34" s="161">
        <f>INDEX('[14]1718 Collected Indicators'!$A$3:$CH$36,MATCH($A34,'[14]1718 Collected Indicators'!$A$3:$A$36,0),MATCH(BCM$1,'[14]1718 Collected Indicators'!$A$3:$CH$3,0))</f>
        <v>76007085</v>
      </c>
      <c r="BCN34" s="161">
        <f>INDEX('[14]1718 Collected Indicators'!$A$3:$CH$36,MATCH($A34,'[14]1718 Collected Indicators'!$A$3:$A$36,0),MATCH(BCN$1,'[14]1718 Collected Indicators'!$A$3:$CH$3,0))</f>
        <v>1126453979</v>
      </c>
      <c r="BCO34" s="164">
        <f>INDEX('[15]1819 Collected Indicators'!$A$3:$CV$36,MATCH($A34,'[15]1819 Collected Indicators'!$A$3:$A$36,0),MATCH(BCO$1,'[15]1819 Collected Indicators'!$A$3:$CV$3,0))</f>
        <v>7.3263896853555153</v>
      </c>
      <c r="BCP34" s="161">
        <f>INDEX('[15]1819 Collected Indicators'!$A$3:$CV$36,MATCH($A34,'[15]1819 Collected Indicators'!$A$3:$A$36,0),MATCH(BCP$1,'[15]1819 Collected Indicators'!$A$3:$CV$3,0))</f>
        <v>85064829</v>
      </c>
      <c r="BCQ34" s="161">
        <f>INDEX('[15]1819 Collected Indicators'!$A$3:$CV$36,MATCH($A34,'[15]1819 Collected Indicators'!$A$3:$A$36,0),MATCH(BCQ$1,'[15]1819 Collected Indicators'!$A$3:$CV$3,0))</f>
        <v>1161074317</v>
      </c>
      <c r="BCR34" s="161">
        <f>INDEX('[11]1920 Collected Indicators'!$A$3:$CV$36,MATCH($A34,'[11]1920 Collected Indicators'!$A$3:$A$36,0),MATCH(BCR$1,'[11]1920 Collected Indicators'!$A$3:$CV$3,0))</f>
        <v>7.3135629032852281</v>
      </c>
      <c r="BCS34" s="161">
        <f>INDEX('[11]1920 Collected Indicators'!$A$3:$CV$36,MATCH($A34,'[11]1920 Collected Indicators'!$A$3:$A$36,0),MATCH(BCS$1,'[11]1920 Collected Indicators'!$A$3:$CV$3,0))</f>
        <v>88013149</v>
      </c>
      <c r="BCT34" s="263">
        <f>INDEX('[11]1920 Collected Indicators'!$A$3:$CV$36,MATCH($A34,'[11]1920 Collected Indicators'!$A$3:$A$36,0),MATCH(BCT$1,'[11]1920 Collected Indicators'!$A$3:$CV$3,0))</f>
        <v>1203423696</v>
      </c>
      <c r="BCU34" s="168">
        <v>1.3</v>
      </c>
      <c r="BCV34" s="164">
        <v>1.3</v>
      </c>
      <c r="BCW34" s="164">
        <v>1.2</v>
      </c>
      <c r="BCX34" s="164">
        <f>INDEX([38]HSN2!$V$1:$AL$36,MATCH($A34,[38]HSN2!$V$1:$V$36,0),MATCH(BCX$1,[38]HSN2!$V$1:$AL$1,0))</f>
        <v>1.2872804251736394</v>
      </c>
      <c r="BCY34" s="161">
        <f>INDEX([38]HSN2!$V$1:$AL$36,MATCH($A34,[38]HSN2!$V$1:$V$36,0),MATCH(BCY$1,[38]HSN2!$V$1:$AL$1,0))</f>
        <v>13219545</v>
      </c>
      <c r="BCZ34" s="161">
        <f>INDEX([38]HSN2!$V$1:$AL$36,MATCH($A34,[38]HSN2!$V$1:$V$36,0),MATCH(BCZ$1,[38]HSN2!$V$1:$AL$1,0))</f>
        <v>1026935914</v>
      </c>
      <c r="BDA34" s="164">
        <f>INDEX([38]HSN2!$V$1:$AL$36,MATCH($A34,[38]HSN2!$V$1:$V$36,0),MATCH(BDA$1,[38]HSN2!$V$1:$AL$1,0))</f>
        <v>1.1561641621362404</v>
      </c>
      <c r="BDB34" s="161">
        <f>INDEX([38]HSN2!$V$1:$AL$36,MATCH($A34,[38]HSN2!$V$1:$V$36,0),MATCH(BDB$1,[38]HSN2!$V$1:$AL$1,0))</f>
        <v>12198764</v>
      </c>
      <c r="BDC34" s="161">
        <f>INDEX([38]HSN2!$V$1:$AL$36,MATCH($A34,[38]HSN2!$V$1:$V$36,0),MATCH(BDC$1,[38]HSN2!$V$1:$AL$1,0))</f>
        <v>1055106567</v>
      </c>
      <c r="BDD34" s="164">
        <f>INDEX([38]HSN2!$V$1:$AL$36,MATCH($A34,[38]HSN2!$V$1:$V$36,0),MATCH(BDD$1,[38]HSN2!$V$1:$AL$1,0))</f>
        <v>1.0529306240388692</v>
      </c>
      <c r="BDE34" s="161">
        <f>INDEX([38]HSN2!$V$1:$AL$36,MATCH($A34,[38]HSN2!$V$1:$V$36,0),MATCH(BDE$1,[38]HSN2!$V$1:$AL$1,0))</f>
        <v>11466522</v>
      </c>
      <c r="BDF34" s="161">
        <f>INDEX([38]HSN2!$V$1:$AL$36,MATCH($A34,[38]HSN2!$V$1:$V$36,0),MATCH(BDF$1,[38]HSN2!$V$1:$AL$1,0))</f>
        <v>1089010210</v>
      </c>
      <c r="BDG34" s="164">
        <f>INDEX([38]HSN2!$V$1:$AL$36,MATCH($A34,[38]HSN2!$V$1:$V$36,0),MATCH(BDG$1,[38]HSN2!$V$1:$AL$1,0))</f>
        <v>0.9290928501611605</v>
      </c>
      <c r="BDH34" s="161">
        <f>INDEX([38]HSN2!$V$1:$AL$36,MATCH($A34,[38]HSN2!$V$1:$V$36,0),MATCH(BDH$1,[38]HSN2!$V$1:$AL$1,0))</f>
        <v>10319141</v>
      </c>
      <c r="BDI34" s="161">
        <f>INDEX([38]HSN2!$V$1:$AL$36,MATCH($A34,[38]HSN2!$V$1:$V$36,0),MATCH(BDI$1,[38]HSN2!$V$1:$AL$1,0))</f>
        <v>1110668433</v>
      </c>
      <c r="BDJ34" s="164">
        <f>INDEX('[14]1718 Collected Indicators'!$A$3:$CH$36,MATCH($A34,'[14]1718 Collected Indicators'!$A$3:$A$36,0),MATCH(BDJ$1,'[14]1718 Collected Indicators'!$A$3:$CH$3,0))</f>
        <v>0.89363393335752073</v>
      </c>
      <c r="BDK34" s="161">
        <f>INDEX('[14]1718 Collected Indicators'!$A$3:$CH$36,MATCH($A34,'[14]1718 Collected Indicators'!$A$3:$A$36,0),MATCH(BDK$1,'[14]1718 Collected Indicators'!$A$3:$CH$3,0))</f>
        <v>10066375</v>
      </c>
      <c r="BDL34" s="161">
        <f>INDEX('[14]1718 Collected Indicators'!$A$3:$CH$36,MATCH($A34,'[14]1718 Collected Indicators'!$A$3:$A$36,0),MATCH(BDL$1,'[14]1718 Collected Indicators'!$A$3:$CH$3,0))</f>
        <v>1126453979</v>
      </c>
      <c r="BDM34" s="164">
        <f>INDEX('[15]1819 Collected Indicators'!$A$3:$CV$36,MATCH($A34,'[15]1819 Collected Indicators'!$A$3:$A$36,0),MATCH(BDM$1,'[15]1819 Collected Indicators'!$A$3:$CV$3,0))</f>
        <v>0.95274530131562629</v>
      </c>
      <c r="BDN34" s="161">
        <f>INDEX('[15]1819 Collected Indicators'!$A$3:$CV$36,MATCH($A34,'[15]1819 Collected Indicators'!$A$3:$A$36,0),MATCH(BDN$1,'[15]1819 Collected Indicators'!$A$3:$CV$3,0))</f>
        <v>11062081</v>
      </c>
      <c r="BDO34" s="161">
        <f>INDEX('[15]1819 Collected Indicators'!$A$3:$CV$36,MATCH($A34,'[15]1819 Collected Indicators'!$A$3:$A$36,0),MATCH(BDO$1,'[15]1819 Collected Indicators'!$A$3:$CV$3,0))</f>
        <v>1161074317</v>
      </c>
      <c r="BDP34" s="161">
        <f>INDEX('[11]1920 Collected Indicators'!$A$3:$CV$36,MATCH($A34,'[11]1920 Collected Indicators'!$A$3:$A$36,0),MATCH(BDP$1,'[11]1920 Collected Indicators'!$A$3:$CV$3,0))</f>
        <v>1.0658114047972012</v>
      </c>
      <c r="BDQ34" s="289">
        <f>INDEX('[11]1920 Collected Indicators'!$A$3:$CV$36,MATCH($A34,'[11]1920 Collected Indicators'!$A$3:$A$36,0),MATCH(BDQ$1,'[11]1920 Collected Indicators'!$A$3:$CV$3,0))</f>
        <v>12826227</v>
      </c>
      <c r="BDR34" s="263">
        <f>INDEX('[11]1920 Collected Indicators'!$A$3:$CV$36,MATCH($A34,'[11]1920 Collected Indicators'!$A$3:$A$36,0),MATCH(BDR$1,'[11]1920 Collected Indicators'!$A$3:$CV$3,0))</f>
        <v>1203423696</v>
      </c>
      <c r="BDS34" s="168">
        <v>53.6</v>
      </c>
      <c r="BDT34" s="164">
        <v>66.099999999999994</v>
      </c>
      <c r="BDU34" s="164">
        <v>76.646670779147215</v>
      </c>
      <c r="BDV34" s="164">
        <f>INDEX([38]HSN3!$V$1:$AL$36,MATCH($A34,[38]HSN3!$V$1:$V$36,0),MATCH(BDV$1,[38]HSN3!$V$1:$AL$1,0))</f>
        <v>83.690459116189388</v>
      </c>
      <c r="BDW34" s="161">
        <f>INDEX([38]HSN3!$V$1:$AL$36,MATCH($A34,[38]HSN3!$V$1:$V$36,0),MATCH(BDW$1,[38]HSN3!$V$1:$AL$1,0))</f>
        <v>262583</v>
      </c>
      <c r="BDX34" s="161">
        <f>INDEX([38]HSN3!$V$1:$AL$36,MATCH($A34,[38]HSN3!$V$1:$V$36,0),MATCH(BDX$1,[38]HSN3!$V$1:$AL$1,0))</f>
        <v>313755</v>
      </c>
      <c r="BDY34" s="164">
        <f>INDEX([38]HSN3!$V$1:$AL$36,MATCH($A34,[38]HSN3!$V$1:$V$36,0),MATCH(BDY$1,[38]HSN3!$V$1:$AL$1,0))</f>
        <v>90.37585061926346</v>
      </c>
      <c r="BDZ34" s="161">
        <f>INDEX([38]HSN3!$V$1:$AL$36,MATCH($A34,[38]HSN3!$V$1:$V$36,0),MATCH(BDZ$1,[38]HSN3!$V$1:$AL$1,0))</f>
        <v>286336</v>
      </c>
      <c r="BEA34" s="161">
        <f>INDEX([38]HSN3!$V$1:$AL$36,MATCH($A34,[38]HSN3!$V$1:$V$36,0),MATCH(BEA$1,[38]HSN3!$V$1:$AL$1,0))</f>
        <v>316828</v>
      </c>
      <c r="BEB34" s="164">
        <f>INDEX([38]HSN3!$V$1:$AL$36,MATCH($A34,[38]HSN3!$V$1:$V$36,0),MATCH(BEB$1,[38]HSN3!$V$1:$AL$1,0))</f>
        <v>92.496390672930204</v>
      </c>
      <c r="BEC34" s="161">
        <f>INDEX([38]HSN3!$V$1:$AL$36,MATCH($A34,[38]HSN3!$V$1:$V$36,0),MATCH(BEC$1,[38]HSN3!$V$1:$AL$1,0))</f>
        <v>292789</v>
      </c>
      <c r="BED34" s="161">
        <f>INDEX([38]HSN3!$V$1:$AL$36,MATCH($A34,[38]HSN3!$V$1:$V$36,0),MATCH(BED$1,[38]HSN3!$V$1:$AL$1,0))</f>
        <v>316541</v>
      </c>
      <c r="BEE34" s="164">
        <f>INDEX([38]HSN3!$V$1:$AL$36,MATCH($A34,[38]HSN3!$V$1:$V$36,0),MATCH(BEE$1,[38]HSN3!$V$1:$AL$1,0))</f>
        <v>93.63198026819741</v>
      </c>
      <c r="BEF34" s="161">
        <f>INDEX([38]HSN3!$V$1:$AL$36,MATCH($A34,[38]HSN3!$V$1:$V$36,0),MATCH(BEF$1,[38]HSN3!$V$1:$AL$1,0))</f>
        <v>294584</v>
      </c>
      <c r="BEG34" s="161">
        <f>INDEX([38]HSN3!$V$1:$AL$36,MATCH($A34,[38]HSN3!$V$1:$V$36,0),MATCH(BEG$1,[38]HSN3!$V$1:$AL$1,0))</f>
        <v>314619</v>
      </c>
      <c r="BEH34" s="150">
        <f>INDEX('[14]1718 Collected Indicators'!$A$3:$CH$36,MATCH($A34,'[14]1718 Collected Indicators'!$A$3:$A$36,0),MATCH(BEH$1,'[14]1718 Collected Indicators'!$A$3:$CH$3,0))</f>
        <v>93.89093291187946</v>
      </c>
      <c r="BEI34" s="42">
        <f>INDEX('[14]1718 Collected Indicators'!$A$3:$CH$36,MATCH($A34,'[14]1718 Collected Indicators'!$A$3:$A$36,0),MATCH(BEI$1,'[14]1718 Collected Indicators'!$A$3:$CH$3,0))</f>
        <v>295256</v>
      </c>
      <c r="BEJ34" s="42">
        <f>INDEX('[14]1718 Collected Indicators'!$A$3:$CH$36,MATCH($A34,'[14]1718 Collected Indicators'!$A$3:$A$36,0),MATCH(BEJ$1,'[14]1718 Collected Indicators'!$A$3:$CH$3,0))</f>
        <v>314467</v>
      </c>
      <c r="BEK34" s="150">
        <f>INDEX('[15]1819 Collected Indicators'!$A$3:$CV$36,MATCH($A34,'[15]1819 Collected Indicators'!$A$3:$A$36,0),MATCH(BEK$1,'[15]1819 Collected Indicators'!$A$3:$CV$3,0))</f>
        <v>94.321650569451535</v>
      </c>
      <c r="BEL34" s="42">
        <f>INDEX('[15]1819 Collected Indicators'!$A$3:$CV$36,MATCH($A34,'[15]1819 Collected Indicators'!$A$3:$A$36,0),MATCH(BEL$1,'[15]1819 Collected Indicators'!$A$3:$CV$3,0))</f>
        <v>297565</v>
      </c>
      <c r="BEM34" s="42">
        <f>INDEX('[15]1819 Collected Indicators'!$A$3:$CV$36,MATCH($A34,'[15]1819 Collected Indicators'!$A$3:$A$36,0),MATCH(BEM$1,'[15]1819 Collected Indicators'!$A$3:$CV$3,0))</f>
        <v>315479</v>
      </c>
      <c r="BEN34" s="288">
        <f>INDEX('[11]1920 Collected Indicators'!$A$3:$CV$36,MATCH($A34,'[11]1920 Collected Indicators'!$A$3:$A$36,0),MATCH(BEN$1,'[11]1920 Collected Indicators'!$A$3:$CV$3,0))</f>
        <v>94.862154596637112</v>
      </c>
      <c r="BEO34" s="288">
        <f>INDEX('[11]1920 Collected Indicators'!$A$3:$CV$36,MATCH($A34,'[11]1920 Collected Indicators'!$A$3:$A$36,0),MATCH(BEO$1,'[11]1920 Collected Indicators'!$A$3:$CV$3,0))</f>
        <v>300252</v>
      </c>
      <c r="BEP34" s="288">
        <f>INDEX('[11]1920 Collected Indicators'!$A$3:$CV$36,MATCH($A34,'[11]1920 Collected Indicators'!$A$3:$A$36,0),MATCH(BEP$1,'[11]1920 Collected Indicators'!$A$3:$CV$3,0))</f>
        <v>316514</v>
      </c>
      <c r="BEQ34" s="166">
        <v>93.3</v>
      </c>
      <c r="BER34" s="164">
        <v>93.6</v>
      </c>
      <c r="BES34" s="171">
        <v>93.1</v>
      </c>
      <c r="BET34" s="168">
        <f>INDEX([38]HSN4b!$V$1:$AL$36,MATCH($A34,[38]HSN4b!$V$1:$V$36,0),MATCH(BET$1,[38]HSN4b!$V$1:$AL$1,0))</f>
        <v>10.167642760513273</v>
      </c>
      <c r="BEU34" s="161">
        <f>INDEX([38]HSN4b!$V$1:$AL$36,MATCH($A34,[38]HSN4b!$V$1:$V$36,0),MATCH(BEU$1,[38]HSN4b!$V$1:$AL$1,0))</f>
        <v>8425346</v>
      </c>
      <c r="BEV34" s="161">
        <f>INDEX([38]HSN4b!$V$1:$AL$36,MATCH($A34,[38]HSN4b!$V$1:$V$36,0),MATCH(BEV$1,[38]HSN4b!$V$1:$AL$1,0))</f>
        <v>828643</v>
      </c>
      <c r="BEW34" s="164">
        <f>INDEX([38]HSN4b!$V$1:$AL$36,MATCH($A34,[38]HSN4b!$V$1:$V$36,0),MATCH(BEW$1,[38]HSN4b!$V$1:$AL$1,0))</f>
        <v>9.8758123181846944</v>
      </c>
      <c r="BEX34" s="161">
        <f>INDEX([38]HSN4b!$V$1:$AL$36,MATCH($A34,[38]HSN4b!$V$1:$V$36,0),MATCH(BEX$1,[38]HSN4b!$V$1:$AL$1,0))</f>
        <v>7648629</v>
      </c>
      <c r="BEY34" s="161">
        <f>INDEX([38]HSN4b!$V$1:$AL$36,MATCH($A34,[38]HSN4b!$V$1:$V$36,0),MATCH(BEY$1,[38]HSN4b!$V$1:$AL$1,0))</f>
        <v>774481</v>
      </c>
      <c r="BEZ34" s="164">
        <f>INDEX([38]HSN4b!$V$1:$AL$36,MATCH($A34,[38]HSN4b!$V$1:$V$36,0),MATCH(BEZ$1,[38]HSN4b!$V$1:$AL$1,0))</f>
        <v>9.3843313662060623</v>
      </c>
      <c r="BFA34" s="161">
        <f>INDEX([38]HSN4b!$V$1:$AL$36,MATCH($A34,[38]HSN4b!$V$1:$V$36,0),MATCH(BFA$1,[38]HSN4b!$V$1:$AL$1,0))</f>
        <v>7263998</v>
      </c>
      <c r="BFB34" s="161">
        <f>INDEX([38]HSN4b!$V$1:$AL$36,MATCH($A34,[38]HSN4b!$V$1:$V$36,0),MATCH(BFB$1,[38]HSN4b!$V$1:$AL$1,0))</f>
        <v>774056</v>
      </c>
      <c r="BFC34" s="164">
        <f>INDEX([38]HSN4b!$V$1:$AL$36,MATCH($A34,[38]HSN4b!$V$1:$V$36,0),MATCH(BFC$1,[38]HSN4b!$V$1:$AL$1,0))</f>
        <v>8.7247941033738208</v>
      </c>
      <c r="BFD34" s="161">
        <f>INDEX([38]HSN4b!$V$1:$AL$36,MATCH($A34,[38]HSN4b!$V$1:$V$36,0),MATCH(BFD$1,[38]HSN4b!$V$1:$AL$1,0))</f>
        <v>6202587</v>
      </c>
      <c r="BFE34" s="161">
        <f>INDEX([38]HSN4b!$V$1:$AL$36,MATCH($A34,[38]HSN4b!$V$1:$V$36,0),MATCH(BFE$1,[38]HSN4b!$V$1:$AL$1,0))</f>
        <v>710915</v>
      </c>
      <c r="BFF34" s="150">
        <f>INDEX('[14]1718 Collected Indicators'!$A$3:$CH$36,MATCH($A34,'[14]1718 Collected Indicators'!$A$3:$A$36,0),MATCH(BFF$1,'[14]1718 Collected Indicators'!$A$3:$CH$3,0))</f>
        <v>7.5009889326798618</v>
      </c>
      <c r="BFG34" s="42">
        <f>INDEX('[14]1718 Collected Indicators'!$A$3:$CH$36,MATCH($A34,'[14]1718 Collected Indicators'!$A$3:$A$36,0),MATCH(BFG$1,'[14]1718 Collected Indicators'!$A$3:$CH$3,0))</f>
        <v>5157755</v>
      </c>
      <c r="BFH34" s="42">
        <f>INDEX('[14]1718 Collected Indicators'!$A$3:$CH$36,MATCH($A34,'[14]1718 Collected Indicators'!$A$3:$A$36,0),MATCH(BFH$1,'[14]1718 Collected Indicators'!$A$3:$CH$3,0))</f>
        <v>687610</v>
      </c>
      <c r="BFI34" s="150">
        <f>INDEX('[15]1819 Collected Indicators'!$A$3:$CV$36,MATCH($A34,'[15]1819 Collected Indicators'!$A$3:$A$36,0),MATCH(BFI$1,'[15]1819 Collected Indicators'!$A$3:$CV$3,0))</f>
        <v>7.7970940602822125</v>
      </c>
      <c r="BFJ34" s="42">
        <f>INDEX('[15]1819 Collected Indicators'!$A$3:$CV$36,MATCH($A34,'[15]1819 Collected Indicators'!$A$3:$A$36,0),MATCH(BFJ$1,'[15]1819 Collected Indicators'!$A$3:$CV$3,0))</f>
        <v>5153809</v>
      </c>
      <c r="BFK34" s="42">
        <f>INDEX('[15]1819 Collected Indicators'!$A$3:$CV$36,MATCH($A34,'[15]1819 Collected Indicators'!$A$3:$A$36,0),MATCH(BFK$1,'[15]1819 Collected Indicators'!$A$3:$CV$3,0))</f>
        <v>660991</v>
      </c>
      <c r="BFL34" s="285">
        <f>INDEX('[11]1920 Collected Indicators'!$A$3:$CV$36,MATCH($A34,'[11]1920 Collected Indicators'!$A$3:$A$36,0),MATCH(BFL$1,'[11]1920 Collected Indicators'!$A$3:$CV$3,0))</f>
        <v>7.3336953047065379</v>
      </c>
      <c r="BFM34" s="285">
        <f>INDEX('[11]1920 Collected Indicators'!$A$3:$CV$36,MATCH($A34,'[11]1920 Collected Indicators'!$A$3:$A$36,0),MATCH(BFM$1,'[11]1920 Collected Indicators'!$A$3:$CV$3,0))</f>
        <v>4565350</v>
      </c>
      <c r="BFN34" s="264">
        <f>INDEX('[11]1920 Collected Indicators'!$A$3:$CV$36,MATCH($A34,'[11]1920 Collected Indicators'!$A$3:$A$36,0),MATCH(BFN$1,'[11]1920 Collected Indicators'!$A$3:$CV$3,0))</f>
        <v>622517</v>
      </c>
      <c r="BFO34" s="168">
        <v>74.900000000000006</v>
      </c>
      <c r="BFP34" s="164">
        <v>81.2</v>
      </c>
      <c r="BFQ34" s="164">
        <v>88.8</v>
      </c>
      <c r="BFR34" s="164">
        <f>INDEX([38]HSN5!$V$1:$AL$36,MATCH($A34,[38]HSN5!$V$1:$V$36,0),MATCH(BFR$1,[38]HSN5!$V$1:$AL$1,0))</f>
        <v>92.950010713790547</v>
      </c>
      <c r="BFS34" s="161">
        <f>INDEX([38]HSN5!$V$1:$AL$36,MATCH($A34,[38]HSN5!$V$1:$V$36,0),MATCH(BFS$1,[38]HSN5!$V$1:$AL$1,0))</f>
        <v>294975</v>
      </c>
      <c r="BFT34" s="161">
        <f>INDEX([38]HSN5!$V$1:$AL$36,MATCH($A34,[38]HSN5!$V$1:$V$36,0),MATCH(BFT$1,[38]HSN5!$V$1:$AL$1,0))</f>
        <v>317348</v>
      </c>
      <c r="BFU34" s="164">
        <f>INDEX([38]HSN5!$V$1:$AL$36,MATCH($A34,[38]HSN5!$V$1:$V$36,0),MATCH(BFU$1,[38]HSN5!$V$1:$AL$1,0))</f>
        <v>96.547562797706462</v>
      </c>
      <c r="BFV34" s="161">
        <f>INDEX([38]HSN5!$V$1:$AL$36,MATCH($A34,[38]HSN5!$V$1:$V$36,0),MATCH(BFV$1,[38]HSN5!$V$1:$AL$1,0))</f>
        <v>302414</v>
      </c>
      <c r="BFW34" s="161">
        <f>INDEX([38]HSN5!$V$1:$AL$36,MATCH($A34,[38]HSN5!$V$1:$V$36,0),MATCH(BFW$1,[38]HSN5!$V$1:$AL$1,0))</f>
        <v>313228</v>
      </c>
      <c r="BFX34" s="164">
        <f>INDEX([38]HSN5!$V$1:$AL$36,MATCH($A34,[38]HSN5!$V$1:$V$36,0),MATCH(BFX$1,[38]HSN5!$V$1:$AL$1,0))</f>
        <v>96.15689594712849</v>
      </c>
      <c r="BFY34" s="161">
        <f>INDEX([38]HSN5!$V$1:$AL$36,MATCH($A34,[38]HSN5!$V$1:$V$36,0),MATCH(BFY$1,[38]HSN5!$V$1:$AL$1,0))</f>
        <v>304376</v>
      </c>
      <c r="BFZ34" s="161">
        <f>INDEX([38]HSN5!$V$1:$AL$36,MATCH($A34,[38]HSN5!$V$1:$V$36,0),MATCH(BFZ$1,[38]HSN5!$V$1:$AL$1,0))</f>
        <v>316541</v>
      </c>
      <c r="BGA34" s="164">
        <f>INDEX([38]HSN5!$V$1:$AL$36,MATCH($A34,[38]HSN5!$V$1:$V$36,0),MATCH(BGA$1,[38]HSN5!$V$1:$AL$1,0))</f>
        <v>96.615271169255507</v>
      </c>
      <c r="BGB34" s="161">
        <f>INDEX([38]HSN5!$V$1:$AL$36,MATCH($A34,[38]HSN5!$V$1:$V$36,0),MATCH(BGB$1,[38]HSN5!$V$1:$AL$1,0))</f>
        <v>303970</v>
      </c>
      <c r="BGC34" s="161">
        <f>INDEX([38]HSN5!$V$1:$AL$36,MATCH($A34,[38]HSN5!$V$1:$V$36,0),MATCH(BGC$1,[38]HSN5!$V$1:$AL$1,0))</f>
        <v>314619</v>
      </c>
      <c r="BGD34" s="164">
        <f>INDEX('[14]1718 Collected Indicators'!$A$3:$CH$36,MATCH($A34,'[14]1718 Collected Indicators'!$A$3:$A$36,0),MATCH(BGD$1,'[14]1718 Collected Indicators'!$A$3:$CH$3,0))</f>
        <v>97.150416418892917</v>
      </c>
      <c r="BGE34" s="161">
        <f>INDEX('[14]1718 Collected Indicators'!$A$3:$CH$36,MATCH($A34,'[14]1718 Collected Indicators'!$A$3:$A$36,0),MATCH(BGE$1,'[14]1718 Collected Indicators'!$A$3:$CH$3,0))</f>
        <v>305506</v>
      </c>
      <c r="BGF34" s="161">
        <f>INDEX('[14]1718 Collected Indicators'!$A$3:$CH$36,MATCH($A34,'[14]1718 Collected Indicators'!$A$3:$A$36,0),MATCH(BGF$1,'[14]1718 Collected Indicators'!$A$3:$CH$3,0))</f>
        <v>314467</v>
      </c>
      <c r="BGG34" s="164">
        <f>INDEX('[15]1819 Collected Indicators'!$A$3:$CV$36,MATCH($A34,'[15]1819 Collected Indicators'!$A$3:$A$36,0),MATCH(BGG$1,'[15]1819 Collected Indicators'!$A$3:$CV$3,0))</f>
        <v>97.487946899793641</v>
      </c>
      <c r="BGH34" s="161">
        <f>INDEX('[15]1819 Collected Indicators'!$A$3:$CV$36,MATCH($A34,'[15]1819 Collected Indicators'!$A$3:$A$36,0),MATCH(BGH$1,'[15]1819 Collected Indicators'!$A$3:$CV$3,0))</f>
        <v>307554</v>
      </c>
      <c r="BGI34" s="167">
        <f>INDEX('[15]1819 Collected Indicators'!$A$3:$CV$36,MATCH($A34,'[15]1819 Collected Indicators'!$A$3:$A$36,0),MATCH(BGI$1,'[15]1819 Collected Indicators'!$A$3:$CV$3,0))</f>
        <v>315479</v>
      </c>
      <c r="BGJ34" s="175">
        <f t="array" ref="BGJ34">INDEX([39]Extraction!$A$3:$P$36,MATCH($A34,[39]Extraction!$P$3:$P$36,0),MATCH(BGJ$1,[39]Extraction!$A$3:$P$3,0))</f>
        <v>65.165102537365314</v>
      </c>
      <c r="BGK34" s="161">
        <f t="array" ref="BGK34">INDEX([39]Extraction!$A$3:$P$36,MATCH($A34,[39]Extraction!$P$3:$P$36,0),MATCH(BGK$1,[39]Extraction!$A$3:$P$3,0))</f>
        <v>206228</v>
      </c>
      <c r="BGL34" s="263">
        <f t="array" ref="BGL34">INDEX([39]Extraction!$A$3:$P$36,MATCH($A34,[39]Extraction!$P$3:$P$36,0),MATCH(BGL$1,[39]Extraction!$A$3:$P$3,0))</f>
        <v>316470</v>
      </c>
      <c r="BGM34" s="165">
        <f t="array" ref="BGM34">INDEX([39]Extraction!$A$3:$P$36,MATCH($A34,[39]Extraction!$P$3:$P$36,0),MATCH(BGM$1,[39]Extraction!$A$3:$P$3,0))</f>
        <v>71.191707197123321</v>
      </c>
      <c r="BGN34" s="42">
        <f t="array" ref="BGN34">INDEX([39]Extraction!$A$3:$P$36,MATCH($A34,[39]Extraction!$P$3:$P$36,0),MATCH(BGN$1,[39]Extraction!$A$3:$P$3,0))</f>
        <v>222929</v>
      </c>
      <c r="BGO34" s="42">
        <f t="array" ref="BGO34">INDEX([39]Extraction!$A$3:$P$36,MATCH($A34,[39]Extraction!$P$3:$P$36,0),MATCH(BGO$1,[39]Extraction!$A$3:$P$3,0))</f>
        <v>313139</v>
      </c>
      <c r="BGP34" s="165">
        <f t="array" ref="BGP34">INDEX([39]Extraction!$A$3:$P$36,MATCH($A34,[39]Extraction!$P$3:$P$36,0),MATCH(BGP$1,[39]Extraction!$A$3:$P$3,0))</f>
        <v>75.343973582828838</v>
      </c>
      <c r="BGQ34" s="42">
        <f t="array" ref="BGQ34">INDEX([39]Extraction!$A$3:$P$36,MATCH($A34,[39]Extraction!$P$3:$P$36,0),MATCH(BGQ$1,[39]Extraction!$A$3:$P$3,0))</f>
        <v>236837</v>
      </c>
      <c r="BGR34" s="42">
        <f t="array" ref="BGR34">INDEX([39]Extraction!$A$3:$P$36,MATCH($A34,[39]Extraction!$P$3:$P$36,0),MATCH(BGR$1,[39]Extraction!$A$3:$P$3,0))</f>
        <v>314341</v>
      </c>
      <c r="BGS34" s="165">
        <f t="array" ref="BGS34">INDEX([39]Extraction!$A$3:$P$36,MATCH($A34,[39]Extraction!$P$3:$P$36,0),MATCH(BGS$1,[39]Extraction!$A$3:$P$3,0))</f>
        <v>80.933926181520647</v>
      </c>
      <c r="BGT34" s="42">
        <f t="array" ref="BGT34">INDEX([39]Extraction!$A$3:$P$36,MATCH($A34,[39]Extraction!$P$3:$P$36,0),MATCH(BGT$1,[39]Extraction!$A$3:$P$3,0))</f>
        <v>255196</v>
      </c>
      <c r="BGU34" s="42">
        <f t="array" ref="BGU34">INDEX([39]Extraction!$A$3:$P$36,MATCH($A34,[39]Extraction!$P$3:$P$36,0),MATCH(BGU$1,[39]Extraction!$A$3:$P$3,0))</f>
        <v>315314</v>
      </c>
      <c r="BGV34" s="165">
        <f>INDEX('[11]1920 Collected Indicators'!$A$3:$CV$36,MATCH($A34,'[11]1920 Collected Indicators'!$A$3:$A$36,0),MATCH(BGV$1,'[11]1920 Collected Indicators'!$A$3:$CV$3,0))</f>
        <v>84.097222661663366</v>
      </c>
      <c r="BGW34" s="42">
        <f>INDEX('[11]1920 Collected Indicators'!$A$3:$CV$36,MATCH($A34,'[11]1920 Collected Indicators'!$A$3:$A$36,0),MATCH(BGW$1,'[11]1920 Collected Indicators'!$A$3:$CV$3,0))</f>
        <v>265796</v>
      </c>
      <c r="BGX34" s="331">
        <f>INDEX('[11]1920 Collected Indicators'!$A$3:$CV$36,MATCH($A34,'[11]1920 Collected Indicators'!$A$3:$A$36,0),MATCH(BGX$1,'[11]1920 Collected Indicators'!$A$3:$CV$3,0))</f>
        <v>316058</v>
      </c>
      <c r="BGY34" s="166">
        <f>INDEX('[25]Corporate Management'!$B$6:$EY$40,MATCH($A34,'[25]Corporate Management'!$B$6:$B$40,0),MATCH(BGY$1,'[25]Corporate Management'!$B$40:$EY$40,0))</f>
        <v>73.670162059103902</v>
      </c>
      <c r="BGZ34" s="161">
        <f>INDEX('[25]Corporate Management'!$B$6:$EY$40,MATCH($A34,'[25]Corporate Management'!$B$6:$B$40,0),MATCH(BGZ$1,'[25]Corporate Management'!$B$40:$EY$40,0))</f>
        <v>7728</v>
      </c>
      <c r="BHA34" s="161">
        <f>INDEX('[25]Corporate Management'!$B$6:$EY$40,MATCH($A34,'[25]Corporate Management'!$B$6:$B$40,0),MATCH(BHA$1,'[25]Corporate Management'!$B$40:$EY$40,0))</f>
        <v>10911</v>
      </c>
      <c r="BHB34" s="164">
        <f>INDEX('[25]Corporate Management'!$B$6:$EY$40,MATCH($A34,'[25]Corporate Management'!$B$6:$B$40,0),MATCH(BHB$1,'[25]Corporate Management'!$B$40:$EY$40,0))</f>
        <v>74.839864355689528</v>
      </c>
      <c r="BHC34" s="161">
        <f>INDEX('[25]Corporate Management'!$B$6:$EY$40,MATCH($A34,'[25]Corporate Management'!$B$6:$B$40,0),MATCH(BHC$1,'[25]Corporate Management'!$B$40:$EY$40,0))</f>
        <v>7945</v>
      </c>
      <c r="BHD34" s="161">
        <f>INDEX('[25]Corporate Management'!$B$6:$EY$40,MATCH($A34,'[25]Corporate Management'!$B$6:$B$40,0),MATCH(BHD$1,'[25]Corporate Management'!$B$40:$EY$40,0))</f>
        <v>10616</v>
      </c>
      <c r="BHE34" s="164">
        <f>INDEX('[25]Corporate Management'!$B$6:$EY$40,MATCH($A34,'[25]Corporate Management'!$B$6:$B$40,0),MATCH(BHE$1,'[25]Corporate Management'!$B$40:$EY$40,0))</f>
        <v>75.898161244695899</v>
      </c>
      <c r="BHF34" s="161">
        <f>INDEX('[25]Corporate Management'!$B$6:$EY$40,MATCH($A34,'[25]Corporate Management'!$B$6:$B$40,0),MATCH(BHF$1,'[25]Corporate Management'!$B$40:$EY$40,0))</f>
        <v>8049</v>
      </c>
      <c r="BHG34" s="161">
        <f>INDEX('[25]Corporate Management'!$B$6:$EY$40,MATCH($A34,'[25]Corporate Management'!$B$6:$B$40,0),MATCH(BHG$1,'[25]Corporate Management'!$B$40:$EY$40,0))</f>
        <v>10605</v>
      </c>
      <c r="BHH34" s="164">
        <f>INDEX('[26]All Data'!$A$1:$Y$34,MATCH($A34,'[26]All Data'!$A$1:$A$34,0),MATCH(BHH$1,'[26]All Data'!$A$1:$Y$1,0))</f>
        <v>78.207150368033652</v>
      </c>
      <c r="BHI34" s="161">
        <f>INDEX('[26]All Data'!$A$1:$Y$34,MATCH($A34,'[26]All Data'!$A$1:$A$34,0),MATCH(BHI$1,'[26]All Data'!$A$1:$Y$1,0))</f>
        <v>8925</v>
      </c>
      <c r="BHJ34" s="161">
        <f>INDEX('[26]All Data'!$A$1:$Y$34,MATCH($A34,'[26]All Data'!$A$1:$A$34,0),MATCH(BHJ$1,'[26]All Data'!$A$1:$Y$1,0))</f>
        <v>11412</v>
      </c>
      <c r="BHK34" s="164">
        <f>INDEX('[27]All Data'!$A$1:$Y$34,MATCH($A34,'[27]All Data'!$A$1:$A$34,0),MATCH(BHK$1,'[27]All Data'!$A$1:$Y$1,0))</f>
        <v>79</v>
      </c>
      <c r="BHL34" s="161">
        <f>INDEX('[27]All Data'!$A$1:$Y$34,MATCH($A34,'[27]All Data'!$A$1:$A$34,0),MATCH(BHL$1,'[27]All Data'!$A$1:$Y$1,0))</f>
        <v>8272</v>
      </c>
      <c r="BHM34" s="161">
        <f>INDEX('[27]All Data'!$A$1:$Y$34,MATCH($A34,'[27]All Data'!$A$1:$A$34,0),MATCH(BHM$1,'[27]All Data'!$A$1:$Y$1,0))</f>
        <v>10483</v>
      </c>
      <c r="BHN34" s="164">
        <f>INDEX('[28]All Data'!$A$1:$AB$34,MATCH($A34,'[28]All Data'!$A$1:$A$34,0),MATCH(BHN$1,'[28]All Data'!$A$1:$AB$1,0))</f>
        <v>79.613839066941097</v>
      </c>
      <c r="BHO34" s="161">
        <f>INDEX('[28]All Data'!$A$1:$AB$34,MATCH($A34,'[28]All Data'!$A$1:$A$34,0),MATCH(BHO$1,'[28]All Data'!$A$1:$AB$1,0))</f>
        <v>8123</v>
      </c>
      <c r="BHP34" s="161">
        <f>INDEX('[28]All Data'!$A$1:$AB$34,MATCH($A34,'[28]All Data'!$A$1:$A$34,0),MATCH(BHP$1,'[28]All Data'!$A$1:$AB$1,0))</f>
        <v>10203</v>
      </c>
      <c r="BHQ34" s="164">
        <f>INDEX('[29]SPI Raw Data 1617'!$A$3:$AN$37,MATCH($A34,'[29]SPI Raw Data 1617'!$A$3:$A$37,0),MATCH(BHQ$1,'[29]SPI Raw Data 1617'!$A$37:$AN$37,0))</f>
        <v>79.803843074459564</v>
      </c>
      <c r="BHR34" s="161">
        <f>INDEX('[29]SPI Raw Data 1617'!$A$3:$AN$37,MATCH($A34,'[29]SPI Raw Data 1617'!$A$3:$A$37,0),MATCH(BHR$1,'[29]SPI Raw Data 1617'!$A$37:$AN$37,0))</f>
        <v>7974</v>
      </c>
      <c r="BHS34" s="161">
        <f>INDEX('[29]SPI Raw Data 1617'!$A$3:$AN$37,MATCH($A34,'[29]SPI Raw Data 1617'!$A$3:$A$37,0),MATCH(BHS$1,'[29]SPI Raw Data 1617'!$A$37:$AN$37,0))</f>
        <v>9992</v>
      </c>
      <c r="BHT34" s="164">
        <f>INDEX('[30]SPI Raw Data 1718'!$A$3:$AN$37,MATCH($A34,'[30]SPI Raw Data 1718'!$A$3:$A$37,0),MATCH(BHT$1,'[30]SPI Raw Data 1718'!$A$37:$AN$37,0))</f>
        <v>80.805805805805804</v>
      </c>
      <c r="BHU34" s="161">
        <f>INDEX('[30]SPI Raw Data 1718'!$A$3:$AN$37,MATCH($A34,'[30]SPI Raw Data 1718'!$A$3:$A$37,0),MATCH(BHU$1,'[30]SPI Raw Data 1718'!$A$37:$AN$37,0))</f>
        <v>8072.5</v>
      </c>
      <c r="BHV34" s="161">
        <f>INDEX('[30]SPI Raw Data 1718'!$A$3:$AN$37,MATCH($A34,'[30]SPI Raw Data 1718'!$A$3:$A$37,0),MATCH(BHV$1,'[30]SPI Raw Data 1718'!$A$37:$AN$37,0))</f>
        <v>9990</v>
      </c>
      <c r="BHW34" s="164">
        <f>INDEX('[31]SPI Raw Data 1819'!$A$1:$AN$37,MATCH($A34,'[31]SPI Raw Data 1819'!$A$1:$A$37,0),MATCH(BHW$1,'[31]SPI Raw Data 1819'!$A$37:$AN$37,0))</f>
        <v>82.149362477231321</v>
      </c>
      <c r="BHX34" s="198">
        <f>INDEX('[31]SPI Raw Data 1819'!$A$1:$AN$37,MATCH($A34,'[31]SPI Raw Data 1819'!$A$1:$A$37,0),MATCH(BHX$1,'[31]SPI Raw Data 1819'!$A$37:$AN$37,0))</f>
        <v>8118</v>
      </c>
      <c r="BHY34" s="198">
        <f>INDEX('[31]SPI Raw Data 1819'!$A$1:$AN$37,MATCH($A34,'[31]SPI Raw Data 1819'!$A$1:$A$37,0),MATCH(BHY$1,'[31]SPI Raw Data 1819'!$A$37:$AN$37,0))</f>
        <v>9882</v>
      </c>
      <c r="BHZ34" s="280">
        <f>INDEX('[32]SPI Raw Data 1920'!$A$1:$AN$35, MATCH($A34,'[32]SPI Raw Data 1920'!$A$1:$A$35,0),MATCH(BHZ$1,'[32]SPI Raw Data 1920'!$A$37:$AN$37,0))</f>
        <v>82.470062918611731</v>
      </c>
      <c r="BIA34" s="280">
        <f>INDEX('[32]SPI Raw Data 1920'!$A$1:$AN$35, MATCH($A34,'[32]SPI Raw Data 1920'!$A$1:$A$35,0),MATCH(BIA$1,'[32]SPI Raw Data 1920'!$A$37:$AN$37,0))</f>
        <v>8126.6</v>
      </c>
      <c r="BIB34" s="253">
        <f>INDEX('[32]SPI Raw Data 1920'!$A$1:$AN$35, MATCH($A34,'[32]SPI Raw Data 1920'!$A$1:$A$35,0),MATCH(BIB$1,'[32]SPI Raw Data 1920'!$A$37:$AN$37,0))</f>
        <v>9854</v>
      </c>
      <c r="BIC34" s="168">
        <f>INDEX('[25]Corporate Management'!$B$6:$EY$40,MATCH($A34,'[25]Corporate Management'!$B$6:$B$40,0),MATCH(BIC$1,'[25]Corporate Management'!$B$40:$EY$40,0))</f>
        <v>81.305601038058938</v>
      </c>
      <c r="BID34" s="161">
        <f>INDEX('[25]Corporate Management'!$B$6:$EY$40,MATCH($A34,'[25]Corporate Management'!$B$6:$B$40,0),MATCH(BID$1,'[25]Corporate Management'!$B$40:$EY$40,0))</f>
        <v>10432424.815000001</v>
      </c>
      <c r="BIE34" s="161">
        <f>INDEX('[25]Corporate Management'!$B$6:$EY$40,MATCH($A34,'[25]Corporate Management'!$B$6:$B$40,0),MATCH(BIE$1,'[25]Corporate Management'!$B$40:$EY$40,0))</f>
        <v>12831126.861870944</v>
      </c>
      <c r="BIF34" s="164">
        <f>INDEX('[25]Corporate Management'!$B$6:$EY$40,MATCH($A34,'[25]Corporate Management'!$B$6:$B$40,0),MATCH(BIF$1,'[25]Corporate Management'!$B$40:$EY$40,0))</f>
        <v>82.677138432924664</v>
      </c>
      <c r="BIG34" s="161">
        <f>INDEX('[25]Corporate Management'!$B$6:$EY$40,MATCH($A34,'[25]Corporate Management'!$B$6:$B$40,0),MATCH(BIG$1,'[25]Corporate Management'!$B$40:$EY$40,0))</f>
        <v>10504635.317837104</v>
      </c>
      <c r="BIH34" s="161">
        <f>INDEX('[25]Corporate Management'!$B$6:$EY$40,MATCH($A34,'[25]Corporate Management'!$B$6:$B$40,0),MATCH(BIH$1,'[25]Corporate Management'!$B$40:$EY$40,0))</f>
        <v>12705610.6645</v>
      </c>
      <c r="BII34" s="164">
        <f>INDEX('[25]Corporate Management'!$B$6:$EY$40,MATCH($A34,'[25]Corporate Management'!$B$6:$B$40,0),MATCH(BII$1,'[25]Corporate Management'!$B$40:$EY$40,0))</f>
        <v>82.643542140251</v>
      </c>
      <c r="BIJ34" s="161">
        <f>INDEX('[25]Corporate Management'!$B$6:$EY$40,MATCH($A34,'[25]Corporate Management'!$B$6:$B$40,0),MATCH(BIJ$1,'[25]Corporate Management'!$B$40:$EY$40,0))</f>
        <v>10401369.299999999</v>
      </c>
      <c r="BIK34" s="161">
        <f>INDEX('[25]Corporate Management'!$B$6:$EY$40,MATCH($A34,'[25]Corporate Management'!$B$6:$B$40,0),MATCH(BIK$1,'[25]Corporate Management'!$B$40:$EY$40,0))</f>
        <v>12585822.231999999</v>
      </c>
      <c r="BIL34" s="164">
        <f>INDEX('[26]All Data'!$A$1:$Y$34,MATCH($A34,'[26]All Data'!$A$1:$A$34,0),MATCH(BIL$1,'[26]All Data'!$A$1:$Y$1,0))</f>
        <v>80.916350622423522</v>
      </c>
      <c r="BIM34" s="161">
        <f>INDEX('[26]All Data'!$A$1:$Y$34,MATCH($A34,'[26]All Data'!$A$1:$A$34,0),MATCH(BIM$1,'[26]All Data'!$A$1:$Y$1,0))</f>
        <v>10385318.672</v>
      </c>
      <c r="BIN34" s="161">
        <f>INDEX('[26]All Data'!$A$1:$Y$34,MATCH($A34,'[26]All Data'!$A$1:$A$34,0),MATCH(BIN$1,'[26]All Data'!$A$1:$Y$1,0))</f>
        <v>12834635.511999998</v>
      </c>
      <c r="BIO34" s="164">
        <f>INDEX('[27]All Data'!$A$1:$Y$34,MATCH($A34,'[27]All Data'!$A$1:$A$34,0),MATCH(BIO$1,'[27]All Data'!$A$1:$Y$1,0))</f>
        <v>82</v>
      </c>
      <c r="BIP34" s="161">
        <f>INDEX('[27]All Data'!$A$1:$Y$34,MATCH($A34,'[27]All Data'!$A$1:$A$34,0),MATCH(BIP$1,'[27]All Data'!$A$1:$Y$1,0))</f>
        <v>10795225.5</v>
      </c>
      <c r="BIQ34" s="161">
        <f>INDEX('[27]All Data'!$A$1:$Y$34,MATCH($A34,'[27]All Data'!$A$1:$A$34,0),MATCH(BIQ$1,'[27]All Data'!$A$1:$Y$1,0))</f>
        <v>13138396.359999999</v>
      </c>
      <c r="BIR34" s="164">
        <f>INDEX('[28]All Data'!$A$1:$AB$34,MATCH($A34,'[28]All Data'!$A$1:$A$34,0),MATCH(BIR$1,'[28]All Data'!$A$1:$AB$1,0))</f>
        <v>81.493229563112166</v>
      </c>
      <c r="BIS34" s="161">
        <f>INDEX('[28]All Data'!$A$1:$AB$34,MATCH($A34,'[28]All Data'!$A$1:$A$34,0),MATCH(BIS$1,'[28]All Data'!$A$1:$AB$1,0))</f>
        <v>10694523.430000002</v>
      </c>
      <c r="BIT34" s="161">
        <f>INDEX('[28]All Data'!$A$1:$AB$34,MATCH($A34,'[28]All Data'!$A$1:$A$34,0),MATCH(BIT$1,'[28]All Data'!$A$1:$AB$1,0))</f>
        <v>13123204.82</v>
      </c>
      <c r="BIU34" s="164">
        <f>INDEX('[29]SPI Raw Data 1617'!$A$3:$AN$37,MATCH($A34,'[29]SPI Raw Data 1617'!$A$3:$A$37,0),MATCH(BIU$1,'[29]SPI Raw Data 1617'!$A$37:$AN$37,0))</f>
        <v>84.484851554645886</v>
      </c>
      <c r="BIV34" s="161">
        <f>INDEX('[29]SPI Raw Data 1617'!$A$3:$AN$37,MATCH($A34,'[29]SPI Raw Data 1617'!$A$3:$A$37,0),MATCH(BIV$1,'[29]SPI Raw Data 1617'!$A$37:$AN$37,0))</f>
        <v>10995181.059999999</v>
      </c>
      <c r="BIW34" s="161">
        <f>INDEX('[29]SPI Raw Data 1617'!$A$3:$AN$37,MATCH($A34,'[29]SPI Raw Data 1617'!$A$3:$A$37,0),MATCH(BIW$1,'[29]SPI Raw Data 1617'!$A$37:$AN$37,0))</f>
        <v>13014381.699999997</v>
      </c>
      <c r="BIX34" s="164">
        <f>INDEX('[30]SPI Raw Data 1718'!$A$3:$AN$37,MATCH($A34,'[30]SPI Raw Data 1718'!$A$3:$A$37,0),MATCH(BIX$1,'[30]SPI Raw Data 1718'!$A$37:$AN$37,0))</f>
        <v>86.308122015293691</v>
      </c>
      <c r="BIY34" s="161">
        <f>INDEX('[30]SPI Raw Data 1718'!$A$3:$AN$37,MATCH($A34,'[30]SPI Raw Data 1718'!$A$3:$A$37,0),MATCH(BIY$1,'[30]SPI Raw Data 1718'!$A$37:$AN$37,0))</f>
        <v>11172366.43</v>
      </c>
      <c r="BIZ34" s="161">
        <f>INDEX('[30]SPI Raw Data 1718'!$A$3:$AN$37,MATCH($A34,'[30]SPI Raw Data 1718'!$A$3:$A$37,0),MATCH(BIZ$1,'[30]SPI Raw Data 1718'!$A$37:$AN$37,0))</f>
        <v>12944745.140000001</v>
      </c>
      <c r="BJA34" s="164">
        <f>INDEX('[31]SPI Raw Data 1819'!$A$1:$AN$37,MATCH($A34,'[31]SPI Raw Data 1819'!$A$1:$A$37,0),MATCH(BJA$1,'[31]SPI Raw Data 1819'!$A$37:$AN$37,0))</f>
        <v>87.214285929098352</v>
      </c>
      <c r="BJB34" s="198">
        <f>INDEX('[31]SPI Raw Data 1819'!$A$1:$AN$37,MATCH($A34,'[31]SPI Raw Data 1819'!$A$1:$A$37,0),MATCH(BJB$1,'[31]SPI Raw Data 1819'!$A$37:$AN$37,0))</f>
        <v>11460845.779999999</v>
      </c>
      <c r="BJC34" s="198">
        <f>INDEX('[31]SPI Raw Data 1819'!$A$1:$AN$37,MATCH($A34,'[31]SPI Raw Data 1819'!$A$1:$A$37,0),MATCH(BJC$1,'[31]SPI Raw Data 1819'!$A$37:$AN$37,0))</f>
        <v>13141018.880000001</v>
      </c>
      <c r="BJD34" s="166">
        <f>INDEX('[32]SPI Raw Data 1920'!$A$1:$AN$35, MATCH($A34,'[32]SPI Raw Data 1920'!$A$1:$A$35,0),MATCH(BJD$1,'[32]SPI Raw Data 1920'!$A$37:$AN$37,0))</f>
        <v>88.616022396664562</v>
      </c>
      <c r="BJE34" s="198">
        <f>INDEX('[32]SPI Raw Data 1920'!$A$1:$AN$35, MATCH($A34,'[32]SPI Raw Data 1920'!$A$1:$A$35,0),MATCH(BJE$1,'[32]SPI Raw Data 1920'!$A$37:$AN$37,0))</f>
        <v>11585310.563000001</v>
      </c>
      <c r="BJF34" s="253">
        <f>INDEX('[32]SPI Raw Data 1920'!$A$1:$AN$35, MATCH($A34,'[32]SPI Raw Data 1920'!$A$1:$A$35,0),MATCH(BJF$1,'[32]SPI Raw Data 1920'!$A$37:$AN$37,0))</f>
        <v>13073607.063000001</v>
      </c>
      <c r="BJG34" s="168">
        <f t="shared" si="162"/>
        <v>9.1294896030245756</v>
      </c>
      <c r="BJH34" s="149">
        <v>19318</v>
      </c>
      <c r="BJI34" s="149">
        <f>INDEX('[40]Historic Data'!$L$2:$U$35,MATCH($A34,'[40]Historic Data'!$L$2:$L$35,0),MATCH(BJI$1,'[40]Historic Data'!$L$2:$U$2,0))</f>
        <v>211600</v>
      </c>
      <c r="BJJ34" s="164">
        <f t="shared" si="164"/>
        <v>12.458958958958959</v>
      </c>
      <c r="BJK34" s="149">
        <v>24893</v>
      </c>
      <c r="BJL34" s="149">
        <f>INDEX('[40]Historic Data'!$L$2:$U$35,MATCH($A34,'[40]Historic Data'!$L$2:$L$35,0),MATCH(BJL$1,'[40]Historic Data'!$L$2:$U$2,0))</f>
        <v>199800</v>
      </c>
      <c r="BJM34" s="164">
        <f t="shared" si="165"/>
        <v>14.116197183098592</v>
      </c>
      <c r="BJN34" s="149">
        <v>24054</v>
      </c>
      <c r="BJO34" s="149">
        <f>INDEX('[40]Historic Data'!$L$2:$U$35,MATCH($A34,'[40]Historic Data'!$L$2:$L$35,0),MATCH(BJO$1,'[40]Historic Data'!$L$2:$U$2,0))</f>
        <v>170400</v>
      </c>
      <c r="BJP34" s="164">
        <f t="shared" si="132"/>
        <v>14.120310478654593</v>
      </c>
      <c r="BJQ34" s="149">
        <v>21830</v>
      </c>
      <c r="BJR34" s="149">
        <f>INDEX('[40]Historic Data'!$L$2:$U$35,MATCH($A34,'[40]Historic Data'!$L$2:$L$35,0),MATCH(BJR$1,'[40]Historic Data'!$L$2:$U$2,0))</f>
        <v>154600</v>
      </c>
      <c r="BJS34" s="164">
        <f t="shared" si="166"/>
        <v>14.018898931799505</v>
      </c>
      <c r="BJT34" s="149">
        <f>INDEX('[3]Raw data 16-17'!$B$2:$ACG$34,MATCH($A34,'[3]Raw data 16-17'!$A$2:$A$34,0),MATCH(BJT$1,'[3]Raw data 16-17'!$B$1:$MA$1,0))</f>
        <v>17061</v>
      </c>
      <c r="BJU34" s="149">
        <f>INDEX('[40]Historic Data'!$L$2:$U$35,MATCH($A34,'[40]Historic Data'!$L$2:$L$35,0),MATCH(BJU$1,'[40]Historic Data'!$L$2:$U$2,0))</f>
        <v>121700</v>
      </c>
      <c r="BJV34" s="164">
        <f t="shared" si="134"/>
        <v>14.271230502599652</v>
      </c>
      <c r="BJW34" s="149">
        <f>INDEX('[14]1718 Collected Indicators'!$A$3:$CH$36,MATCH($A34,'[14]1718 Collected Indicators'!$A$3:$A$36,0),MATCH(BJW$1,'[14]1718 Collected Indicators'!$A$3:$CH$3,0))</f>
        <v>16469</v>
      </c>
      <c r="BJX34" s="149">
        <f>INDEX('[40]Historic Data'!$L$2:$U$35,MATCH($A34,'[40]Historic Data'!$L$2:$L$35,0),MATCH(BJX$1,'[40]Historic Data'!$L$2:$U$2,0))</f>
        <v>115400</v>
      </c>
      <c r="BJY34" s="164">
        <f>INDEX('[15]1819 Collected Indicators'!$A$3:$CV$36,MATCH($A34,'[15]1819 Collected Indicators'!$A$3:$A$36,0),MATCH(BJY$1,'[15]1819 Collected Indicators'!$A$3:$CV$3,0))</f>
        <v>12.59023539668701</v>
      </c>
      <c r="BJZ34" s="149">
        <f>INDEX('[15]1819 Collected Indicators'!$A$3:$CV$36,MATCH($A34,'[15]1819 Collected Indicators'!$A$3:$A$36,0),MATCH(BJZ$1,'[15]1819 Collected Indicators'!$A$3:$CV$3,0))</f>
        <v>14441</v>
      </c>
      <c r="BKA34" s="149">
        <f>INDEX('[15]1819 Collected Indicators'!$A$3:$CV$36,MATCH($A34,'[15]1819 Collected Indicators'!$A$3:$A$36,0),MATCH(BKA$1,'[15]1819 Collected Indicators'!$A$3:$CV$3,0))</f>
        <v>114700</v>
      </c>
      <c r="BKB34" s="166">
        <f>INDEX('[11]1920 Collected Indicators'!$A$3:$CV$36,MATCH($A34,'[11]1920 Collected Indicators'!$A$3:$A$36,0),MATCH(BKB$1,'[11]1920 Collected Indicators'!$A$3:$CV$3,0))</f>
        <v>12.662921348314606</v>
      </c>
      <c r="BKC34" s="267">
        <f>INDEX('[11]1920 Collected Indicators'!$A$3:$CV$36,MATCH($A34,'[11]1920 Collected Indicators'!$A$3:$A$36,0),MATCH(BKC$1,'[11]1920 Collected Indicators'!$A$3:$CV$3,0))</f>
        <v>11270</v>
      </c>
      <c r="BKD34" s="149">
        <f>INDEX('[11]1920 Collected Indicators'!$A$3:$CV$36,MATCH($A34,'[11]1920 Collected Indicators'!$A$3:$A$36,0),MATCH(BKD$1,'[11]1920 Collected Indicators'!$A$3:$CV$3,0))</f>
        <v>89000</v>
      </c>
      <c r="BKE34" s="166">
        <f>(BKF34/BKG34)*1000</f>
        <v>3560.6979834748945</v>
      </c>
      <c r="BKF34" s="161">
        <f>INDEX([41]Sheet1!$B$2:$I$34,MATCH($A34,[41]Sheet1!$A$2:$A$34,0),MATCH(BKF$1,[41]Sheet1!$B$1:$I$1,0))</f>
        <v>123250</v>
      </c>
      <c r="BKG34" s="161">
        <f>SUM(BKG2:BKG33)</f>
        <v>34614</v>
      </c>
      <c r="BKH34" s="164">
        <f t="shared" si="136"/>
        <v>3714.2596089419503</v>
      </c>
      <c r="BKI34" s="161">
        <f>INDEX([41]Sheet1!$B$2:$I$34,MATCH($A34,[41]Sheet1!$A$2:$A$34,0),MATCH(BKI$1,[41]Sheet1!$B$1:$I$1,0))</f>
        <v>121954</v>
      </c>
      <c r="BKJ34" s="149">
        <v>32834</v>
      </c>
      <c r="BKK34" s="164">
        <f t="shared" si="137"/>
        <v>4969.945261128516</v>
      </c>
      <c r="BKL34" s="161">
        <f>INDEX([41]Sheet1!$B$2:$I$34,MATCH($A34,[41]Sheet1!$A$2:$A$34,0),MATCH(BKL$1,[41]Sheet1!$B$1:$I$1,0))</f>
        <v>144362</v>
      </c>
      <c r="BKM34" s="149">
        <v>29047</v>
      </c>
      <c r="BKN34" s="164">
        <f t="shared" si="138"/>
        <v>3410.9607441485614</v>
      </c>
      <c r="BKO34" s="161">
        <f>INDEX([41]Sheet1!$B$2:$I$34,MATCH($A34,[41]Sheet1!$A$2:$A$34,0),MATCH(BKO$1,[41]Sheet1!$B$1:$I$1,0))</f>
        <v>101575</v>
      </c>
      <c r="BKP34" s="149">
        <v>29779</v>
      </c>
      <c r="BKQ34" s="164">
        <f>(BKR34/BKS34)*1000</f>
        <v>3385.1367379443559</v>
      </c>
      <c r="BKR34" s="161">
        <f>INDEX([41]Sheet1!$B$2:$I$34,MATCH($A34,[41]Sheet1!$A$2:$A$34,0),MATCH(BKR$1,[41]Sheet1!$B$1:$I$1,0))</f>
        <v>99892</v>
      </c>
      <c r="BKS34" s="149">
        <v>29509</v>
      </c>
      <c r="BKT34" s="164">
        <f>(BKU34/BKV34)*1000</f>
        <v>4009.4270194497985</v>
      </c>
      <c r="BKU34" s="161">
        <f>INDEX([41]Sheet1!$B$2:$I$34,MATCH($A34,[41]Sheet1!$A$2:$A$34,0),MATCH(BKU$1,[41]Sheet1!$B$1:$I$1,0))</f>
        <v>114409</v>
      </c>
      <c r="BKV34" s="149">
        <v>28535</v>
      </c>
      <c r="BKW34" s="164">
        <f>(BKX34/BKY34)*1000</f>
        <v>3830.4045464742394</v>
      </c>
      <c r="BKX34" s="149">
        <f>INDEX([41]Sheet1!$B$2:$I$34,MATCH($A34,[41]Sheet1!$A$2:$A$34,0),MATCH(BKX$1,[41]Sheet1!$B$1:$I$1,0))</f>
        <v>102448</v>
      </c>
      <c r="BKY34" s="149">
        <f>INDEX('[3]Raw data 16-17'!$B$2:$ACG$34,MATCH($A34,'[3]Raw data 16-17'!$A$2:$A$34,0),MATCH(BKY$1,'[3]Raw data 16-17'!$B$1:$MA$1,0))</f>
        <v>26746</v>
      </c>
      <c r="BKZ34" s="150">
        <f t="shared" si="142"/>
        <v>4044.9736467510479</v>
      </c>
      <c r="BLA34" s="42">
        <f>INDEX([4]Sheet1!$A$1:$CJ$34, MATCH($A34, [4]Sheet1!$A$1:$A$34, 0), MATCH(BLA$1, [4]Sheet1!$A$1:$CJ$1, 0))</f>
        <v>105141</v>
      </c>
      <c r="BLB34" s="42">
        <f>INDEX('[5]Finance Indicators'!$A$2:$BO$35,MATCH($A34,'[5]Finance Indicators'!$A$2:$A$35,0),MATCH(BLB$1,'[5]Finance Indicators'!$A$2:$BO$2,0))</f>
        <v>25993</v>
      </c>
      <c r="BLC34" s="150">
        <f>INDEX('[6]Finance Indicators'!$B$3:$BO$35,MATCH($A34,'[6]Finance Indicators'!$A$3:$A$35,0),MATCH(BLC$1,'[6]Finance Indicators'!$B$2:$BO$2,0))</f>
        <v>4442.7218603907777</v>
      </c>
      <c r="BLD34" s="150">
        <f>INDEX('[6]Finance Indicators'!$B$3:$BO$35,MATCH($A34,'[6]Finance Indicators'!$A$3:$A$35,0),MATCH(BLD$1,'[6]Finance Indicators'!$B$2:$BO$2,0))</f>
        <v>111188</v>
      </c>
      <c r="BLE34" s="150">
        <f>INDEX('[6]Finance Indicators'!$B$3:$BO$35,MATCH($A34,'[6]Finance Indicators'!$A$3:$A$35,0),MATCH(BLE$1,'[6]Finance Indicators'!$B$2:$BO$2,0))</f>
        <v>25027</v>
      </c>
      <c r="BLF34" s="152">
        <f t="array" ref="BLF34">INDEX('[7]Finance Indicators'!$A$2:$BO$35,MATCH($A34,'[7]Finance Indicators'!$A$2:$A$35,0),MATCH(BLF$1,'[7]Finance Indicators'!$A$2:$BO$2,0))</f>
        <v>4385.3308748207337</v>
      </c>
      <c r="BLG34" s="152">
        <f t="array" ref="BLG34">INDEX('[7]Finance Indicators'!$A$2:$BO$35,MATCH($A34,'[7]Finance Indicators'!$A$2:$A$35,0),MATCH(BLG$1,'[7]Finance Indicators'!$A$2:$BO$2,0))</f>
        <v>107024</v>
      </c>
      <c r="BLH34" s="256">
        <f t="array" ref="BLH34">INDEX('[7]Finance Indicators'!$A$2:$BO$35,MATCH($A34,'[7]Finance Indicators'!$A$2:$A$35,0),MATCH(BLH$1,'[7]Finance Indicators'!$A$2:$BO$2,0))</f>
        <v>24405</v>
      </c>
      <c r="BLI34" s="152">
        <f>(BKE34*100)/Deflators!$B$2</f>
        <v>4194.5859023275916</v>
      </c>
      <c r="BLJ34" s="172">
        <f>(BKH34*100)/Deflators!$B$3</f>
        <v>4310.1371470568456</v>
      </c>
      <c r="BLK34" s="172">
        <f>(BKK34*100)/Deflators!$B$4</f>
        <v>5651.7160011320793</v>
      </c>
      <c r="BLL34" s="172">
        <f>(BKN34*100)/Deflators!$B$5</f>
        <v>3810.1512423470749</v>
      </c>
      <c r="BLM34" s="172">
        <f>(BKQ34*100)/Deflators!$B$6</f>
        <v>3729.8740796280586</v>
      </c>
      <c r="BLN34" s="172">
        <f>(BKT34*100)/Deflators!$B$7</f>
        <v>4381.9856285849019</v>
      </c>
      <c r="BLO34" s="164">
        <f>(BKW34*100)/Deflators!$B$8</f>
        <v>4085.224510543927</v>
      </c>
      <c r="BLP34" s="164">
        <f>(BKZ34*100)/Deflators!$B$9</f>
        <v>4239.4210524534019</v>
      </c>
      <c r="BLQ34" s="164">
        <f>(BLC34*100)/Deflators!$B$10</f>
        <v>4551.2638132571947</v>
      </c>
      <c r="BLR34" s="249">
        <f>(BLF34*100)/Deflators!$B$11</f>
        <v>4385.3308748207337</v>
      </c>
      <c r="BLS34" s="168">
        <f>AVERAGE(BLS2:BLS33)</f>
        <v>14.009598370210892</v>
      </c>
      <c r="BLT34" s="164">
        <f t="shared" ref="BLT34:BLV34" si="178">AVERAGE(BLT2:BLT33)</f>
        <v>13.664775200274063</v>
      </c>
      <c r="BLU34" s="164">
        <f t="shared" si="178"/>
        <v>10.645027687381802</v>
      </c>
      <c r="BLV34" s="164">
        <f t="shared" si="178"/>
        <v>10.57596976862721</v>
      </c>
      <c r="BLW34" s="164">
        <f>INDEX('[3]Raw data 16-17'!$B$2:$ACG$34,MATCH($A34,'[3]Raw data 16-17'!$A$2:$A$34,0),MATCH(BLW$1,'[3]Raw data 16-17'!$B$1:$MA$1,0))</f>
        <v>9.3095512082853862</v>
      </c>
      <c r="BLX34" s="164">
        <f>INDEX('[14]1718 Collected Indicators'!$A$3:$CH$36,MATCH($A34,'[14]1718 Collected Indicators'!$A$3:$A$36,0),MATCH(BLX$1,'[14]1718 Collected Indicators'!$A$3:$CH$3,0))</f>
        <v>9.3395960568300289</v>
      </c>
      <c r="BLY34" s="164">
        <f>INDEX('[15]1819 Collected Indicators'!$A$3:$CV$36,MATCH($A34,'[15]1819 Collected Indicators'!$A$3:$A$36,0),MATCH(BLY$1,'[15]1819 Collected Indicators'!$A$3:$CV$3,0))</f>
        <v>9.0861841454283407</v>
      </c>
      <c r="BLZ34" s="249">
        <f>INDEX('[11]1920 Collected Indicators'!$A$3:$CV$36,MATCH($A34,'[11]1920 Collected Indicators'!$A$3:$A$36,0),MATCH(BLZ$1,'[11]1920 Collected Indicators'!$A$3:$CV$3,0))</f>
        <v>10.542368349276593</v>
      </c>
      <c r="BMA34" s="168">
        <f>INDEX([42]Sheet2!$A$1:$H$34,MATCH($A34,[42]Sheet2!$A$1:$A$34,0),MATCH(BMA$1,[42]Sheet2!$A$1:$H$1,0))</f>
        <v>27.233459357853601</v>
      </c>
      <c r="BMB34" s="164">
        <f>INDEX([42]Sheet2!$A$1:$H$34,MATCH($A34,[42]Sheet2!$A$1:$A$34,0),MATCH(BMB$1,[42]Sheet2!$A$1:$H$1,0))</f>
        <v>26.150682613185406</v>
      </c>
      <c r="BMC34" s="164">
        <f>INDEX([42]Sheet2!$A$1:$H$34,MATCH($A34,[42]Sheet2!$A$1:$A$34,0),MATCH(BMC$1,[42]Sheet2!$A$1:$H$1,0))</f>
        <v>27.243895107631584</v>
      </c>
      <c r="BMD34" s="164">
        <f>INDEX([42]Sheet2!$A$1:$H$34,MATCH($A34,[42]Sheet2!$A$1:$A$34,0),MATCH(BMD$1,[42]Sheet2!$A$1:$H$1,0))</f>
        <v>26.945716164073602</v>
      </c>
      <c r="BME34" s="164">
        <f>INDEX([42]Sheet2!$A$1:$H$34,MATCH($A34,[42]Sheet2!$A$1:$A$34,0),MATCH(BME$1,[42]Sheet2!$A$1:$H$1,0))</f>
        <v>27.534946201051746</v>
      </c>
      <c r="BMF34" s="164">
        <f>INDEX([42]Sheet2!$A$1:$H$34,MATCH($A34,[42]Sheet2!$A$1:$A$34,0),MATCH(BMF$1,[42]Sheet2!$A$1:$H$1,0))</f>
        <v>25.43824231834596</v>
      </c>
      <c r="BMG34" s="164">
        <f>INDEX([42]Sheet2!$A$1:$H$34,MATCH($A34,[42]Sheet2!$A$1:$A$34,0),MATCH(BMG$1,[42]Sheet2!$A$1:$H$1,0))</f>
        <v>26.476042492311919</v>
      </c>
      <c r="BMH34" s="164">
        <f>INDEX('[14]1718 Collected Indicators'!$A$3:$CH$36,MATCH($A34,'[14]1718 Collected Indicators'!$A$3:$A$36,0),MATCH(BMH$1,'[14]1718 Collected Indicators'!$A$3:$CH$3,0))</f>
        <v>27.397470017265853</v>
      </c>
      <c r="BMI34" s="164">
        <f>INDEX('[15]1819 Collected Indicators'!$A$3:$CV$36,MATCH($A34,'[15]1819 Collected Indicators'!$A$3:$A$36,0),MATCH(BMI$1,'[15]1819 Collected Indicators'!$A$3:$CV$3,0))</f>
        <v>28.714844309823107</v>
      </c>
      <c r="BMJ34" s="249">
        <f>INDEX('[11]1920 Collected Indicators'!$A$3:$CV$36,MATCH($A34,'[11]1920 Collected Indicators'!$A$3:$A$36,0),MATCH(BMJ$1,'[11]1920 Collected Indicators'!$A$3:$CV$3,0))</f>
        <v>28.513663700000002</v>
      </c>
      <c r="BMK34" s="168">
        <v>19.028849221990729</v>
      </c>
      <c r="BML34" s="149">
        <v>10138</v>
      </c>
      <c r="BMM34" s="149">
        <v>5327700</v>
      </c>
      <c r="BMN34" s="164">
        <v>18.892587328895207</v>
      </c>
      <c r="BMO34" s="149">
        <v>10103</v>
      </c>
      <c r="BMP34" s="149">
        <v>5347600</v>
      </c>
      <c r="BMQ34" s="164">
        <f>BMR34/(BMS34/10000)</f>
        <v>16.914200632793598</v>
      </c>
      <c r="BMR34" s="149">
        <f>SUM(BMR2:BMR33)</f>
        <v>9088</v>
      </c>
      <c r="BMS34" s="149">
        <f>SUM(BMS2:BMS33)</f>
        <v>5373000</v>
      </c>
      <c r="BMT34" s="164">
        <f>BMU34/(BMV34/10000)</f>
        <v>16.620719003830001</v>
      </c>
      <c r="BMU34" s="149">
        <f>SUM(BMU2:BMU33)</f>
        <v>8983</v>
      </c>
      <c r="BMV34" s="149">
        <f>SUM(BMV2:BMV33)</f>
        <v>5404700</v>
      </c>
      <c r="BMW34" s="164">
        <f>INDEX('[14]1718 Collected Indicators'!$A$3:$CH$36,MATCH($A34,'[14]1718 Collected Indicators'!$A$3:$A$36,0),MATCH(BMW$1,'[14]1718 Collected Indicators'!$A$3:$CH$3,0))</f>
        <v>16.828270166642088</v>
      </c>
      <c r="BMX34" s="161">
        <f>INDEX('[14]1718 Collected Indicators'!$A$3:$CH$36,MATCH($A34,'[14]1718 Collected Indicators'!$A$3:$A$36,0),MATCH(BMX$1,'[14]1718 Collected Indicators'!$A$3:$CH$3,0))</f>
        <v>9129</v>
      </c>
      <c r="BMY34" s="161">
        <f>INDEX('[14]1718 Collected Indicators'!$A$3:$CH$36,MATCH($A34,'[14]1718 Collected Indicators'!$A$3:$A$36,0),MATCH(BMY$1,'[14]1718 Collected Indicators'!$A$3:$CH$3,0))</f>
        <v>5424800</v>
      </c>
      <c r="BMZ34" s="164">
        <f>INDEX('[15]1819 Collected Indicators'!$A$3:$CV$36,MATCH($A34,'[15]1819 Collected Indicators'!$A$3:$A$36,0),MATCH(BMZ$1,'[15]1819 Collected Indicators'!$A$3:$CV$3,0))</f>
        <v>16.702524778874974</v>
      </c>
      <c r="BNA34" s="161">
        <f>INDEX('[15]1819 Collected Indicators'!$A$3:$CV$36,MATCH($A34,'[15]1819 Collected Indicators'!$A$3:$A$36,0),MATCH(BNA$1,'[15]1819 Collected Indicators'!$A$3:$CV$3,0))</f>
        <v>9083</v>
      </c>
      <c r="BNB34" s="161">
        <f>INDEX('[15]1819 Collected Indicators'!$A$3:$CV$36,MATCH($A34,'[15]1819 Collected Indicators'!$A$3:$A$36,0),MATCH(BNB$1,'[15]1819 Collected Indicators'!$A$3:$CV$3,0))</f>
        <v>5438100</v>
      </c>
      <c r="BNC34" s="161">
        <f>INDEX('[11]1920 Collected Indicators'!$A$3:$CV$36,MATCH($A34,'[11]1920 Collected Indicators'!$A$3:$A$36,0),MATCH(BNC$1,'[11]1920 Collected Indicators'!$A$3:$CV$3,0))</f>
        <v>16.407665696557029</v>
      </c>
      <c r="BND34" s="161">
        <f>INDEX('[11]1920 Collected Indicators'!$A$3:$CV$36,MATCH($A34,'[11]1920 Collected Indicators'!$A$3:$A$36,0),MATCH(BND$1,'[11]1920 Collected Indicators'!$A$3:$CV$3,0))</f>
        <v>8964</v>
      </c>
      <c r="BNE34" s="263">
        <f>INDEX('[11]1920 Collected Indicators'!$A$3:$CV$36,MATCH($A34,'[11]1920 Collected Indicators'!$A$3:$A$36,0),MATCH(BNE$1,'[11]1920 Collected Indicators'!$A$3:$CV$3,0))</f>
        <v>5463300</v>
      </c>
      <c r="BNF34" s="148">
        <f t="shared" si="144"/>
        <v>83269.75737730031</v>
      </c>
      <c r="BNG34" s="149">
        <f>INDEX('[43]All Years'!$A$1:$I$34,MATCH($A34,'[43]All Years'!$A$1:$A$34,0),MATCH(BNG$1,'[43]All Years'!$A$1:$I$1,0))</f>
        <v>434843</v>
      </c>
      <c r="BNH34" s="149">
        <v>5222100</v>
      </c>
      <c r="BNI34" s="150">
        <f t="shared" si="169"/>
        <v>75618.482149653646</v>
      </c>
      <c r="BNJ34" s="149">
        <f>INDEX('[43]All Years'!$A$1:$I$34,MATCH($A34,'[43]All Years'!$A$1:$A$34,0),MATCH(BNJ$1,'[43]All Years'!$A$1:$I$1,0))</f>
        <v>397360</v>
      </c>
      <c r="BNK34" s="149">
        <v>5254800</v>
      </c>
      <c r="BNL34" s="150">
        <f t="shared" si="170"/>
        <v>72449.939777175547</v>
      </c>
      <c r="BNM34" s="149">
        <f>INDEX('[43]All Years'!$A$1:$I$34,MATCH($A34,'[43]All Years'!$A$1:$A$34,0),MATCH(BNM$1,'[43]All Years'!$A$1:$I$1,0))</f>
        <v>384970</v>
      </c>
      <c r="BNN34" s="149">
        <v>5313600</v>
      </c>
      <c r="BNO34" s="150">
        <f t="shared" si="171"/>
        <v>72046.661786512006</v>
      </c>
      <c r="BNP34" s="149">
        <f>INDEX('[43]All Years'!$A$1:$I$34,MATCH($A34,'[43]All Years'!$A$1:$A$34,0),MATCH(BNP$1,'[43]All Years'!$A$1:$I$1,0))</f>
        <v>383843</v>
      </c>
      <c r="BNQ34" s="149">
        <v>5327700</v>
      </c>
      <c r="BNR34" s="150">
        <f t="shared" si="172"/>
        <v>69106.085533697362</v>
      </c>
      <c r="BNS34" s="161">
        <f>INDEX('[43]All Years'!$A$1:$I$34,MATCH($A34,'[43]All Years'!$A$1:$A$34,0),MATCH(BNS$1,'[43]All Years'!$A$1:$I$1,0))</f>
        <v>369551.70299999998</v>
      </c>
      <c r="BNT34" s="149">
        <v>5347600</v>
      </c>
      <c r="BNU34" s="150">
        <f t="shared" si="173"/>
        <v>63847.012841987707</v>
      </c>
      <c r="BNV34" s="149">
        <f>INDEX('[43]All Years'!$A$1:$I$34,MATCH($A34,'[43]All Years'!$A$1:$A$34,0),MATCH(BNV$1,'[43]All Years'!$A$1:$I$1,0))</f>
        <v>343050</v>
      </c>
      <c r="BNW34" s="42">
        <v>5373000</v>
      </c>
      <c r="BNX34" s="150">
        <f t="shared" si="174"/>
        <v>80934.927007974547</v>
      </c>
      <c r="BNY34" s="149">
        <f>INDEX('[43]All Years'!$A$1:$I$34,MATCH($A34,'[43]All Years'!$A$1:$A$34,0),MATCH(BNY$1,'[43]All Years'!$A$1:$I$1,0))</f>
        <v>437429</v>
      </c>
      <c r="BNZ34" s="42">
        <v>5404700</v>
      </c>
      <c r="BOA34" s="150">
        <f t="shared" si="151"/>
        <v>92756.046305854601</v>
      </c>
      <c r="BOB34" s="42">
        <f>INDEX([4]Sheet1!$A$1:$CJ$34, MATCH($A34, [4]Sheet1!$A$1:$A$34, 0), MATCH(BOB$1, [4]Sheet1!$A$1:$CJ$1, 0))</f>
        <v>503183</v>
      </c>
      <c r="BOC34" s="42">
        <f>INDEX('[5]Finance Indicators'!$A$2:$BO$35,MATCH($A34,'[5]Finance Indicators'!$A$2:$A$35,0),MATCH(BOC$1,'[5]Finance Indicators'!$A$2:$BO$2,0))</f>
        <v>5424800</v>
      </c>
      <c r="BOD34" s="150">
        <f>INDEX('[6]Finance Indicators'!$B$3:$BO$35,MATCH($A34,'[6]Finance Indicators'!$A$3:$A$35,0),MATCH(BOD$1,'[6]Finance Indicators'!$B$2:$BO$2,0))</f>
        <v>107487.17382909471</v>
      </c>
      <c r="BOE34" s="150">
        <f>INDEX('[6]Finance Indicators'!$B$3:$BO$35,MATCH($A34,'[6]Finance Indicators'!$A$3:$A$35,0),MATCH(BOE$1,'[6]Finance Indicators'!$B$2:$BO$2,0))</f>
        <v>584526</v>
      </c>
      <c r="BOF34" s="150">
        <f>INDEX('[6]Finance Indicators'!$B$3:$BO$35,MATCH($A34,'[6]Finance Indicators'!$A$3:$A$35,0),MATCH(BOF$1,'[6]Finance Indicators'!$B$2:$BO$2,0))</f>
        <v>5438100</v>
      </c>
      <c r="BOG34" s="273">
        <f t="array" ref="BOG34">INDEX('[7]Finance Indicators'!$A$2:$BO$35,MATCH($A34,'[7]Finance Indicators'!$A$2:$A$35,0),MATCH(BOG$1,'[7]Finance Indicators'!$A$2:$BO$2,0))</f>
        <v>103193.67415298446</v>
      </c>
      <c r="BOH34" s="273">
        <f t="array" ref="BOH34">INDEX('[7]Finance Indicators'!$A$2:$BO$35,MATCH($A34,'[7]Finance Indicators'!$A$2:$A$35,0),MATCH(BOH$1,'[7]Finance Indicators'!$A$2:$BO$2,0))</f>
        <v>563778</v>
      </c>
      <c r="BOI34" s="273">
        <f t="array" ref="BOI34">INDEX('[7]Finance Indicators'!$A$2:$BO$35,MATCH($A34,'[7]Finance Indicators'!$A$2:$A$35,0),MATCH(BOI$1,'[7]Finance Indicators'!$A$2:$BO$2,0))</f>
        <v>5463300</v>
      </c>
      <c r="BOJ34" s="168">
        <f>(BNF34*100)/Deflators!$B$2</f>
        <v>98093.731062300736</v>
      </c>
      <c r="BOK34" s="164">
        <f>(BNI34*100)/Deflators!$B$3</f>
        <v>87749.932215998488</v>
      </c>
      <c r="BOL34" s="164">
        <f>(BNL34*100)/Deflators!$B$4</f>
        <v>82388.529934581558</v>
      </c>
      <c r="BOM34" s="164">
        <f>(BNO34*100)/Deflators!$B$5</f>
        <v>80478.404327505879</v>
      </c>
      <c r="BON34" s="164">
        <f>(BNR34*100)/Deflators!$B$6</f>
        <v>76143.747544219383</v>
      </c>
      <c r="BOO34" s="164">
        <f>(BNU34*100)/Deflators!$B$7</f>
        <v>69779.719482226341</v>
      </c>
      <c r="BOP34" s="164">
        <f>(BNX34*100)/Deflators!$B$8</f>
        <v>86319.171659401356</v>
      </c>
      <c r="BOQ34" s="164">
        <f>(BOA34*100)/Deflators!$B$9</f>
        <v>97214.956089325642</v>
      </c>
      <c r="BOR34" s="164">
        <f>(BOD34*100)/Deflators!$B$10</f>
        <v>110113.23688731097</v>
      </c>
      <c r="BOS34" s="249">
        <f>(BOG34*100)/Deflators!$B$11</f>
        <v>103193.67415298446</v>
      </c>
      <c r="BOT34" s="168">
        <f>INDEX([44]IG1!$AL$4:$AX$40,MATCH($A34,[44]IG1!$AL$4:$AL$40,0),MATCH(BOT$1,[44]IG1!$AL$40:$AX$40,0))</f>
        <v>18.8</v>
      </c>
      <c r="BOU34" s="164">
        <f>INDEX([44]IG1!$AL$4:$AX$40,MATCH($A34,[44]IG1!$AL$4:$AL$40,0),MATCH(BOU$1,[44]IG1!$AL$40:$AX$40,0))</f>
        <v>18.600000000000001</v>
      </c>
      <c r="BOV34" s="164">
        <f>INDEX([44]IG1!$AL$4:$AX$40,MATCH($A34,[44]IG1!$AL$4:$AL$40,0),MATCH(BOV$1,[44]IG1!$AL$40:$AX$40,0))</f>
        <v>19.3</v>
      </c>
      <c r="BOW34" s="164">
        <f>INDEX([44]IG1!$AL$4:$AX$40,MATCH($A34,[44]IG1!$AL$4:$AL$40,0),MATCH(BOW$1,[44]IG1!$AL$40:$AX$40,0))</f>
        <v>19.600000000000001</v>
      </c>
      <c r="BOX34" s="164">
        <f>INDEX([44]IG1!$AL$4:$AX$40,MATCH($A34,[44]IG1!$AL$4:$AL$40,0),MATCH(BOX$1,[44]IG1!$AL$40:$AX$40,0))</f>
        <v>20.100000000000001</v>
      </c>
      <c r="BOY34" s="164">
        <f>INDEX('[14]1718 Collected Indicators'!$A$3:$CH$36,MATCH($A34,'[14]1718 Collected Indicators'!$A$3:$A$36,0),MATCH(BOY$1,'[14]1718 Collected Indicators'!$A$3:$CH$3,0))</f>
        <v>18.399999999999999</v>
      </c>
      <c r="BOZ34" s="164">
        <f>INDEX('[15]1819 Collected Indicators'!$A$3:$CV$36,MATCH($A34,'[15]1819 Collected Indicators'!$A$3:$A$36,0),MATCH(BOZ$1,'[15]1819 Collected Indicators'!$A$3:$CV$3,0))</f>
        <v>19.400000000000002</v>
      </c>
      <c r="BPA34" s="249">
        <f>INDEX('[11]1920 Collected Indicators'!$A$3:$CV$36,MATCH($A34,'[11]1920 Collected Indicators'!$A$3:$A$36,0),MATCH(BPA$1,'[11]1920 Collected Indicators'!$A$3:$CV$3,0))</f>
        <v>16.900000000000002</v>
      </c>
      <c r="BPB34" s="168">
        <f>INDEX([45]ALL!$A$2:$F$37,MATCH($A34,[45]ALL!$A$2:$A$37,0),MATCH(BPB$1,[45]ALL!$A$37:$F$37,0))</f>
        <v>56.079283961011924</v>
      </c>
      <c r="BPC34" s="164">
        <f>INDEX([45]ALL!$A$2:$F$37,MATCH($A34,[45]ALL!$A$2:$A$37,0),MATCH(BPC$1,[45]ALL!$A$37:$F$37,0))</f>
        <v>67.497092365349275</v>
      </c>
      <c r="BPD34" s="164">
        <f>INDEX([45]ALL!$A$2:$F$37,MATCH($A34,[45]ALL!$A$2:$A$37,0),MATCH(BPD$1,[45]ALL!$A$37:$F$37,0))</f>
        <v>78.615684268738363</v>
      </c>
      <c r="BPE34" s="164">
        <f>INDEX([45]ALL!$A$2:$F$37,MATCH($A34,[45]ALL!$A$2:$A$37,0),MATCH(BPE$1,[45]ALL!$A$37:$F$37,0))</f>
        <v>85.862772279103254</v>
      </c>
      <c r="BPF34" s="164">
        <f>INDEX('[14]1718 Collected Indicators'!$A$3:$CH$36,MATCH($A34,'[14]1718 Collected Indicators'!$A$3:$A$36,0),MATCH(BPF$1,'[14]1718 Collected Indicators'!$A$3:$CH$3,0))</f>
        <v>91.130747165926934</v>
      </c>
      <c r="BPG34" s="171">
        <f>INDEX('[15]1819 Collected Indicators'!$A$3:$CV$36,MATCH($A34,'[15]1819 Collected Indicators'!$A$3:$A$36,0),MATCH(BPG$1,'[15]1819 Collected Indicators'!$A$3:$CV$3,0))</f>
        <v>92.01300190451073</v>
      </c>
      <c r="BPH34" s="170">
        <f>INDEX('[11]1920 Collected Indicators'!$A$3:$CV$36,MATCH($A34,'[11]1920 Collected Indicators'!$A$3:$A$36,0),MATCH(BPH$1,'[11]1920 Collected Indicators'!$A$3:$CV$3,0))</f>
        <v>93.274615053264938</v>
      </c>
      <c r="BPI34" s="166">
        <f>INDEX('[46]2014-15'!$A$3:$G$37,MATCH($A34,'[46]2014-15'!$A$3:$A$37,0),MATCH(BPI$1,'[46]2014-15'!$A$37:$G$37,0))</f>
        <v>10.09866740044813</v>
      </c>
      <c r="BPJ34" s="164">
        <f>INDEX('[46]2015-16'!$A$3:$G$37,MATCH($A34,'[46]2015-16'!$A$3:$A$37,0),MATCH(BPJ$1,'[46]2015-16'!$A$37:$G$37,0))</f>
        <v>11.892612973153243</v>
      </c>
      <c r="BPK34" s="164">
        <f>INDEX('[46]2016-17'!$A$3:$G$37,MATCH($A34,'[46]2016-17'!$A$3:$A$37,0),MATCH(BPK$1,'[46]2016-17'!$A$37:$G$37,0))</f>
        <v>10.188887356955743</v>
      </c>
      <c r="BPL34" s="164">
        <f>INDEX('[14]1718 Collected Indicators'!$A$3:$CH$36,MATCH($A34,'[14]1718 Collected Indicators'!$A$3:$A$36,0),MATCH(BPL$1,'[14]1718 Collected Indicators'!$A$3:$CH$3,0))</f>
        <v>11.486516019056776</v>
      </c>
      <c r="BPM34" s="164">
        <f>INDEX('[15]1819 Collected Indicators'!$A$3:$CV$36,MATCH($A34,'[15]1819 Collected Indicators'!$A$3:$A$36,0),MATCH(BPM$1,'[15]1819 Collected Indicators'!$A$3:$CV$3,0))</f>
        <v>10.000862738331463</v>
      </c>
      <c r="BPN34" s="249">
        <f>INDEX('[11]1920 Collected Indicators'!$A$3:$CV$36,MATCH($A34,'[11]1920 Collected Indicators'!$A$3:$A$36,0),MATCH(BPN$1,'[11]1920 Collected Indicators'!$A$3:$CV$3,0))</f>
        <v>11.709439628694286</v>
      </c>
      <c r="BPO34" s="168">
        <f>INDEX('[46]2014-15'!$A$3:$G$37,MATCH($A34,'[46]2014-15'!$A$3:$A$37,0),MATCH(BPO$1,'[46]2014-15'!$A$37:$G$37,0))</f>
        <v>12.939689972860741</v>
      </c>
      <c r="BPP34" s="164">
        <f>INDEX('[46]2015-16'!$A$3:$G$37,MATCH($A34,'[46]2015-16'!$A$3:$A$37,0),MATCH(BPP$1,'[46]2015-16'!$A$37:$G$37,0))</f>
        <v>27.193340207532962</v>
      </c>
      <c r="BPQ34" s="164">
        <f>INDEX('[46]2016-17'!$A$3:$G$37,MATCH($A34,'[46]2016-17'!$A$3:$A$37,0),MATCH(BPQ$1,'[46]2016-17'!$A$37:$G$37,0))</f>
        <v>38.433741859522719</v>
      </c>
      <c r="BPR34" s="164">
        <f>INDEX('[14]1718 Collected Indicators'!$A$3:$CH$36,MATCH($A34,'[14]1718 Collected Indicators'!$A$3:$A$36,0),MATCH(BPR$1,'[14]1718 Collected Indicators'!$A$3:$CH$3,0))</f>
        <v>40.779717357563428</v>
      </c>
      <c r="BPS34" s="164">
        <f>INDEX('[15]1819 Collected Indicators'!$A$3:$CV$36,MATCH($A34,'[15]1819 Collected Indicators'!$A$3:$A$36,0),MATCH(BPS$1,'[15]1819 Collected Indicators'!$A$3:$CV$3,0))</f>
        <v>37.551454940906787</v>
      </c>
      <c r="BPT34" s="170">
        <f>INDEX('[11]1920 Collected Indicators'!$A$3:$CV$36,MATCH($A34,'[11]1920 Collected Indicators'!$A$3:$A$36,0),MATCH(BPT$1,'[11]1920 Collected Indicators'!$A$3:$CV$3,0))</f>
        <v>36.232600526382456</v>
      </c>
      <c r="BPU34" s="168">
        <f t="array" ref="BPU34">INDEX('[47]FINSUS Raw Data'!$A$2:$BH$35,MATCH($A34,'[47]FINSUS Raw Data'!$A$2:$A$35,0),MATCH(BPU$1,'[47]FINSUS Raw Data'!$A$2:$BH$2,0))</f>
        <v>15.80645265699264</v>
      </c>
      <c r="BPV34" s="164">
        <f t="array" ref="BPV34">INDEX('[47]FINSUS Raw Data'!$A$2:$BH$35,MATCH($A34,'[47]FINSUS Raw Data'!$A$2:$A$35,0),MATCH(BPV$1,'[47]FINSUS Raw Data'!$A$2:$BH$2,0))</f>
        <v>16.575945345570936</v>
      </c>
      <c r="BPW34" s="164">
        <f t="array" ref="BPW34">INDEX('[47]FINSUS Raw Data'!$A$2:$BH$35,MATCH($A34,'[47]FINSUS Raw Data'!$A$2:$A$35,0),MATCH(BPW$1,'[47]FINSUS Raw Data'!$A$2:$BH$2,0))</f>
        <v>17.877835905035184</v>
      </c>
      <c r="BPX34" s="164">
        <f t="array" ref="BPX34">INDEX('[47]FINSUS Raw Data'!$A$2:$BH$35,MATCH($A34,'[47]FINSUS Raw Data'!$A$2:$A$35,0),MATCH(BPX$1,'[47]FINSUS Raw Data'!$A$2:$BH$2,0))</f>
        <v>17.190785223149323</v>
      </c>
      <c r="BPY34" s="164">
        <f t="array" ref="BPY34">INDEX('[47]FINSUS Raw Data'!$A$2:$BH$35,MATCH($A34,'[47]FINSUS Raw Data'!$A$2:$A$35,0),MATCH(BPY$1,'[47]FINSUS Raw Data'!$A$2:$BH$2,0))</f>
        <v>16.920833147870223</v>
      </c>
      <c r="BPZ34" s="164">
        <f t="array" ref="BPZ34">INDEX('[47]FINSUS Raw Data'!$A$2:$BH$35,MATCH($A34,'[47]FINSUS Raw Data'!$A$2:$A$35,0),MATCH(BPZ$1,'[47]FINSUS Raw Data'!$A$2:$BH$2,0))</f>
        <v>16.466664077045507</v>
      </c>
      <c r="BQA34" s="170">
        <f t="array" ref="BQA34">INDEX('[47]FINSUS Raw Data'!$A$2:$BH$35,MATCH($A34,'[47]FINSUS Raw Data'!$A$2:$A$35,0),MATCH(BQA$1,'[47]FINSUS Raw Data'!$A$2:$BH$2,0))</f>
        <v>16.868446021552533</v>
      </c>
      <c r="BQB34" s="168">
        <f t="array" ref="BQB34">INDEX('[47]FINSUS Raw Data'!$A$2:$BH$35,MATCH($A34,'[47]FINSUS Raw Data'!$A$2:$A$35,0),MATCH(BQB$1,'[47]FINSUS Raw Data'!$A$2:$BH$2,0))</f>
        <v>3.945931610876988</v>
      </c>
      <c r="BQC34" s="164">
        <f t="array" ref="BQC34">INDEX('[47]FINSUS Raw Data'!$A$2:$BH$35,MATCH($A34,'[47]FINSUS Raw Data'!$A$2:$A$35,0),MATCH(BQC$1,'[47]FINSUS Raw Data'!$A$2:$BH$2,0))</f>
        <v>4.207220017861987</v>
      </c>
      <c r="BQD34" s="164">
        <f t="array" ref="BQD34">INDEX('[47]FINSUS Raw Data'!$A$2:$BH$35,MATCH($A34,'[47]FINSUS Raw Data'!$A$2:$A$35,0),MATCH(BQD$1,'[47]FINSUS Raw Data'!$A$2:$BH$2,0))</f>
        <v>4.2809826144288605</v>
      </c>
      <c r="BQE34" s="164">
        <f t="array" ref="BQE34">INDEX('[47]FINSUS Raw Data'!$A$2:$BH$35,MATCH($A34,'[47]FINSUS Raw Data'!$A$2:$A$35,0),MATCH(BQE$1,'[47]FINSUS Raw Data'!$A$2:$BH$2,0))</f>
        <v>4.1403673655392037</v>
      </c>
      <c r="BQF34" s="164">
        <f t="array" ref="BQF34">INDEX('[47]FINSUS Raw Data'!$A$2:$BH$35,MATCH($A34,'[47]FINSUS Raw Data'!$A$2:$A$35,0),MATCH(BQF$1,'[47]FINSUS Raw Data'!$A$2:$BH$2,0))</f>
        <v>3.8671872251369046</v>
      </c>
      <c r="BQG34" s="164">
        <f t="array" ref="BQG34">INDEX('[47]FINSUS Raw Data'!$A$2:$BH$35,MATCH($A34,'[47]FINSUS Raw Data'!$A$2:$A$35,0),MATCH(BQG$1,'[47]FINSUS Raw Data'!$A$2:$BH$2,0))</f>
        <v>3.6869498406029981</v>
      </c>
      <c r="BQH34" s="170">
        <f t="array" ref="BQH34">INDEX('[47]FINSUS Raw Data'!$A$2:$BH$35,MATCH($A34,'[47]FINSUS Raw Data'!$A$2:$A$35,0),MATCH(BQH$1,'[47]FINSUS Raw Data'!$A$2:$BH$2,0))</f>
        <v>3.7952060243840533</v>
      </c>
      <c r="BQI34" s="168">
        <f t="array" ref="BQI34">INDEX('[47]FINSUS Raw Data'!$A$2:$BH$35,MATCH($A34,'[47]FINSUS Raw Data'!$A$2:$A$35,0),MATCH(BQI$1,'[47]FINSUS Raw Data'!$A$2:$BH$2,0))</f>
        <v>8.4776870020038935</v>
      </c>
      <c r="BQJ34" s="164">
        <f t="array" ref="BQJ34">INDEX('[47]FINSUS Raw Data'!$A$2:$BH$35,MATCH($A34,'[47]FINSUS Raw Data'!$A$2:$A$35,0),MATCH(BQJ$1,'[47]FINSUS Raw Data'!$A$2:$BH$2,0))</f>
        <v>8.3722146959724881</v>
      </c>
      <c r="BQK34" s="164">
        <f t="array" ref="BQK34">INDEX('[47]FINSUS Raw Data'!$A$2:$BH$35,MATCH($A34,'[47]FINSUS Raw Data'!$A$2:$A$35,0),MATCH(BQK$1,'[47]FINSUS Raw Data'!$A$2:$BH$2,0))</f>
        <v>7.8303125000000016</v>
      </c>
      <c r="BQL34" s="164">
        <f t="array" ref="BQL34">INDEX('[47]FINSUS Raw Data'!$A$2:$BH$35,MATCH($A34,'[47]FINSUS Raw Data'!$A$2:$A$35,0),MATCH(BQL$1,'[47]FINSUS Raw Data'!$A$2:$BH$2,0))</f>
        <v>7.9502265261486631</v>
      </c>
      <c r="BQM34" s="164">
        <f t="array" ref="BQM34">INDEX('[47]FINSUS Raw Data'!$A$2:$BH$35,MATCH($A34,'[47]FINSUS Raw Data'!$A$2:$A$35,0),MATCH(BQM$1,'[47]FINSUS Raw Data'!$A$2:$BH$2,0))</f>
        <v>8.0483115696550218</v>
      </c>
      <c r="BQN34" s="164">
        <f t="array" ref="BQN34">INDEX('[47]FINSUS Raw Data'!$A$2:$BH$35,MATCH($A34,'[47]FINSUS Raw Data'!$A$2:$A$35,0),MATCH(BQN$1,'[47]FINSUS Raw Data'!$A$2:$BH$2,0))</f>
        <v>7.8846883948527182</v>
      </c>
      <c r="BQO34" s="170">
        <f t="array" ref="BQO34">INDEX('[47]FINSUS Raw Data'!$A$2:$BH$35,MATCH($A34,'[47]FINSUS Raw Data'!$A$2:$A$35,0),MATCH(BQO$1,'[47]FINSUS Raw Data'!$A$2:$BH$2,0))</f>
        <v>7.1994187772889688</v>
      </c>
      <c r="BQP34" s="168">
        <f t="array" ref="BQP34">INDEX('[47]FINSUS Raw Data'!$A$2:$BH$35,MATCH($A34,'[47]FINSUS Raw Data'!$A$2:$A$35,0),MATCH(BQP$1,'[47]FINSUS Raw Data'!$A$2:$BH$2,0))</f>
        <v>25.866982085577675</v>
      </c>
      <c r="BQQ34" s="164">
        <f t="array" ref="BQQ34">INDEX('[47]FINSUS Raw Data'!$A$2:$BH$35,MATCH($A34,'[47]FINSUS Raw Data'!$A$2:$A$35,0),MATCH(BQQ$1,'[47]FINSUS Raw Data'!$A$2:$BH$2,0))</f>
        <v>24.12998849507899</v>
      </c>
      <c r="BQR34" s="164">
        <f t="array" ref="BQR34">INDEX('[47]FINSUS Raw Data'!$A$2:$BH$35,MATCH($A34,'[47]FINSUS Raw Data'!$A$2:$A$35,0),MATCH(BQR$1,'[47]FINSUS Raw Data'!$A$2:$BH$2,0))</f>
        <v>24.749599999999997</v>
      </c>
      <c r="BQS34" s="164">
        <f t="array" ref="BQS34">INDEX('[47]FINSUS Raw Data'!$A$2:$BH$35,MATCH($A34,'[47]FINSUS Raw Data'!$A$2:$A$35,0),MATCH(BQS$1,'[47]FINSUS Raw Data'!$A$2:$BH$2,0))</f>
        <v>24.360741732611409</v>
      </c>
      <c r="BQT34" s="164">
        <f t="array" ref="BQT34">INDEX('[47]FINSUS Raw Data'!$A$2:$BH$35,MATCH($A34,'[47]FINSUS Raw Data'!$A$2:$A$35,0),MATCH(BQT$1,'[47]FINSUS Raw Data'!$A$2:$BH$2,0))</f>
        <v>23.589765025227713</v>
      </c>
      <c r="BQU34" s="164">
        <f t="array" ref="BQU34">INDEX('[47]FINSUS Raw Data'!$A$2:$BH$35,MATCH($A34,'[47]FINSUS Raw Data'!$A$2:$A$35,0),MATCH(BQU$1,'[47]FINSUS Raw Data'!$A$2:$BH$2,0))</f>
        <v>22.828143144751273</v>
      </c>
      <c r="BQV34" s="170">
        <f t="array" ref="BQV34">INDEX('[47]FINSUS Raw Data'!$A$2:$BH$35,MATCH($A34,'[47]FINSUS Raw Data'!$A$2:$A$35,0),MATCH(BQV$1,'[47]FINSUS Raw Data'!$A$2:$BH$2,0))</f>
        <v>22.562796077912601</v>
      </c>
      <c r="BQW34" s="168">
        <f t="array" ref="BQW34">INDEX('[47]FINSUS Raw Data'!$A$2:$BH$35,MATCH($A34,'[47]FINSUS Raw Data'!$A$2:$A$35,0),MATCH(BQW$1,'[47]FINSUS Raw Data'!$A$2:$BH$2,0))</f>
        <v>99.075434379368076</v>
      </c>
      <c r="BQX34" s="215">
        <f t="array" ref="BQX34">INDEX('[47]FINSUS Raw Data'!$A$2:$BH$35,MATCH($A34,'[47]FINSUS Raw Data'!$A$2:$A$35,0),MATCH(BQX$1,'[47]FINSUS Raw Data'!$A$2:$BH$2,0))</f>
        <v>11664782</v>
      </c>
      <c r="BQY34" s="215">
        <f t="array" ref="BQY34">INDEX('[47]FINSUS Raw Data'!$A$2:$BH$35,MATCH($A34,'[47]FINSUS Raw Data'!$A$2:$A$35,0),MATCH(BQY$1,'[47]FINSUS Raw Data'!$A$2:$BH$2,0))</f>
        <v>11773637</v>
      </c>
      <c r="BQZ34" s="164">
        <f t="array" ref="BQZ34">INDEX('[47]FINSUS Raw Data'!$A$2:$BH$35,MATCH($A34,'[47]FINSUS Raw Data'!$A$2:$A$35,0),MATCH(BQZ$1,'[47]FINSUS Raw Data'!$A$2:$BH$2,0))</f>
        <v>99.002306583129155</v>
      </c>
      <c r="BRA34" s="215">
        <f t="array" ref="BRA34">INDEX('[47]FINSUS Raw Data'!$A$2:$BH$35,MATCH($A34,'[47]FINSUS Raw Data'!$A$2:$A$35,0),MATCH(BRA$1,'[47]FINSUS Raw Data'!$A$2:$BH$2,0))</f>
        <v>11728142.951159231</v>
      </c>
      <c r="BRB34" s="215">
        <f t="array" ref="BRB34">INDEX('[47]FINSUS Raw Data'!$A$2:$BH$35,MATCH($A34,'[47]FINSUS Raw Data'!$A$2:$A$35,0),MATCH(BRB$1,'[47]FINSUS Raw Data'!$A$2:$BH$2,0))</f>
        <v>11846333.036</v>
      </c>
      <c r="BRC34" s="164">
        <f t="array" ref="BRC34">INDEX('[47]FINSUS Raw Data'!$A$2:$BH$35,MATCH($A34,'[47]FINSUS Raw Data'!$A$2:$A$35,0),MATCH(BRC$1,'[47]FINSUS Raw Data'!$A$2:$BH$2,0))</f>
        <v>98.959959226023415</v>
      </c>
      <c r="BRD34" s="215">
        <f t="array" ref="BRD34">INDEX('[47]FINSUS Raw Data'!$A$2:$BH$35,MATCH($A34,'[47]FINSUS Raw Data'!$A$2:$A$35,0),MATCH(BRD$1,'[47]FINSUS Raw Data'!$A$2:$BH$2,0))</f>
        <v>11946960.914099436</v>
      </c>
      <c r="BRE34" s="215">
        <f t="array" ref="BRE34">INDEX('[47]FINSUS Raw Data'!$A$2:$BH$35,MATCH($A34,'[47]FINSUS Raw Data'!$A$2:$A$35,0),MATCH(BRE$1,'[47]FINSUS Raw Data'!$A$2:$BH$2,0))</f>
        <v>12072520.04501408</v>
      </c>
      <c r="BRF34" s="164">
        <f t="array" ref="BRF34">INDEX('[47]FINSUS Raw Data'!$A$2:$BH$35,MATCH($A34,'[47]FINSUS Raw Data'!$A$2:$A$35,0),MATCH(BRF$1,'[47]FINSUS Raw Data'!$A$2:$BH$2,0))</f>
        <v>99.348880296168886</v>
      </c>
      <c r="BRG34" s="215">
        <f t="array" ref="BRG34">INDEX('[47]FINSUS Raw Data'!$A$2:$BH$35,MATCH($A34,'[47]FINSUS Raw Data'!$A$2:$A$35,0),MATCH(BRG$1,'[47]FINSUS Raw Data'!$A$2:$BH$2,0))</f>
        <v>11829193</v>
      </c>
      <c r="BRH34" s="215">
        <f t="array" ref="BRH34">INDEX('[47]FINSUS Raw Data'!$A$2:$BH$35,MATCH($A34,'[47]FINSUS Raw Data'!$A$2:$A$35,0),MATCH(BRH$1,'[47]FINSUS Raw Data'!$A$2:$BH$2,0))</f>
        <v>11906720</v>
      </c>
      <c r="BRI34" s="164">
        <f t="array" ref="BRI34">INDEX('[47]FINSUS Raw Data'!$A$2:$BH$35,MATCH($A34,'[47]FINSUS Raw Data'!$A$2:$A$35,0),MATCH(BRI$1,'[47]FINSUS Raw Data'!$A$2:$BH$2,0))</f>
        <v>99.260385209984776</v>
      </c>
      <c r="BRJ34" s="215">
        <f t="array" ref="BRJ34">INDEX('[47]FINSUS Raw Data'!$A$2:$BH$35,MATCH($A34,'[47]FINSUS Raw Data'!$A$2:$A$35,0),MATCH(BRJ$1,'[47]FINSUS Raw Data'!$A$2:$BH$2,0))</f>
        <v>11925676.699999999</v>
      </c>
      <c r="BRK34" s="215">
        <f t="array" ref="BRK34">INDEX('[47]FINSUS Raw Data'!$A$2:$BH$35,MATCH($A34,'[47]FINSUS Raw Data'!$A$2:$A$35,0),MATCH(BRK$1,'[47]FINSUS Raw Data'!$A$2:$BH$2,0))</f>
        <v>12014538</v>
      </c>
      <c r="BRL34" s="164">
        <f t="array" ref="BRL34">INDEX('[47]FINSUS Raw Data'!$A$2:$BH$35,MATCH($A34,'[47]FINSUS Raw Data'!$A$2:$A$35,0),MATCH(BRL$1,'[47]FINSUS Raw Data'!$A$2:$BH$2,0))</f>
        <v>99.388682800194346</v>
      </c>
      <c r="BRM34" s="215">
        <f t="array" ref="BRM34">INDEX('[47]FINSUS Raw Data'!$A$2:$BH$35,MATCH($A34,'[47]FINSUS Raw Data'!$A$2:$A$35,0),MATCH(BRM$1,'[47]FINSUS Raw Data'!$A$2:$BH$2,0))</f>
        <v>12125603.54737</v>
      </c>
      <c r="BRN34" s="215">
        <f t="array" ref="BRN34">INDEX('[47]FINSUS Raw Data'!$A$2:$BH$35,MATCH($A34,'[47]FINSUS Raw Data'!$A$2:$A$35,0),MATCH(BRN$1,'[47]FINSUS Raw Data'!$A$2:$BH$2,0))</f>
        <v>12200185.379000001</v>
      </c>
      <c r="BRO34" s="164">
        <f t="array" ref="BRO34">INDEX('[47]FINSUS Raw Data'!$A$2:$BH$35,MATCH($A34,'[47]FINSUS Raw Data'!$A$2:$A$35,0),MATCH(BRO$1,'[47]FINSUS Raw Data'!$A$2:$BH$2,0))</f>
        <v>99.350239299389273</v>
      </c>
      <c r="BRP34" s="215">
        <f t="array" ref="BRP34">INDEX('[47]FINSUS Raw Data'!$A$2:$BH$35,MATCH($A34,'[47]FINSUS Raw Data'!$A$2:$A$35,0),MATCH(BRP$1,'[47]FINSUS Raw Data'!$A$2:$BH$2,0))</f>
        <v>12612014.56993</v>
      </c>
      <c r="BRQ34" s="335">
        <f t="array" ref="BRQ34">INDEX('[47]FINSUS Raw Data'!$A$2:$BH$35,MATCH($A34,'[47]FINSUS Raw Data'!$A$2:$A$35,0),MATCH(BRQ$1,'[47]FINSUS Raw Data'!$A$2:$BH$2,0))</f>
        <v>12694498.431880001</v>
      </c>
      <c r="BRR34" s="249">
        <f t="array" ref="BRR34">INDEX([48]CLIM1!$A$3:$N$37,MATCH($A34,[48]CLIM1!$N$3:$N$37,0),MATCH(BRR$1,[48]CLIM1!$A$3:$N$3,0))</f>
        <v>7.538957896584269</v>
      </c>
      <c r="BRS34" s="249">
        <f t="array" ref="BRS34">INDEX([48]CLIM1!$A$3:$N$37,MATCH($A34,[48]CLIM1!$N$3:$N$37,0),MATCH(BRS$1,[48]CLIM1!$A$3:$N$3,0))</f>
        <v>6.8126599618151253</v>
      </c>
      <c r="BRT34" s="249">
        <f t="array" ref="BRT34">INDEX([48]CLIM1!$A$3:$N$37,MATCH($A34,[48]CLIM1!$N$3:$N$37,0),MATCH(BRT$1,[48]CLIM1!$A$3:$N$3,0))</f>
        <v>7.0829452721550359</v>
      </c>
      <c r="BRU34" s="249">
        <f t="array" ref="BRU34">INDEX([48]CLIM1!$A$3:$N$37,MATCH($A34,[48]CLIM1!$N$3:$N$37,0),MATCH(BRU$1,[48]CLIM1!$A$3:$N$3,0))</f>
        <v>6.8431471703825615</v>
      </c>
      <c r="BRV34" s="249">
        <f t="array" ref="BRV34">INDEX([48]CLIM1!$A$3:$N$37,MATCH($A34,[48]CLIM1!$N$3:$N$37,0),MATCH(BRV$1,[48]CLIM1!$A$3:$N$3,0))</f>
        <v>6.0808275988235838</v>
      </c>
      <c r="BRW34" s="249">
        <f t="array" ref="BRW34">INDEX([48]CLIM1!$A$3:$N$37,MATCH($A34,[48]CLIM1!$N$3:$N$37,0),MATCH(BRW$1,[48]CLIM1!$A$3:$N$3,0))</f>
        <v>5.7694811927206215</v>
      </c>
      <c r="BRX34" s="249">
        <f t="array" ref="BRX34">INDEX([48]CLIM1!$A$3:$N$37,MATCH($A34,[48]CLIM1!$N$3:$N$37,0),MATCH(BRX$1,[48]CLIM1!$A$3:$N$3,0))</f>
        <v>5.5239369313967996</v>
      </c>
      <c r="BRY34" s="249">
        <f t="array" ref="BRY34">INDEX([48]CLIM1!$A$3:$N$37,MATCH($A34,[48]CLIM1!$N$3:$N$37,0),MATCH(BRY$1,[48]CLIM1!$A$3:$N$3,0))</f>
        <v>5.358566144155998</v>
      </c>
      <c r="BRZ34" s="249">
        <f t="array" ref="BRZ34">INDEX([48]CLIM1!$A$3:$N$37,MATCH($A34,[48]CLIM1!$N$3:$N$37,0),MATCH(BRZ$1,[48]CLIM1!$A$3:$N$3,0))</f>
        <v>5.2570823231999659</v>
      </c>
      <c r="BSA34" s="328" t="str">
        <f>INDEX('[11]1920 Collected Indicators'!$A$3:$CV$36,MATCH($A34,'[11]1920 Collected Indicators'!$A$3:$A$36,0),MATCH(BSA$1,'[11]1920 Collected Indicators'!$A$3:$CV$3,0))</f>
        <v>dna</v>
      </c>
      <c r="BSB34" s="249">
        <f t="array" ref="BSB34">INDEX([48]CLIM2!$A$2:$N$36,MATCH($A34,[48]CLIM2!$N$2:$N$36,0),MATCH(BSB$1,[48]CLIM2!$A$2:$N$2,0))</f>
        <v>7.1880147464883803</v>
      </c>
      <c r="BSC34" s="249">
        <f t="array" ref="BSC34">INDEX([48]CLIM2!$A$2:$N$36,MATCH($A34,[48]CLIM2!$N$2:$N$36,0),MATCH(BSC$1,[48]CLIM2!$A$2:$N$2,0))</f>
        <v>6.46449358878077</v>
      </c>
      <c r="BSD34" s="249">
        <f t="array" ref="BSD34">INDEX([48]CLIM2!$A$2:$N$36,MATCH($A34,[48]CLIM2!$N$2:$N$36,0),MATCH(BSD$1,[48]CLIM2!$A$2:$N$2,0))</f>
        <v>6.6889102216259335</v>
      </c>
      <c r="BSE34" s="249">
        <f t="array" ref="BSE34">INDEX([48]CLIM2!$A$2:$N$36,MATCH($A34,[48]CLIM2!$N$2:$N$36,0),MATCH(BSE$1,[48]CLIM2!$A$2:$N$2,0))</f>
        <v>6.4465199669234439</v>
      </c>
      <c r="BSF34" s="249">
        <f t="array" ref="BSF34">INDEX([48]CLIM2!$A$2:$N$36,MATCH($A34,[48]CLIM2!$N$2:$N$36,0),MATCH(BSF$1,[48]CLIM2!$A$2:$N$2,0))</f>
        <v>5.729027326137718</v>
      </c>
      <c r="BSG34" s="249">
        <f t="array" ref="BSG34">INDEX([48]CLIM2!$A$2:$N$36,MATCH($A34,[48]CLIM2!$N$2:$N$36,0),MATCH(BSG$1,[48]CLIM2!$A$2:$N$2,0))</f>
        <v>5.4625733152991591</v>
      </c>
      <c r="BSH34" s="249">
        <f t="array" ref="BSH34">INDEX([48]CLIM2!$A$2:$N$36,MATCH($A34,[48]CLIM2!$N$2:$N$36,0),MATCH(BSH$1,[48]CLIM2!$A$2:$N$2,0))</f>
        <v>5.185145004583128</v>
      </c>
      <c r="BSI34" s="249">
        <f t="array" ref="BSI34">INDEX([48]CLIM2!$A$2:$N$36,MATCH($A34,[48]CLIM2!$N$2:$N$36,0),MATCH(BSI$1,[48]CLIM2!$A$2:$N$2,0))</f>
        <v>5.0115387749399645</v>
      </c>
      <c r="BSJ34" s="249">
        <f t="array" ref="BSJ34">INDEX([48]CLIM2!$A$2:$N$36,MATCH($A34,[48]CLIM2!$N$2:$N$36,0),MATCH(BSJ$1,[48]CLIM2!$A$2:$N$2,0))</f>
        <v>4.9136478888418855</v>
      </c>
      <c r="BSK34" s="328" t="str">
        <f>INDEX('[11]1920 Collected Indicators'!$A$3:$CV$36,MATCH($A34,'[11]1920 Collected Indicators'!$A$3:$A$36,0),MATCH(BSK$1,'[11]1920 Collected Indicators'!$A$3:$CV$3,0))</f>
        <v>dna</v>
      </c>
      <c r="BSL34" s="181"/>
      <c r="BSM34" s="168">
        <v>83.1</v>
      </c>
      <c r="BSN34" s="164">
        <v>83</v>
      </c>
      <c r="BSO34" s="164">
        <v>81</v>
      </c>
      <c r="BSP34" s="164">
        <v>79</v>
      </c>
      <c r="BSQ34" s="164">
        <v>74</v>
      </c>
      <c r="BSR34" s="164">
        <f>INDEX('[16]Raw Data'!$A$1:$BT$34,MATCH($A34,'[16]Raw Data'!$A$1:$A$34,0),MATCH(BSR$1,'[16]Raw Data'!$A$1:$BT$1,0))</f>
        <v>73</v>
      </c>
      <c r="BSS34" s="164">
        <f>INDEX('[14]1718 Collected Indicators'!$A$3:$CH$36,MATCH($A34,'[14]1718 Collected Indicators'!$A$3:$A$36,0),MATCH(BSS$1,'[14]1718 Collected Indicators'!$A$3:$CH$3,0))</f>
        <v>70</v>
      </c>
      <c r="BST34" s="171">
        <f>INDEX('[15]1819 Collected Indicators'!$A$3:$CV$36,MATCH($A34,'[15]1819 Collected Indicators'!$A$3:$A$36,0),MATCH(BST$1,'[15]1819 Collected Indicators'!$A$3:$CV$3,0))</f>
        <v>72.5</v>
      </c>
      <c r="BSU34" s="151">
        <f>INDEX('[11]1920 Collected Indicators'!$A$3:$CV$36,MATCH($A34,'[11]1920 Collected Indicators'!$A$3:$A$36,0),MATCH(BSU$1,'[11]1920 Collected Indicators'!$A$3:$CV$3,0))</f>
        <v>73</v>
      </c>
      <c r="BSV34" s="168">
        <f>INDEX('[16]Raw Data'!$A$1:$BT$34,MATCH($A34,'[16]Raw Data'!$A$1:$A$34,0),MATCH(BSV$1,'[16]Raw Data'!$A$1:$BT$1,0))</f>
        <v>83.5</v>
      </c>
      <c r="BSW34" s="164">
        <f>INDEX('[16]Raw Data'!$A$1:$BT$34,MATCH($A34,'[16]Raw Data'!$A$1:$A$34,0),MATCH(BSW$1,'[16]Raw Data'!$A$1:$BT$1,0))</f>
        <v>83</v>
      </c>
      <c r="BSX34" s="164">
        <f>INDEX('[16]Raw Data'!$A$1:$BT$34,MATCH($A34,'[16]Raw Data'!$A$1:$A$34,0),MATCH(BSX$1,'[16]Raw Data'!$A$1:$BT$1,0))</f>
        <v>81</v>
      </c>
      <c r="BSY34" s="164">
        <f>INDEX('[16]Raw Data'!$A$1:$BT$34,MATCH($A34,'[16]Raw Data'!$A$1:$A$34,0),MATCH(BSY$1,'[16]Raw Data'!$A$1:$BT$1,0))</f>
        <v>77</v>
      </c>
      <c r="BSZ34" s="164">
        <f>INDEX('[16]Raw Data'!$A$1:$BT$34,MATCH($A34,'[16]Raw Data'!$A$1:$A$34,0),MATCH(BSZ$1,'[16]Raw Data'!$A$1:$BT$1,0))</f>
        <v>74</v>
      </c>
      <c r="BTA34" s="164">
        <f>INDEX('[16]Raw Data'!$A$1:$BT$34,MATCH($A34,'[16]Raw Data'!$A$1:$A$34,0),MATCH(BTA$1,'[16]Raw Data'!$A$1:$BT$1,0))</f>
        <v>73</v>
      </c>
      <c r="BTB34" s="164">
        <f>INDEX('[14]1718 Collected Indicators'!$A$3:$CH$36,MATCH($A34,'[14]1718 Collected Indicators'!$A$3:$A$36,0),MATCH(BTB$1,'[14]1718 Collected Indicators'!$A$3:$CH$3,0))</f>
        <v>72</v>
      </c>
      <c r="BTC34" s="171">
        <f>INDEX('[15]1819 Collected Indicators'!$A$3:$CV$36,MATCH($A34,'[15]1819 Collected Indicators'!$A$3:$A$36,0),MATCH(BTC$1,'[15]1819 Collected Indicators'!$A$3:$CV$3,0))</f>
        <v>72.099999999999994</v>
      </c>
      <c r="BTD34" s="151">
        <f>INDEX('[11]1920 Collected Indicators'!$A$3:$CV$36,MATCH($A34,'[11]1920 Collected Indicators'!$A$3:$A$36,0),MATCH(BTD$1,'[11]1920 Collected Indicators'!$A$3:$CV$3,0))</f>
        <v>73</v>
      </c>
      <c r="BTE34" s="168">
        <f>INDEX('[16]Raw Data'!$A$1:$BT$34,MATCH($A34,'[16]Raw Data'!$A$1:$A$34,0),MATCH(BTE$1,'[16]Raw Data'!$A$1:$BT$1,0))</f>
        <v>83.1</v>
      </c>
      <c r="BTF34" s="164">
        <f>INDEX('[16]Raw Data'!$A$1:$BT$34,MATCH($A34,'[16]Raw Data'!$A$1:$A$34,0),MATCH(BTF$1,'[16]Raw Data'!$A$1:$BT$1,0))</f>
        <v>86</v>
      </c>
      <c r="BTG34" s="164">
        <f>INDEX('[16]Raw Data'!$A$1:$BT$34,MATCH($A34,'[16]Raw Data'!$A$1:$A$34,0),MATCH(BTG$1,'[16]Raw Data'!$A$1:$BT$1,0))</f>
        <v>86</v>
      </c>
      <c r="BTH34" s="164">
        <f>INDEX('[16]Raw Data'!$A$1:$BT$34,MATCH($A34,'[16]Raw Data'!$A$1:$A$34,0),MATCH(BTH$1,'[16]Raw Data'!$A$1:$BT$1,0))</f>
        <v>86</v>
      </c>
      <c r="BTI34" s="164">
        <f>INDEX('[16]Raw Data'!$A$1:$BT$34,MATCH($A34,'[16]Raw Data'!$A$1:$A$34,0),MATCH(BTI$1,'[16]Raw Data'!$A$1:$BT$1,0))</f>
        <v>85</v>
      </c>
      <c r="BTJ34" s="164">
        <f>INDEX('[16]Raw Data'!$A$1:$BT$34,MATCH($A34,'[16]Raw Data'!$A$1:$A$34,0),MATCH(BTJ$1,'[16]Raw Data'!$A$1:$BT$1,0))</f>
        <v>87</v>
      </c>
      <c r="BTK34" s="164">
        <f>INDEX('[14]1718 Collected Indicators'!$A$3:$CH$36,MATCH($A34,'[14]1718 Collected Indicators'!$A$3:$A$36,0),MATCH(BTK$1,'[14]1718 Collected Indicators'!$A$3:$CH$3,0))</f>
        <v>85</v>
      </c>
      <c r="BTL34" s="171">
        <f>INDEX('[15]1819 Collected Indicators'!$A$3:$CV$36,MATCH($A34,'[15]1819 Collected Indicators'!$A$3:$A$36,0),MATCH(BTL$1,'[15]1819 Collected Indicators'!$A$3:$CV$3,0))</f>
        <v>82.5</v>
      </c>
      <c r="BTM34" s="151">
        <f>INDEX('[11]1920 Collected Indicators'!$A$3:$CV$36,MATCH($A34,'[11]1920 Collected Indicators'!$A$3:$A$36,0),MATCH(BTM$1,'[11]1920 Collected Indicators'!$A$3:$CV$3,0))</f>
        <v>83</v>
      </c>
      <c r="BTN34" s="168">
        <f>INDEX('[16]Raw Data'!$A$1:$BT$34,MATCH($A34,'[16]Raw Data'!$A$1:$A$34,0),MATCH(BTN$1,'[16]Raw Data'!$A$1:$BT$1,0))</f>
        <v>75.5</v>
      </c>
      <c r="BTO34" s="164">
        <f>INDEX('[16]Raw Data'!$A$1:$BT$34,MATCH($A34,'[16]Raw Data'!$A$1:$A$34,0),MATCH(BTO$1,'[16]Raw Data'!$A$1:$BT$1,0))</f>
        <v>78</v>
      </c>
      <c r="BTP34" s="164">
        <f>INDEX('[16]Raw Data'!$A$1:$BT$34,MATCH($A34,'[16]Raw Data'!$A$1:$A$34,0),MATCH(BTP$1,'[16]Raw Data'!$A$1:$BT$1,0))</f>
        <v>76</v>
      </c>
      <c r="BTQ34" s="164">
        <f>INDEX('[16]Raw Data'!$A$1:$BT$34,MATCH($A34,'[16]Raw Data'!$A$1:$A$34,0),MATCH(BTQ$1,'[16]Raw Data'!$A$1:$BT$1,0))</f>
        <v>75</v>
      </c>
      <c r="BTR34" s="164">
        <f>INDEX('[16]Raw Data'!$A$1:$BT$34,MATCH($A34,'[16]Raw Data'!$A$1:$A$34,0),MATCH(BTR$1,'[16]Raw Data'!$A$1:$BT$1,0))</f>
        <v>71</v>
      </c>
      <c r="BTS34" s="164">
        <f>INDEX('[16]Raw Data'!$A$1:$BT$34,MATCH($A34,'[16]Raw Data'!$A$1:$A$34,0),MATCH(BTS$1,'[16]Raw Data'!$A$1:$BT$1,0))</f>
        <v>70</v>
      </c>
      <c r="BTT34" s="164">
        <f>INDEX('[14]1718 Collected Indicators'!$A$3:$CH$36,MATCH($A34,'[14]1718 Collected Indicators'!$A$3:$A$36,0),MATCH(BTT$1,'[14]1718 Collected Indicators'!$A$3:$CH$3,0))</f>
        <v>69</v>
      </c>
      <c r="BTU34" s="171">
        <f>INDEX('[15]1819 Collected Indicators'!$A$3:$CV$36,MATCH($A34,'[15]1819 Collected Indicators'!$A$3:$A$36,0),MATCH(BTU$1,'[15]1819 Collected Indicators'!$A$3:$CV$3,0))</f>
        <v>68.900000000000006</v>
      </c>
      <c r="BTV34" s="151">
        <f>INDEX('[11]1920 Collected Indicators'!$A$3:$CV$36,MATCH($A34,'[11]1920 Collected Indicators'!$A$3:$A$36,0),MATCH(BTV$1,'[11]1920 Collected Indicators'!$A$3:$CV$3,0))</f>
        <v>70</v>
      </c>
      <c r="BTW34" s="168">
        <f>INDEX('[16]Raw Data'!$A$1:$BT$34,MATCH($A34,'[16]Raw Data'!$A$1:$A$34,0),MATCH(BTW$1,'[16]Raw Data'!$A$1:$BT$1,0))</f>
        <v>74.599999999999994</v>
      </c>
      <c r="BTX34" s="164">
        <f>INDEX('[16]Raw Data'!$A$1:$BT$34,MATCH($A34,'[16]Raw Data'!$A$1:$A$34,0),MATCH(BTX$1,'[16]Raw Data'!$A$1:$BT$1,0))</f>
        <v>80</v>
      </c>
      <c r="BTY34" s="164">
        <f>INDEX('[16]Raw Data'!$A$1:$BT$34,MATCH($A34,'[16]Raw Data'!$A$1:$A$34,0),MATCH(BTY$1,'[16]Raw Data'!$A$1:$BT$1,0))</f>
        <v>78</v>
      </c>
      <c r="BTZ34" s="164">
        <f>INDEX('[16]Raw Data'!$A$1:$BT$34,MATCH($A34,'[16]Raw Data'!$A$1:$A$34,0),MATCH(BTZ$1,'[16]Raw Data'!$A$1:$BT$1,0))</f>
        <v>76</v>
      </c>
      <c r="BUA34" s="164">
        <f>INDEX('[16]Raw Data'!$A$1:$BT$34,MATCH($A34,'[16]Raw Data'!$A$1:$A$34,0),MATCH(BUA$1,'[16]Raw Data'!$A$1:$BT$1,0))</f>
        <v>73</v>
      </c>
      <c r="BUB34" s="164">
        <f>INDEX('[16]Raw Data'!$A$1:$BT$34,MATCH($A34,'[16]Raw Data'!$A$1:$A$34,0),MATCH(BUB$1,'[16]Raw Data'!$A$1:$BT$1,0))</f>
        <v>73</v>
      </c>
      <c r="BUC34" s="164">
        <f>INDEX('[14]1718 Collected Indicators'!$A$3:$CH$36,MATCH($A34,'[14]1718 Collected Indicators'!$A$3:$A$36,0),MATCH(BUC$1,'[14]1718 Collected Indicators'!$A$3:$CH$3,0))</f>
        <v>72</v>
      </c>
      <c r="BUD34" s="171">
        <f>INDEX('[15]1819 Collected Indicators'!$A$3:$CV$36,MATCH($A34,'[15]1819 Collected Indicators'!$A$3:$A$36,0),MATCH(BUD$1,'[15]1819 Collected Indicators'!$A$3:$CV$3,0))</f>
        <v>69.3</v>
      </c>
      <c r="BUE34" s="151">
        <f>INDEX('[11]1920 Collected Indicators'!$A$3:$CV$36,MATCH($A34,'[11]1920 Collected Indicators'!$A$3:$A$36,0),MATCH(BUE$1,'[11]1920 Collected Indicators'!$A$3:$CV$3,0))</f>
        <v>69</v>
      </c>
      <c r="BUF34" s="168">
        <f>INDEX('[16]Raw Data'!$A$1:$BT$34,MATCH($A34,'[16]Raw Data'!$A$1:$A$34,0),MATCH(BUF$1,'[16]Raw Data'!$A$1:$BT$1,0))</f>
        <v>80.900000000000006</v>
      </c>
      <c r="BUG34" s="164">
        <f>INDEX('[16]Raw Data'!$A$1:$BT$34,MATCH($A34,'[16]Raw Data'!$A$1:$A$34,0),MATCH(BUG$1,'[16]Raw Data'!$A$1:$BT$1,0))</f>
        <v>83</v>
      </c>
      <c r="BUH34" s="164">
        <f>INDEX('[16]Raw Data'!$A$1:$BT$34,MATCH($A34,'[16]Raw Data'!$A$1:$A$34,0),MATCH(BUH$1,'[16]Raw Data'!$A$1:$BT$1,0))</f>
        <v>83</v>
      </c>
      <c r="BUI34" s="164">
        <f>INDEX('[16]Raw Data'!$A$1:$BT$34,MATCH($A34,'[16]Raw Data'!$A$1:$A$34,0),MATCH(BUI$1,'[16]Raw Data'!$A$1:$BT$1,0))</f>
        <v>84</v>
      </c>
      <c r="BUJ34" s="164">
        <f>INDEX('[16]Raw Data'!$A$1:$BT$34,MATCH($A34,'[16]Raw Data'!$A$1:$A$34,0),MATCH(BUJ$1,'[16]Raw Data'!$A$1:$BT$1,0))</f>
        <v>82</v>
      </c>
      <c r="BUK34" s="164">
        <f>INDEX('[16]Raw Data'!$A$1:$BT$34,MATCH($A34,'[16]Raw Data'!$A$1:$A$34,0),MATCH(BUK$1,'[16]Raw Data'!$A$1:$BT$1,0))</f>
        <v>79</v>
      </c>
      <c r="BUL34" s="164">
        <f>INDEX('[14]1718 Collected Indicators'!$A$3:$CH$36,MATCH($A34,'[14]1718 Collected Indicators'!$A$3:$A$36,0),MATCH(BUL$1,'[14]1718 Collected Indicators'!$A$3:$CH$3,0))</f>
        <v>75</v>
      </c>
      <c r="BUM34" s="171">
        <f>INDEX('[15]1819 Collected Indicators'!$A$3:$CV$36,MATCH($A34,'[15]1819 Collected Indicators'!$A$3:$A$36,0),MATCH(BUM$1,'[15]1819 Collected Indicators'!$A$3:$CV$3,0))</f>
        <v>74.900000000000006</v>
      </c>
      <c r="BUN34" s="151">
        <f>INDEX('[11]1920 Collected Indicators'!$A$3:$CV$36,MATCH($A34,'[11]1920 Collected Indicators'!$A$3:$A$36,0),MATCH(BUN$1,'[11]1920 Collected Indicators'!$A$3:$CV$3,0))</f>
        <v>73</v>
      </c>
      <c r="BUO34" s="168">
        <f>INDEX('[16]Raw Data'!$A$1:$BT$34,MATCH($A34,'[16]Raw Data'!$A$1:$A$34,0),MATCH(BUO$1,'[16]Raw Data'!$A$1:$BT$1,0))</f>
        <v>73.3</v>
      </c>
      <c r="BUP34" s="164">
        <f>INDEX('[16]Raw Data'!$A$1:$BT$34,MATCH($A34,'[16]Raw Data'!$A$1:$A$34,0),MATCH(BUP$1,'[16]Raw Data'!$A$1:$BT$1,0))</f>
        <v>75</v>
      </c>
      <c r="BUQ34" s="164">
        <f>INDEX('[16]Raw Data'!$A$1:$BT$34,MATCH($A34,'[16]Raw Data'!$A$1:$A$34,0),MATCH(BUQ$1,'[16]Raw Data'!$A$1:$BT$1,0))</f>
        <v>74</v>
      </c>
      <c r="BUR34" s="164">
        <f>INDEX('[16]Raw Data'!$A$1:$BT$34,MATCH($A34,'[16]Raw Data'!$A$1:$A$34,0),MATCH(BUR$1,'[16]Raw Data'!$A$1:$BT$1,0))</f>
        <v>74</v>
      </c>
      <c r="BUS34" s="164">
        <f>INDEX('[16]Raw Data'!$A$1:$BT$34,MATCH($A34,'[16]Raw Data'!$A$1:$A$34,0),MATCH(BUS$1,'[16]Raw Data'!$A$1:$BT$1,0))</f>
        <v>73</v>
      </c>
      <c r="BUT34" s="164">
        <f>INDEX('[16]Raw Data'!$A$1:$BT$34,MATCH($A34,'[16]Raw Data'!$A$1:$A$34,0),MATCH(BUT$1,'[16]Raw Data'!$A$1:$BT$1,0))</f>
        <v>70</v>
      </c>
      <c r="BUU34" s="164">
        <f>INDEX('[14]1718 Collected Indicators'!$A$3:$CH$36,MATCH($A34,'[14]1718 Collected Indicators'!$A$3:$A$36,0),MATCH(BUU$1,'[14]1718 Collected Indicators'!$A$3:$CH$3,0))</f>
        <v>66</v>
      </c>
      <c r="BUV34" s="164">
        <f>INDEX('[15]1819 Collected Indicators'!$A$3:$CV$36,MATCH($A34,'[15]1819 Collected Indicators'!$A$3:$A$36,0),MATCH(BUV$1,'[15]1819 Collected Indicators'!$A$3:$CV$3,0))</f>
        <v>62.9</v>
      </c>
      <c r="BUW34" s="157">
        <f>INDEX('[11]1920 Collected Indicators'!$A$3:$CV$36,MATCH($A34,'[11]1920 Collected Indicators'!$A$3:$A$36,0),MATCH(BUW$1,'[11]1920 Collected Indicators'!$A$3:$CV$3,0))</f>
        <v>59</v>
      </c>
    </row>
  </sheetData>
  <conditionalFormatting sqref="AAE2:ABL34 ABS2:ACA34 AHW2:AJD34 AJK2:AKR34 ARQ2:ASV34 AZK2:BAJ34 APQ2:ARJ34 AR13:AS13 AU13:AV13 AX13:AY13 BA13:BB13 BD13:BE13 BG13:BH13 BP13:DA13 BJ13:BK13 BM13:BN13 A2:AB34 ACC2:ACE34 ACG2:ACI34 ACK2:ADT34 BSM2:BUU34 ATC2:AUT34 AVA2:AXV34 BLI2:BOC34 AMM2:APJ34 AE14:DA34 AE13:AP13 AE2:DA12 AEA2:AHP34 BRO2:BRQ34 BRS2:BSA34 RD2:ZX34 BAQ2:BGI34 BGY2:BLB34 BGK2:BGL34 BOJ2:BQH34 AYC2:AZD34 AKY2:AMF34 DE2:DY34 EA2:QW34">
    <cfRule type="expression" dxfId="42" priority="43">
      <formula>MOD(ROW(),2)=0</formula>
    </cfRule>
  </conditionalFormatting>
  <conditionalFormatting sqref="BUV2:BUV34">
    <cfRule type="expression" dxfId="41" priority="42">
      <formula>MOD(ROW(),2)=0</formula>
    </cfRule>
  </conditionalFormatting>
  <conditionalFormatting sqref="DZ2:DZ34">
    <cfRule type="expression" dxfId="40" priority="41">
      <formula>MOD(ROW(),2)=0</formula>
    </cfRule>
  </conditionalFormatting>
  <conditionalFormatting sqref="QX2:RC34">
    <cfRule type="expression" dxfId="39" priority="40">
      <formula>MOD(ROW(),2)=0</formula>
    </cfRule>
  </conditionalFormatting>
  <conditionalFormatting sqref="ZY2:AAD34">
    <cfRule type="expression" dxfId="38" priority="39">
      <formula>MOD(ROW(),2)=0</formula>
    </cfRule>
  </conditionalFormatting>
  <conditionalFormatting sqref="ABM2:ABR34">
    <cfRule type="expression" dxfId="37" priority="38">
      <formula>MOD(ROW(),2)=0</formula>
    </cfRule>
  </conditionalFormatting>
  <conditionalFormatting sqref="ADU2:ADZ34">
    <cfRule type="expression" dxfId="36" priority="37">
      <formula>MOD(ROW(),2)=0</formula>
    </cfRule>
  </conditionalFormatting>
  <conditionalFormatting sqref="AHQ2:AHV34">
    <cfRule type="expression" dxfId="35" priority="36">
      <formula>MOD(ROW(),2)=0</formula>
    </cfRule>
  </conditionalFormatting>
  <conditionalFormatting sqref="AJE2:AJJ34">
    <cfRule type="expression" dxfId="34" priority="35">
      <formula>MOD(ROW(),2)=0</formula>
    </cfRule>
  </conditionalFormatting>
  <conditionalFormatting sqref="AKS2:AKX34">
    <cfRule type="expression" dxfId="33" priority="34">
      <formula>MOD(ROW(),2)=0</formula>
    </cfRule>
  </conditionalFormatting>
  <conditionalFormatting sqref="AMG2:AML34">
    <cfRule type="expression" dxfId="32" priority="33">
      <formula>MOD(ROW(),2)=0</formula>
    </cfRule>
  </conditionalFormatting>
  <conditionalFormatting sqref="ARK2:ARP34">
    <cfRule type="expression" dxfId="31" priority="32">
      <formula>MOD(ROW(),2)=0</formula>
    </cfRule>
  </conditionalFormatting>
  <conditionalFormatting sqref="ASW2:ATB34">
    <cfRule type="expression" dxfId="30" priority="31">
      <formula>MOD(ROW(),2)=0</formula>
    </cfRule>
  </conditionalFormatting>
  <conditionalFormatting sqref="AUU2:AUZ34">
    <cfRule type="expression" dxfId="29" priority="30">
      <formula>MOD(ROW(),2)=0</formula>
    </cfRule>
  </conditionalFormatting>
  <conditionalFormatting sqref="AXW2:AYB34">
    <cfRule type="expression" dxfId="28" priority="29">
      <formula>MOD(ROW(),2)=0</formula>
    </cfRule>
  </conditionalFormatting>
  <conditionalFormatting sqref="AZE2:AZJ34">
    <cfRule type="expression" dxfId="27" priority="28">
      <formula>MOD(ROW(),2)=0</formula>
    </cfRule>
  </conditionalFormatting>
  <conditionalFormatting sqref="BAK2:BAP34">
    <cfRule type="expression" dxfId="26" priority="27">
      <formula>MOD(ROW(),2)=0</formula>
    </cfRule>
  </conditionalFormatting>
  <conditionalFormatting sqref="BLC2:BLH34">
    <cfRule type="expression" dxfId="25" priority="26">
      <formula>MOD(ROW(),2)=0</formula>
    </cfRule>
  </conditionalFormatting>
  <conditionalFormatting sqref="APK2:APP34">
    <cfRule type="expression" dxfId="24" priority="25">
      <formula>MOD(ROW(),2)=0</formula>
    </cfRule>
  </conditionalFormatting>
  <conditionalFormatting sqref="BOD2:BOI34">
    <cfRule type="expression" dxfId="23" priority="24">
      <formula>MOD(ROW(),2)=0</formula>
    </cfRule>
  </conditionalFormatting>
  <conditionalFormatting sqref="AQ13">
    <cfRule type="expression" dxfId="22" priority="23">
      <formula>MOD(ROW(),2)=0</formula>
    </cfRule>
  </conditionalFormatting>
  <conditionalFormatting sqref="AT13">
    <cfRule type="expression" dxfId="21" priority="22">
      <formula>MOD(ROW(),2)=0</formula>
    </cfRule>
  </conditionalFormatting>
  <conditionalFormatting sqref="AW13">
    <cfRule type="expression" dxfId="20" priority="21">
      <formula>MOD(ROW(),2)=0</formula>
    </cfRule>
  </conditionalFormatting>
  <conditionalFormatting sqref="AZ13">
    <cfRule type="expression" dxfId="19" priority="20">
      <formula>MOD(ROW(),2)=0</formula>
    </cfRule>
  </conditionalFormatting>
  <conditionalFormatting sqref="BC13">
    <cfRule type="expression" dxfId="18" priority="19">
      <formula>MOD(ROW(),2)=0</formula>
    </cfRule>
  </conditionalFormatting>
  <conditionalFormatting sqref="BF13">
    <cfRule type="expression" dxfId="17" priority="18">
      <formula>MOD(ROW(),2)=0</formula>
    </cfRule>
  </conditionalFormatting>
  <conditionalFormatting sqref="BI13">
    <cfRule type="expression" dxfId="16" priority="17">
      <formula>MOD(ROW(),2)=0</formula>
    </cfRule>
  </conditionalFormatting>
  <conditionalFormatting sqref="BL13">
    <cfRule type="expression" dxfId="15" priority="16">
      <formula>MOD(ROW(),2)=0</formula>
    </cfRule>
  </conditionalFormatting>
  <conditionalFormatting sqref="BO13">
    <cfRule type="expression" dxfId="14" priority="15">
      <formula>MOD(ROW(),2)=0</formula>
    </cfRule>
  </conditionalFormatting>
  <conditionalFormatting sqref="DB2:DD34">
    <cfRule type="expression" dxfId="13" priority="14">
      <formula>MOD(ROW(),2)=0</formula>
    </cfRule>
  </conditionalFormatting>
  <conditionalFormatting sqref="ACB2:ACB34">
    <cfRule type="expression" dxfId="12" priority="13">
      <formula>MOD(ROW(),2)=0</formula>
    </cfRule>
  </conditionalFormatting>
  <conditionalFormatting sqref="ACF2:ACF34">
    <cfRule type="expression" dxfId="11" priority="12">
      <formula>MOD(ROW(),2)=0</formula>
    </cfRule>
  </conditionalFormatting>
  <conditionalFormatting sqref="ACJ2:ACJ34">
    <cfRule type="expression" dxfId="10" priority="11">
      <formula>MOD(ROW(),2)=0</formula>
    </cfRule>
  </conditionalFormatting>
  <conditionalFormatting sqref="BUW2:BUW34">
    <cfRule type="expression" dxfId="9" priority="10">
      <formula>MOD(ROW(),2)=0</formula>
    </cfRule>
  </conditionalFormatting>
  <conditionalFormatting sqref="AC2:AD34">
    <cfRule type="expression" dxfId="8" priority="9">
      <formula>MOD(ROW(),2)=0</formula>
    </cfRule>
  </conditionalFormatting>
  <conditionalFormatting sqref="BQW2:BRN34">
    <cfRule type="expression" dxfId="7" priority="8">
      <formula>MOD(ROW(),2)=0</formula>
    </cfRule>
  </conditionalFormatting>
  <conditionalFormatting sqref="BRR2:BRR34">
    <cfRule type="expression" dxfId="6" priority="7">
      <formula>MOD(ROW(),2)=0</formula>
    </cfRule>
  </conditionalFormatting>
  <conditionalFormatting sqref="BSC2:BSK34">
    <cfRule type="expression" dxfId="5" priority="6">
      <formula>MOD(ROW(),2)=0</formula>
    </cfRule>
  </conditionalFormatting>
  <conditionalFormatting sqref="BSB2:BSB34">
    <cfRule type="expression" dxfId="4" priority="5">
      <formula>MOD(ROW(),2)=0</formula>
    </cfRule>
  </conditionalFormatting>
  <conditionalFormatting sqref="BGM2:BGX34">
    <cfRule type="expression" dxfId="3" priority="4">
      <formula>MOD(ROW(),2)=0</formula>
    </cfRule>
  </conditionalFormatting>
  <conditionalFormatting sqref="BGJ2:BGJ34">
    <cfRule type="expression" dxfId="2" priority="3">
      <formula>MOD(ROW(),2)=0</formula>
    </cfRule>
  </conditionalFormatting>
  <conditionalFormatting sqref="BQI2:BQO34">
    <cfRule type="expression" dxfId="1" priority="2">
      <formula>MOD(ROW(),2)=0</formula>
    </cfRule>
  </conditionalFormatting>
  <conditionalFormatting sqref="BQP2:BQV34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1:D34"/>
  <sheetViews>
    <sheetView workbookViewId="0">
      <selection activeCell="A6" sqref="A6"/>
    </sheetView>
  </sheetViews>
  <sheetFormatPr defaultColWidth="8.85546875" defaultRowHeight="15"/>
  <sheetData>
    <row r="1" spans="2:4">
      <c r="B1">
        <v>1</v>
      </c>
      <c r="D1">
        <v>0</v>
      </c>
    </row>
    <row r="2" spans="2:4">
      <c r="B2" s="6" t="e">
        <f>RANK(A2,A2:A33,1)</f>
        <v>#N/A</v>
      </c>
      <c r="D2" s="6" t="e">
        <f>RANK(C2,$C$2:$C$33,0)</f>
        <v>#N/A</v>
      </c>
    </row>
    <row r="3" spans="2:4">
      <c r="B3" s="7" t="e">
        <f>RANK(A3,A2:A33,1)</f>
        <v>#N/A</v>
      </c>
      <c r="D3" s="6" t="e">
        <f t="shared" ref="D3:D33" si="0">RANK(C3,$C$2:$C$33,0)</f>
        <v>#N/A</v>
      </c>
    </row>
    <row r="4" spans="2:4">
      <c r="B4" s="8" t="e">
        <f>RANK(A4,A2:A33,1)</f>
        <v>#N/A</v>
      </c>
      <c r="D4" s="6" t="e">
        <f t="shared" si="0"/>
        <v>#N/A</v>
      </c>
    </row>
    <row r="5" spans="2:4">
      <c r="B5" s="7" t="e">
        <f>RANK(A5,A2:A33,1)</f>
        <v>#N/A</v>
      </c>
      <c r="D5" s="6" t="e">
        <f t="shared" si="0"/>
        <v>#N/A</v>
      </c>
    </row>
    <row r="6" spans="2:4">
      <c r="B6" s="8" t="e">
        <f>RANK(A6,A2:A33,1)</f>
        <v>#N/A</v>
      </c>
      <c r="D6" s="6" t="e">
        <f t="shared" si="0"/>
        <v>#N/A</v>
      </c>
    </row>
    <row r="7" spans="2:4">
      <c r="B7" s="7" t="e">
        <f>RANK(A7,A2:A33,1)</f>
        <v>#N/A</v>
      </c>
      <c r="D7" s="6" t="e">
        <f t="shared" si="0"/>
        <v>#N/A</v>
      </c>
    </row>
    <row r="8" spans="2:4">
      <c r="B8" s="8" t="e">
        <f>RANK(A8,A2:A33,1)</f>
        <v>#N/A</v>
      </c>
      <c r="D8" s="6" t="e">
        <f t="shared" si="0"/>
        <v>#N/A</v>
      </c>
    </row>
    <row r="9" spans="2:4">
      <c r="B9" s="7" t="e">
        <f>RANK(A9,A2:A33,1)</f>
        <v>#N/A</v>
      </c>
      <c r="D9" s="6" t="e">
        <f t="shared" si="0"/>
        <v>#N/A</v>
      </c>
    </row>
    <row r="10" spans="2:4">
      <c r="B10" s="8" t="e">
        <f>RANK(A10,A2:A33,1)</f>
        <v>#N/A</v>
      </c>
      <c r="D10" s="6" t="e">
        <f t="shared" si="0"/>
        <v>#N/A</v>
      </c>
    </row>
    <row r="11" spans="2:4">
      <c r="B11" s="7" t="e">
        <f>RANK(A11,A2:A33,1)</f>
        <v>#N/A</v>
      </c>
      <c r="D11" s="6" t="e">
        <f t="shared" si="0"/>
        <v>#N/A</v>
      </c>
    </row>
    <row r="12" spans="2:4">
      <c r="B12" s="8" t="e">
        <f>RANK(A12,A2:A33,1)</f>
        <v>#N/A</v>
      </c>
      <c r="D12" s="6" t="e">
        <f t="shared" si="0"/>
        <v>#N/A</v>
      </c>
    </row>
    <row r="13" spans="2:4">
      <c r="B13" s="7" t="e">
        <f>RANK(A13,A2:A33,1)</f>
        <v>#N/A</v>
      </c>
      <c r="D13" s="6" t="e">
        <f t="shared" si="0"/>
        <v>#N/A</v>
      </c>
    </row>
    <row r="14" spans="2:4">
      <c r="B14" s="8" t="e">
        <f>RANK(A14,A2:A33,1)</f>
        <v>#N/A</v>
      </c>
      <c r="D14" s="6" t="e">
        <f t="shared" si="0"/>
        <v>#N/A</v>
      </c>
    </row>
    <row r="15" spans="2:4">
      <c r="B15" s="7" t="e">
        <f>RANK(A15,A2:A33,1)</f>
        <v>#N/A</v>
      </c>
      <c r="D15" s="6" t="e">
        <f t="shared" si="0"/>
        <v>#N/A</v>
      </c>
    </row>
    <row r="16" spans="2:4">
      <c r="B16" s="8" t="e">
        <f>RANK(A16,A2:A33,1)</f>
        <v>#N/A</v>
      </c>
      <c r="D16" s="6" t="e">
        <f t="shared" si="0"/>
        <v>#N/A</v>
      </c>
    </row>
    <row r="17" spans="2:4">
      <c r="B17" s="7" t="e">
        <f>RANK(A17,A2:A33,1)</f>
        <v>#N/A</v>
      </c>
      <c r="D17" s="6" t="e">
        <f t="shared" si="0"/>
        <v>#N/A</v>
      </c>
    </row>
    <row r="18" spans="2:4">
      <c r="B18" s="8" t="e">
        <f>RANK(A18,A2:A33,1)</f>
        <v>#N/A</v>
      </c>
      <c r="D18" s="6" t="e">
        <f t="shared" si="0"/>
        <v>#N/A</v>
      </c>
    </row>
    <row r="19" spans="2:4">
      <c r="B19" s="7" t="e">
        <f>RANK(A19,A2:A33,1)</f>
        <v>#N/A</v>
      </c>
      <c r="D19" s="6" t="e">
        <f t="shared" si="0"/>
        <v>#N/A</v>
      </c>
    </row>
    <row r="20" spans="2:4">
      <c r="B20" s="8" t="e">
        <f>RANK(A20,A2:A33,1)</f>
        <v>#N/A</v>
      </c>
      <c r="D20" s="6" t="e">
        <f t="shared" si="0"/>
        <v>#N/A</v>
      </c>
    </row>
    <row r="21" spans="2:4">
      <c r="B21" s="7" t="e">
        <f>RANK(A21,A2:A33,1)</f>
        <v>#N/A</v>
      </c>
      <c r="D21" s="6" t="e">
        <f t="shared" si="0"/>
        <v>#N/A</v>
      </c>
    </row>
    <row r="22" spans="2:4">
      <c r="B22" s="8" t="e">
        <f>RANK(A22,A2:A33,1)</f>
        <v>#N/A</v>
      </c>
      <c r="D22" s="6" t="e">
        <f t="shared" si="0"/>
        <v>#N/A</v>
      </c>
    </row>
    <row r="23" spans="2:4">
      <c r="B23" s="7" t="e">
        <f>RANK(A23,A2:A33,1)</f>
        <v>#N/A</v>
      </c>
      <c r="D23" s="6" t="e">
        <f t="shared" si="0"/>
        <v>#N/A</v>
      </c>
    </row>
    <row r="24" spans="2:4">
      <c r="B24" s="8" t="e">
        <f>RANK(A24,A2:A33,1)</f>
        <v>#N/A</v>
      </c>
      <c r="D24" s="6" t="e">
        <f t="shared" si="0"/>
        <v>#N/A</v>
      </c>
    </row>
    <row r="25" spans="2:4">
      <c r="B25" s="7" t="e">
        <f>RANK(A25,A2:A33,1)</f>
        <v>#N/A</v>
      </c>
      <c r="D25" s="6" t="e">
        <f t="shared" si="0"/>
        <v>#N/A</v>
      </c>
    </row>
    <row r="26" spans="2:4">
      <c r="B26" s="8" t="e">
        <f>RANK(A26,A2:A33,1)</f>
        <v>#N/A</v>
      </c>
      <c r="D26" s="6" t="e">
        <f t="shared" si="0"/>
        <v>#N/A</v>
      </c>
    </row>
    <row r="27" spans="2:4">
      <c r="B27" s="7" t="e">
        <f>RANK(A27,A2:A33,1)</f>
        <v>#N/A</v>
      </c>
      <c r="D27" s="6" t="e">
        <f t="shared" si="0"/>
        <v>#N/A</v>
      </c>
    </row>
    <row r="28" spans="2:4">
      <c r="B28" s="8" t="e">
        <f>RANK(A28,A2:A33,1)</f>
        <v>#N/A</v>
      </c>
      <c r="D28" s="6" t="e">
        <f t="shared" si="0"/>
        <v>#N/A</v>
      </c>
    </row>
    <row r="29" spans="2:4">
      <c r="B29" s="7" t="e">
        <f>RANK(A29,A2:A33,1)</f>
        <v>#N/A</v>
      </c>
      <c r="D29" s="6" t="e">
        <f t="shared" si="0"/>
        <v>#N/A</v>
      </c>
    </row>
    <row r="30" spans="2:4">
      <c r="B30" s="8" t="e">
        <f>RANK(A30,A2:A33,1)</f>
        <v>#N/A</v>
      </c>
      <c r="D30" s="6" t="e">
        <f t="shared" si="0"/>
        <v>#N/A</v>
      </c>
    </row>
    <row r="31" spans="2:4">
      <c r="B31" s="7" t="e">
        <f>RANK(A31,A2:A33,1)</f>
        <v>#N/A</v>
      </c>
      <c r="D31" s="6" t="e">
        <f t="shared" si="0"/>
        <v>#N/A</v>
      </c>
    </row>
    <row r="32" spans="2:4">
      <c r="B32" s="8" t="e">
        <f>RANK(A32,A2:A33,1)</f>
        <v>#N/A</v>
      </c>
      <c r="D32" s="6" t="e">
        <f t="shared" si="0"/>
        <v>#N/A</v>
      </c>
    </row>
    <row r="33" spans="2:4">
      <c r="B33" s="7" t="e">
        <f>RANK(A33,A2:A33,1)</f>
        <v>#N/A</v>
      </c>
      <c r="D33" s="6" t="e">
        <f t="shared" si="0"/>
        <v>#N/A</v>
      </c>
    </row>
    <row r="34" spans="2:4">
      <c r="D34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33"/>
  <sheetViews>
    <sheetView workbookViewId="0">
      <selection activeCell="E38" sqref="E38"/>
    </sheetView>
  </sheetViews>
  <sheetFormatPr defaultColWidth="8.85546875" defaultRowHeight="15"/>
  <cols>
    <col min="1" max="1" width="20.42578125" customWidth="1"/>
  </cols>
  <sheetData>
    <row r="1" spans="1:1">
      <c r="A1" s="1" t="s">
        <v>12</v>
      </c>
    </row>
    <row r="2" spans="1:1">
      <c r="A2" s="2" t="s">
        <v>1852</v>
      </c>
    </row>
    <row r="3" spans="1:1">
      <c r="A3" s="3" t="s">
        <v>1854</v>
      </c>
    </row>
    <row r="4" spans="1:1">
      <c r="A4" s="2" t="s">
        <v>1856</v>
      </c>
    </row>
    <row r="5" spans="1:1">
      <c r="A5" s="3" t="s">
        <v>1857</v>
      </c>
    </row>
    <row r="6" spans="1:1">
      <c r="A6" s="4" t="s">
        <v>1859</v>
      </c>
    </row>
    <row r="7" spans="1:1">
      <c r="A7" s="3" t="s">
        <v>1860</v>
      </c>
    </row>
    <row r="8" spans="1:1">
      <c r="A8" s="2" t="s">
        <v>1861</v>
      </c>
    </row>
    <row r="9" spans="1:1">
      <c r="A9" s="3" t="s">
        <v>1862</v>
      </c>
    </row>
    <row r="10" spans="1:1">
      <c r="A10" s="2" t="s">
        <v>1863</v>
      </c>
    </row>
    <row r="11" spans="1:1">
      <c r="A11" s="3" t="s">
        <v>1864</v>
      </c>
    </row>
    <row r="12" spans="1:1">
      <c r="A12" s="2" t="s">
        <v>1865</v>
      </c>
    </row>
    <row r="13" spans="1:1">
      <c r="A13" s="3" t="s">
        <v>1866</v>
      </c>
    </row>
    <row r="14" spans="1:1">
      <c r="A14" s="2" t="s">
        <v>1867</v>
      </c>
    </row>
    <row r="15" spans="1:1">
      <c r="A15" s="3" t="s">
        <v>1868</v>
      </c>
    </row>
    <row r="16" spans="1:1">
      <c r="A16" s="2" t="s">
        <v>1869</v>
      </c>
    </row>
    <row r="17" spans="1:1">
      <c r="A17" s="3" t="s">
        <v>1870</v>
      </c>
    </row>
    <row r="18" spans="1:1">
      <c r="A18" s="2" t="s">
        <v>1871</v>
      </c>
    </row>
    <row r="19" spans="1:1">
      <c r="A19" s="3" t="s">
        <v>1872</v>
      </c>
    </row>
    <row r="20" spans="1:1">
      <c r="A20" s="2" t="s">
        <v>1874</v>
      </c>
    </row>
    <row r="21" spans="1:1">
      <c r="A21" s="3" t="s">
        <v>1875</v>
      </c>
    </row>
    <row r="22" spans="1:1">
      <c r="A22" s="2" t="s">
        <v>1876</v>
      </c>
    </row>
    <row r="23" spans="1:1">
      <c r="A23" s="3" t="s">
        <v>1877</v>
      </c>
    </row>
    <row r="24" spans="1:1">
      <c r="A24" s="2" t="s">
        <v>1878</v>
      </c>
    </row>
    <row r="25" spans="1:1">
      <c r="A25" s="3" t="s">
        <v>1879</v>
      </c>
    </row>
    <row r="26" spans="1:1">
      <c r="A26" s="2" t="s">
        <v>1880</v>
      </c>
    </row>
    <row r="27" spans="1:1">
      <c r="A27" s="3" t="s">
        <v>1881</v>
      </c>
    </row>
    <row r="28" spans="1:1">
      <c r="A28" s="2" t="s">
        <v>1882</v>
      </c>
    </row>
    <row r="29" spans="1:1">
      <c r="A29" s="3" t="s">
        <v>1883</v>
      </c>
    </row>
    <row r="30" spans="1:1">
      <c r="A30" s="2" t="s">
        <v>1884</v>
      </c>
    </row>
    <row r="31" spans="1:1">
      <c r="A31" s="3" t="s">
        <v>1885</v>
      </c>
    </row>
    <row r="32" spans="1:1">
      <c r="A32" s="2" t="s">
        <v>1886</v>
      </c>
    </row>
    <row r="33" spans="1:1">
      <c r="A33" s="3" t="s">
        <v>1887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2" ma:contentTypeDescription="Create a new document." ma:contentTypeScope="" ma:versionID="346355fbf614ddbc2d00f282ee00b955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b05c866a60961289246987dc699c9448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92BEFFD-8424-4E1D-898E-309D4D56B75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3AA21B2-C762-4585-96BA-B312717F74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9EFA57F-74EB-4B42-B433-2AD48AEEADC5}">
  <ds:schemaRefs>
    <ds:schemaRef ds:uri="http://purl.org/dc/elements/1.1/"/>
    <ds:schemaRef ds:uri="http://schemas.microsoft.com/office/2006/metadata/properties"/>
    <ds:schemaRef ds:uri="1543e12e-b41e-4b3f-8a83-41e12152c6a2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4ea622ab-6d0b-4c8a-8736-27bd26b1fd54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Deflators</vt:lpstr>
      <vt:lpstr>Raw Data</vt:lpstr>
      <vt:lpstr>Sheet1</vt:lpstr>
      <vt:lpstr>Archive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Tennent, Sam</dc:creator>
  <cp:keywords/>
  <dc:description/>
  <cp:lastModifiedBy>Cassidy, Nicholas</cp:lastModifiedBy>
  <cp:revision/>
  <dcterms:created xsi:type="dcterms:W3CDTF">2017-08-29T10:59:22Z</dcterms:created>
  <dcterms:modified xsi:type="dcterms:W3CDTF">2021-02-03T11:39:31Z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AuthorIds_UIVersion_207872">
    <vt:lpwstr>18</vt:lpwstr>
  </property>
</Properties>
</file>